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ric\Documents\Github\sporteth0\docs\"/>
    </mc:Choice>
  </mc:AlternateContent>
  <xr:revisionPtr revIDLastSave="0" documentId="13_ncr:1_{1BECEF48-7408-4CBB-9DD4-13E6C92EFCAF}" xr6:coauthVersionLast="47" xr6:coauthVersionMax="47" xr10:uidLastSave="{00000000-0000-0000-0000-000000000000}"/>
  <bookViews>
    <workbookView xWindow="32700" yWindow="1725" windowWidth="16035" windowHeight="10845" xr2:uid="{1230EDBB-7CF7-4CB6-8A8B-436EE42A5ED4}"/>
  </bookViews>
  <sheets>
    <sheet name="Chart1" sheetId="9" r:id="rId1"/>
    <sheet name="Sheet2" sheetId="7" r:id="rId2"/>
    <sheet name="closingOdds" sheetId="8" r:id="rId3"/>
    <sheet name="nflTest" sheetId="5" r:id="rId4"/>
  </sheets>
  <definedNames>
    <definedName name="solver_adj" localSheetId="2" hidden="1">closingOdds!$V$1:$W$1</definedName>
    <definedName name="solver_adj" localSheetId="3" hidden="1">nflTest!$V$1:$W$1</definedName>
    <definedName name="solver_cvg" localSheetId="2" hidden="1">0.0001</definedName>
    <definedName name="solver_cvg" localSheetId="3" hidden="1">0.0001</definedName>
    <definedName name="solver_drv" localSheetId="2" hidden="1">2</definedName>
    <definedName name="solver_drv" localSheetId="3" hidden="1">2</definedName>
    <definedName name="solver_eng" localSheetId="2" hidden="1">1</definedName>
    <definedName name="solver_eng" localSheetId="3" hidden="1">1</definedName>
    <definedName name="solver_est" localSheetId="2" hidden="1">1</definedName>
    <definedName name="solver_est" localSheetId="3" hidden="1">1</definedName>
    <definedName name="solver_itr" localSheetId="2" hidden="1">2147483647</definedName>
    <definedName name="solver_itr" localSheetId="3" hidden="1">2147483647</definedName>
    <definedName name="solver_lhs1" localSheetId="2" hidden="1">closingOdds!$V$1</definedName>
    <definedName name="solver_lhs1" localSheetId="3" hidden="1">nflTest!$V$1</definedName>
    <definedName name="solver_lhs2" localSheetId="2" hidden="1">closingOdds!$V$1</definedName>
    <definedName name="solver_lhs2" localSheetId="3" hidden="1">nflTest!$V$1</definedName>
    <definedName name="solver_lhs3" localSheetId="2" hidden="1">closingOdds!$W$1</definedName>
    <definedName name="solver_lhs3" localSheetId="3" hidden="1">nflTest!$W$1</definedName>
    <definedName name="solver_mip" localSheetId="2" hidden="1">2147483647</definedName>
    <definedName name="solver_mip" localSheetId="3" hidden="1">2147483647</definedName>
    <definedName name="solver_mni" localSheetId="2" hidden="1">30</definedName>
    <definedName name="solver_mni" localSheetId="3" hidden="1">30</definedName>
    <definedName name="solver_mrt" localSheetId="2" hidden="1">0.075</definedName>
    <definedName name="solver_mrt" localSheetId="3" hidden="1">0.075</definedName>
    <definedName name="solver_msl" localSheetId="2" hidden="1">2</definedName>
    <definedName name="solver_msl" localSheetId="3" hidden="1">2</definedName>
    <definedName name="solver_neg" localSheetId="2" hidden="1">1</definedName>
    <definedName name="solver_neg" localSheetId="3" hidden="1">1</definedName>
    <definedName name="solver_nod" localSheetId="2" hidden="1">2147483647</definedName>
    <definedName name="solver_nod" localSheetId="3" hidden="1">2147483647</definedName>
    <definedName name="solver_num" localSheetId="2" hidden="1">3</definedName>
    <definedName name="solver_num" localSheetId="3" hidden="1">3</definedName>
    <definedName name="solver_nwt" localSheetId="2" hidden="1">1</definedName>
    <definedName name="solver_nwt" localSheetId="3" hidden="1">1</definedName>
    <definedName name="solver_opt" localSheetId="2" hidden="1">closingOdds!#REF!</definedName>
    <definedName name="solver_opt" localSheetId="3" hidden="1">nflTest!#REF!</definedName>
    <definedName name="solver_pre" localSheetId="2" hidden="1">0.000001</definedName>
    <definedName name="solver_pre" localSheetId="3" hidden="1">0.000001</definedName>
    <definedName name="solver_rbv" localSheetId="2" hidden="1">2</definedName>
    <definedName name="solver_rbv" localSheetId="3" hidden="1">2</definedName>
    <definedName name="solver_rel1" localSheetId="2" hidden="1">1</definedName>
    <definedName name="solver_rel1" localSheetId="3" hidden="1">1</definedName>
    <definedName name="solver_rel2" localSheetId="2" hidden="1">3</definedName>
    <definedName name="solver_rel2" localSheetId="3" hidden="1">3</definedName>
    <definedName name="solver_rel3" localSheetId="2" hidden="1">3</definedName>
    <definedName name="solver_rel3" localSheetId="3" hidden="1">3</definedName>
    <definedName name="solver_rhs1" localSheetId="2" hidden="1">1</definedName>
    <definedName name="solver_rhs1" localSheetId="3" hidden="1">1</definedName>
    <definedName name="solver_rhs2" localSheetId="2" hidden="1">0.5</definedName>
    <definedName name="solver_rhs2" localSheetId="3" hidden="1">0.5</definedName>
    <definedName name="solver_rhs3" localSheetId="2" hidden="1">0</definedName>
    <definedName name="solver_rhs3" localSheetId="3" hidden="1">0</definedName>
    <definedName name="solver_rlx" localSheetId="2" hidden="1">2</definedName>
    <definedName name="solver_rlx" localSheetId="3" hidden="1">2</definedName>
    <definedName name="solver_rsd" localSheetId="2" hidden="1">0</definedName>
    <definedName name="solver_rsd" localSheetId="3" hidden="1">0</definedName>
    <definedName name="solver_scl" localSheetId="2" hidden="1">2</definedName>
    <definedName name="solver_scl" localSheetId="3" hidden="1">2</definedName>
    <definedName name="solver_sho" localSheetId="2" hidden="1">2</definedName>
    <definedName name="solver_sho" localSheetId="3" hidden="1">2</definedName>
    <definedName name="solver_ssz" localSheetId="2" hidden="1">100</definedName>
    <definedName name="solver_ssz" localSheetId="3" hidden="1">100</definedName>
    <definedName name="solver_tim" localSheetId="2" hidden="1">2147483647</definedName>
    <definedName name="solver_tim" localSheetId="3" hidden="1">2147483647</definedName>
    <definedName name="solver_tol" localSheetId="2" hidden="1">0.01</definedName>
    <definedName name="solver_tol" localSheetId="3" hidden="1">0.01</definedName>
    <definedName name="solver_typ" localSheetId="2" hidden="1">2</definedName>
    <definedName name="solver_typ" localSheetId="3" hidden="1">2</definedName>
    <definedName name="solver_val" localSheetId="2" hidden="1">909</definedName>
    <definedName name="solver_val" localSheetId="3" hidden="1">909</definedName>
    <definedName name="solver_ver" localSheetId="2" hidden="1">3</definedName>
    <definedName name="solver_ver" localSheetId="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0" i="7" l="1"/>
  <c r="J5" i="7"/>
  <c r="K5" i="7"/>
  <c r="J6" i="7"/>
  <c r="K6" i="7"/>
  <c r="J7" i="7"/>
  <c r="K7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40" i="7"/>
  <c r="K40" i="7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K4" i="7"/>
  <c r="J4" i="7"/>
  <c r="E5" i="7"/>
  <c r="F5" i="7"/>
  <c r="E6" i="7"/>
  <c r="F6" i="7"/>
  <c r="E7" i="7"/>
  <c r="F7" i="7"/>
  <c r="E8" i="7"/>
  <c r="F8" i="7"/>
  <c r="E9" i="7"/>
  <c r="F9" i="7"/>
  <c r="E10" i="7"/>
  <c r="F10" i="7"/>
  <c r="E11" i="7"/>
  <c r="F11" i="7"/>
  <c r="E12" i="7"/>
  <c r="F12" i="7"/>
  <c r="E13" i="7"/>
  <c r="F13" i="7"/>
  <c r="E14" i="7"/>
  <c r="F14" i="7"/>
  <c r="E15" i="7"/>
  <c r="F15" i="7"/>
  <c r="E16" i="7"/>
  <c r="F16" i="7"/>
  <c r="E17" i="7"/>
  <c r="F17" i="7"/>
  <c r="E18" i="7"/>
  <c r="F18" i="7"/>
  <c r="E19" i="7"/>
  <c r="F19" i="7"/>
  <c r="E20" i="7"/>
  <c r="F20" i="7"/>
  <c r="E21" i="7"/>
  <c r="F21" i="7"/>
  <c r="E22" i="7"/>
  <c r="F22" i="7"/>
  <c r="E23" i="7"/>
  <c r="F23" i="7"/>
  <c r="E24" i="7"/>
  <c r="F24" i="7"/>
  <c r="E25" i="7"/>
  <c r="F25" i="7"/>
  <c r="E26" i="7"/>
  <c r="F26" i="7"/>
  <c r="E27" i="7"/>
  <c r="F27" i="7"/>
  <c r="E28" i="7"/>
  <c r="F28" i="7"/>
  <c r="E29" i="7"/>
  <c r="F29" i="7"/>
  <c r="E30" i="7"/>
  <c r="F30" i="7"/>
  <c r="E31" i="7"/>
  <c r="F31" i="7"/>
  <c r="E32" i="7"/>
  <c r="F32" i="7"/>
  <c r="E33" i="7"/>
  <c r="F33" i="7"/>
  <c r="E34" i="7"/>
  <c r="F34" i="7"/>
  <c r="E35" i="7"/>
  <c r="F35" i="7"/>
  <c r="E36" i="7"/>
  <c r="F36" i="7"/>
  <c r="E37" i="7"/>
  <c r="F37" i="7"/>
  <c r="E38" i="7"/>
  <c r="F38" i="7"/>
  <c r="E39" i="7"/>
  <c r="F39" i="7"/>
  <c r="E40" i="7"/>
  <c r="F40" i="7"/>
  <c r="E41" i="7"/>
  <c r="F41" i="7"/>
  <c r="E42" i="7"/>
  <c r="F42" i="7"/>
  <c r="E43" i="7"/>
  <c r="F43" i="7"/>
  <c r="E44" i="7"/>
  <c r="F44" i="7"/>
  <c r="E45" i="7"/>
  <c r="F45" i="7"/>
  <c r="E46" i="7"/>
  <c r="F46" i="7"/>
  <c r="E47" i="7"/>
  <c r="F47" i="7"/>
  <c r="E48" i="7"/>
  <c r="F48" i="7"/>
  <c r="E49" i="7"/>
  <c r="F49" i="7"/>
  <c r="E50" i="7"/>
  <c r="F50" i="7"/>
  <c r="E51" i="7"/>
  <c r="F51" i="7"/>
  <c r="E52" i="7"/>
  <c r="F52" i="7"/>
  <c r="E53" i="7"/>
  <c r="F53" i="7"/>
  <c r="E54" i="7"/>
  <c r="F54" i="7"/>
  <c r="E55" i="7"/>
  <c r="F55" i="7"/>
  <c r="E56" i="7"/>
  <c r="F56" i="7"/>
  <c r="E57" i="7"/>
  <c r="F57" i="7"/>
  <c r="F4" i="7"/>
  <c r="E4" i="7"/>
  <c r="I4" i="7" s="1"/>
  <c r="N5" i="8"/>
  <c r="O5" i="8"/>
  <c r="N6" i="8"/>
  <c r="O6" i="8"/>
  <c r="N7" i="8"/>
  <c r="O7" i="8"/>
  <c r="N8" i="8"/>
  <c r="O8" i="8"/>
  <c r="N9" i="8"/>
  <c r="O9" i="8"/>
  <c r="N10" i="8"/>
  <c r="O10" i="8"/>
  <c r="N11" i="8"/>
  <c r="O11" i="8"/>
  <c r="N12" i="8"/>
  <c r="O12" i="8"/>
  <c r="N13" i="8"/>
  <c r="O13" i="8"/>
  <c r="N14" i="8"/>
  <c r="O14" i="8"/>
  <c r="N15" i="8"/>
  <c r="O15" i="8"/>
  <c r="N16" i="8"/>
  <c r="O16" i="8"/>
  <c r="S16" i="8" s="1"/>
  <c r="N17" i="8"/>
  <c r="O17" i="8"/>
  <c r="N18" i="8"/>
  <c r="O18" i="8"/>
  <c r="N19" i="8"/>
  <c r="O19" i="8"/>
  <c r="N20" i="8"/>
  <c r="O20" i="8"/>
  <c r="N21" i="8"/>
  <c r="O21" i="8"/>
  <c r="N22" i="8"/>
  <c r="O22" i="8"/>
  <c r="N23" i="8"/>
  <c r="O23" i="8"/>
  <c r="N24" i="8"/>
  <c r="O24" i="8"/>
  <c r="N25" i="8"/>
  <c r="O25" i="8"/>
  <c r="N26" i="8"/>
  <c r="O26" i="8"/>
  <c r="N27" i="8"/>
  <c r="O27" i="8"/>
  <c r="N28" i="8"/>
  <c r="O28" i="8"/>
  <c r="S28" i="8" s="1"/>
  <c r="N29" i="8"/>
  <c r="O29" i="8"/>
  <c r="N30" i="8"/>
  <c r="O30" i="8"/>
  <c r="N31" i="8"/>
  <c r="O31" i="8"/>
  <c r="N32" i="8"/>
  <c r="O32" i="8"/>
  <c r="N33" i="8"/>
  <c r="O33" i="8"/>
  <c r="N34" i="8"/>
  <c r="O34" i="8"/>
  <c r="T34" i="8" s="1"/>
  <c r="N35" i="8"/>
  <c r="O35" i="8"/>
  <c r="N36" i="8"/>
  <c r="O36" i="8"/>
  <c r="N37" i="8"/>
  <c r="O37" i="8"/>
  <c r="N38" i="8"/>
  <c r="O38" i="8"/>
  <c r="N39" i="8"/>
  <c r="O39" i="8"/>
  <c r="N40" i="8"/>
  <c r="O40" i="8"/>
  <c r="S40" i="8" s="1"/>
  <c r="N41" i="8"/>
  <c r="O41" i="8"/>
  <c r="N42" i="8"/>
  <c r="O42" i="8"/>
  <c r="N43" i="8"/>
  <c r="O43" i="8"/>
  <c r="N44" i="8"/>
  <c r="O44" i="8"/>
  <c r="N45" i="8"/>
  <c r="O45" i="8"/>
  <c r="N46" i="8"/>
  <c r="O46" i="8"/>
  <c r="T46" i="8" s="1"/>
  <c r="N47" i="8"/>
  <c r="O47" i="8"/>
  <c r="N48" i="8"/>
  <c r="O48" i="8"/>
  <c r="N49" i="8"/>
  <c r="O49" i="8"/>
  <c r="N50" i="8"/>
  <c r="O50" i="8"/>
  <c r="N51" i="8"/>
  <c r="O51" i="8"/>
  <c r="N52" i="8"/>
  <c r="O52" i="8"/>
  <c r="S52" i="8" s="1"/>
  <c r="N53" i="8"/>
  <c r="O53" i="8"/>
  <c r="N54" i="8"/>
  <c r="O54" i="8"/>
  <c r="N55" i="8"/>
  <c r="O55" i="8"/>
  <c r="N56" i="8"/>
  <c r="O56" i="8"/>
  <c r="N57" i="8"/>
  <c r="O57" i="8"/>
  <c r="N58" i="8"/>
  <c r="O58" i="8"/>
  <c r="T58" i="8" s="1"/>
  <c r="N59" i="8"/>
  <c r="O59" i="8"/>
  <c r="N60" i="8"/>
  <c r="O60" i="8"/>
  <c r="N61" i="8"/>
  <c r="O61" i="8"/>
  <c r="N62" i="8"/>
  <c r="O62" i="8"/>
  <c r="N63" i="8"/>
  <c r="O63" i="8"/>
  <c r="N64" i="8"/>
  <c r="O64" i="8"/>
  <c r="N65" i="8"/>
  <c r="O65" i="8"/>
  <c r="N66" i="8"/>
  <c r="O66" i="8"/>
  <c r="N67" i="8"/>
  <c r="O67" i="8"/>
  <c r="N68" i="8"/>
  <c r="O68" i="8"/>
  <c r="N69" i="8"/>
  <c r="O69" i="8"/>
  <c r="N70" i="8"/>
  <c r="O70" i="8"/>
  <c r="T70" i="8" s="1"/>
  <c r="N71" i="8"/>
  <c r="O71" i="8"/>
  <c r="N72" i="8"/>
  <c r="O72" i="8"/>
  <c r="N73" i="8"/>
  <c r="O73" i="8"/>
  <c r="N74" i="8"/>
  <c r="O74" i="8"/>
  <c r="N75" i="8"/>
  <c r="O75" i="8"/>
  <c r="N76" i="8"/>
  <c r="O76" i="8"/>
  <c r="S76" i="8" s="1"/>
  <c r="N77" i="8"/>
  <c r="O77" i="8"/>
  <c r="N78" i="8"/>
  <c r="O78" i="8"/>
  <c r="N79" i="8"/>
  <c r="O79" i="8"/>
  <c r="N80" i="8"/>
  <c r="O80" i="8"/>
  <c r="N81" i="8"/>
  <c r="O81" i="8"/>
  <c r="N82" i="8"/>
  <c r="O82" i="8"/>
  <c r="T82" i="8" s="1"/>
  <c r="N83" i="8"/>
  <c r="O83" i="8"/>
  <c r="N84" i="8"/>
  <c r="O84" i="8"/>
  <c r="N85" i="8"/>
  <c r="O85" i="8"/>
  <c r="N86" i="8"/>
  <c r="O86" i="8"/>
  <c r="N87" i="8"/>
  <c r="O87" i="8"/>
  <c r="N88" i="8"/>
  <c r="O88" i="8"/>
  <c r="S88" i="8" s="1"/>
  <c r="N89" i="8"/>
  <c r="O89" i="8"/>
  <c r="N90" i="8"/>
  <c r="O90" i="8"/>
  <c r="N91" i="8"/>
  <c r="O91" i="8"/>
  <c r="N92" i="8"/>
  <c r="O92" i="8"/>
  <c r="N93" i="8"/>
  <c r="O93" i="8"/>
  <c r="N94" i="8"/>
  <c r="O94" i="8"/>
  <c r="T94" i="8" s="1"/>
  <c r="N95" i="8"/>
  <c r="O95" i="8"/>
  <c r="N96" i="8"/>
  <c r="O96" i="8"/>
  <c r="N97" i="8"/>
  <c r="O97" i="8"/>
  <c r="N98" i="8"/>
  <c r="O98" i="8"/>
  <c r="N99" i="8"/>
  <c r="O99" i="8"/>
  <c r="N100" i="8"/>
  <c r="O100" i="8"/>
  <c r="S100" i="8" s="1"/>
  <c r="N101" i="8"/>
  <c r="O101" i="8"/>
  <c r="N102" i="8"/>
  <c r="O102" i="8"/>
  <c r="N103" i="8"/>
  <c r="O103" i="8"/>
  <c r="N104" i="8"/>
  <c r="O104" i="8"/>
  <c r="N105" i="8"/>
  <c r="O105" i="8"/>
  <c r="N106" i="8"/>
  <c r="O106" i="8"/>
  <c r="T106" i="8" s="1"/>
  <c r="N107" i="8"/>
  <c r="O107" i="8"/>
  <c r="N108" i="8"/>
  <c r="O108" i="8"/>
  <c r="N109" i="8"/>
  <c r="O109" i="8"/>
  <c r="N110" i="8"/>
  <c r="O110" i="8"/>
  <c r="N111" i="8"/>
  <c r="O111" i="8"/>
  <c r="N112" i="8"/>
  <c r="O112" i="8"/>
  <c r="T112" i="8" s="1"/>
  <c r="N113" i="8"/>
  <c r="O113" i="8"/>
  <c r="N114" i="8"/>
  <c r="O114" i="8"/>
  <c r="N115" i="8"/>
  <c r="O115" i="8"/>
  <c r="N116" i="8"/>
  <c r="O116" i="8"/>
  <c r="N117" i="8"/>
  <c r="O117" i="8"/>
  <c r="N118" i="8"/>
  <c r="O118" i="8"/>
  <c r="S118" i="8" s="1"/>
  <c r="N119" i="8"/>
  <c r="O119" i="8"/>
  <c r="N120" i="8"/>
  <c r="O120" i="8"/>
  <c r="N121" i="8"/>
  <c r="O121" i="8"/>
  <c r="N122" i="8"/>
  <c r="O122" i="8"/>
  <c r="N123" i="8"/>
  <c r="O123" i="8"/>
  <c r="N124" i="8"/>
  <c r="O124" i="8"/>
  <c r="S124" i="8" s="1"/>
  <c r="N125" i="8"/>
  <c r="O125" i="8"/>
  <c r="N126" i="8"/>
  <c r="O126" i="8"/>
  <c r="N127" i="8"/>
  <c r="O127" i="8"/>
  <c r="N128" i="8"/>
  <c r="O128" i="8"/>
  <c r="N129" i="8"/>
  <c r="O129" i="8"/>
  <c r="N130" i="8"/>
  <c r="O130" i="8"/>
  <c r="S130" i="8" s="1"/>
  <c r="N131" i="8"/>
  <c r="O131" i="8"/>
  <c r="N132" i="8"/>
  <c r="O132" i="8"/>
  <c r="N133" i="8"/>
  <c r="O133" i="8"/>
  <c r="N134" i="8"/>
  <c r="O134" i="8"/>
  <c r="N135" i="8"/>
  <c r="O135" i="8"/>
  <c r="N136" i="8"/>
  <c r="O136" i="8"/>
  <c r="T136" i="8" s="1"/>
  <c r="N137" i="8"/>
  <c r="O137" i="8"/>
  <c r="N138" i="8"/>
  <c r="O138" i="8"/>
  <c r="N139" i="8"/>
  <c r="O139" i="8"/>
  <c r="N140" i="8"/>
  <c r="O140" i="8"/>
  <c r="N141" i="8"/>
  <c r="O141" i="8"/>
  <c r="N142" i="8"/>
  <c r="O142" i="8"/>
  <c r="S142" i="8" s="1"/>
  <c r="N143" i="8"/>
  <c r="O143" i="8"/>
  <c r="N144" i="8"/>
  <c r="O144" i="8"/>
  <c r="N145" i="8"/>
  <c r="O145" i="8"/>
  <c r="N146" i="8"/>
  <c r="O146" i="8"/>
  <c r="N147" i="8"/>
  <c r="O147" i="8"/>
  <c r="N148" i="8"/>
  <c r="O148" i="8"/>
  <c r="T148" i="8" s="1"/>
  <c r="N149" i="8"/>
  <c r="O149" i="8"/>
  <c r="N150" i="8"/>
  <c r="O150" i="8"/>
  <c r="N151" i="8"/>
  <c r="O151" i="8"/>
  <c r="N152" i="8"/>
  <c r="O152" i="8"/>
  <c r="N153" i="8"/>
  <c r="O153" i="8"/>
  <c r="N154" i="8"/>
  <c r="O154" i="8"/>
  <c r="S154" i="8" s="1"/>
  <c r="N155" i="8"/>
  <c r="O155" i="8"/>
  <c r="N156" i="8"/>
  <c r="O156" i="8"/>
  <c r="N157" i="8"/>
  <c r="O157" i="8"/>
  <c r="N158" i="8"/>
  <c r="O158" i="8"/>
  <c r="N159" i="8"/>
  <c r="O159" i="8"/>
  <c r="N160" i="8"/>
  <c r="O160" i="8"/>
  <c r="T160" i="8" s="1"/>
  <c r="N161" i="8"/>
  <c r="O161" i="8"/>
  <c r="N162" i="8"/>
  <c r="O162" i="8"/>
  <c r="N163" i="8"/>
  <c r="O163" i="8"/>
  <c r="N164" i="8"/>
  <c r="O164" i="8"/>
  <c r="N165" i="8"/>
  <c r="O165" i="8"/>
  <c r="N166" i="8"/>
  <c r="O166" i="8"/>
  <c r="S166" i="8" s="1"/>
  <c r="N167" i="8"/>
  <c r="O167" i="8"/>
  <c r="N168" i="8"/>
  <c r="O168" i="8"/>
  <c r="N169" i="8"/>
  <c r="O169" i="8"/>
  <c r="N170" i="8"/>
  <c r="O170" i="8"/>
  <c r="N171" i="8"/>
  <c r="O171" i="8"/>
  <c r="N172" i="8"/>
  <c r="O172" i="8"/>
  <c r="T172" i="8" s="1"/>
  <c r="N173" i="8"/>
  <c r="O173" i="8"/>
  <c r="N174" i="8"/>
  <c r="O174" i="8"/>
  <c r="N175" i="8"/>
  <c r="O175" i="8"/>
  <c r="N176" i="8"/>
  <c r="O176" i="8"/>
  <c r="N177" i="8"/>
  <c r="O177" i="8"/>
  <c r="N178" i="8"/>
  <c r="O178" i="8"/>
  <c r="S178" i="8" s="1"/>
  <c r="N179" i="8"/>
  <c r="O179" i="8"/>
  <c r="N180" i="8"/>
  <c r="O180" i="8"/>
  <c r="N181" i="8"/>
  <c r="O181" i="8"/>
  <c r="N182" i="8"/>
  <c r="O182" i="8"/>
  <c r="N183" i="8"/>
  <c r="O183" i="8"/>
  <c r="N184" i="8"/>
  <c r="O184" i="8"/>
  <c r="T184" i="8" s="1"/>
  <c r="N185" i="8"/>
  <c r="O185" i="8"/>
  <c r="N186" i="8"/>
  <c r="O186" i="8"/>
  <c r="N187" i="8"/>
  <c r="O187" i="8"/>
  <c r="N188" i="8"/>
  <c r="O188" i="8"/>
  <c r="N189" i="8"/>
  <c r="O189" i="8"/>
  <c r="N190" i="8"/>
  <c r="O190" i="8"/>
  <c r="S190" i="8" s="1"/>
  <c r="N191" i="8"/>
  <c r="O191" i="8"/>
  <c r="N192" i="8"/>
  <c r="O192" i="8"/>
  <c r="N193" i="8"/>
  <c r="O193" i="8"/>
  <c r="N194" i="8"/>
  <c r="O194" i="8"/>
  <c r="N195" i="8"/>
  <c r="O195" i="8"/>
  <c r="N196" i="8"/>
  <c r="O196" i="8"/>
  <c r="T196" i="8" s="1"/>
  <c r="N197" i="8"/>
  <c r="O197" i="8"/>
  <c r="N198" i="8"/>
  <c r="O198" i="8"/>
  <c r="N199" i="8"/>
  <c r="O199" i="8"/>
  <c r="N200" i="8"/>
  <c r="O200" i="8"/>
  <c r="N201" i="8"/>
  <c r="O201" i="8"/>
  <c r="N202" i="8"/>
  <c r="O202" i="8"/>
  <c r="S202" i="8" s="1"/>
  <c r="N203" i="8"/>
  <c r="O203" i="8"/>
  <c r="N204" i="8"/>
  <c r="O204" i="8"/>
  <c r="N205" i="8"/>
  <c r="O205" i="8"/>
  <c r="N206" i="8"/>
  <c r="O206" i="8"/>
  <c r="N207" i="8"/>
  <c r="O207" i="8"/>
  <c r="N208" i="8"/>
  <c r="O208" i="8"/>
  <c r="T208" i="8" s="1"/>
  <c r="N209" i="8"/>
  <c r="O209" i="8"/>
  <c r="N210" i="8"/>
  <c r="O210" i="8"/>
  <c r="N211" i="8"/>
  <c r="O211" i="8"/>
  <c r="N212" i="8"/>
  <c r="O212" i="8"/>
  <c r="N213" i="8"/>
  <c r="O213" i="8"/>
  <c r="N214" i="8"/>
  <c r="O214" i="8"/>
  <c r="S214" i="8" s="1"/>
  <c r="N215" i="8"/>
  <c r="O215" i="8"/>
  <c r="N216" i="8"/>
  <c r="O216" i="8"/>
  <c r="N217" i="8"/>
  <c r="O217" i="8"/>
  <c r="N218" i="8"/>
  <c r="O218" i="8"/>
  <c r="N219" i="8"/>
  <c r="O219" i="8"/>
  <c r="N220" i="8"/>
  <c r="O220" i="8"/>
  <c r="T220" i="8" s="1"/>
  <c r="N221" i="8"/>
  <c r="O221" i="8"/>
  <c r="N222" i="8"/>
  <c r="O222" i="8"/>
  <c r="N223" i="8"/>
  <c r="O223" i="8"/>
  <c r="N224" i="8"/>
  <c r="O224" i="8"/>
  <c r="N225" i="8"/>
  <c r="O225" i="8"/>
  <c r="N226" i="8"/>
  <c r="O226" i="8"/>
  <c r="S226" i="8" s="1"/>
  <c r="N227" i="8"/>
  <c r="O227" i="8"/>
  <c r="N228" i="8"/>
  <c r="O228" i="8"/>
  <c r="N229" i="8"/>
  <c r="O229" i="8"/>
  <c r="N230" i="8"/>
  <c r="O230" i="8"/>
  <c r="N231" i="8"/>
  <c r="O231" i="8"/>
  <c r="N232" i="8"/>
  <c r="O232" i="8"/>
  <c r="N233" i="8"/>
  <c r="O233" i="8"/>
  <c r="N234" i="8"/>
  <c r="O234" i="8"/>
  <c r="N235" i="8"/>
  <c r="O235" i="8"/>
  <c r="N236" i="8"/>
  <c r="O236" i="8"/>
  <c r="N237" i="8"/>
  <c r="O237" i="8"/>
  <c r="N238" i="8"/>
  <c r="O238" i="8"/>
  <c r="S238" i="8" s="1"/>
  <c r="N239" i="8"/>
  <c r="O239" i="8"/>
  <c r="N240" i="8"/>
  <c r="O240" i="8"/>
  <c r="N241" i="8"/>
  <c r="O241" i="8"/>
  <c r="N242" i="8"/>
  <c r="O242" i="8"/>
  <c r="N243" i="8"/>
  <c r="O243" i="8"/>
  <c r="N244" i="8"/>
  <c r="O244" i="8"/>
  <c r="N245" i="8"/>
  <c r="O245" i="8"/>
  <c r="N246" i="8"/>
  <c r="O246" i="8"/>
  <c r="N247" i="8"/>
  <c r="O247" i="8"/>
  <c r="N248" i="8"/>
  <c r="O248" i="8"/>
  <c r="N249" i="8"/>
  <c r="O249" i="8"/>
  <c r="N250" i="8"/>
  <c r="O250" i="8"/>
  <c r="S250" i="8" s="1"/>
  <c r="N251" i="8"/>
  <c r="O251" i="8"/>
  <c r="N252" i="8"/>
  <c r="O252" i="8"/>
  <c r="N253" i="8"/>
  <c r="O253" i="8"/>
  <c r="N254" i="8"/>
  <c r="O254" i="8"/>
  <c r="N255" i="8"/>
  <c r="O255" i="8"/>
  <c r="N256" i="8"/>
  <c r="O256" i="8"/>
  <c r="N257" i="8"/>
  <c r="O257" i="8"/>
  <c r="N258" i="8"/>
  <c r="O258" i="8"/>
  <c r="N259" i="8"/>
  <c r="O259" i="8"/>
  <c r="N260" i="8"/>
  <c r="O260" i="8"/>
  <c r="N261" i="8"/>
  <c r="O261" i="8"/>
  <c r="N262" i="8"/>
  <c r="O262" i="8"/>
  <c r="S262" i="8" s="1"/>
  <c r="N263" i="8"/>
  <c r="O263" i="8"/>
  <c r="N264" i="8"/>
  <c r="O264" i="8"/>
  <c r="N265" i="8"/>
  <c r="O265" i="8"/>
  <c r="N266" i="8"/>
  <c r="O266" i="8"/>
  <c r="N267" i="8"/>
  <c r="O267" i="8"/>
  <c r="N268" i="8"/>
  <c r="O268" i="8"/>
  <c r="N269" i="8"/>
  <c r="O269" i="8"/>
  <c r="N270" i="8"/>
  <c r="O270" i="8"/>
  <c r="N271" i="8"/>
  <c r="O271" i="8"/>
  <c r="N272" i="8"/>
  <c r="O272" i="8"/>
  <c r="N273" i="8"/>
  <c r="O273" i="8"/>
  <c r="N274" i="8"/>
  <c r="O274" i="8"/>
  <c r="S274" i="8" s="1"/>
  <c r="N275" i="8"/>
  <c r="O275" i="8"/>
  <c r="N276" i="8"/>
  <c r="O276" i="8"/>
  <c r="N277" i="8"/>
  <c r="O277" i="8"/>
  <c r="N278" i="8"/>
  <c r="O278" i="8"/>
  <c r="N279" i="8"/>
  <c r="O279" i="8"/>
  <c r="N280" i="8"/>
  <c r="O280" i="8"/>
  <c r="T280" i="8" s="1"/>
  <c r="N281" i="8"/>
  <c r="O281" i="8"/>
  <c r="N282" i="8"/>
  <c r="O282" i="8"/>
  <c r="N283" i="8"/>
  <c r="O283" i="8"/>
  <c r="N284" i="8"/>
  <c r="O284" i="8"/>
  <c r="N285" i="8"/>
  <c r="O285" i="8"/>
  <c r="N286" i="8"/>
  <c r="O286" i="8"/>
  <c r="S286" i="8" s="1"/>
  <c r="N287" i="8"/>
  <c r="O287" i="8"/>
  <c r="N288" i="8"/>
  <c r="O288" i="8"/>
  <c r="N289" i="8"/>
  <c r="O289" i="8"/>
  <c r="N290" i="8"/>
  <c r="O290" i="8"/>
  <c r="N291" i="8"/>
  <c r="O291" i="8"/>
  <c r="N292" i="8"/>
  <c r="O292" i="8"/>
  <c r="S292" i="8" s="1"/>
  <c r="U292" i="8" s="1"/>
  <c r="V292" i="8" s="1"/>
  <c r="X292" i="8" s="1"/>
  <c r="N293" i="8"/>
  <c r="O293" i="8"/>
  <c r="N294" i="8"/>
  <c r="O294" i="8"/>
  <c r="N295" i="8"/>
  <c r="O295" i="8"/>
  <c r="N296" i="8"/>
  <c r="O296" i="8"/>
  <c r="N297" i="8"/>
  <c r="O297" i="8"/>
  <c r="N298" i="8"/>
  <c r="O298" i="8"/>
  <c r="S298" i="8" s="1"/>
  <c r="N299" i="8"/>
  <c r="O299" i="8"/>
  <c r="N300" i="8"/>
  <c r="O300" i="8"/>
  <c r="N301" i="8"/>
  <c r="O301" i="8"/>
  <c r="N302" i="8"/>
  <c r="O302" i="8"/>
  <c r="N303" i="8"/>
  <c r="O303" i="8"/>
  <c r="N304" i="8"/>
  <c r="O304" i="8"/>
  <c r="T304" i="8" s="1"/>
  <c r="N305" i="8"/>
  <c r="O305" i="8"/>
  <c r="N306" i="8"/>
  <c r="O306" i="8"/>
  <c r="N307" i="8"/>
  <c r="O307" i="8"/>
  <c r="N308" i="8"/>
  <c r="O308" i="8"/>
  <c r="N309" i="8"/>
  <c r="O309" i="8"/>
  <c r="N310" i="8"/>
  <c r="O310" i="8"/>
  <c r="S310" i="8" s="1"/>
  <c r="N311" i="8"/>
  <c r="O311" i="8"/>
  <c r="N312" i="8"/>
  <c r="O312" i="8"/>
  <c r="N313" i="8"/>
  <c r="O313" i="8"/>
  <c r="N314" i="8"/>
  <c r="O314" i="8"/>
  <c r="N315" i="8"/>
  <c r="O315" i="8"/>
  <c r="N316" i="8"/>
  <c r="O316" i="8"/>
  <c r="T316" i="8" s="1"/>
  <c r="N317" i="8"/>
  <c r="O317" i="8"/>
  <c r="N318" i="8"/>
  <c r="O318" i="8"/>
  <c r="N319" i="8"/>
  <c r="O319" i="8"/>
  <c r="N320" i="8"/>
  <c r="O320" i="8"/>
  <c r="N321" i="8"/>
  <c r="O321" i="8"/>
  <c r="N322" i="8"/>
  <c r="O322" i="8"/>
  <c r="S322" i="8" s="1"/>
  <c r="N323" i="8"/>
  <c r="O323" i="8"/>
  <c r="N324" i="8"/>
  <c r="O324" i="8"/>
  <c r="N325" i="8"/>
  <c r="O325" i="8"/>
  <c r="N326" i="8"/>
  <c r="O326" i="8"/>
  <c r="N327" i="8"/>
  <c r="O327" i="8"/>
  <c r="N328" i="8"/>
  <c r="O328" i="8"/>
  <c r="N329" i="8"/>
  <c r="O329" i="8"/>
  <c r="N330" i="8"/>
  <c r="O330" i="8"/>
  <c r="N331" i="8"/>
  <c r="O331" i="8"/>
  <c r="N332" i="8"/>
  <c r="O332" i="8"/>
  <c r="N333" i="8"/>
  <c r="O333" i="8"/>
  <c r="N334" i="8"/>
  <c r="O334" i="8"/>
  <c r="S334" i="8" s="1"/>
  <c r="N335" i="8"/>
  <c r="O335" i="8"/>
  <c r="N336" i="8"/>
  <c r="O336" i="8"/>
  <c r="N337" i="8"/>
  <c r="O337" i="8"/>
  <c r="N338" i="8"/>
  <c r="O338" i="8"/>
  <c r="N339" i="8"/>
  <c r="O339" i="8"/>
  <c r="N340" i="8"/>
  <c r="O340" i="8"/>
  <c r="S340" i="8" s="1"/>
  <c r="N341" i="8"/>
  <c r="O341" i="8"/>
  <c r="N342" i="8"/>
  <c r="O342" i="8"/>
  <c r="N343" i="8"/>
  <c r="O343" i="8"/>
  <c r="N344" i="8"/>
  <c r="O344" i="8"/>
  <c r="N345" i="8"/>
  <c r="O345" i="8"/>
  <c r="N346" i="8"/>
  <c r="O346" i="8"/>
  <c r="S346" i="8" s="1"/>
  <c r="N347" i="8"/>
  <c r="O347" i="8"/>
  <c r="N348" i="8"/>
  <c r="O348" i="8"/>
  <c r="N349" i="8"/>
  <c r="O349" i="8"/>
  <c r="N350" i="8"/>
  <c r="O350" i="8"/>
  <c r="N351" i="8"/>
  <c r="O351" i="8"/>
  <c r="N352" i="8"/>
  <c r="O352" i="8"/>
  <c r="N353" i="8"/>
  <c r="O353" i="8"/>
  <c r="N354" i="8"/>
  <c r="O354" i="8"/>
  <c r="N355" i="8"/>
  <c r="O355" i="8"/>
  <c r="N356" i="8"/>
  <c r="O356" i="8"/>
  <c r="N357" i="8"/>
  <c r="O357" i="8"/>
  <c r="N358" i="8"/>
  <c r="O358" i="8"/>
  <c r="S358" i="8" s="1"/>
  <c r="N359" i="8"/>
  <c r="O359" i="8"/>
  <c r="N360" i="8"/>
  <c r="O360" i="8"/>
  <c r="N361" i="8"/>
  <c r="O361" i="8"/>
  <c r="N362" i="8"/>
  <c r="O362" i="8"/>
  <c r="N363" i="8"/>
  <c r="O363" i="8"/>
  <c r="N364" i="8"/>
  <c r="O364" i="8"/>
  <c r="N365" i="8"/>
  <c r="O365" i="8"/>
  <c r="N366" i="8"/>
  <c r="O366" i="8"/>
  <c r="N367" i="8"/>
  <c r="O367" i="8"/>
  <c r="N368" i="8"/>
  <c r="O368" i="8"/>
  <c r="N369" i="8"/>
  <c r="O369" i="8"/>
  <c r="N370" i="8"/>
  <c r="O370" i="8"/>
  <c r="S370" i="8" s="1"/>
  <c r="N371" i="8"/>
  <c r="O371" i="8"/>
  <c r="N372" i="8"/>
  <c r="O372" i="8"/>
  <c r="N373" i="8"/>
  <c r="O373" i="8"/>
  <c r="N374" i="8"/>
  <c r="O374" i="8"/>
  <c r="N375" i="8"/>
  <c r="O375" i="8"/>
  <c r="N376" i="8"/>
  <c r="O376" i="8"/>
  <c r="N377" i="8"/>
  <c r="O377" i="8"/>
  <c r="N378" i="8"/>
  <c r="O378" i="8"/>
  <c r="N379" i="8"/>
  <c r="O379" i="8"/>
  <c r="N380" i="8"/>
  <c r="O380" i="8"/>
  <c r="N381" i="8"/>
  <c r="O381" i="8"/>
  <c r="N382" i="8"/>
  <c r="O382" i="8"/>
  <c r="S382" i="8" s="1"/>
  <c r="N383" i="8"/>
  <c r="O383" i="8"/>
  <c r="N384" i="8"/>
  <c r="O384" i="8"/>
  <c r="N385" i="8"/>
  <c r="O385" i="8"/>
  <c r="N386" i="8"/>
  <c r="O386" i="8"/>
  <c r="N387" i="8"/>
  <c r="O387" i="8"/>
  <c r="N388" i="8"/>
  <c r="O388" i="8"/>
  <c r="T388" i="8" s="1"/>
  <c r="N389" i="8"/>
  <c r="O389" i="8"/>
  <c r="N390" i="8"/>
  <c r="O390" i="8"/>
  <c r="N391" i="8"/>
  <c r="O391" i="8"/>
  <c r="N392" i="8"/>
  <c r="O392" i="8"/>
  <c r="N393" i="8"/>
  <c r="O393" i="8"/>
  <c r="N394" i="8"/>
  <c r="O394" i="8"/>
  <c r="S394" i="8" s="1"/>
  <c r="N395" i="8"/>
  <c r="O395" i="8"/>
  <c r="N396" i="8"/>
  <c r="O396" i="8"/>
  <c r="N397" i="8"/>
  <c r="O397" i="8"/>
  <c r="N398" i="8"/>
  <c r="O398" i="8"/>
  <c r="N399" i="8"/>
  <c r="O399" i="8"/>
  <c r="N400" i="8"/>
  <c r="O400" i="8"/>
  <c r="T400" i="8" s="1"/>
  <c r="N401" i="8"/>
  <c r="O401" i="8"/>
  <c r="N402" i="8"/>
  <c r="O402" i="8"/>
  <c r="N403" i="8"/>
  <c r="O403" i="8"/>
  <c r="N404" i="8"/>
  <c r="O404" i="8"/>
  <c r="N405" i="8"/>
  <c r="O405" i="8"/>
  <c r="N406" i="8"/>
  <c r="O406" i="8"/>
  <c r="S406" i="8" s="1"/>
  <c r="N407" i="8"/>
  <c r="O407" i="8"/>
  <c r="N408" i="8"/>
  <c r="O408" i="8"/>
  <c r="N409" i="8"/>
  <c r="O409" i="8"/>
  <c r="N410" i="8"/>
  <c r="O410" i="8"/>
  <c r="N411" i="8"/>
  <c r="O411" i="8"/>
  <c r="N412" i="8"/>
  <c r="O412" i="8"/>
  <c r="T412" i="8" s="1"/>
  <c r="N413" i="8"/>
  <c r="O413" i="8"/>
  <c r="N414" i="8"/>
  <c r="O414" i="8"/>
  <c r="N415" i="8"/>
  <c r="O415" i="8"/>
  <c r="N416" i="8"/>
  <c r="O416" i="8"/>
  <c r="N417" i="8"/>
  <c r="O417" i="8"/>
  <c r="N418" i="8"/>
  <c r="O418" i="8"/>
  <c r="S418" i="8" s="1"/>
  <c r="N419" i="8"/>
  <c r="O419" i="8"/>
  <c r="N420" i="8"/>
  <c r="O420" i="8"/>
  <c r="N421" i="8"/>
  <c r="O421" i="8"/>
  <c r="N422" i="8"/>
  <c r="O422" i="8"/>
  <c r="N423" i="8"/>
  <c r="O423" i="8"/>
  <c r="N424" i="8"/>
  <c r="O424" i="8"/>
  <c r="T424" i="8" s="1"/>
  <c r="N425" i="8"/>
  <c r="O425" i="8"/>
  <c r="N426" i="8"/>
  <c r="O426" i="8"/>
  <c r="N427" i="8"/>
  <c r="O427" i="8"/>
  <c r="N428" i="8"/>
  <c r="O428" i="8"/>
  <c r="N429" i="8"/>
  <c r="O429" i="8"/>
  <c r="N430" i="8"/>
  <c r="O430" i="8"/>
  <c r="S430" i="8" s="1"/>
  <c r="N431" i="8"/>
  <c r="O431" i="8"/>
  <c r="N432" i="8"/>
  <c r="O432" i="8"/>
  <c r="N433" i="8"/>
  <c r="O433" i="8"/>
  <c r="N434" i="8"/>
  <c r="O434" i="8"/>
  <c r="N435" i="8"/>
  <c r="O435" i="8"/>
  <c r="N436" i="8"/>
  <c r="O436" i="8"/>
  <c r="S436" i="8" s="1"/>
  <c r="N437" i="8"/>
  <c r="O437" i="8"/>
  <c r="N438" i="8"/>
  <c r="O438" i="8"/>
  <c r="N439" i="8"/>
  <c r="O439" i="8"/>
  <c r="N440" i="8"/>
  <c r="O440" i="8"/>
  <c r="N441" i="8"/>
  <c r="O441" i="8"/>
  <c r="N442" i="8"/>
  <c r="O442" i="8"/>
  <c r="S442" i="8" s="1"/>
  <c r="N443" i="8"/>
  <c r="O443" i="8"/>
  <c r="N444" i="8"/>
  <c r="O444" i="8"/>
  <c r="N445" i="8"/>
  <c r="O445" i="8"/>
  <c r="N446" i="8"/>
  <c r="O446" i="8"/>
  <c r="N447" i="8"/>
  <c r="O447" i="8"/>
  <c r="N448" i="8"/>
  <c r="O448" i="8"/>
  <c r="N449" i="8"/>
  <c r="O449" i="8"/>
  <c r="N450" i="8"/>
  <c r="O450" i="8"/>
  <c r="N451" i="8"/>
  <c r="O451" i="8"/>
  <c r="N452" i="8"/>
  <c r="O452" i="8"/>
  <c r="N453" i="8"/>
  <c r="O453" i="8"/>
  <c r="N454" i="8"/>
  <c r="O454" i="8"/>
  <c r="S454" i="8" s="1"/>
  <c r="N455" i="8"/>
  <c r="O455" i="8"/>
  <c r="N456" i="8"/>
  <c r="O456" i="8"/>
  <c r="N457" i="8"/>
  <c r="O457" i="8"/>
  <c r="N458" i="8"/>
  <c r="O458" i="8"/>
  <c r="N459" i="8"/>
  <c r="O459" i="8"/>
  <c r="N460" i="8"/>
  <c r="O460" i="8"/>
  <c r="N461" i="8"/>
  <c r="O461" i="8"/>
  <c r="N462" i="8"/>
  <c r="O462" i="8"/>
  <c r="N463" i="8"/>
  <c r="O463" i="8"/>
  <c r="N464" i="8"/>
  <c r="O464" i="8"/>
  <c r="N465" i="8"/>
  <c r="O465" i="8"/>
  <c r="N466" i="8"/>
  <c r="O466" i="8"/>
  <c r="S466" i="8" s="1"/>
  <c r="N467" i="8"/>
  <c r="O467" i="8"/>
  <c r="N468" i="8"/>
  <c r="O468" i="8"/>
  <c r="N469" i="8"/>
  <c r="O469" i="8"/>
  <c r="N470" i="8"/>
  <c r="O470" i="8"/>
  <c r="N471" i="8"/>
  <c r="O471" i="8"/>
  <c r="N472" i="8"/>
  <c r="O472" i="8"/>
  <c r="N473" i="8"/>
  <c r="O473" i="8"/>
  <c r="N474" i="8"/>
  <c r="O474" i="8"/>
  <c r="N475" i="8"/>
  <c r="O475" i="8"/>
  <c r="N476" i="8"/>
  <c r="O476" i="8"/>
  <c r="N477" i="8"/>
  <c r="O477" i="8"/>
  <c r="N478" i="8"/>
  <c r="O478" i="8"/>
  <c r="S478" i="8" s="1"/>
  <c r="N479" i="8"/>
  <c r="O479" i="8"/>
  <c r="N480" i="8"/>
  <c r="O480" i="8"/>
  <c r="N481" i="8"/>
  <c r="O481" i="8"/>
  <c r="N482" i="8"/>
  <c r="O482" i="8"/>
  <c r="N483" i="8"/>
  <c r="O483" i="8"/>
  <c r="N484" i="8"/>
  <c r="O484" i="8"/>
  <c r="N485" i="8"/>
  <c r="O485" i="8"/>
  <c r="N486" i="8"/>
  <c r="O486" i="8"/>
  <c r="N487" i="8"/>
  <c r="O487" i="8"/>
  <c r="N488" i="8"/>
  <c r="O488" i="8"/>
  <c r="N489" i="8"/>
  <c r="O489" i="8"/>
  <c r="N490" i="8"/>
  <c r="O490" i="8"/>
  <c r="S490" i="8" s="1"/>
  <c r="N491" i="8"/>
  <c r="O491" i="8"/>
  <c r="N492" i="8"/>
  <c r="O492" i="8"/>
  <c r="N493" i="8"/>
  <c r="O493" i="8"/>
  <c r="N494" i="8"/>
  <c r="O494" i="8"/>
  <c r="N495" i="8"/>
  <c r="O495" i="8"/>
  <c r="N496" i="8"/>
  <c r="O496" i="8"/>
  <c r="S496" i="8" s="1"/>
  <c r="N497" i="8"/>
  <c r="O497" i="8"/>
  <c r="N498" i="8"/>
  <c r="O498" i="8"/>
  <c r="N499" i="8"/>
  <c r="O499" i="8"/>
  <c r="N500" i="8"/>
  <c r="O500" i="8"/>
  <c r="N501" i="8"/>
  <c r="O501" i="8"/>
  <c r="N502" i="8"/>
  <c r="O502" i="8"/>
  <c r="S502" i="8" s="1"/>
  <c r="N503" i="8"/>
  <c r="O503" i="8"/>
  <c r="N504" i="8"/>
  <c r="O504" i="8"/>
  <c r="N505" i="8"/>
  <c r="O505" i="8"/>
  <c r="N506" i="8"/>
  <c r="O506" i="8"/>
  <c r="N507" i="8"/>
  <c r="O507" i="8"/>
  <c r="N508" i="8"/>
  <c r="O508" i="8"/>
  <c r="N509" i="8"/>
  <c r="O509" i="8"/>
  <c r="N510" i="8"/>
  <c r="O510" i="8"/>
  <c r="N511" i="8"/>
  <c r="O511" i="8"/>
  <c r="N512" i="8"/>
  <c r="O512" i="8"/>
  <c r="N513" i="8"/>
  <c r="O513" i="8"/>
  <c r="N514" i="8"/>
  <c r="O514" i="8"/>
  <c r="S514" i="8" s="1"/>
  <c r="N515" i="8"/>
  <c r="O515" i="8"/>
  <c r="N516" i="8"/>
  <c r="O516" i="8"/>
  <c r="N517" i="8"/>
  <c r="O517" i="8"/>
  <c r="N518" i="8"/>
  <c r="O518" i="8"/>
  <c r="N519" i="8"/>
  <c r="O519" i="8"/>
  <c r="N520" i="8"/>
  <c r="O520" i="8"/>
  <c r="N521" i="8"/>
  <c r="O521" i="8"/>
  <c r="N522" i="8"/>
  <c r="O522" i="8"/>
  <c r="N523" i="8"/>
  <c r="O523" i="8"/>
  <c r="N524" i="8"/>
  <c r="O524" i="8"/>
  <c r="N525" i="8"/>
  <c r="O525" i="8"/>
  <c r="N526" i="8"/>
  <c r="O526" i="8"/>
  <c r="S526" i="8" s="1"/>
  <c r="N527" i="8"/>
  <c r="O527" i="8"/>
  <c r="N528" i="8"/>
  <c r="O528" i="8"/>
  <c r="N529" i="8"/>
  <c r="O529" i="8"/>
  <c r="N530" i="8"/>
  <c r="O530" i="8"/>
  <c r="N531" i="8"/>
  <c r="O531" i="8"/>
  <c r="N532" i="8"/>
  <c r="O532" i="8"/>
  <c r="S532" i="8" s="1"/>
  <c r="N533" i="8"/>
  <c r="O533" i="8"/>
  <c r="N534" i="8"/>
  <c r="O534" i="8"/>
  <c r="N535" i="8"/>
  <c r="O535" i="8"/>
  <c r="N536" i="8"/>
  <c r="O536" i="8"/>
  <c r="N537" i="8"/>
  <c r="O537" i="8"/>
  <c r="N538" i="8"/>
  <c r="O538" i="8"/>
  <c r="S538" i="8" s="1"/>
  <c r="N539" i="8"/>
  <c r="O539" i="8"/>
  <c r="N540" i="8"/>
  <c r="O540" i="8"/>
  <c r="N541" i="8"/>
  <c r="O541" i="8"/>
  <c r="N542" i="8"/>
  <c r="O542" i="8"/>
  <c r="N543" i="8"/>
  <c r="O543" i="8"/>
  <c r="N544" i="8"/>
  <c r="O544" i="8"/>
  <c r="S544" i="8" s="1"/>
  <c r="N545" i="8"/>
  <c r="O545" i="8"/>
  <c r="N546" i="8"/>
  <c r="O546" i="8"/>
  <c r="N547" i="8"/>
  <c r="O547" i="8"/>
  <c r="N548" i="8"/>
  <c r="O548" i="8"/>
  <c r="N549" i="8"/>
  <c r="O549" i="8"/>
  <c r="N550" i="8"/>
  <c r="O550" i="8"/>
  <c r="S550" i="8" s="1"/>
  <c r="N551" i="8"/>
  <c r="O551" i="8"/>
  <c r="N552" i="8"/>
  <c r="O552" i="8"/>
  <c r="N553" i="8"/>
  <c r="O553" i="8"/>
  <c r="N554" i="8"/>
  <c r="O554" i="8"/>
  <c r="N555" i="8"/>
  <c r="O555" i="8"/>
  <c r="N556" i="8"/>
  <c r="O556" i="8"/>
  <c r="S556" i="8" s="1"/>
  <c r="N557" i="8"/>
  <c r="O557" i="8"/>
  <c r="N558" i="8"/>
  <c r="O558" i="8"/>
  <c r="N559" i="8"/>
  <c r="O559" i="8"/>
  <c r="N560" i="8"/>
  <c r="O560" i="8"/>
  <c r="N561" i="8"/>
  <c r="O561" i="8"/>
  <c r="N562" i="8"/>
  <c r="O562" i="8"/>
  <c r="S562" i="8" s="1"/>
  <c r="N563" i="8"/>
  <c r="O563" i="8"/>
  <c r="N564" i="8"/>
  <c r="O564" i="8"/>
  <c r="N565" i="8"/>
  <c r="O565" i="8"/>
  <c r="N566" i="8"/>
  <c r="O566" i="8"/>
  <c r="N567" i="8"/>
  <c r="O567" i="8"/>
  <c r="N568" i="8"/>
  <c r="O568" i="8"/>
  <c r="S568" i="8" s="1"/>
  <c r="N569" i="8"/>
  <c r="O569" i="8"/>
  <c r="N570" i="8"/>
  <c r="O570" i="8"/>
  <c r="N571" i="8"/>
  <c r="O571" i="8"/>
  <c r="N572" i="8"/>
  <c r="O572" i="8"/>
  <c r="N573" i="8"/>
  <c r="O573" i="8"/>
  <c r="N574" i="8"/>
  <c r="O574" i="8"/>
  <c r="S574" i="8" s="1"/>
  <c r="N575" i="8"/>
  <c r="O575" i="8"/>
  <c r="N576" i="8"/>
  <c r="O576" i="8"/>
  <c r="N577" i="8"/>
  <c r="O577" i="8"/>
  <c r="N578" i="8"/>
  <c r="O578" i="8"/>
  <c r="N579" i="8"/>
  <c r="O579" i="8"/>
  <c r="N580" i="8"/>
  <c r="O580" i="8"/>
  <c r="AG580" i="8" s="1"/>
  <c r="N581" i="8"/>
  <c r="O581" i="8"/>
  <c r="N582" i="8"/>
  <c r="O582" i="8"/>
  <c r="N583" i="8"/>
  <c r="O583" i="8"/>
  <c r="N584" i="8"/>
  <c r="O584" i="8"/>
  <c r="N585" i="8"/>
  <c r="O585" i="8"/>
  <c r="N586" i="8"/>
  <c r="O586" i="8"/>
  <c r="S586" i="8" s="1"/>
  <c r="N587" i="8"/>
  <c r="O587" i="8"/>
  <c r="N588" i="8"/>
  <c r="O588" i="8"/>
  <c r="N589" i="8"/>
  <c r="O589" i="8"/>
  <c r="N590" i="8"/>
  <c r="O590" i="8"/>
  <c r="N591" i="8"/>
  <c r="O591" i="8"/>
  <c r="N592" i="8"/>
  <c r="O592" i="8"/>
  <c r="AG592" i="8" s="1"/>
  <c r="N593" i="8"/>
  <c r="O593" i="8"/>
  <c r="N594" i="8"/>
  <c r="O594" i="8"/>
  <c r="N595" i="8"/>
  <c r="O595" i="8"/>
  <c r="N596" i="8"/>
  <c r="O596" i="8"/>
  <c r="N597" i="8"/>
  <c r="O597" i="8"/>
  <c r="N598" i="8"/>
  <c r="O598" i="8"/>
  <c r="S598" i="8" s="1"/>
  <c r="U598" i="8" s="1"/>
  <c r="V598" i="8" s="1"/>
  <c r="X598" i="8" s="1"/>
  <c r="N599" i="8"/>
  <c r="O599" i="8"/>
  <c r="N600" i="8"/>
  <c r="O600" i="8"/>
  <c r="N601" i="8"/>
  <c r="O601" i="8"/>
  <c r="N602" i="8"/>
  <c r="O602" i="8"/>
  <c r="N603" i="8"/>
  <c r="O603" i="8"/>
  <c r="N604" i="8"/>
  <c r="O604" i="8"/>
  <c r="S604" i="8" s="1"/>
  <c r="N605" i="8"/>
  <c r="O605" i="8"/>
  <c r="N606" i="8"/>
  <c r="O606" i="8"/>
  <c r="N607" i="8"/>
  <c r="O607" i="8"/>
  <c r="N608" i="8"/>
  <c r="O608" i="8"/>
  <c r="N609" i="8"/>
  <c r="O609" i="8"/>
  <c r="N610" i="8"/>
  <c r="O610" i="8"/>
  <c r="S610" i="8" s="1"/>
  <c r="N611" i="8"/>
  <c r="O611" i="8"/>
  <c r="N612" i="8"/>
  <c r="O612" i="8"/>
  <c r="N613" i="8"/>
  <c r="O613" i="8"/>
  <c r="N614" i="8"/>
  <c r="O614" i="8"/>
  <c r="N615" i="8"/>
  <c r="O615" i="8"/>
  <c r="N616" i="8"/>
  <c r="O616" i="8"/>
  <c r="S616" i="8" s="1"/>
  <c r="N617" i="8"/>
  <c r="O617" i="8"/>
  <c r="N618" i="8"/>
  <c r="O618" i="8"/>
  <c r="N619" i="8"/>
  <c r="O619" i="8"/>
  <c r="N620" i="8"/>
  <c r="O620" i="8"/>
  <c r="N621" i="8"/>
  <c r="O621" i="8"/>
  <c r="N622" i="8"/>
  <c r="O622" i="8"/>
  <c r="S622" i="8" s="1"/>
  <c r="N623" i="8"/>
  <c r="O623" i="8"/>
  <c r="N624" i="8"/>
  <c r="O624" i="8"/>
  <c r="N625" i="8"/>
  <c r="O625" i="8"/>
  <c r="N626" i="8"/>
  <c r="O626" i="8"/>
  <c r="N627" i="8"/>
  <c r="O627" i="8"/>
  <c r="N628" i="8"/>
  <c r="O628" i="8"/>
  <c r="S628" i="8" s="1"/>
  <c r="N629" i="8"/>
  <c r="O629" i="8"/>
  <c r="N630" i="8"/>
  <c r="O630" i="8"/>
  <c r="N631" i="8"/>
  <c r="O631" i="8"/>
  <c r="N632" i="8"/>
  <c r="O632" i="8"/>
  <c r="N633" i="8"/>
  <c r="O633" i="8"/>
  <c r="N634" i="8"/>
  <c r="O634" i="8"/>
  <c r="S634" i="8" s="1"/>
  <c r="N635" i="8"/>
  <c r="O635" i="8"/>
  <c r="N636" i="8"/>
  <c r="O636" i="8"/>
  <c r="N637" i="8"/>
  <c r="O637" i="8"/>
  <c r="N638" i="8"/>
  <c r="O638" i="8"/>
  <c r="N639" i="8"/>
  <c r="O639" i="8"/>
  <c r="N640" i="8"/>
  <c r="O640" i="8"/>
  <c r="S640" i="8" s="1"/>
  <c r="N641" i="8"/>
  <c r="O641" i="8"/>
  <c r="N642" i="8"/>
  <c r="O642" i="8"/>
  <c r="N643" i="8"/>
  <c r="O643" i="8"/>
  <c r="N644" i="8"/>
  <c r="O644" i="8"/>
  <c r="N645" i="8"/>
  <c r="O645" i="8"/>
  <c r="N646" i="8"/>
  <c r="O646" i="8"/>
  <c r="S646" i="8" s="1"/>
  <c r="U646" i="8" s="1"/>
  <c r="N647" i="8"/>
  <c r="O647" i="8"/>
  <c r="N648" i="8"/>
  <c r="O648" i="8"/>
  <c r="N649" i="8"/>
  <c r="O649" i="8"/>
  <c r="N650" i="8"/>
  <c r="O650" i="8"/>
  <c r="N651" i="8"/>
  <c r="O651" i="8"/>
  <c r="N652" i="8"/>
  <c r="O652" i="8"/>
  <c r="AG652" i="8" s="1"/>
  <c r="N653" i="8"/>
  <c r="O653" i="8"/>
  <c r="N654" i="8"/>
  <c r="O654" i="8"/>
  <c r="N655" i="8"/>
  <c r="O655" i="8"/>
  <c r="N656" i="8"/>
  <c r="O656" i="8"/>
  <c r="N657" i="8"/>
  <c r="O657" i="8"/>
  <c r="N658" i="8"/>
  <c r="O658" i="8"/>
  <c r="S658" i="8" s="1"/>
  <c r="N659" i="8"/>
  <c r="O659" i="8"/>
  <c r="N660" i="8"/>
  <c r="O660" i="8"/>
  <c r="N661" i="8"/>
  <c r="O661" i="8"/>
  <c r="N662" i="8"/>
  <c r="O662" i="8"/>
  <c r="N663" i="8"/>
  <c r="O663" i="8"/>
  <c r="N664" i="8"/>
  <c r="O664" i="8"/>
  <c r="S664" i="8" s="1"/>
  <c r="N665" i="8"/>
  <c r="O665" i="8"/>
  <c r="N666" i="8"/>
  <c r="O666" i="8"/>
  <c r="N667" i="8"/>
  <c r="O667" i="8"/>
  <c r="N668" i="8"/>
  <c r="O668" i="8"/>
  <c r="N669" i="8"/>
  <c r="O669" i="8"/>
  <c r="N670" i="8"/>
  <c r="O670" i="8"/>
  <c r="S670" i="8" s="1"/>
  <c r="N671" i="8"/>
  <c r="O671" i="8"/>
  <c r="N672" i="8"/>
  <c r="O672" i="8"/>
  <c r="N673" i="8"/>
  <c r="O673" i="8"/>
  <c r="N674" i="8"/>
  <c r="O674" i="8"/>
  <c r="N675" i="8"/>
  <c r="O675" i="8"/>
  <c r="N676" i="8"/>
  <c r="O676" i="8"/>
  <c r="S676" i="8" s="1"/>
  <c r="N677" i="8"/>
  <c r="O677" i="8"/>
  <c r="N678" i="8"/>
  <c r="O678" i="8"/>
  <c r="N679" i="8"/>
  <c r="O679" i="8"/>
  <c r="N680" i="8"/>
  <c r="O680" i="8"/>
  <c r="N681" i="8"/>
  <c r="O681" i="8"/>
  <c r="N682" i="8"/>
  <c r="O682" i="8"/>
  <c r="S682" i="8" s="1"/>
  <c r="N683" i="8"/>
  <c r="O683" i="8"/>
  <c r="N684" i="8"/>
  <c r="O684" i="8"/>
  <c r="N685" i="8"/>
  <c r="O685" i="8"/>
  <c r="N686" i="8"/>
  <c r="O686" i="8"/>
  <c r="N687" i="8"/>
  <c r="O687" i="8"/>
  <c r="N688" i="8"/>
  <c r="O688" i="8"/>
  <c r="S688" i="8" s="1"/>
  <c r="N689" i="8"/>
  <c r="O689" i="8"/>
  <c r="N690" i="8"/>
  <c r="O690" i="8"/>
  <c r="N691" i="8"/>
  <c r="O691" i="8"/>
  <c r="N692" i="8"/>
  <c r="O692" i="8"/>
  <c r="N693" i="8"/>
  <c r="O693" i="8"/>
  <c r="N694" i="8"/>
  <c r="O694" i="8"/>
  <c r="S694" i="8" s="1"/>
  <c r="N695" i="8"/>
  <c r="O695" i="8"/>
  <c r="N696" i="8"/>
  <c r="O696" i="8"/>
  <c r="N697" i="8"/>
  <c r="O697" i="8"/>
  <c r="N698" i="8"/>
  <c r="O698" i="8"/>
  <c r="N699" i="8"/>
  <c r="O699" i="8"/>
  <c r="N700" i="8"/>
  <c r="O700" i="8"/>
  <c r="S700" i="8" s="1"/>
  <c r="N701" i="8"/>
  <c r="O701" i="8"/>
  <c r="N702" i="8"/>
  <c r="O702" i="8"/>
  <c r="N703" i="8"/>
  <c r="O703" i="8"/>
  <c r="N704" i="8"/>
  <c r="O704" i="8"/>
  <c r="N705" i="8"/>
  <c r="O705" i="8"/>
  <c r="N706" i="8"/>
  <c r="O706" i="8"/>
  <c r="S706" i="8" s="1"/>
  <c r="N707" i="8"/>
  <c r="O707" i="8"/>
  <c r="N708" i="8"/>
  <c r="O708" i="8"/>
  <c r="N709" i="8"/>
  <c r="O709" i="8"/>
  <c r="N710" i="8"/>
  <c r="O710" i="8"/>
  <c r="N711" i="8"/>
  <c r="O711" i="8"/>
  <c r="N712" i="8"/>
  <c r="O712" i="8"/>
  <c r="N713" i="8"/>
  <c r="O713" i="8"/>
  <c r="N714" i="8"/>
  <c r="O714" i="8"/>
  <c r="N715" i="8"/>
  <c r="O715" i="8"/>
  <c r="N716" i="8"/>
  <c r="O716" i="8"/>
  <c r="N717" i="8"/>
  <c r="O717" i="8"/>
  <c r="N718" i="8"/>
  <c r="O718" i="8"/>
  <c r="S718" i="8" s="1"/>
  <c r="N719" i="8"/>
  <c r="O719" i="8"/>
  <c r="N720" i="8"/>
  <c r="O720" i="8"/>
  <c r="N721" i="8"/>
  <c r="O721" i="8"/>
  <c r="N722" i="8"/>
  <c r="O722" i="8"/>
  <c r="N723" i="8"/>
  <c r="O723" i="8"/>
  <c r="N724" i="8"/>
  <c r="O724" i="8"/>
  <c r="N725" i="8"/>
  <c r="O725" i="8"/>
  <c r="N726" i="8"/>
  <c r="O726" i="8"/>
  <c r="N727" i="8"/>
  <c r="O727" i="8"/>
  <c r="N728" i="8"/>
  <c r="O728" i="8"/>
  <c r="N729" i="8"/>
  <c r="O729" i="8"/>
  <c r="N730" i="8"/>
  <c r="O730" i="8"/>
  <c r="S730" i="8" s="1"/>
  <c r="N731" i="8"/>
  <c r="O731" i="8"/>
  <c r="N732" i="8"/>
  <c r="O732" i="8"/>
  <c r="N733" i="8"/>
  <c r="O733" i="8"/>
  <c r="N734" i="8"/>
  <c r="O734" i="8"/>
  <c r="N735" i="8"/>
  <c r="O735" i="8"/>
  <c r="N736" i="8"/>
  <c r="O736" i="8"/>
  <c r="N737" i="8"/>
  <c r="O737" i="8"/>
  <c r="N738" i="8"/>
  <c r="O738" i="8"/>
  <c r="N739" i="8"/>
  <c r="O739" i="8"/>
  <c r="N740" i="8"/>
  <c r="O740" i="8"/>
  <c r="N741" i="8"/>
  <c r="O741" i="8"/>
  <c r="N742" i="8"/>
  <c r="R742" i="8" s="1"/>
  <c r="O742" i="8"/>
  <c r="S742" i="8" s="1"/>
  <c r="N743" i="8"/>
  <c r="O743" i="8"/>
  <c r="N744" i="8"/>
  <c r="O744" i="8"/>
  <c r="N745" i="8"/>
  <c r="O745" i="8"/>
  <c r="N746" i="8"/>
  <c r="O746" i="8"/>
  <c r="N747" i="8"/>
  <c r="O747" i="8"/>
  <c r="N748" i="8"/>
  <c r="R748" i="8" s="1"/>
  <c r="O748" i="8"/>
  <c r="S748" i="8" s="1"/>
  <c r="N749" i="8"/>
  <c r="O749" i="8"/>
  <c r="N750" i="8"/>
  <c r="O750" i="8"/>
  <c r="N751" i="8"/>
  <c r="O751" i="8"/>
  <c r="N752" i="8"/>
  <c r="O752" i="8"/>
  <c r="N753" i="8"/>
  <c r="O753" i="8"/>
  <c r="N754" i="8"/>
  <c r="O754" i="8"/>
  <c r="S754" i="8" s="1"/>
  <c r="U754" i="8" s="1"/>
  <c r="N755" i="8"/>
  <c r="O755" i="8"/>
  <c r="N756" i="8"/>
  <c r="O756" i="8"/>
  <c r="N757" i="8"/>
  <c r="O757" i="8"/>
  <c r="N758" i="8"/>
  <c r="O758" i="8"/>
  <c r="N759" i="8"/>
  <c r="O759" i="8"/>
  <c r="N760" i="8"/>
  <c r="O760" i="8"/>
  <c r="S760" i="8" s="1"/>
  <c r="N761" i="8"/>
  <c r="O761" i="8"/>
  <c r="N762" i="8"/>
  <c r="O762" i="8"/>
  <c r="N763" i="8"/>
  <c r="O763" i="8"/>
  <c r="N764" i="8"/>
  <c r="O764" i="8"/>
  <c r="N765" i="8"/>
  <c r="O765" i="8"/>
  <c r="N766" i="8"/>
  <c r="O766" i="8"/>
  <c r="S766" i="8" s="1"/>
  <c r="N767" i="8"/>
  <c r="O767" i="8"/>
  <c r="N768" i="8"/>
  <c r="O768" i="8"/>
  <c r="N769" i="8"/>
  <c r="O769" i="8"/>
  <c r="N770" i="8"/>
  <c r="O770" i="8"/>
  <c r="N771" i="8"/>
  <c r="O771" i="8"/>
  <c r="N772" i="8"/>
  <c r="O772" i="8"/>
  <c r="S772" i="8" s="1"/>
  <c r="N773" i="8"/>
  <c r="O773" i="8"/>
  <c r="N774" i="8"/>
  <c r="O774" i="8"/>
  <c r="N775" i="8"/>
  <c r="O775" i="8"/>
  <c r="N776" i="8"/>
  <c r="O776" i="8"/>
  <c r="N777" i="8"/>
  <c r="O777" i="8"/>
  <c r="N778" i="8"/>
  <c r="O778" i="8"/>
  <c r="S778" i="8" s="1"/>
  <c r="N779" i="8"/>
  <c r="O779" i="8"/>
  <c r="N780" i="8"/>
  <c r="O780" i="8"/>
  <c r="N781" i="8"/>
  <c r="O781" i="8"/>
  <c r="N782" i="8"/>
  <c r="O782" i="8"/>
  <c r="N783" i="8"/>
  <c r="O783" i="8"/>
  <c r="N784" i="8"/>
  <c r="O784" i="8"/>
  <c r="S784" i="8" s="1"/>
  <c r="N785" i="8"/>
  <c r="O785" i="8"/>
  <c r="N786" i="8"/>
  <c r="O786" i="8"/>
  <c r="N787" i="8"/>
  <c r="O787" i="8"/>
  <c r="N788" i="8"/>
  <c r="O788" i="8"/>
  <c r="N789" i="8"/>
  <c r="O789" i="8"/>
  <c r="N790" i="8"/>
  <c r="R790" i="8" s="1"/>
  <c r="O790" i="8"/>
  <c r="S790" i="8" s="1"/>
  <c r="N791" i="8"/>
  <c r="O791" i="8"/>
  <c r="N792" i="8"/>
  <c r="O792" i="8"/>
  <c r="N793" i="8"/>
  <c r="O793" i="8"/>
  <c r="N794" i="8"/>
  <c r="O794" i="8"/>
  <c r="N795" i="8"/>
  <c r="O795" i="8"/>
  <c r="N796" i="8"/>
  <c r="O796" i="8"/>
  <c r="S796" i="8" s="1"/>
  <c r="N797" i="8"/>
  <c r="O797" i="8"/>
  <c r="N798" i="8"/>
  <c r="O798" i="8"/>
  <c r="N799" i="8"/>
  <c r="O799" i="8"/>
  <c r="N800" i="8"/>
  <c r="O800" i="8"/>
  <c r="N801" i="8"/>
  <c r="O801" i="8"/>
  <c r="N802" i="8"/>
  <c r="R802" i="8" s="1"/>
  <c r="O802" i="8"/>
  <c r="S802" i="8" s="1"/>
  <c r="N803" i="8"/>
  <c r="O803" i="8"/>
  <c r="N804" i="8"/>
  <c r="O804" i="8"/>
  <c r="N805" i="8"/>
  <c r="O805" i="8"/>
  <c r="N806" i="8"/>
  <c r="O806" i="8"/>
  <c r="N807" i="8"/>
  <c r="O807" i="8"/>
  <c r="N808" i="8"/>
  <c r="O808" i="8"/>
  <c r="S808" i="8" s="1"/>
  <c r="N809" i="8"/>
  <c r="O809" i="8"/>
  <c r="N810" i="8"/>
  <c r="O810" i="8"/>
  <c r="N811" i="8"/>
  <c r="O811" i="8"/>
  <c r="N812" i="8"/>
  <c r="O812" i="8"/>
  <c r="N813" i="8"/>
  <c r="O813" i="8"/>
  <c r="N814" i="8"/>
  <c r="R814" i="8" s="1"/>
  <c r="O814" i="8"/>
  <c r="S814" i="8" s="1"/>
  <c r="N815" i="8"/>
  <c r="O815" i="8"/>
  <c r="N816" i="8"/>
  <c r="O816" i="8"/>
  <c r="N817" i="8"/>
  <c r="O817" i="8"/>
  <c r="N818" i="8"/>
  <c r="O818" i="8"/>
  <c r="N819" i="8"/>
  <c r="O819" i="8"/>
  <c r="N820" i="8"/>
  <c r="O820" i="8"/>
  <c r="S820" i="8" s="1"/>
  <c r="N821" i="8"/>
  <c r="O821" i="8"/>
  <c r="N822" i="8"/>
  <c r="O822" i="8"/>
  <c r="N823" i="8"/>
  <c r="O823" i="8"/>
  <c r="N824" i="8"/>
  <c r="O824" i="8"/>
  <c r="N825" i="8"/>
  <c r="O825" i="8"/>
  <c r="N826" i="8"/>
  <c r="R826" i="8" s="1"/>
  <c r="O826" i="8"/>
  <c r="S826" i="8" s="1"/>
  <c r="N827" i="8"/>
  <c r="O827" i="8"/>
  <c r="N828" i="8"/>
  <c r="O828" i="8"/>
  <c r="N829" i="8"/>
  <c r="O829" i="8"/>
  <c r="N830" i="8"/>
  <c r="O830" i="8"/>
  <c r="N831" i="8"/>
  <c r="O831" i="8"/>
  <c r="N832" i="8"/>
  <c r="O832" i="8"/>
  <c r="S832" i="8" s="1"/>
  <c r="N833" i="8"/>
  <c r="O833" i="8"/>
  <c r="N834" i="8"/>
  <c r="O834" i="8"/>
  <c r="N835" i="8"/>
  <c r="O835" i="8"/>
  <c r="N836" i="8"/>
  <c r="O836" i="8"/>
  <c r="N837" i="8"/>
  <c r="O837" i="8"/>
  <c r="N838" i="8"/>
  <c r="R838" i="8" s="1"/>
  <c r="O838" i="8"/>
  <c r="S838" i="8" s="1"/>
  <c r="N839" i="8"/>
  <c r="O839" i="8"/>
  <c r="N840" i="8"/>
  <c r="O840" i="8"/>
  <c r="N841" i="8"/>
  <c r="O841" i="8"/>
  <c r="N842" i="8"/>
  <c r="O842" i="8"/>
  <c r="N843" i="8"/>
  <c r="O843" i="8"/>
  <c r="N844" i="8"/>
  <c r="O844" i="8"/>
  <c r="S844" i="8" s="1"/>
  <c r="N845" i="8"/>
  <c r="O845" i="8"/>
  <c r="N846" i="8"/>
  <c r="O846" i="8"/>
  <c r="N847" i="8"/>
  <c r="O847" i="8"/>
  <c r="N848" i="8"/>
  <c r="O848" i="8"/>
  <c r="N849" i="8"/>
  <c r="O849" i="8"/>
  <c r="N850" i="8"/>
  <c r="R850" i="8" s="1"/>
  <c r="O850" i="8"/>
  <c r="S850" i="8" s="1"/>
  <c r="N851" i="8"/>
  <c r="O851" i="8"/>
  <c r="N852" i="8"/>
  <c r="O852" i="8"/>
  <c r="N853" i="8"/>
  <c r="O853" i="8"/>
  <c r="N854" i="8"/>
  <c r="O854" i="8"/>
  <c r="N855" i="8"/>
  <c r="O855" i="8"/>
  <c r="N856" i="8"/>
  <c r="O856" i="8"/>
  <c r="T856" i="8" s="1"/>
  <c r="N857" i="8"/>
  <c r="O857" i="8"/>
  <c r="N858" i="8"/>
  <c r="O858" i="8"/>
  <c r="N859" i="8"/>
  <c r="O859" i="8"/>
  <c r="N860" i="8"/>
  <c r="O860" i="8"/>
  <c r="N861" i="8"/>
  <c r="O861" i="8"/>
  <c r="N862" i="8"/>
  <c r="R862" i="8" s="1"/>
  <c r="O862" i="8"/>
  <c r="S862" i="8" s="1"/>
  <c r="N863" i="8"/>
  <c r="O863" i="8"/>
  <c r="N864" i="8"/>
  <c r="O864" i="8"/>
  <c r="N865" i="8"/>
  <c r="O865" i="8"/>
  <c r="N866" i="8"/>
  <c r="O866" i="8"/>
  <c r="N867" i="8"/>
  <c r="O867" i="8"/>
  <c r="N868" i="8"/>
  <c r="O868" i="8"/>
  <c r="S868" i="8" s="1"/>
  <c r="N869" i="8"/>
  <c r="O869" i="8"/>
  <c r="N870" i="8"/>
  <c r="O870" i="8"/>
  <c r="N871" i="8"/>
  <c r="O871" i="8"/>
  <c r="N872" i="8"/>
  <c r="O872" i="8"/>
  <c r="N873" i="8"/>
  <c r="O873" i="8"/>
  <c r="N874" i="8"/>
  <c r="R874" i="8" s="1"/>
  <c r="O874" i="8"/>
  <c r="S874" i="8" s="1"/>
  <c r="N875" i="8"/>
  <c r="O875" i="8"/>
  <c r="N876" i="8"/>
  <c r="O876" i="8"/>
  <c r="N877" i="8"/>
  <c r="O877" i="8"/>
  <c r="N878" i="8"/>
  <c r="O878" i="8"/>
  <c r="N879" i="8"/>
  <c r="O879" i="8"/>
  <c r="N880" i="8"/>
  <c r="O880" i="8"/>
  <c r="S880" i="8" s="1"/>
  <c r="N881" i="8"/>
  <c r="O881" i="8"/>
  <c r="N882" i="8"/>
  <c r="O882" i="8"/>
  <c r="N883" i="8"/>
  <c r="O883" i="8"/>
  <c r="N884" i="8"/>
  <c r="O884" i="8"/>
  <c r="N885" i="8"/>
  <c r="O885" i="8"/>
  <c r="N886" i="8"/>
  <c r="O886" i="8"/>
  <c r="AG886" i="8" s="1"/>
  <c r="N887" i="8"/>
  <c r="O887" i="8"/>
  <c r="N888" i="8"/>
  <c r="O888" i="8"/>
  <c r="N889" i="8"/>
  <c r="O889" i="8"/>
  <c r="N890" i="8"/>
  <c r="O890" i="8"/>
  <c r="N891" i="8"/>
  <c r="O891" i="8"/>
  <c r="N892" i="8"/>
  <c r="O892" i="8"/>
  <c r="S892" i="8" s="1"/>
  <c r="N893" i="8"/>
  <c r="O893" i="8"/>
  <c r="N894" i="8"/>
  <c r="O894" i="8"/>
  <c r="N895" i="8"/>
  <c r="O895" i="8"/>
  <c r="N896" i="8"/>
  <c r="O896" i="8"/>
  <c r="N897" i="8"/>
  <c r="O897" i="8"/>
  <c r="N898" i="8"/>
  <c r="O898" i="8"/>
  <c r="S898" i="8" s="1"/>
  <c r="N899" i="8"/>
  <c r="O899" i="8"/>
  <c r="N900" i="8"/>
  <c r="O900" i="8"/>
  <c r="N901" i="8"/>
  <c r="O901" i="8"/>
  <c r="N902" i="8"/>
  <c r="O902" i="8"/>
  <c r="N903" i="8"/>
  <c r="O903" i="8"/>
  <c r="N904" i="8"/>
  <c r="O904" i="8"/>
  <c r="S904" i="8" s="1"/>
  <c r="N905" i="8"/>
  <c r="O905" i="8"/>
  <c r="N906" i="8"/>
  <c r="O906" i="8"/>
  <c r="N907" i="8"/>
  <c r="O907" i="8"/>
  <c r="N908" i="8"/>
  <c r="O908" i="8"/>
  <c r="N909" i="8"/>
  <c r="O909" i="8"/>
  <c r="N910" i="8"/>
  <c r="O910" i="8"/>
  <c r="S910" i="8" s="1"/>
  <c r="N911" i="8"/>
  <c r="O911" i="8"/>
  <c r="N912" i="8"/>
  <c r="O912" i="8"/>
  <c r="N913" i="8"/>
  <c r="O913" i="8"/>
  <c r="N914" i="8"/>
  <c r="O914" i="8"/>
  <c r="N915" i="8"/>
  <c r="O915" i="8"/>
  <c r="N916" i="8"/>
  <c r="O916" i="8"/>
  <c r="S916" i="8" s="1"/>
  <c r="N917" i="8"/>
  <c r="O917" i="8"/>
  <c r="N918" i="8"/>
  <c r="O918" i="8"/>
  <c r="N919" i="8"/>
  <c r="O919" i="8"/>
  <c r="N920" i="8"/>
  <c r="O920" i="8"/>
  <c r="N921" i="8"/>
  <c r="O921" i="8"/>
  <c r="N922" i="8"/>
  <c r="O922" i="8"/>
  <c r="S922" i="8" s="1"/>
  <c r="N923" i="8"/>
  <c r="O923" i="8"/>
  <c r="N924" i="8"/>
  <c r="O924" i="8"/>
  <c r="N925" i="8"/>
  <c r="O925" i="8"/>
  <c r="N926" i="8"/>
  <c r="O926" i="8"/>
  <c r="N927" i="8"/>
  <c r="O927" i="8"/>
  <c r="N928" i="8"/>
  <c r="O928" i="8"/>
  <c r="S928" i="8" s="1"/>
  <c r="N929" i="8"/>
  <c r="O929" i="8"/>
  <c r="N930" i="8"/>
  <c r="O930" i="8"/>
  <c r="N931" i="8"/>
  <c r="O931" i="8"/>
  <c r="N932" i="8"/>
  <c r="O932" i="8"/>
  <c r="N933" i="8"/>
  <c r="O933" i="8"/>
  <c r="N934" i="8"/>
  <c r="R934" i="8" s="1"/>
  <c r="O934" i="8"/>
  <c r="S934" i="8" s="1"/>
  <c r="N935" i="8"/>
  <c r="O935" i="8"/>
  <c r="N936" i="8"/>
  <c r="O936" i="8"/>
  <c r="N937" i="8"/>
  <c r="O937" i="8"/>
  <c r="N938" i="8"/>
  <c r="O938" i="8"/>
  <c r="N939" i="8"/>
  <c r="O939" i="8"/>
  <c r="N940" i="8"/>
  <c r="O940" i="8"/>
  <c r="S940" i="8" s="1"/>
  <c r="N941" i="8"/>
  <c r="O941" i="8"/>
  <c r="N942" i="8"/>
  <c r="O942" i="8"/>
  <c r="N943" i="8"/>
  <c r="O943" i="8"/>
  <c r="N944" i="8"/>
  <c r="O944" i="8"/>
  <c r="N945" i="8"/>
  <c r="O945" i="8"/>
  <c r="N946" i="8"/>
  <c r="O946" i="8"/>
  <c r="S946" i="8" s="1"/>
  <c r="N947" i="8"/>
  <c r="O947" i="8"/>
  <c r="N948" i="8"/>
  <c r="O948" i="8"/>
  <c r="N949" i="8"/>
  <c r="O949" i="8"/>
  <c r="N950" i="8"/>
  <c r="O950" i="8"/>
  <c r="N951" i="8"/>
  <c r="O951" i="8"/>
  <c r="N952" i="8"/>
  <c r="O952" i="8"/>
  <c r="S952" i="8" s="1"/>
  <c r="N953" i="8"/>
  <c r="O953" i="8"/>
  <c r="N954" i="8"/>
  <c r="O954" i="8"/>
  <c r="N955" i="8"/>
  <c r="O955" i="8"/>
  <c r="N956" i="8"/>
  <c r="O956" i="8"/>
  <c r="N957" i="8"/>
  <c r="O957" i="8"/>
  <c r="N958" i="8"/>
  <c r="O958" i="8"/>
  <c r="S958" i="8" s="1"/>
  <c r="N959" i="8"/>
  <c r="O959" i="8"/>
  <c r="N960" i="8"/>
  <c r="O960" i="8"/>
  <c r="N961" i="8"/>
  <c r="O961" i="8"/>
  <c r="N962" i="8"/>
  <c r="O962" i="8"/>
  <c r="N963" i="8"/>
  <c r="O963" i="8"/>
  <c r="N964" i="8"/>
  <c r="O964" i="8"/>
  <c r="S964" i="8" s="1"/>
  <c r="N965" i="8"/>
  <c r="O965" i="8"/>
  <c r="N966" i="8"/>
  <c r="O966" i="8"/>
  <c r="N967" i="8"/>
  <c r="O967" i="8"/>
  <c r="N968" i="8"/>
  <c r="O968" i="8"/>
  <c r="N969" i="8"/>
  <c r="O969" i="8"/>
  <c r="N970" i="8"/>
  <c r="O970" i="8"/>
  <c r="N971" i="8"/>
  <c r="O971" i="8"/>
  <c r="N972" i="8"/>
  <c r="O972" i="8"/>
  <c r="N973" i="8"/>
  <c r="O973" i="8"/>
  <c r="N974" i="8"/>
  <c r="O974" i="8"/>
  <c r="N975" i="8"/>
  <c r="O975" i="8"/>
  <c r="N976" i="8"/>
  <c r="O976" i="8"/>
  <c r="S976" i="8" s="1"/>
  <c r="N977" i="8"/>
  <c r="O977" i="8"/>
  <c r="N978" i="8"/>
  <c r="O978" i="8"/>
  <c r="N979" i="8"/>
  <c r="O979" i="8"/>
  <c r="N980" i="8"/>
  <c r="O980" i="8"/>
  <c r="N981" i="8"/>
  <c r="O981" i="8"/>
  <c r="N982" i="8"/>
  <c r="O982" i="8"/>
  <c r="N983" i="8"/>
  <c r="O983" i="8"/>
  <c r="N984" i="8"/>
  <c r="O984" i="8"/>
  <c r="N985" i="8"/>
  <c r="O985" i="8"/>
  <c r="N986" i="8"/>
  <c r="O986" i="8"/>
  <c r="N987" i="8"/>
  <c r="O987" i="8"/>
  <c r="N988" i="8"/>
  <c r="O988" i="8"/>
  <c r="S988" i="8" s="1"/>
  <c r="N989" i="8"/>
  <c r="O989" i="8"/>
  <c r="N990" i="8"/>
  <c r="O990" i="8"/>
  <c r="N991" i="8"/>
  <c r="O991" i="8"/>
  <c r="N992" i="8"/>
  <c r="O992" i="8"/>
  <c r="N993" i="8"/>
  <c r="O993" i="8"/>
  <c r="N994" i="8"/>
  <c r="R994" i="8" s="1"/>
  <c r="O994" i="8"/>
  <c r="N995" i="8"/>
  <c r="O995" i="8"/>
  <c r="N996" i="8"/>
  <c r="O996" i="8"/>
  <c r="N997" i="8"/>
  <c r="O997" i="8"/>
  <c r="N998" i="8"/>
  <c r="O998" i="8"/>
  <c r="N999" i="8"/>
  <c r="O999" i="8"/>
  <c r="N1000" i="8"/>
  <c r="O1000" i="8"/>
  <c r="S1000" i="8" s="1"/>
  <c r="N1001" i="8"/>
  <c r="O1001" i="8"/>
  <c r="N1002" i="8"/>
  <c r="O1002" i="8"/>
  <c r="N1003" i="8"/>
  <c r="O1003" i="8"/>
  <c r="N1004" i="8"/>
  <c r="O1004" i="8"/>
  <c r="N1005" i="8"/>
  <c r="O1005" i="8"/>
  <c r="N1006" i="8"/>
  <c r="R1006" i="8" s="1"/>
  <c r="O1006" i="8"/>
  <c r="N1007" i="8"/>
  <c r="O1007" i="8"/>
  <c r="N1008" i="8"/>
  <c r="O1008" i="8"/>
  <c r="N1009" i="8"/>
  <c r="O1009" i="8"/>
  <c r="N1010" i="8"/>
  <c r="O1010" i="8"/>
  <c r="N1011" i="8"/>
  <c r="O1011" i="8"/>
  <c r="N1012" i="8"/>
  <c r="O1012" i="8"/>
  <c r="S1012" i="8" s="1"/>
  <c r="N1013" i="8"/>
  <c r="O1013" i="8"/>
  <c r="N1014" i="8"/>
  <c r="O1014" i="8"/>
  <c r="N1015" i="8"/>
  <c r="O1015" i="8"/>
  <c r="N1016" i="8"/>
  <c r="O1016" i="8"/>
  <c r="N1017" i="8"/>
  <c r="O1017" i="8"/>
  <c r="N1018" i="8"/>
  <c r="R1018" i="8" s="1"/>
  <c r="O1018" i="8"/>
  <c r="S1018" i="8" s="1"/>
  <c r="N1019" i="8"/>
  <c r="O1019" i="8"/>
  <c r="N1020" i="8"/>
  <c r="O1020" i="8"/>
  <c r="N1021" i="8"/>
  <c r="O1021" i="8"/>
  <c r="N1022" i="8"/>
  <c r="O1022" i="8"/>
  <c r="N1023" i="8"/>
  <c r="O1023" i="8"/>
  <c r="N1024" i="8"/>
  <c r="O1024" i="8"/>
  <c r="N1025" i="8"/>
  <c r="O1025" i="8"/>
  <c r="N1026" i="8"/>
  <c r="O1026" i="8"/>
  <c r="N1027" i="8"/>
  <c r="O1027" i="8"/>
  <c r="N1028" i="8"/>
  <c r="O1028" i="8"/>
  <c r="N1029" i="8"/>
  <c r="O1029" i="8"/>
  <c r="N1030" i="8"/>
  <c r="O1030" i="8"/>
  <c r="S1030" i="8" s="1"/>
  <c r="N1031" i="8"/>
  <c r="O1031" i="8"/>
  <c r="N1032" i="8"/>
  <c r="O1032" i="8"/>
  <c r="N1033" i="8"/>
  <c r="O1033" i="8"/>
  <c r="N1034" i="8"/>
  <c r="O1034" i="8"/>
  <c r="N1035" i="8"/>
  <c r="O1035" i="8"/>
  <c r="N1036" i="8"/>
  <c r="R1036" i="8" s="1"/>
  <c r="O1036" i="8"/>
  <c r="N1037" i="8"/>
  <c r="O1037" i="8"/>
  <c r="N1038" i="8"/>
  <c r="O1038" i="8"/>
  <c r="N1039" i="8"/>
  <c r="O1039" i="8"/>
  <c r="N1040" i="8"/>
  <c r="O1040" i="8"/>
  <c r="N1041" i="8"/>
  <c r="O1041" i="8"/>
  <c r="N1042" i="8"/>
  <c r="O1042" i="8"/>
  <c r="S1042" i="8" s="1"/>
  <c r="N1043" i="8"/>
  <c r="O1043" i="8"/>
  <c r="N1044" i="8"/>
  <c r="O1044" i="8"/>
  <c r="N1045" i="8"/>
  <c r="O1045" i="8"/>
  <c r="N1046" i="8"/>
  <c r="O1046" i="8"/>
  <c r="N1047" i="8"/>
  <c r="O1047" i="8"/>
  <c r="N1048" i="8"/>
  <c r="O1048" i="8"/>
  <c r="S1048" i="8" s="1"/>
  <c r="N1049" i="8"/>
  <c r="O1049" i="8"/>
  <c r="N1050" i="8"/>
  <c r="O1050" i="8"/>
  <c r="N1051" i="8"/>
  <c r="O1051" i="8"/>
  <c r="N1052" i="8"/>
  <c r="O1052" i="8"/>
  <c r="N1053" i="8"/>
  <c r="O1053" i="8"/>
  <c r="N1054" i="8"/>
  <c r="O1054" i="8"/>
  <c r="S1054" i="8" s="1"/>
  <c r="N1055" i="8"/>
  <c r="O1055" i="8"/>
  <c r="N1056" i="8"/>
  <c r="O1056" i="8"/>
  <c r="N1057" i="8"/>
  <c r="O1057" i="8"/>
  <c r="N1058" i="8"/>
  <c r="O1058" i="8"/>
  <c r="N1059" i="8"/>
  <c r="O1059" i="8"/>
  <c r="N1060" i="8"/>
  <c r="O1060" i="8"/>
  <c r="N1061" i="8"/>
  <c r="O1061" i="8"/>
  <c r="N1062" i="8"/>
  <c r="O1062" i="8"/>
  <c r="N1063" i="8"/>
  <c r="O1063" i="8"/>
  <c r="N1064" i="8"/>
  <c r="O1064" i="8"/>
  <c r="N1065" i="8"/>
  <c r="O1065" i="8"/>
  <c r="N1066" i="8"/>
  <c r="O1066" i="8"/>
  <c r="S1066" i="8" s="1"/>
  <c r="N1067" i="8"/>
  <c r="O1067" i="8"/>
  <c r="N1068" i="8"/>
  <c r="O1068" i="8"/>
  <c r="N1069" i="8"/>
  <c r="O1069" i="8"/>
  <c r="N1070" i="8"/>
  <c r="O1070" i="8"/>
  <c r="N1071" i="8"/>
  <c r="O1071" i="8"/>
  <c r="N1072" i="8"/>
  <c r="O1072" i="8"/>
  <c r="S1072" i="8" s="1"/>
  <c r="N1073" i="8"/>
  <c r="O1073" i="8"/>
  <c r="N1074" i="8"/>
  <c r="O1074" i="8"/>
  <c r="N1075" i="8"/>
  <c r="O1075" i="8"/>
  <c r="N1076" i="8"/>
  <c r="O1076" i="8"/>
  <c r="N1077" i="8"/>
  <c r="O1077" i="8"/>
  <c r="N1078" i="8"/>
  <c r="O1078" i="8"/>
  <c r="S1078" i="8" s="1"/>
  <c r="N1079" i="8"/>
  <c r="O1079" i="8"/>
  <c r="N1080" i="8"/>
  <c r="O1080" i="8"/>
  <c r="N1081" i="8"/>
  <c r="O1081" i="8"/>
  <c r="N1082" i="8"/>
  <c r="O1082" i="8"/>
  <c r="N1083" i="8"/>
  <c r="O1083" i="8"/>
  <c r="N1084" i="8"/>
  <c r="O1084" i="8"/>
  <c r="N1085" i="8"/>
  <c r="O1085" i="8"/>
  <c r="N1086" i="8"/>
  <c r="O1086" i="8"/>
  <c r="N1087" i="8"/>
  <c r="O1087" i="8"/>
  <c r="N1088" i="8"/>
  <c r="O1088" i="8"/>
  <c r="N1089" i="8"/>
  <c r="O1089" i="8"/>
  <c r="N1090" i="8"/>
  <c r="O1090" i="8"/>
  <c r="S1090" i="8" s="1"/>
  <c r="N1091" i="8"/>
  <c r="O1091" i="8"/>
  <c r="N1092" i="8"/>
  <c r="O1092" i="8"/>
  <c r="N1093" i="8"/>
  <c r="O1093" i="8"/>
  <c r="N1094" i="8"/>
  <c r="O1094" i="8"/>
  <c r="N1095" i="8"/>
  <c r="O1095" i="8"/>
  <c r="N1096" i="8"/>
  <c r="O1096" i="8"/>
  <c r="S1096" i="8" s="1"/>
  <c r="N1097" i="8"/>
  <c r="O1097" i="8"/>
  <c r="N1098" i="8"/>
  <c r="O1098" i="8"/>
  <c r="N1099" i="8"/>
  <c r="O1099" i="8"/>
  <c r="N1100" i="8"/>
  <c r="O1100" i="8"/>
  <c r="N1101" i="8"/>
  <c r="O1101" i="8"/>
  <c r="N1102" i="8"/>
  <c r="O1102" i="8"/>
  <c r="S1102" i="8" s="1"/>
  <c r="N1103" i="8"/>
  <c r="O1103" i="8"/>
  <c r="N1104" i="8"/>
  <c r="O1104" i="8"/>
  <c r="N1105" i="8"/>
  <c r="O1105" i="8"/>
  <c r="N1106" i="8"/>
  <c r="O1106" i="8"/>
  <c r="N1107" i="8"/>
  <c r="O1107" i="8"/>
  <c r="N1108" i="8"/>
  <c r="R1108" i="8" s="1"/>
  <c r="O1108" i="8"/>
  <c r="N1109" i="8"/>
  <c r="O1109" i="8"/>
  <c r="N1110" i="8"/>
  <c r="O1110" i="8"/>
  <c r="N1111" i="8"/>
  <c r="O1111" i="8"/>
  <c r="N1112" i="8"/>
  <c r="O1112" i="8"/>
  <c r="N1113" i="8"/>
  <c r="O1113" i="8"/>
  <c r="N1114" i="8"/>
  <c r="O1114" i="8"/>
  <c r="S1114" i="8" s="1"/>
  <c r="N1115" i="8"/>
  <c r="O1115" i="8"/>
  <c r="N1116" i="8"/>
  <c r="O1116" i="8"/>
  <c r="N1117" i="8"/>
  <c r="O1117" i="8"/>
  <c r="N1118" i="8"/>
  <c r="O1118" i="8"/>
  <c r="N1119" i="8"/>
  <c r="O1119" i="8"/>
  <c r="N1120" i="8"/>
  <c r="O1120" i="8"/>
  <c r="S1120" i="8" s="1"/>
  <c r="N1121" i="8"/>
  <c r="O1121" i="8"/>
  <c r="N1122" i="8"/>
  <c r="O1122" i="8"/>
  <c r="N1123" i="8"/>
  <c r="O1123" i="8"/>
  <c r="N1124" i="8"/>
  <c r="O1124" i="8"/>
  <c r="N1125" i="8"/>
  <c r="O1125" i="8"/>
  <c r="N1126" i="8"/>
  <c r="O1126" i="8"/>
  <c r="S1126" i="8" s="1"/>
  <c r="N1127" i="8"/>
  <c r="O1127" i="8"/>
  <c r="N1128" i="8"/>
  <c r="O1128" i="8"/>
  <c r="N1129" i="8"/>
  <c r="O1129" i="8"/>
  <c r="N1130" i="8"/>
  <c r="O1130" i="8"/>
  <c r="N1131" i="8"/>
  <c r="O1131" i="8"/>
  <c r="N1132" i="8"/>
  <c r="AF1132" i="8" s="1"/>
  <c r="O1132" i="8"/>
  <c r="S1132" i="8" s="1"/>
  <c r="N1133" i="8"/>
  <c r="O1133" i="8"/>
  <c r="N1134" i="8"/>
  <c r="O1134" i="8"/>
  <c r="N1135" i="8"/>
  <c r="O1135" i="8"/>
  <c r="N1136" i="8"/>
  <c r="O1136" i="8"/>
  <c r="N1137" i="8"/>
  <c r="O1137" i="8"/>
  <c r="N1138" i="8"/>
  <c r="O1138" i="8"/>
  <c r="S1138" i="8" s="1"/>
  <c r="N1139" i="8"/>
  <c r="O1139" i="8"/>
  <c r="N1140" i="8"/>
  <c r="O1140" i="8"/>
  <c r="N1141" i="8"/>
  <c r="O1141" i="8"/>
  <c r="N1142" i="8"/>
  <c r="O1142" i="8"/>
  <c r="N1143" i="8"/>
  <c r="O1143" i="8"/>
  <c r="N1144" i="8"/>
  <c r="O1144" i="8"/>
  <c r="S1144" i="8" s="1"/>
  <c r="N1145" i="8"/>
  <c r="O1145" i="8"/>
  <c r="N1146" i="8"/>
  <c r="O1146" i="8"/>
  <c r="N1147" i="8"/>
  <c r="O1147" i="8"/>
  <c r="N1148" i="8"/>
  <c r="O1148" i="8"/>
  <c r="N1149" i="8"/>
  <c r="O1149" i="8"/>
  <c r="N1150" i="8"/>
  <c r="O1150" i="8"/>
  <c r="N1151" i="8"/>
  <c r="O1151" i="8"/>
  <c r="N1152" i="8"/>
  <c r="O1152" i="8"/>
  <c r="N1153" i="8"/>
  <c r="O1153" i="8"/>
  <c r="N1154" i="8"/>
  <c r="O1154" i="8"/>
  <c r="N1155" i="8"/>
  <c r="O1155" i="8"/>
  <c r="N1156" i="8"/>
  <c r="R1156" i="8" s="1"/>
  <c r="O1156" i="8"/>
  <c r="S1156" i="8" s="1"/>
  <c r="N1157" i="8"/>
  <c r="O1157" i="8"/>
  <c r="N1158" i="8"/>
  <c r="O1158" i="8"/>
  <c r="N1159" i="8"/>
  <c r="O1159" i="8"/>
  <c r="N1160" i="8"/>
  <c r="O1160" i="8"/>
  <c r="N1161" i="8"/>
  <c r="O1161" i="8"/>
  <c r="N1162" i="8"/>
  <c r="O1162" i="8"/>
  <c r="AG1162" i="8" s="1"/>
  <c r="N1163" i="8"/>
  <c r="O1163" i="8"/>
  <c r="N1164" i="8"/>
  <c r="O1164" i="8"/>
  <c r="N1165" i="8"/>
  <c r="O1165" i="8"/>
  <c r="N1166" i="8"/>
  <c r="O1166" i="8"/>
  <c r="N1167" i="8"/>
  <c r="O1167" i="8"/>
  <c r="N1168" i="8"/>
  <c r="O1168" i="8"/>
  <c r="S1168" i="8" s="1"/>
  <c r="N1169" i="8"/>
  <c r="O1169" i="8"/>
  <c r="N1170" i="8"/>
  <c r="O1170" i="8"/>
  <c r="N1171" i="8"/>
  <c r="O1171" i="8"/>
  <c r="N1172" i="8"/>
  <c r="O1172" i="8"/>
  <c r="N1173" i="8"/>
  <c r="O1173" i="8"/>
  <c r="N1174" i="8"/>
  <c r="R1174" i="8" s="1"/>
  <c r="O1174" i="8"/>
  <c r="N1175" i="8"/>
  <c r="O1175" i="8"/>
  <c r="N1176" i="8"/>
  <c r="O1176" i="8"/>
  <c r="N1177" i="8"/>
  <c r="O1177" i="8"/>
  <c r="N1178" i="8"/>
  <c r="O1178" i="8"/>
  <c r="N1179" i="8"/>
  <c r="O1179" i="8"/>
  <c r="N1180" i="8"/>
  <c r="O1180" i="8"/>
  <c r="S1180" i="8" s="1"/>
  <c r="N1181" i="8"/>
  <c r="O1181" i="8"/>
  <c r="N1182" i="8"/>
  <c r="O1182" i="8"/>
  <c r="N1183" i="8"/>
  <c r="O1183" i="8"/>
  <c r="N1184" i="8"/>
  <c r="O1184" i="8"/>
  <c r="N1185" i="8"/>
  <c r="O1185" i="8"/>
  <c r="N1186" i="8"/>
  <c r="O1186" i="8"/>
  <c r="S1186" i="8" s="1"/>
  <c r="N1187" i="8"/>
  <c r="O1187" i="8"/>
  <c r="N1188" i="8"/>
  <c r="O1188" i="8"/>
  <c r="N1189" i="8"/>
  <c r="O1189" i="8"/>
  <c r="N1190" i="8"/>
  <c r="O1190" i="8"/>
  <c r="N1191" i="8"/>
  <c r="O1191" i="8"/>
  <c r="N1192" i="8"/>
  <c r="O1192" i="8"/>
  <c r="S1192" i="8" s="1"/>
  <c r="N1193" i="8"/>
  <c r="O1193" i="8"/>
  <c r="N1194" i="8"/>
  <c r="O1194" i="8"/>
  <c r="N1195" i="8"/>
  <c r="O1195" i="8"/>
  <c r="N1196" i="8"/>
  <c r="O1196" i="8"/>
  <c r="N1197" i="8"/>
  <c r="O1197" i="8"/>
  <c r="N1198" i="8"/>
  <c r="O1198" i="8"/>
  <c r="AG1198" i="8" s="1"/>
  <c r="N1199" i="8"/>
  <c r="O1199" i="8"/>
  <c r="N1200" i="8"/>
  <c r="O1200" i="8"/>
  <c r="N1201" i="8"/>
  <c r="O1201" i="8"/>
  <c r="N1202" i="8"/>
  <c r="O1202" i="8"/>
  <c r="N1203" i="8"/>
  <c r="O1203" i="8"/>
  <c r="N1204" i="8"/>
  <c r="O1204" i="8"/>
  <c r="S1204" i="8" s="1"/>
  <c r="N1205" i="8"/>
  <c r="O1205" i="8"/>
  <c r="N1206" i="8"/>
  <c r="O1206" i="8"/>
  <c r="N1207" i="8"/>
  <c r="O1207" i="8"/>
  <c r="N1208" i="8"/>
  <c r="O1208" i="8"/>
  <c r="N1209" i="8"/>
  <c r="O1209" i="8"/>
  <c r="N1210" i="8"/>
  <c r="O1210" i="8"/>
  <c r="S1210" i="8" s="1"/>
  <c r="U1210" i="8" s="1"/>
  <c r="V1210" i="8" s="1"/>
  <c r="X1210" i="8" s="1"/>
  <c r="N1211" i="8"/>
  <c r="O1211" i="8"/>
  <c r="N1212" i="8"/>
  <c r="O1212" i="8"/>
  <c r="N1213" i="8"/>
  <c r="O1213" i="8"/>
  <c r="N1214" i="8"/>
  <c r="O1214" i="8"/>
  <c r="N1215" i="8"/>
  <c r="O1215" i="8"/>
  <c r="N1216" i="8"/>
  <c r="O1216" i="8"/>
  <c r="S1216" i="8" s="1"/>
  <c r="N1217" i="8"/>
  <c r="O1217" i="8"/>
  <c r="N1218" i="8"/>
  <c r="O1218" i="8"/>
  <c r="N1219" i="8"/>
  <c r="O1219" i="8"/>
  <c r="N1220" i="8"/>
  <c r="O1220" i="8"/>
  <c r="N1221" i="8"/>
  <c r="O1221" i="8"/>
  <c r="N1222" i="8"/>
  <c r="O1222" i="8"/>
  <c r="S1222" i="8" s="1"/>
  <c r="N1223" i="8"/>
  <c r="O1223" i="8"/>
  <c r="N1224" i="8"/>
  <c r="O1224" i="8"/>
  <c r="N1225" i="8"/>
  <c r="O1225" i="8"/>
  <c r="N1226" i="8"/>
  <c r="O1226" i="8"/>
  <c r="N1227" i="8"/>
  <c r="O1227" i="8"/>
  <c r="N1228" i="8"/>
  <c r="O1228" i="8"/>
  <c r="S1228" i="8" s="1"/>
  <c r="N1229" i="8"/>
  <c r="O1229" i="8"/>
  <c r="N1230" i="8"/>
  <c r="O1230" i="8"/>
  <c r="N1231" i="8"/>
  <c r="O1231" i="8"/>
  <c r="N1232" i="8"/>
  <c r="O1232" i="8"/>
  <c r="N1233" i="8"/>
  <c r="O1233" i="8"/>
  <c r="N1234" i="8"/>
  <c r="R1234" i="8" s="1"/>
  <c r="O1234" i="8"/>
  <c r="N1235" i="8"/>
  <c r="O1235" i="8"/>
  <c r="N1236" i="8"/>
  <c r="O1236" i="8"/>
  <c r="N1237" i="8"/>
  <c r="O1237" i="8"/>
  <c r="N1238" i="8"/>
  <c r="O1238" i="8"/>
  <c r="N1239" i="8"/>
  <c r="O1239" i="8"/>
  <c r="N1240" i="8"/>
  <c r="O1240" i="8"/>
  <c r="S1240" i="8" s="1"/>
  <c r="N1241" i="8"/>
  <c r="O1241" i="8"/>
  <c r="N1242" i="8"/>
  <c r="O1242" i="8"/>
  <c r="N1243" i="8"/>
  <c r="O1243" i="8"/>
  <c r="N1244" i="8"/>
  <c r="O1244" i="8"/>
  <c r="N1245" i="8"/>
  <c r="O1245" i="8"/>
  <c r="N1246" i="8"/>
  <c r="R1246" i="8" s="1"/>
  <c r="O1246" i="8"/>
  <c r="N1247" i="8"/>
  <c r="O1247" i="8"/>
  <c r="N1248" i="8"/>
  <c r="O1248" i="8"/>
  <c r="N1249" i="8"/>
  <c r="O1249" i="8"/>
  <c r="N1250" i="8"/>
  <c r="O1250" i="8"/>
  <c r="N1251" i="8"/>
  <c r="O1251" i="8"/>
  <c r="N1252" i="8"/>
  <c r="O1252" i="8"/>
  <c r="S1252" i="8" s="1"/>
  <c r="N1253" i="8"/>
  <c r="O1253" i="8"/>
  <c r="N1254" i="8"/>
  <c r="O1254" i="8"/>
  <c r="N1255" i="8"/>
  <c r="O1255" i="8"/>
  <c r="N1256" i="8"/>
  <c r="O1256" i="8"/>
  <c r="N1257" i="8"/>
  <c r="O1257" i="8"/>
  <c r="N1258" i="8"/>
  <c r="R1258" i="8" s="1"/>
  <c r="O1258" i="8"/>
  <c r="N1259" i="8"/>
  <c r="O1259" i="8"/>
  <c r="N1260" i="8"/>
  <c r="O1260" i="8"/>
  <c r="N1261" i="8"/>
  <c r="O1261" i="8"/>
  <c r="N1262" i="8"/>
  <c r="O1262" i="8"/>
  <c r="N1263" i="8"/>
  <c r="O1263" i="8"/>
  <c r="N1264" i="8"/>
  <c r="O1264" i="8"/>
  <c r="S1264" i="8" s="1"/>
  <c r="N1265" i="8"/>
  <c r="O1265" i="8"/>
  <c r="N1266" i="8"/>
  <c r="O1266" i="8"/>
  <c r="N1267" i="8"/>
  <c r="O1267" i="8"/>
  <c r="N1268" i="8"/>
  <c r="O1268" i="8"/>
  <c r="N1269" i="8"/>
  <c r="O1269" i="8"/>
  <c r="N1270" i="8"/>
  <c r="R1270" i="8" s="1"/>
  <c r="O1270" i="8"/>
  <c r="N1271" i="8"/>
  <c r="O1271" i="8"/>
  <c r="N1272" i="8"/>
  <c r="O1272" i="8"/>
  <c r="N1273" i="8"/>
  <c r="O1273" i="8"/>
  <c r="N1274" i="8"/>
  <c r="O1274" i="8"/>
  <c r="N1275" i="8"/>
  <c r="O1275" i="8"/>
  <c r="N1276" i="8"/>
  <c r="R1276" i="8" s="1"/>
  <c r="O1276" i="8"/>
  <c r="N1277" i="8"/>
  <c r="O1277" i="8"/>
  <c r="N1278" i="8"/>
  <c r="O1278" i="8"/>
  <c r="N1279" i="8"/>
  <c r="O1279" i="8"/>
  <c r="N1280" i="8"/>
  <c r="O1280" i="8"/>
  <c r="N1281" i="8"/>
  <c r="O1281" i="8"/>
  <c r="N1282" i="8"/>
  <c r="R1282" i="8" s="1"/>
  <c r="O1282" i="8"/>
  <c r="N1283" i="8"/>
  <c r="O1283" i="8"/>
  <c r="N1284" i="8"/>
  <c r="O1284" i="8"/>
  <c r="N1285" i="8"/>
  <c r="O1285" i="8"/>
  <c r="N1286" i="8"/>
  <c r="O1286" i="8"/>
  <c r="N1287" i="8"/>
  <c r="O1287" i="8"/>
  <c r="N1288" i="8"/>
  <c r="R1288" i="8" s="1"/>
  <c r="O1288" i="8"/>
  <c r="N1289" i="8"/>
  <c r="O1289" i="8"/>
  <c r="N1290" i="8"/>
  <c r="O1290" i="8"/>
  <c r="N1291" i="8"/>
  <c r="O1291" i="8"/>
  <c r="N1292" i="8"/>
  <c r="O1292" i="8"/>
  <c r="N1293" i="8"/>
  <c r="O1293" i="8"/>
  <c r="N1294" i="8"/>
  <c r="R1294" i="8" s="1"/>
  <c r="O1294" i="8"/>
  <c r="N1295" i="8"/>
  <c r="O1295" i="8"/>
  <c r="N1296" i="8"/>
  <c r="O1296" i="8"/>
  <c r="N1297" i="8"/>
  <c r="O1297" i="8"/>
  <c r="N1298" i="8"/>
  <c r="O1298" i="8"/>
  <c r="N1299" i="8"/>
  <c r="O1299" i="8"/>
  <c r="N1300" i="8"/>
  <c r="O1300" i="8"/>
  <c r="N1301" i="8"/>
  <c r="O1301" i="8"/>
  <c r="N1302" i="8"/>
  <c r="O1302" i="8"/>
  <c r="N1303" i="8"/>
  <c r="O1303" i="8"/>
  <c r="N1304" i="8"/>
  <c r="O1304" i="8"/>
  <c r="N1305" i="8"/>
  <c r="O1305" i="8"/>
  <c r="N1306" i="8"/>
  <c r="R1306" i="8" s="1"/>
  <c r="O1306" i="8"/>
  <c r="N1307" i="8"/>
  <c r="O1307" i="8"/>
  <c r="N1308" i="8"/>
  <c r="O1308" i="8"/>
  <c r="N1309" i="8"/>
  <c r="O1309" i="8"/>
  <c r="N1310" i="8"/>
  <c r="O1310" i="8"/>
  <c r="N1311" i="8"/>
  <c r="O1311" i="8"/>
  <c r="N1312" i="8"/>
  <c r="R1312" i="8" s="1"/>
  <c r="O1312" i="8"/>
  <c r="N1313" i="8"/>
  <c r="O1313" i="8"/>
  <c r="N1314" i="8"/>
  <c r="O1314" i="8"/>
  <c r="N1315" i="8"/>
  <c r="O1315" i="8"/>
  <c r="N1316" i="8"/>
  <c r="O1316" i="8"/>
  <c r="N1317" i="8"/>
  <c r="O1317" i="8"/>
  <c r="N1318" i="8"/>
  <c r="R1318" i="8" s="1"/>
  <c r="O1318" i="8"/>
  <c r="N1319" i="8"/>
  <c r="O1319" i="8"/>
  <c r="N1320" i="8"/>
  <c r="O1320" i="8"/>
  <c r="N1321" i="8"/>
  <c r="O1321" i="8"/>
  <c r="N1322" i="8"/>
  <c r="O1322" i="8"/>
  <c r="N1323" i="8"/>
  <c r="O1323" i="8"/>
  <c r="N1324" i="8"/>
  <c r="R1324" i="8" s="1"/>
  <c r="O1324" i="8"/>
  <c r="N1325" i="8"/>
  <c r="O1325" i="8"/>
  <c r="N1326" i="8"/>
  <c r="O1326" i="8"/>
  <c r="N1327" i="8"/>
  <c r="O1327" i="8"/>
  <c r="N1328" i="8"/>
  <c r="O1328" i="8"/>
  <c r="N1329" i="8"/>
  <c r="O1329" i="8"/>
  <c r="N1330" i="8"/>
  <c r="R1330" i="8" s="1"/>
  <c r="O1330" i="8"/>
  <c r="N1331" i="8"/>
  <c r="O1331" i="8"/>
  <c r="N1332" i="8"/>
  <c r="O1332" i="8"/>
  <c r="N1333" i="8"/>
  <c r="O1333" i="8"/>
  <c r="N1334" i="8"/>
  <c r="O1334" i="8"/>
  <c r="N1335" i="8"/>
  <c r="O1335" i="8"/>
  <c r="N1336" i="8"/>
  <c r="R1336" i="8" s="1"/>
  <c r="O1336" i="8"/>
  <c r="AG1336" i="8" s="1"/>
  <c r="N1337" i="8"/>
  <c r="O1337" i="8"/>
  <c r="N1338" i="8"/>
  <c r="O1338" i="8"/>
  <c r="N1339" i="8"/>
  <c r="O1339" i="8"/>
  <c r="N1340" i="8"/>
  <c r="O1340" i="8"/>
  <c r="N1341" i="8"/>
  <c r="O1341" i="8"/>
  <c r="N1342" i="8"/>
  <c r="O1342" i="8"/>
  <c r="S1342" i="8" s="1"/>
  <c r="N1343" i="8"/>
  <c r="O1343" i="8"/>
  <c r="N1344" i="8"/>
  <c r="O1344" i="8"/>
  <c r="N1345" i="8"/>
  <c r="O1345" i="8"/>
  <c r="N1346" i="8"/>
  <c r="O1346" i="8"/>
  <c r="N1347" i="8"/>
  <c r="O1347" i="8"/>
  <c r="N1348" i="8"/>
  <c r="R1348" i="8" s="1"/>
  <c r="O1348" i="8"/>
  <c r="N1349" i="8"/>
  <c r="O1349" i="8"/>
  <c r="N1350" i="8"/>
  <c r="O1350" i="8"/>
  <c r="N1351" i="8"/>
  <c r="O1351" i="8"/>
  <c r="N1352" i="8"/>
  <c r="O1352" i="8"/>
  <c r="N1353" i="8"/>
  <c r="O1353" i="8"/>
  <c r="N1354" i="8"/>
  <c r="R1354" i="8" s="1"/>
  <c r="O1354" i="8"/>
  <c r="S1354" i="8" s="1"/>
  <c r="N1355" i="8"/>
  <c r="O1355" i="8"/>
  <c r="N1356" i="8"/>
  <c r="O1356" i="8"/>
  <c r="N1357" i="8"/>
  <c r="O1357" i="8"/>
  <c r="N1358" i="8"/>
  <c r="O1358" i="8"/>
  <c r="N1359" i="8"/>
  <c r="O1359" i="8"/>
  <c r="N1360" i="8"/>
  <c r="R1360" i="8" s="1"/>
  <c r="O1360" i="8"/>
  <c r="N1361" i="8"/>
  <c r="O1361" i="8"/>
  <c r="N1362" i="8"/>
  <c r="O1362" i="8"/>
  <c r="N1363" i="8"/>
  <c r="O1363" i="8"/>
  <c r="N1364" i="8"/>
  <c r="O1364" i="8"/>
  <c r="N1365" i="8"/>
  <c r="O1365" i="8"/>
  <c r="N1366" i="8"/>
  <c r="R1366" i="8" s="1"/>
  <c r="O1366" i="8"/>
  <c r="S1366" i="8" s="1"/>
  <c r="N1367" i="8"/>
  <c r="O1367" i="8"/>
  <c r="N1368" i="8"/>
  <c r="O1368" i="8"/>
  <c r="N1369" i="8"/>
  <c r="O1369" i="8"/>
  <c r="N1370" i="8"/>
  <c r="O1370" i="8"/>
  <c r="N1371" i="8"/>
  <c r="O1371" i="8"/>
  <c r="N1372" i="8"/>
  <c r="R1372" i="8" s="1"/>
  <c r="O1372" i="8"/>
  <c r="N1373" i="8"/>
  <c r="O1373" i="8"/>
  <c r="N1374" i="8"/>
  <c r="O1374" i="8"/>
  <c r="N1375" i="8"/>
  <c r="O1375" i="8"/>
  <c r="N1376" i="8"/>
  <c r="O1376" i="8"/>
  <c r="N1377" i="8"/>
  <c r="O1377" i="8"/>
  <c r="N1378" i="8"/>
  <c r="R1378" i="8" s="1"/>
  <c r="O1378" i="8"/>
  <c r="N1379" i="8"/>
  <c r="O1379" i="8"/>
  <c r="N1380" i="8"/>
  <c r="O1380" i="8"/>
  <c r="N1381" i="8"/>
  <c r="O1381" i="8"/>
  <c r="N1382" i="8"/>
  <c r="O1382" i="8"/>
  <c r="N1383" i="8"/>
  <c r="O1383" i="8"/>
  <c r="N1384" i="8"/>
  <c r="R1384" i="8" s="1"/>
  <c r="O1384" i="8"/>
  <c r="N1385" i="8"/>
  <c r="O1385" i="8"/>
  <c r="N1386" i="8"/>
  <c r="O1386" i="8"/>
  <c r="N1387" i="8"/>
  <c r="O1387" i="8"/>
  <c r="N1388" i="8"/>
  <c r="O1388" i="8"/>
  <c r="N1389" i="8"/>
  <c r="O1389" i="8"/>
  <c r="N1390" i="8"/>
  <c r="R1390" i="8" s="1"/>
  <c r="O1390" i="8"/>
  <c r="N1391" i="8"/>
  <c r="O1391" i="8"/>
  <c r="N1392" i="8"/>
  <c r="O1392" i="8"/>
  <c r="N1393" i="8"/>
  <c r="O1393" i="8"/>
  <c r="N1394" i="8"/>
  <c r="O1394" i="8"/>
  <c r="N1395" i="8"/>
  <c r="O1395" i="8"/>
  <c r="N1396" i="8"/>
  <c r="R1396" i="8" s="1"/>
  <c r="O1396" i="8"/>
  <c r="N1397" i="8"/>
  <c r="O1397" i="8"/>
  <c r="N1398" i="8"/>
  <c r="O1398" i="8"/>
  <c r="N1399" i="8"/>
  <c r="O1399" i="8"/>
  <c r="N1400" i="8"/>
  <c r="O1400" i="8"/>
  <c r="N1401" i="8"/>
  <c r="O1401" i="8"/>
  <c r="N1402" i="8"/>
  <c r="O1402" i="8"/>
  <c r="T1402" i="8" s="1"/>
  <c r="N1403" i="8"/>
  <c r="O1403" i="8"/>
  <c r="N1404" i="8"/>
  <c r="O1404" i="8"/>
  <c r="N1405" i="8"/>
  <c r="O1405" i="8"/>
  <c r="N1406" i="8"/>
  <c r="O1406" i="8"/>
  <c r="N1407" i="8"/>
  <c r="O1407" i="8"/>
  <c r="N1408" i="8"/>
  <c r="R1408" i="8" s="1"/>
  <c r="O1408" i="8"/>
  <c r="N1409" i="8"/>
  <c r="O1409" i="8"/>
  <c r="N1410" i="8"/>
  <c r="O1410" i="8"/>
  <c r="N1411" i="8"/>
  <c r="O1411" i="8"/>
  <c r="N1412" i="8"/>
  <c r="O1412" i="8"/>
  <c r="N1413" i="8"/>
  <c r="O1413" i="8"/>
  <c r="N1414" i="8"/>
  <c r="R1414" i="8" s="1"/>
  <c r="O1414" i="8"/>
  <c r="T1414" i="8" s="1"/>
  <c r="N1415" i="8"/>
  <c r="O1415" i="8"/>
  <c r="N1416" i="8"/>
  <c r="O1416" i="8"/>
  <c r="N1417" i="8"/>
  <c r="O1417" i="8"/>
  <c r="N1418" i="8"/>
  <c r="O1418" i="8"/>
  <c r="N1419" i="8"/>
  <c r="O1419" i="8"/>
  <c r="N1420" i="8"/>
  <c r="R1420" i="8" s="1"/>
  <c r="O1420" i="8"/>
  <c r="N1421" i="8"/>
  <c r="O1421" i="8"/>
  <c r="N1422" i="8"/>
  <c r="O1422" i="8"/>
  <c r="N1423" i="8"/>
  <c r="O1423" i="8"/>
  <c r="N1424" i="8"/>
  <c r="O1424" i="8"/>
  <c r="N1425" i="8"/>
  <c r="O1425" i="8"/>
  <c r="N1426" i="8"/>
  <c r="R1426" i="8" s="1"/>
  <c r="O1426" i="8"/>
  <c r="N1427" i="8"/>
  <c r="O1427" i="8"/>
  <c r="N1428" i="8"/>
  <c r="O1428" i="8"/>
  <c r="N1429" i="8"/>
  <c r="O1429" i="8"/>
  <c r="N1430" i="8"/>
  <c r="O1430" i="8"/>
  <c r="N1431" i="8"/>
  <c r="O1431" i="8"/>
  <c r="N1432" i="8"/>
  <c r="R1432" i="8" s="1"/>
  <c r="O1432" i="8"/>
  <c r="N1433" i="8"/>
  <c r="O1433" i="8"/>
  <c r="N1434" i="8"/>
  <c r="O1434" i="8"/>
  <c r="N1435" i="8"/>
  <c r="O1435" i="8"/>
  <c r="N1436" i="8"/>
  <c r="O1436" i="8"/>
  <c r="N1437" i="8"/>
  <c r="O1437" i="8"/>
  <c r="N1438" i="8"/>
  <c r="R1438" i="8" s="1"/>
  <c r="O1438" i="8"/>
  <c r="N1439" i="8"/>
  <c r="O1439" i="8"/>
  <c r="N1440" i="8"/>
  <c r="O1440" i="8"/>
  <c r="N1441" i="8"/>
  <c r="O1441" i="8"/>
  <c r="N1442" i="8"/>
  <c r="O1442" i="8"/>
  <c r="N1443" i="8"/>
  <c r="O1443" i="8"/>
  <c r="N1444" i="8"/>
  <c r="R1444" i="8" s="1"/>
  <c r="O1444" i="8"/>
  <c r="S1444" i="8" s="1"/>
  <c r="N1445" i="8"/>
  <c r="O1445" i="8"/>
  <c r="N1446" i="8"/>
  <c r="O1446" i="8"/>
  <c r="N1447" i="8"/>
  <c r="O1447" i="8"/>
  <c r="N1448" i="8"/>
  <c r="O1448" i="8"/>
  <c r="N1449" i="8"/>
  <c r="O1449" i="8"/>
  <c r="N1450" i="8"/>
  <c r="O1450" i="8"/>
  <c r="S1450" i="8" s="1"/>
  <c r="N1451" i="8"/>
  <c r="O1451" i="8"/>
  <c r="N1452" i="8"/>
  <c r="O1452" i="8"/>
  <c r="N1453" i="8"/>
  <c r="O1453" i="8"/>
  <c r="N1454" i="8"/>
  <c r="O1454" i="8"/>
  <c r="N1455" i="8"/>
  <c r="O1455" i="8"/>
  <c r="N1456" i="8"/>
  <c r="R1456" i="8" s="1"/>
  <c r="O1456" i="8"/>
  <c r="AG1456" i="8" s="1"/>
  <c r="N1457" i="8"/>
  <c r="O1457" i="8"/>
  <c r="N1458" i="8"/>
  <c r="O1458" i="8"/>
  <c r="N1459" i="8"/>
  <c r="O1459" i="8"/>
  <c r="N1460" i="8"/>
  <c r="O1460" i="8"/>
  <c r="N1461" i="8"/>
  <c r="O1461" i="8"/>
  <c r="N1462" i="8"/>
  <c r="O1462" i="8"/>
  <c r="S1462" i="8" s="1"/>
  <c r="N1463" i="8"/>
  <c r="O1463" i="8"/>
  <c r="N1464" i="8"/>
  <c r="O1464" i="8"/>
  <c r="N1465" i="8"/>
  <c r="O1465" i="8"/>
  <c r="N1466" i="8"/>
  <c r="O1466" i="8"/>
  <c r="N1467" i="8"/>
  <c r="O1467" i="8"/>
  <c r="N1468" i="8"/>
  <c r="R1468" i="8" s="1"/>
  <c r="O1468" i="8"/>
  <c r="N1469" i="8"/>
  <c r="O1469" i="8"/>
  <c r="N1470" i="8"/>
  <c r="O1470" i="8"/>
  <c r="N1471" i="8"/>
  <c r="O1471" i="8"/>
  <c r="N1472" i="8"/>
  <c r="O1472" i="8"/>
  <c r="N1473" i="8"/>
  <c r="O1473" i="8"/>
  <c r="N1474" i="8"/>
  <c r="O1474" i="8"/>
  <c r="S1474" i="8" s="1"/>
  <c r="N1475" i="8"/>
  <c r="O1475" i="8"/>
  <c r="N1476" i="8"/>
  <c r="O1476" i="8"/>
  <c r="N1477" i="8"/>
  <c r="O1477" i="8"/>
  <c r="N1478" i="8"/>
  <c r="O1478" i="8"/>
  <c r="N1479" i="8"/>
  <c r="O1479" i="8"/>
  <c r="N1480" i="8"/>
  <c r="R1480" i="8" s="1"/>
  <c r="O1480" i="8"/>
  <c r="N1481" i="8"/>
  <c r="O1481" i="8"/>
  <c r="N1482" i="8"/>
  <c r="O1482" i="8"/>
  <c r="N1483" i="8"/>
  <c r="O1483" i="8"/>
  <c r="N1484" i="8"/>
  <c r="O1484" i="8"/>
  <c r="N1485" i="8"/>
  <c r="O1485" i="8"/>
  <c r="N1486" i="8"/>
  <c r="O1486" i="8"/>
  <c r="S1486" i="8" s="1"/>
  <c r="N1487" i="8"/>
  <c r="O1487" i="8"/>
  <c r="N1488" i="8"/>
  <c r="O1488" i="8"/>
  <c r="N1489" i="8"/>
  <c r="O1489" i="8"/>
  <c r="N1490" i="8"/>
  <c r="O1490" i="8"/>
  <c r="N1491" i="8"/>
  <c r="O1491" i="8"/>
  <c r="N1492" i="8"/>
  <c r="O1492" i="8"/>
  <c r="N1493" i="8"/>
  <c r="O1493" i="8"/>
  <c r="N1494" i="8"/>
  <c r="O1494" i="8"/>
  <c r="N1495" i="8"/>
  <c r="O1495" i="8"/>
  <c r="N1496" i="8"/>
  <c r="O1496" i="8"/>
  <c r="N1497" i="8"/>
  <c r="O1497" i="8"/>
  <c r="N1498" i="8"/>
  <c r="O1498" i="8"/>
  <c r="S1498" i="8" s="1"/>
  <c r="N1499" i="8"/>
  <c r="O1499" i="8"/>
  <c r="N1500" i="8"/>
  <c r="O1500" i="8"/>
  <c r="N1501" i="8"/>
  <c r="O1501" i="8"/>
  <c r="N1502" i="8"/>
  <c r="O1502" i="8"/>
  <c r="N1503" i="8"/>
  <c r="O1503" i="8"/>
  <c r="N1504" i="8"/>
  <c r="R1504" i="8" s="1"/>
  <c r="O1504" i="8"/>
  <c r="N1505" i="8"/>
  <c r="O1505" i="8"/>
  <c r="N1506" i="8"/>
  <c r="O1506" i="8"/>
  <c r="N1507" i="8"/>
  <c r="O1507" i="8"/>
  <c r="N1508" i="8"/>
  <c r="O1508" i="8"/>
  <c r="N1509" i="8"/>
  <c r="O1509" i="8"/>
  <c r="N1510" i="8"/>
  <c r="O1510" i="8"/>
  <c r="S1510" i="8" s="1"/>
  <c r="N1511" i="8"/>
  <c r="O1511" i="8"/>
  <c r="N1512" i="8"/>
  <c r="O1512" i="8"/>
  <c r="N1513" i="8"/>
  <c r="O1513" i="8"/>
  <c r="N1514" i="8"/>
  <c r="O1514" i="8"/>
  <c r="N1515" i="8"/>
  <c r="O1515" i="8"/>
  <c r="N1516" i="8"/>
  <c r="R1516" i="8" s="1"/>
  <c r="O1516" i="8"/>
  <c r="N1517" i="8"/>
  <c r="O1517" i="8"/>
  <c r="N1518" i="8"/>
  <c r="O1518" i="8"/>
  <c r="N1519" i="8"/>
  <c r="O1519" i="8"/>
  <c r="N1520" i="8"/>
  <c r="O1520" i="8"/>
  <c r="N1521" i="8"/>
  <c r="O1521" i="8"/>
  <c r="N1522" i="8"/>
  <c r="O1522" i="8"/>
  <c r="S1522" i="8" s="1"/>
  <c r="N1523" i="8"/>
  <c r="O1523" i="8"/>
  <c r="N1524" i="8"/>
  <c r="O1524" i="8"/>
  <c r="N1525" i="8"/>
  <c r="O1525" i="8"/>
  <c r="N1526" i="8"/>
  <c r="O1526" i="8"/>
  <c r="N1527" i="8"/>
  <c r="O1527" i="8"/>
  <c r="N1528" i="8"/>
  <c r="R1528" i="8" s="1"/>
  <c r="O1528" i="8"/>
  <c r="N1529" i="8"/>
  <c r="O1529" i="8"/>
  <c r="N1530" i="8"/>
  <c r="O1530" i="8"/>
  <c r="N1531" i="8"/>
  <c r="O1531" i="8"/>
  <c r="N1532" i="8"/>
  <c r="O1532" i="8"/>
  <c r="N1533" i="8"/>
  <c r="O1533" i="8"/>
  <c r="N1534" i="8"/>
  <c r="O1534" i="8"/>
  <c r="S1534" i="8" s="1"/>
  <c r="N1535" i="8"/>
  <c r="O1535" i="8"/>
  <c r="N1536" i="8"/>
  <c r="O1536" i="8"/>
  <c r="N1537" i="8"/>
  <c r="O1537" i="8"/>
  <c r="N1538" i="8"/>
  <c r="O1538" i="8"/>
  <c r="N1539" i="8"/>
  <c r="O1539" i="8"/>
  <c r="N1540" i="8"/>
  <c r="O1540" i="8"/>
  <c r="N1541" i="8"/>
  <c r="O1541" i="8"/>
  <c r="N1542" i="8"/>
  <c r="O1542" i="8"/>
  <c r="N1543" i="8"/>
  <c r="O1543" i="8"/>
  <c r="N1544" i="8"/>
  <c r="O1544" i="8"/>
  <c r="N1545" i="8"/>
  <c r="O1545" i="8"/>
  <c r="N1546" i="8"/>
  <c r="O1546" i="8"/>
  <c r="S1546" i="8" s="1"/>
  <c r="N1547" i="8"/>
  <c r="O1547" i="8"/>
  <c r="N1548" i="8"/>
  <c r="O1548" i="8"/>
  <c r="N1549" i="8"/>
  <c r="O1549" i="8"/>
  <c r="N1550" i="8"/>
  <c r="O1550" i="8"/>
  <c r="N1551" i="8"/>
  <c r="O1551" i="8"/>
  <c r="N1552" i="8"/>
  <c r="O1552" i="8"/>
  <c r="S1552" i="8" s="1"/>
  <c r="N1553" i="8"/>
  <c r="O1553" i="8"/>
  <c r="N1554" i="8"/>
  <c r="O1554" i="8"/>
  <c r="N1555" i="8"/>
  <c r="O1555" i="8"/>
  <c r="N1556" i="8"/>
  <c r="O1556" i="8"/>
  <c r="N1557" i="8"/>
  <c r="O1557" i="8"/>
  <c r="N1558" i="8"/>
  <c r="R1558" i="8" s="1"/>
  <c r="O1558" i="8"/>
  <c r="S1558" i="8" s="1"/>
  <c r="N1559" i="8"/>
  <c r="O1559" i="8"/>
  <c r="N1560" i="8"/>
  <c r="O1560" i="8"/>
  <c r="N1561" i="8"/>
  <c r="O1561" i="8"/>
  <c r="N1562" i="8"/>
  <c r="O1562" i="8"/>
  <c r="N1563" i="8"/>
  <c r="O1563" i="8"/>
  <c r="N1564" i="8"/>
  <c r="R1564" i="8" s="1"/>
  <c r="O1564" i="8"/>
  <c r="S1564" i="8" s="1"/>
  <c r="N1565" i="8"/>
  <c r="O1565" i="8"/>
  <c r="N1566" i="8"/>
  <c r="O1566" i="8"/>
  <c r="N1567" i="8"/>
  <c r="O1567" i="8"/>
  <c r="N1568" i="8"/>
  <c r="O1568" i="8"/>
  <c r="N1569" i="8"/>
  <c r="O1569" i="8"/>
  <c r="N1570" i="8"/>
  <c r="R1570" i="8" s="1"/>
  <c r="O1570" i="8"/>
  <c r="S1570" i="8" s="1"/>
  <c r="N1571" i="8"/>
  <c r="O1571" i="8"/>
  <c r="N1572" i="8"/>
  <c r="O1572" i="8"/>
  <c r="N1573" i="8"/>
  <c r="O1573" i="8"/>
  <c r="N1574" i="8"/>
  <c r="O1574" i="8"/>
  <c r="N1575" i="8"/>
  <c r="O1575" i="8"/>
  <c r="N1576" i="8"/>
  <c r="R1576" i="8" s="1"/>
  <c r="O1576" i="8"/>
  <c r="S1576" i="8" s="1"/>
  <c r="N1577" i="8"/>
  <c r="O1577" i="8"/>
  <c r="N1578" i="8"/>
  <c r="O1578" i="8"/>
  <c r="N1579" i="8"/>
  <c r="O1579" i="8"/>
  <c r="N1580" i="8"/>
  <c r="O1580" i="8"/>
  <c r="N1581" i="8"/>
  <c r="O1581" i="8"/>
  <c r="N1582" i="8"/>
  <c r="R1582" i="8" s="1"/>
  <c r="O1582" i="8"/>
  <c r="S1582" i="8" s="1"/>
  <c r="N1583" i="8"/>
  <c r="O1583" i="8"/>
  <c r="N1584" i="8"/>
  <c r="O1584" i="8"/>
  <c r="N1585" i="8"/>
  <c r="O1585" i="8"/>
  <c r="N1586" i="8"/>
  <c r="O1586" i="8"/>
  <c r="N1587" i="8"/>
  <c r="O1587" i="8"/>
  <c r="N1588" i="8"/>
  <c r="AF1588" i="8" s="1"/>
  <c r="O1588" i="8"/>
  <c r="S1588" i="8" s="1"/>
  <c r="N1589" i="8"/>
  <c r="O1589" i="8"/>
  <c r="N1590" i="8"/>
  <c r="O1590" i="8"/>
  <c r="N1591" i="8"/>
  <c r="O1591" i="8"/>
  <c r="N1592" i="8"/>
  <c r="O1592" i="8"/>
  <c r="N1593" i="8"/>
  <c r="O1593" i="8"/>
  <c r="N1594" i="8"/>
  <c r="R1594" i="8" s="1"/>
  <c r="O1594" i="8"/>
  <c r="S1594" i="8" s="1"/>
  <c r="N1595" i="8"/>
  <c r="O1595" i="8"/>
  <c r="N1596" i="8"/>
  <c r="O1596" i="8"/>
  <c r="N1597" i="8"/>
  <c r="O1597" i="8"/>
  <c r="N1598" i="8"/>
  <c r="O1598" i="8"/>
  <c r="N1599" i="8"/>
  <c r="O1599" i="8"/>
  <c r="N1600" i="8"/>
  <c r="O1600" i="8"/>
  <c r="S1600" i="8" s="1"/>
  <c r="N1601" i="8"/>
  <c r="O1601" i="8"/>
  <c r="N1602" i="8"/>
  <c r="O1602" i="8"/>
  <c r="N1603" i="8"/>
  <c r="O1603" i="8"/>
  <c r="N1604" i="8"/>
  <c r="O1604" i="8"/>
  <c r="N1605" i="8"/>
  <c r="O1605" i="8"/>
  <c r="N1606" i="8"/>
  <c r="O1606" i="8"/>
  <c r="S1606" i="8" s="1"/>
  <c r="N1607" i="8"/>
  <c r="O1607" i="8"/>
  <c r="N1608" i="8"/>
  <c r="O1608" i="8"/>
  <c r="N1609" i="8"/>
  <c r="O1609" i="8"/>
  <c r="N1610" i="8"/>
  <c r="O1610" i="8"/>
  <c r="N1611" i="8"/>
  <c r="O1611" i="8"/>
  <c r="T1611" i="8" s="1"/>
  <c r="N1612" i="8"/>
  <c r="O1612" i="8"/>
  <c r="S1612" i="8" s="1"/>
  <c r="N1613" i="8"/>
  <c r="O1613" i="8"/>
  <c r="N1614" i="8"/>
  <c r="O1614" i="8"/>
  <c r="N1615" i="8"/>
  <c r="O1615" i="8"/>
  <c r="N1616" i="8"/>
  <c r="O1616" i="8"/>
  <c r="N1617" i="8"/>
  <c r="O1617" i="8"/>
  <c r="S1617" i="8" s="1"/>
  <c r="N1618" i="8"/>
  <c r="O1618" i="8"/>
  <c r="S1618" i="8" s="1"/>
  <c r="N1619" i="8"/>
  <c r="O1619" i="8"/>
  <c r="N1620" i="8"/>
  <c r="O1620" i="8"/>
  <c r="N1621" i="8"/>
  <c r="O1621" i="8"/>
  <c r="N1622" i="8"/>
  <c r="O1622" i="8"/>
  <c r="N1623" i="8"/>
  <c r="O1623" i="8"/>
  <c r="N1624" i="8"/>
  <c r="O1624" i="8"/>
  <c r="S1624" i="8" s="1"/>
  <c r="N1625" i="8"/>
  <c r="O1625" i="8"/>
  <c r="N1626" i="8"/>
  <c r="O1626" i="8"/>
  <c r="N1627" i="8"/>
  <c r="O1627" i="8"/>
  <c r="N1628" i="8"/>
  <c r="O1628" i="8"/>
  <c r="N1629" i="8"/>
  <c r="O1629" i="8"/>
  <c r="N1630" i="8"/>
  <c r="O1630" i="8"/>
  <c r="S1630" i="8" s="1"/>
  <c r="N1631" i="8"/>
  <c r="O1631" i="8"/>
  <c r="N1632" i="8"/>
  <c r="O1632" i="8"/>
  <c r="N1633" i="8"/>
  <c r="O1633" i="8"/>
  <c r="N1634" i="8"/>
  <c r="O1634" i="8"/>
  <c r="N1635" i="8"/>
  <c r="O1635" i="8"/>
  <c r="N1636" i="8"/>
  <c r="O1636" i="8"/>
  <c r="S1636" i="8" s="1"/>
  <c r="N1637" i="8"/>
  <c r="O1637" i="8"/>
  <c r="N1638" i="8"/>
  <c r="O1638" i="8"/>
  <c r="N1639" i="8"/>
  <c r="O1639" i="8"/>
  <c r="N1640" i="8"/>
  <c r="O1640" i="8"/>
  <c r="N1641" i="8"/>
  <c r="O1641" i="8"/>
  <c r="N1642" i="8"/>
  <c r="O1642" i="8"/>
  <c r="S1642" i="8" s="1"/>
  <c r="N1643" i="8"/>
  <c r="O1643" i="8"/>
  <c r="N1644" i="8"/>
  <c r="O1644" i="8"/>
  <c r="N1645" i="8"/>
  <c r="O1645" i="8"/>
  <c r="N1646" i="8"/>
  <c r="O1646" i="8"/>
  <c r="N1647" i="8"/>
  <c r="O1647" i="8"/>
  <c r="N1648" i="8"/>
  <c r="O1648" i="8"/>
  <c r="S1648" i="8" s="1"/>
  <c r="N1649" i="8"/>
  <c r="O1649" i="8"/>
  <c r="N1650" i="8"/>
  <c r="O1650" i="8"/>
  <c r="N1651" i="8"/>
  <c r="O1651" i="8"/>
  <c r="N1652" i="8"/>
  <c r="O1652" i="8"/>
  <c r="N1653" i="8"/>
  <c r="O1653" i="8"/>
  <c r="S1653" i="8" s="1"/>
  <c r="N1654" i="8"/>
  <c r="O1654" i="8"/>
  <c r="S1654" i="8" s="1"/>
  <c r="N1655" i="8"/>
  <c r="O1655" i="8"/>
  <c r="N1656" i="8"/>
  <c r="O1656" i="8"/>
  <c r="N1657" i="8"/>
  <c r="O1657" i="8"/>
  <c r="N1658" i="8"/>
  <c r="O1658" i="8"/>
  <c r="N1659" i="8"/>
  <c r="O1659" i="8"/>
  <c r="N1660" i="8"/>
  <c r="O1660" i="8"/>
  <c r="S1660" i="8" s="1"/>
  <c r="N1661" i="8"/>
  <c r="O1661" i="8"/>
  <c r="N1662" i="8"/>
  <c r="O1662" i="8"/>
  <c r="N1663" i="8"/>
  <c r="O1663" i="8"/>
  <c r="N1664" i="8"/>
  <c r="O1664" i="8"/>
  <c r="N1665" i="8"/>
  <c r="O1665" i="8"/>
  <c r="S1665" i="8" s="1"/>
  <c r="N1666" i="8"/>
  <c r="O1666" i="8"/>
  <c r="S1666" i="8" s="1"/>
  <c r="N1667" i="8"/>
  <c r="O1667" i="8"/>
  <c r="N1668" i="8"/>
  <c r="O1668" i="8"/>
  <c r="N1669" i="8"/>
  <c r="O1669" i="8"/>
  <c r="N1670" i="8"/>
  <c r="O1670" i="8"/>
  <c r="N1671" i="8"/>
  <c r="O1671" i="8"/>
  <c r="N1672" i="8"/>
  <c r="O1672" i="8"/>
  <c r="S1672" i="8" s="1"/>
  <c r="N1673" i="8"/>
  <c r="O1673" i="8"/>
  <c r="N1674" i="8"/>
  <c r="O1674" i="8"/>
  <c r="N1675" i="8"/>
  <c r="O1675" i="8"/>
  <c r="N1676" i="8"/>
  <c r="O1676" i="8"/>
  <c r="N1677" i="8"/>
  <c r="O1677" i="8"/>
  <c r="N1678" i="8"/>
  <c r="O1678" i="8"/>
  <c r="S1678" i="8" s="1"/>
  <c r="N1679" i="8"/>
  <c r="O1679" i="8"/>
  <c r="N1680" i="8"/>
  <c r="O1680" i="8"/>
  <c r="N1681" i="8"/>
  <c r="O1681" i="8"/>
  <c r="N1682" i="8"/>
  <c r="O1682" i="8"/>
  <c r="N1683" i="8"/>
  <c r="O1683" i="8"/>
  <c r="N1684" i="8"/>
  <c r="O1684" i="8"/>
  <c r="S1684" i="8" s="1"/>
  <c r="N1685" i="8"/>
  <c r="O1685" i="8"/>
  <c r="N1686" i="8"/>
  <c r="O1686" i="8"/>
  <c r="N1687" i="8"/>
  <c r="O1687" i="8"/>
  <c r="N1688" i="8"/>
  <c r="O1688" i="8"/>
  <c r="N1689" i="8"/>
  <c r="O1689" i="8"/>
  <c r="N1690" i="8"/>
  <c r="O1690" i="8"/>
  <c r="N1691" i="8"/>
  <c r="O1691" i="8"/>
  <c r="N1692" i="8"/>
  <c r="O1692" i="8"/>
  <c r="N1693" i="8"/>
  <c r="O1693" i="8"/>
  <c r="N1694" i="8"/>
  <c r="O1694" i="8"/>
  <c r="N1695" i="8"/>
  <c r="O1695" i="8"/>
  <c r="N1696" i="8"/>
  <c r="O1696" i="8"/>
  <c r="S1696" i="8" s="1"/>
  <c r="N1697" i="8"/>
  <c r="O1697" i="8"/>
  <c r="N1698" i="8"/>
  <c r="O1698" i="8"/>
  <c r="N1699" i="8"/>
  <c r="O1699" i="8"/>
  <c r="N1700" i="8"/>
  <c r="O1700" i="8"/>
  <c r="N1701" i="8"/>
  <c r="O1701" i="8"/>
  <c r="N1702" i="8"/>
  <c r="O1702" i="8"/>
  <c r="S1702" i="8" s="1"/>
  <c r="N1703" i="8"/>
  <c r="O1703" i="8"/>
  <c r="N1704" i="8"/>
  <c r="O1704" i="8"/>
  <c r="N1705" i="8"/>
  <c r="O1705" i="8"/>
  <c r="N1706" i="8"/>
  <c r="O1706" i="8"/>
  <c r="N1707" i="8"/>
  <c r="O1707" i="8"/>
  <c r="N1708" i="8"/>
  <c r="O1708" i="8"/>
  <c r="S1708" i="8" s="1"/>
  <c r="N1709" i="8"/>
  <c r="O1709" i="8"/>
  <c r="N1710" i="8"/>
  <c r="O1710" i="8"/>
  <c r="N1711" i="8"/>
  <c r="O1711" i="8"/>
  <c r="N1712" i="8"/>
  <c r="O1712" i="8"/>
  <c r="N1713" i="8"/>
  <c r="O1713" i="8"/>
  <c r="N1714" i="8"/>
  <c r="O1714" i="8"/>
  <c r="S1714" i="8" s="1"/>
  <c r="N1715" i="8"/>
  <c r="O1715" i="8"/>
  <c r="N1716" i="8"/>
  <c r="O1716" i="8"/>
  <c r="N1717" i="8"/>
  <c r="O1717" i="8"/>
  <c r="N1718" i="8"/>
  <c r="O1718" i="8"/>
  <c r="N1719" i="8"/>
  <c r="O1719" i="8"/>
  <c r="N1720" i="8"/>
  <c r="O1720" i="8"/>
  <c r="S1720" i="8" s="1"/>
  <c r="N1721" i="8"/>
  <c r="O1721" i="8"/>
  <c r="N1722" i="8"/>
  <c r="O1722" i="8"/>
  <c r="N1723" i="8"/>
  <c r="O1723" i="8"/>
  <c r="N1724" i="8"/>
  <c r="O1724" i="8"/>
  <c r="N1725" i="8"/>
  <c r="O1725" i="8"/>
  <c r="S1725" i="8" s="1"/>
  <c r="N1726" i="8"/>
  <c r="O1726" i="8"/>
  <c r="N1727" i="8"/>
  <c r="O1727" i="8"/>
  <c r="N1728" i="8"/>
  <c r="O1728" i="8"/>
  <c r="N1729" i="8"/>
  <c r="O1729" i="8"/>
  <c r="N1730" i="8"/>
  <c r="O1730" i="8"/>
  <c r="N1731" i="8"/>
  <c r="O1731" i="8"/>
  <c r="N1732" i="8"/>
  <c r="O1732" i="8"/>
  <c r="S1732" i="8" s="1"/>
  <c r="N1733" i="8"/>
  <c r="O1733" i="8"/>
  <c r="N1734" i="8"/>
  <c r="O1734" i="8"/>
  <c r="N1735" i="8"/>
  <c r="O1735" i="8"/>
  <c r="N1736" i="8"/>
  <c r="O1736" i="8"/>
  <c r="N1737" i="8"/>
  <c r="O1737" i="8"/>
  <c r="N1738" i="8"/>
  <c r="O1738" i="8"/>
  <c r="S1738" i="8" s="1"/>
  <c r="N1739" i="8"/>
  <c r="O1739" i="8"/>
  <c r="N1740" i="8"/>
  <c r="O1740" i="8"/>
  <c r="N1741" i="8"/>
  <c r="O1741" i="8"/>
  <c r="N1742" i="8"/>
  <c r="O1742" i="8"/>
  <c r="N1743" i="8"/>
  <c r="O1743" i="8"/>
  <c r="S1743" i="8" s="1"/>
  <c r="U1743" i="8" s="1"/>
  <c r="N1744" i="8"/>
  <c r="O1744" i="8"/>
  <c r="N1745" i="8"/>
  <c r="O1745" i="8"/>
  <c r="N1746" i="8"/>
  <c r="O1746" i="8"/>
  <c r="N1747" i="8"/>
  <c r="O1747" i="8"/>
  <c r="N1748" i="8"/>
  <c r="O1748" i="8"/>
  <c r="N1749" i="8"/>
  <c r="O1749" i="8"/>
  <c r="N1750" i="8"/>
  <c r="O1750" i="8"/>
  <c r="S1750" i="8" s="1"/>
  <c r="N1751" i="8"/>
  <c r="O1751" i="8"/>
  <c r="N1752" i="8"/>
  <c r="O1752" i="8"/>
  <c r="N1753" i="8"/>
  <c r="O1753" i="8"/>
  <c r="N1754" i="8"/>
  <c r="O1754" i="8"/>
  <c r="N1755" i="8"/>
  <c r="O1755" i="8"/>
  <c r="N1756" i="8"/>
  <c r="R1756" i="8" s="1"/>
  <c r="O1756" i="8"/>
  <c r="S1756" i="8" s="1"/>
  <c r="N1757" i="8"/>
  <c r="O1757" i="8"/>
  <c r="N1758" i="8"/>
  <c r="O1758" i="8"/>
  <c r="N1759" i="8"/>
  <c r="O1759" i="8"/>
  <c r="N1760" i="8"/>
  <c r="O1760" i="8"/>
  <c r="N1761" i="8"/>
  <c r="O1761" i="8"/>
  <c r="S1761" i="8" s="1"/>
  <c r="N1762" i="8"/>
  <c r="O1762" i="8"/>
  <c r="S1762" i="8" s="1"/>
  <c r="N1763" i="8"/>
  <c r="O1763" i="8"/>
  <c r="N1764" i="8"/>
  <c r="O1764" i="8"/>
  <c r="N1765" i="8"/>
  <c r="O1765" i="8"/>
  <c r="N1766" i="8"/>
  <c r="O1766" i="8"/>
  <c r="N1767" i="8"/>
  <c r="O1767" i="8"/>
  <c r="S1767" i="8" s="1"/>
  <c r="N1768" i="8"/>
  <c r="O1768" i="8"/>
  <c r="N1769" i="8"/>
  <c r="O1769" i="8"/>
  <c r="N1770" i="8"/>
  <c r="O1770" i="8"/>
  <c r="N1771" i="8"/>
  <c r="O1771" i="8"/>
  <c r="N1772" i="8"/>
  <c r="O1772" i="8"/>
  <c r="N1773" i="8"/>
  <c r="O1773" i="8"/>
  <c r="N1774" i="8"/>
  <c r="O1774" i="8"/>
  <c r="S1774" i="8" s="1"/>
  <c r="N1775" i="8"/>
  <c r="O1775" i="8"/>
  <c r="N1776" i="8"/>
  <c r="O1776" i="8"/>
  <c r="N1777" i="8"/>
  <c r="O1777" i="8"/>
  <c r="N1778" i="8"/>
  <c r="O1778" i="8"/>
  <c r="N1779" i="8"/>
  <c r="O1779" i="8"/>
  <c r="S1779" i="8" s="1"/>
  <c r="N1780" i="8"/>
  <c r="O1780" i="8"/>
  <c r="S1780" i="8" s="1"/>
  <c r="N1781" i="8"/>
  <c r="O1781" i="8"/>
  <c r="N1782" i="8"/>
  <c r="O1782" i="8"/>
  <c r="N1783" i="8"/>
  <c r="O1783" i="8"/>
  <c r="N1784" i="8"/>
  <c r="O1784" i="8"/>
  <c r="N1785" i="8"/>
  <c r="O1785" i="8"/>
  <c r="N1786" i="8"/>
  <c r="O1786" i="8"/>
  <c r="S1786" i="8" s="1"/>
  <c r="N1787" i="8"/>
  <c r="O1787" i="8"/>
  <c r="N1788" i="8"/>
  <c r="O1788" i="8"/>
  <c r="N1789" i="8"/>
  <c r="O1789" i="8"/>
  <c r="N1790" i="8"/>
  <c r="O1790" i="8"/>
  <c r="N1791" i="8"/>
  <c r="O1791" i="8"/>
  <c r="N1792" i="8"/>
  <c r="O1792" i="8"/>
  <c r="S1792" i="8" s="1"/>
  <c r="N1793" i="8"/>
  <c r="O1793" i="8"/>
  <c r="N1794" i="8"/>
  <c r="O1794" i="8"/>
  <c r="N1795" i="8"/>
  <c r="O1795" i="8"/>
  <c r="N1796" i="8"/>
  <c r="O1796" i="8"/>
  <c r="N1797" i="8"/>
  <c r="O1797" i="8"/>
  <c r="S1797" i="8" s="1"/>
  <c r="N1798" i="8"/>
  <c r="O1798" i="8"/>
  <c r="N1799" i="8"/>
  <c r="O1799" i="8"/>
  <c r="N1800" i="8"/>
  <c r="O1800" i="8"/>
  <c r="N1801" i="8"/>
  <c r="O1801" i="8"/>
  <c r="N1802" i="8"/>
  <c r="O1802" i="8"/>
  <c r="N1803" i="8"/>
  <c r="O1803" i="8"/>
  <c r="N1804" i="8"/>
  <c r="R1804" i="8" s="1"/>
  <c r="O1804" i="8"/>
  <c r="S1804" i="8" s="1"/>
  <c r="N1805" i="8"/>
  <c r="O1805" i="8"/>
  <c r="N1806" i="8"/>
  <c r="O1806" i="8"/>
  <c r="N1807" i="8"/>
  <c r="O1807" i="8"/>
  <c r="N1808" i="8"/>
  <c r="O1808" i="8"/>
  <c r="N1809" i="8"/>
  <c r="O1809" i="8"/>
  <c r="S1809" i="8" s="1"/>
  <c r="N1810" i="8"/>
  <c r="O1810" i="8"/>
  <c r="S1810" i="8" s="1"/>
  <c r="N1811" i="8"/>
  <c r="O1811" i="8"/>
  <c r="N1812" i="8"/>
  <c r="O1812" i="8"/>
  <c r="N1813" i="8"/>
  <c r="O1813" i="8"/>
  <c r="N1814" i="8"/>
  <c r="O1814" i="8"/>
  <c r="N1815" i="8"/>
  <c r="O1815" i="8"/>
  <c r="N1816" i="8"/>
  <c r="O1816" i="8"/>
  <c r="S1816" i="8" s="1"/>
  <c r="N1817" i="8"/>
  <c r="O1817" i="8"/>
  <c r="N1818" i="8"/>
  <c r="O1818" i="8"/>
  <c r="N1819" i="8"/>
  <c r="O1819" i="8"/>
  <c r="N1820" i="8"/>
  <c r="O1820" i="8"/>
  <c r="N1821" i="8"/>
  <c r="O1821" i="8"/>
  <c r="S1821" i="8" s="1"/>
  <c r="N1822" i="8"/>
  <c r="O1822" i="8"/>
  <c r="S1822" i="8" s="1"/>
  <c r="N1823" i="8"/>
  <c r="O1823" i="8"/>
  <c r="N1824" i="8"/>
  <c r="O1824" i="8"/>
  <c r="N1825" i="8"/>
  <c r="O1825" i="8"/>
  <c r="N1826" i="8"/>
  <c r="O1826" i="8"/>
  <c r="N1827" i="8"/>
  <c r="O1827" i="8"/>
  <c r="N1828" i="8"/>
  <c r="O1828" i="8"/>
  <c r="N1829" i="8"/>
  <c r="O1829" i="8"/>
  <c r="N1830" i="8"/>
  <c r="O1830" i="8"/>
  <c r="N1831" i="8"/>
  <c r="O1831" i="8"/>
  <c r="N1832" i="8"/>
  <c r="O1832" i="8"/>
  <c r="N1833" i="8"/>
  <c r="O1833" i="8"/>
  <c r="S1833" i="8" s="1"/>
  <c r="N1834" i="8"/>
  <c r="R1834" i="8" s="1"/>
  <c r="O1834" i="8"/>
  <c r="S1834" i="8" s="1"/>
  <c r="N1835" i="8"/>
  <c r="O1835" i="8"/>
  <c r="N1836" i="8"/>
  <c r="O1836" i="8"/>
  <c r="N1837" i="8"/>
  <c r="O1837" i="8"/>
  <c r="N1838" i="8"/>
  <c r="O1838" i="8"/>
  <c r="N1839" i="8"/>
  <c r="O1839" i="8"/>
  <c r="N1840" i="8"/>
  <c r="O1840" i="8"/>
  <c r="S1840" i="8" s="1"/>
  <c r="N1841" i="8"/>
  <c r="O1841" i="8"/>
  <c r="N1842" i="8"/>
  <c r="O1842" i="8"/>
  <c r="N1843" i="8"/>
  <c r="O1843" i="8"/>
  <c r="N1844" i="8"/>
  <c r="O1844" i="8"/>
  <c r="N1845" i="8"/>
  <c r="O1845" i="8"/>
  <c r="S1845" i="8" s="1"/>
  <c r="N1846" i="8"/>
  <c r="R1846" i="8" s="1"/>
  <c r="O1846" i="8"/>
  <c r="S1846" i="8" s="1"/>
  <c r="N1847" i="8"/>
  <c r="O1847" i="8"/>
  <c r="N1848" i="8"/>
  <c r="O1848" i="8"/>
  <c r="N1849" i="8"/>
  <c r="O1849" i="8"/>
  <c r="N1850" i="8"/>
  <c r="O1850" i="8"/>
  <c r="N1851" i="8"/>
  <c r="O1851" i="8"/>
  <c r="N1852" i="8"/>
  <c r="O1852" i="8"/>
  <c r="N1853" i="8"/>
  <c r="O1853" i="8"/>
  <c r="N1854" i="8"/>
  <c r="O1854" i="8"/>
  <c r="N1855" i="8"/>
  <c r="O1855" i="8"/>
  <c r="N1856" i="8"/>
  <c r="O1856" i="8"/>
  <c r="N1857" i="8"/>
  <c r="O1857" i="8"/>
  <c r="N1858" i="8"/>
  <c r="O1858" i="8"/>
  <c r="S1858" i="8" s="1"/>
  <c r="N1859" i="8"/>
  <c r="O1859" i="8"/>
  <c r="N1860" i="8"/>
  <c r="O1860" i="8"/>
  <c r="N1861" i="8"/>
  <c r="O1861" i="8"/>
  <c r="N1862" i="8"/>
  <c r="O1862" i="8"/>
  <c r="N1863" i="8"/>
  <c r="O1863" i="8"/>
  <c r="N1864" i="8"/>
  <c r="O1864" i="8"/>
  <c r="S1864" i="8" s="1"/>
  <c r="N1865" i="8"/>
  <c r="O1865" i="8"/>
  <c r="N1866" i="8"/>
  <c r="O1866" i="8"/>
  <c r="N1867" i="8"/>
  <c r="O1867" i="8"/>
  <c r="N1868" i="8"/>
  <c r="O1868" i="8"/>
  <c r="N1869" i="8"/>
  <c r="O1869" i="8"/>
  <c r="N1870" i="8"/>
  <c r="R1870" i="8" s="1"/>
  <c r="O1870" i="8"/>
  <c r="N1871" i="8"/>
  <c r="O1871" i="8"/>
  <c r="N1872" i="8"/>
  <c r="O1872" i="8"/>
  <c r="N1873" i="8"/>
  <c r="O1873" i="8"/>
  <c r="N1874" i="8"/>
  <c r="O1874" i="8"/>
  <c r="N1875" i="8"/>
  <c r="O1875" i="8"/>
  <c r="N1876" i="8"/>
  <c r="O1876" i="8"/>
  <c r="S1876" i="8" s="1"/>
  <c r="N1877" i="8"/>
  <c r="O1877" i="8"/>
  <c r="N1878" i="8"/>
  <c r="O1878" i="8"/>
  <c r="N1879" i="8"/>
  <c r="O1879" i="8"/>
  <c r="N1880" i="8"/>
  <c r="O1880" i="8"/>
  <c r="N1881" i="8"/>
  <c r="O1881" i="8"/>
  <c r="N1882" i="8"/>
  <c r="O1882" i="8"/>
  <c r="S1882" i="8" s="1"/>
  <c r="N1883" i="8"/>
  <c r="O1883" i="8"/>
  <c r="N1884" i="8"/>
  <c r="O1884" i="8"/>
  <c r="N1885" i="8"/>
  <c r="O1885" i="8"/>
  <c r="N1886" i="8"/>
  <c r="O1886" i="8"/>
  <c r="N1887" i="8"/>
  <c r="O1887" i="8"/>
  <c r="N1888" i="8"/>
  <c r="O1888" i="8"/>
  <c r="N1889" i="8"/>
  <c r="O1889" i="8"/>
  <c r="N1890" i="8"/>
  <c r="O1890" i="8"/>
  <c r="N1891" i="8"/>
  <c r="O1891" i="8"/>
  <c r="N1892" i="8"/>
  <c r="O1892" i="8"/>
  <c r="N1893" i="8"/>
  <c r="O1893" i="8"/>
  <c r="N1894" i="8"/>
  <c r="O1894" i="8"/>
  <c r="S1894" i="8" s="1"/>
  <c r="N1895" i="8"/>
  <c r="O1895" i="8"/>
  <c r="N1896" i="8"/>
  <c r="O1896" i="8"/>
  <c r="N1897" i="8"/>
  <c r="O1897" i="8"/>
  <c r="N1898" i="8"/>
  <c r="O1898" i="8"/>
  <c r="N1899" i="8"/>
  <c r="O1899" i="8"/>
  <c r="N1900" i="8"/>
  <c r="O1900" i="8"/>
  <c r="N1901" i="8"/>
  <c r="O1901" i="8"/>
  <c r="N1902" i="8"/>
  <c r="O1902" i="8"/>
  <c r="N1903" i="8"/>
  <c r="O1903" i="8"/>
  <c r="N1904" i="8"/>
  <c r="O1904" i="8"/>
  <c r="N1905" i="8"/>
  <c r="O1905" i="8"/>
  <c r="N1906" i="8"/>
  <c r="R1906" i="8" s="1"/>
  <c r="O1906" i="8"/>
  <c r="S1906" i="8" s="1"/>
  <c r="N1907" i="8"/>
  <c r="O1907" i="8"/>
  <c r="N1908" i="8"/>
  <c r="O1908" i="8"/>
  <c r="N1909" i="8"/>
  <c r="O1909" i="8"/>
  <c r="N1910" i="8"/>
  <c r="O1910" i="8"/>
  <c r="N1911" i="8"/>
  <c r="O1911" i="8"/>
  <c r="S1911" i="8" s="1"/>
  <c r="N1912" i="8"/>
  <c r="R1912" i="8" s="1"/>
  <c r="O1912" i="8"/>
  <c r="N1913" i="8"/>
  <c r="O1913" i="8"/>
  <c r="N1914" i="8"/>
  <c r="O1914" i="8"/>
  <c r="N1915" i="8"/>
  <c r="O1915" i="8"/>
  <c r="N1916" i="8"/>
  <c r="O1916" i="8"/>
  <c r="N1917" i="8"/>
  <c r="O1917" i="8"/>
  <c r="S1917" i="8" s="1"/>
  <c r="N1918" i="8"/>
  <c r="O1918" i="8"/>
  <c r="S1918" i="8" s="1"/>
  <c r="N1919" i="8"/>
  <c r="O1919" i="8"/>
  <c r="N1920" i="8"/>
  <c r="O1920" i="8"/>
  <c r="N1921" i="8"/>
  <c r="O1921" i="8"/>
  <c r="N1922" i="8"/>
  <c r="O1922" i="8"/>
  <c r="N1923" i="8"/>
  <c r="O1923" i="8"/>
  <c r="S1923" i="8" s="1"/>
  <c r="N1924" i="8"/>
  <c r="R1924" i="8" s="1"/>
  <c r="O1924" i="8"/>
  <c r="N1925" i="8"/>
  <c r="O1925" i="8"/>
  <c r="N1926" i="8"/>
  <c r="O1926" i="8"/>
  <c r="N1927" i="8"/>
  <c r="O1927" i="8"/>
  <c r="N1928" i="8"/>
  <c r="O1928" i="8"/>
  <c r="N1929" i="8"/>
  <c r="O1929" i="8"/>
  <c r="S1929" i="8" s="1"/>
  <c r="N1930" i="8"/>
  <c r="R1930" i="8" s="1"/>
  <c r="O1930" i="8"/>
  <c r="S1930" i="8" s="1"/>
  <c r="N1931" i="8"/>
  <c r="O1931" i="8"/>
  <c r="N1932" i="8"/>
  <c r="O1932" i="8"/>
  <c r="N1933" i="8"/>
  <c r="O1933" i="8"/>
  <c r="N1934" i="8"/>
  <c r="O1934" i="8"/>
  <c r="N1935" i="8"/>
  <c r="O1935" i="8"/>
  <c r="N1936" i="8"/>
  <c r="O1936" i="8"/>
  <c r="N1937" i="8"/>
  <c r="O1937" i="8"/>
  <c r="N1938" i="8"/>
  <c r="O1938" i="8"/>
  <c r="N1939" i="8"/>
  <c r="O1939" i="8"/>
  <c r="N1940" i="8"/>
  <c r="O1940" i="8"/>
  <c r="N1941" i="8"/>
  <c r="O1941" i="8"/>
  <c r="N1942" i="8"/>
  <c r="R1942" i="8" s="1"/>
  <c r="O1942" i="8"/>
  <c r="S1942" i="8" s="1"/>
  <c r="N1943" i="8"/>
  <c r="O1943" i="8"/>
  <c r="N1944" i="8"/>
  <c r="O1944" i="8"/>
  <c r="N1945" i="8"/>
  <c r="O1945" i="8"/>
  <c r="N1946" i="8"/>
  <c r="O1946" i="8"/>
  <c r="N1947" i="8"/>
  <c r="O1947" i="8"/>
  <c r="N1948" i="8"/>
  <c r="O1948" i="8"/>
  <c r="S1948" i="8" s="1"/>
  <c r="N1949" i="8"/>
  <c r="O1949" i="8"/>
  <c r="N1950" i="8"/>
  <c r="O1950" i="8"/>
  <c r="N1951" i="8"/>
  <c r="O1951" i="8"/>
  <c r="N1952" i="8"/>
  <c r="O1952" i="8"/>
  <c r="N1953" i="8"/>
  <c r="O1953" i="8"/>
  <c r="S1953" i="8" s="1"/>
  <c r="N1954" i="8"/>
  <c r="R1954" i="8" s="1"/>
  <c r="O1954" i="8"/>
  <c r="S1954" i="8" s="1"/>
  <c r="N1955" i="8"/>
  <c r="O1955" i="8"/>
  <c r="N1956" i="8"/>
  <c r="O1956" i="8"/>
  <c r="N1957" i="8"/>
  <c r="O1957" i="8"/>
  <c r="N1958" i="8"/>
  <c r="O1958" i="8"/>
  <c r="N1959" i="8"/>
  <c r="O1959" i="8"/>
  <c r="T1959" i="8" s="1"/>
  <c r="N1960" i="8"/>
  <c r="O1960" i="8"/>
  <c r="S1960" i="8" s="1"/>
  <c r="N1961" i="8"/>
  <c r="O1961" i="8"/>
  <c r="N1962" i="8"/>
  <c r="O1962" i="8"/>
  <c r="N1963" i="8"/>
  <c r="O1963" i="8"/>
  <c r="N1964" i="8"/>
  <c r="O1964" i="8"/>
  <c r="N1965" i="8"/>
  <c r="O1965" i="8"/>
  <c r="S1965" i="8" s="1"/>
  <c r="N1966" i="8"/>
  <c r="O1966" i="8"/>
  <c r="S1966" i="8" s="1"/>
  <c r="N1967" i="8"/>
  <c r="O1967" i="8"/>
  <c r="N1968" i="8"/>
  <c r="O1968" i="8"/>
  <c r="N1969" i="8"/>
  <c r="O1969" i="8"/>
  <c r="N1970" i="8"/>
  <c r="O1970" i="8"/>
  <c r="N1971" i="8"/>
  <c r="O1971" i="8"/>
  <c r="N1972" i="8"/>
  <c r="O1972" i="8"/>
  <c r="S1972" i="8" s="1"/>
  <c r="N1973" i="8"/>
  <c r="O1973" i="8"/>
  <c r="N1974" i="8"/>
  <c r="O1974" i="8"/>
  <c r="N1975" i="8"/>
  <c r="O1975" i="8"/>
  <c r="N1976" i="8"/>
  <c r="O1976" i="8"/>
  <c r="N1977" i="8"/>
  <c r="O1977" i="8"/>
  <c r="S1977" i="8" s="1"/>
  <c r="N1978" i="8"/>
  <c r="R1978" i="8" s="1"/>
  <c r="O1978" i="8"/>
  <c r="S1978" i="8" s="1"/>
  <c r="N1979" i="8"/>
  <c r="O1979" i="8"/>
  <c r="N1980" i="8"/>
  <c r="O1980" i="8"/>
  <c r="N1981" i="8"/>
  <c r="O1981" i="8"/>
  <c r="N1982" i="8"/>
  <c r="O1982" i="8"/>
  <c r="N1983" i="8"/>
  <c r="O1983" i="8"/>
  <c r="N1984" i="8"/>
  <c r="O1984" i="8"/>
  <c r="S1984" i="8" s="1"/>
  <c r="N1985" i="8"/>
  <c r="O1985" i="8"/>
  <c r="N1986" i="8"/>
  <c r="O1986" i="8"/>
  <c r="N1987" i="8"/>
  <c r="O1987" i="8"/>
  <c r="N1988" i="8"/>
  <c r="O1988" i="8"/>
  <c r="N1989" i="8"/>
  <c r="O1989" i="8"/>
  <c r="S1989" i="8" s="1"/>
  <c r="N1990" i="8"/>
  <c r="R1990" i="8" s="1"/>
  <c r="O1990" i="8"/>
  <c r="S1990" i="8" s="1"/>
  <c r="N1991" i="8"/>
  <c r="O1991" i="8"/>
  <c r="N1992" i="8"/>
  <c r="O1992" i="8"/>
  <c r="N1993" i="8"/>
  <c r="O1993" i="8"/>
  <c r="N1994" i="8"/>
  <c r="O1994" i="8"/>
  <c r="N1995" i="8"/>
  <c r="O1995" i="8"/>
  <c r="S1995" i="8" s="1"/>
  <c r="U1995" i="8" s="1"/>
  <c r="V1995" i="8" s="1"/>
  <c r="X1995" i="8" s="1"/>
  <c r="Z1995" i="8" s="1"/>
  <c r="AB1995" i="8" s="1"/>
  <c r="N1996" i="8"/>
  <c r="O1996" i="8"/>
  <c r="S1996" i="8" s="1"/>
  <c r="N1997" i="8"/>
  <c r="O1997" i="8"/>
  <c r="N1998" i="8"/>
  <c r="O1998" i="8"/>
  <c r="N1999" i="8"/>
  <c r="O1999" i="8"/>
  <c r="N2000" i="8"/>
  <c r="O2000" i="8"/>
  <c r="N2001" i="8"/>
  <c r="O2001" i="8"/>
  <c r="S2001" i="8" s="1"/>
  <c r="N2002" i="8"/>
  <c r="R2002" i="8" s="1"/>
  <c r="O2002" i="8"/>
  <c r="S2002" i="8" s="1"/>
  <c r="N2003" i="8"/>
  <c r="O2003" i="8"/>
  <c r="N2004" i="8"/>
  <c r="O2004" i="8"/>
  <c r="N2005" i="8"/>
  <c r="O2005" i="8"/>
  <c r="N2006" i="8"/>
  <c r="O2006" i="8"/>
  <c r="N2007" i="8"/>
  <c r="O2007" i="8"/>
  <c r="S2007" i="8" s="1"/>
  <c r="U2007" i="8" s="1"/>
  <c r="V2007" i="8" s="1"/>
  <c r="X2007" i="8" s="1"/>
  <c r="Z2007" i="8" s="1"/>
  <c r="AB2007" i="8" s="1"/>
  <c r="N2008" i="8"/>
  <c r="O2008" i="8"/>
  <c r="S2008" i="8" s="1"/>
  <c r="N2009" i="8"/>
  <c r="O2009" i="8"/>
  <c r="N2010" i="8"/>
  <c r="O2010" i="8"/>
  <c r="N2011" i="8"/>
  <c r="O2011" i="8"/>
  <c r="N2012" i="8"/>
  <c r="O2012" i="8"/>
  <c r="N2013" i="8"/>
  <c r="O2013" i="8"/>
  <c r="N2014" i="8"/>
  <c r="O2014" i="8"/>
  <c r="S2014" i="8" s="1"/>
  <c r="N2015" i="8"/>
  <c r="O2015" i="8"/>
  <c r="N2016" i="8"/>
  <c r="O2016" i="8"/>
  <c r="N2017" i="8"/>
  <c r="O2017" i="8"/>
  <c r="N2018" i="8"/>
  <c r="O2018" i="8"/>
  <c r="N2019" i="8"/>
  <c r="O2019" i="8"/>
  <c r="N2020" i="8"/>
  <c r="O2020" i="8"/>
  <c r="S2020" i="8" s="1"/>
  <c r="N2021" i="8"/>
  <c r="O2021" i="8"/>
  <c r="N2022" i="8"/>
  <c r="O2022" i="8"/>
  <c r="N2023" i="8"/>
  <c r="O2023" i="8"/>
  <c r="N2024" i="8"/>
  <c r="O2024" i="8"/>
  <c r="N2025" i="8"/>
  <c r="O2025" i="8"/>
  <c r="S2025" i="8" s="1"/>
  <c r="N2026" i="8"/>
  <c r="O2026" i="8"/>
  <c r="N2027" i="8"/>
  <c r="O2027" i="8"/>
  <c r="N2028" i="8"/>
  <c r="O2028" i="8"/>
  <c r="N2029" i="8"/>
  <c r="O2029" i="8"/>
  <c r="N2030" i="8"/>
  <c r="O2030" i="8"/>
  <c r="N2031" i="8"/>
  <c r="O2031" i="8"/>
  <c r="N2032" i="8"/>
  <c r="O2032" i="8"/>
  <c r="S2032" i="8" s="1"/>
  <c r="N2033" i="8"/>
  <c r="O2033" i="8"/>
  <c r="N2034" i="8"/>
  <c r="O2034" i="8"/>
  <c r="N2035" i="8"/>
  <c r="O2035" i="8"/>
  <c r="N2036" i="8"/>
  <c r="O2036" i="8"/>
  <c r="N2037" i="8"/>
  <c r="O2037" i="8"/>
  <c r="N2038" i="8"/>
  <c r="O2038" i="8"/>
  <c r="N2039" i="8"/>
  <c r="O2039" i="8"/>
  <c r="N2040" i="8"/>
  <c r="O2040" i="8"/>
  <c r="N2041" i="8"/>
  <c r="O2041" i="8"/>
  <c r="N2042" i="8"/>
  <c r="O2042" i="8"/>
  <c r="N2043" i="8"/>
  <c r="O2043" i="8"/>
  <c r="S2043" i="8" s="1"/>
  <c r="N2044" i="8"/>
  <c r="O2044" i="8"/>
  <c r="S2044" i="8" s="1"/>
  <c r="N2045" i="8"/>
  <c r="O2045" i="8"/>
  <c r="N2046" i="8"/>
  <c r="O2046" i="8"/>
  <c r="N2047" i="8"/>
  <c r="O2047" i="8"/>
  <c r="N2048" i="8"/>
  <c r="O2048" i="8"/>
  <c r="N2049" i="8"/>
  <c r="O2049" i="8"/>
  <c r="S2049" i="8" s="1"/>
  <c r="N2050" i="8"/>
  <c r="O2050" i="8"/>
  <c r="S2050" i="8" s="1"/>
  <c r="N2051" i="8"/>
  <c r="O2051" i="8"/>
  <c r="N2052" i="8"/>
  <c r="O2052" i="8"/>
  <c r="N2053" i="8"/>
  <c r="O2053" i="8"/>
  <c r="N2054" i="8"/>
  <c r="O2054" i="8"/>
  <c r="N2055" i="8"/>
  <c r="O2055" i="8"/>
  <c r="N2056" i="8"/>
  <c r="O2056" i="8"/>
  <c r="S2056" i="8" s="1"/>
  <c r="N2057" i="8"/>
  <c r="O2057" i="8"/>
  <c r="N2058" i="8"/>
  <c r="O2058" i="8"/>
  <c r="N2059" i="8"/>
  <c r="O2059" i="8"/>
  <c r="N2060" i="8"/>
  <c r="O2060" i="8"/>
  <c r="N2061" i="8"/>
  <c r="O2061" i="8"/>
  <c r="N2062" i="8"/>
  <c r="O2062" i="8"/>
  <c r="AG2062" i="8" s="1"/>
  <c r="N2063" i="8"/>
  <c r="O2063" i="8"/>
  <c r="N2064" i="8"/>
  <c r="O2064" i="8"/>
  <c r="N2065" i="8"/>
  <c r="O2065" i="8"/>
  <c r="N2066" i="8"/>
  <c r="O2066" i="8"/>
  <c r="N2067" i="8"/>
  <c r="O2067" i="8"/>
  <c r="S2067" i="8" s="1"/>
  <c r="N2068" i="8"/>
  <c r="O2068" i="8"/>
  <c r="S2068" i="8" s="1"/>
  <c r="N2069" i="8"/>
  <c r="O2069" i="8"/>
  <c r="N2070" i="8"/>
  <c r="O2070" i="8"/>
  <c r="N2071" i="8"/>
  <c r="O2071" i="8"/>
  <c r="N2072" i="8"/>
  <c r="O2072" i="8"/>
  <c r="N2073" i="8"/>
  <c r="O2073" i="8"/>
  <c r="S2073" i="8" s="1"/>
  <c r="N2074" i="8"/>
  <c r="O2074" i="8"/>
  <c r="S2074" i="8" s="1"/>
  <c r="N2075" i="8"/>
  <c r="O2075" i="8"/>
  <c r="N2076" i="8"/>
  <c r="O2076" i="8"/>
  <c r="N2077" i="8"/>
  <c r="O2077" i="8"/>
  <c r="N2078" i="8"/>
  <c r="O2078" i="8"/>
  <c r="N2079" i="8"/>
  <c r="O2079" i="8"/>
  <c r="T2079" i="8" s="1"/>
  <c r="N2080" i="8"/>
  <c r="O2080" i="8"/>
  <c r="S2080" i="8" s="1"/>
  <c r="N2081" i="8"/>
  <c r="O2081" i="8"/>
  <c r="N2082" i="8"/>
  <c r="O2082" i="8"/>
  <c r="N2083" i="8"/>
  <c r="O2083" i="8"/>
  <c r="N2084" i="8"/>
  <c r="O2084" i="8"/>
  <c r="N2085" i="8"/>
  <c r="O2085" i="8"/>
  <c r="S2085" i="8" s="1"/>
  <c r="N2086" i="8"/>
  <c r="O2086" i="8"/>
  <c r="S2086" i="8" s="1"/>
  <c r="N2087" i="8"/>
  <c r="O2087" i="8"/>
  <c r="N2088" i="8"/>
  <c r="O2088" i="8"/>
  <c r="N2089" i="8"/>
  <c r="O2089" i="8"/>
  <c r="N2090" i="8"/>
  <c r="O2090" i="8"/>
  <c r="N2091" i="8"/>
  <c r="O2091" i="8"/>
  <c r="S2091" i="8" s="1"/>
  <c r="N2092" i="8"/>
  <c r="AF2092" i="8" s="1"/>
  <c r="O2092" i="8"/>
  <c r="N2093" i="8"/>
  <c r="O2093" i="8"/>
  <c r="N2094" i="8"/>
  <c r="O2094" i="8"/>
  <c r="N2095" i="8"/>
  <c r="O2095" i="8"/>
  <c r="N2096" i="8"/>
  <c r="O2096" i="8"/>
  <c r="N2097" i="8"/>
  <c r="O2097" i="8"/>
  <c r="S2097" i="8" s="1"/>
  <c r="N2098" i="8"/>
  <c r="O2098" i="8"/>
  <c r="S2098" i="8" s="1"/>
  <c r="N2099" i="8"/>
  <c r="O2099" i="8"/>
  <c r="N2100" i="8"/>
  <c r="O2100" i="8"/>
  <c r="N2101" i="8"/>
  <c r="O2101" i="8"/>
  <c r="N2102" i="8"/>
  <c r="O2102" i="8"/>
  <c r="N2103" i="8"/>
  <c r="O2103" i="8"/>
  <c r="N2104" i="8"/>
  <c r="AF2104" i="8" s="1"/>
  <c r="O2104" i="8"/>
  <c r="S2104" i="8" s="1"/>
  <c r="N2105" i="8"/>
  <c r="O2105" i="8"/>
  <c r="N2106" i="8"/>
  <c r="O2106" i="8"/>
  <c r="N2107" i="8"/>
  <c r="O2107" i="8"/>
  <c r="N2108" i="8"/>
  <c r="O2108" i="8"/>
  <c r="N2109" i="8"/>
  <c r="O2109" i="8"/>
  <c r="N2110" i="8"/>
  <c r="O2110" i="8"/>
  <c r="S2110" i="8" s="1"/>
  <c r="N2111" i="8"/>
  <c r="O2111" i="8"/>
  <c r="N2112" i="8"/>
  <c r="O2112" i="8"/>
  <c r="N2113" i="8"/>
  <c r="O2113" i="8"/>
  <c r="N2114" i="8"/>
  <c r="O2114" i="8"/>
  <c r="N2115" i="8"/>
  <c r="O2115" i="8"/>
  <c r="N2116" i="8"/>
  <c r="O2116" i="8"/>
  <c r="N2117" i="8"/>
  <c r="O2117" i="8"/>
  <c r="N2118" i="8"/>
  <c r="O2118" i="8"/>
  <c r="N2119" i="8"/>
  <c r="O2119" i="8"/>
  <c r="N2120" i="8"/>
  <c r="O2120" i="8"/>
  <c r="N2121" i="8"/>
  <c r="O2121" i="8"/>
  <c r="S2121" i="8" s="1"/>
  <c r="N2122" i="8"/>
  <c r="O2122" i="8"/>
  <c r="S2122" i="8" s="1"/>
  <c r="N2123" i="8"/>
  <c r="O2123" i="8"/>
  <c r="N2124" i="8"/>
  <c r="O2124" i="8"/>
  <c r="N2125" i="8"/>
  <c r="O2125" i="8"/>
  <c r="N2126" i="8"/>
  <c r="O2126" i="8"/>
  <c r="N2127" i="8"/>
  <c r="O2127" i="8"/>
  <c r="N2128" i="8"/>
  <c r="O2128" i="8"/>
  <c r="S2128" i="8" s="1"/>
  <c r="N2129" i="8"/>
  <c r="O2129" i="8"/>
  <c r="N2130" i="8"/>
  <c r="O2130" i="8"/>
  <c r="N2131" i="8"/>
  <c r="O2131" i="8"/>
  <c r="N2132" i="8"/>
  <c r="O2132" i="8"/>
  <c r="N2133" i="8"/>
  <c r="O2133" i="8"/>
  <c r="S2133" i="8" s="1"/>
  <c r="N2134" i="8"/>
  <c r="O2134" i="8"/>
  <c r="S2134" i="8" s="1"/>
  <c r="N2135" i="8"/>
  <c r="O2135" i="8"/>
  <c r="N2136" i="8"/>
  <c r="O2136" i="8"/>
  <c r="N2137" i="8"/>
  <c r="O2137" i="8"/>
  <c r="N2138" i="8"/>
  <c r="O2138" i="8"/>
  <c r="N2139" i="8"/>
  <c r="O2139" i="8"/>
  <c r="N2140" i="8"/>
  <c r="O2140" i="8"/>
  <c r="S2140" i="8" s="1"/>
  <c r="N2141" i="8"/>
  <c r="O2141" i="8"/>
  <c r="N2142" i="8"/>
  <c r="O2142" i="8"/>
  <c r="N2143" i="8"/>
  <c r="O2143" i="8"/>
  <c r="N2144" i="8"/>
  <c r="O2144" i="8"/>
  <c r="N2145" i="8"/>
  <c r="O2145" i="8"/>
  <c r="S2145" i="8" s="1"/>
  <c r="N2146" i="8"/>
  <c r="O2146" i="8"/>
  <c r="S2146" i="8" s="1"/>
  <c r="N2147" i="8"/>
  <c r="O2147" i="8"/>
  <c r="N2148" i="8"/>
  <c r="O2148" i="8"/>
  <c r="N2149" i="8"/>
  <c r="O2149" i="8"/>
  <c r="N2150" i="8"/>
  <c r="O2150" i="8"/>
  <c r="N2151" i="8"/>
  <c r="O2151" i="8"/>
  <c r="N2152" i="8"/>
  <c r="O2152" i="8"/>
  <c r="S2152" i="8" s="1"/>
  <c r="N2153" i="8"/>
  <c r="O2153" i="8"/>
  <c r="N2154" i="8"/>
  <c r="O2154" i="8"/>
  <c r="N2155" i="8"/>
  <c r="O2155" i="8"/>
  <c r="N2156" i="8"/>
  <c r="O2156" i="8"/>
  <c r="N2157" i="8"/>
  <c r="O2157" i="8"/>
  <c r="S2157" i="8" s="1"/>
  <c r="N2158" i="8"/>
  <c r="R2158" i="8" s="1"/>
  <c r="O2158" i="8"/>
  <c r="N2159" i="8"/>
  <c r="O2159" i="8"/>
  <c r="N2160" i="8"/>
  <c r="O2160" i="8"/>
  <c r="N2161" i="8"/>
  <c r="O2161" i="8"/>
  <c r="N2162" i="8"/>
  <c r="O2162" i="8"/>
  <c r="N2163" i="8"/>
  <c r="O2163" i="8"/>
  <c r="N2164" i="8"/>
  <c r="O2164" i="8"/>
  <c r="S2164" i="8" s="1"/>
  <c r="N2165" i="8"/>
  <c r="O2165" i="8"/>
  <c r="N2166" i="8"/>
  <c r="O2166" i="8"/>
  <c r="N2167" i="8"/>
  <c r="O2167" i="8"/>
  <c r="N2168" i="8"/>
  <c r="O2168" i="8"/>
  <c r="N2169" i="8"/>
  <c r="O2169" i="8"/>
  <c r="AG2169" i="8" s="1"/>
  <c r="N2170" i="8"/>
  <c r="O2170" i="8"/>
  <c r="N2171" i="8"/>
  <c r="O2171" i="8"/>
  <c r="N2172" i="8"/>
  <c r="O2172" i="8"/>
  <c r="N2173" i="8"/>
  <c r="O2173" i="8"/>
  <c r="N2174" i="8"/>
  <c r="O2174" i="8"/>
  <c r="N2175" i="8"/>
  <c r="O2175" i="8"/>
  <c r="N2176" i="8"/>
  <c r="O2176" i="8"/>
  <c r="S2176" i="8" s="1"/>
  <c r="N2177" i="8"/>
  <c r="O2177" i="8"/>
  <c r="N2178" i="8"/>
  <c r="O2178" i="8"/>
  <c r="N2179" i="8"/>
  <c r="O2179" i="8"/>
  <c r="N2180" i="8"/>
  <c r="O2180" i="8"/>
  <c r="N2181" i="8"/>
  <c r="O2181" i="8"/>
  <c r="S2181" i="8" s="1"/>
  <c r="N2182" i="8"/>
  <c r="O2182" i="8"/>
  <c r="N2183" i="8"/>
  <c r="O2183" i="8"/>
  <c r="N2184" i="8"/>
  <c r="O2184" i="8"/>
  <c r="N2185" i="8"/>
  <c r="O2185" i="8"/>
  <c r="N2186" i="8"/>
  <c r="O2186" i="8"/>
  <c r="N2187" i="8"/>
  <c r="O2187" i="8"/>
  <c r="N2188" i="8"/>
  <c r="O2188" i="8"/>
  <c r="S2188" i="8" s="1"/>
  <c r="N2189" i="8"/>
  <c r="O2189" i="8"/>
  <c r="N2190" i="8"/>
  <c r="O2190" i="8"/>
  <c r="N2191" i="8"/>
  <c r="O2191" i="8"/>
  <c r="N2192" i="8"/>
  <c r="O2192" i="8"/>
  <c r="N2193" i="8"/>
  <c r="O2193" i="8"/>
  <c r="S2193" i="8" s="1"/>
  <c r="N2194" i="8"/>
  <c r="O2194" i="8"/>
  <c r="S2194" i="8" s="1"/>
  <c r="N2195" i="8"/>
  <c r="O2195" i="8"/>
  <c r="N2196" i="8"/>
  <c r="O2196" i="8"/>
  <c r="N2197" i="8"/>
  <c r="O2197" i="8"/>
  <c r="N2198" i="8"/>
  <c r="O2198" i="8"/>
  <c r="N2199" i="8"/>
  <c r="O2199" i="8"/>
  <c r="N2200" i="8"/>
  <c r="O2200" i="8"/>
  <c r="S2200" i="8" s="1"/>
  <c r="N2201" i="8"/>
  <c r="O2201" i="8"/>
  <c r="N2202" i="8"/>
  <c r="O2202" i="8"/>
  <c r="N2203" i="8"/>
  <c r="O2203" i="8"/>
  <c r="N2204" i="8"/>
  <c r="O2204" i="8"/>
  <c r="N2205" i="8"/>
  <c r="O2205" i="8"/>
  <c r="N2206" i="8"/>
  <c r="O2206" i="8"/>
  <c r="S2206" i="8" s="1"/>
  <c r="N2207" i="8"/>
  <c r="O2207" i="8"/>
  <c r="N2208" i="8"/>
  <c r="O2208" i="8"/>
  <c r="N2209" i="8"/>
  <c r="O2209" i="8"/>
  <c r="N2210" i="8"/>
  <c r="O2210" i="8"/>
  <c r="N2211" i="8"/>
  <c r="O2211" i="8"/>
  <c r="N2212" i="8"/>
  <c r="O2212" i="8"/>
  <c r="S2212" i="8" s="1"/>
  <c r="N2213" i="8"/>
  <c r="O2213" i="8"/>
  <c r="N2214" i="8"/>
  <c r="O2214" i="8"/>
  <c r="N2215" i="8"/>
  <c r="O2215" i="8"/>
  <c r="N2216" i="8"/>
  <c r="O2216" i="8"/>
  <c r="N2217" i="8"/>
  <c r="O2217" i="8"/>
  <c r="N2218" i="8"/>
  <c r="O2218" i="8"/>
  <c r="S2218" i="8" s="1"/>
  <c r="N2219" i="8"/>
  <c r="O2219" i="8"/>
  <c r="N2220" i="8"/>
  <c r="O2220" i="8"/>
  <c r="N2221" i="8"/>
  <c r="O2221" i="8"/>
  <c r="N2222" i="8"/>
  <c r="O2222" i="8"/>
  <c r="N2223" i="8"/>
  <c r="O2223" i="8"/>
  <c r="S2223" i="8" s="1"/>
  <c r="N2224" i="8"/>
  <c r="O2224" i="8"/>
  <c r="S2224" i="8" s="1"/>
  <c r="N2225" i="8"/>
  <c r="O2225" i="8"/>
  <c r="N2226" i="8"/>
  <c r="O2226" i="8"/>
  <c r="N2227" i="8"/>
  <c r="O2227" i="8"/>
  <c r="N2228" i="8"/>
  <c r="O2228" i="8"/>
  <c r="N2229" i="8"/>
  <c r="O2229" i="8"/>
  <c r="N2230" i="8"/>
  <c r="O2230" i="8"/>
  <c r="S2230" i="8" s="1"/>
  <c r="N2231" i="8"/>
  <c r="O2231" i="8"/>
  <c r="N2232" i="8"/>
  <c r="O2232" i="8"/>
  <c r="N2233" i="8"/>
  <c r="O2233" i="8"/>
  <c r="N2234" i="8"/>
  <c r="O2234" i="8"/>
  <c r="N2235" i="8"/>
  <c r="O2235" i="8"/>
  <c r="S2235" i="8" s="1"/>
  <c r="N2236" i="8"/>
  <c r="O2236" i="8"/>
  <c r="S2236" i="8" s="1"/>
  <c r="N2237" i="8"/>
  <c r="O2237" i="8"/>
  <c r="N2238" i="8"/>
  <c r="O2238" i="8"/>
  <c r="N2239" i="8"/>
  <c r="O2239" i="8"/>
  <c r="N2240" i="8"/>
  <c r="O2240" i="8"/>
  <c r="N2241" i="8"/>
  <c r="O2241" i="8"/>
  <c r="N2242" i="8"/>
  <c r="O2242" i="8"/>
  <c r="S2242" i="8" s="1"/>
  <c r="N2243" i="8"/>
  <c r="O2243" i="8"/>
  <c r="N2244" i="8"/>
  <c r="O2244" i="8"/>
  <c r="N2245" i="8"/>
  <c r="O2245" i="8"/>
  <c r="N2246" i="8"/>
  <c r="O2246" i="8"/>
  <c r="N2247" i="8"/>
  <c r="O2247" i="8"/>
  <c r="S2247" i="8" s="1"/>
  <c r="N2248" i="8"/>
  <c r="O2248" i="8"/>
  <c r="N2249" i="8"/>
  <c r="O2249" i="8"/>
  <c r="N2250" i="8"/>
  <c r="O2250" i="8"/>
  <c r="N2251" i="8"/>
  <c r="O2251" i="8"/>
  <c r="N2252" i="8"/>
  <c r="O2252" i="8"/>
  <c r="N2253" i="8"/>
  <c r="O2253" i="8"/>
  <c r="N2254" i="8"/>
  <c r="O2254" i="8"/>
  <c r="S2254" i="8" s="1"/>
  <c r="N2255" i="8"/>
  <c r="O2255" i="8"/>
  <c r="N2256" i="8"/>
  <c r="O2256" i="8"/>
  <c r="N2257" i="8"/>
  <c r="O2257" i="8"/>
  <c r="N2258" i="8"/>
  <c r="O2258" i="8"/>
  <c r="N2259" i="8"/>
  <c r="O2259" i="8"/>
  <c r="S2259" i="8" s="1"/>
  <c r="N2260" i="8"/>
  <c r="O2260" i="8"/>
  <c r="N2261" i="8"/>
  <c r="O2261" i="8"/>
  <c r="N2262" i="8"/>
  <c r="O2262" i="8"/>
  <c r="N2263" i="8"/>
  <c r="O2263" i="8"/>
  <c r="N2264" i="8"/>
  <c r="O2264" i="8"/>
  <c r="N2265" i="8"/>
  <c r="O2265" i="8"/>
  <c r="S2265" i="8" s="1"/>
  <c r="N2266" i="8"/>
  <c r="O2266" i="8"/>
  <c r="S2266" i="8" s="1"/>
  <c r="N2267" i="8"/>
  <c r="O2267" i="8"/>
  <c r="N2268" i="8"/>
  <c r="O2268" i="8"/>
  <c r="N2269" i="8"/>
  <c r="O2269" i="8"/>
  <c r="N2270" i="8"/>
  <c r="O2270" i="8"/>
  <c r="N2271" i="8"/>
  <c r="O2271" i="8"/>
  <c r="S2271" i="8" s="1"/>
  <c r="N2272" i="8"/>
  <c r="O2272" i="8"/>
  <c r="S2272" i="8" s="1"/>
  <c r="N2273" i="8"/>
  <c r="O2273" i="8"/>
  <c r="N2274" i="8"/>
  <c r="O2274" i="8"/>
  <c r="N2275" i="8"/>
  <c r="O2275" i="8"/>
  <c r="N2276" i="8"/>
  <c r="O2276" i="8"/>
  <c r="N2277" i="8"/>
  <c r="O2277" i="8"/>
  <c r="N2278" i="8"/>
  <c r="O2278" i="8"/>
  <c r="S2278" i="8" s="1"/>
  <c r="N2279" i="8"/>
  <c r="O2279" i="8"/>
  <c r="N2280" i="8"/>
  <c r="O2280" i="8"/>
  <c r="N2281" i="8"/>
  <c r="O2281" i="8"/>
  <c r="N2282" i="8"/>
  <c r="O2282" i="8"/>
  <c r="N2283" i="8"/>
  <c r="O2283" i="8"/>
  <c r="S2283" i="8" s="1"/>
  <c r="N2284" i="8"/>
  <c r="R2284" i="8" s="1"/>
  <c r="O2284" i="8"/>
  <c r="S2284" i="8" s="1"/>
  <c r="N2285" i="8"/>
  <c r="O2285" i="8"/>
  <c r="N2286" i="8"/>
  <c r="O2286" i="8"/>
  <c r="N2287" i="8"/>
  <c r="O2287" i="8"/>
  <c r="N2288" i="8"/>
  <c r="O2288" i="8"/>
  <c r="N2289" i="8"/>
  <c r="O2289" i="8"/>
  <c r="N2290" i="8"/>
  <c r="R2290" i="8" s="1"/>
  <c r="O2290" i="8"/>
  <c r="S2290" i="8" s="1"/>
  <c r="N2291" i="8"/>
  <c r="O2291" i="8"/>
  <c r="N2292" i="8"/>
  <c r="O2292" i="8"/>
  <c r="N2293" i="8"/>
  <c r="O2293" i="8"/>
  <c r="N2294" i="8"/>
  <c r="O2294" i="8"/>
  <c r="N2295" i="8"/>
  <c r="O2295" i="8"/>
  <c r="S2295" i="8" s="1"/>
  <c r="N2296" i="8"/>
  <c r="R2296" i="8" s="1"/>
  <c r="O2296" i="8"/>
  <c r="S2296" i="8" s="1"/>
  <c r="N2297" i="8"/>
  <c r="O2297" i="8"/>
  <c r="N2298" i="8"/>
  <c r="O2298" i="8"/>
  <c r="N2299" i="8"/>
  <c r="O2299" i="8"/>
  <c r="N2300" i="8"/>
  <c r="O2300" i="8"/>
  <c r="N2301" i="8"/>
  <c r="O2301" i="8"/>
  <c r="N2302" i="8"/>
  <c r="O2302" i="8"/>
  <c r="S2302" i="8" s="1"/>
  <c r="N2303" i="8"/>
  <c r="O2303" i="8"/>
  <c r="N2304" i="8"/>
  <c r="O2304" i="8"/>
  <c r="N2305" i="8"/>
  <c r="O2305" i="8"/>
  <c r="N2306" i="8"/>
  <c r="O2306" i="8"/>
  <c r="N2307" i="8"/>
  <c r="O2307" i="8"/>
  <c r="S2307" i="8" s="1"/>
  <c r="N2308" i="8"/>
  <c r="R2308" i="8" s="1"/>
  <c r="O2308" i="8"/>
  <c r="S2308" i="8" s="1"/>
  <c r="N2309" i="8"/>
  <c r="O2309" i="8"/>
  <c r="N2310" i="8"/>
  <c r="O2310" i="8"/>
  <c r="N2311" i="8"/>
  <c r="O2311" i="8"/>
  <c r="N2312" i="8"/>
  <c r="O2312" i="8"/>
  <c r="N2313" i="8"/>
  <c r="O2313" i="8"/>
  <c r="N2314" i="8"/>
  <c r="R2314" i="8" s="1"/>
  <c r="O2314" i="8"/>
  <c r="S2314" i="8" s="1"/>
  <c r="N2315" i="8"/>
  <c r="O2315" i="8"/>
  <c r="N2316" i="8"/>
  <c r="O2316" i="8"/>
  <c r="N2317" i="8"/>
  <c r="O2317" i="8"/>
  <c r="N2318" i="8"/>
  <c r="O2318" i="8"/>
  <c r="N2319" i="8"/>
  <c r="O2319" i="8"/>
  <c r="S2319" i="8" s="1"/>
  <c r="N2320" i="8"/>
  <c r="O2320" i="8"/>
  <c r="S2320" i="8" s="1"/>
  <c r="N2321" i="8"/>
  <c r="O2321" i="8"/>
  <c r="N2322" i="8"/>
  <c r="O2322" i="8"/>
  <c r="N2323" i="8"/>
  <c r="O2323" i="8"/>
  <c r="N2324" i="8"/>
  <c r="O2324" i="8"/>
  <c r="N2325" i="8"/>
  <c r="O2325" i="8"/>
  <c r="T2325" i="8" s="1"/>
  <c r="N2326" i="8"/>
  <c r="R2326" i="8" s="1"/>
  <c r="O2326" i="8"/>
  <c r="N2327" i="8"/>
  <c r="O2327" i="8"/>
  <c r="N2328" i="8"/>
  <c r="O2328" i="8"/>
  <c r="N2329" i="8"/>
  <c r="O2329" i="8"/>
  <c r="N2330" i="8"/>
  <c r="O2330" i="8"/>
  <c r="N2331" i="8"/>
  <c r="O2331" i="8"/>
  <c r="S2331" i="8" s="1"/>
  <c r="N2332" i="8"/>
  <c r="O2332" i="8"/>
  <c r="S2332" i="8" s="1"/>
  <c r="N2333" i="8"/>
  <c r="O2333" i="8"/>
  <c r="N2334" i="8"/>
  <c r="O2334" i="8"/>
  <c r="N2335" i="8"/>
  <c r="O2335" i="8"/>
  <c r="N2336" i="8"/>
  <c r="O2336" i="8"/>
  <c r="N2337" i="8"/>
  <c r="O2337" i="8"/>
  <c r="N2338" i="8"/>
  <c r="O2338" i="8"/>
  <c r="S2338" i="8" s="1"/>
  <c r="N2339" i="8"/>
  <c r="O2339" i="8"/>
  <c r="N2340" i="8"/>
  <c r="O2340" i="8"/>
  <c r="N2341" i="8"/>
  <c r="O2341" i="8"/>
  <c r="N2342" i="8"/>
  <c r="O2342" i="8"/>
  <c r="N2343" i="8"/>
  <c r="O2343" i="8"/>
  <c r="S2343" i="8" s="1"/>
  <c r="N2344" i="8"/>
  <c r="O2344" i="8"/>
  <c r="S2344" i="8" s="1"/>
  <c r="N2345" i="8"/>
  <c r="O2345" i="8"/>
  <c r="N2346" i="8"/>
  <c r="O2346" i="8"/>
  <c r="N2347" i="8"/>
  <c r="O2347" i="8"/>
  <c r="N2348" i="8"/>
  <c r="O2348" i="8"/>
  <c r="N2349" i="8"/>
  <c r="O2349" i="8"/>
  <c r="T2349" i="8" s="1"/>
  <c r="N2350" i="8"/>
  <c r="O2350" i="8"/>
  <c r="N2351" i="8"/>
  <c r="O2351" i="8"/>
  <c r="N2352" i="8"/>
  <c r="O2352" i="8"/>
  <c r="N2353" i="8"/>
  <c r="O2353" i="8"/>
  <c r="N2354" i="8"/>
  <c r="O2354" i="8"/>
  <c r="N2355" i="8"/>
  <c r="O2355" i="8"/>
  <c r="S2355" i="8" s="1"/>
  <c r="N2356" i="8"/>
  <c r="O2356" i="8"/>
  <c r="N2357" i="8"/>
  <c r="O2357" i="8"/>
  <c r="N2358" i="8"/>
  <c r="O2358" i="8"/>
  <c r="N2359" i="8"/>
  <c r="O2359" i="8"/>
  <c r="N2360" i="8"/>
  <c r="O2360" i="8"/>
  <c r="N2361" i="8"/>
  <c r="O2361" i="8"/>
  <c r="S2361" i="8" s="1"/>
  <c r="N2362" i="8"/>
  <c r="O2362" i="8"/>
  <c r="S2362" i="8" s="1"/>
  <c r="N2363" i="8"/>
  <c r="O2363" i="8"/>
  <c r="N2364" i="8"/>
  <c r="O2364" i="8"/>
  <c r="N2365" i="8"/>
  <c r="O2365" i="8"/>
  <c r="N2366" i="8"/>
  <c r="O2366" i="8"/>
  <c r="N2367" i="8"/>
  <c r="O2367" i="8"/>
  <c r="N2368" i="8"/>
  <c r="O2368" i="8"/>
  <c r="S2368" i="8" s="1"/>
  <c r="N2369" i="8"/>
  <c r="O2369" i="8"/>
  <c r="N2370" i="8"/>
  <c r="O2370" i="8"/>
  <c r="N2371" i="8"/>
  <c r="O2371" i="8"/>
  <c r="N2372" i="8"/>
  <c r="O2372" i="8"/>
  <c r="N2373" i="8"/>
  <c r="O2373" i="8"/>
  <c r="S2373" i="8" s="1"/>
  <c r="N2374" i="8"/>
  <c r="O2374" i="8"/>
  <c r="S2374" i="8" s="1"/>
  <c r="N2375" i="8"/>
  <c r="O2375" i="8"/>
  <c r="N2376" i="8"/>
  <c r="O2376" i="8"/>
  <c r="N2377" i="8"/>
  <c r="O2377" i="8"/>
  <c r="N2378" i="8"/>
  <c r="O2378" i="8"/>
  <c r="N2379" i="8"/>
  <c r="O2379" i="8"/>
  <c r="N2380" i="8"/>
  <c r="R2380" i="8" s="1"/>
  <c r="O2380" i="8"/>
  <c r="S2380" i="8" s="1"/>
  <c r="N2381" i="8"/>
  <c r="O2381" i="8"/>
  <c r="N2382" i="8"/>
  <c r="O2382" i="8"/>
  <c r="N2383" i="8"/>
  <c r="O2383" i="8"/>
  <c r="N2384" i="8"/>
  <c r="O2384" i="8"/>
  <c r="N2385" i="8"/>
  <c r="O2385" i="8"/>
  <c r="S2385" i="8" s="1"/>
  <c r="N2386" i="8"/>
  <c r="O2386" i="8"/>
  <c r="S2386" i="8" s="1"/>
  <c r="N2387" i="8"/>
  <c r="O2387" i="8"/>
  <c r="N2388" i="8"/>
  <c r="O2388" i="8"/>
  <c r="N2389" i="8"/>
  <c r="O2389" i="8"/>
  <c r="N2390" i="8"/>
  <c r="O2390" i="8"/>
  <c r="N2391" i="8"/>
  <c r="O2391" i="8"/>
  <c r="N2392" i="8"/>
  <c r="R2392" i="8" s="1"/>
  <c r="O2392" i="8"/>
  <c r="N2393" i="8"/>
  <c r="O2393" i="8"/>
  <c r="N2394" i="8"/>
  <c r="O2394" i="8"/>
  <c r="N2395" i="8"/>
  <c r="O2395" i="8"/>
  <c r="N2396" i="8"/>
  <c r="O2396" i="8"/>
  <c r="N2397" i="8"/>
  <c r="O2397" i="8"/>
  <c r="S2397" i="8" s="1"/>
  <c r="N2398" i="8"/>
  <c r="O2398" i="8"/>
  <c r="S2398" i="8" s="1"/>
  <c r="N2399" i="8"/>
  <c r="O2399" i="8"/>
  <c r="N2400" i="8"/>
  <c r="O2400" i="8"/>
  <c r="N2401" i="8"/>
  <c r="O2401" i="8"/>
  <c r="N2402" i="8"/>
  <c r="O2402" i="8"/>
  <c r="N2403" i="8"/>
  <c r="O2403" i="8"/>
  <c r="S2403" i="8" s="1"/>
  <c r="N2404" i="8"/>
  <c r="R2404" i="8" s="1"/>
  <c r="O2404" i="8"/>
  <c r="N2405" i="8"/>
  <c r="O2405" i="8"/>
  <c r="N2406" i="8"/>
  <c r="O2406" i="8"/>
  <c r="N2407" i="8"/>
  <c r="O2407" i="8"/>
  <c r="N2408" i="8"/>
  <c r="O2408" i="8"/>
  <c r="N2409" i="8"/>
  <c r="O2409" i="8"/>
  <c r="S2409" i="8" s="1"/>
  <c r="N2410" i="8"/>
  <c r="R2410" i="8" s="1"/>
  <c r="O2410" i="8"/>
  <c r="S2410" i="8" s="1"/>
  <c r="N2411" i="8"/>
  <c r="R2411" i="8" s="1"/>
  <c r="O2411" i="8"/>
  <c r="N2412" i="8"/>
  <c r="O2412" i="8"/>
  <c r="S2412" i="8" s="1"/>
  <c r="N2413" i="8"/>
  <c r="O2413" i="8"/>
  <c r="N2414" i="8"/>
  <c r="O2414" i="8"/>
  <c r="N2415" i="8"/>
  <c r="O2415" i="8"/>
  <c r="N2416" i="8"/>
  <c r="R2416" i="8" s="1"/>
  <c r="O2416" i="8"/>
  <c r="N2417" i="8"/>
  <c r="O2417" i="8"/>
  <c r="N2418" i="8"/>
  <c r="O2418" i="8"/>
  <c r="N2419" i="8"/>
  <c r="O2419" i="8"/>
  <c r="S2419" i="8" s="1"/>
  <c r="N2420" i="8"/>
  <c r="R2420" i="8" s="1"/>
  <c r="O2420" i="8"/>
  <c r="N2421" i="8"/>
  <c r="O2421" i="8"/>
  <c r="N2422" i="8"/>
  <c r="O2422" i="8"/>
  <c r="S2422" i="8" s="1"/>
  <c r="N2423" i="8"/>
  <c r="O2423" i="8"/>
  <c r="N2424" i="8"/>
  <c r="O2424" i="8"/>
  <c r="N2425" i="8"/>
  <c r="O2425" i="8"/>
  <c r="N2426" i="8"/>
  <c r="T2426" i="8" s="1"/>
  <c r="O2426" i="8"/>
  <c r="N2427" i="8"/>
  <c r="O2427" i="8"/>
  <c r="T2427" i="8" s="1"/>
  <c r="N2428" i="8"/>
  <c r="R2428" i="8" s="1"/>
  <c r="O2428" i="8"/>
  <c r="N2429" i="8"/>
  <c r="O2429" i="8"/>
  <c r="N2430" i="8"/>
  <c r="O2430" i="8"/>
  <c r="N2431" i="8"/>
  <c r="T2431" i="8" s="1"/>
  <c r="O2431" i="8"/>
  <c r="N2432" i="8"/>
  <c r="O2432" i="8"/>
  <c r="N2433" i="8"/>
  <c r="O2433" i="8"/>
  <c r="N2434" i="8"/>
  <c r="O2434" i="8"/>
  <c r="S2434" i="8" s="1"/>
  <c r="N2435" i="8"/>
  <c r="O2435" i="8"/>
  <c r="N2436" i="8"/>
  <c r="O2436" i="8"/>
  <c r="N2437" i="8"/>
  <c r="O2437" i="8"/>
  <c r="N2438" i="8"/>
  <c r="O2438" i="8"/>
  <c r="N2439" i="8"/>
  <c r="O2439" i="8"/>
  <c r="N2440" i="8"/>
  <c r="R2440" i="8" s="1"/>
  <c r="O2440" i="8"/>
  <c r="N2441" i="8"/>
  <c r="O2441" i="8"/>
  <c r="N2442" i="8"/>
  <c r="O2442" i="8"/>
  <c r="N2443" i="8"/>
  <c r="O2443" i="8"/>
  <c r="O4" i="8"/>
  <c r="N4" i="8"/>
  <c r="AQ2443" i="8"/>
  <c r="AP2443" i="8"/>
  <c r="AH2443" i="8"/>
  <c r="AF2443" i="8"/>
  <c r="AD2443" i="8"/>
  <c r="S2443" i="8"/>
  <c r="U2443" i="8" s="1"/>
  <c r="V2443" i="8" s="1"/>
  <c r="X2443" i="8" s="1"/>
  <c r="R2443" i="8"/>
  <c r="N2444" i="8"/>
  <c r="R2444" i="8" s="1"/>
  <c r="T2443" i="8"/>
  <c r="M2443" i="8"/>
  <c r="L2443" i="8"/>
  <c r="AO2443" i="8" s="1"/>
  <c r="K2443" i="8"/>
  <c r="J2443" i="8"/>
  <c r="AQ2442" i="8"/>
  <c r="AP2442" i="8"/>
  <c r="AO2442" i="8"/>
  <c r="AH2442" i="8"/>
  <c r="T2442" i="8"/>
  <c r="S2442" i="8"/>
  <c r="R2442" i="8"/>
  <c r="U2442" i="8" s="1"/>
  <c r="V2442" i="8" s="1"/>
  <c r="X2442" i="8" s="1"/>
  <c r="M2442" i="8"/>
  <c r="L2442" i="8"/>
  <c r="K2442" i="8"/>
  <c r="J2442" i="8"/>
  <c r="AQ2441" i="8"/>
  <c r="AP2441" i="8"/>
  <c r="AH2441" i="8"/>
  <c r="S2441" i="8"/>
  <c r="M2441" i="8"/>
  <c r="L2441" i="8"/>
  <c r="AO2441" i="8" s="1"/>
  <c r="K2441" i="8"/>
  <c r="J2441" i="8"/>
  <c r="AQ2440" i="8"/>
  <c r="AP2440" i="8"/>
  <c r="AO2440" i="8"/>
  <c r="AH2440" i="8"/>
  <c r="M2440" i="8"/>
  <c r="L2440" i="8"/>
  <c r="K2440" i="8"/>
  <c r="J2440" i="8"/>
  <c r="AQ2439" i="8"/>
  <c r="AG2439" i="8" s="1"/>
  <c r="AP2439" i="8"/>
  <c r="AH2439" i="8"/>
  <c r="AE2439" i="8"/>
  <c r="R2439" i="8"/>
  <c r="M2439" i="8"/>
  <c r="L2439" i="8"/>
  <c r="AO2439" i="8" s="1"/>
  <c r="K2439" i="8"/>
  <c r="J2439" i="8"/>
  <c r="AQ2438" i="8"/>
  <c r="AP2438" i="8"/>
  <c r="AD2438" i="8" s="1"/>
  <c r="AH2438" i="8"/>
  <c r="AF2438" i="8"/>
  <c r="S2438" i="8"/>
  <c r="T2438" i="8"/>
  <c r="M2438" i="8"/>
  <c r="L2438" i="8"/>
  <c r="AO2438" i="8" s="1"/>
  <c r="K2438" i="8"/>
  <c r="J2438" i="8"/>
  <c r="AQ2437" i="8"/>
  <c r="AP2437" i="8"/>
  <c r="AF2437" i="8" s="1"/>
  <c r="AH2437" i="8"/>
  <c r="AG2437" i="8"/>
  <c r="T2437" i="8"/>
  <c r="S2437" i="8"/>
  <c r="M2437" i="8"/>
  <c r="L2437" i="8"/>
  <c r="AO2437" i="8" s="1"/>
  <c r="K2437" i="8"/>
  <c r="J2437" i="8"/>
  <c r="AQ2436" i="8"/>
  <c r="AG2436" i="8" s="1"/>
  <c r="AP2436" i="8"/>
  <c r="AH2436" i="8"/>
  <c r="S2436" i="8"/>
  <c r="M2436" i="8"/>
  <c r="L2436" i="8"/>
  <c r="AO2436" i="8" s="1"/>
  <c r="K2436" i="8"/>
  <c r="J2436" i="8"/>
  <c r="AQ2435" i="8"/>
  <c r="AP2435" i="8"/>
  <c r="AO2435" i="8"/>
  <c r="AH2435" i="8"/>
  <c r="AD2435" i="8"/>
  <c r="R2435" i="8"/>
  <c r="M2435" i="8"/>
  <c r="L2435" i="8"/>
  <c r="K2435" i="8"/>
  <c r="J2435" i="8"/>
  <c r="AQ2434" i="8"/>
  <c r="AP2434" i="8"/>
  <c r="AD2434" i="8" s="1"/>
  <c r="AH2434" i="8"/>
  <c r="M2434" i="8"/>
  <c r="L2434" i="8"/>
  <c r="AO2434" i="8" s="1"/>
  <c r="K2434" i="8"/>
  <c r="J2434" i="8"/>
  <c r="AQ2433" i="8"/>
  <c r="AP2433" i="8"/>
  <c r="AO2433" i="8"/>
  <c r="AH2433" i="8"/>
  <c r="AD2433" i="8"/>
  <c r="R2433" i="8"/>
  <c r="M2433" i="8"/>
  <c r="L2433" i="8"/>
  <c r="K2433" i="8"/>
  <c r="J2433" i="8"/>
  <c r="AQ2432" i="8"/>
  <c r="AP2432" i="8"/>
  <c r="AF2432" i="8" s="1"/>
  <c r="AH2432" i="8"/>
  <c r="AG2432" i="8"/>
  <c r="AD2432" i="8"/>
  <c r="T2432" i="8"/>
  <c r="R2432" i="8"/>
  <c r="S2432" i="8"/>
  <c r="U2432" i="8" s="1"/>
  <c r="M2432" i="8"/>
  <c r="L2432" i="8"/>
  <c r="AO2432" i="8" s="1"/>
  <c r="K2432" i="8"/>
  <c r="J2432" i="8"/>
  <c r="AQ2431" i="8"/>
  <c r="AG2431" i="8" s="1"/>
  <c r="AP2431" i="8"/>
  <c r="AH2431" i="8"/>
  <c r="AF2431" i="8"/>
  <c r="AE2431" i="8"/>
  <c r="S2431" i="8"/>
  <c r="U2431" i="8" s="1"/>
  <c r="V2431" i="8" s="1"/>
  <c r="X2431" i="8" s="1"/>
  <c r="R2431" i="8"/>
  <c r="M2431" i="8"/>
  <c r="L2431" i="8"/>
  <c r="AO2431" i="8" s="1"/>
  <c r="K2431" i="8"/>
  <c r="J2431" i="8"/>
  <c r="AQ2430" i="8"/>
  <c r="AP2430" i="8"/>
  <c r="AO2430" i="8"/>
  <c r="AH2430" i="8"/>
  <c r="T2430" i="8"/>
  <c r="S2430" i="8"/>
  <c r="R2430" i="8"/>
  <c r="M2430" i="8"/>
  <c r="L2430" i="8"/>
  <c r="K2430" i="8"/>
  <c r="J2430" i="8"/>
  <c r="AQ2429" i="8"/>
  <c r="AP2429" i="8"/>
  <c r="AH2429" i="8"/>
  <c r="S2429" i="8"/>
  <c r="M2429" i="8"/>
  <c r="L2429" i="8"/>
  <c r="AO2429" i="8" s="1"/>
  <c r="K2429" i="8"/>
  <c r="J2429" i="8"/>
  <c r="AQ2428" i="8"/>
  <c r="AP2428" i="8"/>
  <c r="AO2428" i="8"/>
  <c r="AH2428" i="8"/>
  <c r="M2428" i="8"/>
  <c r="L2428" i="8"/>
  <c r="K2428" i="8"/>
  <c r="J2428" i="8"/>
  <c r="AQ2427" i="8"/>
  <c r="AG2427" i="8" s="1"/>
  <c r="AP2427" i="8"/>
  <c r="AE2427" i="8" s="1"/>
  <c r="AH2427" i="8"/>
  <c r="R2427" i="8"/>
  <c r="S2427" i="8"/>
  <c r="M2427" i="8"/>
  <c r="L2427" i="8"/>
  <c r="AO2427" i="8" s="1"/>
  <c r="K2427" i="8"/>
  <c r="J2427" i="8"/>
  <c r="AQ2426" i="8"/>
  <c r="AP2426" i="8"/>
  <c r="AH2426" i="8"/>
  <c r="AF2426" i="8"/>
  <c r="S2426" i="8"/>
  <c r="M2426" i="8"/>
  <c r="L2426" i="8"/>
  <c r="AO2426" i="8" s="1"/>
  <c r="K2426" i="8"/>
  <c r="J2426" i="8"/>
  <c r="AQ2425" i="8"/>
  <c r="AP2425" i="8"/>
  <c r="AF2425" i="8" s="1"/>
  <c r="AH2425" i="8"/>
  <c r="AG2425" i="8"/>
  <c r="S2425" i="8"/>
  <c r="M2425" i="8"/>
  <c r="L2425" i="8"/>
  <c r="AO2425" i="8" s="1"/>
  <c r="K2425" i="8"/>
  <c r="J2425" i="8"/>
  <c r="AQ2424" i="8"/>
  <c r="AG2424" i="8" s="1"/>
  <c r="AP2424" i="8"/>
  <c r="AH2424" i="8"/>
  <c r="AD2424" i="8"/>
  <c r="S2424" i="8"/>
  <c r="M2424" i="8"/>
  <c r="L2424" i="8"/>
  <c r="AO2424" i="8" s="1"/>
  <c r="K2424" i="8"/>
  <c r="J2424" i="8"/>
  <c r="AQ2423" i="8"/>
  <c r="AP2423" i="8"/>
  <c r="AO2423" i="8"/>
  <c r="AH2423" i="8"/>
  <c r="AG2423" i="8"/>
  <c r="AE2423" i="8"/>
  <c r="R2423" i="8"/>
  <c r="M2423" i="8"/>
  <c r="L2423" i="8"/>
  <c r="K2423" i="8"/>
  <c r="J2423" i="8"/>
  <c r="AQ2422" i="8"/>
  <c r="AP2422" i="8"/>
  <c r="AD2422" i="8" s="1"/>
  <c r="AH2422" i="8"/>
  <c r="M2422" i="8"/>
  <c r="L2422" i="8"/>
  <c r="AO2422" i="8" s="1"/>
  <c r="K2422" i="8"/>
  <c r="J2422" i="8"/>
  <c r="AQ2421" i="8"/>
  <c r="AE2421" i="8" s="1"/>
  <c r="AP2421" i="8"/>
  <c r="AH2421" i="8"/>
  <c r="AG2421" i="8"/>
  <c r="AF2421" i="8"/>
  <c r="R2421" i="8"/>
  <c r="M2421" i="8"/>
  <c r="L2421" i="8"/>
  <c r="AO2421" i="8" s="1"/>
  <c r="K2421" i="8"/>
  <c r="J2421" i="8"/>
  <c r="AQ2420" i="8"/>
  <c r="AP2420" i="8"/>
  <c r="AF2420" i="8" s="1"/>
  <c r="AH2420" i="8"/>
  <c r="AG2420" i="8"/>
  <c r="AE2420" i="8"/>
  <c r="T2420" i="8"/>
  <c r="S2420" i="8"/>
  <c r="M2420" i="8"/>
  <c r="L2420" i="8"/>
  <c r="AO2420" i="8" s="1"/>
  <c r="K2420" i="8"/>
  <c r="J2420" i="8"/>
  <c r="AQ2419" i="8"/>
  <c r="AG2419" i="8" s="1"/>
  <c r="AP2419" i="8"/>
  <c r="AH2419" i="8"/>
  <c r="AF2419" i="8"/>
  <c r="AE2419" i="8"/>
  <c r="R2419" i="8"/>
  <c r="U2419" i="8" s="1"/>
  <c r="V2419" i="8" s="1"/>
  <c r="X2419" i="8" s="1"/>
  <c r="T2419" i="8"/>
  <c r="M2419" i="8"/>
  <c r="L2419" i="8"/>
  <c r="AO2419" i="8" s="1"/>
  <c r="K2419" i="8"/>
  <c r="J2419" i="8"/>
  <c r="AQ2418" i="8"/>
  <c r="AP2418" i="8"/>
  <c r="AO2418" i="8"/>
  <c r="AH2418" i="8"/>
  <c r="AG2418" i="8"/>
  <c r="AF2418" i="8"/>
  <c r="T2418" i="8"/>
  <c r="S2418" i="8"/>
  <c r="R2418" i="8"/>
  <c r="U2418" i="8" s="1"/>
  <c r="V2418" i="8" s="1"/>
  <c r="X2418" i="8" s="1"/>
  <c r="M2418" i="8"/>
  <c r="L2418" i="8"/>
  <c r="K2418" i="8"/>
  <c r="J2418" i="8"/>
  <c r="AQ2417" i="8"/>
  <c r="AP2417" i="8"/>
  <c r="AG2417" i="8" s="1"/>
  <c r="AH2417" i="8"/>
  <c r="S2417" i="8"/>
  <c r="M2417" i="8"/>
  <c r="L2417" i="8"/>
  <c r="AO2417" i="8" s="1"/>
  <c r="K2417" i="8"/>
  <c r="J2417" i="8"/>
  <c r="AQ2416" i="8"/>
  <c r="AP2416" i="8"/>
  <c r="AO2416" i="8"/>
  <c r="AH2416" i="8"/>
  <c r="M2416" i="8"/>
  <c r="L2416" i="8"/>
  <c r="K2416" i="8"/>
  <c r="J2416" i="8"/>
  <c r="AQ2415" i="8"/>
  <c r="AP2415" i="8"/>
  <c r="AO2415" i="8"/>
  <c r="AH2415" i="8"/>
  <c r="AE2415" i="8"/>
  <c r="R2415" i="8"/>
  <c r="M2415" i="8"/>
  <c r="L2415" i="8"/>
  <c r="K2415" i="8"/>
  <c r="J2415" i="8"/>
  <c r="AQ2414" i="8"/>
  <c r="AP2414" i="8"/>
  <c r="AH2414" i="8"/>
  <c r="S2414" i="8"/>
  <c r="T2414" i="8"/>
  <c r="M2414" i="8"/>
  <c r="L2414" i="8"/>
  <c r="AO2414" i="8" s="1"/>
  <c r="K2414" i="8"/>
  <c r="J2414" i="8"/>
  <c r="AQ2413" i="8"/>
  <c r="AP2413" i="8"/>
  <c r="AF2413" i="8" s="1"/>
  <c r="AH2413" i="8"/>
  <c r="AG2413" i="8"/>
  <c r="T2413" i="8"/>
  <c r="S2413" i="8"/>
  <c r="M2413" i="8"/>
  <c r="L2413" i="8"/>
  <c r="AO2413" i="8" s="1"/>
  <c r="K2413" i="8"/>
  <c r="J2413" i="8"/>
  <c r="AQ2412" i="8"/>
  <c r="AG2412" i="8" s="1"/>
  <c r="AP2412" i="8"/>
  <c r="AH2412" i="8"/>
  <c r="AD2412" i="8"/>
  <c r="M2412" i="8"/>
  <c r="L2412" i="8"/>
  <c r="AO2412" i="8" s="1"/>
  <c r="K2412" i="8"/>
  <c r="J2412" i="8"/>
  <c r="AQ2411" i="8"/>
  <c r="AP2411" i="8"/>
  <c r="AO2411" i="8"/>
  <c r="AH2411" i="8"/>
  <c r="AG2411" i="8"/>
  <c r="AF2411" i="8"/>
  <c r="AE2411" i="8"/>
  <c r="M2411" i="8"/>
  <c r="L2411" i="8"/>
  <c r="K2411" i="8"/>
  <c r="J2411" i="8"/>
  <c r="AQ2410" i="8"/>
  <c r="AP2410" i="8"/>
  <c r="AH2410" i="8"/>
  <c r="AE2410" i="8"/>
  <c r="M2410" i="8"/>
  <c r="L2410" i="8"/>
  <c r="AO2410" i="8" s="1"/>
  <c r="K2410" i="8"/>
  <c r="J2410" i="8"/>
  <c r="AQ2409" i="8"/>
  <c r="AE2409" i="8" s="1"/>
  <c r="AP2409" i="8"/>
  <c r="AH2409" i="8"/>
  <c r="AF2409" i="8"/>
  <c r="M2409" i="8"/>
  <c r="L2409" i="8"/>
  <c r="AO2409" i="8" s="1"/>
  <c r="K2409" i="8"/>
  <c r="J2409" i="8"/>
  <c r="AQ2408" i="8"/>
  <c r="AP2408" i="8"/>
  <c r="AH2408" i="8"/>
  <c r="AG2408" i="8"/>
  <c r="AE2408" i="8"/>
  <c r="S2408" i="8"/>
  <c r="M2408" i="8"/>
  <c r="L2408" i="8"/>
  <c r="AO2408" i="8" s="1"/>
  <c r="K2408" i="8"/>
  <c r="J2408" i="8"/>
  <c r="AQ2407" i="8"/>
  <c r="AG2407" i="8" s="1"/>
  <c r="AP2407" i="8"/>
  <c r="AO2407" i="8"/>
  <c r="AH2407" i="8"/>
  <c r="AF2407" i="8"/>
  <c r="AE2407" i="8"/>
  <c r="S2407" i="8"/>
  <c r="R2407" i="8"/>
  <c r="M2407" i="8"/>
  <c r="L2407" i="8"/>
  <c r="K2407" i="8"/>
  <c r="J2407" i="8"/>
  <c r="AQ2406" i="8"/>
  <c r="AP2406" i="8"/>
  <c r="AO2406" i="8"/>
  <c r="AH2406" i="8"/>
  <c r="T2406" i="8"/>
  <c r="S2406" i="8"/>
  <c r="R2406" i="8"/>
  <c r="M2406" i="8"/>
  <c r="L2406" i="8"/>
  <c r="K2406" i="8"/>
  <c r="J2406" i="8"/>
  <c r="AQ2405" i="8"/>
  <c r="AP2405" i="8"/>
  <c r="AG2405" i="8" s="1"/>
  <c r="AH2405" i="8"/>
  <c r="S2405" i="8"/>
  <c r="M2405" i="8"/>
  <c r="L2405" i="8"/>
  <c r="AO2405" i="8" s="1"/>
  <c r="K2405" i="8"/>
  <c r="J2405" i="8"/>
  <c r="AQ2404" i="8"/>
  <c r="AP2404" i="8"/>
  <c r="AH2404" i="8"/>
  <c r="M2404" i="8"/>
  <c r="L2404" i="8"/>
  <c r="AO2404" i="8" s="1"/>
  <c r="K2404" i="8"/>
  <c r="J2404" i="8"/>
  <c r="AQ2403" i="8"/>
  <c r="AP2403" i="8"/>
  <c r="AO2403" i="8"/>
  <c r="AH2403" i="8"/>
  <c r="AG2403" i="8"/>
  <c r="AE2403" i="8"/>
  <c r="R2403" i="8"/>
  <c r="M2403" i="8"/>
  <c r="L2403" i="8"/>
  <c r="K2403" i="8"/>
  <c r="J2403" i="8"/>
  <c r="AQ2402" i="8"/>
  <c r="AP2402" i="8"/>
  <c r="AO2402" i="8"/>
  <c r="AH2402" i="8"/>
  <c r="AG2402" i="8"/>
  <c r="AF2402" i="8"/>
  <c r="AE2402" i="8"/>
  <c r="T2402" i="8"/>
  <c r="S2402" i="8"/>
  <c r="R2402" i="8"/>
  <c r="U2402" i="8" s="1"/>
  <c r="M2402" i="8"/>
  <c r="L2402" i="8"/>
  <c r="K2402" i="8"/>
  <c r="J2402" i="8"/>
  <c r="AQ2401" i="8"/>
  <c r="AP2401" i="8"/>
  <c r="AO2401" i="8"/>
  <c r="AH2401" i="8"/>
  <c r="AG2401" i="8"/>
  <c r="AF2401" i="8"/>
  <c r="U2401" i="8"/>
  <c r="T2401" i="8"/>
  <c r="S2401" i="8"/>
  <c r="R2401" i="8"/>
  <c r="M2401" i="8"/>
  <c r="L2401" i="8"/>
  <c r="K2401" i="8"/>
  <c r="J2401" i="8"/>
  <c r="AQ2400" i="8"/>
  <c r="AP2400" i="8"/>
  <c r="AF2400" i="8" s="1"/>
  <c r="AO2400" i="8"/>
  <c r="AH2400" i="8"/>
  <c r="AG2400" i="8"/>
  <c r="T2400" i="8"/>
  <c r="R2400" i="8"/>
  <c r="S2400" i="8"/>
  <c r="M2400" i="8"/>
  <c r="L2400" i="8"/>
  <c r="K2400" i="8"/>
  <c r="J2400" i="8"/>
  <c r="AQ2399" i="8"/>
  <c r="AG2399" i="8" s="1"/>
  <c r="AP2399" i="8"/>
  <c r="AO2399" i="8"/>
  <c r="AH2399" i="8"/>
  <c r="U2399" i="8"/>
  <c r="V2399" i="8" s="1"/>
  <c r="X2399" i="8" s="1"/>
  <c r="S2399" i="8"/>
  <c r="R2399" i="8"/>
  <c r="T2399" i="8"/>
  <c r="M2399" i="8"/>
  <c r="L2399" i="8"/>
  <c r="K2399" i="8"/>
  <c r="J2399" i="8"/>
  <c r="AQ2398" i="8"/>
  <c r="AP2398" i="8"/>
  <c r="AO2398" i="8"/>
  <c r="AH2398" i="8"/>
  <c r="M2398" i="8"/>
  <c r="L2398" i="8"/>
  <c r="K2398" i="8"/>
  <c r="J2398" i="8"/>
  <c r="AQ2397" i="8"/>
  <c r="AP2397" i="8"/>
  <c r="AH2397" i="8"/>
  <c r="M2397" i="8"/>
  <c r="L2397" i="8"/>
  <c r="AO2397" i="8" s="1"/>
  <c r="K2397" i="8"/>
  <c r="J2397" i="8"/>
  <c r="AQ2396" i="8"/>
  <c r="AP2396" i="8"/>
  <c r="AH2396" i="8"/>
  <c r="R2396" i="8"/>
  <c r="U2396" i="8" s="1"/>
  <c r="S2396" i="8"/>
  <c r="M2396" i="8"/>
  <c r="L2396" i="8"/>
  <c r="AO2396" i="8" s="1"/>
  <c r="K2396" i="8"/>
  <c r="J2396" i="8"/>
  <c r="AQ2395" i="8"/>
  <c r="AG2395" i="8" s="1"/>
  <c r="AP2395" i="8"/>
  <c r="AH2395" i="8"/>
  <c r="AF2395" i="8"/>
  <c r="AD2395" i="8"/>
  <c r="S2395" i="8"/>
  <c r="R2395" i="8"/>
  <c r="U2395" i="8" s="1"/>
  <c r="V2395" i="8" s="1"/>
  <c r="X2395" i="8" s="1"/>
  <c r="M2395" i="8"/>
  <c r="L2395" i="8"/>
  <c r="AO2395" i="8" s="1"/>
  <c r="K2395" i="8"/>
  <c r="J2395" i="8"/>
  <c r="AQ2394" i="8"/>
  <c r="AP2394" i="8"/>
  <c r="AH2394" i="8"/>
  <c r="AG2394" i="8"/>
  <c r="AF2394" i="8"/>
  <c r="AD2394" i="8"/>
  <c r="S2394" i="8"/>
  <c r="M2394" i="8"/>
  <c r="L2394" i="8"/>
  <c r="AO2394" i="8" s="1"/>
  <c r="K2394" i="8"/>
  <c r="J2394" i="8"/>
  <c r="AQ2393" i="8"/>
  <c r="AP2393" i="8"/>
  <c r="AH2393" i="8"/>
  <c r="AG2393" i="8"/>
  <c r="AE2393" i="8"/>
  <c r="S2393" i="8"/>
  <c r="M2393" i="8"/>
  <c r="L2393" i="8"/>
  <c r="AO2393" i="8" s="1"/>
  <c r="K2393" i="8"/>
  <c r="J2393" i="8"/>
  <c r="AQ2392" i="8"/>
  <c r="AP2392" i="8"/>
  <c r="AO2392" i="8"/>
  <c r="AH2392" i="8"/>
  <c r="AF2392" i="8"/>
  <c r="AD2392" i="8"/>
  <c r="M2392" i="8"/>
  <c r="L2392" i="8"/>
  <c r="K2392" i="8"/>
  <c r="J2392" i="8"/>
  <c r="AQ2391" i="8"/>
  <c r="AP2391" i="8"/>
  <c r="AG2391" i="8" s="1"/>
  <c r="AO2391" i="8"/>
  <c r="AH2391" i="8"/>
  <c r="AF2391" i="8"/>
  <c r="AE2391" i="8"/>
  <c r="R2391" i="8"/>
  <c r="M2391" i="8"/>
  <c r="L2391" i="8"/>
  <c r="K2391" i="8"/>
  <c r="J2391" i="8"/>
  <c r="AQ2390" i="8"/>
  <c r="AP2390" i="8"/>
  <c r="AO2390" i="8"/>
  <c r="AH2390" i="8"/>
  <c r="AG2390" i="8"/>
  <c r="AF2390" i="8"/>
  <c r="AE2390" i="8"/>
  <c r="T2390" i="8"/>
  <c r="S2390" i="8"/>
  <c r="R2390" i="8"/>
  <c r="M2390" i="8"/>
  <c r="L2390" i="8"/>
  <c r="K2390" i="8"/>
  <c r="J2390" i="8"/>
  <c r="AQ2389" i="8"/>
  <c r="AE2389" i="8" s="1"/>
  <c r="AP2389" i="8"/>
  <c r="AO2389" i="8"/>
  <c r="AH2389" i="8"/>
  <c r="AG2389" i="8"/>
  <c r="AF2389" i="8"/>
  <c r="T2389" i="8"/>
  <c r="S2389" i="8"/>
  <c r="R2389" i="8"/>
  <c r="U2389" i="8" s="1"/>
  <c r="M2389" i="8"/>
  <c r="L2389" i="8"/>
  <c r="K2389" i="8"/>
  <c r="J2389" i="8"/>
  <c r="AQ2388" i="8"/>
  <c r="AE2388" i="8" s="1"/>
  <c r="AP2388" i="8"/>
  <c r="AF2388" i="8" s="1"/>
  <c r="AO2388" i="8"/>
  <c r="AH2388" i="8"/>
  <c r="AG2388" i="8"/>
  <c r="T2388" i="8"/>
  <c r="R2388" i="8"/>
  <c r="U2388" i="8" s="1"/>
  <c r="V2388" i="8" s="1"/>
  <c r="X2388" i="8" s="1"/>
  <c r="S2388" i="8"/>
  <c r="M2388" i="8"/>
  <c r="L2388" i="8"/>
  <c r="K2388" i="8"/>
  <c r="J2388" i="8"/>
  <c r="AQ2387" i="8"/>
  <c r="AP2387" i="8"/>
  <c r="AO2387" i="8"/>
  <c r="AH2387" i="8"/>
  <c r="S2387" i="8"/>
  <c r="R2387" i="8"/>
  <c r="U2387" i="8" s="1"/>
  <c r="V2387" i="8" s="1"/>
  <c r="X2387" i="8" s="1"/>
  <c r="T2387" i="8"/>
  <c r="M2387" i="8"/>
  <c r="L2387" i="8"/>
  <c r="K2387" i="8"/>
  <c r="J2387" i="8"/>
  <c r="AQ2386" i="8"/>
  <c r="AP2386" i="8"/>
  <c r="AO2386" i="8"/>
  <c r="AH2386" i="8"/>
  <c r="M2386" i="8"/>
  <c r="L2386" i="8"/>
  <c r="K2386" i="8"/>
  <c r="J2386" i="8"/>
  <c r="AQ2385" i="8"/>
  <c r="AP2385" i="8"/>
  <c r="AH2385" i="8"/>
  <c r="M2385" i="8"/>
  <c r="L2385" i="8"/>
  <c r="AO2385" i="8" s="1"/>
  <c r="K2385" i="8"/>
  <c r="J2385" i="8"/>
  <c r="AQ2384" i="8"/>
  <c r="AP2384" i="8"/>
  <c r="AF2384" i="8" s="1"/>
  <c r="AH2384" i="8"/>
  <c r="R2384" i="8"/>
  <c r="U2384" i="8" s="1"/>
  <c r="S2384" i="8"/>
  <c r="V2384" i="8"/>
  <c r="X2384" i="8" s="1"/>
  <c r="M2384" i="8"/>
  <c r="L2384" i="8"/>
  <c r="AO2384" i="8" s="1"/>
  <c r="K2384" i="8"/>
  <c r="J2384" i="8"/>
  <c r="AQ2383" i="8"/>
  <c r="AG2383" i="8" s="1"/>
  <c r="AP2383" i="8"/>
  <c r="AH2383" i="8"/>
  <c r="AF2383" i="8"/>
  <c r="AD2383" i="8"/>
  <c r="S2383" i="8"/>
  <c r="R2383" i="8"/>
  <c r="M2383" i="8"/>
  <c r="L2383" i="8"/>
  <c r="AO2383" i="8" s="1"/>
  <c r="K2383" i="8"/>
  <c r="J2383" i="8"/>
  <c r="AQ2382" i="8"/>
  <c r="AP2382" i="8"/>
  <c r="AH2382" i="8"/>
  <c r="AG2382" i="8"/>
  <c r="AE2382" i="8"/>
  <c r="S2382" i="8"/>
  <c r="M2382" i="8"/>
  <c r="L2382" i="8"/>
  <c r="AO2382" i="8" s="1"/>
  <c r="K2382" i="8"/>
  <c r="J2382" i="8"/>
  <c r="AQ2381" i="8"/>
  <c r="AP2381" i="8"/>
  <c r="AH2381" i="8"/>
  <c r="AG2381" i="8"/>
  <c r="AE2381" i="8"/>
  <c r="S2381" i="8"/>
  <c r="M2381" i="8"/>
  <c r="L2381" i="8"/>
  <c r="AO2381" i="8" s="1"/>
  <c r="K2381" i="8"/>
  <c r="J2381" i="8"/>
  <c r="AQ2380" i="8"/>
  <c r="AP2380" i="8"/>
  <c r="AO2380" i="8"/>
  <c r="AH2380" i="8"/>
  <c r="AG2380" i="8"/>
  <c r="AE2380" i="8"/>
  <c r="M2380" i="8"/>
  <c r="L2380" i="8"/>
  <c r="K2380" i="8"/>
  <c r="J2380" i="8"/>
  <c r="AQ2379" i="8"/>
  <c r="AP2379" i="8"/>
  <c r="AG2379" i="8" s="1"/>
  <c r="AO2379" i="8"/>
  <c r="AH2379" i="8"/>
  <c r="AF2379" i="8"/>
  <c r="AE2379" i="8"/>
  <c r="R2379" i="8"/>
  <c r="M2379" i="8"/>
  <c r="L2379" i="8"/>
  <c r="K2379" i="8"/>
  <c r="J2379" i="8"/>
  <c r="AQ2378" i="8"/>
  <c r="AP2378" i="8"/>
  <c r="AO2378" i="8"/>
  <c r="AH2378" i="8"/>
  <c r="T2378" i="8"/>
  <c r="S2378" i="8"/>
  <c r="R2378" i="8"/>
  <c r="M2378" i="8"/>
  <c r="L2378" i="8"/>
  <c r="K2378" i="8"/>
  <c r="J2378" i="8"/>
  <c r="AQ2377" i="8"/>
  <c r="AE2377" i="8" s="1"/>
  <c r="AP2377" i="8"/>
  <c r="AO2377" i="8"/>
  <c r="AH2377" i="8"/>
  <c r="AG2377" i="8"/>
  <c r="AF2377" i="8"/>
  <c r="T2377" i="8"/>
  <c r="S2377" i="8"/>
  <c r="R2377" i="8"/>
  <c r="M2377" i="8"/>
  <c r="L2377" i="8"/>
  <c r="K2377" i="8"/>
  <c r="J2377" i="8"/>
  <c r="AQ2376" i="8"/>
  <c r="AE2376" i="8" s="1"/>
  <c r="AP2376" i="8"/>
  <c r="AF2376" i="8" s="1"/>
  <c r="AH2376" i="8"/>
  <c r="AG2376" i="8"/>
  <c r="T2376" i="8"/>
  <c r="R2376" i="8"/>
  <c r="U2376" i="8" s="1"/>
  <c r="V2376" i="8" s="1"/>
  <c r="X2376" i="8" s="1"/>
  <c r="S2376" i="8"/>
  <c r="M2376" i="8"/>
  <c r="L2376" i="8"/>
  <c r="AO2376" i="8" s="1"/>
  <c r="K2376" i="8"/>
  <c r="J2376" i="8"/>
  <c r="AQ2375" i="8"/>
  <c r="AG2375" i="8" s="1"/>
  <c r="AP2375" i="8"/>
  <c r="AO2375" i="8"/>
  <c r="AH2375" i="8"/>
  <c r="S2375" i="8"/>
  <c r="R2375" i="8"/>
  <c r="U2375" i="8" s="1"/>
  <c r="V2375" i="8" s="1"/>
  <c r="X2375" i="8" s="1"/>
  <c r="T2375" i="8"/>
  <c r="M2375" i="8"/>
  <c r="L2375" i="8"/>
  <c r="K2375" i="8"/>
  <c r="J2375" i="8"/>
  <c r="AQ2374" i="8"/>
  <c r="AP2374" i="8"/>
  <c r="AO2374" i="8"/>
  <c r="AH2374" i="8"/>
  <c r="M2374" i="8"/>
  <c r="L2374" i="8"/>
  <c r="K2374" i="8"/>
  <c r="J2374" i="8"/>
  <c r="AQ2373" i="8"/>
  <c r="AP2373" i="8"/>
  <c r="AH2373" i="8"/>
  <c r="M2373" i="8"/>
  <c r="L2373" i="8"/>
  <c r="AO2373" i="8" s="1"/>
  <c r="K2373" i="8"/>
  <c r="J2373" i="8"/>
  <c r="AQ2372" i="8"/>
  <c r="AP2372" i="8"/>
  <c r="AH2372" i="8"/>
  <c r="AE2372" i="8"/>
  <c r="R2372" i="8"/>
  <c r="S2372" i="8"/>
  <c r="M2372" i="8"/>
  <c r="L2372" i="8"/>
  <c r="AO2372" i="8" s="1"/>
  <c r="K2372" i="8"/>
  <c r="J2372" i="8"/>
  <c r="AQ2371" i="8"/>
  <c r="AG2371" i="8" s="1"/>
  <c r="AP2371" i="8"/>
  <c r="AH2371" i="8"/>
  <c r="AF2371" i="8"/>
  <c r="AE2371" i="8"/>
  <c r="S2371" i="8"/>
  <c r="R2371" i="8"/>
  <c r="U2371" i="8" s="1"/>
  <c r="M2371" i="8"/>
  <c r="L2371" i="8"/>
  <c r="AO2371" i="8" s="1"/>
  <c r="K2371" i="8"/>
  <c r="J2371" i="8"/>
  <c r="AQ2370" i="8"/>
  <c r="AP2370" i="8"/>
  <c r="AH2370" i="8"/>
  <c r="AG2370" i="8"/>
  <c r="AE2370" i="8"/>
  <c r="S2370" i="8"/>
  <c r="M2370" i="8"/>
  <c r="L2370" i="8"/>
  <c r="AO2370" i="8" s="1"/>
  <c r="K2370" i="8"/>
  <c r="J2370" i="8"/>
  <c r="AQ2369" i="8"/>
  <c r="AP2369" i="8"/>
  <c r="AH2369" i="8"/>
  <c r="AF2369" i="8"/>
  <c r="AD2369" i="8"/>
  <c r="M2369" i="8"/>
  <c r="L2369" i="8"/>
  <c r="AO2369" i="8" s="1"/>
  <c r="K2369" i="8"/>
  <c r="J2369" i="8"/>
  <c r="AQ2368" i="8"/>
  <c r="AP2368" i="8"/>
  <c r="AO2368" i="8"/>
  <c r="AH2368" i="8"/>
  <c r="AG2368" i="8"/>
  <c r="AE2368" i="8"/>
  <c r="M2368" i="8"/>
  <c r="L2368" i="8"/>
  <c r="K2368" i="8"/>
  <c r="J2368" i="8"/>
  <c r="AQ2367" i="8"/>
  <c r="AP2367" i="8"/>
  <c r="AO2367" i="8"/>
  <c r="AH2367" i="8"/>
  <c r="R2367" i="8"/>
  <c r="M2367" i="8"/>
  <c r="L2367" i="8"/>
  <c r="K2367" i="8"/>
  <c r="J2367" i="8"/>
  <c r="AQ2366" i="8"/>
  <c r="AG2366" i="8" s="1"/>
  <c r="AP2366" i="8"/>
  <c r="AF2366" i="8" s="1"/>
  <c r="AO2366" i="8"/>
  <c r="AH2366" i="8"/>
  <c r="AE2366" i="8"/>
  <c r="T2366" i="8"/>
  <c r="S2366" i="8"/>
  <c r="R2366" i="8"/>
  <c r="U2366" i="8" s="1"/>
  <c r="V2366" i="8" s="1"/>
  <c r="X2366" i="8" s="1"/>
  <c r="M2366" i="8"/>
  <c r="L2366" i="8"/>
  <c r="K2366" i="8"/>
  <c r="J2366" i="8"/>
  <c r="AQ2365" i="8"/>
  <c r="AP2365" i="8"/>
  <c r="AO2365" i="8"/>
  <c r="AH2365" i="8"/>
  <c r="T2365" i="8"/>
  <c r="S2365" i="8"/>
  <c r="R2365" i="8"/>
  <c r="M2365" i="8"/>
  <c r="L2365" i="8"/>
  <c r="K2365" i="8"/>
  <c r="J2365" i="8"/>
  <c r="AQ2364" i="8"/>
  <c r="AE2364" i="8" s="1"/>
  <c r="AP2364" i="8"/>
  <c r="AH2364" i="8"/>
  <c r="AG2364" i="8"/>
  <c r="T2364" i="8"/>
  <c r="R2364" i="8"/>
  <c r="S2364" i="8"/>
  <c r="M2364" i="8"/>
  <c r="L2364" i="8"/>
  <c r="AO2364" i="8" s="1"/>
  <c r="K2364" i="8"/>
  <c r="J2364" i="8"/>
  <c r="AQ2363" i="8"/>
  <c r="AP2363" i="8"/>
  <c r="AH2363" i="8"/>
  <c r="S2363" i="8"/>
  <c r="T2363" i="8"/>
  <c r="M2363" i="8"/>
  <c r="L2363" i="8"/>
  <c r="AO2363" i="8" s="1"/>
  <c r="K2363" i="8"/>
  <c r="J2363" i="8"/>
  <c r="AQ2362" i="8"/>
  <c r="AP2362" i="8"/>
  <c r="AH2362" i="8"/>
  <c r="M2362" i="8"/>
  <c r="L2362" i="8"/>
  <c r="AO2362" i="8" s="1"/>
  <c r="K2362" i="8"/>
  <c r="J2362" i="8"/>
  <c r="AQ2361" i="8"/>
  <c r="AP2361" i="8"/>
  <c r="AH2361" i="8"/>
  <c r="M2361" i="8"/>
  <c r="L2361" i="8"/>
  <c r="AO2361" i="8" s="1"/>
  <c r="K2361" i="8"/>
  <c r="J2361" i="8"/>
  <c r="AQ2360" i="8"/>
  <c r="AG2360" i="8" s="1"/>
  <c r="AP2360" i="8"/>
  <c r="AO2360" i="8"/>
  <c r="AH2360" i="8"/>
  <c r="S2360" i="8"/>
  <c r="M2360" i="8"/>
  <c r="L2360" i="8"/>
  <c r="K2360" i="8"/>
  <c r="J2360" i="8"/>
  <c r="AQ2359" i="8"/>
  <c r="AP2359" i="8"/>
  <c r="AO2359" i="8"/>
  <c r="AH2359" i="8"/>
  <c r="T2359" i="8"/>
  <c r="M2359" i="8"/>
  <c r="L2359" i="8"/>
  <c r="K2359" i="8"/>
  <c r="J2359" i="8"/>
  <c r="AQ2358" i="8"/>
  <c r="AP2358" i="8"/>
  <c r="AF2358" i="8" s="1"/>
  <c r="AH2358" i="8"/>
  <c r="R2358" i="8"/>
  <c r="T2358" i="8"/>
  <c r="M2358" i="8"/>
  <c r="L2358" i="8"/>
  <c r="AO2358" i="8" s="1"/>
  <c r="K2358" i="8"/>
  <c r="J2358" i="8"/>
  <c r="AQ2357" i="8"/>
  <c r="AG2357" i="8" s="1"/>
  <c r="AP2357" i="8"/>
  <c r="AH2357" i="8"/>
  <c r="S2357" i="8"/>
  <c r="R2357" i="8"/>
  <c r="M2357" i="8"/>
  <c r="L2357" i="8"/>
  <c r="AO2357" i="8" s="1"/>
  <c r="K2357" i="8"/>
  <c r="J2357" i="8"/>
  <c r="AQ2356" i="8"/>
  <c r="AP2356" i="8"/>
  <c r="AD2356" i="8" s="1"/>
  <c r="AH2356" i="8"/>
  <c r="AF2356" i="8"/>
  <c r="M2356" i="8"/>
  <c r="L2356" i="8"/>
  <c r="AO2356" i="8" s="1"/>
  <c r="K2356" i="8"/>
  <c r="J2356" i="8"/>
  <c r="AQ2355" i="8"/>
  <c r="AE2355" i="8" s="1"/>
  <c r="AP2355" i="8"/>
  <c r="AH2355" i="8"/>
  <c r="AG2355" i="8"/>
  <c r="M2355" i="8"/>
  <c r="L2355" i="8"/>
  <c r="AO2355" i="8" s="1"/>
  <c r="K2355" i="8"/>
  <c r="J2355" i="8"/>
  <c r="AQ2354" i="8"/>
  <c r="AG2354" i="8" s="1"/>
  <c r="AP2354" i="8"/>
  <c r="AO2354" i="8"/>
  <c r="AH2354" i="8"/>
  <c r="AE2354" i="8"/>
  <c r="R2354" i="8"/>
  <c r="S2354" i="8"/>
  <c r="M2354" i="8"/>
  <c r="L2354" i="8"/>
  <c r="K2354" i="8"/>
  <c r="J2354" i="8"/>
  <c r="AQ2353" i="8"/>
  <c r="AG2353" i="8" s="1"/>
  <c r="AP2353" i="8"/>
  <c r="AO2353" i="8"/>
  <c r="AH2353" i="8"/>
  <c r="AF2353" i="8"/>
  <c r="AE2353" i="8"/>
  <c r="S2353" i="8"/>
  <c r="R2353" i="8"/>
  <c r="M2353" i="8"/>
  <c r="L2353" i="8"/>
  <c r="K2353" i="8"/>
  <c r="J2353" i="8"/>
  <c r="AQ2352" i="8"/>
  <c r="AP2352" i="8"/>
  <c r="AH2352" i="8"/>
  <c r="AG2352" i="8"/>
  <c r="AF2352" i="8"/>
  <c r="AE2352" i="8"/>
  <c r="T2352" i="8"/>
  <c r="S2352" i="8"/>
  <c r="R2352" i="8"/>
  <c r="U2352" i="8" s="1"/>
  <c r="M2352" i="8"/>
  <c r="L2352" i="8"/>
  <c r="AO2352" i="8" s="1"/>
  <c r="K2352" i="8"/>
  <c r="J2352" i="8"/>
  <c r="AQ2351" i="8"/>
  <c r="AP2351" i="8"/>
  <c r="AH2351" i="8"/>
  <c r="AG2351" i="8"/>
  <c r="AF2351" i="8"/>
  <c r="AE2351" i="8"/>
  <c r="T2351" i="8"/>
  <c r="S2351" i="8"/>
  <c r="U2351" i="8" s="1"/>
  <c r="V2351" i="8" s="1"/>
  <c r="X2351" i="8" s="1"/>
  <c r="R2351" i="8"/>
  <c r="M2351" i="8"/>
  <c r="L2351" i="8"/>
  <c r="AO2351" i="8" s="1"/>
  <c r="K2351" i="8"/>
  <c r="J2351" i="8"/>
  <c r="AQ2350" i="8"/>
  <c r="AP2350" i="8"/>
  <c r="AO2350" i="8"/>
  <c r="AH2350" i="8"/>
  <c r="AF2350" i="8"/>
  <c r="AD2350" i="8"/>
  <c r="M2350" i="8"/>
  <c r="L2350" i="8"/>
  <c r="K2350" i="8"/>
  <c r="J2350" i="8"/>
  <c r="AQ2349" i="8"/>
  <c r="AP2349" i="8"/>
  <c r="AO2349" i="8"/>
  <c r="AH2349" i="8"/>
  <c r="R2349" i="8"/>
  <c r="M2349" i="8"/>
  <c r="L2349" i="8"/>
  <c r="K2349" i="8"/>
  <c r="J2349" i="8"/>
  <c r="AQ2348" i="8"/>
  <c r="AP2348" i="8"/>
  <c r="AO2348" i="8"/>
  <c r="AH2348" i="8"/>
  <c r="S2348" i="8"/>
  <c r="T2348" i="8"/>
  <c r="M2348" i="8"/>
  <c r="L2348" i="8"/>
  <c r="K2348" i="8"/>
  <c r="J2348" i="8"/>
  <c r="AQ2347" i="8"/>
  <c r="AP2347" i="8"/>
  <c r="AO2347" i="8"/>
  <c r="AH2347" i="8"/>
  <c r="T2347" i="8"/>
  <c r="M2347" i="8"/>
  <c r="L2347" i="8"/>
  <c r="K2347" i="8"/>
  <c r="J2347" i="8"/>
  <c r="AQ2346" i="8"/>
  <c r="AP2346" i="8"/>
  <c r="AF2346" i="8" s="1"/>
  <c r="AH2346" i="8"/>
  <c r="R2346" i="8"/>
  <c r="M2346" i="8"/>
  <c r="L2346" i="8"/>
  <c r="AO2346" i="8" s="1"/>
  <c r="K2346" i="8"/>
  <c r="J2346" i="8"/>
  <c r="AQ2345" i="8"/>
  <c r="AG2345" i="8" s="1"/>
  <c r="AP2345" i="8"/>
  <c r="AD2345" i="8" s="1"/>
  <c r="AH2345" i="8"/>
  <c r="S2345" i="8"/>
  <c r="R2345" i="8"/>
  <c r="U2345" i="8" s="1"/>
  <c r="M2345" i="8"/>
  <c r="L2345" i="8"/>
  <c r="AO2345" i="8" s="1"/>
  <c r="K2345" i="8"/>
  <c r="J2345" i="8"/>
  <c r="AQ2344" i="8"/>
  <c r="AE2344" i="8" s="1"/>
  <c r="AP2344" i="8"/>
  <c r="AH2344" i="8"/>
  <c r="AG2344" i="8"/>
  <c r="M2344" i="8"/>
  <c r="L2344" i="8"/>
  <c r="AO2344" i="8" s="1"/>
  <c r="K2344" i="8"/>
  <c r="J2344" i="8"/>
  <c r="AQ2343" i="8"/>
  <c r="AE2343" i="8" s="1"/>
  <c r="AP2343" i="8"/>
  <c r="AF2343" i="8" s="1"/>
  <c r="AH2343" i="8"/>
  <c r="AG2343" i="8"/>
  <c r="M2343" i="8"/>
  <c r="L2343" i="8"/>
  <c r="AO2343" i="8" s="1"/>
  <c r="K2343" i="8"/>
  <c r="J2343" i="8"/>
  <c r="AQ2342" i="8"/>
  <c r="AG2342" i="8" s="1"/>
  <c r="AP2342" i="8"/>
  <c r="AF2342" i="8" s="1"/>
  <c r="AO2342" i="8"/>
  <c r="AH2342" i="8"/>
  <c r="AD2342" i="8"/>
  <c r="S2342" i="8"/>
  <c r="M2342" i="8"/>
  <c r="L2342" i="8"/>
  <c r="K2342" i="8"/>
  <c r="J2342" i="8"/>
  <c r="AQ2341" i="8"/>
  <c r="AG2341" i="8" s="1"/>
  <c r="AP2341" i="8"/>
  <c r="AO2341" i="8"/>
  <c r="AH2341" i="8"/>
  <c r="AF2341" i="8"/>
  <c r="AE2341" i="8"/>
  <c r="R2341" i="8"/>
  <c r="S2341" i="8"/>
  <c r="M2341" i="8"/>
  <c r="L2341" i="8"/>
  <c r="K2341" i="8"/>
  <c r="J2341" i="8"/>
  <c r="AQ2340" i="8"/>
  <c r="AP2340" i="8"/>
  <c r="AH2340" i="8"/>
  <c r="AG2340" i="8"/>
  <c r="AF2340" i="8"/>
  <c r="AE2340" i="8"/>
  <c r="T2340" i="8"/>
  <c r="S2340" i="8"/>
  <c r="R2340" i="8"/>
  <c r="U2340" i="8" s="1"/>
  <c r="M2340" i="8"/>
  <c r="L2340" i="8"/>
  <c r="AO2340" i="8" s="1"/>
  <c r="K2340" i="8"/>
  <c r="J2340" i="8"/>
  <c r="AQ2339" i="8"/>
  <c r="AP2339" i="8"/>
  <c r="AH2339" i="8"/>
  <c r="AG2339" i="8"/>
  <c r="AF2339" i="8"/>
  <c r="AE2339" i="8"/>
  <c r="T2339" i="8"/>
  <c r="S2339" i="8"/>
  <c r="R2339" i="8"/>
  <c r="U2339" i="8" s="1"/>
  <c r="M2339" i="8"/>
  <c r="L2339" i="8"/>
  <c r="AO2339" i="8" s="1"/>
  <c r="K2339" i="8"/>
  <c r="J2339" i="8"/>
  <c r="AQ2338" i="8"/>
  <c r="AP2338" i="8"/>
  <c r="AO2338" i="8"/>
  <c r="AH2338" i="8"/>
  <c r="AG2338" i="8"/>
  <c r="AE2338" i="8"/>
  <c r="M2338" i="8"/>
  <c r="L2338" i="8"/>
  <c r="K2338" i="8"/>
  <c r="J2338" i="8"/>
  <c r="AQ2337" i="8"/>
  <c r="AP2337" i="8"/>
  <c r="AO2337" i="8"/>
  <c r="AH2337" i="8"/>
  <c r="R2337" i="8"/>
  <c r="M2337" i="8"/>
  <c r="L2337" i="8"/>
  <c r="K2337" i="8"/>
  <c r="J2337" i="8"/>
  <c r="AQ2336" i="8"/>
  <c r="AP2336" i="8"/>
  <c r="AO2336" i="8"/>
  <c r="AH2336" i="8"/>
  <c r="S2336" i="8"/>
  <c r="T2336" i="8"/>
  <c r="M2336" i="8"/>
  <c r="L2336" i="8"/>
  <c r="K2336" i="8"/>
  <c r="J2336" i="8"/>
  <c r="AQ2335" i="8"/>
  <c r="AP2335" i="8"/>
  <c r="AO2335" i="8"/>
  <c r="AH2335" i="8"/>
  <c r="S2335" i="8"/>
  <c r="T2335" i="8"/>
  <c r="M2335" i="8"/>
  <c r="L2335" i="8"/>
  <c r="K2335" i="8"/>
  <c r="J2335" i="8"/>
  <c r="AQ2334" i="8"/>
  <c r="AP2334" i="8"/>
  <c r="AH2334" i="8"/>
  <c r="R2334" i="8"/>
  <c r="S2334" i="8"/>
  <c r="M2334" i="8"/>
  <c r="L2334" i="8"/>
  <c r="AO2334" i="8" s="1"/>
  <c r="K2334" i="8"/>
  <c r="J2334" i="8"/>
  <c r="AQ2333" i="8"/>
  <c r="AG2333" i="8" s="1"/>
  <c r="AP2333" i="8"/>
  <c r="AD2333" i="8" s="1"/>
  <c r="AH2333" i="8"/>
  <c r="S2333" i="8"/>
  <c r="R2333" i="8"/>
  <c r="M2333" i="8"/>
  <c r="L2333" i="8"/>
  <c r="AO2333" i="8" s="1"/>
  <c r="K2333" i="8"/>
  <c r="J2333" i="8"/>
  <c r="AQ2332" i="8"/>
  <c r="AE2332" i="8" s="1"/>
  <c r="AP2332" i="8"/>
  <c r="AH2332" i="8"/>
  <c r="AG2332" i="8"/>
  <c r="M2332" i="8"/>
  <c r="L2332" i="8"/>
  <c r="AO2332" i="8" s="1"/>
  <c r="K2332" i="8"/>
  <c r="J2332" i="8"/>
  <c r="AQ2331" i="8"/>
  <c r="AE2331" i="8" s="1"/>
  <c r="AP2331" i="8"/>
  <c r="AH2331" i="8"/>
  <c r="AG2331" i="8"/>
  <c r="M2331" i="8"/>
  <c r="L2331" i="8"/>
  <c r="AO2331" i="8" s="1"/>
  <c r="K2331" i="8"/>
  <c r="J2331" i="8"/>
  <c r="AQ2330" i="8"/>
  <c r="AG2330" i="8" s="1"/>
  <c r="AP2330" i="8"/>
  <c r="AF2330" i="8" s="1"/>
  <c r="AO2330" i="8"/>
  <c r="AH2330" i="8"/>
  <c r="AE2330" i="8"/>
  <c r="R2330" i="8"/>
  <c r="S2330" i="8"/>
  <c r="M2330" i="8"/>
  <c r="L2330" i="8"/>
  <c r="K2330" i="8"/>
  <c r="J2330" i="8"/>
  <c r="AQ2329" i="8"/>
  <c r="AG2329" i="8" s="1"/>
  <c r="AP2329" i="8"/>
  <c r="AO2329" i="8"/>
  <c r="AH2329" i="8"/>
  <c r="AF2329" i="8"/>
  <c r="AD2329" i="8"/>
  <c r="R2329" i="8"/>
  <c r="S2329" i="8"/>
  <c r="M2329" i="8"/>
  <c r="L2329" i="8"/>
  <c r="K2329" i="8"/>
  <c r="J2329" i="8"/>
  <c r="AQ2328" i="8"/>
  <c r="AP2328" i="8"/>
  <c r="AH2328" i="8"/>
  <c r="AG2328" i="8"/>
  <c r="AF2328" i="8"/>
  <c r="AE2328" i="8"/>
  <c r="T2328" i="8"/>
  <c r="S2328" i="8"/>
  <c r="R2328" i="8"/>
  <c r="M2328" i="8"/>
  <c r="L2328" i="8"/>
  <c r="AO2328" i="8" s="1"/>
  <c r="K2328" i="8"/>
  <c r="J2328" i="8"/>
  <c r="AQ2327" i="8"/>
  <c r="AD2327" i="8" s="1"/>
  <c r="AP2327" i="8"/>
  <c r="AH2327" i="8"/>
  <c r="AG2327" i="8"/>
  <c r="AF2327" i="8"/>
  <c r="T2327" i="8"/>
  <c r="S2327" i="8"/>
  <c r="U2327" i="8" s="1"/>
  <c r="R2327" i="8"/>
  <c r="V2327" i="8"/>
  <c r="X2327" i="8" s="1"/>
  <c r="M2327" i="8"/>
  <c r="L2327" i="8"/>
  <c r="AO2327" i="8" s="1"/>
  <c r="K2327" i="8"/>
  <c r="J2327" i="8"/>
  <c r="AQ2326" i="8"/>
  <c r="AP2326" i="8"/>
  <c r="AO2326" i="8"/>
  <c r="AH2326" i="8"/>
  <c r="AF2326" i="8"/>
  <c r="AD2326" i="8"/>
  <c r="M2326" i="8"/>
  <c r="L2326" i="8"/>
  <c r="K2326" i="8"/>
  <c r="J2326" i="8"/>
  <c r="AQ2325" i="8"/>
  <c r="AP2325" i="8"/>
  <c r="AO2325" i="8"/>
  <c r="AH2325" i="8"/>
  <c r="R2325" i="8"/>
  <c r="M2325" i="8"/>
  <c r="L2325" i="8"/>
  <c r="K2325" i="8"/>
  <c r="J2325" i="8"/>
  <c r="AQ2324" i="8"/>
  <c r="AP2324" i="8"/>
  <c r="AO2324" i="8"/>
  <c r="AH2324" i="8"/>
  <c r="S2324" i="8"/>
  <c r="T2324" i="8"/>
  <c r="M2324" i="8"/>
  <c r="L2324" i="8"/>
  <c r="K2324" i="8"/>
  <c r="J2324" i="8"/>
  <c r="AQ2323" i="8"/>
  <c r="AP2323" i="8"/>
  <c r="AO2323" i="8"/>
  <c r="AH2323" i="8"/>
  <c r="S2323" i="8"/>
  <c r="T2323" i="8"/>
  <c r="M2323" i="8"/>
  <c r="L2323" i="8"/>
  <c r="K2323" i="8"/>
  <c r="J2323" i="8"/>
  <c r="AQ2322" i="8"/>
  <c r="AP2322" i="8"/>
  <c r="AH2322" i="8"/>
  <c r="R2322" i="8"/>
  <c r="S2322" i="8"/>
  <c r="M2322" i="8"/>
  <c r="L2322" i="8"/>
  <c r="AO2322" i="8" s="1"/>
  <c r="K2322" i="8"/>
  <c r="J2322" i="8"/>
  <c r="AQ2321" i="8"/>
  <c r="AP2321" i="8"/>
  <c r="AH2321" i="8"/>
  <c r="S2321" i="8"/>
  <c r="R2321" i="8"/>
  <c r="U2321" i="8" s="1"/>
  <c r="M2321" i="8"/>
  <c r="L2321" i="8"/>
  <c r="AO2321" i="8" s="1"/>
  <c r="K2321" i="8"/>
  <c r="J2321" i="8"/>
  <c r="AQ2320" i="8"/>
  <c r="AP2320" i="8"/>
  <c r="AH2320" i="8"/>
  <c r="AG2320" i="8"/>
  <c r="M2320" i="8"/>
  <c r="L2320" i="8"/>
  <c r="AO2320" i="8" s="1"/>
  <c r="K2320" i="8"/>
  <c r="J2320" i="8"/>
  <c r="AQ2319" i="8"/>
  <c r="AG2319" i="8" s="1"/>
  <c r="AP2319" i="8"/>
  <c r="AF2319" i="8" s="1"/>
  <c r="AH2319" i="8"/>
  <c r="M2319" i="8"/>
  <c r="L2319" i="8"/>
  <c r="AO2319" i="8" s="1"/>
  <c r="K2319" i="8"/>
  <c r="J2319" i="8"/>
  <c r="AQ2318" i="8"/>
  <c r="AG2318" i="8" s="1"/>
  <c r="AP2318" i="8"/>
  <c r="AO2318" i="8"/>
  <c r="AH2318" i="8"/>
  <c r="AE2318" i="8"/>
  <c r="R2318" i="8"/>
  <c r="S2318" i="8"/>
  <c r="M2318" i="8"/>
  <c r="L2318" i="8"/>
  <c r="K2318" i="8"/>
  <c r="J2318" i="8"/>
  <c r="AQ2317" i="8"/>
  <c r="AP2317" i="8"/>
  <c r="AG2317" i="8" s="1"/>
  <c r="AH2317" i="8"/>
  <c r="AF2317" i="8"/>
  <c r="AD2317" i="8"/>
  <c r="S2317" i="8"/>
  <c r="M2317" i="8"/>
  <c r="L2317" i="8"/>
  <c r="AO2317" i="8" s="1"/>
  <c r="K2317" i="8"/>
  <c r="J2317" i="8"/>
  <c r="AQ2316" i="8"/>
  <c r="AP2316" i="8"/>
  <c r="AH2316" i="8"/>
  <c r="R2316" i="8"/>
  <c r="M2316" i="8"/>
  <c r="L2316" i="8"/>
  <c r="AO2316" i="8" s="1"/>
  <c r="K2316" i="8"/>
  <c r="J2316" i="8"/>
  <c r="AQ2315" i="8"/>
  <c r="AG2315" i="8" s="1"/>
  <c r="AP2315" i="8"/>
  <c r="AO2315" i="8"/>
  <c r="AH2315" i="8"/>
  <c r="AF2315" i="8"/>
  <c r="AE2315" i="8"/>
  <c r="R2315" i="8"/>
  <c r="U2315" i="8" s="1"/>
  <c r="S2315" i="8"/>
  <c r="M2315" i="8"/>
  <c r="L2315" i="8"/>
  <c r="K2315" i="8"/>
  <c r="J2315" i="8"/>
  <c r="AQ2314" i="8"/>
  <c r="AP2314" i="8"/>
  <c r="AO2314" i="8"/>
  <c r="AH2314" i="8"/>
  <c r="AF2314" i="8"/>
  <c r="AD2314" i="8"/>
  <c r="M2314" i="8"/>
  <c r="L2314" i="8"/>
  <c r="K2314" i="8"/>
  <c r="J2314" i="8"/>
  <c r="AQ2313" i="8"/>
  <c r="AP2313" i="8"/>
  <c r="AO2313" i="8"/>
  <c r="AH2313" i="8"/>
  <c r="AG2313" i="8"/>
  <c r="AF2313" i="8"/>
  <c r="AE2313" i="8"/>
  <c r="R2313" i="8"/>
  <c r="M2313" i="8"/>
  <c r="L2313" i="8"/>
  <c r="K2313" i="8"/>
  <c r="J2313" i="8"/>
  <c r="AQ2312" i="8"/>
  <c r="AP2312" i="8"/>
  <c r="AD2312" i="8" s="1"/>
  <c r="AH2312" i="8"/>
  <c r="AG2312" i="8"/>
  <c r="AF2312" i="8"/>
  <c r="T2312" i="8"/>
  <c r="S2312" i="8"/>
  <c r="U2312" i="8" s="1"/>
  <c r="V2312" i="8" s="1"/>
  <c r="X2312" i="8" s="1"/>
  <c r="R2312" i="8"/>
  <c r="M2312" i="8"/>
  <c r="L2312" i="8"/>
  <c r="AO2312" i="8" s="1"/>
  <c r="K2312" i="8"/>
  <c r="J2312" i="8"/>
  <c r="AQ2311" i="8"/>
  <c r="AE2311" i="8" s="1"/>
  <c r="AP2311" i="8"/>
  <c r="AO2311" i="8"/>
  <c r="AH2311" i="8"/>
  <c r="AG2311" i="8"/>
  <c r="AF2311" i="8"/>
  <c r="T2311" i="8"/>
  <c r="S2311" i="8"/>
  <c r="R2311" i="8"/>
  <c r="U2311" i="8" s="1"/>
  <c r="V2311" i="8" s="1"/>
  <c r="X2311" i="8" s="1"/>
  <c r="M2311" i="8"/>
  <c r="L2311" i="8"/>
  <c r="K2311" i="8"/>
  <c r="J2311" i="8"/>
  <c r="AQ2310" i="8"/>
  <c r="AP2310" i="8"/>
  <c r="AO2310" i="8"/>
  <c r="AH2310" i="8"/>
  <c r="T2310" i="8"/>
  <c r="S2310" i="8"/>
  <c r="R2310" i="8"/>
  <c r="M2310" i="8"/>
  <c r="L2310" i="8"/>
  <c r="K2310" i="8"/>
  <c r="J2310" i="8"/>
  <c r="AQ2309" i="8"/>
  <c r="AP2309" i="8"/>
  <c r="AO2309" i="8"/>
  <c r="AH2309" i="8"/>
  <c r="S2309" i="8"/>
  <c r="T2309" i="8"/>
  <c r="M2309" i="8"/>
  <c r="L2309" i="8"/>
  <c r="K2309" i="8"/>
  <c r="J2309" i="8"/>
  <c r="AQ2308" i="8"/>
  <c r="AP2308" i="8"/>
  <c r="AO2308" i="8"/>
  <c r="AH2308" i="8"/>
  <c r="M2308" i="8"/>
  <c r="L2308" i="8"/>
  <c r="K2308" i="8"/>
  <c r="J2308" i="8"/>
  <c r="AQ2307" i="8"/>
  <c r="AP2307" i="8"/>
  <c r="AH2307" i="8"/>
  <c r="M2307" i="8"/>
  <c r="L2307" i="8"/>
  <c r="AO2307" i="8" s="1"/>
  <c r="K2307" i="8"/>
  <c r="J2307" i="8"/>
  <c r="AQ2306" i="8"/>
  <c r="AG2306" i="8" s="1"/>
  <c r="AP2306" i="8"/>
  <c r="AH2306" i="8"/>
  <c r="S2306" i="8"/>
  <c r="M2306" i="8"/>
  <c r="L2306" i="8"/>
  <c r="AO2306" i="8" s="1"/>
  <c r="K2306" i="8"/>
  <c r="J2306" i="8"/>
  <c r="AQ2305" i="8"/>
  <c r="AP2305" i="8"/>
  <c r="AH2305" i="8"/>
  <c r="AG2305" i="8"/>
  <c r="AE2305" i="8"/>
  <c r="S2305" i="8"/>
  <c r="M2305" i="8"/>
  <c r="L2305" i="8"/>
  <c r="AO2305" i="8" s="1"/>
  <c r="K2305" i="8"/>
  <c r="J2305" i="8"/>
  <c r="AQ2304" i="8"/>
  <c r="AP2304" i="8"/>
  <c r="AH2304" i="8"/>
  <c r="AG2304" i="8"/>
  <c r="AE2304" i="8"/>
  <c r="S2304" i="8"/>
  <c r="M2304" i="8"/>
  <c r="L2304" i="8"/>
  <c r="AO2304" i="8" s="1"/>
  <c r="K2304" i="8"/>
  <c r="J2304" i="8"/>
  <c r="AQ2303" i="8"/>
  <c r="AP2303" i="8"/>
  <c r="AF2303" i="8" s="1"/>
  <c r="AO2303" i="8"/>
  <c r="AH2303" i="8"/>
  <c r="AD2303" i="8"/>
  <c r="R2303" i="8"/>
  <c r="M2303" i="8"/>
  <c r="L2303" i="8"/>
  <c r="K2303" i="8"/>
  <c r="J2303" i="8"/>
  <c r="AQ2302" i="8"/>
  <c r="AG2302" i="8" s="1"/>
  <c r="AP2302" i="8"/>
  <c r="AO2302" i="8"/>
  <c r="AH2302" i="8"/>
  <c r="AE2302" i="8"/>
  <c r="M2302" i="8"/>
  <c r="L2302" i="8"/>
  <c r="K2302" i="8"/>
  <c r="J2302" i="8"/>
  <c r="AQ2301" i="8"/>
  <c r="AP2301" i="8"/>
  <c r="AO2301" i="8"/>
  <c r="AH2301" i="8"/>
  <c r="AG2301" i="8"/>
  <c r="AF2301" i="8"/>
  <c r="AE2301" i="8"/>
  <c r="R2301" i="8"/>
  <c r="M2301" i="8"/>
  <c r="L2301" i="8"/>
  <c r="K2301" i="8"/>
  <c r="J2301" i="8"/>
  <c r="AQ2300" i="8"/>
  <c r="AP2300" i="8"/>
  <c r="AH2300" i="8"/>
  <c r="AG2300" i="8"/>
  <c r="AF2300" i="8"/>
  <c r="AE2300" i="8"/>
  <c r="U2300" i="8"/>
  <c r="V2300" i="8" s="1"/>
  <c r="X2300" i="8" s="1"/>
  <c r="T2300" i="8"/>
  <c r="S2300" i="8"/>
  <c r="R2300" i="8"/>
  <c r="M2300" i="8"/>
  <c r="L2300" i="8"/>
  <c r="AO2300" i="8" s="1"/>
  <c r="K2300" i="8"/>
  <c r="J2300" i="8"/>
  <c r="AQ2299" i="8"/>
  <c r="AE2299" i="8" s="1"/>
  <c r="AP2299" i="8"/>
  <c r="AO2299" i="8"/>
  <c r="AH2299" i="8"/>
  <c r="AG2299" i="8"/>
  <c r="AF2299" i="8"/>
  <c r="T2299" i="8"/>
  <c r="S2299" i="8"/>
  <c r="R2299" i="8"/>
  <c r="U2299" i="8" s="1"/>
  <c r="V2299" i="8" s="1"/>
  <c r="X2299" i="8" s="1"/>
  <c r="M2299" i="8"/>
  <c r="L2299" i="8"/>
  <c r="K2299" i="8"/>
  <c r="J2299" i="8"/>
  <c r="AQ2298" i="8"/>
  <c r="AE2298" i="8" s="1"/>
  <c r="AP2298" i="8"/>
  <c r="AO2298" i="8"/>
  <c r="AH2298" i="8"/>
  <c r="T2298" i="8"/>
  <c r="S2298" i="8"/>
  <c r="R2298" i="8"/>
  <c r="M2298" i="8"/>
  <c r="L2298" i="8"/>
  <c r="K2298" i="8"/>
  <c r="J2298" i="8"/>
  <c r="AQ2297" i="8"/>
  <c r="AP2297" i="8"/>
  <c r="AO2297" i="8"/>
  <c r="AH2297" i="8"/>
  <c r="S2297" i="8"/>
  <c r="T2297" i="8"/>
  <c r="M2297" i="8"/>
  <c r="L2297" i="8"/>
  <c r="K2297" i="8"/>
  <c r="J2297" i="8"/>
  <c r="AQ2296" i="8"/>
  <c r="AP2296" i="8"/>
  <c r="AO2296" i="8"/>
  <c r="AH2296" i="8"/>
  <c r="M2296" i="8"/>
  <c r="L2296" i="8"/>
  <c r="K2296" i="8"/>
  <c r="J2296" i="8"/>
  <c r="AQ2295" i="8"/>
  <c r="AP2295" i="8"/>
  <c r="AH2295" i="8"/>
  <c r="M2295" i="8"/>
  <c r="L2295" i="8"/>
  <c r="AO2295" i="8" s="1"/>
  <c r="K2295" i="8"/>
  <c r="J2295" i="8"/>
  <c r="AQ2294" i="8"/>
  <c r="AG2294" i="8" s="1"/>
  <c r="AP2294" i="8"/>
  <c r="AH2294" i="8"/>
  <c r="T2294" i="8"/>
  <c r="M2294" i="8"/>
  <c r="L2294" i="8"/>
  <c r="AO2294" i="8" s="1"/>
  <c r="K2294" i="8"/>
  <c r="J2294" i="8"/>
  <c r="AQ2293" i="8"/>
  <c r="AP2293" i="8"/>
  <c r="AH2293" i="8"/>
  <c r="AG2293" i="8"/>
  <c r="AE2293" i="8"/>
  <c r="S2293" i="8"/>
  <c r="M2293" i="8"/>
  <c r="L2293" i="8"/>
  <c r="AO2293" i="8" s="1"/>
  <c r="K2293" i="8"/>
  <c r="J2293" i="8"/>
  <c r="AQ2292" i="8"/>
  <c r="AP2292" i="8"/>
  <c r="AH2292" i="8"/>
  <c r="AF2292" i="8"/>
  <c r="AD2292" i="8"/>
  <c r="M2292" i="8"/>
  <c r="L2292" i="8"/>
  <c r="AO2292" i="8" s="1"/>
  <c r="K2292" i="8"/>
  <c r="J2292" i="8"/>
  <c r="AQ2291" i="8"/>
  <c r="AP2291" i="8"/>
  <c r="AF2291" i="8" s="1"/>
  <c r="AO2291" i="8"/>
  <c r="AH2291" i="8"/>
  <c r="AD2291" i="8"/>
  <c r="M2291" i="8"/>
  <c r="L2291" i="8"/>
  <c r="K2291" i="8"/>
  <c r="J2291" i="8"/>
  <c r="AQ2290" i="8"/>
  <c r="AP2290" i="8"/>
  <c r="AO2290" i="8"/>
  <c r="AH2290" i="8"/>
  <c r="AF2290" i="8"/>
  <c r="AD2290" i="8"/>
  <c r="M2290" i="8"/>
  <c r="L2290" i="8"/>
  <c r="K2290" i="8"/>
  <c r="J2290" i="8"/>
  <c r="AQ2289" i="8"/>
  <c r="AP2289" i="8"/>
  <c r="AO2289" i="8"/>
  <c r="AH2289" i="8"/>
  <c r="AG2289" i="8"/>
  <c r="AF2289" i="8"/>
  <c r="AE2289" i="8"/>
  <c r="R2289" i="8"/>
  <c r="M2289" i="8"/>
  <c r="L2289" i="8"/>
  <c r="K2289" i="8"/>
  <c r="J2289" i="8"/>
  <c r="AQ2288" i="8"/>
  <c r="AP2288" i="8"/>
  <c r="AH2288" i="8"/>
  <c r="AG2288" i="8"/>
  <c r="AF2288" i="8"/>
  <c r="AE2288" i="8"/>
  <c r="T2288" i="8"/>
  <c r="S2288" i="8"/>
  <c r="R2288" i="8"/>
  <c r="U2288" i="8" s="1"/>
  <c r="V2288" i="8" s="1"/>
  <c r="X2288" i="8" s="1"/>
  <c r="M2288" i="8"/>
  <c r="L2288" i="8"/>
  <c r="AO2288" i="8" s="1"/>
  <c r="K2288" i="8"/>
  <c r="J2288" i="8"/>
  <c r="AQ2287" i="8"/>
  <c r="AE2287" i="8" s="1"/>
  <c r="AP2287" i="8"/>
  <c r="AO2287" i="8"/>
  <c r="AH2287" i="8"/>
  <c r="AG2287" i="8"/>
  <c r="AF2287" i="8"/>
  <c r="T2287" i="8"/>
  <c r="S2287" i="8"/>
  <c r="R2287" i="8"/>
  <c r="M2287" i="8"/>
  <c r="L2287" i="8"/>
  <c r="K2287" i="8"/>
  <c r="J2287" i="8"/>
  <c r="AQ2286" i="8"/>
  <c r="AP2286" i="8"/>
  <c r="AO2286" i="8"/>
  <c r="AH2286" i="8"/>
  <c r="T2286" i="8"/>
  <c r="S2286" i="8"/>
  <c r="R2286" i="8"/>
  <c r="U2286" i="8" s="1"/>
  <c r="V2286" i="8" s="1"/>
  <c r="X2286" i="8" s="1"/>
  <c r="M2286" i="8"/>
  <c r="L2286" i="8"/>
  <c r="K2286" i="8"/>
  <c r="J2286" i="8"/>
  <c r="AQ2285" i="8"/>
  <c r="AP2285" i="8"/>
  <c r="AO2285" i="8"/>
  <c r="AH2285" i="8"/>
  <c r="S2285" i="8"/>
  <c r="T2285" i="8"/>
  <c r="M2285" i="8"/>
  <c r="L2285" i="8"/>
  <c r="K2285" i="8"/>
  <c r="J2285" i="8"/>
  <c r="AQ2284" i="8"/>
  <c r="AP2284" i="8"/>
  <c r="AO2284" i="8"/>
  <c r="AH2284" i="8"/>
  <c r="M2284" i="8"/>
  <c r="L2284" i="8"/>
  <c r="K2284" i="8"/>
  <c r="J2284" i="8"/>
  <c r="AQ2283" i="8"/>
  <c r="AP2283" i="8"/>
  <c r="AF2283" i="8" s="1"/>
  <c r="AH2283" i="8"/>
  <c r="M2283" i="8"/>
  <c r="L2283" i="8"/>
  <c r="AO2283" i="8" s="1"/>
  <c r="K2283" i="8"/>
  <c r="J2283" i="8"/>
  <c r="AQ2282" i="8"/>
  <c r="AG2282" i="8" s="1"/>
  <c r="AP2282" i="8"/>
  <c r="AH2282" i="8"/>
  <c r="R2282" i="8"/>
  <c r="T2282" i="8"/>
  <c r="M2282" i="8"/>
  <c r="L2282" i="8"/>
  <c r="AO2282" i="8" s="1"/>
  <c r="K2282" i="8"/>
  <c r="J2282" i="8"/>
  <c r="AQ2281" i="8"/>
  <c r="AP2281" i="8"/>
  <c r="AH2281" i="8"/>
  <c r="AG2281" i="8"/>
  <c r="AE2281" i="8"/>
  <c r="S2281" i="8"/>
  <c r="M2281" i="8"/>
  <c r="L2281" i="8"/>
  <c r="AO2281" i="8" s="1"/>
  <c r="K2281" i="8"/>
  <c r="J2281" i="8"/>
  <c r="AQ2280" i="8"/>
  <c r="AE2280" i="8" s="1"/>
  <c r="AP2280" i="8"/>
  <c r="AG2280" i="8" s="1"/>
  <c r="AH2280" i="8"/>
  <c r="S2280" i="8"/>
  <c r="M2280" i="8"/>
  <c r="L2280" i="8"/>
  <c r="AO2280" i="8" s="1"/>
  <c r="K2280" i="8"/>
  <c r="J2280" i="8"/>
  <c r="AQ2279" i="8"/>
  <c r="AP2279" i="8"/>
  <c r="AH2279" i="8"/>
  <c r="AG2279" i="8"/>
  <c r="AE2279" i="8"/>
  <c r="S2279" i="8"/>
  <c r="M2279" i="8"/>
  <c r="L2279" i="8"/>
  <c r="AO2279" i="8" s="1"/>
  <c r="K2279" i="8"/>
  <c r="J2279" i="8"/>
  <c r="AQ2278" i="8"/>
  <c r="AG2278" i="8" s="1"/>
  <c r="AP2278" i="8"/>
  <c r="AH2278" i="8"/>
  <c r="AE2278" i="8"/>
  <c r="M2278" i="8"/>
  <c r="L2278" i="8"/>
  <c r="AO2278" i="8" s="1"/>
  <c r="K2278" i="8"/>
  <c r="J2278" i="8"/>
  <c r="AQ2277" i="8"/>
  <c r="AP2277" i="8"/>
  <c r="AO2277" i="8"/>
  <c r="AH2277" i="8"/>
  <c r="AF2277" i="8"/>
  <c r="AD2277" i="8"/>
  <c r="R2277" i="8"/>
  <c r="M2277" i="8"/>
  <c r="L2277" i="8"/>
  <c r="K2277" i="8"/>
  <c r="J2277" i="8"/>
  <c r="AQ2276" i="8"/>
  <c r="AP2276" i="8"/>
  <c r="AH2276" i="8"/>
  <c r="AG2276" i="8"/>
  <c r="AF2276" i="8"/>
  <c r="AE2276" i="8"/>
  <c r="T2276" i="8"/>
  <c r="S2276" i="8"/>
  <c r="R2276" i="8"/>
  <c r="U2276" i="8" s="1"/>
  <c r="M2276" i="8"/>
  <c r="L2276" i="8"/>
  <c r="AO2276" i="8" s="1"/>
  <c r="K2276" i="8"/>
  <c r="J2276" i="8"/>
  <c r="AQ2275" i="8"/>
  <c r="AP2275" i="8"/>
  <c r="AO2275" i="8"/>
  <c r="AH2275" i="8"/>
  <c r="AG2275" i="8"/>
  <c r="AF2275" i="8"/>
  <c r="T2275" i="8"/>
  <c r="S2275" i="8"/>
  <c r="U2275" i="8" s="1"/>
  <c r="V2275" i="8" s="1"/>
  <c r="X2275" i="8" s="1"/>
  <c r="R2275" i="8"/>
  <c r="M2275" i="8"/>
  <c r="L2275" i="8"/>
  <c r="K2275" i="8"/>
  <c r="J2275" i="8"/>
  <c r="AQ2274" i="8"/>
  <c r="AE2274" i="8" s="1"/>
  <c r="AP2274" i="8"/>
  <c r="AO2274" i="8"/>
  <c r="AH2274" i="8"/>
  <c r="AG2274" i="8"/>
  <c r="T2274" i="8"/>
  <c r="S2274" i="8"/>
  <c r="R2274" i="8"/>
  <c r="U2274" i="8" s="1"/>
  <c r="V2274" i="8" s="1"/>
  <c r="X2274" i="8" s="1"/>
  <c r="M2274" i="8"/>
  <c r="L2274" i="8"/>
  <c r="K2274" i="8"/>
  <c r="J2274" i="8"/>
  <c r="AQ2273" i="8"/>
  <c r="AP2273" i="8"/>
  <c r="AO2273" i="8"/>
  <c r="AH2273" i="8"/>
  <c r="S2273" i="8"/>
  <c r="T2273" i="8"/>
  <c r="M2273" i="8"/>
  <c r="L2273" i="8"/>
  <c r="K2273" i="8"/>
  <c r="J2273" i="8"/>
  <c r="AQ2272" i="8"/>
  <c r="AP2272" i="8"/>
  <c r="AO2272" i="8"/>
  <c r="AH2272" i="8"/>
  <c r="M2272" i="8"/>
  <c r="L2272" i="8"/>
  <c r="K2272" i="8"/>
  <c r="J2272" i="8"/>
  <c r="AQ2271" i="8"/>
  <c r="AP2271" i="8"/>
  <c r="AH2271" i="8"/>
  <c r="M2271" i="8"/>
  <c r="L2271" i="8"/>
  <c r="AO2271" i="8" s="1"/>
  <c r="K2271" i="8"/>
  <c r="J2271" i="8"/>
  <c r="AQ2270" i="8"/>
  <c r="AG2270" i="8" s="1"/>
  <c r="AP2270" i="8"/>
  <c r="AH2270" i="8"/>
  <c r="AF2270" i="8"/>
  <c r="AE2270" i="8"/>
  <c r="R2270" i="8"/>
  <c r="M2270" i="8"/>
  <c r="L2270" i="8"/>
  <c r="AO2270" i="8" s="1"/>
  <c r="K2270" i="8"/>
  <c r="J2270" i="8"/>
  <c r="AQ2269" i="8"/>
  <c r="AP2269" i="8"/>
  <c r="AH2269" i="8"/>
  <c r="AG2269" i="8"/>
  <c r="AF2269" i="8"/>
  <c r="AE2269" i="8"/>
  <c r="T2269" i="8"/>
  <c r="S2269" i="8"/>
  <c r="R2269" i="8"/>
  <c r="M2269" i="8"/>
  <c r="L2269" i="8"/>
  <c r="AO2269" i="8" s="1"/>
  <c r="K2269" i="8"/>
  <c r="J2269" i="8"/>
  <c r="AQ2268" i="8"/>
  <c r="AP2268" i="8"/>
  <c r="AO2268" i="8"/>
  <c r="AH2268" i="8"/>
  <c r="AG2268" i="8"/>
  <c r="AF2268" i="8"/>
  <c r="U2268" i="8"/>
  <c r="V2268" i="8" s="1"/>
  <c r="X2268" i="8" s="1"/>
  <c r="T2268" i="8"/>
  <c r="S2268" i="8"/>
  <c r="R2268" i="8"/>
  <c r="M2268" i="8"/>
  <c r="L2268" i="8"/>
  <c r="K2268" i="8"/>
  <c r="J2268" i="8"/>
  <c r="AQ2267" i="8"/>
  <c r="AP2267" i="8"/>
  <c r="AF2267" i="8" s="1"/>
  <c r="AO2267" i="8"/>
  <c r="AH2267" i="8"/>
  <c r="AG2267" i="8"/>
  <c r="T2267" i="8"/>
  <c r="S2267" i="8"/>
  <c r="R2267" i="8"/>
  <c r="U2267" i="8" s="1"/>
  <c r="V2267" i="8" s="1"/>
  <c r="X2267" i="8" s="1"/>
  <c r="M2267" i="8"/>
  <c r="L2267" i="8"/>
  <c r="K2267" i="8"/>
  <c r="J2267" i="8"/>
  <c r="AQ2266" i="8"/>
  <c r="AP2266" i="8"/>
  <c r="AO2266" i="8"/>
  <c r="AH2266" i="8"/>
  <c r="M2266" i="8"/>
  <c r="L2266" i="8"/>
  <c r="K2266" i="8"/>
  <c r="J2266" i="8"/>
  <c r="AQ2265" i="8"/>
  <c r="AP2265" i="8"/>
  <c r="AO2265" i="8"/>
  <c r="AH2265" i="8"/>
  <c r="M2265" i="8"/>
  <c r="L2265" i="8"/>
  <c r="K2265" i="8"/>
  <c r="J2265" i="8"/>
  <c r="AQ2264" i="8"/>
  <c r="AP2264" i="8"/>
  <c r="AH2264" i="8"/>
  <c r="S2264" i="8"/>
  <c r="M2264" i="8"/>
  <c r="L2264" i="8"/>
  <c r="AO2264" i="8" s="1"/>
  <c r="K2264" i="8"/>
  <c r="J2264" i="8"/>
  <c r="AQ2263" i="8"/>
  <c r="AP2263" i="8"/>
  <c r="AF2263" i="8" s="1"/>
  <c r="AH2263" i="8"/>
  <c r="R2263" i="8"/>
  <c r="S2263" i="8"/>
  <c r="M2263" i="8"/>
  <c r="L2263" i="8"/>
  <c r="AO2263" i="8" s="1"/>
  <c r="K2263" i="8"/>
  <c r="J2263" i="8"/>
  <c r="AQ2262" i="8"/>
  <c r="AG2262" i="8" s="1"/>
  <c r="AP2262" i="8"/>
  <c r="AH2262" i="8"/>
  <c r="AF2262" i="8"/>
  <c r="AD2262" i="8"/>
  <c r="S2262" i="8"/>
  <c r="M2262" i="8"/>
  <c r="L2262" i="8"/>
  <c r="AO2262" i="8" s="1"/>
  <c r="K2262" i="8"/>
  <c r="J2262" i="8"/>
  <c r="AQ2261" i="8"/>
  <c r="AP2261" i="8"/>
  <c r="AH2261" i="8"/>
  <c r="AG2261" i="8"/>
  <c r="AE2261" i="8"/>
  <c r="S2261" i="8"/>
  <c r="M2261" i="8"/>
  <c r="L2261" i="8"/>
  <c r="AO2261" i="8" s="1"/>
  <c r="K2261" i="8"/>
  <c r="J2261" i="8"/>
  <c r="AQ2260" i="8"/>
  <c r="AP2260" i="8"/>
  <c r="AH2260" i="8"/>
  <c r="AF2260" i="8"/>
  <c r="AD2260" i="8"/>
  <c r="M2260" i="8"/>
  <c r="L2260" i="8"/>
  <c r="AO2260" i="8" s="1"/>
  <c r="K2260" i="8"/>
  <c r="J2260" i="8"/>
  <c r="AQ2259" i="8"/>
  <c r="AP2259" i="8"/>
  <c r="AO2259" i="8"/>
  <c r="AH2259" i="8"/>
  <c r="AG2259" i="8"/>
  <c r="AE2259" i="8"/>
  <c r="M2259" i="8"/>
  <c r="L2259" i="8"/>
  <c r="K2259" i="8"/>
  <c r="J2259" i="8"/>
  <c r="AQ2258" i="8"/>
  <c r="AP2258" i="8"/>
  <c r="AG2258" i="8" s="1"/>
  <c r="AO2258" i="8"/>
  <c r="AH2258" i="8"/>
  <c r="AF2258" i="8"/>
  <c r="AE2258" i="8"/>
  <c r="S2258" i="8"/>
  <c r="R2258" i="8"/>
  <c r="U2258" i="8" s="1"/>
  <c r="M2258" i="8"/>
  <c r="L2258" i="8"/>
  <c r="K2258" i="8"/>
  <c r="J2258" i="8"/>
  <c r="AQ2257" i="8"/>
  <c r="AP2257" i="8"/>
  <c r="AH2257" i="8"/>
  <c r="AG2257" i="8"/>
  <c r="AF2257" i="8"/>
  <c r="AE2257" i="8"/>
  <c r="T2257" i="8"/>
  <c r="S2257" i="8"/>
  <c r="R2257" i="8"/>
  <c r="M2257" i="8"/>
  <c r="L2257" i="8"/>
  <c r="AO2257" i="8" s="1"/>
  <c r="K2257" i="8"/>
  <c r="J2257" i="8"/>
  <c r="AQ2256" i="8"/>
  <c r="AP2256" i="8"/>
  <c r="AD2256" i="8" s="1"/>
  <c r="AO2256" i="8"/>
  <c r="AH2256" i="8"/>
  <c r="AG2256" i="8"/>
  <c r="AF2256" i="8"/>
  <c r="T2256" i="8"/>
  <c r="S2256" i="8"/>
  <c r="R2256" i="8"/>
  <c r="U2256" i="8" s="1"/>
  <c r="V2256" i="8" s="1"/>
  <c r="X2256" i="8" s="1"/>
  <c r="M2256" i="8"/>
  <c r="L2256" i="8"/>
  <c r="K2256" i="8"/>
  <c r="J2256" i="8"/>
  <c r="AQ2255" i="8"/>
  <c r="AP2255" i="8"/>
  <c r="AF2255" i="8" s="1"/>
  <c r="AO2255" i="8"/>
  <c r="AH2255" i="8"/>
  <c r="AG2255" i="8"/>
  <c r="T2255" i="8"/>
  <c r="S2255" i="8"/>
  <c r="R2255" i="8"/>
  <c r="M2255" i="8"/>
  <c r="L2255" i="8"/>
  <c r="K2255" i="8"/>
  <c r="J2255" i="8"/>
  <c r="AQ2254" i="8"/>
  <c r="AP2254" i="8"/>
  <c r="AO2254" i="8"/>
  <c r="AH2254" i="8"/>
  <c r="M2254" i="8"/>
  <c r="L2254" i="8"/>
  <c r="K2254" i="8"/>
  <c r="J2254" i="8"/>
  <c r="AQ2253" i="8"/>
  <c r="AP2253" i="8"/>
  <c r="AO2253" i="8"/>
  <c r="AH2253" i="8"/>
  <c r="M2253" i="8"/>
  <c r="L2253" i="8"/>
  <c r="K2253" i="8"/>
  <c r="J2253" i="8"/>
  <c r="AQ2252" i="8"/>
  <c r="AP2252" i="8"/>
  <c r="AH2252" i="8"/>
  <c r="S2252" i="8"/>
  <c r="M2252" i="8"/>
  <c r="L2252" i="8"/>
  <c r="AO2252" i="8" s="1"/>
  <c r="K2252" i="8"/>
  <c r="J2252" i="8"/>
  <c r="AQ2251" i="8"/>
  <c r="AP2251" i="8"/>
  <c r="AF2251" i="8" s="1"/>
  <c r="AH2251" i="8"/>
  <c r="R2251" i="8"/>
  <c r="S2251" i="8"/>
  <c r="M2251" i="8"/>
  <c r="L2251" i="8"/>
  <c r="AO2251" i="8" s="1"/>
  <c r="K2251" i="8"/>
  <c r="J2251" i="8"/>
  <c r="AQ2250" i="8"/>
  <c r="AG2250" i="8" s="1"/>
  <c r="AP2250" i="8"/>
  <c r="AH2250" i="8"/>
  <c r="AF2250" i="8"/>
  <c r="AE2250" i="8"/>
  <c r="S2250" i="8"/>
  <c r="M2250" i="8"/>
  <c r="L2250" i="8"/>
  <c r="AO2250" i="8" s="1"/>
  <c r="K2250" i="8"/>
  <c r="J2250" i="8"/>
  <c r="AQ2249" i="8"/>
  <c r="AP2249" i="8"/>
  <c r="AH2249" i="8"/>
  <c r="AG2249" i="8"/>
  <c r="AE2249" i="8"/>
  <c r="S2249" i="8"/>
  <c r="M2249" i="8"/>
  <c r="L2249" i="8"/>
  <c r="AO2249" i="8" s="1"/>
  <c r="K2249" i="8"/>
  <c r="J2249" i="8"/>
  <c r="AQ2248" i="8"/>
  <c r="AP2248" i="8"/>
  <c r="AH2248" i="8"/>
  <c r="AF2248" i="8"/>
  <c r="AD2248" i="8"/>
  <c r="M2248" i="8"/>
  <c r="L2248" i="8"/>
  <c r="AO2248" i="8" s="1"/>
  <c r="K2248" i="8"/>
  <c r="J2248" i="8"/>
  <c r="AQ2247" i="8"/>
  <c r="AP2247" i="8"/>
  <c r="AO2247" i="8"/>
  <c r="AH2247" i="8"/>
  <c r="AG2247" i="8"/>
  <c r="AE2247" i="8"/>
  <c r="R2247" i="8"/>
  <c r="M2247" i="8"/>
  <c r="L2247" i="8"/>
  <c r="K2247" i="8"/>
  <c r="J2247" i="8"/>
  <c r="AQ2246" i="8"/>
  <c r="AP2246" i="8"/>
  <c r="AO2246" i="8"/>
  <c r="AH2246" i="8"/>
  <c r="AF2246" i="8"/>
  <c r="AD2246" i="8"/>
  <c r="R2246" i="8"/>
  <c r="M2246" i="8"/>
  <c r="L2246" i="8"/>
  <c r="K2246" i="8"/>
  <c r="J2246" i="8"/>
  <c r="AQ2245" i="8"/>
  <c r="AP2245" i="8"/>
  <c r="AH2245" i="8"/>
  <c r="AG2245" i="8"/>
  <c r="AF2245" i="8"/>
  <c r="AE2245" i="8"/>
  <c r="T2245" i="8"/>
  <c r="S2245" i="8"/>
  <c r="R2245" i="8"/>
  <c r="M2245" i="8"/>
  <c r="L2245" i="8"/>
  <c r="AO2245" i="8" s="1"/>
  <c r="K2245" i="8"/>
  <c r="J2245" i="8"/>
  <c r="AQ2244" i="8"/>
  <c r="AE2244" i="8" s="1"/>
  <c r="AP2244" i="8"/>
  <c r="AO2244" i="8"/>
  <c r="AH2244" i="8"/>
  <c r="AG2244" i="8"/>
  <c r="AF2244" i="8"/>
  <c r="T2244" i="8"/>
  <c r="S2244" i="8"/>
  <c r="R2244" i="8"/>
  <c r="U2244" i="8" s="1"/>
  <c r="V2244" i="8" s="1"/>
  <c r="X2244" i="8" s="1"/>
  <c r="M2244" i="8"/>
  <c r="L2244" i="8"/>
  <c r="K2244" i="8"/>
  <c r="J2244" i="8"/>
  <c r="AQ2243" i="8"/>
  <c r="AE2243" i="8" s="1"/>
  <c r="AP2243" i="8"/>
  <c r="AF2243" i="8" s="1"/>
  <c r="AO2243" i="8"/>
  <c r="AH2243" i="8"/>
  <c r="AG2243" i="8"/>
  <c r="T2243" i="8"/>
  <c r="S2243" i="8"/>
  <c r="R2243" i="8"/>
  <c r="U2243" i="8" s="1"/>
  <c r="V2243" i="8" s="1"/>
  <c r="X2243" i="8" s="1"/>
  <c r="M2243" i="8"/>
  <c r="L2243" i="8"/>
  <c r="K2243" i="8"/>
  <c r="J2243" i="8"/>
  <c r="AQ2242" i="8"/>
  <c r="AP2242" i="8"/>
  <c r="AO2242" i="8"/>
  <c r="AH2242" i="8"/>
  <c r="M2242" i="8"/>
  <c r="L2242" i="8"/>
  <c r="K2242" i="8"/>
  <c r="J2242" i="8"/>
  <c r="AQ2241" i="8"/>
  <c r="AP2241" i="8"/>
  <c r="AO2241" i="8"/>
  <c r="AH2241" i="8"/>
  <c r="M2241" i="8"/>
  <c r="L2241" i="8"/>
  <c r="K2241" i="8"/>
  <c r="J2241" i="8"/>
  <c r="AQ2240" i="8"/>
  <c r="AP2240" i="8"/>
  <c r="AH2240" i="8"/>
  <c r="S2240" i="8"/>
  <c r="M2240" i="8"/>
  <c r="L2240" i="8"/>
  <c r="AO2240" i="8" s="1"/>
  <c r="K2240" i="8"/>
  <c r="J2240" i="8"/>
  <c r="AQ2239" i="8"/>
  <c r="AP2239" i="8"/>
  <c r="AH2239" i="8"/>
  <c r="R2239" i="8"/>
  <c r="T2239" i="8"/>
  <c r="M2239" i="8"/>
  <c r="L2239" i="8"/>
  <c r="AO2239" i="8" s="1"/>
  <c r="K2239" i="8"/>
  <c r="J2239" i="8"/>
  <c r="AQ2238" i="8"/>
  <c r="AG2238" i="8" s="1"/>
  <c r="AP2238" i="8"/>
  <c r="AD2238" i="8" s="1"/>
  <c r="AH2238" i="8"/>
  <c r="AF2238" i="8"/>
  <c r="S2238" i="8"/>
  <c r="M2238" i="8"/>
  <c r="L2238" i="8"/>
  <c r="AO2238" i="8" s="1"/>
  <c r="K2238" i="8"/>
  <c r="J2238" i="8"/>
  <c r="AQ2237" i="8"/>
  <c r="AE2237" i="8" s="1"/>
  <c r="AP2237" i="8"/>
  <c r="AH2237" i="8"/>
  <c r="AG2237" i="8"/>
  <c r="S2237" i="8"/>
  <c r="M2237" i="8"/>
  <c r="L2237" i="8"/>
  <c r="AO2237" i="8" s="1"/>
  <c r="K2237" i="8"/>
  <c r="J2237" i="8"/>
  <c r="AQ2236" i="8"/>
  <c r="AP2236" i="8"/>
  <c r="AH2236" i="8"/>
  <c r="AG2236" i="8"/>
  <c r="AE2236" i="8"/>
  <c r="M2236" i="8"/>
  <c r="L2236" i="8"/>
  <c r="AO2236" i="8" s="1"/>
  <c r="K2236" i="8"/>
  <c r="J2236" i="8"/>
  <c r="AQ2235" i="8"/>
  <c r="AP2235" i="8"/>
  <c r="AO2235" i="8"/>
  <c r="AH2235" i="8"/>
  <c r="AD2235" i="8"/>
  <c r="M2235" i="8"/>
  <c r="L2235" i="8"/>
  <c r="K2235" i="8"/>
  <c r="J2235" i="8"/>
  <c r="AQ2234" i="8"/>
  <c r="AP2234" i="8"/>
  <c r="AG2234" i="8" s="1"/>
  <c r="AH2234" i="8"/>
  <c r="AF2234" i="8"/>
  <c r="AE2234" i="8"/>
  <c r="R2234" i="8"/>
  <c r="S2234" i="8"/>
  <c r="M2234" i="8"/>
  <c r="L2234" i="8"/>
  <c r="AO2234" i="8" s="1"/>
  <c r="K2234" i="8"/>
  <c r="J2234" i="8"/>
  <c r="AQ2233" i="8"/>
  <c r="AP2233" i="8"/>
  <c r="AH2233" i="8"/>
  <c r="AG2233" i="8"/>
  <c r="AF2233" i="8"/>
  <c r="AE2233" i="8"/>
  <c r="T2233" i="8"/>
  <c r="S2233" i="8"/>
  <c r="R2233" i="8"/>
  <c r="M2233" i="8"/>
  <c r="L2233" i="8"/>
  <c r="AO2233" i="8" s="1"/>
  <c r="K2233" i="8"/>
  <c r="J2233" i="8"/>
  <c r="AQ2232" i="8"/>
  <c r="AE2232" i="8" s="1"/>
  <c r="AP2232" i="8"/>
  <c r="AH2232" i="8"/>
  <c r="AG2232" i="8"/>
  <c r="AF2232" i="8"/>
  <c r="T2232" i="8"/>
  <c r="S2232" i="8"/>
  <c r="R2232" i="8"/>
  <c r="M2232" i="8"/>
  <c r="L2232" i="8"/>
  <c r="AO2232" i="8" s="1"/>
  <c r="K2232" i="8"/>
  <c r="J2232" i="8"/>
  <c r="AQ2231" i="8"/>
  <c r="AP2231" i="8"/>
  <c r="AF2231" i="8" s="1"/>
  <c r="AO2231" i="8"/>
  <c r="AH2231" i="8"/>
  <c r="AG2231" i="8"/>
  <c r="AE2231" i="8"/>
  <c r="T2231" i="8"/>
  <c r="R2231" i="8"/>
  <c r="S2231" i="8"/>
  <c r="U2231" i="8" s="1"/>
  <c r="V2231" i="8" s="1"/>
  <c r="X2231" i="8" s="1"/>
  <c r="M2231" i="8"/>
  <c r="L2231" i="8"/>
  <c r="K2231" i="8"/>
  <c r="J2231" i="8"/>
  <c r="AQ2230" i="8"/>
  <c r="AP2230" i="8"/>
  <c r="AO2230" i="8"/>
  <c r="AH2230" i="8"/>
  <c r="M2230" i="8"/>
  <c r="L2230" i="8"/>
  <c r="K2230" i="8"/>
  <c r="J2230" i="8"/>
  <c r="AQ2229" i="8"/>
  <c r="AP2229" i="8"/>
  <c r="AO2229" i="8"/>
  <c r="AH2229" i="8"/>
  <c r="M2229" i="8"/>
  <c r="L2229" i="8"/>
  <c r="K2229" i="8"/>
  <c r="J2229" i="8"/>
  <c r="AQ2228" i="8"/>
  <c r="AP2228" i="8"/>
  <c r="AH2228" i="8"/>
  <c r="S2228" i="8"/>
  <c r="M2228" i="8"/>
  <c r="L2228" i="8"/>
  <c r="AO2228" i="8" s="1"/>
  <c r="K2228" i="8"/>
  <c r="J2228" i="8"/>
  <c r="AQ2227" i="8"/>
  <c r="AP2227" i="8"/>
  <c r="AH2227" i="8"/>
  <c r="R2227" i="8"/>
  <c r="S2227" i="8"/>
  <c r="M2227" i="8"/>
  <c r="L2227" i="8"/>
  <c r="AO2227" i="8" s="1"/>
  <c r="K2227" i="8"/>
  <c r="J2227" i="8"/>
  <c r="AQ2226" i="8"/>
  <c r="AG2226" i="8" s="1"/>
  <c r="AP2226" i="8"/>
  <c r="AE2226" i="8" s="1"/>
  <c r="AH2226" i="8"/>
  <c r="AF2226" i="8"/>
  <c r="S2226" i="8"/>
  <c r="M2226" i="8"/>
  <c r="L2226" i="8"/>
  <c r="AO2226" i="8" s="1"/>
  <c r="K2226" i="8"/>
  <c r="J2226" i="8"/>
  <c r="AQ2225" i="8"/>
  <c r="AE2225" i="8" s="1"/>
  <c r="AP2225" i="8"/>
  <c r="AF2225" i="8" s="1"/>
  <c r="AH2225" i="8"/>
  <c r="AG2225" i="8"/>
  <c r="S2225" i="8"/>
  <c r="M2225" i="8"/>
  <c r="L2225" i="8"/>
  <c r="AO2225" i="8" s="1"/>
  <c r="K2225" i="8"/>
  <c r="J2225" i="8"/>
  <c r="AQ2224" i="8"/>
  <c r="AP2224" i="8"/>
  <c r="AH2224" i="8"/>
  <c r="AG2224" i="8"/>
  <c r="AE2224" i="8"/>
  <c r="M2224" i="8"/>
  <c r="L2224" i="8"/>
  <c r="AO2224" i="8" s="1"/>
  <c r="K2224" i="8"/>
  <c r="J2224" i="8"/>
  <c r="AQ2223" i="8"/>
  <c r="AP2223" i="8"/>
  <c r="AH2223" i="8"/>
  <c r="AG2223" i="8"/>
  <c r="AE2223" i="8"/>
  <c r="R2223" i="8"/>
  <c r="M2223" i="8"/>
  <c r="L2223" i="8"/>
  <c r="AO2223" i="8" s="1"/>
  <c r="K2223" i="8"/>
  <c r="J2223" i="8"/>
  <c r="AQ2222" i="8"/>
  <c r="AP2222" i="8"/>
  <c r="AG2222" i="8" s="1"/>
  <c r="AH2222" i="8"/>
  <c r="AF2222" i="8"/>
  <c r="AE2222" i="8"/>
  <c r="R2222" i="8"/>
  <c r="S2222" i="8"/>
  <c r="M2222" i="8"/>
  <c r="L2222" i="8"/>
  <c r="AO2222" i="8" s="1"/>
  <c r="K2222" i="8"/>
  <c r="J2222" i="8"/>
  <c r="AQ2221" i="8"/>
  <c r="AP2221" i="8"/>
  <c r="AD2221" i="8" s="1"/>
  <c r="AH2221" i="8"/>
  <c r="AG2221" i="8"/>
  <c r="AF2221" i="8"/>
  <c r="T2221" i="8"/>
  <c r="S2221" i="8"/>
  <c r="R2221" i="8"/>
  <c r="M2221" i="8"/>
  <c r="L2221" i="8"/>
  <c r="AO2221" i="8" s="1"/>
  <c r="K2221" i="8"/>
  <c r="J2221" i="8"/>
  <c r="AQ2220" i="8"/>
  <c r="AE2220" i="8" s="1"/>
  <c r="AP2220" i="8"/>
  <c r="AH2220" i="8"/>
  <c r="AG2220" i="8"/>
  <c r="AF2220" i="8"/>
  <c r="T2220" i="8"/>
  <c r="S2220" i="8"/>
  <c r="R2220" i="8"/>
  <c r="M2220" i="8"/>
  <c r="L2220" i="8"/>
  <c r="AO2220" i="8" s="1"/>
  <c r="K2220" i="8"/>
  <c r="J2220" i="8"/>
  <c r="AQ2219" i="8"/>
  <c r="AE2219" i="8" s="1"/>
  <c r="AP2219" i="8"/>
  <c r="AF2219" i="8" s="1"/>
  <c r="AO2219" i="8"/>
  <c r="AH2219" i="8"/>
  <c r="AG2219" i="8"/>
  <c r="T2219" i="8"/>
  <c r="R2219" i="8"/>
  <c r="U2219" i="8" s="1"/>
  <c r="V2219" i="8" s="1"/>
  <c r="X2219" i="8" s="1"/>
  <c r="S2219" i="8"/>
  <c r="M2219" i="8"/>
  <c r="L2219" i="8"/>
  <c r="K2219" i="8"/>
  <c r="J2219" i="8"/>
  <c r="AQ2218" i="8"/>
  <c r="AP2218" i="8"/>
  <c r="AO2218" i="8"/>
  <c r="AH2218" i="8"/>
  <c r="M2218" i="8"/>
  <c r="L2218" i="8"/>
  <c r="K2218" i="8"/>
  <c r="J2218" i="8"/>
  <c r="AQ2217" i="8"/>
  <c r="AP2217" i="8"/>
  <c r="AH2217" i="8"/>
  <c r="S2217" i="8"/>
  <c r="M2217" i="8"/>
  <c r="L2217" i="8"/>
  <c r="AO2217" i="8" s="1"/>
  <c r="K2217" i="8"/>
  <c r="J2217" i="8"/>
  <c r="AQ2216" i="8"/>
  <c r="AE2216" i="8" s="1"/>
  <c r="AP2216" i="8"/>
  <c r="AG2216" i="8" s="1"/>
  <c r="AH2216" i="8"/>
  <c r="S2216" i="8"/>
  <c r="M2216" i="8"/>
  <c r="L2216" i="8"/>
  <c r="AO2216" i="8" s="1"/>
  <c r="K2216" i="8"/>
  <c r="J2216" i="8"/>
  <c r="AQ2215" i="8"/>
  <c r="AG2215" i="8" s="1"/>
  <c r="AP2215" i="8"/>
  <c r="AF2215" i="8" s="1"/>
  <c r="AO2215" i="8"/>
  <c r="AH2215" i="8"/>
  <c r="AE2215" i="8"/>
  <c r="R2215" i="8"/>
  <c r="U2215" i="8" s="1"/>
  <c r="S2215" i="8"/>
  <c r="M2215" i="8"/>
  <c r="L2215" i="8"/>
  <c r="K2215" i="8"/>
  <c r="J2215" i="8"/>
  <c r="AQ2214" i="8"/>
  <c r="AG2214" i="8" s="1"/>
  <c r="AP2214" i="8"/>
  <c r="AH2214" i="8"/>
  <c r="AF2214" i="8"/>
  <c r="AE2214" i="8"/>
  <c r="S2214" i="8"/>
  <c r="R2214" i="8"/>
  <c r="U2214" i="8" s="1"/>
  <c r="M2214" i="8"/>
  <c r="L2214" i="8"/>
  <c r="AO2214" i="8" s="1"/>
  <c r="K2214" i="8"/>
  <c r="J2214" i="8"/>
  <c r="AQ2213" i="8"/>
  <c r="AP2213" i="8"/>
  <c r="AD2213" i="8" s="1"/>
  <c r="AH2213" i="8"/>
  <c r="AG2213" i="8"/>
  <c r="AF2213" i="8"/>
  <c r="T2213" i="8"/>
  <c r="S2213" i="8"/>
  <c r="R2213" i="8"/>
  <c r="U2213" i="8" s="1"/>
  <c r="V2213" i="8" s="1"/>
  <c r="X2213" i="8" s="1"/>
  <c r="M2213" i="8"/>
  <c r="L2213" i="8"/>
  <c r="AO2213" i="8" s="1"/>
  <c r="K2213" i="8"/>
  <c r="J2213" i="8"/>
  <c r="AQ2212" i="8"/>
  <c r="AE2212" i="8" s="1"/>
  <c r="AP2212" i="8"/>
  <c r="AH2212" i="8"/>
  <c r="AG2212" i="8"/>
  <c r="M2212" i="8"/>
  <c r="L2212" i="8"/>
  <c r="AO2212" i="8" s="1"/>
  <c r="K2212" i="8"/>
  <c r="J2212" i="8"/>
  <c r="AQ2211" i="8"/>
  <c r="AP2211" i="8"/>
  <c r="AF2211" i="8" s="1"/>
  <c r="AO2211" i="8"/>
  <c r="AH2211" i="8"/>
  <c r="AD2211" i="8"/>
  <c r="R2211" i="8"/>
  <c r="M2211" i="8"/>
  <c r="L2211" i="8"/>
  <c r="K2211" i="8"/>
  <c r="J2211" i="8"/>
  <c r="AQ2210" i="8"/>
  <c r="AP2210" i="8"/>
  <c r="AO2210" i="8"/>
  <c r="AH2210" i="8"/>
  <c r="R2210" i="8"/>
  <c r="U2210" i="8" s="1"/>
  <c r="V2210" i="8" s="1"/>
  <c r="X2210" i="8" s="1"/>
  <c r="S2210" i="8"/>
  <c r="T2210" i="8"/>
  <c r="M2210" i="8"/>
  <c r="L2210" i="8"/>
  <c r="K2210" i="8"/>
  <c r="J2210" i="8"/>
  <c r="AQ2209" i="8"/>
  <c r="AP2209" i="8"/>
  <c r="AO2209" i="8"/>
  <c r="AH2209" i="8"/>
  <c r="S2209" i="8"/>
  <c r="R2209" i="8"/>
  <c r="T2209" i="8"/>
  <c r="M2209" i="8"/>
  <c r="L2209" i="8"/>
  <c r="K2209" i="8"/>
  <c r="J2209" i="8"/>
  <c r="AQ2208" i="8"/>
  <c r="AP2208" i="8"/>
  <c r="AH2208" i="8"/>
  <c r="T2208" i="8"/>
  <c r="S2208" i="8"/>
  <c r="M2208" i="8"/>
  <c r="L2208" i="8"/>
  <c r="AO2208" i="8" s="1"/>
  <c r="K2208" i="8"/>
  <c r="J2208" i="8"/>
  <c r="AQ2207" i="8"/>
  <c r="AP2207" i="8"/>
  <c r="AH2207" i="8"/>
  <c r="T2207" i="8"/>
  <c r="S2207" i="8"/>
  <c r="M2207" i="8"/>
  <c r="L2207" i="8"/>
  <c r="AO2207" i="8" s="1"/>
  <c r="K2207" i="8"/>
  <c r="J2207" i="8"/>
  <c r="AQ2206" i="8"/>
  <c r="AP2206" i="8"/>
  <c r="AG2206" i="8" s="1"/>
  <c r="AH2206" i="8"/>
  <c r="AE2206" i="8"/>
  <c r="M2206" i="8"/>
  <c r="L2206" i="8"/>
  <c r="AO2206" i="8" s="1"/>
  <c r="K2206" i="8"/>
  <c r="J2206" i="8"/>
  <c r="AQ2205" i="8"/>
  <c r="AP2205" i="8"/>
  <c r="AG2205" i="8" s="1"/>
  <c r="AH2205" i="8"/>
  <c r="S2205" i="8"/>
  <c r="M2205" i="8"/>
  <c r="L2205" i="8"/>
  <c r="AO2205" i="8" s="1"/>
  <c r="K2205" i="8"/>
  <c r="J2205" i="8"/>
  <c r="AQ2204" i="8"/>
  <c r="AP2204" i="8"/>
  <c r="AF2204" i="8" s="1"/>
  <c r="AH2204" i="8"/>
  <c r="AD2204" i="8"/>
  <c r="S2204" i="8"/>
  <c r="M2204" i="8"/>
  <c r="L2204" i="8"/>
  <c r="AO2204" i="8" s="1"/>
  <c r="K2204" i="8"/>
  <c r="J2204" i="8"/>
  <c r="AQ2203" i="8"/>
  <c r="AG2203" i="8" s="1"/>
  <c r="AP2203" i="8"/>
  <c r="AO2203" i="8"/>
  <c r="AH2203" i="8"/>
  <c r="AE2203" i="8"/>
  <c r="R2203" i="8"/>
  <c r="U2203" i="8" s="1"/>
  <c r="S2203" i="8"/>
  <c r="M2203" i="8"/>
  <c r="L2203" i="8"/>
  <c r="K2203" i="8"/>
  <c r="J2203" i="8"/>
  <c r="AQ2202" i="8"/>
  <c r="AP2202" i="8"/>
  <c r="AG2202" i="8" s="1"/>
  <c r="AH2202" i="8"/>
  <c r="AF2202" i="8"/>
  <c r="AE2202" i="8"/>
  <c r="S2202" i="8"/>
  <c r="R2202" i="8"/>
  <c r="U2202" i="8" s="1"/>
  <c r="M2202" i="8"/>
  <c r="L2202" i="8"/>
  <c r="AO2202" i="8" s="1"/>
  <c r="K2202" i="8"/>
  <c r="J2202" i="8"/>
  <c r="AQ2201" i="8"/>
  <c r="AP2201" i="8"/>
  <c r="AH2201" i="8"/>
  <c r="AG2201" i="8"/>
  <c r="AF2201" i="8"/>
  <c r="AE2201" i="8"/>
  <c r="T2201" i="8"/>
  <c r="S2201" i="8"/>
  <c r="R2201" i="8"/>
  <c r="M2201" i="8"/>
  <c r="L2201" i="8"/>
  <c r="AO2201" i="8" s="1"/>
  <c r="K2201" i="8"/>
  <c r="J2201" i="8"/>
  <c r="AQ2200" i="8"/>
  <c r="AE2200" i="8" s="1"/>
  <c r="AP2200" i="8"/>
  <c r="AH2200" i="8"/>
  <c r="AG2200" i="8"/>
  <c r="M2200" i="8"/>
  <c r="L2200" i="8"/>
  <c r="AO2200" i="8" s="1"/>
  <c r="K2200" i="8"/>
  <c r="J2200" i="8"/>
  <c r="AQ2199" i="8"/>
  <c r="AP2199" i="8"/>
  <c r="AF2199" i="8" s="1"/>
  <c r="AO2199" i="8"/>
  <c r="AH2199" i="8"/>
  <c r="AD2199" i="8"/>
  <c r="R2199" i="8"/>
  <c r="M2199" i="8"/>
  <c r="L2199" i="8"/>
  <c r="K2199" i="8"/>
  <c r="J2199" i="8"/>
  <c r="AQ2198" i="8"/>
  <c r="AP2198" i="8"/>
  <c r="AO2198" i="8"/>
  <c r="AH2198" i="8"/>
  <c r="U2198" i="8"/>
  <c r="V2198" i="8" s="1"/>
  <c r="X2198" i="8" s="1"/>
  <c r="R2198" i="8"/>
  <c r="S2198" i="8"/>
  <c r="T2198" i="8"/>
  <c r="M2198" i="8"/>
  <c r="L2198" i="8"/>
  <c r="K2198" i="8"/>
  <c r="J2198" i="8"/>
  <c r="AQ2197" i="8"/>
  <c r="AP2197" i="8"/>
  <c r="AO2197" i="8"/>
  <c r="AH2197" i="8"/>
  <c r="S2197" i="8"/>
  <c r="R2197" i="8"/>
  <c r="T2197" i="8"/>
  <c r="M2197" i="8"/>
  <c r="L2197" i="8"/>
  <c r="K2197" i="8"/>
  <c r="J2197" i="8"/>
  <c r="AQ2196" i="8"/>
  <c r="AP2196" i="8"/>
  <c r="AH2196" i="8"/>
  <c r="T2196" i="8"/>
  <c r="S2196" i="8"/>
  <c r="M2196" i="8"/>
  <c r="L2196" i="8"/>
  <c r="AO2196" i="8" s="1"/>
  <c r="K2196" i="8"/>
  <c r="J2196" i="8"/>
  <c r="AQ2195" i="8"/>
  <c r="AP2195" i="8"/>
  <c r="AH2195" i="8"/>
  <c r="S2195" i="8"/>
  <c r="M2195" i="8"/>
  <c r="L2195" i="8"/>
  <c r="AO2195" i="8" s="1"/>
  <c r="K2195" i="8"/>
  <c r="J2195" i="8"/>
  <c r="AQ2194" i="8"/>
  <c r="AG2194" i="8" s="1"/>
  <c r="AP2194" i="8"/>
  <c r="AH2194" i="8"/>
  <c r="AE2194" i="8"/>
  <c r="M2194" i="8"/>
  <c r="L2194" i="8"/>
  <c r="AO2194" i="8" s="1"/>
  <c r="K2194" i="8"/>
  <c r="J2194" i="8"/>
  <c r="AQ2193" i="8"/>
  <c r="AP2193" i="8"/>
  <c r="AG2193" i="8" s="1"/>
  <c r="AH2193" i="8"/>
  <c r="M2193" i="8"/>
  <c r="L2193" i="8"/>
  <c r="AO2193" i="8" s="1"/>
  <c r="K2193" i="8"/>
  <c r="J2193" i="8"/>
  <c r="AQ2192" i="8"/>
  <c r="AP2192" i="8"/>
  <c r="AH2192" i="8"/>
  <c r="AD2192" i="8"/>
  <c r="S2192" i="8"/>
  <c r="M2192" i="8"/>
  <c r="L2192" i="8"/>
  <c r="AO2192" i="8" s="1"/>
  <c r="K2192" i="8"/>
  <c r="J2192" i="8"/>
  <c r="AQ2191" i="8"/>
  <c r="AP2191" i="8"/>
  <c r="AO2191" i="8"/>
  <c r="AH2191" i="8"/>
  <c r="AG2191" i="8"/>
  <c r="AE2191" i="8"/>
  <c r="R2191" i="8"/>
  <c r="U2191" i="8" s="1"/>
  <c r="S2191" i="8"/>
  <c r="M2191" i="8"/>
  <c r="L2191" i="8"/>
  <c r="K2191" i="8"/>
  <c r="J2191" i="8"/>
  <c r="AQ2190" i="8"/>
  <c r="AG2190" i="8" s="1"/>
  <c r="AP2190" i="8"/>
  <c r="AH2190" i="8"/>
  <c r="AF2190" i="8"/>
  <c r="AE2190" i="8"/>
  <c r="S2190" i="8"/>
  <c r="R2190" i="8"/>
  <c r="T2190" i="8"/>
  <c r="M2190" i="8"/>
  <c r="L2190" i="8"/>
  <c r="AO2190" i="8" s="1"/>
  <c r="K2190" i="8"/>
  <c r="J2190" i="8"/>
  <c r="AQ2189" i="8"/>
  <c r="AP2189" i="8"/>
  <c r="AH2189" i="8"/>
  <c r="AG2189" i="8"/>
  <c r="AF2189" i="8"/>
  <c r="AE2189" i="8"/>
  <c r="T2189" i="8"/>
  <c r="S2189" i="8"/>
  <c r="R2189" i="8"/>
  <c r="M2189" i="8"/>
  <c r="L2189" i="8"/>
  <c r="AO2189" i="8" s="1"/>
  <c r="K2189" i="8"/>
  <c r="J2189" i="8"/>
  <c r="AQ2188" i="8"/>
  <c r="AE2188" i="8" s="1"/>
  <c r="AP2188" i="8"/>
  <c r="AH2188" i="8"/>
  <c r="AG2188" i="8"/>
  <c r="M2188" i="8"/>
  <c r="L2188" i="8"/>
  <c r="AO2188" i="8" s="1"/>
  <c r="K2188" i="8"/>
  <c r="J2188" i="8"/>
  <c r="AQ2187" i="8"/>
  <c r="AE2187" i="8" s="1"/>
  <c r="AP2187" i="8"/>
  <c r="AF2187" i="8" s="1"/>
  <c r="AO2187" i="8"/>
  <c r="AH2187" i="8"/>
  <c r="AG2187" i="8"/>
  <c r="R2187" i="8"/>
  <c r="M2187" i="8"/>
  <c r="L2187" i="8"/>
  <c r="K2187" i="8"/>
  <c r="J2187" i="8"/>
  <c r="AQ2186" i="8"/>
  <c r="AP2186" i="8"/>
  <c r="AO2186" i="8"/>
  <c r="AH2186" i="8"/>
  <c r="R2186" i="8"/>
  <c r="S2186" i="8"/>
  <c r="U2186" i="8" s="1"/>
  <c r="V2186" i="8" s="1"/>
  <c r="X2186" i="8" s="1"/>
  <c r="T2186" i="8"/>
  <c r="M2186" i="8"/>
  <c r="L2186" i="8"/>
  <c r="K2186" i="8"/>
  <c r="J2186" i="8"/>
  <c r="AQ2185" i="8"/>
  <c r="AP2185" i="8"/>
  <c r="AO2185" i="8"/>
  <c r="AH2185" i="8"/>
  <c r="S2185" i="8"/>
  <c r="T2185" i="8"/>
  <c r="M2185" i="8"/>
  <c r="L2185" i="8"/>
  <c r="K2185" i="8"/>
  <c r="J2185" i="8"/>
  <c r="AQ2184" i="8"/>
  <c r="AP2184" i="8"/>
  <c r="AH2184" i="8"/>
  <c r="T2184" i="8"/>
  <c r="S2184" i="8"/>
  <c r="M2184" i="8"/>
  <c r="L2184" i="8"/>
  <c r="AO2184" i="8" s="1"/>
  <c r="K2184" i="8"/>
  <c r="J2184" i="8"/>
  <c r="AQ2183" i="8"/>
  <c r="AP2183" i="8"/>
  <c r="AH2183" i="8"/>
  <c r="S2183" i="8"/>
  <c r="M2183" i="8"/>
  <c r="L2183" i="8"/>
  <c r="AO2183" i="8" s="1"/>
  <c r="K2183" i="8"/>
  <c r="J2183" i="8"/>
  <c r="AQ2182" i="8"/>
  <c r="AP2182" i="8"/>
  <c r="AG2182" i="8" s="1"/>
  <c r="AH2182" i="8"/>
  <c r="AE2182" i="8"/>
  <c r="M2182" i="8"/>
  <c r="L2182" i="8"/>
  <c r="AO2182" i="8" s="1"/>
  <c r="K2182" i="8"/>
  <c r="J2182" i="8"/>
  <c r="AQ2181" i="8"/>
  <c r="AP2181" i="8"/>
  <c r="AG2181" i="8" s="1"/>
  <c r="AH2181" i="8"/>
  <c r="AE2181" i="8"/>
  <c r="M2181" i="8"/>
  <c r="L2181" i="8"/>
  <c r="AO2181" i="8" s="1"/>
  <c r="K2181" i="8"/>
  <c r="J2181" i="8"/>
  <c r="AQ2180" i="8"/>
  <c r="AP2180" i="8"/>
  <c r="AH2180" i="8"/>
  <c r="AF2180" i="8"/>
  <c r="AD2180" i="8"/>
  <c r="S2180" i="8"/>
  <c r="M2180" i="8"/>
  <c r="L2180" i="8"/>
  <c r="AO2180" i="8" s="1"/>
  <c r="K2180" i="8"/>
  <c r="J2180" i="8"/>
  <c r="AQ2179" i="8"/>
  <c r="AP2179" i="8"/>
  <c r="AO2179" i="8"/>
  <c r="AH2179" i="8"/>
  <c r="AG2179" i="8"/>
  <c r="AE2179" i="8"/>
  <c r="R2179" i="8"/>
  <c r="S2179" i="8"/>
  <c r="M2179" i="8"/>
  <c r="L2179" i="8"/>
  <c r="K2179" i="8"/>
  <c r="J2179" i="8"/>
  <c r="AQ2178" i="8"/>
  <c r="AP2178" i="8"/>
  <c r="AG2178" i="8" s="1"/>
  <c r="AH2178" i="8"/>
  <c r="AF2178" i="8"/>
  <c r="AE2178" i="8"/>
  <c r="S2178" i="8"/>
  <c r="R2178" i="8"/>
  <c r="M2178" i="8"/>
  <c r="L2178" i="8"/>
  <c r="AO2178" i="8" s="1"/>
  <c r="K2178" i="8"/>
  <c r="J2178" i="8"/>
  <c r="AQ2177" i="8"/>
  <c r="AP2177" i="8"/>
  <c r="AO2177" i="8"/>
  <c r="AH2177" i="8"/>
  <c r="AG2177" i="8"/>
  <c r="AF2177" i="8"/>
  <c r="AE2177" i="8"/>
  <c r="T2177" i="8"/>
  <c r="S2177" i="8"/>
  <c r="R2177" i="8"/>
  <c r="U2177" i="8" s="1"/>
  <c r="V2177" i="8" s="1"/>
  <c r="X2177" i="8" s="1"/>
  <c r="M2177" i="8"/>
  <c r="L2177" i="8"/>
  <c r="K2177" i="8"/>
  <c r="J2177" i="8"/>
  <c r="AQ2176" i="8"/>
  <c r="AE2176" i="8" s="1"/>
  <c r="AP2176" i="8"/>
  <c r="AH2176" i="8"/>
  <c r="AG2176" i="8"/>
  <c r="M2176" i="8"/>
  <c r="L2176" i="8"/>
  <c r="AO2176" i="8" s="1"/>
  <c r="K2176" i="8"/>
  <c r="J2176" i="8"/>
  <c r="AQ2175" i="8"/>
  <c r="AE2175" i="8" s="1"/>
  <c r="AP2175" i="8"/>
  <c r="AF2175" i="8" s="1"/>
  <c r="AO2175" i="8"/>
  <c r="AH2175" i="8"/>
  <c r="AG2175" i="8"/>
  <c r="R2175" i="8"/>
  <c r="M2175" i="8"/>
  <c r="L2175" i="8"/>
  <c r="K2175" i="8"/>
  <c r="J2175" i="8"/>
  <c r="AQ2174" i="8"/>
  <c r="AP2174" i="8"/>
  <c r="AO2174" i="8"/>
  <c r="AH2174" i="8"/>
  <c r="R2174" i="8"/>
  <c r="S2174" i="8"/>
  <c r="U2174" i="8" s="1"/>
  <c r="V2174" i="8" s="1"/>
  <c r="X2174" i="8" s="1"/>
  <c r="T2174" i="8"/>
  <c r="M2174" i="8"/>
  <c r="L2174" i="8"/>
  <c r="K2174" i="8"/>
  <c r="J2174" i="8"/>
  <c r="AQ2173" i="8"/>
  <c r="AP2173" i="8"/>
  <c r="AO2173" i="8"/>
  <c r="AH2173" i="8"/>
  <c r="S2173" i="8"/>
  <c r="T2173" i="8"/>
  <c r="M2173" i="8"/>
  <c r="L2173" i="8"/>
  <c r="K2173" i="8"/>
  <c r="J2173" i="8"/>
  <c r="AQ2172" i="8"/>
  <c r="AP2172" i="8"/>
  <c r="AH2172" i="8"/>
  <c r="T2172" i="8"/>
  <c r="M2172" i="8"/>
  <c r="L2172" i="8"/>
  <c r="AO2172" i="8" s="1"/>
  <c r="K2172" i="8"/>
  <c r="J2172" i="8"/>
  <c r="AQ2171" i="8"/>
  <c r="AP2171" i="8"/>
  <c r="AH2171" i="8"/>
  <c r="S2171" i="8"/>
  <c r="M2171" i="8"/>
  <c r="L2171" i="8"/>
  <c r="AO2171" i="8" s="1"/>
  <c r="K2171" i="8"/>
  <c r="J2171" i="8"/>
  <c r="AQ2170" i="8"/>
  <c r="AG2170" i="8" s="1"/>
  <c r="AP2170" i="8"/>
  <c r="AH2170" i="8"/>
  <c r="AE2170" i="8"/>
  <c r="M2170" i="8"/>
  <c r="L2170" i="8"/>
  <c r="AO2170" i="8" s="1"/>
  <c r="K2170" i="8"/>
  <c r="J2170" i="8"/>
  <c r="AQ2169" i="8"/>
  <c r="AP2169" i="8"/>
  <c r="AF2169" i="8" s="1"/>
  <c r="AH2169" i="8"/>
  <c r="M2169" i="8"/>
  <c r="L2169" i="8"/>
  <c r="AO2169" i="8" s="1"/>
  <c r="K2169" i="8"/>
  <c r="J2169" i="8"/>
  <c r="AQ2168" i="8"/>
  <c r="AG2168" i="8" s="1"/>
  <c r="AP2168" i="8"/>
  <c r="AH2168" i="8"/>
  <c r="S2168" i="8"/>
  <c r="M2168" i="8"/>
  <c r="L2168" i="8"/>
  <c r="AO2168" i="8" s="1"/>
  <c r="K2168" i="8"/>
  <c r="J2168" i="8"/>
  <c r="AQ2167" i="8"/>
  <c r="AP2167" i="8"/>
  <c r="AF2167" i="8" s="1"/>
  <c r="AO2167" i="8"/>
  <c r="AH2167" i="8"/>
  <c r="AG2167" i="8"/>
  <c r="AE2167" i="8"/>
  <c r="T2167" i="8"/>
  <c r="S2167" i="8"/>
  <c r="R2167" i="8"/>
  <c r="U2167" i="8" s="1"/>
  <c r="V2167" i="8" s="1"/>
  <c r="X2167" i="8" s="1"/>
  <c r="M2167" i="8"/>
  <c r="L2167" i="8"/>
  <c r="K2167" i="8"/>
  <c r="J2167" i="8"/>
  <c r="AQ2166" i="8"/>
  <c r="AP2166" i="8"/>
  <c r="AH2166" i="8"/>
  <c r="R2166" i="8"/>
  <c r="S2166" i="8"/>
  <c r="M2166" i="8"/>
  <c r="L2166" i="8"/>
  <c r="AO2166" i="8" s="1"/>
  <c r="K2166" i="8"/>
  <c r="J2166" i="8"/>
  <c r="AQ2165" i="8"/>
  <c r="AG2165" i="8" s="1"/>
  <c r="AP2165" i="8"/>
  <c r="AH2165" i="8"/>
  <c r="AF2165" i="8"/>
  <c r="AE2165" i="8"/>
  <c r="T2165" i="8"/>
  <c r="R2165" i="8"/>
  <c r="S2165" i="8"/>
  <c r="M2165" i="8"/>
  <c r="L2165" i="8"/>
  <c r="AO2165" i="8" s="1"/>
  <c r="K2165" i="8"/>
  <c r="J2165" i="8"/>
  <c r="AQ2164" i="8"/>
  <c r="AP2164" i="8"/>
  <c r="AH2164" i="8"/>
  <c r="M2164" i="8"/>
  <c r="L2164" i="8"/>
  <c r="AO2164" i="8" s="1"/>
  <c r="K2164" i="8"/>
  <c r="J2164" i="8"/>
  <c r="AQ2163" i="8"/>
  <c r="AE2163" i="8" s="1"/>
  <c r="AP2163" i="8"/>
  <c r="AH2163" i="8"/>
  <c r="AG2163" i="8"/>
  <c r="AF2163" i="8"/>
  <c r="R2163" i="8"/>
  <c r="M2163" i="8"/>
  <c r="L2163" i="8"/>
  <c r="AO2163" i="8" s="1"/>
  <c r="K2163" i="8"/>
  <c r="J2163" i="8"/>
  <c r="AQ2162" i="8"/>
  <c r="AP2162" i="8"/>
  <c r="AF2162" i="8" s="1"/>
  <c r="AO2162" i="8"/>
  <c r="AH2162" i="8"/>
  <c r="AG2162" i="8"/>
  <c r="AD2162" i="8"/>
  <c r="R2162" i="8"/>
  <c r="U2162" i="8" s="1"/>
  <c r="V2162" i="8" s="1"/>
  <c r="X2162" i="8" s="1"/>
  <c r="S2162" i="8"/>
  <c r="M2162" i="8"/>
  <c r="L2162" i="8"/>
  <c r="K2162" i="8"/>
  <c r="J2162" i="8"/>
  <c r="AQ2161" i="8"/>
  <c r="AP2161" i="8"/>
  <c r="AO2161" i="8"/>
  <c r="AH2161" i="8"/>
  <c r="S2161" i="8"/>
  <c r="U2161" i="8" s="1"/>
  <c r="V2161" i="8" s="1"/>
  <c r="X2161" i="8" s="1"/>
  <c r="R2161" i="8"/>
  <c r="M2161" i="8"/>
  <c r="L2161" i="8"/>
  <c r="K2161" i="8"/>
  <c r="J2161" i="8"/>
  <c r="AQ2160" i="8"/>
  <c r="AP2160" i="8"/>
  <c r="AF2160" i="8" s="1"/>
  <c r="AO2160" i="8"/>
  <c r="AH2160" i="8"/>
  <c r="AG2160" i="8"/>
  <c r="T2160" i="8"/>
  <c r="S2160" i="8"/>
  <c r="R2160" i="8"/>
  <c r="U2160" i="8" s="1"/>
  <c r="V2160" i="8" s="1"/>
  <c r="X2160" i="8" s="1"/>
  <c r="M2160" i="8"/>
  <c r="L2160" i="8"/>
  <c r="K2160" i="8"/>
  <c r="J2160" i="8"/>
  <c r="AQ2159" i="8"/>
  <c r="AG2159" i="8" s="1"/>
  <c r="AP2159" i="8"/>
  <c r="AF2159" i="8" s="1"/>
  <c r="AO2159" i="8"/>
  <c r="AH2159" i="8"/>
  <c r="T2159" i="8"/>
  <c r="S2159" i="8"/>
  <c r="R2159" i="8"/>
  <c r="M2159" i="8"/>
  <c r="L2159" i="8"/>
  <c r="K2159" i="8"/>
  <c r="J2159" i="8"/>
  <c r="AQ2158" i="8"/>
  <c r="AG2158" i="8" s="1"/>
  <c r="AP2158" i="8"/>
  <c r="AO2158" i="8"/>
  <c r="AH2158" i="8"/>
  <c r="M2158" i="8"/>
  <c r="L2158" i="8"/>
  <c r="K2158" i="8"/>
  <c r="J2158" i="8"/>
  <c r="AQ2157" i="8"/>
  <c r="AP2157" i="8"/>
  <c r="AH2157" i="8"/>
  <c r="M2157" i="8"/>
  <c r="L2157" i="8"/>
  <c r="AO2157" i="8" s="1"/>
  <c r="K2157" i="8"/>
  <c r="J2157" i="8"/>
  <c r="AQ2156" i="8"/>
  <c r="AP2156" i="8"/>
  <c r="AH2156" i="8"/>
  <c r="S2156" i="8"/>
  <c r="M2156" i="8"/>
  <c r="L2156" i="8"/>
  <c r="AO2156" i="8" s="1"/>
  <c r="K2156" i="8"/>
  <c r="J2156" i="8"/>
  <c r="AQ2155" i="8"/>
  <c r="AG2155" i="8" s="1"/>
  <c r="AP2155" i="8"/>
  <c r="AF2155" i="8" s="1"/>
  <c r="AH2155" i="8"/>
  <c r="AE2155" i="8"/>
  <c r="S2155" i="8"/>
  <c r="M2155" i="8"/>
  <c r="L2155" i="8"/>
  <c r="AO2155" i="8" s="1"/>
  <c r="K2155" i="8"/>
  <c r="J2155" i="8"/>
  <c r="AQ2154" i="8"/>
  <c r="AG2154" i="8" s="1"/>
  <c r="AP2154" i="8"/>
  <c r="AH2154" i="8"/>
  <c r="AF2154" i="8"/>
  <c r="AE2154" i="8"/>
  <c r="R2154" i="8"/>
  <c r="S2154" i="8"/>
  <c r="M2154" i="8"/>
  <c r="L2154" i="8"/>
  <c r="AO2154" i="8" s="1"/>
  <c r="K2154" i="8"/>
  <c r="J2154" i="8"/>
  <c r="AQ2153" i="8"/>
  <c r="AP2153" i="8"/>
  <c r="AH2153" i="8"/>
  <c r="AG2153" i="8"/>
  <c r="AE2153" i="8"/>
  <c r="S2153" i="8"/>
  <c r="M2153" i="8"/>
  <c r="L2153" i="8"/>
  <c r="AO2153" i="8" s="1"/>
  <c r="K2153" i="8"/>
  <c r="J2153" i="8"/>
  <c r="AQ2152" i="8"/>
  <c r="AP2152" i="8"/>
  <c r="AH2152" i="8"/>
  <c r="AG2152" i="8"/>
  <c r="AE2152" i="8"/>
  <c r="M2152" i="8"/>
  <c r="L2152" i="8"/>
  <c r="AO2152" i="8" s="1"/>
  <c r="K2152" i="8"/>
  <c r="J2152" i="8"/>
  <c r="AQ2151" i="8"/>
  <c r="AP2151" i="8"/>
  <c r="AO2151" i="8"/>
  <c r="AH2151" i="8"/>
  <c r="AG2151" i="8"/>
  <c r="AF2151" i="8"/>
  <c r="AE2151" i="8"/>
  <c r="R2151" i="8"/>
  <c r="M2151" i="8"/>
  <c r="L2151" i="8"/>
  <c r="K2151" i="8"/>
  <c r="J2151" i="8"/>
  <c r="AQ2150" i="8"/>
  <c r="AP2150" i="8"/>
  <c r="AD2150" i="8" s="1"/>
  <c r="AO2150" i="8"/>
  <c r="AH2150" i="8"/>
  <c r="AF2150" i="8"/>
  <c r="T2150" i="8"/>
  <c r="S2150" i="8"/>
  <c r="R2150" i="8"/>
  <c r="U2150" i="8" s="1"/>
  <c r="V2150" i="8" s="1"/>
  <c r="X2150" i="8" s="1"/>
  <c r="M2150" i="8"/>
  <c r="L2150" i="8"/>
  <c r="K2150" i="8"/>
  <c r="J2150" i="8"/>
  <c r="AQ2149" i="8"/>
  <c r="AP2149" i="8"/>
  <c r="AD2149" i="8" s="1"/>
  <c r="AO2149" i="8"/>
  <c r="AH2149" i="8"/>
  <c r="AG2149" i="8"/>
  <c r="AF2149" i="8"/>
  <c r="T2149" i="8"/>
  <c r="S2149" i="8"/>
  <c r="R2149" i="8"/>
  <c r="M2149" i="8"/>
  <c r="L2149" i="8"/>
  <c r="K2149" i="8"/>
  <c r="J2149" i="8"/>
  <c r="AQ2148" i="8"/>
  <c r="AP2148" i="8"/>
  <c r="AF2148" i="8" s="1"/>
  <c r="AO2148" i="8"/>
  <c r="AH2148" i="8"/>
  <c r="AG2148" i="8"/>
  <c r="T2148" i="8"/>
  <c r="S2148" i="8"/>
  <c r="R2148" i="8"/>
  <c r="U2148" i="8" s="1"/>
  <c r="V2148" i="8" s="1"/>
  <c r="X2148" i="8" s="1"/>
  <c r="M2148" i="8"/>
  <c r="L2148" i="8"/>
  <c r="K2148" i="8"/>
  <c r="J2148" i="8"/>
  <c r="AQ2147" i="8"/>
  <c r="AG2147" i="8" s="1"/>
  <c r="AP2147" i="8"/>
  <c r="AF2147" i="8" s="1"/>
  <c r="AO2147" i="8"/>
  <c r="AH2147" i="8"/>
  <c r="T2147" i="8"/>
  <c r="S2147" i="8"/>
  <c r="R2147" i="8"/>
  <c r="M2147" i="8"/>
  <c r="L2147" i="8"/>
  <c r="K2147" i="8"/>
  <c r="J2147" i="8"/>
  <c r="AQ2146" i="8"/>
  <c r="AP2146" i="8"/>
  <c r="AO2146" i="8"/>
  <c r="AH2146" i="8"/>
  <c r="M2146" i="8"/>
  <c r="L2146" i="8"/>
  <c r="K2146" i="8"/>
  <c r="J2146" i="8"/>
  <c r="AQ2145" i="8"/>
  <c r="AP2145" i="8"/>
  <c r="AH2145" i="8"/>
  <c r="M2145" i="8"/>
  <c r="L2145" i="8"/>
  <c r="AO2145" i="8" s="1"/>
  <c r="K2145" i="8"/>
  <c r="J2145" i="8"/>
  <c r="AQ2144" i="8"/>
  <c r="AP2144" i="8"/>
  <c r="AF2144" i="8" s="1"/>
  <c r="AH2144" i="8"/>
  <c r="S2144" i="8"/>
  <c r="M2144" i="8"/>
  <c r="L2144" i="8"/>
  <c r="AO2144" i="8" s="1"/>
  <c r="K2144" i="8"/>
  <c r="J2144" i="8"/>
  <c r="AQ2143" i="8"/>
  <c r="AG2143" i="8" s="1"/>
  <c r="AP2143" i="8"/>
  <c r="AF2143" i="8" s="1"/>
  <c r="AH2143" i="8"/>
  <c r="AE2143" i="8"/>
  <c r="S2143" i="8"/>
  <c r="M2143" i="8"/>
  <c r="L2143" i="8"/>
  <c r="AO2143" i="8" s="1"/>
  <c r="K2143" i="8"/>
  <c r="J2143" i="8"/>
  <c r="AQ2142" i="8"/>
  <c r="AG2142" i="8" s="1"/>
  <c r="AP2142" i="8"/>
  <c r="AH2142" i="8"/>
  <c r="AF2142" i="8"/>
  <c r="AD2142" i="8"/>
  <c r="R2142" i="8"/>
  <c r="S2142" i="8"/>
  <c r="M2142" i="8"/>
  <c r="L2142" i="8"/>
  <c r="AO2142" i="8" s="1"/>
  <c r="K2142" i="8"/>
  <c r="J2142" i="8"/>
  <c r="AQ2141" i="8"/>
  <c r="AP2141" i="8"/>
  <c r="AH2141" i="8"/>
  <c r="AG2141" i="8"/>
  <c r="AF2141" i="8"/>
  <c r="AD2141" i="8"/>
  <c r="S2141" i="8"/>
  <c r="M2141" i="8"/>
  <c r="L2141" i="8"/>
  <c r="AO2141" i="8" s="1"/>
  <c r="K2141" i="8"/>
  <c r="J2141" i="8"/>
  <c r="AQ2140" i="8"/>
  <c r="AP2140" i="8"/>
  <c r="AH2140" i="8"/>
  <c r="AG2140" i="8"/>
  <c r="AE2140" i="8"/>
  <c r="M2140" i="8"/>
  <c r="L2140" i="8"/>
  <c r="AO2140" i="8" s="1"/>
  <c r="K2140" i="8"/>
  <c r="J2140" i="8"/>
  <c r="AQ2139" i="8"/>
  <c r="AP2139" i="8"/>
  <c r="AO2139" i="8"/>
  <c r="AH2139" i="8"/>
  <c r="AG2139" i="8"/>
  <c r="AF2139" i="8"/>
  <c r="AE2139" i="8"/>
  <c r="R2139" i="8"/>
  <c r="M2139" i="8"/>
  <c r="L2139" i="8"/>
  <c r="K2139" i="8"/>
  <c r="J2139" i="8"/>
  <c r="AQ2138" i="8"/>
  <c r="AP2138" i="8"/>
  <c r="AO2138" i="8"/>
  <c r="AH2138" i="8"/>
  <c r="AF2138" i="8"/>
  <c r="AE2138" i="8"/>
  <c r="S2138" i="8"/>
  <c r="R2138" i="8"/>
  <c r="T2138" i="8"/>
  <c r="M2138" i="8"/>
  <c r="L2138" i="8"/>
  <c r="K2138" i="8"/>
  <c r="J2138" i="8"/>
  <c r="AQ2137" i="8"/>
  <c r="AP2137" i="8"/>
  <c r="AD2137" i="8" s="1"/>
  <c r="AO2137" i="8"/>
  <c r="AH2137" i="8"/>
  <c r="AG2137" i="8"/>
  <c r="AF2137" i="8"/>
  <c r="T2137" i="8"/>
  <c r="S2137" i="8"/>
  <c r="R2137" i="8"/>
  <c r="M2137" i="8"/>
  <c r="L2137" i="8"/>
  <c r="K2137" i="8"/>
  <c r="J2137" i="8"/>
  <c r="AQ2136" i="8"/>
  <c r="AP2136" i="8"/>
  <c r="AF2136" i="8" s="1"/>
  <c r="AO2136" i="8"/>
  <c r="AH2136" i="8"/>
  <c r="AG2136" i="8"/>
  <c r="T2136" i="8"/>
  <c r="S2136" i="8"/>
  <c r="R2136" i="8"/>
  <c r="U2136" i="8" s="1"/>
  <c r="V2136" i="8" s="1"/>
  <c r="X2136" i="8" s="1"/>
  <c r="M2136" i="8"/>
  <c r="L2136" i="8"/>
  <c r="K2136" i="8"/>
  <c r="J2136" i="8"/>
  <c r="AQ2135" i="8"/>
  <c r="AG2135" i="8" s="1"/>
  <c r="AP2135" i="8"/>
  <c r="AF2135" i="8" s="1"/>
  <c r="AO2135" i="8"/>
  <c r="AH2135" i="8"/>
  <c r="T2135" i="8"/>
  <c r="S2135" i="8"/>
  <c r="R2135" i="8"/>
  <c r="U2135" i="8" s="1"/>
  <c r="V2135" i="8" s="1"/>
  <c r="X2135" i="8" s="1"/>
  <c r="M2135" i="8"/>
  <c r="L2135" i="8"/>
  <c r="K2135" i="8"/>
  <c r="J2135" i="8"/>
  <c r="AQ2134" i="8"/>
  <c r="AP2134" i="8"/>
  <c r="AO2134" i="8"/>
  <c r="AH2134" i="8"/>
  <c r="M2134" i="8"/>
  <c r="L2134" i="8"/>
  <c r="K2134" i="8"/>
  <c r="J2134" i="8"/>
  <c r="AQ2133" i="8"/>
  <c r="AP2133" i="8"/>
  <c r="AH2133" i="8"/>
  <c r="M2133" i="8"/>
  <c r="L2133" i="8"/>
  <c r="AO2133" i="8" s="1"/>
  <c r="K2133" i="8"/>
  <c r="J2133" i="8"/>
  <c r="AQ2132" i="8"/>
  <c r="AP2132" i="8"/>
  <c r="AH2132" i="8"/>
  <c r="S2132" i="8"/>
  <c r="M2132" i="8"/>
  <c r="L2132" i="8"/>
  <c r="AO2132" i="8" s="1"/>
  <c r="K2132" i="8"/>
  <c r="J2132" i="8"/>
  <c r="AQ2131" i="8"/>
  <c r="AG2131" i="8" s="1"/>
  <c r="AP2131" i="8"/>
  <c r="AF2131" i="8" s="1"/>
  <c r="AH2131" i="8"/>
  <c r="AD2131" i="8"/>
  <c r="S2131" i="8"/>
  <c r="M2131" i="8"/>
  <c r="L2131" i="8"/>
  <c r="AO2131" i="8" s="1"/>
  <c r="K2131" i="8"/>
  <c r="J2131" i="8"/>
  <c r="AQ2130" i="8"/>
  <c r="AG2130" i="8" s="1"/>
  <c r="AP2130" i="8"/>
  <c r="AH2130" i="8"/>
  <c r="AF2130" i="8"/>
  <c r="AE2130" i="8"/>
  <c r="R2130" i="8"/>
  <c r="S2130" i="8"/>
  <c r="M2130" i="8"/>
  <c r="L2130" i="8"/>
  <c r="AO2130" i="8" s="1"/>
  <c r="K2130" i="8"/>
  <c r="J2130" i="8"/>
  <c r="AQ2129" i="8"/>
  <c r="AP2129" i="8"/>
  <c r="AH2129" i="8"/>
  <c r="AG2129" i="8"/>
  <c r="AE2129" i="8"/>
  <c r="S2129" i="8"/>
  <c r="M2129" i="8"/>
  <c r="L2129" i="8"/>
  <c r="AO2129" i="8" s="1"/>
  <c r="K2129" i="8"/>
  <c r="J2129" i="8"/>
  <c r="AQ2128" i="8"/>
  <c r="AP2128" i="8"/>
  <c r="AH2128" i="8"/>
  <c r="AG2128" i="8"/>
  <c r="AE2128" i="8"/>
  <c r="M2128" i="8"/>
  <c r="L2128" i="8"/>
  <c r="AO2128" i="8" s="1"/>
  <c r="K2128" i="8"/>
  <c r="J2128" i="8"/>
  <c r="AQ2127" i="8"/>
  <c r="AP2127" i="8"/>
  <c r="AO2127" i="8"/>
  <c r="AH2127" i="8"/>
  <c r="AG2127" i="8"/>
  <c r="AF2127" i="8"/>
  <c r="AE2127" i="8"/>
  <c r="R2127" i="8"/>
  <c r="M2127" i="8"/>
  <c r="L2127" i="8"/>
  <c r="K2127" i="8"/>
  <c r="J2127" i="8"/>
  <c r="AQ2126" i="8"/>
  <c r="AP2126" i="8"/>
  <c r="AD2126" i="8" s="1"/>
  <c r="AO2126" i="8"/>
  <c r="AH2126" i="8"/>
  <c r="AF2126" i="8"/>
  <c r="T2126" i="8"/>
  <c r="S2126" i="8"/>
  <c r="R2126" i="8"/>
  <c r="U2126" i="8" s="1"/>
  <c r="V2126" i="8" s="1"/>
  <c r="X2126" i="8" s="1"/>
  <c r="M2126" i="8"/>
  <c r="L2126" i="8"/>
  <c r="K2126" i="8"/>
  <c r="J2126" i="8"/>
  <c r="AQ2125" i="8"/>
  <c r="AE2125" i="8" s="1"/>
  <c r="AP2125" i="8"/>
  <c r="AO2125" i="8"/>
  <c r="AH2125" i="8"/>
  <c r="AG2125" i="8"/>
  <c r="AF2125" i="8"/>
  <c r="T2125" i="8"/>
  <c r="S2125" i="8"/>
  <c r="U2125" i="8" s="1"/>
  <c r="V2125" i="8" s="1"/>
  <c r="X2125" i="8" s="1"/>
  <c r="R2125" i="8"/>
  <c r="M2125" i="8"/>
  <c r="L2125" i="8"/>
  <c r="K2125" i="8"/>
  <c r="J2125" i="8"/>
  <c r="AQ2124" i="8"/>
  <c r="AE2124" i="8" s="1"/>
  <c r="AP2124" i="8"/>
  <c r="AF2124" i="8" s="1"/>
  <c r="AO2124" i="8"/>
  <c r="AH2124" i="8"/>
  <c r="AG2124" i="8"/>
  <c r="T2124" i="8"/>
  <c r="S2124" i="8"/>
  <c r="R2124" i="8"/>
  <c r="U2124" i="8" s="1"/>
  <c r="V2124" i="8" s="1"/>
  <c r="X2124" i="8" s="1"/>
  <c r="M2124" i="8"/>
  <c r="L2124" i="8"/>
  <c r="K2124" i="8"/>
  <c r="J2124" i="8"/>
  <c r="AQ2123" i="8"/>
  <c r="AG2123" i="8" s="1"/>
  <c r="AP2123" i="8"/>
  <c r="AF2123" i="8" s="1"/>
  <c r="AO2123" i="8"/>
  <c r="AH2123" i="8"/>
  <c r="U2123" i="8"/>
  <c r="V2123" i="8" s="1"/>
  <c r="X2123" i="8" s="1"/>
  <c r="T2123" i="8"/>
  <c r="S2123" i="8"/>
  <c r="R2123" i="8"/>
  <c r="M2123" i="8"/>
  <c r="L2123" i="8"/>
  <c r="K2123" i="8"/>
  <c r="J2123" i="8"/>
  <c r="AQ2122" i="8"/>
  <c r="AP2122" i="8"/>
  <c r="AO2122" i="8"/>
  <c r="AH2122" i="8"/>
  <c r="M2122" i="8"/>
  <c r="L2122" i="8"/>
  <c r="K2122" i="8"/>
  <c r="J2122" i="8"/>
  <c r="AQ2121" i="8"/>
  <c r="AP2121" i="8"/>
  <c r="AH2121" i="8"/>
  <c r="M2121" i="8"/>
  <c r="L2121" i="8"/>
  <c r="AO2121" i="8" s="1"/>
  <c r="K2121" i="8"/>
  <c r="J2121" i="8"/>
  <c r="AQ2120" i="8"/>
  <c r="AP2120" i="8"/>
  <c r="AF2120" i="8" s="1"/>
  <c r="AH2120" i="8"/>
  <c r="S2120" i="8"/>
  <c r="M2120" i="8"/>
  <c r="L2120" i="8"/>
  <c r="AO2120" i="8" s="1"/>
  <c r="K2120" i="8"/>
  <c r="J2120" i="8"/>
  <c r="AQ2119" i="8"/>
  <c r="AG2119" i="8" s="1"/>
  <c r="AP2119" i="8"/>
  <c r="AF2119" i="8" s="1"/>
  <c r="AH2119" i="8"/>
  <c r="AE2119" i="8"/>
  <c r="S2119" i="8"/>
  <c r="M2119" i="8"/>
  <c r="L2119" i="8"/>
  <c r="AO2119" i="8" s="1"/>
  <c r="K2119" i="8"/>
  <c r="J2119" i="8"/>
  <c r="AQ2118" i="8"/>
  <c r="AG2118" i="8" s="1"/>
  <c r="AP2118" i="8"/>
  <c r="AH2118" i="8"/>
  <c r="AF2118" i="8"/>
  <c r="AE2118" i="8"/>
  <c r="R2118" i="8"/>
  <c r="U2118" i="8" s="1"/>
  <c r="S2118" i="8"/>
  <c r="M2118" i="8"/>
  <c r="L2118" i="8"/>
  <c r="AO2118" i="8" s="1"/>
  <c r="K2118" i="8"/>
  <c r="J2118" i="8"/>
  <c r="AQ2117" i="8"/>
  <c r="AP2117" i="8"/>
  <c r="AH2117" i="8"/>
  <c r="AG2117" i="8"/>
  <c r="AE2117" i="8"/>
  <c r="S2117" i="8"/>
  <c r="M2117" i="8"/>
  <c r="L2117" i="8"/>
  <c r="AO2117" i="8" s="1"/>
  <c r="K2117" i="8"/>
  <c r="J2117" i="8"/>
  <c r="AQ2116" i="8"/>
  <c r="AP2116" i="8"/>
  <c r="AH2116" i="8"/>
  <c r="AF2116" i="8"/>
  <c r="AD2116" i="8"/>
  <c r="M2116" i="8"/>
  <c r="L2116" i="8"/>
  <c r="AO2116" i="8" s="1"/>
  <c r="K2116" i="8"/>
  <c r="J2116" i="8"/>
  <c r="AQ2115" i="8"/>
  <c r="AP2115" i="8"/>
  <c r="AO2115" i="8"/>
  <c r="AH2115" i="8"/>
  <c r="AG2115" i="8"/>
  <c r="AF2115" i="8"/>
  <c r="AE2115" i="8"/>
  <c r="R2115" i="8"/>
  <c r="M2115" i="8"/>
  <c r="L2115" i="8"/>
  <c r="K2115" i="8"/>
  <c r="J2115" i="8"/>
  <c r="AQ2114" i="8"/>
  <c r="AP2114" i="8"/>
  <c r="AO2114" i="8"/>
  <c r="AH2114" i="8"/>
  <c r="AF2114" i="8"/>
  <c r="AE2114" i="8"/>
  <c r="T2114" i="8"/>
  <c r="S2114" i="8"/>
  <c r="R2114" i="8"/>
  <c r="M2114" i="8"/>
  <c r="L2114" i="8"/>
  <c r="K2114" i="8"/>
  <c r="J2114" i="8"/>
  <c r="AQ2113" i="8"/>
  <c r="AP2113" i="8"/>
  <c r="AD2113" i="8" s="1"/>
  <c r="AO2113" i="8"/>
  <c r="AH2113" i="8"/>
  <c r="AG2113" i="8"/>
  <c r="AF2113" i="8"/>
  <c r="T2113" i="8"/>
  <c r="S2113" i="8"/>
  <c r="R2113" i="8"/>
  <c r="M2113" i="8"/>
  <c r="L2113" i="8"/>
  <c r="K2113" i="8"/>
  <c r="J2113" i="8"/>
  <c r="AQ2112" i="8"/>
  <c r="AP2112" i="8"/>
  <c r="AF2112" i="8" s="1"/>
  <c r="AO2112" i="8"/>
  <c r="AH2112" i="8"/>
  <c r="AG2112" i="8"/>
  <c r="T2112" i="8"/>
  <c r="S2112" i="8"/>
  <c r="R2112" i="8"/>
  <c r="U2112" i="8" s="1"/>
  <c r="V2112" i="8" s="1"/>
  <c r="X2112" i="8" s="1"/>
  <c r="Z2112" i="8" s="1"/>
  <c r="AB2112" i="8" s="1"/>
  <c r="M2112" i="8"/>
  <c r="L2112" i="8"/>
  <c r="K2112" i="8"/>
  <c r="J2112" i="8"/>
  <c r="AQ2111" i="8"/>
  <c r="AG2111" i="8" s="1"/>
  <c r="AP2111" i="8"/>
  <c r="AF2111" i="8" s="1"/>
  <c r="AO2111" i="8"/>
  <c r="AH2111" i="8"/>
  <c r="T2111" i="8"/>
  <c r="S2111" i="8"/>
  <c r="R2111" i="8"/>
  <c r="U2111" i="8" s="1"/>
  <c r="V2111" i="8" s="1"/>
  <c r="X2111" i="8" s="1"/>
  <c r="M2111" i="8"/>
  <c r="L2111" i="8"/>
  <c r="K2111" i="8"/>
  <c r="J2111" i="8"/>
  <c r="AQ2110" i="8"/>
  <c r="AP2110" i="8"/>
  <c r="AO2110" i="8"/>
  <c r="AH2110" i="8"/>
  <c r="M2110" i="8"/>
  <c r="L2110" i="8"/>
  <c r="K2110" i="8"/>
  <c r="J2110" i="8"/>
  <c r="AQ2109" i="8"/>
  <c r="AP2109" i="8"/>
  <c r="AH2109" i="8"/>
  <c r="S2109" i="8"/>
  <c r="M2109" i="8"/>
  <c r="L2109" i="8"/>
  <c r="AO2109" i="8" s="1"/>
  <c r="K2109" i="8"/>
  <c r="J2109" i="8"/>
  <c r="AQ2108" i="8"/>
  <c r="AP2108" i="8"/>
  <c r="AF2108" i="8" s="1"/>
  <c r="AH2108" i="8"/>
  <c r="S2108" i="8"/>
  <c r="M2108" i="8"/>
  <c r="L2108" i="8"/>
  <c r="AO2108" i="8" s="1"/>
  <c r="K2108" i="8"/>
  <c r="J2108" i="8"/>
  <c r="AQ2107" i="8"/>
  <c r="AG2107" i="8" s="1"/>
  <c r="AP2107" i="8"/>
  <c r="AF2107" i="8" s="1"/>
  <c r="AH2107" i="8"/>
  <c r="AE2107" i="8"/>
  <c r="S2107" i="8"/>
  <c r="M2107" i="8"/>
  <c r="L2107" i="8"/>
  <c r="AO2107" i="8" s="1"/>
  <c r="K2107" i="8"/>
  <c r="J2107" i="8"/>
  <c r="AQ2106" i="8"/>
  <c r="AG2106" i="8" s="1"/>
  <c r="AP2106" i="8"/>
  <c r="AH2106" i="8"/>
  <c r="AF2106" i="8"/>
  <c r="AD2106" i="8"/>
  <c r="R2106" i="8"/>
  <c r="S2106" i="8"/>
  <c r="M2106" i="8"/>
  <c r="L2106" i="8"/>
  <c r="AO2106" i="8" s="1"/>
  <c r="K2106" i="8"/>
  <c r="J2106" i="8"/>
  <c r="AQ2105" i="8"/>
  <c r="AP2105" i="8"/>
  <c r="AH2105" i="8"/>
  <c r="AG2105" i="8"/>
  <c r="AE2105" i="8"/>
  <c r="S2105" i="8"/>
  <c r="M2105" i="8"/>
  <c r="L2105" i="8"/>
  <c r="AO2105" i="8" s="1"/>
  <c r="K2105" i="8"/>
  <c r="J2105" i="8"/>
  <c r="AQ2104" i="8"/>
  <c r="AP2104" i="8"/>
  <c r="AH2104" i="8"/>
  <c r="AG2104" i="8"/>
  <c r="AE2104" i="8"/>
  <c r="M2104" i="8"/>
  <c r="L2104" i="8"/>
  <c r="AO2104" i="8" s="1"/>
  <c r="K2104" i="8"/>
  <c r="J2104" i="8"/>
  <c r="AQ2103" i="8"/>
  <c r="AP2103" i="8"/>
  <c r="AO2103" i="8"/>
  <c r="AH2103" i="8"/>
  <c r="AG2103" i="8"/>
  <c r="AF2103" i="8"/>
  <c r="AE2103" i="8"/>
  <c r="R2103" i="8"/>
  <c r="M2103" i="8"/>
  <c r="L2103" i="8"/>
  <c r="K2103" i="8"/>
  <c r="J2103" i="8"/>
  <c r="AQ2102" i="8"/>
  <c r="AP2102" i="8"/>
  <c r="AO2102" i="8"/>
  <c r="AH2102" i="8"/>
  <c r="AF2102" i="8"/>
  <c r="AE2102" i="8"/>
  <c r="T2102" i="8"/>
  <c r="S2102" i="8"/>
  <c r="R2102" i="8"/>
  <c r="U2102" i="8" s="1"/>
  <c r="V2102" i="8" s="1"/>
  <c r="X2102" i="8" s="1"/>
  <c r="M2102" i="8"/>
  <c r="L2102" i="8"/>
  <c r="K2102" i="8"/>
  <c r="J2102" i="8"/>
  <c r="AQ2101" i="8"/>
  <c r="AP2101" i="8"/>
  <c r="AO2101" i="8"/>
  <c r="AH2101" i="8"/>
  <c r="T2101" i="8"/>
  <c r="S2101" i="8"/>
  <c r="R2101" i="8"/>
  <c r="M2101" i="8"/>
  <c r="L2101" i="8"/>
  <c r="K2101" i="8"/>
  <c r="J2101" i="8"/>
  <c r="AQ2100" i="8"/>
  <c r="AP2100" i="8"/>
  <c r="AO2100" i="8"/>
  <c r="AH2100" i="8"/>
  <c r="AG2100" i="8"/>
  <c r="T2100" i="8"/>
  <c r="S2100" i="8"/>
  <c r="U2100" i="8" s="1"/>
  <c r="V2100" i="8" s="1"/>
  <c r="X2100" i="8" s="1"/>
  <c r="R2100" i="8"/>
  <c r="M2100" i="8"/>
  <c r="L2100" i="8"/>
  <c r="K2100" i="8"/>
  <c r="J2100" i="8"/>
  <c r="AQ2099" i="8"/>
  <c r="AP2099" i="8"/>
  <c r="AO2099" i="8"/>
  <c r="AH2099" i="8"/>
  <c r="T2099" i="8"/>
  <c r="S2099" i="8"/>
  <c r="R2099" i="8"/>
  <c r="U2099" i="8" s="1"/>
  <c r="V2099" i="8" s="1"/>
  <c r="X2099" i="8" s="1"/>
  <c r="M2099" i="8"/>
  <c r="L2099" i="8"/>
  <c r="K2099" i="8"/>
  <c r="J2099" i="8"/>
  <c r="AQ2098" i="8"/>
  <c r="AP2098" i="8"/>
  <c r="AH2098" i="8"/>
  <c r="M2098" i="8"/>
  <c r="L2098" i="8"/>
  <c r="AO2098" i="8" s="1"/>
  <c r="K2098" i="8"/>
  <c r="J2098" i="8"/>
  <c r="AQ2097" i="8"/>
  <c r="AP2097" i="8"/>
  <c r="AH2097" i="8"/>
  <c r="M2097" i="8"/>
  <c r="L2097" i="8"/>
  <c r="AO2097" i="8" s="1"/>
  <c r="K2097" i="8"/>
  <c r="J2097" i="8"/>
  <c r="AQ2096" i="8"/>
  <c r="AP2096" i="8"/>
  <c r="AH2096" i="8"/>
  <c r="S2096" i="8"/>
  <c r="M2096" i="8"/>
  <c r="L2096" i="8"/>
  <c r="AO2096" i="8" s="1"/>
  <c r="K2096" i="8"/>
  <c r="J2096" i="8"/>
  <c r="AQ2095" i="8"/>
  <c r="AP2095" i="8"/>
  <c r="AF2095" i="8" s="1"/>
  <c r="AH2095" i="8"/>
  <c r="S2095" i="8"/>
  <c r="M2095" i="8"/>
  <c r="L2095" i="8"/>
  <c r="AO2095" i="8" s="1"/>
  <c r="K2095" i="8"/>
  <c r="J2095" i="8"/>
  <c r="AQ2094" i="8"/>
  <c r="AP2094" i="8"/>
  <c r="AH2094" i="8"/>
  <c r="S2094" i="8"/>
  <c r="M2094" i="8"/>
  <c r="L2094" i="8"/>
  <c r="AO2094" i="8" s="1"/>
  <c r="K2094" i="8"/>
  <c r="J2094" i="8"/>
  <c r="AQ2093" i="8"/>
  <c r="AP2093" i="8"/>
  <c r="AH2093" i="8"/>
  <c r="AG2093" i="8"/>
  <c r="AE2093" i="8"/>
  <c r="R2093" i="8"/>
  <c r="S2093" i="8"/>
  <c r="AF2093" i="8"/>
  <c r="M2093" i="8"/>
  <c r="L2093" i="8"/>
  <c r="AO2093" i="8" s="1"/>
  <c r="K2093" i="8"/>
  <c r="J2093" i="8"/>
  <c r="AQ2092" i="8"/>
  <c r="AP2092" i="8"/>
  <c r="AH2092" i="8"/>
  <c r="AG2092" i="8"/>
  <c r="AE2092" i="8"/>
  <c r="M2092" i="8"/>
  <c r="L2092" i="8"/>
  <c r="AO2092" i="8" s="1"/>
  <c r="K2092" i="8"/>
  <c r="J2092" i="8"/>
  <c r="AQ2091" i="8"/>
  <c r="AP2091" i="8"/>
  <c r="AO2091" i="8"/>
  <c r="AH2091" i="8"/>
  <c r="AG2091" i="8"/>
  <c r="AF2091" i="8"/>
  <c r="AE2091" i="8"/>
  <c r="M2091" i="8"/>
  <c r="L2091" i="8"/>
  <c r="K2091" i="8"/>
  <c r="J2091" i="8"/>
  <c r="AQ2090" i="8"/>
  <c r="AP2090" i="8"/>
  <c r="AO2090" i="8"/>
  <c r="AH2090" i="8"/>
  <c r="AG2090" i="8"/>
  <c r="AF2090" i="8"/>
  <c r="AD2090" i="8"/>
  <c r="R2090" i="8"/>
  <c r="U2090" i="8" s="1"/>
  <c r="S2090" i="8"/>
  <c r="M2090" i="8"/>
  <c r="L2090" i="8"/>
  <c r="K2090" i="8"/>
  <c r="J2090" i="8"/>
  <c r="AQ2089" i="8"/>
  <c r="AP2089" i="8"/>
  <c r="AH2089" i="8"/>
  <c r="S2089" i="8"/>
  <c r="M2089" i="8"/>
  <c r="L2089" i="8"/>
  <c r="AO2089" i="8" s="1"/>
  <c r="K2089" i="8"/>
  <c r="J2089" i="8"/>
  <c r="AQ2088" i="8"/>
  <c r="AP2088" i="8"/>
  <c r="AH2088" i="8"/>
  <c r="AG2088" i="8"/>
  <c r="AE2088" i="8"/>
  <c r="S2088" i="8"/>
  <c r="M2088" i="8"/>
  <c r="L2088" i="8"/>
  <c r="AO2088" i="8" s="1"/>
  <c r="K2088" i="8"/>
  <c r="J2088" i="8"/>
  <c r="AQ2087" i="8"/>
  <c r="AP2087" i="8"/>
  <c r="AH2087" i="8"/>
  <c r="AG2087" i="8"/>
  <c r="AE2087" i="8"/>
  <c r="S2087" i="8"/>
  <c r="M2087" i="8"/>
  <c r="L2087" i="8"/>
  <c r="AO2087" i="8" s="1"/>
  <c r="K2087" i="8"/>
  <c r="J2087" i="8"/>
  <c r="AQ2086" i="8"/>
  <c r="AP2086" i="8"/>
  <c r="AO2086" i="8"/>
  <c r="AH2086" i="8"/>
  <c r="AG2086" i="8"/>
  <c r="AE2086" i="8"/>
  <c r="M2086" i="8"/>
  <c r="L2086" i="8"/>
  <c r="K2086" i="8"/>
  <c r="J2086" i="8"/>
  <c r="AQ2085" i="8"/>
  <c r="AP2085" i="8"/>
  <c r="AG2085" i="8" s="1"/>
  <c r="AO2085" i="8"/>
  <c r="AH2085" i="8"/>
  <c r="AE2085" i="8"/>
  <c r="M2085" i="8"/>
  <c r="L2085" i="8"/>
  <c r="K2085" i="8"/>
  <c r="J2085" i="8"/>
  <c r="AQ2084" i="8"/>
  <c r="AG2084" i="8" s="1"/>
  <c r="AP2084" i="8"/>
  <c r="AO2084" i="8"/>
  <c r="AH2084" i="8"/>
  <c r="AF2084" i="8"/>
  <c r="AD2084" i="8"/>
  <c r="R2084" i="8"/>
  <c r="M2084" i="8"/>
  <c r="L2084" i="8"/>
  <c r="K2084" i="8"/>
  <c r="J2084" i="8"/>
  <c r="AQ2083" i="8"/>
  <c r="AP2083" i="8"/>
  <c r="AO2083" i="8"/>
  <c r="AH2083" i="8"/>
  <c r="AG2083" i="8"/>
  <c r="AF2083" i="8"/>
  <c r="AE2083" i="8"/>
  <c r="T2083" i="8"/>
  <c r="S2083" i="8"/>
  <c r="R2083" i="8"/>
  <c r="M2083" i="8"/>
  <c r="L2083" i="8"/>
  <c r="K2083" i="8"/>
  <c r="J2083" i="8"/>
  <c r="AQ2082" i="8"/>
  <c r="AE2082" i="8" s="1"/>
  <c r="AP2082" i="8"/>
  <c r="AH2082" i="8"/>
  <c r="AG2082" i="8"/>
  <c r="AF2082" i="8"/>
  <c r="T2082" i="8"/>
  <c r="S2082" i="8"/>
  <c r="R2082" i="8"/>
  <c r="M2082" i="8"/>
  <c r="L2082" i="8"/>
  <c r="AO2082" i="8" s="1"/>
  <c r="K2082" i="8"/>
  <c r="J2082" i="8"/>
  <c r="AQ2081" i="8"/>
  <c r="AE2081" i="8" s="1"/>
  <c r="AP2081" i="8"/>
  <c r="AF2081" i="8" s="1"/>
  <c r="AO2081" i="8"/>
  <c r="AH2081" i="8"/>
  <c r="AG2081" i="8"/>
  <c r="U2081" i="8"/>
  <c r="V2081" i="8" s="1"/>
  <c r="X2081" i="8" s="1"/>
  <c r="T2081" i="8"/>
  <c r="S2081" i="8"/>
  <c r="R2081" i="8"/>
  <c r="M2081" i="8"/>
  <c r="L2081" i="8"/>
  <c r="K2081" i="8"/>
  <c r="J2081" i="8"/>
  <c r="AQ2080" i="8"/>
  <c r="AG2080" i="8" s="1"/>
  <c r="AP2080" i="8"/>
  <c r="AO2080" i="8"/>
  <c r="AH2080" i="8"/>
  <c r="M2080" i="8"/>
  <c r="L2080" i="8"/>
  <c r="K2080" i="8"/>
  <c r="J2080" i="8"/>
  <c r="AQ2079" i="8"/>
  <c r="AP2079" i="8"/>
  <c r="AO2079" i="8"/>
  <c r="AH2079" i="8"/>
  <c r="S2079" i="8"/>
  <c r="M2079" i="8"/>
  <c r="L2079" i="8"/>
  <c r="K2079" i="8"/>
  <c r="J2079" i="8"/>
  <c r="AQ2078" i="8"/>
  <c r="AP2078" i="8"/>
  <c r="AH2078" i="8"/>
  <c r="R2078" i="8"/>
  <c r="S2078" i="8"/>
  <c r="M2078" i="8"/>
  <c r="L2078" i="8"/>
  <c r="AO2078" i="8" s="1"/>
  <c r="K2078" i="8"/>
  <c r="J2078" i="8"/>
  <c r="AQ2077" i="8"/>
  <c r="AP2077" i="8"/>
  <c r="AH2077" i="8"/>
  <c r="S2077" i="8"/>
  <c r="M2077" i="8"/>
  <c r="L2077" i="8"/>
  <c r="AO2077" i="8" s="1"/>
  <c r="K2077" i="8"/>
  <c r="J2077" i="8"/>
  <c r="AQ2076" i="8"/>
  <c r="AP2076" i="8"/>
  <c r="AH2076" i="8"/>
  <c r="AG2076" i="8"/>
  <c r="AF2076" i="8"/>
  <c r="AD2076" i="8"/>
  <c r="S2076" i="8"/>
  <c r="M2076" i="8"/>
  <c r="L2076" i="8"/>
  <c r="AO2076" i="8" s="1"/>
  <c r="K2076" i="8"/>
  <c r="J2076" i="8"/>
  <c r="AQ2075" i="8"/>
  <c r="AP2075" i="8"/>
  <c r="AH2075" i="8"/>
  <c r="AF2075" i="8"/>
  <c r="AD2075" i="8"/>
  <c r="AG2075" i="8"/>
  <c r="M2075" i="8"/>
  <c r="L2075" i="8"/>
  <c r="AO2075" i="8" s="1"/>
  <c r="K2075" i="8"/>
  <c r="J2075" i="8"/>
  <c r="AQ2074" i="8"/>
  <c r="AP2074" i="8"/>
  <c r="AO2074" i="8"/>
  <c r="AH2074" i="8"/>
  <c r="AG2074" i="8"/>
  <c r="AE2074" i="8"/>
  <c r="M2074" i="8"/>
  <c r="L2074" i="8"/>
  <c r="K2074" i="8"/>
  <c r="J2074" i="8"/>
  <c r="AQ2073" i="8"/>
  <c r="AP2073" i="8"/>
  <c r="AG2073" i="8" s="1"/>
  <c r="AO2073" i="8"/>
  <c r="AH2073" i="8"/>
  <c r="AE2073" i="8"/>
  <c r="M2073" i="8"/>
  <c r="L2073" i="8"/>
  <c r="K2073" i="8"/>
  <c r="J2073" i="8"/>
  <c r="AQ2072" i="8"/>
  <c r="AG2072" i="8" s="1"/>
  <c r="AP2072" i="8"/>
  <c r="AO2072" i="8"/>
  <c r="AH2072" i="8"/>
  <c r="AF2072" i="8"/>
  <c r="AE2072" i="8"/>
  <c r="R2072" i="8"/>
  <c r="M2072" i="8"/>
  <c r="L2072" i="8"/>
  <c r="K2072" i="8"/>
  <c r="J2072" i="8"/>
  <c r="AQ2071" i="8"/>
  <c r="AP2071" i="8"/>
  <c r="AO2071" i="8"/>
  <c r="AH2071" i="8"/>
  <c r="AG2071" i="8"/>
  <c r="AF2071" i="8"/>
  <c r="AE2071" i="8"/>
  <c r="T2071" i="8"/>
  <c r="S2071" i="8"/>
  <c r="R2071" i="8"/>
  <c r="M2071" i="8"/>
  <c r="L2071" i="8"/>
  <c r="K2071" i="8"/>
  <c r="J2071" i="8"/>
  <c r="AQ2070" i="8"/>
  <c r="AE2070" i="8" s="1"/>
  <c r="AP2070" i="8"/>
  <c r="AH2070" i="8"/>
  <c r="AG2070" i="8"/>
  <c r="AF2070" i="8"/>
  <c r="T2070" i="8"/>
  <c r="S2070" i="8"/>
  <c r="R2070" i="8"/>
  <c r="M2070" i="8"/>
  <c r="L2070" i="8"/>
  <c r="AO2070" i="8" s="1"/>
  <c r="K2070" i="8"/>
  <c r="J2070" i="8"/>
  <c r="AQ2069" i="8"/>
  <c r="AE2069" i="8" s="1"/>
  <c r="AP2069" i="8"/>
  <c r="AF2069" i="8" s="1"/>
  <c r="AO2069" i="8"/>
  <c r="AH2069" i="8"/>
  <c r="AG2069" i="8"/>
  <c r="T2069" i="8"/>
  <c r="S2069" i="8"/>
  <c r="U2069" i="8" s="1"/>
  <c r="V2069" i="8" s="1"/>
  <c r="X2069" i="8" s="1"/>
  <c r="R2069" i="8"/>
  <c r="M2069" i="8"/>
  <c r="L2069" i="8"/>
  <c r="K2069" i="8"/>
  <c r="J2069" i="8"/>
  <c r="AQ2068" i="8"/>
  <c r="AP2068" i="8"/>
  <c r="AF2068" i="8" s="1"/>
  <c r="AO2068" i="8"/>
  <c r="AH2068" i="8"/>
  <c r="M2068" i="8"/>
  <c r="L2068" i="8"/>
  <c r="K2068" i="8"/>
  <c r="J2068" i="8"/>
  <c r="AQ2067" i="8"/>
  <c r="AG2067" i="8" s="1"/>
  <c r="AP2067" i="8"/>
  <c r="AO2067" i="8"/>
  <c r="AH2067" i="8"/>
  <c r="M2067" i="8"/>
  <c r="L2067" i="8"/>
  <c r="K2067" i="8"/>
  <c r="J2067" i="8"/>
  <c r="AQ2066" i="8"/>
  <c r="AP2066" i="8"/>
  <c r="AH2066" i="8"/>
  <c r="S2066" i="8"/>
  <c r="M2066" i="8"/>
  <c r="L2066" i="8"/>
  <c r="AO2066" i="8" s="1"/>
  <c r="K2066" i="8"/>
  <c r="J2066" i="8"/>
  <c r="AQ2065" i="8"/>
  <c r="AP2065" i="8"/>
  <c r="AH2065" i="8"/>
  <c r="S2065" i="8"/>
  <c r="M2065" i="8"/>
  <c r="L2065" i="8"/>
  <c r="AO2065" i="8" s="1"/>
  <c r="K2065" i="8"/>
  <c r="J2065" i="8"/>
  <c r="AQ2064" i="8"/>
  <c r="AP2064" i="8"/>
  <c r="AH2064" i="8"/>
  <c r="AG2064" i="8"/>
  <c r="AE2064" i="8"/>
  <c r="S2064" i="8"/>
  <c r="M2064" i="8"/>
  <c r="L2064" i="8"/>
  <c r="AO2064" i="8" s="1"/>
  <c r="K2064" i="8"/>
  <c r="J2064" i="8"/>
  <c r="AQ2063" i="8"/>
  <c r="AP2063" i="8"/>
  <c r="AH2063" i="8"/>
  <c r="AG2063" i="8"/>
  <c r="AE2063" i="8"/>
  <c r="S2063" i="8"/>
  <c r="M2063" i="8"/>
  <c r="L2063" i="8"/>
  <c r="AO2063" i="8" s="1"/>
  <c r="K2063" i="8"/>
  <c r="J2063" i="8"/>
  <c r="AQ2062" i="8"/>
  <c r="AP2062" i="8"/>
  <c r="AO2062" i="8"/>
  <c r="AH2062" i="8"/>
  <c r="AF2062" i="8"/>
  <c r="AD2062" i="8"/>
  <c r="M2062" i="8"/>
  <c r="L2062" i="8"/>
  <c r="K2062" i="8"/>
  <c r="J2062" i="8"/>
  <c r="AQ2061" i="8"/>
  <c r="AP2061" i="8"/>
  <c r="AO2061" i="8"/>
  <c r="AH2061" i="8"/>
  <c r="AF2061" i="8"/>
  <c r="AD2061" i="8"/>
  <c r="M2061" i="8"/>
  <c r="L2061" i="8"/>
  <c r="K2061" i="8"/>
  <c r="J2061" i="8"/>
  <c r="AQ2060" i="8"/>
  <c r="AP2060" i="8"/>
  <c r="AO2060" i="8"/>
  <c r="AH2060" i="8"/>
  <c r="AG2060" i="8"/>
  <c r="AF2060" i="8"/>
  <c r="AE2060" i="8"/>
  <c r="R2060" i="8"/>
  <c r="M2060" i="8"/>
  <c r="L2060" i="8"/>
  <c r="K2060" i="8"/>
  <c r="J2060" i="8"/>
  <c r="AQ2059" i="8"/>
  <c r="AP2059" i="8"/>
  <c r="AD2059" i="8" s="1"/>
  <c r="AO2059" i="8"/>
  <c r="AH2059" i="8"/>
  <c r="AF2059" i="8"/>
  <c r="T2059" i="8"/>
  <c r="S2059" i="8"/>
  <c r="R2059" i="8"/>
  <c r="U2059" i="8" s="1"/>
  <c r="V2059" i="8" s="1"/>
  <c r="X2059" i="8" s="1"/>
  <c r="M2059" i="8"/>
  <c r="L2059" i="8"/>
  <c r="K2059" i="8"/>
  <c r="J2059" i="8"/>
  <c r="AQ2058" i="8"/>
  <c r="AE2058" i="8" s="1"/>
  <c r="AP2058" i="8"/>
  <c r="AO2058" i="8"/>
  <c r="AH2058" i="8"/>
  <c r="AG2058" i="8"/>
  <c r="AF2058" i="8"/>
  <c r="T2058" i="8"/>
  <c r="S2058" i="8"/>
  <c r="R2058" i="8"/>
  <c r="M2058" i="8"/>
  <c r="L2058" i="8"/>
  <c r="K2058" i="8"/>
  <c r="J2058" i="8"/>
  <c r="AQ2057" i="8"/>
  <c r="AE2057" i="8" s="1"/>
  <c r="AP2057" i="8"/>
  <c r="AF2057" i="8" s="1"/>
  <c r="AO2057" i="8"/>
  <c r="AH2057" i="8"/>
  <c r="AG2057" i="8"/>
  <c r="T2057" i="8"/>
  <c r="S2057" i="8"/>
  <c r="R2057" i="8"/>
  <c r="M2057" i="8"/>
  <c r="L2057" i="8"/>
  <c r="K2057" i="8"/>
  <c r="J2057" i="8"/>
  <c r="AQ2056" i="8"/>
  <c r="AG2056" i="8" s="1"/>
  <c r="AP2056" i="8"/>
  <c r="AO2056" i="8"/>
  <c r="AH2056" i="8"/>
  <c r="M2056" i="8"/>
  <c r="L2056" i="8"/>
  <c r="K2056" i="8"/>
  <c r="J2056" i="8"/>
  <c r="AQ2055" i="8"/>
  <c r="AG2055" i="8" s="1"/>
  <c r="AP2055" i="8"/>
  <c r="AO2055" i="8"/>
  <c r="AH2055" i="8"/>
  <c r="M2055" i="8"/>
  <c r="L2055" i="8"/>
  <c r="K2055" i="8"/>
  <c r="J2055" i="8"/>
  <c r="AQ2054" i="8"/>
  <c r="AP2054" i="8"/>
  <c r="AH2054" i="8"/>
  <c r="S2054" i="8"/>
  <c r="M2054" i="8"/>
  <c r="L2054" i="8"/>
  <c r="AO2054" i="8" s="1"/>
  <c r="K2054" i="8"/>
  <c r="J2054" i="8"/>
  <c r="AQ2053" i="8"/>
  <c r="AP2053" i="8"/>
  <c r="AH2053" i="8"/>
  <c r="S2053" i="8"/>
  <c r="M2053" i="8"/>
  <c r="L2053" i="8"/>
  <c r="AO2053" i="8" s="1"/>
  <c r="K2053" i="8"/>
  <c r="J2053" i="8"/>
  <c r="AQ2052" i="8"/>
  <c r="AP2052" i="8"/>
  <c r="AH2052" i="8"/>
  <c r="AG2052" i="8"/>
  <c r="AE2052" i="8"/>
  <c r="S2052" i="8"/>
  <c r="M2052" i="8"/>
  <c r="L2052" i="8"/>
  <c r="AO2052" i="8" s="1"/>
  <c r="K2052" i="8"/>
  <c r="J2052" i="8"/>
  <c r="AQ2051" i="8"/>
  <c r="AP2051" i="8"/>
  <c r="AH2051" i="8"/>
  <c r="AF2051" i="8"/>
  <c r="AD2051" i="8"/>
  <c r="AG2051" i="8"/>
  <c r="M2051" i="8"/>
  <c r="L2051" i="8"/>
  <c r="AO2051" i="8" s="1"/>
  <c r="K2051" i="8"/>
  <c r="J2051" i="8"/>
  <c r="AQ2050" i="8"/>
  <c r="AP2050" i="8"/>
  <c r="AO2050" i="8"/>
  <c r="AH2050" i="8"/>
  <c r="AG2050" i="8"/>
  <c r="AE2050" i="8"/>
  <c r="M2050" i="8"/>
  <c r="L2050" i="8"/>
  <c r="K2050" i="8"/>
  <c r="J2050" i="8"/>
  <c r="AQ2049" i="8"/>
  <c r="AP2049" i="8"/>
  <c r="AO2049" i="8"/>
  <c r="AH2049" i="8"/>
  <c r="AG2049" i="8"/>
  <c r="AE2049" i="8"/>
  <c r="M2049" i="8"/>
  <c r="L2049" i="8"/>
  <c r="K2049" i="8"/>
  <c r="J2049" i="8"/>
  <c r="AQ2048" i="8"/>
  <c r="AP2048" i="8"/>
  <c r="AO2048" i="8"/>
  <c r="AH2048" i="8"/>
  <c r="AF2048" i="8"/>
  <c r="AD2048" i="8"/>
  <c r="R2048" i="8"/>
  <c r="M2048" i="8"/>
  <c r="L2048" i="8"/>
  <c r="K2048" i="8"/>
  <c r="J2048" i="8"/>
  <c r="AQ2047" i="8"/>
  <c r="AP2047" i="8"/>
  <c r="AD2047" i="8" s="1"/>
  <c r="AO2047" i="8"/>
  <c r="AH2047" i="8"/>
  <c r="AF2047" i="8"/>
  <c r="T2047" i="8"/>
  <c r="S2047" i="8"/>
  <c r="R2047" i="8"/>
  <c r="M2047" i="8"/>
  <c r="L2047" i="8"/>
  <c r="K2047" i="8"/>
  <c r="J2047" i="8"/>
  <c r="AQ2046" i="8"/>
  <c r="AE2046" i="8" s="1"/>
  <c r="AP2046" i="8"/>
  <c r="AO2046" i="8"/>
  <c r="AH2046" i="8"/>
  <c r="AG2046" i="8"/>
  <c r="AF2046" i="8"/>
  <c r="T2046" i="8"/>
  <c r="S2046" i="8"/>
  <c r="R2046" i="8"/>
  <c r="M2046" i="8"/>
  <c r="L2046" i="8"/>
  <c r="K2046" i="8"/>
  <c r="J2046" i="8"/>
  <c r="AQ2045" i="8"/>
  <c r="AP2045" i="8"/>
  <c r="AF2045" i="8" s="1"/>
  <c r="AO2045" i="8"/>
  <c r="AH2045" i="8"/>
  <c r="AG2045" i="8"/>
  <c r="T2045" i="8"/>
  <c r="S2045" i="8"/>
  <c r="R2045" i="8"/>
  <c r="M2045" i="8"/>
  <c r="L2045" i="8"/>
  <c r="K2045" i="8"/>
  <c r="J2045" i="8"/>
  <c r="AQ2044" i="8"/>
  <c r="AP2044" i="8"/>
  <c r="AF2044" i="8" s="1"/>
  <c r="AO2044" i="8"/>
  <c r="AH2044" i="8"/>
  <c r="M2044" i="8"/>
  <c r="L2044" i="8"/>
  <c r="K2044" i="8"/>
  <c r="J2044" i="8"/>
  <c r="AQ2043" i="8"/>
  <c r="AP2043" i="8"/>
  <c r="AO2043" i="8"/>
  <c r="AH2043" i="8"/>
  <c r="T2043" i="8"/>
  <c r="M2043" i="8"/>
  <c r="L2043" i="8"/>
  <c r="K2043" i="8"/>
  <c r="J2043" i="8"/>
  <c r="AQ2042" i="8"/>
  <c r="AP2042" i="8"/>
  <c r="AH2042" i="8"/>
  <c r="S2042" i="8"/>
  <c r="M2042" i="8"/>
  <c r="L2042" i="8"/>
  <c r="AO2042" i="8" s="1"/>
  <c r="K2042" i="8"/>
  <c r="J2042" i="8"/>
  <c r="AQ2041" i="8"/>
  <c r="AP2041" i="8"/>
  <c r="AH2041" i="8"/>
  <c r="S2041" i="8"/>
  <c r="M2041" i="8"/>
  <c r="L2041" i="8"/>
  <c r="AO2041" i="8" s="1"/>
  <c r="K2041" i="8"/>
  <c r="J2041" i="8"/>
  <c r="AQ2040" i="8"/>
  <c r="AP2040" i="8"/>
  <c r="AH2040" i="8"/>
  <c r="AF2040" i="8"/>
  <c r="AD2040" i="8"/>
  <c r="AG2040" i="8"/>
  <c r="M2040" i="8"/>
  <c r="L2040" i="8"/>
  <c r="AO2040" i="8" s="1"/>
  <c r="K2040" i="8"/>
  <c r="J2040" i="8"/>
  <c r="AQ2039" i="8"/>
  <c r="AP2039" i="8"/>
  <c r="AH2039" i="8"/>
  <c r="AG2039" i="8"/>
  <c r="AE2039" i="8"/>
  <c r="R2039" i="8"/>
  <c r="S2039" i="8"/>
  <c r="M2039" i="8"/>
  <c r="L2039" i="8"/>
  <c r="AO2039" i="8" s="1"/>
  <c r="K2039" i="8"/>
  <c r="J2039" i="8"/>
  <c r="AQ2038" i="8"/>
  <c r="AP2038" i="8"/>
  <c r="AO2038" i="8"/>
  <c r="AH2038" i="8"/>
  <c r="AF2038" i="8"/>
  <c r="AD2038" i="8"/>
  <c r="M2038" i="8"/>
  <c r="L2038" i="8"/>
  <c r="K2038" i="8"/>
  <c r="J2038" i="8"/>
  <c r="AQ2037" i="8"/>
  <c r="AP2037" i="8"/>
  <c r="AO2037" i="8"/>
  <c r="AH2037" i="8"/>
  <c r="AF2037" i="8"/>
  <c r="AD2037" i="8"/>
  <c r="M2037" i="8"/>
  <c r="L2037" i="8"/>
  <c r="K2037" i="8"/>
  <c r="J2037" i="8"/>
  <c r="AQ2036" i="8"/>
  <c r="AP2036" i="8"/>
  <c r="AO2036" i="8"/>
  <c r="AH2036" i="8"/>
  <c r="AF2036" i="8"/>
  <c r="AD2036" i="8"/>
  <c r="R2036" i="8"/>
  <c r="M2036" i="8"/>
  <c r="L2036" i="8"/>
  <c r="K2036" i="8"/>
  <c r="J2036" i="8"/>
  <c r="AQ2035" i="8"/>
  <c r="AP2035" i="8"/>
  <c r="AD2035" i="8" s="1"/>
  <c r="AO2035" i="8"/>
  <c r="AH2035" i="8"/>
  <c r="AF2035" i="8"/>
  <c r="T2035" i="8"/>
  <c r="S2035" i="8"/>
  <c r="R2035" i="8"/>
  <c r="M2035" i="8"/>
  <c r="L2035" i="8"/>
  <c r="K2035" i="8"/>
  <c r="J2035" i="8"/>
  <c r="AQ2034" i="8"/>
  <c r="AE2034" i="8" s="1"/>
  <c r="AP2034" i="8"/>
  <c r="AO2034" i="8"/>
  <c r="AH2034" i="8"/>
  <c r="AG2034" i="8"/>
  <c r="AF2034" i="8"/>
  <c r="T2034" i="8"/>
  <c r="S2034" i="8"/>
  <c r="R2034" i="8"/>
  <c r="M2034" i="8"/>
  <c r="L2034" i="8"/>
  <c r="K2034" i="8"/>
  <c r="J2034" i="8"/>
  <c r="AQ2033" i="8"/>
  <c r="AP2033" i="8"/>
  <c r="AF2033" i="8" s="1"/>
  <c r="AO2033" i="8"/>
  <c r="AH2033" i="8"/>
  <c r="AG2033" i="8"/>
  <c r="T2033" i="8"/>
  <c r="S2033" i="8"/>
  <c r="R2033" i="8"/>
  <c r="M2033" i="8"/>
  <c r="L2033" i="8"/>
  <c r="K2033" i="8"/>
  <c r="J2033" i="8"/>
  <c r="AQ2032" i="8"/>
  <c r="AP2032" i="8"/>
  <c r="AF2032" i="8" s="1"/>
  <c r="AO2032" i="8"/>
  <c r="AH2032" i="8"/>
  <c r="M2032" i="8"/>
  <c r="L2032" i="8"/>
  <c r="K2032" i="8"/>
  <c r="J2032" i="8"/>
  <c r="AQ2031" i="8"/>
  <c r="AP2031" i="8"/>
  <c r="AO2031" i="8"/>
  <c r="AH2031" i="8"/>
  <c r="M2031" i="8"/>
  <c r="L2031" i="8"/>
  <c r="K2031" i="8"/>
  <c r="J2031" i="8"/>
  <c r="AQ2030" i="8"/>
  <c r="AP2030" i="8"/>
  <c r="AH2030" i="8"/>
  <c r="S2030" i="8"/>
  <c r="M2030" i="8"/>
  <c r="L2030" i="8"/>
  <c r="AO2030" i="8" s="1"/>
  <c r="K2030" i="8"/>
  <c r="J2030" i="8"/>
  <c r="AQ2029" i="8"/>
  <c r="AP2029" i="8"/>
  <c r="AH2029" i="8"/>
  <c r="AD2029" i="8"/>
  <c r="S2029" i="8"/>
  <c r="M2029" i="8"/>
  <c r="L2029" i="8"/>
  <c r="AO2029" i="8" s="1"/>
  <c r="K2029" i="8"/>
  <c r="J2029" i="8"/>
  <c r="AQ2028" i="8"/>
  <c r="AP2028" i="8"/>
  <c r="AH2028" i="8"/>
  <c r="AG2028" i="8"/>
  <c r="AE2028" i="8"/>
  <c r="R2028" i="8"/>
  <c r="S2028" i="8"/>
  <c r="M2028" i="8"/>
  <c r="L2028" i="8"/>
  <c r="AO2028" i="8" s="1"/>
  <c r="K2028" i="8"/>
  <c r="J2028" i="8"/>
  <c r="AQ2027" i="8"/>
  <c r="AP2027" i="8"/>
  <c r="AH2027" i="8"/>
  <c r="AF2027" i="8"/>
  <c r="AD2027" i="8"/>
  <c r="AG2027" i="8"/>
  <c r="M2027" i="8"/>
  <c r="L2027" i="8"/>
  <c r="AO2027" i="8" s="1"/>
  <c r="K2027" i="8"/>
  <c r="J2027" i="8"/>
  <c r="AQ2026" i="8"/>
  <c r="AP2026" i="8"/>
  <c r="AO2026" i="8"/>
  <c r="AH2026" i="8"/>
  <c r="AF2026" i="8"/>
  <c r="AD2026" i="8"/>
  <c r="M2026" i="8"/>
  <c r="L2026" i="8"/>
  <c r="K2026" i="8"/>
  <c r="J2026" i="8"/>
  <c r="AQ2025" i="8"/>
  <c r="AP2025" i="8"/>
  <c r="AO2025" i="8"/>
  <c r="AH2025" i="8"/>
  <c r="AG2025" i="8"/>
  <c r="AE2025" i="8"/>
  <c r="R2025" i="8"/>
  <c r="AF2025" i="8"/>
  <c r="M2025" i="8"/>
  <c r="L2025" i="8"/>
  <c r="K2025" i="8"/>
  <c r="J2025" i="8"/>
  <c r="AQ2024" i="8"/>
  <c r="AP2024" i="8"/>
  <c r="AO2024" i="8"/>
  <c r="AH2024" i="8"/>
  <c r="AG2024" i="8"/>
  <c r="AF2024" i="8"/>
  <c r="AE2024" i="8"/>
  <c r="R2024" i="8"/>
  <c r="M2024" i="8"/>
  <c r="L2024" i="8"/>
  <c r="K2024" i="8"/>
  <c r="J2024" i="8"/>
  <c r="AQ2023" i="8"/>
  <c r="AP2023" i="8"/>
  <c r="AG2023" i="8" s="1"/>
  <c r="AO2023" i="8"/>
  <c r="AH2023" i="8"/>
  <c r="AE2023" i="8"/>
  <c r="T2023" i="8"/>
  <c r="S2023" i="8"/>
  <c r="R2023" i="8"/>
  <c r="U2023" i="8" s="1"/>
  <c r="V2023" i="8" s="1"/>
  <c r="X2023" i="8" s="1"/>
  <c r="M2023" i="8"/>
  <c r="L2023" i="8"/>
  <c r="K2023" i="8"/>
  <c r="J2023" i="8"/>
  <c r="AQ2022" i="8"/>
  <c r="AP2022" i="8"/>
  <c r="AD2022" i="8" s="1"/>
  <c r="AO2022" i="8"/>
  <c r="AH2022" i="8"/>
  <c r="AF2022" i="8"/>
  <c r="T2022" i="8"/>
  <c r="S2022" i="8"/>
  <c r="R2022" i="8"/>
  <c r="M2022" i="8"/>
  <c r="L2022" i="8"/>
  <c r="K2022" i="8"/>
  <c r="J2022" i="8"/>
  <c r="AQ2021" i="8"/>
  <c r="AE2021" i="8" s="1"/>
  <c r="AP2021" i="8"/>
  <c r="AO2021" i="8"/>
  <c r="AH2021" i="8"/>
  <c r="AG2021" i="8"/>
  <c r="T2021" i="8"/>
  <c r="S2021" i="8"/>
  <c r="R2021" i="8"/>
  <c r="U2021" i="8" s="1"/>
  <c r="V2021" i="8" s="1"/>
  <c r="X2021" i="8" s="1"/>
  <c r="M2021" i="8"/>
  <c r="L2021" i="8"/>
  <c r="K2021" i="8"/>
  <c r="J2021" i="8"/>
  <c r="AQ2020" i="8"/>
  <c r="AP2020" i="8"/>
  <c r="AO2020" i="8"/>
  <c r="AH2020" i="8"/>
  <c r="M2020" i="8"/>
  <c r="L2020" i="8"/>
  <c r="K2020" i="8"/>
  <c r="J2020" i="8"/>
  <c r="AQ2019" i="8"/>
  <c r="AP2019" i="8"/>
  <c r="AH2019" i="8"/>
  <c r="M2019" i="8"/>
  <c r="L2019" i="8"/>
  <c r="AO2019" i="8" s="1"/>
  <c r="K2019" i="8"/>
  <c r="J2019" i="8"/>
  <c r="AQ2018" i="8"/>
  <c r="AP2018" i="8"/>
  <c r="AH2018" i="8"/>
  <c r="S2018" i="8"/>
  <c r="M2018" i="8"/>
  <c r="L2018" i="8"/>
  <c r="AO2018" i="8" s="1"/>
  <c r="K2018" i="8"/>
  <c r="J2018" i="8"/>
  <c r="AQ2017" i="8"/>
  <c r="AP2017" i="8"/>
  <c r="AH2017" i="8"/>
  <c r="S2017" i="8"/>
  <c r="M2017" i="8"/>
  <c r="L2017" i="8"/>
  <c r="AO2017" i="8" s="1"/>
  <c r="K2017" i="8"/>
  <c r="J2017" i="8"/>
  <c r="AQ2016" i="8"/>
  <c r="AP2016" i="8"/>
  <c r="AH2016" i="8"/>
  <c r="AG2016" i="8"/>
  <c r="AE2016" i="8"/>
  <c r="R2016" i="8"/>
  <c r="M2016" i="8"/>
  <c r="L2016" i="8"/>
  <c r="AO2016" i="8" s="1"/>
  <c r="K2016" i="8"/>
  <c r="J2016" i="8"/>
  <c r="AQ2015" i="8"/>
  <c r="AP2015" i="8"/>
  <c r="AH2015" i="8"/>
  <c r="AG2015" i="8"/>
  <c r="AE2015" i="8"/>
  <c r="S2015" i="8"/>
  <c r="M2015" i="8"/>
  <c r="L2015" i="8"/>
  <c r="AO2015" i="8" s="1"/>
  <c r="K2015" i="8"/>
  <c r="J2015" i="8"/>
  <c r="AQ2014" i="8"/>
  <c r="AP2014" i="8"/>
  <c r="AO2014" i="8"/>
  <c r="AH2014" i="8"/>
  <c r="AF2014" i="8"/>
  <c r="AD2014" i="8"/>
  <c r="M2014" i="8"/>
  <c r="L2014" i="8"/>
  <c r="K2014" i="8"/>
  <c r="J2014" i="8"/>
  <c r="AQ2013" i="8"/>
  <c r="AP2013" i="8"/>
  <c r="AO2013" i="8"/>
  <c r="AH2013" i="8"/>
  <c r="R2013" i="8"/>
  <c r="M2013" i="8"/>
  <c r="L2013" i="8"/>
  <c r="K2013" i="8"/>
  <c r="J2013" i="8"/>
  <c r="AQ2012" i="8"/>
  <c r="AP2012" i="8"/>
  <c r="AO2012" i="8"/>
  <c r="AH2012" i="8"/>
  <c r="S2012" i="8"/>
  <c r="M2012" i="8"/>
  <c r="L2012" i="8"/>
  <c r="K2012" i="8"/>
  <c r="J2012" i="8"/>
  <c r="AQ2011" i="8"/>
  <c r="AP2011" i="8"/>
  <c r="AH2011" i="8"/>
  <c r="AG2011" i="8"/>
  <c r="AF2011" i="8"/>
  <c r="AE2011" i="8"/>
  <c r="R2011" i="8"/>
  <c r="M2011" i="8"/>
  <c r="L2011" i="8"/>
  <c r="AO2011" i="8" s="1"/>
  <c r="K2011" i="8"/>
  <c r="J2011" i="8"/>
  <c r="AQ2010" i="8"/>
  <c r="AP2010" i="8"/>
  <c r="AO2010" i="8"/>
  <c r="AH2010" i="8"/>
  <c r="AG2010" i="8"/>
  <c r="AF2010" i="8"/>
  <c r="AE2010" i="8"/>
  <c r="S2010" i="8"/>
  <c r="R2010" i="8"/>
  <c r="U2010" i="8" s="1"/>
  <c r="V2010" i="8" s="1"/>
  <c r="X2010" i="8" s="1"/>
  <c r="T2010" i="8"/>
  <c r="M2010" i="8"/>
  <c r="L2010" i="8"/>
  <c r="K2010" i="8"/>
  <c r="J2010" i="8"/>
  <c r="AQ2009" i="8"/>
  <c r="AP2009" i="8"/>
  <c r="AO2009" i="8"/>
  <c r="AH2009" i="8"/>
  <c r="AF2009" i="8"/>
  <c r="T2009" i="8"/>
  <c r="S2009" i="8"/>
  <c r="R2009" i="8"/>
  <c r="M2009" i="8"/>
  <c r="L2009" i="8"/>
  <c r="K2009" i="8"/>
  <c r="J2009" i="8"/>
  <c r="AQ2008" i="8"/>
  <c r="AP2008" i="8"/>
  <c r="AO2008" i="8"/>
  <c r="AH2008" i="8"/>
  <c r="AG2008" i="8"/>
  <c r="M2008" i="8"/>
  <c r="L2008" i="8"/>
  <c r="K2008" i="8"/>
  <c r="J2008" i="8"/>
  <c r="AQ2007" i="8"/>
  <c r="AG2007" i="8" s="1"/>
  <c r="AP2007" i="8"/>
  <c r="AO2007" i="8"/>
  <c r="AH2007" i="8"/>
  <c r="AF2007" i="8"/>
  <c r="AE2007" i="8"/>
  <c r="R2007" i="8"/>
  <c r="T2007" i="8"/>
  <c r="M2007" i="8"/>
  <c r="L2007" i="8"/>
  <c r="K2007" i="8"/>
  <c r="J2007" i="8"/>
  <c r="AQ2006" i="8"/>
  <c r="AE2006" i="8" s="1"/>
  <c r="AP2006" i="8"/>
  <c r="AG2006" i="8" s="1"/>
  <c r="AH2006" i="8"/>
  <c r="T2006" i="8"/>
  <c r="S2006" i="8"/>
  <c r="R2006" i="8"/>
  <c r="M2006" i="8"/>
  <c r="L2006" i="8"/>
  <c r="AO2006" i="8" s="1"/>
  <c r="K2006" i="8"/>
  <c r="J2006" i="8"/>
  <c r="AQ2005" i="8"/>
  <c r="AP2005" i="8"/>
  <c r="AH2005" i="8"/>
  <c r="T2005" i="8"/>
  <c r="S2005" i="8"/>
  <c r="R2005" i="8"/>
  <c r="U2005" i="8" s="1"/>
  <c r="V2005" i="8" s="1"/>
  <c r="X2005" i="8" s="1"/>
  <c r="M2005" i="8"/>
  <c r="L2005" i="8"/>
  <c r="AO2005" i="8" s="1"/>
  <c r="K2005" i="8"/>
  <c r="J2005" i="8"/>
  <c r="AQ2004" i="8"/>
  <c r="AP2004" i="8"/>
  <c r="AF2004" i="8" s="1"/>
  <c r="AO2004" i="8"/>
  <c r="AH2004" i="8"/>
  <c r="S2004" i="8"/>
  <c r="M2004" i="8"/>
  <c r="L2004" i="8"/>
  <c r="K2004" i="8"/>
  <c r="J2004" i="8"/>
  <c r="AQ2003" i="8"/>
  <c r="AG2003" i="8" s="1"/>
  <c r="AP2003" i="8"/>
  <c r="AF2003" i="8" s="1"/>
  <c r="AH2003" i="8"/>
  <c r="M2003" i="8"/>
  <c r="L2003" i="8"/>
  <c r="AO2003" i="8" s="1"/>
  <c r="K2003" i="8"/>
  <c r="J2003" i="8"/>
  <c r="AQ2002" i="8"/>
  <c r="AP2002" i="8"/>
  <c r="AF2002" i="8" s="1"/>
  <c r="AH2002" i="8"/>
  <c r="M2002" i="8"/>
  <c r="L2002" i="8"/>
  <c r="AO2002" i="8" s="1"/>
  <c r="K2002" i="8"/>
  <c r="J2002" i="8"/>
  <c r="AQ2001" i="8"/>
  <c r="AP2001" i="8"/>
  <c r="AH2001" i="8"/>
  <c r="AF2001" i="8"/>
  <c r="M2001" i="8"/>
  <c r="L2001" i="8"/>
  <c r="AO2001" i="8" s="1"/>
  <c r="K2001" i="8"/>
  <c r="J2001" i="8"/>
  <c r="AQ2000" i="8"/>
  <c r="AP2000" i="8"/>
  <c r="AH2000" i="8"/>
  <c r="AG2000" i="8"/>
  <c r="AE2000" i="8"/>
  <c r="T2000" i="8"/>
  <c r="S2000" i="8"/>
  <c r="M2000" i="8"/>
  <c r="L2000" i="8"/>
  <c r="AO2000" i="8" s="1"/>
  <c r="K2000" i="8"/>
  <c r="J2000" i="8"/>
  <c r="AQ1999" i="8"/>
  <c r="AP1999" i="8"/>
  <c r="AH1999" i="8"/>
  <c r="AG1999" i="8"/>
  <c r="AF1999" i="8"/>
  <c r="AE1999" i="8"/>
  <c r="R1999" i="8"/>
  <c r="M1999" i="8"/>
  <c r="L1999" i="8"/>
  <c r="AO1999" i="8" s="1"/>
  <c r="K1999" i="8"/>
  <c r="J1999" i="8"/>
  <c r="AQ1998" i="8"/>
  <c r="AP1998" i="8"/>
  <c r="AO1998" i="8"/>
  <c r="AH1998" i="8"/>
  <c r="AG1998" i="8"/>
  <c r="AF1998" i="8"/>
  <c r="AE1998" i="8"/>
  <c r="S1998" i="8"/>
  <c r="R1998" i="8"/>
  <c r="U1998" i="8" s="1"/>
  <c r="V1998" i="8" s="1"/>
  <c r="X1998" i="8" s="1"/>
  <c r="T1998" i="8"/>
  <c r="M1998" i="8"/>
  <c r="L1998" i="8"/>
  <c r="K1998" i="8"/>
  <c r="J1998" i="8"/>
  <c r="AQ1997" i="8"/>
  <c r="AP1997" i="8"/>
  <c r="AO1997" i="8"/>
  <c r="AH1997" i="8"/>
  <c r="AF1997" i="8"/>
  <c r="T1997" i="8"/>
  <c r="S1997" i="8"/>
  <c r="R1997" i="8"/>
  <c r="M1997" i="8"/>
  <c r="L1997" i="8"/>
  <c r="K1997" i="8"/>
  <c r="J1997" i="8"/>
  <c r="AQ1996" i="8"/>
  <c r="AP1996" i="8"/>
  <c r="AO1996" i="8"/>
  <c r="AH1996" i="8"/>
  <c r="AG1996" i="8"/>
  <c r="M1996" i="8"/>
  <c r="L1996" i="8"/>
  <c r="K1996" i="8"/>
  <c r="J1996" i="8"/>
  <c r="AQ1995" i="8"/>
  <c r="AG1995" i="8" s="1"/>
  <c r="AP1995" i="8"/>
  <c r="AO1995" i="8"/>
  <c r="AH1995" i="8"/>
  <c r="AF1995" i="8"/>
  <c r="AE1995" i="8"/>
  <c r="R1995" i="8"/>
  <c r="T1995" i="8"/>
  <c r="M1995" i="8"/>
  <c r="L1995" i="8"/>
  <c r="K1995" i="8"/>
  <c r="J1995" i="8"/>
  <c r="AQ1994" i="8"/>
  <c r="AE1994" i="8" s="1"/>
  <c r="AP1994" i="8"/>
  <c r="AG1994" i="8" s="1"/>
  <c r="AH1994" i="8"/>
  <c r="T1994" i="8"/>
  <c r="S1994" i="8"/>
  <c r="U1994" i="8" s="1"/>
  <c r="V1994" i="8" s="1"/>
  <c r="X1994" i="8" s="1"/>
  <c r="R1994" i="8"/>
  <c r="M1994" i="8"/>
  <c r="L1994" i="8"/>
  <c r="AO1994" i="8" s="1"/>
  <c r="K1994" i="8"/>
  <c r="J1994" i="8"/>
  <c r="AQ1993" i="8"/>
  <c r="AG1993" i="8" s="1"/>
  <c r="AP1993" i="8"/>
  <c r="AH1993" i="8"/>
  <c r="T1993" i="8"/>
  <c r="S1993" i="8"/>
  <c r="R1993" i="8"/>
  <c r="U1993" i="8" s="1"/>
  <c r="V1993" i="8" s="1"/>
  <c r="X1993" i="8" s="1"/>
  <c r="M1993" i="8"/>
  <c r="L1993" i="8"/>
  <c r="AO1993" i="8" s="1"/>
  <c r="K1993" i="8"/>
  <c r="J1993" i="8"/>
  <c r="AQ1992" i="8"/>
  <c r="AP1992" i="8"/>
  <c r="AO1992" i="8"/>
  <c r="AH1992" i="8"/>
  <c r="S1992" i="8"/>
  <c r="M1992" i="8"/>
  <c r="L1992" i="8"/>
  <c r="K1992" i="8"/>
  <c r="J1992" i="8"/>
  <c r="AQ1991" i="8"/>
  <c r="AG1991" i="8" s="1"/>
  <c r="AP1991" i="8"/>
  <c r="AF1991" i="8" s="1"/>
  <c r="AH1991" i="8"/>
  <c r="T1991" i="8"/>
  <c r="M1991" i="8"/>
  <c r="L1991" i="8"/>
  <c r="AO1991" i="8" s="1"/>
  <c r="K1991" i="8"/>
  <c r="J1991" i="8"/>
  <c r="AQ1990" i="8"/>
  <c r="AG1990" i="8" s="1"/>
  <c r="AP1990" i="8"/>
  <c r="AH1990" i="8"/>
  <c r="AE1990" i="8"/>
  <c r="M1990" i="8"/>
  <c r="L1990" i="8"/>
  <c r="AO1990" i="8" s="1"/>
  <c r="K1990" i="8"/>
  <c r="J1990" i="8"/>
  <c r="AQ1989" i="8"/>
  <c r="AG1989" i="8" s="1"/>
  <c r="AP1989" i="8"/>
  <c r="AH1989" i="8"/>
  <c r="AF1989" i="8"/>
  <c r="M1989" i="8"/>
  <c r="L1989" i="8"/>
  <c r="AO1989" i="8" s="1"/>
  <c r="K1989" i="8"/>
  <c r="J1989" i="8"/>
  <c r="AQ1988" i="8"/>
  <c r="AP1988" i="8"/>
  <c r="AH1988" i="8"/>
  <c r="AG1988" i="8"/>
  <c r="AE1988" i="8"/>
  <c r="S1988" i="8"/>
  <c r="M1988" i="8"/>
  <c r="L1988" i="8"/>
  <c r="AO1988" i="8" s="1"/>
  <c r="K1988" i="8"/>
  <c r="J1988" i="8"/>
  <c r="AQ1987" i="8"/>
  <c r="AP1987" i="8"/>
  <c r="AH1987" i="8"/>
  <c r="AF1987" i="8"/>
  <c r="AD1987" i="8"/>
  <c r="R1987" i="8"/>
  <c r="M1987" i="8"/>
  <c r="L1987" i="8"/>
  <c r="AO1987" i="8" s="1"/>
  <c r="K1987" i="8"/>
  <c r="J1987" i="8"/>
  <c r="AQ1986" i="8"/>
  <c r="AP1986" i="8"/>
  <c r="AO1986" i="8"/>
  <c r="AH1986" i="8"/>
  <c r="AG1986" i="8"/>
  <c r="AF1986" i="8"/>
  <c r="AE1986" i="8"/>
  <c r="S1986" i="8"/>
  <c r="R1986" i="8"/>
  <c r="U1986" i="8" s="1"/>
  <c r="V1986" i="8" s="1"/>
  <c r="X1986" i="8" s="1"/>
  <c r="T1986" i="8"/>
  <c r="M1986" i="8"/>
  <c r="L1986" i="8"/>
  <c r="K1986" i="8"/>
  <c r="J1986" i="8"/>
  <c r="AQ1985" i="8"/>
  <c r="AP1985" i="8"/>
  <c r="AO1985" i="8"/>
  <c r="AH1985" i="8"/>
  <c r="T1985" i="8"/>
  <c r="S1985" i="8"/>
  <c r="R1985" i="8"/>
  <c r="M1985" i="8"/>
  <c r="L1985" i="8"/>
  <c r="K1985" i="8"/>
  <c r="J1985" i="8"/>
  <c r="AQ1984" i="8"/>
  <c r="AP1984" i="8"/>
  <c r="AF1984" i="8" s="1"/>
  <c r="AO1984" i="8"/>
  <c r="AH1984" i="8"/>
  <c r="M1984" i="8"/>
  <c r="L1984" i="8"/>
  <c r="K1984" i="8"/>
  <c r="J1984" i="8"/>
  <c r="AQ1983" i="8"/>
  <c r="AP1983" i="8"/>
  <c r="AD1983" i="8" s="1"/>
  <c r="AO1983" i="8"/>
  <c r="AH1983" i="8"/>
  <c r="AF1983" i="8"/>
  <c r="R1983" i="8"/>
  <c r="M1983" i="8"/>
  <c r="L1983" i="8"/>
  <c r="K1983" i="8"/>
  <c r="J1983" i="8"/>
  <c r="AQ1982" i="8"/>
  <c r="AP1982" i="8"/>
  <c r="AG1982" i="8" s="1"/>
  <c r="AO1982" i="8"/>
  <c r="AH1982" i="8"/>
  <c r="T1982" i="8"/>
  <c r="S1982" i="8"/>
  <c r="R1982" i="8"/>
  <c r="M1982" i="8"/>
  <c r="L1982" i="8"/>
  <c r="K1982" i="8"/>
  <c r="J1982" i="8"/>
  <c r="AQ1981" i="8"/>
  <c r="AP1981" i="8"/>
  <c r="AH1981" i="8"/>
  <c r="T1981" i="8"/>
  <c r="S1981" i="8"/>
  <c r="R1981" i="8"/>
  <c r="M1981" i="8"/>
  <c r="L1981" i="8"/>
  <c r="AO1981" i="8" s="1"/>
  <c r="K1981" i="8"/>
  <c r="J1981" i="8"/>
  <c r="AQ1980" i="8"/>
  <c r="AP1980" i="8"/>
  <c r="AF1980" i="8" s="1"/>
  <c r="AO1980" i="8"/>
  <c r="AH1980" i="8"/>
  <c r="S1980" i="8"/>
  <c r="M1980" i="8"/>
  <c r="L1980" i="8"/>
  <c r="K1980" i="8"/>
  <c r="J1980" i="8"/>
  <c r="AQ1979" i="8"/>
  <c r="AG1979" i="8" s="1"/>
  <c r="AP1979" i="8"/>
  <c r="AF1979" i="8" s="1"/>
  <c r="AH1979" i="8"/>
  <c r="M1979" i="8"/>
  <c r="L1979" i="8"/>
  <c r="AO1979" i="8" s="1"/>
  <c r="K1979" i="8"/>
  <c r="J1979" i="8"/>
  <c r="AQ1978" i="8"/>
  <c r="AG1978" i="8" s="1"/>
  <c r="AP1978" i="8"/>
  <c r="AH1978" i="8"/>
  <c r="AE1978" i="8"/>
  <c r="M1978" i="8"/>
  <c r="L1978" i="8"/>
  <c r="AO1978" i="8" s="1"/>
  <c r="K1978" i="8"/>
  <c r="J1978" i="8"/>
  <c r="AQ1977" i="8"/>
  <c r="AG1977" i="8" s="1"/>
  <c r="AP1977" i="8"/>
  <c r="AH1977" i="8"/>
  <c r="AF1977" i="8"/>
  <c r="M1977" i="8"/>
  <c r="L1977" i="8"/>
  <c r="AO1977" i="8" s="1"/>
  <c r="K1977" i="8"/>
  <c r="J1977" i="8"/>
  <c r="AQ1976" i="8"/>
  <c r="AP1976" i="8"/>
  <c r="AH1976" i="8"/>
  <c r="AG1976" i="8"/>
  <c r="AE1976" i="8"/>
  <c r="S1976" i="8"/>
  <c r="M1976" i="8"/>
  <c r="L1976" i="8"/>
  <c r="AO1976" i="8" s="1"/>
  <c r="K1976" i="8"/>
  <c r="J1976" i="8"/>
  <c r="AQ1975" i="8"/>
  <c r="AP1975" i="8"/>
  <c r="AH1975" i="8"/>
  <c r="AF1975" i="8"/>
  <c r="AD1975" i="8"/>
  <c r="R1975" i="8"/>
  <c r="M1975" i="8"/>
  <c r="L1975" i="8"/>
  <c r="AO1975" i="8" s="1"/>
  <c r="K1975" i="8"/>
  <c r="J1975" i="8"/>
  <c r="AQ1974" i="8"/>
  <c r="AP1974" i="8"/>
  <c r="AO1974" i="8"/>
  <c r="AH1974" i="8"/>
  <c r="AF1974" i="8"/>
  <c r="AD1974" i="8"/>
  <c r="S1974" i="8"/>
  <c r="R1974" i="8"/>
  <c r="U1974" i="8" s="1"/>
  <c r="V1974" i="8" s="1"/>
  <c r="X1974" i="8" s="1"/>
  <c r="AG1974" i="8"/>
  <c r="T1974" i="8"/>
  <c r="M1974" i="8"/>
  <c r="L1974" i="8"/>
  <c r="K1974" i="8"/>
  <c r="J1974" i="8"/>
  <c r="AQ1973" i="8"/>
  <c r="AP1973" i="8"/>
  <c r="AF1973" i="8" s="1"/>
  <c r="AO1973" i="8"/>
  <c r="AH1973" i="8"/>
  <c r="T1973" i="8"/>
  <c r="S1973" i="8"/>
  <c r="R1973" i="8"/>
  <c r="U1973" i="8" s="1"/>
  <c r="M1973" i="8"/>
  <c r="L1973" i="8"/>
  <c r="K1973" i="8"/>
  <c r="J1973" i="8"/>
  <c r="AQ1972" i="8"/>
  <c r="AP1972" i="8"/>
  <c r="AO1972" i="8"/>
  <c r="AH1972" i="8"/>
  <c r="M1972" i="8"/>
  <c r="L1972" i="8"/>
  <c r="K1972" i="8"/>
  <c r="J1972" i="8"/>
  <c r="AQ1971" i="8"/>
  <c r="AG1971" i="8" s="1"/>
  <c r="AP1971" i="8"/>
  <c r="AO1971" i="8"/>
  <c r="AH1971" i="8"/>
  <c r="AF1971" i="8"/>
  <c r="AE1971" i="8"/>
  <c r="U1971" i="8"/>
  <c r="V1971" i="8" s="1"/>
  <c r="X1971" i="8" s="1"/>
  <c r="Z1971" i="8" s="1"/>
  <c r="AB1971" i="8" s="1"/>
  <c r="T1971" i="8"/>
  <c r="S1971" i="8"/>
  <c r="R1971" i="8"/>
  <c r="M1971" i="8"/>
  <c r="L1971" i="8"/>
  <c r="K1971" i="8"/>
  <c r="J1971" i="8"/>
  <c r="AQ1970" i="8"/>
  <c r="AE1970" i="8" s="1"/>
  <c r="AP1970" i="8"/>
  <c r="AG1970" i="8" s="1"/>
  <c r="AH1970" i="8"/>
  <c r="T1970" i="8"/>
  <c r="S1970" i="8"/>
  <c r="R1970" i="8"/>
  <c r="M1970" i="8"/>
  <c r="L1970" i="8"/>
  <c r="AO1970" i="8" s="1"/>
  <c r="K1970" i="8"/>
  <c r="J1970" i="8"/>
  <c r="AQ1969" i="8"/>
  <c r="AP1969" i="8"/>
  <c r="AH1969" i="8"/>
  <c r="T1969" i="8"/>
  <c r="S1969" i="8"/>
  <c r="R1969" i="8"/>
  <c r="U1969" i="8" s="1"/>
  <c r="V1969" i="8" s="1"/>
  <c r="X1969" i="8" s="1"/>
  <c r="M1969" i="8"/>
  <c r="L1969" i="8"/>
  <c r="AO1969" i="8" s="1"/>
  <c r="K1969" i="8"/>
  <c r="J1969" i="8"/>
  <c r="AQ1968" i="8"/>
  <c r="AP1968" i="8"/>
  <c r="AF1968" i="8" s="1"/>
  <c r="AO1968" i="8"/>
  <c r="AH1968" i="8"/>
  <c r="S1968" i="8"/>
  <c r="M1968" i="8"/>
  <c r="L1968" i="8"/>
  <c r="K1968" i="8"/>
  <c r="J1968" i="8"/>
  <c r="AQ1967" i="8"/>
  <c r="AG1967" i="8" s="1"/>
  <c r="AP1967" i="8"/>
  <c r="AF1967" i="8" s="1"/>
  <c r="AH1967" i="8"/>
  <c r="T1967" i="8"/>
  <c r="M1967" i="8"/>
  <c r="L1967" i="8"/>
  <c r="AO1967" i="8" s="1"/>
  <c r="K1967" i="8"/>
  <c r="J1967" i="8"/>
  <c r="AQ1966" i="8"/>
  <c r="AP1966" i="8"/>
  <c r="AF1966" i="8" s="1"/>
  <c r="AH1966" i="8"/>
  <c r="R1966" i="8"/>
  <c r="M1966" i="8"/>
  <c r="L1966" i="8"/>
  <c r="AO1966" i="8" s="1"/>
  <c r="K1966" i="8"/>
  <c r="J1966" i="8"/>
  <c r="AQ1965" i="8"/>
  <c r="AG1965" i="8" s="1"/>
  <c r="AP1965" i="8"/>
  <c r="AH1965" i="8"/>
  <c r="AF1965" i="8"/>
  <c r="M1965" i="8"/>
  <c r="L1965" i="8"/>
  <c r="AO1965" i="8" s="1"/>
  <c r="K1965" i="8"/>
  <c r="J1965" i="8"/>
  <c r="AQ1964" i="8"/>
  <c r="AP1964" i="8"/>
  <c r="AH1964" i="8"/>
  <c r="AG1964" i="8"/>
  <c r="AE1964" i="8"/>
  <c r="S1964" i="8"/>
  <c r="M1964" i="8"/>
  <c r="L1964" i="8"/>
  <c r="AO1964" i="8" s="1"/>
  <c r="K1964" i="8"/>
  <c r="J1964" i="8"/>
  <c r="AQ1963" i="8"/>
  <c r="AP1963" i="8"/>
  <c r="AH1963" i="8"/>
  <c r="AG1963" i="8"/>
  <c r="AE1963" i="8"/>
  <c r="R1963" i="8"/>
  <c r="S1963" i="8"/>
  <c r="U1963" i="8" s="1"/>
  <c r="V1963" i="8"/>
  <c r="X1963" i="8" s="1"/>
  <c r="M1963" i="8"/>
  <c r="L1963" i="8"/>
  <c r="AO1963" i="8" s="1"/>
  <c r="K1963" i="8"/>
  <c r="J1963" i="8"/>
  <c r="AQ1962" i="8"/>
  <c r="AP1962" i="8"/>
  <c r="AO1962" i="8"/>
  <c r="AH1962" i="8"/>
  <c r="AF1962" i="8"/>
  <c r="AD1962" i="8"/>
  <c r="S1962" i="8"/>
  <c r="R1962" i="8"/>
  <c r="AG1962" i="8"/>
  <c r="T1962" i="8"/>
  <c r="M1962" i="8"/>
  <c r="L1962" i="8"/>
  <c r="K1962" i="8"/>
  <c r="J1962" i="8"/>
  <c r="AQ1961" i="8"/>
  <c r="AP1961" i="8"/>
  <c r="AO1961" i="8"/>
  <c r="AH1961" i="8"/>
  <c r="T1961" i="8"/>
  <c r="S1961" i="8"/>
  <c r="R1961" i="8"/>
  <c r="M1961" i="8"/>
  <c r="L1961" i="8"/>
  <c r="K1961" i="8"/>
  <c r="J1961" i="8"/>
  <c r="AQ1960" i="8"/>
  <c r="AP1960" i="8"/>
  <c r="AO1960" i="8"/>
  <c r="AH1960" i="8"/>
  <c r="M1960" i="8"/>
  <c r="L1960" i="8"/>
  <c r="K1960" i="8"/>
  <c r="J1960" i="8"/>
  <c r="AQ1959" i="8"/>
  <c r="AP1959" i="8"/>
  <c r="AO1959" i="8"/>
  <c r="AH1959" i="8"/>
  <c r="AG1959" i="8"/>
  <c r="AF1959" i="8"/>
  <c r="AE1959" i="8"/>
  <c r="S1959" i="8"/>
  <c r="R1959" i="8"/>
  <c r="U1959" i="8" s="1"/>
  <c r="V1959" i="8" s="1"/>
  <c r="X1959" i="8" s="1"/>
  <c r="M1959" i="8"/>
  <c r="L1959" i="8"/>
  <c r="K1959" i="8"/>
  <c r="J1959" i="8"/>
  <c r="AQ1958" i="8"/>
  <c r="AE1958" i="8" s="1"/>
  <c r="AP1958" i="8"/>
  <c r="AG1958" i="8" s="1"/>
  <c r="AH1958" i="8"/>
  <c r="T1958" i="8"/>
  <c r="S1958" i="8"/>
  <c r="R1958" i="8"/>
  <c r="M1958" i="8"/>
  <c r="L1958" i="8"/>
  <c r="AO1958" i="8" s="1"/>
  <c r="K1958" i="8"/>
  <c r="J1958" i="8"/>
  <c r="AQ1957" i="8"/>
  <c r="AG1957" i="8" s="1"/>
  <c r="AP1957" i="8"/>
  <c r="AH1957" i="8"/>
  <c r="T1957" i="8"/>
  <c r="S1957" i="8"/>
  <c r="R1957" i="8"/>
  <c r="U1957" i="8" s="1"/>
  <c r="V1957" i="8" s="1"/>
  <c r="X1957" i="8" s="1"/>
  <c r="M1957" i="8"/>
  <c r="L1957" i="8"/>
  <c r="AO1957" i="8" s="1"/>
  <c r="K1957" i="8"/>
  <c r="J1957" i="8"/>
  <c r="AQ1956" i="8"/>
  <c r="AP1956" i="8"/>
  <c r="AF1956" i="8" s="1"/>
  <c r="AO1956" i="8"/>
  <c r="AH1956" i="8"/>
  <c r="S1956" i="8"/>
  <c r="M1956" i="8"/>
  <c r="L1956" i="8"/>
  <c r="K1956" i="8"/>
  <c r="J1956" i="8"/>
  <c r="AQ1955" i="8"/>
  <c r="AG1955" i="8" s="1"/>
  <c r="AP1955" i="8"/>
  <c r="AF1955" i="8" s="1"/>
  <c r="AH1955" i="8"/>
  <c r="M1955" i="8"/>
  <c r="L1955" i="8"/>
  <c r="AO1955" i="8" s="1"/>
  <c r="K1955" i="8"/>
  <c r="J1955" i="8"/>
  <c r="AQ1954" i="8"/>
  <c r="AG1954" i="8" s="1"/>
  <c r="AP1954" i="8"/>
  <c r="AH1954" i="8"/>
  <c r="AE1954" i="8"/>
  <c r="M1954" i="8"/>
  <c r="L1954" i="8"/>
  <c r="AO1954" i="8" s="1"/>
  <c r="K1954" i="8"/>
  <c r="J1954" i="8"/>
  <c r="AQ1953" i="8"/>
  <c r="AP1953" i="8"/>
  <c r="AH1953" i="8"/>
  <c r="AF1953" i="8"/>
  <c r="M1953" i="8"/>
  <c r="L1953" i="8"/>
  <c r="AO1953" i="8" s="1"/>
  <c r="K1953" i="8"/>
  <c r="J1953" i="8"/>
  <c r="AQ1952" i="8"/>
  <c r="AP1952" i="8"/>
  <c r="AH1952" i="8"/>
  <c r="AG1952" i="8"/>
  <c r="AE1952" i="8"/>
  <c r="S1952" i="8"/>
  <c r="M1952" i="8"/>
  <c r="L1952" i="8"/>
  <c r="AO1952" i="8" s="1"/>
  <c r="K1952" i="8"/>
  <c r="J1952" i="8"/>
  <c r="AQ1951" i="8"/>
  <c r="AP1951" i="8"/>
  <c r="AH1951" i="8"/>
  <c r="AF1951" i="8"/>
  <c r="AD1951" i="8"/>
  <c r="R1951" i="8"/>
  <c r="M1951" i="8"/>
  <c r="L1951" i="8"/>
  <c r="AO1951" i="8" s="1"/>
  <c r="K1951" i="8"/>
  <c r="J1951" i="8"/>
  <c r="AQ1950" i="8"/>
  <c r="AP1950" i="8"/>
  <c r="AO1950" i="8"/>
  <c r="AH1950" i="8"/>
  <c r="AG1950" i="8"/>
  <c r="AF1950" i="8"/>
  <c r="AE1950" i="8"/>
  <c r="S1950" i="8"/>
  <c r="R1950" i="8"/>
  <c r="U1950" i="8" s="1"/>
  <c r="V1950" i="8" s="1"/>
  <c r="X1950" i="8" s="1"/>
  <c r="T1950" i="8"/>
  <c r="M1950" i="8"/>
  <c r="L1950" i="8"/>
  <c r="K1950" i="8"/>
  <c r="J1950" i="8"/>
  <c r="AQ1949" i="8"/>
  <c r="AP1949" i="8"/>
  <c r="AO1949" i="8"/>
  <c r="AH1949" i="8"/>
  <c r="AG1949" i="8"/>
  <c r="AF1949" i="8"/>
  <c r="AD1949" i="8"/>
  <c r="T1949" i="8"/>
  <c r="R1949" i="8"/>
  <c r="M1949" i="8"/>
  <c r="L1949" i="8"/>
  <c r="K1949" i="8"/>
  <c r="J1949" i="8"/>
  <c r="AQ1948" i="8"/>
  <c r="AP1948" i="8"/>
  <c r="AO1948" i="8"/>
  <c r="AH1948" i="8"/>
  <c r="M1948" i="8"/>
  <c r="L1948" i="8"/>
  <c r="K1948" i="8"/>
  <c r="J1948" i="8"/>
  <c r="AQ1947" i="8"/>
  <c r="AP1947" i="8"/>
  <c r="AO1947" i="8"/>
  <c r="AH1947" i="8"/>
  <c r="AG1947" i="8"/>
  <c r="AF1947" i="8"/>
  <c r="AE1947" i="8"/>
  <c r="R1947" i="8"/>
  <c r="M1947" i="8"/>
  <c r="L1947" i="8"/>
  <c r="K1947" i="8"/>
  <c r="J1947" i="8"/>
  <c r="AQ1946" i="8"/>
  <c r="AP1946" i="8"/>
  <c r="AD1946" i="8" s="1"/>
  <c r="AO1946" i="8"/>
  <c r="AH1946" i="8"/>
  <c r="T1946" i="8"/>
  <c r="S1946" i="8"/>
  <c r="R1946" i="8"/>
  <c r="M1946" i="8"/>
  <c r="L1946" i="8"/>
  <c r="K1946" i="8"/>
  <c r="J1946" i="8"/>
  <c r="AQ1945" i="8"/>
  <c r="AP1945" i="8"/>
  <c r="AH1945" i="8"/>
  <c r="AG1945" i="8"/>
  <c r="T1945" i="8"/>
  <c r="S1945" i="8"/>
  <c r="R1945" i="8"/>
  <c r="U1945" i="8" s="1"/>
  <c r="V1945" i="8" s="1"/>
  <c r="X1945" i="8" s="1"/>
  <c r="M1945" i="8"/>
  <c r="L1945" i="8"/>
  <c r="AO1945" i="8" s="1"/>
  <c r="K1945" i="8"/>
  <c r="J1945" i="8"/>
  <c r="AQ1944" i="8"/>
  <c r="AP1944" i="8"/>
  <c r="AO1944" i="8"/>
  <c r="AH1944" i="8"/>
  <c r="S1944" i="8"/>
  <c r="M1944" i="8"/>
  <c r="L1944" i="8"/>
  <c r="K1944" i="8"/>
  <c r="J1944" i="8"/>
  <c r="AQ1943" i="8"/>
  <c r="AP1943" i="8"/>
  <c r="AH1943" i="8"/>
  <c r="S1943" i="8"/>
  <c r="M1943" i="8"/>
  <c r="L1943" i="8"/>
  <c r="AO1943" i="8" s="1"/>
  <c r="K1943" i="8"/>
  <c r="J1943" i="8"/>
  <c r="AQ1942" i="8"/>
  <c r="AP1942" i="8"/>
  <c r="AF1942" i="8" s="1"/>
  <c r="AH1942" i="8"/>
  <c r="AD1942" i="8"/>
  <c r="M1942" i="8"/>
  <c r="L1942" i="8"/>
  <c r="AO1942" i="8" s="1"/>
  <c r="K1942" i="8"/>
  <c r="J1942" i="8"/>
  <c r="AQ1941" i="8"/>
  <c r="AP1941" i="8"/>
  <c r="AH1941" i="8"/>
  <c r="AF1941" i="8"/>
  <c r="S1941" i="8"/>
  <c r="M1941" i="8"/>
  <c r="L1941" i="8"/>
  <c r="AO1941" i="8" s="1"/>
  <c r="K1941" i="8"/>
  <c r="J1941" i="8"/>
  <c r="AQ1940" i="8"/>
  <c r="AP1940" i="8"/>
  <c r="AH1940" i="8"/>
  <c r="AG1940" i="8"/>
  <c r="AE1940" i="8"/>
  <c r="S1940" i="8"/>
  <c r="AF1940" i="8"/>
  <c r="M1940" i="8"/>
  <c r="L1940" i="8"/>
  <c r="AO1940" i="8" s="1"/>
  <c r="K1940" i="8"/>
  <c r="J1940" i="8"/>
  <c r="AQ1939" i="8"/>
  <c r="AP1939" i="8"/>
  <c r="AH1939" i="8"/>
  <c r="AF1939" i="8"/>
  <c r="AD1939" i="8"/>
  <c r="T1939" i="8"/>
  <c r="S1939" i="8"/>
  <c r="R1939" i="8"/>
  <c r="U1939" i="8" s="1"/>
  <c r="AG1939" i="8"/>
  <c r="M1939" i="8"/>
  <c r="L1939" i="8"/>
  <c r="AO1939" i="8" s="1"/>
  <c r="K1939" i="8"/>
  <c r="J1939" i="8"/>
  <c r="AQ1938" i="8"/>
  <c r="AP1938" i="8"/>
  <c r="AO1938" i="8"/>
  <c r="AH1938" i="8"/>
  <c r="AG1938" i="8"/>
  <c r="AE1938" i="8"/>
  <c r="S1938" i="8"/>
  <c r="R1938" i="8"/>
  <c r="AF1938" i="8"/>
  <c r="M1938" i="8"/>
  <c r="L1938" i="8"/>
  <c r="K1938" i="8"/>
  <c r="J1938" i="8"/>
  <c r="AQ1937" i="8"/>
  <c r="AP1937" i="8"/>
  <c r="AO1937" i="8"/>
  <c r="AH1937" i="8"/>
  <c r="AG1937" i="8"/>
  <c r="AF1937" i="8"/>
  <c r="AE1937" i="8"/>
  <c r="T1937" i="8"/>
  <c r="S1937" i="8"/>
  <c r="R1937" i="8"/>
  <c r="U1937" i="8" s="1"/>
  <c r="V1937" i="8" s="1"/>
  <c r="X1937" i="8" s="1"/>
  <c r="M1937" i="8"/>
  <c r="L1937" i="8"/>
  <c r="K1937" i="8"/>
  <c r="J1937" i="8"/>
  <c r="AQ1936" i="8"/>
  <c r="AP1936" i="8"/>
  <c r="AO1936" i="8"/>
  <c r="AH1936" i="8"/>
  <c r="AF1936" i="8"/>
  <c r="M1936" i="8"/>
  <c r="L1936" i="8"/>
  <c r="K1936" i="8"/>
  <c r="J1936" i="8"/>
  <c r="AQ1935" i="8"/>
  <c r="AP1935" i="8"/>
  <c r="AF1935" i="8" s="1"/>
  <c r="AO1935" i="8"/>
  <c r="AH1935" i="8"/>
  <c r="R1935" i="8"/>
  <c r="M1935" i="8"/>
  <c r="L1935" i="8"/>
  <c r="K1935" i="8"/>
  <c r="J1935" i="8"/>
  <c r="AQ1934" i="8"/>
  <c r="AP1934" i="8"/>
  <c r="AO1934" i="8"/>
  <c r="AH1934" i="8"/>
  <c r="T1934" i="8"/>
  <c r="S1934" i="8"/>
  <c r="R1934" i="8"/>
  <c r="U1934" i="8" s="1"/>
  <c r="V1934" i="8" s="1"/>
  <c r="X1934" i="8" s="1"/>
  <c r="M1934" i="8"/>
  <c r="L1934" i="8"/>
  <c r="K1934" i="8"/>
  <c r="J1934" i="8"/>
  <c r="AQ1933" i="8"/>
  <c r="AP1933" i="8"/>
  <c r="AF1933" i="8" s="1"/>
  <c r="AO1933" i="8"/>
  <c r="AH1933" i="8"/>
  <c r="T1933" i="8"/>
  <c r="S1933" i="8"/>
  <c r="R1933" i="8"/>
  <c r="M1933" i="8"/>
  <c r="L1933" i="8"/>
  <c r="K1933" i="8"/>
  <c r="J1933" i="8"/>
  <c r="AQ1932" i="8"/>
  <c r="AP1932" i="8"/>
  <c r="AH1932" i="8"/>
  <c r="S1932" i="8"/>
  <c r="M1932" i="8"/>
  <c r="L1932" i="8"/>
  <c r="AO1932" i="8" s="1"/>
  <c r="K1932" i="8"/>
  <c r="J1932" i="8"/>
  <c r="AQ1931" i="8"/>
  <c r="AP1931" i="8"/>
  <c r="AF1931" i="8" s="1"/>
  <c r="AH1931" i="8"/>
  <c r="T1931" i="8"/>
  <c r="M1931" i="8"/>
  <c r="L1931" i="8"/>
  <c r="AO1931" i="8" s="1"/>
  <c r="K1931" i="8"/>
  <c r="J1931" i="8"/>
  <c r="AQ1930" i="8"/>
  <c r="AP1930" i="8"/>
  <c r="AF1930" i="8" s="1"/>
  <c r="AH1930" i="8"/>
  <c r="M1930" i="8"/>
  <c r="L1930" i="8"/>
  <c r="AO1930" i="8" s="1"/>
  <c r="K1930" i="8"/>
  <c r="J1930" i="8"/>
  <c r="AQ1929" i="8"/>
  <c r="AG1929" i="8" s="1"/>
  <c r="AP1929" i="8"/>
  <c r="AH1929" i="8"/>
  <c r="M1929" i="8"/>
  <c r="L1929" i="8"/>
  <c r="AO1929" i="8" s="1"/>
  <c r="K1929" i="8"/>
  <c r="J1929" i="8"/>
  <c r="AQ1928" i="8"/>
  <c r="AP1928" i="8"/>
  <c r="AH1928" i="8"/>
  <c r="AG1928" i="8"/>
  <c r="AE1928" i="8"/>
  <c r="S1928" i="8"/>
  <c r="M1928" i="8"/>
  <c r="L1928" i="8"/>
  <c r="AO1928" i="8" s="1"/>
  <c r="K1928" i="8"/>
  <c r="J1928" i="8"/>
  <c r="AQ1927" i="8"/>
  <c r="AP1927" i="8"/>
  <c r="AH1927" i="8"/>
  <c r="AG1927" i="8"/>
  <c r="AE1927" i="8"/>
  <c r="S1927" i="8"/>
  <c r="M1927" i="8"/>
  <c r="L1927" i="8"/>
  <c r="AO1927" i="8" s="1"/>
  <c r="K1927" i="8"/>
  <c r="J1927" i="8"/>
  <c r="AQ1926" i="8"/>
  <c r="AP1926" i="8"/>
  <c r="AO1926" i="8"/>
  <c r="AH1926" i="8"/>
  <c r="AG1926" i="8"/>
  <c r="AF1926" i="8"/>
  <c r="AE1926" i="8"/>
  <c r="R1926" i="8"/>
  <c r="M1926" i="8"/>
  <c r="L1926" i="8"/>
  <c r="K1926" i="8"/>
  <c r="J1926" i="8"/>
  <c r="AQ1925" i="8"/>
  <c r="AP1925" i="8"/>
  <c r="AD1925" i="8" s="1"/>
  <c r="AH1925" i="8"/>
  <c r="AG1925" i="8"/>
  <c r="AF1925" i="8"/>
  <c r="T1925" i="8"/>
  <c r="S1925" i="8"/>
  <c r="R1925" i="8"/>
  <c r="U1925" i="8" s="1"/>
  <c r="V1925" i="8" s="1"/>
  <c r="X1925" i="8" s="1"/>
  <c r="M1925" i="8"/>
  <c r="L1925" i="8"/>
  <c r="AO1925" i="8" s="1"/>
  <c r="K1925" i="8"/>
  <c r="J1925" i="8"/>
  <c r="AQ1924" i="8"/>
  <c r="AP1924" i="8"/>
  <c r="AO1924" i="8"/>
  <c r="AH1924" i="8"/>
  <c r="AF1924" i="8"/>
  <c r="M1924" i="8"/>
  <c r="L1924" i="8"/>
  <c r="K1924" i="8"/>
  <c r="J1924" i="8"/>
  <c r="AQ1923" i="8"/>
  <c r="AP1923" i="8"/>
  <c r="AF1923" i="8" s="1"/>
  <c r="AO1923" i="8"/>
  <c r="AH1923" i="8"/>
  <c r="AG1923" i="8"/>
  <c r="T1923" i="8"/>
  <c r="R1923" i="8"/>
  <c r="M1923" i="8"/>
  <c r="L1923" i="8"/>
  <c r="K1923" i="8"/>
  <c r="J1923" i="8"/>
  <c r="AQ1922" i="8"/>
  <c r="AP1922" i="8"/>
  <c r="AO1922" i="8"/>
  <c r="AH1922" i="8"/>
  <c r="S1922" i="8"/>
  <c r="R1922" i="8"/>
  <c r="U1922" i="8" s="1"/>
  <c r="V1922" i="8" s="1"/>
  <c r="X1922" i="8" s="1"/>
  <c r="T1922" i="8"/>
  <c r="M1922" i="8"/>
  <c r="L1922" i="8"/>
  <c r="K1922" i="8"/>
  <c r="J1922" i="8"/>
  <c r="AQ1921" i="8"/>
  <c r="AP1921" i="8"/>
  <c r="AO1921" i="8"/>
  <c r="AH1921" i="8"/>
  <c r="T1921" i="8"/>
  <c r="S1921" i="8"/>
  <c r="R1921" i="8"/>
  <c r="U1921" i="8" s="1"/>
  <c r="V1921" i="8" s="1"/>
  <c r="X1921" i="8" s="1"/>
  <c r="M1921" i="8"/>
  <c r="L1921" i="8"/>
  <c r="K1921" i="8"/>
  <c r="J1921" i="8"/>
  <c r="AQ1920" i="8"/>
  <c r="AP1920" i="8"/>
  <c r="AH1920" i="8"/>
  <c r="S1920" i="8"/>
  <c r="M1920" i="8"/>
  <c r="L1920" i="8"/>
  <c r="AO1920" i="8" s="1"/>
  <c r="K1920" i="8"/>
  <c r="J1920" i="8"/>
  <c r="AQ1919" i="8"/>
  <c r="AP1919" i="8"/>
  <c r="AF1919" i="8" s="1"/>
  <c r="AH1919" i="8"/>
  <c r="T1919" i="8"/>
  <c r="M1919" i="8"/>
  <c r="L1919" i="8"/>
  <c r="AO1919" i="8" s="1"/>
  <c r="K1919" i="8"/>
  <c r="J1919" i="8"/>
  <c r="AQ1918" i="8"/>
  <c r="AG1918" i="8" s="1"/>
  <c r="AP1918" i="8"/>
  <c r="AH1918" i="8"/>
  <c r="AE1918" i="8"/>
  <c r="M1918" i="8"/>
  <c r="L1918" i="8"/>
  <c r="AO1918" i="8" s="1"/>
  <c r="K1918" i="8"/>
  <c r="J1918" i="8"/>
  <c r="AQ1917" i="8"/>
  <c r="AP1917" i="8"/>
  <c r="AH1917" i="8"/>
  <c r="AF1917" i="8"/>
  <c r="AD1917" i="8"/>
  <c r="M1917" i="8"/>
  <c r="L1917" i="8"/>
  <c r="AO1917" i="8" s="1"/>
  <c r="K1917" i="8"/>
  <c r="J1917" i="8"/>
  <c r="AQ1916" i="8"/>
  <c r="AP1916" i="8"/>
  <c r="AF1916" i="8" s="1"/>
  <c r="AH1916" i="8"/>
  <c r="AG1916" i="8"/>
  <c r="AE1916" i="8"/>
  <c r="S1916" i="8"/>
  <c r="M1916" i="8"/>
  <c r="L1916" i="8"/>
  <c r="AO1916" i="8" s="1"/>
  <c r="K1916" i="8"/>
  <c r="J1916" i="8"/>
  <c r="AQ1915" i="8"/>
  <c r="AG1915" i="8" s="1"/>
  <c r="AP1915" i="8"/>
  <c r="AH1915" i="8"/>
  <c r="AE1915" i="8"/>
  <c r="R1915" i="8"/>
  <c r="S1915" i="8"/>
  <c r="M1915" i="8"/>
  <c r="L1915" i="8"/>
  <c r="AO1915" i="8" s="1"/>
  <c r="K1915" i="8"/>
  <c r="J1915" i="8"/>
  <c r="AQ1914" i="8"/>
  <c r="AP1914" i="8"/>
  <c r="AO1914" i="8"/>
  <c r="AH1914" i="8"/>
  <c r="AG1914" i="8"/>
  <c r="AF1914" i="8"/>
  <c r="AE1914" i="8"/>
  <c r="S1914" i="8"/>
  <c r="R1914" i="8"/>
  <c r="M1914" i="8"/>
  <c r="L1914" i="8"/>
  <c r="K1914" i="8"/>
  <c r="J1914" i="8"/>
  <c r="AQ1913" i="8"/>
  <c r="AP1913" i="8"/>
  <c r="AH1913" i="8"/>
  <c r="AG1913" i="8"/>
  <c r="AF1913" i="8"/>
  <c r="AE1913" i="8"/>
  <c r="T1913" i="8"/>
  <c r="S1913" i="8"/>
  <c r="R1913" i="8"/>
  <c r="U1913" i="8" s="1"/>
  <c r="V1913" i="8" s="1"/>
  <c r="X1913" i="8" s="1"/>
  <c r="M1913" i="8"/>
  <c r="L1913" i="8"/>
  <c r="AO1913" i="8" s="1"/>
  <c r="K1913" i="8"/>
  <c r="J1913" i="8"/>
  <c r="AQ1912" i="8"/>
  <c r="AP1912" i="8"/>
  <c r="AO1912" i="8"/>
  <c r="AH1912" i="8"/>
  <c r="AF1912" i="8"/>
  <c r="M1912" i="8"/>
  <c r="L1912" i="8"/>
  <c r="K1912" i="8"/>
  <c r="J1912" i="8"/>
  <c r="AQ1911" i="8"/>
  <c r="AP1911" i="8"/>
  <c r="AF1911" i="8" s="1"/>
  <c r="AO1911" i="8"/>
  <c r="AH1911" i="8"/>
  <c r="AG1911" i="8"/>
  <c r="T1911" i="8"/>
  <c r="R1911" i="8"/>
  <c r="M1911" i="8"/>
  <c r="L1911" i="8"/>
  <c r="K1911" i="8"/>
  <c r="J1911" i="8"/>
  <c r="AQ1910" i="8"/>
  <c r="AP1910" i="8"/>
  <c r="AO1910" i="8"/>
  <c r="AH1910" i="8"/>
  <c r="S1910" i="8"/>
  <c r="R1910" i="8"/>
  <c r="U1910" i="8" s="1"/>
  <c r="V1910" i="8" s="1"/>
  <c r="X1910" i="8" s="1"/>
  <c r="T1910" i="8"/>
  <c r="M1910" i="8"/>
  <c r="L1910" i="8"/>
  <c r="K1910" i="8"/>
  <c r="J1910" i="8"/>
  <c r="AQ1909" i="8"/>
  <c r="AP1909" i="8"/>
  <c r="AO1909" i="8"/>
  <c r="AH1909" i="8"/>
  <c r="T1909" i="8"/>
  <c r="S1909" i="8"/>
  <c r="R1909" i="8"/>
  <c r="U1909" i="8" s="1"/>
  <c r="V1909" i="8" s="1"/>
  <c r="X1909" i="8" s="1"/>
  <c r="Z1909" i="8" s="1"/>
  <c r="AB1909" i="8" s="1"/>
  <c r="M1909" i="8"/>
  <c r="L1909" i="8"/>
  <c r="K1909" i="8"/>
  <c r="J1909" i="8"/>
  <c r="AQ1908" i="8"/>
  <c r="AG1908" i="8" s="1"/>
  <c r="AP1908" i="8"/>
  <c r="AH1908" i="8"/>
  <c r="S1908" i="8"/>
  <c r="M1908" i="8"/>
  <c r="L1908" i="8"/>
  <c r="AO1908" i="8" s="1"/>
  <c r="K1908" i="8"/>
  <c r="J1908" i="8"/>
  <c r="AQ1907" i="8"/>
  <c r="AP1907" i="8"/>
  <c r="AF1907" i="8" s="1"/>
  <c r="AH1907" i="8"/>
  <c r="R1907" i="8"/>
  <c r="M1907" i="8"/>
  <c r="L1907" i="8"/>
  <c r="AO1907" i="8" s="1"/>
  <c r="K1907" i="8"/>
  <c r="J1907" i="8"/>
  <c r="AQ1906" i="8"/>
  <c r="AP1906" i="8"/>
  <c r="AF1906" i="8" s="1"/>
  <c r="AH1906" i="8"/>
  <c r="M1906" i="8"/>
  <c r="L1906" i="8"/>
  <c r="AO1906" i="8" s="1"/>
  <c r="K1906" i="8"/>
  <c r="J1906" i="8"/>
  <c r="AQ1905" i="8"/>
  <c r="AP1905" i="8"/>
  <c r="AH1905" i="8"/>
  <c r="AF1905" i="8"/>
  <c r="AD1905" i="8"/>
  <c r="S1905" i="8"/>
  <c r="M1905" i="8"/>
  <c r="L1905" i="8"/>
  <c r="AO1905" i="8" s="1"/>
  <c r="K1905" i="8"/>
  <c r="J1905" i="8"/>
  <c r="AQ1904" i="8"/>
  <c r="AP1904" i="8"/>
  <c r="AF1904" i="8" s="1"/>
  <c r="AH1904" i="8"/>
  <c r="AG1904" i="8"/>
  <c r="AE1904" i="8"/>
  <c r="S1904" i="8"/>
  <c r="M1904" i="8"/>
  <c r="L1904" i="8"/>
  <c r="AO1904" i="8" s="1"/>
  <c r="K1904" i="8"/>
  <c r="J1904" i="8"/>
  <c r="AQ1903" i="8"/>
  <c r="AG1903" i="8" s="1"/>
  <c r="AP1903" i="8"/>
  <c r="AH1903" i="8"/>
  <c r="AE1903" i="8"/>
  <c r="S1903" i="8"/>
  <c r="M1903" i="8"/>
  <c r="L1903" i="8"/>
  <c r="AO1903" i="8" s="1"/>
  <c r="K1903" i="8"/>
  <c r="J1903" i="8"/>
  <c r="AQ1902" i="8"/>
  <c r="AP1902" i="8"/>
  <c r="AO1902" i="8"/>
  <c r="AH1902" i="8"/>
  <c r="AG1902" i="8"/>
  <c r="AF1902" i="8"/>
  <c r="AE1902" i="8"/>
  <c r="R1902" i="8"/>
  <c r="M1902" i="8"/>
  <c r="L1902" i="8"/>
  <c r="K1902" i="8"/>
  <c r="J1902" i="8"/>
  <c r="AQ1901" i="8"/>
  <c r="AP1901" i="8"/>
  <c r="AH1901" i="8"/>
  <c r="AG1901" i="8"/>
  <c r="AF1901" i="8"/>
  <c r="AE1901" i="8"/>
  <c r="T1901" i="8"/>
  <c r="S1901" i="8"/>
  <c r="R1901" i="8"/>
  <c r="U1901" i="8" s="1"/>
  <c r="V1901" i="8" s="1"/>
  <c r="X1901" i="8" s="1"/>
  <c r="M1901" i="8"/>
  <c r="L1901" i="8"/>
  <c r="AO1901" i="8" s="1"/>
  <c r="K1901" i="8"/>
  <c r="J1901" i="8"/>
  <c r="AQ1900" i="8"/>
  <c r="AP1900" i="8"/>
  <c r="AO1900" i="8"/>
  <c r="AH1900" i="8"/>
  <c r="AF1900" i="8"/>
  <c r="M1900" i="8"/>
  <c r="L1900" i="8"/>
  <c r="K1900" i="8"/>
  <c r="J1900" i="8"/>
  <c r="AQ1899" i="8"/>
  <c r="AP1899" i="8"/>
  <c r="AF1899" i="8" s="1"/>
  <c r="AO1899" i="8"/>
  <c r="AH1899" i="8"/>
  <c r="AG1899" i="8"/>
  <c r="R1899" i="8"/>
  <c r="M1899" i="8"/>
  <c r="L1899" i="8"/>
  <c r="K1899" i="8"/>
  <c r="J1899" i="8"/>
  <c r="AQ1898" i="8"/>
  <c r="AG1898" i="8" s="1"/>
  <c r="AP1898" i="8"/>
  <c r="AO1898" i="8"/>
  <c r="AH1898" i="8"/>
  <c r="S1898" i="8"/>
  <c r="T1898" i="8"/>
  <c r="M1898" i="8"/>
  <c r="L1898" i="8"/>
  <c r="K1898" i="8"/>
  <c r="J1898" i="8"/>
  <c r="AQ1897" i="8"/>
  <c r="AP1897" i="8"/>
  <c r="AO1897" i="8"/>
  <c r="AH1897" i="8"/>
  <c r="S1897" i="8"/>
  <c r="T1897" i="8"/>
  <c r="M1897" i="8"/>
  <c r="L1897" i="8"/>
  <c r="K1897" i="8"/>
  <c r="J1897" i="8"/>
  <c r="AQ1896" i="8"/>
  <c r="AG1896" i="8" s="1"/>
  <c r="AP1896" i="8"/>
  <c r="AH1896" i="8"/>
  <c r="S1896" i="8"/>
  <c r="M1896" i="8"/>
  <c r="L1896" i="8"/>
  <c r="AO1896" i="8" s="1"/>
  <c r="K1896" i="8"/>
  <c r="J1896" i="8"/>
  <c r="AQ1895" i="8"/>
  <c r="AP1895" i="8"/>
  <c r="AH1895" i="8"/>
  <c r="R1895" i="8"/>
  <c r="M1895" i="8"/>
  <c r="L1895" i="8"/>
  <c r="AO1895" i="8" s="1"/>
  <c r="K1895" i="8"/>
  <c r="J1895" i="8"/>
  <c r="AQ1894" i="8"/>
  <c r="AP1894" i="8"/>
  <c r="AH1894" i="8"/>
  <c r="AF1894" i="8"/>
  <c r="M1894" i="8"/>
  <c r="L1894" i="8"/>
  <c r="AO1894" i="8" s="1"/>
  <c r="K1894" i="8"/>
  <c r="J1894" i="8"/>
  <c r="AQ1893" i="8"/>
  <c r="AP1893" i="8"/>
  <c r="AH1893" i="8"/>
  <c r="AF1893" i="8"/>
  <c r="AD1893" i="8"/>
  <c r="M1893" i="8"/>
  <c r="L1893" i="8"/>
  <c r="AO1893" i="8" s="1"/>
  <c r="K1893" i="8"/>
  <c r="J1893" i="8"/>
  <c r="AQ1892" i="8"/>
  <c r="AP1892" i="8"/>
  <c r="AF1892" i="8" s="1"/>
  <c r="AH1892" i="8"/>
  <c r="AD1892" i="8"/>
  <c r="M1892" i="8"/>
  <c r="L1892" i="8"/>
  <c r="AO1892" i="8" s="1"/>
  <c r="K1892" i="8"/>
  <c r="J1892" i="8"/>
  <c r="AQ1891" i="8"/>
  <c r="AG1891" i="8" s="1"/>
  <c r="AP1891" i="8"/>
  <c r="AO1891" i="8"/>
  <c r="AH1891" i="8"/>
  <c r="AE1891" i="8"/>
  <c r="S1891" i="8"/>
  <c r="M1891" i="8"/>
  <c r="L1891" i="8"/>
  <c r="K1891" i="8"/>
  <c r="J1891" i="8"/>
  <c r="AQ1890" i="8"/>
  <c r="AP1890" i="8"/>
  <c r="AO1890" i="8"/>
  <c r="AH1890" i="8"/>
  <c r="AG1890" i="8"/>
  <c r="AF1890" i="8"/>
  <c r="AE1890" i="8"/>
  <c r="S1890" i="8"/>
  <c r="R1890" i="8"/>
  <c r="M1890" i="8"/>
  <c r="L1890" i="8"/>
  <c r="K1890" i="8"/>
  <c r="J1890" i="8"/>
  <c r="AQ1889" i="8"/>
  <c r="AP1889" i="8"/>
  <c r="AH1889" i="8"/>
  <c r="AG1889" i="8"/>
  <c r="AF1889" i="8"/>
  <c r="AE1889" i="8"/>
  <c r="T1889" i="8"/>
  <c r="S1889" i="8"/>
  <c r="R1889" i="8"/>
  <c r="U1889" i="8" s="1"/>
  <c r="M1889" i="8"/>
  <c r="L1889" i="8"/>
  <c r="AO1889" i="8" s="1"/>
  <c r="K1889" i="8"/>
  <c r="J1889" i="8"/>
  <c r="AQ1888" i="8"/>
  <c r="AP1888" i="8"/>
  <c r="AO1888" i="8"/>
  <c r="AH1888" i="8"/>
  <c r="AF1888" i="8"/>
  <c r="M1888" i="8"/>
  <c r="L1888" i="8"/>
  <c r="K1888" i="8"/>
  <c r="J1888" i="8"/>
  <c r="AQ1887" i="8"/>
  <c r="AP1887" i="8"/>
  <c r="AF1887" i="8" s="1"/>
  <c r="AO1887" i="8"/>
  <c r="AH1887" i="8"/>
  <c r="R1887" i="8"/>
  <c r="M1887" i="8"/>
  <c r="L1887" i="8"/>
  <c r="K1887" i="8"/>
  <c r="J1887" i="8"/>
  <c r="AQ1886" i="8"/>
  <c r="AP1886" i="8"/>
  <c r="AO1886" i="8"/>
  <c r="AH1886" i="8"/>
  <c r="S1886" i="8"/>
  <c r="T1886" i="8"/>
  <c r="M1886" i="8"/>
  <c r="L1886" i="8"/>
  <c r="K1886" i="8"/>
  <c r="J1886" i="8"/>
  <c r="AQ1885" i="8"/>
  <c r="AP1885" i="8"/>
  <c r="AF1885" i="8" s="1"/>
  <c r="AO1885" i="8"/>
  <c r="AH1885" i="8"/>
  <c r="S1885" i="8"/>
  <c r="T1885" i="8"/>
  <c r="M1885" i="8"/>
  <c r="L1885" i="8"/>
  <c r="K1885" i="8"/>
  <c r="J1885" i="8"/>
  <c r="AQ1884" i="8"/>
  <c r="AP1884" i="8"/>
  <c r="AH1884" i="8"/>
  <c r="S1884" i="8"/>
  <c r="M1884" i="8"/>
  <c r="L1884" i="8"/>
  <c r="AO1884" i="8" s="1"/>
  <c r="K1884" i="8"/>
  <c r="J1884" i="8"/>
  <c r="AQ1883" i="8"/>
  <c r="AP1883" i="8"/>
  <c r="AH1883" i="8"/>
  <c r="R1883" i="8"/>
  <c r="T1883" i="8"/>
  <c r="M1883" i="8"/>
  <c r="L1883" i="8"/>
  <c r="AO1883" i="8" s="1"/>
  <c r="K1883" i="8"/>
  <c r="J1883" i="8"/>
  <c r="AQ1882" i="8"/>
  <c r="AP1882" i="8"/>
  <c r="AH1882" i="8"/>
  <c r="AG1882" i="8"/>
  <c r="AE1882" i="8"/>
  <c r="M1882" i="8"/>
  <c r="L1882" i="8"/>
  <c r="AO1882" i="8" s="1"/>
  <c r="K1882" i="8"/>
  <c r="J1882" i="8"/>
  <c r="AQ1881" i="8"/>
  <c r="AP1881" i="8"/>
  <c r="AH1881" i="8"/>
  <c r="AF1881" i="8"/>
  <c r="AD1881" i="8"/>
  <c r="M1881" i="8"/>
  <c r="L1881" i="8"/>
  <c r="AO1881" i="8" s="1"/>
  <c r="K1881" i="8"/>
  <c r="J1881" i="8"/>
  <c r="AQ1880" i="8"/>
  <c r="AP1880" i="8"/>
  <c r="AF1880" i="8" s="1"/>
  <c r="AO1880" i="8"/>
  <c r="AH1880" i="8"/>
  <c r="AG1880" i="8"/>
  <c r="AE1880" i="8"/>
  <c r="S1880" i="8"/>
  <c r="M1880" i="8"/>
  <c r="L1880" i="8"/>
  <c r="K1880" i="8"/>
  <c r="J1880" i="8"/>
  <c r="AQ1879" i="8"/>
  <c r="AG1879" i="8" s="1"/>
  <c r="AP1879" i="8"/>
  <c r="AO1879" i="8"/>
  <c r="AH1879" i="8"/>
  <c r="AF1879" i="8"/>
  <c r="AD1879" i="8"/>
  <c r="S1879" i="8"/>
  <c r="M1879" i="8"/>
  <c r="L1879" i="8"/>
  <c r="K1879" i="8"/>
  <c r="J1879" i="8"/>
  <c r="AQ1878" i="8"/>
  <c r="AP1878" i="8"/>
  <c r="AO1878" i="8"/>
  <c r="AH1878" i="8"/>
  <c r="AF1878" i="8"/>
  <c r="AD1878" i="8"/>
  <c r="R1878" i="8"/>
  <c r="M1878" i="8"/>
  <c r="L1878" i="8"/>
  <c r="K1878" i="8"/>
  <c r="J1878" i="8"/>
  <c r="AQ1877" i="8"/>
  <c r="AP1877" i="8"/>
  <c r="AH1877" i="8"/>
  <c r="AG1877" i="8"/>
  <c r="AF1877" i="8"/>
  <c r="AE1877" i="8"/>
  <c r="T1877" i="8"/>
  <c r="S1877" i="8"/>
  <c r="R1877" i="8"/>
  <c r="M1877" i="8"/>
  <c r="L1877" i="8"/>
  <c r="AO1877" i="8" s="1"/>
  <c r="K1877" i="8"/>
  <c r="J1877" i="8"/>
  <c r="AQ1876" i="8"/>
  <c r="AE1876" i="8" s="1"/>
  <c r="AP1876" i="8"/>
  <c r="AO1876" i="8"/>
  <c r="AH1876" i="8"/>
  <c r="AG1876" i="8"/>
  <c r="M1876" i="8"/>
  <c r="L1876" i="8"/>
  <c r="K1876" i="8"/>
  <c r="J1876" i="8"/>
  <c r="AQ1875" i="8"/>
  <c r="AP1875" i="8"/>
  <c r="AF1875" i="8" s="1"/>
  <c r="AO1875" i="8"/>
  <c r="AH1875" i="8"/>
  <c r="R1875" i="8"/>
  <c r="M1875" i="8"/>
  <c r="L1875" i="8"/>
  <c r="K1875" i="8"/>
  <c r="J1875" i="8"/>
  <c r="AQ1874" i="8"/>
  <c r="AG1874" i="8" s="1"/>
  <c r="AP1874" i="8"/>
  <c r="AO1874" i="8"/>
  <c r="AH1874" i="8"/>
  <c r="S1874" i="8"/>
  <c r="T1874" i="8"/>
  <c r="M1874" i="8"/>
  <c r="L1874" i="8"/>
  <c r="K1874" i="8"/>
  <c r="J1874" i="8"/>
  <c r="AQ1873" i="8"/>
  <c r="AP1873" i="8"/>
  <c r="AO1873" i="8"/>
  <c r="AH1873" i="8"/>
  <c r="S1873" i="8"/>
  <c r="T1873" i="8"/>
  <c r="M1873" i="8"/>
  <c r="L1873" i="8"/>
  <c r="K1873" i="8"/>
  <c r="J1873" i="8"/>
  <c r="AQ1872" i="8"/>
  <c r="AG1872" i="8" s="1"/>
  <c r="AP1872" i="8"/>
  <c r="AH1872" i="8"/>
  <c r="S1872" i="8"/>
  <c r="M1872" i="8"/>
  <c r="L1872" i="8"/>
  <c r="AO1872" i="8" s="1"/>
  <c r="K1872" i="8"/>
  <c r="J1872" i="8"/>
  <c r="AQ1871" i="8"/>
  <c r="AP1871" i="8"/>
  <c r="AH1871" i="8"/>
  <c r="R1871" i="8"/>
  <c r="S1871" i="8"/>
  <c r="M1871" i="8"/>
  <c r="L1871" i="8"/>
  <c r="AO1871" i="8" s="1"/>
  <c r="K1871" i="8"/>
  <c r="J1871" i="8"/>
  <c r="AQ1870" i="8"/>
  <c r="AP1870" i="8"/>
  <c r="AH1870" i="8"/>
  <c r="AF1870" i="8"/>
  <c r="AD1870" i="8"/>
  <c r="M1870" i="8"/>
  <c r="L1870" i="8"/>
  <c r="AO1870" i="8" s="1"/>
  <c r="K1870" i="8"/>
  <c r="J1870" i="8"/>
  <c r="AQ1869" i="8"/>
  <c r="AP1869" i="8"/>
  <c r="AH1869" i="8"/>
  <c r="AF1869" i="8"/>
  <c r="AD1869" i="8"/>
  <c r="M1869" i="8"/>
  <c r="L1869" i="8"/>
  <c r="AO1869" i="8" s="1"/>
  <c r="K1869" i="8"/>
  <c r="J1869" i="8"/>
  <c r="AQ1868" i="8"/>
  <c r="AP1868" i="8"/>
  <c r="AF1868" i="8" s="1"/>
  <c r="AO1868" i="8"/>
  <c r="AH1868" i="8"/>
  <c r="AD1868" i="8"/>
  <c r="M1868" i="8"/>
  <c r="L1868" i="8"/>
  <c r="K1868" i="8"/>
  <c r="J1868" i="8"/>
  <c r="AQ1867" i="8"/>
  <c r="AG1867" i="8" s="1"/>
  <c r="AP1867" i="8"/>
  <c r="AO1867" i="8"/>
  <c r="AH1867" i="8"/>
  <c r="AE1867" i="8"/>
  <c r="S1867" i="8"/>
  <c r="M1867" i="8"/>
  <c r="L1867" i="8"/>
  <c r="K1867" i="8"/>
  <c r="J1867" i="8"/>
  <c r="AQ1866" i="8"/>
  <c r="AP1866" i="8"/>
  <c r="AO1866" i="8"/>
  <c r="AH1866" i="8"/>
  <c r="AF1866" i="8"/>
  <c r="AD1866" i="8"/>
  <c r="S1866" i="8"/>
  <c r="R1866" i="8"/>
  <c r="U1866" i="8" s="1"/>
  <c r="M1866" i="8"/>
  <c r="L1866" i="8"/>
  <c r="K1866" i="8"/>
  <c r="J1866" i="8"/>
  <c r="AQ1865" i="8"/>
  <c r="AP1865" i="8"/>
  <c r="AH1865" i="8"/>
  <c r="AG1865" i="8"/>
  <c r="AF1865" i="8"/>
  <c r="AE1865" i="8"/>
  <c r="T1865" i="8"/>
  <c r="S1865" i="8"/>
  <c r="R1865" i="8"/>
  <c r="M1865" i="8"/>
  <c r="L1865" i="8"/>
  <c r="AO1865" i="8" s="1"/>
  <c r="K1865" i="8"/>
  <c r="J1865" i="8"/>
  <c r="AQ1864" i="8"/>
  <c r="AE1864" i="8" s="1"/>
  <c r="AP1864" i="8"/>
  <c r="AO1864" i="8"/>
  <c r="AH1864" i="8"/>
  <c r="AG1864" i="8"/>
  <c r="M1864" i="8"/>
  <c r="L1864" i="8"/>
  <c r="K1864" i="8"/>
  <c r="J1864" i="8"/>
  <c r="AQ1863" i="8"/>
  <c r="AE1863" i="8" s="1"/>
  <c r="AP1863" i="8"/>
  <c r="AF1863" i="8" s="1"/>
  <c r="AO1863" i="8"/>
  <c r="AH1863" i="8"/>
  <c r="AG1863" i="8"/>
  <c r="R1863" i="8"/>
  <c r="M1863" i="8"/>
  <c r="L1863" i="8"/>
  <c r="K1863" i="8"/>
  <c r="J1863" i="8"/>
  <c r="AQ1862" i="8"/>
  <c r="AP1862" i="8"/>
  <c r="AH1862" i="8"/>
  <c r="S1862" i="8"/>
  <c r="T1862" i="8"/>
  <c r="M1862" i="8"/>
  <c r="L1862" i="8"/>
  <c r="AO1862" i="8" s="1"/>
  <c r="K1862" i="8"/>
  <c r="J1862" i="8"/>
  <c r="AQ1861" i="8"/>
  <c r="AP1861" i="8"/>
  <c r="AF1861" i="8" s="1"/>
  <c r="AO1861" i="8"/>
  <c r="AH1861" i="8"/>
  <c r="S1861" i="8"/>
  <c r="T1861" i="8"/>
  <c r="M1861" i="8"/>
  <c r="L1861" i="8"/>
  <c r="K1861" i="8"/>
  <c r="J1861" i="8"/>
  <c r="AQ1860" i="8"/>
  <c r="AP1860" i="8"/>
  <c r="AH1860" i="8"/>
  <c r="S1860" i="8"/>
  <c r="M1860" i="8"/>
  <c r="L1860" i="8"/>
  <c r="AO1860" i="8" s="1"/>
  <c r="K1860" i="8"/>
  <c r="J1860" i="8"/>
  <c r="AQ1859" i="8"/>
  <c r="AP1859" i="8"/>
  <c r="AH1859" i="8"/>
  <c r="R1859" i="8"/>
  <c r="T1859" i="8"/>
  <c r="M1859" i="8"/>
  <c r="L1859" i="8"/>
  <c r="AO1859" i="8" s="1"/>
  <c r="K1859" i="8"/>
  <c r="J1859" i="8"/>
  <c r="AQ1858" i="8"/>
  <c r="AP1858" i="8"/>
  <c r="AH1858" i="8"/>
  <c r="AG1858" i="8"/>
  <c r="AE1858" i="8"/>
  <c r="M1858" i="8"/>
  <c r="L1858" i="8"/>
  <c r="AO1858" i="8" s="1"/>
  <c r="K1858" i="8"/>
  <c r="J1858" i="8"/>
  <c r="AQ1857" i="8"/>
  <c r="AP1857" i="8"/>
  <c r="AE1857" i="8" s="1"/>
  <c r="AH1857" i="8"/>
  <c r="AG1857" i="8"/>
  <c r="S1857" i="8"/>
  <c r="M1857" i="8"/>
  <c r="L1857" i="8"/>
  <c r="AO1857" i="8" s="1"/>
  <c r="K1857" i="8"/>
  <c r="J1857" i="8"/>
  <c r="AQ1856" i="8"/>
  <c r="AP1856" i="8"/>
  <c r="AF1856" i="8" s="1"/>
  <c r="AO1856" i="8"/>
  <c r="AH1856" i="8"/>
  <c r="AD1856" i="8"/>
  <c r="M1856" i="8"/>
  <c r="L1856" i="8"/>
  <c r="K1856" i="8"/>
  <c r="J1856" i="8"/>
  <c r="AQ1855" i="8"/>
  <c r="AG1855" i="8" s="1"/>
  <c r="AP1855" i="8"/>
  <c r="AO1855" i="8"/>
  <c r="AH1855" i="8"/>
  <c r="AE1855" i="8"/>
  <c r="S1855" i="8"/>
  <c r="M1855" i="8"/>
  <c r="L1855" i="8"/>
  <c r="K1855" i="8"/>
  <c r="J1855" i="8"/>
  <c r="AQ1854" i="8"/>
  <c r="AP1854" i="8"/>
  <c r="AO1854" i="8"/>
  <c r="AH1854" i="8"/>
  <c r="AF1854" i="8"/>
  <c r="AD1854" i="8"/>
  <c r="S1854" i="8"/>
  <c r="R1854" i="8"/>
  <c r="U1854" i="8" s="1"/>
  <c r="M1854" i="8"/>
  <c r="L1854" i="8"/>
  <c r="K1854" i="8"/>
  <c r="J1854" i="8"/>
  <c r="AQ1853" i="8"/>
  <c r="AP1853" i="8"/>
  <c r="AD1853" i="8" s="1"/>
  <c r="AH1853" i="8"/>
  <c r="AG1853" i="8"/>
  <c r="AF1853" i="8"/>
  <c r="T1853" i="8"/>
  <c r="S1853" i="8"/>
  <c r="R1853" i="8"/>
  <c r="U1853" i="8" s="1"/>
  <c r="M1853" i="8"/>
  <c r="L1853" i="8"/>
  <c r="AO1853" i="8" s="1"/>
  <c r="K1853" i="8"/>
  <c r="J1853" i="8"/>
  <c r="AQ1852" i="8"/>
  <c r="AP1852" i="8"/>
  <c r="AO1852" i="8"/>
  <c r="AH1852" i="8"/>
  <c r="AF1852" i="8"/>
  <c r="M1852" i="8"/>
  <c r="L1852" i="8"/>
  <c r="K1852" i="8"/>
  <c r="J1852" i="8"/>
  <c r="AQ1851" i="8"/>
  <c r="AP1851" i="8"/>
  <c r="AF1851" i="8" s="1"/>
  <c r="AO1851" i="8"/>
  <c r="AH1851" i="8"/>
  <c r="AG1851" i="8"/>
  <c r="R1851" i="8"/>
  <c r="M1851" i="8"/>
  <c r="L1851" i="8"/>
  <c r="K1851" i="8"/>
  <c r="J1851" i="8"/>
  <c r="AQ1850" i="8"/>
  <c r="AP1850" i="8"/>
  <c r="AH1850" i="8"/>
  <c r="S1850" i="8"/>
  <c r="T1850" i="8"/>
  <c r="M1850" i="8"/>
  <c r="L1850" i="8"/>
  <c r="AO1850" i="8" s="1"/>
  <c r="K1850" i="8"/>
  <c r="J1850" i="8"/>
  <c r="AQ1849" i="8"/>
  <c r="AP1849" i="8"/>
  <c r="AO1849" i="8"/>
  <c r="AH1849" i="8"/>
  <c r="S1849" i="8"/>
  <c r="T1849" i="8"/>
  <c r="M1849" i="8"/>
  <c r="L1849" i="8"/>
  <c r="K1849" i="8"/>
  <c r="J1849" i="8"/>
  <c r="AQ1848" i="8"/>
  <c r="AP1848" i="8"/>
  <c r="AH1848" i="8"/>
  <c r="S1848" i="8"/>
  <c r="M1848" i="8"/>
  <c r="L1848" i="8"/>
  <c r="AO1848" i="8" s="1"/>
  <c r="K1848" i="8"/>
  <c r="J1848" i="8"/>
  <c r="AQ1847" i="8"/>
  <c r="AP1847" i="8"/>
  <c r="AH1847" i="8"/>
  <c r="R1847" i="8"/>
  <c r="S1847" i="8"/>
  <c r="M1847" i="8"/>
  <c r="L1847" i="8"/>
  <c r="AO1847" i="8" s="1"/>
  <c r="K1847" i="8"/>
  <c r="J1847" i="8"/>
  <c r="AQ1846" i="8"/>
  <c r="AP1846" i="8"/>
  <c r="AH1846" i="8"/>
  <c r="AG1846" i="8"/>
  <c r="AE1846" i="8"/>
  <c r="M1846" i="8"/>
  <c r="L1846" i="8"/>
  <c r="AO1846" i="8" s="1"/>
  <c r="K1846" i="8"/>
  <c r="J1846" i="8"/>
  <c r="AQ1845" i="8"/>
  <c r="AP1845" i="8"/>
  <c r="AH1845" i="8"/>
  <c r="AG1845" i="8"/>
  <c r="AF1845" i="8"/>
  <c r="AE1845" i="8"/>
  <c r="M1845" i="8"/>
  <c r="L1845" i="8"/>
  <c r="AO1845" i="8" s="1"/>
  <c r="K1845" i="8"/>
  <c r="J1845" i="8"/>
  <c r="AQ1844" i="8"/>
  <c r="AP1844" i="8"/>
  <c r="AO1844" i="8"/>
  <c r="AH1844" i="8"/>
  <c r="AG1844" i="8"/>
  <c r="AE1844" i="8"/>
  <c r="S1844" i="8"/>
  <c r="M1844" i="8"/>
  <c r="L1844" i="8"/>
  <c r="K1844" i="8"/>
  <c r="J1844" i="8"/>
  <c r="AQ1843" i="8"/>
  <c r="AP1843" i="8"/>
  <c r="AO1843" i="8"/>
  <c r="AH1843" i="8"/>
  <c r="AF1843" i="8"/>
  <c r="AD1843" i="8"/>
  <c r="S1843" i="8"/>
  <c r="M1843" i="8"/>
  <c r="L1843" i="8"/>
  <c r="K1843" i="8"/>
  <c r="J1843" i="8"/>
  <c r="AQ1842" i="8"/>
  <c r="AP1842" i="8"/>
  <c r="AO1842" i="8"/>
  <c r="AH1842" i="8"/>
  <c r="AG1842" i="8"/>
  <c r="AF1842" i="8"/>
  <c r="AE1842" i="8"/>
  <c r="T1842" i="8"/>
  <c r="S1842" i="8"/>
  <c r="R1842" i="8"/>
  <c r="U1842" i="8" s="1"/>
  <c r="V1842" i="8" s="1"/>
  <c r="X1842" i="8" s="1"/>
  <c r="M1842" i="8"/>
  <c r="L1842" i="8"/>
  <c r="K1842" i="8"/>
  <c r="J1842" i="8"/>
  <c r="AQ1841" i="8"/>
  <c r="AP1841" i="8"/>
  <c r="AD1841" i="8" s="1"/>
  <c r="AH1841" i="8"/>
  <c r="AG1841" i="8"/>
  <c r="AF1841" i="8"/>
  <c r="T1841" i="8"/>
  <c r="S1841" i="8"/>
  <c r="U1841" i="8" s="1"/>
  <c r="V1841" i="8" s="1"/>
  <c r="X1841" i="8" s="1"/>
  <c r="R1841" i="8"/>
  <c r="M1841" i="8"/>
  <c r="L1841" i="8"/>
  <c r="AO1841" i="8" s="1"/>
  <c r="K1841" i="8"/>
  <c r="J1841" i="8"/>
  <c r="AQ1840" i="8"/>
  <c r="AE1840" i="8" s="1"/>
  <c r="AP1840" i="8"/>
  <c r="AO1840" i="8"/>
  <c r="AH1840" i="8"/>
  <c r="AG1840" i="8"/>
  <c r="M1840" i="8"/>
  <c r="L1840" i="8"/>
  <c r="K1840" i="8"/>
  <c r="J1840" i="8"/>
  <c r="AQ1839" i="8"/>
  <c r="AP1839" i="8"/>
  <c r="AH1839" i="8"/>
  <c r="R1839" i="8"/>
  <c r="M1839" i="8"/>
  <c r="L1839" i="8"/>
  <c r="AO1839" i="8" s="1"/>
  <c r="K1839" i="8"/>
  <c r="J1839" i="8"/>
  <c r="AQ1838" i="8"/>
  <c r="AP1838" i="8"/>
  <c r="AO1838" i="8"/>
  <c r="AH1838" i="8"/>
  <c r="S1838" i="8"/>
  <c r="T1838" i="8"/>
  <c r="M1838" i="8"/>
  <c r="L1838" i="8"/>
  <c r="K1838" i="8"/>
  <c r="J1838" i="8"/>
  <c r="AQ1837" i="8"/>
  <c r="AP1837" i="8"/>
  <c r="AO1837" i="8"/>
  <c r="AH1837" i="8"/>
  <c r="S1837" i="8"/>
  <c r="M1837" i="8"/>
  <c r="L1837" i="8"/>
  <c r="K1837" i="8"/>
  <c r="J1837" i="8"/>
  <c r="AQ1836" i="8"/>
  <c r="AP1836" i="8"/>
  <c r="AH1836" i="8"/>
  <c r="AE1836" i="8"/>
  <c r="S1836" i="8"/>
  <c r="M1836" i="8"/>
  <c r="L1836" i="8"/>
  <c r="AO1836" i="8" s="1"/>
  <c r="K1836" i="8"/>
  <c r="J1836" i="8"/>
  <c r="AQ1835" i="8"/>
  <c r="AP1835" i="8"/>
  <c r="AH1835" i="8"/>
  <c r="AF1835" i="8"/>
  <c r="S1835" i="8"/>
  <c r="M1835" i="8"/>
  <c r="L1835" i="8"/>
  <c r="AO1835" i="8" s="1"/>
  <c r="K1835" i="8"/>
  <c r="J1835" i="8"/>
  <c r="AQ1834" i="8"/>
  <c r="AP1834" i="8"/>
  <c r="AH1834" i="8"/>
  <c r="AG1834" i="8"/>
  <c r="AE1834" i="8"/>
  <c r="M1834" i="8"/>
  <c r="L1834" i="8"/>
  <c r="AO1834" i="8" s="1"/>
  <c r="K1834" i="8"/>
  <c r="J1834" i="8"/>
  <c r="AQ1833" i="8"/>
  <c r="AP1833" i="8"/>
  <c r="AH1833" i="8"/>
  <c r="AF1833" i="8"/>
  <c r="AD1833" i="8"/>
  <c r="M1833" i="8"/>
  <c r="L1833" i="8"/>
  <c r="AO1833" i="8" s="1"/>
  <c r="K1833" i="8"/>
  <c r="J1833" i="8"/>
  <c r="AQ1832" i="8"/>
  <c r="AP1832" i="8"/>
  <c r="AH1832" i="8"/>
  <c r="S1832" i="8"/>
  <c r="M1832" i="8"/>
  <c r="L1832" i="8"/>
  <c r="AO1832" i="8" s="1"/>
  <c r="K1832" i="8"/>
  <c r="J1832" i="8"/>
  <c r="AQ1831" i="8"/>
  <c r="AG1831" i="8" s="1"/>
  <c r="AP1831" i="8"/>
  <c r="AH1831" i="8"/>
  <c r="AF1831" i="8"/>
  <c r="AD1831" i="8"/>
  <c r="R1831" i="8"/>
  <c r="S1831" i="8"/>
  <c r="M1831" i="8"/>
  <c r="L1831" i="8"/>
  <c r="AO1831" i="8" s="1"/>
  <c r="K1831" i="8"/>
  <c r="J1831" i="8"/>
  <c r="AQ1830" i="8"/>
  <c r="AP1830" i="8"/>
  <c r="AH1830" i="8"/>
  <c r="AG1830" i="8"/>
  <c r="AE1830" i="8"/>
  <c r="S1830" i="8"/>
  <c r="M1830" i="8"/>
  <c r="L1830" i="8"/>
  <c r="AO1830" i="8" s="1"/>
  <c r="K1830" i="8"/>
  <c r="J1830" i="8"/>
  <c r="AQ1829" i="8"/>
  <c r="AP1829" i="8"/>
  <c r="AE1829" i="8" s="1"/>
  <c r="AH1829" i="8"/>
  <c r="AG1829" i="8"/>
  <c r="S1829" i="8"/>
  <c r="M1829" i="8"/>
  <c r="L1829" i="8"/>
  <c r="AO1829" i="8" s="1"/>
  <c r="K1829" i="8"/>
  <c r="J1829" i="8"/>
  <c r="AQ1828" i="8"/>
  <c r="AF1828" i="8" s="1"/>
  <c r="AP1828" i="8"/>
  <c r="AO1828" i="8"/>
  <c r="AH1828" i="8"/>
  <c r="AD1828" i="8"/>
  <c r="M1828" i="8"/>
  <c r="L1828" i="8"/>
  <c r="K1828" i="8"/>
  <c r="J1828" i="8"/>
  <c r="AQ1827" i="8"/>
  <c r="AP1827" i="8"/>
  <c r="AG1827" i="8" s="1"/>
  <c r="AO1827" i="8"/>
  <c r="AH1827" i="8"/>
  <c r="AF1827" i="8"/>
  <c r="AE1827" i="8"/>
  <c r="R1827" i="8"/>
  <c r="M1827" i="8"/>
  <c r="L1827" i="8"/>
  <c r="K1827" i="8"/>
  <c r="J1827" i="8"/>
  <c r="AQ1826" i="8"/>
  <c r="AP1826" i="8"/>
  <c r="AD1826" i="8" s="1"/>
  <c r="AO1826" i="8"/>
  <c r="AH1826" i="8"/>
  <c r="AG1826" i="8"/>
  <c r="AF1826" i="8"/>
  <c r="T1826" i="8"/>
  <c r="S1826" i="8"/>
  <c r="R1826" i="8"/>
  <c r="U1826" i="8" s="1"/>
  <c r="V1826" i="8" s="1"/>
  <c r="X1826" i="8" s="1"/>
  <c r="M1826" i="8"/>
  <c r="L1826" i="8"/>
  <c r="K1826" i="8"/>
  <c r="J1826" i="8"/>
  <c r="AQ1825" i="8"/>
  <c r="AE1825" i="8" s="1"/>
  <c r="AP1825" i="8"/>
  <c r="AO1825" i="8"/>
  <c r="AH1825" i="8"/>
  <c r="AG1825" i="8"/>
  <c r="AF1825" i="8"/>
  <c r="T1825" i="8"/>
  <c r="S1825" i="8"/>
  <c r="R1825" i="8"/>
  <c r="M1825" i="8"/>
  <c r="L1825" i="8"/>
  <c r="K1825" i="8"/>
  <c r="J1825" i="8"/>
  <c r="AQ1824" i="8"/>
  <c r="AP1824" i="8"/>
  <c r="AF1824" i="8" s="1"/>
  <c r="AO1824" i="8"/>
  <c r="AH1824" i="8"/>
  <c r="AG1824" i="8"/>
  <c r="T1824" i="8"/>
  <c r="S1824" i="8"/>
  <c r="R1824" i="8"/>
  <c r="M1824" i="8"/>
  <c r="L1824" i="8"/>
  <c r="K1824" i="8"/>
  <c r="J1824" i="8"/>
  <c r="AQ1823" i="8"/>
  <c r="AG1823" i="8" s="1"/>
  <c r="AP1823" i="8"/>
  <c r="AF1823" i="8" s="1"/>
  <c r="AO1823" i="8"/>
  <c r="AH1823" i="8"/>
  <c r="R1823" i="8"/>
  <c r="T1823" i="8"/>
  <c r="M1823" i="8"/>
  <c r="L1823" i="8"/>
  <c r="K1823" i="8"/>
  <c r="J1823" i="8"/>
  <c r="AQ1822" i="8"/>
  <c r="AP1822" i="8"/>
  <c r="AO1822" i="8"/>
  <c r="AH1822" i="8"/>
  <c r="M1822" i="8"/>
  <c r="L1822" i="8"/>
  <c r="K1822" i="8"/>
  <c r="J1822" i="8"/>
  <c r="AQ1821" i="8"/>
  <c r="AP1821" i="8"/>
  <c r="AH1821" i="8"/>
  <c r="M1821" i="8"/>
  <c r="L1821" i="8"/>
  <c r="AO1821" i="8" s="1"/>
  <c r="K1821" i="8"/>
  <c r="J1821" i="8"/>
  <c r="AQ1820" i="8"/>
  <c r="AP1820" i="8"/>
  <c r="AF1820" i="8" s="1"/>
  <c r="AH1820" i="8"/>
  <c r="S1820" i="8"/>
  <c r="M1820" i="8"/>
  <c r="L1820" i="8"/>
  <c r="AO1820" i="8" s="1"/>
  <c r="K1820" i="8"/>
  <c r="J1820" i="8"/>
  <c r="AQ1819" i="8"/>
  <c r="AG1819" i="8" s="1"/>
  <c r="AP1819" i="8"/>
  <c r="AH1819" i="8"/>
  <c r="AF1819" i="8"/>
  <c r="AE1819" i="8"/>
  <c r="R1819" i="8"/>
  <c r="S1819" i="8"/>
  <c r="M1819" i="8"/>
  <c r="L1819" i="8"/>
  <c r="AO1819" i="8" s="1"/>
  <c r="K1819" i="8"/>
  <c r="J1819" i="8"/>
  <c r="AQ1818" i="8"/>
  <c r="AP1818" i="8"/>
  <c r="AH1818" i="8"/>
  <c r="AG1818" i="8"/>
  <c r="AE1818" i="8"/>
  <c r="S1818" i="8"/>
  <c r="M1818" i="8"/>
  <c r="L1818" i="8"/>
  <c r="AO1818" i="8" s="1"/>
  <c r="K1818" i="8"/>
  <c r="J1818" i="8"/>
  <c r="AQ1817" i="8"/>
  <c r="AP1817" i="8"/>
  <c r="AE1817" i="8" s="1"/>
  <c r="AH1817" i="8"/>
  <c r="AG1817" i="8"/>
  <c r="S1817" i="8"/>
  <c r="M1817" i="8"/>
  <c r="L1817" i="8"/>
  <c r="AO1817" i="8" s="1"/>
  <c r="K1817" i="8"/>
  <c r="J1817" i="8"/>
  <c r="AQ1816" i="8"/>
  <c r="AP1816" i="8"/>
  <c r="AO1816" i="8"/>
  <c r="AH1816" i="8"/>
  <c r="AG1816" i="8"/>
  <c r="AE1816" i="8"/>
  <c r="M1816" i="8"/>
  <c r="L1816" i="8"/>
  <c r="K1816" i="8"/>
  <c r="J1816" i="8"/>
  <c r="AQ1815" i="8"/>
  <c r="AP1815" i="8"/>
  <c r="AO1815" i="8"/>
  <c r="AH1815" i="8"/>
  <c r="AF1815" i="8"/>
  <c r="AD1815" i="8"/>
  <c r="R1815" i="8"/>
  <c r="M1815" i="8"/>
  <c r="L1815" i="8"/>
  <c r="K1815" i="8"/>
  <c r="J1815" i="8"/>
  <c r="AQ1814" i="8"/>
  <c r="AP1814" i="8"/>
  <c r="AD1814" i="8" s="1"/>
  <c r="AO1814" i="8"/>
  <c r="AH1814" i="8"/>
  <c r="AG1814" i="8"/>
  <c r="AF1814" i="8"/>
  <c r="T1814" i="8"/>
  <c r="S1814" i="8"/>
  <c r="R1814" i="8"/>
  <c r="U1814" i="8" s="1"/>
  <c r="V1814" i="8" s="1"/>
  <c r="X1814" i="8" s="1"/>
  <c r="M1814" i="8"/>
  <c r="L1814" i="8"/>
  <c r="K1814" i="8"/>
  <c r="J1814" i="8"/>
  <c r="AQ1813" i="8"/>
  <c r="AE1813" i="8" s="1"/>
  <c r="AP1813" i="8"/>
  <c r="AO1813" i="8"/>
  <c r="AH1813" i="8"/>
  <c r="AG1813" i="8"/>
  <c r="AF1813" i="8"/>
  <c r="T1813" i="8"/>
  <c r="S1813" i="8"/>
  <c r="R1813" i="8"/>
  <c r="M1813" i="8"/>
  <c r="L1813" i="8"/>
  <c r="K1813" i="8"/>
  <c r="J1813" i="8"/>
  <c r="AQ1812" i="8"/>
  <c r="AP1812" i="8"/>
  <c r="AF1812" i="8" s="1"/>
  <c r="AO1812" i="8"/>
  <c r="AH1812" i="8"/>
  <c r="AG1812" i="8"/>
  <c r="U1812" i="8"/>
  <c r="V1812" i="8" s="1"/>
  <c r="X1812" i="8" s="1"/>
  <c r="T1812" i="8"/>
  <c r="S1812" i="8"/>
  <c r="R1812" i="8"/>
  <c r="M1812" i="8"/>
  <c r="L1812" i="8"/>
  <c r="K1812" i="8"/>
  <c r="J1812" i="8"/>
  <c r="AQ1811" i="8"/>
  <c r="AG1811" i="8" s="1"/>
  <c r="AP1811" i="8"/>
  <c r="AO1811" i="8"/>
  <c r="AH1811" i="8"/>
  <c r="R1811" i="8"/>
  <c r="T1811" i="8"/>
  <c r="M1811" i="8"/>
  <c r="L1811" i="8"/>
  <c r="K1811" i="8"/>
  <c r="J1811" i="8"/>
  <c r="AQ1810" i="8"/>
  <c r="AP1810" i="8"/>
  <c r="AO1810" i="8"/>
  <c r="AH1810" i="8"/>
  <c r="M1810" i="8"/>
  <c r="L1810" i="8"/>
  <c r="K1810" i="8"/>
  <c r="J1810" i="8"/>
  <c r="AQ1809" i="8"/>
  <c r="AP1809" i="8"/>
  <c r="AH1809" i="8"/>
  <c r="M1809" i="8"/>
  <c r="L1809" i="8"/>
  <c r="AO1809" i="8" s="1"/>
  <c r="K1809" i="8"/>
  <c r="J1809" i="8"/>
  <c r="AQ1808" i="8"/>
  <c r="AP1808" i="8"/>
  <c r="AH1808" i="8"/>
  <c r="S1808" i="8"/>
  <c r="M1808" i="8"/>
  <c r="L1808" i="8"/>
  <c r="AO1808" i="8" s="1"/>
  <c r="K1808" i="8"/>
  <c r="J1808" i="8"/>
  <c r="AQ1807" i="8"/>
  <c r="AG1807" i="8" s="1"/>
  <c r="AP1807" i="8"/>
  <c r="AH1807" i="8"/>
  <c r="AF1807" i="8"/>
  <c r="AD1807" i="8"/>
  <c r="R1807" i="8"/>
  <c r="S1807" i="8"/>
  <c r="M1807" i="8"/>
  <c r="L1807" i="8"/>
  <c r="AO1807" i="8" s="1"/>
  <c r="K1807" i="8"/>
  <c r="J1807" i="8"/>
  <c r="AQ1806" i="8"/>
  <c r="AP1806" i="8"/>
  <c r="AH1806" i="8"/>
  <c r="AG1806" i="8"/>
  <c r="AF1806" i="8"/>
  <c r="AD1806" i="8"/>
  <c r="S1806" i="8"/>
  <c r="M1806" i="8"/>
  <c r="L1806" i="8"/>
  <c r="AO1806" i="8" s="1"/>
  <c r="K1806" i="8"/>
  <c r="J1806" i="8"/>
  <c r="AQ1805" i="8"/>
  <c r="AP1805" i="8"/>
  <c r="AE1805" i="8" s="1"/>
  <c r="AH1805" i="8"/>
  <c r="AG1805" i="8"/>
  <c r="S1805" i="8"/>
  <c r="M1805" i="8"/>
  <c r="L1805" i="8"/>
  <c r="AO1805" i="8" s="1"/>
  <c r="K1805" i="8"/>
  <c r="J1805" i="8"/>
  <c r="AQ1804" i="8"/>
  <c r="AF1804" i="8" s="1"/>
  <c r="AP1804" i="8"/>
  <c r="AO1804" i="8"/>
  <c r="AH1804" i="8"/>
  <c r="AG1804" i="8"/>
  <c r="AE1804" i="8"/>
  <c r="AD1804" i="8"/>
  <c r="M1804" i="8"/>
  <c r="L1804" i="8"/>
  <c r="K1804" i="8"/>
  <c r="J1804" i="8"/>
  <c r="AQ1803" i="8"/>
  <c r="AP1803" i="8"/>
  <c r="AG1803" i="8" s="1"/>
  <c r="AO1803" i="8"/>
  <c r="AH1803" i="8"/>
  <c r="AF1803" i="8"/>
  <c r="AE1803" i="8"/>
  <c r="R1803" i="8"/>
  <c r="M1803" i="8"/>
  <c r="L1803" i="8"/>
  <c r="K1803" i="8"/>
  <c r="J1803" i="8"/>
  <c r="AQ1802" i="8"/>
  <c r="AP1802" i="8"/>
  <c r="AO1802" i="8"/>
  <c r="AH1802" i="8"/>
  <c r="AG1802" i="8"/>
  <c r="AF1802" i="8"/>
  <c r="AE1802" i="8"/>
  <c r="T1802" i="8"/>
  <c r="S1802" i="8"/>
  <c r="R1802" i="8"/>
  <c r="M1802" i="8"/>
  <c r="L1802" i="8"/>
  <c r="K1802" i="8"/>
  <c r="J1802" i="8"/>
  <c r="AQ1801" i="8"/>
  <c r="AE1801" i="8" s="1"/>
  <c r="AP1801" i="8"/>
  <c r="AD1801" i="8" s="1"/>
  <c r="AO1801" i="8"/>
  <c r="AH1801" i="8"/>
  <c r="AG1801" i="8"/>
  <c r="AF1801" i="8"/>
  <c r="U1801" i="8"/>
  <c r="V1801" i="8" s="1"/>
  <c r="X1801" i="8" s="1"/>
  <c r="T1801" i="8"/>
  <c r="S1801" i="8"/>
  <c r="R1801" i="8"/>
  <c r="M1801" i="8"/>
  <c r="L1801" i="8"/>
  <c r="K1801" i="8"/>
  <c r="J1801" i="8"/>
  <c r="AQ1800" i="8"/>
  <c r="AP1800" i="8"/>
  <c r="AF1800" i="8" s="1"/>
  <c r="AO1800" i="8"/>
  <c r="AH1800" i="8"/>
  <c r="AG1800" i="8"/>
  <c r="U1800" i="8"/>
  <c r="V1800" i="8" s="1"/>
  <c r="X1800" i="8" s="1"/>
  <c r="T1800" i="8"/>
  <c r="S1800" i="8"/>
  <c r="R1800" i="8"/>
  <c r="M1800" i="8"/>
  <c r="L1800" i="8"/>
  <c r="K1800" i="8"/>
  <c r="J1800" i="8"/>
  <c r="AQ1799" i="8"/>
  <c r="AP1799" i="8"/>
  <c r="AO1799" i="8"/>
  <c r="AH1799" i="8"/>
  <c r="R1799" i="8"/>
  <c r="T1799" i="8"/>
  <c r="M1799" i="8"/>
  <c r="L1799" i="8"/>
  <c r="K1799" i="8"/>
  <c r="J1799" i="8"/>
  <c r="AQ1798" i="8"/>
  <c r="AP1798" i="8"/>
  <c r="AO1798" i="8"/>
  <c r="AH1798" i="8"/>
  <c r="M1798" i="8"/>
  <c r="L1798" i="8"/>
  <c r="K1798" i="8"/>
  <c r="J1798" i="8"/>
  <c r="AQ1797" i="8"/>
  <c r="AP1797" i="8"/>
  <c r="AH1797" i="8"/>
  <c r="M1797" i="8"/>
  <c r="L1797" i="8"/>
  <c r="AO1797" i="8" s="1"/>
  <c r="K1797" i="8"/>
  <c r="J1797" i="8"/>
  <c r="AQ1796" i="8"/>
  <c r="AP1796" i="8"/>
  <c r="AH1796" i="8"/>
  <c r="S1796" i="8"/>
  <c r="M1796" i="8"/>
  <c r="L1796" i="8"/>
  <c r="AO1796" i="8" s="1"/>
  <c r="K1796" i="8"/>
  <c r="J1796" i="8"/>
  <c r="AQ1795" i="8"/>
  <c r="AG1795" i="8" s="1"/>
  <c r="AP1795" i="8"/>
  <c r="AH1795" i="8"/>
  <c r="AF1795" i="8"/>
  <c r="AE1795" i="8"/>
  <c r="R1795" i="8"/>
  <c r="S1795" i="8"/>
  <c r="M1795" i="8"/>
  <c r="L1795" i="8"/>
  <c r="AO1795" i="8" s="1"/>
  <c r="K1795" i="8"/>
  <c r="J1795" i="8"/>
  <c r="AQ1794" i="8"/>
  <c r="AP1794" i="8"/>
  <c r="AH1794" i="8"/>
  <c r="AG1794" i="8"/>
  <c r="AE1794" i="8"/>
  <c r="S1794" i="8"/>
  <c r="M1794" i="8"/>
  <c r="L1794" i="8"/>
  <c r="AO1794" i="8" s="1"/>
  <c r="K1794" i="8"/>
  <c r="J1794" i="8"/>
  <c r="AQ1793" i="8"/>
  <c r="AP1793" i="8"/>
  <c r="AE1793" i="8" s="1"/>
  <c r="AH1793" i="8"/>
  <c r="AG1793" i="8"/>
  <c r="S1793" i="8"/>
  <c r="M1793" i="8"/>
  <c r="L1793" i="8"/>
  <c r="AO1793" i="8" s="1"/>
  <c r="K1793" i="8"/>
  <c r="J1793" i="8"/>
  <c r="AQ1792" i="8"/>
  <c r="AP1792" i="8"/>
  <c r="AO1792" i="8"/>
  <c r="AH1792" i="8"/>
  <c r="AG1792" i="8"/>
  <c r="AE1792" i="8"/>
  <c r="M1792" i="8"/>
  <c r="L1792" i="8"/>
  <c r="K1792" i="8"/>
  <c r="J1792" i="8"/>
  <c r="AQ1791" i="8"/>
  <c r="AP1791" i="8"/>
  <c r="AG1791" i="8" s="1"/>
  <c r="AO1791" i="8"/>
  <c r="AH1791" i="8"/>
  <c r="AF1791" i="8"/>
  <c r="AE1791" i="8"/>
  <c r="R1791" i="8"/>
  <c r="M1791" i="8"/>
  <c r="L1791" i="8"/>
  <c r="K1791" i="8"/>
  <c r="J1791" i="8"/>
  <c r="AQ1790" i="8"/>
  <c r="AP1790" i="8"/>
  <c r="AD1790" i="8" s="1"/>
  <c r="AO1790" i="8"/>
  <c r="AH1790" i="8"/>
  <c r="AG1790" i="8"/>
  <c r="AF1790" i="8"/>
  <c r="T1790" i="8"/>
  <c r="S1790" i="8"/>
  <c r="R1790" i="8"/>
  <c r="M1790" i="8"/>
  <c r="L1790" i="8"/>
  <c r="K1790" i="8"/>
  <c r="J1790" i="8"/>
  <c r="AQ1789" i="8"/>
  <c r="AE1789" i="8" s="1"/>
  <c r="AP1789" i="8"/>
  <c r="AO1789" i="8"/>
  <c r="AH1789" i="8"/>
  <c r="AG1789" i="8"/>
  <c r="AF1789" i="8"/>
  <c r="T1789" i="8"/>
  <c r="S1789" i="8"/>
  <c r="R1789" i="8"/>
  <c r="M1789" i="8"/>
  <c r="L1789" i="8"/>
  <c r="K1789" i="8"/>
  <c r="J1789" i="8"/>
  <c r="AQ1788" i="8"/>
  <c r="AE1788" i="8" s="1"/>
  <c r="AP1788" i="8"/>
  <c r="AF1788" i="8" s="1"/>
  <c r="AO1788" i="8"/>
  <c r="AH1788" i="8"/>
  <c r="AG1788" i="8"/>
  <c r="T1788" i="8"/>
  <c r="S1788" i="8"/>
  <c r="R1788" i="8"/>
  <c r="M1788" i="8"/>
  <c r="L1788" i="8"/>
  <c r="K1788" i="8"/>
  <c r="J1788" i="8"/>
  <c r="AQ1787" i="8"/>
  <c r="AG1787" i="8" s="1"/>
  <c r="AP1787" i="8"/>
  <c r="AO1787" i="8"/>
  <c r="AH1787" i="8"/>
  <c r="R1787" i="8"/>
  <c r="T1787" i="8"/>
  <c r="M1787" i="8"/>
  <c r="L1787" i="8"/>
  <c r="K1787" i="8"/>
  <c r="J1787" i="8"/>
  <c r="AQ1786" i="8"/>
  <c r="AP1786" i="8"/>
  <c r="AO1786" i="8"/>
  <c r="AH1786" i="8"/>
  <c r="M1786" i="8"/>
  <c r="L1786" i="8"/>
  <c r="K1786" i="8"/>
  <c r="J1786" i="8"/>
  <c r="AQ1785" i="8"/>
  <c r="AP1785" i="8"/>
  <c r="AH1785" i="8"/>
  <c r="S1785" i="8"/>
  <c r="M1785" i="8"/>
  <c r="L1785" i="8"/>
  <c r="AO1785" i="8" s="1"/>
  <c r="K1785" i="8"/>
  <c r="J1785" i="8"/>
  <c r="AQ1784" i="8"/>
  <c r="AP1784" i="8"/>
  <c r="AH1784" i="8"/>
  <c r="S1784" i="8"/>
  <c r="M1784" i="8"/>
  <c r="L1784" i="8"/>
  <c r="AO1784" i="8" s="1"/>
  <c r="K1784" i="8"/>
  <c r="J1784" i="8"/>
  <c r="AQ1783" i="8"/>
  <c r="AG1783" i="8" s="1"/>
  <c r="AP1783" i="8"/>
  <c r="AH1783" i="8"/>
  <c r="AF1783" i="8"/>
  <c r="AD1783" i="8"/>
  <c r="R1783" i="8"/>
  <c r="U1783" i="8" s="1"/>
  <c r="S1783" i="8"/>
  <c r="V1783" i="8"/>
  <c r="X1783" i="8" s="1"/>
  <c r="Z1783" i="8" s="1"/>
  <c r="AB1783" i="8" s="1"/>
  <c r="M1783" i="8"/>
  <c r="L1783" i="8"/>
  <c r="AO1783" i="8" s="1"/>
  <c r="K1783" i="8"/>
  <c r="J1783" i="8"/>
  <c r="AQ1782" i="8"/>
  <c r="AP1782" i="8"/>
  <c r="AH1782" i="8"/>
  <c r="AG1782" i="8"/>
  <c r="AE1782" i="8"/>
  <c r="S1782" i="8"/>
  <c r="M1782" i="8"/>
  <c r="L1782" i="8"/>
  <c r="AO1782" i="8" s="1"/>
  <c r="K1782" i="8"/>
  <c r="J1782" i="8"/>
  <c r="AQ1781" i="8"/>
  <c r="AP1781" i="8"/>
  <c r="AE1781" i="8" s="1"/>
  <c r="AH1781" i="8"/>
  <c r="AG1781" i="8"/>
  <c r="S1781" i="8"/>
  <c r="M1781" i="8"/>
  <c r="L1781" i="8"/>
  <c r="AO1781" i="8" s="1"/>
  <c r="K1781" i="8"/>
  <c r="J1781" i="8"/>
  <c r="AQ1780" i="8"/>
  <c r="AP1780" i="8"/>
  <c r="AO1780" i="8"/>
  <c r="AH1780" i="8"/>
  <c r="AG1780" i="8"/>
  <c r="AE1780" i="8"/>
  <c r="M1780" i="8"/>
  <c r="L1780" i="8"/>
  <c r="K1780" i="8"/>
  <c r="J1780" i="8"/>
  <c r="AQ1779" i="8"/>
  <c r="AP1779" i="8"/>
  <c r="AO1779" i="8"/>
  <c r="AH1779" i="8"/>
  <c r="AF1779" i="8"/>
  <c r="AD1779" i="8"/>
  <c r="R1779" i="8"/>
  <c r="M1779" i="8"/>
  <c r="L1779" i="8"/>
  <c r="K1779" i="8"/>
  <c r="J1779" i="8"/>
  <c r="AQ1778" i="8"/>
  <c r="AP1778" i="8"/>
  <c r="AD1778" i="8" s="1"/>
  <c r="AO1778" i="8"/>
  <c r="AH1778" i="8"/>
  <c r="AG1778" i="8"/>
  <c r="AF1778" i="8"/>
  <c r="T1778" i="8"/>
  <c r="S1778" i="8"/>
  <c r="R1778" i="8"/>
  <c r="U1778" i="8" s="1"/>
  <c r="V1778" i="8" s="1"/>
  <c r="X1778" i="8" s="1"/>
  <c r="M1778" i="8"/>
  <c r="L1778" i="8"/>
  <c r="K1778" i="8"/>
  <c r="J1778" i="8"/>
  <c r="AQ1777" i="8"/>
  <c r="AE1777" i="8" s="1"/>
  <c r="AP1777" i="8"/>
  <c r="AO1777" i="8"/>
  <c r="AH1777" i="8"/>
  <c r="AG1777" i="8"/>
  <c r="AF1777" i="8"/>
  <c r="T1777" i="8"/>
  <c r="S1777" i="8"/>
  <c r="R1777" i="8"/>
  <c r="M1777" i="8"/>
  <c r="L1777" i="8"/>
  <c r="K1777" i="8"/>
  <c r="J1777" i="8"/>
  <c r="AQ1776" i="8"/>
  <c r="AE1776" i="8" s="1"/>
  <c r="AP1776" i="8"/>
  <c r="AF1776" i="8" s="1"/>
  <c r="AO1776" i="8"/>
  <c r="AH1776" i="8"/>
  <c r="AG1776" i="8"/>
  <c r="T1776" i="8"/>
  <c r="S1776" i="8"/>
  <c r="R1776" i="8"/>
  <c r="M1776" i="8"/>
  <c r="L1776" i="8"/>
  <c r="K1776" i="8"/>
  <c r="J1776" i="8"/>
  <c r="AQ1775" i="8"/>
  <c r="AG1775" i="8" s="1"/>
  <c r="AP1775" i="8"/>
  <c r="AO1775" i="8"/>
  <c r="AH1775" i="8"/>
  <c r="R1775" i="8"/>
  <c r="T1775" i="8"/>
  <c r="M1775" i="8"/>
  <c r="L1775" i="8"/>
  <c r="K1775" i="8"/>
  <c r="J1775" i="8"/>
  <c r="AQ1774" i="8"/>
  <c r="AP1774" i="8"/>
  <c r="AO1774" i="8"/>
  <c r="AH1774" i="8"/>
  <c r="M1774" i="8"/>
  <c r="L1774" i="8"/>
  <c r="K1774" i="8"/>
  <c r="J1774" i="8"/>
  <c r="AQ1773" i="8"/>
  <c r="AP1773" i="8"/>
  <c r="AH1773" i="8"/>
  <c r="S1773" i="8"/>
  <c r="M1773" i="8"/>
  <c r="L1773" i="8"/>
  <c r="AO1773" i="8" s="1"/>
  <c r="K1773" i="8"/>
  <c r="J1773" i="8"/>
  <c r="AQ1772" i="8"/>
  <c r="AP1772" i="8"/>
  <c r="AF1772" i="8" s="1"/>
  <c r="AH1772" i="8"/>
  <c r="S1772" i="8"/>
  <c r="M1772" i="8"/>
  <c r="L1772" i="8"/>
  <c r="AO1772" i="8" s="1"/>
  <c r="K1772" i="8"/>
  <c r="J1772" i="8"/>
  <c r="AQ1771" i="8"/>
  <c r="AG1771" i="8" s="1"/>
  <c r="AP1771" i="8"/>
  <c r="AH1771" i="8"/>
  <c r="AF1771" i="8"/>
  <c r="AE1771" i="8"/>
  <c r="R1771" i="8"/>
  <c r="S1771" i="8"/>
  <c r="M1771" i="8"/>
  <c r="L1771" i="8"/>
  <c r="AO1771" i="8" s="1"/>
  <c r="K1771" i="8"/>
  <c r="J1771" i="8"/>
  <c r="AQ1770" i="8"/>
  <c r="AP1770" i="8"/>
  <c r="AH1770" i="8"/>
  <c r="AG1770" i="8"/>
  <c r="AF1770" i="8"/>
  <c r="AD1770" i="8"/>
  <c r="S1770" i="8"/>
  <c r="M1770" i="8"/>
  <c r="L1770" i="8"/>
  <c r="AO1770" i="8" s="1"/>
  <c r="K1770" i="8"/>
  <c r="J1770" i="8"/>
  <c r="AQ1769" i="8"/>
  <c r="AP1769" i="8"/>
  <c r="AH1769" i="8"/>
  <c r="AF1769" i="8"/>
  <c r="AD1769" i="8"/>
  <c r="M1769" i="8"/>
  <c r="L1769" i="8"/>
  <c r="AO1769" i="8" s="1"/>
  <c r="K1769" i="8"/>
  <c r="J1769" i="8"/>
  <c r="AQ1768" i="8"/>
  <c r="AF1768" i="8" s="1"/>
  <c r="AP1768" i="8"/>
  <c r="AO1768" i="8"/>
  <c r="AH1768" i="8"/>
  <c r="AD1768" i="8"/>
  <c r="M1768" i="8"/>
  <c r="L1768" i="8"/>
  <c r="K1768" i="8"/>
  <c r="J1768" i="8"/>
  <c r="AQ1767" i="8"/>
  <c r="AP1767" i="8"/>
  <c r="AO1767" i="8"/>
  <c r="AH1767" i="8"/>
  <c r="AF1767" i="8"/>
  <c r="AD1767" i="8"/>
  <c r="U1767" i="8"/>
  <c r="R1767" i="8"/>
  <c r="M1767" i="8"/>
  <c r="L1767" i="8"/>
  <c r="K1767" i="8"/>
  <c r="J1767" i="8"/>
  <c r="AQ1766" i="8"/>
  <c r="AP1766" i="8"/>
  <c r="AD1766" i="8" s="1"/>
  <c r="AO1766" i="8"/>
  <c r="AH1766" i="8"/>
  <c r="AG1766" i="8"/>
  <c r="AF1766" i="8"/>
  <c r="T1766" i="8"/>
  <c r="S1766" i="8"/>
  <c r="R1766" i="8"/>
  <c r="U1766" i="8" s="1"/>
  <c r="V1766" i="8" s="1"/>
  <c r="X1766" i="8" s="1"/>
  <c r="M1766" i="8"/>
  <c r="L1766" i="8"/>
  <c r="K1766" i="8"/>
  <c r="J1766" i="8"/>
  <c r="AQ1765" i="8"/>
  <c r="AE1765" i="8" s="1"/>
  <c r="AP1765" i="8"/>
  <c r="AG1765" i="8" s="1"/>
  <c r="AO1765" i="8"/>
  <c r="AH1765" i="8"/>
  <c r="AF1765" i="8"/>
  <c r="T1765" i="8"/>
  <c r="S1765" i="8"/>
  <c r="R1765" i="8"/>
  <c r="U1765" i="8" s="1"/>
  <c r="V1765" i="8" s="1"/>
  <c r="X1765" i="8" s="1"/>
  <c r="M1765" i="8"/>
  <c r="L1765" i="8"/>
  <c r="K1765" i="8"/>
  <c r="J1765" i="8"/>
  <c r="AQ1764" i="8"/>
  <c r="AP1764" i="8"/>
  <c r="AF1764" i="8" s="1"/>
  <c r="AO1764" i="8"/>
  <c r="AH1764" i="8"/>
  <c r="T1764" i="8"/>
  <c r="S1764" i="8"/>
  <c r="U1764" i="8" s="1"/>
  <c r="V1764" i="8" s="1"/>
  <c r="X1764" i="8" s="1"/>
  <c r="Z1764" i="8" s="1"/>
  <c r="AB1764" i="8" s="1"/>
  <c r="R1764" i="8"/>
  <c r="M1764" i="8"/>
  <c r="L1764" i="8"/>
  <c r="K1764" i="8"/>
  <c r="J1764" i="8"/>
  <c r="AQ1763" i="8"/>
  <c r="AG1763" i="8" s="1"/>
  <c r="AP1763" i="8"/>
  <c r="AO1763" i="8"/>
  <c r="AH1763" i="8"/>
  <c r="R1763" i="8"/>
  <c r="T1763" i="8"/>
  <c r="M1763" i="8"/>
  <c r="L1763" i="8"/>
  <c r="K1763" i="8"/>
  <c r="J1763" i="8"/>
  <c r="AQ1762" i="8"/>
  <c r="AP1762" i="8"/>
  <c r="AH1762" i="8"/>
  <c r="M1762" i="8"/>
  <c r="L1762" i="8"/>
  <c r="AO1762" i="8" s="1"/>
  <c r="K1762" i="8"/>
  <c r="J1762" i="8"/>
  <c r="AQ1761" i="8"/>
  <c r="AP1761" i="8"/>
  <c r="AH1761" i="8"/>
  <c r="M1761" i="8"/>
  <c r="L1761" i="8"/>
  <c r="AO1761" i="8" s="1"/>
  <c r="K1761" i="8"/>
  <c r="J1761" i="8"/>
  <c r="AQ1760" i="8"/>
  <c r="AP1760" i="8"/>
  <c r="AF1760" i="8" s="1"/>
  <c r="AH1760" i="8"/>
  <c r="S1760" i="8"/>
  <c r="M1760" i="8"/>
  <c r="L1760" i="8"/>
  <c r="AO1760" i="8" s="1"/>
  <c r="K1760" i="8"/>
  <c r="J1760" i="8"/>
  <c r="AQ1759" i="8"/>
  <c r="AG1759" i="8" s="1"/>
  <c r="AP1759" i="8"/>
  <c r="AH1759" i="8"/>
  <c r="AF1759" i="8"/>
  <c r="AD1759" i="8"/>
  <c r="R1759" i="8"/>
  <c r="S1759" i="8"/>
  <c r="M1759" i="8"/>
  <c r="L1759" i="8"/>
  <c r="AO1759" i="8" s="1"/>
  <c r="K1759" i="8"/>
  <c r="J1759" i="8"/>
  <c r="AQ1758" i="8"/>
  <c r="AP1758" i="8"/>
  <c r="AH1758" i="8"/>
  <c r="AG1758" i="8"/>
  <c r="AE1758" i="8"/>
  <c r="S1758" i="8"/>
  <c r="M1758" i="8"/>
  <c r="L1758" i="8"/>
  <c r="AO1758" i="8" s="1"/>
  <c r="K1758" i="8"/>
  <c r="J1758" i="8"/>
  <c r="AQ1757" i="8"/>
  <c r="AP1757" i="8"/>
  <c r="AE1757" i="8" s="1"/>
  <c r="AH1757" i="8"/>
  <c r="AG1757" i="8"/>
  <c r="AF1757" i="8"/>
  <c r="S1757" i="8"/>
  <c r="M1757" i="8"/>
  <c r="L1757" i="8"/>
  <c r="AO1757" i="8" s="1"/>
  <c r="K1757" i="8"/>
  <c r="J1757" i="8"/>
  <c r="AQ1756" i="8"/>
  <c r="AP1756" i="8"/>
  <c r="AO1756" i="8"/>
  <c r="AH1756" i="8"/>
  <c r="AG1756" i="8"/>
  <c r="AE1756" i="8"/>
  <c r="M1756" i="8"/>
  <c r="L1756" i="8"/>
  <c r="K1756" i="8"/>
  <c r="J1756" i="8"/>
  <c r="AQ1755" i="8"/>
  <c r="AP1755" i="8"/>
  <c r="AG1755" i="8" s="1"/>
  <c r="AO1755" i="8"/>
  <c r="AH1755" i="8"/>
  <c r="AF1755" i="8"/>
  <c r="AE1755" i="8"/>
  <c r="R1755" i="8"/>
  <c r="M1755" i="8"/>
  <c r="L1755" i="8"/>
  <c r="K1755" i="8"/>
  <c r="J1755" i="8"/>
  <c r="AQ1754" i="8"/>
  <c r="AP1754" i="8"/>
  <c r="AD1754" i="8" s="1"/>
  <c r="AO1754" i="8"/>
  <c r="AH1754" i="8"/>
  <c r="T1754" i="8"/>
  <c r="S1754" i="8"/>
  <c r="R1754" i="8"/>
  <c r="M1754" i="8"/>
  <c r="L1754" i="8"/>
  <c r="K1754" i="8"/>
  <c r="J1754" i="8"/>
  <c r="AQ1753" i="8"/>
  <c r="AP1753" i="8"/>
  <c r="AO1753" i="8"/>
  <c r="AH1753" i="8"/>
  <c r="T1753" i="8"/>
  <c r="S1753" i="8"/>
  <c r="R1753" i="8"/>
  <c r="U1753" i="8" s="1"/>
  <c r="V1753" i="8" s="1"/>
  <c r="X1753" i="8" s="1"/>
  <c r="M1753" i="8"/>
  <c r="L1753" i="8"/>
  <c r="K1753" i="8"/>
  <c r="J1753" i="8"/>
  <c r="AQ1752" i="8"/>
  <c r="AE1752" i="8" s="1"/>
  <c r="AP1752" i="8"/>
  <c r="AH1752" i="8"/>
  <c r="AG1752" i="8"/>
  <c r="T1752" i="8"/>
  <c r="S1752" i="8"/>
  <c r="R1752" i="8"/>
  <c r="U1752" i="8" s="1"/>
  <c r="V1752" i="8" s="1"/>
  <c r="X1752" i="8" s="1"/>
  <c r="M1752" i="8"/>
  <c r="L1752" i="8"/>
  <c r="AO1752" i="8" s="1"/>
  <c r="K1752" i="8"/>
  <c r="J1752" i="8"/>
  <c r="AQ1751" i="8"/>
  <c r="AG1751" i="8" s="1"/>
  <c r="AP1751" i="8"/>
  <c r="AH1751" i="8"/>
  <c r="R1751" i="8"/>
  <c r="M1751" i="8"/>
  <c r="L1751" i="8"/>
  <c r="AO1751" i="8" s="1"/>
  <c r="K1751" i="8"/>
  <c r="J1751" i="8"/>
  <c r="AQ1750" i="8"/>
  <c r="AP1750" i="8"/>
  <c r="AH1750" i="8"/>
  <c r="AE1750" i="8"/>
  <c r="M1750" i="8"/>
  <c r="L1750" i="8"/>
  <c r="AO1750" i="8" s="1"/>
  <c r="K1750" i="8"/>
  <c r="J1750" i="8"/>
  <c r="AQ1749" i="8"/>
  <c r="AP1749" i="8"/>
  <c r="AF1749" i="8" s="1"/>
  <c r="AH1749" i="8"/>
  <c r="S1749" i="8"/>
  <c r="M1749" i="8"/>
  <c r="L1749" i="8"/>
  <c r="AO1749" i="8" s="1"/>
  <c r="K1749" i="8"/>
  <c r="J1749" i="8"/>
  <c r="AQ1748" i="8"/>
  <c r="AG1748" i="8" s="1"/>
  <c r="AP1748" i="8"/>
  <c r="AH1748" i="8"/>
  <c r="AE1748" i="8"/>
  <c r="R1748" i="8"/>
  <c r="S1748" i="8"/>
  <c r="T1748" i="8"/>
  <c r="M1748" i="8"/>
  <c r="L1748" i="8"/>
  <c r="AO1748" i="8" s="1"/>
  <c r="K1748" i="8"/>
  <c r="J1748" i="8"/>
  <c r="AQ1747" i="8"/>
  <c r="AG1747" i="8" s="1"/>
  <c r="AP1747" i="8"/>
  <c r="AH1747" i="8"/>
  <c r="AF1747" i="8"/>
  <c r="AE1747" i="8"/>
  <c r="S1747" i="8"/>
  <c r="R1747" i="8"/>
  <c r="U1747" i="8" s="1"/>
  <c r="M1747" i="8"/>
  <c r="L1747" i="8"/>
  <c r="AO1747" i="8" s="1"/>
  <c r="K1747" i="8"/>
  <c r="J1747" i="8"/>
  <c r="AQ1746" i="8"/>
  <c r="AP1746" i="8"/>
  <c r="AH1746" i="8"/>
  <c r="AG1746" i="8"/>
  <c r="AF1746" i="8"/>
  <c r="AE1746" i="8"/>
  <c r="T1746" i="8"/>
  <c r="S1746" i="8"/>
  <c r="R1746" i="8"/>
  <c r="M1746" i="8"/>
  <c r="L1746" i="8"/>
  <c r="AO1746" i="8" s="1"/>
  <c r="K1746" i="8"/>
  <c r="J1746" i="8"/>
  <c r="AQ1745" i="8"/>
  <c r="AP1745" i="8"/>
  <c r="AE1745" i="8" s="1"/>
  <c r="AH1745" i="8"/>
  <c r="AG1745" i="8"/>
  <c r="S1745" i="8"/>
  <c r="M1745" i="8"/>
  <c r="L1745" i="8"/>
  <c r="AO1745" i="8" s="1"/>
  <c r="K1745" i="8"/>
  <c r="J1745" i="8"/>
  <c r="AQ1744" i="8"/>
  <c r="AP1744" i="8"/>
  <c r="AO1744" i="8"/>
  <c r="AH1744" i="8"/>
  <c r="AG1744" i="8"/>
  <c r="AE1744" i="8"/>
  <c r="M1744" i="8"/>
  <c r="L1744" i="8"/>
  <c r="K1744" i="8"/>
  <c r="J1744" i="8"/>
  <c r="AQ1743" i="8"/>
  <c r="AP1743" i="8"/>
  <c r="AO1743" i="8"/>
  <c r="AH1743" i="8"/>
  <c r="R1743" i="8"/>
  <c r="M1743" i="8"/>
  <c r="L1743" i="8"/>
  <c r="K1743" i="8"/>
  <c r="J1743" i="8"/>
  <c r="AQ1742" i="8"/>
  <c r="AP1742" i="8"/>
  <c r="AF1742" i="8" s="1"/>
  <c r="AO1742" i="8"/>
  <c r="AH1742" i="8"/>
  <c r="AG1742" i="8"/>
  <c r="AE1742" i="8"/>
  <c r="R1742" i="8"/>
  <c r="M1742" i="8"/>
  <c r="L1742" i="8"/>
  <c r="K1742" i="8"/>
  <c r="J1742" i="8"/>
  <c r="AQ1741" i="8"/>
  <c r="AP1741" i="8"/>
  <c r="AF1741" i="8" s="1"/>
  <c r="AO1741" i="8"/>
  <c r="AH1741" i="8"/>
  <c r="AG1741" i="8"/>
  <c r="AE1741" i="8"/>
  <c r="S1741" i="8"/>
  <c r="M1741" i="8"/>
  <c r="L1741" i="8"/>
  <c r="K1741" i="8"/>
  <c r="J1741" i="8"/>
  <c r="AQ1740" i="8"/>
  <c r="AE1740" i="8" s="1"/>
  <c r="AP1740" i="8"/>
  <c r="AH1740" i="8"/>
  <c r="S1740" i="8"/>
  <c r="R1740" i="8"/>
  <c r="U1740" i="8" s="1"/>
  <c r="M1740" i="8"/>
  <c r="L1740" i="8"/>
  <c r="AO1740" i="8" s="1"/>
  <c r="K1740" i="8"/>
  <c r="J1740" i="8"/>
  <c r="AQ1739" i="8"/>
  <c r="AP1739" i="8"/>
  <c r="AH1739" i="8"/>
  <c r="AG1739" i="8"/>
  <c r="AE1739" i="8"/>
  <c r="T1739" i="8"/>
  <c r="R1739" i="8"/>
  <c r="S1739" i="8"/>
  <c r="M1739" i="8"/>
  <c r="L1739" i="8"/>
  <c r="AO1739" i="8" s="1"/>
  <c r="K1739" i="8"/>
  <c r="J1739" i="8"/>
  <c r="AQ1738" i="8"/>
  <c r="AP1738" i="8"/>
  <c r="AE1738" i="8" s="1"/>
  <c r="AH1738" i="8"/>
  <c r="M1738" i="8"/>
  <c r="L1738" i="8"/>
  <c r="AO1738" i="8" s="1"/>
  <c r="K1738" i="8"/>
  <c r="J1738" i="8"/>
  <c r="AQ1737" i="8"/>
  <c r="AP1737" i="8"/>
  <c r="AH1737" i="8"/>
  <c r="R1737" i="8"/>
  <c r="M1737" i="8"/>
  <c r="L1737" i="8"/>
  <c r="AO1737" i="8" s="1"/>
  <c r="K1737" i="8"/>
  <c r="J1737" i="8"/>
  <c r="AQ1736" i="8"/>
  <c r="AE1736" i="8" s="1"/>
  <c r="AP1736" i="8"/>
  <c r="AF1736" i="8" s="1"/>
  <c r="AH1736" i="8"/>
  <c r="AG1736" i="8"/>
  <c r="R1736" i="8"/>
  <c r="M1736" i="8"/>
  <c r="L1736" i="8"/>
  <c r="AO1736" i="8" s="1"/>
  <c r="K1736" i="8"/>
  <c r="J1736" i="8"/>
  <c r="AQ1735" i="8"/>
  <c r="AG1735" i="8" s="1"/>
  <c r="AP1735" i="8"/>
  <c r="AO1735" i="8"/>
  <c r="AH1735" i="8"/>
  <c r="AF1735" i="8"/>
  <c r="R1735" i="8"/>
  <c r="M1735" i="8"/>
  <c r="L1735" i="8"/>
  <c r="K1735" i="8"/>
  <c r="J1735" i="8"/>
  <c r="AQ1734" i="8"/>
  <c r="AP1734" i="8"/>
  <c r="AG1734" i="8" s="1"/>
  <c r="AH1734" i="8"/>
  <c r="S1734" i="8"/>
  <c r="M1734" i="8"/>
  <c r="L1734" i="8"/>
  <c r="AO1734" i="8" s="1"/>
  <c r="K1734" i="8"/>
  <c r="J1734" i="8"/>
  <c r="AQ1733" i="8"/>
  <c r="AP1733" i="8"/>
  <c r="AH1733" i="8"/>
  <c r="AG1733" i="8"/>
  <c r="AF1733" i="8"/>
  <c r="AD1733" i="8"/>
  <c r="T1733" i="8"/>
  <c r="S1733" i="8"/>
  <c r="R1733" i="8"/>
  <c r="M1733" i="8"/>
  <c r="L1733" i="8"/>
  <c r="AO1733" i="8" s="1"/>
  <c r="K1733" i="8"/>
  <c r="J1733" i="8"/>
  <c r="AQ1732" i="8"/>
  <c r="AG1732" i="8" s="1"/>
  <c r="AP1732" i="8"/>
  <c r="AH1732" i="8"/>
  <c r="M1732" i="8"/>
  <c r="L1732" i="8"/>
  <c r="AO1732" i="8" s="1"/>
  <c r="K1732" i="8"/>
  <c r="J1732" i="8"/>
  <c r="AQ1731" i="8"/>
  <c r="AP1731" i="8"/>
  <c r="AO1731" i="8"/>
  <c r="AH1731" i="8"/>
  <c r="AF1731" i="8"/>
  <c r="AD1731" i="8"/>
  <c r="R1731" i="8"/>
  <c r="M1731" i="8"/>
  <c r="L1731" i="8"/>
  <c r="K1731" i="8"/>
  <c r="J1731" i="8"/>
  <c r="AQ1730" i="8"/>
  <c r="AP1730" i="8"/>
  <c r="AG1730" i="8" s="1"/>
  <c r="AH1730" i="8"/>
  <c r="AE1730" i="8"/>
  <c r="S1730" i="8"/>
  <c r="M1730" i="8"/>
  <c r="L1730" i="8"/>
  <c r="AO1730" i="8" s="1"/>
  <c r="K1730" i="8"/>
  <c r="J1730" i="8"/>
  <c r="AQ1729" i="8"/>
  <c r="AG1729" i="8" s="1"/>
  <c r="AP1729" i="8"/>
  <c r="AO1729" i="8"/>
  <c r="AH1729" i="8"/>
  <c r="AF1729" i="8"/>
  <c r="R1729" i="8"/>
  <c r="M1729" i="8"/>
  <c r="L1729" i="8"/>
  <c r="K1729" i="8"/>
  <c r="J1729" i="8"/>
  <c r="AQ1728" i="8"/>
  <c r="AP1728" i="8"/>
  <c r="AO1728" i="8"/>
  <c r="AH1728" i="8"/>
  <c r="AG1728" i="8"/>
  <c r="AE1728" i="8"/>
  <c r="T1728" i="8"/>
  <c r="S1728" i="8"/>
  <c r="R1728" i="8"/>
  <c r="U1728" i="8" s="1"/>
  <c r="V1728" i="8" s="1"/>
  <c r="X1728" i="8" s="1"/>
  <c r="M1728" i="8"/>
  <c r="L1728" i="8"/>
  <c r="K1728" i="8"/>
  <c r="J1728" i="8"/>
  <c r="AQ1727" i="8"/>
  <c r="AE1727" i="8" s="1"/>
  <c r="AP1727" i="8"/>
  <c r="AH1727" i="8"/>
  <c r="AF1727" i="8"/>
  <c r="S1727" i="8"/>
  <c r="R1727" i="8"/>
  <c r="M1727" i="8"/>
  <c r="L1727" i="8"/>
  <c r="AO1727" i="8" s="1"/>
  <c r="K1727" i="8"/>
  <c r="J1727" i="8"/>
  <c r="AQ1726" i="8"/>
  <c r="AP1726" i="8"/>
  <c r="AF1726" i="8" s="1"/>
  <c r="AO1726" i="8"/>
  <c r="AH1726" i="8"/>
  <c r="M1726" i="8"/>
  <c r="L1726" i="8"/>
  <c r="K1726" i="8"/>
  <c r="J1726" i="8"/>
  <c r="AQ1725" i="8"/>
  <c r="AG1725" i="8" s="1"/>
  <c r="AP1725" i="8"/>
  <c r="AF1725" i="8" s="1"/>
  <c r="AH1725" i="8"/>
  <c r="T1725" i="8"/>
  <c r="M1725" i="8"/>
  <c r="L1725" i="8"/>
  <c r="AO1725" i="8" s="1"/>
  <c r="K1725" i="8"/>
  <c r="J1725" i="8"/>
  <c r="AQ1724" i="8"/>
  <c r="AG1724" i="8" s="1"/>
  <c r="AP1724" i="8"/>
  <c r="AO1724" i="8"/>
  <c r="AH1724" i="8"/>
  <c r="S1724" i="8"/>
  <c r="T1724" i="8"/>
  <c r="M1724" i="8"/>
  <c r="L1724" i="8"/>
  <c r="K1724" i="8"/>
  <c r="J1724" i="8"/>
  <c r="AQ1723" i="8"/>
  <c r="AP1723" i="8"/>
  <c r="AH1723" i="8"/>
  <c r="R1723" i="8"/>
  <c r="U1723" i="8" s="1"/>
  <c r="V1723" i="8" s="1"/>
  <c r="X1723" i="8" s="1"/>
  <c r="S1723" i="8"/>
  <c r="M1723" i="8"/>
  <c r="L1723" i="8"/>
  <c r="AO1723" i="8" s="1"/>
  <c r="K1723" i="8"/>
  <c r="J1723" i="8"/>
  <c r="AQ1722" i="8"/>
  <c r="AP1722" i="8"/>
  <c r="AH1722" i="8"/>
  <c r="S1722" i="8"/>
  <c r="R1722" i="8"/>
  <c r="T1722" i="8"/>
  <c r="M1722" i="8"/>
  <c r="L1722" i="8"/>
  <c r="AO1722" i="8" s="1"/>
  <c r="K1722" i="8"/>
  <c r="J1722" i="8"/>
  <c r="AQ1721" i="8"/>
  <c r="AP1721" i="8"/>
  <c r="AF1721" i="8" s="1"/>
  <c r="AO1721" i="8"/>
  <c r="AH1721" i="8"/>
  <c r="AG1721" i="8"/>
  <c r="T1721" i="8"/>
  <c r="S1721" i="8"/>
  <c r="R1721" i="8"/>
  <c r="U1721" i="8" s="1"/>
  <c r="V1721" i="8" s="1"/>
  <c r="X1721" i="8" s="1"/>
  <c r="M1721" i="8"/>
  <c r="L1721" i="8"/>
  <c r="K1721" i="8"/>
  <c r="J1721" i="8"/>
  <c r="AQ1720" i="8"/>
  <c r="AG1720" i="8" s="1"/>
  <c r="AP1720" i="8"/>
  <c r="AH1720" i="8"/>
  <c r="M1720" i="8"/>
  <c r="L1720" i="8"/>
  <c r="AO1720" i="8" s="1"/>
  <c r="K1720" i="8"/>
  <c r="J1720" i="8"/>
  <c r="AQ1719" i="8"/>
  <c r="AP1719" i="8"/>
  <c r="AO1719" i="8"/>
  <c r="AH1719" i="8"/>
  <c r="AG1719" i="8"/>
  <c r="AF1719" i="8"/>
  <c r="AE1719" i="8"/>
  <c r="R1719" i="8"/>
  <c r="M1719" i="8"/>
  <c r="L1719" i="8"/>
  <c r="K1719" i="8"/>
  <c r="J1719" i="8"/>
  <c r="AQ1718" i="8"/>
  <c r="AP1718" i="8"/>
  <c r="AG1718" i="8" s="1"/>
  <c r="AH1718" i="8"/>
  <c r="S1718" i="8"/>
  <c r="M1718" i="8"/>
  <c r="L1718" i="8"/>
  <c r="AO1718" i="8" s="1"/>
  <c r="K1718" i="8"/>
  <c r="J1718" i="8"/>
  <c r="AQ1717" i="8"/>
  <c r="AG1717" i="8" s="1"/>
  <c r="AP1717" i="8"/>
  <c r="AO1717" i="8"/>
  <c r="AH1717" i="8"/>
  <c r="AF1717" i="8"/>
  <c r="R1717" i="8"/>
  <c r="M1717" i="8"/>
  <c r="L1717" i="8"/>
  <c r="K1717" i="8"/>
  <c r="J1717" i="8"/>
  <c r="AQ1716" i="8"/>
  <c r="AP1716" i="8"/>
  <c r="AO1716" i="8"/>
  <c r="AH1716" i="8"/>
  <c r="AG1716" i="8"/>
  <c r="AE1716" i="8"/>
  <c r="T1716" i="8"/>
  <c r="S1716" i="8"/>
  <c r="R1716" i="8"/>
  <c r="U1716" i="8" s="1"/>
  <c r="M1716" i="8"/>
  <c r="L1716" i="8"/>
  <c r="K1716" i="8"/>
  <c r="J1716" i="8"/>
  <c r="AQ1715" i="8"/>
  <c r="AE1715" i="8" s="1"/>
  <c r="AP1715" i="8"/>
  <c r="AH1715" i="8"/>
  <c r="AF1715" i="8"/>
  <c r="S1715" i="8"/>
  <c r="R1715" i="8"/>
  <c r="U1715" i="8" s="1"/>
  <c r="M1715" i="8"/>
  <c r="L1715" i="8"/>
  <c r="AO1715" i="8" s="1"/>
  <c r="K1715" i="8"/>
  <c r="J1715" i="8"/>
  <c r="AQ1714" i="8"/>
  <c r="AP1714" i="8"/>
  <c r="AO1714" i="8"/>
  <c r="AH1714" i="8"/>
  <c r="AG1714" i="8"/>
  <c r="AE1714" i="8"/>
  <c r="M1714" i="8"/>
  <c r="L1714" i="8"/>
  <c r="K1714" i="8"/>
  <c r="J1714" i="8"/>
  <c r="AQ1713" i="8"/>
  <c r="AG1713" i="8" s="1"/>
  <c r="AP1713" i="8"/>
  <c r="AF1713" i="8" s="1"/>
  <c r="AH1713" i="8"/>
  <c r="M1713" i="8"/>
  <c r="L1713" i="8"/>
  <c r="AO1713" i="8" s="1"/>
  <c r="K1713" i="8"/>
  <c r="J1713" i="8"/>
  <c r="AQ1712" i="8"/>
  <c r="AG1712" i="8" s="1"/>
  <c r="AP1712" i="8"/>
  <c r="AO1712" i="8"/>
  <c r="AH1712" i="8"/>
  <c r="T1712" i="8"/>
  <c r="R1712" i="8"/>
  <c r="M1712" i="8"/>
  <c r="L1712" i="8"/>
  <c r="K1712" i="8"/>
  <c r="J1712" i="8"/>
  <c r="AQ1711" i="8"/>
  <c r="AP1711" i="8"/>
  <c r="AH1711" i="8"/>
  <c r="R1711" i="8"/>
  <c r="S1711" i="8"/>
  <c r="U1711" i="8" s="1"/>
  <c r="V1711" i="8" s="1"/>
  <c r="X1711" i="8" s="1"/>
  <c r="M1711" i="8"/>
  <c r="L1711" i="8"/>
  <c r="AO1711" i="8" s="1"/>
  <c r="K1711" i="8"/>
  <c r="J1711" i="8"/>
  <c r="AQ1710" i="8"/>
  <c r="AP1710" i="8"/>
  <c r="AH1710" i="8"/>
  <c r="S1710" i="8"/>
  <c r="R1710" i="8"/>
  <c r="U1710" i="8" s="1"/>
  <c r="V1710" i="8" s="1"/>
  <c r="X1710" i="8" s="1"/>
  <c r="Z1710" i="8" s="1"/>
  <c r="AB1710" i="8" s="1"/>
  <c r="T1710" i="8"/>
  <c r="M1710" i="8"/>
  <c r="L1710" i="8"/>
  <c r="AO1710" i="8" s="1"/>
  <c r="K1710" i="8"/>
  <c r="J1710" i="8"/>
  <c r="AQ1709" i="8"/>
  <c r="AP1709" i="8"/>
  <c r="AG1709" i="8" s="1"/>
  <c r="AO1709" i="8"/>
  <c r="AH1709" i="8"/>
  <c r="T1709" i="8"/>
  <c r="S1709" i="8"/>
  <c r="R1709" i="8"/>
  <c r="U1709" i="8" s="1"/>
  <c r="M1709" i="8"/>
  <c r="L1709" i="8"/>
  <c r="K1709" i="8"/>
  <c r="J1709" i="8"/>
  <c r="AQ1708" i="8"/>
  <c r="AG1708" i="8" s="1"/>
  <c r="AP1708" i="8"/>
  <c r="AH1708" i="8"/>
  <c r="M1708" i="8"/>
  <c r="L1708" i="8"/>
  <c r="AO1708" i="8" s="1"/>
  <c r="K1708" i="8"/>
  <c r="J1708" i="8"/>
  <c r="AQ1707" i="8"/>
  <c r="AP1707" i="8"/>
  <c r="AO1707" i="8"/>
  <c r="AH1707" i="8"/>
  <c r="AG1707" i="8"/>
  <c r="AF1707" i="8"/>
  <c r="AE1707" i="8"/>
  <c r="R1707" i="8"/>
  <c r="M1707" i="8"/>
  <c r="L1707" i="8"/>
  <c r="K1707" i="8"/>
  <c r="J1707" i="8"/>
  <c r="AQ1706" i="8"/>
  <c r="AP1706" i="8"/>
  <c r="AG1706" i="8" s="1"/>
  <c r="AH1706" i="8"/>
  <c r="S1706" i="8"/>
  <c r="M1706" i="8"/>
  <c r="L1706" i="8"/>
  <c r="AO1706" i="8" s="1"/>
  <c r="K1706" i="8"/>
  <c r="J1706" i="8"/>
  <c r="AQ1705" i="8"/>
  <c r="AG1705" i="8" s="1"/>
  <c r="AP1705" i="8"/>
  <c r="AO1705" i="8"/>
  <c r="AH1705" i="8"/>
  <c r="AF1705" i="8"/>
  <c r="R1705" i="8"/>
  <c r="M1705" i="8"/>
  <c r="L1705" i="8"/>
  <c r="K1705" i="8"/>
  <c r="J1705" i="8"/>
  <c r="AQ1704" i="8"/>
  <c r="AP1704" i="8"/>
  <c r="AD1704" i="8" s="1"/>
  <c r="AO1704" i="8"/>
  <c r="AH1704" i="8"/>
  <c r="AG1704" i="8"/>
  <c r="T1704" i="8"/>
  <c r="R1704" i="8"/>
  <c r="S1704" i="8"/>
  <c r="M1704" i="8"/>
  <c r="L1704" i="8"/>
  <c r="K1704" i="8"/>
  <c r="J1704" i="8"/>
  <c r="AQ1703" i="8"/>
  <c r="AP1703" i="8"/>
  <c r="AH1703" i="8"/>
  <c r="AF1703" i="8"/>
  <c r="AD1703" i="8"/>
  <c r="S1703" i="8"/>
  <c r="R1703" i="8"/>
  <c r="M1703" i="8"/>
  <c r="L1703" i="8"/>
  <c r="AO1703" i="8" s="1"/>
  <c r="K1703" i="8"/>
  <c r="J1703" i="8"/>
  <c r="AQ1702" i="8"/>
  <c r="AP1702" i="8"/>
  <c r="AO1702" i="8"/>
  <c r="AH1702" i="8"/>
  <c r="AG1702" i="8"/>
  <c r="AE1702" i="8"/>
  <c r="M1702" i="8"/>
  <c r="L1702" i="8"/>
  <c r="K1702" i="8"/>
  <c r="J1702" i="8"/>
  <c r="AQ1701" i="8"/>
  <c r="AG1701" i="8" s="1"/>
  <c r="AP1701" i="8"/>
  <c r="AF1701" i="8" s="1"/>
  <c r="AH1701" i="8"/>
  <c r="M1701" i="8"/>
  <c r="L1701" i="8"/>
  <c r="AO1701" i="8" s="1"/>
  <c r="K1701" i="8"/>
  <c r="J1701" i="8"/>
  <c r="AQ1700" i="8"/>
  <c r="AG1700" i="8" s="1"/>
  <c r="AP1700" i="8"/>
  <c r="AO1700" i="8"/>
  <c r="AH1700" i="8"/>
  <c r="T1700" i="8"/>
  <c r="R1700" i="8"/>
  <c r="M1700" i="8"/>
  <c r="L1700" i="8"/>
  <c r="K1700" i="8"/>
  <c r="J1700" i="8"/>
  <c r="AQ1699" i="8"/>
  <c r="AP1699" i="8"/>
  <c r="AH1699" i="8"/>
  <c r="R1699" i="8"/>
  <c r="S1699" i="8"/>
  <c r="U1699" i="8" s="1"/>
  <c r="V1699" i="8"/>
  <c r="X1699" i="8" s="1"/>
  <c r="M1699" i="8"/>
  <c r="L1699" i="8"/>
  <c r="AO1699" i="8" s="1"/>
  <c r="K1699" i="8"/>
  <c r="J1699" i="8"/>
  <c r="AQ1698" i="8"/>
  <c r="AP1698" i="8"/>
  <c r="AH1698" i="8"/>
  <c r="S1698" i="8"/>
  <c r="R1698" i="8"/>
  <c r="U1698" i="8" s="1"/>
  <c r="V1698" i="8" s="1"/>
  <c r="X1698" i="8" s="1"/>
  <c r="Z1698" i="8" s="1"/>
  <c r="AB1698" i="8" s="1"/>
  <c r="T1698" i="8"/>
  <c r="M1698" i="8"/>
  <c r="L1698" i="8"/>
  <c r="AO1698" i="8" s="1"/>
  <c r="K1698" i="8"/>
  <c r="J1698" i="8"/>
  <c r="AQ1697" i="8"/>
  <c r="AP1697" i="8"/>
  <c r="AG1697" i="8" s="1"/>
  <c r="AO1697" i="8"/>
  <c r="AH1697" i="8"/>
  <c r="T1697" i="8"/>
  <c r="S1697" i="8"/>
  <c r="R1697" i="8"/>
  <c r="U1697" i="8" s="1"/>
  <c r="M1697" i="8"/>
  <c r="L1697" i="8"/>
  <c r="K1697" i="8"/>
  <c r="J1697" i="8"/>
  <c r="AQ1696" i="8"/>
  <c r="AG1696" i="8" s="1"/>
  <c r="AP1696" i="8"/>
  <c r="AH1696" i="8"/>
  <c r="M1696" i="8"/>
  <c r="L1696" i="8"/>
  <c r="AO1696" i="8" s="1"/>
  <c r="K1696" i="8"/>
  <c r="J1696" i="8"/>
  <c r="AQ1695" i="8"/>
  <c r="AP1695" i="8"/>
  <c r="AO1695" i="8"/>
  <c r="AH1695" i="8"/>
  <c r="AG1695" i="8"/>
  <c r="AF1695" i="8"/>
  <c r="AE1695" i="8"/>
  <c r="R1695" i="8"/>
  <c r="M1695" i="8"/>
  <c r="L1695" i="8"/>
  <c r="K1695" i="8"/>
  <c r="J1695" i="8"/>
  <c r="AQ1694" i="8"/>
  <c r="AP1694" i="8"/>
  <c r="AG1694" i="8" s="1"/>
  <c r="AH1694" i="8"/>
  <c r="AE1694" i="8"/>
  <c r="S1694" i="8"/>
  <c r="M1694" i="8"/>
  <c r="L1694" i="8"/>
  <c r="AO1694" i="8" s="1"/>
  <c r="K1694" i="8"/>
  <c r="J1694" i="8"/>
  <c r="AQ1693" i="8"/>
  <c r="AG1693" i="8" s="1"/>
  <c r="AP1693" i="8"/>
  <c r="AO1693" i="8"/>
  <c r="AH1693" i="8"/>
  <c r="AF1693" i="8"/>
  <c r="R1693" i="8"/>
  <c r="M1693" i="8"/>
  <c r="L1693" i="8"/>
  <c r="K1693" i="8"/>
  <c r="J1693" i="8"/>
  <c r="AQ1692" i="8"/>
  <c r="AP1692" i="8"/>
  <c r="AO1692" i="8"/>
  <c r="AH1692" i="8"/>
  <c r="AG1692" i="8"/>
  <c r="AE1692" i="8"/>
  <c r="T1692" i="8"/>
  <c r="R1692" i="8"/>
  <c r="U1692" i="8" s="1"/>
  <c r="S1692" i="8"/>
  <c r="M1692" i="8"/>
  <c r="L1692" i="8"/>
  <c r="K1692" i="8"/>
  <c r="J1692" i="8"/>
  <c r="AQ1691" i="8"/>
  <c r="AE1691" i="8" s="1"/>
  <c r="AP1691" i="8"/>
  <c r="AH1691" i="8"/>
  <c r="AF1691" i="8"/>
  <c r="S1691" i="8"/>
  <c r="R1691" i="8"/>
  <c r="U1691" i="8" s="1"/>
  <c r="M1691" i="8"/>
  <c r="L1691" i="8"/>
  <c r="AO1691" i="8" s="1"/>
  <c r="K1691" i="8"/>
  <c r="J1691" i="8"/>
  <c r="AQ1690" i="8"/>
  <c r="AD1690" i="8" s="1"/>
  <c r="AP1690" i="8"/>
  <c r="AF1690" i="8" s="1"/>
  <c r="AO1690" i="8"/>
  <c r="AH1690" i="8"/>
  <c r="M1690" i="8"/>
  <c r="L1690" i="8"/>
  <c r="K1690" i="8"/>
  <c r="J1690" i="8"/>
  <c r="AQ1689" i="8"/>
  <c r="AP1689" i="8"/>
  <c r="AH1689" i="8"/>
  <c r="M1689" i="8"/>
  <c r="L1689" i="8"/>
  <c r="AO1689" i="8" s="1"/>
  <c r="K1689" i="8"/>
  <c r="J1689" i="8"/>
  <c r="AQ1688" i="8"/>
  <c r="AP1688" i="8"/>
  <c r="AO1688" i="8"/>
  <c r="AH1688" i="8"/>
  <c r="T1688" i="8"/>
  <c r="S1688" i="8"/>
  <c r="R1688" i="8"/>
  <c r="M1688" i="8"/>
  <c r="L1688" i="8"/>
  <c r="K1688" i="8"/>
  <c r="J1688" i="8"/>
  <c r="AQ1687" i="8"/>
  <c r="AP1687" i="8"/>
  <c r="AH1687" i="8"/>
  <c r="R1687" i="8"/>
  <c r="S1687" i="8"/>
  <c r="M1687" i="8"/>
  <c r="L1687" i="8"/>
  <c r="AO1687" i="8" s="1"/>
  <c r="K1687" i="8"/>
  <c r="J1687" i="8"/>
  <c r="AQ1686" i="8"/>
  <c r="AP1686" i="8"/>
  <c r="AH1686" i="8"/>
  <c r="S1686" i="8"/>
  <c r="R1686" i="8"/>
  <c r="U1686" i="8" s="1"/>
  <c r="V1686" i="8" s="1"/>
  <c r="X1686" i="8" s="1"/>
  <c r="Z1686" i="8" s="1"/>
  <c r="AB1686" i="8" s="1"/>
  <c r="T1686" i="8"/>
  <c r="M1686" i="8"/>
  <c r="L1686" i="8"/>
  <c r="AO1686" i="8" s="1"/>
  <c r="K1686" i="8"/>
  <c r="J1686" i="8"/>
  <c r="AQ1685" i="8"/>
  <c r="AP1685" i="8"/>
  <c r="AG1685" i="8" s="1"/>
  <c r="AO1685" i="8"/>
  <c r="AH1685" i="8"/>
  <c r="T1685" i="8"/>
  <c r="S1685" i="8"/>
  <c r="R1685" i="8"/>
  <c r="U1685" i="8" s="1"/>
  <c r="M1685" i="8"/>
  <c r="L1685" i="8"/>
  <c r="K1685" i="8"/>
  <c r="J1685" i="8"/>
  <c r="AQ1684" i="8"/>
  <c r="AG1684" i="8" s="1"/>
  <c r="AP1684" i="8"/>
  <c r="AH1684" i="8"/>
  <c r="M1684" i="8"/>
  <c r="L1684" i="8"/>
  <c r="AO1684" i="8" s="1"/>
  <c r="K1684" i="8"/>
  <c r="J1684" i="8"/>
  <c r="AQ1683" i="8"/>
  <c r="AE1683" i="8" s="1"/>
  <c r="AP1683" i="8"/>
  <c r="AO1683" i="8"/>
  <c r="AH1683" i="8"/>
  <c r="AG1683" i="8"/>
  <c r="AF1683" i="8"/>
  <c r="R1683" i="8"/>
  <c r="M1683" i="8"/>
  <c r="L1683" i="8"/>
  <c r="K1683" i="8"/>
  <c r="J1683" i="8"/>
  <c r="AQ1682" i="8"/>
  <c r="AP1682" i="8"/>
  <c r="AG1682" i="8" s="1"/>
  <c r="AH1682" i="8"/>
  <c r="S1682" i="8"/>
  <c r="R1682" i="8"/>
  <c r="M1682" i="8"/>
  <c r="L1682" i="8"/>
  <c r="AO1682" i="8" s="1"/>
  <c r="K1682" i="8"/>
  <c r="J1682" i="8"/>
  <c r="AQ1681" i="8"/>
  <c r="AG1681" i="8" s="1"/>
  <c r="AP1681" i="8"/>
  <c r="AO1681" i="8"/>
  <c r="AH1681" i="8"/>
  <c r="AF1681" i="8"/>
  <c r="S1681" i="8"/>
  <c r="R1681" i="8"/>
  <c r="M1681" i="8"/>
  <c r="L1681" i="8"/>
  <c r="K1681" i="8"/>
  <c r="J1681" i="8"/>
  <c r="AQ1680" i="8"/>
  <c r="AP1680" i="8"/>
  <c r="AD1680" i="8" s="1"/>
  <c r="AO1680" i="8"/>
  <c r="AH1680" i="8"/>
  <c r="AG1680" i="8"/>
  <c r="T1680" i="8"/>
  <c r="R1680" i="8"/>
  <c r="S1680" i="8"/>
  <c r="M1680" i="8"/>
  <c r="L1680" i="8"/>
  <c r="K1680" i="8"/>
  <c r="J1680" i="8"/>
  <c r="AQ1679" i="8"/>
  <c r="AE1679" i="8" s="1"/>
  <c r="AP1679" i="8"/>
  <c r="AH1679" i="8"/>
  <c r="AF1679" i="8"/>
  <c r="S1679" i="8"/>
  <c r="R1679" i="8"/>
  <c r="U1679" i="8" s="1"/>
  <c r="M1679" i="8"/>
  <c r="L1679" i="8"/>
  <c r="AO1679" i="8" s="1"/>
  <c r="K1679" i="8"/>
  <c r="J1679" i="8"/>
  <c r="AQ1678" i="8"/>
  <c r="AP1678" i="8"/>
  <c r="AO1678" i="8"/>
  <c r="AH1678" i="8"/>
  <c r="AG1678" i="8"/>
  <c r="AE1678" i="8"/>
  <c r="M1678" i="8"/>
  <c r="L1678" i="8"/>
  <c r="K1678" i="8"/>
  <c r="J1678" i="8"/>
  <c r="AQ1677" i="8"/>
  <c r="AP1677" i="8"/>
  <c r="AH1677" i="8"/>
  <c r="M1677" i="8"/>
  <c r="L1677" i="8"/>
  <c r="AO1677" i="8" s="1"/>
  <c r="K1677" i="8"/>
  <c r="J1677" i="8"/>
  <c r="AQ1676" i="8"/>
  <c r="AP1676" i="8"/>
  <c r="AO1676" i="8"/>
  <c r="AH1676" i="8"/>
  <c r="T1676" i="8"/>
  <c r="S1676" i="8"/>
  <c r="R1676" i="8"/>
  <c r="M1676" i="8"/>
  <c r="L1676" i="8"/>
  <c r="K1676" i="8"/>
  <c r="J1676" i="8"/>
  <c r="AQ1675" i="8"/>
  <c r="AP1675" i="8"/>
  <c r="AH1675" i="8"/>
  <c r="R1675" i="8"/>
  <c r="S1675" i="8"/>
  <c r="U1675" i="8" s="1"/>
  <c r="M1675" i="8"/>
  <c r="L1675" i="8"/>
  <c r="AO1675" i="8" s="1"/>
  <c r="K1675" i="8"/>
  <c r="J1675" i="8"/>
  <c r="AQ1674" i="8"/>
  <c r="AP1674" i="8"/>
  <c r="AH1674" i="8"/>
  <c r="S1674" i="8"/>
  <c r="R1674" i="8"/>
  <c r="T1674" i="8"/>
  <c r="M1674" i="8"/>
  <c r="L1674" i="8"/>
  <c r="AO1674" i="8" s="1"/>
  <c r="K1674" i="8"/>
  <c r="J1674" i="8"/>
  <c r="AQ1673" i="8"/>
  <c r="AP1673" i="8"/>
  <c r="AG1673" i="8" s="1"/>
  <c r="AO1673" i="8"/>
  <c r="AH1673" i="8"/>
  <c r="T1673" i="8"/>
  <c r="S1673" i="8"/>
  <c r="R1673" i="8"/>
  <c r="U1673" i="8" s="1"/>
  <c r="V1673" i="8" s="1"/>
  <c r="X1673" i="8" s="1"/>
  <c r="Z1673" i="8" s="1"/>
  <c r="AB1673" i="8" s="1"/>
  <c r="M1673" i="8"/>
  <c r="L1673" i="8"/>
  <c r="K1673" i="8"/>
  <c r="J1673" i="8"/>
  <c r="AQ1672" i="8"/>
  <c r="AG1672" i="8" s="1"/>
  <c r="AP1672" i="8"/>
  <c r="AH1672" i="8"/>
  <c r="M1672" i="8"/>
  <c r="L1672" i="8"/>
  <c r="AO1672" i="8" s="1"/>
  <c r="K1672" i="8"/>
  <c r="J1672" i="8"/>
  <c r="AQ1671" i="8"/>
  <c r="AE1671" i="8" s="1"/>
  <c r="AP1671" i="8"/>
  <c r="AO1671" i="8"/>
  <c r="AH1671" i="8"/>
  <c r="AG1671" i="8"/>
  <c r="AF1671" i="8"/>
  <c r="R1671" i="8"/>
  <c r="M1671" i="8"/>
  <c r="L1671" i="8"/>
  <c r="K1671" i="8"/>
  <c r="J1671" i="8"/>
  <c r="AQ1670" i="8"/>
  <c r="AP1670" i="8"/>
  <c r="AG1670" i="8" s="1"/>
  <c r="AH1670" i="8"/>
  <c r="AE1670" i="8"/>
  <c r="S1670" i="8"/>
  <c r="M1670" i="8"/>
  <c r="L1670" i="8"/>
  <c r="AO1670" i="8" s="1"/>
  <c r="K1670" i="8"/>
  <c r="J1670" i="8"/>
  <c r="AQ1669" i="8"/>
  <c r="AG1669" i="8" s="1"/>
  <c r="AP1669" i="8"/>
  <c r="AO1669" i="8"/>
  <c r="AH1669" i="8"/>
  <c r="AF1669" i="8"/>
  <c r="R1669" i="8"/>
  <c r="M1669" i="8"/>
  <c r="L1669" i="8"/>
  <c r="K1669" i="8"/>
  <c r="J1669" i="8"/>
  <c r="AQ1668" i="8"/>
  <c r="AP1668" i="8"/>
  <c r="AO1668" i="8"/>
  <c r="AH1668" i="8"/>
  <c r="AG1668" i="8"/>
  <c r="AE1668" i="8"/>
  <c r="T1668" i="8"/>
  <c r="R1668" i="8"/>
  <c r="U1668" i="8" s="1"/>
  <c r="S1668" i="8"/>
  <c r="M1668" i="8"/>
  <c r="L1668" i="8"/>
  <c r="K1668" i="8"/>
  <c r="J1668" i="8"/>
  <c r="AQ1667" i="8"/>
  <c r="AE1667" i="8" s="1"/>
  <c r="AP1667" i="8"/>
  <c r="AH1667" i="8"/>
  <c r="AF1667" i="8"/>
  <c r="S1667" i="8"/>
  <c r="R1667" i="8"/>
  <c r="U1667" i="8" s="1"/>
  <c r="M1667" i="8"/>
  <c r="L1667" i="8"/>
  <c r="AO1667" i="8" s="1"/>
  <c r="K1667" i="8"/>
  <c r="J1667" i="8"/>
  <c r="AQ1666" i="8"/>
  <c r="AP1666" i="8"/>
  <c r="AO1666" i="8"/>
  <c r="AH1666" i="8"/>
  <c r="AG1666" i="8"/>
  <c r="AE1666" i="8"/>
  <c r="M1666" i="8"/>
  <c r="L1666" i="8"/>
  <c r="K1666" i="8"/>
  <c r="J1666" i="8"/>
  <c r="AQ1665" i="8"/>
  <c r="AP1665" i="8"/>
  <c r="AF1665" i="8" s="1"/>
  <c r="AH1665" i="8"/>
  <c r="M1665" i="8"/>
  <c r="L1665" i="8"/>
  <c r="AO1665" i="8" s="1"/>
  <c r="K1665" i="8"/>
  <c r="J1665" i="8"/>
  <c r="AQ1664" i="8"/>
  <c r="AP1664" i="8"/>
  <c r="AO1664" i="8"/>
  <c r="AH1664" i="8"/>
  <c r="AG1664" i="8"/>
  <c r="S1664" i="8"/>
  <c r="R1664" i="8"/>
  <c r="M1664" i="8"/>
  <c r="L1664" i="8"/>
  <c r="K1664" i="8"/>
  <c r="J1664" i="8"/>
  <c r="AQ1663" i="8"/>
  <c r="AP1663" i="8"/>
  <c r="AH1663" i="8"/>
  <c r="R1663" i="8"/>
  <c r="S1663" i="8"/>
  <c r="M1663" i="8"/>
  <c r="L1663" i="8"/>
  <c r="AO1663" i="8" s="1"/>
  <c r="K1663" i="8"/>
  <c r="J1663" i="8"/>
  <c r="AQ1662" i="8"/>
  <c r="AG1662" i="8" s="1"/>
  <c r="AP1662" i="8"/>
  <c r="AH1662" i="8"/>
  <c r="AF1662" i="8"/>
  <c r="S1662" i="8"/>
  <c r="R1662" i="8"/>
  <c r="U1662" i="8" s="1"/>
  <c r="M1662" i="8"/>
  <c r="L1662" i="8"/>
  <c r="AO1662" i="8" s="1"/>
  <c r="K1662" i="8"/>
  <c r="J1662" i="8"/>
  <c r="AQ1661" i="8"/>
  <c r="AP1661" i="8"/>
  <c r="AO1661" i="8"/>
  <c r="AH1661" i="8"/>
  <c r="AG1661" i="8"/>
  <c r="AF1661" i="8"/>
  <c r="AE1661" i="8"/>
  <c r="R1661" i="8"/>
  <c r="M1661" i="8"/>
  <c r="L1661" i="8"/>
  <c r="K1661" i="8"/>
  <c r="J1661" i="8"/>
  <c r="AQ1660" i="8"/>
  <c r="AP1660" i="8"/>
  <c r="AD1660" i="8" s="1"/>
  <c r="AH1660" i="8"/>
  <c r="AF1660" i="8"/>
  <c r="M1660" i="8"/>
  <c r="L1660" i="8"/>
  <c r="AO1660" i="8" s="1"/>
  <c r="K1660" i="8"/>
  <c r="J1660" i="8"/>
  <c r="AQ1659" i="8"/>
  <c r="AE1659" i="8" s="1"/>
  <c r="AP1659" i="8"/>
  <c r="AO1659" i="8"/>
  <c r="AH1659" i="8"/>
  <c r="AG1659" i="8"/>
  <c r="AF1659" i="8"/>
  <c r="R1659" i="8"/>
  <c r="M1659" i="8"/>
  <c r="L1659" i="8"/>
  <c r="K1659" i="8"/>
  <c r="J1659" i="8"/>
  <c r="AQ1658" i="8"/>
  <c r="AP1658" i="8"/>
  <c r="AG1658" i="8" s="1"/>
  <c r="AH1658" i="8"/>
  <c r="S1658" i="8"/>
  <c r="M1658" i="8"/>
  <c r="L1658" i="8"/>
  <c r="AO1658" i="8" s="1"/>
  <c r="K1658" i="8"/>
  <c r="J1658" i="8"/>
  <c r="AQ1657" i="8"/>
  <c r="AP1657" i="8"/>
  <c r="AF1657" i="8" s="1"/>
  <c r="AO1657" i="8"/>
  <c r="AH1657" i="8"/>
  <c r="U1657" i="8"/>
  <c r="V1657" i="8" s="1"/>
  <c r="X1657" i="8" s="1"/>
  <c r="S1657" i="8"/>
  <c r="T1657" i="8"/>
  <c r="R1657" i="8"/>
  <c r="M1657" i="8"/>
  <c r="L1657" i="8"/>
  <c r="K1657" i="8"/>
  <c r="J1657" i="8"/>
  <c r="AQ1656" i="8"/>
  <c r="AP1656" i="8"/>
  <c r="AO1656" i="8"/>
  <c r="AH1656" i="8"/>
  <c r="AG1656" i="8"/>
  <c r="T1656" i="8"/>
  <c r="S1656" i="8"/>
  <c r="M1656" i="8"/>
  <c r="L1656" i="8"/>
  <c r="K1656" i="8"/>
  <c r="J1656" i="8"/>
  <c r="AQ1655" i="8"/>
  <c r="AP1655" i="8"/>
  <c r="AF1655" i="8" s="1"/>
  <c r="AH1655" i="8"/>
  <c r="S1655" i="8"/>
  <c r="R1655" i="8"/>
  <c r="U1655" i="8" s="1"/>
  <c r="M1655" i="8"/>
  <c r="L1655" i="8"/>
  <c r="AO1655" i="8" s="1"/>
  <c r="K1655" i="8"/>
  <c r="J1655" i="8"/>
  <c r="AQ1654" i="8"/>
  <c r="AP1654" i="8"/>
  <c r="AH1654" i="8"/>
  <c r="AG1654" i="8"/>
  <c r="AE1654" i="8"/>
  <c r="M1654" i="8"/>
  <c r="L1654" i="8"/>
  <c r="AO1654" i="8" s="1"/>
  <c r="K1654" i="8"/>
  <c r="J1654" i="8"/>
  <c r="AQ1653" i="8"/>
  <c r="AP1653" i="8"/>
  <c r="AF1653" i="8" s="1"/>
  <c r="AH1653" i="8"/>
  <c r="M1653" i="8"/>
  <c r="L1653" i="8"/>
  <c r="AO1653" i="8" s="1"/>
  <c r="K1653" i="8"/>
  <c r="J1653" i="8"/>
  <c r="AQ1652" i="8"/>
  <c r="AE1652" i="8" s="1"/>
  <c r="AP1652" i="8"/>
  <c r="AO1652" i="8"/>
  <c r="AH1652" i="8"/>
  <c r="R1652" i="8"/>
  <c r="M1652" i="8"/>
  <c r="L1652" i="8"/>
  <c r="K1652" i="8"/>
  <c r="J1652" i="8"/>
  <c r="AQ1651" i="8"/>
  <c r="AP1651" i="8"/>
  <c r="AF1651" i="8" s="1"/>
  <c r="AH1651" i="8"/>
  <c r="S1651" i="8"/>
  <c r="M1651" i="8"/>
  <c r="L1651" i="8"/>
  <c r="AO1651" i="8" s="1"/>
  <c r="K1651" i="8"/>
  <c r="J1651" i="8"/>
  <c r="AQ1650" i="8"/>
  <c r="AG1650" i="8" s="1"/>
  <c r="AP1650" i="8"/>
  <c r="AO1650" i="8"/>
  <c r="AH1650" i="8"/>
  <c r="S1650" i="8"/>
  <c r="T1650" i="8"/>
  <c r="M1650" i="8"/>
  <c r="L1650" i="8"/>
  <c r="K1650" i="8"/>
  <c r="J1650" i="8"/>
  <c r="AQ1649" i="8"/>
  <c r="AP1649" i="8"/>
  <c r="AF1649" i="8" s="1"/>
  <c r="AO1649" i="8"/>
  <c r="AH1649" i="8"/>
  <c r="AG1649" i="8"/>
  <c r="R1649" i="8"/>
  <c r="S1649" i="8"/>
  <c r="M1649" i="8"/>
  <c r="L1649" i="8"/>
  <c r="K1649" i="8"/>
  <c r="J1649" i="8"/>
  <c r="AQ1648" i="8"/>
  <c r="AP1648" i="8"/>
  <c r="AG1648" i="8" s="1"/>
  <c r="AH1648" i="8"/>
  <c r="M1648" i="8"/>
  <c r="L1648" i="8"/>
  <c r="AO1648" i="8" s="1"/>
  <c r="K1648" i="8"/>
  <c r="J1648" i="8"/>
  <c r="AQ1647" i="8"/>
  <c r="AP1647" i="8"/>
  <c r="AF1647" i="8" s="1"/>
  <c r="AO1647" i="8"/>
  <c r="AH1647" i="8"/>
  <c r="R1647" i="8"/>
  <c r="M1647" i="8"/>
  <c r="L1647" i="8"/>
  <c r="K1647" i="8"/>
  <c r="J1647" i="8"/>
  <c r="AQ1646" i="8"/>
  <c r="AP1646" i="8"/>
  <c r="AG1646" i="8" s="1"/>
  <c r="AH1646" i="8"/>
  <c r="S1646" i="8"/>
  <c r="R1646" i="8"/>
  <c r="T1646" i="8"/>
  <c r="M1646" i="8"/>
  <c r="L1646" i="8"/>
  <c r="AO1646" i="8" s="1"/>
  <c r="K1646" i="8"/>
  <c r="J1646" i="8"/>
  <c r="AQ1645" i="8"/>
  <c r="AP1645" i="8"/>
  <c r="AG1645" i="8" s="1"/>
  <c r="AH1645" i="8"/>
  <c r="S1645" i="8"/>
  <c r="R1645" i="8"/>
  <c r="T1645" i="8"/>
  <c r="M1645" i="8"/>
  <c r="L1645" i="8"/>
  <c r="AO1645" i="8" s="1"/>
  <c r="K1645" i="8"/>
  <c r="J1645" i="8"/>
  <c r="AQ1644" i="8"/>
  <c r="AP1644" i="8"/>
  <c r="AG1644" i="8" s="1"/>
  <c r="AH1644" i="8"/>
  <c r="S1644" i="8"/>
  <c r="U1644" i="8" s="1"/>
  <c r="V1644" i="8" s="1"/>
  <c r="X1644" i="8" s="1"/>
  <c r="R1644" i="8"/>
  <c r="T1644" i="8"/>
  <c r="M1644" i="8"/>
  <c r="L1644" i="8"/>
  <c r="AO1644" i="8" s="1"/>
  <c r="K1644" i="8"/>
  <c r="J1644" i="8"/>
  <c r="AQ1643" i="8"/>
  <c r="AP1643" i="8"/>
  <c r="AG1643" i="8" s="1"/>
  <c r="AH1643" i="8"/>
  <c r="S1643" i="8"/>
  <c r="U1643" i="8" s="1"/>
  <c r="V1643" i="8" s="1"/>
  <c r="X1643" i="8" s="1"/>
  <c r="R1643" i="8"/>
  <c r="M1643" i="8"/>
  <c r="L1643" i="8"/>
  <c r="AO1643" i="8" s="1"/>
  <c r="K1643" i="8"/>
  <c r="J1643" i="8"/>
  <c r="AQ1642" i="8"/>
  <c r="AP1642" i="8"/>
  <c r="AO1642" i="8"/>
  <c r="AH1642" i="8"/>
  <c r="AD1642" i="8"/>
  <c r="M1642" i="8"/>
  <c r="L1642" i="8"/>
  <c r="K1642" i="8"/>
  <c r="J1642" i="8"/>
  <c r="AQ1641" i="8"/>
  <c r="AG1641" i="8" s="1"/>
  <c r="AP1641" i="8"/>
  <c r="AH1641" i="8"/>
  <c r="AF1641" i="8"/>
  <c r="AE1641" i="8"/>
  <c r="M1641" i="8"/>
  <c r="L1641" i="8"/>
  <c r="AO1641" i="8" s="1"/>
  <c r="K1641" i="8"/>
  <c r="J1641" i="8"/>
  <c r="AQ1640" i="8"/>
  <c r="AP1640" i="8"/>
  <c r="AG1640" i="8" s="1"/>
  <c r="AH1640" i="8"/>
  <c r="T1640" i="8"/>
  <c r="S1640" i="8"/>
  <c r="M1640" i="8"/>
  <c r="L1640" i="8"/>
  <c r="AO1640" i="8" s="1"/>
  <c r="K1640" i="8"/>
  <c r="J1640" i="8"/>
  <c r="AQ1639" i="8"/>
  <c r="AG1639" i="8" s="1"/>
  <c r="AP1639" i="8"/>
  <c r="AF1639" i="8" s="1"/>
  <c r="AH1639" i="8"/>
  <c r="S1639" i="8"/>
  <c r="M1639" i="8"/>
  <c r="L1639" i="8"/>
  <c r="AO1639" i="8" s="1"/>
  <c r="K1639" i="8"/>
  <c r="J1639" i="8"/>
  <c r="AQ1638" i="8"/>
  <c r="AG1638" i="8" s="1"/>
  <c r="AP1638" i="8"/>
  <c r="AO1638" i="8"/>
  <c r="AH1638" i="8"/>
  <c r="AD1638" i="8"/>
  <c r="S1638" i="8"/>
  <c r="M1638" i="8"/>
  <c r="L1638" i="8"/>
  <c r="K1638" i="8"/>
  <c r="J1638" i="8"/>
  <c r="AQ1637" i="8"/>
  <c r="AP1637" i="8"/>
  <c r="AG1637" i="8" s="1"/>
  <c r="AH1637" i="8"/>
  <c r="AE1637" i="8"/>
  <c r="R1637" i="8"/>
  <c r="S1637" i="8"/>
  <c r="M1637" i="8"/>
  <c r="L1637" i="8"/>
  <c r="AO1637" i="8" s="1"/>
  <c r="K1637" i="8"/>
  <c r="J1637" i="8"/>
  <c r="AQ1636" i="8"/>
  <c r="AD1636" i="8" s="1"/>
  <c r="AP1636" i="8"/>
  <c r="AH1636" i="8"/>
  <c r="AF1636" i="8"/>
  <c r="M1636" i="8"/>
  <c r="L1636" i="8"/>
  <c r="AO1636" i="8" s="1"/>
  <c r="K1636" i="8"/>
  <c r="J1636" i="8"/>
  <c r="AQ1635" i="8"/>
  <c r="AP1635" i="8"/>
  <c r="AE1635" i="8" s="1"/>
  <c r="AO1635" i="8"/>
  <c r="AH1635" i="8"/>
  <c r="AG1635" i="8"/>
  <c r="AF1635" i="8"/>
  <c r="M1635" i="8"/>
  <c r="L1635" i="8"/>
  <c r="K1635" i="8"/>
  <c r="J1635" i="8"/>
  <c r="AQ1634" i="8"/>
  <c r="AE1634" i="8" s="1"/>
  <c r="AP1634" i="8"/>
  <c r="AF1634" i="8" s="1"/>
  <c r="AH1634" i="8"/>
  <c r="AG1634" i="8"/>
  <c r="T1634" i="8"/>
  <c r="R1634" i="8"/>
  <c r="M1634" i="8"/>
  <c r="L1634" i="8"/>
  <c r="AO1634" i="8" s="1"/>
  <c r="K1634" i="8"/>
  <c r="J1634" i="8"/>
  <c r="AQ1633" i="8"/>
  <c r="AG1633" i="8" s="1"/>
  <c r="AP1633" i="8"/>
  <c r="AF1633" i="8" s="1"/>
  <c r="AO1633" i="8"/>
  <c r="AH1633" i="8"/>
  <c r="AE1633" i="8"/>
  <c r="R1633" i="8"/>
  <c r="T1633" i="8"/>
  <c r="M1633" i="8"/>
  <c r="L1633" i="8"/>
  <c r="K1633" i="8"/>
  <c r="J1633" i="8"/>
  <c r="AQ1632" i="8"/>
  <c r="AG1632" i="8" s="1"/>
  <c r="AP1632" i="8"/>
  <c r="AO1632" i="8"/>
  <c r="AH1632" i="8"/>
  <c r="S1632" i="8"/>
  <c r="T1632" i="8"/>
  <c r="M1632" i="8"/>
  <c r="L1632" i="8"/>
  <c r="K1632" i="8"/>
  <c r="J1632" i="8"/>
  <c r="AQ1631" i="8"/>
  <c r="AP1631" i="8"/>
  <c r="AF1631" i="8" s="1"/>
  <c r="AH1631" i="8"/>
  <c r="T1631" i="8"/>
  <c r="S1631" i="8"/>
  <c r="M1631" i="8"/>
  <c r="L1631" i="8"/>
  <c r="AO1631" i="8" s="1"/>
  <c r="K1631" i="8"/>
  <c r="J1631" i="8"/>
  <c r="AQ1630" i="8"/>
  <c r="AG1630" i="8" s="1"/>
  <c r="AP1630" i="8"/>
  <c r="AH1630" i="8"/>
  <c r="M1630" i="8"/>
  <c r="L1630" i="8"/>
  <c r="AO1630" i="8" s="1"/>
  <c r="K1630" i="8"/>
  <c r="J1630" i="8"/>
  <c r="AQ1629" i="8"/>
  <c r="AG1629" i="8" s="1"/>
  <c r="AP1629" i="8"/>
  <c r="AH1629" i="8"/>
  <c r="AF1629" i="8"/>
  <c r="AE1629" i="8"/>
  <c r="M1629" i="8"/>
  <c r="L1629" i="8"/>
  <c r="AO1629" i="8" s="1"/>
  <c r="K1629" i="8"/>
  <c r="J1629" i="8"/>
  <c r="AQ1628" i="8"/>
  <c r="AP1628" i="8"/>
  <c r="AG1628" i="8" s="1"/>
  <c r="AH1628" i="8"/>
  <c r="T1628" i="8"/>
  <c r="S1628" i="8"/>
  <c r="M1628" i="8"/>
  <c r="L1628" i="8"/>
  <c r="AO1628" i="8" s="1"/>
  <c r="K1628" i="8"/>
  <c r="J1628" i="8"/>
  <c r="AQ1627" i="8"/>
  <c r="AG1627" i="8" s="1"/>
  <c r="AP1627" i="8"/>
  <c r="AF1627" i="8" s="1"/>
  <c r="AH1627" i="8"/>
  <c r="S1627" i="8"/>
  <c r="M1627" i="8"/>
  <c r="L1627" i="8"/>
  <c r="AO1627" i="8" s="1"/>
  <c r="K1627" i="8"/>
  <c r="J1627" i="8"/>
  <c r="AQ1626" i="8"/>
  <c r="AG1626" i="8" s="1"/>
  <c r="AP1626" i="8"/>
  <c r="AO1626" i="8"/>
  <c r="AH1626" i="8"/>
  <c r="AE1626" i="8"/>
  <c r="S1626" i="8"/>
  <c r="M1626" i="8"/>
  <c r="L1626" i="8"/>
  <c r="K1626" i="8"/>
  <c r="J1626" i="8"/>
  <c r="AQ1625" i="8"/>
  <c r="AP1625" i="8"/>
  <c r="AG1625" i="8" s="1"/>
  <c r="AH1625" i="8"/>
  <c r="AE1625" i="8"/>
  <c r="R1625" i="8"/>
  <c r="T1625" i="8"/>
  <c r="M1625" i="8"/>
  <c r="L1625" i="8"/>
  <c r="AO1625" i="8" s="1"/>
  <c r="K1625" i="8"/>
  <c r="J1625" i="8"/>
  <c r="AQ1624" i="8"/>
  <c r="AP1624" i="8"/>
  <c r="AH1624" i="8"/>
  <c r="AE1624" i="8"/>
  <c r="M1624" i="8"/>
  <c r="L1624" i="8"/>
  <c r="AO1624" i="8" s="1"/>
  <c r="K1624" i="8"/>
  <c r="J1624" i="8"/>
  <c r="AQ1623" i="8"/>
  <c r="AP1623" i="8"/>
  <c r="AE1623" i="8" s="1"/>
  <c r="AO1623" i="8"/>
  <c r="AH1623" i="8"/>
  <c r="AG1623" i="8"/>
  <c r="AF1623" i="8"/>
  <c r="M1623" i="8"/>
  <c r="L1623" i="8"/>
  <c r="K1623" i="8"/>
  <c r="J1623" i="8"/>
  <c r="AQ1622" i="8"/>
  <c r="AE1622" i="8" s="1"/>
  <c r="AP1622" i="8"/>
  <c r="AF1622" i="8" s="1"/>
  <c r="AH1622" i="8"/>
  <c r="AG1622" i="8"/>
  <c r="T1622" i="8"/>
  <c r="R1622" i="8"/>
  <c r="M1622" i="8"/>
  <c r="L1622" i="8"/>
  <c r="AO1622" i="8" s="1"/>
  <c r="K1622" i="8"/>
  <c r="J1622" i="8"/>
  <c r="AQ1621" i="8"/>
  <c r="AG1621" i="8" s="1"/>
  <c r="AP1621" i="8"/>
  <c r="AF1621" i="8" s="1"/>
  <c r="AO1621" i="8"/>
  <c r="AH1621" i="8"/>
  <c r="AE1621" i="8"/>
  <c r="R1621" i="8"/>
  <c r="T1621" i="8"/>
  <c r="M1621" i="8"/>
  <c r="L1621" i="8"/>
  <c r="K1621" i="8"/>
  <c r="J1621" i="8"/>
  <c r="AQ1620" i="8"/>
  <c r="AP1620" i="8"/>
  <c r="AO1620" i="8"/>
  <c r="AH1620" i="8"/>
  <c r="S1620" i="8"/>
  <c r="T1620" i="8"/>
  <c r="M1620" i="8"/>
  <c r="L1620" i="8"/>
  <c r="K1620" i="8"/>
  <c r="J1620" i="8"/>
  <c r="AQ1619" i="8"/>
  <c r="AP1619" i="8"/>
  <c r="AF1619" i="8" s="1"/>
  <c r="AH1619" i="8"/>
  <c r="T1619" i="8"/>
  <c r="S1619" i="8"/>
  <c r="M1619" i="8"/>
  <c r="L1619" i="8"/>
  <c r="AO1619" i="8" s="1"/>
  <c r="K1619" i="8"/>
  <c r="J1619" i="8"/>
  <c r="AQ1618" i="8"/>
  <c r="AG1618" i="8" s="1"/>
  <c r="AP1618" i="8"/>
  <c r="AH1618" i="8"/>
  <c r="M1618" i="8"/>
  <c r="L1618" i="8"/>
  <c r="AO1618" i="8" s="1"/>
  <c r="K1618" i="8"/>
  <c r="J1618" i="8"/>
  <c r="AQ1617" i="8"/>
  <c r="AP1617" i="8"/>
  <c r="AH1617" i="8"/>
  <c r="AF1617" i="8"/>
  <c r="AD1617" i="8"/>
  <c r="T1617" i="8"/>
  <c r="M1617" i="8"/>
  <c r="L1617" i="8"/>
  <c r="AO1617" i="8" s="1"/>
  <c r="K1617" i="8"/>
  <c r="J1617" i="8"/>
  <c r="AQ1616" i="8"/>
  <c r="AP1616" i="8"/>
  <c r="AG1616" i="8" s="1"/>
  <c r="AH1616" i="8"/>
  <c r="T1616" i="8"/>
  <c r="S1616" i="8"/>
  <c r="M1616" i="8"/>
  <c r="L1616" i="8"/>
  <c r="AO1616" i="8" s="1"/>
  <c r="K1616" i="8"/>
  <c r="J1616" i="8"/>
  <c r="AQ1615" i="8"/>
  <c r="AG1615" i="8" s="1"/>
  <c r="AP1615" i="8"/>
  <c r="AF1615" i="8" s="1"/>
  <c r="AH1615" i="8"/>
  <c r="S1615" i="8"/>
  <c r="M1615" i="8"/>
  <c r="L1615" i="8"/>
  <c r="AO1615" i="8" s="1"/>
  <c r="K1615" i="8"/>
  <c r="J1615" i="8"/>
  <c r="AQ1614" i="8"/>
  <c r="AG1614" i="8" s="1"/>
  <c r="AP1614" i="8"/>
  <c r="AO1614" i="8"/>
  <c r="AH1614" i="8"/>
  <c r="AF1614" i="8"/>
  <c r="AD1614" i="8"/>
  <c r="S1614" i="8"/>
  <c r="M1614" i="8"/>
  <c r="L1614" i="8"/>
  <c r="K1614" i="8"/>
  <c r="J1614" i="8"/>
  <c r="AQ1613" i="8"/>
  <c r="AP1613" i="8"/>
  <c r="AG1613" i="8" s="1"/>
  <c r="AH1613" i="8"/>
  <c r="AE1613" i="8"/>
  <c r="R1613" i="8"/>
  <c r="T1613" i="8"/>
  <c r="M1613" i="8"/>
  <c r="L1613" i="8"/>
  <c r="AO1613" i="8" s="1"/>
  <c r="K1613" i="8"/>
  <c r="J1613" i="8"/>
  <c r="AQ1612" i="8"/>
  <c r="AD1612" i="8" s="1"/>
  <c r="AP1612" i="8"/>
  <c r="AH1612" i="8"/>
  <c r="AF1612" i="8"/>
  <c r="R1612" i="8"/>
  <c r="M1612" i="8"/>
  <c r="L1612" i="8"/>
  <c r="AO1612" i="8" s="1"/>
  <c r="K1612" i="8"/>
  <c r="J1612" i="8"/>
  <c r="AQ1611" i="8"/>
  <c r="AP1611" i="8"/>
  <c r="AH1611" i="8"/>
  <c r="AG1611" i="8"/>
  <c r="AE1611" i="8"/>
  <c r="S1611" i="8"/>
  <c r="AF1611" i="8"/>
  <c r="M1611" i="8"/>
  <c r="L1611" i="8"/>
  <c r="AO1611" i="8" s="1"/>
  <c r="K1611" i="8"/>
  <c r="J1611" i="8"/>
  <c r="AQ1610" i="8"/>
  <c r="AP1610" i="8"/>
  <c r="AF1610" i="8" s="1"/>
  <c r="AH1610" i="8"/>
  <c r="AD1610" i="8"/>
  <c r="T1610" i="8"/>
  <c r="AG1610" i="8"/>
  <c r="R1610" i="8"/>
  <c r="M1610" i="8"/>
  <c r="L1610" i="8"/>
  <c r="AO1610" i="8" s="1"/>
  <c r="K1610" i="8"/>
  <c r="J1610" i="8"/>
  <c r="AQ1609" i="8"/>
  <c r="AG1609" i="8" s="1"/>
  <c r="AP1609" i="8"/>
  <c r="AF1609" i="8" s="1"/>
  <c r="AO1609" i="8"/>
  <c r="AH1609" i="8"/>
  <c r="AE1609" i="8"/>
  <c r="R1609" i="8"/>
  <c r="S1609" i="8"/>
  <c r="U1609" i="8" s="1"/>
  <c r="V1609" i="8" s="1"/>
  <c r="X1609" i="8" s="1"/>
  <c r="T1609" i="8"/>
  <c r="M1609" i="8"/>
  <c r="L1609" i="8"/>
  <c r="K1609" i="8"/>
  <c r="J1609" i="8"/>
  <c r="AQ1608" i="8"/>
  <c r="AG1608" i="8" s="1"/>
  <c r="AP1608" i="8"/>
  <c r="AO1608" i="8"/>
  <c r="AH1608" i="8"/>
  <c r="S1608" i="8"/>
  <c r="T1608" i="8"/>
  <c r="M1608" i="8"/>
  <c r="L1608" i="8"/>
  <c r="K1608" i="8"/>
  <c r="J1608" i="8"/>
  <c r="AQ1607" i="8"/>
  <c r="AP1607" i="8"/>
  <c r="AH1607" i="8"/>
  <c r="T1607" i="8"/>
  <c r="R1607" i="8"/>
  <c r="M1607" i="8"/>
  <c r="L1607" i="8"/>
  <c r="AO1607" i="8" s="1"/>
  <c r="K1607" i="8"/>
  <c r="J1607" i="8"/>
  <c r="AQ1606" i="8"/>
  <c r="AP1606" i="8"/>
  <c r="AD1606" i="8" s="1"/>
  <c r="AH1606" i="8"/>
  <c r="M1606" i="8"/>
  <c r="L1606" i="8"/>
  <c r="AO1606" i="8" s="1"/>
  <c r="K1606" i="8"/>
  <c r="J1606" i="8"/>
  <c r="AQ1605" i="8"/>
  <c r="AE1605" i="8" s="1"/>
  <c r="AP1605" i="8"/>
  <c r="AH1605" i="8"/>
  <c r="AG1605" i="8"/>
  <c r="AF1605" i="8"/>
  <c r="M1605" i="8"/>
  <c r="L1605" i="8"/>
  <c r="AO1605" i="8" s="1"/>
  <c r="K1605" i="8"/>
  <c r="J1605" i="8"/>
  <c r="AQ1604" i="8"/>
  <c r="AP1604" i="8"/>
  <c r="AG1604" i="8" s="1"/>
  <c r="AH1604" i="8"/>
  <c r="T1604" i="8"/>
  <c r="S1604" i="8"/>
  <c r="M1604" i="8"/>
  <c r="L1604" i="8"/>
  <c r="AO1604" i="8" s="1"/>
  <c r="K1604" i="8"/>
  <c r="J1604" i="8"/>
  <c r="AQ1603" i="8"/>
  <c r="AG1603" i="8" s="1"/>
  <c r="AP1603" i="8"/>
  <c r="AF1603" i="8" s="1"/>
  <c r="AO1603" i="8"/>
  <c r="AH1603" i="8"/>
  <c r="S1603" i="8"/>
  <c r="M1603" i="8"/>
  <c r="L1603" i="8"/>
  <c r="K1603" i="8"/>
  <c r="J1603" i="8"/>
  <c r="AQ1602" i="8"/>
  <c r="AG1602" i="8" s="1"/>
  <c r="AP1602" i="8"/>
  <c r="AF1602" i="8" s="1"/>
  <c r="AO1602" i="8"/>
  <c r="AH1602" i="8"/>
  <c r="AD1602" i="8"/>
  <c r="S1602" i="8"/>
  <c r="M1602" i="8"/>
  <c r="L1602" i="8"/>
  <c r="K1602" i="8"/>
  <c r="J1602" i="8"/>
  <c r="AQ1601" i="8"/>
  <c r="AG1601" i="8" s="1"/>
  <c r="AP1601" i="8"/>
  <c r="AF1601" i="8" s="1"/>
  <c r="AH1601" i="8"/>
  <c r="AD1601" i="8"/>
  <c r="R1601" i="8"/>
  <c r="T1601" i="8"/>
  <c r="M1601" i="8"/>
  <c r="L1601" i="8"/>
  <c r="AO1601" i="8" s="1"/>
  <c r="K1601" i="8"/>
  <c r="J1601" i="8"/>
  <c r="AQ1600" i="8"/>
  <c r="AP1600" i="8"/>
  <c r="AH1600" i="8"/>
  <c r="AE1600" i="8"/>
  <c r="M1600" i="8"/>
  <c r="L1600" i="8"/>
  <c r="AO1600" i="8" s="1"/>
  <c r="K1600" i="8"/>
  <c r="J1600" i="8"/>
  <c r="AQ1599" i="8"/>
  <c r="AP1599" i="8"/>
  <c r="AH1599" i="8"/>
  <c r="AG1599" i="8"/>
  <c r="AF1599" i="8"/>
  <c r="AE1599" i="8"/>
  <c r="R1599" i="8"/>
  <c r="M1599" i="8"/>
  <c r="L1599" i="8"/>
  <c r="AO1599" i="8" s="1"/>
  <c r="K1599" i="8"/>
  <c r="J1599" i="8"/>
  <c r="AQ1598" i="8"/>
  <c r="AE1598" i="8" s="1"/>
  <c r="AP1598" i="8"/>
  <c r="AF1598" i="8" s="1"/>
  <c r="AH1598" i="8"/>
  <c r="AG1598" i="8"/>
  <c r="T1598" i="8"/>
  <c r="S1598" i="8"/>
  <c r="R1598" i="8"/>
  <c r="U1598" i="8" s="1"/>
  <c r="M1598" i="8"/>
  <c r="L1598" i="8"/>
  <c r="AO1598" i="8" s="1"/>
  <c r="K1598" i="8"/>
  <c r="J1598" i="8"/>
  <c r="AQ1597" i="8"/>
  <c r="AG1597" i="8" s="1"/>
  <c r="AP1597" i="8"/>
  <c r="AF1597" i="8" s="1"/>
  <c r="AO1597" i="8"/>
  <c r="AH1597" i="8"/>
  <c r="R1597" i="8"/>
  <c r="S1597" i="8"/>
  <c r="T1597" i="8"/>
  <c r="M1597" i="8"/>
  <c r="L1597" i="8"/>
  <c r="K1597" i="8"/>
  <c r="J1597" i="8"/>
  <c r="AQ1596" i="8"/>
  <c r="AG1596" i="8" s="1"/>
  <c r="AP1596" i="8"/>
  <c r="AO1596" i="8"/>
  <c r="AH1596" i="8"/>
  <c r="S1596" i="8"/>
  <c r="T1596" i="8"/>
  <c r="M1596" i="8"/>
  <c r="L1596" i="8"/>
  <c r="K1596" i="8"/>
  <c r="J1596" i="8"/>
  <c r="AQ1595" i="8"/>
  <c r="AP1595" i="8"/>
  <c r="AH1595" i="8"/>
  <c r="T1595" i="8"/>
  <c r="R1595" i="8"/>
  <c r="M1595" i="8"/>
  <c r="L1595" i="8"/>
  <c r="AO1595" i="8" s="1"/>
  <c r="K1595" i="8"/>
  <c r="J1595" i="8"/>
  <c r="AQ1594" i="8"/>
  <c r="AG1594" i="8" s="1"/>
  <c r="AP1594" i="8"/>
  <c r="AH1594" i="8"/>
  <c r="M1594" i="8"/>
  <c r="L1594" i="8"/>
  <c r="AO1594" i="8" s="1"/>
  <c r="K1594" i="8"/>
  <c r="J1594" i="8"/>
  <c r="AQ1593" i="8"/>
  <c r="AP1593" i="8"/>
  <c r="AH1593" i="8"/>
  <c r="AG1593" i="8"/>
  <c r="AF1593" i="8"/>
  <c r="AD1593" i="8"/>
  <c r="T1593" i="8"/>
  <c r="S1593" i="8"/>
  <c r="R1593" i="8"/>
  <c r="U1593" i="8" s="1"/>
  <c r="V1593" i="8" s="1"/>
  <c r="X1593" i="8" s="1"/>
  <c r="M1593" i="8"/>
  <c r="L1593" i="8"/>
  <c r="AO1593" i="8" s="1"/>
  <c r="K1593" i="8"/>
  <c r="J1593" i="8"/>
  <c r="AQ1592" i="8"/>
  <c r="AP1592" i="8"/>
  <c r="AG1592" i="8" s="1"/>
  <c r="AH1592" i="8"/>
  <c r="T1592" i="8"/>
  <c r="S1592" i="8"/>
  <c r="M1592" i="8"/>
  <c r="L1592" i="8"/>
  <c r="AO1592" i="8" s="1"/>
  <c r="K1592" i="8"/>
  <c r="J1592" i="8"/>
  <c r="AQ1591" i="8"/>
  <c r="AG1591" i="8" s="1"/>
  <c r="AP1591" i="8"/>
  <c r="AO1591" i="8"/>
  <c r="AH1591" i="8"/>
  <c r="S1591" i="8"/>
  <c r="M1591" i="8"/>
  <c r="L1591" i="8"/>
  <c r="K1591" i="8"/>
  <c r="J1591" i="8"/>
  <c r="AQ1590" i="8"/>
  <c r="AP1590" i="8"/>
  <c r="AG1590" i="8" s="1"/>
  <c r="AO1590" i="8"/>
  <c r="AH1590" i="8"/>
  <c r="AD1590" i="8"/>
  <c r="S1590" i="8"/>
  <c r="M1590" i="8"/>
  <c r="L1590" i="8"/>
  <c r="K1590" i="8"/>
  <c r="J1590" i="8"/>
  <c r="AQ1589" i="8"/>
  <c r="AG1589" i="8" s="1"/>
  <c r="AP1589" i="8"/>
  <c r="AF1589" i="8" s="1"/>
  <c r="AH1589" i="8"/>
  <c r="AD1589" i="8"/>
  <c r="R1589" i="8"/>
  <c r="T1589" i="8"/>
  <c r="M1589" i="8"/>
  <c r="L1589" i="8"/>
  <c r="AO1589" i="8" s="1"/>
  <c r="K1589" i="8"/>
  <c r="J1589" i="8"/>
  <c r="AQ1588" i="8"/>
  <c r="AP1588" i="8"/>
  <c r="AH1588" i="8"/>
  <c r="AE1588" i="8"/>
  <c r="R1588" i="8"/>
  <c r="M1588" i="8"/>
  <c r="L1588" i="8"/>
  <c r="AO1588" i="8" s="1"/>
  <c r="K1588" i="8"/>
  <c r="J1588" i="8"/>
  <c r="AQ1587" i="8"/>
  <c r="AP1587" i="8"/>
  <c r="AH1587" i="8"/>
  <c r="AG1587" i="8"/>
  <c r="AF1587" i="8"/>
  <c r="AE1587" i="8"/>
  <c r="T1587" i="8"/>
  <c r="S1587" i="8"/>
  <c r="R1587" i="8"/>
  <c r="M1587" i="8"/>
  <c r="L1587" i="8"/>
  <c r="AO1587" i="8" s="1"/>
  <c r="K1587" i="8"/>
  <c r="J1587" i="8"/>
  <c r="AQ1586" i="8"/>
  <c r="AP1586" i="8"/>
  <c r="AF1586" i="8" s="1"/>
  <c r="AH1586" i="8"/>
  <c r="AG1586" i="8"/>
  <c r="AD1586" i="8"/>
  <c r="T1586" i="8"/>
  <c r="S1586" i="8"/>
  <c r="U1586" i="8" s="1"/>
  <c r="R1586" i="8"/>
  <c r="M1586" i="8"/>
  <c r="L1586" i="8"/>
  <c r="AO1586" i="8" s="1"/>
  <c r="K1586" i="8"/>
  <c r="J1586" i="8"/>
  <c r="AQ1585" i="8"/>
  <c r="AG1585" i="8" s="1"/>
  <c r="AP1585" i="8"/>
  <c r="AF1585" i="8" s="1"/>
  <c r="AO1585" i="8"/>
  <c r="AH1585" i="8"/>
  <c r="AE1585" i="8"/>
  <c r="R1585" i="8"/>
  <c r="S1585" i="8"/>
  <c r="T1585" i="8"/>
  <c r="M1585" i="8"/>
  <c r="L1585" i="8"/>
  <c r="K1585" i="8"/>
  <c r="J1585" i="8"/>
  <c r="AQ1584" i="8"/>
  <c r="AG1584" i="8" s="1"/>
  <c r="AP1584" i="8"/>
  <c r="AO1584" i="8"/>
  <c r="AH1584" i="8"/>
  <c r="S1584" i="8"/>
  <c r="T1584" i="8"/>
  <c r="M1584" i="8"/>
  <c r="L1584" i="8"/>
  <c r="K1584" i="8"/>
  <c r="J1584" i="8"/>
  <c r="AQ1583" i="8"/>
  <c r="AP1583" i="8"/>
  <c r="AH1583" i="8"/>
  <c r="T1583" i="8"/>
  <c r="R1583" i="8"/>
  <c r="M1583" i="8"/>
  <c r="L1583" i="8"/>
  <c r="AO1583" i="8" s="1"/>
  <c r="K1583" i="8"/>
  <c r="J1583" i="8"/>
  <c r="AQ1582" i="8"/>
  <c r="AG1582" i="8" s="1"/>
  <c r="AP1582" i="8"/>
  <c r="AH1582" i="8"/>
  <c r="M1582" i="8"/>
  <c r="L1582" i="8"/>
  <c r="AO1582" i="8" s="1"/>
  <c r="K1582" i="8"/>
  <c r="J1582" i="8"/>
  <c r="AQ1581" i="8"/>
  <c r="AE1581" i="8" s="1"/>
  <c r="AP1581" i="8"/>
  <c r="AH1581" i="8"/>
  <c r="AG1581" i="8"/>
  <c r="AF1581" i="8"/>
  <c r="S1581" i="8"/>
  <c r="T1581" i="8"/>
  <c r="M1581" i="8"/>
  <c r="L1581" i="8"/>
  <c r="AO1581" i="8" s="1"/>
  <c r="K1581" i="8"/>
  <c r="J1581" i="8"/>
  <c r="AQ1580" i="8"/>
  <c r="AP1580" i="8"/>
  <c r="AG1580" i="8" s="1"/>
  <c r="AH1580" i="8"/>
  <c r="T1580" i="8"/>
  <c r="S1580" i="8"/>
  <c r="M1580" i="8"/>
  <c r="L1580" i="8"/>
  <c r="AO1580" i="8" s="1"/>
  <c r="K1580" i="8"/>
  <c r="J1580" i="8"/>
  <c r="AQ1579" i="8"/>
  <c r="AG1579" i="8" s="1"/>
  <c r="AP1579" i="8"/>
  <c r="AO1579" i="8"/>
  <c r="AH1579" i="8"/>
  <c r="S1579" i="8"/>
  <c r="M1579" i="8"/>
  <c r="L1579" i="8"/>
  <c r="K1579" i="8"/>
  <c r="J1579" i="8"/>
  <c r="AQ1578" i="8"/>
  <c r="AP1578" i="8"/>
  <c r="AO1578" i="8"/>
  <c r="AH1578" i="8"/>
  <c r="AF1578" i="8"/>
  <c r="AD1578" i="8"/>
  <c r="S1578" i="8"/>
  <c r="M1578" i="8"/>
  <c r="L1578" i="8"/>
  <c r="K1578" i="8"/>
  <c r="J1578" i="8"/>
  <c r="AQ1577" i="8"/>
  <c r="AP1577" i="8"/>
  <c r="AG1577" i="8" s="1"/>
  <c r="AH1577" i="8"/>
  <c r="AE1577" i="8"/>
  <c r="R1577" i="8"/>
  <c r="T1577" i="8"/>
  <c r="M1577" i="8"/>
  <c r="L1577" i="8"/>
  <c r="AO1577" i="8" s="1"/>
  <c r="K1577" i="8"/>
  <c r="J1577" i="8"/>
  <c r="AQ1576" i="8"/>
  <c r="AD1576" i="8" s="1"/>
  <c r="AP1576" i="8"/>
  <c r="AH1576" i="8"/>
  <c r="AF1576" i="8"/>
  <c r="M1576" i="8"/>
  <c r="L1576" i="8"/>
  <c r="AO1576" i="8" s="1"/>
  <c r="K1576" i="8"/>
  <c r="J1576" i="8"/>
  <c r="AQ1575" i="8"/>
  <c r="AP1575" i="8"/>
  <c r="AO1575" i="8"/>
  <c r="AH1575" i="8"/>
  <c r="AG1575" i="8"/>
  <c r="AF1575" i="8"/>
  <c r="AE1575" i="8"/>
  <c r="T1575" i="8"/>
  <c r="S1575" i="8"/>
  <c r="R1575" i="8"/>
  <c r="U1575" i="8" s="1"/>
  <c r="M1575" i="8"/>
  <c r="L1575" i="8"/>
  <c r="K1575" i="8"/>
  <c r="J1575" i="8"/>
  <c r="AQ1574" i="8"/>
  <c r="AE1574" i="8" s="1"/>
  <c r="AP1574" i="8"/>
  <c r="AF1574" i="8" s="1"/>
  <c r="AH1574" i="8"/>
  <c r="AG1574" i="8"/>
  <c r="T1574" i="8"/>
  <c r="S1574" i="8"/>
  <c r="R1574" i="8"/>
  <c r="U1574" i="8" s="1"/>
  <c r="M1574" i="8"/>
  <c r="L1574" i="8"/>
  <c r="AO1574" i="8" s="1"/>
  <c r="K1574" i="8"/>
  <c r="J1574" i="8"/>
  <c r="AQ1573" i="8"/>
  <c r="AG1573" i="8" s="1"/>
  <c r="AP1573" i="8"/>
  <c r="AF1573" i="8" s="1"/>
  <c r="AO1573" i="8"/>
  <c r="AH1573" i="8"/>
  <c r="R1573" i="8"/>
  <c r="S1573" i="8"/>
  <c r="U1573" i="8" s="1"/>
  <c r="V1573" i="8" s="1"/>
  <c r="X1573" i="8" s="1"/>
  <c r="T1573" i="8"/>
  <c r="M1573" i="8"/>
  <c r="L1573" i="8"/>
  <c r="K1573" i="8"/>
  <c r="J1573" i="8"/>
  <c r="AQ1572" i="8"/>
  <c r="AG1572" i="8" s="1"/>
  <c r="AP1572" i="8"/>
  <c r="AO1572" i="8"/>
  <c r="AH1572" i="8"/>
  <c r="S1572" i="8"/>
  <c r="T1572" i="8"/>
  <c r="M1572" i="8"/>
  <c r="L1572" i="8"/>
  <c r="K1572" i="8"/>
  <c r="J1572" i="8"/>
  <c r="AQ1571" i="8"/>
  <c r="AP1571" i="8"/>
  <c r="AH1571" i="8"/>
  <c r="T1571" i="8"/>
  <c r="R1571" i="8"/>
  <c r="M1571" i="8"/>
  <c r="L1571" i="8"/>
  <c r="AO1571" i="8" s="1"/>
  <c r="K1571" i="8"/>
  <c r="J1571" i="8"/>
  <c r="AQ1570" i="8"/>
  <c r="AP1570" i="8"/>
  <c r="AD1570" i="8" s="1"/>
  <c r="AH1570" i="8"/>
  <c r="M1570" i="8"/>
  <c r="L1570" i="8"/>
  <c r="AO1570" i="8" s="1"/>
  <c r="K1570" i="8"/>
  <c r="J1570" i="8"/>
  <c r="AQ1569" i="8"/>
  <c r="AP1569" i="8"/>
  <c r="AH1569" i="8"/>
  <c r="AG1569" i="8"/>
  <c r="AF1569" i="8"/>
  <c r="S1569" i="8"/>
  <c r="T1569" i="8"/>
  <c r="M1569" i="8"/>
  <c r="L1569" i="8"/>
  <c r="AO1569" i="8" s="1"/>
  <c r="K1569" i="8"/>
  <c r="J1569" i="8"/>
  <c r="AQ1568" i="8"/>
  <c r="AP1568" i="8"/>
  <c r="AG1568" i="8" s="1"/>
  <c r="AH1568" i="8"/>
  <c r="T1568" i="8"/>
  <c r="S1568" i="8"/>
  <c r="M1568" i="8"/>
  <c r="L1568" i="8"/>
  <c r="AO1568" i="8" s="1"/>
  <c r="K1568" i="8"/>
  <c r="J1568" i="8"/>
  <c r="AQ1567" i="8"/>
  <c r="AG1567" i="8" s="1"/>
  <c r="AP1567" i="8"/>
  <c r="AO1567" i="8"/>
  <c r="AH1567" i="8"/>
  <c r="S1567" i="8"/>
  <c r="M1567" i="8"/>
  <c r="L1567" i="8"/>
  <c r="K1567" i="8"/>
  <c r="J1567" i="8"/>
  <c r="AQ1566" i="8"/>
  <c r="AP1566" i="8"/>
  <c r="AG1566" i="8" s="1"/>
  <c r="AO1566" i="8"/>
  <c r="AH1566" i="8"/>
  <c r="S1566" i="8"/>
  <c r="M1566" i="8"/>
  <c r="L1566" i="8"/>
  <c r="K1566" i="8"/>
  <c r="J1566" i="8"/>
  <c r="AQ1565" i="8"/>
  <c r="AP1565" i="8"/>
  <c r="AG1565" i="8" s="1"/>
  <c r="AH1565" i="8"/>
  <c r="AD1565" i="8"/>
  <c r="R1565" i="8"/>
  <c r="M1565" i="8"/>
  <c r="L1565" i="8"/>
  <c r="AO1565" i="8" s="1"/>
  <c r="K1565" i="8"/>
  <c r="J1565" i="8"/>
  <c r="AQ1564" i="8"/>
  <c r="AP1564" i="8"/>
  <c r="AO1564" i="8"/>
  <c r="AH1564" i="8"/>
  <c r="AF1564" i="8"/>
  <c r="AE1564" i="8"/>
  <c r="M1564" i="8"/>
  <c r="L1564" i="8"/>
  <c r="K1564" i="8"/>
  <c r="J1564" i="8"/>
  <c r="AQ1563" i="8"/>
  <c r="AP1563" i="8"/>
  <c r="AH1563" i="8"/>
  <c r="AG1563" i="8"/>
  <c r="AF1563" i="8"/>
  <c r="AE1563" i="8"/>
  <c r="T1563" i="8"/>
  <c r="S1563" i="8"/>
  <c r="R1563" i="8"/>
  <c r="U1563" i="8" s="1"/>
  <c r="M1563" i="8"/>
  <c r="L1563" i="8"/>
  <c r="AO1563" i="8" s="1"/>
  <c r="K1563" i="8"/>
  <c r="J1563" i="8"/>
  <c r="AQ1562" i="8"/>
  <c r="AE1562" i="8" s="1"/>
  <c r="AP1562" i="8"/>
  <c r="AF1562" i="8" s="1"/>
  <c r="AH1562" i="8"/>
  <c r="AG1562" i="8"/>
  <c r="T1562" i="8"/>
  <c r="S1562" i="8"/>
  <c r="R1562" i="8"/>
  <c r="M1562" i="8"/>
  <c r="L1562" i="8"/>
  <c r="AO1562" i="8" s="1"/>
  <c r="K1562" i="8"/>
  <c r="J1562" i="8"/>
  <c r="AQ1561" i="8"/>
  <c r="AG1561" i="8" s="1"/>
  <c r="AP1561" i="8"/>
  <c r="AF1561" i="8" s="1"/>
  <c r="AO1561" i="8"/>
  <c r="AH1561" i="8"/>
  <c r="R1561" i="8"/>
  <c r="S1561" i="8"/>
  <c r="T1561" i="8"/>
  <c r="M1561" i="8"/>
  <c r="L1561" i="8"/>
  <c r="K1561" i="8"/>
  <c r="J1561" i="8"/>
  <c r="AQ1560" i="8"/>
  <c r="AP1560" i="8"/>
  <c r="AO1560" i="8"/>
  <c r="AH1560" i="8"/>
  <c r="AF1560" i="8"/>
  <c r="S1560" i="8"/>
  <c r="M1560" i="8"/>
  <c r="L1560" i="8"/>
  <c r="K1560" i="8"/>
  <c r="J1560" i="8"/>
  <c r="AQ1559" i="8"/>
  <c r="AG1559" i="8" s="1"/>
  <c r="AP1559" i="8"/>
  <c r="AH1559" i="8"/>
  <c r="AD1559" i="8"/>
  <c r="R1559" i="8"/>
  <c r="M1559" i="8"/>
  <c r="L1559" i="8"/>
  <c r="AO1559" i="8" s="1"/>
  <c r="K1559" i="8"/>
  <c r="J1559" i="8"/>
  <c r="AQ1558" i="8"/>
  <c r="AP1558" i="8"/>
  <c r="AD1558" i="8" s="1"/>
  <c r="AH1558" i="8"/>
  <c r="M1558" i="8"/>
  <c r="L1558" i="8"/>
  <c r="AO1558" i="8" s="1"/>
  <c r="K1558" i="8"/>
  <c r="J1558" i="8"/>
  <c r="AQ1557" i="8"/>
  <c r="AP1557" i="8"/>
  <c r="AO1557" i="8"/>
  <c r="AH1557" i="8"/>
  <c r="AG1557" i="8"/>
  <c r="AF1557" i="8"/>
  <c r="S1557" i="8"/>
  <c r="T1557" i="8"/>
  <c r="M1557" i="8"/>
  <c r="L1557" i="8"/>
  <c r="K1557" i="8"/>
  <c r="J1557" i="8"/>
  <c r="AQ1556" i="8"/>
  <c r="AP1556" i="8"/>
  <c r="AG1556" i="8" s="1"/>
  <c r="AH1556" i="8"/>
  <c r="T1556" i="8"/>
  <c r="R1556" i="8"/>
  <c r="S1556" i="8"/>
  <c r="M1556" i="8"/>
  <c r="L1556" i="8"/>
  <c r="AO1556" i="8" s="1"/>
  <c r="K1556" i="8"/>
  <c r="J1556" i="8"/>
  <c r="AQ1555" i="8"/>
  <c r="AP1555" i="8"/>
  <c r="AO1555" i="8"/>
  <c r="AH1555" i="8"/>
  <c r="S1555" i="8"/>
  <c r="T1555" i="8"/>
  <c r="M1555" i="8"/>
  <c r="L1555" i="8"/>
  <c r="K1555" i="8"/>
  <c r="J1555" i="8"/>
  <c r="AQ1554" i="8"/>
  <c r="AP1554" i="8"/>
  <c r="AO1554" i="8"/>
  <c r="AH1554" i="8"/>
  <c r="AF1554" i="8"/>
  <c r="AD1554" i="8"/>
  <c r="S1554" i="8"/>
  <c r="M1554" i="8"/>
  <c r="L1554" i="8"/>
  <c r="K1554" i="8"/>
  <c r="J1554" i="8"/>
  <c r="AQ1553" i="8"/>
  <c r="AG1553" i="8" s="1"/>
  <c r="AP1553" i="8"/>
  <c r="AH1553" i="8"/>
  <c r="AD1553" i="8"/>
  <c r="R1553" i="8"/>
  <c r="S1553" i="8"/>
  <c r="M1553" i="8"/>
  <c r="L1553" i="8"/>
  <c r="AO1553" i="8" s="1"/>
  <c r="K1553" i="8"/>
  <c r="J1553" i="8"/>
  <c r="AQ1552" i="8"/>
  <c r="AP1552" i="8"/>
  <c r="AO1552" i="8"/>
  <c r="AH1552" i="8"/>
  <c r="R1552" i="8"/>
  <c r="M1552" i="8"/>
  <c r="L1552" i="8"/>
  <c r="K1552" i="8"/>
  <c r="J1552" i="8"/>
  <c r="AQ1551" i="8"/>
  <c r="AP1551" i="8"/>
  <c r="AD1551" i="8" s="1"/>
  <c r="AH1551" i="8"/>
  <c r="AG1551" i="8"/>
  <c r="AF1551" i="8"/>
  <c r="S1551" i="8"/>
  <c r="R1551" i="8"/>
  <c r="U1551" i="8" s="1"/>
  <c r="M1551" i="8"/>
  <c r="L1551" i="8"/>
  <c r="AO1551" i="8" s="1"/>
  <c r="K1551" i="8"/>
  <c r="J1551" i="8"/>
  <c r="AQ1550" i="8"/>
  <c r="AE1550" i="8" s="1"/>
  <c r="AP1550" i="8"/>
  <c r="AH1550" i="8"/>
  <c r="AG1550" i="8"/>
  <c r="AF1550" i="8"/>
  <c r="T1550" i="8"/>
  <c r="R1550" i="8"/>
  <c r="M1550" i="8"/>
  <c r="L1550" i="8"/>
  <c r="AO1550" i="8" s="1"/>
  <c r="K1550" i="8"/>
  <c r="J1550" i="8"/>
  <c r="AQ1549" i="8"/>
  <c r="AG1549" i="8" s="1"/>
  <c r="AP1549" i="8"/>
  <c r="AO1549" i="8"/>
  <c r="AH1549" i="8"/>
  <c r="AE1549" i="8"/>
  <c r="S1549" i="8"/>
  <c r="M1549" i="8"/>
  <c r="L1549" i="8"/>
  <c r="K1549" i="8"/>
  <c r="J1549" i="8"/>
  <c r="AQ1548" i="8"/>
  <c r="AP1548" i="8"/>
  <c r="AH1548" i="8"/>
  <c r="AF1548" i="8"/>
  <c r="S1548" i="8"/>
  <c r="M1548" i="8"/>
  <c r="L1548" i="8"/>
  <c r="AO1548" i="8" s="1"/>
  <c r="K1548" i="8"/>
  <c r="J1548" i="8"/>
  <c r="AQ1547" i="8"/>
  <c r="AG1547" i="8" s="1"/>
  <c r="AP1547" i="8"/>
  <c r="AO1547" i="8"/>
  <c r="AH1547" i="8"/>
  <c r="R1547" i="8"/>
  <c r="M1547" i="8"/>
  <c r="L1547" i="8"/>
  <c r="K1547" i="8"/>
  <c r="J1547" i="8"/>
  <c r="AQ1546" i="8"/>
  <c r="AP1546" i="8"/>
  <c r="AH1546" i="8"/>
  <c r="AE1546" i="8"/>
  <c r="R1546" i="8"/>
  <c r="M1546" i="8"/>
  <c r="L1546" i="8"/>
  <c r="AO1546" i="8" s="1"/>
  <c r="K1546" i="8"/>
  <c r="J1546" i="8"/>
  <c r="AQ1545" i="8"/>
  <c r="AG1545" i="8" s="1"/>
  <c r="AP1545" i="8"/>
  <c r="AH1545" i="8"/>
  <c r="AF1545" i="8"/>
  <c r="AE1545" i="8"/>
  <c r="R1545" i="8"/>
  <c r="T1545" i="8"/>
  <c r="M1545" i="8"/>
  <c r="L1545" i="8"/>
  <c r="AO1545" i="8" s="1"/>
  <c r="K1545" i="8"/>
  <c r="J1545" i="8"/>
  <c r="AQ1544" i="8"/>
  <c r="AP1544" i="8"/>
  <c r="AG1544" i="8" s="1"/>
  <c r="AH1544" i="8"/>
  <c r="AE1544" i="8"/>
  <c r="S1544" i="8"/>
  <c r="M1544" i="8"/>
  <c r="L1544" i="8"/>
  <c r="AO1544" i="8" s="1"/>
  <c r="K1544" i="8"/>
  <c r="J1544" i="8"/>
  <c r="AQ1543" i="8"/>
  <c r="AP1543" i="8"/>
  <c r="AH1543" i="8"/>
  <c r="AF1543" i="8"/>
  <c r="AD1543" i="8"/>
  <c r="R1543" i="8"/>
  <c r="M1543" i="8"/>
  <c r="L1543" i="8"/>
  <c r="AO1543" i="8" s="1"/>
  <c r="K1543" i="8"/>
  <c r="J1543" i="8"/>
  <c r="AQ1542" i="8"/>
  <c r="AP1542" i="8"/>
  <c r="AH1542" i="8"/>
  <c r="AG1542" i="8"/>
  <c r="AE1542" i="8"/>
  <c r="S1542" i="8"/>
  <c r="M1542" i="8"/>
  <c r="L1542" i="8"/>
  <c r="AO1542" i="8" s="1"/>
  <c r="K1542" i="8"/>
  <c r="J1542" i="8"/>
  <c r="AQ1541" i="8"/>
  <c r="AG1541" i="8" s="1"/>
  <c r="AP1541" i="8"/>
  <c r="AO1541" i="8"/>
  <c r="AH1541" i="8"/>
  <c r="S1541" i="8"/>
  <c r="M1541" i="8"/>
  <c r="L1541" i="8"/>
  <c r="K1541" i="8"/>
  <c r="J1541" i="8"/>
  <c r="AQ1540" i="8"/>
  <c r="AP1540" i="8"/>
  <c r="AO1540" i="8"/>
  <c r="AH1540" i="8"/>
  <c r="AG1540" i="8"/>
  <c r="AE1540" i="8"/>
  <c r="R1540" i="8"/>
  <c r="M1540" i="8"/>
  <c r="L1540" i="8"/>
  <c r="K1540" i="8"/>
  <c r="J1540" i="8"/>
  <c r="AQ1539" i="8"/>
  <c r="AG1539" i="8" s="1"/>
  <c r="AP1539" i="8"/>
  <c r="AD1539" i="8" s="1"/>
  <c r="AH1539" i="8"/>
  <c r="AF1539" i="8"/>
  <c r="T1539" i="8"/>
  <c r="S1539" i="8"/>
  <c r="R1539" i="8"/>
  <c r="M1539" i="8"/>
  <c r="L1539" i="8"/>
  <c r="AO1539" i="8" s="1"/>
  <c r="K1539" i="8"/>
  <c r="J1539" i="8"/>
  <c r="AQ1538" i="8"/>
  <c r="AE1538" i="8" s="1"/>
  <c r="AP1538" i="8"/>
  <c r="AO1538" i="8"/>
  <c r="AH1538" i="8"/>
  <c r="AG1538" i="8"/>
  <c r="AF1538" i="8"/>
  <c r="T1538" i="8"/>
  <c r="S1538" i="8"/>
  <c r="R1538" i="8"/>
  <c r="U1538" i="8" s="1"/>
  <c r="V1538" i="8" s="1"/>
  <c r="X1538" i="8" s="1"/>
  <c r="M1538" i="8"/>
  <c r="L1538" i="8"/>
  <c r="K1538" i="8"/>
  <c r="J1538" i="8"/>
  <c r="AQ1537" i="8"/>
  <c r="AE1537" i="8" s="1"/>
  <c r="AP1537" i="8"/>
  <c r="AF1537" i="8" s="1"/>
  <c r="AH1537" i="8"/>
  <c r="AG1537" i="8"/>
  <c r="T1537" i="8"/>
  <c r="S1537" i="8"/>
  <c r="R1537" i="8"/>
  <c r="U1537" i="8" s="1"/>
  <c r="M1537" i="8"/>
  <c r="L1537" i="8"/>
  <c r="AO1537" i="8" s="1"/>
  <c r="K1537" i="8"/>
  <c r="J1537" i="8"/>
  <c r="AQ1536" i="8"/>
  <c r="AG1536" i="8" s="1"/>
  <c r="AP1536" i="8"/>
  <c r="AF1536" i="8" s="1"/>
  <c r="AO1536" i="8"/>
  <c r="AH1536" i="8"/>
  <c r="R1536" i="8"/>
  <c r="T1536" i="8"/>
  <c r="M1536" i="8"/>
  <c r="L1536" i="8"/>
  <c r="K1536" i="8"/>
  <c r="J1536" i="8"/>
  <c r="AQ1535" i="8"/>
  <c r="AP1535" i="8"/>
  <c r="AO1535" i="8"/>
  <c r="AH1535" i="8"/>
  <c r="S1535" i="8"/>
  <c r="T1535" i="8"/>
  <c r="M1535" i="8"/>
  <c r="L1535" i="8"/>
  <c r="K1535" i="8"/>
  <c r="J1535" i="8"/>
  <c r="AQ1534" i="8"/>
  <c r="AP1534" i="8"/>
  <c r="AH1534" i="8"/>
  <c r="M1534" i="8"/>
  <c r="L1534" i="8"/>
  <c r="AO1534" i="8" s="1"/>
  <c r="K1534" i="8"/>
  <c r="J1534" i="8"/>
  <c r="AQ1533" i="8"/>
  <c r="AP1533" i="8"/>
  <c r="AF1533" i="8" s="1"/>
  <c r="AH1533" i="8"/>
  <c r="R1533" i="8"/>
  <c r="T1533" i="8"/>
  <c r="M1533" i="8"/>
  <c r="L1533" i="8"/>
  <c r="AO1533" i="8" s="1"/>
  <c r="K1533" i="8"/>
  <c r="J1533" i="8"/>
  <c r="AQ1532" i="8"/>
  <c r="AG1532" i="8" s="1"/>
  <c r="AP1532" i="8"/>
  <c r="AH1532" i="8"/>
  <c r="AE1532" i="8"/>
  <c r="S1532" i="8"/>
  <c r="M1532" i="8"/>
  <c r="L1532" i="8"/>
  <c r="AO1532" i="8" s="1"/>
  <c r="K1532" i="8"/>
  <c r="J1532" i="8"/>
  <c r="AQ1531" i="8"/>
  <c r="AP1531" i="8"/>
  <c r="AE1531" i="8" s="1"/>
  <c r="AH1531" i="8"/>
  <c r="AG1531" i="8"/>
  <c r="AF1531" i="8"/>
  <c r="T1531" i="8"/>
  <c r="M1531" i="8"/>
  <c r="L1531" i="8"/>
  <c r="AO1531" i="8" s="1"/>
  <c r="K1531" i="8"/>
  <c r="J1531" i="8"/>
  <c r="AQ1530" i="8"/>
  <c r="AP1530" i="8"/>
  <c r="AH1530" i="8"/>
  <c r="AG1530" i="8"/>
  <c r="AE1530" i="8"/>
  <c r="S1530" i="8"/>
  <c r="M1530" i="8"/>
  <c r="L1530" i="8"/>
  <c r="AO1530" i="8" s="1"/>
  <c r="K1530" i="8"/>
  <c r="J1530" i="8"/>
  <c r="AQ1529" i="8"/>
  <c r="AG1529" i="8" s="1"/>
  <c r="AP1529" i="8"/>
  <c r="AO1529" i="8"/>
  <c r="AH1529" i="8"/>
  <c r="S1529" i="8"/>
  <c r="M1529" i="8"/>
  <c r="L1529" i="8"/>
  <c r="K1529" i="8"/>
  <c r="J1529" i="8"/>
  <c r="AQ1528" i="8"/>
  <c r="AP1528" i="8"/>
  <c r="AO1528" i="8"/>
  <c r="AH1528" i="8"/>
  <c r="AG1528" i="8"/>
  <c r="AE1528" i="8"/>
  <c r="M1528" i="8"/>
  <c r="L1528" i="8"/>
  <c r="K1528" i="8"/>
  <c r="J1528" i="8"/>
  <c r="AQ1527" i="8"/>
  <c r="AG1527" i="8" s="1"/>
  <c r="AP1527" i="8"/>
  <c r="AH1527" i="8"/>
  <c r="AF1527" i="8"/>
  <c r="AE1527" i="8"/>
  <c r="T1527" i="8"/>
  <c r="S1527" i="8"/>
  <c r="R1527" i="8"/>
  <c r="M1527" i="8"/>
  <c r="L1527" i="8"/>
  <c r="AO1527" i="8" s="1"/>
  <c r="K1527" i="8"/>
  <c r="J1527" i="8"/>
  <c r="AQ1526" i="8"/>
  <c r="AE1526" i="8" s="1"/>
  <c r="AP1526" i="8"/>
  <c r="AO1526" i="8"/>
  <c r="AH1526" i="8"/>
  <c r="AG1526" i="8"/>
  <c r="AF1526" i="8"/>
  <c r="T1526" i="8"/>
  <c r="S1526" i="8"/>
  <c r="R1526" i="8"/>
  <c r="M1526" i="8"/>
  <c r="L1526" i="8"/>
  <c r="K1526" i="8"/>
  <c r="J1526" i="8"/>
  <c r="AQ1525" i="8"/>
  <c r="AE1525" i="8" s="1"/>
  <c r="AP1525" i="8"/>
  <c r="AF1525" i="8" s="1"/>
  <c r="AH1525" i="8"/>
  <c r="AG1525" i="8"/>
  <c r="U1525" i="8"/>
  <c r="T1525" i="8"/>
  <c r="S1525" i="8"/>
  <c r="R1525" i="8"/>
  <c r="M1525" i="8"/>
  <c r="L1525" i="8"/>
  <c r="AO1525" i="8" s="1"/>
  <c r="K1525" i="8"/>
  <c r="J1525" i="8"/>
  <c r="AQ1524" i="8"/>
  <c r="AG1524" i="8" s="1"/>
  <c r="AP1524" i="8"/>
  <c r="AF1524" i="8" s="1"/>
  <c r="AO1524" i="8"/>
  <c r="AH1524" i="8"/>
  <c r="R1524" i="8"/>
  <c r="T1524" i="8"/>
  <c r="M1524" i="8"/>
  <c r="L1524" i="8"/>
  <c r="K1524" i="8"/>
  <c r="J1524" i="8"/>
  <c r="AQ1523" i="8"/>
  <c r="AG1523" i="8" s="1"/>
  <c r="AP1523" i="8"/>
  <c r="AO1523" i="8"/>
  <c r="AH1523" i="8"/>
  <c r="S1523" i="8"/>
  <c r="T1523" i="8"/>
  <c r="M1523" i="8"/>
  <c r="L1523" i="8"/>
  <c r="K1523" i="8"/>
  <c r="J1523" i="8"/>
  <c r="AQ1522" i="8"/>
  <c r="AP1522" i="8"/>
  <c r="AH1522" i="8"/>
  <c r="M1522" i="8"/>
  <c r="L1522" i="8"/>
  <c r="AO1522" i="8" s="1"/>
  <c r="K1522" i="8"/>
  <c r="J1522" i="8"/>
  <c r="AQ1521" i="8"/>
  <c r="AP1521" i="8"/>
  <c r="AH1521" i="8"/>
  <c r="R1521" i="8"/>
  <c r="T1521" i="8"/>
  <c r="M1521" i="8"/>
  <c r="L1521" i="8"/>
  <c r="AO1521" i="8" s="1"/>
  <c r="K1521" i="8"/>
  <c r="J1521" i="8"/>
  <c r="AQ1520" i="8"/>
  <c r="AG1520" i="8" s="1"/>
  <c r="AP1520" i="8"/>
  <c r="AH1520" i="8"/>
  <c r="AE1520" i="8"/>
  <c r="S1520" i="8"/>
  <c r="M1520" i="8"/>
  <c r="L1520" i="8"/>
  <c r="AO1520" i="8" s="1"/>
  <c r="K1520" i="8"/>
  <c r="J1520" i="8"/>
  <c r="AQ1519" i="8"/>
  <c r="AP1519" i="8"/>
  <c r="AE1519" i="8" s="1"/>
  <c r="AH1519" i="8"/>
  <c r="AG1519" i="8"/>
  <c r="AF1519" i="8"/>
  <c r="R1519" i="8"/>
  <c r="M1519" i="8"/>
  <c r="L1519" i="8"/>
  <c r="AO1519" i="8" s="1"/>
  <c r="K1519" i="8"/>
  <c r="J1519" i="8"/>
  <c r="AQ1518" i="8"/>
  <c r="AP1518" i="8"/>
  <c r="AF1518" i="8" s="1"/>
  <c r="AH1518" i="8"/>
  <c r="AG1518" i="8"/>
  <c r="AE1518" i="8"/>
  <c r="S1518" i="8"/>
  <c r="M1518" i="8"/>
  <c r="L1518" i="8"/>
  <c r="AO1518" i="8" s="1"/>
  <c r="K1518" i="8"/>
  <c r="J1518" i="8"/>
  <c r="AQ1517" i="8"/>
  <c r="AG1517" i="8" s="1"/>
  <c r="AP1517" i="8"/>
  <c r="AO1517" i="8"/>
  <c r="AH1517" i="8"/>
  <c r="AF1517" i="8"/>
  <c r="AD1517" i="8"/>
  <c r="S1517" i="8"/>
  <c r="M1517" i="8"/>
  <c r="L1517" i="8"/>
  <c r="K1517" i="8"/>
  <c r="J1517" i="8"/>
  <c r="AQ1516" i="8"/>
  <c r="AP1516" i="8"/>
  <c r="AF1516" i="8" s="1"/>
  <c r="AO1516" i="8"/>
  <c r="AH1516" i="8"/>
  <c r="AD1516" i="8"/>
  <c r="M1516" i="8"/>
  <c r="L1516" i="8"/>
  <c r="K1516" i="8"/>
  <c r="J1516" i="8"/>
  <c r="AQ1515" i="8"/>
  <c r="AG1515" i="8" s="1"/>
  <c r="AP1515" i="8"/>
  <c r="AD1515" i="8" s="1"/>
  <c r="AH1515" i="8"/>
  <c r="AF1515" i="8"/>
  <c r="T1515" i="8"/>
  <c r="S1515" i="8"/>
  <c r="R1515" i="8"/>
  <c r="U1515" i="8" s="1"/>
  <c r="V1515" i="8" s="1"/>
  <c r="X1515" i="8" s="1"/>
  <c r="M1515" i="8"/>
  <c r="L1515" i="8"/>
  <c r="AO1515" i="8" s="1"/>
  <c r="K1515" i="8"/>
  <c r="J1515" i="8"/>
  <c r="AQ1514" i="8"/>
  <c r="AE1514" i="8" s="1"/>
  <c r="AP1514" i="8"/>
  <c r="AO1514" i="8"/>
  <c r="AH1514" i="8"/>
  <c r="AG1514" i="8"/>
  <c r="AF1514" i="8"/>
  <c r="T1514" i="8"/>
  <c r="S1514" i="8"/>
  <c r="R1514" i="8"/>
  <c r="M1514" i="8"/>
  <c r="L1514" i="8"/>
  <c r="K1514" i="8"/>
  <c r="J1514" i="8"/>
  <c r="AQ1513" i="8"/>
  <c r="AE1513" i="8" s="1"/>
  <c r="AP1513" i="8"/>
  <c r="AF1513" i="8" s="1"/>
  <c r="AH1513" i="8"/>
  <c r="AG1513" i="8"/>
  <c r="T1513" i="8"/>
  <c r="S1513" i="8"/>
  <c r="R1513" i="8"/>
  <c r="M1513" i="8"/>
  <c r="L1513" i="8"/>
  <c r="AO1513" i="8" s="1"/>
  <c r="K1513" i="8"/>
  <c r="J1513" i="8"/>
  <c r="AQ1512" i="8"/>
  <c r="AG1512" i="8" s="1"/>
  <c r="AP1512" i="8"/>
  <c r="AF1512" i="8" s="1"/>
  <c r="AO1512" i="8"/>
  <c r="AH1512" i="8"/>
  <c r="R1512" i="8"/>
  <c r="U1512" i="8" s="1"/>
  <c r="V1512" i="8" s="1"/>
  <c r="X1512" i="8" s="1"/>
  <c r="S1512" i="8"/>
  <c r="T1512" i="8"/>
  <c r="M1512" i="8"/>
  <c r="L1512" i="8"/>
  <c r="K1512" i="8"/>
  <c r="J1512" i="8"/>
  <c r="AQ1511" i="8"/>
  <c r="AP1511" i="8"/>
  <c r="AO1511" i="8"/>
  <c r="AH1511" i="8"/>
  <c r="S1511" i="8"/>
  <c r="T1511" i="8"/>
  <c r="M1511" i="8"/>
  <c r="L1511" i="8"/>
  <c r="K1511" i="8"/>
  <c r="J1511" i="8"/>
  <c r="AQ1510" i="8"/>
  <c r="AP1510" i="8"/>
  <c r="AH1510" i="8"/>
  <c r="M1510" i="8"/>
  <c r="L1510" i="8"/>
  <c r="AO1510" i="8" s="1"/>
  <c r="K1510" i="8"/>
  <c r="J1510" i="8"/>
  <c r="AQ1509" i="8"/>
  <c r="AP1509" i="8"/>
  <c r="AF1509" i="8" s="1"/>
  <c r="AH1509" i="8"/>
  <c r="R1509" i="8"/>
  <c r="T1509" i="8"/>
  <c r="M1509" i="8"/>
  <c r="L1509" i="8"/>
  <c r="AO1509" i="8" s="1"/>
  <c r="K1509" i="8"/>
  <c r="J1509" i="8"/>
  <c r="AQ1508" i="8"/>
  <c r="AG1508" i="8" s="1"/>
  <c r="AP1508" i="8"/>
  <c r="AH1508" i="8"/>
  <c r="AE1508" i="8"/>
  <c r="S1508" i="8"/>
  <c r="M1508" i="8"/>
  <c r="L1508" i="8"/>
  <c r="AO1508" i="8" s="1"/>
  <c r="K1508" i="8"/>
  <c r="J1508" i="8"/>
  <c r="AQ1507" i="8"/>
  <c r="AP1507" i="8"/>
  <c r="AE1507" i="8" s="1"/>
  <c r="AH1507" i="8"/>
  <c r="AG1507" i="8"/>
  <c r="AF1507" i="8"/>
  <c r="R1507" i="8"/>
  <c r="M1507" i="8"/>
  <c r="L1507" i="8"/>
  <c r="AO1507" i="8" s="1"/>
  <c r="K1507" i="8"/>
  <c r="J1507" i="8"/>
  <c r="AQ1506" i="8"/>
  <c r="AP1506" i="8"/>
  <c r="AH1506" i="8"/>
  <c r="AG1506" i="8"/>
  <c r="AE1506" i="8"/>
  <c r="S1506" i="8"/>
  <c r="M1506" i="8"/>
  <c r="L1506" i="8"/>
  <c r="AO1506" i="8" s="1"/>
  <c r="K1506" i="8"/>
  <c r="J1506" i="8"/>
  <c r="AQ1505" i="8"/>
  <c r="AG1505" i="8" s="1"/>
  <c r="AP1505" i="8"/>
  <c r="AO1505" i="8"/>
  <c r="AH1505" i="8"/>
  <c r="S1505" i="8"/>
  <c r="M1505" i="8"/>
  <c r="L1505" i="8"/>
  <c r="K1505" i="8"/>
  <c r="J1505" i="8"/>
  <c r="AQ1504" i="8"/>
  <c r="AP1504" i="8"/>
  <c r="AO1504" i="8"/>
  <c r="AH1504" i="8"/>
  <c r="AG1504" i="8"/>
  <c r="AE1504" i="8"/>
  <c r="M1504" i="8"/>
  <c r="L1504" i="8"/>
  <c r="K1504" i="8"/>
  <c r="J1504" i="8"/>
  <c r="AQ1503" i="8"/>
  <c r="AG1503" i="8" s="1"/>
  <c r="AP1503" i="8"/>
  <c r="AD1503" i="8" s="1"/>
  <c r="AH1503" i="8"/>
  <c r="AF1503" i="8"/>
  <c r="T1503" i="8"/>
  <c r="S1503" i="8"/>
  <c r="R1503" i="8"/>
  <c r="M1503" i="8"/>
  <c r="L1503" i="8"/>
  <c r="AO1503" i="8" s="1"/>
  <c r="K1503" i="8"/>
  <c r="J1503" i="8"/>
  <c r="AQ1502" i="8"/>
  <c r="AE1502" i="8" s="1"/>
  <c r="AP1502" i="8"/>
  <c r="AO1502" i="8"/>
  <c r="AH1502" i="8"/>
  <c r="AG1502" i="8"/>
  <c r="AF1502" i="8"/>
  <c r="T1502" i="8"/>
  <c r="S1502" i="8"/>
  <c r="R1502" i="8"/>
  <c r="U1502" i="8" s="1"/>
  <c r="V1502" i="8" s="1"/>
  <c r="X1502" i="8" s="1"/>
  <c r="M1502" i="8"/>
  <c r="L1502" i="8"/>
  <c r="K1502" i="8"/>
  <c r="J1502" i="8"/>
  <c r="AQ1501" i="8"/>
  <c r="AE1501" i="8" s="1"/>
  <c r="AP1501" i="8"/>
  <c r="AF1501" i="8" s="1"/>
  <c r="AH1501" i="8"/>
  <c r="AG1501" i="8"/>
  <c r="T1501" i="8"/>
  <c r="S1501" i="8"/>
  <c r="R1501" i="8"/>
  <c r="M1501" i="8"/>
  <c r="L1501" i="8"/>
  <c r="AO1501" i="8" s="1"/>
  <c r="K1501" i="8"/>
  <c r="J1501" i="8"/>
  <c r="AQ1500" i="8"/>
  <c r="AG1500" i="8" s="1"/>
  <c r="AP1500" i="8"/>
  <c r="AF1500" i="8" s="1"/>
  <c r="AO1500" i="8"/>
  <c r="AH1500" i="8"/>
  <c r="R1500" i="8"/>
  <c r="S1500" i="8"/>
  <c r="T1500" i="8"/>
  <c r="M1500" i="8"/>
  <c r="L1500" i="8"/>
  <c r="K1500" i="8"/>
  <c r="J1500" i="8"/>
  <c r="AQ1499" i="8"/>
  <c r="AP1499" i="8"/>
  <c r="AO1499" i="8"/>
  <c r="AH1499" i="8"/>
  <c r="S1499" i="8"/>
  <c r="T1499" i="8"/>
  <c r="M1499" i="8"/>
  <c r="L1499" i="8"/>
  <c r="K1499" i="8"/>
  <c r="J1499" i="8"/>
  <c r="AQ1498" i="8"/>
  <c r="AP1498" i="8"/>
  <c r="AH1498" i="8"/>
  <c r="M1498" i="8"/>
  <c r="L1498" i="8"/>
  <c r="AO1498" i="8" s="1"/>
  <c r="K1498" i="8"/>
  <c r="J1498" i="8"/>
  <c r="AQ1497" i="8"/>
  <c r="AP1497" i="8"/>
  <c r="AF1497" i="8" s="1"/>
  <c r="AH1497" i="8"/>
  <c r="R1497" i="8"/>
  <c r="T1497" i="8"/>
  <c r="M1497" i="8"/>
  <c r="L1497" i="8"/>
  <c r="AO1497" i="8" s="1"/>
  <c r="K1497" i="8"/>
  <c r="J1497" i="8"/>
  <c r="AQ1496" i="8"/>
  <c r="AG1496" i="8" s="1"/>
  <c r="AP1496" i="8"/>
  <c r="AH1496" i="8"/>
  <c r="AE1496" i="8"/>
  <c r="S1496" i="8"/>
  <c r="M1496" i="8"/>
  <c r="L1496" i="8"/>
  <c r="AO1496" i="8" s="1"/>
  <c r="K1496" i="8"/>
  <c r="J1496" i="8"/>
  <c r="AQ1495" i="8"/>
  <c r="AP1495" i="8"/>
  <c r="AH1495" i="8"/>
  <c r="AF1495" i="8"/>
  <c r="AD1495" i="8"/>
  <c r="AG1495" i="8"/>
  <c r="M1495" i="8"/>
  <c r="L1495" i="8"/>
  <c r="AO1495" i="8" s="1"/>
  <c r="K1495" i="8"/>
  <c r="J1495" i="8"/>
  <c r="AQ1494" i="8"/>
  <c r="AP1494" i="8"/>
  <c r="AF1494" i="8" s="1"/>
  <c r="AH1494" i="8"/>
  <c r="AG1494" i="8"/>
  <c r="AE1494" i="8"/>
  <c r="S1494" i="8"/>
  <c r="M1494" i="8"/>
  <c r="L1494" i="8"/>
  <c r="AO1494" i="8" s="1"/>
  <c r="K1494" i="8"/>
  <c r="J1494" i="8"/>
  <c r="AQ1493" i="8"/>
  <c r="AG1493" i="8" s="1"/>
  <c r="AP1493" i="8"/>
  <c r="AO1493" i="8"/>
  <c r="AH1493" i="8"/>
  <c r="AE1493" i="8"/>
  <c r="S1493" i="8"/>
  <c r="M1493" i="8"/>
  <c r="L1493" i="8"/>
  <c r="K1493" i="8"/>
  <c r="J1493" i="8"/>
  <c r="AQ1492" i="8"/>
  <c r="AP1492" i="8"/>
  <c r="AO1492" i="8"/>
  <c r="AH1492" i="8"/>
  <c r="AG1492" i="8"/>
  <c r="AE1492" i="8"/>
  <c r="R1492" i="8"/>
  <c r="M1492" i="8"/>
  <c r="L1492" i="8"/>
  <c r="K1492" i="8"/>
  <c r="J1492" i="8"/>
  <c r="AQ1491" i="8"/>
  <c r="AG1491" i="8" s="1"/>
  <c r="AP1491" i="8"/>
  <c r="AH1491" i="8"/>
  <c r="AF1491" i="8"/>
  <c r="AE1491" i="8"/>
  <c r="T1491" i="8"/>
  <c r="S1491" i="8"/>
  <c r="R1491" i="8"/>
  <c r="U1491" i="8" s="1"/>
  <c r="V1491" i="8" s="1"/>
  <c r="X1491" i="8" s="1"/>
  <c r="M1491" i="8"/>
  <c r="L1491" i="8"/>
  <c r="AO1491" i="8" s="1"/>
  <c r="K1491" i="8"/>
  <c r="J1491" i="8"/>
  <c r="AQ1490" i="8"/>
  <c r="AE1490" i="8" s="1"/>
  <c r="AP1490" i="8"/>
  <c r="AO1490" i="8"/>
  <c r="AH1490" i="8"/>
  <c r="AG1490" i="8"/>
  <c r="AF1490" i="8"/>
  <c r="T1490" i="8"/>
  <c r="S1490" i="8"/>
  <c r="R1490" i="8"/>
  <c r="M1490" i="8"/>
  <c r="L1490" i="8"/>
  <c r="K1490" i="8"/>
  <c r="J1490" i="8"/>
  <c r="AQ1489" i="8"/>
  <c r="AE1489" i="8" s="1"/>
  <c r="AP1489" i="8"/>
  <c r="AF1489" i="8" s="1"/>
  <c r="AH1489" i="8"/>
  <c r="AG1489" i="8"/>
  <c r="T1489" i="8"/>
  <c r="S1489" i="8"/>
  <c r="R1489" i="8"/>
  <c r="U1489" i="8" s="1"/>
  <c r="M1489" i="8"/>
  <c r="L1489" i="8"/>
  <c r="AO1489" i="8" s="1"/>
  <c r="K1489" i="8"/>
  <c r="J1489" i="8"/>
  <c r="AQ1488" i="8"/>
  <c r="AG1488" i="8" s="1"/>
  <c r="AP1488" i="8"/>
  <c r="AF1488" i="8" s="1"/>
  <c r="AO1488" i="8"/>
  <c r="AH1488" i="8"/>
  <c r="R1488" i="8"/>
  <c r="S1488" i="8"/>
  <c r="U1488" i="8" s="1"/>
  <c r="V1488" i="8" s="1"/>
  <c r="X1488" i="8" s="1"/>
  <c r="T1488" i="8"/>
  <c r="M1488" i="8"/>
  <c r="L1488" i="8"/>
  <c r="K1488" i="8"/>
  <c r="J1488" i="8"/>
  <c r="AQ1487" i="8"/>
  <c r="AP1487" i="8"/>
  <c r="AO1487" i="8"/>
  <c r="AH1487" i="8"/>
  <c r="S1487" i="8"/>
  <c r="T1487" i="8"/>
  <c r="M1487" i="8"/>
  <c r="L1487" i="8"/>
  <c r="K1487" i="8"/>
  <c r="J1487" i="8"/>
  <c r="AQ1486" i="8"/>
  <c r="AP1486" i="8"/>
  <c r="AH1486" i="8"/>
  <c r="M1486" i="8"/>
  <c r="L1486" i="8"/>
  <c r="AO1486" i="8" s="1"/>
  <c r="K1486" i="8"/>
  <c r="J1486" i="8"/>
  <c r="AQ1485" i="8"/>
  <c r="AP1485" i="8"/>
  <c r="AF1485" i="8" s="1"/>
  <c r="AH1485" i="8"/>
  <c r="R1485" i="8"/>
  <c r="M1485" i="8"/>
  <c r="L1485" i="8"/>
  <c r="AO1485" i="8" s="1"/>
  <c r="K1485" i="8"/>
  <c r="J1485" i="8"/>
  <c r="AQ1484" i="8"/>
  <c r="AG1484" i="8" s="1"/>
  <c r="AP1484" i="8"/>
  <c r="AH1484" i="8"/>
  <c r="AE1484" i="8"/>
  <c r="S1484" i="8"/>
  <c r="M1484" i="8"/>
  <c r="L1484" i="8"/>
  <c r="AO1484" i="8" s="1"/>
  <c r="K1484" i="8"/>
  <c r="J1484" i="8"/>
  <c r="AQ1483" i="8"/>
  <c r="AP1483" i="8"/>
  <c r="AH1483" i="8"/>
  <c r="AF1483" i="8"/>
  <c r="AD1483" i="8"/>
  <c r="AG1483" i="8"/>
  <c r="M1483" i="8"/>
  <c r="L1483" i="8"/>
  <c r="AO1483" i="8" s="1"/>
  <c r="K1483" i="8"/>
  <c r="J1483" i="8"/>
  <c r="AQ1482" i="8"/>
  <c r="AP1482" i="8"/>
  <c r="AH1482" i="8"/>
  <c r="AG1482" i="8"/>
  <c r="AE1482" i="8"/>
  <c r="S1482" i="8"/>
  <c r="M1482" i="8"/>
  <c r="L1482" i="8"/>
  <c r="AO1482" i="8" s="1"/>
  <c r="K1482" i="8"/>
  <c r="J1482" i="8"/>
  <c r="AQ1481" i="8"/>
  <c r="AG1481" i="8" s="1"/>
  <c r="AP1481" i="8"/>
  <c r="AO1481" i="8"/>
  <c r="AH1481" i="8"/>
  <c r="AE1481" i="8"/>
  <c r="S1481" i="8"/>
  <c r="M1481" i="8"/>
  <c r="L1481" i="8"/>
  <c r="K1481" i="8"/>
  <c r="J1481" i="8"/>
  <c r="AQ1480" i="8"/>
  <c r="AP1480" i="8"/>
  <c r="AO1480" i="8"/>
  <c r="AH1480" i="8"/>
  <c r="AG1480" i="8"/>
  <c r="AE1480" i="8"/>
  <c r="M1480" i="8"/>
  <c r="L1480" i="8"/>
  <c r="K1480" i="8"/>
  <c r="J1480" i="8"/>
  <c r="AQ1479" i="8"/>
  <c r="AG1479" i="8" s="1"/>
  <c r="AP1479" i="8"/>
  <c r="AH1479" i="8"/>
  <c r="AF1479" i="8"/>
  <c r="AE1479" i="8"/>
  <c r="T1479" i="8"/>
  <c r="S1479" i="8"/>
  <c r="R1479" i="8"/>
  <c r="U1479" i="8" s="1"/>
  <c r="M1479" i="8"/>
  <c r="L1479" i="8"/>
  <c r="AO1479" i="8" s="1"/>
  <c r="K1479" i="8"/>
  <c r="J1479" i="8"/>
  <c r="AQ1478" i="8"/>
  <c r="AE1478" i="8" s="1"/>
  <c r="AP1478" i="8"/>
  <c r="AO1478" i="8"/>
  <c r="AH1478" i="8"/>
  <c r="AG1478" i="8"/>
  <c r="AF1478" i="8"/>
  <c r="T1478" i="8"/>
  <c r="S1478" i="8"/>
  <c r="R1478" i="8"/>
  <c r="U1478" i="8" s="1"/>
  <c r="V1478" i="8" s="1"/>
  <c r="X1478" i="8" s="1"/>
  <c r="M1478" i="8"/>
  <c r="L1478" i="8"/>
  <c r="K1478" i="8"/>
  <c r="J1478" i="8"/>
  <c r="AQ1477" i="8"/>
  <c r="AP1477" i="8"/>
  <c r="AF1477" i="8" s="1"/>
  <c r="AH1477" i="8"/>
  <c r="AG1477" i="8"/>
  <c r="T1477" i="8"/>
  <c r="S1477" i="8"/>
  <c r="R1477" i="8"/>
  <c r="U1477" i="8" s="1"/>
  <c r="M1477" i="8"/>
  <c r="L1477" i="8"/>
  <c r="AO1477" i="8" s="1"/>
  <c r="K1477" i="8"/>
  <c r="J1477" i="8"/>
  <c r="AQ1476" i="8"/>
  <c r="AG1476" i="8" s="1"/>
  <c r="AP1476" i="8"/>
  <c r="AF1476" i="8" s="1"/>
  <c r="AO1476" i="8"/>
  <c r="AH1476" i="8"/>
  <c r="R1476" i="8"/>
  <c r="S1476" i="8"/>
  <c r="T1476" i="8"/>
  <c r="M1476" i="8"/>
  <c r="L1476" i="8"/>
  <c r="K1476" i="8"/>
  <c r="J1476" i="8"/>
  <c r="AQ1475" i="8"/>
  <c r="AP1475" i="8"/>
  <c r="AO1475" i="8"/>
  <c r="AH1475" i="8"/>
  <c r="S1475" i="8"/>
  <c r="T1475" i="8"/>
  <c r="M1475" i="8"/>
  <c r="L1475" i="8"/>
  <c r="K1475" i="8"/>
  <c r="J1475" i="8"/>
  <c r="AQ1474" i="8"/>
  <c r="AP1474" i="8"/>
  <c r="AH1474" i="8"/>
  <c r="M1474" i="8"/>
  <c r="L1474" i="8"/>
  <c r="AO1474" i="8" s="1"/>
  <c r="K1474" i="8"/>
  <c r="J1474" i="8"/>
  <c r="AQ1473" i="8"/>
  <c r="AP1473" i="8"/>
  <c r="AF1473" i="8" s="1"/>
  <c r="AH1473" i="8"/>
  <c r="R1473" i="8"/>
  <c r="S1473" i="8"/>
  <c r="M1473" i="8"/>
  <c r="L1473" i="8"/>
  <c r="AO1473" i="8" s="1"/>
  <c r="K1473" i="8"/>
  <c r="J1473" i="8"/>
  <c r="AQ1472" i="8"/>
  <c r="AG1472" i="8" s="1"/>
  <c r="AP1472" i="8"/>
  <c r="AH1472" i="8"/>
  <c r="AE1472" i="8"/>
  <c r="S1472" i="8"/>
  <c r="M1472" i="8"/>
  <c r="L1472" i="8"/>
  <c r="AO1472" i="8" s="1"/>
  <c r="K1472" i="8"/>
  <c r="J1472" i="8"/>
  <c r="AQ1471" i="8"/>
  <c r="AP1471" i="8"/>
  <c r="AE1471" i="8" s="1"/>
  <c r="AH1471" i="8"/>
  <c r="AG1471" i="8"/>
  <c r="AF1471" i="8"/>
  <c r="T1471" i="8"/>
  <c r="M1471" i="8"/>
  <c r="L1471" i="8"/>
  <c r="AO1471" i="8" s="1"/>
  <c r="K1471" i="8"/>
  <c r="J1471" i="8"/>
  <c r="AQ1470" i="8"/>
  <c r="AP1470" i="8"/>
  <c r="AF1470" i="8" s="1"/>
  <c r="AH1470" i="8"/>
  <c r="AG1470" i="8"/>
  <c r="AE1470" i="8"/>
  <c r="S1470" i="8"/>
  <c r="M1470" i="8"/>
  <c r="L1470" i="8"/>
  <c r="AO1470" i="8" s="1"/>
  <c r="K1470" i="8"/>
  <c r="J1470" i="8"/>
  <c r="AQ1469" i="8"/>
  <c r="AG1469" i="8" s="1"/>
  <c r="AP1469" i="8"/>
  <c r="AO1469" i="8"/>
  <c r="AH1469" i="8"/>
  <c r="AF1469" i="8"/>
  <c r="AD1469" i="8"/>
  <c r="S1469" i="8"/>
  <c r="M1469" i="8"/>
  <c r="L1469" i="8"/>
  <c r="K1469" i="8"/>
  <c r="J1469" i="8"/>
  <c r="AQ1468" i="8"/>
  <c r="AP1468" i="8"/>
  <c r="AO1468" i="8"/>
  <c r="AH1468" i="8"/>
  <c r="AG1468" i="8"/>
  <c r="AE1468" i="8"/>
  <c r="M1468" i="8"/>
  <c r="L1468" i="8"/>
  <c r="K1468" i="8"/>
  <c r="J1468" i="8"/>
  <c r="AQ1467" i="8"/>
  <c r="AG1467" i="8" s="1"/>
  <c r="AP1467" i="8"/>
  <c r="AH1467" i="8"/>
  <c r="AF1467" i="8"/>
  <c r="AE1467" i="8"/>
  <c r="S1467" i="8"/>
  <c r="R1467" i="8"/>
  <c r="U1467" i="8" s="1"/>
  <c r="M1467" i="8"/>
  <c r="L1467" i="8"/>
  <c r="AO1467" i="8" s="1"/>
  <c r="K1467" i="8"/>
  <c r="J1467" i="8"/>
  <c r="AQ1466" i="8"/>
  <c r="AP1466" i="8"/>
  <c r="AO1466" i="8"/>
  <c r="AH1466" i="8"/>
  <c r="AG1466" i="8"/>
  <c r="AF1466" i="8"/>
  <c r="T1466" i="8"/>
  <c r="S1466" i="8"/>
  <c r="R1466" i="8"/>
  <c r="U1466" i="8" s="1"/>
  <c r="V1466" i="8" s="1"/>
  <c r="X1466" i="8" s="1"/>
  <c r="M1466" i="8"/>
  <c r="L1466" i="8"/>
  <c r="K1466" i="8"/>
  <c r="J1466" i="8"/>
  <c r="AQ1465" i="8"/>
  <c r="AP1465" i="8"/>
  <c r="AG1465" i="8" s="1"/>
  <c r="AH1465" i="8"/>
  <c r="T1465" i="8"/>
  <c r="S1465" i="8"/>
  <c r="R1465" i="8"/>
  <c r="U1465" i="8" s="1"/>
  <c r="M1465" i="8"/>
  <c r="L1465" i="8"/>
  <c r="AO1465" i="8" s="1"/>
  <c r="K1465" i="8"/>
  <c r="J1465" i="8"/>
  <c r="AQ1464" i="8"/>
  <c r="AP1464" i="8"/>
  <c r="AF1464" i="8" s="1"/>
  <c r="AO1464" i="8"/>
  <c r="AH1464" i="8"/>
  <c r="R1464" i="8"/>
  <c r="U1464" i="8" s="1"/>
  <c r="V1464" i="8" s="1"/>
  <c r="X1464" i="8" s="1"/>
  <c r="S1464" i="8"/>
  <c r="T1464" i="8"/>
  <c r="M1464" i="8"/>
  <c r="L1464" i="8"/>
  <c r="K1464" i="8"/>
  <c r="J1464" i="8"/>
  <c r="AQ1463" i="8"/>
  <c r="AP1463" i="8"/>
  <c r="AO1463" i="8"/>
  <c r="AH1463" i="8"/>
  <c r="S1463" i="8"/>
  <c r="T1463" i="8"/>
  <c r="M1463" i="8"/>
  <c r="L1463" i="8"/>
  <c r="K1463" i="8"/>
  <c r="J1463" i="8"/>
  <c r="AQ1462" i="8"/>
  <c r="AP1462" i="8"/>
  <c r="AH1462" i="8"/>
  <c r="M1462" i="8"/>
  <c r="L1462" i="8"/>
  <c r="AO1462" i="8" s="1"/>
  <c r="K1462" i="8"/>
  <c r="J1462" i="8"/>
  <c r="AQ1461" i="8"/>
  <c r="AP1461" i="8"/>
  <c r="AH1461" i="8"/>
  <c r="R1461" i="8"/>
  <c r="S1461" i="8"/>
  <c r="M1461" i="8"/>
  <c r="L1461" i="8"/>
  <c r="AO1461" i="8" s="1"/>
  <c r="K1461" i="8"/>
  <c r="J1461" i="8"/>
  <c r="AQ1460" i="8"/>
  <c r="AP1460" i="8"/>
  <c r="AH1460" i="8"/>
  <c r="AG1460" i="8"/>
  <c r="AE1460" i="8"/>
  <c r="S1460" i="8"/>
  <c r="M1460" i="8"/>
  <c r="L1460" i="8"/>
  <c r="AO1460" i="8" s="1"/>
  <c r="K1460" i="8"/>
  <c r="J1460" i="8"/>
  <c r="AQ1459" i="8"/>
  <c r="AP1459" i="8"/>
  <c r="AH1459" i="8"/>
  <c r="AF1459" i="8"/>
  <c r="AD1459" i="8"/>
  <c r="M1459" i="8"/>
  <c r="L1459" i="8"/>
  <c r="AO1459" i="8" s="1"/>
  <c r="K1459" i="8"/>
  <c r="J1459" i="8"/>
  <c r="AQ1458" i="8"/>
  <c r="AP1458" i="8"/>
  <c r="AH1458" i="8"/>
  <c r="AG1458" i="8"/>
  <c r="AE1458" i="8"/>
  <c r="S1458" i="8"/>
  <c r="M1458" i="8"/>
  <c r="L1458" i="8"/>
  <c r="AO1458" i="8" s="1"/>
  <c r="K1458" i="8"/>
  <c r="J1458" i="8"/>
  <c r="AQ1457" i="8"/>
  <c r="AG1457" i="8" s="1"/>
  <c r="AP1457" i="8"/>
  <c r="AE1457" i="8" s="1"/>
  <c r="AO1457" i="8"/>
  <c r="AH1457" i="8"/>
  <c r="AF1457" i="8"/>
  <c r="S1457" i="8"/>
  <c r="M1457" i="8"/>
  <c r="L1457" i="8"/>
  <c r="K1457" i="8"/>
  <c r="J1457" i="8"/>
  <c r="AQ1456" i="8"/>
  <c r="AP1456" i="8"/>
  <c r="AF1456" i="8" s="1"/>
  <c r="AO1456" i="8"/>
  <c r="AH1456" i="8"/>
  <c r="AD1456" i="8"/>
  <c r="M1456" i="8"/>
  <c r="L1456" i="8"/>
  <c r="K1456" i="8"/>
  <c r="J1456" i="8"/>
  <c r="AQ1455" i="8"/>
  <c r="AG1455" i="8" s="1"/>
  <c r="AP1455" i="8"/>
  <c r="AH1455" i="8"/>
  <c r="AF1455" i="8"/>
  <c r="AE1455" i="8"/>
  <c r="S1455" i="8"/>
  <c r="R1455" i="8"/>
  <c r="U1455" i="8" s="1"/>
  <c r="M1455" i="8"/>
  <c r="L1455" i="8"/>
  <c r="AO1455" i="8" s="1"/>
  <c r="K1455" i="8"/>
  <c r="J1455" i="8"/>
  <c r="AQ1454" i="8"/>
  <c r="AE1454" i="8" s="1"/>
  <c r="AP1454" i="8"/>
  <c r="AO1454" i="8"/>
  <c r="AH1454" i="8"/>
  <c r="AG1454" i="8"/>
  <c r="AF1454" i="8"/>
  <c r="T1454" i="8"/>
  <c r="S1454" i="8"/>
  <c r="R1454" i="8"/>
  <c r="U1454" i="8" s="1"/>
  <c r="V1454" i="8" s="1"/>
  <c r="X1454" i="8" s="1"/>
  <c r="M1454" i="8"/>
  <c r="L1454" i="8"/>
  <c r="K1454" i="8"/>
  <c r="J1454" i="8"/>
  <c r="AQ1453" i="8"/>
  <c r="AP1453" i="8"/>
  <c r="AH1453" i="8"/>
  <c r="AG1453" i="8"/>
  <c r="T1453" i="8"/>
  <c r="S1453" i="8"/>
  <c r="R1453" i="8"/>
  <c r="U1453" i="8" s="1"/>
  <c r="M1453" i="8"/>
  <c r="L1453" i="8"/>
  <c r="AO1453" i="8" s="1"/>
  <c r="K1453" i="8"/>
  <c r="J1453" i="8"/>
  <c r="AQ1452" i="8"/>
  <c r="AP1452" i="8"/>
  <c r="AO1452" i="8"/>
  <c r="AH1452" i="8"/>
  <c r="S1452" i="8"/>
  <c r="T1452" i="8"/>
  <c r="M1452" i="8"/>
  <c r="L1452" i="8"/>
  <c r="K1452" i="8"/>
  <c r="J1452" i="8"/>
  <c r="AQ1451" i="8"/>
  <c r="AP1451" i="8"/>
  <c r="AO1451" i="8"/>
  <c r="AH1451" i="8"/>
  <c r="S1451" i="8"/>
  <c r="T1451" i="8"/>
  <c r="M1451" i="8"/>
  <c r="L1451" i="8"/>
  <c r="K1451" i="8"/>
  <c r="J1451" i="8"/>
  <c r="AQ1450" i="8"/>
  <c r="AP1450" i="8"/>
  <c r="AH1450" i="8"/>
  <c r="M1450" i="8"/>
  <c r="L1450" i="8"/>
  <c r="AO1450" i="8" s="1"/>
  <c r="K1450" i="8"/>
  <c r="J1450" i="8"/>
  <c r="AQ1449" i="8"/>
  <c r="AP1449" i="8"/>
  <c r="AF1449" i="8" s="1"/>
  <c r="AH1449" i="8"/>
  <c r="R1449" i="8"/>
  <c r="S1449" i="8"/>
  <c r="M1449" i="8"/>
  <c r="L1449" i="8"/>
  <c r="AO1449" i="8" s="1"/>
  <c r="K1449" i="8"/>
  <c r="J1449" i="8"/>
  <c r="AQ1448" i="8"/>
  <c r="AG1448" i="8" s="1"/>
  <c r="AP1448" i="8"/>
  <c r="AH1448" i="8"/>
  <c r="AE1448" i="8"/>
  <c r="S1448" i="8"/>
  <c r="R1448" i="8"/>
  <c r="M1448" i="8"/>
  <c r="L1448" i="8"/>
  <c r="AO1448" i="8" s="1"/>
  <c r="K1448" i="8"/>
  <c r="J1448" i="8"/>
  <c r="AQ1447" i="8"/>
  <c r="AE1447" i="8" s="1"/>
  <c r="AP1447" i="8"/>
  <c r="AH1447" i="8"/>
  <c r="AG1447" i="8"/>
  <c r="AF1447" i="8"/>
  <c r="T1447" i="8"/>
  <c r="M1447" i="8"/>
  <c r="L1447" i="8"/>
  <c r="AO1447" i="8" s="1"/>
  <c r="K1447" i="8"/>
  <c r="J1447" i="8"/>
  <c r="AQ1446" i="8"/>
  <c r="AP1446" i="8"/>
  <c r="AF1446" i="8" s="1"/>
  <c r="AH1446" i="8"/>
  <c r="AG1446" i="8"/>
  <c r="AD1446" i="8"/>
  <c r="T1446" i="8"/>
  <c r="R1446" i="8"/>
  <c r="U1446" i="8" s="1"/>
  <c r="S1446" i="8"/>
  <c r="M1446" i="8"/>
  <c r="L1446" i="8"/>
  <c r="AO1446" i="8" s="1"/>
  <c r="K1446" i="8"/>
  <c r="J1446" i="8"/>
  <c r="AQ1445" i="8"/>
  <c r="AG1445" i="8" s="1"/>
  <c r="AP1445" i="8"/>
  <c r="AO1445" i="8"/>
  <c r="AH1445" i="8"/>
  <c r="AF1445" i="8"/>
  <c r="AE1445" i="8"/>
  <c r="S1445" i="8"/>
  <c r="M1445" i="8"/>
  <c r="L1445" i="8"/>
  <c r="K1445" i="8"/>
  <c r="J1445" i="8"/>
  <c r="AQ1444" i="8"/>
  <c r="AP1444" i="8"/>
  <c r="AF1444" i="8" s="1"/>
  <c r="AO1444" i="8"/>
  <c r="AH1444" i="8"/>
  <c r="AD1444" i="8"/>
  <c r="M1444" i="8"/>
  <c r="L1444" i="8"/>
  <c r="K1444" i="8"/>
  <c r="J1444" i="8"/>
  <c r="AQ1443" i="8"/>
  <c r="AP1443" i="8"/>
  <c r="AD1443" i="8" s="1"/>
  <c r="AH1443" i="8"/>
  <c r="S1443" i="8"/>
  <c r="R1443" i="8"/>
  <c r="U1443" i="8" s="1"/>
  <c r="M1443" i="8"/>
  <c r="L1443" i="8"/>
  <c r="AO1443" i="8" s="1"/>
  <c r="K1443" i="8"/>
  <c r="J1443" i="8"/>
  <c r="AQ1442" i="8"/>
  <c r="AP1442" i="8"/>
  <c r="AO1442" i="8"/>
  <c r="AH1442" i="8"/>
  <c r="AG1442" i="8"/>
  <c r="T1442" i="8"/>
  <c r="S1442" i="8"/>
  <c r="R1442" i="8"/>
  <c r="M1442" i="8"/>
  <c r="L1442" i="8"/>
  <c r="K1442" i="8"/>
  <c r="J1442" i="8"/>
  <c r="AQ1441" i="8"/>
  <c r="AP1441" i="8"/>
  <c r="AH1441" i="8"/>
  <c r="AG1441" i="8"/>
  <c r="AF1441" i="8"/>
  <c r="T1441" i="8"/>
  <c r="S1441" i="8"/>
  <c r="M1441" i="8"/>
  <c r="L1441" i="8"/>
  <c r="AO1441" i="8" s="1"/>
  <c r="K1441" i="8"/>
  <c r="J1441" i="8"/>
  <c r="AQ1440" i="8"/>
  <c r="AG1440" i="8" s="1"/>
  <c r="AP1440" i="8"/>
  <c r="AF1440" i="8" s="1"/>
  <c r="AO1440" i="8"/>
  <c r="AH1440" i="8"/>
  <c r="S1440" i="8"/>
  <c r="T1440" i="8"/>
  <c r="M1440" i="8"/>
  <c r="L1440" i="8"/>
  <c r="K1440" i="8"/>
  <c r="J1440" i="8"/>
  <c r="AQ1439" i="8"/>
  <c r="AG1439" i="8" s="1"/>
  <c r="AP1439" i="8"/>
  <c r="AO1439" i="8"/>
  <c r="AH1439" i="8"/>
  <c r="S1439" i="8"/>
  <c r="T1439" i="8"/>
  <c r="M1439" i="8"/>
  <c r="L1439" i="8"/>
  <c r="K1439" i="8"/>
  <c r="J1439" i="8"/>
  <c r="AQ1438" i="8"/>
  <c r="AP1438" i="8"/>
  <c r="AH1438" i="8"/>
  <c r="M1438" i="8"/>
  <c r="L1438" i="8"/>
  <c r="AO1438" i="8" s="1"/>
  <c r="K1438" i="8"/>
  <c r="J1438" i="8"/>
  <c r="AQ1437" i="8"/>
  <c r="AP1437" i="8"/>
  <c r="AH1437" i="8"/>
  <c r="T1437" i="8"/>
  <c r="S1437" i="8"/>
  <c r="R1437" i="8"/>
  <c r="U1437" i="8" s="1"/>
  <c r="M1437" i="8"/>
  <c r="L1437" i="8"/>
  <c r="AO1437" i="8" s="1"/>
  <c r="K1437" i="8"/>
  <c r="J1437" i="8"/>
  <c r="AQ1436" i="8"/>
  <c r="AE1436" i="8" s="1"/>
  <c r="AP1436" i="8"/>
  <c r="AH1436" i="8"/>
  <c r="AG1436" i="8"/>
  <c r="S1436" i="8"/>
  <c r="M1436" i="8"/>
  <c r="L1436" i="8"/>
  <c r="AO1436" i="8" s="1"/>
  <c r="K1436" i="8"/>
  <c r="J1436" i="8"/>
  <c r="AQ1435" i="8"/>
  <c r="AP1435" i="8"/>
  <c r="AF1435" i="8" s="1"/>
  <c r="AH1435" i="8"/>
  <c r="AD1435" i="8"/>
  <c r="R1435" i="8"/>
  <c r="M1435" i="8"/>
  <c r="L1435" i="8"/>
  <c r="AO1435" i="8" s="1"/>
  <c r="K1435" i="8"/>
  <c r="J1435" i="8"/>
  <c r="AQ1434" i="8"/>
  <c r="AG1434" i="8" s="1"/>
  <c r="AP1434" i="8"/>
  <c r="AO1434" i="8"/>
  <c r="AH1434" i="8"/>
  <c r="AE1434" i="8"/>
  <c r="S1434" i="8"/>
  <c r="M1434" i="8"/>
  <c r="L1434" i="8"/>
  <c r="K1434" i="8"/>
  <c r="J1434" i="8"/>
  <c r="AQ1433" i="8"/>
  <c r="AG1433" i="8" s="1"/>
  <c r="AP1433" i="8"/>
  <c r="AO1433" i="8"/>
  <c r="AH1433" i="8"/>
  <c r="S1433" i="8"/>
  <c r="M1433" i="8"/>
  <c r="L1433" i="8"/>
  <c r="K1433" i="8"/>
  <c r="J1433" i="8"/>
  <c r="AQ1432" i="8"/>
  <c r="AP1432" i="8"/>
  <c r="AF1432" i="8" s="1"/>
  <c r="AH1432" i="8"/>
  <c r="AG1432" i="8"/>
  <c r="AE1432" i="8"/>
  <c r="M1432" i="8"/>
  <c r="L1432" i="8"/>
  <c r="AO1432" i="8" s="1"/>
  <c r="K1432" i="8"/>
  <c r="J1432" i="8"/>
  <c r="AQ1431" i="8"/>
  <c r="AP1431" i="8"/>
  <c r="AH1431" i="8"/>
  <c r="AF1431" i="8"/>
  <c r="AE1431" i="8"/>
  <c r="T1431" i="8"/>
  <c r="S1431" i="8"/>
  <c r="R1431" i="8"/>
  <c r="U1431" i="8" s="1"/>
  <c r="V1431" i="8" s="1"/>
  <c r="X1431" i="8" s="1"/>
  <c r="M1431" i="8"/>
  <c r="L1431" i="8"/>
  <c r="AO1431" i="8" s="1"/>
  <c r="K1431" i="8"/>
  <c r="J1431" i="8"/>
  <c r="AQ1430" i="8"/>
  <c r="AP1430" i="8"/>
  <c r="AE1430" i="8" s="1"/>
  <c r="AO1430" i="8"/>
  <c r="AH1430" i="8"/>
  <c r="AG1430" i="8"/>
  <c r="AF1430" i="8"/>
  <c r="T1430" i="8"/>
  <c r="S1430" i="8"/>
  <c r="R1430" i="8"/>
  <c r="M1430" i="8"/>
  <c r="L1430" i="8"/>
  <c r="K1430" i="8"/>
  <c r="J1430" i="8"/>
  <c r="AQ1429" i="8"/>
  <c r="AE1429" i="8" s="1"/>
  <c r="AP1429" i="8"/>
  <c r="AF1429" i="8" s="1"/>
  <c r="AH1429" i="8"/>
  <c r="AG1429" i="8"/>
  <c r="T1429" i="8"/>
  <c r="S1429" i="8"/>
  <c r="U1429" i="8" s="1"/>
  <c r="R1429" i="8"/>
  <c r="M1429" i="8"/>
  <c r="L1429" i="8"/>
  <c r="AO1429" i="8" s="1"/>
  <c r="K1429" i="8"/>
  <c r="J1429" i="8"/>
  <c r="AQ1428" i="8"/>
  <c r="AG1428" i="8" s="1"/>
  <c r="AP1428" i="8"/>
  <c r="AF1428" i="8" s="1"/>
  <c r="AO1428" i="8"/>
  <c r="AH1428" i="8"/>
  <c r="S1428" i="8"/>
  <c r="T1428" i="8"/>
  <c r="M1428" i="8"/>
  <c r="L1428" i="8"/>
  <c r="K1428" i="8"/>
  <c r="J1428" i="8"/>
  <c r="AQ1427" i="8"/>
  <c r="AP1427" i="8"/>
  <c r="AO1427" i="8"/>
  <c r="AH1427" i="8"/>
  <c r="S1427" i="8"/>
  <c r="T1427" i="8"/>
  <c r="M1427" i="8"/>
  <c r="L1427" i="8"/>
  <c r="K1427" i="8"/>
  <c r="J1427" i="8"/>
  <c r="AQ1426" i="8"/>
  <c r="AP1426" i="8"/>
  <c r="AH1426" i="8"/>
  <c r="M1426" i="8"/>
  <c r="L1426" i="8"/>
  <c r="AO1426" i="8" s="1"/>
  <c r="K1426" i="8"/>
  <c r="J1426" i="8"/>
  <c r="AQ1425" i="8"/>
  <c r="AP1425" i="8"/>
  <c r="AH1425" i="8"/>
  <c r="T1425" i="8"/>
  <c r="S1425" i="8"/>
  <c r="R1425" i="8"/>
  <c r="U1425" i="8" s="1"/>
  <c r="M1425" i="8"/>
  <c r="L1425" i="8"/>
  <c r="AO1425" i="8" s="1"/>
  <c r="K1425" i="8"/>
  <c r="J1425" i="8"/>
  <c r="AQ1424" i="8"/>
  <c r="AP1424" i="8"/>
  <c r="AE1424" i="8" s="1"/>
  <c r="AH1424" i="8"/>
  <c r="AG1424" i="8"/>
  <c r="S1424" i="8"/>
  <c r="M1424" i="8"/>
  <c r="L1424" i="8"/>
  <c r="AO1424" i="8" s="1"/>
  <c r="K1424" i="8"/>
  <c r="J1424" i="8"/>
  <c r="AQ1423" i="8"/>
  <c r="AP1423" i="8"/>
  <c r="AF1423" i="8" s="1"/>
  <c r="AH1423" i="8"/>
  <c r="AG1423" i="8"/>
  <c r="T1423" i="8"/>
  <c r="M1423" i="8"/>
  <c r="L1423" i="8"/>
  <c r="AO1423" i="8" s="1"/>
  <c r="K1423" i="8"/>
  <c r="J1423" i="8"/>
  <c r="AQ1422" i="8"/>
  <c r="AG1422" i="8" s="1"/>
  <c r="AP1422" i="8"/>
  <c r="AF1422" i="8" s="1"/>
  <c r="AO1422" i="8"/>
  <c r="AH1422" i="8"/>
  <c r="AE1422" i="8"/>
  <c r="S1422" i="8"/>
  <c r="M1422" i="8"/>
  <c r="L1422" i="8"/>
  <c r="K1422" i="8"/>
  <c r="J1422" i="8"/>
  <c r="AQ1421" i="8"/>
  <c r="AG1421" i="8" s="1"/>
  <c r="AP1421" i="8"/>
  <c r="AO1421" i="8"/>
  <c r="AH1421" i="8"/>
  <c r="S1421" i="8"/>
  <c r="M1421" i="8"/>
  <c r="L1421" i="8"/>
  <c r="K1421" i="8"/>
  <c r="J1421" i="8"/>
  <c r="AQ1420" i="8"/>
  <c r="AP1420" i="8"/>
  <c r="AH1420" i="8"/>
  <c r="AG1420" i="8"/>
  <c r="AE1420" i="8"/>
  <c r="M1420" i="8"/>
  <c r="L1420" i="8"/>
  <c r="AO1420" i="8" s="1"/>
  <c r="K1420" i="8"/>
  <c r="J1420" i="8"/>
  <c r="AQ1419" i="8"/>
  <c r="AP1419" i="8"/>
  <c r="AH1419" i="8"/>
  <c r="AF1419" i="8"/>
  <c r="AE1419" i="8"/>
  <c r="T1419" i="8"/>
  <c r="S1419" i="8"/>
  <c r="R1419" i="8"/>
  <c r="U1419" i="8" s="1"/>
  <c r="V1419" i="8" s="1"/>
  <c r="X1419" i="8" s="1"/>
  <c r="M1419" i="8"/>
  <c r="L1419" i="8"/>
  <c r="AO1419" i="8" s="1"/>
  <c r="K1419" i="8"/>
  <c r="J1419" i="8"/>
  <c r="AQ1418" i="8"/>
  <c r="AE1418" i="8" s="1"/>
  <c r="AP1418" i="8"/>
  <c r="AO1418" i="8"/>
  <c r="AH1418" i="8"/>
  <c r="AG1418" i="8"/>
  <c r="AF1418" i="8"/>
  <c r="T1418" i="8"/>
  <c r="S1418" i="8"/>
  <c r="R1418" i="8"/>
  <c r="M1418" i="8"/>
  <c r="L1418" i="8"/>
  <c r="K1418" i="8"/>
  <c r="J1418" i="8"/>
  <c r="AQ1417" i="8"/>
  <c r="AE1417" i="8" s="1"/>
  <c r="AP1417" i="8"/>
  <c r="AF1417" i="8" s="1"/>
  <c r="AH1417" i="8"/>
  <c r="AG1417" i="8"/>
  <c r="T1417" i="8"/>
  <c r="S1417" i="8"/>
  <c r="R1417" i="8"/>
  <c r="M1417" i="8"/>
  <c r="L1417" i="8"/>
  <c r="AO1417" i="8" s="1"/>
  <c r="K1417" i="8"/>
  <c r="J1417" i="8"/>
  <c r="AQ1416" i="8"/>
  <c r="AG1416" i="8" s="1"/>
  <c r="AP1416" i="8"/>
  <c r="AF1416" i="8" s="1"/>
  <c r="AO1416" i="8"/>
  <c r="AH1416" i="8"/>
  <c r="S1416" i="8"/>
  <c r="T1416" i="8"/>
  <c r="M1416" i="8"/>
  <c r="L1416" i="8"/>
  <c r="K1416" i="8"/>
  <c r="J1416" i="8"/>
  <c r="AQ1415" i="8"/>
  <c r="AP1415" i="8"/>
  <c r="AO1415" i="8"/>
  <c r="AH1415" i="8"/>
  <c r="S1415" i="8"/>
  <c r="T1415" i="8"/>
  <c r="M1415" i="8"/>
  <c r="L1415" i="8"/>
  <c r="K1415" i="8"/>
  <c r="J1415" i="8"/>
  <c r="AQ1414" i="8"/>
  <c r="AP1414" i="8"/>
  <c r="AH1414" i="8"/>
  <c r="M1414" i="8"/>
  <c r="L1414" i="8"/>
  <c r="AO1414" i="8" s="1"/>
  <c r="K1414" i="8"/>
  <c r="J1414" i="8"/>
  <c r="AQ1413" i="8"/>
  <c r="AP1413" i="8"/>
  <c r="AH1413" i="8"/>
  <c r="T1413" i="8"/>
  <c r="S1413" i="8"/>
  <c r="R1413" i="8"/>
  <c r="U1413" i="8" s="1"/>
  <c r="M1413" i="8"/>
  <c r="L1413" i="8"/>
  <c r="AO1413" i="8" s="1"/>
  <c r="K1413" i="8"/>
  <c r="J1413" i="8"/>
  <c r="AQ1412" i="8"/>
  <c r="AE1412" i="8" s="1"/>
  <c r="AP1412" i="8"/>
  <c r="AH1412" i="8"/>
  <c r="AG1412" i="8"/>
  <c r="S1412" i="8"/>
  <c r="M1412" i="8"/>
  <c r="L1412" i="8"/>
  <c r="AO1412" i="8" s="1"/>
  <c r="K1412" i="8"/>
  <c r="J1412" i="8"/>
  <c r="AQ1411" i="8"/>
  <c r="AP1411" i="8"/>
  <c r="AF1411" i="8" s="1"/>
  <c r="AH1411" i="8"/>
  <c r="AG1411" i="8"/>
  <c r="T1411" i="8"/>
  <c r="M1411" i="8"/>
  <c r="L1411" i="8"/>
  <c r="AO1411" i="8" s="1"/>
  <c r="K1411" i="8"/>
  <c r="J1411" i="8"/>
  <c r="AQ1410" i="8"/>
  <c r="AG1410" i="8" s="1"/>
  <c r="AP1410" i="8"/>
  <c r="AF1410" i="8" s="1"/>
  <c r="AO1410" i="8"/>
  <c r="AH1410" i="8"/>
  <c r="AD1410" i="8"/>
  <c r="S1410" i="8"/>
  <c r="M1410" i="8"/>
  <c r="L1410" i="8"/>
  <c r="K1410" i="8"/>
  <c r="J1410" i="8"/>
  <c r="AQ1409" i="8"/>
  <c r="AG1409" i="8" s="1"/>
  <c r="AP1409" i="8"/>
  <c r="AE1409" i="8" s="1"/>
  <c r="AO1409" i="8"/>
  <c r="AH1409" i="8"/>
  <c r="S1409" i="8"/>
  <c r="M1409" i="8"/>
  <c r="L1409" i="8"/>
  <c r="K1409" i="8"/>
  <c r="J1409" i="8"/>
  <c r="AQ1408" i="8"/>
  <c r="AP1408" i="8"/>
  <c r="AH1408" i="8"/>
  <c r="AG1408" i="8"/>
  <c r="AE1408" i="8"/>
  <c r="M1408" i="8"/>
  <c r="L1408" i="8"/>
  <c r="AO1408" i="8" s="1"/>
  <c r="K1408" i="8"/>
  <c r="J1408" i="8"/>
  <c r="AQ1407" i="8"/>
  <c r="AD1407" i="8" s="1"/>
  <c r="AP1407" i="8"/>
  <c r="AH1407" i="8"/>
  <c r="AF1407" i="8"/>
  <c r="T1407" i="8"/>
  <c r="S1407" i="8"/>
  <c r="R1407" i="8"/>
  <c r="U1407" i="8" s="1"/>
  <c r="V1407" i="8" s="1"/>
  <c r="X1407" i="8" s="1"/>
  <c r="M1407" i="8"/>
  <c r="L1407" i="8"/>
  <c r="AO1407" i="8" s="1"/>
  <c r="K1407" i="8"/>
  <c r="J1407" i="8"/>
  <c r="AQ1406" i="8"/>
  <c r="AP1406" i="8"/>
  <c r="AO1406" i="8"/>
  <c r="AH1406" i="8"/>
  <c r="AG1406" i="8"/>
  <c r="AF1406" i="8"/>
  <c r="T1406" i="8"/>
  <c r="S1406" i="8"/>
  <c r="R1406" i="8"/>
  <c r="M1406" i="8"/>
  <c r="L1406" i="8"/>
  <c r="K1406" i="8"/>
  <c r="J1406" i="8"/>
  <c r="AQ1405" i="8"/>
  <c r="AE1405" i="8" s="1"/>
  <c r="AP1405" i="8"/>
  <c r="AF1405" i="8" s="1"/>
  <c r="AH1405" i="8"/>
  <c r="AG1405" i="8"/>
  <c r="T1405" i="8"/>
  <c r="S1405" i="8"/>
  <c r="R1405" i="8"/>
  <c r="U1405" i="8" s="1"/>
  <c r="M1405" i="8"/>
  <c r="L1405" i="8"/>
  <c r="AO1405" i="8" s="1"/>
  <c r="K1405" i="8"/>
  <c r="J1405" i="8"/>
  <c r="AQ1404" i="8"/>
  <c r="AG1404" i="8" s="1"/>
  <c r="AP1404" i="8"/>
  <c r="AF1404" i="8" s="1"/>
  <c r="AO1404" i="8"/>
  <c r="AH1404" i="8"/>
  <c r="S1404" i="8"/>
  <c r="T1404" i="8"/>
  <c r="M1404" i="8"/>
  <c r="L1404" i="8"/>
  <c r="K1404" i="8"/>
  <c r="J1404" i="8"/>
  <c r="AQ1403" i="8"/>
  <c r="AP1403" i="8"/>
  <c r="AO1403" i="8"/>
  <c r="AH1403" i="8"/>
  <c r="S1403" i="8"/>
  <c r="T1403" i="8"/>
  <c r="M1403" i="8"/>
  <c r="L1403" i="8"/>
  <c r="K1403" i="8"/>
  <c r="J1403" i="8"/>
  <c r="AQ1402" i="8"/>
  <c r="AP1402" i="8"/>
  <c r="AH1402" i="8"/>
  <c r="R1402" i="8"/>
  <c r="M1402" i="8"/>
  <c r="L1402" i="8"/>
  <c r="AO1402" i="8" s="1"/>
  <c r="K1402" i="8"/>
  <c r="J1402" i="8"/>
  <c r="AQ1401" i="8"/>
  <c r="AP1401" i="8"/>
  <c r="AH1401" i="8"/>
  <c r="T1401" i="8"/>
  <c r="S1401" i="8"/>
  <c r="R1401" i="8"/>
  <c r="U1401" i="8" s="1"/>
  <c r="V1401" i="8"/>
  <c r="X1401" i="8" s="1"/>
  <c r="M1401" i="8"/>
  <c r="L1401" i="8"/>
  <c r="AO1401" i="8" s="1"/>
  <c r="K1401" i="8"/>
  <c r="J1401" i="8"/>
  <c r="AQ1400" i="8"/>
  <c r="AP1400" i="8"/>
  <c r="AE1400" i="8" s="1"/>
  <c r="AH1400" i="8"/>
  <c r="AG1400" i="8"/>
  <c r="S1400" i="8"/>
  <c r="M1400" i="8"/>
  <c r="L1400" i="8"/>
  <c r="AO1400" i="8" s="1"/>
  <c r="K1400" i="8"/>
  <c r="J1400" i="8"/>
  <c r="AQ1399" i="8"/>
  <c r="AP1399" i="8"/>
  <c r="AF1399" i="8" s="1"/>
  <c r="AH1399" i="8"/>
  <c r="AG1399" i="8"/>
  <c r="T1399" i="8"/>
  <c r="M1399" i="8"/>
  <c r="L1399" i="8"/>
  <c r="AO1399" i="8" s="1"/>
  <c r="K1399" i="8"/>
  <c r="J1399" i="8"/>
  <c r="AQ1398" i="8"/>
  <c r="AG1398" i="8" s="1"/>
  <c r="AP1398" i="8"/>
  <c r="AF1398" i="8" s="1"/>
  <c r="AO1398" i="8"/>
  <c r="AH1398" i="8"/>
  <c r="S1398" i="8"/>
  <c r="M1398" i="8"/>
  <c r="L1398" i="8"/>
  <c r="K1398" i="8"/>
  <c r="J1398" i="8"/>
  <c r="AQ1397" i="8"/>
  <c r="AG1397" i="8" s="1"/>
  <c r="AP1397" i="8"/>
  <c r="AE1397" i="8" s="1"/>
  <c r="AO1397" i="8"/>
  <c r="AH1397" i="8"/>
  <c r="S1397" i="8"/>
  <c r="M1397" i="8"/>
  <c r="L1397" i="8"/>
  <c r="K1397" i="8"/>
  <c r="J1397" i="8"/>
  <c r="AQ1396" i="8"/>
  <c r="AP1396" i="8"/>
  <c r="AH1396" i="8"/>
  <c r="AG1396" i="8"/>
  <c r="AE1396" i="8"/>
  <c r="M1396" i="8"/>
  <c r="L1396" i="8"/>
  <c r="AO1396" i="8" s="1"/>
  <c r="K1396" i="8"/>
  <c r="J1396" i="8"/>
  <c r="AQ1395" i="8"/>
  <c r="AG1395" i="8" s="1"/>
  <c r="AP1395" i="8"/>
  <c r="AH1395" i="8"/>
  <c r="AF1395" i="8"/>
  <c r="AE1395" i="8"/>
  <c r="T1395" i="8"/>
  <c r="S1395" i="8"/>
  <c r="R1395" i="8"/>
  <c r="M1395" i="8"/>
  <c r="L1395" i="8"/>
  <c r="AO1395" i="8" s="1"/>
  <c r="K1395" i="8"/>
  <c r="J1395" i="8"/>
  <c r="AQ1394" i="8"/>
  <c r="AE1394" i="8" s="1"/>
  <c r="AP1394" i="8"/>
  <c r="AO1394" i="8"/>
  <c r="AH1394" i="8"/>
  <c r="AG1394" i="8"/>
  <c r="AF1394" i="8"/>
  <c r="T1394" i="8"/>
  <c r="S1394" i="8"/>
  <c r="R1394" i="8"/>
  <c r="U1394" i="8" s="1"/>
  <c r="V1394" i="8" s="1"/>
  <c r="X1394" i="8" s="1"/>
  <c r="M1394" i="8"/>
  <c r="L1394" i="8"/>
  <c r="K1394" i="8"/>
  <c r="J1394" i="8"/>
  <c r="AQ1393" i="8"/>
  <c r="AP1393" i="8"/>
  <c r="AF1393" i="8" s="1"/>
  <c r="AH1393" i="8"/>
  <c r="AG1393" i="8"/>
  <c r="T1393" i="8"/>
  <c r="S1393" i="8"/>
  <c r="R1393" i="8"/>
  <c r="M1393" i="8"/>
  <c r="L1393" i="8"/>
  <c r="AO1393" i="8" s="1"/>
  <c r="K1393" i="8"/>
  <c r="J1393" i="8"/>
  <c r="AQ1392" i="8"/>
  <c r="AG1392" i="8" s="1"/>
  <c r="AP1392" i="8"/>
  <c r="AF1392" i="8" s="1"/>
  <c r="AO1392" i="8"/>
  <c r="AH1392" i="8"/>
  <c r="S1392" i="8"/>
  <c r="T1392" i="8"/>
  <c r="M1392" i="8"/>
  <c r="L1392" i="8"/>
  <c r="K1392" i="8"/>
  <c r="J1392" i="8"/>
  <c r="AQ1391" i="8"/>
  <c r="AP1391" i="8"/>
  <c r="AO1391" i="8"/>
  <c r="AH1391" i="8"/>
  <c r="S1391" i="8"/>
  <c r="T1391" i="8"/>
  <c r="M1391" i="8"/>
  <c r="L1391" i="8"/>
  <c r="K1391" i="8"/>
  <c r="J1391" i="8"/>
  <c r="AQ1390" i="8"/>
  <c r="AP1390" i="8"/>
  <c r="AH1390" i="8"/>
  <c r="M1390" i="8"/>
  <c r="L1390" i="8"/>
  <c r="AO1390" i="8" s="1"/>
  <c r="K1390" i="8"/>
  <c r="J1390" i="8"/>
  <c r="AQ1389" i="8"/>
  <c r="AP1389" i="8"/>
  <c r="AH1389" i="8"/>
  <c r="T1389" i="8"/>
  <c r="S1389" i="8"/>
  <c r="R1389" i="8"/>
  <c r="M1389" i="8"/>
  <c r="L1389" i="8"/>
  <c r="AO1389" i="8" s="1"/>
  <c r="K1389" i="8"/>
  <c r="J1389" i="8"/>
  <c r="AQ1388" i="8"/>
  <c r="AP1388" i="8"/>
  <c r="AH1388" i="8"/>
  <c r="AG1388" i="8"/>
  <c r="AE1388" i="8"/>
  <c r="S1388" i="8"/>
  <c r="M1388" i="8"/>
  <c r="L1388" i="8"/>
  <c r="AO1388" i="8" s="1"/>
  <c r="K1388" i="8"/>
  <c r="J1388" i="8"/>
  <c r="AQ1387" i="8"/>
  <c r="AP1387" i="8"/>
  <c r="AF1387" i="8" s="1"/>
  <c r="AH1387" i="8"/>
  <c r="AD1387" i="8"/>
  <c r="AG1387" i="8"/>
  <c r="M1387" i="8"/>
  <c r="L1387" i="8"/>
  <c r="AO1387" i="8" s="1"/>
  <c r="K1387" i="8"/>
  <c r="J1387" i="8"/>
  <c r="AQ1386" i="8"/>
  <c r="AG1386" i="8" s="1"/>
  <c r="AP1386" i="8"/>
  <c r="AF1386" i="8" s="1"/>
  <c r="AO1386" i="8"/>
  <c r="AH1386" i="8"/>
  <c r="S1386" i="8"/>
  <c r="M1386" i="8"/>
  <c r="L1386" i="8"/>
  <c r="K1386" i="8"/>
  <c r="J1386" i="8"/>
  <c r="AQ1385" i="8"/>
  <c r="AP1385" i="8"/>
  <c r="AO1385" i="8"/>
  <c r="AH1385" i="8"/>
  <c r="AF1385" i="8"/>
  <c r="AD1385" i="8"/>
  <c r="S1385" i="8"/>
  <c r="M1385" i="8"/>
  <c r="L1385" i="8"/>
  <c r="K1385" i="8"/>
  <c r="J1385" i="8"/>
  <c r="AQ1384" i="8"/>
  <c r="AP1384" i="8"/>
  <c r="AH1384" i="8"/>
  <c r="AG1384" i="8"/>
  <c r="AE1384" i="8"/>
  <c r="M1384" i="8"/>
  <c r="L1384" i="8"/>
  <c r="AO1384" i="8" s="1"/>
  <c r="K1384" i="8"/>
  <c r="J1384" i="8"/>
  <c r="AQ1383" i="8"/>
  <c r="AG1383" i="8" s="1"/>
  <c r="AP1383" i="8"/>
  <c r="AH1383" i="8"/>
  <c r="AF1383" i="8"/>
  <c r="AE1383" i="8"/>
  <c r="T1383" i="8"/>
  <c r="S1383" i="8"/>
  <c r="R1383" i="8"/>
  <c r="M1383" i="8"/>
  <c r="L1383" i="8"/>
  <c r="AO1383" i="8" s="1"/>
  <c r="K1383" i="8"/>
  <c r="J1383" i="8"/>
  <c r="AQ1382" i="8"/>
  <c r="AP1382" i="8"/>
  <c r="AO1382" i="8"/>
  <c r="AH1382" i="8"/>
  <c r="AG1382" i="8"/>
  <c r="AF1382" i="8"/>
  <c r="T1382" i="8"/>
  <c r="S1382" i="8"/>
  <c r="R1382" i="8"/>
  <c r="M1382" i="8"/>
  <c r="L1382" i="8"/>
  <c r="K1382" i="8"/>
  <c r="J1382" i="8"/>
  <c r="AQ1381" i="8"/>
  <c r="AE1381" i="8" s="1"/>
  <c r="AP1381" i="8"/>
  <c r="AF1381" i="8" s="1"/>
  <c r="AH1381" i="8"/>
  <c r="AG1381" i="8"/>
  <c r="U1381" i="8"/>
  <c r="T1381" i="8"/>
  <c r="S1381" i="8"/>
  <c r="R1381" i="8"/>
  <c r="M1381" i="8"/>
  <c r="L1381" i="8"/>
  <c r="AO1381" i="8" s="1"/>
  <c r="K1381" i="8"/>
  <c r="J1381" i="8"/>
  <c r="AQ1380" i="8"/>
  <c r="AG1380" i="8" s="1"/>
  <c r="AP1380" i="8"/>
  <c r="AF1380" i="8" s="1"/>
  <c r="AO1380" i="8"/>
  <c r="AH1380" i="8"/>
  <c r="S1380" i="8"/>
  <c r="T1380" i="8"/>
  <c r="M1380" i="8"/>
  <c r="L1380" i="8"/>
  <c r="K1380" i="8"/>
  <c r="J1380" i="8"/>
  <c r="AQ1379" i="8"/>
  <c r="AP1379" i="8"/>
  <c r="AO1379" i="8"/>
  <c r="AH1379" i="8"/>
  <c r="S1379" i="8"/>
  <c r="T1379" i="8"/>
  <c r="M1379" i="8"/>
  <c r="L1379" i="8"/>
  <c r="K1379" i="8"/>
  <c r="J1379" i="8"/>
  <c r="AQ1378" i="8"/>
  <c r="AP1378" i="8"/>
  <c r="AH1378" i="8"/>
  <c r="M1378" i="8"/>
  <c r="L1378" i="8"/>
  <c r="AO1378" i="8" s="1"/>
  <c r="K1378" i="8"/>
  <c r="J1378" i="8"/>
  <c r="AQ1377" i="8"/>
  <c r="AP1377" i="8"/>
  <c r="AH1377" i="8"/>
  <c r="T1377" i="8"/>
  <c r="S1377" i="8"/>
  <c r="R1377" i="8"/>
  <c r="M1377" i="8"/>
  <c r="L1377" i="8"/>
  <c r="AO1377" i="8" s="1"/>
  <c r="K1377" i="8"/>
  <c r="J1377" i="8"/>
  <c r="AQ1376" i="8"/>
  <c r="AP1376" i="8"/>
  <c r="AH1376" i="8"/>
  <c r="AG1376" i="8"/>
  <c r="AF1376" i="8"/>
  <c r="AD1376" i="8"/>
  <c r="S1376" i="8"/>
  <c r="M1376" i="8"/>
  <c r="L1376" i="8"/>
  <c r="AO1376" i="8" s="1"/>
  <c r="K1376" i="8"/>
  <c r="J1376" i="8"/>
  <c r="AQ1375" i="8"/>
  <c r="AP1375" i="8"/>
  <c r="AF1375" i="8" s="1"/>
  <c r="AH1375" i="8"/>
  <c r="AD1375" i="8"/>
  <c r="AG1375" i="8"/>
  <c r="M1375" i="8"/>
  <c r="L1375" i="8"/>
  <c r="AO1375" i="8" s="1"/>
  <c r="K1375" i="8"/>
  <c r="J1375" i="8"/>
  <c r="AQ1374" i="8"/>
  <c r="AG1374" i="8" s="1"/>
  <c r="AP1374" i="8"/>
  <c r="AO1374" i="8"/>
  <c r="AH1374" i="8"/>
  <c r="AE1374" i="8"/>
  <c r="S1374" i="8"/>
  <c r="M1374" i="8"/>
  <c r="L1374" i="8"/>
  <c r="K1374" i="8"/>
  <c r="J1374" i="8"/>
  <c r="AQ1373" i="8"/>
  <c r="AP1373" i="8"/>
  <c r="AO1373" i="8"/>
  <c r="AH1373" i="8"/>
  <c r="AF1373" i="8"/>
  <c r="AD1373" i="8"/>
  <c r="S1373" i="8"/>
  <c r="M1373" i="8"/>
  <c r="L1373" i="8"/>
  <c r="K1373" i="8"/>
  <c r="J1373" i="8"/>
  <c r="AQ1372" i="8"/>
  <c r="AP1372" i="8"/>
  <c r="AH1372" i="8"/>
  <c r="AG1372" i="8"/>
  <c r="AE1372" i="8"/>
  <c r="M1372" i="8"/>
  <c r="L1372" i="8"/>
  <c r="AO1372" i="8" s="1"/>
  <c r="K1372" i="8"/>
  <c r="J1372" i="8"/>
  <c r="AQ1371" i="8"/>
  <c r="AG1371" i="8" s="1"/>
  <c r="AP1371" i="8"/>
  <c r="AH1371" i="8"/>
  <c r="AF1371" i="8"/>
  <c r="AE1371" i="8"/>
  <c r="T1371" i="8"/>
  <c r="S1371" i="8"/>
  <c r="R1371" i="8"/>
  <c r="U1371" i="8" s="1"/>
  <c r="M1371" i="8"/>
  <c r="L1371" i="8"/>
  <c r="AO1371" i="8" s="1"/>
  <c r="K1371" i="8"/>
  <c r="J1371" i="8"/>
  <c r="AQ1370" i="8"/>
  <c r="AP1370" i="8"/>
  <c r="AD1370" i="8" s="1"/>
  <c r="AO1370" i="8"/>
  <c r="AH1370" i="8"/>
  <c r="AG1370" i="8"/>
  <c r="AF1370" i="8"/>
  <c r="T1370" i="8"/>
  <c r="S1370" i="8"/>
  <c r="R1370" i="8"/>
  <c r="M1370" i="8"/>
  <c r="L1370" i="8"/>
  <c r="K1370" i="8"/>
  <c r="J1370" i="8"/>
  <c r="AQ1369" i="8"/>
  <c r="AE1369" i="8" s="1"/>
  <c r="AP1369" i="8"/>
  <c r="AF1369" i="8" s="1"/>
  <c r="AH1369" i="8"/>
  <c r="AG1369" i="8"/>
  <c r="T1369" i="8"/>
  <c r="S1369" i="8"/>
  <c r="U1369" i="8" s="1"/>
  <c r="R1369" i="8"/>
  <c r="M1369" i="8"/>
  <c r="L1369" i="8"/>
  <c r="AO1369" i="8" s="1"/>
  <c r="K1369" i="8"/>
  <c r="J1369" i="8"/>
  <c r="AQ1368" i="8"/>
  <c r="AG1368" i="8" s="1"/>
  <c r="AP1368" i="8"/>
  <c r="AF1368" i="8" s="1"/>
  <c r="AO1368" i="8"/>
  <c r="AH1368" i="8"/>
  <c r="S1368" i="8"/>
  <c r="T1368" i="8"/>
  <c r="M1368" i="8"/>
  <c r="L1368" i="8"/>
  <c r="K1368" i="8"/>
  <c r="J1368" i="8"/>
  <c r="AQ1367" i="8"/>
  <c r="AP1367" i="8"/>
  <c r="AO1367" i="8"/>
  <c r="AH1367" i="8"/>
  <c r="S1367" i="8"/>
  <c r="T1367" i="8"/>
  <c r="M1367" i="8"/>
  <c r="L1367" i="8"/>
  <c r="K1367" i="8"/>
  <c r="J1367" i="8"/>
  <c r="AQ1366" i="8"/>
  <c r="AP1366" i="8"/>
  <c r="AH1366" i="8"/>
  <c r="M1366" i="8"/>
  <c r="L1366" i="8"/>
  <c r="AO1366" i="8" s="1"/>
  <c r="K1366" i="8"/>
  <c r="J1366" i="8"/>
  <c r="AQ1365" i="8"/>
  <c r="AP1365" i="8"/>
  <c r="AH1365" i="8"/>
  <c r="T1365" i="8"/>
  <c r="S1365" i="8"/>
  <c r="R1365" i="8"/>
  <c r="U1365" i="8" s="1"/>
  <c r="M1365" i="8"/>
  <c r="L1365" i="8"/>
  <c r="AO1365" i="8" s="1"/>
  <c r="K1365" i="8"/>
  <c r="J1365" i="8"/>
  <c r="AQ1364" i="8"/>
  <c r="AP1364" i="8"/>
  <c r="AH1364" i="8"/>
  <c r="AG1364" i="8"/>
  <c r="AE1364" i="8"/>
  <c r="S1364" i="8"/>
  <c r="M1364" i="8"/>
  <c r="L1364" i="8"/>
  <c r="AO1364" i="8" s="1"/>
  <c r="K1364" i="8"/>
  <c r="J1364" i="8"/>
  <c r="AQ1363" i="8"/>
  <c r="AP1363" i="8"/>
  <c r="AF1363" i="8" s="1"/>
  <c r="AH1363" i="8"/>
  <c r="AD1363" i="8"/>
  <c r="R1363" i="8"/>
  <c r="M1363" i="8"/>
  <c r="L1363" i="8"/>
  <c r="AO1363" i="8" s="1"/>
  <c r="K1363" i="8"/>
  <c r="J1363" i="8"/>
  <c r="AQ1362" i="8"/>
  <c r="AG1362" i="8" s="1"/>
  <c r="AP1362" i="8"/>
  <c r="AO1362" i="8"/>
  <c r="AH1362" i="8"/>
  <c r="AE1362" i="8"/>
  <c r="S1362" i="8"/>
  <c r="M1362" i="8"/>
  <c r="L1362" i="8"/>
  <c r="K1362" i="8"/>
  <c r="J1362" i="8"/>
  <c r="AQ1361" i="8"/>
  <c r="AG1361" i="8" s="1"/>
  <c r="AP1361" i="8"/>
  <c r="AO1361" i="8"/>
  <c r="AH1361" i="8"/>
  <c r="AF1361" i="8"/>
  <c r="AD1361" i="8"/>
  <c r="S1361" i="8"/>
  <c r="M1361" i="8"/>
  <c r="L1361" i="8"/>
  <c r="K1361" i="8"/>
  <c r="J1361" i="8"/>
  <c r="AQ1360" i="8"/>
  <c r="AP1360" i="8"/>
  <c r="AH1360" i="8"/>
  <c r="AG1360" i="8"/>
  <c r="AE1360" i="8"/>
  <c r="M1360" i="8"/>
  <c r="L1360" i="8"/>
  <c r="AO1360" i="8" s="1"/>
  <c r="K1360" i="8"/>
  <c r="J1360" i="8"/>
  <c r="AQ1359" i="8"/>
  <c r="AG1359" i="8" s="1"/>
  <c r="AP1359" i="8"/>
  <c r="AD1359" i="8" s="1"/>
  <c r="AH1359" i="8"/>
  <c r="AF1359" i="8"/>
  <c r="T1359" i="8"/>
  <c r="S1359" i="8"/>
  <c r="R1359" i="8"/>
  <c r="M1359" i="8"/>
  <c r="L1359" i="8"/>
  <c r="AO1359" i="8" s="1"/>
  <c r="K1359" i="8"/>
  <c r="J1359" i="8"/>
  <c r="AQ1358" i="8"/>
  <c r="AP1358" i="8"/>
  <c r="AD1358" i="8" s="1"/>
  <c r="AO1358" i="8"/>
  <c r="AH1358" i="8"/>
  <c r="AG1358" i="8"/>
  <c r="AF1358" i="8"/>
  <c r="T1358" i="8"/>
  <c r="S1358" i="8"/>
  <c r="R1358" i="8"/>
  <c r="M1358" i="8"/>
  <c r="L1358" i="8"/>
  <c r="K1358" i="8"/>
  <c r="J1358" i="8"/>
  <c r="AQ1357" i="8"/>
  <c r="AP1357" i="8"/>
  <c r="AH1357" i="8"/>
  <c r="AG1357" i="8"/>
  <c r="T1357" i="8"/>
  <c r="S1357" i="8"/>
  <c r="R1357" i="8"/>
  <c r="U1357" i="8" s="1"/>
  <c r="M1357" i="8"/>
  <c r="L1357" i="8"/>
  <c r="AO1357" i="8" s="1"/>
  <c r="K1357" i="8"/>
  <c r="J1357" i="8"/>
  <c r="AQ1356" i="8"/>
  <c r="AP1356" i="8"/>
  <c r="AF1356" i="8" s="1"/>
  <c r="AO1356" i="8"/>
  <c r="AH1356" i="8"/>
  <c r="S1356" i="8"/>
  <c r="T1356" i="8"/>
  <c r="M1356" i="8"/>
  <c r="L1356" i="8"/>
  <c r="K1356" i="8"/>
  <c r="J1356" i="8"/>
  <c r="AQ1355" i="8"/>
  <c r="AP1355" i="8"/>
  <c r="AO1355" i="8"/>
  <c r="AH1355" i="8"/>
  <c r="S1355" i="8"/>
  <c r="T1355" i="8"/>
  <c r="M1355" i="8"/>
  <c r="L1355" i="8"/>
  <c r="K1355" i="8"/>
  <c r="J1355" i="8"/>
  <c r="AQ1354" i="8"/>
  <c r="AP1354" i="8"/>
  <c r="AH1354" i="8"/>
  <c r="M1354" i="8"/>
  <c r="L1354" i="8"/>
  <c r="AO1354" i="8" s="1"/>
  <c r="K1354" i="8"/>
  <c r="J1354" i="8"/>
  <c r="AQ1353" i="8"/>
  <c r="AP1353" i="8"/>
  <c r="AH1353" i="8"/>
  <c r="T1353" i="8"/>
  <c r="S1353" i="8"/>
  <c r="R1353" i="8"/>
  <c r="U1353" i="8" s="1"/>
  <c r="M1353" i="8"/>
  <c r="L1353" i="8"/>
  <c r="AO1353" i="8" s="1"/>
  <c r="K1353" i="8"/>
  <c r="J1353" i="8"/>
  <c r="AQ1352" i="8"/>
  <c r="AP1352" i="8"/>
  <c r="AD1352" i="8" s="1"/>
  <c r="AH1352" i="8"/>
  <c r="AG1352" i="8"/>
  <c r="AF1352" i="8"/>
  <c r="AE1352" i="8"/>
  <c r="S1352" i="8"/>
  <c r="M1352" i="8"/>
  <c r="L1352" i="8"/>
  <c r="AO1352" i="8" s="1"/>
  <c r="K1352" i="8"/>
  <c r="J1352" i="8"/>
  <c r="AQ1351" i="8"/>
  <c r="AE1351" i="8" s="1"/>
  <c r="AP1351" i="8"/>
  <c r="AH1351" i="8"/>
  <c r="AG1351" i="8"/>
  <c r="AF1351" i="8"/>
  <c r="M1351" i="8"/>
  <c r="L1351" i="8"/>
  <c r="AO1351" i="8" s="1"/>
  <c r="K1351" i="8"/>
  <c r="J1351" i="8"/>
  <c r="AQ1350" i="8"/>
  <c r="AP1350" i="8"/>
  <c r="AG1350" i="8" s="1"/>
  <c r="AO1350" i="8"/>
  <c r="AH1350" i="8"/>
  <c r="AE1350" i="8"/>
  <c r="S1350" i="8"/>
  <c r="M1350" i="8"/>
  <c r="L1350" i="8"/>
  <c r="K1350" i="8"/>
  <c r="J1350" i="8"/>
  <c r="AQ1349" i="8"/>
  <c r="AG1349" i="8" s="1"/>
  <c r="AP1349" i="8"/>
  <c r="AO1349" i="8"/>
  <c r="AH1349" i="8"/>
  <c r="AF1349" i="8"/>
  <c r="S1349" i="8"/>
  <c r="M1349" i="8"/>
  <c r="L1349" i="8"/>
  <c r="K1349" i="8"/>
  <c r="J1349" i="8"/>
  <c r="AQ1348" i="8"/>
  <c r="AP1348" i="8"/>
  <c r="AH1348" i="8"/>
  <c r="AG1348" i="8"/>
  <c r="AE1348" i="8"/>
  <c r="M1348" i="8"/>
  <c r="L1348" i="8"/>
  <c r="AO1348" i="8" s="1"/>
  <c r="K1348" i="8"/>
  <c r="J1348" i="8"/>
  <c r="AQ1347" i="8"/>
  <c r="AG1347" i="8" s="1"/>
  <c r="AP1347" i="8"/>
  <c r="AD1347" i="8" s="1"/>
  <c r="AH1347" i="8"/>
  <c r="AF1347" i="8"/>
  <c r="T1347" i="8"/>
  <c r="S1347" i="8"/>
  <c r="R1347" i="8"/>
  <c r="M1347" i="8"/>
  <c r="L1347" i="8"/>
  <c r="AO1347" i="8" s="1"/>
  <c r="K1347" i="8"/>
  <c r="J1347" i="8"/>
  <c r="AQ1346" i="8"/>
  <c r="AE1346" i="8" s="1"/>
  <c r="AP1346" i="8"/>
  <c r="AO1346" i="8"/>
  <c r="AH1346" i="8"/>
  <c r="AG1346" i="8"/>
  <c r="AF1346" i="8"/>
  <c r="V1346" i="8"/>
  <c r="X1346" i="8" s="1"/>
  <c r="T1346" i="8"/>
  <c r="S1346" i="8"/>
  <c r="R1346" i="8"/>
  <c r="U1346" i="8" s="1"/>
  <c r="M1346" i="8"/>
  <c r="L1346" i="8"/>
  <c r="K1346" i="8"/>
  <c r="J1346" i="8"/>
  <c r="AQ1345" i="8"/>
  <c r="AE1345" i="8" s="1"/>
  <c r="AP1345" i="8"/>
  <c r="AH1345" i="8"/>
  <c r="AG1345" i="8"/>
  <c r="T1345" i="8"/>
  <c r="S1345" i="8"/>
  <c r="R1345" i="8"/>
  <c r="M1345" i="8"/>
  <c r="L1345" i="8"/>
  <c r="AO1345" i="8" s="1"/>
  <c r="K1345" i="8"/>
  <c r="J1345" i="8"/>
  <c r="AQ1344" i="8"/>
  <c r="AP1344" i="8"/>
  <c r="AF1344" i="8" s="1"/>
  <c r="AO1344" i="8"/>
  <c r="AH1344" i="8"/>
  <c r="S1344" i="8"/>
  <c r="T1344" i="8"/>
  <c r="M1344" i="8"/>
  <c r="L1344" i="8"/>
  <c r="K1344" i="8"/>
  <c r="J1344" i="8"/>
  <c r="AQ1343" i="8"/>
  <c r="AP1343" i="8"/>
  <c r="AO1343" i="8"/>
  <c r="AH1343" i="8"/>
  <c r="S1343" i="8"/>
  <c r="M1343" i="8"/>
  <c r="L1343" i="8"/>
  <c r="K1343" i="8"/>
  <c r="J1343" i="8"/>
  <c r="AQ1342" i="8"/>
  <c r="AP1342" i="8"/>
  <c r="AH1342" i="8"/>
  <c r="AD1342" i="8"/>
  <c r="R1342" i="8"/>
  <c r="M1342" i="8"/>
  <c r="L1342" i="8"/>
  <c r="AO1342" i="8" s="1"/>
  <c r="K1342" i="8"/>
  <c r="J1342" i="8"/>
  <c r="AQ1341" i="8"/>
  <c r="AP1341" i="8"/>
  <c r="AH1341" i="8"/>
  <c r="S1341" i="8"/>
  <c r="R1341" i="8"/>
  <c r="U1341" i="8" s="1"/>
  <c r="T1341" i="8"/>
  <c r="V1341" i="8"/>
  <c r="X1341" i="8" s="1"/>
  <c r="Z1341" i="8" s="1"/>
  <c r="AB1341" i="8" s="1"/>
  <c r="M1341" i="8"/>
  <c r="L1341" i="8"/>
  <c r="AO1341" i="8" s="1"/>
  <c r="K1341" i="8"/>
  <c r="J1341" i="8"/>
  <c r="AQ1340" i="8"/>
  <c r="AP1340" i="8"/>
  <c r="AD1340" i="8" s="1"/>
  <c r="AH1340" i="8"/>
  <c r="AG1340" i="8"/>
  <c r="AF1340" i="8"/>
  <c r="T1340" i="8"/>
  <c r="S1340" i="8"/>
  <c r="M1340" i="8"/>
  <c r="L1340" i="8"/>
  <c r="AO1340" i="8" s="1"/>
  <c r="K1340" i="8"/>
  <c r="J1340" i="8"/>
  <c r="AQ1339" i="8"/>
  <c r="AE1339" i="8" s="1"/>
  <c r="AP1339" i="8"/>
  <c r="AH1339" i="8"/>
  <c r="AG1339" i="8"/>
  <c r="AF1339" i="8"/>
  <c r="T1339" i="8"/>
  <c r="R1339" i="8"/>
  <c r="M1339" i="8"/>
  <c r="L1339" i="8"/>
  <c r="AO1339" i="8" s="1"/>
  <c r="K1339" i="8"/>
  <c r="J1339" i="8"/>
  <c r="AQ1338" i="8"/>
  <c r="AP1338" i="8"/>
  <c r="AF1338" i="8" s="1"/>
  <c r="AO1338" i="8"/>
  <c r="AH1338" i="8"/>
  <c r="AG1338" i="8"/>
  <c r="AE1338" i="8"/>
  <c r="S1338" i="8"/>
  <c r="T1338" i="8"/>
  <c r="M1338" i="8"/>
  <c r="L1338" i="8"/>
  <c r="K1338" i="8"/>
  <c r="J1338" i="8"/>
  <c r="AQ1337" i="8"/>
  <c r="AG1337" i="8" s="1"/>
  <c r="AP1337" i="8"/>
  <c r="AF1337" i="8" s="1"/>
  <c r="AO1337" i="8"/>
  <c r="AH1337" i="8"/>
  <c r="AD1337" i="8"/>
  <c r="S1337" i="8"/>
  <c r="M1337" i="8"/>
  <c r="L1337" i="8"/>
  <c r="K1337" i="8"/>
  <c r="J1337" i="8"/>
  <c r="AQ1336" i="8"/>
  <c r="AP1336" i="8"/>
  <c r="AF1336" i="8" s="1"/>
  <c r="AO1336" i="8"/>
  <c r="AH1336" i="8"/>
  <c r="M1336" i="8"/>
  <c r="L1336" i="8"/>
  <c r="K1336" i="8"/>
  <c r="J1336" i="8"/>
  <c r="AQ1335" i="8"/>
  <c r="AP1335" i="8"/>
  <c r="AH1335" i="8"/>
  <c r="S1335" i="8"/>
  <c r="R1335" i="8"/>
  <c r="U1335" i="8" s="1"/>
  <c r="T1335" i="8"/>
  <c r="V1335" i="8"/>
  <c r="X1335" i="8" s="1"/>
  <c r="M1335" i="8"/>
  <c r="L1335" i="8"/>
  <c r="AO1335" i="8" s="1"/>
  <c r="K1335" i="8"/>
  <c r="J1335" i="8"/>
  <c r="AQ1334" i="8"/>
  <c r="AP1334" i="8"/>
  <c r="AH1334" i="8"/>
  <c r="AG1334" i="8"/>
  <c r="AF1334" i="8"/>
  <c r="T1334" i="8"/>
  <c r="S1334" i="8"/>
  <c r="R1334" i="8"/>
  <c r="U1334" i="8" s="1"/>
  <c r="V1334" i="8" s="1"/>
  <c r="X1334" i="8" s="1"/>
  <c r="Z1334" i="8" s="1"/>
  <c r="AB1334" i="8" s="1"/>
  <c r="M1334" i="8"/>
  <c r="L1334" i="8"/>
  <c r="AO1334" i="8" s="1"/>
  <c r="K1334" i="8"/>
  <c r="J1334" i="8"/>
  <c r="AQ1333" i="8"/>
  <c r="AP1333" i="8"/>
  <c r="AH1333" i="8"/>
  <c r="S1333" i="8"/>
  <c r="M1333" i="8"/>
  <c r="L1333" i="8"/>
  <c r="AO1333" i="8" s="1"/>
  <c r="K1333" i="8"/>
  <c r="J1333" i="8"/>
  <c r="AQ1332" i="8"/>
  <c r="AG1332" i="8" s="1"/>
  <c r="AP1332" i="8"/>
  <c r="AF1332" i="8" s="1"/>
  <c r="AH1332" i="8"/>
  <c r="AE1332" i="8"/>
  <c r="R1332" i="8"/>
  <c r="S1332" i="8"/>
  <c r="M1332" i="8"/>
  <c r="L1332" i="8"/>
  <c r="AO1332" i="8" s="1"/>
  <c r="K1332" i="8"/>
  <c r="J1332" i="8"/>
  <c r="AQ1331" i="8"/>
  <c r="AP1331" i="8"/>
  <c r="AH1331" i="8"/>
  <c r="S1331" i="8"/>
  <c r="T1331" i="8"/>
  <c r="M1331" i="8"/>
  <c r="L1331" i="8"/>
  <c r="AO1331" i="8" s="1"/>
  <c r="K1331" i="8"/>
  <c r="J1331" i="8"/>
  <c r="AQ1330" i="8"/>
  <c r="AP1330" i="8"/>
  <c r="AH1330" i="8"/>
  <c r="M1330" i="8"/>
  <c r="L1330" i="8"/>
  <c r="AO1330" i="8" s="1"/>
  <c r="K1330" i="8"/>
  <c r="J1330" i="8"/>
  <c r="AQ1329" i="8"/>
  <c r="AP1329" i="8"/>
  <c r="AH1329" i="8"/>
  <c r="S1329" i="8"/>
  <c r="R1329" i="8"/>
  <c r="U1329" i="8" s="1"/>
  <c r="M1329" i="8"/>
  <c r="L1329" i="8"/>
  <c r="AO1329" i="8" s="1"/>
  <c r="K1329" i="8"/>
  <c r="J1329" i="8"/>
  <c r="AQ1328" i="8"/>
  <c r="AP1328" i="8"/>
  <c r="AH1328" i="8"/>
  <c r="AF1328" i="8"/>
  <c r="AD1328" i="8"/>
  <c r="S1328" i="8"/>
  <c r="AG1328" i="8"/>
  <c r="M1328" i="8"/>
  <c r="L1328" i="8"/>
  <c r="AO1328" i="8" s="1"/>
  <c r="K1328" i="8"/>
  <c r="J1328" i="8"/>
  <c r="AQ1327" i="8"/>
  <c r="AP1327" i="8"/>
  <c r="AF1327" i="8" s="1"/>
  <c r="AH1327" i="8"/>
  <c r="AG1327" i="8"/>
  <c r="T1327" i="8"/>
  <c r="M1327" i="8"/>
  <c r="L1327" i="8"/>
  <c r="AO1327" i="8" s="1"/>
  <c r="K1327" i="8"/>
  <c r="J1327" i="8"/>
  <c r="AQ1326" i="8"/>
  <c r="AG1326" i="8" s="1"/>
  <c r="AP1326" i="8"/>
  <c r="AO1326" i="8"/>
  <c r="AH1326" i="8"/>
  <c r="AD1326" i="8"/>
  <c r="S1326" i="8"/>
  <c r="M1326" i="8"/>
  <c r="L1326" i="8"/>
  <c r="K1326" i="8"/>
  <c r="J1326" i="8"/>
  <c r="AQ1325" i="8"/>
  <c r="AP1325" i="8"/>
  <c r="AO1325" i="8"/>
  <c r="AH1325" i="8"/>
  <c r="AG1325" i="8"/>
  <c r="AE1325" i="8"/>
  <c r="S1325" i="8"/>
  <c r="M1325" i="8"/>
  <c r="L1325" i="8"/>
  <c r="K1325" i="8"/>
  <c r="J1325" i="8"/>
  <c r="AQ1324" i="8"/>
  <c r="AP1324" i="8"/>
  <c r="AH1324" i="8"/>
  <c r="AG1324" i="8"/>
  <c r="AE1324" i="8"/>
  <c r="M1324" i="8"/>
  <c r="L1324" i="8"/>
  <c r="AO1324" i="8" s="1"/>
  <c r="K1324" i="8"/>
  <c r="J1324" i="8"/>
  <c r="AQ1323" i="8"/>
  <c r="AP1323" i="8"/>
  <c r="AO1323" i="8"/>
  <c r="AH1323" i="8"/>
  <c r="AF1323" i="8"/>
  <c r="AE1323" i="8"/>
  <c r="T1323" i="8"/>
  <c r="S1323" i="8"/>
  <c r="R1323" i="8"/>
  <c r="M1323" i="8"/>
  <c r="L1323" i="8"/>
  <c r="K1323" i="8"/>
  <c r="J1323" i="8"/>
  <c r="AQ1322" i="8"/>
  <c r="AP1322" i="8"/>
  <c r="AE1322" i="8" s="1"/>
  <c r="AO1322" i="8"/>
  <c r="AH1322" i="8"/>
  <c r="AG1322" i="8"/>
  <c r="AF1322" i="8"/>
  <c r="T1322" i="8"/>
  <c r="S1322" i="8"/>
  <c r="R1322" i="8"/>
  <c r="M1322" i="8"/>
  <c r="L1322" i="8"/>
  <c r="K1322" i="8"/>
  <c r="J1322" i="8"/>
  <c r="AQ1321" i="8"/>
  <c r="AE1321" i="8" s="1"/>
  <c r="AP1321" i="8"/>
  <c r="AF1321" i="8" s="1"/>
  <c r="AH1321" i="8"/>
  <c r="AG1321" i="8"/>
  <c r="T1321" i="8"/>
  <c r="R1321" i="8"/>
  <c r="U1321" i="8" s="1"/>
  <c r="V1321" i="8" s="1"/>
  <c r="X1321" i="8" s="1"/>
  <c r="S1321" i="8"/>
  <c r="M1321" i="8"/>
  <c r="L1321" i="8"/>
  <c r="AO1321" i="8" s="1"/>
  <c r="K1321" i="8"/>
  <c r="J1321" i="8"/>
  <c r="AQ1320" i="8"/>
  <c r="AG1320" i="8" s="1"/>
  <c r="AP1320" i="8"/>
  <c r="AF1320" i="8" s="1"/>
  <c r="AO1320" i="8"/>
  <c r="AH1320" i="8"/>
  <c r="U1320" i="8"/>
  <c r="V1320" i="8" s="1"/>
  <c r="X1320" i="8" s="1"/>
  <c r="S1320" i="8"/>
  <c r="R1320" i="8"/>
  <c r="T1320" i="8"/>
  <c r="M1320" i="8"/>
  <c r="L1320" i="8"/>
  <c r="K1320" i="8"/>
  <c r="J1320" i="8"/>
  <c r="AQ1319" i="8"/>
  <c r="AG1319" i="8" s="1"/>
  <c r="AP1319" i="8"/>
  <c r="AO1319" i="8"/>
  <c r="AH1319" i="8"/>
  <c r="S1319" i="8"/>
  <c r="T1319" i="8"/>
  <c r="M1319" i="8"/>
  <c r="L1319" i="8"/>
  <c r="K1319" i="8"/>
  <c r="J1319" i="8"/>
  <c r="AQ1318" i="8"/>
  <c r="AP1318" i="8"/>
  <c r="AH1318" i="8"/>
  <c r="M1318" i="8"/>
  <c r="L1318" i="8"/>
  <c r="AO1318" i="8" s="1"/>
  <c r="K1318" i="8"/>
  <c r="J1318" i="8"/>
  <c r="AQ1317" i="8"/>
  <c r="AP1317" i="8"/>
  <c r="AH1317" i="8"/>
  <c r="S1317" i="8"/>
  <c r="R1317" i="8"/>
  <c r="U1317" i="8" s="1"/>
  <c r="V1317" i="8" s="1"/>
  <c r="X1317" i="8" s="1"/>
  <c r="Z1317" i="8" s="1"/>
  <c r="AB1317" i="8" s="1"/>
  <c r="M1317" i="8"/>
  <c r="L1317" i="8"/>
  <c r="AO1317" i="8" s="1"/>
  <c r="K1317" i="8"/>
  <c r="J1317" i="8"/>
  <c r="AQ1316" i="8"/>
  <c r="AP1316" i="8"/>
  <c r="AE1316" i="8" s="1"/>
  <c r="AH1316" i="8"/>
  <c r="AG1316" i="8"/>
  <c r="S1316" i="8"/>
  <c r="M1316" i="8"/>
  <c r="L1316" i="8"/>
  <c r="AO1316" i="8" s="1"/>
  <c r="K1316" i="8"/>
  <c r="J1316" i="8"/>
  <c r="AQ1315" i="8"/>
  <c r="AP1315" i="8"/>
  <c r="AF1315" i="8" s="1"/>
  <c r="AH1315" i="8"/>
  <c r="AG1315" i="8"/>
  <c r="AE1315" i="8"/>
  <c r="T1315" i="8"/>
  <c r="M1315" i="8"/>
  <c r="L1315" i="8"/>
  <c r="AO1315" i="8" s="1"/>
  <c r="K1315" i="8"/>
  <c r="J1315" i="8"/>
  <c r="AQ1314" i="8"/>
  <c r="AG1314" i="8" s="1"/>
  <c r="AP1314" i="8"/>
  <c r="AO1314" i="8"/>
  <c r="AH1314" i="8"/>
  <c r="AF1314" i="8"/>
  <c r="AD1314" i="8"/>
  <c r="S1314" i="8"/>
  <c r="M1314" i="8"/>
  <c r="L1314" i="8"/>
  <c r="K1314" i="8"/>
  <c r="J1314" i="8"/>
  <c r="AQ1313" i="8"/>
  <c r="AP1313" i="8"/>
  <c r="AO1313" i="8"/>
  <c r="AH1313" i="8"/>
  <c r="AG1313" i="8"/>
  <c r="AE1313" i="8"/>
  <c r="S1313" i="8"/>
  <c r="M1313" i="8"/>
  <c r="L1313" i="8"/>
  <c r="K1313" i="8"/>
  <c r="J1313" i="8"/>
  <c r="AQ1312" i="8"/>
  <c r="AP1312" i="8"/>
  <c r="AF1312" i="8" s="1"/>
  <c r="AH1312" i="8"/>
  <c r="AG1312" i="8"/>
  <c r="AE1312" i="8"/>
  <c r="M1312" i="8"/>
  <c r="L1312" i="8"/>
  <c r="AO1312" i="8" s="1"/>
  <c r="K1312" i="8"/>
  <c r="J1312" i="8"/>
  <c r="AQ1311" i="8"/>
  <c r="AG1311" i="8" s="1"/>
  <c r="AP1311" i="8"/>
  <c r="AO1311" i="8"/>
  <c r="AH1311" i="8"/>
  <c r="AF1311" i="8"/>
  <c r="AE1311" i="8"/>
  <c r="T1311" i="8"/>
  <c r="S1311" i="8"/>
  <c r="R1311" i="8"/>
  <c r="M1311" i="8"/>
  <c r="L1311" i="8"/>
  <c r="K1311" i="8"/>
  <c r="J1311" i="8"/>
  <c r="AQ1310" i="8"/>
  <c r="AP1310" i="8"/>
  <c r="AD1310" i="8" s="1"/>
  <c r="AO1310" i="8"/>
  <c r="AH1310" i="8"/>
  <c r="AG1310" i="8"/>
  <c r="AF1310" i="8"/>
  <c r="T1310" i="8"/>
  <c r="S1310" i="8"/>
  <c r="R1310" i="8"/>
  <c r="M1310" i="8"/>
  <c r="L1310" i="8"/>
  <c r="K1310" i="8"/>
  <c r="J1310" i="8"/>
  <c r="AQ1309" i="8"/>
  <c r="AE1309" i="8" s="1"/>
  <c r="AP1309" i="8"/>
  <c r="AF1309" i="8" s="1"/>
  <c r="AH1309" i="8"/>
  <c r="AG1309" i="8"/>
  <c r="T1309" i="8"/>
  <c r="R1309" i="8"/>
  <c r="S1309" i="8"/>
  <c r="U1309" i="8" s="1"/>
  <c r="V1309" i="8" s="1"/>
  <c r="X1309" i="8" s="1"/>
  <c r="M1309" i="8"/>
  <c r="L1309" i="8"/>
  <c r="AO1309" i="8" s="1"/>
  <c r="K1309" i="8"/>
  <c r="J1309" i="8"/>
  <c r="AQ1308" i="8"/>
  <c r="AG1308" i="8" s="1"/>
  <c r="AP1308" i="8"/>
  <c r="AF1308" i="8" s="1"/>
  <c r="AO1308" i="8"/>
  <c r="AH1308" i="8"/>
  <c r="S1308" i="8"/>
  <c r="T1308" i="8"/>
  <c r="M1308" i="8"/>
  <c r="L1308" i="8"/>
  <c r="K1308" i="8"/>
  <c r="J1308" i="8"/>
  <c r="AQ1307" i="8"/>
  <c r="AG1307" i="8" s="1"/>
  <c r="AP1307" i="8"/>
  <c r="AO1307" i="8"/>
  <c r="AH1307" i="8"/>
  <c r="S1307" i="8"/>
  <c r="T1307" i="8"/>
  <c r="M1307" i="8"/>
  <c r="L1307" i="8"/>
  <c r="K1307" i="8"/>
  <c r="J1307" i="8"/>
  <c r="AQ1306" i="8"/>
  <c r="AP1306" i="8"/>
  <c r="AH1306" i="8"/>
  <c r="M1306" i="8"/>
  <c r="L1306" i="8"/>
  <c r="AO1306" i="8" s="1"/>
  <c r="K1306" i="8"/>
  <c r="J1306" i="8"/>
  <c r="AQ1305" i="8"/>
  <c r="AP1305" i="8"/>
  <c r="AH1305" i="8"/>
  <c r="S1305" i="8"/>
  <c r="R1305" i="8"/>
  <c r="U1305" i="8" s="1"/>
  <c r="V1305" i="8" s="1"/>
  <c r="X1305" i="8" s="1"/>
  <c r="Z1305" i="8" s="1"/>
  <c r="AB1305" i="8" s="1"/>
  <c r="M1305" i="8"/>
  <c r="L1305" i="8"/>
  <c r="AO1305" i="8" s="1"/>
  <c r="K1305" i="8"/>
  <c r="J1305" i="8"/>
  <c r="AQ1304" i="8"/>
  <c r="AP1304" i="8"/>
  <c r="AH1304" i="8"/>
  <c r="AF1304" i="8"/>
  <c r="AD1304" i="8"/>
  <c r="S1304" i="8"/>
  <c r="AG1304" i="8"/>
  <c r="M1304" i="8"/>
  <c r="L1304" i="8"/>
  <c r="AO1304" i="8" s="1"/>
  <c r="K1304" i="8"/>
  <c r="J1304" i="8"/>
  <c r="AQ1303" i="8"/>
  <c r="AP1303" i="8"/>
  <c r="AF1303" i="8" s="1"/>
  <c r="AH1303" i="8"/>
  <c r="AG1303" i="8"/>
  <c r="AE1303" i="8"/>
  <c r="T1303" i="8"/>
  <c r="M1303" i="8"/>
  <c r="L1303" i="8"/>
  <c r="AO1303" i="8" s="1"/>
  <c r="K1303" i="8"/>
  <c r="J1303" i="8"/>
  <c r="AQ1302" i="8"/>
  <c r="AG1302" i="8" s="1"/>
  <c r="AP1302" i="8"/>
  <c r="AO1302" i="8"/>
  <c r="AH1302" i="8"/>
  <c r="AF1302" i="8"/>
  <c r="AD1302" i="8"/>
  <c r="S1302" i="8"/>
  <c r="M1302" i="8"/>
  <c r="L1302" i="8"/>
  <c r="K1302" i="8"/>
  <c r="J1302" i="8"/>
  <c r="AQ1301" i="8"/>
  <c r="AP1301" i="8"/>
  <c r="AO1301" i="8"/>
  <c r="AH1301" i="8"/>
  <c r="AG1301" i="8"/>
  <c r="AE1301" i="8"/>
  <c r="S1301" i="8"/>
  <c r="M1301" i="8"/>
  <c r="L1301" i="8"/>
  <c r="K1301" i="8"/>
  <c r="J1301" i="8"/>
  <c r="AQ1300" i="8"/>
  <c r="AP1300" i="8"/>
  <c r="AF1300" i="8" s="1"/>
  <c r="AH1300" i="8"/>
  <c r="AD1300" i="8"/>
  <c r="R1300" i="8"/>
  <c r="M1300" i="8"/>
  <c r="L1300" i="8"/>
  <c r="AO1300" i="8" s="1"/>
  <c r="K1300" i="8"/>
  <c r="J1300" i="8"/>
  <c r="AQ1299" i="8"/>
  <c r="AP1299" i="8"/>
  <c r="AO1299" i="8"/>
  <c r="AH1299" i="8"/>
  <c r="AF1299" i="8"/>
  <c r="AE1299" i="8"/>
  <c r="T1299" i="8"/>
  <c r="S1299" i="8"/>
  <c r="R1299" i="8"/>
  <c r="M1299" i="8"/>
  <c r="L1299" i="8"/>
  <c r="K1299" i="8"/>
  <c r="J1299" i="8"/>
  <c r="AQ1298" i="8"/>
  <c r="AP1298" i="8"/>
  <c r="AE1298" i="8" s="1"/>
  <c r="AO1298" i="8"/>
  <c r="AH1298" i="8"/>
  <c r="AG1298" i="8"/>
  <c r="AF1298" i="8"/>
  <c r="T1298" i="8"/>
  <c r="S1298" i="8"/>
  <c r="R1298" i="8"/>
  <c r="U1298" i="8" s="1"/>
  <c r="V1298" i="8" s="1"/>
  <c r="X1298" i="8" s="1"/>
  <c r="M1298" i="8"/>
  <c r="L1298" i="8"/>
  <c r="K1298" i="8"/>
  <c r="J1298" i="8"/>
  <c r="AQ1297" i="8"/>
  <c r="AE1297" i="8" s="1"/>
  <c r="AP1297" i="8"/>
  <c r="AF1297" i="8" s="1"/>
  <c r="AH1297" i="8"/>
  <c r="AG1297" i="8"/>
  <c r="T1297" i="8"/>
  <c r="R1297" i="8"/>
  <c r="S1297" i="8"/>
  <c r="M1297" i="8"/>
  <c r="L1297" i="8"/>
  <c r="AO1297" i="8" s="1"/>
  <c r="K1297" i="8"/>
  <c r="J1297" i="8"/>
  <c r="AQ1296" i="8"/>
  <c r="AG1296" i="8" s="1"/>
  <c r="AP1296" i="8"/>
  <c r="AF1296" i="8" s="1"/>
  <c r="AO1296" i="8"/>
  <c r="AH1296" i="8"/>
  <c r="S1296" i="8"/>
  <c r="T1296" i="8"/>
  <c r="M1296" i="8"/>
  <c r="L1296" i="8"/>
  <c r="K1296" i="8"/>
  <c r="J1296" i="8"/>
  <c r="AQ1295" i="8"/>
  <c r="AP1295" i="8"/>
  <c r="AO1295" i="8"/>
  <c r="AH1295" i="8"/>
  <c r="S1295" i="8"/>
  <c r="T1295" i="8"/>
  <c r="M1295" i="8"/>
  <c r="L1295" i="8"/>
  <c r="K1295" i="8"/>
  <c r="J1295" i="8"/>
  <c r="AQ1294" i="8"/>
  <c r="AP1294" i="8"/>
  <c r="AH1294" i="8"/>
  <c r="M1294" i="8"/>
  <c r="L1294" i="8"/>
  <c r="AO1294" i="8" s="1"/>
  <c r="K1294" i="8"/>
  <c r="J1294" i="8"/>
  <c r="AQ1293" i="8"/>
  <c r="AP1293" i="8"/>
  <c r="AD1293" i="8" s="1"/>
  <c r="AH1293" i="8"/>
  <c r="S1293" i="8"/>
  <c r="R1293" i="8"/>
  <c r="M1293" i="8"/>
  <c r="L1293" i="8"/>
  <c r="AO1293" i="8" s="1"/>
  <c r="K1293" i="8"/>
  <c r="J1293" i="8"/>
  <c r="AQ1292" i="8"/>
  <c r="AE1292" i="8" s="1"/>
  <c r="AP1292" i="8"/>
  <c r="AH1292" i="8"/>
  <c r="AG1292" i="8"/>
  <c r="S1292" i="8"/>
  <c r="M1292" i="8"/>
  <c r="L1292" i="8"/>
  <c r="AO1292" i="8" s="1"/>
  <c r="K1292" i="8"/>
  <c r="J1292" i="8"/>
  <c r="AQ1291" i="8"/>
  <c r="AP1291" i="8"/>
  <c r="AF1291" i="8" s="1"/>
  <c r="AH1291" i="8"/>
  <c r="AG1291" i="8"/>
  <c r="AE1291" i="8"/>
  <c r="R1291" i="8"/>
  <c r="T1291" i="8"/>
  <c r="M1291" i="8"/>
  <c r="L1291" i="8"/>
  <c r="AO1291" i="8" s="1"/>
  <c r="K1291" i="8"/>
  <c r="J1291" i="8"/>
  <c r="AQ1290" i="8"/>
  <c r="AG1290" i="8" s="1"/>
  <c r="AP1290" i="8"/>
  <c r="AO1290" i="8"/>
  <c r="AH1290" i="8"/>
  <c r="AF1290" i="8"/>
  <c r="AD1290" i="8"/>
  <c r="S1290" i="8"/>
  <c r="M1290" i="8"/>
  <c r="L1290" i="8"/>
  <c r="K1290" i="8"/>
  <c r="J1290" i="8"/>
  <c r="AQ1289" i="8"/>
  <c r="AP1289" i="8"/>
  <c r="AO1289" i="8"/>
  <c r="AH1289" i="8"/>
  <c r="AG1289" i="8"/>
  <c r="AE1289" i="8"/>
  <c r="S1289" i="8"/>
  <c r="M1289" i="8"/>
  <c r="L1289" i="8"/>
  <c r="K1289" i="8"/>
  <c r="J1289" i="8"/>
  <c r="AQ1288" i="8"/>
  <c r="AP1288" i="8"/>
  <c r="AH1288" i="8"/>
  <c r="AG1288" i="8"/>
  <c r="AE1288" i="8"/>
  <c r="M1288" i="8"/>
  <c r="L1288" i="8"/>
  <c r="AO1288" i="8" s="1"/>
  <c r="K1288" i="8"/>
  <c r="J1288" i="8"/>
  <c r="AQ1287" i="8"/>
  <c r="AP1287" i="8"/>
  <c r="AO1287" i="8"/>
  <c r="AH1287" i="8"/>
  <c r="AF1287" i="8"/>
  <c r="AE1287" i="8"/>
  <c r="T1287" i="8"/>
  <c r="S1287" i="8"/>
  <c r="R1287" i="8"/>
  <c r="M1287" i="8"/>
  <c r="L1287" i="8"/>
  <c r="K1287" i="8"/>
  <c r="J1287" i="8"/>
  <c r="AQ1286" i="8"/>
  <c r="AP1286" i="8"/>
  <c r="AE1286" i="8" s="1"/>
  <c r="AO1286" i="8"/>
  <c r="AH1286" i="8"/>
  <c r="AG1286" i="8"/>
  <c r="AF1286" i="8"/>
  <c r="T1286" i="8"/>
  <c r="S1286" i="8"/>
  <c r="R1286" i="8"/>
  <c r="M1286" i="8"/>
  <c r="L1286" i="8"/>
  <c r="K1286" i="8"/>
  <c r="J1286" i="8"/>
  <c r="AQ1285" i="8"/>
  <c r="AP1285" i="8"/>
  <c r="AF1285" i="8" s="1"/>
  <c r="AH1285" i="8"/>
  <c r="AG1285" i="8"/>
  <c r="T1285" i="8"/>
  <c r="R1285" i="8"/>
  <c r="S1285" i="8"/>
  <c r="U1285" i="8" s="1"/>
  <c r="V1285" i="8" s="1"/>
  <c r="X1285" i="8" s="1"/>
  <c r="M1285" i="8"/>
  <c r="L1285" i="8"/>
  <c r="AO1285" i="8" s="1"/>
  <c r="K1285" i="8"/>
  <c r="J1285" i="8"/>
  <c r="AQ1284" i="8"/>
  <c r="AG1284" i="8" s="1"/>
  <c r="AP1284" i="8"/>
  <c r="AF1284" i="8" s="1"/>
  <c r="AO1284" i="8"/>
  <c r="AH1284" i="8"/>
  <c r="S1284" i="8"/>
  <c r="T1284" i="8"/>
  <c r="M1284" i="8"/>
  <c r="L1284" i="8"/>
  <c r="K1284" i="8"/>
  <c r="J1284" i="8"/>
  <c r="AQ1283" i="8"/>
  <c r="AG1283" i="8" s="1"/>
  <c r="AP1283" i="8"/>
  <c r="AO1283" i="8"/>
  <c r="AH1283" i="8"/>
  <c r="S1283" i="8"/>
  <c r="T1283" i="8"/>
  <c r="M1283" i="8"/>
  <c r="L1283" i="8"/>
  <c r="K1283" i="8"/>
  <c r="J1283" i="8"/>
  <c r="AQ1282" i="8"/>
  <c r="AP1282" i="8"/>
  <c r="AH1282" i="8"/>
  <c r="M1282" i="8"/>
  <c r="L1282" i="8"/>
  <c r="AO1282" i="8" s="1"/>
  <c r="K1282" i="8"/>
  <c r="J1282" i="8"/>
  <c r="AQ1281" i="8"/>
  <c r="AP1281" i="8"/>
  <c r="AH1281" i="8"/>
  <c r="S1281" i="8"/>
  <c r="M1281" i="8"/>
  <c r="L1281" i="8"/>
  <c r="AO1281" i="8" s="1"/>
  <c r="K1281" i="8"/>
  <c r="J1281" i="8"/>
  <c r="AQ1280" i="8"/>
  <c r="AP1280" i="8"/>
  <c r="AE1280" i="8" s="1"/>
  <c r="AH1280" i="8"/>
  <c r="AG1280" i="8"/>
  <c r="S1280" i="8"/>
  <c r="M1280" i="8"/>
  <c r="L1280" i="8"/>
  <c r="AO1280" i="8" s="1"/>
  <c r="K1280" i="8"/>
  <c r="J1280" i="8"/>
  <c r="AQ1279" i="8"/>
  <c r="AP1279" i="8"/>
  <c r="AF1279" i="8" s="1"/>
  <c r="AH1279" i="8"/>
  <c r="AD1279" i="8"/>
  <c r="R1279" i="8"/>
  <c r="AG1279" i="8"/>
  <c r="M1279" i="8"/>
  <c r="L1279" i="8"/>
  <c r="AO1279" i="8" s="1"/>
  <c r="K1279" i="8"/>
  <c r="J1279" i="8"/>
  <c r="AQ1278" i="8"/>
  <c r="AG1278" i="8" s="1"/>
  <c r="AP1278" i="8"/>
  <c r="AO1278" i="8"/>
  <c r="AH1278" i="8"/>
  <c r="AE1278" i="8"/>
  <c r="S1278" i="8"/>
  <c r="M1278" i="8"/>
  <c r="L1278" i="8"/>
  <c r="K1278" i="8"/>
  <c r="J1278" i="8"/>
  <c r="AQ1277" i="8"/>
  <c r="AP1277" i="8"/>
  <c r="AO1277" i="8"/>
  <c r="AH1277" i="8"/>
  <c r="AG1277" i="8"/>
  <c r="AE1277" i="8"/>
  <c r="S1277" i="8"/>
  <c r="M1277" i="8"/>
  <c r="L1277" i="8"/>
  <c r="K1277" i="8"/>
  <c r="J1277" i="8"/>
  <c r="AQ1276" i="8"/>
  <c r="AP1276" i="8"/>
  <c r="AH1276" i="8"/>
  <c r="AG1276" i="8"/>
  <c r="AE1276" i="8"/>
  <c r="M1276" i="8"/>
  <c r="L1276" i="8"/>
  <c r="AO1276" i="8" s="1"/>
  <c r="K1276" i="8"/>
  <c r="J1276" i="8"/>
  <c r="AQ1275" i="8"/>
  <c r="AG1275" i="8" s="1"/>
  <c r="AP1275" i="8"/>
  <c r="AD1275" i="8" s="1"/>
  <c r="AO1275" i="8"/>
  <c r="AH1275" i="8"/>
  <c r="AF1275" i="8"/>
  <c r="T1275" i="8"/>
  <c r="S1275" i="8"/>
  <c r="R1275" i="8"/>
  <c r="M1275" i="8"/>
  <c r="L1275" i="8"/>
  <c r="K1275" i="8"/>
  <c r="J1275" i="8"/>
  <c r="AQ1274" i="8"/>
  <c r="AE1274" i="8" s="1"/>
  <c r="AP1274" i="8"/>
  <c r="AO1274" i="8"/>
  <c r="AH1274" i="8"/>
  <c r="AG1274" i="8"/>
  <c r="AF1274" i="8"/>
  <c r="T1274" i="8"/>
  <c r="S1274" i="8"/>
  <c r="R1274" i="8"/>
  <c r="M1274" i="8"/>
  <c r="L1274" i="8"/>
  <c r="K1274" i="8"/>
  <c r="J1274" i="8"/>
  <c r="AQ1273" i="8"/>
  <c r="AE1273" i="8" s="1"/>
  <c r="AP1273" i="8"/>
  <c r="AF1273" i="8" s="1"/>
  <c r="AH1273" i="8"/>
  <c r="AG1273" i="8"/>
  <c r="U1273" i="8"/>
  <c r="V1273" i="8" s="1"/>
  <c r="X1273" i="8" s="1"/>
  <c r="T1273" i="8"/>
  <c r="R1273" i="8"/>
  <c r="S1273" i="8"/>
  <c r="M1273" i="8"/>
  <c r="L1273" i="8"/>
  <c r="AO1273" i="8" s="1"/>
  <c r="K1273" i="8"/>
  <c r="J1273" i="8"/>
  <c r="AQ1272" i="8"/>
  <c r="AG1272" i="8" s="1"/>
  <c r="AP1272" i="8"/>
  <c r="AF1272" i="8" s="1"/>
  <c r="AO1272" i="8"/>
  <c r="AH1272" i="8"/>
  <c r="S1272" i="8"/>
  <c r="T1272" i="8"/>
  <c r="M1272" i="8"/>
  <c r="L1272" i="8"/>
  <c r="K1272" i="8"/>
  <c r="J1272" i="8"/>
  <c r="AQ1271" i="8"/>
  <c r="AP1271" i="8"/>
  <c r="AO1271" i="8"/>
  <c r="AH1271" i="8"/>
  <c r="S1271" i="8"/>
  <c r="T1271" i="8"/>
  <c r="M1271" i="8"/>
  <c r="L1271" i="8"/>
  <c r="K1271" i="8"/>
  <c r="J1271" i="8"/>
  <c r="AQ1270" i="8"/>
  <c r="AP1270" i="8"/>
  <c r="AH1270" i="8"/>
  <c r="M1270" i="8"/>
  <c r="L1270" i="8"/>
  <c r="AO1270" i="8" s="1"/>
  <c r="K1270" i="8"/>
  <c r="J1270" i="8"/>
  <c r="AQ1269" i="8"/>
  <c r="AP1269" i="8"/>
  <c r="AH1269" i="8"/>
  <c r="S1269" i="8"/>
  <c r="M1269" i="8"/>
  <c r="L1269" i="8"/>
  <c r="AO1269" i="8" s="1"/>
  <c r="K1269" i="8"/>
  <c r="J1269" i="8"/>
  <c r="AQ1268" i="8"/>
  <c r="AP1268" i="8"/>
  <c r="AE1268" i="8" s="1"/>
  <c r="AH1268" i="8"/>
  <c r="AG1268" i="8"/>
  <c r="S1268" i="8"/>
  <c r="M1268" i="8"/>
  <c r="L1268" i="8"/>
  <c r="AO1268" i="8" s="1"/>
  <c r="K1268" i="8"/>
  <c r="J1268" i="8"/>
  <c r="AQ1267" i="8"/>
  <c r="AP1267" i="8"/>
  <c r="AF1267" i="8" s="1"/>
  <c r="AH1267" i="8"/>
  <c r="AG1267" i="8"/>
  <c r="AE1267" i="8"/>
  <c r="R1267" i="8"/>
  <c r="M1267" i="8"/>
  <c r="L1267" i="8"/>
  <c r="AO1267" i="8" s="1"/>
  <c r="K1267" i="8"/>
  <c r="J1267" i="8"/>
  <c r="AQ1266" i="8"/>
  <c r="AG1266" i="8" s="1"/>
  <c r="AP1266" i="8"/>
  <c r="AO1266" i="8"/>
  <c r="AH1266" i="8"/>
  <c r="AE1266" i="8"/>
  <c r="S1266" i="8"/>
  <c r="R1266" i="8"/>
  <c r="U1266" i="8" s="1"/>
  <c r="M1266" i="8"/>
  <c r="L1266" i="8"/>
  <c r="K1266" i="8"/>
  <c r="J1266" i="8"/>
  <c r="AQ1265" i="8"/>
  <c r="AP1265" i="8"/>
  <c r="AO1265" i="8"/>
  <c r="AH1265" i="8"/>
  <c r="AG1265" i="8"/>
  <c r="AF1265" i="8"/>
  <c r="AE1265" i="8"/>
  <c r="S1265" i="8"/>
  <c r="M1265" i="8"/>
  <c r="L1265" i="8"/>
  <c r="K1265" i="8"/>
  <c r="J1265" i="8"/>
  <c r="AQ1264" i="8"/>
  <c r="AP1264" i="8"/>
  <c r="AH1264" i="8"/>
  <c r="AG1264" i="8"/>
  <c r="AE1264" i="8"/>
  <c r="M1264" i="8"/>
  <c r="L1264" i="8"/>
  <c r="AO1264" i="8" s="1"/>
  <c r="K1264" i="8"/>
  <c r="J1264" i="8"/>
  <c r="AQ1263" i="8"/>
  <c r="AG1263" i="8" s="1"/>
  <c r="AP1263" i="8"/>
  <c r="AD1263" i="8" s="1"/>
  <c r="AO1263" i="8"/>
  <c r="AH1263" i="8"/>
  <c r="AF1263" i="8"/>
  <c r="T1263" i="8"/>
  <c r="S1263" i="8"/>
  <c r="R1263" i="8"/>
  <c r="U1263" i="8" s="1"/>
  <c r="V1263" i="8" s="1"/>
  <c r="X1263" i="8" s="1"/>
  <c r="M1263" i="8"/>
  <c r="L1263" i="8"/>
  <c r="K1263" i="8"/>
  <c r="J1263" i="8"/>
  <c r="AQ1262" i="8"/>
  <c r="AE1262" i="8" s="1"/>
  <c r="AP1262" i="8"/>
  <c r="AO1262" i="8"/>
  <c r="AH1262" i="8"/>
  <c r="AG1262" i="8"/>
  <c r="AF1262" i="8"/>
  <c r="T1262" i="8"/>
  <c r="S1262" i="8"/>
  <c r="R1262" i="8"/>
  <c r="U1262" i="8" s="1"/>
  <c r="V1262" i="8" s="1"/>
  <c r="X1262" i="8" s="1"/>
  <c r="M1262" i="8"/>
  <c r="L1262" i="8"/>
  <c r="K1262" i="8"/>
  <c r="J1262" i="8"/>
  <c r="AQ1261" i="8"/>
  <c r="AP1261" i="8"/>
  <c r="AH1261" i="8"/>
  <c r="AG1261" i="8"/>
  <c r="T1261" i="8"/>
  <c r="S1261" i="8"/>
  <c r="R1261" i="8"/>
  <c r="U1261" i="8" s="1"/>
  <c r="V1261" i="8" s="1"/>
  <c r="X1261" i="8" s="1"/>
  <c r="M1261" i="8"/>
  <c r="L1261" i="8"/>
  <c r="AO1261" i="8" s="1"/>
  <c r="K1261" i="8"/>
  <c r="J1261" i="8"/>
  <c r="AQ1260" i="8"/>
  <c r="AP1260" i="8"/>
  <c r="AO1260" i="8"/>
  <c r="AH1260" i="8"/>
  <c r="S1260" i="8"/>
  <c r="T1260" i="8"/>
  <c r="M1260" i="8"/>
  <c r="L1260" i="8"/>
  <c r="K1260" i="8"/>
  <c r="J1260" i="8"/>
  <c r="AQ1259" i="8"/>
  <c r="AP1259" i="8"/>
  <c r="AO1259" i="8"/>
  <c r="AH1259" i="8"/>
  <c r="S1259" i="8"/>
  <c r="T1259" i="8"/>
  <c r="M1259" i="8"/>
  <c r="L1259" i="8"/>
  <c r="K1259" i="8"/>
  <c r="J1259" i="8"/>
  <c r="AQ1258" i="8"/>
  <c r="AP1258" i="8"/>
  <c r="AH1258" i="8"/>
  <c r="M1258" i="8"/>
  <c r="L1258" i="8"/>
  <c r="AO1258" i="8" s="1"/>
  <c r="K1258" i="8"/>
  <c r="J1258" i="8"/>
  <c r="AQ1257" i="8"/>
  <c r="AP1257" i="8"/>
  <c r="AH1257" i="8"/>
  <c r="S1257" i="8"/>
  <c r="M1257" i="8"/>
  <c r="L1257" i="8"/>
  <c r="AO1257" i="8" s="1"/>
  <c r="K1257" i="8"/>
  <c r="J1257" i="8"/>
  <c r="AQ1256" i="8"/>
  <c r="AP1256" i="8"/>
  <c r="AE1256" i="8" s="1"/>
  <c r="AH1256" i="8"/>
  <c r="AG1256" i="8"/>
  <c r="S1256" i="8"/>
  <c r="M1256" i="8"/>
  <c r="L1256" i="8"/>
  <c r="AO1256" i="8" s="1"/>
  <c r="K1256" i="8"/>
  <c r="J1256" i="8"/>
  <c r="AQ1255" i="8"/>
  <c r="AP1255" i="8"/>
  <c r="AF1255" i="8" s="1"/>
  <c r="AH1255" i="8"/>
  <c r="AG1255" i="8"/>
  <c r="AE1255" i="8"/>
  <c r="R1255" i="8"/>
  <c r="M1255" i="8"/>
  <c r="L1255" i="8"/>
  <c r="AO1255" i="8" s="1"/>
  <c r="K1255" i="8"/>
  <c r="J1255" i="8"/>
  <c r="AQ1254" i="8"/>
  <c r="AG1254" i="8" s="1"/>
  <c r="AP1254" i="8"/>
  <c r="AO1254" i="8"/>
  <c r="AH1254" i="8"/>
  <c r="AF1254" i="8"/>
  <c r="AD1254" i="8"/>
  <c r="S1254" i="8"/>
  <c r="R1254" i="8"/>
  <c r="U1254" i="8" s="1"/>
  <c r="M1254" i="8"/>
  <c r="L1254" i="8"/>
  <c r="K1254" i="8"/>
  <c r="J1254" i="8"/>
  <c r="AQ1253" i="8"/>
  <c r="AP1253" i="8"/>
  <c r="AO1253" i="8"/>
  <c r="AH1253" i="8"/>
  <c r="AF1253" i="8"/>
  <c r="AD1253" i="8"/>
  <c r="AG1253" i="8"/>
  <c r="M1253" i="8"/>
  <c r="L1253" i="8"/>
  <c r="K1253" i="8"/>
  <c r="J1253" i="8"/>
  <c r="AQ1252" i="8"/>
  <c r="AP1252" i="8"/>
  <c r="AF1252" i="8" s="1"/>
  <c r="AH1252" i="8"/>
  <c r="AG1252" i="8"/>
  <c r="AE1252" i="8"/>
  <c r="M1252" i="8"/>
  <c r="L1252" i="8"/>
  <c r="AO1252" i="8" s="1"/>
  <c r="K1252" i="8"/>
  <c r="J1252" i="8"/>
  <c r="AQ1251" i="8"/>
  <c r="AP1251" i="8"/>
  <c r="AO1251" i="8"/>
  <c r="AH1251" i="8"/>
  <c r="AF1251" i="8"/>
  <c r="AE1251" i="8"/>
  <c r="T1251" i="8"/>
  <c r="S1251" i="8"/>
  <c r="R1251" i="8"/>
  <c r="U1251" i="8" s="1"/>
  <c r="V1251" i="8" s="1"/>
  <c r="X1251" i="8" s="1"/>
  <c r="M1251" i="8"/>
  <c r="L1251" i="8"/>
  <c r="K1251" i="8"/>
  <c r="J1251" i="8"/>
  <c r="AQ1250" i="8"/>
  <c r="AP1250" i="8"/>
  <c r="AO1250" i="8"/>
  <c r="AH1250" i="8"/>
  <c r="AG1250" i="8"/>
  <c r="AF1250" i="8"/>
  <c r="T1250" i="8"/>
  <c r="S1250" i="8"/>
  <c r="R1250" i="8"/>
  <c r="M1250" i="8"/>
  <c r="L1250" i="8"/>
  <c r="K1250" i="8"/>
  <c r="J1250" i="8"/>
  <c r="AQ1249" i="8"/>
  <c r="AP1249" i="8"/>
  <c r="AH1249" i="8"/>
  <c r="T1249" i="8"/>
  <c r="R1249" i="8"/>
  <c r="S1249" i="8"/>
  <c r="M1249" i="8"/>
  <c r="L1249" i="8"/>
  <c r="AO1249" i="8" s="1"/>
  <c r="K1249" i="8"/>
  <c r="J1249" i="8"/>
  <c r="AQ1248" i="8"/>
  <c r="AP1248" i="8"/>
  <c r="AF1248" i="8" s="1"/>
  <c r="AO1248" i="8"/>
  <c r="AH1248" i="8"/>
  <c r="S1248" i="8"/>
  <c r="T1248" i="8"/>
  <c r="M1248" i="8"/>
  <c r="L1248" i="8"/>
  <c r="K1248" i="8"/>
  <c r="J1248" i="8"/>
  <c r="AQ1247" i="8"/>
  <c r="AP1247" i="8"/>
  <c r="AH1247" i="8"/>
  <c r="S1247" i="8"/>
  <c r="M1247" i="8"/>
  <c r="L1247" i="8"/>
  <c r="AO1247" i="8" s="1"/>
  <c r="K1247" i="8"/>
  <c r="J1247" i="8"/>
  <c r="AQ1246" i="8"/>
  <c r="AP1246" i="8"/>
  <c r="AF1246" i="8" s="1"/>
  <c r="AH1246" i="8"/>
  <c r="M1246" i="8"/>
  <c r="L1246" i="8"/>
  <c r="AO1246" i="8" s="1"/>
  <c r="K1246" i="8"/>
  <c r="J1246" i="8"/>
  <c r="AQ1245" i="8"/>
  <c r="AP1245" i="8"/>
  <c r="AH1245" i="8"/>
  <c r="S1245" i="8"/>
  <c r="M1245" i="8"/>
  <c r="L1245" i="8"/>
  <c r="AO1245" i="8" s="1"/>
  <c r="K1245" i="8"/>
  <c r="J1245" i="8"/>
  <c r="AQ1244" i="8"/>
  <c r="AP1244" i="8"/>
  <c r="AH1244" i="8"/>
  <c r="AF1244" i="8"/>
  <c r="AD1244" i="8"/>
  <c r="S1244" i="8"/>
  <c r="M1244" i="8"/>
  <c r="L1244" i="8"/>
  <c r="AO1244" i="8" s="1"/>
  <c r="K1244" i="8"/>
  <c r="J1244" i="8"/>
  <c r="AQ1243" i="8"/>
  <c r="AP1243" i="8"/>
  <c r="AF1243" i="8" s="1"/>
  <c r="AH1243" i="8"/>
  <c r="AG1243" i="8"/>
  <c r="AE1243" i="8"/>
  <c r="R1243" i="8"/>
  <c r="S1243" i="8"/>
  <c r="M1243" i="8"/>
  <c r="L1243" i="8"/>
  <c r="AO1243" i="8" s="1"/>
  <c r="K1243" i="8"/>
  <c r="J1243" i="8"/>
  <c r="AQ1242" i="8"/>
  <c r="AP1242" i="8"/>
  <c r="AO1242" i="8"/>
  <c r="AH1242" i="8"/>
  <c r="AF1242" i="8"/>
  <c r="AD1242" i="8"/>
  <c r="R1242" i="8"/>
  <c r="S1242" i="8"/>
  <c r="M1242" i="8"/>
  <c r="L1242" i="8"/>
  <c r="K1242" i="8"/>
  <c r="J1242" i="8"/>
  <c r="AQ1241" i="8"/>
  <c r="AP1241" i="8"/>
  <c r="AO1241" i="8"/>
  <c r="AH1241" i="8"/>
  <c r="AG1241" i="8"/>
  <c r="AF1241" i="8"/>
  <c r="AE1241" i="8"/>
  <c r="R1241" i="8"/>
  <c r="S1241" i="8"/>
  <c r="T1241" i="8"/>
  <c r="M1241" i="8"/>
  <c r="L1241" i="8"/>
  <c r="K1241" i="8"/>
  <c r="J1241" i="8"/>
  <c r="AQ1240" i="8"/>
  <c r="AP1240" i="8"/>
  <c r="AH1240" i="8"/>
  <c r="R1240" i="8"/>
  <c r="M1240" i="8"/>
  <c r="L1240" i="8"/>
  <c r="AO1240" i="8" s="1"/>
  <c r="K1240" i="8"/>
  <c r="J1240" i="8"/>
  <c r="AQ1239" i="8"/>
  <c r="AP1239" i="8"/>
  <c r="AD1239" i="8" s="1"/>
  <c r="AO1239" i="8"/>
  <c r="AH1239" i="8"/>
  <c r="AG1239" i="8"/>
  <c r="AF1239" i="8"/>
  <c r="V1239" i="8"/>
  <c r="X1239" i="8" s="1"/>
  <c r="T1239" i="8"/>
  <c r="S1239" i="8"/>
  <c r="R1239" i="8"/>
  <c r="U1239" i="8" s="1"/>
  <c r="M1239" i="8"/>
  <c r="L1239" i="8"/>
  <c r="K1239" i="8"/>
  <c r="J1239" i="8"/>
  <c r="AQ1238" i="8"/>
  <c r="AP1238" i="8"/>
  <c r="AO1238" i="8"/>
  <c r="AH1238" i="8"/>
  <c r="T1238" i="8"/>
  <c r="S1238" i="8"/>
  <c r="R1238" i="8"/>
  <c r="M1238" i="8"/>
  <c r="L1238" i="8"/>
  <c r="K1238" i="8"/>
  <c r="J1238" i="8"/>
  <c r="AQ1237" i="8"/>
  <c r="AP1237" i="8"/>
  <c r="AH1237" i="8"/>
  <c r="AG1237" i="8"/>
  <c r="T1237" i="8"/>
  <c r="S1237" i="8"/>
  <c r="R1237" i="8"/>
  <c r="M1237" i="8"/>
  <c r="L1237" i="8"/>
  <c r="AO1237" i="8" s="1"/>
  <c r="K1237" i="8"/>
  <c r="J1237" i="8"/>
  <c r="AQ1236" i="8"/>
  <c r="AP1236" i="8"/>
  <c r="AO1236" i="8"/>
  <c r="AH1236" i="8"/>
  <c r="S1236" i="8"/>
  <c r="T1236" i="8"/>
  <c r="M1236" i="8"/>
  <c r="L1236" i="8"/>
  <c r="K1236" i="8"/>
  <c r="J1236" i="8"/>
  <c r="AQ1235" i="8"/>
  <c r="AP1235" i="8"/>
  <c r="AO1235" i="8"/>
  <c r="AH1235" i="8"/>
  <c r="AG1235" i="8"/>
  <c r="R1235" i="8"/>
  <c r="S1235" i="8"/>
  <c r="M1235" i="8"/>
  <c r="L1235" i="8"/>
  <c r="K1235" i="8"/>
  <c r="J1235" i="8"/>
  <c r="AQ1234" i="8"/>
  <c r="AP1234" i="8"/>
  <c r="AH1234" i="8"/>
  <c r="M1234" i="8"/>
  <c r="L1234" i="8"/>
  <c r="AO1234" i="8" s="1"/>
  <c r="K1234" i="8"/>
  <c r="J1234" i="8"/>
  <c r="AQ1233" i="8"/>
  <c r="AG1233" i="8" s="1"/>
  <c r="AP1233" i="8"/>
  <c r="AO1233" i="8"/>
  <c r="AH1233" i="8"/>
  <c r="AF1233" i="8"/>
  <c r="AE1233" i="8"/>
  <c r="S1233" i="8"/>
  <c r="M1233" i="8"/>
  <c r="L1233" i="8"/>
  <c r="K1233" i="8"/>
  <c r="J1233" i="8"/>
  <c r="AQ1232" i="8"/>
  <c r="AP1232" i="8"/>
  <c r="AE1232" i="8" s="1"/>
  <c r="AH1232" i="8"/>
  <c r="AG1232" i="8"/>
  <c r="S1232" i="8"/>
  <c r="R1232" i="8"/>
  <c r="M1232" i="8"/>
  <c r="L1232" i="8"/>
  <c r="AO1232" i="8" s="1"/>
  <c r="K1232" i="8"/>
  <c r="J1232" i="8"/>
  <c r="AQ1231" i="8"/>
  <c r="AG1231" i="8" s="1"/>
  <c r="AP1231" i="8"/>
  <c r="AH1231" i="8"/>
  <c r="AE1231" i="8"/>
  <c r="R1231" i="8"/>
  <c r="S1231" i="8"/>
  <c r="M1231" i="8"/>
  <c r="L1231" i="8"/>
  <c r="AO1231" i="8" s="1"/>
  <c r="K1231" i="8"/>
  <c r="J1231" i="8"/>
  <c r="AQ1230" i="8"/>
  <c r="AP1230" i="8"/>
  <c r="AH1230" i="8"/>
  <c r="AG1230" i="8"/>
  <c r="AE1230" i="8"/>
  <c r="S1230" i="8"/>
  <c r="M1230" i="8"/>
  <c r="L1230" i="8"/>
  <c r="AO1230" i="8" s="1"/>
  <c r="K1230" i="8"/>
  <c r="J1230" i="8"/>
  <c r="AQ1229" i="8"/>
  <c r="AP1229" i="8"/>
  <c r="AF1229" i="8" s="1"/>
  <c r="AH1229" i="8"/>
  <c r="AD1229" i="8"/>
  <c r="R1229" i="8"/>
  <c r="AG1229" i="8"/>
  <c r="M1229" i="8"/>
  <c r="L1229" i="8"/>
  <c r="AO1229" i="8" s="1"/>
  <c r="K1229" i="8"/>
  <c r="J1229" i="8"/>
  <c r="AQ1228" i="8"/>
  <c r="AP1228" i="8"/>
  <c r="AO1228" i="8"/>
  <c r="AH1228" i="8"/>
  <c r="AF1228" i="8"/>
  <c r="M1228" i="8"/>
  <c r="L1228" i="8"/>
  <c r="K1228" i="8"/>
  <c r="J1228" i="8"/>
  <c r="AQ1227" i="8"/>
  <c r="AP1227" i="8"/>
  <c r="AE1227" i="8" s="1"/>
  <c r="AO1227" i="8"/>
  <c r="AH1227" i="8"/>
  <c r="AG1227" i="8"/>
  <c r="S1227" i="8"/>
  <c r="M1227" i="8"/>
  <c r="L1227" i="8"/>
  <c r="K1227" i="8"/>
  <c r="J1227" i="8"/>
  <c r="AQ1226" i="8"/>
  <c r="AP1226" i="8"/>
  <c r="AF1226" i="8" s="1"/>
  <c r="AH1226" i="8"/>
  <c r="AG1226" i="8"/>
  <c r="AE1226" i="8"/>
  <c r="R1226" i="8"/>
  <c r="M1226" i="8"/>
  <c r="L1226" i="8"/>
  <c r="AO1226" i="8" s="1"/>
  <c r="K1226" i="8"/>
  <c r="J1226" i="8"/>
  <c r="AQ1225" i="8"/>
  <c r="AG1225" i="8" s="1"/>
  <c r="AP1225" i="8"/>
  <c r="AO1225" i="8"/>
  <c r="AH1225" i="8"/>
  <c r="AF1225" i="8"/>
  <c r="AE1225" i="8"/>
  <c r="T1225" i="8"/>
  <c r="S1225" i="8"/>
  <c r="R1225" i="8"/>
  <c r="M1225" i="8"/>
  <c r="L1225" i="8"/>
  <c r="K1225" i="8"/>
  <c r="J1225" i="8"/>
  <c r="AQ1224" i="8"/>
  <c r="AE1224" i="8" s="1"/>
  <c r="AP1224" i="8"/>
  <c r="AO1224" i="8"/>
  <c r="AH1224" i="8"/>
  <c r="AG1224" i="8"/>
  <c r="AF1224" i="8"/>
  <c r="T1224" i="8"/>
  <c r="S1224" i="8"/>
  <c r="R1224" i="8"/>
  <c r="M1224" i="8"/>
  <c r="L1224" i="8"/>
  <c r="K1224" i="8"/>
  <c r="J1224" i="8"/>
  <c r="AQ1223" i="8"/>
  <c r="AE1223" i="8" s="1"/>
  <c r="AP1223" i="8"/>
  <c r="AF1223" i="8" s="1"/>
  <c r="AH1223" i="8"/>
  <c r="AG1223" i="8"/>
  <c r="T1223" i="8"/>
  <c r="S1223" i="8"/>
  <c r="R1223" i="8"/>
  <c r="U1223" i="8" s="1"/>
  <c r="M1223" i="8"/>
  <c r="L1223" i="8"/>
  <c r="AO1223" i="8" s="1"/>
  <c r="K1223" i="8"/>
  <c r="J1223" i="8"/>
  <c r="AQ1222" i="8"/>
  <c r="AG1222" i="8" s="1"/>
  <c r="AP1222" i="8"/>
  <c r="AF1222" i="8" s="1"/>
  <c r="AO1222" i="8"/>
  <c r="AH1222" i="8"/>
  <c r="M1222" i="8"/>
  <c r="L1222" i="8"/>
  <c r="K1222" i="8"/>
  <c r="J1222" i="8"/>
  <c r="AQ1221" i="8"/>
  <c r="AP1221" i="8"/>
  <c r="AO1221" i="8"/>
  <c r="AH1221" i="8"/>
  <c r="S1221" i="8"/>
  <c r="T1221" i="8"/>
  <c r="M1221" i="8"/>
  <c r="L1221" i="8"/>
  <c r="K1221" i="8"/>
  <c r="J1221" i="8"/>
  <c r="AQ1220" i="8"/>
  <c r="AP1220" i="8"/>
  <c r="AH1220" i="8"/>
  <c r="R1220" i="8"/>
  <c r="T1220" i="8"/>
  <c r="M1220" i="8"/>
  <c r="L1220" i="8"/>
  <c r="AO1220" i="8" s="1"/>
  <c r="K1220" i="8"/>
  <c r="J1220" i="8"/>
  <c r="AQ1219" i="8"/>
  <c r="AP1219" i="8"/>
  <c r="AH1219" i="8"/>
  <c r="S1219" i="8"/>
  <c r="R1219" i="8"/>
  <c r="U1219" i="8" s="1"/>
  <c r="V1219" i="8"/>
  <c r="X1219" i="8" s="1"/>
  <c r="Z1219" i="8" s="1"/>
  <c r="AB1219" i="8" s="1"/>
  <c r="M1219" i="8"/>
  <c r="L1219" i="8"/>
  <c r="AO1219" i="8" s="1"/>
  <c r="K1219" i="8"/>
  <c r="J1219" i="8"/>
  <c r="AQ1218" i="8"/>
  <c r="AP1218" i="8"/>
  <c r="AH1218" i="8"/>
  <c r="AF1218" i="8"/>
  <c r="AD1218" i="8"/>
  <c r="S1218" i="8"/>
  <c r="AG1218" i="8"/>
  <c r="M1218" i="8"/>
  <c r="L1218" i="8"/>
  <c r="AO1218" i="8" s="1"/>
  <c r="K1218" i="8"/>
  <c r="J1218" i="8"/>
  <c r="AQ1217" i="8"/>
  <c r="AP1217" i="8"/>
  <c r="AF1217" i="8" s="1"/>
  <c r="AH1217" i="8"/>
  <c r="AG1217" i="8"/>
  <c r="AE1217" i="8"/>
  <c r="R1217" i="8"/>
  <c r="T1217" i="8"/>
  <c r="M1217" i="8"/>
  <c r="L1217" i="8"/>
  <c r="AO1217" i="8" s="1"/>
  <c r="K1217" i="8"/>
  <c r="J1217" i="8"/>
  <c r="AQ1216" i="8"/>
  <c r="AG1216" i="8" s="1"/>
  <c r="AP1216" i="8"/>
  <c r="AO1216" i="8"/>
  <c r="AH1216" i="8"/>
  <c r="AE1216" i="8"/>
  <c r="M1216" i="8"/>
  <c r="L1216" i="8"/>
  <c r="K1216" i="8"/>
  <c r="J1216" i="8"/>
  <c r="AQ1215" i="8"/>
  <c r="AP1215" i="8"/>
  <c r="AE1215" i="8" s="1"/>
  <c r="AO1215" i="8"/>
  <c r="AH1215" i="8"/>
  <c r="AG1215" i="8"/>
  <c r="S1215" i="8"/>
  <c r="M1215" i="8"/>
  <c r="L1215" i="8"/>
  <c r="K1215" i="8"/>
  <c r="J1215" i="8"/>
  <c r="AQ1214" i="8"/>
  <c r="AP1214" i="8"/>
  <c r="AF1214" i="8" s="1"/>
  <c r="AH1214" i="8"/>
  <c r="AG1214" i="8"/>
  <c r="AE1214" i="8"/>
  <c r="R1214" i="8"/>
  <c r="M1214" i="8"/>
  <c r="L1214" i="8"/>
  <c r="AO1214" i="8" s="1"/>
  <c r="K1214" i="8"/>
  <c r="J1214" i="8"/>
  <c r="AQ1213" i="8"/>
  <c r="AP1213" i="8"/>
  <c r="AO1213" i="8"/>
  <c r="AH1213" i="8"/>
  <c r="AF1213" i="8"/>
  <c r="AE1213" i="8"/>
  <c r="T1213" i="8"/>
  <c r="S1213" i="8"/>
  <c r="R1213" i="8"/>
  <c r="M1213" i="8"/>
  <c r="L1213" i="8"/>
  <c r="K1213" i="8"/>
  <c r="J1213" i="8"/>
  <c r="AQ1212" i="8"/>
  <c r="AE1212" i="8" s="1"/>
  <c r="AP1212" i="8"/>
  <c r="AO1212" i="8"/>
  <c r="AH1212" i="8"/>
  <c r="AG1212" i="8"/>
  <c r="AF1212" i="8"/>
  <c r="T1212" i="8"/>
  <c r="S1212" i="8"/>
  <c r="R1212" i="8"/>
  <c r="M1212" i="8"/>
  <c r="L1212" i="8"/>
  <c r="K1212" i="8"/>
  <c r="J1212" i="8"/>
  <c r="AQ1211" i="8"/>
  <c r="AE1211" i="8" s="1"/>
  <c r="AP1211" i="8"/>
  <c r="AF1211" i="8" s="1"/>
  <c r="AH1211" i="8"/>
  <c r="AG1211" i="8"/>
  <c r="T1211" i="8"/>
  <c r="S1211" i="8"/>
  <c r="R1211" i="8"/>
  <c r="U1211" i="8" s="1"/>
  <c r="M1211" i="8"/>
  <c r="L1211" i="8"/>
  <c r="AO1211" i="8" s="1"/>
  <c r="K1211" i="8"/>
  <c r="J1211" i="8"/>
  <c r="AQ1210" i="8"/>
  <c r="AG1210" i="8" s="1"/>
  <c r="AP1210" i="8"/>
  <c r="AO1210" i="8"/>
  <c r="AH1210" i="8"/>
  <c r="R1210" i="8"/>
  <c r="M1210" i="8"/>
  <c r="L1210" i="8"/>
  <c r="K1210" i="8"/>
  <c r="J1210" i="8"/>
  <c r="AQ1209" i="8"/>
  <c r="AG1209" i="8" s="1"/>
  <c r="AP1209" i="8"/>
  <c r="AO1209" i="8"/>
  <c r="AH1209" i="8"/>
  <c r="S1209" i="8"/>
  <c r="T1209" i="8"/>
  <c r="M1209" i="8"/>
  <c r="L1209" i="8"/>
  <c r="K1209" i="8"/>
  <c r="J1209" i="8"/>
  <c r="AQ1208" i="8"/>
  <c r="AP1208" i="8"/>
  <c r="AH1208" i="8"/>
  <c r="T1208" i="8"/>
  <c r="R1208" i="8"/>
  <c r="S1208" i="8"/>
  <c r="M1208" i="8"/>
  <c r="L1208" i="8"/>
  <c r="AO1208" i="8" s="1"/>
  <c r="K1208" i="8"/>
  <c r="J1208" i="8"/>
  <c r="AQ1207" i="8"/>
  <c r="AP1207" i="8"/>
  <c r="AH1207" i="8"/>
  <c r="S1207" i="8"/>
  <c r="R1207" i="8"/>
  <c r="U1207" i="8" s="1"/>
  <c r="V1207" i="8" s="1"/>
  <c r="X1207" i="8" s="1"/>
  <c r="M1207" i="8"/>
  <c r="L1207" i="8"/>
  <c r="AO1207" i="8" s="1"/>
  <c r="K1207" i="8"/>
  <c r="J1207" i="8"/>
  <c r="AQ1206" i="8"/>
  <c r="AP1206" i="8"/>
  <c r="AH1206" i="8"/>
  <c r="AF1206" i="8"/>
  <c r="AD1206" i="8"/>
  <c r="S1206" i="8"/>
  <c r="AG1206" i="8"/>
  <c r="M1206" i="8"/>
  <c r="L1206" i="8"/>
  <c r="AO1206" i="8" s="1"/>
  <c r="K1206" i="8"/>
  <c r="J1206" i="8"/>
  <c r="AQ1205" i="8"/>
  <c r="AP1205" i="8"/>
  <c r="AG1205" i="8" s="1"/>
  <c r="AH1205" i="8"/>
  <c r="R1205" i="8"/>
  <c r="T1205" i="8"/>
  <c r="M1205" i="8"/>
  <c r="L1205" i="8"/>
  <c r="AO1205" i="8" s="1"/>
  <c r="K1205" i="8"/>
  <c r="J1205" i="8"/>
  <c r="AQ1204" i="8"/>
  <c r="AG1204" i="8" s="1"/>
  <c r="AP1204" i="8"/>
  <c r="AO1204" i="8"/>
  <c r="AH1204" i="8"/>
  <c r="AE1204" i="8"/>
  <c r="M1204" i="8"/>
  <c r="L1204" i="8"/>
  <c r="K1204" i="8"/>
  <c r="J1204" i="8"/>
  <c r="AQ1203" i="8"/>
  <c r="AP1203" i="8"/>
  <c r="AE1203" i="8" s="1"/>
  <c r="AO1203" i="8"/>
  <c r="AH1203" i="8"/>
  <c r="AG1203" i="8"/>
  <c r="S1203" i="8"/>
  <c r="M1203" i="8"/>
  <c r="L1203" i="8"/>
  <c r="K1203" i="8"/>
  <c r="J1203" i="8"/>
  <c r="AQ1202" i="8"/>
  <c r="AP1202" i="8"/>
  <c r="AF1202" i="8" s="1"/>
  <c r="AH1202" i="8"/>
  <c r="AD1202" i="8"/>
  <c r="R1202" i="8"/>
  <c r="M1202" i="8"/>
  <c r="L1202" i="8"/>
  <c r="AO1202" i="8" s="1"/>
  <c r="K1202" i="8"/>
  <c r="J1202" i="8"/>
  <c r="AQ1201" i="8"/>
  <c r="AP1201" i="8"/>
  <c r="AO1201" i="8"/>
  <c r="AH1201" i="8"/>
  <c r="AF1201" i="8"/>
  <c r="AE1201" i="8"/>
  <c r="T1201" i="8"/>
  <c r="S1201" i="8"/>
  <c r="R1201" i="8"/>
  <c r="M1201" i="8"/>
  <c r="L1201" i="8"/>
  <c r="K1201" i="8"/>
  <c r="J1201" i="8"/>
  <c r="AQ1200" i="8"/>
  <c r="AE1200" i="8" s="1"/>
  <c r="AP1200" i="8"/>
  <c r="AO1200" i="8"/>
  <c r="AH1200" i="8"/>
  <c r="AG1200" i="8"/>
  <c r="AF1200" i="8"/>
  <c r="T1200" i="8"/>
  <c r="S1200" i="8"/>
  <c r="R1200" i="8"/>
  <c r="M1200" i="8"/>
  <c r="L1200" i="8"/>
  <c r="K1200" i="8"/>
  <c r="J1200" i="8"/>
  <c r="AQ1199" i="8"/>
  <c r="AP1199" i="8"/>
  <c r="AF1199" i="8" s="1"/>
  <c r="AH1199" i="8"/>
  <c r="AG1199" i="8"/>
  <c r="T1199" i="8"/>
  <c r="S1199" i="8"/>
  <c r="R1199" i="8"/>
  <c r="U1199" i="8" s="1"/>
  <c r="M1199" i="8"/>
  <c r="L1199" i="8"/>
  <c r="AO1199" i="8" s="1"/>
  <c r="K1199" i="8"/>
  <c r="J1199" i="8"/>
  <c r="AQ1198" i="8"/>
  <c r="AP1198" i="8"/>
  <c r="AF1198" i="8" s="1"/>
  <c r="AO1198" i="8"/>
  <c r="AH1198" i="8"/>
  <c r="S1198" i="8"/>
  <c r="M1198" i="8"/>
  <c r="L1198" i="8"/>
  <c r="K1198" i="8"/>
  <c r="J1198" i="8"/>
  <c r="AQ1197" i="8"/>
  <c r="AP1197" i="8"/>
  <c r="AO1197" i="8"/>
  <c r="AH1197" i="8"/>
  <c r="S1197" i="8"/>
  <c r="T1197" i="8"/>
  <c r="M1197" i="8"/>
  <c r="L1197" i="8"/>
  <c r="K1197" i="8"/>
  <c r="J1197" i="8"/>
  <c r="AQ1196" i="8"/>
  <c r="AP1196" i="8"/>
  <c r="AO1196" i="8"/>
  <c r="AH1196" i="8"/>
  <c r="T1196" i="8"/>
  <c r="R1196" i="8"/>
  <c r="S1196" i="8"/>
  <c r="M1196" i="8"/>
  <c r="L1196" i="8"/>
  <c r="K1196" i="8"/>
  <c r="J1196" i="8"/>
  <c r="AQ1195" i="8"/>
  <c r="AP1195" i="8"/>
  <c r="AH1195" i="8"/>
  <c r="S1195" i="8"/>
  <c r="R1195" i="8"/>
  <c r="U1195" i="8" s="1"/>
  <c r="V1195" i="8" s="1"/>
  <c r="X1195" i="8" s="1"/>
  <c r="M1195" i="8"/>
  <c r="L1195" i="8"/>
  <c r="AO1195" i="8" s="1"/>
  <c r="K1195" i="8"/>
  <c r="J1195" i="8"/>
  <c r="AQ1194" i="8"/>
  <c r="AP1194" i="8"/>
  <c r="AH1194" i="8"/>
  <c r="S1194" i="8"/>
  <c r="M1194" i="8"/>
  <c r="L1194" i="8"/>
  <c r="AO1194" i="8" s="1"/>
  <c r="K1194" i="8"/>
  <c r="J1194" i="8"/>
  <c r="AQ1193" i="8"/>
  <c r="AP1193" i="8"/>
  <c r="AG1193" i="8" s="1"/>
  <c r="AH1193" i="8"/>
  <c r="AD1193" i="8"/>
  <c r="R1193" i="8"/>
  <c r="T1193" i="8"/>
  <c r="M1193" i="8"/>
  <c r="L1193" i="8"/>
  <c r="AO1193" i="8" s="1"/>
  <c r="K1193" i="8"/>
  <c r="J1193" i="8"/>
  <c r="AQ1192" i="8"/>
  <c r="AG1192" i="8" s="1"/>
  <c r="AP1192" i="8"/>
  <c r="AH1192" i="8"/>
  <c r="AE1192" i="8"/>
  <c r="M1192" i="8"/>
  <c r="L1192" i="8"/>
  <c r="AO1192" i="8" s="1"/>
  <c r="K1192" i="8"/>
  <c r="J1192" i="8"/>
  <c r="AQ1191" i="8"/>
  <c r="AP1191" i="8"/>
  <c r="AE1191" i="8" s="1"/>
  <c r="AO1191" i="8"/>
  <c r="AH1191" i="8"/>
  <c r="AG1191" i="8"/>
  <c r="S1191" i="8"/>
  <c r="M1191" i="8"/>
  <c r="L1191" i="8"/>
  <c r="K1191" i="8"/>
  <c r="J1191" i="8"/>
  <c r="AQ1190" i="8"/>
  <c r="AP1190" i="8"/>
  <c r="AF1190" i="8" s="1"/>
  <c r="AH1190" i="8"/>
  <c r="AD1190" i="8"/>
  <c r="R1190" i="8"/>
  <c r="M1190" i="8"/>
  <c r="L1190" i="8"/>
  <c r="AO1190" i="8" s="1"/>
  <c r="K1190" i="8"/>
  <c r="J1190" i="8"/>
  <c r="AQ1189" i="8"/>
  <c r="AG1189" i="8" s="1"/>
  <c r="AP1189" i="8"/>
  <c r="AO1189" i="8"/>
  <c r="AH1189" i="8"/>
  <c r="AF1189" i="8"/>
  <c r="AE1189" i="8"/>
  <c r="R1189" i="8"/>
  <c r="M1189" i="8"/>
  <c r="L1189" i="8"/>
  <c r="K1189" i="8"/>
  <c r="J1189" i="8"/>
  <c r="AQ1188" i="8"/>
  <c r="AP1188" i="8"/>
  <c r="AO1188" i="8"/>
  <c r="AH1188" i="8"/>
  <c r="AG1188" i="8"/>
  <c r="AF1188" i="8"/>
  <c r="AE1188" i="8"/>
  <c r="T1188" i="8"/>
  <c r="S1188" i="8"/>
  <c r="R1188" i="8"/>
  <c r="U1188" i="8" s="1"/>
  <c r="V1188" i="8" s="1"/>
  <c r="X1188" i="8" s="1"/>
  <c r="M1188" i="8"/>
  <c r="L1188" i="8"/>
  <c r="K1188" i="8"/>
  <c r="J1188" i="8"/>
  <c r="AQ1187" i="8"/>
  <c r="AE1187" i="8" s="1"/>
  <c r="AP1187" i="8"/>
  <c r="AH1187" i="8"/>
  <c r="AG1187" i="8"/>
  <c r="AF1187" i="8"/>
  <c r="T1187" i="8"/>
  <c r="S1187" i="8"/>
  <c r="U1187" i="8" s="1"/>
  <c r="R1187" i="8"/>
  <c r="M1187" i="8"/>
  <c r="L1187" i="8"/>
  <c r="AO1187" i="8" s="1"/>
  <c r="K1187" i="8"/>
  <c r="J1187" i="8"/>
  <c r="AQ1186" i="8"/>
  <c r="AE1186" i="8" s="1"/>
  <c r="AP1186" i="8"/>
  <c r="AO1186" i="8"/>
  <c r="AH1186" i="8"/>
  <c r="AG1186" i="8"/>
  <c r="M1186" i="8"/>
  <c r="L1186" i="8"/>
  <c r="K1186" i="8"/>
  <c r="J1186" i="8"/>
  <c r="AQ1185" i="8"/>
  <c r="AG1185" i="8" s="1"/>
  <c r="AP1185" i="8"/>
  <c r="AO1185" i="8"/>
  <c r="AH1185" i="8"/>
  <c r="S1185" i="8"/>
  <c r="T1185" i="8"/>
  <c r="M1185" i="8"/>
  <c r="L1185" i="8"/>
  <c r="K1185" i="8"/>
  <c r="J1185" i="8"/>
  <c r="AQ1184" i="8"/>
  <c r="AP1184" i="8"/>
  <c r="AO1184" i="8"/>
  <c r="AH1184" i="8"/>
  <c r="T1184" i="8"/>
  <c r="S1184" i="8"/>
  <c r="R1184" i="8"/>
  <c r="M1184" i="8"/>
  <c r="L1184" i="8"/>
  <c r="K1184" i="8"/>
  <c r="J1184" i="8"/>
  <c r="AQ1183" i="8"/>
  <c r="AP1183" i="8"/>
  <c r="AH1183" i="8"/>
  <c r="R1183" i="8"/>
  <c r="S1183" i="8"/>
  <c r="M1183" i="8"/>
  <c r="L1183" i="8"/>
  <c r="AO1183" i="8" s="1"/>
  <c r="K1183" i="8"/>
  <c r="J1183" i="8"/>
  <c r="AQ1182" i="8"/>
  <c r="AP1182" i="8"/>
  <c r="AH1182" i="8"/>
  <c r="S1182" i="8"/>
  <c r="M1182" i="8"/>
  <c r="L1182" i="8"/>
  <c r="AO1182" i="8" s="1"/>
  <c r="K1182" i="8"/>
  <c r="J1182" i="8"/>
  <c r="AQ1181" i="8"/>
  <c r="AP1181" i="8"/>
  <c r="AG1181" i="8" s="1"/>
  <c r="AH1181" i="8"/>
  <c r="R1181" i="8"/>
  <c r="T1181" i="8"/>
  <c r="M1181" i="8"/>
  <c r="L1181" i="8"/>
  <c r="AO1181" i="8" s="1"/>
  <c r="K1181" i="8"/>
  <c r="J1181" i="8"/>
  <c r="AQ1180" i="8"/>
  <c r="AP1180" i="8"/>
  <c r="AH1180" i="8"/>
  <c r="M1180" i="8"/>
  <c r="L1180" i="8"/>
  <c r="AO1180" i="8" s="1"/>
  <c r="K1180" i="8"/>
  <c r="J1180" i="8"/>
  <c r="AQ1179" i="8"/>
  <c r="AP1179" i="8"/>
  <c r="AO1179" i="8"/>
  <c r="AH1179" i="8"/>
  <c r="AG1179" i="8"/>
  <c r="AE1179" i="8"/>
  <c r="S1179" i="8"/>
  <c r="M1179" i="8"/>
  <c r="L1179" i="8"/>
  <c r="K1179" i="8"/>
  <c r="J1179" i="8"/>
  <c r="AQ1178" i="8"/>
  <c r="AP1178" i="8"/>
  <c r="AF1178" i="8" s="1"/>
  <c r="AH1178" i="8"/>
  <c r="AD1178" i="8"/>
  <c r="R1178" i="8"/>
  <c r="M1178" i="8"/>
  <c r="L1178" i="8"/>
  <c r="AO1178" i="8" s="1"/>
  <c r="K1178" i="8"/>
  <c r="J1178" i="8"/>
  <c r="AQ1177" i="8"/>
  <c r="AG1177" i="8" s="1"/>
  <c r="AP1177" i="8"/>
  <c r="AO1177" i="8"/>
  <c r="AH1177" i="8"/>
  <c r="AF1177" i="8"/>
  <c r="AE1177" i="8"/>
  <c r="R1177" i="8"/>
  <c r="M1177" i="8"/>
  <c r="L1177" i="8"/>
  <c r="K1177" i="8"/>
  <c r="J1177" i="8"/>
  <c r="AQ1176" i="8"/>
  <c r="AP1176" i="8"/>
  <c r="AD1176" i="8" s="1"/>
  <c r="AO1176" i="8"/>
  <c r="AH1176" i="8"/>
  <c r="AG1176" i="8"/>
  <c r="AF1176" i="8"/>
  <c r="T1176" i="8"/>
  <c r="S1176" i="8"/>
  <c r="R1176" i="8"/>
  <c r="U1176" i="8" s="1"/>
  <c r="V1176" i="8" s="1"/>
  <c r="X1176" i="8" s="1"/>
  <c r="M1176" i="8"/>
  <c r="L1176" i="8"/>
  <c r="K1176" i="8"/>
  <c r="J1176" i="8"/>
  <c r="AQ1175" i="8"/>
  <c r="AP1175" i="8"/>
  <c r="AD1175" i="8" s="1"/>
  <c r="AH1175" i="8"/>
  <c r="AG1175" i="8"/>
  <c r="AF1175" i="8"/>
  <c r="T1175" i="8"/>
  <c r="S1175" i="8"/>
  <c r="R1175" i="8"/>
  <c r="U1175" i="8" s="1"/>
  <c r="M1175" i="8"/>
  <c r="L1175" i="8"/>
  <c r="AO1175" i="8" s="1"/>
  <c r="K1175" i="8"/>
  <c r="J1175" i="8"/>
  <c r="AQ1174" i="8"/>
  <c r="AP1174" i="8"/>
  <c r="AF1174" i="8" s="1"/>
  <c r="AO1174" i="8"/>
  <c r="AH1174" i="8"/>
  <c r="M1174" i="8"/>
  <c r="L1174" i="8"/>
  <c r="K1174" i="8"/>
  <c r="J1174" i="8"/>
  <c r="AQ1173" i="8"/>
  <c r="AP1173" i="8"/>
  <c r="AO1173" i="8"/>
  <c r="AH1173" i="8"/>
  <c r="S1173" i="8"/>
  <c r="T1173" i="8"/>
  <c r="M1173" i="8"/>
  <c r="L1173" i="8"/>
  <c r="K1173" i="8"/>
  <c r="J1173" i="8"/>
  <c r="AQ1172" i="8"/>
  <c r="AP1172" i="8"/>
  <c r="AO1172" i="8"/>
  <c r="AH1172" i="8"/>
  <c r="T1172" i="8"/>
  <c r="S1172" i="8"/>
  <c r="R1172" i="8"/>
  <c r="U1172" i="8" s="1"/>
  <c r="V1172" i="8" s="1"/>
  <c r="X1172" i="8" s="1"/>
  <c r="M1172" i="8"/>
  <c r="L1172" i="8"/>
  <c r="K1172" i="8"/>
  <c r="J1172" i="8"/>
  <c r="AQ1171" i="8"/>
  <c r="AP1171" i="8"/>
  <c r="AH1171" i="8"/>
  <c r="R1171" i="8"/>
  <c r="S1171" i="8"/>
  <c r="U1171" i="8" s="1"/>
  <c r="V1171" i="8" s="1"/>
  <c r="X1171" i="8" s="1"/>
  <c r="M1171" i="8"/>
  <c r="L1171" i="8"/>
  <c r="AO1171" i="8" s="1"/>
  <c r="K1171" i="8"/>
  <c r="J1171" i="8"/>
  <c r="AQ1170" i="8"/>
  <c r="AP1170" i="8"/>
  <c r="AH1170" i="8"/>
  <c r="S1170" i="8"/>
  <c r="M1170" i="8"/>
  <c r="L1170" i="8"/>
  <c r="AO1170" i="8" s="1"/>
  <c r="K1170" i="8"/>
  <c r="J1170" i="8"/>
  <c r="AQ1169" i="8"/>
  <c r="AP1169" i="8"/>
  <c r="AG1169" i="8" s="1"/>
  <c r="AH1169" i="8"/>
  <c r="AD1169" i="8"/>
  <c r="R1169" i="8"/>
  <c r="M1169" i="8"/>
  <c r="L1169" i="8"/>
  <c r="AO1169" i="8" s="1"/>
  <c r="K1169" i="8"/>
  <c r="J1169" i="8"/>
  <c r="AQ1168" i="8"/>
  <c r="AG1168" i="8" s="1"/>
  <c r="AP1168" i="8"/>
  <c r="AH1168" i="8"/>
  <c r="AE1168" i="8"/>
  <c r="R1168" i="8"/>
  <c r="M1168" i="8"/>
  <c r="L1168" i="8"/>
  <c r="AO1168" i="8" s="1"/>
  <c r="K1168" i="8"/>
  <c r="J1168" i="8"/>
  <c r="AQ1167" i="8"/>
  <c r="AP1167" i="8"/>
  <c r="AO1167" i="8"/>
  <c r="AH1167" i="8"/>
  <c r="AF1167" i="8"/>
  <c r="AD1167" i="8"/>
  <c r="AG1167" i="8"/>
  <c r="M1167" i="8"/>
  <c r="L1167" i="8"/>
  <c r="K1167" i="8"/>
  <c r="J1167" i="8"/>
  <c r="AQ1166" i="8"/>
  <c r="AP1166" i="8"/>
  <c r="AH1166" i="8"/>
  <c r="AG1166" i="8"/>
  <c r="AE1166" i="8"/>
  <c r="S1166" i="8"/>
  <c r="M1166" i="8"/>
  <c r="L1166" i="8"/>
  <c r="AO1166" i="8" s="1"/>
  <c r="K1166" i="8"/>
  <c r="J1166" i="8"/>
  <c r="AQ1165" i="8"/>
  <c r="AP1165" i="8"/>
  <c r="AO1165" i="8"/>
  <c r="AH1165" i="8"/>
  <c r="AF1165" i="8"/>
  <c r="AD1165" i="8"/>
  <c r="S1165" i="8"/>
  <c r="U1165" i="8" s="1"/>
  <c r="R1165" i="8"/>
  <c r="M1165" i="8"/>
  <c r="L1165" i="8"/>
  <c r="K1165" i="8"/>
  <c r="J1165" i="8"/>
  <c r="AQ1164" i="8"/>
  <c r="AP1164" i="8"/>
  <c r="AO1164" i="8"/>
  <c r="AH1164" i="8"/>
  <c r="AG1164" i="8"/>
  <c r="AF1164" i="8"/>
  <c r="AE1164" i="8"/>
  <c r="T1164" i="8"/>
  <c r="S1164" i="8"/>
  <c r="R1164" i="8"/>
  <c r="U1164" i="8" s="1"/>
  <c r="V1164" i="8" s="1"/>
  <c r="X1164" i="8" s="1"/>
  <c r="M1164" i="8"/>
  <c r="L1164" i="8"/>
  <c r="K1164" i="8"/>
  <c r="J1164" i="8"/>
  <c r="AQ1163" i="8"/>
  <c r="AP1163" i="8"/>
  <c r="AG1163" i="8" s="1"/>
  <c r="AH1163" i="8"/>
  <c r="T1163" i="8"/>
  <c r="S1163" i="8"/>
  <c r="R1163" i="8"/>
  <c r="M1163" i="8"/>
  <c r="L1163" i="8"/>
  <c r="AO1163" i="8" s="1"/>
  <c r="K1163" i="8"/>
  <c r="J1163" i="8"/>
  <c r="AQ1162" i="8"/>
  <c r="AP1162" i="8"/>
  <c r="AO1162" i="8"/>
  <c r="AH1162" i="8"/>
  <c r="M1162" i="8"/>
  <c r="L1162" i="8"/>
  <c r="K1162" i="8"/>
  <c r="J1162" i="8"/>
  <c r="AQ1161" i="8"/>
  <c r="AG1161" i="8" s="1"/>
  <c r="AP1161" i="8"/>
  <c r="AO1161" i="8"/>
  <c r="AH1161" i="8"/>
  <c r="S1161" i="8"/>
  <c r="T1161" i="8"/>
  <c r="M1161" i="8"/>
  <c r="L1161" i="8"/>
  <c r="K1161" i="8"/>
  <c r="J1161" i="8"/>
  <c r="AQ1160" i="8"/>
  <c r="AP1160" i="8"/>
  <c r="AH1160" i="8"/>
  <c r="T1160" i="8"/>
  <c r="S1160" i="8"/>
  <c r="R1160" i="8"/>
  <c r="M1160" i="8"/>
  <c r="L1160" i="8"/>
  <c r="AO1160" i="8" s="1"/>
  <c r="K1160" i="8"/>
  <c r="J1160" i="8"/>
  <c r="AQ1159" i="8"/>
  <c r="AP1159" i="8"/>
  <c r="AH1159" i="8"/>
  <c r="S1159" i="8"/>
  <c r="M1159" i="8"/>
  <c r="L1159" i="8"/>
  <c r="AO1159" i="8" s="1"/>
  <c r="K1159" i="8"/>
  <c r="J1159" i="8"/>
  <c r="AQ1158" i="8"/>
  <c r="AP1158" i="8"/>
  <c r="AH1158" i="8"/>
  <c r="S1158" i="8"/>
  <c r="M1158" i="8"/>
  <c r="L1158" i="8"/>
  <c r="AO1158" i="8" s="1"/>
  <c r="K1158" i="8"/>
  <c r="J1158" i="8"/>
  <c r="AQ1157" i="8"/>
  <c r="AP1157" i="8"/>
  <c r="AG1157" i="8" s="1"/>
  <c r="AH1157" i="8"/>
  <c r="R1157" i="8"/>
  <c r="M1157" i="8"/>
  <c r="L1157" i="8"/>
  <c r="AO1157" i="8" s="1"/>
  <c r="K1157" i="8"/>
  <c r="J1157" i="8"/>
  <c r="AQ1156" i="8"/>
  <c r="AG1156" i="8" s="1"/>
  <c r="AP1156" i="8"/>
  <c r="AH1156" i="8"/>
  <c r="AE1156" i="8"/>
  <c r="M1156" i="8"/>
  <c r="L1156" i="8"/>
  <c r="AO1156" i="8" s="1"/>
  <c r="K1156" i="8"/>
  <c r="J1156" i="8"/>
  <c r="AQ1155" i="8"/>
  <c r="AP1155" i="8"/>
  <c r="AO1155" i="8"/>
  <c r="AH1155" i="8"/>
  <c r="AF1155" i="8"/>
  <c r="AD1155" i="8"/>
  <c r="AG1155" i="8"/>
  <c r="M1155" i="8"/>
  <c r="L1155" i="8"/>
  <c r="K1155" i="8"/>
  <c r="J1155" i="8"/>
  <c r="AQ1154" i="8"/>
  <c r="AP1154" i="8"/>
  <c r="AF1154" i="8" s="1"/>
  <c r="AH1154" i="8"/>
  <c r="AG1154" i="8"/>
  <c r="AD1154" i="8"/>
  <c r="S1154" i="8"/>
  <c r="M1154" i="8"/>
  <c r="L1154" i="8"/>
  <c r="AO1154" i="8" s="1"/>
  <c r="K1154" i="8"/>
  <c r="J1154" i="8"/>
  <c r="AQ1153" i="8"/>
  <c r="AG1153" i="8" s="1"/>
  <c r="AP1153" i="8"/>
  <c r="AO1153" i="8"/>
  <c r="AH1153" i="8"/>
  <c r="AF1153" i="8"/>
  <c r="AD1153" i="8"/>
  <c r="S1153" i="8"/>
  <c r="R1153" i="8"/>
  <c r="U1153" i="8" s="1"/>
  <c r="T1153" i="8"/>
  <c r="M1153" i="8"/>
  <c r="L1153" i="8"/>
  <c r="K1153" i="8"/>
  <c r="J1153" i="8"/>
  <c r="AQ1152" i="8"/>
  <c r="AP1152" i="8"/>
  <c r="AO1152" i="8"/>
  <c r="AH1152" i="8"/>
  <c r="AG1152" i="8"/>
  <c r="AF1152" i="8"/>
  <c r="AE1152" i="8"/>
  <c r="T1152" i="8"/>
  <c r="S1152" i="8"/>
  <c r="R1152" i="8"/>
  <c r="M1152" i="8"/>
  <c r="L1152" i="8"/>
  <c r="K1152" i="8"/>
  <c r="J1152" i="8"/>
  <c r="AQ1151" i="8"/>
  <c r="AE1151" i="8" s="1"/>
  <c r="AP1151" i="8"/>
  <c r="AF1151" i="8" s="1"/>
  <c r="AH1151" i="8"/>
  <c r="AG1151" i="8"/>
  <c r="T1151" i="8"/>
  <c r="S1151" i="8"/>
  <c r="R1151" i="8"/>
  <c r="M1151" i="8"/>
  <c r="L1151" i="8"/>
  <c r="AO1151" i="8" s="1"/>
  <c r="K1151" i="8"/>
  <c r="J1151" i="8"/>
  <c r="AQ1150" i="8"/>
  <c r="AP1150" i="8"/>
  <c r="AO1150" i="8"/>
  <c r="AH1150" i="8"/>
  <c r="M1150" i="8"/>
  <c r="L1150" i="8"/>
  <c r="K1150" i="8"/>
  <c r="J1150" i="8"/>
  <c r="AQ1149" i="8"/>
  <c r="AP1149" i="8"/>
  <c r="AO1149" i="8"/>
  <c r="AH1149" i="8"/>
  <c r="S1149" i="8"/>
  <c r="T1149" i="8"/>
  <c r="M1149" i="8"/>
  <c r="L1149" i="8"/>
  <c r="K1149" i="8"/>
  <c r="J1149" i="8"/>
  <c r="AQ1148" i="8"/>
  <c r="AP1148" i="8"/>
  <c r="AH1148" i="8"/>
  <c r="T1148" i="8"/>
  <c r="S1148" i="8"/>
  <c r="R1148" i="8"/>
  <c r="M1148" i="8"/>
  <c r="L1148" i="8"/>
  <c r="AO1148" i="8" s="1"/>
  <c r="K1148" i="8"/>
  <c r="J1148" i="8"/>
  <c r="AQ1147" i="8"/>
  <c r="AP1147" i="8"/>
  <c r="AO1147" i="8"/>
  <c r="AH1147" i="8"/>
  <c r="S1147" i="8"/>
  <c r="M1147" i="8"/>
  <c r="L1147" i="8"/>
  <c r="K1147" i="8"/>
  <c r="J1147" i="8"/>
  <c r="AQ1146" i="8"/>
  <c r="AP1146" i="8"/>
  <c r="AH1146" i="8"/>
  <c r="S1146" i="8"/>
  <c r="M1146" i="8"/>
  <c r="L1146" i="8"/>
  <c r="AO1146" i="8" s="1"/>
  <c r="K1146" i="8"/>
  <c r="J1146" i="8"/>
  <c r="AQ1145" i="8"/>
  <c r="AP1145" i="8"/>
  <c r="AH1145" i="8"/>
  <c r="R1145" i="8"/>
  <c r="M1145" i="8"/>
  <c r="L1145" i="8"/>
  <c r="AO1145" i="8" s="1"/>
  <c r="K1145" i="8"/>
  <c r="J1145" i="8"/>
  <c r="AQ1144" i="8"/>
  <c r="AP1144" i="8"/>
  <c r="AH1144" i="8"/>
  <c r="AE1144" i="8"/>
  <c r="M1144" i="8"/>
  <c r="L1144" i="8"/>
  <c r="AO1144" i="8" s="1"/>
  <c r="K1144" i="8"/>
  <c r="J1144" i="8"/>
  <c r="AQ1143" i="8"/>
  <c r="AE1143" i="8" s="1"/>
  <c r="AP1143" i="8"/>
  <c r="AO1143" i="8"/>
  <c r="AH1143" i="8"/>
  <c r="AG1143" i="8"/>
  <c r="S1143" i="8"/>
  <c r="M1143" i="8"/>
  <c r="L1143" i="8"/>
  <c r="K1143" i="8"/>
  <c r="J1143" i="8"/>
  <c r="AQ1142" i="8"/>
  <c r="AP1142" i="8"/>
  <c r="AF1142" i="8" s="1"/>
  <c r="AH1142" i="8"/>
  <c r="AG1142" i="8"/>
  <c r="AE1142" i="8"/>
  <c r="R1142" i="8"/>
  <c r="S1142" i="8"/>
  <c r="M1142" i="8"/>
  <c r="L1142" i="8"/>
  <c r="AO1142" i="8" s="1"/>
  <c r="K1142" i="8"/>
  <c r="J1142" i="8"/>
  <c r="AQ1141" i="8"/>
  <c r="AG1141" i="8" s="1"/>
  <c r="AP1141" i="8"/>
  <c r="AO1141" i="8"/>
  <c r="AH1141" i="8"/>
  <c r="AF1141" i="8"/>
  <c r="AE1141" i="8"/>
  <c r="R1141" i="8"/>
  <c r="M1141" i="8"/>
  <c r="L1141" i="8"/>
  <c r="K1141" i="8"/>
  <c r="J1141" i="8"/>
  <c r="AQ1140" i="8"/>
  <c r="AP1140" i="8"/>
  <c r="AO1140" i="8"/>
  <c r="AH1140" i="8"/>
  <c r="AG1140" i="8"/>
  <c r="AF1140" i="8"/>
  <c r="AE1140" i="8"/>
  <c r="T1140" i="8"/>
  <c r="S1140" i="8"/>
  <c r="R1140" i="8"/>
  <c r="M1140" i="8"/>
  <c r="L1140" i="8"/>
  <c r="K1140" i="8"/>
  <c r="J1140" i="8"/>
  <c r="AQ1139" i="8"/>
  <c r="AE1139" i="8" s="1"/>
  <c r="AP1139" i="8"/>
  <c r="AH1139" i="8"/>
  <c r="AG1139" i="8"/>
  <c r="AF1139" i="8"/>
  <c r="R1139" i="8"/>
  <c r="T1139" i="8"/>
  <c r="M1139" i="8"/>
  <c r="L1139" i="8"/>
  <c r="AO1139" i="8" s="1"/>
  <c r="K1139" i="8"/>
  <c r="J1139" i="8"/>
  <c r="AQ1138" i="8"/>
  <c r="AP1138" i="8"/>
  <c r="AO1138" i="8"/>
  <c r="AH1138" i="8"/>
  <c r="AG1138" i="8"/>
  <c r="AE1138" i="8"/>
  <c r="R1138" i="8"/>
  <c r="M1138" i="8"/>
  <c r="L1138" i="8"/>
  <c r="K1138" i="8"/>
  <c r="J1138" i="8"/>
  <c r="AQ1137" i="8"/>
  <c r="AP1137" i="8"/>
  <c r="AO1137" i="8"/>
  <c r="AH1137" i="8"/>
  <c r="S1137" i="8"/>
  <c r="M1137" i="8"/>
  <c r="L1137" i="8"/>
  <c r="K1137" i="8"/>
  <c r="J1137" i="8"/>
  <c r="AQ1136" i="8"/>
  <c r="AP1136" i="8"/>
  <c r="AH1136" i="8"/>
  <c r="AG1136" i="8"/>
  <c r="AD1136" i="8"/>
  <c r="T1136" i="8"/>
  <c r="S1136" i="8"/>
  <c r="R1136" i="8"/>
  <c r="M1136" i="8"/>
  <c r="L1136" i="8"/>
  <c r="AO1136" i="8" s="1"/>
  <c r="K1136" i="8"/>
  <c r="J1136" i="8"/>
  <c r="AQ1135" i="8"/>
  <c r="AP1135" i="8"/>
  <c r="AO1135" i="8"/>
  <c r="AH1135" i="8"/>
  <c r="S1135" i="8"/>
  <c r="M1135" i="8"/>
  <c r="L1135" i="8"/>
  <c r="K1135" i="8"/>
  <c r="J1135" i="8"/>
  <c r="AQ1134" i="8"/>
  <c r="AP1134" i="8"/>
  <c r="AH1134" i="8"/>
  <c r="AF1134" i="8"/>
  <c r="AD1134" i="8"/>
  <c r="S1134" i="8"/>
  <c r="M1134" i="8"/>
  <c r="L1134" i="8"/>
  <c r="AO1134" i="8" s="1"/>
  <c r="K1134" i="8"/>
  <c r="J1134" i="8"/>
  <c r="AQ1133" i="8"/>
  <c r="AP1133" i="8"/>
  <c r="AH1133" i="8"/>
  <c r="R1133" i="8"/>
  <c r="M1133" i="8"/>
  <c r="L1133" i="8"/>
  <c r="AO1133" i="8" s="1"/>
  <c r="K1133" i="8"/>
  <c r="J1133" i="8"/>
  <c r="AQ1132" i="8"/>
  <c r="AG1132" i="8" s="1"/>
  <c r="AP1132" i="8"/>
  <c r="AH1132" i="8"/>
  <c r="AE1132" i="8"/>
  <c r="M1132" i="8"/>
  <c r="L1132" i="8"/>
  <c r="AO1132" i="8" s="1"/>
  <c r="K1132" i="8"/>
  <c r="J1132" i="8"/>
  <c r="AQ1131" i="8"/>
  <c r="AE1131" i="8" s="1"/>
  <c r="AP1131" i="8"/>
  <c r="AO1131" i="8"/>
  <c r="AH1131" i="8"/>
  <c r="AG1131" i="8"/>
  <c r="T1131" i="8"/>
  <c r="S1131" i="8"/>
  <c r="R1131" i="8"/>
  <c r="U1131" i="8" s="1"/>
  <c r="V1131" i="8" s="1"/>
  <c r="X1131" i="8" s="1"/>
  <c r="M1131" i="8"/>
  <c r="L1131" i="8"/>
  <c r="K1131" i="8"/>
  <c r="J1131" i="8"/>
  <c r="AQ1130" i="8"/>
  <c r="AP1130" i="8"/>
  <c r="AO1130" i="8"/>
  <c r="AH1130" i="8"/>
  <c r="AG1130" i="8"/>
  <c r="AE1130" i="8"/>
  <c r="T1130" i="8"/>
  <c r="R1130" i="8"/>
  <c r="S1130" i="8"/>
  <c r="M1130" i="8"/>
  <c r="L1130" i="8"/>
  <c r="K1130" i="8"/>
  <c r="J1130" i="8"/>
  <c r="AQ1129" i="8"/>
  <c r="AP1129" i="8"/>
  <c r="AD1129" i="8" s="1"/>
  <c r="AO1129" i="8"/>
  <c r="AH1129" i="8"/>
  <c r="AG1129" i="8"/>
  <c r="AF1129" i="8"/>
  <c r="U1129" i="8"/>
  <c r="T1129" i="8"/>
  <c r="S1129" i="8"/>
  <c r="R1129" i="8"/>
  <c r="M1129" i="8"/>
  <c r="L1129" i="8"/>
  <c r="K1129" i="8"/>
  <c r="J1129" i="8"/>
  <c r="AQ1128" i="8"/>
  <c r="AF1128" i="8" s="1"/>
  <c r="AP1128" i="8"/>
  <c r="AO1128" i="8"/>
  <c r="AH1128" i="8"/>
  <c r="AG1128" i="8"/>
  <c r="U1128" i="8"/>
  <c r="V1128" i="8" s="1"/>
  <c r="X1128" i="8" s="1"/>
  <c r="T1128" i="8"/>
  <c r="R1128" i="8"/>
  <c r="S1128" i="8"/>
  <c r="M1128" i="8"/>
  <c r="L1128" i="8"/>
  <c r="K1128" i="8"/>
  <c r="J1128" i="8"/>
  <c r="AQ1127" i="8"/>
  <c r="AP1127" i="8"/>
  <c r="AO1127" i="8"/>
  <c r="AH1127" i="8"/>
  <c r="X1127" i="8"/>
  <c r="V1127" i="8"/>
  <c r="U1127" i="8"/>
  <c r="T1127" i="8"/>
  <c r="S1127" i="8"/>
  <c r="R1127" i="8"/>
  <c r="M1127" i="8"/>
  <c r="L1127" i="8"/>
  <c r="K1127" i="8"/>
  <c r="J1127" i="8"/>
  <c r="AQ1126" i="8"/>
  <c r="AP1126" i="8"/>
  <c r="AO1126" i="8"/>
  <c r="AH1126" i="8"/>
  <c r="M1126" i="8"/>
  <c r="L1126" i="8"/>
  <c r="K1126" i="8"/>
  <c r="J1126" i="8"/>
  <c r="AQ1125" i="8"/>
  <c r="AP1125" i="8"/>
  <c r="AO1125" i="8"/>
  <c r="AH1125" i="8"/>
  <c r="S1125" i="8"/>
  <c r="M1125" i="8"/>
  <c r="L1125" i="8"/>
  <c r="K1125" i="8"/>
  <c r="J1125" i="8"/>
  <c r="AQ1124" i="8"/>
  <c r="AP1124" i="8"/>
  <c r="AF1124" i="8" s="1"/>
  <c r="AH1124" i="8"/>
  <c r="S1124" i="8"/>
  <c r="M1124" i="8"/>
  <c r="L1124" i="8"/>
  <c r="AO1124" i="8" s="1"/>
  <c r="K1124" i="8"/>
  <c r="J1124" i="8"/>
  <c r="AQ1123" i="8"/>
  <c r="AG1123" i="8" s="1"/>
  <c r="AP1123" i="8"/>
  <c r="AH1123" i="8"/>
  <c r="AF1123" i="8"/>
  <c r="AE1123" i="8"/>
  <c r="R1123" i="8"/>
  <c r="T1123" i="8"/>
  <c r="M1123" i="8"/>
  <c r="L1123" i="8"/>
  <c r="AO1123" i="8" s="1"/>
  <c r="K1123" i="8"/>
  <c r="J1123" i="8"/>
  <c r="AQ1122" i="8"/>
  <c r="AP1122" i="8"/>
  <c r="AH1122" i="8"/>
  <c r="AG1122" i="8"/>
  <c r="AE1122" i="8"/>
  <c r="S1122" i="8"/>
  <c r="M1122" i="8"/>
  <c r="L1122" i="8"/>
  <c r="AO1122" i="8" s="1"/>
  <c r="K1122" i="8"/>
  <c r="J1122" i="8"/>
  <c r="AQ1121" i="8"/>
  <c r="AE1121" i="8" s="1"/>
  <c r="AP1121" i="8"/>
  <c r="AH1121" i="8"/>
  <c r="AG1121" i="8"/>
  <c r="S1121" i="8"/>
  <c r="M1121" i="8"/>
  <c r="L1121" i="8"/>
  <c r="AO1121" i="8" s="1"/>
  <c r="K1121" i="8"/>
  <c r="J1121" i="8"/>
  <c r="AQ1120" i="8"/>
  <c r="AP1120" i="8"/>
  <c r="AO1120" i="8"/>
  <c r="AH1120" i="8"/>
  <c r="AG1120" i="8"/>
  <c r="AE1120" i="8"/>
  <c r="M1120" i="8"/>
  <c r="L1120" i="8"/>
  <c r="K1120" i="8"/>
  <c r="J1120" i="8"/>
  <c r="AQ1119" i="8"/>
  <c r="AP1119" i="8"/>
  <c r="AO1119" i="8"/>
  <c r="AH1119" i="8"/>
  <c r="AF1119" i="8"/>
  <c r="AD1119" i="8"/>
  <c r="S1119" i="8"/>
  <c r="R1119" i="8"/>
  <c r="T1119" i="8"/>
  <c r="M1119" i="8"/>
  <c r="L1119" i="8"/>
  <c r="K1119" i="8"/>
  <c r="J1119" i="8"/>
  <c r="AQ1118" i="8"/>
  <c r="AP1118" i="8"/>
  <c r="AO1118" i="8"/>
  <c r="AH1118" i="8"/>
  <c r="AG1118" i="8"/>
  <c r="AF1118" i="8"/>
  <c r="AE1118" i="8"/>
  <c r="T1118" i="8"/>
  <c r="S1118" i="8"/>
  <c r="R1118" i="8"/>
  <c r="M1118" i="8"/>
  <c r="L1118" i="8"/>
  <c r="K1118" i="8"/>
  <c r="J1118" i="8"/>
  <c r="AQ1117" i="8"/>
  <c r="AP1117" i="8"/>
  <c r="AD1117" i="8" s="1"/>
  <c r="AO1117" i="8"/>
  <c r="AH1117" i="8"/>
  <c r="AG1117" i="8"/>
  <c r="AF1117" i="8"/>
  <c r="T1117" i="8"/>
  <c r="S1117" i="8"/>
  <c r="U1117" i="8" s="1"/>
  <c r="R1117" i="8"/>
  <c r="M1117" i="8"/>
  <c r="L1117" i="8"/>
  <c r="K1117" i="8"/>
  <c r="J1117" i="8"/>
  <c r="AQ1116" i="8"/>
  <c r="AF1116" i="8" s="1"/>
  <c r="AP1116" i="8"/>
  <c r="AO1116" i="8"/>
  <c r="AH1116" i="8"/>
  <c r="AG1116" i="8"/>
  <c r="T1116" i="8"/>
  <c r="R1116" i="8"/>
  <c r="S1116" i="8"/>
  <c r="M1116" i="8"/>
  <c r="L1116" i="8"/>
  <c r="K1116" i="8"/>
  <c r="J1116" i="8"/>
  <c r="AQ1115" i="8"/>
  <c r="AP1115" i="8"/>
  <c r="AO1115" i="8"/>
  <c r="AH1115" i="8"/>
  <c r="T1115" i="8"/>
  <c r="S1115" i="8"/>
  <c r="U1115" i="8" s="1"/>
  <c r="V1115" i="8" s="1"/>
  <c r="X1115" i="8" s="1"/>
  <c r="R1115" i="8"/>
  <c r="M1115" i="8"/>
  <c r="L1115" i="8"/>
  <c r="K1115" i="8"/>
  <c r="J1115" i="8"/>
  <c r="AQ1114" i="8"/>
  <c r="AP1114" i="8"/>
  <c r="AO1114" i="8"/>
  <c r="AH1114" i="8"/>
  <c r="M1114" i="8"/>
  <c r="L1114" i="8"/>
  <c r="K1114" i="8"/>
  <c r="J1114" i="8"/>
  <c r="AQ1113" i="8"/>
  <c r="AP1113" i="8"/>
  <c r="AO1113" i="8"/>
  <c r="AH1113" i="8"/>
  <c r="S1113" i="8"/>
  <c r="M1113" i="8"/>
  <c r="L1113" i="8"/>
  <c r="K1113" i="8"/>
  <c r="J1113" i="8"/>
  <c r="AQ1112" i="8"/>
  <c r="AP1112" i="8"/>
  <c r="AH1112" i="8"/>
  <c r="S1112" i="8"/>
  <c r="M1112" i="8"/>
  <c r="L1112" i="8"/>
  <c r="AO1112" i="8" s="1"/>
  <c r="K1112" i="8"/>
  <c r="J1112" i="8"/>
  <c r="AQ1111" i="8"/>
  <c r="AG1111" i="8" s="1"/>
  <c r="AP1111" i="8"/>
  <c r="AH1111" i="8"/>
  <c r="AF1111" i="8"/>
  <c r="AD1111" i="8"/>
  <c r="R1111" i="8"/>
  <c r="T1111" i="8"/>
  <c r="M1111" i="8"/>
  <c r="L1111" i="8"/>
  <c r="AO1111" i="8" s="1"/>
  <c r="K1111" i="8"/>
  <c r="J1111" i="8"/>
  <c r="AQ1110" i="8"/>
  <c r="AP1110" i="8"/>
  <c r="AD1110" i="8" s="1"/>
  <c r="AH1110" i="8"/>
  <c r="AG1110" i="8"/>
  <c r="AF1110" i="8"/>
  <c r="S1110" i="8"/>
  <c r="M1110" i="8"/>
  <c r="L1110" i="8"/>
  <c r="AO1110" i="8" s="1"/>
  <c r="K1110" i="8"/>
  <c r="J1110" i="8"/>
  <c r="AQ1109" i="8"/>
  <c r="AE1109" i="8" s="1"/>
  <c r="AP1109" i="8"/>
  <c r="AH1109" i="8"/>
  <c r="AG1109" i="8"/>
  <c r="S1109" i="8"/>
  <c r="M1109" i="8"/>
  <c r="L1109" i="8"/>
  <c r="AO1109" i="8" s="1"/>
  <c r="K1109" i="8"/>
  <c r="J1109" i="8"/>
  <c r="AQ1108" i="8"/>
  <c r="AP1108" i="8"/>
  <c r="AO1108" i="8"/>
  <c r="AH1108" i="8"/>
  <c r="AF1108" i="8"/>
  <c r="AD1108" i="8"/>
  <c r="M1108" i="8"/>
  <c r="L1108" i="8"/>
  <c r="K1108" i="8"/>
  <c r="J1108" i="8"/>
  <c r="AQ1107" i="8"/>
  <c r="AP1107" i="8"/>
  <c r="AG1107" i="8" s="1"/>
  <c r="AO1107" i="8"/>
  <c r="AH1107" i="8"/>
  <c r="AF1107" i="8"/>
  <c r="AE1107" i="8"/>
  <c r="R1107" i="8"/>
  <c r="M1107" i="8"/>
  <c r="L1107" i="8"/>
  <c r="K1107" i="8"/>
  <c r="J1107" i="8"/>
  <c r="AQ1106" i="8"/>
  <c r="AP1106" i="8"/>
  <c r="AD1106" i="8" s="1"/>
  <c r="AO1106" i="8"/>
  <c r="AH1106" i="8"/>
  <c r="AG1106" i="8"/>
  <c r="AF1106" i="8"/>
  <c r="T1106" i="8"/>
  <c r="S1106" i="8"/>
  <c r="R1106" i="8"/>
  <c r="U1106" i="8" s="1"/>
  <c r="V1106" i="8" s="1"/>
  <c r="X1106" i="8" s="1"/>
  <c r="M1106" i="8"/>
  <c r="L1106" i="8"/>
  <c r="K1106" i="8"/>
  <c r="J1106" i="8"/>
  <c r="AQ1105" i="8"/>
  <c r="AE1105" i="8" s="1"/>
  <c r="AP1105" i="8"/>
  <c r="AO1105" i="8"/>
  <c r="AH1105" i="8"/>
  <c r="AG1105" i="8"/>
  <c r="AF1105" i="8"/>
  <c r="U1105" i="8"/>
  <c r="T1105" i="8"/>
  <c r="S1105" i="8"/>
  <c r="R1105" i="8"/>
  <c r="M1105" i="8"/>
  <c r="L1105" i="8"/>
  <c r="K1105" i="8"/>
  <c r="J1105" i="8"/>
  <c r="AQ1104" i="8"/>
  <c r="AF1104" i="8" s="1"/>
  <c r="AP1104" i="8"/>
  <c r="AO1104" i="8"/>
  <c r="AH1104" i="8"/>
  <c r="AG1104" i="8"/>
  <c r="U1104" i="8"/>
  <c r="V1104" i="8" s="1"/>
  <c r="X1104" i="8" s="1"/>
  <c r="T1104" i="8"/>
  <c r="R1104" i="8"/>
  <c r="S1104" i="8"/>
  <c r="M1104" i="8"/>
  <c r="L1104" i="8"/>
  <c r="K1104" i="8"/>
  <c r="J1104" i="8"/>
  <c r="AQ1103" i="8"/>
  <c r="AP1103" i="8"/>
  <c r="AO1103" i="8"/>
  <c r="AH1103" i="8"/>
  <c r="T1103" i="8"/>
  <c r="S1103" i="8"/>
  <c r="R1103" i="8"/>
  <c r="U1103" i="8" s="1"/>
  <c r="V1103" i="8" s="1"/>
  <c r="X1103" i="8" s="1"/>
  <c r="M1103" i="8"/>
  <c r="L1103" i="8"/>
  <c r="K1103" i="8"/>
  <c r="J1103" i="8"/>
  <c r="AQ1102" i="8"/>
  <c r="AP1102" i="8"/>
  <c r="AO1102" i="8"/>
  <c r="AH1102" i="8"/>
  <c r="M1102" i="8"/>
  <c r="L1102" i="8"/>
  <c r="K1102" i="8"/>
  <c r="J1102" i="8"/>
  <c r="AQ1101" i="8"/>
  <c r="AP1101" i="8"/>
  <c r="AO1101" i="8"/>
  <c r="AH1101" i="8"/>
  <c r="S1101" i="8"/>
  <c r="M1101" i="8"/>
  <c r="L1101" i="8"/>
  <c r="K1101" i="8"/>
  <c r="J1101" i="8"/>
  <c r="AQ1100" i="8"/>
  <c r="AP1100" i="8"/>
  <c r="AF1100" i="8" s="1"/>
  <c r="AH1100" i="8"/>
  <c r="S1100" i="8"/>
  <c r="M1100" i="8"/>
  <c r="L1100" i="8"/>
  <c r="AO1100" i="8" s="1"/>
  <c r="K1100" i="8"/>
  <c r="J1100" i="8"/>
  <c r="AQ1099" i="8"/>
  <c r="AG1099" i="8" s="1"/>
  <c r="AP1099" i="8"/>
  <c r="AH1099" i="8"/>
  <c r="AF1099" i="8"/>
  <c r="AE1099" i="8"/>
  <c r="R1099" i="8"/>
  <c r="T1099" i="8"/>
  <c r="M1099" i="8"/>
  <c r="L1099" i="8"/>
  <c r="AO1099" i="8" s="1"/>
  <c r="K1099" i="8"/>
  <c r="J1099" i="8"/>
  <c r="AQ1098" i="8"/>
  <c r="AP1098" i="8"/>
  <c r="AD1098" i="8" s="1"/>
  <c r="AH1098" i="8"/>
  <c r="AG1098" i="8"/>
  <c r="AF1098" i="8"/>
  <c r="S1098" i="8"/>
  <c r="M1098" i="8"/>
  <c r="L1098" i="8"/>
  <c r="AO1098" i="8" s="1"/>
  <c r="K1098" i="8"/>
  <c r="J1098" i="8"/>
  <c r="AQ1097" i="8"/>
  <c r="AE1097" i="8" s="1"/>
  <c r="AP1097" i="8"/>
  <c r="AH1097" i="8"/>
  <c r="AG1097" i="8"/>
  <c r="S1097" i="8"/>
  <c r="M1097" i="8"/>
  <c r="L1097" i="8"/>
  <c r="AO1097" i="8" s="1"/>
  <c r="K1097" i="8"/>
  <c r="J1097" i="8"/>
  <c r="AQ1096" i="8"/>
  <c r="AP1096" i="8"/>
  <c r="AO1096" i="8"/>
  <c r="AH1096" i="8"/>
  <c r="AG1096" i="8"/>
  <c r="AF1096" i="8"/>
  <c r="AE1096" i="8"/>
  <c r="AD1096" i="8"/>
  <c r="M1096" i="8"/>
  <c r="L1096" i="8"/>
  <c r="K1096" i="8"/>
  <c r="J1096" i="8"/>
  <c r="AQ1095" i="8"/>
  <c r="AP1095" i="8"/>
  <c r="AG1095" i="8" s="1"/>
  <c r="AO1095" i="8"/>
  <c r="AH1095" i="8"/>
  <c r="AF1095" i="8"/>
  <c r="AE1095" i="8"/>
  <c r="S1095" i="8"/>
  <c r="R1095" i="8"/>
  <c r="T1095" i="8"/>
  <c r="M1095" i="8"/>
  <c r="L1095" i="8"/>
  <c r="K1095" i="8"/>
  <c r="J1095" i="8"/>
  <c r="AQ1094" i="8"/>
  <c r="AP1094" i="8"/>
  <c r="AO1094" i="8"/>
  <c r="AH1094" i="8"/>
  <c r="AG1094" i="8"/>
  <c r="AF1094" i="8"/>
  <c r="AE1094" i="8"/>
  <c r="T1094" i="8"/>
  <c r="S1094" i="8"/>
  <c r="R1094" i="8"/>
  <c r="M1094" i="8"/>
  <c r="L1094" i="8"/>
  <c r="K1094" i="8"/>
  <c r="J1094" i="8"/>
  <c r="AQ1093" i="8"/>
  <c r="AP1093" i="8"/>
  <c r="AD1093" i="8" s="1"/>
  <c r="AO1093" i="8"/>
  <c r="AH1093" i="8"/>
  <c r="AG1093" i="8"/>
  <c r="AF1093" i="8"/>
  <c r="T1093" i="8"/>
  <c r="S1093" i="8"/>
  <c r="R1093" i="8"/>
  <c r="U1093" i="8" s="1"/>
  <c r="V1093" i="8"/>
  <c r="X1093" i="8" s="1"/>
  <c r="M1093" i="8"/>
  <c r="L1093" i="8"/>
  <c r="K1093" i="8"/>
  <c r="J1093" i="8"/>
  <c r="AQ1092" i="8"/>
  <c r="AF1092" i="8" s="1"/>
  <c r="AP1092" i="8"/>
  <c r="AO1092" i="8"/>
  <c r="AH1092" i="8"/>
  <c r="AG1092" i="8"/>
  <c r="T1092" i="8"/>
  <c r="S1092" i="8"/>
  <c r="R1092" i="8"/>
  <c r="U1092" i="8" s="1"/>
  <c r="V1092" i="8" s="1"/>
  <c r="X1092" i="8" s="1"/>
  <c r="M1092" i="8"/>
  <c r="L1092" i="8"/>
  <c r="K1092" i="8"/>
  <c r="J1092" i="8"/>
  <c r="AQ1091" i="8"/>
  <c r="AP1091" i="8"/>
  <c r="AO1091" i="8"/>
  <c r="AH1091" i="8"/>
  <c r="T1091" i="8"/>
  <c r="R1091" i="8"/>
  <c r="S1091" i="8"/>
  <c r="M1091" i="8"/>
  <c r="L1091" i="8"/>
  <c r="K1091" i="8"/>
  <c r="J1091" i="8"/>
  <c r="AQ1090" i="8"/>
  <c r="AP1090" i="8"/>
  <c r="AO1090" i="8"/>
  <c r="AH1090" i="8"/>
  <c r="M1090" i="8"/>
  <c r="L1090" i="8"/>
  <c r="K1090" i="8"/>
  <c r="J1090" i="8"/>
  <c r="AQ1089" i="8"/>
  <c r="AP1089" i="8"/>
  <c r="AO1089" i="8"/>
  <c r="AH1089" i="8"/>
  <c r="S1089" i="8"/>
  <c r="M1089" i="8"/>
  <c r="L1089" i="8"/>
  <c r="K1089" i="8"/>
  <c r="J1089" i="8"/>
  <c r="AQ1088" i="8"/>
  <c r="AP1088" i="8"/>
  <c r="AF1088" i="8" s="1"/>
  <c r="AH1088" i="8"/>
  <c r="S1088" i="8"/>
  <c r="M1088" i="8"/>
  <c r="L1088" i="8"/>
  <c r="AO1088" i="8" s="1"/>
  <c r="K1088" i="8"/>
  <c r="J1088" i="8"/>
  <c r="AQ1087" i="8"/>
  <c r="AG1087" i="8" s="1"/>
  <c r="AP1087" i="8"/>
  <c r="AH1087" i="8"/>
  <c r="AF1087" i="8"/>
  <c r="AE1087" i="8"/>
  <c r="R1087" i="8"/>
  <c r="T1087" i="8"/>
  <c r="M1087" i="8"/>
  <c r="L1087" i="8"/>
  <c r="AO1087" i="8" s="1"/>
  <c r="K1087" i="8"/>
  <c r="J1087" i="8"/>
  <c r="AQ1086" i="8"/>
  <c r="AP1086" i="8"/>
  <c r="AH1086" i="8"/>
  <c r="AG1086" i="8"/>
  <c r="AE1086" i="8"/>
  <c r="S1086" i="8"/>
  <c r="M1086" i="8"/>
  <c r="L1086" i="8"/>
  <c r="AO1086" i="8" s="1"/>
  <c r="K1086" i="8"/>
  <c r="J1086" i="8"/>
  <c r="AQ1085" i="8"/>
  <c r="AE1085" i="8" s="1"/>
  <c r="AP1085" i="8"/>
  <c r="AH1085" i="8"/>
  <c r="AG1085" i="8"/>
  <c r="S1085" i="8"/>
  <c r="M1085" i="8"/>
  <c r="L1085" i="8"/>
  <c r="AO1085" i="8" s="1"/>
  <c r="K1085" i="8"/>
  <c r="J1085" i="8"/>
  <c r="AQ1084" i="8"/>
  <c r="AP1084" i="8"/>
  <c r="AO1084" i="8"/>
  <c r="AH1084" i="8"/>
  <c r="AF1084" i="8"/>
  <c r="AD1084" i="8"/>
  <c r="M1084" i="8"/>
  <c r="L1084" i="8"/>
  <c r="K1084" i="8"/>
  <c r="J1084" i="8"/>
  <c r="AQ1083" i="8"/>
  <c r="AP1083" i="8"/>
  <c r="AG1083" i="8" s="1"/>
  <c r="AO1083" i="8"/>
  <c r="AH1083" i="8"/>
  <c r="AF1083" i="8"/>
  <c r="AD1083" i="8"/>
  <c r="S1083" i="8"/>
  <c r="R1083" i="8"/>
  <c r="U1083" i="8" s="1"/>
  <c r="M1083" i="8"/>
  <c r="L1083" i="8"/>
  <c r="K1083" i="8"/>
  <c r="J1083" i="8"/>
  <c r="AQ1082" i="8"/>
  <c r="AP1082" i="8"/>
  <c r="AO1082" i="8"/>
  <c r="AH1082" i="8"/>
  <c r="AG1082" i="8"/>
  <c r="AF1082" i="8"/>
  <c r="AE1082" i="8"/>
  <c r="T1082" i="8"/>
  <c r="S1082" i="8"/>
  <c r="R1082" i="8"/>
  <c r="U1082" i="8" s="1"/>
  <c r="V1082" i="8" s="1"/>
  <c r="X1082" i="8" s="1"/>
  <c r="M1082" i="8"/>
  <c r="L1082" i="8"/>
  <c r="K1082" i="8"/>
  <c r="J1082" i="8"/>
  <c r="AQ1081" i="8"/>
  <c r="AE1081" i="8" s="1"/>
  <c r="AP1081" i="8"/>
  <c r="AO1081" i="8"/>
  <c r="AH1081" i="8"/>
  <c r="AG1081" i="8"/>
  <c r="AF1081" i="8"/>
  <c r="T1081" i="8"/>
  <c r="S1081" i="8"/>
  <c r="R1081" i="8"/>
  <c r="U1081" i="8" s="1"/>
  <c r="M1081" i="8"/>
  <c r="L1081" i="8"/>
  <c r="K1081" i="8"/>
  <c r="J1081" i="8"/>
  <c r="AQ1080" i="8"/>
  <c r="AF1080" i="8" s="1"/>
  <c r="AP1080" i="8"/>
  <c r="AO1080" i="8"/>
  <c r="AH1080" i="8"/>
  <c r="AG1080" i="8"/>
  <c r="T1080" i="8"/>
  <c r="S1080" i="8"/>
  <c r="R1080" i="8"/>
  <c r="U1080" i="8" s="1"/>
  <c r="V1080" i="8" s="1"/>
  <c r="X1080" i="8" s="1"/>
  <c r="M1080" i="8"/>
  <c r="L1080" i="8"/>
  <c r="K1080" i="8"/>
  <c r="J1080" i="8"/>
  <c r="AQ1079" i="8"/>
  <c r="AP1079" i="8"/>
  <c r="AO1079" i="8"/>
  <c r="AH1079" i="8"/>
  <c r="T1079" i="8"/>
  <c r="R1079" i="8"/>
  <c r="S1079" i="8"/>
  <c r="U1079" i="8" s="1"/>
  <c r="V1079" i="8" s="1"/>
  <c r="X1079" i="8" s="1"/>
  <c r="M1079" i="8"/>
  <c r="L1079" i="8"/>
  <c r="K1079" i="8"/>
  <c r="J1079" i="8"/>
  <c r="AQ1078" i="8"/>
  <c r="AP1078" i="8"/>
  <c r="AO1078" i="8"/>
  <c r="AH1078" i="8"/>
  <c r="M1078" i="8"/>
  <c r="L1078" i="8"/>
  <c r="K1078" i="8"/>
  <c r="J1078" i="8"/>
  <c r="AQ1077" i="8"/>
  <c r="AP1077" i="8"/>
  <c r="AO1077" i="8"/>
  <c r="AH1077" i="8"/>
  <c r="S1077" i="8"/>
  <c r="M1077" i="8"/>
  <c r="L1077" i="8"/>
  <c r="K1077" i="8"/>
  <c r="J1077" i="8"/>
  <c r="AQ1076" i="8"/>
  <c r="AP1076" i="8"/>
  <c r="AH1076" i="8"/>
  <c r="S1076" i="8"/>
  <c r="M1076" i="8"/>
  <c r="L1076" i="8"/>
  <c r="AO1076" i="8" s="1"/>
  <c r="K1076" i="8"/>
  <c r="J1076" i="8"/>
  <c r="AQ1075" i="8"/>
  <c r="AG1075" i="8" s="1"/>
  <c r="AP1075" i="8"/>
  <c r="AH1075" i="8"/>
  <c r="AF1075" i="8"/>
  <c r="AD1075" i="8"/>
  <c r="R1075" i="8"/>
  <c r="T1075" i="8"/>
  <c r="M1075" i="8"/>
  <c r="L1075" i="8"/>
  <c r="AO1075" i="8" s="1"/>
  <c r="K1075" i="8"/>
  <c r="J1075" i="8"/>
  <c r="AQ1074" i="8"/>
  <c r="AP1074" i="8"/>
  <c r="AH1074" i="8"/>
  <c r="AG1074" i="8"/>
  <c r="AE1074" i="8"/>
  <c r="S1074" i="8"/>
  <c r="M1074" i="8"/>
  <c r="L1074" i="8"/>
  <c r="AO1074" i="8" s="1"/>
  <c r="K1074" i="8"/>
  <c r="J1074" i="8"/>
  <c r="AQ1073" i="8"/>
  <c r="AE1073" i="8" s="1"/>
  <c r="AP1073" i="8"/>
  <c r="AH1073" i="8"/>
  <c r="AG1073" i="8"/>
  <c r="S1073" i="8"/>
  <c r="M1073" i="8"/>
  <c r="L1073" i="8"/>
  <c r="AO1073" i="8" s="1"/>
  <c r="K1073" i="8"/>
  <c r="J1073" i="8"/>
  <c r="AQ1072" i="8"/>
  <c r="AP1072" i="8"/>
  <c r="AO1072" i="8"/>
  <c r="AH1072" i="8"/>
  <c r="AG1072" i="8"/>
  <c r="AE1072" i="8"/>
  <c r="M1072" i="8"/>
  <c r="L1072" i="8"/>
  <c r="K1072" i="8"/>
  <c r="J1072" i="8"/>
  <c r="AQ1071" i="8"/>
  <c r="AP1071" i="8"/>
  <c r="AG1071" i="8" s="1"/>
  <c r="AO1071" i="8"/>
  <c r="AH1071" i="8"/>
  <c r="AF1071" i="8"/>
  <c r="AE1071" i="8"/>
  <c r="S1071" i="8"/>
  <c r="R1071" i="8"/>
  <c r="M1071" i="8"/>
  <c r="L1071" i="8"/>
  <c r="K1071" i="8"/>
  <c r="J1071" i="8"/>
  <c r="AQ1070" i="8"/>
  <c r="AP1070" i="8"/>
  <c r="AO1070" i="8"/>
  <c r="AH1070" i="8"/>
  <c r="AG1070" i="8"/>
  <c r="AF1070" i="8"/>
  <c r="AE1070" i="8"/>
  <c r="T1070" i="8"/>
  <c r="S1070" i="8"/>
  <c r="R1070" i="8"/>
  <c r="M1070" i="8"/>
  <c r="L1070" i="8"/>
  <c r="K1070" i="8"/>
  <c r="J1070" i="8"/>
  <c r="AQ1069" i="8"/>
  <c r="AE1069" i="8" s="1"/>
  <c r="AP1069" i="8"/>
  <c r="AO1069" i="8"/>
  <c r="AH1069" i="8"/>
  <c r="AG1069" i="8"/>
  <c r="AF1069" i="8"/>
  <c r="T1069" i="8"/>
  <c r="S1069" i="8"/>
  <c r="R1069" i="8"/>
  <c r="U1069" i="8" s="1"/>
  <c r="V1069" i="8" s="1"/>
  <c r="X1069" i="8" s="1"/>
  <c r="M1069" i="8"/>
  <c r="L1069" i="8"/>
  <c r="K1069" i="8"/>
  <c r="J1069" i="8"/>
  <c r="AQ1068" i="8"/>
  <c r="AF1068" i="8" s="1"/>
  <c r="AP1068" i="8"/>
  <c r="AO1068" i="8"/>
  <c r="AH1068" i="8"/>
  <c r="AG1068" i="8"/>
  <c r="T1068" i="8"/>
  <c r="S1068" i="8"/>
  <c r="R1068" i="8"/>
  <c r="U1068" i="8" s="1"/>
  <c r="V1068" i="8" s="1"/>
  <c r="X1068" i="8" s="1"/>
  <c r="M1068" i="8"/>
  <c r="L1068" i="8"/>
  <c r="K1068" i="8"/>
  <c r="J1068" i="8"/>
  <c r="AQ1067" i="8"/>
  <c r="AP1067" i="8"/>
  <c r="AO1067" i="8"/>
  <c r="AH1067" i="8"/>
  <c r="T1067" i="8"/>
  <c r="R1067" i="8"/>
  <c r="S1067" i="8"/>
  <c r="U1067" i="8" s="1"/>
  <c r="V1067" i="8" s="1"/>
  <c r="X1067" i="8" s="1"/>
  <c r="M1067" i="8"/>
  <c r="L1067" i="8"/>
  <c r="K1067" i="8"/>
  <c r="J1067" i="8"/>
  <c r="AQ1066" i="8"/>
  <c r="AP1066" i="8"/>
  <c r="AO1066" i="8"/>
  <c r="AH1066" i="8"/>
  <c r="M1066" i="8"/>
  <c r="L1066" i="8"/>
  <c r="K1066" i="8"/>
  <c r="J1066" i="8"/>
  <c r="AQ1065" i="8"/>
  <c r="AP1065" i="8"/>
  <c r="AO1065" i="8"/>
  <c r="AH1065" i="8"/>
  <c r="S1065" i="8"/>
  <c r="M1065" i="8"/>
  <c r="L1065" i="8"/>
  <c r="K1065" i="8"/>
  <c r="J1065" i="8"/>
  <c r="AQ1064" i="8"/>
  <c r="AP1064" i="8"/>
  <c r="AF1064" i="8" s="1"/>
  <c r="AH1064" i="8"/>
  <c r="S1064" i="8"/>
  <c r="M1064" i="8"/>
  <c r="L1064" i="8"/>
  <c r="AO1064" i="8" s="1"/>
  <c r="K1064" i="8"/>
  <c r="J1064" i="8"/>
  <c r="AQ1063" i="8"/>
  <c r="AG1063" i="8" s="1"/>
  <c r="AP1063" i="8"/>
  <c r="AH1063" i="8"/>
  <c r="AF1063" i="8"/>
  <c r="AD1063" i="8"/>
  <c r="R1063" i="8"/>
  <c r="S1063" i="8"/>
  <c r="M1063" i="8"/>
  <c r="L1063" i="8"/>
  <c r="AO1063" i="8" s="1"/>
  <c r="K1063" i="8"/>
  <c r="J1063" i="8"/>
  <c r="AQ1062" i="8"/>
  <c r="AP1062" i="8"/>
  <c r="AH1062" i="8"/>
  <c r="AG1062" i="8"/>
  <c r="AE1062" i="8"/>
  <c r="S1062" i="8"/>
  <c r="M1062" i="8"/>
  <c r="L1062" i="8"/>
  <c r="AO1062" i="8" s="1"/>
  <c r="K1062" i="8"/>
  <c r="J1062" i="8"/>
  <c r="AQ1061" i="8"/>
  <c r="AE1061" i="8" s="1"/>
  <c r="AP1061" i="8"/>
  <c r="AH1061" i="8"/>
  <c r="AG1061" i="8"/>
  <c r="S1061" i="8"/>
  <c r="M1061" i="8"/>
  <c r="L1061" i="8"/>
  <c r="AO1061" i="8" s="1"/>
  <c r="K1061" i="8"/>
  <c r="J1061" i="8"/>
  <c r="AQ1060" i="8"/>
  <c r="AP1060" i="8"/>
  <c r="AO1060" i="8"/>
  <c r="AH1060" i="8"/>
  <c r="AF1060" i="8"/>
  <c r="AD1060" i="8"/>
  <c r="M1060" i="8"/>
  <c r="L1060" i="8"/>
  <c r="K1060" i="8"/>
  <c r="J1060" i="8"/>
  <c r="AQ1059" i="8"/>
  <c r="AP1059" i="8"/>
  <c r="AG1059" i="8" s="1"/>
  <c r="AO1059" i="8"/>
  <c r="AH1059" i="8"/>
  <c r="AF1059" i="8"/>
  <c r="AE1059" i="8"/>
  <c r="S1059" i="8"/>
  <c r="R1059" i="8"/>
  <c r="U1059" i="8" s="1"/>
  <c r="M1059" i="8"/>
  <c r="L1059" i="8"/>
  <c r="K1059" i="8"/>
  <c r="J1059" i="8"/>
  <c r="AQ1058" i="8"/>
  <c r="AP1058" i="8"/>
  <c r="AO1058" i="8"/>
  <c r="AH1058" i="8"/>
  <c r="AG1058" i="8"/>
  <c r="AF1058" i="8"/>
  <c r="AE1058" i="8"/>
  <c r="T1058" i="8"/>
  <c r="S1058" i="8"/>
  <c r="R1058" i="8"/>
  <c r="M1058" i="8"/>
  <c r="L1058" i="8"/>
  <c r="K1058" i="8"/>
  <c r="J1058" i="8"/>
  <c r="AQ1057" i="8"/>
  <c r="AP1057" i="8"/>
  <c r="AD1057" i="8" s="1"/>
  <c r="AO1057" i="8"/>
  <c r="AH1057" i="8"/>
  <c r="AG1057" i="8"/>
  <c r="AF1057" i="8"/>
  <c r="T1057" i="8"/>
  <c r="S1057" i="8"/>
  <c r="R1057" i="8"/>
  <c r="U1057" i="8" s="1"/>
  <c r="M1057" i="8"/>
  <c r="L1057" i="8"/>
  <c r="K1057" i="8"/>
  <c r="J1057" i="8"/>
  <c r="AQ1056" i="8"/>
  <c r="AF1056" i="8" s="1"/>
  <c r="AP1056" i="8"/>
  <c r="AO1056" i="8"/>
  <c r="AH1056" i="8"/>
  <c r="AG1056" i="8"/>
  <c r="T1056" i="8"/>
  <c r="S1056" i="8"/>
  <c r="R1056" i="8"/>
  <c r="U1056" i="8" s="1"/>
  <c r="V1056" i="8" s="1"/>
  <c r="X1056" i="8" s="1"/>
  <c r="M1056" i="8"/>
  <c r="L1056" i="8"/>
  <c r="K1056" i="8"/>
  <c r="J1056" i="8"/>
  <c r="AQ1055" i="8"/>
  <c r="AP1055" i="8"/>
  <c r="AO1055" i="8"/>
  <c r="AH1055" i="8"/>
  <c r="T1055" i="8"/>
  <c r="R1055" i="8"/>
  <c r="S1055" i="8"/>
  <c r="M1055" i="8"/>
  <c r="L1055" i="8"/>
  <c r="K1055" i="8"/>
  <c r="J1055" i="8"/>
  <c r="AQ1054" i="8"/>
  <c r="AP1054" i="8"/>
  <c r="AO1054" i="8"/>
  <c r="AH1054" i="8"/>
  <c r="M1054" i="8"/>
  <c r="L1054" i="8"/>
  <c r="K1054" i="8"/>
  <c r="J1054" i="8"/>
  <c r="AQ1053" i="8"/>
  <c r="AP1053" i="8"/>
  <c r="AO1053" i="8"/>
  <c r="AH1053" i="8"/>
  <c r="S1053" i="8"/>
  <c r="M1053" i="8"/>
  <c r="L1053" i="8"/>
  <c r="K1053" i="8"/>
  <c r="J1053" i="8"/>
  <c r="AQ1052" i="8"/>
  <c r="AP1052" i="8"/>
  <c r="AH1052" i="8"/>
  <c r="AD1052" i="8"/>
  <c r="S1052" i="8"/>
  <c r="M1052" i="8"/>
  <c r="L1052" i="8"/>
  <c r="AO1052" i="8" s="1"/>
  <c r="K1052" i="8"/>
  <c r="J1052" i="8"/>
  <c r="AQ1051" i="8"/>
  <c r="AG1051" i="8" s="1"/>
  <c r="AP1051" i="8"/>
  <c r="AH1051" i="8"/>
  <c r="AD1051" i="8"/>
  <c r="R1051" i="8"/>
  <c r="M1051" i="8"/>
  <c r="L1051" i="8"/>
  <c r="AO1051" i="8" s="1"/>
  <c r="K1051" i="8"/>
  <c r="J1051" i="8"/>
  <c r="AQ1050" i="8"/>
  <c r="AP1050" i="8"/>
  <c r="AH1050" i="8"/>
  <c r="AG1050" i="8"/>
  <c r="AE1050" i="8"/>
  <c r="S1050" i="8"/>
  <c r="R1050" i="8"/>
  <c r="AF1050" i="8"/>
  <c r="M1050" i="8"/>
  <c r="L1050" i="8"/>
  <c r="AO1050" i="8" s="1"/>
  <c r="K1050" i="8"/>
  <c r="J1050" i="8"/>
  <c r="AQ1049" i="8"/>
  <c r="AP1049" i="8"/>
  <c r="AH1049" i="8"/>
  <c r="AF1049" i="8"/>
  <c r="AD1049" i="8"/>
  <c r="T1049" i="8"/>
  <c r="M1049" i="8"/>
  <c r="L1049" i="8"/>
  <c r="AO1049" i="8" s="1"/>
  <c r="K1049" i="8"/>
  <c r="J1049" i="8"/>
  <c r="AQ1048" i="8"/>
  <c r="AP1048" i="8"/>
  <c r="AO1048" i="8"/>
  <c r="AH1048" i="8"/>
  <c r="AG1048" i="8"/>
  <c r="AE1048" i="8"/>
  <c r="M1048" i="8"/>
  <c r="L1048" i="8"/>
  <c r="K1048" i="8"/>
  <c r="J1048" i="8"/>
  <c r="AQ1047" i="8"/>
  <c r="AP1047" i="8"/>
  <c r="AG1047" i="8" s="1"/>
  <c r="AO1047" i="8"/>
  <c r="AH1047" i="8"/>
  <c r="AF1047" i="8"/>
  <c r="AD1047" i="8"/>
  <c r="S1047" i="8"/>
  <c r="R1047" i="8"/>
  <c r="U1047" i="8" s="1"/>
  <c r="V1047" i="8" s="1"/>
  <c r="X1047" i="8" s="1"/>
  <c r="M1047" i="8"/>
  <c r="L1047" i="8"/>
  <c r="K1047" i="8"/>
  <c r="J1047" i="8"/>
  <c r="AQ1046" i="8"/>
  <c r="AP1046" i="8"/>
  <c r="AO1046" i="8"/>
  <c r="AH1046" i="8"/>
  <c r="AG1046" i="8"/>
  <c r="AF1046" i="8"/>
  <c r="AE1046" i="8"/>
  <c r="T1046" i="8"/>
  <c r="S1046" i="8"/>
  <c r="R1046" i="8"/>
  <c r="U1046" i="8" s="1"/>
  <c r="V1046" i="8" s="1"/>
  <c r="X1046" i="8" s="1"/>
  <c r="M1046" i="8"/>
  <c r="L1046" i="8"/>
  <c r="K1046" i="8"/>
  <c r="J1046" i="8"/>
  <c r="AQ1045" i="8"/>
  <c r="AE1045" i="8" s="1"/>
  <c r="AP1045" i="8"/>
  <c r="AO1045" i="8"/>
  <c r="AH1045" i="8"/>
  <c r="AG1045" i="8"/>
  <c r="AF1045" i="8"/>
  <c r="T1045" i="8"/>
  <c r="S1045" i="8"/>
  <c r="U1045" i="8" s="1"/>
  <c r="R1045" i="8"/>
  <c r="M1045" i="8"/>
  <c r="L1045" i="8"/>
  <c r="K1045" i="8"/>
  <c r="J1045" i="8"/>
  <c r="AQ1044" i="8"/>
  <c r="AP1044" i="8"/>
  <c r="AO1044" i="8"/>
  <c r="AH1044" i="8"/>
  <c r="AG1044" i="8"/>
  <c r="T1044" i="8"/>
  <c r="S1044" i="8"/>
  <c r="R1044" i="8"/>
  <c r="M1044" i="8"/>
  <c r="L1044" i="8"/>
  <c r="K1044" i="8"/>
  <c r="J1044" i="8"/>
  <c r="AQ1043" i="8"/>
  <c r="AP1043" i="8"/>
  <c r="AH1043" i="8"/>
  <c r="T1043" i="8"/>
  <c r="R1043" i="8"/>
  <c r="S1043" i="8"/>
  <c r="U1043" i="8" s="1"/>
  <c r="V1043" i="8" s="1"/>
  <c r="X1043" i="8" s="1"/>
  <c r="M1043" i="8"/>
  <c r="L1043" i="8"/>
  <c r="AO1043" i="8" s="1"/>
  <c r="K1043" i="8"/>
  <c r="J1043" i="8"/>
  <c r="AQ1042" i="8"/>
  <c r="AP1042" i="8"/>
  <c r="AH1042" i="8"/>
  <c r="M1042" i="8"/>
  <c r="L1042" i="8"/>
  <c r="AO1042" i="8" s="1"/>
  <c r="K1042" i="8"/>
  <c r="J1042" i="8"/>
  <c r="AQ1041" i="8"/>
  <c r="AP1041" i="8"/>
  <c r="AO1041" i="8"/>
  <c r="AH1041" i="8"/>
  <c r="S1041" i="8"/>
  <c r="M1041" i="8"/>
  <c r="L1041" i="8"/>
  <c r="K1041" i="8"/>
  <c r="J1041" i="8"/>
  <c r="AQ1040" i="8"/>
  <c r="AP1040" i="8"/>
  <c r="AF1040" i="8" s="1"/>
  <c r="AH1040" i="8"/>
  <c r="AD1040" i="8"/>
  <c r="S1040" i="8"/>
  <c r="M1040" i="8"/>
  <c r="L1040" i="8"/>
  <c r="AO1040" i="8" s="1"/>
  <c r="K1040" i="8"/>
  <c r="J1040" i="8"/>
  <c r="AQ1039" i="8"/>
  <c r="AG1039" i="8" s="1"/>
  <c r="AP1039" i="8"/>
  <c r="AH1039" i="8"/>
  <c r="AE1039" i="8"/>
  <c r="R1039" i="8"/>
  <c r="S1039" i="8"/>
  <c r="M1039" i="8"/>
  <c r="L1039" i="8"/>
  <c r="AO1039" i="8" s="1"/>
  <c r="K1039" i="8"/>
  <c r="J1039" i="8"/>
  <c r="AQ1038" i="8"/>
  <c r="AP1038" i="8"/>
  <c r="AH1038" i="8"/>
  <c r="AG1038" i="8"/>
  <c r="AF1038" i="8"/>
  <c r="AE1038" i="8"/>
  <c r="S1038" i="8"/>
  <c r="M1038" i="8"/>
  <c r="L1038" i="8"/>
  <c r="AO1038" i="8" s="1"/>
  <c r="K1038" i="8"/>
  <c r="J1038" i="8"/>
  <c r="AQ1037" i="8"/>
  <c r="AP1037" i="8"/>
  <c r="AH1037" i="8"/>
  <c r="AG1037" i="8"/>
  <c r="AE1037" i="8"/>
  <c r="S1037" i="8"/>
  <c r="M1037" i="8"/>
  <c r="L1037" i="8"/>
  <c r="AO1037" i="8" s="1"/>
  <c r="K1037" i="8"/>
  <c r="J1037" i="8"/>
  <c r="AQ1036" i="8"/>
  <c r="AP1036" i="8"/>
  <c r="AO1036" i="8"/>
  <c r="AH1036" i="8"/>
  <c r="AF1036" i="8"/>
  <c r="AD1036" i="8"/>
  <c r="M1036" i="8"/>
  <c r="L1036" i="8"/>
  <c r="K1036" i="8"/>
  <c r="J1036" i="8"/>
  <c r="AQ1035" i="8"/>
  <c r="AP1035" i="8"/>
  <c r="AG1035" i="8" s="1"/>
  <c r="AO1035" i="8"/>
  <c r="AH1035" i="8"/>
  <c r="AE1035" i="8"/>
  <c r="S1035" i="8"/>
  <c r="M1035" i="8"/>
  <c r="L1035" i="8"/>
  <c r="K1035" i="8"/>
  <c r="J1035" i="8"/>
  <c r="AQ1034" i="8"/>
  <c r="AP1034" i="8"/>
  <c r="AO1034" i="8"/>
  <c r="AH1034" i="8"/>
  <c r="AG1034" i="8"/>
  <c r="AF1034" i="8"/>
  <c r="AD1034" i="8"/>
  <c r="R1034" i="8"/>
  <c r="T1034" i="8"/>
  <c r="M1034" i="8"/>
  <c r="L1034" i="8"/>
  <c r="K1034" i="8"/>
  <c r="J1034" i="8"/>
  <c r="AQ1033" i="8"/>
  <c r="AP1033" i="8"/>
  <c r="AO1033" i="8"/>
  <c r="AH1033" i="8"/>
  <c r="T1033" i="8"/>
  <c r="S1033" i="8"/>
  <c r="R1033" i="8"/>
  <c r="U1033" i="8" s="1"/>
  <c r="V1033" i="8" s="1"/>
  <c r="X1033" i="8" s="1"/>
  <c r="M1033" i="8"/>
  <c r="L1033" i="8"/>
  <c r="K1033" i="8"/>
  <c r="J1033" i="8"/>
  <c r="AQ1032" i="8"/>
  <c r="AG1032" i="8" s="1"/>
  <c r="AP1032" i="8"/>
  <c r="AD1032" i="8" s="1"/>
  <c r="AO1032" i="8"/>
  <c r="AH1032" i="8"/>
  <c r="AF1032" i="8"/>
  <c r="T1032" i="8"/>
  <c r="S1032" i="8"/>
  <c r="R1032" i="8"/>
  <c r="U1032" i="8" s="1"/>
  <c r="V1032" i="8" s="1"/>
  <c r="X1032" i="8" s="1"/>
  <c r="Z1032" i="8" s="1"/>
  <c r="AB1032" i="8" s="1"/>
  <c r="M1032" i="8"/>
  <c r="L1032" i="8"/>
  <c r="K1032" i="8"/>
  <c r="J1032" i="8"/>
  <c r="AQ1031" i="8"/>
  <c r="AE1031" i="8" s="1"/>
  <c r="AP1031" i="8"/>
  <c r="AH1031" i="8"/>
  <c r="AG1031" i="8"/>
  <c r="T1031" i="8"/>
  <c r="R1031" i="8"/>
  <c r="U1031" i="8" s="1"/>
  <c r="V1031" i="8" s="1"/>
  <c r="X1031" i="8" s="1"/>
  <c r="S1031" i="8"/>
  <c r="M1031" i="8"/>
  <c r="L1031" i="8"/>
  <c r="AO1031" i="8" s="1"/>
  <c r="K1031" i="8"/>
  <c r="J1031" i="8"/>
  <c r="AQ1030" i="8"/>
  <c r="AP1030" i="8"/>
  <c r="AH1030" i="8"/>
  <c r="M1030" i="8"/>
  <c r="L1030" i="8"/>
  <c r="AO1030" i="8" s="1"/>
  <c r="K1030" i="8"/>
  <c r="J1030" i="8"/>
  <c r="AQ1029" i="8"/>
  <c r="AP1029" i="8"/>
  <c r="AF1029" i="8" s="1"/>
  <c r="AO1029" i="8"/>
  <c r="AH1029" i="8"/>
  <c r="S1029" i="8"/>
  <c r="M1029" i="8"/>
  <c r="L1029" i="8"/>
  <c r="K1029" i="8"/>
  <c r="J1029" i="8"/>
  <c r="AQ1028" i="8"/>
  <c r="AE1028" i="8" s="1"/>
  <c r="AP1028" i="8"/>
  <c r="AF1028" i="8" s="1"/>
  <c r="AH1028" i="8"/>
  <c r="S1028" i="8"/>
  <c r="M1028" i="8"/>
  <c r="L1028" i="8"/>
  <c r="AO1028" i="8" s="1"/>
  <c r="K1028" i="8"/>
  <c r="J1028" i="8"/>
  <c r="AQ1027" i="8"/>
  <c r="AP1027" i="8"/>
  <c r="AH1027" i="8"/>
  <c r="R1027" i="8"/>
  <c r="S1027" i="8"/>
  <c r="M1027" i="8"/>
  <c r="L1027" i="8"/>
  <c r="AO1027" i="8" s="1"/>
  <c r="K1027" i="8"/>
  <c r="J1027" i="8"/>
  <c r="AQ1026" i="8"/>
  <c r="AP1026" i="8"/>
  <c r="AH1026" i="8"/>
  <c r="AG1026" i="8"/>
  <c r="AF1026" i="8"/>
  <c r="AD1026" i="8"/>
  <c r="S1026" i="8"/>
  <c r="R1026" i="8"/>
  <c r="U1026" i="8" s="1"/>
  <c r="M1026" i="8"/>
  <c r="L1026" i="8"/>
  <c r="AO1026" i="8" s="1"/>
  <c r="K1026" i="8"/>
  <c r="J1026" i="8"/>
  <c r="AQ1025" i="8"/>
  <c r="AP1025" i="8"/>
  <c r="AH1025" i="8"/>
  <c r="AG1025" i="8"/>
  <c r="AF1025" i="8"/>
  <c r="AD1025" i="8"/>
  <c r="T1025" i="8"/>
  <c r="S1025" i="8"/>
  <c r="M1025" i="8"/>
  <c r="L1025" i="8"/>
  <c r="AO1025" i="8" s="1"/>
  <c r="K1025" i="8"/>
  <c r="J1025" i="8"/>
  <c r="AQ1024" i="8"/>
  <c r="AP1024" i="8"/>
  <c r="AO1024" i="8"/>
  <c r="AH1024" i="8"/>
  <c r="AF1024" i="8"/>
  <c r="AD1024" i="8"/>
  <c r="M1024" i="8"/>
  <c r="L1024" i="8"/>
  <c r="K1024" i="8"/>
  <c r="J1024" i="8"/>
  <c r="AQ1023" i="8"/>
  <c r="AP1023" i="8"/>
  <c r="AG1023" i="8" s="1"/>
  <c r="AH1023" i="8"/>
  <c r="AE1023" i="8"/>
  <c r="S1023" i="8"/>
  <c r="M1023" i="8"/>
  <c r="L1023" i="8"/>
  <c r="AO1023" i="8" s="1"/>
  <c r="K1023" i="8"/>
  <c r="J1023" i="8"/>
  <c r="AQ1022" i="8"/>
  <c r="AP1022" i="8"/>
  <c r="AH1022" i="8"/>
  <c r="AG1022" i="8"/>
  <c r="AF1022" i="8"/>
  <c r="AD1022" i="8"/>
  <c r="S1022" i="8"/>
  <c r="R1022" i="8"/>
  <c r="U1022" i="8" s="1"/>
  <c r="M1022" i="8"/>
  <c r="L1022" i="8"/>
  <c r="AO1022" i="8" s="1"/>
  <c r="K1022" i="8"/>
  <c r="J1022" i="8"/>
  <c r="AQ1021" i="8"/>
  <c r="AP1021" i="8"/>
  <c r="AD1021" i="8" s="1"/>
  <c r="AO1021" i="8"/>
  <c r="AH1021" i="8"/>
  <c r="AG1021" i="8"/>
  <c r="AF1021" i="8"/>
  <c r="S1021" i="8"/>
  <c r="R1021" i="8"/>
  <c r="U1021" i="8" s="1"/>
  <c r="M1021" i="8"/>
  <c r="L1021" i="8"/>
  <c r="K1021" i="8"/>
  <c r="J1021" i="8"/>
  <c r="AQ1020" i="8"/>
  <c r="AG1020" i="8" s="1"/>
  <c r="AP1020" i="8"/>
  <c r="AH1020" i="8"/>
  <c r="AF1020" i="8"/>
  <c r="AD1020" i="8"/>
  <c r="S1020" i="8"/>
  <c r="R1020" i="8"/>
  <c r="U1020" i="8" s="1"/>
  <c r="M1020" i="8"/>
  <c r="L1020" i="8"/>
  <c r="AO1020" i="8" s="1"/>
  <c r="K1020" i="8"/>
  <c r="J1020" i="8"/>
  <c r="AQ1019" i="8"/>
  <c r="AP1019" i="8"/>
  <c r="AH1019" i="8"/>
  <c r="R1019" i="8"/>
  <c r="S1019" i="8"/>
  <c r="U1019" i="8" s="1"/>
  <c r="V1019" i="8" s="1"/>
  <c r="X1019" i="8" s="1"/>
  <c r="M1019" i="8"/>
  <c r="L1019" i="8"/>
  <c r="AO1019" i="8" s="1"/>
  <c r="K1019" i="8"/>
  <c r="J1019" i="8"/>
  <c r="AQ1018" i="8"/>
  <c r="AP1018" i="8"/>
  <c r="AO1018" i="8"/>
  <c r="AH1018" i="8"/>
  <c r="M1018" i="8"/>
  <c r="L1018" i="8"/>
  <c r="K1018" i="8"/>
  <c r="J1018" i="8"/>
  <c r="AQ1017" i="8"/>
  <c r="AE1017" i="8" s="1"/>
  <c r="AP1017" i="8"/>
  <c r="AH1017" i="8"/>
  <c r="AG1017" i="8"/>
  <c r="AF1017" i="8"/>
  <c r="T1017" i="8"/>
  <c r="S1017" i="8"/>
  <c r="R1017" i="8"/>
  <c r="M1017" i="8"/>
  <c r="L1017" i="8"/>
  <c r="AO1017" i="8" s="1"/>
  <c r="K1017" i="8"/>
  <c r="J1017" i="8"/>
  <c r="AQ1016" i="8"/>
  <c r="AP1016" i="8"/>
  <c r="AO1016" i="8"/>
  <c r="AH1016" i="8"/>
  <c r="AG1016" i="8"/>
  <c r="AF1016" i="8"/>
  <c r="AE1016" i="8"/>
  <c r="T1016" i="8"/>
  <c r="S1016" i="8"/>
  <c r="R1016" i="8"/>
  <c r="M1016" i="8"/>
  <c r="L1016" i="8"/>
  <c r="K1016" i="8"/>
  <c r="J1016" i="8"/>
  <c r="AQ1015" i="8"/>
  <c r="AE1015" i="8" s="1"/>
  <c r="AP1015" i="8"/>
  <c r="AH1015" i="8"/>
  <c r="AG1015" i="8"/>
  <c r="AF1015" i="8"/>
  <c r="T1015" i="8"/>
  <c r="S1015" i="8"/>
  <c r="R1015" i="8"/>
  <c r="M1015" i="8"/>
  <c r="L1015" i="8"/>
  <c r="AO1015" i="8" s="1"/>
  <c r="K1015" i="8"/>
  <c r="J1015" i="8"/>
  <c r="AQ1014" i="8"/>
  <c r="AF1014" i="8" s="1"/>
  <c r="AP1014" i="8"/>
  <c r="AO1014" i="8"/>
  <c r="AH1014" i="8"/>
  <c r="AG1014" i="8"/>
  <c r="T1014" i="8"/>
  <c r="S1014" i="8"/>
  <c r="R1014" i="8"/>
  <c r="U1014" i="8" s="1"/>
  <c r="V1014" i="8" s="1"/>
  <c r="X1014" i="8" s="1"/>
  <c r="M1014" i="8"/>
  <c r="L1014" i="8"/>
  <c r="K1014" i="8"/>
  <c r="J1014" i="8"/>
  <c r="AQ1013" i="8"/>
  <c r="AP1013" i="8"/>
  <c r="AO1013" i="8"/>
  <c r="AH1013" i="8"/>
  <c r="R1013" i="8"/>
  <c r="T1013" i="8"/>
  <c r="M1013" i="8"/>
  <c r="L1013" i="8"/>
  <c r="K1013" i="8"/>
  <c r="J1013" i="8"/>
  <c r="AQ1012" i="8"/>
  <c r="AP1012" i="8"/>
  <c r="AO1012" i="8"/>
  <c r="AH1012" i="8"/>
  <c r="M1012" i="8"/>
  <c r="L1012" i="8"/>
  <c r="K1012" i="8"/>
  <c r="J1012" i="8"/>
  <c r="AQ1011" i="8"/>
  <c r="AP1011" i="8"/>
  <c r="AO1011" i="8"/>
  <c r="AH1011" i="8"/>
  <c r="S1011" i="8"/>
  <c r="M1011" i="8"/>
  <c r="L1011" i="8"/>
  <c r="K1011" i="8"/>
  <c r="J1011" i="8"/>
  <c r="AQ1010" i="8"/>
  <c r="AP1010" i="8"/>
  <c r="AH1010" i="8"/>
  <c r="S1010" i="8"/>
  <c r="M1010" i="8"/>
  <c r="L1010" i="8"/>
  <c r="AO1010" i="8" s="1"/>
  <c r="K1010" i="8"/>
  <c r="J1010" i="8"/>
  <c r="AQ1009" i="8"/>
  <c r="AG1009" i="8" s="1"/>
  <c r="AP1009" i="8"/>
  <c r="AH1009" i="8"/>
  <c r="AF1009" i="8"/>
  <c r="AE1009" i="8"/>
  <c r="R1009" i="8"/>
  <c r="M1009" i="8"/>
  <c r="L1009" i="8"/>
  <c r="AO1009" i="8" s="1"/>
  <c r="K1009" i="8"/>
  <c r="J1009" i="8"/>
  <c r="AQ1008" i="8"/>
  <c r="AP1008" i="8"/>
  <c r="AH1008" i="8"/>
  <c r="AG1008" i="8"/>
  <c r="AE1008" i="8"/>
  <c r="S1008" i="8"/>
  <c r="M1008" i="8"/>
  <c r="L1008" i="8"/>
  <c r="AO1008" i="8" s="1"/>
  <c r="K1008" i="8"/>
  <c r="J1008" i="8"/>
  <c r="AQ1007" i="8"/>
  <c r="AE1007" i="8" s="1"/>
  <c r="AP1007" i="8"/>
  <c r="AH1007" i="8"/>
  <c r="AG1007" i="8"/>
  <c r="S1007" i="8"/>
  <c r="M1007" i="8"/>
  <c r="L1007" i="8"/>
  <c r="AO1007" i="8" s="1"/>
  <c r="K1007" i="8"/>
  <c r="J1007" i="8"/>
  <c r="AQ1006" i="8"/>
  <c r="AP1006" i="8"/>
  <c r="AF1006" i="8" s="1"/>
  <c r="AO1006" i="8"/>
  <c r="AH1006" i="8"/>
  <c r="AD1006" i="8"/>
  <c r="M1006" i="8"/>
  <c r="L1006" i="8"/>
  <c r="K1006" i="8"/>
  <c r="J1006" i="8"/>
  <c r="AQ1005" i="8"/>
  <c r="AG1005" i="8" s="1"/>
  <c r="AP1005" i="8"/>
  <c r="AO1005" i="8"/>
  <c r="AH1005" i="8"/>
  <c r="AF1005" i="8"/>
  <c r="AD1005" i="8"/>
  <c r="S1005" i="8"/>
  <c r="R1005" i="8"/>
  <c r="T1005" i="8"/>
  <c r="M1005" i="8"/>
  <c r="L1005" i="8"/>
  <c r="K1005" i="8"/>
  <c r="J1005" i="8"/>
  <c r="AQ1004" i="8"/>
  <c r="AP1004" i="8"/>
  <c r="AO1004" i="8"/>
  <c r="AH1004" i="8"/>
  <c r="AG1004" i="8"/>
  <c r="AF1004" i="8"/>
  <c r="AE1004" i="8"/>
  <c r="T1004" i="8"/>
  <c r="S1004" i="8"/>
  <c r="R1004" i="8"/>
  <c r="M1004" i="8"/>
  <c r="L1004" i="8"/>
  <c r="K1004" i="8"/>
  <c r="J1004" i="8"/>
  <c r="AQ1003" i="8"/>
  <c r="AE1003" i="8" s="1"/>
  <c r="AP1003" i="8"/>
  <c r="AH1003" i="8"/>
  <c r="AG1003" i="8"/>
  <c r="AF1003" i="8"/>
  <c r="T1003" i="8"/>
  <c r="S1003" i="8"/>
  <c r="R1003" i="8"/>
  <c r="U1003" i="8" s="1"/>
  <c r="M1003" i="8"/>
  <c r="L1003" i="8"/>
  <c r="AO1003" i="8" s="1"/>
  <c r="K1003" i="8"/>
  <c r="J1003" i="8"/>
  <c r="AQ1002" i="8"/>
  <c r="AF1002" i="8" s="1"/>
  <c r="AP1002" i="8"/>
  <c r="AO1002" i="8"/>
  <c r="AH1002" i="8"/>
  <c r="AG1002" i="8"/>
  <c r="T1002" i="8"/>
  <c r="S1002" i="8"/>
  <c r="R1002" i="8"/>
  <c r="U1002" i="8" s="1"/>
  <c r="V1002" i="8" s="1"/>
  <c r="X1002" i="8" s="1"/>
  <c r="M1002" i="8"/>
  <c r="L1002" i="8"/>
  <c r="K1002" i="8"/>
  <c r="J1002" i="8"/>
  <c r="AQ1001" i="8"/>
  <c r="AP1001" i="8"/>
  <c r="AO1001" i="8"/>
  <c r="AH1001" i="8"/>
  <c r="R1001" i="8"/>
  <c r="T1001" i="8"/>
  <c r="M1001" i="8"/>
  <c r="L1001" i="8"/>
  <c r="K1001" i="8"/>
  <c r="J1001" i="8"/>
  <c r="AQ1000" i="8"/>
  <c r="AP1000" i="8"/>
  <c r="AO1000" i="8"/>
  <c r="AH1000" i="8"/>
  <c r="M1000" i="8"/>
  <c r="L1000" i="8"/>
  <c r="K1000" i="8"/>
  <c r="J1000" i="8"/>
  <c r="AQ999" i="8"/>
  <c r="AP999" i="8"/>
  <c r="AO999" i="8"/>
  <c r="AH999" i="8"/>
  <c r="S999" i="8"/>
  <c r="M999" i="8"/>
  <c r="L999" i="8"/>
  <c r="K999" i="8"/>
  <c r="J999" i="8"/>
  <c r="AQ998" i="8"/>
  <c r="AP998" i="8"/>
  <c r="AF998" i="8" s="1"/>
  <c r="AH998" i="8"/>
  <c r="S998" i="8"/>
  <c r="M998" i="8"/>
  <c r="L998" i="8"/>
  <c r="AO998" i="8" s="1"/>
  <c r="K998" i="8"/>
  <c r="J998" i="8"/>
  <c r="AQ997" i="8"/>
  <c r="AG997" i="8" s="1"/>
  <c r="AP997" i="8"/>
  <c r="AH997" i="8"/>
  <c r="AF997" i="8"/>
  <c r="AE997" i="8"/>
  <c r="R997" i="8"/>
  <c r="M997" i="8"/>
  <c r="L997" i="8"/>
  <c r="AO997" i="8" s="1"/>
  <c r="K997" i="8"/>
  <c r="J997" i="8"/>
  <c r="AQ996" i="8"/>
  <c r="AP996" i="8"/>
  <c r="AH996" i="8"/>
  <c r="AG996" i="8"/>
  <c r="AE996" i="8"/>
  <c r="S996" i="8"/>
  <c r="M996" i="8"/>
  <c r="L996" i="8"/>
  <c r="AO996" i="8" s="1"/>
  <c r="K996" i="8"/>
  <c r="J996" i="8"/>
  <c r="AQ995" i="8"/>
  <c r="AP995" i="8"/>
  <c r="AH995" i="8"/>
  <c r="AF995" i="8"/>
  <c r="AD995" i="8"/>
  <c r="M995" i="8"/>
  <c r="L995" i="8"/>
  <c r="AO995" i="8" s="1"/>
  <c r="K995" i="8"/>
  <c r="J995" i="8"/>
  <c r="AQ994" i="8"/>
  <c r="AP994" i="8"/>
  <c r="AF994" i="8" s="1"/>
  <c r="AO994" i="8"/>
  <c r="AH994" i="8"/>
  <c r="AD994" i="8"/>
  <c r="M994" i="8"/>
  <c r="L994" i="8"/>
  <c r="K994" i="8"/>
  <c r="J994" i="8"/>
  <c r="AQ993" i="8"/>
  <c r="AG993" i="8" s="1"/>
  <c r="AP993" i="8"/>
  <c r="AO993" i="8"/>
  <c r="AH993" i="8"/>
  <c r="AF993" i="8"/>
  <c r="AE993" i="8"/>
  <c r="R993" i="8"/>
  <c r="M993" i="8"/>
  <c r="L993" i="8"/>
  <c r="K993" i="8"/>
  <c r="J993" i="8"/>
  <c r="AQ992" i="8"/>
  <c r="AP992" i="8"/>
  <c r="AO992" i="8"/>
  <c r="AH992" i="8"/>
  <c r="AG992" i="8"/>
  <c r="AF992" i="8"/>
  <c r="AE992" i="8"/>
  <c r="T992" i="8"/>
  <c r="S992" i="8"/>
  <c r="R992" i="8"/>
  <c r="M992" i="8"/>
  <c r="L992" i="8"/>
  <c r="K992" i="8"/>
  <c r="J992" i="8"/>
  <c r="AQ991" i="8"/>
  <c r="AE991" i="8" s="1"/>
  <c r="AP991" i="8"/>
  <c r="AH991" i="8"/>
  <c r="AG991" i="8"/>
  <c r="AF991" i="8"/>
  <c r="U991" i="8"/>
  <c r="V991" i="8" s="1"/>
  <c r="X991" i="8" s="1"/>
  <c r="T991" i="8"/>
  <c r="S991" i="8"/>
  <c r="R991" i="8"/>
  <c r="M991" i="8"/>
  <c r="L991" i="8"/>
  <c r="AO991" i="8" s="1"/>
  <c r="K991" i="8"/>
  <c r="J991" i="8"/>
  <c r="AQ990" i="8"/>
  <c r="AF990" i="8" s="1"/>
  <c r="AP990" i="8"/>
  <c r="AO990" i="8"/>
  <c r="AH990" i="8"/>
  <c r="AG990" i="8"/>
  <c r="T990" i="8"/>
  <c r="S990" i="8"/>
  <c r="U990" i="8" s="1"/>
  <c r="V990" i="8" s="1"/>
  <c r="X990" i="8" s="1"/>
  <c r="R990" i="8"/>
  <c r="M990" i="8"/>
  <c r="L990" i="8"/>
  <c r="K990" i="8"/>
  <c r="J990" i="8"/>
  <c r="AQ989" i="8"/>
  <c r="AP989" i="8"/>
  <c r="AO989" i="8"/>
  <c r="AH989" i="8"/>
  <c r="R989" i="8"/>
  <c r="T989" i="8"/>
  <c r="M989" i="8"/>
  <c r="L989" i="8"/>
  <c r="K989" i="8"/>
  <c r="J989" i="8"/>
  <c r="AQ988" i="8"/>
  <c r="AP988" i="8"/>
  <c r="AO988" i="8"/>
  <c r="AH988" i="8"/>
  <c r="M988" i="8"/>
  <c r="L988" i="8"/>
  <c r="K988" i="8"/>
  <c r="J988" i="8"/>
  <c r="AQ987" i="8"/>
  <c r="AP987" i="8"/>
  <c r="AO987" i="8"/>
  <c r="AH987" i="8"/>
  <c r="S987" i="8"/>
  <c r="M987" i="8"/>
  <c r="L987" i="8"/>
  <c r="K987" i="8"/>
  <c r="J987" i="8"/>
  <c r="AQ986" i="8"/>
  <c r="AP986" i="8"/>
  <c r="AH986" i="8"/>
  <c r="S986" i="8"/>
  <c r="M986" i="8"/>
  <c r="L986" i="8"/>
  <c r="AO986" i="8" s="1"/>
  <c r="K986" i="8"/>
  <c r="J986" i="8"/>
  <c r="AQ985" i="8"/>
  <c r="AG985" i="8" s="1"/>
  <c r="AP985" i="8"/>
  <c r="AH985" i="8"/>
  <c r="AF985" i="8"/>
  <c r="AE985" i="8"/>
  <c r="R985" i="8"/>
  <c r="M985" i="8"/>
  <c r="L985" i="8"/>
  <c r="AO985" i="8" s="1"/>
  <c r="K985" i="8"/>
  <c r="J985" i="8"/>
  <c r="AQ984" i="8"/>
  <c r="AP984" i="8"/>
  <c r="AH984" i="8"/>
  <c r="AG984" i="8"/>
  <c r="AE984" i="8"/>
  <c r="S984" i="8"/>
  <c r="M984" i="8"/>
  <c r="L984" i="8"/>
  <c r="AO984" i="8" s="1"/>
  <c r="K984" i="8"/>
  <c r="J984" i="8"/>
  <c r="AQ983" i="8"/>
  <c r="AP983" i="8"/>
  <c r="AH983" i="8"/>
  <c r="AF983" i="8"/>
  <c r="AD983" i="8"/>
  <c r="M983" i="8"/>
  <c r="L983" i="8"/>
  <c r="AO983" i="8" s="1"/>
  <c r="K983" i="8"/>
  <c r="J983" i="8"/>
  <c r="AQ982" i="8"/>
  <c r="AP982" i="8"/>
  <c r="AF982" i="8" s="1"/>
  <c r="AO982" i="8"/>
  <c r="AH982" i="8"/>
  <c r="AD982" i="8"/>
  <c r="M982" i="8"/>
  <c r="L982" i="8"/>
  <c r="K982" i="8"/>
  <c r="J982" i="8"/>
  <c r="AQ981" i="8"/>
  <c r="AG981" i="8" s="1"/>
  <c r="AP981" i="8"/>
  <c r="AO981" i="8"/>
  <c r="AH981" i="8"/>
  <c r="AF981" i="8"/>
  <c r="AE981" i="8"/>
  <c r="R981" i="8"/>
  <c r="M981" i="8"/>
  <c r="L981" i="8"/>
  <c r="K981" i="8"/>
  <c r="J981" i="8"/>
  <c r="AQ980" i="8"/>
  <c r="AP980" i="8"/>
  <c r="AO980" i="8"/>
  <c r="AH980" i="8"/>
  <c r="AG980" i="8"/>
  <c r="AF980" i="8"/>
  <c r="AE980" i="8"/>
  <c r="T980" i="8"/>
  <c r="S980" i="8"/>
  <c r="R980" i="8"/>
  <c r="M980" i="8"/>
  <c r="L980" i="8"/>
  <c r="K980" i="8"/>
  <c r="J980" i="8"/>
  <c r="AQ979" i="8"/>
  <c r="AE979" i="8" s="1"/>
  <c r="AP979" i="8"/>
  <c r="AH979" i="8"/>
  <c r="AG979" i="8"/>
  <c r="AF979" i="8"/>
  <c r="T979" i="8"/>
  <c r="S979" i="8"/>
  <c r="U979" i="8" s="1"/>
  <c r="R979" i="8"/>
  <c r="M979" i="8"/>
  <c r="L979" i="8"/>
  <c r="AO979" i="8" s="1"/>
  <c r="K979" i="8"/>
  <c r="J979" i="8"/>
  <c r="AQ978" i="8"/>
  <c r="AF978" i="8" s="1"/>
  <c r="AP978" i="8"/>
  <c r="AO978" i="8"/>
  <c r="AH978" i="8"/>
  <c r="AG978" i="8"/>
  <c r="U978" i="8"/>
  <c r="V978" i="8" s="1"/>
  <c r="X978" i="8" s="1"/>
  <c r="T978" i="8"/>
  <c r="S978" i="8"/>
  <c r="R978" i="8"/>
  <c r="M978" i="8"/>
  <c r="L978" i="8"/>
  <c r="K978" i="8"/>
  <c r="J978" i="8"/>
  <c r="AQ977" i="8"/>
  <c r="AP977" i="8"/>
  <c r="AO977" i="8"/>
  <c r="AH977" i="8"/>
  <c r="R977" i="8"/>
  <c r="T977" i="8"/>
  <c r="M977" i="8"/>
  <c r="L977" i="8"/>
  <c r="K977" i="8"/>
  <c r="J977" i="8"/>
  <c r="AQ976" i="8"/>
  <c r="AP976" i="8"/>
  <c r="AO976" i="8"/>
  <c r="AH976" i="8"/>
  <c r="M976" i="8"/>
  <c r="L976" i="8"/>
  <c r="K976" i="8"/>
  <c r="J976" i="8"/>
  <c r="AQ975" i="8"/>
  <c r="AP975" i="8"/>
  <c r="AO975" i="8"/>
  <c r="AH975" i="8"/>
  <c r="S975" i="8"/>
  <c r="M975" i="8"/>
  <c r="L975" i="8"/>
  <c r="K975" i="8"/>
  <c r="J975" i="8"/>
  <c r="AQ974" i="8"/>
  <c r="AP974" i="8"/>
  <c r="AH974" i="8"/>
  <c r="S974" i="8"/>
  <c r="M974" i="8"/>
  <c r="L974" i="8"/>
  <c r="AO974" i="8" s="1"/>
  <c r="K974" i="8"/>
  <c r="J974" i="8"/>
  <c r="AQ973" i="8"/>
  <c r="AG973" i="8" s="1"/>
  <c r="AP973" i="8"/>
  <c r="AH973" i="8"/>
  <c r="AF973" i="8"/>
  <c r="AD973" i="8"/>
  <c r="R973" i="8"/>
  <c r="M973" i="8"/>
  <c r="L973" i="8"/>
  <c r="AO973" i="8" s="1"/>
  <c r="K973" i="8"/>
  <c r="J973" i="8"/>
  <c r="AQ972" i="8"/>
  <c r="AP972" i="8"/>
  <c r="AD972" i="8" s="1"/>
  <c r="AH972" i="8"/>
  <c r="AG972" i="8"/>
  <c r="AF972" i="8"/>
  <c r="S972" i="8"/>
  <c r="M972" i="8"/>
  <c r="L972" i="8"/>
  <c r="AO972" i="8" s="1"/>
  <c r="K972" i="8"/>
  <c r="J972" i="8"/>
  <c r="AQ971" i="8"/>
  <c r="AE971" i="8" s="1"/>
  <c r="AP971" i="8"/>
  <c r="AH971" i="8"/>
  <c r="AG971" i="8"/>
  <c r="S971" i="8"/>
  <c r="M971" i="8"/>
  <c r="L971" i="8"/>
  <c r="AO971" i="8" s="1"/>
  <c r="K971" i="8"/>
  <c r="J971" i="8"/>
  <c r="AQ970" i="8"/>
  <c r="AP970" i="8"/>
  <c r="AF970" i="8" s="1"/>
  <c r="AO970" i="8"/>
  <c r="AH970" i="8"/>
  <c r="AD970" i="8"/>
  <c r="M970" i="8"/>
  <c r="L970" i="8"/>
  <c r="K970" i="8"/>
  <c r="J970" i="8"/>
  <c r="AQ969" i="8"/>
  <c r="AG969" i="8" s="1"/>
  <c r="AP969" i="8"/>
  <c r="AO969" i="8"/>
  <c r="AH969" i="8"/>
  <c r="AF969" i="8"/>
  <c r="AD969" i="8"/>
  <c r="S969" i="8"/>
  <c r="R969" i="8"/>
  <c r="T969" i="8"/>
  <c r="M969" i="8"/>
  <c r="L969" i="8"/>
  <c r="K969" i="8"/>
  <c r="J969" i="8"/>
  <c r="AQ968" i="8"/>
  <c r="AP968" i="8"/>
  <c r="AO968" i="8"/>
  <c r="AH968" i="8"/>
  <c r="AG968" i="8"/>
  <c r="AF968" i="8"/>
  <c r="AE968" i="8"/>
  <c r="T968" i="8"/>
  <c r="S968" i="8"/>
  <c r="R968" i="8"/>
  <c r="U968" i="8" s="1"/>
  <c r="V968" i="8" s="1"/>
  <c r="X968" i="8" s="1"/>
  <c r="M968" i="8"/>
  <c r="L968" i="8"/>
  <c r="K968" i="8"/>
  <c r="J968" i="8"/>
  <c r="AQ967" i="8"/>
  <c r="AE967" i="8" s="1"/>
  <c r="AP967" i="8"/>
  <c r="AH967" i="8"/>
  <c r="AG967" i="8"/>
  <c r="AF967" i="8"/>
  <c r="T967" i="8"/>
  <c r="S967" i="8"/>
  <c r="U967" i="8" s="1"/>
  <c r="R967" i="8"/>
  <c r="M967" i="8"/>
  <c r="L967" i="8"/>
  <c r="AO967" i="8" s="1"/>
  <c r="K967" i="8"/>
  <c r="J967" i="8"/>
  <c r="AQ966" i="8"/>
  <c r="AF966" i="8" s="1"/>
  <c r="AP966" i="8"/>
  <c r="AO966" i="8"/>
  <c r="AH966" i="8"/>
  <c r="AG966" i="8"/>
  <c r="T966" i="8"/>
  <c r="S966" i="8"/>
  <c r="R966" i="8"/>
  <c r="U966" i="8" s="1"/>
  <c r="V966" i="8" s="1"/>
  <c r="X966" i="8" s="1"/>
  <c r="M966" i="8"/>
  <c r="L966" i="8"/>
  <c r="K966" i="8"/>
  <c r="J966" i="8"/>
  <c r="AQ965" i="8"/>
  <c r="AP965" i="8"/>
  <c r="AO965" i="8"/>
  <c r="AH965" i="8"/>
  <c r="R965" i="8"/>
  <c r="T965" i="8"/>
  <c r="M965" i="8"/>
  <c r="L965" i="8"/>
  <c r="K965" i="8"/>
  <c r="J965" i="8"/>
  <c r="AQ964" i="8"/>
  <c r="AP964" i="8"/>
  <c r="AO964" i="8"/>
  <c r="AH964" i="8"/>
  <c r="M964" i="8"/>
  <c r="L964" i="8"/>
  <c r="K964" i="8"/>
  <c r="J964" i="8"/>
  <c r="AQ963" i="8"/>
  <c r="AP963" i="8"/>
  <c r="AO963" i="8"/>
  <c r="AH963" i="8"/>
  <c r="S963" i="8"/>
  <c r="M963" i="8"/>
  <c r="L963" i="8"/>
  <c r="K963" i="8"/>
  <c r="J963" i="8"/>
  <c r="AQ962" i="8"/>
  <c r="AP962" i="8"/>
  <c r="AH962" i="8"/>
  <c r="S962" i="8"/>
  <c r="M962" i="8"/>
  <c r="L962" i="8"/>
  <c r="AO962" i="8" s="1"/>
  <c r="K962" i="8"/>
  <c r="J962" i="8"/>
  <c r="AQ961" i="8"/>
  <c r="AG961" i="8" s="1"/>
  <c r="AP961" i="8"/>
  <c r="AH961" i="8"/>
  <c r="AF961" i="8"/>
  <c r="AD961" i="8"/>
  <c r="R961" i="8"/>
  <c r="M961" i="8"/>
  <c r="L961" i="8"/>
  <c r="AO961" i="8" s="1"/>
  <c r="K961" i="8"/>
  <c r="J961" i="8"/>
  <c r="AQ960" i="8"/>
  <c r="AP960" i="8"/>
  <c r="AH960" i="8"/>
  <c r="AG960" i="8"/>
  <c r="AE960" i="8"/>
  <c r="S960" i="8"/>
  <c r="M960" i="8"/>
  <c r="L960" i="8"/>
  <c r="AO960" i="8" s="1"/>
  <c r="K960" i="8"/>
  <c r="J960" i="8"/>
  <c r="AQ959" i="8"/>
  <c r="AP959" i="8"/>
  <c r="AH959" i="8"/>
  <c r="AF959" i="8"/>
  <c r="AD959" i="8"/>
  <c r="M959" i="8"/>
  <c r="L959" i="8"/>
  <c r="AO959" i="8" s="1"/>
  <c r="K959" i="8"/>
  <c r="J959" i="8"/>
  <c r="AQ958" i="8"/>
  <c r="AP958" i="8"/>
  <c r="AO958" i="8"/>
  <c r="AH958" i="8"/>
  <c r="AG958" i="8"/>
  <c r="AE958" i="8"/>
  <c r="M958" i="8"/>
  <c r="L958" i="8"/>
  <c r="K958" i="8"/>
  <c r="J958" i="8"/>
  <c r="AQ957" i="8"/>
  <c r="AG957" i="8" s="1"/>
  <c r="AP957" i="8"/>
  <c r="AO957" i="8"/>
  <c r="AH957" i="8"/>
  <c r="AF957" i="8"/>
  <c r="AE957" i="8"/>
  <c r="S957" i="8"/>
  <c r="R957" i="8"/>
  <c r="U957" i="8" s="1"/>
  <c r="M957" i="8"/>
  <c r="L957" i="8"/>
  <c r="K957" i="8"/>
  <c r="J957" i="8"/>
  <c r="AQ956" i="8"/>
  <c r="AP956" i="8"/>
  <c r="AO956" i="8"/>
  <c r="AH956" i="8"/>
  <c r="AG956" i="8"/>
  <c r="AF956" i="8"/>
  <c r="AE956" i="8"/>
  <c r="T956" i="8"/>
  <c r="S956" i="8"/>
  <c r="R956" i="8"/>
  <c r="M956" i="8"/>
  <c r="L956" i="8"/>
  <c r="K956" i="8"/>
  <c r="J956" i="8"/>
  <c r="AQ955" i="8"/>
  <c r="AE955" i="8" s="1"/>
  <c r="AP955" i="8"/>
  <c r="AH955" i="8"/>
  <c r="AG955" i="8"/>
  <c r="AF955" i="8"/>
  <c r="T955" i="8"/>
  <c r="S955" i="8"/>
  <c r="R955" i="8"/>
  <c r="M955" i="8"/>
  <c r="L955" i="8"/>
  <c r="AO955" i="8" s="1"/>
  <c r="K955" i="8"/>
  <c r="J955" i="8"/>
  <c r="AQ954" i="8"/>
  <c r="AF954" i="8" s="1"/>
  <c r="AP954" i="8"/>
  <c r="AO954" i="8"/>
  <c r="AH954" i="8"/>
  <c r="AG954" i="8"/>
  <c r="T954" i="8"/>
  <c r="S954" i="8"/>
  <c r="R954" i="8"/>
  <c r="U954" i="8" s="1"/>
  <c r="V954" i="8" s="1"/>
  <c r="X954" i="8" s="1"/>
  <c r="M954" i="8"/>
  <c r="L954" i="8"/>
  <c r="K954" i="8"/>
  <c r="J954" i="8"/>
  <c r="AQ953" i="8"/>
  <c r="AP953" i="8"/>
  <c r="AO953" i="8"/>
  <c r="AH953" i="8"/>
  <c r="R953" i="8"/>
  <c r="T953" i="8"/>
  <c r="M953" i="8"/>
  <c r="L953" i="8"/>
  <c r="K953" i="8"/>
  <c r="J953" i="8"/>
  <c r="AQ952" i="8"/>
  <c r="AP952" i="8"/>
  <c r="AO952" i="8"/>
  <c r="AH952" i="8"/>
  <c r="M952" i="8"/>
  <c r="L952" i="8"/>
  <c r="K952" i="8"/>
  <c r="J952" i="8"/>
  <c r="AQ951" i="8"/>
  <c r="AP951" i="8"/>
  <c r="AO951" i="8"/>
  <c r="AH951" i="8"/>
  <c r="S951" i="8"/>
  <c r="M951" i="8"/>
  <c r="L951" i="8"/>
  <c r="K951" i="8"/>
  <c r="J951" i="8"/>
  <c r="AQ950" i="8"/>
  <c r="AP950" i="8"/>
  <c r="AH950" i="8"/>
  <c r="S950" i="8"/>
  <c r="M950" i="8"/>
  <c r="L950" i="8"/>
  <c r="AO950" i="8" s="1"/>
  <c r="K950" i="8"/>
  <c r="J950" i="8"/>
  <c r="AQ949" i="8"/>
  <c r="AG949" i="8" s="1"/>
  <c r="AP949" i="8"/>
  <c r="AH949" i="8"/>
  <c r="AF949" i="8"/>
  <c r="AE949" i="8"/>
  <c r="R949" i="8"/>
  <c r="T949" i="8"/>
  <c r="M949" i="8"/>
  <c r="L949" i="8"/>
  <c r="AO949" i="8" s="1"/>
  <c r="K949" i="8"/>
  <c r="J949" i="8"/>
  <c r="AQ948" i="8"/>
  <c r="AP948" i="8"/>
  <c r="AH948" i="8"/>
  <c r="AG948" i="8"/>
  <c r="AE948" i="8"/>
  <c r="S948" i="8"/>
  <c r="M948" i="8"/>
  <c r="L948" i="8"/>
  <c r="AO948" i="8" s="1"/>
  <c r="K948" i="8"/>
  <c r="J948" i="8"/>
  <c r="AQ947" i="8"/>
  <c r="AE947" i="8" s="1"/>
  <c r="AP947" i="8"/>
  <c r="AH947" i="8"/>
  <c r="AG947" i="8"/>
  <c r="S947" i="8"/>
  <c r="M947" i="8"/>
  <c r="L947" i="8"/>
  <c r="AO947" i="8" s="1"/>
  <c r="K947" i="8"/>
  <c r="J947" i="8"/>
  <c r="AQ946" i="8"/>
  <c r="AP946" i="8"/>
  <c r="AO946" i="8"/>
  <c r="AH946" i="8"/>
  <c r="AG946" i="8"/>
  <c r="AE946" i="8"/>
  <c r="M946" i="8"/>
  <c r="L946" i="8"/>
  <c r="K946" i="8"/>
  <c r="J946" i="8"/>
  <c r="AQ945" i="8"/>
  <c r="AG945" i="8" s="1"/>
  <c r="AP945" i="8"/>
  <c r="AO945" i="8"/>
  <c r="AH945" i="8"/>
  <c r="AF945" i="8"/>
  <c r="AD945" i="8"/>
  <c r="S945" i="8"/>
  <c r="R945" i="8"/>
  <c r="T945" i="8"/>
  <c r="M945" i="8"/>
  <c r="L945" i="8"/>
  <c r="K945" i="8"/>
  <c r="J945" i="8"/>
  <c r="AQ944" i="8"/>
  <c r="AP944" i="8"/>
  <c r="AO944" i="8"/>
  <c r="AH944" i="8"/>
  <c r="AG944" i="8"/>
  <c r="AF944" i="8"/>
  <c r="AE944" i="8"/>
  <c r="T944" i="8"/>
  <c r="S944" i="8"/>
  <c r="R944" i="8"/>
  <c r="M944" i="8"/>
  <c r="L944" i="8"/>
  <c r="K944" i="8"/>
  <c r="J944" i="8"/>
  <c r="AQ943" i="8"/>
  <c r="AP943" i="8"/>
  <c r="AD943" i="8" s="1"/>
  <c r="AH943" i="8"/>
  <c r="AG943" i="8"/>
  <c r="AF943" i="8"/>
  <c r="T943" i="8"/>
  <c r="S943" i="8"/>
  <c r="U943" i="8" s="1"/>
  <c r="R943" i="8"/>
  <c r="M943" i="8"/>
  <c r="L943" i="8"/>
  <c r="AO943" i="8" s="1"/>
  <c r="K943" i="8"/>
  <c r="J943" i="8"/>
  <c r="AQ942" i="8"/>
  <c r="AF942" i="8" s="1"/>
  <c r="AP942" i="8"/>
  <c r="AO942" i="8"/>
  <c r="AH942" i="8"/>
  <c r="AG942" i="8"/>
  <c r="T942" i="8"/>
  <c r="S942" i="8"/>
  <c r="R942" i="8"/>
  <c r="U942" i="8" s="1"/>
  <c r="V942" i="8" s="1"/>
  <c r="X942" i="8" s="1"/>
  <c r="M942" i="8"/>
  <c r="L942" i="8"/>
  <c r="K942" i="8"/>
  <c r="J942" i="8"/>
  <c r="AQ941" i="8"/>
  <c r="AP941" i="8"/>
  <c r="AO941" i="8"/>
  <c r="AH941" i="8"/>
  <c r="T941" i="8"/>
  <c r="R941" i="8"/>
  <c r="M941" i="8"/>
  <c r="L941" i="8"/>
  <c r="K941" i="8"/>
  <c r="J941" i="8"/>
  <c r="AQ940" i="8"/>
  <c r="AP940" i="8"/>
  <c r="AO940" i="8"/>
  <c r="AH940" i="8"/>
  <c r="M940" i="8"/>
  <c r="L940" i="8"/>
  <c r="K940" i="8"/>
  <c r="J940" i="8"/>
  <c r="AQ939" i="8"/>
  <c r="AP939" i="8"/>
  <c r="AO939" i="8"/>
  <c r="AH939" i="8"/>
  <c r="S939" i="8"/>
  <c r="M939" i="8"/>
  <c r="L939" i="8"/>
  <c r="K939" i="8"/>
  <c r="J939" i="8"/>
  <c r="AQ938" i="8"/>
  <c r="AP938" i="8"/>
  <c r="AH938" i="8"/>
  <c r="S938" i="8"/>
  <c r="M938" i="8"/>
  <c r="L938" i="8"/>
  <c r="AO938" i="8" s="1"/>
  <c r="K938" i="8"/>
  <c r="J938" i="8"/>
  <c r="AQ937" i="8"/>
  <c r="AG937" i="8" s="1"/>
  <c r="AP937" i="8"/>
  <c r="AH937" i="8"/>
  <c r="AF937" i="8"/>
  <c r="AD937" i="8"/>
  <c r="R937" i="8"/>
  <c r="S937" i="8"/>
  <c r="M937" i="8"/>
  <c r="L937" i="8"/>
  <c r="AO937" i="8" s="1"/>
  <c r="K937" i="8"/>
  <c r="J937" i="8"/>
  <c r="AQ936" i="8"/>
  <c r="AP936" i="8"/>
  <c r="AH936" i="8"/>
  <c r="AG936" i="8"/>
  <c r="AE936" i="8"/>
  <c r="S936" i="8"/>
  <c r="M936" i="8"/>
  <c r="L936" i="8"/>
  <c r="AO936" i="8" s="1"/>
  <c r="K936" i="8"/>
  <c r="J936" i="8"/>
  <c r="AQ935" i="8"/>
  <c r="AP935" i="8"/>
  <c r="AE935" i="8" s="1"/>
  <c r="AH935" i="8"/>
  <c r="AG935" i="8"/>
  <c r="S935" i="8"/>
  <c r="M935" i="8"/>
  <c r="L935" i="8"/>
  <c r="AO935" i="8" s="1"/>
  <c r="K935" i="8"/>
  <c r="J935" i="8"/>
  <c r="AQ934" i="8"/>
  <c r="AP934" i="8"/>
  <c r="AO934" i="8"/>
  <c r="AH934" i="8"/>
  <c r="AG934" i="8"/>
  <c r="AE934" i="8"/>
  <c r="M934" i="8"/>
  <c r="L934" i="8"/>
  <c r="K934" i="8"/>
  <c r="J934" i="8"/>
  <c r="AQ933" i="8"/>
  <c r="AG933" i="8" s="1"/>
  <c r="AP933" i="8"/>
  <c r="AO933" i="8"/>
  <c r="AH933" i="8"/>
  <c r="AF933" i="8"/>
  <c r="AE933" i="8"/>
  <c r="R933" i="8"/>
  <c r="M933" i="8"/>
  <c r="L933" i="8"/>
  <c r="K933" i="8"/>
  <c r="J933" i="8"/>
  <c r="AQ932" i="8"/>
  <c r="AP932" i="8"/>
  <c r="AO932" i="8"/>
  <c r="AH932" i="8"/>
  <c r="AG932" i="8"/>
  <c r="AF932" i="8"/>
  <c r="AE932" i="8"/>
  <c r="T932" i="8"/>
  <c r="S932" i="8"/>
  <c r="R932" i="8"/>
  <c r="U932" i="8" s="1"/>
  <c r="V932" i="8" s="1"/>
  <c r="X932" i="8" s="1"/>
  <c r="M932" i="8"/>
  <c r="L932" i="8"/>
  <c r="K932" i="8"/>
  <c r="J932" i="8"/>
  <c r="AQ931" i="8"/>
  <c r="AP931" i="8"/>
  <c r="AD931" i="8" s="1"/>
  <c r="AH931" i="8"/>
  <c r="AG931" i="8"/>
  <c r="AF931" i="8"/>
  <c r="T931" i="8"/>
  <c r="S931" i="8"/>
  <c r="R931" i="8"/>
  <c r="M931" i="8"/>
  <c r="L931" i="8"/>
  <c r="AO931" i="8" s="1"/>
  <c r="K931" i="8"/>
  <c r="J931" i="8"/>
  <c r="AQ930" i="8"/>
  <c r="AF930" i="8" s="1"/>
  <c r="AP930" i="8"/>
  <c r="AO930" i="8"/>
  <c r="AH930" i="8"/>
  <c r="AG930" i="8"/>
  <c r="T930" i="8"/>
  <c r="S930" i="8"/>
  <c r="R930" i="8"/>
  <c r="U930" i="8" s="1"/>
  <c r="V930" i="8" s="1"/>
  <c r="X930" i="8" s="1"/>
  <c r="M930" i="8"/>
  <c r="L930" i="8"/>
  <c r="K930" i="8"/>
  <c r="J930" i="8"/>
  <c r="AQ929" i="8"/>
  <c r="AP929" i="8"/>
  <c r="AO929" i="8"/>
  <c r="AH929" i="8"/>
  <c r="T929" i="8"/>
  <c r="R929" i="8"/>
  <c r="M929" i="8"/>
  <c r="L929" i="8"/>
  <c r="K929" i="8"/>
  <c r="J929" i="8"/>
  <c r="AQ928" i="8"/>
  <c r="AP928" i="8"/>
  <c r="AO928" i="8"/>
  <c r="AH928" i="8"/>
  <c r="M928" i="8"/>
  <c r="L928" i="8"/>
  <c r="K928" i="8"/>
  <c r="J928" i="8"/>
  <c r="AQ927" i="8"/>
  <c r="AP927" i="8"/>
  <c r="AO927" i="8"/>
  <c r="AH927" i="8"/>
  <c r="S927" i="8"/>
  <c r="M927" i="8"/>
  <c r="L927" i="8"/>
  <c r="K927" i="8"/>
  <c r="J927" i="8"/>
  <c r="AQ926" i="8"/>
  <c r="AP926" i="8"/>
  <c r="AF926" i="8" s="1"/>
  <c r="AH926" i="8"/>
  <c r="S926" i="8"/>
  <c r="M926" i="8"/>
  <c r="L926" i="8"/>
  <c r="AO926" i="8" s="1"/>
  <c r="K926" i="8"/>
  <c r="J926" i="8"/>
  <c r="AQ925" i="8"/>
  <c r="AG925" i="8" s="1"/>
  <c r="AP925" i="8"/>
  <c r="AH925" i="8"/>
  <c r="AF925" i="8"/>
  <c r="AE925" i="8"/>
  <c r="R925" i="8"/>
  <c r="T925" i="8"/>
  <c r="M925" i="8"/>
  <c r="L925" i="8"/>
  <c r="AO925" i="8" s="1"/>
  <c r="K925" i="8"/>
  <c r="J925" i="8"/>
  <c r="AQ924" i="8"/>
  <c r="AP924" i="8"/>
  <c r="AD924" i="8" s="1"/>
  <c r="AH924" i="8"/>
  <c r="AG924" i="8"/>
  <c r="AF924" i="8"/>
  <c r="S924" i="8"/>
  <c r="M924" i="8"/>
  <c r="L924" i="8"/>
  <c r="AO924" i="8" s="1"/>
  <c r="K924" i="8"/>
  <c r="J924" i="8"/>
  <c r="AQ923" i="8"/>
  <c r="AP923" i="8"/>
  <c r="AH923" i="8"/>
  <c r="AF923" i="8"/>
  <c r="AD923" i="8"/>
  <c r="M923" i="8"/>
  <c r="L923" i="8"/>
  <c r="AO923" i="8" s="1"/>
  <c r="K923" i="8"/>
  <c r="J923" i="8"/>
  <c r="AQ922" i="8"/>
  <c r="AP922" i="8"/>
  <c r="AO922" i="8"/>
  <c r="AH922" i="8"/>
  <c r="AG922" i="8"/>
  <c r="AE922" i="8"/>
  <c r="M922" i="8"/>
  <c r="L922" i="8"/>
  <c r="K922" i="8"/>
  <c r="J922" i="8"/>
  <c r="AQ921" i="8"/>
  <c r="AG921" i="8" s="1"/>
  <c r="AP921" i="8"/>
  <c r="AO921" i="8"/>
  <c r="AH921" i="8"/>
  <c r="AF921" i="8"/>
  <c r="AE921" i="8"/>
  <c r="S921" i="8"/>
  <c r="R921" i="8"/>
  <c r="T921" i="8"/>
  <c r="M921" i="8"/>
  <c r="L921" i="8"/>
  <c r="K921" i="8"/>
  <c r="J921" i="8"/>
  <c r="AQ920" i="8"/>
  <c r="AP920" i="8"/>
  <c r="AF920" i="8" s="1"/>
  <c r="AO920" i="8"/>
  <c r="AH920" i="8"/>
  <c r="AG920" i="8"/>
  <c r="AE920" i="8"/>
  <c r="T920" i="8"/>
  <c r="S920" i="8"/>
  <c r="R920" i="8"/>
  <c r="M920" i="8"/>
  <c r="L920" i="8"/>
  <c r="K920" i="8"/>
  <c r="J920" i="8"/>
  <c r="AQ919" i="8"/>
  <c r="AP919" i="8"/>
  <c r="AD919" i="8" s="1"/>
  <c r="AH919" i="8"/>
  <c r="AG919" i="8"/>
  <c r="AF919" i="8"/>
  <c r="T919" i="8"/>
  <c r="S919" i="8"/>
  <c r="U919" i="8" s="1"/>
  <c r="R919" i="8"/>
  <c r="M919" i="8"/>
  <c r="L919" i="8"/>
  <c r="AO919" i="8" s="1"/>
  <c r="K919" i="8"/>
  <c r="J919" i="8"/>
  <c r="AQ918" i="8"/>
  <c r="AF918" i="8" s="1"/>
  <c r="AP918" i="8"/>
  <c r="AO918" i="8"/>
  <c r="AH918" i="8"/>
  <c r="AG918" i="8"/>
  <c r="T918" i="8"/>
  <c r="S918" i="8"/>
  <c r="R918" i="8"/>
  <c r="M918" i="8"/>
  <c r="L918" i="8"/>
  <c r="K918" i="8"/>
  <c r="J918" i="8"/>
  <c r="AQ917" i="8"/>
  <c r="AP917" i="8"/>
  <c r="AO917" i="8"/>
  <c r="AH917" i="8"/>
  <c r="R917" i="8"/>
  <c r="T917" i="8"/>
  <c r="M917" i="8"/>
  <c r="L917" i="8"/>
  <c r="K917" i="8"/>
  <c r="J917" i="8"/>
  <c r="AQ916" i="8"/>
  <c r="AP916" i="8"/>
  <c r="AO916" i="8"/>
  <c r="AH916" i="8"/>
  <c r="M916" i="8"/>
  <c r="L916" i="8"/>
  <c r="K916" i="8"/>
  <c r="J916" i="8"/>
  <c r="AQ915" i="8"/>
  <c r="AP915" i="8"/>
  <c r="AO915" i="8"/>
  <c r="AH915" i="8"/>
  <c r="S915" i="8"/>
  <c r="M915" i="8"/>
  <c r="L915" i="8"/>
  <c r="K915" i="8"/>
  <c r="J915" i="8"/>
  <c r="AQ914" i="8"/>
  <c r="AP914" i="8"/>
  <c r="AH914" i="8"/>
  <c r="S914" i="8"/>
  <c r="M914" i="8"/>
  <c r="L914" i="8"/>
  <c r="AO914" i="8" s="1"/>
  <c r="K914" i="8"/>
  <c r="J914" i="8"/>
  <c r="AQ913" i="8"/>
  <c r="AG913" i="8" s="1"/>
  <c r="AP913" i="8"/>
  <c r="AH913" i="8"/>
  <c r="AF913" i="8"/>
  <c r="AD913" i="8"/>
  <c r="R913" i="8"/>
  <c r="S913" i="8"/>
  <c r="M913" i="8"/>
  <c r="L913" i="8"/>
  <c r="AO913" i="8" s="1"/>
  <c r="K913" i="8"/>
  <c r="J913" i="8"/>
  <c r="AQ912" i="8"/>
  <c r="AP912" i="8"/>
  <c r="AH912" i="8"/>
  <c r="AG912" i="8"/>
  <c r="AF912" i="8"/>
  <c r="AE912" i="8"/>
  <c r="S912" i="8"/>
  <c r="M912" i="8"/>
  <c r="L912" i="8"/>
  <c r="AO912" i="8" s="1"/>
  <c r="K912" i="8"/>
  <c r="J912" i="8"/>
  <c r="AQ911" i="8"/>
  <c r="AP911" i="8"/>
  <c r="AH911" i="8"/>
  <c r="AG911" i="8"/>
  <c r="AF911" i="8"/>
  <c r="AD911" i="8"/>
  <c r="S911" i="8"/>
  <c r="M911" i="8"/>
  <c r="L911" i="8"/>
  <c r="AO911" i="8" s="1"/>
  <c r="K911" i="8"/>
  <c r="J911" i="8"/>
  <c r="AQ910" i="8"/>
  <c r="AP910" i="8"/>
  <c r="AO910" i="8"/>
  <c r="AH910" i="8"/>
  <c r="AG910" i="8"/>
  <c r="AE910" i="8"/>
  <c r="M910" i="8"/>
  <c r="L910" i="8"/>
  <c r="K910" i="8"/>
  <c r="J910" i="8"/>
  <c r="AQ909" i="8"/>
  <c r="AG909" i="8" s="1"/>
  <c r="AP909" i="8"/>
  <c r="AO909" i="8"/>
  <c r="AH909" i="8"/>
  <c r="AF909" i="8"/>
  <c r="AE909" i="8"/>
  <c r="S909" i="8"/>
  <c r="R909" i="8"/>
  <c r="T909" i="8"/>
  <c r="M909" i="8"/>
  <c r="L909" i="8"/>
  <c r="K909" i="8"/>
  <c r="J909" i="8"/>
  <c r="AQ908" i="8"/>
  <c r="AP908" i="8"/>
  <c r="AO908" i="8"/>
  <c r="AH908" i="8"/>
  <c r="AG908" i="8"/>
  <c r="T908" i="8"/>
  <c r="S908" i="8"/>
  <c r="R908" i="8"/>
  <c r="M908" i="8"/>
  <c r="L908" i="8"/>
  <c r="K908" i="8"/>
  <c r="J908" i="8"/>
  <c r="AQ907" i="8"/>
  <c r="AE907" i="8" s="1"/>
  <c r="AP907" i="8"/>
  <c r="AH907" i="8"/>
  <c r="T907" i="8"/>
  <c r="S907" i="8"/>
  <c r="U907" i="8" s="1"/>
  <c r="V907" i="8" s="1"/>
  <c r="X907" i="8" s="1"/>
  <c r="R907" i="8"/>
  <c r="M907" i="8"/>
  <c r="L907" i="8"/>
  <c r="AO907" i="8" s="1"/>
  <c r="K907" i="8"/>
  <c r="J907" i="8"/>
  <c r="AQ906" i="8"/>
  <c r="AF906" i="8" s="1"/>
  <c r="AP906" i="8"/>
  <c r="AO906" i="8"/>
  <c r="AH906" i="8"/>
  <c r="AG906" i="8"/>
  <c r="T906" i="8"/>
  <c r="S906" i="8"/>
  <c r="R906" i="8"/>
  <c r="U906" i="8" s="1"/>
  <c r="V906" i="8" s="1"/>
  <c r="X906" i="8" s="1"/>
  <c r="Z906" i="8" s="1"/>
  <c r="AB906" i="8" s="1"/>
  <c r="M906" i="8"/>
  <c r="L906" i="8"/>
  <c r="K906" i="8"/>
  <c r="J906" i="8"/>
  <c r="AQ905" i="8"/>
  <c r="AP905" i="8"/>
  <c r="AO905" i="8"/>
  <c r="AH905" i="8"/>
  <c r="R905" i="8"/>
  <c r="T905" i="8"/>
  <c r="M905" i="8"/>
  <c r="L905" i="8"/>
  <c r="K905" i="8"/>
  <c r="J905" i="8"/>
  <c r="AQ904" i="8"/>
  <c r="AP904" i="8"/>
  <c r="AO904" i="8"/>
  <c r="AH904" i="8"/>
  <c r="M904" i="8"/>
  <c r="L904" i="8"/>
  <c r="K904" i="8"/>
  <c r="J904" i="8"/>
  <c r="AQ903" i="8"/>
  <c r="AP903" i="8"/>
  <c r="AH903" i="8"/>
  <c r="S903" i="8"/>
  <c r="M903" i="8"/>
  <c r="L903" i="8"/>
  <c r="AO903" i="8" s="1"/>
  <c r="K903" i="8"/>
  <c r="J903" i="8"/>
  <c r="AQ902" i="8"/>
  <c r="AP902" i="8"/>
  <c r="AH902" i="8"/>
  <c r="S902" i="8"/>
  <c r="M902" i="8"/>
  <c r="L902" i="8"/>
  <c r="AO902" i="8" s="1"/>
  <c r="K902" i="8"/>
  <c r="J902" i="8"/>
  <c r="AQ901" i="8"/>
  <c r="AG901" i="8" s="1"/>
  <c r="AP901" i="8"/>
  <c r="AH901" i="8"/>
  <c r="AF901" i="8"/>
  <c r="AE901" i="8"/>
  <c r="R901" i="8"/>
  <c r="U901" i="8" s="1"/>
  <c r="S901" i="8"/>
  <c r="M901" i="8"/>
  <c r="L901" i="8"/>
  <c r="AO901" i="8" s="1"/>
  <c r="K901" i="8"/>
  <c r="J901" i="8"/>
  <c r="AQ900" i="8"/>
  <c r="AP900" i="8"/>
  <c r="AH900" i="8"/>
  <c r="AG900" i="8"/>
  <c r="AF900" i="8"/>
  <c r="AE900" i="8"/>
  <c r="S900" i="8"/>
  <c r="M900" i="8"/>
  <c r="L900" i="8"/>
  <c r="AO900" i="8" s="1"/>
  <c r="K900" i="8"/>
  <c r="J900" i="8"/>
  <c r="AQ899" i="8"/>
  <c r="AP899" i="8"/>
  <c r="AH899" i="8"/>
  <c r="AG899" i="8"/>
  <c r="AE899" i="8"/>
  <c r="S899" i="8"/>
  <c r="M899" i="8"/>
  <c r="L899" i="8"/>
  <c r="AO899" i="8" s="1"/>
  <c r="K899" i="8"/>
  <c r="J899" i="8"/>
  <c r="AQ898" i="8"/>
  <c r="AP898" i="8"/>
  <c r="AO898" i="8"/>
  <c r="AH898" i="8"/>
  <c r="AF898" i="8"/>
  <c r="AD898" i="8"/>
  <c r="M898" i="8"/>
  <c r="L898" i="8"/>
  <c r="K898" i="8"/>
  <c r="J898" i="8"/>
  <c r="AQ897" i="8"/>
  <c r="AP897" i="8"/>
  <c r="AG897" i="8" s="1"/>
  <c r="AO897" i="8"/>
  <c r="AH897" i="8"/>
  <c r="AF897" i="8"/>
  <c r="AE897" i="8"/>
  <c r="S897" i="8"/>
  <c r="R897" i="8"/>
  <c r="U897" i="8" s="1"/>
  <c r="V897" i="8" s="1"/>
  <c r="X897" i="8" s="1"/>
  <c r="T897" i="8"/>
  <c r="M897" i="8"/>
  <c r="L897" i="8"/>
  <c r="K897" i="8"/>
  <c r="J897" i="8"/>
  <c r="AQ896" i="8"/>
  <c r="AP896" i="8"/>
  <c r="AG896" i="8" s="1"/>
  <c r="AO896" i="8"/>
  <c r="AH896" i="8"/>
  <c r="T896" i="8"/>
  <c r="S896" i="8"/>
  <c r="R896" i="8"/>
  <c r="M896" i="8"/>
  <c r="L896" i="8"/>
  <c r="K896" i="8"/>
  <c r="J896" i="8"/>
  <c r="AQ895" i="8"/>
  <c r="AP895" i="8"/>
  <c r="AH895" i="8"/>
  <c r="AG895" i="8"/>
  <c r="AF895" i="8"/>
  <c r="T895" i="8"/>
  <c r="S895" i="8"/>
  <c r="R895" i="8"/>
  <c r="U895" i="8" s="1"/>
  <c r="V895" i="8" s="1"/>
  <c r="X895" i="8" s="1"/>
  <c r="M895" i="8"/>
  <c r="L895" i="8"/>
  <c r="AO895" i="8" s="1"/>
  <c r="K895" i="8"/>
  <c r="J895" i="8"/>
  <c r="AQ894" i="8"/>
  <c r="AE894" i="8" s="1"/>
  <c r="AP894" i="8"/>
  <c r="AO894" i="8"/>
  <c r="AH894" i="8"/>
  <c r="T894" i="8"/>
  <c r="S894" i="8"/>
  <c r="R894" i="8"/>
  <c r="U894" i="8" s="1"/>
  <c r="V894" i="8" s="1"/>
  <c r="X894" i="8" s="1"/>
  <c r="M894" i="8"/>
  <c r="L894" i="8"/>
  <c r="K894" i="8"/>
  <c r="J894" i="8"/>
  <c r="AQ893" i="8"/>
  <c r="AG893" i="8" s="1"/>
  <c r="AP893" i="8"/>
  <c r="AO893" i="8"/>
  <c r="AH893" i="8"/>
  <c r="S893" i="8"/>
  <c r="T893" i="8"/>
  <c r="M893" i="8"/>
  <c r="L893" i="8"/>
  <c r="K893" i="8"/>
  <c r="J893" i="8"/>
  <c r="AQ892" i="8"/>
  <c r="AP892" i="8"/>
  <c r="AH892" i="8"/>
  <c r="M892" i="8"/>
  <c r="L892" i="8"/>
  <c r="AO892" i="8" s="1"/>
  <c r="K892" i="8"/>
  <c r="J892" i="8"/>
  <c r="AQ891" i="8"/>
  <c r="AD891" i="8" s="1"/>
  <c r="AP891" i="8"/>
  <c r="AH891" i="8"/>
  <c r="S891" i="8"/>
  <c r="M891" i="8"/>
  <c r="L891" i="8"/>
  <c r="AO891" i="8" s="1"/>
  <c r="K891" i="8"/>
  <c r="J891" i="8"/>
  <c r="AQ890" i="8"/>
  <c r="AG890" i="8" s="1"/>
  <c r="AP890" i="8"/>
  <c r="AH890" i="8"/>
  <c r="R890" i="8"/>
  <c r="S890" i="8"/>
  <c r="M890" i="8"/>
  <c r="L890" i="8"/>
  <c r="AO890" i="8" s="1"/>
  <c r="K890" i="8"/>
  <c r="J890" i="8"/>
  <c r="AQ889" i="8"/>
  <c r="AG889" i="8" s="1"/>
  <c r="AP889" i="8"/>
  <c r="AH889" i="8"/>
  <c r="AF889" i="8"/>
  <c r="AD889" i="8"/>
  <c r="S889" i="8"/>
  <c r="R889" i="8"/>
  <c r="M889" i="8"/>
  <c r="L889" i="8"/>
  <c r="AO889" i="8" s="1"/>
  <c r="K889" i="8"/>
  <c r="J889" i="8"/>
  <c r="AQ888" i="8"/>
  <c r="AP888" i="8"/>
  <c r="AH888" i="8"/>
  <c r="AG888" i="8"/>
  <c r="AF888" i="8"/>
  <c r="AD888" i="8"/>
  <c r="R888" i="8"/>
  <c r="T888" i="8"/>
  <c r="M888" i="8"/>
  <c r="L888" i="8"/>
  <c r="AO888" i="8" s="1"/>
  <c r="K888" i="8"/>
  <c r="J888" i="8"/>
  <c r="AQ887" i="8"/>
  <c r="AP887" i="8"/>
  <c r="AH887" i="8"/>
  <c r="AF887" i="8"/>
  <c r="AD887" i="8"/>
  <c r="R887" i="8"/>
  <c r="AG887" i="8"/>
  <c r="M887" i="8"/>
  <c r="L887" i="8"/>
  <c r="AO887" i="8" s="1"/>
  <c r="K887" i="8"/>
  <c r="J887" i="8"/>
  <c r="AQ886" i="8"/>
  <c r="AP886" i="8"/>
  <c r="AO886" i="8"/>
  <c r="AH886" i="8"/>
  <c r="AF886" i="8"/>
  <c r="AD886" i="8"/>
  <c r="M886" i="8"/>
  <c r="L886" i="8"/>
  <c r="K886" i="8"/>
  <c r="J886" i="8"/>
  <c r="AQ885" i="8"/>
  <c r="AP885" i="8"/>
  <c r="AG885" i="8" s="1"/>
  <c r="AH885" i="8"/>
  <c r="AF885" i="8"/>
  <c r="AE885" i="8"/>
  <c r="S885" i="8"/>
  <c r="R885" i="8"/>
  <c r="M885" i="8"/>
  <c r="L885" i="8"/>
  <c r="AO885" i="8" s="1"/>
  <c r="K885" i="8"/>
  <c r="J885" i="8"/>
  <c r="AQ884" i="8"/>
  <c r="AP884" i="8"/>
  <c r="AH884" i="8"/>
  <c r="AG884" i="8"/>
  <c r="AF884" i="8"/>
  <c r="AE884" i="8"/>
  <c r="T884" i="8"/>
  <c r="S884" i="8"/>
  <c r="R884" i="8"/>
  <c r="U884" i="8" s="1"/>
  <c r="V884" i="8" s="1"/>
  <c r="X884" i="8" s="1"/>
  <c r="M884" i="8"/>
  <c r="L884" i="8"/>
  <c r="AO884" i="8" s="1"/>
  <c r="K884" i="8"/>
  <c r="J884" i="8"/>
  <c r="AQ883" i="8"/>
  <c r="AE883" i="8" s="1"/>
  <c r="AP883" i="8"/>
  <c r="AO883" i="8"/>
  <c r="AH883" i="8"/>
  <c r="AG883" i="8"/>
  <c r="AF883" i="8"/>
  <c r="T883" i="8"/>
  <c r="S883" i="8"/>
  <c r="R883" i="8"/>
  <c r="U883" i="8" s="1"/>
  <c r="M883" i="8"/>
  <c r="L883" i="8"/>
  <c r="K883" i="8"/>
  <c r="J883" i="8"/>
  <c r="AQ882" i="8"/>
  <c r="AE882" i="8" s="1"/>
  <c r="AP882" i="8"/>
  <c r="AF882" i="8" s="1"/>
  <c r="AO882" i="8"/>
  <c r="AH882" i="8"/>
  <c r="AG882" i="8"/>
  <c r="T882" i="8"/>
  <c r="S882" i="8"/>
  <c r="R882" i="8"/>
  <c r="U882" i="8" s="1"/>
  <c r="V882" i="8" s="1"/>
  <c r="X882" i="8" s="1"/>
  <c r="M882" i="8"/>
  <c r="L882" i="8"/>
  <c r="K882" i="8"/>
  <c r="J882" i="8"/>
  <c r="AQ881" i="8"/>
  <c r="AG881" i="8" s="1"/>
  <c r="AP881" i="8"/>
  <c r="AO881" i="8"/>
  <c r="AH881" i="8"/>
  <c r="R881" i="8"/>
  <c r="T881" i="8"/>
  <c r="M881" i="8"/>
  <c r="L881" i="8"/>
  <c r="K881" i="8"/>
  <c r="J881" i="8"/>
  <c r="AQ880" i="8"/>
  <c r="AP880" i="8"/>
  <c r="AO880" i="8"/>
  <c r="AH880" i="8"/>
  <c r="M880" i="8"/>
  <c r="L880" i="8"/>
  <c r="K880" i="8"/>
  <c r="J880" i="8"/>
  <c r="AQ879" i="8"/>
  <c r="AG879" i="8" s="1"/>
  <c r="AP879" i="8"/>
  <c r="AH879" i="8"/>
  <c r="T879" i="8"/>
  <c r="S879" i="8"/>
  <c r="M879" i="8"/>
  <c r="L879" i="8"/>
  <c r="AO879" i="8" s="1"/>
  <c r="K879" i="8"/>
  <c r="J879" i="8"/>
  <c r="AQ878" i="8"/>
  <c r="AP878" i="8"/>
  <c r="AH878" i="8"/>
  <c r="R878" i="8"/>
  <c r="T878" i="8"/>
  <c r="M878" i="8"/>
  <c r="L878" i="8"/>
  <c r="AO878" i="8" s="1"/>
  <c r="K878" i="8"/>
  <c r="J878" i="8"/>
  <c r="AQ877" i="8"/>
  <c r="AG877" i="8" s="1"/>
  <c r="AP877" i="8"/>
  <c r="AH877" i="8"/>
  <c r="AF877" i="8"/>
  <c r="AE877" i="8"/>
  <c r="S877" i="8"/>
  <c r="R877" i="8"/>
  <c r="T877" i="8"/>
  <c r="M877" i="8"/>
  <c r="L877" i="8"/>
  <c r="AO877" i="8" s="1"/>
  <c r="K877" i="8"/>
  <c r="J877" i="8"/>
  <c r="AQ876" i="8"/>
  <c r="AP876" i="8"/>
  <c r="AG876" i="8" s="1"/>
  <c r="AH876" i="8"/>
  <c r="S876" i="8"/>
  <c r="M876" i="8"/>
  <c r="L876" i="8"/>
  <c r="AO876" i="8" s="1"/>
  <c r="K876" i="8"/>
  <c r="J876" i="8"/>
  <c r="AQ875" i="8"/>
  <c r="AG875" i="8" s="1"/>
  <c r="AP875" i="8"/>
  <c r="AF875" i="8" s="1"/>
  <c r="AH875" i="8"/>
  <c r="S875" i="8"/>
  <c r="M875" i="8"/>
  <c r="L875" i="8"/>
  <c r="AO875" i="8" s="1"/>
  <c r="K875" i="8"/>
  <c r="J875" i="8"/>
  <c r="AQ874" i="8"/>
  <c r="AP874" i="8"/>
  <c r="AO874" i="8"/>
  <c r="AH874" i="8"/>
  <c r="AF874" i="8"/>
  <c r="AD874" i="8"/>
  <c r="M874" i="8"/>
  <c r="L874" i="8"/>
  <c r="K874" i="8"/>
  <c r="J874" i="8"/>
  <c r="AQ873" i="8"/>
  <c r="AP873" i="8"/>
  <c r="AG873" i="8" s="1"/>
  <c r="AH873" i="8"/>
  <c r="AF873" i="8"/>
  <c r="AE873" i="8"/>
  <c r="R873" i="8"/>
  <c r="M873" i="8"/>
  <c r="L873" i="8"/>
  <c r="AO873" i="8" s="1"/>
  <c r="K873" i="8"/>
  <c r="J873" i="8"/>
  <c r="AQ872" i="8"/>
  <c r="AP872" i="8"/>
  <c r="AD872" i="8" s="1"/>
  <c r="AH872" i="8"/>
  <c r="AG872" i="8"/>
  <c r="AF872" i="8"/>
  <c r="T872" i="8"/>
  <c r="S872" i="8"/>
  <c r="R872" i="8"/>
  <c r="U872" i="8" s="1"/>
  <c r="M872" i="8"/>
  <c r="L872" i="8"/>
  <c r="AO872" i="8" s="1"/>
  <c r="K872" i="8"/>
  <c r="J872" i="8"/>
  <c r="AQ871" i="8"/>
  <c r="AP871" i="8"/>
  <c r="AD871" i="8" s="1"/>
  <c r="AO871" i="8"/>
  <c r="AH871" i="8"/>
  <c r="AG871" i="8"/>
  <c r="AF871" i="8"/>
  <c r="T871" i="8"/>
  <c r="S871" i="8"/>
  <c r="R871" i="8"/>
  <c r="M871" i="8"/>
  <c r="L871" i="8"/>
  <c r="K871" i="8"/>
  <c r="J871" i="8"/>
  <c r="AQ870" i="8"/>
  <c r="AE870" i="8" s="1"/>
  <c r="AP870" i="8"/>
  <c r="AF870" i="8" s="1"/>
  <c r="AO870" i="8"/>
  <c r="AH870" i="8"/>
  <c r="AG870" i="8"/>
  <c r="T870" i="8"/>
  <c r="S870" i="8"/>
  <c r="R870" i="8"/>
  <c r="M870" i="8"/>
  <c r="L870" i="8"/>
  <c r="K870" i="8"/>
  <c r="J870" i="8"/>
  <c r="AQ869" i="8"/>
  <c r="AP869" i="8"/>
  <c r="AO869" i="8"/>
  <c r="AH869" i="8"/>
  <c r="R869" i="8"/>
  <c r="T869" i="8"/>
  <c r="M869" i="8"/>
  <c r="L869" i="8"/>
  <c r="K869" i="8"/>
  <c r="J869" i="8"/>
  <c r="AQ868" i="8"/>
  <c r="AP868" i="8"/>
  <c r="AO868" i="8"/>
  <c r="AH868" i="8"/>
  <c r="M868" i="8"/>
  <c r="L868" i="8"/>
  <c r="K868" i="8"/>
  <c r="J868" i="8"/>
  <c r="AQ867" i="8"/>
  <c r="AP867" i="8"/>
  <c r="AH867" i="8"/>
  <c r="T867" i="8"/>
  <c r="S867" i="8"/>
  <c r="M867" i="8"/>
  <c r="L867" i="8"/>
  <c r="AO867" i="8" s="1"/>
  <c r="K867" i="8"/>
  <c r="J867" i="8"/>
  <c r="AQ866" i="8"/>
  <c r="AP866" i="8"/>
  <c r="AF866" i="8" s="1"/>
  <c r="AH866" i="8"/>
  <c r="R866" i="8"/>
  <c r="T866" i="8"/>
  <c r="M866" i="8"/>
  <c r="L866" i="8"/>
  <c r="AO866" i="8" s="1"/>
  <c r="K866" i="8"/>
  <c r="J866" i="8"/>
  <c r="AQ865" i="8"/>
  <c r="AG865" i="8" s="1"/>
  <c r="AP865" i="8"/>
  <c r="AH865" i="8"/>
  <c r="AF865" i="8"/>
  <c r="AE865" i="8"/>
  <c r="S865" i="8"/>
  <c r="R865" i="8"/>
  <c r="U865" i="8" s="1"/>
  <c r="V865" i="8" s="1"/>
  <c r="X865" i="8" s="1"/>
  <c r="Z865" i="8" s="1"/>
  <c r="AB865" i="8" s="1"/>
  <c r="T865" i="8"/>
  <c r="M865" i="8"/>
  <c r="L865" i="8"/>
  <c r="AO865" i="8" s="1"/>
  <c r="K865" i="8"/>
  <c r="J865" i="8"/>
  <c r="AQ864" i="8"/>
  <c r="AP864" i="8"/>
  <c r="AG864" i="8" s="1"/>
  <c r="AH864" i="8"/>
  <c r="S864" i="8"/>
  <c r="M864" i="8"/>
  <c r="L864" i="8"/>
  <c r="AO864" i="8" s="1"/>
  <c r="K864" i="8"/>
  <c r="J864" i="8"/>
  <c r="AQ863" i="8"/>
  <c r="AP863" i="8"/>
  <c r="AF863" i="8" s="1"/>
  <c r="AH863" i="8"/>
  <c r="AD863" i="8"/>
  <c r="S863" i="8"/>
  <c r="M863" i="8"/>
  <c r="L863" i="8"/>
  <c r="AO863" i="8" s="1"/>
  <c r="K863" i="8"/>
  <c r="J863" i="8"/>
  <c r="AQ862" i="8"/>
  <c r="AG862" i="8" s="1"/>
  <c r="AP862" i="8"/>
  <c r="AO862" i="8"/>
  <c r="AH862" i="8"/>
  <c r="AE862" i="8"/>
  <c r="M862" i="8"/>
  <c r="L862" i="8"/>
  <c r="K862" i="8"/>
  <c r="J862" i="8"/>
  <c r="AQ861" i="8"/>
  <c r="AP861" i="8"/>
  <c r="AG861" i="8" s="1"/>
  <c r="AH861" i="8"/>
  <c r="AF861" i="8"/>
  <c r="AE861" i="8"/>
  <c r="R861" i="8"/>
  <c r="M861" i="8"/>
  <c r="L861" i="8"/>
  <c r="AO861" i="8" s="1"/>
  <c r="K861" i="8"/>
  <c r="J861" i="8"/>
  <c r="AQ860" i="8"/>
  <c r="AP860" i="8"/>
  <c r="AH860" i="8"/>
  <c r="AG860" i="8"/>
  <c r="AF860" i="8"/>
  <c r="AE860" i="8"/>
  <c r="T860" i="8"/>
  <c r="S860" i="8"/>
  <c r="R860" i="8"/>
  <c r="M860" i="8"/>
  <c r="L860" i="8"/>
  <c r="AO860" i="8" s="1"/>
  <c r="K860" i="8"/>
  <c r="J860" i="8"/>
  <c r="AQ859" i="8"/>
  <c r="AP859" i="8"/>
  <c r="AD859" i="8" s="1"/>
  <c r="AO859" i="8"/>
  <c r="AH859" i="8"/>
  <c r="AG859" i="8"/>
  <c r="AF859" i="8"/>
  <c r="T859" i="8"/>
  <c r="S859" i="8"/>
  <c r="R859" i="8"/>
  <c r="M859" i="8"/>
  <c r="L859" i="8"/>
  <c r="K859" i="8"/>
  <c r="J859" i="8"/>
  <c r="AQ858" i="8"/>
  <c r="AE858" i="8" s="1"/>
  <c r="AP858" i="8"/>
  <c r="AF858" i="8" s="1"/>
  <c r="AO858" i="8"/>
  <c r="AH858" i="8"/>
  <c r="AG858" i="8"/>
  <c r="T858" i="8"/>
  <c r="S858" i="8"/>
  <c r="R858" i="8"/>
  <c r="M858" i="8"/>
  <c r="L858" i="8"/>
  <c r="K858" i="8"/>
  <c r="J858" i="8"/>
  <c r="AQ857" i="8"/>
  <c r="AP857" i="8"/>
  <c r="AO857" i="8"/>
  <c r="AH857" i="8"/>
  <c r="R857" i="8"/>
  <c r="T857" i="8"/>
  <c r="M857" i="8"/>
  <c r="L857" i="8"/>
  <c r="K857" i="8"/>
  <c r="J857" i="8"/>
  <c r="AQ856" i="8"/>
  <c r="AP856" i="8"/>
  <c r="AO856" i="8"/>
  <c r="AH856" i="8"/>
  <c r="S856" i="8"/>
  <c r="M856" i="8"/>
  <c r="L856" i="8"/>
  <c r="K856" i="8"/>
  <c r="J856" i="8"/>
  <c r="AQ855" i="8"/>
  <c r="AG855" i="8" s="1"/>
  <c r="AP855" i="8"/>
  <c r="AH855" i="8"/>
  <c r="S855" i="8"/>
  <c r="M855" i="8"/>
  <c r="L855" i="8"/>
  <c r="AO855" i="8" s="1"/>
  <c r="K855" i="8"/>
  <c r="J855" i="8"/>
  <c r="AQ854" i="8"/>
  <c r="AP854" i="8"/>
  <c r="AH854" i="8"/>
  <c r="R854" i="8"/>
  <c r="T854" i="8"/>
  <c r="M854" i="8"/>
  <c r="L854" i="8"/>
  <c r="AO854" i="8" s="1"/>
  <c r="K854" i="8"/>
  <c r="J854" i="8"/>
  <c r="AQ853" i="8"/>
  <c r="AG853" i="8" s="1"/>
  <c r="AP853" i="8"/>
  <c r="AH853" i="8"/>
  <c r="AF853" i="8"/>
  <c r="AE853" i="8"/>
  <c r="S853" i="8"/>
  <c r="R853" i="8"/>
  <c r="U853" i="8" s="1"/>
  <c r="V853" i="8" s="1"/>
  <c r="X853" i="8" s="1"/>
  <c r="T853" i="8"/>
  <c r="M853" i="8"/>
  <c r="L853" i="8"/>
  <c r="AO853" i="8" s="1"/>
  <c r="K853" i="8"/>
  <c r="J853" i="8"/>
  <c r="AQ852" i="8"/>
  <c r="AP852" i="8"/>
  <c r="AH852" i="8"/>
  <c r="AG852" i="8"/>
  <c r="S852" i="8"/>
  <c r="M852" i="8"/>
  <c r="L852" i="8"/>
  <c r="AO852" i="8" s="1"/>
  <c r="K852" i="8"/>
  <c r="J852" i="8"/>
  <c r="AQ851" i="8"/>
  <c r="AG851" i="8" s="1"/>
  <c r="AP851" i="8"/>
  <c r="AF851" i="8" s="1"/>
  <c r="AH851" i="8"/>
  <c r="AD851" i="8"/>
  <c r="S851" i="8"/>
  <c r="M851" i="8"/>
  <c r="L851" i="8"/>
  <c r="AO851" i="8" s="1"/>
  <c r="K851" i="8"/>
  <c r="J851" i="8"/>
  <c r="AQ850" i="8"/>
  <c r="AP850" i="8"/>
  <c r="AO850" i="8"/>
  <c r="AH850" i="8"/>
  <c r="AF850" i="8"/>
  <c r="AD850" i="8"/>
  <c r="M850" i="8"/>
  <c r="L850" i="8"/>
  <c r="K850" i="8"/>
  <c r="J850" i="8"/>
  <c r="AQ849" i="8"/>
  <c r="AP849" i="8"/>
  <c r="AG849" i="8" s="1"/>
  <c r="AO849" i="8"/>
  <c r="AH849" i="8"/>
  <c r="AF849" i="8"/>
  <c r="S849" i="8"/>
  <c r="R849" i="8"/>
  <c r="M849" i="8"/>
  <c r="L849" i="8"/>
  <c r="K849" i="8"/>
  <c r="J849" i="8"/>
  <c r="AQ848" i="8"/>
  <c r="AP848" i="8"/>
  <c r="AH848" i="8"/>
  <c r="AG848" i="8"/>
  <c r="AE848" i="8"/>
  <c r="T848" i="8"/>
  <c r="S848" i="8"/>
  <c r="R848" i="8"/>
  <c r="U848" i="8" s="1"/>
  <c r="M848" i="8"/>
  <c r="L848" i="8"/>
  <c r="AO848" i="8" s="1"/>
  <c r="K848" i="8"/>
  <c r="J848" i="8"/>
  <c r="AQ847" i="8"/>
  <c r="AP847" i="8"/>
  <c r="AD847" i="8" s="1"/>
  <c r="AO847" i="8"/>
  <c r="AH847" i="8"/>
  <c r="AF847" i="8"/>
  <c r="T847" i="8"/>
  <c r="S847" i="8"/>
  <c r="R847" i="8"/>
  <c r="M847" i="8"/>
  <c r="L847" i="8"/>
  <c r="K847" i="8"/>
  <c r="J847" i="8"/>
  <c r="AQ846" i="8"/>
  <c r="AE846" i="8" s="1"/>
  <c r="AP846" i="8"/>
  <c r="AF846" i="8" s="1"/>
  <c r="AO846" i="8"/>
  <c r="AH846" i="8"/>
  <c r="AG846" i="8"/>
  <c r="T846" i="8"/>
  <c r="S846" i="8"/>
  <c r="R846" i="8"/>
  <c r="M846" i="8"/>
  <c r="L846" i="8"/>
  <c r="K846" i="8"/>
  <c r="J846" i="8"/>
  <c r="AQ845" i="8"/>
  <c r="AG845" i="8" s="1"/>
  <c r="AP845" i="8"/>
  <c r="AH845" i="8"/>
  <c r="R845" i="8"/>
  <c r="T845" i="8"/>
  <c r="M845" i="8"/>
  <c r="L845" i="8"/>
  <c r="AO845" i="8" s="1"/>
  <c r="K845" i="8"/>
  <c r="J845" i="8"/>
  <c r="AQ844" i="8"/>
  <c r="AP844" i="8"/>
  <c r="AO844" i="8"/>
  <c r="AH844" i="8"/>
  <c r="M844" i="8"/>
  <c r="L844" i="8"/>
  <c r="K844" i="8"/>
  <c r="J844" i="8"/>
  <c r="AQ843" i="8"/>
  <c r="AP843" i="8"/>
  <c r="AH843" i="8"/>
  <c r="S843" i="8"/>
  <c r="M843" i="8"/>
  <c r="L843" i="8"/>
  <c r="AO843" i="8" s="1"/>
  <c r="K843" i="8"/>
  <c r="J843" i="8"/>
  <c r="AQ842" i="8"/>
  <c r="AP842" i="8"/>
  <c r="AH842" i="8"/>
  <c r="R842" i="8"/>
  <c r="T842" i="8"/>
  <c r="M842" i="8"/>
  <c r="L842" i="8"/>
  <c r="AO842" i="8" s="1"/>
  <c r="K842" i="8"/>
  <c r="J842" i="8"/>
  <c r="AQ841" i="8"/>
  <c r="AG841" i="8" s="1"/>
  <c r="AP841" i="8"/>
  <c r="AH841" i="8"/>
  <c r="AF841" i="8"/>
  <c r="AE841" i="8"/>
  <c r="S841" i="8"/>
  <c r="R841" i="8"/>
  <c r="U841" i="8" s="1"/>
  <c r="V841" i="8" s="1"/>
  <c r="X841" i="8" s="1"/>
  <c r="Z841" i="8" s="1"/>
  <c r="AB841" i="8" s="1"/>
  <c r="T841" i="8"/>
  <c r="M841" i="8"/>
  <c r="L841" i="8"/>
  <c r="AO841" i="8" s="1"/>
  <c r="K841" i="8"/>
  <c r="J841" i="8"/>
  <c r="AQ840" i="8"/>
  <c r="AP840" i="8"/>
  <c r="AH840" i="8"/>
  <c r="AG840" i="8"/>
  <c r="AF840" i="8"/>
  <c r="S840" i="8"/>
  <c r="M840" i="8"/>
  <c r="L840" i="8"/>
  <c r="AO840" i="8" s="1"/>
  <c r="K840" i="8"/>
  <c r="J840" i="8"/>
  <c r="AQ839" i="8"/>
  <c r="AE839" i="8" s="1"/>
  <c r="AP839" i="8"/>
  <c r="AF839" i="8" s="1"/>
  <c r="AH839" i="8"/>
  <c r="AG839" i="8"/>
  <c r="M839" i="8"/>
  <c r="L839" i="8"/>
  <c r="AO839" i="8" s="1"/>
  <c r="K839" i="8"/>
  <c r="J839" i="8"/>
  <c r="AQ838" i="8"/>
  <c r="AP838" i="8"/>
  <c r="AO838" i="8"/>
  <c r="AH838" i="8"/>
  <c r="AF838" i="8"/>
  <c r="AD838" i="8"/>
  <c r="M838" i="8"/>
  <c r="L838" i="8"/>
  <c r="K838" i="8"/>
  <c r="J838" i="8"/>
  <c r="AQ837" i="8"/>
  <c r="AP837" i="8"/>
  <c r="AO837" i="8"/>
  <c r="AH837" i="8"/>
  <c r="AF837" i="8"/>
  <c r="AD837" i="8"/>
  <c r="R837" i="8"/>
  <c r="M837" i="8"/>
  <c r="L837" i="8"/>
  <c r="K837" i="8"/>
  <c r="J837" i="8"/>
  <c r="AQ836" i="8"/>
  <c r="AP836" i="8"/>
  <c r="AD836" i="8" s="1"/>
  <c r="AH836" i="8"/>
  <c r="AG836" i="8"/>
  <c r="T836" i="8"/>
  <c r="S836" i="8"/>
  <c r="R836" i="8"/>
  <c r="U836" i="8" s="1"/>
  <c r="V836" i="8"/>
  <c r="X836" i="8" s="1"/>
  <c r="M836" i="8"/>
  <c r="L836" i="8"/>
  <c r="AO836" i="8" s="1"/>
  <c r="K836" i="8"/>
  <c r="J836" i="8"/>
  <c r="AQ835" i="8"/>
  <c r="AE835" i="8" s="1"/>
  <c r="AP835" i="8"/>
  <c r="AO835" i="8"/>
  <c r="AH835" i="8"/>
  <c r="AF835" i="8"/>
  <c r="T835" i="8"/>
  <c r="S835" i="8"/>
  <c r="R835" i="8"/>
  <c r="U835" i="8" s="1"/>
  <c r="M835" i="8"/>
  <c r="L835" i="8"/>
  <c r="K835" i="8"/>
  <c r="J835" i="8"/>
  <c r="AQ834" i="8"/>
  <c r="AE834" i="8" s="1"/>
  <c r="AP834" i="8"/>
  <c r="AF834" i="8" s="1"/>
  <c r="AO834" i="8"/>
  <c r="AH834" i="8"/>
  <c r="AG834" i="8"/>
  <c r="T834" i="8"/>
  <c r="S834" i="8"/>
  <c r="R834" i="8"/>
  <c r="M834" i="8"/>
  <c r="L834" i="8"/>
  <c r="K834" i="8"/>
  <c r="J834" i="8"/>
  <c r="AQ833" i="8"/>
  <c r="AP833" i="8"/>
  <c r="AH833" i="8"/>
  <c r="T833" i="8"/>
  <c r="R833" i="8"/>
  <c r="S833" i="8"/>
  <c r="U833" i="8" s="1"/>
  <c r="V833" i="8" s="1"/>
  <c r="X833" i="8" s="1"/>
  <c r="M833" i="8"/>
  <c r="L833" i="8"/>
  <c r="AO833" i="8" s="1"/>
  <c r="K833" i="8"/>
  <c r="J833" i="8"/>
  <c r="AQ832" i="8"/>
  <c r="AP832" i="8"/>
  <c r="AO832" i="8"/>
  <c r="AH832" i="8"/>
  <c r="M832" i="8"/>
  <c r="L832" i="8"/>
  <c r="K832" i="8"/>
  <c r="J832" i="8"/>
  <c r="AQ831" i="8"/>
  <c r="AP831" i="8"/>
  <c r="AH831" i="8"/>
  <c r="S831" i="8"/>
  <c r="M831" i="8"/>
  <c r="L831" i="8"/>
  <c r="AO831" i="8" s="1"/>
  <c r="K831" i="8"/>
  <c r="J831" i="8"/>
  <c r="AQ830" i="8"/>
  <c r="AP830" i="8"/>
  <c r="AH830" i="8"/>
  <c r="R830" i="8"/>
  <c r="T830" i="8"/>
  <c r="M830" i="8"/>
  <c r="L830" i="8"/>
  <c r="AO830" i="8" s="1"/>
  <c r="K830" i="8"/>
  <c r="J830" i="8"/>
  <c r="AQ829" i="8"/>
  <c r="AG829" i="8" s="1"/>
  <c r="AP829" i="8"/>
  <c r="AH829" i="8"/>
  <c r="AF829" i="8"/>
  <c r="AE829" i="8"/>
  <c r="S829" i="8"/>
  <c r="R829" i="8"/>
  <c r="U829" i="8" s="1"/>
  <c r="V829" i="8" s="1"/>
  <c r="X829" i="8" s="1"/>
  <c r="T829" i="8"/>
  <c r="M829" i="8"/>
  <c r="L829" i="8"/>
  <c r="AO829" i="8" s="1"/>
  <c r="K829" i="8"/>
  <c r="J829" i="8"/>
  <c r="AQ828" i="8"/>
  <c r="AP828" i="8"/>
  <c r="AH828" i="8"/>
  <c r="AG828" i="8"/>
  <c r="AF828" i="8"/>
  <c r="S828" i="8"/>
  <c r="M828" i="8"/>
  <c r="L828" i="8"/>
  <c r="AO828" i="8" s="1"/>
  <c r="K828" i="8"/>
  <c r="J828" i="8"/>
  <c r="AQ827" i="8"/>
  <c r="AE827" i="8" s="1"/>
  <c r="AP827" i="8"/>
  <c r="AF827" i="8" s="1"/>
  <c r="AH827" i="8"/>
  <c r="AG827" i="8"/>
  <c r="M827" i="8"/>
  <c r="L827" i="8"/>
  <c r="AO827" i="8" s="1"/>
  <c r="K827" i="8"/>
  <c r="J827" i="8"/>
  <c r="AQ826" i="8"/>
  <c r="AG826" i="8" s="1"/>
  <c r="AP826" i="8"/>
  <c r="AO826" i="8"/>
  <c r="AH826" i="8"/>
  <c r="AE826" i="8"/>
  <c r="M826" i="8"/>
  <c r="L826" i="8"/>
  <c r="K826" i="8"/>
  <c r="J826" i="8"/>
  <c r="AQ825" i="8"/>
  <c r="AP825" i="8"/>
  <c r="AG825" i="8" s="1"/>
  <c r="AO825" i="8"/>
  <c r="AH825" i="8"/>
  <c r="AF825" i="8"/>
  <c r="S825" i="8"/>
  <c r="R825" i="8"/>
  <c r="M825" i="8"/>
  <c r="L825" i="8"/>
  <c r="K825" i="8"/>
  <c r="J825" i="8"/>
  <c r="AQ824" i="8"/>
  <c r="AP824" i="8"/>
  <c r="AH824" i="8"/>
  <c r="AG824" i="8"/>
  <c r="AE824" i="8"/>
  <c r="T824" i="8"/>
  <c r="S824" i="8"/>
  <c r="R824" i="8"/>
  <c r="M824" i="8"/>
  <c r="L824" i="8"/>
  <c r="AO824" i="8" s="1"/>
  <c r="K824" i="8"/>
  <c r="J824" i="8"/>
  <c r="AQ823" i="8"/>
  <c r="AE823" i="8" s="1"/>
  <c r="AP823" i="8"/>
  <c r="AO823" i="8"/>
  <c r="AH823" i="8"/>
  <c r="AF823" i="8"/>
  <c r="T823" i="8"/>
  <c r="S823" i="8"/>
  <c r="R823" i="8"/>
  <c r="U823" i="8" s="1"/>
  <c r="M823" i="8"/>
  <c r="L823" i="8"/>
  <c r="K823" i="8"/>
  <c r="J823" i="8"/>
  <c r="AQ822" i="8"/>
  <c r="AE822" i="8" s="1"/>
  <c r="AP822" i="8"/>
  <c r="AO822" i="8"/>
  <c r="AH822" i="8"/>
  <c r="AG822" i="8"/>
  <c r="AF822" i="8"/>
  <c r="T822" i="8"/>
  <c r="S822" i="8"/>
  <c r="R822" i="8"/>
  <c r="M822" i="8"/>
  <c r="L822" i="8"/>
  <c r="K822" i="8"/>
  <c r="J822" i="8"/>
  <c r="AQ821" i="8"/>
  <c r="AP821" i="8"/>
  <c r="AH821" i="8"/>
  <c r="T821" i="8"/>
  <c r="R821" i="8"/>
  <c r="U821" i="8" s="1"/>
  <c r="V821" i="8" s="1"/>
  <c r="X821" i="8" s="1"/>
  <c r="S821" i="8"/>
  <c r="M821" i="8"/>
  <c r="L821" i="8"/>
  <c r="AO821" i="8" s="1"/>
  <c r="K821" i="8"/>
  <c r="J821" i="8"/>
  <c r="AQ820" i="8"/>
  <c r="AP820" i="8"/>
  <c r="AO820" i="8"/>
  <c r="AH820" i="8"/>
  <c r="M820" i="8"/>
  <c r="L820" i="8"/>
  <c r="K820" i="8"/>
  <c r="J820" i="8"/>
  <c r="AQ819" i="8"/>
  <c r="AP819" i="8"/>
  <c r="AO819" i="8"/>
  <c r="AH819" i="8"/>
  <c r="S819" i="8"/>
  <c r="M819" i="8"/>
  <c r="L819" i="8"/>
  <c r="K819" i="8"/>
  <c r="J819" i="8"/>
  <c r="AQ818" i="8"/>
  <c r="AP818" i="8"/>
  <c r="AF818" i="8" s="1"/>
  <c r="AH818" i="8"/>
  <c r="R818" i="8"/>
  <c r="T818" i="8"/>
  <c r="M818" i="8"/>
  <c r="L818" i="8"/>
  <c r="AO818" i="8" s="1"/>
  <c r="K818" i="8"/>
  <c r="J818" i="8"/>
  <c r="AQ817" i="8"/>
  <c r="AG817" i="8" s="1"/>
  <c r="AP817" i="8"/>
  <c r="AH817" i="8"/>
  <c r="AF817" i="8"/>
  <c r="AE817" i="8"/>
  <c r="S817" i="8"/>
  <c r="R817" i="8"/>
  <c r="T817" i="8"/>
  <c r="M817" i="8"/>
  <c r="L817" i="8"/>
  <c r="AO817" i="8" s="1"/>
  <c r="K817" i="8"/>
  <c r="J817" i="8"/>
  <c r="AQ816" i="8"/>
  <c r="AP816" i="8"/>
  <c r="AE816" i="8" s="1"/>
  <c r="AH816" i="8"/>
  <c r="AG816" i="8"/>
  <c r="S816" i="8"/>
  <c r="M816" i="8"/>
  <c r="L816" i="8"/>
  <c r="AO816" i="8" s="1"/>
  <c r="K816" i="8"/>
  <c r="J816" i="8"/>
  <c r="AQ815" i="8"/>
  <c r="AE815" i="8" s="1"/>
  <c r="AP815" i="8"/>
  <c r="AF815" i="8" s="1"/>
  <c r="AH815" i="8"/>
  <c r="AG815" i="8"/>
  <c r="M815" i="8"/>
  <c r="L815" i="8"/>
  <c r="AO815" i="8" s="1"/>
  <c r="K815" i="8"/>
  <c r="J815" i="8"/>
  <c r="AQ814" i="8"/>
  <c r="AG814" i="8" s="1"/>
  <c r="AP814" i="8"/>
  <c r="AO814" i="8"/>
  <c r="AH814" i="8"/>
  <c r="AE814" i="8"/>
  <c r="M814" i="8"/>
  <c r="L814" i="8"/>
  <c r="K814" i="8"/>
  <c r="J814" i="8"/>
  <c r="AQ813" i="8"/>
  <c r="AP813" i="8"/>
  <c r="AG813" i="8" s="1"/>
  <c r="AO813" i="8"/>
  <c r="AH813" i="8"/>
  <c r="AF813" i="8"/>
  <c r="R813" i="8"/>
  <c r="M813" i="8"/>
  <c r="L813" i="8"/>
  <c r="K813" i="8"/>
  <c r="J813" i="8"/>
  <c r="AQ812" i="8"/>
  <c r="AP812" i="8"/>
  <c r="AH812" i="8"/>
  <c r="AG812" i="8"/>
  <c r="AE812" i="8"/>
  <c r="T812" i="8"/>
  <c r="S812" i="8"/>
  <c r="R812" i="8"/>
  <c r="U812" i="8" s="1"/>
  <c r="V812" i="8" s="1"/>
  <c r="X812" i="8" s="1"/>
  <c r="M812" i="8"/>
  <c r="L812" i="8"/>
  <c r="AO812" i="8" s="1"/>
  <c r="K812" i="8"/>
  <c r="J812" i="8"/>
  <c r="AQ811" i="8"/>
  <c r="AE811" i="8" s="1"/>
  <c r="AP811" i="8"/>
  <c r="AO811" i="8"/>
  <c r="AH811" i="8"/>
  <c r="AF811" i="8"/>
  <c r="T811" i="8"/>
  <c r="S811" i="8"/>
  <c r="R811" i="8"/>
  <c r="U811" i="8" s="1"/>
  <c r="M811" i="8"/>
  <c r="L811" i="8"/>
  <c r="K811" i="8"/>
  <c r="J811" i="8"/>
  <c r="AQ810" i="8"/>
  <c r="AP810" i="8"/>
  <c r="AO810" i="8"/>
  <c r="AH810" i="8"/>
  <c r="AG810" i="8"/>
  <c r="AF810" i="8"/>
  <c r="AD810" i="8"/>
  <c r="T810" i="8"/>
  <c r="S810" i="8"/>
  <c r="R810" i="8"/>
  <c r="U810" i="8" s="1"/>
  <c r="V810" i="8" s="1"/>
  <c r="X810" i="8" s="1"/>
  <c r="M810" i="8"/>
  <c r="L810" i="8"/>
  <c r="K810" i="8"/>
  <c r="J810" i="8"/>
  <c r="AQ809" i="8"/>
  <c r="AP809" i="8"/>
  <c r="AH809" i="8"/>
  <c r="T809" i="8"/>
  <c r="R809" i="8"/>
  <c r="S809" i="8"/>
  <c r="M809" i="8"/>
  <c r="L809" i="8"/>
  <c r="AO809" i="8" s="1"/>
  <c r="K809" i="8"/>
  <c r="J809" i="8"/>
  <c r="AQ808" i="8"/>
  <c r="AP808" i="8"/>
  <c r="AO808" i="8"/>
  <c r="AH808" i="8"/>
  <c r="M808" i="8"/>
  <c r="L808" i="8"/>
  <c r="K808" i="8"/>
  <c r="J808" i="8"/>
  <c r="AQ807" i="8"/>
  <c r="AP807" i="8"/>
  <c r="AO807" i="8"/>
  <c r="AH807" i="8"/>
  <c r="S807" i="8"/>
  <c r="M807" i="8"/>
  <c r="L807" i="8"/>
  <c r="K807" i="8"/>
  <c r="J807" i="8"/>
  <c r="AQ806" i="8"/>
  <c r="AP806" i="8"/>
  <c r="AF806" i="8" s="1"/>
  <c r="AH806" i="8"/>
  <c r="R806" i="8"/>
  <c r="T806" i="8"/>
  <c r="M806" i="8"/>
  <c r="L806" i="8"/>
  <c r="AO806" i="8" s="1"/>
  <c r="K806" i="8"/>
  <c r="J806" i="8"/>
  <c r="AQ805" i="8"/>
  <c r="AG805" i="8" s="1"/>
  <c r="AP805" i="8"/>
  <c r="AH805" i="8"/>
  <c r="AF805" i="8"/>
  <c r="AE805" i="8"/>
  <c r="S805" i="8"/>
  <c r="R805" i="8"/>
  <c r="U805" i="8" s="1"/>
  <c r="V805" i="8" s="1"/>
  <c r="X805" i="8" s="1"/>
  <c r="T805" i="8"/>
  <c r="M805" i="8"/>
  <c r="L805" i="8"/>
  <c r="AO805" i="8" s="1"/>
  <c r="K805" i="8"/>
  <c r="J805" i="8"/>
  <c r="AQ804" i="8"/>
  <c r="AE804" i="8" s="1"/>
  <c r="AP804" i="8"/>
  <c r="AH804" i="8"/>
  <c r="AG804" i="8"/>
  <c r="S804" i="8"/>
  <c r="M804" i="8"/>
  <c r="L804" i="8"/>
  <c r="AO804" i="8" s="1"/>
  <c r="K804" i="8"/>
  <c r="J804" i="8"/>
  <c r="AQ803" i="8"/>
  <c r="AE803" i="8" s="1"/>
  <c r="AP803" i="8"/>
  <c r="AF803" i="8" s="1"/>
  <c r="AH803" i="8"/>
  <c r="AG803" i="8"/>
  <c r="M803" i="8"/>
  <c r="L803" i="8"/>
  <c r="AO803" i="8" s="1"/>
  <c r="K803" i="8"/>
  <c r="J803" i="8"/>
  <c r="AQ802" i="8"/>
  <c r="AG802" i="8" s="1"/>
  <c r="AP802" i="8"/>
  <c r="AO802" i="8"/>
  <c r="AH802" i="8"/>
  <c r="AE802" i="8"/>
  <c r="M802" i="8"/>
  <c r="L802" i="8"/>
  <c r="K802" i="8"/>
  <c r="J802" i="8"/>
  <c r="AQ801" i="8"/>
  <c r="AP801" i="8"/>
  <c r="AO801" i="8"/>
  <c r="AH801" i="8"/>
  <c r="AF801" i="8"/>
  <c r="AD801" i="8"/>
  <c r="R801" i="8"/>
  <c r="M801" i="8"/>
  <c r="L801" i="8"/>
  <c r="K801" i="8"/>
  <c r="J801" i="8"/>
  <c r="AQ800" i="8"/>
  <c r="AP800" i="8"/>
  <c r="AD800" i="8" s="1"/>
  <c r="AH800" i="8"/>
  <c r="AG800" i="8"/>
  <c r="T800" i="8"/>
  <c r="S800" i="8"/>
  <c r="R800" i="8"/>
  <c r="U800" i="8" s="1"/>
  <c r="M800" i="8"/>
  <c r="L800" i="8"/>
  <c r="AO800" i="8" s="1"/>
  <c r="K800" i="8"/>
  <c r="J800" i="8"/>
  <c r="AQ799" i="8"/>
  <c r="AE799" i="8" s="1"/>
  <c r="AP799" i="8"/>
  <c r="AO799" i="8"/>
  <c r="AH799" i="8"/>
  <c r="AF799" i="8"/>
  <c r="U799" i="8"/>
  <c r="V799" i="8" s="1"/>
  <c r="X799" i="8" s="1"/>
  <c r="T799" i="8"/>
  <c r="S799" i="8"/>
  <c r="R799" i="8"/>
  <c r="M799" i="8"/>
  <c r="L799" i="8"/>
  <c r="K799" i="8"/>
  <c r="J799" i="8"/>
  <c r="AQ798" i="8"/>
  <c r="AP798" i="8"/>
  <c r="AE798" i="8" s="1"/>
  <c r="AO798" i="8"/>
  <c r="AH798" i="8"/>
  <c r="AG798" i="8"/>
  <c r="AF798" i="8"/>
  <c r="T798" i="8"/>
  <c r="S798" i="8"/>
  <c r="R798" i="8"/>
  <c r="M798" i="8"/>
  <c r="L798" i="8"/>
  <c r="K798" i="8"/>
  <c r="J798" i="8"/>
  <c r="AQ797" i="8"/>
  <c r="AP797" i="8"/>
  <c r="AH797" i="8"/>
  <c r="T797" i="8"/>
  <c r="R797" i="8"/>
  <c r="S797" i="8"/>
  <c r="M797" i="8"/>
  <c r="L797" i="8"/>
  <c r="AO797" i="8" s="1"/>
  <c r="K797" i="8"/>
  <c r="J797" i="8"/>
  <c r="AQ796" i="8"/>
  <c r="AP796" i="8"/>
  <c r="AF796" i="8" s="1"/>
  <c r="AO796" i="8"/>
  <c r="AH796" i="8"/>
  <c r="M796" i="8"/>
  <c r="L796" i="8"/>
  <c r="K796" i="8"/>
  <c r="J796" i="8"/>
  <c r="AQ795" i="8"/>
  <c r="AG795" i="8" s="1"/>
  <c r="AP795" i="8"/>
  <c r="AO795" i="8"/>
  <c r="AH795" i="8"/>
  <c r="S795" i="8"/>
  <c r="M795" i="8"/>
  <c r="L795" i="8"/>
  <c r="K795" i="8"/>
  <c r="J795" i="8"/>
  <c r="AQ794" i="8"/>
  <c r="AP794" i="8"/>
  <c r="AH794" i="8"/>
  <c r="R794" i="8"/>
  <c r="T794" i="8"/>
  <c r="M794" i="8"/>
  <c r="L794" i="8"/>
  <c r="AO794" i="8" s="1"/>
  <c r="K794" i="8"/>
  <c r="J794" i="8"/>
  <c r="AQ793" i="8"/>
  <c r="AG793" i="8" s="1"/>
  <c r="AP793" i="8"/>
  <c r="AH793" i="8"/>
  <c r="AF793" i="8"/>
  <c r="S793" i="8"/>
  <c r="R793" i="8"/>
  <c r="U793" i="8" s="1"/>
  <c r="V793" i="8" s="1"/>
  <c r="X793" i="8" s="1"/>
  <c r="Z793" i="8" s="1"/>
  <c r="AB793" i="8" s="1"/>
  <c r="T793" i="8"/>
  <c r="M793" i="8"/>
  <c r="L793" i="8"/>
  <c r="AO793" i="8" s="1"/>
  <c r="K793" i="8"/>
  <c r="J793" i="8"/>
  <c r="AQ792" i="8"/>
  <c r="AP792" i="8"/>
  <c r="AE792" i="8" s="1"/>
  <c r="AH792" i="8"/>
  <c r="AG792" i="8"/>
  <c r="S792" i="8"/>
  <c r="M792" i="8"/>
  <c r="L792" i="8"/>
  <c r="AO792" i="8" s="1"/>
  <c r="K792" i="8"/>
  <c r="J792" i="8"/>
  <c r="AQ791" i="8"/>
  <c r="AE791" i="8" s="1"/>
  <c r="AP791" i="8"/>
  <c r="AF791" i="8" s="1"/>
  <c r="AH791" i="8"/>
  <c r="AG791" i="8"/>
  <c r="M791" i="8"/>
  <c r="L791" i="8"/>
  <c r="AO791" i="8" s="1"/>
  <c r="K791" i="8"/>
  <c r="J791" i="8"/>
  <c r="AQ790" i="8"/>
  <c r="AG790" i="8" s="1"/>
  <c r="AP790" i="8"/>
  <c r="AO790" i="8"/>
  <c r="AH790" i="8"/>
  <c r="AE790" i="8"/>
  <c r="M790" i="8"/>
  <c r="L790" i="8"/>
  <c r="K790" i="8"/>
  <c r="J790" i="8"/>
  <c r="AQ789" i="8"/>
  <c r="AP789" i="8"/>
  <c r="AG789" i="8" s="1"/>
  <c r="AO789" i="8"/>
  <c r="AH789" i="8"/>
  <c r="AF789" i="8"/>
  <c r="AD789" i="8"/>
  <c r="S789" i="8"/>
  <c r="R789" i="8"/>
  <c r="M789" i="8"/>
  <c r="L789" i="8"/>
  <c r="K789" i="8"/>
  <c r="J789" i="8"/>
  <c r="AQ788" i="8"/>
  <c r="AP788" i="8"/>
  <c r="AH788" i="8"/>
  <c r="AG788" i="8"/>
  <c r="AE788" i="8"/>
  <c r="T788" i="8"/>
  <c r="S788" i="8"/>
  <c r="R788" i="8"/>
  <c r="U788" i="8" s="1"/>
  <c r="V788" i="8"/>
  <c r="X788" i="8" s="1"/>
  <c r="M788" i="8"/>
  <c r="L788" i="8"/>
  <c r="AO788" i="8" s="1"/>
  <c r="K788" i="8"/>
  <c r="J788" i="8"/>
  <c r="AQ787" i="8"/>
  <c r="AP787" i="8"/>
  <c r="AD787" i="8" s="1"/>
  <c r="AO787" i="8"/>
  <c r="AH787" i="8"/>
  <c r="AF787" i="8"/>
  <c r="T787" i="8"/>
  <c r="S787" i="8"/>
  <c r="R787" i="8"/>
  <c r="M787" i="8"/>
  <c r="L787" i="8"/>
  <c r="K787" i="8"/>
  <c r="J787" i="8"/>
  <c r="AQ786" i="8"/>
  <c r="AE786" i="8" s="1"/>
  <c r="AP786" i="8"/>
  <c r="AO786" i="8"/>
  <c r="AH786" i="8"/>
  <c r="AG786" i="8"/>
  <c r="AF786" i="8"/>
  <c r="V786" i="8"/>
  <c r="X786" i="8" s="1"/>
  <c r="T786" i="8"/>
  <c r="S786" i="8"/>
  <c r="R786" i="8"/>
  <c r="U786" i="8" s="1"/>
  <c r="M786" i="8"/>
  <c r="L786" i="8"/>
  <c r="K786" i="8"/>
  <c r="J786" i="8"/>
  <c r="AQ785" i="8"/>
  <c r="AP785" i="8"/>
  <c r="AH785" i="8"/>
  <c r="U785" i="8"/>
  <c r="V785" i="8" s="1"/>
  <c r="X785" i="8" s="1"/>
  <c r="T785" i="8"/>
  <c r="R785" i="8"/>
  <c r="S785" i="8"/>
  <c r="M785" i="8"/>
  <c r="L785" i="8"/>
  <c r="AO785" i="8" s="1"/>
  <c r="K785" i="8"/>
  <c r="J785" i="8"/>
  <c r="AQ784" i="8"/>
  <c r="AP784" i="8"/>
  <c r="AO784" i="8"/>
  <c r="AH784" i="8"/>
  <c r="M784" i="8"/>
  <c r="L784" i="8"/>
  <c r="K784" i="8"/>
  <c r="J784" i="8"/>
  <c r="AQ783" i="8"/>
  <c r="AP783" i="8"/>
  <c r="AO783" i="8"/>
  <c r="AH783" i="8"/>
  <c r="S783" i="8"/>
  <c r="M783" i="8"/>
  <c r="L783" i="8"/>
  <c r="K783" i="8"/>
  <c r="J783" i="8"/>
  <c r="AQ782" i="8"/>
  <c r="AP782" i="8"/>
  <c r="AF782" i="8" s="1"/>
  <c r="AH782" i="8"/>
  <c r="R782" i="8"/>
  <c r="T782" i="8"/>
  <c r="M782" i="8"/>
  <c r="L782" i="8"/>
  <c r="AO782" i="8" s="1"/>
  <c r="K782" i="8"/>
  <c r="J782" i="8"/>
  <c r="AQ781" i="8"/>
  <c r="AG781" i="8" s="1"/>
  <c r="AP781" i="8"/>
  <c r="AH781" i="8"/>
  <c r="AF781" i="8"/>
  <c r="S781" i="8"/>
  <c r="R781" i="8"/>
  <c r="U781" i="8" s="1"/>
  <c r="V781" i="8" s="1"/>
  <c r="X781" i="8" s="1"/>
  <c r="Z781" i="8" s="1"/>
  <c r="AB781" i="8" s="1"/>
  <c r="T781" i="8"/>
  <c r="M781" i="8"/>
  <c r="L781" i="8"/>
  <c r="AO781" i="8" s="1"/>
  <c r="K781" i="8"/>
  <c r="J781" i="8"/>
  <c r="AQ780" i="8"/>
  <c r="AP780" i="8"/>
  <c r="AE780" i="8" s="1"/>
  <c r="AH780" i="8"/>
  <c r="AG780" i="8"/>
  <c r="S780" i="8"/>
  <c r="M780" i="8"/>
  <c r="L780" i="8"/>
  <c r="AO780" i="8" s="1"/>
  <c r="K780" i="8"/>
  <c r="J780" i="8"/>
  <c r="AQ779" i="8"/>
  <c r="AF779" i="8" s="1"/>
  <c r="AP779" i="8"/>
  <c r="AH779" i="8"/>
  <c r="AG779" i="8"/>
  <c r="M779" i="8"/>
  <c r="L779" i="8"/>
  <c r="AO779" i="8" s="1"/>
  <c r="K779" i="8"/>
  <c r="J779" i="8"/>
  <c r="AQ778" i="8"/>
  <c r="AP778" i="8"/>
  <c r="AF778" i="8" s="1"/>
  <c r="AO778" i="8"/>
  <c r="AH778" i="8"/>
  <c r="AD778" i="8"/>
  <c r="M778" i="8"/>
  <c r="L778" i="8"/>
  <c r="K778" i="8"/>
  <c r="J778" i="8"/>
  <c r="AQ777" i="8"/>
  <c r="AP777" i="8"/>
  <c r="AG777" i="8" s="1"/>
  <c r="AO777" i="8"/>
  <c r="AH777" i="8"/>
  <c r="AF777" i="8"/>
  <c r="R777" i="8"/>
  <c r="M777" i="8"/>
  <c r="L777" i="8"/>
  <c r="K777" i="8"/>
  <c r="J777" i="8"/>
  <c r="AQ776" i="8"/>
  <c r="AP776" i="8"/>
  <c r="AH776" i="8"/>
  <c r="AG776" i="8"/>
  <c r="AE776" i="8"/>
  <c r="T776" i="8"/>
  <c r="S776" i="8"/>
  <c r="R776" i="8"/>
  <c r="U776" i="8" s="1"/>
  <c r="M776" i="8"/>
  <c r="L776" i="8"/>
  <c r="AO776" i="8" s="1"/>
  <c r="K776" i="8"/>
  <c r="J776" i="8"/>
  <c r="AQ775" i="8"/>
  <c r="AF775" i="8" s="1"/>
  <c r="AP775" i="8"/>
  <c r="AH775" i="8"/>
  <c r="T775" i="8"/>
  <c r="S775" i="8"/>
  <c r="R775" i="8"/>
  <c r="U775" i="8" s="1"/>
  <c r="M775" i="8"/>
  <c r="L775" i="8"/>
  <c r="AO775" i="8" s="1"/>
  <c r="K775" i="8"/>
  <c r="J775" i="8"/>
  <c r="AQ774" i="8"/>
  <c r="AP774" i="8"/>
  <c r="AO774" i="8"/>
  <c r="AH774" i="8"/>
  <c r="AG774" i="8"/>
  <c r="AF774" i="8"/>
  <c r="AD774" i="8"/>
  <c r="T774" i="8"/>
  <c r="S774" i="8"/>
  <c r="R774" i="8"/>
  <c r="M774" i="8"/>
  <c r="L774" i="8"/>
  <c r="K774" i="8"/>
  <c r="J774" i="8"/>
  <c r="AQ773" i="8"/>
  <c r="AP773" i="8"/>
  <c r="AH773" i="8"/>
  <c r="T773" i="8"/>
  <c r="R773" i="8"/>
  <c r="S773" i="8"/>
  <c r="U773" i="8" s="1"/>
  <c r="V773" i="8" s="1"/>
  <c r="X773" i="8" s="1"/>
  <c r="M773" i="8"/>
  <c r="L773" i="8"/>
  <c r="AO773" i="8" s="1"/>
  <c r="K773" i="8"/>
  <c r="J773" i="8"/>
  <c r="AQ772" i="8"/>
  <c r="AP772" i="8"/>
  <c r="AF772" i="8" s="1"/>
  <c r="AO772" i="8"/>
  <c r="AH772" i="8"/>
  <c r="M772" i="8"/>
  <c r="L772" i="8"/>
  <c r="K772" i="8"/>
  <c r="J772" i="8"/>
  <c r="AQ771" i="8"/>
  <c r="AG771" i="8" s="1"/>
  <c r="AP771" i="8"/>
  <c r="AF771" i="8" s="1"/>
  <c r="AH771" i="8"/>
  <c r="AD771" i="8"/>
  <c r="S771" i="8"/>
  <c r="M771" i="8"/>
  <c r="L771" i="8"/>
  <c r="AO771" i="8" s="1"/>
  <c r="K771" i="8"/>
  <c r="J771" i="8"/>
  <c r="AQ770" i="8"/>
  <c r="AG770" i="8" s="1"/>
  <c r="AP770" i="8"/>
  <c r="AH770" i="8"/>
  <c r="AD770" i="8"/>
  <c r="R770" i="8"/>
  <c r="U770" i="8" s="1"/>
  <c r="S770" i="8"/>
  <c r="V770" i="8"/>
  <c r="X770" i="8" s="1"/>
  <c r="Z770" i="8" s="1"/>
  <c r="AB770" i="8" s="1"/>
  <c r="M770" i="8"/>
  <c r="L770" i="8"/>
  <c r="AO770" i="8" s="1"/>
  <c r="K770" i="8"/>
  <c r="J770" i="8"/>
  <c r="AQ769" i="8"/>
  <c r="AG769" i="8" s="1"/>
  <c r="AP769" i="8"/>
  <c r="AH769" i="8"/>
  <c r="AF769" i="8"/>
  <c r="AE769" i="8"/>
  <c r="S769" i="8"/>
  <c r="R769" i="8"/>
  <c r="M769" i="8"/>
  <c r="L769" i="8"/>
  <c r="AO769" i="8" s="1"/>
  <c r="K769" i="8"/>
  <c r="J769" i="8"/>
  <c r="AQ768" i="8"/>
  <c r="AP768" i="8"/>
  <c r="AH768" i="8"/>
  <c r="AG768" i="8"/>
  <c r="AF768" i="8"/>
  <c r="AD768" i="8"/>
  <c r="S768" i="8"/>
  <c r="M768" i="8"/>
  <c r="L768" i="8"/>
  <c r="AO768" i="8" s="1"/>
  <c r="K768" i="8"/>
  <c r="J768" i="8"/>
  <c r="AQ767" i="8"/>
  <c r="AE767" i="8" s="1"/>
  <c r="AP767" i="8"/>
  <c r="AF767" i="8" s="1"/>
  <c r="AH767" i="8"/>
  <c r="AG767" i="8"/>
  <c r="T767" i="8"/>
  <c r="S767" i="8"/>
  <c r="M767" i="8"/>
  <c r="L767" i="8"/>
  <c r="AO767" i="8" s="1"/>
  <c r="K767" i="8"/>
  <c r="J767" i="8"/>
  <c r="AQ766" i="8"/>
  <c r="AP766" i="8"/>
  <c r="AO766" i="8"/>
  <c r="AH766" i="8"/>
  <c r="AG766" i="8"/>
  <c r="AE766" i="8"/>
  <c r="M766" i="8"/>
  <c r="L766" i="8"/>
  <c r="K766" i="8"/>
  <c r="J766" i="8"/>
  <c r="AQ765" i="8"/>
  <c r="AP765" i="8"/>
  <c r="AO765" i="8"/>
  <c r="AH765" i="8"/>
  <c r="S765" i="8"/>
  <c r="R765" i="8"/>
  <c r="T765" i="8"/>
  <c r="M765" i="8"/>
  <c r="L765" i="8"/>
  <c r="K765" i="8"/>
  <c r="J765" i="8"/>
  <c r="AQ764" i="8"/>
  <c r="AP764" i="8"/>
  <c r="AH764" i="8"/>
  <c r="AG764" i="8"/>
  <c r="AE764" i="8"/>
  <c r="T764" i="8"/>
  <c r="S764" i="8"/>
  <c r="R764" i="8"/>
  <c r="U764" i="8" s="1"/>
  <c r="M764" i="8"/>
  <c r="L764" i="8"/>
  <c r="AO764" i="8" s="1"/>
  <c r="K764" i="8"/>
  <c r="J764" i="8"/>
  <c r="AQ763" i="8"/>
  <c r="AP763" i="8"/>
  <c r="AH763" i="8"/>
  <c r="AF763" i="8"/>
  <c r="T763" i="8"/>
  <c r="S763" i="8"/>
  <c r="R763" i="8"/>
  <c r="U763" i="8" s="1"/>
  <c r="M763" i="8"/>
  <c r="L763" i="8"/>
  <c r="AO763" i="8" s="1"/>
  <c r="K763" i="8"/>
  <c r="J763" i="8"/>
  <c r="AQ762" i="8"/>
  <c r="AP762" i="8"/>
  <c r="AO762" i="8"/>
  <c r="AH762" i="8"/>
  <c r="AG762" i="8"/>
  <c r="AE762" i="8"/>
  <c r="T762" i="8"/>
  <c r="S762" i="8"/>
  <c r="AF762" i="8"/>
  <c r="M762" i="8"/>
  <c r="L762" i="8"/>
  <c r="K762" i="8"/>
  <c r="J762" i="8"/>
  <c r="AQ761" i="8"/>
  <c r="AP761" i="8"/>
  <c r="AH761" i="8"/>
  <c r="S761" i="8"/>
  <c r="T761" i="8"/>
  <c r="M761" i="8"/>
  <c r="L761" i="8"/>
  <c r="AO761" i="8" s="1"/>
  <c r="K761" i="8"/>
  <c r="J761" i="8"/>
  <c r="AQ760" i="8"/>
  <c r="AP760" i="8"/>
  <c r="AO760" i="8"/>
  <c r="AH760" i="8"/>
  <c r="M760" i="8"/>
  <c r="L760" i="8"/>
  <c r="K760" i="8"/>
  <c r="J760" i="8"/>
  <c r="AQ759" i="8"/>
  <c r="AP759" i="8"/>
  <c r="AD759" i="8" s="1"/>
  <c r="AH759" i="8"/>
  <c r="S759" i="8"/>
  <c r="M759" i="8"/>
  <c r="L759" i="8"/>
  <c r="AO759" i="8" s="1"/>
  <c r="K759" i="8"/>
  <c r="J759" i="8"/>
  <c r="AQ758" i="8"/>
  <c r="AG758" i="8" s="1"/>
  <c r="AP758" i="8"/>
  <c r="AH758" i="8"/>
  <c r="AE758" i="8"/>
  <c r="R758" i="8"/>
  <c r="U758" i="8" s="1"/>
  <c r="S758" i="8"/>
  <c r="V758" i="8"/>
  <c r="X758" i="8" s="1"/>
  <c r="Z758" i="8" s="1"/>
  <c r="AB758" i="8" s="1"/>
  <c r="M758" i="8"/>
  <c r="L758" i="8"/>
  <c r="AO758" i="8" s="1"/>
  <c r="K758" i="8"/>
  <c r="J758" i="8"/>
  <c r="AQ757" i="8"/>
  <c r="AG757" i="8" s="1"/>
  <c r="AP757" i="8"/>
  <c r="AH757" i="8"/>
  <c r="AF757" i="8"/>
  <c r="AE757" i="8"/>
  <c r="S757" i="8"/>
  <c r="R757" i="8"/>
  <c r="U757" i="8" s="1"/>
  <c r="M757" i="8"/>
  <c r="L757" i="8"/>
  <c r="AO757" i="8" s="1"/>
  <c r="K757" i="8"/>
  <c r="J757" i="8"/>
  <c r="AQ756" i="8"/>
  <c r="AP756" i="8"/>
  <c r="AH756" i="8"/>
  <c r="AG756" i="8"/>
  <c r="AF756" i="8"/>
  <c r="AD756" i="8"/>
  <c r="S756" i="8"/>
  <c r="T756" i="8"/>
  <c r="M756" i="8"/>
  <c r="L756" i="8"/>
  <c r="AO756" i="8" s="1"/>
  <c r="K756" i="8"/>
  <c r="J756" i="8"/>
  <c r="AQ755" i="8"/>
  <c r="AE755" i="8" s="1"/>
  <c r="AP755" i="8"/>
  <c r="AH755" i="8"/>
  <c r="AG755" i="8"/>
  <c r="S755" i="8"/>
  <c r="M755" i="8"/>
  <c r="L755" i="8"/>
  <c r="AO755" i="8" s="1"/>
  <c r="K755" i="8"/>
  <c r="J755" i="8"/>
  <c r="AQ754" i="8"/>
  <c r="AP754" i="8"/>
  <c r="AF754" i="8" s="1"/>
  <c r="AO754" i="8"/>
  <c r="AH754" i="8"/>
  <c r="AD754" i="8"/>
  <c r="R754" i="8"/>
  <c r="M754" i="8"/>
  <c r="L754" i="8"/>
  <c r="K754" i="8"/>
  <c r="J754" i="8"/>
  <c r="AQ753" i="8"/>
  <c r="AP753" i="8"/>
  <c r="AF753" i="8" s="1"/>
  <c r="AO753" i="8"/>
  <c r="AH753" i="8"/>
  <c r="AG753" i="8"/>
  <c r="T753" i="8"/>
  <c r="R753" i="8"/>
  <c r="S753" i="8"/>
  <c r="M753" i="8"/>
  <c r="L753" i="8"/>
  <c r="K753" i="8"/>
  <c r="J753" i="8"/>
  <c r="AQ752" i="8"/>
  <c r="AG752" i="8" s="1"/>
  <c r="AP752" i="8"/>
  <c r="AH752" i="8"/>
  <c r="S752" i="8"/>
  <c r="T752" i="8"/>
  <c r="M752" i="8"/>
  <c r="L752" i="8"/>
  <c r="AO752" i="8" s="1"/>
  <c r="K752" i="8"/>
  <c r="J752" i="8"/>
  <c r="AQ751" i="8"/>
  <c r="AP751" i="8"/>
  <c r="AO751" i="8"/>
  <c r="AH751" i="8"/>
  <c r="S751" i="8"/>
  <c r="T751" i="8"/>
  <c r="M751" i="8"/>
  <c r="L751" i="8"/>
  <c r="K751" i="8"/>
  <c r="J751" i="8"/>
  <c r="AQ750" i="8"/>
  <c r="AP750" i="8"/>
  <c r="AH750" i="8"/>
  <c r="S750" i="8"/>
  <c r="M750" i="8"/>
  <c r="L750" i="8"/>
  <c r="AO750" i="8" s="1"/>
  <c r="K750" i="8"/>
  <c r="J750" i="8"/>
  <c r="AQ749" i="8"/>
  <c r="AP749" i="8"/>
  <c r="AH749" i="8"/>
  <c r="R749" i="8"/>
  <c r="U749" i="8" s="1"/>
  <c r="S749" i="8"/>
  <c r="M749" i="8"/>
  <c r="L749" i="8"/>
  <c r="AO749" i="8" s="1"/>
  <c r="K749" i="8"/>
  <c r="J749" i="8"/>
  <c r="AQ748" i="8"/>
  <c r="AP748" i="8"/>
  <c r="AH748" i="8"/>
  <c r="AG748" i="8"/>
  <c r="AE748" i="8"/>
  <c r="M748" i="8"/>
  <c r="L748" i="8"/>
  <c r="AO748" i="8" s="1"/>
  <c r="K748" i="8"/>
  <c r="J748" i="8"/>
  <c r="AQ747" i="8"/>
  <c r="AP747" i="8"/>
  <c r="AH747" i="8"/>
  <c r="AG747" i="8"/>
  <c r="AF747" i="8"/>
  <c r="S747" i="8"/>
  <c r="M747" i="8"/>
  <c r="L747" i="8"/>
  <c r="AO747" i="8" s="1"/>
  <c r="K747" i="8"/>
  <c r="J747" i="8"/>
  <c r="AQ746" i="8"/>
  <c r="AP746" i="8"/>
  <c r="AE746" i="8" s="1"/>
  <c r="AO746" i="8"/>
  <c r="AH746" i="8"/>
  <c r="AG746" i="8"/>
  <c r="AF746" i="8"/>
  <c r="M746" i="8"/>
  <c r="L746" i="8"/>
  <c r="K746" i="8"/>
  <c r="J746" i="8"/>
  <c r="AQ745" i="8"/>
  <c r="AP745" i="8"/>
  <c r="AG745" i="8" s="1"/>
  <c r="AO745" i="8"/>
  <c r="AH745" i="8"/>
  <c r="AE745" i="8"/>
  <c r="S745" i="8"/>
  <c r="M745" i="8"/>
  <c r="L745" i="8"/>
  <c r="K745" i="8"/>
  <c r="J745" i="8"/>
  <c r="AQ744" i="8"/>
  <c r="AG744" i="8" s="1"/>
  <c r="AP744" i="8"/>
  <c r="AO744" i="8"/>
  <c r="AH744" i="8"/>
  <c r="AF744" i="8"/>
  <c r="S744" i="8"/>
  <c r="U744" i="8" s="1"/>
  <c r="R744" i="8"/>
  <c r="M744" i="8"/>
  <c r="L744" i="8"/>
  <c r="K744" i="8"/>
  <c r="J744" i="8"/>
  <c r="AQ743" i="8"/>
  <c r="AP743" i="8"/>
  <c r="AD743" i="8" s="1"/>
  <c r="AH743" i="8"/>
  <c r="AG743" i="8"/>
  <c r="T743" i="8"/>
  <c r="R743" i="8"/>
  <c r="U743" i="8" s="1"/>
  <c r="S743" i="8"/>
  <c r="M743" i="8"/>
  <c r="L743" i="8"/>
  <c r="AO743" i="8" s="1"/>
  <c r="K743" i="8"/>
  <c r="J743" i="8"/>
  <c r="AQ742" i="8"/>
  <c r="AP742" i="8"/>
  <c r="AH742" i="8"/>
  <c r="AF742" i="8"/>
  <c r="M742" i="8"/>
  <c r="L742" i="8"/>
  <c r="AO742" i="8" s="1"/>
  <c r="K742" i="8"/>
  <c r="J742" i="8"/>
  <c r="AQ741" i="8"/>
  <c r="AP741" i="8"/>
  <c r="AF741" i="8" s="1"/>
  <c r="AO741" i="8"/>
  <c r="AH741" i="8"/>
  <c r="AG741" i="8"/>
  <c r="T741" i="8"/>
  <c r="S741" i="8"/>
  <c r="R741" i="8"/>
  <c r="M741" i="8"/>
  <c r="L741" i="8"/>
  <c r="K741" i="8"/>
  <c r="J741" i="8"/>
  <c r="AQ740" i="8"/>
  <c r="AG740" i="8" s="1"/>
  <c r="AP740" i="8"/>
  <c r="AH740" i="8"/>
  <c r="S740" i="8"/>
  <c r="T740" i="8"/>
  <c r="M740" i="8"/>
  <c r="L740" i="8"/>
  <c r="AO740" i="8" s="1"/>
  <c r="K740" i="8"/>
  <c r="J740" i="8"/>
  <c r="AQ739" i="8"/>
  <c r="AP739" i="8"/>
  <c r="AO739" i="8"/>
  <c r="AH739" i="8"/>
  <c r="S739" i="8"/>
  <c r="T739" i="8"/>
  <c r="M739" i="8"/>
  <c r="L739" i="8"/>
  <c r="K739" i="8"/>
  <c r="J739" i="8"/>
  <c r="AQ738" i="8"/>
  <c r="AP738" i="8"/>
  <c r="AH738" i="8"/>
  <c r="S738" i="8"/>
  <c r="M738" i="8"/>
  <c r="L738" i="8"/>
  <c r="AO738" i="8" s="1"/>
  <c r="K738" i="8"/>
  <c r="J738" i="8"/>
  <c r="AQ737" i="8"/>
  <c r="AP737" i="8"/>
  <c r="AH737" i="8"/>
  <c r="S737" i="8"/>
  <c r="M737" i="8"/>
  <c r="L737" i="8"/>
  <c r="AO737" i="8" s="1"/>
  <c r="K737" i="8"/>
  <c r="J737" i="8"/>
  <c r="AQ736" i="8"/>
  <c r="AP736" i="8"/>
  <c r="AF736" i="8" s="1"/>
  <c r="AH736" i="8"/>
  <c r="R736" i="8"/>
  <c r="M736" i="8"/>
  <c r="L736" i="8"/>
  <c r="AO736" i="8" s="1"/>
  <c r="K736" i="8"/>
  <c r="J736" i="8"/>
  <c r="AQ735" i="8"/>
  <c r="AG735" i="8" s="1"/>
  <c r="AP735" i="8"/>
  <c r="AH735" i="8"/>
  <c r="AF735" i="8"/>
  <c r="AD735" i="8"/>
  <c r="S735" i="8"/>
  <c r="M735" i="8"/>
  <c r="L735" i="8"/>
  <c r="AO735" i="8" s="1"/>
  <c r="K735" i="8"/>
  <c r="J735" i="8"/>
  <c r="AQ734" i="8"/>
  <c r="AE734" i="8" s="1"/>
  <c r="AP734" i="8"/>
  <c r="AF734" i="8" s="1"/>
  <c r="AO734" i="8"/>
  <c r="AH734" i="8"/>
  <c r="AG734" i="8"/>
  <c r="R734" i="8"/>
  <c r="M734" i="8"/>
  <c r="L734" i="8"/>
  <c r="K734" i="8"/>
  <c r="J734" i="8"/>
  <c r="AQ733" i="8"/>
  <c r="AG733" i="8" s="1"/>
  <c r="AP733" i="8"/>
  <c r="AF733" i="8" s="1"/>
  <c r="AH733" i="8"/>
  <c r="S733" i="8"/>
  <c r="M733" i="8"/>
  <c r="L733" i="8"/>
  <c r="AO733" i="8" s="1"/>
  <c r="K733" i="8"/>
  <c r="J733" i="8"/>
  <c r="AQ732" i="8"/>
  <c r="AG732" i="8" s="1"/>
  <c r="AP732" i="8"/>
  <c r="AO732" i="8"/>
  <c r="AH732" i="8"/>
  <c r="AF732" i="8"/>
  <c r="S732" i="8"/>
  <c r="T732" i="8"/>
  <c r="M732" i="8"/>
  <c r="L732" i="8"/>
  <c r="K732" i="8"/>
  <c r="J732" i="8"/>
  <c r="AQ731" i="8"/>
  <c r="AP731" i="8"/>
  <c r="AD731" i="8" s="1"/>
  <c r="AH731" i="8"/>
  <c r="AG731" i="8"/>
  <c r="T731" i="8"/>
  <c r="R731" i="8"/>
  <c r="S731" i="8"/>
  <c r="M731" i="8"/>
  <c r="L731" i="8"/>
  <c r="AO731" i="8" s="1"/>
  <c r="K731" i="8"/>
  <c r="J731" i="8"/>
  <c r="AQ730" i="8"/>
  <c r="AP730" i="8"/>
  <c r="AH730" i="8"/>
  <c r="AF730" i="8"/>
  <c r="R730" i="8"/>
  <c r="M730" i="8"/>
  <c r="L730" i="8"/>
  <c r="AO730" i="8" s="1"/>
  <c r="K730" i="8"/>
  <c r="J730" i="8"/>
  <c r="AQ729" i="8"/>
  <c r="AP729" i="8"/>
  <c r="AF729" i="8" s="1"/>
  <c r="AO729" i="8"/>
  <c r="AH729" i="8"/>
  <c r="AG729" i="8"/>
  <c r="AE729" i="8"/>
  <c r="T729" i="8"/>
  <c r="S729" i="8"/>
  <c r="R729" i="8"/>
  <c r="U729" i="8" s="1"/>
  <c r="V729" i="8" s="1"/>
  <c r="X729" i="8" s="1"/>
  <c r="M729" i="8"/>
  <c r="L729" i="8"/>
  <c r="K729" i="8"/>
  <c r="J729" i="8"/>
  <c r="AQ728" i="8"/>
  <c r="AG728" i="8" s="1"/>
  <c r="AP728" i="8"/>
  <c r="AH728" i="8"/>
  <c r="S728" i="8"/>
  <c r="T728" i="8"/>
  <c r="M728" i="8"/>
  <c r="L728" i="8"/>
  <c r="AO728" i="8" s="1"/>
  <c r="K728" i="8"/>
  <c r="J728" i="8"/>
  <c r="AQ727" i="8"/>
  <c r="AP727" i="8"/>
  <c r="AF727" i="8" s="1"/>
  <c r="AO727" i="8"/>
  <c r="AH727" i="8"/>
  <c r="S727" i="8"/>
  <c r="T727" i="8"/>
  <c r="M727" i="8"/>
  <c r="L727" i="8"/>
  <c r="K727" i="8"/>
  <c r="J727" i="8"/>
  <c r="AQ726" i="8"/>
  <c r="AP726" i="8"/>
  <c r="AH726" i="8"/>
  <c r="S726" i="8"/>
  <c r="M726" i="8"/>
  <c r="L726" i="8"/>
  <c r="AO726" i="8" s="1"/>
  <c r="K726" i="8"/>
  <c r="J726" i="8"/>
  <c r="AQ725" i="8"/>
  <c r="AP725" i="8"/>
  <c r="AH725" i="8"/>
  <c r="S725" i="8"/>
  <c r="M725" i="8"/>
  <c r="L725" i="8"/>
  <c r="AO725" i="8" s="1"/>
  <c r="K725" i="8"/>
  <c r="J725" i="8"/>
  <c r="AQ724" i="8"/>
  <c r="AP724" i="8"/>
  <c r="AF724" i="8" s="1"/>
  <c r="AH724" i="8"/>
  <c r="AG724" i="8"/>
  <c r="AE724" i="8"/>
  <c r="R724" i="8"/>
  <c r="M724" i="8"/>
  <c r="L724" i="8"/>
  <c r="AO724" i="8" s="1"/>
  <c r="K724" i="8"/>
  <c r="J724" i="8"/>
  <c r="AQ723" i="8"/>
  <c r="AG723" i="8" s="1"/>
  <c r="AP723" i="8"/>
  <c r="AH723" i="8"/>
  <c r="S723" i="8"/>
  <c r="M723" i="8"/>
  <c r="L723" i="8"/>
  <c r="AO723" i="8" s="1"/>
  <c r="K723" i="8"/>
  <c r="J723" i="8"/>
  <c r="AQ722" i="8"/>
  <c r="AF722" i="8" s="1"/>
  <c r="AP722" i="8"/>
  <c r="AO722" i="8"/>
  <c r="AH722" i="8"/>
  <c r="AG722" i="8"/>
  <c r="R722" i="8"/>
  <c r="M722" i="8"/>
  <c r="L722" i="8"/>
  <c r="K722" i="8"/>
  <c r="J722" i="8"/>
  <c r="AQ721" i="8"/>
  <c r="AP721" i="8"/>
  <c r="AG721" i="8" s="1"/>
  <c r="AH721" i="8"/>
  <c r="S721" i="8"/>
  <c r="M721" i="8"/>
  <c r="L721" i="8"/>
  <c r="AO721" i="8" s="1"/>
  <c r="K721" i="8"/>
  <c r="J721" i="8"/>
  <c r="AQ720" i="8"/>
  <c r="AG720" i="8" s="1"/>
  <c r="AP720" i="8"/>
  <c r="AO720" i="8"/>
  <c r="AH720" i="8"/>
  <c r="AF720" i="8"/>
  <c r="M720" i="8"/>
  <c r="L720" i="8"/>
  <c r="K720" i="8"/>
  <c r="J720" i="8"/>
  <c r="AQ719" i="8"/>
  <c r="AP719" i="8"/>
  <c r="AH719" i="8"/>
  <c r="AG719" i="8"/>
  <c r="AE719" i="8"/>
  <c r="T719" i="8"/>
  <c r="R719" i="8"/>
  <c r="U719" i="8" s="1"/>
  <c r="S719" i="8"/>
  <c r="M719" i="8"/>
  <c r="L719" i="8"/>
  <c r="AO719" i="8" s="1"/>
  <c r="K719" i="8"/>
  <c r="J719" i="8"/>
  <c r="AQ718" i="8"/>
  <c r="AE718" i="8" s="1"/>
  <c r="AP718" i="8"/>
  <c r="AH718" i="8"/>
  <c r="AF718" i="8"/>
  <c r="R718" i="8"/>
  <c r="M718" i="8"/>
  <c r="L718" i="8"/>
  <c r="AO718" i="8" s="1"/>
  <c r="K718" i="8"/>
  <c r="J718" i="8"/>
  <c r="AQ717" i="8"/>
  <c r="AP717" i="8"/>
  <c r="AO717" i="8"/>
  <c r="AH717" i="8"/>
  <c r="AG717" i="8"/>
  <c r="AE717" i="8"/>
  <c r="T717" i="8"/>
  <c r="S717" i="8"/>
  <c r="AF717" i="8"/>
  <c r="M717" i="8"/>
  <c r="L717" i="8"/>
  <c r="K717" i="8"/>
  <c r="J717" i="8"/>
  <c r="AQ716" i="8"/>
  <c r="AG716" i="8" s="1"/>
  <c r="AP716" i="8"/>
  <c r="AH716" i="8"/>
  <c r="S716" i="8"/>
  <c r="T716" i="8"/>
  <c r="M716" i="8"/>
  <c r="L716" i="8"/>
  <c r="AO716" i="8" s="1"/>
  <c r="K716" i="8"/>
  <c r="J716" i="8"/>
  <c r="AQ715" i="8"/>
  <c r="AP715" i="8"/>
  <c r="AO715" i="8"/>
  <c r="AH715" i="8"/>
  <c r="S715" i="8"/>
  <c r="T715" i="8"/>
  <c r="M715" i="8"/>
  <c r="L715" i="8"/>
  <c r="K715" i="8"/>
  <c r="J715" i="8"/>
  <c r="AQ714" i="8"/>
  <c r="AP714" i="8"/>
  <c r="AH714" i="8"/>
  <c r="S714" i="8"/>
  <c r="M714" i="8"/>
  <c r="L714" i="8"/>
  <c r="AO714" i="8" s="1"/>
  <c r="K714" i="8"/>
  <c r="J714" i="8"/>
  <c r="AQ713" i="8"/>
  <c r="AP713" i="8"/>
  <c r="AH713" i="8"/>
  <c r="S713" i="8"/>
  <c r="M713" i="8"/>
  <c r="L713" i="8"/>
  <c r="AO713" i="8" s="1"/>
  <c r="K713" i="8"/>
  <c r="J713" i="8"/>
  <c r="AQ712" i="8"/>
  <c r="AP712" i="8"/>
  <c r="AH712" i="8"/>
  <c r="AG712" i="8"/>
  <c r="AE712" i="8"/>
  <c r="R712" i="8"/>
  <c r="M712" i="8"/>
  <c r="L712" i="8"/>
  <c r="AO712" i="8" s="1"/>
  <c r="K712" i="8"/>
  <c r="J712" i="8"/>
  <c r="AQ711" i="8"/>
  <c r="AG711" i="8" s="1"/>
  <c r="AP711" i="8"/>
  <c r="AH711" i="8"/>
  <c r="AF711" i="8"/>
  <c r="AD711" i="8"/>
  <c r="S711" i="8"/>
  <c r="M711" i="8"/>
  <c r="L711" i="8"/>
  <c r="AO711" i="8" s="1"/>
  <c r="K711" i="8"/>
  <c r="J711" i="8"/>
  <c r="AQ710" i="8"/>
  <c r="AP710" i="8"/>
  <c r="AO710" i="8"/>
  <c r="AH710" i="8"/>
  <c r="AF710" i="8"/>
  <c r="AD710" i="8"/>
  <c r="R710" i="8"/>
  <c r="M710" i="8"/>
  <c r="L710" i="8"/>
  <c r="K710" i="8"/>
  <c r="J710" i="8"/>
  <c r="AQ709" i="8"/>
  <c r="AG709" i="8" s="1"/>
  <c r="AP709" i="8"/>
  <c r="AF709" i="8" s="1"/>
  <c r="AH709" i="8"/>
  <c r="AE709" i="8"/>
  <c r="S709" i="8"/>
  <c r="M709" i="8"/>
  <c r="L709" i="8"/>
  <c r="AO709" i="8" s="1"/>
  <c r="K709" i="8"/>
  <c r="J709" i="8"/>
  <c r="AQ708" i="8"/>
  <c r="AG708" i="8" s="1"/>
  <c r="AP708" i="8"/>
  <c r="AO708" i="8"/>
  <c r="AH708" i="8"/>
  <c r="AF708" i="8"/>
  <c r="S708" i="8"/>
  <c r="T708" i="8"/>
  <c r="M708" i="8"/>
  <c r="L708" i="8"/>
  <c r="K708" i="8"/>
  <c r="J708" i="8"/>
  <c r="AQ707" i="8"/>
  <c r="AP707" i="8"/>
  <c r="AH707" i="8"/>
  <c r="AG707" i="8"/>
  <c r="AE707" i="8"/>
  <c r="T707" i="8"/>
  <c r="R707" i="8"/>
  <c r="S707" i="8"/>
  <c r="M707" i="8"/>
  <c r="L707" i="8"/>
  <c r="AO707" i="8" s="1"/>
  <c r="K707" i="8"/>
  <c r="J707" i="8"/>
  <c r="AQ706" i="8"/>
  <c r="AP706" i="8"/>
  <c r="AH706" i="8"/>
  <c r="AF706" i="8"/>
  <c r="R706" i="8"/>
  <c r="M706" i="8"/>
  <c r="L706" i="8"/>
  <c r="AO706" i="8" s="1"/>
  <c r="K706" i="8"/>
  <c r="J706" i="8"/>
  <c r="AQ705" i="8"/>
  <c r="AP705" i="8"/>
  <c r="AO705" i="8"/>
  <c r="AH705" i="8"/>
  <c r="AG705" i="8"/>
  <c r="AE705" i="8"/>
  <c r="T705" i="8"/>
  <c r="S705" i="8"/>
  <c r="AF705" i="8"/>
  <c r="M705" i="8"/>
  <c r="L705" i="8"/>
  <c r="K705" i="8"/>
  <c r="J705" i="8"/>
  <c r="AQ704" i="8"/>
  <c r="AG704" i="8" s="1"/>
  <c r="AP704" i="8"/>
  <c r="AH704" i="8"/>
  <c r="S704" i="8"/>
  <c r="T704" i="8"/>
  <c r="M704" i="8"/>
  <c r="L704" i="8"/>
  <c r="AO704" i="8" s="1"/>
  <c r="K704" i="8"/>
  <c r="J704" i="8"/>
  <c r="AQ703" i="8"/>
  <c r="AP703" i="8"/>
  <c r="AF703" i="8" s="1"/>
  <c r="AO703" i="8"/>
  <c r="AH703" i="8"/>
  <c r="S703" i="8"/>
  <c r="T703" i="8"/>
  <c r="M703" i="8"/>
  <c r="L703" i="8"/>
  <c r="K703" i="8"/>
  <c r="J703" i="8"/>
  <c r="AQ702" i="8"/>
  <c r="AP702" i="8"/>
  <c r="AH702" i="8"/>
  <c r="S702" i="8"/>
  <c r="M702" i="8"/>
  <c r="L702" i="8"/>
  <c r="AO702" i="8" s="1"/>
  <c r="K702" i="8"/>
  <c r="J702" i="8"/>
  <c r="AQ701" i="8"/>
  <c r="AP701" i="8"/>
  <c r="AH701" i="8"/>
  <c r="S701" i="8"/>
  <c r="M701" i="8"/>
  <c r="L701" i="8"/>
  <c r="AO701" i="8" s="1"/>
  <c r="K701" i="8"/>
  <c r="J701" i="8"/>
  <c r="AQ700" i="8"/>
  <c r="AP700" i="8"/>
  <c r="AG700" i="8" s="1"/>
  <c r="AH700" i="8"/>
  <c r="AE700" i="8"/>
  <c r="R700" i="8"/>
  <c r="M700" i="8"/>
  <c r="L700" i="8"/>
  <c r="AO700" i="8" s="1"/>
  <c r="K700" i="8"/>
  <c r="J700" i="8"/>
  <c r="AQ699" i="8"/>
  <c r="AP699" i="8"/>
  <c r="AH699" i="8"/>
  <c r="AG699" i="8"/>
  <c r="AE699" i="8"/>
  <c r="S699" i="8"/>
  <c r="M699" i="8"/>
  <c r="L699" i="8"/>
  <c r="AO699" i="8" s="1"/>
  <c r="K699" i="8"/>
  <c r="J699" i="8"/>
  <c r="AQ698" i="8"/>
  <c r="AP698" i="8"/>
  <c r="AH698" i="8"/>
  <c r="AG698" i="8"/>
  <c r="AE698" i="8"/>
  <c r="M698" i="8"/>
  <c r="L698" i="8"/>
  <c r="AO698" i="8" s="1"/>
  <c r="K698" i="8"/>
  <c r="J698" i="8"/>
  <c r="AQ697" i="8"/>
  <c r="AP697" i="8"/>
  <c r="AG697" i="8" s="1"/>
  <c r="AH697" i="8"/>
  <c r="AE697" i="8"/>
  <c r="S697" i="8"/>
  <c r="M697" i="8"/>
  <c r="L697" i="8"/>
  <c r="AO697" i="8" s="1"/>
  <c r="K697" i="8"/>
  <c r="J697" i="8"/>
  <c r="AQ696" i="8"/>
  <c r="AP696" i="8"/>
  <c r="AO696" i="8"/>
  <c r="AH696" i="8"/>
  <c r="AF696" i="8"/>
  <c r="AD696" i="8"/>
  <c r="M696" i="8"/>
  <c r="L696" i="8"/>
  <c r="K696" i="8"/>
  <c r="J696" i="8"/>
  <c r="AQ695" i="8"/>
  <c r="AP695" i="8"/>
  <c r="AH695" i="8"/>
  <c r="AG695" i="8"/>
  <c r="AE695" i="8"/>
  <c r="T695" i="8"/>
  <c r="R695" i="8"/>
  <c r="U695" i="8" s="1"/>
  <c r="S695" i="8"/>
  <c r="M695" i="8"/>
  <c r="L695" i="8"/>
  <c r="AO695" i="8" s="1"/>
  <c r="K695" i="8"/>
  <c r="J695" i="8"/>
  <c r="AQ694" i="8"/>
  <c r="AE694" i="8" s="1"/>
  <c r="AP694" i="8"/>
  <c r="AH694" i="8"/>
  <c r="AF694" i="8"/>
  <c r="R694" i="8"/>
  <c r="M694" i="8"/>
  <c r="L694" i="8"/>
  <c r="AO694" i="8" s="1"/>
  <c r="K694" i="8"/>
  <c r="J694" i="8"/>
  <c r="AQ693" i="8"/>
  <c r="AP693" i="8"/>
  <c r="AO693" i="8"/>
  <c r="AH693" i="8"/>
  <c r="AG693" i="8"/>
  <c r="AE693" i="8"/>
  <c r="T693" i="8"/>
  <c r="S693" i="8"/>
  <c r="AF693" i="8"/>
  <c r="M693" i="8"/>
  <c r="L693" i="8"/>
  <c r="K693" i="8"/>
  <c r="J693" i="8"/>
  <c r="AQ692" i="8"/>
  <c r="AP692" i="8"/>
  <c r="AH692" i="8"/>
  <c r="S692" i="8"/>
  <c r="T692" i="8"/>
  <c r="M692" i="8"/>
  <c r="L692" i="8"/>
  <c r="AO692" i="8" s="1"/>
  <c r="K692" i="8"/>
  <c r="J692" i="8"/>
  <c r="AQ691" i="8"/>
  <c r="AP691" i="8"/>
  <c r="AO691" i="8"/>
  <c r="AH691" i="8"/>
  <c r="S691" i="8"/>
  <c r="T691" i="8"/>
  <c r="M691" i="8"/>
  <c r="L691" i="8"/>
  <c r="K691" i="8"/>
  <c r="J691" i="8"/>
  <c r="AQ690" i="8"/>
  <c r="AG690" i="8" s="1"/>
  <c r="AP690" i="8"/>
  <c r="AH690" i="8"/>
  <c r="S690" i="8"/>
  <c r="M690" i="8"/>
  <c r="L690" i="8"/>
  <c r="AO690" i="8" s="1"/>
  <c r="K690" i="8"/>
  <c r="J690" i="8"/>
  <c r="AQ689" i="8"/>
  <c r="AP689" i="8"/>
  <c r="AH689" i="8"/>
  <c r="S689" i="8"/>
  <c r="M689" i="8"/>
  <c r="L689" i="8"/>
  <c r="AO689" i="8" s="1"/>
  <c r="K689" i="8"/>
  <c r="J689" i="8"/>
  <c r="AQ688" i="8"/>
  <c r="AP688" i="8"/>
  <c r="AF688" i="8" s="1"/>
  <c r="AH688" i="8"/>
  <c r="R688" i="8"/>
  <c r="M688" i="8"/>
  <c r="L688" i="8"/>
  <c r="AO688" i="8" s="1"/>
  <c r="K688" i="8"/>
  <c r="J688" i="8"/>
  <c r="AQ687" i="8"/>
  <c r="AG687" i="8" s="1"/>
  <c r="AP687" i="8"/>
  <c r="AH687" i="8"/>
  <c r="AF687" i="8"/>
  <c r="AD687" i="8"/>
  <c r="S687" i="8"/>
  <c r="M687" i="8"/>
  <c r="L687" i="8"/>
  <c r="AO687" i="8" s="1"/>
  <c r="K687" i="8"/>
  <c r="J687" i="8"/>
  <c r="AQ686" i="8"/>
  <c r="AP686" i="8"/>
  <c r="AH686" i="8"/>
  <c r="AG686" i="8"/>
  <c r="AE686" i="8"/>
  <c r="M686" i="8"/>
  <c r="L686" i="8"/>
  <c r="AO686" i="8" s="1"/>
  <c r="K686" i="8"/>
  <c r="J686" i="8"/>
  <c r="AQ685" i="8"/>
  <c r="AP685" i="8"/>
  <c r="AG685" i="8" s="1"/>
  <c r="AH685" i="8"/>
  <c r="AD685" i="8"/>
  <c r="S685" i="8"/>
  <c r="M685" i="8"/>
  <c r="L685" i="8"/>
  <c r="AO685" i="8" s="1"/>
  <c r="K685" i="8"/>
  <c r="J685" i="8"/>
  <c r="AQ684" i="8"/>
  <c r="AP684" i="8"/>
  <c r="AH684" i="8"/>
  <c r="AF684" i="8"/>
  <c r="AD684" i="8"/>
  <c r="M684" i="8"/>
  <c r="L684" i="8"/>
  <c r="AO684" i="8" s="1"/>
  <c r="K684" i="8"/>
  <c r="J684" i="8"/>
  <c r="AQ683" i="8"/>
  <c r="AP683" i="8"/>
  <c r="AH683" i="8"/>
  <c r="AG683" i="8"/>
  <c r="AE683" i="8"/>
  <c r="T683" i="8"/>
  <c r="R683" i="8"/>
  <c r="U683" i="8" s="1"/>
  <c r="V683" i="8" s="1"/>
  <c r="X683" i="8" s="1"/>
  <c r="S683" i="8"/>
  <c r="M683" i="8"/>
  <c r="L683" i="8"/>
  <c r="AO683" i="8" s="1"/>
  <c r="K683" i="8"/>
  <c r="J683" i="8"/>
  <c r="AQ682" i="8"/>
  <c r="AE682" i="8" s="1"/>
  <c r="AP682" i="8"/>
  <c r="AH682" i="8"/>
  <c r="AF682" i="8"/>
  <c r="R682" i="8"/>
  <c r="M682" i="8"/>
  <c r="L682" i="8"/>
  <c r="AO682" i="8" s="1"/>
  <c r="K682" i="8"/>
  <c r="J682" i="8"/>
  <c r="AQ681" i="8"/>
  <c r="AP681" i="8"/>
  <c r="AO681" i="8"/>
  <c r="AH681" i="8"/>
  <c r="AG681" i="8"/>
  <c r="AF681" i="8"/>
  <c r="AD681" i="8"/>
  <c r="T681" i="8"/>
  <c r="S681" i="8"/>
  <c r="R681" i="8"/>
  <c r="M681" i="8"/>
  <c r="L681" i="8"/>
  <c r="K681" i="8"/>
  <c r="J681" i="8"/>
  <c r="AQ680" i="8"/>
  <c r="AG680" i="8" s="1"/>
  <c r="AP680" i="8"/>
  <c r="AH680" i="8"/>
  <c r="S680" i="8"/>
  <c r="T680" i="8"/>
  <c r="M680" i="8"/>
  <c r="L680" i="8"/>
  <c r="AO680" i="8" s="1"/>
  <c r="K680" i="8"/>
  <c r="J680" i="8"/>
  <c r="AQ679" i="8"/>
  <c r="AP679" i="8"/>
  <c r="AO679" i="8"/>
  <c r="AH679" i="8"/>
  <c r="S679" i="8"/>
  <c r="T679" i="8"/>
  <c r="M679" i="8"/>
  <c r="L679" i="8"/>
  <c r="K679" i="8"/>
  <c r="J679" i="8"/>
  <c r="AQ678" i="8"/>
  <c r="AP678" i="8"/>
  <c r="AH678" i="8"/>
  <c r="S678" i="8"/>
  <c r="M678" i="8"/>
  <c r="L678" i="8"/>
  <c r="AO678" i="8" s="1"/>
  <c r="K678" i="8"/>
  <c r="J678" i="8"/>
  <c r="AQ677" i="8"/>
  <c r="AP677" i="8"/>
  <c r="AH677" i="8"/>
  <c r="S677" i="8"/>
  <c r="M677" i="8"/>
  <c r="L677" i="8"/>
  <c r="AO677" i="8" s="1"/>
  <c r="K677" i="8"/>
  <c r="J677" i="8"/>
  <c r="AQ676" i="8"/>
  <c r="AG676" i="8" s="1"/>
  <c r="AP676" i="8"/>
  <c r="AF676" i="8" s="1"/>
  <c r="AH676" i="8"/>
  <c r="AE676" i="8"/>
  <c r="M676" i="8"/>
  <c r="L676" i="8"/>
  <c r="AO676" i="8" s="1"/>
  <c r="K676" i="8"/>
  <c r="J676" i="8"/>
  <c r="AQ675" i="8"/>
  <c r="AG675" i="8" s="1"/>
  <c r="AP675" i="8"/>
  <c r="AH675" i="8"/>
  <c r="AE675" i="8"/>
  <c r="S675" i="8"/>
  <c r="M675" i="8"/>
  <c r="L675" i="8"/>
  <c r="AO675" i="8" s="1"/>
  <c r="K675" i="8"/>
  <c r="J675" i="8"/>
  <c r="AQ674" i="8"/>
  <c r="AP674" i="8"/>
  <c r="AH674" i="8"/>
  <c r="AF674" i="8"/>
  <c r="AD674" i="8"/>
  <c r="M674" i="8"/>
  <c r="L674" i="8"/>
  <c r="AO674" i="8" s="1"/>
  <c r="K674" i="8"/>
  <c r="J674" i="8"/>
  <c r="AQ673" i="8"/>
  <c r="AP673" i="8"/>
  <c r="AH673" i="8"/>
  <c r="AG673" i="8"/>
  <c r="AE673" i="8"/>
  <c r="S673" i="8"/>
  <c r="M673" i="8"/>
  <c r="L673" i="8"/>
  <c r="AO673" i="8" s="1"/>
  <c r="K673" i="8"/>
  <c r="J673" i="8"/>
  <c r="AQ672" i="8"/>
  <c r="AP672" i="8"/>
  <c r="AH672" i="8"/>
  <c r="AG672" i="8"/>
  <c r="AF672" i="8"/>
  <c r="AE672" i="8"/>
  <c r="S672" i="8"/>
  <c r="M672" i="8"/>
  <c r="L672" i="8"/>
  <c r="AO672" i="8" s="1"/>
  <c r="K672" i="8"/>
  <c r="J672" i="8"/>
  <c r="AQ671" i="8"/>
  <c r="AP671" i="8"/>
  <c r="AF671" i="8" s="1"/>
  <c r="AH671" i="8"/>
  <c r="AG671" i="8"/>
  <c r="AD671" i="8"/>
  <c r="T671" i="8"/>
  <c r="R671" i="8"/>
  <c r="U671" i="8" s="1"/>
  <c r="S671" i="8"/>
  <c r="M671" i="8"/>
  <c r="L671" i="8"/>
  <c r="AO671" i="8" s="1"/>
  <c r="K671" i="8"/>
  <c r="J671" i="8"/>
  <c r="AQ670" i="8"/>
  <c r="AP670" i="8"/>
  <c r="AH670" i="8"/>
  <c r="AF670" i="8"/>
  <c r="AD670" i="8"/>
  <c r="R670" i="8"/>
  <c r="M670" i="8"/>
  <c r="L670" i="8"/>
  <c r="AO670" i="8" s="1"/>
  <c r="K670" i="8"/>
  <c r="J670" i="8"/>
  <c r="AQ669" i="8"/>
  <c r="AE669" i="8" s="1"/>
  <c r="AP669" i="8"/>
  <c r="AF669" i="8" s="1"/>
  <c r="AO669" i="8"/>
  <c r="AH669" i="8"/>
  <c r="AG669" i="8"/>
  <c r="T669" i="8"/>
  <c r="S669" i="8"/>
  <c r="R669" i="8"/>
  <c r="M669" i="8"/>
  <c r="L669" i="8"/>
  <c r="K669" i="8"/>
  <c r="J669" i="8"/>
  <c r="AQ668" i="8"/>
  <c r="AG668" i="8" s="1"/>
  <c r="AP668" i="8"/>
  <c r="AH668" i="8"/>
  <c r="S668" i="8"/>
  <c r="T668" i="8"/>
  <c r="M668" i="8"/>
  <c r="L668" i="8"/>
  <c r="AO668" i="8" s="1"/>
  <c r="K668" i="8"/>
  <c r="J668" i="8"/>
  <c r="AQ667" i="8"/>
  <c r="AP667" i="8"/>
  <c r="AO667" i="8"/>
  <c r="AH667" i="8"/>
  <c r="S667" i="8"/>
  <c r="T667" i="8"/>
  <c r="M667" i="8"/>
  <c r="L667" i="8"/>
  <c r="K667" i="8"/>
  <c r="J667" i="8"/>
  <c r="AQ666" i="8"/>
  <c r="AP666" i="8"/>
  <c r="AH666" i="8"/>
  <c r="S666" i="8"/>
  <c r="M666" i="8"/>
  <c r="L666" i="8"/>
  <c r="AO666" i="8" s="1"/>
  <c r="K666" i="8"/>
  <c r="J666" i="8"/>
  <c r="AQ665" i="8"/>
  <c r="AP665" i="8"/>
  <c r="AH665" i="8"/>
  <c r="S665" i="8"/>
  <c r="M665" i="8"/>
  <c r="L665" i="8"/>
  <c r="AO665" i="8" s="1"/>
  <c r="K665" i="8"/>
  <c r="J665" i="8"/>
  <c r="AQ664" i="8"/>
  <c r="AP664" i="8"/>
  <c r="AF664" i="8" s="1"/>
  <c r="AH664" i="8"/>
  <c r="AD664" i="8"/>
  <c r="M664" i="8"/>
  <c r="L664" i="8"/>
  <c r="AO664" i="8" s="1"/>
  <c r="K664" i="8"/>
  <c r="J664" i="8"/>
  <c r="AQ663" i="8"/>
  <c r="AG663" i="8" s="1"/>
  <c r="AP663" i="8"/>
  <c r="AH663" i="8"/>
  <c r="AE663" i="8"/>
  <c r="S663" i="8"/>
  <c r="M663" i="8"/>
  <c r="L663" i="8"/>
  <c r="AO663" i="8" s="1"/>
  <c r="K663" i="8"/>
  <c r="J663" i="8"/>
  <c r="AQ662" i="8"/>
  <c r="AP662" i="8"/>
  <c r="AG662" i="8" s="1"/>
  <c r="AH662" i="8"/>
  <c r="S662" i="8"/>
  <c r="M662" i="8"/>
  <c r="L662" i="8"/>
  <c r="AO662" i="8" s="1"/>
  <c r="K662" i="8"/>
  <c r="J662" i="8"/>
  <c r="AQ661" i="8"/>
  <c r="AG661" i="8" s="1"/>
  <c r="AP661" i="8"/>
  <c r="AH661" i="8"/>
  <c r="AE661" i="8"/>
  <c r="S661" i="8"/>
  <c r="M661" i="8"/>
  <c r="L661" i="8"/>
  <c r="AO661" i="8" s="1"/>
  <c r="K661" i="8"/>
  <c r="J661" i="8"/>
  <c r="AQ660" i="8"/>
  <c r="AP660" i="8"/>
  <c r="AG660" i="8" s="1"/>
  <c r="AH660" i="8"/>
  <c r="AF660" i="8"/>
  <c r="S660" i="8"/>
  <c r="M660" i="8"/>
  <c r="L660" i="8"/>
  <c r="AO660" i="8" s="1"/>
  <c r="K660" i="8"/>
  <c r="J660" i="8"/>
  <c r="AQ659" i="8"/>
  <c r="AP659" i="8"/>
  <c r="AD659" i="8" s="1"/>
  <c r="AH659" i="8"/>
  <c r="AG659" i="8"/>
  <c r="T659" i="8"/>
  <c r="R659" i="8"/>
  <c r="U659" i="8" s="1"/>
  <c r="S659" i="8"/>
  <c r="M659" i="8"/>
  <c r="L659" i="8"/>
  <c r="AO659" i="8" s="1"/>
  <c r="K659" i="8"/>
  <c r="J659" i="8"/>
  <c r="AQ658" i="8"/>
  <c r="AE658" i="8" s="1"/>
  <c r="AP658" i="8"/>
  <c r="AH658" i="8"/>
  <c r="AF658" i="8"/>
  <c r="R658" i="8"/>
  <c r="M658" i="8"/>
  <c r="L658" i="8"/>
  <c r="AO658" i="8" s="1"/>
  <c r="K658" i="8"/>
  <c r="J658" i="8"/>
  <c r="AQ657" i="8"/>
  <c r="AP657" i="8"/>
  <c r="AF657" i="8" s="1"/>
  <c r="AO657" i="8"/>
  <c r="AH657" i="8"/>
  <c r="AG657" i="8"/>
  <c r="AD657" i="8"/>
  <c r="T657" i="8"/>
  <c r="S657" i="8"/>
  <c r="R657" i="8"/>
  <c r="U657" i="8" s="1"/>
  <c r="V657" i="8" s="1"/>
  <c r="X657" i="8" s="1"/>
  <c r="M657" i="8"/>
  <c r="L657" i="8"/>
  <c r="K657" i="8"/>
  <c r="J657" i="8"/>
  <c r="AQ656" i="8"/>
  <c r="AP656" i="8"/>
  <c r="AH656" i="8"/>
  <c r="S656" i="8"/>
  <c r="T656" i="8"/>
  <c r="M656" i="8"/>
  <c r="L656" i="8"/>
  <c r="AO656" i="8" s="1"/>
  <c r="K656" i="8"/>
  <c r="J656" i="8"/>
  <c r="AQ655" i="8"/>
  <c r="AP655" i="8"/>
  <c r="AO655" i="8"/>
  <c r="AH655" i="8"/>
  <c r="S655" i="8"/>
  <c r="T655" i="8"/>
  <c r="M655" i="8"/>
  <c r="L655" i="8"/>
  <c r="K655" i="8"/>
  <c r="J655" i="8"/>
  <c r="AQ654" i="8"/>
  <c r="AG654" i="8" s="1"/>
  <c r="AP654" i="8"/>
  <c r="AH654" i="8"/>
  <c r="S654" i="8"/>
  <c r="M654" i="8"/>
  <c r="L654" i="8"/>
  <c r="AO654" i="8" s="1"/>
  <c r="K654" i="8"/>
  <c r="J654" i="8"/>
  <c r="AQ653" i="8"/>
  <c r="AP653" i="8"/>
  <c r="AH653" i="8"/>
  <c r="S653" i="8"/>
  <c r="M653" i="8"/>
  <c r="L653" i="8"/>
  <c r="AO653" i="8" s="1"/>
  <c r="K653" i="8"/>
  <c r="J653" i="8"/>
  <c r="AQ652" i="8"/>
  <c r="AP652" i="8"/>
  <c r="AH652" i="8"/>
  <c r="AF652" i="8"/>
  <c r="AD652" i="8"/>
  <c r="M652" i="8"/>
  <c r="L652" i="8"/>
  <c r="AO652" i="8" s="1"/>
  <c r="K652" i="8"/>
  <c r="J652" i="8"/>
  <c r="AQ651" i="8"/>
  <c r="AP651" i="8"/>
  <c r="AH651" i="8"/>
  <c r="AF651" i="8"/>
  <c r="AD651" i="8"/>
  <c r="AG651" i="8"/>
  <c r="M651" i="8"/>
  <c r="L651" i="8"/>
  <c r="AO651" i="8" s="1"/>
  <c r="K651" i="8"/>
  <c r="J651" i="8"/>
  <c r="AQ650" i="8"/>
  <c r="AP650" i="8"/>
  <c r="AF650" i="8" s="1"/>
  <c r="AH650" i="8"/>
  <c r="AG650" i="8"/>
  <c r="AE650" i="8"/>
  <c r="S650" i="8"/>
  <c r="M650" i="8"/>
  <c r="L650" i="8"/>
  <c r="AO650" i="8" s="1"/>
  <c r="K650" i="8"/>
  <c r="J650" i="8"/>
  <c r="AQ649" i="8"/>
  <c r="AG649" i="8" s="1"/>
  <c r="AP649" i="8"/>
  <c r="AH649" i="8"/>
  <c r="AE649" i="8"/>
  <c r="S649" i="8"/>
  <c r="M649" i="8"/>
  <c r="L649" i="8"/>
  <c r="AO649" i="8" s="1"/>
  <c r="K649" i="8"/>
  <c r="J649" i="8"/>
  <c r="AQ648" i="8"/>
  <c r="AG648" i="8" s="1"/>
  <c r="AP648" i="8"/>
  <c r="AH648" i="8"/>
  <c r="AF648" i="8"/>
  <c r="AE648" i="8"/>
  <c r="S648" i="8"/>
  <c r="M648" i="8"/>
  <c r="L648" i="8"/>
  <c r="AO648" i="8" s="1"/>
  <c r="K648" i="8"/>
  <c r="J648" i="8"/>
  <c r="AQ647" i="8"/>
  <c r="AP647" i="8"/>
  <c r="AH647" i="8"/>
  <c r="AG647" i="8"/>
  <c r="AE647" i="8"/>
  <c r="T647" i="8"/>
  <c r="R647" i="8"/>
  <c r="U647" i="8" s="1"/>
  <c r="S647" i="8"/>
  <c r="M647" i="8"/>
  <c r="L647" i="8"/>
  <c r="AO647" i="8" s="1"/>
  <c r="K647" i="8"/>
  <c r="J647" i="8"/>
  <c r="AQ646" i="8"/>
  <c r="AE646" i="8" s="1"/>
  <c r="AP646" i="8"/>
  <c r="AH646" i="8"/>
  <c r="AF646" i="8"/>
  <c r="R646" i="8"/>
  <c r="M646" i="8"/>
  <c r="L646" i="8"/>
  <c r="AO646" i="8" s="1"/>
  <c r="K646" i="8"/>
  <c r="J646" i="8"/>
  <c r="AQ645" i="8"/>
  <c r="AP645" i="8"/>
  <c r="AF645" i="8" s="1"/>
  <c r="AO645" i="8"/>
  <c r="AH645" i="8"/>
  <c r="AG645" i="8"/>
  <c r="AE645" i="8"/>
  <c r="T645" i="8"/>
  <c r="S645" i="8"/>
  <c r="R645" i="8"/>
  <c r="U645" i="8" s="1"/>
  <c r="V645" i="8" s="1"/>
  <c r="X645" i="8" s="1"/>
  <c r="M645" i="8"/>
  <c r="L645" i="8"/>
  <c r="K645" i="8"/>
  <c r="J645" i="8"/>
  <c r="AQ644" i="8"/>
  <c r="AG644" i="8" s="1"/>
  <c r="AP644" i="8"/>
  <c r="AH644" i="8"/>
  <c r="S644" i="8"/>
  <c r="T644" i="8"/>
  <c r="M644" i="8"/>
  <c r="L644" i="8"/>
  <c r="AO644" i="8" s="1"/>
  <c r="K644" i="8"/>
  <c r="J644" i="8"/>
  <c r="AQ643" i="8"/>
  <c r="AP643" i="8"/>
  <c r="AO643" i="8"/>
  <c r="AH643" i="8"/>
  <c r="S643" i="8"/>
  <c r="T643" i="8"/>
  <c r="M643" i="8"/>
  <c r="L643" i="8"/>
  <c r="K643" i="8"/>
  <c r="J643" i="8"/>
  <c r="AQ642" i="8"/>
  <c r="AG642" i="8" s="1"/>
  <c r="AP642" i="8"/>
  <c r="AH642" i="8"/>
  <c r="S642" i="8"/>
  <c r="M642" i="8"/>
  <c r="L642" i="8"/>
  <c r="AO642" i="8" s="1"/>
  <c r="K642" i="8"/>
  <c r="J642" i="8"/>
  <c r="AQ641" i="8"/>
  <c r="AP641" i="8"/>
  <c r="AH641" i="8"/>
  <c r="S641" i="8"/>
  <c r="M641" i="8"/>
  <c r="L641" i="8"/>
  <c r="AO641" i="8" s="1"/>
  <c r="K641" i="8"/>
  <c r="J641" i="8"/>
  <c r="AQ640" i="8"/>
  <c r="AG640" i="8" s="1"/>
  <c r="AP640" i="8"/>
  <c r="AF640" i="8" s="1"/>
  <c r="AH640" i="8"/>
  <c r="AE640" i="8"/>
  <c r="M640" i="8"/>
  <c r="L640" i="8"/>
  <c r="AO640" i="8" s="1"/>
  <c r="K640" i="8"/>
  <c r="J640" i="8"/>
  <c r="AQ639" i="8"/>
  <c r="AG639" i="8" s="1"/>
  <c r="AP639" i="8"/>
  <c r="AH639" i="8"/>
  <c r="AE639" i="8"/>
  <c r="S639" i="8"/>
  <c r="M639" i="8"/>
  <c r="L639" i="8"/>
  <c r="AO639" i="8" s="1"/>
  <c r="K639" i="8"/>
  <c r="J639" i="8"/>
  <c r="AQ638" i="8"/>
  <c r="AP638" i="8"/>
  <c r="AH638" i="8"/>
  <c r="AF638" i="8"/>
  <c r="AD638" i="8"/>
  <c r="M638" i="8"/>
  <c r="L638" i="8"/>
  <c r="AO638" i="8" s="1"/>
  <c r="K638" i="8"/>
  <c r="J638" i="8"/>
  <c r="AQ637" i="8"/>
  <c r="AP637" i="8"/>
  <c r="AH637" i="8"/>
  <c r="AF637" i="8"/>
  <c r="AD637" i="8"/>
  <c r="R637" i="8"/>
  <c r="AG637" i="8"/>
  <c r="M637" i="8"/>
  <c r="L637" i="8"/>
  <c r="AO637" i="8" s="1"/>
  <c r="K637" i="8"/>
  <c r="J637" i="8"/>
  <c r="AQ636" i="8"/>
  <c r="AG636" i="8" s="1"/>
  <c r="AP636" i="8"/>
  <c r="AH636" i="8"/>
  <c r="AF636" i="8"/>
  <c r="S636" i="8"/>
  <c r="M636" i="8"/>
  <c r="L636" i="8"/>
  <c r="AO636" i="8" s="1"/>
  <c r="K636" i="8"/>
  <c r="J636" i="8"/>
  <c r="AQ635" i="8"/>
  <c r="AP635" i="8"/>
  <c r="AH635" i="8"/>
  <c r="AG635" i="8"/>
  <c r="AE635" i="8"/>
  <c r="T635" i="8"/>
  <c r="R635" i="8"/>
  <c r="U635" i="8" s="1"/>
  <c r="S635" i="8"/>
  <c r="M635" i="8"/>
  <c r="L635" i="8"/>
  <c r="AO635" i="8" s="1"/>
  <c r="K635" i="8"/>
  <c r="J635" i="8"/>
  <c r="AQ634" i="8"/>
  <c r="AE634" i="8" s="1"/>
  <c r="AP634" i="8"/>
  <c r="AH634" i="8"/>
  <c r="AF634" i="8"/>
  <c r="R634" i="8"/>
  <c r="M634" i="8"/>
  <c r="L634" i="8"/>
  <c r="AO634" i="8" s="1"/>
  <c r="K634" i="8"/>
  <c r="J634" i="8"/>
  <c r="AQ633" i="8"/>
  <c r="AP633" i="8"/>
  <c r="AF633" i="8" s="1"/>
  <c r="AO633" i="8"/>
  <c r="AH633" i="8"/>
  <c r="AG633" i="8"/>
  <c r="AD633" i="8"/>
  <c r="T633" i="8"/>
  <c r="S633" i="8"/>
  <c r="R633" i="8"/>
  <c r="U633" i="8" s="1"/>
  <c r="V633" i="8" s="1"/>
  <c r="X633" i="8" s="1"/>
  <c r="M633" i="8"/>
  <c r="L633" i="8"/>
  <c r="K633" i="8"/>
  <c r="J633" i="8"/>
  <c r="AQ632" i="8"/>
  <c r="AP632" i="8"/>
  <c r="AH632" i="8"/>
  <c r="S632" i="8"/>
  <c r="T632" i="8"/>
  <c r="M632" i="8"/>
  <c r="L632" i="8"/>
  <c r="AO632" i="8" s="1"/>
  <c r="K632" i="8"/>
  <c r="J632" i="8"/>
  <c r="AQ631" i="8"/>
  <c r="AP631" i="8"/>
  <c r="AO631" i="8"/>
  <c r="AH631" i="8"/>
  <c r="S631" i="8"/>
  <c r="T631" i="8"/>
  <c r="M631" i="8"/>
  <c r="L631" i="8"/>
  <c r="K631" i="8"/>
  <c r="J631" i="8"/>
  <c r="AQ630" i="8"/>
  <c r="AG630" i="8" s="1"/>
  <c r="AP630" i="8"/>
  <c r="AH630" i="8"/>
  <c r="S630" i="8"/>
  <c r="M630" i="8"/>
  <c r="L630" i="8"/>
  <c r="AO630" i="8" s="1"/>
  <c r="K630" i="8"/>
  <c r="J630" i="8"/>
  <c r="AQ629" i="8"/>
  <c r="AP629" i="8"/>
  <c r="AH629" i="8"/>
  <c r="S629" i="8"/>
  <c r="M629" i="8"/>
  <c r="L629" i="8"/>
  <c r="AO629" i="8" s="1"/>
  <c r="K629" i="8"/>
  <c r="J629" i="8"/>
  <c r="AQ628" i="8"/>
  <c r="AP628" i="8"/>
  <c r="AF628" i="8" s="1"/>
  <c r="AH628" i="8"/>
  <c r="AD628" i="8"/>
  <c r="M628" i="8"/>
  <c r="L628" i="8"/>
  <c r="AO628" i="8" s="1"/>
  <c r="K628" i="8"/>
  <c r="J628" i="8"/>
  <c r="AQ627" i="8"/>
  <c r="AG627" i="8" s="1"/>
  <c r="AP627" i="8"/>
  <c r="AF627" i="8" s="1"/>
  <c r="AH627" i="8"/>
  <c r="S627" i="8"/>
  <c r="M627" i="8"/>
  <c r="L627" i="8"/>
  <c r="AO627" i="8" s="1"/>
  <c r="K627" i="8"/>
  <c r="J627" i="8"/>
  <c r="AQ626" i="8"/>
  <c r="AP626" i="8"/>
  <c r="AH626" i="8"/>
  <c r="AG626" i="8"/>
  <c r="AE626" i="8"/>
  <c r="S626" i="8"/>
  <c r="M626" i="8"/>
  <c r="L626" i="8"/>
  <c r="AO626" i="8" s="1"/>
  <c r="K626" i="8"/>
  <c r="J626" i="8"/>
  <c r="AQ625" i="8"/>
  <c r="AP625" i="8"/>
  <c r="AG625" i="8" s="1"/>
  <c r="AH625" i="8"/>
  <c r="AD625" i="8"/>
  <c r="S625" i="8"/>
  <c r="M625" i="8"/>
  <c r="L625" i="8"/>
  <c r="AO625" i="8" s="1"/>
  <c r="K625" i="8"/>
  <c r="J625" i="8"/>
  <c r="AQ624" i="8"/>
  <c r="AG624" i="8" s="1"/>
  <c r="AP624" i="8"/>
  <c r="AH624" i="8"/>
  <c r="AF624" i="8"/>
  <c r="S624" i="8"/>
  <c r="M624" i="8"/>
  <c r="L624" i="8"/>
  <c r="AO624" i="8" s="1"/>
  <c r="K624" i="8"/>
  <c r="J624" i="8"/>
  <c r="AQ623" i="8"/>
  <c r="AP623" i="8"/>
  <c r="AH623" i="8"/>
  <c r="AG623" i="8"/>
  <c r="AE623" i="8"/>
  <c r="T623" i="8"/>
  <c r="R623" i="8"/>
  <c r="S623" i="8"/>
  <c r="M623" i="8"/>
  <c r="L623" i="8"/>
  <c r="AO623" i="8" s="1"/>
  <c r="K623" i="8"/>
  <c r="J623" i="8"/>
  <c r="AQ622" i="8"/>
  <c r="AP622" i="8"/>
  <c r="AH622" i="8"/>
  <c r="AF622" i="8"/>
  <c r="AD622" i="8"/>
  <c r="R622" i="8"/>
  <c r="M622" i="8"/>
  <c r="L622" i="8"/>
  <c r="AO622" i="8" s="1"/>
  <c r="K622" i="8"/>
  <c r="J622" i="8"/>
  <c r="AQ621" i="8"/>
  <c r="AP621" i="8"/>
  <c r="AF621" i="8" s="1"/>
  <c r="AO621" i="8"/>
  <c r="AH621" i="8"/>
  <c r="AG621" i="8"/>
  <c r="AE621" i="8"/>
  <c r="T621" i="8"/>
  <c r="S621" i="8"/>
  <c r="R621" i="8"/>
  <c r="M621" i="8"/>
  <c r="L621" i="8"/>
  <c r="K621" i="8"/>
  <c r="J621" i="8"/>
  <c r="AQ620" i="8"/>
  <c r="AG620" i="8" s="1"/>
  <c r="AP620" i="8"/>
  <c r="AH620" i="8"/>
  <c r="S620" i="8"/>
  <c r="T620" i="8"/>
  <c r="M620" i="8"/>
  <c r="L620" i="8"/>
  <c r="AO620" i="8" s="1"/>
  <c r="K620" i="8"/>
  <c r="J620" i="8"/>
  <c r="AQ619" i="8"/>
  <c r="AP619" i="8"/>
  <c r="AO619" i="8"/>
  <c r="AH619" i="8"/>
  <c r="S619" i="8"/>
  <c r="T619" i="8"/>
  <c r="M619" i="8"/>
  <c r="L619" i="8"/>
  <c r="K619" i="8"/>
  <c r="J619" i="8"/>
  <c r="AQ618" i="8"/>
  <c r="AP618" i="8"/>
  <c r="AH618" i="8"/>
  <c r="S618" i="8"/>
  <c r="M618" i="8"/>
  <c r="L618" i="8"/>
  <c r="AO618" i="8" s="1"/>
  <c r="K618" i="8"/>
  <c r="J618" i="8"/>
  <c r="AQ617" i="8"/>
  <c r="AP617" i="8"/>
  <c r="AF617" i="8" s="1"/>
  <c r="AH617" i="8"/>
  <c r="S617" i="8"/>
  <c r="M617" i="8"/>
  <c r="L617" i="8"/>
  <c r="AO617" i="8" s="1"/>
  <c r="K617" i="8"/>
  <c r="J617" i="8"/>
  <c r="AQ616" i="8"/>
  <c r="AG616" i="8" s="1"/>
  <c r="AP616" i="8"/>
  <c r="AF616" i="8" s="1"/>
  <c r="AH616" i="8"/>
  <c r="AE616" i="8"/>
  <c r="R616" i="8"/>
  <c r="M616" i="8"/>
  <c r="L616" i="8"/>
  <c r="AO616" i="8" s="1"/>
  <c r="K616" i="8"/>
  <c r="J616" i="8"/>
  <c r="AQ615" i="8"/>
  <c r="AG615" i="8" s="1"/>
  <c r="AP615" i="8"/>
  <c r="AH615" i="8"/>
  <c r="AF615" i="8"/>
  <c r="AD615" i="8"/>
  <c r="S615" i="8"/>
  <c r="M615" i="8"/>
  <c r="L615" i="8"/>
  <c r="AO615" i="8" s="1"/>
  <c r="K615" i="8"/>
  <c r="J615" i="8"/>
  <c r="AQ614" i="8"/>
  <c r="AP614" i="8"/>
  <c r="AH614" i="8"/>
  <c r="AG614" i="8"/>
  <c r="AE614" i="8"/>
  <c r="M614" i="8"/>
  <c r="L614" i="8"/>
  <c r="AO614" i="8" s="1"/>
  <c r="K614" i="8"/>
  <c r="J614" i="8"/>
  <c r="AQ613" i="8"/>
  <c r="AG613" i="8" s="1"/>
  <c r="AP613" i="8"/>
  <c r="AH613" i="8"/>
  <c r="AE613" i="8"/>
  <c r="S613" i="8"/>
  <c r="M613" i="8"/>
  <c r="L613" i="8"/>
  <c r="AO613" i="8" s="1"/>
  <c r="K613" i="8"/>
  <c r="J613" i="8"/>
  <c r="AQ612" i="8"/>
  <c r="AP612" i="8"/>
  <c r="AH612" i="8"/>
  <c r="AF612" i="8"/>
  <c r="AD612" i="8"/>
  <c r="M612" i="8"/>
  <c r="L612" i="8"/>
  <c r="AO612" i="8" s="1"/>
  <c r="K612" i="8"/>
  <c r="J612" i="8"/>
  <c r="AQ611" i="8"/>
  <c r="AP611" i="8"/>
  <c r="AD611" i="8" s="1"/>
  <c r="AH611" i="8"/>
  <c r="AG611" i="8"/>
  <c r="T611" i="8"/>
  <c r="R611" i="8"/>
  <c r="S611" i="8"/>
  <c r="M611" i="8"/>
  <c r="L611" i="8"/>
  <c r="AO611" i="8" s="1"/>
  <c r="K611" i="8"/>
  <c r="J611" i="8"/>
  <c r="AQ610" i="8"/>
  <c r="AE610" i="8" s="1"/>
  <c r="AP610" i="8"/>
  <c r="AH610" i="8"/>
  <c r="AF610" i="8"/>
  <c r="R610" i="8"/>
  <c r="M610" i="8"/>
  <c r="L610" i="8"/>
  <c r="AO610" i="8" s="1"/>
  <c r="K610" i="8"/>
  <c r="J610" i="8"/>
  <c r="AQ609" i="8"/>
  <c r="AP609" i="8"/>
  <c r="AF609" i="8" s="1"/>
  <c r="AO609" i="8"/>
  <c r="AH609" i="8"/>
  <c r="AG609" i="8"/>
  <c r="AE609" i="8"/>
  <c r="T609" i="8"/>
  <c r="S609" i="8"/>
  <c r="R609" i="8"/>
  <c r="U609" i="8" s="1"/>
  <c r="V609" i="8" s="1"/>
  <c r="X609" i="8" s="1"/>
  <c r="M609" i="8"/>
  <c r="L609" i="8"/>
  <c r="K609" i="8"/>
  <c r="J609" i="8"/>
  <c r="AQ608" i="8"/>
  <c r="AP608" i="8"/>
  <c r="AH608" i="8"/>
  <c r="S608" i="8"/>
  <c r="T608" i="8"/>
  <c r="M608" i="8"/>
  <c r="L608" i="8"/>
  <c r="AO608" i="8" s="1"/>
  <c r="K608" i="8"/>
  <c r="J608" i="8"/>
  <c r="AQ607" i="8"/>
  <c r="AP607" i="8"/>
  <c r="AO607" i="8"/>
  <c r="AH607" i="8"/>
  <c r="S607" i="8"/>
  <c r="T607" i="8"/>
  <c r="M607" i="8"/>
  <c r="L607" i="8"/>
  <c r="K607" i="8"/>
  <c r="J607" i="8"/>
  <c r="AQ606" i="8"/>
  <c r="AP606" i="8"/>
  <c r="AH606" i="8"/>
  <c r="S606" i="8"/>
  <c r="M606" i="8"/>
  <c r="L606" i="8"/>
  <c r="AO606" i="8" s="1"/>
  <c r="K606" i="8"/>
  <c r="J606" i="8"/>
  <c r="AQ605" i="8"/>
  <c r="AP605" i="8"/>
  <c r="AH605" i="8"/>
  <c r="S605" i="8"/>
  <c r="M605" i="8"/>
  <c r="L605" i="8"/>
  <c r="AO605" i="8" s="1"/>
  <c r="K605" i="8"/>
  <c r="J605" i="8"/>
  <c r="AQ604" i="8"/>
  <c r="AP604" i="8"/>
  <c r="AH604" i="8"/>
  <c r="AF604" i="8"/>
  <c r="AD604" i="8"/>
  <c r="R604" i="8"/>
  <c r="M604" i="8"/>
  <c r="L604" i="8"/>
  <c r="AO604" i="8" s="1"/>
  <c r="K604" i="8"/>
  <c r="J604" i="8"/>
  <c r="AQ603" i="8"/>
  <c r="AG603" i="8" s="1"/>
  <c r="AP603" i="8"/>
  <c r="AH603" i="8"/>
  <c r="AE603" i="8"/>
  <c r="S603" i="8"/>
  <c r="M603" i="8"/>
  <c r="L603" i="8"/>
  <c r="AO603" i="8" s="1"/>
  <c r="K603" i="8"/>
  <c r="J603" i="8"/>
  <c r="AQ602" i="8"/>
  <c r="AG602" i="8" s="1"/>
  <c r="AP602" i="8"/>
  <c r="AF602" i="8" s="1"/>
  <c r="AH602" i="8"/>
  <c r="AE602" i="8"/>
  <c r="S602" i="8"/>
  <c r="M602" i="8"/>
  <c r="L602" i="8"/>
  <c r="AO602" i="8" s="1"/>
  <c r="K602" i="8"/>
  <c r="J602" i="8"/>
  <c r="AQ601" i="8"/>
  <c r="AP601" i="8"/>
  <c r="AH601" i="8"/>
  <c r="AG601" i="8"/>
  <c r="AE601" i="8"/>
  <c r="S601" i="8"/>
  <c r="M601" i="8"/>
  <c r="L601" i="8"/>
  <c r="AO601" i="8" s="1"/>
  <c r="K601" i="8"/>
  <c r="J601" i="8"/>
  <c r="AQ600" i="8"/>
  <c r="AP600" i="8"/>
  <c r="AH600" i="8"/>
  <c r="AF600" i="8"/>
  <c r="AD600" i="8"/>
  <c r="S600" i="8"/>
  <c r="M600" i="8"/>
  <c r="L600" i="8"/>
  <c r="AO600" i="8" s="1"/>
  <c r="K600" i="8"/>
  <c r="J600" i="8"/>
  <c r="AQ599" i="8"/>
  <c r="AP599" i="8"/>
  <c r="AF599" i="8" s="1"/>
  <c r="AH599" i="8"/>
  <c r="AG599" i="8"/>
  <c r="AE599" i="8"/>
  <c r="T599" i="8"/>
  <c r="R599" i="8"/>
  <c r="S599" i="8"/>
  <c r="M599" i="8"/>
  <c r="L599" i="8"/>
  <c r="AO599" i="8" s="1"/>
  <c r="K599" i="8"/>
  <c r="J599" i="8"/>
  <c r="AQ598" i="8"/>
  <c r="AG598" i="8" s="1"/>
  <c r="AP598" i="8"/>
  <c r="AH598" i="8"/>
  <c r="AF598" i="8"/>
  <c r="AE598" i="8"/>
  <c r="R598" i="8"/>
  <c r="M598" i="8"/>
  <c r="L598" i="8"/>
  <c r="AO598" i="8" s="1"/>
  <c r="K598" i="8"/>
  <c r="J598" i="8"/>
  <c r="AQ597" i="8"/>
  <c r="AP597" i="8"/>
  <c r="AF597" i="8" s="1"/>
  <c r="AO597" i="8"/>
  <c r="AH597" i="8"/>
  <c r="AG597" i="8"/>
  <c r="T597" i="8"/>
  <c r="S597" i="8"/>
  <c r="R597" i="8"/>
  <c r="M597" i="8"/>
  <c r="L597" i="8"/>
  <c r="K597" i="8"/>
  <c r="J597" i="8"/>
  <c r="AQ596" i="8"/>
  <c r="AG596" i="8" s="1"/>
  <c r="AP596" i="8"/>
  <c r="AH596" i="8"/>
  <c r="S596" i="8"/>
  <c r="T596" i="8"/>
  <c r="M596" i="8"/>
  <c r="L596" i="8"/>
  <c r="AO596" i="8" s="1"/>
  <c r="K596" i="8"/>
  <c r="J596" i="8"/>
  <c r="AQ595" i="8"/>
  <c r="AP595" i="8"/>
  <c r="AO595" i="8"/>
  <c r="AH595" i="8"/>
  <c r="S595" i="8"/>
  <c r="T595" i="8"/>
  <c r="M595" i="8"/>
  <c r="L595" i="8"/>
  <c r="K595" i="8"/>
  <c r="J595" i="8"/>
  <c r="AQ594" i="8"/>
  <c r="AP594" i="8"/>
  <c r="AH594" i="8"/>
  <c r="S594" i="8"/>
  <c r="M594" i="8"/>
  <c r="L594" i="8"/>
  <c r="AO594" i="8" s="1"/>
  <c r="K594" i="8"/>
  <c r="J594" i="8"/>
  <c r="AQ593" i="8"/>
  <c r="AP593" i="8"/>
  <c r="AH593" i="8"/>
  <c r="S593" i="8"/>
  <c r="M593" i="8"/>
  <c r="L593" i="8"/>
  <c r="AO593" i="8" s="1"/>
  <c r="K593" i="8"/>
  <c r="J593" i="8"/>
  <c r="AQ592" i="8"/>
  <c r="AP592" i="8"/>
  <c r="AF592" i="8" s="1"/>
  <c r="AH592" i="8"/>
  <c r="AD592" i="8"/>
  <c r="M592" i="8"/>
  <c r="L592" i="8"/>
  <c r="AO592" i="8" s="1"/>
  <c r="K592" i="8"/>
  <c r="J592" i="8"/>
  <c r="AQ591" i="8"/>
  <c r="AP591" i="8"/>
  <c r="AH591" i="8"/>
  <c r="AG591" i="8"/>
  <c r="AE591" i="8"/>
  <c r="S591" i="8"/>
  <c r="M591" i="8"/>
  <c r="L591" i="8"/>
  <c r="AO591" i="8" s="1"/>
  <c r="K591" i="8"/>
  <c r="J591" i="8"/>
  <c r="AQ590" i="8"/>
  <c r="AP590" i="8"/>
  <c r="AF590" i="8" s="1"/>
  <c r="AH590" i="8"/>
  <c r="AG590" i="8"/>
  <c r="AE590" i="8"/>
  <c r="S590" i="8"/>
  <c r="M590" i="8"/>
  <c r="L590" i="8"/>
  <c r="AO590" i="8" s="1"/>
  <c r="K590" i="8"/>
  <c r="J590" i="8"/>
  <c r="AQ589" i="8"/>
  <c r="AP589" i="8"/>
  <c r="AG589" i="8" s="1"/>
  <c r="AH589" i="8"/>
  <c r="AE589" i="8"/>
  <c r="R589" i="8"/>
  <c r="S589" i="8"/>
  <c r="M589" i="8"/>
  <c r="L589" i="8"/>
  <c r="AO589" i="8" s="1"/>
  <c r="K589" i="8"/>
  <c r="J589" i="8"/>
  <c r="AQ588" i="8"/>
  <c r="AG588" i="8" s="1"/>
  <c r="AP588" i="8"/>
  <c r="AH588" i="8"/>
  <c r="AF588" i="8"/>
  <c r="AE588" i="8"/>
  <c r="S588" i="8"/>
  <c r="M588" i="8"/>
  <c r="L588" i="8"/>
  <c r="AO588" i="8" s="1"/>
  <c r="K588" i="8"/>
  <c r="J588" i="8"/>
  <c r="AQ587" i="8"/>
  <c r="AP587" i="8"/>
  <c r="AH587" i="8"/>
  <c r="AG587" i="8"/>
  <c r="AE587" i="8"/>
  <c r="T587" i="8"/>
  <c r="R587" i="8"/>
  <c r="U587" i="8" s="1"/>
  <c r="V587" i="8" s="1"/>
  <c r="X587" i="8" s="1"/>
  <c r="S587" i="8"/>
  <c r="M587" i="8"/>
  <c r="L587" i="8"/>
  <c r="AO587" i="8" s="1"/>
  <c r="K587" i="8"/>
  <c r="J587" i="8"/>
  <c r="AQ586" i="8"/>
  <c r="AE586" i="8" s="1"/>
  <c r="AP586" i="8"/>
  <c r="AH586" i="8"/>
  <c r="AF586" i="8"/>
  <c r="R586" i="8"/>
  <c r="M586" i="8"/>
  <c r="L586" i="8"/>
  <c r="AO586" i="8" s="1"/>
  <c r="K586" i="8"/>
  <c r="J586" i="8"/>
  <c r="AQ585" i="8"/>
  <c r="AP585" i="8"/>
  <c r="AO585" i="8"/>
  <c r="AH585" i="8"/>
  <c r="AG585" i="8"/>
  <c r="AE585" i="8"/>
  <c r="T585" i="8"/>
  <c r="S585" i="8"/>
  <c r="AF585" i="8"/>
  <c r="M585" i="8"/>
  <c r="L585" i="8"/>
  <c r="K585" i="8"/>
  <c r="J585" i="8"/>
  <c r="AQ584" i="8"/>
  <c r="AP584" i="8"/>
  <c r="AH584" i="8"/>
  <c r="S584" i="8"/>
  <c r="T584" i="8"/>
  <c r="M584" i="8"/>
  <c r="L584" i="8"/>
  <c r="AO584" i="8" s="1"/>
  <c r="K584" i="8"/>
  <c r="J584" i="8"/>
  <c r="AQ583" i="8"/>
  <c r="AP583" i="8"/>
  <c r="AO583" i="8"/>
  <c r="AH583" i="8"/>
  <c r="S583" i="8"/>
  <c r="T583" i="8"/>
  <c r="M583" i="8"/>
  <c r="L583" i="8"/>
  <c r="K583" i="8"/>
  <c r="J583" i="8"/>
  <c r="AQ582" i="8"/>
  <c r="AP582" i="8"/>
  <c r="AH582" i="8"/>
  <c r="S582" i="8"/>
  <c r="M582" i="8"/>
  <c r="L582" i="8"/>
  <c r="AO582" i="8" s="1"/>
  <c r="K582" i="8"/>
  <c r="J582" i="8"/>
  <c r="AQ581" i="8"/>
  <c r="AP581" i="8"/>
  <c r="AH581" i="8"/>
  <c r="S581" i="8"/>
  <c r="M581" i="8"/>
  <c r="L581" i="8"/>
  <c r="AO581" i="8" s="1"/>
  <c r="K581" i="8"/>
  <c r="J581" i="8"/>
  <c r="AQ580" i="8"/>
  <c r="AP580" i="8"/>
  <c r="AH580" i="8"/>
  <c r="AF580" i="8"/>
  <c r="AD580" i="8"/>
  <c r="M580" i="8"/>
  <c r="L580" i="8"/>
  <c r="AO580" i="8" s="1"/>
  <c r="K580" i="8"/>
  <c r="J580" i="8"/>
  <c r="AQ579" i="8"/>
  <c r="AP579" i="8"/>
  <c r="AH579" i="8"/>
  <c r="AG579" i="8"/>
  <c r="AE579" i="8"/>
  <c r="S579" i="8"/>
  <c r="M579" i="8"/>
  <c r="L579" i="8"/>
  <c r="AO579" i="8" s="1"/>
  <c r="K579" i="8"/>
  <c r="J579" i="8"/>
  <c r="AQ578" i="8"/>
  <c r="AG578" i="8" s="1"/>
  <c r="AP578" i="8"/>
  <c r="AH578" i="8"/>
  <c r="AE578" i="8"/>
  <c r="S578" i="8"/>
  <c r="M578" i="8"/>
  <c r="L578" i="8"/>
  <c r="AO578" i="8" s="1"/>
  <c r="K578" i="8"/>
  <c r="J578" i="8"/>
  <c r="AQ577" i="8"/>
  <c r="AG577" i="8" s="1"/>
  <c r="AP577" i="8"/>
  <c r="AF577" i="8" s="1"/>
  <c r="AH577" i="8"/>
  <c r="AE577" i="8"/>
  <c r="S577" i="8"/>
  <c r="M577" i="8"/>
  <c r="L577" i="8"/>
  <c r="AO577" i="8" s="1"/>
  <c r="K577" i="8"/>
  <c r="J577" i="8"/>
  <c r="AQ576" i="8"/>
  <c r="AP576" i="8"/>
  <c r="AH576" i="8"/>
  <c r="AF576" i="8"/>
  <c r="AD576" i="8"/>
  <c r="S576" i="8"/>
  <c r="M576" i="8"/>
  <c r="L576" i="8"/>
  <c r="AO576" i="8" s="1"/>
  <c r="K576" i="8"/>
  <c r="J576" i="8"/>
  <c r="AQ575" i="8"/>
  <c r="AP575" i="8"/>
  <c r="AD575" i="8" s="1"/>
  <c r="AH575" i="8"/>
  <c r="AG575" i="8"/>
  <c r="T575" i="8"/>
  <c r="R575" i="8"/>
  <c r="U575" i="8" s="1"/>
  <c r="V575" i="8" s="1"/>
  <c r="X575" i="8" s="1"/>
  <c r="S575" i="8"/>
  <c r="M575" i="8"/>
  <c r="L575" i="8"/>
  <c r="AO575" i="8" s="1"/>
  <c r="K575" i="8"/>
  <c r="J575" i="8"/>
  <c r="AQ574" i="8"/>
  <c r="AE574" i="8" s="1"/>
  <c r="AP574" i="8"/>
  <c r="AH574" i="8"/>
  <c r="AF574" i="8"/>
  <c r="R574" i="8"/>
  <c r="M574" i="8"/>
  <c r="L574" i="8"/>
  <c r="AO574" i="8" s="1"/>
  <c r="K574" i="8"/>
  <c r="J574" i="8"/>
  <c r="AQ573" i="8"/>
  <c r="AP573" i="8"/>
  <c r="AF573" i="8" s="1"/>
  <c r="AO573" i="8"/>
  <c r="AH573" i="8"/>
  <c r="AG573" i="8"/>
  <c r="T573" i="8"/>
  <c r="S573" i="8"/>
  <c r="R573" i="8"/>
  <c r="M573" i="8"/>
  <c r="L573" i="8"/>
  <c r="K573" i="8"/>
  <c r="J573" i="8"/>
  <c r="AQ572" i="8"/>
  <c r="AP572" i="8"/>
  <c r="AH572" i="8"/>
  <c r="S572" i="8"/>
  <c r="T572" i="8"/>
  <c r="M572" i="8"/>
  <c r="L572" i="8"/>
  <c r="AO572" i="8" s="1"/>
  <c r="K572" i="8"/>
  <c r="J572" i="8"/>
  <c r="AQ571" i="8"/>
  <c r="AP571" i="8"/>
  <c r="AF571" i="8" s="1"/>
  <c r="AO571" i="8"/>
  <c r="AH571" i="8"/>
  <c r="S571" i="8"/>
  <c r="T571" i="8"/>
  <c r="M571" i="8"/>
  <c r="L571" i="8"/>
  <c r="K571" i="8"/>
  <c r="J571" i="8"/>
  <c r="AQ570" i="8"/>
  <c r="AP570" i="8"/>
  <c r="AH570" i="8"/>
  <c r="S570" i="8"/>
  <c r="M570" i="8"/>
  <c r="L570" i="8"/>
  <c r="AO570" i="8" s="1"/>
  <c r="K570" i="8"/>
  <c r="J570" i="8"/>
  <c r="AQ569" i="8"/>
  <c r="AP569" i="8"/>
  <c r="AF569" i="8" s="1"/>
  <c r="AH569" i="8"/>
  <c r="S569" i="8"/>
  <c r="M569" i="8"/>
  <c r="L569" i="8"/>
  <c r="AO569" i="8" s="1"/>
  <c r="K569" i="8"/>
  <c r="J569" i="8"/>
  <c r="AQ568" i="8"/>
  <c r="AP568" i="8"/>
  <c r="AF568" i="8" s="1"/>
  <c r="AH568" i="8"/>
  <c r="AD568" i="8"/>
  <c r="M568" i="8"/>
  <c r="L568" i="8"/>
  <c r="AO568" i="8" s="1"/>
  <c r="K568" i="8"/>
  <c r="J568" i="8"/>
  <c r="AQ567" i="8"/>
  <c r="AG567" i="8" s="1"/>
  <c r="AP567" i="8"/>
  <c r="AH567" i="8"/>
  <c r="AE567" i="8"/>
  <c r="S567" i="8"/>
  <c r="M567" i="8"/>
  <c r="L567" i="8"/>
  <c r="AO567" i="8" s="1"/>
  <c r="K567" i="8"/>
  <c r="J567" i="8"/>
  <c r="AQ566" i="8"/>
  <c r="AP566" i="8"/>
  <c r="AF566" i="8" s="1"/>
  <c r="AH566" i="8"/>
  <c r="AD566" i="8"/>
  <c r="S566" i="8"/>
  <c r="M566" i="8"/>
  <c r="L566" i="8"/>
  <c r="AO566" i="8" s="1"/>
  <c r="K566" i="8"/>
  <c r="J566" i="8"/>
  <c r="AQ565" i="8"/>
  <c r="AP565" i="8"/>
  <c r="AG565" i="8" s="1"/>
  <c r="AH565" i="8"/>
  <c r="AE565" i="8"/>
  <c r="R565" i="8"/>
  <c r="U565" i="8" s="1"/>
  <c r="S565" i="8"/>
  <c r="M565" i="8"/>
  <c r="L565" i="8"/>
  <c r="AO565" i="8" s="1"/>
  <c r="K565" i="8"/>
  <c r="J565" i="8"/>
  <c r="AQ564" i="8"/>
  <c r="AP564" i="8"/>
  <c r="AH564" i="8"/>
  <c r="AF564" i="8"/>
  <c r="AD564" i="8"/>
  <c r="S564" i="8"/>
  <c r="AG564" i="8"/>
  <c r="M564" i="8"/>
  <c r="L564" i="8"/>
  <c r="AO564" i="8" s="1"/>
  <c r="K564" i="8"/>
  <c r="J564" i="8"/>
  <c r="AQ563" i="8"/>
  <c r="AP563" i="8"/>
  <c r="AD563" i="8" s="1"/>
  <c r="AH563" i="8"/>
  <c r="AG563" i="8"/>
  <c r="T563" i="8"/>
  <c r="R563" i="8"/>
  <c r="U563" i="8" s="1"/>
  <c r="V563" i="8" s="1"/>
  <c r="X563" i="8" s="1"/>
  <c r="S563" i="8"/>
  <c r="M563" i="8"/>
  <c r="L563" i="8"/>
  <c r="AO563" i="8" s="1"/>
  <c r="K563" i="8"/>
  <c r="J563" i="8"/>
  <c r="AQ562" i="8"/>
  <c r="AE562" i="8" s="1"/>
  <c r="AP562" i="8"/>
  <c r="AH562" i="8"/>
  <c r="AF562" i="8"/>
  <c r="R562" i="8"/>
  <c r="M562" i="8"/>
  <c r="L562" i="8"/>
  <c r="AO562" i="8" s="1"/>
  <c r="K562" i="8"/>
  <c r="J562" i="8"/>
  <c r="AQ561" i="8"/>
  <c r="AP561" i="8"/>
  <c r="AO561" i="8"/>
  <c r="AH561" i="8"/>
  <c r="AG561" i="8"/>
  <c r="AF561" i="8"/>
  <c r="AD561" i="8"/>
  <c r="T561" i="8"/>
  <c r="S561" i="8"/>
  <c r="R561" i="8"/>
  <c r="M561" i="8"/>
  <c r="L561" i="8"/>
  <c r="K561" i="8"/>
  <c r="J561" i="8"/>
  <c r="AQ560" i="8"/>
  <c r="AP560" i="8"/>
  <c r="AH560" i="8"/>
  <c r="S560" i="8"/>
  <c r="T560" i="8"/>
  <c r="M560" i="8"/>
  <c r="L560" i="8"/>
  <c r="AO560" i="8" s="1"/>
  <c r="K560" i="8"/>
  <c r="J560" i="8"/>
  <c r="AQ559" i="8"/>
  <c r="AP559" i="8"/>
  <c r="AO559" i="8"/>
  <c r="AH559" i="8"/>
  <c r="S559" i="8"/>
  <c r="T559" i="8"/>
  <c r="M559" i="8"/>
  <c r="L559" i="8"/>
  <c r="K559" i="8"/>
  <c r="J559" i="8"/>
  <c r="AQ558" i="8"/>
  <c r="AP558" i="8"/>
  <c r="AH558" i="8"/>
  <c r="S558" i="8"/>
  <c r="M558" i="8"/>
  <c r="L558" i="8"/>
  <c r="AO558" i="8" s="1"/>
  <c r="K558" i="8"/>
  <c r="J558" i="8"/>
  <c r="AQ557" i="8"/>
  <c r="AP557" i="8"/>
  <c r="AH557" i="8"/>
  <c r="S557" i="8"/>
  <c r="M557" i="8"/>
  <c r="L557" i="8"/>
  <c r="AO557" i="8" s="1"/>
  <c r="K557" i="8"/>
  <c r="J557" i="8"/>
  <c r="AQ556" i="8"/>
  <c r="AP556" i="8"/>
  <c r="AG556" i="8" s="1"/>
  <c r="AH556" i="8"/>
  <c r="AE556" i="8"/>
  <c r="M556" i="8"/>
  <c r="L556" i="8"/>
  <c r="AO556" i="8" s="1"/>
  <c r="K556" i="8"/>
  <c r="J556" i="8"/>
  <c r="AQ555" i="8"/>
  <c r="AG555" i="8" s="1"/>
  <c r="AP555" i="8"/>
  <c r="AH555" i="8"/>
  <c r="AF555" i="8"/>
  <c r="AD555" i="8"/>
  <c r="S555" i="8"/>
  <c r="M555" i="8"/>
  <c r="L555" i="8"/>
  <c r="AO555" i="8" s="1"/>
  <c r="K555" i="8"/>
  <c r="J555" i="8"/>
  <c r="AQ554" i="8"/>
  <c r="AG554" i="8" s="1"/>
  <c r="AP554" i="8"/>
  <c r="AF554" i="8" s="1"/>
  <c r="AH554" i="8"/>
  <c r="AE554" i="8"/>
  <c r="S554" i="8"/>
  <c r="M554" i="8"/>
  <c r="L554" i="8"/>
  <c r="AO554" i="8" s="1"/>
  <c r="K554" i="8"/>
  <c r="J554" i="8"/>
  <c r="AQ553" i="8"/>
  <c r="AP553" i="8"/>
  <c r="AG553" i="8" s="1"/>
  <c r="AH553" i="8"/>
  <c r="AE553" i="8"/>
  <c r="S553" i="8"/>
  <c r="M553" i="8"/>
  <c r="L553" i="8"/>
  <c r="AO553" i="8" s="1"/>
  <c r="K553" i="8"/>
  <c r="J553" i="8"/>
  <c r="AQ552" i="8"/>
  <c r="AG552" i="8" s="1"/>
  <c r="AP552" i="8"/>
  <c r="AH552" i="8"/>
  <c r="AF552" i="8"/>
  <c r="S552" i="8"/>
  <c r="M552" i="8"/>
  <c r="L552" i="8"/>
  <c r="AO552" i="8" s="1"/>
  <c r="K552" i="8"/>
  <c r="J552" i="8"/>
  <c r="AQ551" i="8"/>
  <c r="AP551" i="8"/>
  <c r="AH551" i="8"/>
  <c r="AG551" i="8"/>
  <c r="AE551" i="8"/>
  <c r="T551" i="8"/>
  <c r="R551" i="8"/>
  <c r="U551" i="8" s="1"/>
  <c r="V551" i="8" s="1"/>
  <c r="X551" i="8" s="1"/>
  <c r="S551" i="8"/>
  <c r="M551" i="8"/>
  <c r="L551" i="8"/>
  <c r="AO551" i="8" s="1"/>
  <c r="K551" i="8"/>
  <c r="J551" i="8"/>
  <c r="AQ550" i="8"/>
  <c r="AG550" i="8" s="1"/>
  <c r="AP550" i="8"/>
  <c r="AH550" i="8"/>
  <c r="AF550" i="8"/>
  <c r="AE550" i="8"/>
  <c r="R550" i="8"/>
  <c r="M550" i="8"/>
  <c r="L550" i="8"/>
  <c r="AO550" i="8" s="1"/>
  <c r="K550" i="8"/>
  <c r="J550" i="8"/>
  <c r="AQ549" i="8"/>
  <c r="AP549" i="8"/>
  <c r="AF549" i="8" s="1"/>
  <c r="AO549" i="8"/>
  <c r="AH549" i="8"/>
  <c r="AG549" i="8"/>
  <c r="AE549" i="8"/>
  <c r="T549" i="8"/>
  <c r="S549" i="8"/>
  <c r="R549" i="8"/>
  <c r="M549" i="8"/>
  <c r="L549" i="8"/>
  <c r="K549" i="8"/>
  <c r="J549" i="8"/>
  <c r="AQ548" i="8"/>
  <c r="AG548" i="8" s="1"/>
  <c r="AP548" i="8"/>
  <c r="AH548" i="8"/>
  <c r="S548" i="8"/>
  <c r="T548" i="8"/>
  <c r="M548" i="8"/>
  <c r="L548" i="8"/>
  <c r="AO548" i="8" s="1"/>
  <c r="K548" i="8"/>
  <c r="J548" i="8"/>
  <c r="AQ547" i="8"/>
  <c r="AP547" i="8"/>
  <c r="AO547" i="8"/>
  <c r="AH547" i="8"/>
  <c r="S547" i="8"/>
  <c r="T547" i="8"/>
  <c r="M547" i="8"/>
  <c r="L547" i="8"/>
  <c r="K547" i="8"/>
  <c r="J547" i="8"/>
  <c r="AQ546" i="8"/>
  <c r="AG546" i="8" s="1"/>
  <c r="AP546" i="8"/>
  <c r="AH546" i="8"/>
  <c r="S546" i="8"/>
  <c r="M546" i="8"/>
  <c r="L546" i="8"/>
  <c r="AO546" i="8" s="1"/>
  <c r="K546" i="8"/>
  <c r="J546" i="8"/>
  <c r="AQ545" i="8"/>
  <c r="AP545" i="8"/>
  <c r="AH545" i="8"/>
  <c r="S545" i="8"/>
  <c r="M545" i="8"/>
  <c r="L545" i="8"/>
  <c r="AO545" i="8" s="1"/>
  <c r="K545" i="8"/>
  <c r="J545" i="8"/>
  <c r="AQ544" i="8"/>
  <c r="AP544" i="8"/>
  <c r="AF544" i="8" s="1"/>
  <c r="AH544" i="8"/>
  <c r="M544" i="8"/>
  <c r="L544" i="8"/>
  <c r="AO544" i="8" s="1"/>
  <c r="K544" i="8"/>
  <c r="J544" i="8"/>
  <c r="AQ543" i="8"/>
  <c r="AG543" i="8" s="1"/>
  <c r="AP543" i="8"/>
  <c r="AF543" i="8" s="1"/>
  <c r="AH543" i="8"/>
  <c r="AD543" i="8"/>
  <c r="S543" i="8"/>
  <c r="M543" i="8"/>
  <c r="L543" i="8"/>
  <c r="AO543" i="8" s="1"/>
  <c r="K543" i="8"/>
  <c r="J543" i="8"/>
  <c r="AQ542" i="8"/>
  <c r="AG542" i="8" s="1"/>
  <c r="AP542" i="8"/>
  <c r="AF542" i="8" s="1"/>
  <c r="AH542" i="8"/>
  <c r="AD542" i="8"/>
  <c r="S542" i="8"/>
  <c r="M542" i="8"/>
  <c r="L542" i="8"/>
  <c r="AO542" i="8" s="1"/>
  <c r="K542" i="8"/>
  <c r="J542" i="8"/>
  <c r="AQ541" i="8"/>
  <c r="AP541" i="8"/>
  <c r="AG541" i="8" s="1"/>
  <c r="AH541" i="8"/>
  <c r="AE541" i="8"/>
  <c r="S541" i="8"/>
  <c r="M541" i="8"/>
  <c r="L541" i="8"/>
  <c r="AO541" i="8" s="1"/>
  <c r="K541" i="8"/>
  <c r="J541" i="8"/>
  <c r="AQ540" i="8"/>
  <c r="AG540" i="8" s="1"/>
  <c r="AP540" i="8"/>
  <c r="AH540" i="8"/>
  <c r="AF540" i="8"/>
  <c r="S540" i="8"/>
  <c r="M540" i="8"/>
  <c r="L540" i="8"/>
  <c r="AO540" i="8" s="1"/>
  <c r="K540" i="8"/>
  <c r="J540" i="8"/>
  <c r="AQ539" i="8"/>
  <c r="AP539" i="8"/>
  <c r="AH539" i="8"/>
  <c r="AG539" i="8"/>
  <c r="AE539" i="8"/>
  <c r="T539" i="8"/>
  <c r="R539" i="8"/>
  <c r="S539" i="8"/>
  <c r="M539" i="8"/>
  <c r="L539" i="8"/>
  <c r="AO539" i="8" s="1"/>
  <c r="K539" i="8"/>
  <c r="J539" i="8"/>
  <c r="AQ538" i="8"/>
  <c r="AP538" i="8"/>
  <c r="AH538" i="8"/>
  <c r="AF538" i="8"/>
  <c r="AD538" i="8"/>
  <c r="R538" i="8"/>
  <c r="M538" i="8"/>
  <c r="L538" i="8"/>
  <c r="AO538" i="8" s="1"/>
  <c r="K538" i="8"/>
  <c r="J538" i="8"/>
  <c r="AQ537" i="8"/>
  <c r="AP537" i="8"/>
  <c r="AO537" i="8"/>
  <c r="AH537" i="8"/>
  <c r="AG537" i="8"/>
  <c r="AF537" i="8"/>
  <c r="AD537" i="8"/>
  <c r="T537" i="8"/>
  <c r="S537" i="8"/>
  <c r="R537" i="8"/>
  <c r="M537" i="8"/>
  <c r="L537" i="8"/>
  <c r="K537" i="8"/>
  <c r="J537" i="8"/>
  <c r="AQ536" i="8"/>
  <c r="AP536" i="8"/>
  <c r="AH536" i="8"/>
  <c r="S536" i="8"/>
  <c r="T536" i="8"/>
  <c r="M536" i="8"/>
  <c r="L536" i="8"/>
  <c r="AO536" i="8" s="1"/>
  <c r="K536" i="8"/>
  <c r="J536" i="8"/>
  <c r="AQ535" i="8"/>
  <c r="AP535" i="8"/>
  <c r="AO535" i="8"/>
  <c r="AH535" i="8"/>
  <c r="S535" i="8"/>
  <c r="T535" i="8"/>
  <c r="M535" i="8"/>
  <c r="L535" i="8"/>
  <c r="K535" i="8"/>
  <c r="J535" i="8"/>
  <c r="AQ534" i="8"/>
  <c r="AG534" i="8" s="1"/>
  <c r="AP534" i="8"/>
  <c r="AH534" i="8"/>
  <c r="S534" i="8"/>
  <c r="M534" i="8"/>
  <c r="L534" i="8"/>
  <c r="AO534" i="8" s="1"/>
  <c r="K534" i="8"/>
  <c r="J534" i="8"/>
  <c r="AQ533" i="8"/>
  <c r="AP533" i="8"/>
  <c r="AH533" i="8"/>
  <c r="S533" i="8"/>
  <c r="M533" i="8"/>
  <c r="L533" i="8"/>
  <c r="AO533" i="8" s="1"/>
  <c r="K533" i="8"/>
  <c r="J533" i="8"/>
  <c r="AQ532" i="8"/>
  <c r="AG532" i="8" s="1"/>
  <c r="AP532" i="8"/>
  <c r="AF532" i="8" s="1"/>
  <c r="AH532" i="8"/>
  <c r="AE532" i="8"/>
  <c r="M532" i="8"/>
  <c r="L532" i="8"/>
  <c r="AO532" i="8" s="1"/>
  <c r="K532" i="8"/>
  <c r="J532" i="8"/>
  <c r="AQ531" i="8"/>
  <c r="AP531" i="8"/>
  <c r="AH531" i="8"/>
  <c r="S531" i="8"/>
  <c r="M531" i="8"/>
  <c r="L531" i="8"/>
  <c r="AO531" i="8" s="1"/>
  <c r="K531" i="8"/>
  <c r="J531" i="8"/>
  <c r="AQ530" i="8"/>
  <c r="AP530" i="8"/>
  <c r="AH530" i="8"/>
  <c r="R530" i="8"/>
  <c r="S530" i="8"/>
  <c r="U530" i="8" s="1"/>
  <c r="M530" i="8"/>
  <c r="L530" i="8"/>
  <c r="AO530" i="8" s="1"/>
  <c r="K530" i="8"/>
  <c r="J530" i="8"/>
  <c r="AQ529" i="8"/>
  <c r="AF529" i="8" s="1"/>
  <c r="AP529" i="8"/>
  <c r="AH529" i="8"/>
  <c r="AG529" i="8"/>
  <c r="AE529" i="8"/>
  <c r="T529" i="8"/>
  <c r="S529" i="8"/>
  <c r="R529" i="8"/>
  <c r="U529" i="8" s="1"/>
  <c r="V529" i="8" s="1"/>
  <c r="X529" i="8" s="1"/>
  <c r="Z529" i="8" s="1"/>
  <c r="AB529" i="8" s="1"/>
  <c r="M529" i="8"/>
  <c r="L529" i="8"/>
  <c r="AO529" i="8" s="1"/>
  <c r="K529" i="8"/>
  <c r="J529" i="8"/>
  <c r="AQ528" i="8"/>
  <c r="AP528" i="8"/>
  <c r="AG528" i="8" s="1"/>
  <c r="AH528" i="8"/>
  <c r="AF528" i="8"/>
  <c r="S528" i="8"/>
  <c r="M528" i="8"/>
  <c r="L528" i="8"/>
  <c r="AO528" i="8" s="1"/>
  <c r="K528" i="8"/>
  <c r="J528" i="8"/>
  <c r="AQ527" i="8"/>
  <c r="AF527" i="8" s="1"/>
  <c r="AP527" i="8"/>
  <c r="AO527" i="8"/>
  <c r="AH527" i="8"/>
  <c r="AG527" i="8"/>
  <c r="S527" i="8"/>
  <c r="M527" i="8"/>
  <c r="L527" i="8"/>
  <c r="K527" i="8"/>
  <c r="J527" i="8"/>
  <c r="AQ526" i="8"/>
  <c r="AP526" i="8"/>
  <c r="AO526" i="8"/>
  <c r="AH526" i="8"/>
  <c r="AD526" i="8"/>
  <c r="M526" i="8"/>
  <c r="L526" i="8"/>
  <c r="K526" i="8"/>
  <c r="J526" i="8"/>
  <c r="AQ525" i="8"/>
  <c r="AG525" i="8" s="1"/>
  <c r="AP525" i="8"/>
  <c r="AF525" i="8" s="1"/>
  <c r="AO525" i="8"/>
  <c r="AH525" i="8"/>
  <c r="AE525" i="8"/>
  <c r="R525" i="8"/>
  <c r="M525" i="8"/>
  <c r="L525" i="8"/>
  <c r="K525" i="8"/>
  <c r="J525" i="8"/>
  <c r="AQ524" i="8"/>
  <c r="AG524" i="8" s="1"/>
  <c r="AP524" i="8"/>
  <c r="AO524" i="8"/>
  <c r="AH524" i="8"/>
  <c r="AF524" i="8"/>
  <c r="AE524" i="8"/>
  <c r="S524" i="8"/>
  <c r="R524" i="8"/>
  <c r="M524" i="8"/>
  <c r="L524" i="8"/>
  <c r="K524" i="8"/>
  <c r="J524" i="8"/>
  <c r="AQ523" i="8"/>
  <c r="AE523" i="8" s="1"/>
  <c r="AP523" i="8"/>
  <c r="AH523" i="8"/>
  <c r="AG523" i="8"/>
  <c r="AF523" i="8"/>
  <c r="T523" i="8"/>
  <c r="S523" i="8"/>
  <c r="R523" i="8"/>
  <c r="U523" i="8" s="1"/>
  <c r="M523" i="8"/>
  <c r="L523" i="8"/>
  <c r="AO523" i="8" s="1"/>
  <c r="K523" i="8"/>
  <c r="J523" i="8"/>
  <c r="AQ522" i="8"/>
  <c r="AP522" i="8"/>
  <c r="AH522" i="8"/>
  <c r="AG522" i="8"/>
  <c r="AF522" i="8"/>
  <c r="AD522" i="8"/>
  <c r="T522" i="8"/>
  <c r="S522" i="8"/>
  <c r="R522" i="8"/>
  <c r="U522" i="8" s="1"/>
  <c r="M522" i="8"/>
  <c r="L522" i="8"/>
  <c r="AO522" i="8" s="1"/>
  <c r="K522" i="8"/>
  <c r="J522" i="8"/>
  <c r="AQ521" i="8"/>
  <c r="AP521" i="8"/>
  <c r="AG521" i="8" s="1"/>
  <c r="AO521" i="8"/>
  <c r="AH521" i="8"/>
  <c r="S521" i="8"/>
  <c r="T521" i="8"/>
  <c r="M521" i="8"/>
  <c r="L521" i="8"/>
  <c r="K521" i="8"/>
  <c r="J521" i="8"/>
  <c r="AQ520" i="8"/>
  <c r="AP520" i="8"/>
  <c r="AO520" i="8"/>
  <c r="AH520" i="8"/>
  <c r="M520" i="8"/>
  <c r="L520" i="8"/>
  <c r="K520" i="8"/>
  <c r="J520" i="8"/>
  <c r="AQ519" i="8"/>
  <c r="AP519" i="8"/>
  <c r="AH519" i="8"/>
  <c r="R519" i="8"/>
  <c r="U519" i="8" s="1"/>
  <c r="S519" i="8"/>
  <c r="M519" i="8"/>
  <c r="L519" i="8"/>
  <c r="AO519" i="8" s="1"/>
  <c r="K519" i="8"/>
  <c r="J519" i="8"/>
  <c r="AQ518" i="8"/>
  <c r="AP518" i="8"/>
  <c r="AH518" i="8"/>
  <c r="S518" i="8"/>
  <c r="M518" i="8"/>
  <c r="L518" i="8"/>
  <c r="AO518" i="8" s="1"/>
  <c r="K518" i="8"/>
  <c r="J518" i="8"/>
  <c r="AQ517" i="8"/>
  <c r="AP517" i="8"/>
  <c r="AH517" i="8"/>
  <c r="AG517" i="8"/>
  <c r="AE517" i="8"/>
  <c r="T517" i="8"/>
  <c r="R517" i="8"/>
  <c r="U517" i="8" s="1"/>
  <c r="S517" i="8"/>
  <c r="V517" i="8"/>
  <c r="X517" i="8" s="1"/>
  <c r="M517" i="8"/>
  <c r="L517" i="8"/>
  <c r="AO517" i="8" s="1"/>
  <c r="K517" i="8"/>
  <c r="J517" i="8"/>
  <c r="AQ516" i="8"/>
  <c r="AP516" i="8"/>
  <c r="AG516" i="8" s="1"/>
  <c r="AH516" i="8"/>
  <c r="AF516" i="8"/>
  <c r="S516" i="8"/>
  <c r="M516" i="8"/>
  <c r="L516" i="8"/>
  <c r="AO516" i="8" s="1"/>
  <c r="K516" i="8"/>
  <c r="J516" i="8"/>
  <c r="AQ515" i="8"/>
  <c r="AP515" i="8"/>
  <c r="AO515" i="8"/>
  <c r="AH515" i="8"/>
  <c r="AG515" i="8"/>
  <c r="S515" i="8"/>
  <c r="M515" i="8"/>
  <c r="L515" i="8"/>
  <c r="K515" i="8"/>
  <c r="J515" i="8"/>
  <c r="AQ514" i="8"/>
  <c r="AP514" i="8"/>
  <c r="AF514" i="8" s="1"/>
  <c r="AH514" i="8"/>
  <c r="AD514" i="8"/>
  <c r="M514" i="8"/>
  <c r="L514" i="8"/>
  <c r="AO514" i="8" s="1"/>
  <c r="K514" i="8"/>
  <c r="J514" i="8"/>
  <c r="AQ513" i="8"/>
  <c r="AP513" i="8"/>
  <c r="AF513" i="8" s="1"/>
  <c r="AO513" i="8"/>
  <c r="AH513" i="8"/>
  <c r="AD513" i="8"/>
  <c r="R513" i="8"/>
  <c r="T513" i="8"/>
  <c r="M513" i="8"/>
  <c r="L513" i="8"/>
  <c r="K513" i="8"/>
  <c r="J513" i="8"/>
  <c r="AQ512" i="8"/>
  <c r="AG512" i="8" s="1"/>
  <c r="AP512" i="8"/>
  <c r="AH512" i="8"/>
  <c r="AF512" i="8"/>
  <c r="AE512" i="8"/>
  <c r="S512" i="8"/>
  <c r="R512" i="8"/>
  <c r="M512" i="8"/>
  <c r="L512" i="8"/>
  <c r="AO512" i="8" s="1"/>
  <c r="K512" i="8"/>
  <c r="J512" i="8"/>
  <c r="AQ511" i="8"/>
  <c r="AP511" i="8"/>
  <c r="AD511" i="8" s="1"/>
  <c r="AH511" i="8"/>
  <c r="AG511" i="8"/>
  <c r="AF511" i="8"/>
  <c r="T511" i="8"/>
  <c r="S511" i="8"/>
  <c r="R511" i="8"/>
  <c r="M511" i="8"/>
  <c r="L511" i="8"/>
  <c r="AO511" i="8" s="1"/>
  <c r="K511" i="8"/>
  <c r="J511" i="8"/>
  <c r="AQ510" i="8"/>
  <c r="AE510" i="8" s="1"/>
  <c r="AP510" i="8"/>
  <c r="AF510" i="8" s="1"/>
  <c r="AH510" i="8"/>
  <c r="AG510" i="8"/>
  <c r="T510" i="8"/>
  <c r="S510" i="8"/>
  <c r="R510" i="8"/>
  <c r="M510" i="8"/>
  <c r="L510" i="8"/>
  <c r="AO510" i="8" s="1"/>
  <c r="K510" i="8"/>
  <c r="J510" i="8"/>
  <c r="AQ509" i="8"/>
  <c r="AG509" i="8" s="1"/>
  <c r="AP509" i="8"/>
  <c r="AF509" i="8" s="1"/>
  <c r="AO509" i="8"/>
  <c r="AH509" i="8"/>
  <c r="S509" i="8"/>
  <c r="T509" i="8"/>
  <c r="M509" i="8"/>
  <c r="L509" i="8"/>
  <c r="K509" i="8"/>
  <c r="J509" i="8"/>
  <c r="AQ508" i="8"/>
  <c r="AP508" i="8"/>
  <c r="AO508" i="8"/>
  <c r="AH508" i="8"/>
  <c r="M508" i="8"/>
  <c r="L508" i="8"/>
  <c r="K508" i="8"/>
  <c r="J508" i="8"/>
  <c r="AQ507" i="8"/>
  <c r="AP507" i="8"/>
  <c r="AH507" i="8"/>
  <c r="S507" i="8"/>
  <c r="M507" i="8"/>
  <c r="L507" i="8"/>
  <c r="AO507" i="8" s="1"/>
  <c r="K507" i="8"/>
  <c r="J507" i="8"/>
  <c r="AQ506" i="8"/>
  <c r="AP506" i="8"/>
  <c r="AH506" i="8"/>
  <c r="S506" i="8"/>
  <c r="M506" i="8"/>
  <c r="L506" i="8"/>
  <c r="AO506" i="8" s="1"/>
  <c r="K506" i="8"/>
  <c r="J506" i="8"/>
  <c r="AQ505" i="8"/>
  <c r="AP505" i="8"/>
  <c r="AF505" i="8" s="1"/>
  <c r="AH505" i="8"/>
  <c r="AG505" i="8"/>
  <c r="AE505" i="8"/>
  <c r="T505" i="8"/>
  <c r="R505" i="8"/>
  <c r="S505" i="8"/>
  <c r="M505" i="8"/>
  <c r="L505" i="8"/>
  <c r="AO505" i="8" s="1"/>
  <c r="K505" i="8"/>
  <c r="J505" i="8"/>
  <c r="AQ504" i="8"/>
  <c r="AG504" i="8" s="1"/>
  <c r="AP504" i="8"/>
  <c r="AH504" i="8"/>
  <c r="AF504" i="8"/>
  <c r="AD504" i="8"/>
  <c r="S504" i="8"/>
  <c r="R504" i="8"/>
  <c r="U504" i="8" s="1"/>
  <c r="V504" i="8" s="1"/>
  <c r="X504" i="8" s="1"/>
  <c r="M504" i="8"/>
  <c r="L504" i="8"/>
  <c r="AO504" i="8" s="1"/>
  <c r="K504" i="8"/>
  <c r="J504" i="8"/>
  <c r="AQ503" i="8"/>
  <c r="AP503" i="8"/>
  <c r="AO503" i="8"/>
  <c r="AH503" i="8"/>
  <c r="AG503" i="8"/>
  <c r="AE503" i="8"/>
  <c r="S503" i="8"/>
  <c r="M503" i="8"/>
  <c r="L503" i="8"/>
  <c r="K503" i="8"/>
  <c r="J503" i="8"/>
  <c r="AQ502" i="8"/>
  <c r="AP502" i="8"/>
  <c r="AG502" i="8" s="1"/>
  <c r="AH502" i="8"/>
  <c r="M502" i="8"/>
  <c r="L502" i="8"/>
  <c r="AO502" i="8" s="1"/>
  <c r="K502" i="8"/>
  <c r="J502" i="8"/>
  <c r="AQ501" i="8"/>
  <c r="AG501" i="8" s="1"/>
  <c r="AP501" i="8"/>
  <c r="AF501" i="8" s="1"/>
  <c r="AO501" i="8"/>
  <c r="AH501" i="8"/>
  <c r="AE501" i="8"/>
  <c r="R501" i="8"/>
  <c r="M501" i="8"/>
  <c r="L501" i="8"/>
  <c r="K501" i="8"/>
  <c r="J501" i="8"/>
  <c r="AQ500" i="8"/>
  <c r="AG500" i="8" s="1"/>
  <c r="AP500" i="8"/>
  <c r="AH500" i="8"/>
  <c r="AF500" i="8"/>
  <c r="AE500" i="8"/>
  <c r="S500" i="8"/>
  <c r="R500" i="8"/>
  <c r="M500" i="8"/>
  <c r="L500" i="8"/>
  <c r="AO500" i="8" s="1"/>
  <c r="K500" i="8"/>
  <c r="J500" i="8"/>
  <c r="AQ499" i="8"/>
  <c r="AP499" i="8"/>
  <c r="AD499" i="8" s="1"/>
  <c r="AH499" i="8"/>
  <c r="AG499" i="8"/>
  <c r="AF499" i="8"/>
  <c r="T499" i="8"/>
  <c r="S499" i="8"/>
  <c r="R499" i="8"/>
  <c r="M499" i="8"/>
  <c r="L499" i="8"/>
  <c r="AO499" i="8" s="1"/>
  <c r="K499" i="8"/>
  <c r="J499" i="8"/>
  <c r="AQ498" i="8"/>
  <c r="AP498" i="8"/>
  <c r="AF498" i="8" s="1"/>
  <c r="AH498" i="8"/>
  <c r="AG498" i="8"/>
  <c r="T498" i="8"/>
  <c r="S498" i="8"/>
  <c r="U498" i="8" s="1"/>
  <c r="R498" i="8"/>
  <c r="M498" i="8"/>
  <c r="L498" i="8"/>
  <c r="AO498" i="8" s="1"/>
  <c r="K498" i="8"/>
  <c r="J498" i="8"/>
  <c r="AQ497" i="8"/>
  <c r="AG497" i="8" s="1"/>
  <c r="AP497" i="8"/>
  <c r="AF497" i="8" s="1"/>
  <c r="AO497" i="8"/>
  <c r="AH497" i="8"/>
  <c r="S497" i="8"/>
  <c r="T497" i="8"/>
  <c r="M497" i="8"/>
  <c r="L497" i="8"/>
  <c r="K497" i="8"/>
  <c r="J497" i="8"/>
  <c r="AQ496" i="8"/>
  <c r="AG496" i="8" s="1"/>
  <c r="AP496" i="8"/>
  <c r="AO496" i="8"/>
  <c r="AH496" i="8"/>
  <c r="M496" i="8"/>
  <c r="L496" i="8"/>
  <c r="K496" i="8"/>
  <c r="J496" i="8"/>
  <c r="AQ495" i="8"/>
  <c r="AP495" i="8"/>
  <c r="AH495" i="8"/>
  <c r="S495" i="8"/>
  <c r="M495" i="8"/>
  <c r="L495" i="8"/>
  <c r="AO495" i="8" s="1"/>
  <c r="K495" i="8"/>
  <c r="J495" i="8"/>
  <c r="AQ494" i="8"/>
  <c r="AP494" i="8"/>
  <c r="AH494" i="8"/>
  <c r="S494" i="8"/>
  <c r="M494" i="8"/>
  <c r="L494" i="8"/>
  <c r="AO494" i="8" s="1"/>
  <c r="K494" i="8"/>
  <c r="J494" i="8"/>
  <c r="AQ493" i="8"/>
  <c r="AP493" i="8"/>
  <c r="AH493" i="8"/>
  <c r="AG493" i="8"/>
  <c r="AE493" i="8"/>
  <c r="T493" i="8"/>
  <c r="R493" i="8"/>
  <c r="U493" i="8" s="1"/>
  <c r="S493" i="8"/>
  <c r="M493" i="8"/>
  <c r="L493" i="8"/>
  <c r="AO493" i="8" s="1"/>
  <c r="K493" i="8"/>
  <c r="J493" i="8"/>
  <c r="AQ492" i="8"/>
  <c r="AP492" i="8"/>
  <c r="AH492" i="8"/>
  <c r="AG492" i="8"/>
  <c r="AF492" i="8"/>
  <c r="AE492" i="8"/>
  <c r="S492" i="8"/>
  <c r="U492" i="8" s="1"/>
  <c r="V492" i="8" s="1"/>
  <c r="X492" i="8" s="1"/>
  <c r="R492" i="8"/>
  <c r="M492" i="8"/>
  <c r="L492" i="8"/>
  <c r="AO492" i="8" s="1"/>
  <c r="K492" i="8"/>
  <c r="J492" i="8"/>
  <c r="AQ491" i="8"/>
  <c r="AP491" i="8"/>
  <c r="AO491" i="8"/>
  <c r="AH491" i="8"/>
  <c r="AG491" i="8"/>
  <c r="AF491" i="8"/>
  <c r="AD491" i="8"/>
  <c r="S491" i="8"/>
  <c r="M491" i="8"/>
  <c r="L491" i="8"/>
  <c r="K491" i="8"/>
  <c r="J491" i="8"/>
  <c r="AQ490" i="8"/>
  <c r="AP490" i="8"/>
  <c r="AG490" i="8" s="1"/>
  <c r="AH490" i="8"/>
  <c r="M490" i="8"/>
  <c r="L490" i="8"/>
  <c r="AO490" i="8" s="1"/>
  <c r="K490" i="8"/>
  <c r="J490" i="8"/>
  <c r="AQ489" i="8"/>
  <c r="AG489" i="8" s="1"/>
  <c r="AP489" i="8"/>
  <c r="AF489" i="8" s="1"/>
  <c r="AO489" i="8"/>
  <c r="AH489" i="8"/>
  <c r="AE489" i="8"/>
  <c r="R489" i="8"/>
  <c r="M489" i="8"/>
  <c r="L489" i="8"/>
  <c r="K489" i="8"/>
  <c r="J489" i="8"/>
  <c r="AQ488" i="8"/>
  <c r="AG488" i="8" s="1"/>
  <c r="AP488" i="8"/>
  <c r="AH488" i="8"/>
  <c r="AF488" i="8"/>
  <c r="AE488" i="8"/>
  <c r="S488" i="8"/>
  <c r="R488" i="8"/>
  <c r="U488" i="8" s="1"/>
  <c r="V488" i="8" s="1"/>
  <c r="X488" i="8" s="1"/>
  <c r="T488" i="8"/>
  <c r="M488" i="8"/>
  <c r="L488" i="8"/>
  <c r="AO488" i="8" s="1"/>
  <c r="K488" i="8"/>
  <c r="J488" i="8"/>
  <c r="AQ487" i="8"/>
  <c r="AE487" i="8" s="1"/>
  <c r="AP487" i="8"/>
  <c r="AH487" i="8"/>
  <c r="AG487" i="8"/>
  <c r="AF487" i="8"/>
  <c r="T487" i="8"/>
  <c r="S487" i="8"/>
  <c r="R487" i="8"/>
  <c r="M487" i="8"/>
  <c r="L487" i="8"/>
  <c r="AO487" i="8" s="1"/>
  <c r="K487" i="8"/>
  <c r="J487" i="8"/>
  <c r="AQ486" i="8"/>
  <c r="AE486" i="8" s="1"/>
  <c r="AP486" i="8"/>
  <c r="AF486" i="8" s="1"/>
  <c r="AH486" i="8"/>
  <c r="AG486" i="8"/>
  <c r="T486" i="8"/>
  <c r="S486" i="8"/>
  <c r="R486" i="8"/>
  <c r="U486" i="8" s="1"/>
  <c r="M486" i="8"/>
  <c r="L486" i="8"/>
  <c r="AO486" i="8" s="1"/>
  <c r="K486" i="8"/>
  <c r="J486" i="8"/>
  <c r="AQ485" i="8"/>
  <c r="AG485" i="8" s="1"/>
  <c r="AP485" i="8"/>
  <c r="AF485" i="8" s="1"/>
  <c r="AO485" i="8"/>
  <c r="AH485" i="8"/>
  <c r="S485" i="8"/>
  <c r="T485" i="8"/>
  <c r="M485" i="8"/>
  <c r="L485" i="8"/>
  <c r="K485" i="8"/>
  <c r="J485" i="8"/>
  <c r="AQ484" i="8"/>
  <c r="AP484" i="8"/>
  <c r="AO484" i="8"/>
  <c r="AH484" i="8"/>
  <c r="M484" i="8"/>
  <c r="L484" i="8"/>
  <c r="K484" i="8"/>
  <c r="J484" i="8"/>
  <c r="AQ483" i="8"/>
  <c r="AP483" i="8"/>
  <c r="AH483" i="8"/>
  <c r="S483" i="8"/>
  <c r="M483" i="8"/>
  <c r="L483" i="8"/>
  <c r="AO483" i="8" s="1"/>
  <c r="K483" i="8"/>
  <c r="J483" i="8"/>
  <c r="AQ482" i="8"/>
  <c r="AP482" i="8"/>
  <c r="AH482" i="8"/>
  <c r="S482" i="8"/>
  <c r="M482" i="8"/>
  <c r="L482" i="8"/>
  <c r="AO482" i="8" s="1"/>
  <c r="K482" i="8"/>
  <c r="J482" i="8"/>
  <c r="AQ481" i="8"/>
  <c r="AP481" i="8"/>
  <c r="AH481" i="8"/>
  <c r="AG481" i="8"/>
  <c r="AF481" i="8"/>
  <c r="AD481" i="8"/>
  <c r="T481" i="8"/>
  <c r="R481" i="8"/>
  <c r="S481" i="8"/>
  <c r="M481" i="8"/>
  <c r="L481" i="8"/>
  <c r="AO481" i="8" s="1"/>
  <c r="K481" i="8"/>
  <c r="J481" i="8"/>
  <c r="AQ480" i="8"/>
  <c r="AP480" i="8"/>
  <c r="AH480" i="8"/>
  <c r="AG480" i="8"/>
  <c r="AF480" i="8"/>
  <c r="AE480" i="8"/>
  <c r="S480" i="8"/>
  <c r="U480" i="8" s="1"/>
  <c r="V480" i="8" s="1"/>
  <c r="X480" i="8" s="1"/>
  <c r="R480" i="8"/>
  <c r="M480" i="8"/>
  <c r="L480" i="8"/>
  <c r="AO480" i="8" s="1"/>
  <c r="K480" i="8"/>
  <c r="J480" i="8"/>
  <c r="AQ479" i="8"/>
  <c r="AP479" i="8"/>
  <c r="AO479" i="8"/>
  <c r="AH479" i="8"/>
  <c r="AG479" i="8"/>
  <c r="AF479" i="8"/>
  <c r="AD479" i="8"/>
  <c r="S479" i="8"/>
  <c r="M479" i="8"/>
  <c r="L479" i="8"/>
  <c r="K479" i="8"/>
  <c r="J479" i="8"/>
  <c r="AQ478" i="8"/>
  <c r="AP478" i="8"/>
  <c r="AG478" i="8" s="1"/>
  <c r="AH478" i="8"/>
  <c r="M478" i="8"/>
  <c r="L478" i="8"/>
  <c r="AO478" i="8" s="1"/>
  <c r="K478" i="8"/>
  <c r="J478" i="8"/>
  <c r="AQ477" i="8"/>
  <c r="AP477" i="8"/>
  <c r="AF477" i="8" s="1"/>
  <c r="AO477" i="8"/>
  <c r="AH477" i="8"/>
  <c r="AD477" i="8"/>
  <c r="R477" i="8"/>
  <c r="M477" i="8"/>
  <c r="L477" i="8"/>
  <c r="K477" i="8"/>
  <c r="J477" i="8"/>
  <c r="AQ476" i="8"/>
  <c r="AG476" i="8" s="1"/>
  <c r="AP476" i="8"/>
  <c r="AD476" i="8" s="1"/>
  <c r="AO476" i="8"/>
  <c r="AH476" i="8"/>
  <c r="AF476" i="8"/>
  <c r="S476" i="8"/>
  <c r="R476" i="8"/>
  <c r="T476" i="8"/>
  <c r="M476" i="8"/>
  <c r="L476" i="8"/>
  <c r="K476" i="8"/>
  <c r="J476" i="8"/>
  <c r="AQ475" i="8"/>
  <c r="AE475" i="8" s="1"/>
  <c r="AP475" i="8"/>
  <c r="AH475" i="8"/>
  <c r="AG475" i="8"/>
  <c r="AF475" i="8"/>
  <c r="T475" i="8"/>
  <c r="S475" i="8"/>
  <c r="R475" i="8"/>
  <c r="M475" i="8"/>
  <c r="L475" i="8"/>
  <c r="AO475" i="8" s="1"/>
  <c r="K475" i="8"/>
  <c r="J475" i="8"/>
  <c r="AQ474" i="8"/>
  <c r="AE474" i="8" s="1"/>
  <c r="AP474" i="8"/>
  <c r="AF474" i="8" s="1"/>
  <c r="AH474" i="8"/>
  <c r="AG474" i="8"/>
  <c r="T474" i="8"/>
  <c r="S474" i="8"/>
  <c r="R474" i="8"/>
  <c r="U474" i="8" s="1"/>
  <c r="M474" i="8"/>
  <c r="L474" i="8"/>
  <c r="AO474" i="8" s="1"/>
  <c r="K474" i="8"/>
  <c r="J474" i="8"/>
  <c r="AQ473" i="8"/>
  <c r="AG473" i="8" s="1"/>
  <c r="AP473" i="8"/>
  <c r="AF473" i="8" s="1"/>
  <c r="AO473" i="8"/>
  <c r="AH473" i="8"/>
  <c r="S473" i="8"/>
  <c r="T473" i="8"/>
  <c r="M473" i="8"/>
  <c r="L473" i="8"/>
  <c r="K473" i="8"/>
  <c r="J473" i="8"/>
  <c r="AQ472" i="8"/>
  <c r="AG472" i="8" s="1"/>
  <c r="AP472" i="8"/>
  <c r="AO472" i="8"/>
  <c r="AH472" i="8"/>
  <c r="M472" i="8"/>
  <c r="L472" i="8"/>
  <c r="K472" i="8"/>
  <c r="J472" i="8"/>
  <c r="AQ471" i="8"/>
  <c r="AP471" i="8"/>
  <c r="AH471" i="8"/>
  <c r="S471" i="8"/>
  <c r="M471" i="8"/>
  <c r="L471" i="8"/>
  <c r="AO471" i="8" s="1"/>
  <c r="K471" i="8"/>
  <c r="J471" i="8"/>
  <c r="AQ470" i="8"/>
  <c r="AP470" i="8"/>
  <c r="AH470" i="8"/>
  <c r="S470" i="8"/>
  <c r="M470" i="8"/>
  <c r="L470" i="8"/>
  <c r="AO470" i="8" s="1"/>
  <c r="K470" i="8"/>
  <c r="J470" i="8"/>
  <c r="AQ469" i="8"/>
  <c r="AP469" i="8"/>
  <c r="AH469" i="8"/>
  <c r="AG469" i="8"/>
  <c r="AE469" i="8"/>
  <c r="T469" i="8"/>
  <c r="R469" i="8"/>
  <c r="U469" i="8" s="1"/>
  <c r="V469" i="8" s="1"/>
  <c r="X469" i="8" s="1"/>
  <c r="Z469" i="8" s="1"/>
  <c r="S469" i="8"/>
  <c r="M469" i="8"/>
  <c r="L469" i="8"/>
  <c r="AO469" i="8" s="1"/>
  <c r="K469" i="8"/>
  <c r="J469" i="8"/>
  <c r="AQ468" i="8"/>
  <c r="AP468" i="8"/>
  <c r="AH468" i="8"/>
  <c r="AG468" i="8"/>
  <c r="AF468" i="8"/>
  <c r="AE468" i="8"/>
  <c r="S468" i="8"/>
  <c r="U468" i="8" s="1"/>
  <c r="R468" i="8"/>
  <c r="T468" i="8"/>
  <c r="V468" i="8"/>
  <c r="X468" i="8" s="1"/>
  <c r="M468" i="8"/>
  <c r="L468" i="8"/>
  <c r="AO468" i="8" s="1"/>
  <c r="K468" i="8"/>
  <c r="J468" i="8"/>
  <c r="AQ467" i="8"/>
  <c r="AP467" i="8"/>
  <c r="AO467" i="8"/>
  <c r="AH467" i="8"/>
  <c r="AG467" i="8"/>
  <c r="AF467" i="8"/>
  <c r="AD467" i="8"/>
  <c r="S467" i="8"/>
  <c r="M467" i="8"/>
  <c r="L467" i="8"/>
  <c r="K467" i="8"/>
  <c r="J467" i="8"/>
  <c r="AQ466" i="8"/>
  <c r="AP466" i="8"/>
  <c r="AG466" i="8" s="1"/>
  <c r="AO466" i="8"/>
  <c r="AH466" i="8"/>
  <c r="M466" i="8"/>
  <c r="L466" i="8"/>
  <c r="K466" i="8"/>
  <c r="J466" i="8"/>
  <c r="AQ465" i="8"/>
  <c r="AP465" i="8"/>
  <c r="AF465" i="8" s="1"/>
  <c r="AO465" i="8"/>
  <c r="AH465" i="8"/>
  <c r="AD465" i="8"/>
  <c r="R465" i="8"/>
  <c r="T465" i="8"/>
  <c r="M465" i="8"/>
  <c r="L465" i="8"/>
  <c r="K465" i="8"/>
  <c r="J465" i="8"/>
  <c r="AQ464" i="8"/>
  <c r="AG464" i="8" s="1"/>
  <c r="AP464" i="8"/>
  <c r="AD464" i="8" s="1"/>
  <c r="AO464" i="8"/>
  <c r="AH464" i="8"/>
  <c r="AF464" i="8"/>
  <c r="S464" i="8"/>
  <c r="R464" i="8"/>
  <c r="U464" i="8" s="1"/>
  <c r="V464" i="8" s="1"/>
  <c r="X464" i="8" s="1"/>
  <c r="T464" i="8"/>
  <c r="M464" i="8"/>
  <c r="L464" i="8"/>
  <c r="K464" i="8"/>
  <c r="J464" i="8"/>
  <c r="AQ463" i="8"/>
  <c r="AP463" i="8"/>
  <c r="AD463" i="8" s="1"/>
  <c r="AH463" i="8"/>
  <c r="AG463" i="8"/>
  <c r="AF463" i="8"/>
  <c r="T463" i="8"/>
  <c r="S463" i="8"/>
  <c r="R463" i="8"/>
  <c r="M463" i="8"/>
  <c r="L463" i="8"/>
  <c r="AO463" i="8" s="1"/>
  <c r="K463" i="8"/>
  <c r="J463" i="8"/>
  <c r="AQ462" i="8"/>
  <c r="AE462" i="8" s="1"/>
  <c r="AP462" i="8"/>
  <c r="AF462" i="8" s="1"/>
  <c r="AH462" i="8"/>
  <c r="AG462" i="8"/>
  <c r="T462" i="8"/>
  <c r="S462" i="8"/>
  <c r="R462" i="8"/>
  <c r="U462" i="8" s="1"/>
  <c r="M462" i="8"/>
  <c r="L462" i="8"/>
  <c r="AO462" i="8" s="1"/>
  <c r="K462" i="8"/>
  <c r="J462" i="8"/>
  <c r="AQ461" i="8"/>
  <c r="AG461" i="8" s="1"/>
  <c r="AP461" i="8"/>
  <c r="AF461" i="8" s="1"/>
  <c r="AO461" i="8"/>
  <c r="AH461" i="8"/>
  <c r="S461" i="8"/>
  <c r="T461" i="8"/>
  <c r="M461" i="8"/>
  <c r="L461" i="8"/>
  <c r="K461" i="8"/>
  <c r="J461" i="8"/>
  <c r="AQ460" i="8"/>
  <c r="AP460" i="8"/>
  <c r="AO460" i="8"/>
  <c r="AH460" i="8"/>
  <c r="M460" i="8"/>
  <c r="L460" i="8"/>
  <c r="K460" i="8"/>
  <c r="J460" i="8"/>
  <c r="AQ459" i="8"/>
  <c r="AP459" i="8"/>
  <c r="AH459" i="8"/>
  <c r="S459" i="8"/>
  <c r="M459" i="8"/>
  <c r="L459" i="8"/>
  <c r="AO459" i="8" s="1"/>
  <c r="K459" i="8"/>
  <c r="J459" i="8"/>
  <c r="AQ458" i="8"/>
  <c r="AP458" i="8"/>
  <c r="AH458" i="8"/>
  <c r="S458" i="8"/>
  <c r="M458" i="8"/>
  <c r="L458" i="8"/>
  <c r="AO458" i="8" s="1"/>
  <c r="K458" i="8"/>
  <c r="J458" i="8"/>
  <c r="AQ457" i="8"/>
  <c r="AP457" i="8"/>
  <c r="AH457" i="8"/>
  <c r="AG457" i="8"/>
  <c r="AF457" i="8"/>
  <c r="AD457" i="8"/>
  <c r="T457" i="8"/>
  <c r="R457" i="8"/>
  <c r="U457" i="8" s="1"/>
  <c r="V457" i="8" s="1"/>
  <c r="X457" i="8" s="1"/>
  <c r="S457" i="8"/>
  <c r="M457" i="8"/>
  <c r="L457" i="8"/>
  <c r="AO457" i="8" s="1"/>
  <c r="K457" i="8"/>
  <c r="J457" i="8"/>
  <c r="AQ456" i="8"/>
  <c r="AP456" i="8"/>
  <c r="AH456" i="8"/>
  <c r="AG456" i="8"/>
  <c r="AF456" i="8"/>
  <c r="AE456" i="8"/>
  <c r="S456" i="8"/>
  <c r="U456" i="8" s="1"/>
  <c r="V456" i="8" s="1"/>
  <c r="X456" i="8" s="1"/>
  <c r="R456" i="8"/>
  <c r="T456" i="8"/>
  <c r="M456" i="8"/>
  <c r="L456" i="8"/>
  <c r="AO456" i="8" s="1"/>
  <c r="K456" i="8"/>
  <c r="J456" i="8"/>
  <c r="AQ455" i="8"/>
  <c r="AP455" i="8"/>
  <c r="AO455" i="8"/>
  <c r="AH455" i="8"/>
  <c r="AG455" i="8"/>
  <c r="AF455" i="8"/>
  <c r="AD455" i="8"/>
  <c r="S455" i="8"/>
  <c r="M455" i="8"/>
  <c r="L455" i="8"/>
  <c r="K455" i="8"/>
  <c r="J455" i="8"/>
  <c r="AQ454" i="8"/>
  <c r="AP454" i="8"/>
  <c r="AO454" i="8"/>
  <c r="AH454" i="8"/>
  <c r="AD454" i="8"/>
  <c r="M454" i="8"/>
  <c r="L454" i="8"/>
  <c r="K454" i="8"/>
  <c r="J454" i="8"/>
  <c r="AQ453" i="8"/>
  <c r="AG453" i="8" s="1"/>
  <c r="AP453" i="8"/>
  <c r="AF453" i="8" s="1"/>
  <c r="AO453" i="8"/>
  <c r="AH453" i="8"/>
  <c r="AE453" i="8"/>
  <c r="R453" i="8"/>
  <c r="M453" i="8"/>
  <c r="L453" i="8"/>
  <c r="K453" i="8"/>
  <c r="J453" i="8"/>
  <c r="AQ452" i="8"/>
  <c r="AG452" i="8" s="1"/>
  <c r="AP452" i="8"/>
  <c r="AD452" i="8" s="1"/>
  <c r="AO452" i="8"/>
  <c r="AH452" i="8"/>
  <c r="AF452" i="8"/>
  <c r="S452" i="8"/>
  <c r="R452" i="8"/>
  <c r="T452" i="8"/>
  <c r="M452" i="8"/>
  <c r="L452" i="8"/>
  <c r="K452" i="8"/>
  <c r="J452" i="8"/>
  <c r="AQ451" i="8"/>
  <c r="AE451" i="8" s="1"/>
  <c r="AP451" i="8"/>
  <c r="AH451" i="8"/>
  <c r="AG451" i="8"/>
  <c r="AF451" i="8"/>
  <c r="T451" i="8"/>
  <c r="S451" i="8"/>
  <c r="R451" i="8"/>
  <c r="M451" i="8"/>
  <c r="L451" i="8"/>
  <c r="AO451" i="8" s="1"/>
  <c r="K451" i="8"/>
  <c r="J451" i="8"/>
  <c r="AQ450" i="8"/>
  <c r="AE450" i="8" s="1"/>
  <c r="AP450" i="8"/>
  <c r="AH450" i="8"/>
  <c r="AG450" i="8"/>
  <c r="AF450" i="8"/>
  <c r="T450" i="8"/>
  <c r="S450" i="8"/>
  <c r="R450" i="8"/>
  <c r="U450" i="8" s="1"/>
  <c r="M450" i="8"/>
  <c r="L450" i="8"/>
  <c r="AO450" i="8" s="1"/>
  <c r="K450" i="8"/>
  <c r="J450" i="8"/>
  <c r="AQ449" i="8"/>
  <c r="AP449" i="8"/>
  <c r="AF449" i="8" s="1"/>
  <c r="AO449" i="8"/>
  <c r="AH449" i="8"/>
  <c r="AG449" i="8"/>
  <c r="S449" i="8"/>
  <c r="T449" i="8"/>
  <c r="M449" i="8"/>
  <c r="L449" i="8"/>
  <c r="K449" i="8"/>
  <c r="J449" i="8"/>
  <c r="AQ448" i="8"/>
  <c r="AP448" i="8"/>
  <c r="AO448" i="8"/>
  <c r="AH448" i="8"/>
  <c r="M448" i="8"/>
  <c r="L448" i="8"/>
  <c r="K448" i="8"/>
  <c r="J448" i="8"/>
  <c r="AQ447" i="8"/>
  <c r="AP447" i="8"/>
  <c r="AO447" i="8"/>
  <c r="AH447" i="8"/>
  <c r="S447" i="8"/>
  <c r="M447" i="8"/>
  <c r="L447" i="8"/>
  <c r="K447" i="8"/>
  <c r="J447" i="8"/>
  <c r="AQ446" i="8"/>
  <c r="AP446" i="8"/>
  <c r="AH446" i="8"/>
  <c r="S446" i="8"/>
  <c r="M446" i="8"/>
  <c r="L446" i="8"/>
  <c r="AO446" i="8" s="1"/>
  <c r="K446" i="8"/>
  <c r="J446" i="8"/>
  <c r="AQ445" i="8"/>
  <c r="AF445" i="8" s="1"/>
  <c r="AP445" i="8"/>
  <c r="AH445" i="8"/>
  <c r="AG445" i="8"/>
  <c r="T445" i="8"/>
  <c r="R445" i="8"/>
  <c r="M445" i="8"/>
  <c r="L445" i="8"/>
  <c r="AO445" i="8" s="1"/>
  <c r="K445" i="8"/>
  <c r="J445" i="8"/>
  <c r="AQ444" i="8"/>
  <c r="AP444" i="8"/>
  <c r="AG444" i="8" s="1"/>
  <c r="AH444" i="8"/>
  <c r="AF444" i="8"/>
  <c r="T444" i="8"/>
  <c r="S444" i="8"/>
  <c r="U444" i="8" s="1"/>
  <c r="R444" i="8"/>
  <c r="M444" i="8"/>
  <c r="L444" i="8"/>
  <c r="AO444" i="8" s="1"/>
  <c r="K444" i="8"/>
  <c r="J444" i="8"/>
  <c r="AQ443" i="8"/>
  <c r="AP443" i="8"/>
  <c r="AO443" i="8"/>
  <c r="AH443" i="8"/>
  <c r="AG443" i="8"/>
  <c r="S443" i="8"/>
  <c r="M443" i="8"/>
  <c r="L443" i="8"/>
  <c r="K443" i="8"/>
  <c r="J443" i="8"/>
  <c r="AQ442" i="8"/>
  <c r="AP442" i="8"/>
  <c r="AG442" i="8" s="1"/>
  <c r="AH442" i="8"/>
  <c r="M442" i="8"/>
  <c r="L442" i="8"/>
  <c r="AO442" i="8" s="1"/>
  <c r="K442" i="8"/>
  <c r="J442" i="8"/>
  <c r="AQ441" i="8"/>
  <c r="AG441" i="8" s="1"/>
  <c r="AP441" i="8"/>
  <c r="AF441" i="8" s="1"/>
  <c r="AO441" i="8"/>
  <c r="AH441" i="8"/>
  <c r="AE441" i="8"/>
  <c r="R441" i="8"/>
  <c r="T441" i="8"/>
  <c r="M441" i="8"/>
  <c r="L441" i="8"/>
  <c r="K441" i="8"/>
  <c r="J441" i="8"/>
  <c r="AQ440" i="8"/>
  <c r="AG440" i="8" s="1"/>
  <c r="AP440" i="8"/>
  <c r="AD440" i="8" s="1"/>
  <c r="AO440" i="8"/>
  <c r="AH440" i="8"/>
  <c r="AF440" i="8"/>
  <c r="S440" i="8"/>
  <c r="R440" i="8"/>
  <c r="U440" i="8" s="1"/>
  <c r="V440" i="8" s="1"/>
  <c r="X440" i="8" s="1"/>
  <c r="M440" i="8"/>
  <c r="L440" i="8"/>
  <c r="K440" i="8"/>
  <c r="J440" i="8"/>
  <c r="AQ439" i="8"/>
  <c r="AE439" i="8" s="1"/>
  <c r="AP439" i="8"/>
  <c r="AH439" i="8"/>
  <c r="AG439" i="8"/>
  <c r="AF439" i="8"/>
  <c r="T439" i="8"/>
  <c r="S439" i="8"/>
  <c r="R439" i="8"/>
  <c r="U439" i="8" s="1"/>
  <c r="M439" i="8"/>
  <c r="L439" i="8"/>
  <c r="AO439" i="8" s="1"/>
  <c r="K439" i="8"/>
  <c r="J439" i="8"/>
  <c r="AQ438" i="8"/>
  <c r="AP438" i="8"/>
  <c r="AH438" i="8"/>
  <c r="AG438" i="8"/>
  <c r="AF438" i="8"/>
  <c r="AD438" i="8"/>
  <c r="T438" i="8"/>
  <c r="S438" i="8"/>
  <c r="R438" i="8"/>
  <c r="U438" i="8" s="1"/>
  <c r="V438" i="8" s="1"/>
  <c r="X438" i="8" s="1"/>
  <c r="M438" i="8"/>
  <c r="L438" i="8"/>
  <c r="AO438" i="8" s="1"/>
  <c r="K438" i="8"/>
  <c r="J438" i="8"/>
  <c r="AQ437" i="8"/>
  <c r="AP437" i="8"/>
  <c r="AO437" i="8"/>
  <c r="AH437" i="8"/>
  <c r="AG437" i="8"/>
  <c r="AE437" i="8"/>
  <c r="S437" i="8"/>
  <c r="T437" i="8"/>
  <c r="M437" i="8"/>
  <c r="L437" i="8"/>
  <c r="K437" i="8"/>
  <c r="J437" i="8"/>
  <c r="AQ436" i="8"/>
  <c r="AP436" i="8"/>
  <c r="AO436" i="8"/>
  <c r="AH436" i="8"/>
  <c r="M436" i="8"/>
  <c r="L436" i="8"/>
  <c r="K436" i="8"/>
  <c r="J436" i="8"/>
  <c r="AQ435" i="8"/>
  <c r="AP435" i="8"/>
  <c r="AO435" i="8"/>
  <c r="AH435" i="8"/>
  <c r="S435" i="8"/>
  <c r="M435" i="8"/>
  <c r="L435" i="8"/>
  <c r="K435" i="8"/>
  <c r="J435" i="8"/>
  <c r="AQ434" i="8"/>
  <c r="AP434" i="8"/>
  <c r="AO434" i="8"/>
  <c r="AH434" i="8"/>
  <c r="T434" i="8"/>
  <c r="M434" i="8"/>
  <c r="L434" i="8"/>
  <c r="K434" i="8"/>
  <c r="J434" i="8"/>
  <c r="AQ433" i="8"/>
  <c r="AP433" i="8"/>
  <c r="AF433" i="8" s="1"/>
  <c r="AH433" i="8"/>
  <c r="AG433" i="8"/>
  <c r="AE433" i="8"/>
  <c r="T433" i="8"/>
  <c r="R433" i="8"/>
  <c r="M433" i="8"/>
  <c r="L433" i="8"/>
  <c r="AO433" i="8" s="1"/>
  <c r="K433" i="8"/>
  <c r="J433" i="8"/>
  <c r="AQ432" i="8"/>
  <c r="AG432" i="8" s="1"/>
  <c r="AP432" i="8"/>
  <c r="AH432" i="8"/>
  <c r="AF432" i="8"/>
  <c r="T432" i="8"/>
  <c r="S432" i="8"/>
  <c r="R432" i="8"/>
  <c r="M432" i="8"/>
  <c r="L432" i="8"/>
  <c r="AO432" i="8" s="1"/>
  <c r="K432" i="8"/>
  <c r="J432" i="8"/>
  <c r="AQ431" i="8"/>
  <c r="AE431" i="8" s="1"/>
  <c r="AP431" i="8"/>
  <c r="AO431" i="8"/>
  <c r="AH431" i="8"/>
  <c r="AG431" i="8"/>
  <c r="S431" i="8"/>
  <c r="M431" i="8"/>
  <c r="L431" i="8"/>
  <c r="K431" i="8"/>
  <c r="J431" i="8"/>
  <c r="AQ430" i="8"/>
  <c r="AP430" i="8"/>
  <c r="AG430" i="8" s="1"/>
  <c r="AH430" i="8"/>
  <c r="M430" i="8"/>
  <c r="L430" i="8"/>
  <c r="AO430" i="8" s="1"/>
  <c r="K430" i="8"/>
  <c r="J430" i="8"/>
  <c r="AQ429" i="8"/>
  <c r="AG429" i="8" s="1"/>
  <c r="AP429" i="8"/>
  <c r="AF429" i="8" s="1"/>
  <c r="AO429" i="8"/>
  <c r="AH429" i="8"/>
  <c r="AE429" i="8"/>
  <c r="R429" i="8"/>
  <c r="T429" i="8"/>
  <c r="M429" i="8"/>
  <c r="L429" i="8"/>
  <c r="K429" i="8"/>
  <c r="J429" i="8"/>
  <c r="AQ428" i="8"/>
  <c r="AG428" i="8" s="1"/>
  <c r="AP428" i="8"/>
  <c r="AD428" i="8" s="1"/>
  <c r="AO428" i="8"/>
  <c r="AH428" i="8"/>
  <c r="AF428" i="8"/>
  <c r="S428" i="8"/>
  <c r="R428" i="8"/>
  <c r="U428" i="8" s="1"/>
  <c r="M428" i="8"/>
  <c r="L428" i="8"/>
  <c r="K428" i="8"/>
  <c r="J428" i="8"/>
  <c r="AQ427" i="8"/>
  <c r="AP427" i="8"/>
  <c r="AH427" i="8"/>
  <c r="AG427" i="8"/>
  <c r="AF427" i="8"/>
  <c r="T427" i="8"/>
  <c r="S427" i="8"/>
  <c r="R427" i="8"/>
  <c r="U427" i="8" s="1"/>
  <c r="M427" i="8"/>
  <c r="L427" i="8"/>
  <c r="AO427" i="8" s="1"/>
  <c r="K427" i="8"/>
  <c r="J427" i="8"/>
  <c r="AQ426" i="8"/>
  <c r="AF426" i="8" s="1"/>
  <c r="AP426" i="8"/>
  <c r="AH426" i="8"/>
  <c r="AG426" i="8"/>
  <c r="AE426" i="8"/>
  <c r="T426" i="8"/>
  <c r="R426" i="8"/>
  <c r="S426" i="8"/>
  <c r="U426" i="8" s="1"/>
  <c r="M426" i="8"/>
  <c r="L426" i="8"/>
  <c r="AO426" i="8" s="1"/>
  <c r="K426" i="8"/>
  <c r="J426" i="8"/>
  <c r="AQ425" i="8"/>
  <c r="AP425" i="8"/>
  <c r="AO425" i="8"/>
  <c r="AH425" i="8"/>
  <c r="AG425" i="8"/>
  <c r="AE425" i="8"/>
  <c r="S425" i="8"/>
  <c r="T425" i="8"/>
  <c r="M425" i="8"/>
  <c r="L425" i="8"/>
  <c r="K425" i="8"/>
  <c r="J425" i="8"/>
  <c r="AQ424" i="8"/>
  <c r="AP424" i="8"/>
  <c r="AO424" i="8"/>
  <c r="AH424" i="8"/>
  <c r="R424" i="8"/>
  <c r="M424" i="8"/>
  <c r="L424" i="8"/>
  <c r="K424" i="8"/>
  <c r="J424" i="8"/>
  <c r="AQ423" i="8"/>
  <c r="AP423" i="8"/>
  <c r="AO423" i="8"/>
  <c r="AH423" i="8"/>
  <c r="S423" i="8"/>
  <c r="M423" i="8"/>
  <c r="L423" i="8"/>
  <c r="K423" i="8"/>
  <c r="J423" i="8"/>
  <c r="AQ422" i="8"/>
  <c r="AP422" i="8"/>
  <c r="AO422" i="8"/>
  <c r="AH422" i="8"/>
  <c r="T422" i="8"/>
  <c r="M422" i="8"/>
  <c r="L422" i="8"/>
  <c r="K422" i="8"/>
  <c r="J422" i="8"/>
  <c r="AQ421" i="8"/>
  <c r="AP421" i="8"/>
  <c r="AF421" i="8" s="1"/>
  <c r="AH421" i="8"/>
  <c r="AG421" i="8"/>
  <c r="T421" i="8"/>
  <c r="R421" i="8"/>
  <c r="M421" i="8"/>
  <c r="L421" i="8"/>
  <c r="AO421" i="8" s="1"/>
  <c r="K421" i="8"/>
  <c r="J421" i="8"/>
  <c r="AQ420" i="8"/>
  <c r="AG420" i="8" s="1"/>
  <c r="AP420" i="8"/>
  <c r="AH420" i="8"/>
  <c r="AF420" i="8"/>
  <c r="T420" i="8"/>
  <c r="S420" i="8"/>
  <c r="U420" i="8" s="1"/>
  <c r="R420" i="8"/>
  <c r="M420" i="8"/>
  <c r="L420" i="8"/>
  <c r="AO420" i="8" s="1"/>
  <c r="K420" i="8"/>
  <c r="J420" i="8"/>
  <c r="AQ419" i="8"/>
  <c r="AE419" i="8" s="1"/>
  <c r="AP419" i="8"/>
  <c r="AO419" i="8"/>
  <c r="AH419" i="8"/>
  <c r="AG419" i="8"/>
  <c r="S419" i="8"/>
  <c r="M419" i="8"/>
  <c r="L419" i="8"/>
  <c r="K419" i="8"/>
  <c r="J419" i="8"/>
  <c r="AQ418" i="8"/>
  <c r="AP418" i="8"/>
  <c r="AH418" i="8"/>
  <c r="AD418" i="8"/>
  <c r="M418" i="8"/>
  <c r="L418" i="8"/>
  <c r="AO418" i="8" s="1"/>
  <c r="K418" i="8"/>
  <c r="J418" i="8"/>
  <c r="AQ417" i="8"/>
  <c r="AG417" i="8" s="1"/>
  <c r="AP417" i="8"/>
  <c r="AF417" i="8" s="1"/>
  <c r="AO417" i="8"/>
  <c r="AH417" i="8"/>
  <c r="AE417" i="8"/>
  <c r="R417" i="8"/>
  <c r="T417" i="8"/>
  <c r="M417" i="8"/>
  <c r="L417" i="8"/>
  <c r="K417" i="8"/>
  <c r="J417" i="8"/>
  <c r="AQ416" i="8"/>
  <c r="AG416" i="8" s="1"/>
  <c r="AP416" i="8"/>
  <c r="AO416" i="8"/>
  <c r="AH416" i="8"/>
  <c r="AF416" i="8"/>
  <c r="AE416" i="8"/>
  <c r="S416" i="8"/>
  <c r="R416" i="8"/>
  <c r="U416" i="8" s="1"/>
  <c r="V416" i="8" s="1"/>
  <c r="X416" i="8" s="1"/>
  <c r="M416" i="8"/>
  <c r="L416" i="8"/>
  <c r="K416" i="8"/>
  <c r="J416" i="8"/>
  <c r="AQ415" i="8"/>
  <c r="AE415" i="8" s="1"/>
  <c r="AP415" i="8"/>
  <c r="AH415" i="8"/>
  <c r="AG415" i="8"/>
  <c r="AF415" i="8"/>
  <c r="T415" i="8"/>
  <c r="S415" i="8"/>
  <c r="R415" i="8"/>
  <c r="M415" i="8"/>
  <c r="L415" i="8"/>
  <c r="AO415" i="8" s="1"/>
  <c r="K415" i="8"/>
  <c r="J415" i="8"/>
  <c r="AQ414" i="8"/>
  <c r="AF414" i="8" s="1"/>
  <c r="AP414" i="8"/>
  <c r="AH414" i="8"/>
  <c r="AG414" i="8"/>
  <c r="T414" i="8"/>
  <c r="R414" i="8"/>
  <c r="S414" i="8"/>
  <c r="U414" i="8" s="1"/>
  <c r="M414" i="8"/>
  <c r="L414" i="8"/>
  <c r="AO414" i="8" s="1"/>
  <c r="K414" i="8"/>
  <c r="J414" i="8"/>
  <c r="AQ413" i="8"/>
  <c r="AP413" i="8"/>
  <c r="AD413" i="8" s="1"/>
  <c r="AO413" i="8"/>
  <c r="AH413" i="8"/>
  <c r="AG413" i="8"/>
  <c r="AF413" i="8"/>
  <c r="S413" i="8"/>
  <c r="T413" i="8"/>
  <c r="M413" i="8"/>
  <c r="L413" i="8"/>
  <c r="K413" i="8"/>
  <c r="J413" i="8"/>
  <c r="AQ412" i="8"/>
  <c r="AP412" i="8"/>
  <c r="AO412" i="8"/>
  <c r="AH412" i="8"/>
  <c r="R412" i="8"/>
  <c r="M412" i="8"/>
  <c r="L412" i="8"/>
  <c r="K412" i="8"/>
  <c r="J412" i="8"/>
  <c r="AQ411" i="8"/>
  <c r="AP411" i="8"/>
  <c r="AO411" i="8"/>
  <c r="AH411" i="8"/>
  <c r="S411" i="8"/>
  <c r="M411" i="8"/>
  <c r="L411" i="8"/>
  <c r="K411" i="8"/>
  <c r="J411" i="8"/>
  <c r="AQ410" i="8"/>
  <c r="AP410" i="8"/>
  <c r="AO410" i="8"/>
  <c r="AH410" i="8"/>
  <c r="S410" i="8"/>
  <c r="M410" i="8"/>
  <c r="L410" i="8"/>
  <c r="K410" i="8"/>
  <c r="J410" i="8"/>
  <c r="AQ409" i="8"/>
  <c r="AP409" i="8"/>
  <c r="AF409" i="8" s="1"/>
  <c r="AH409" i="8"/>
  <c r="AG409" i="8"/>
  <c r="AE409" i="8"/>
  <c r="T409" i="8"/>
  <c r="R409" i="8"/>
  <c r="M409" i="8"/>
  <c r="L409" i="8"/>
  <c r="AO409" i="8" s="1"/>
  <c r="K409" i="8"/>
  <c r="J409" i="8"/>
  <c r="AQ408" i="8"/>
  <c r="AG408" i="8" s="1"/>
  <c r="AP408" i="8"/>
  <c r="AH408" i="8"/>
  <c r="AF408" i="8"/>
  <c r="S408" i="8"/>
  <c r="U408" i="8" s="1"/>
  <c r="V408" i="8" s="1"/>
  <c r="X408" i="8" s="1"/>
  <c r="R408" i="8"/>
  <c r="M408" i="8"/>
  <c r="L408" i="8"/>
  <c r="AO408" i="8" s="1"/>
  <c r="K408" i="8"/>
  <c r="J408" i="8"/>
  <c r="AQ407" i="8"/>
  <c r="AE407" i="8" s="1"/>
  <c r="AP407" i="8"/>
  <c r="AO407" i="8"/>
  <c r="AH407" i="8"/>
  <c r="AG407" i="8"/>
  <c r="S407" i="8"/>
  <c r="M407" i="8"/>
  <c r="L407" i="8"/>
  <c r="K407" i="8"/>
  <c r="J407" i="8"/>
  <c r="AQ406" i="8"/>
  <c r="AP406" i="8"/>
  <c r="AH406" i="8"/>
  <c r="AD406" i="8"/>
  <c r="M406" i="8"/>
  <c r="L406" i="8"/>
  <c r="AO406" i="8" s="1"/>
  <c r="K406" i="8"/>
  <c r="J406" i="8"/>
  <c r="AQ405" i="8"/>
  <c r="AG405" i="8" s="1"/>
  <c r="AP405" i="8"/>
  <c r="AF405" i="8" s="1"/>
  <c r="AO405" i="8"/>
  <c r="AH405" i="8"/>
  <c r="AE405" i="8"/>
  <c r="R405" i="8"/>
  <c r="M405" i="8"/>
  <c r="L405" i="8"/>
  <c r="K405" i="8"/>
  <c r="J405" i="8"/>
  <c r="AQ404" i="8"/>
  <c r="AG404" i="8" s="1"/>
  <c r="AP404" i="8"/>
  <c r="AD404" i="8" s="1"/>
  <c r="AO404" i="8"/>
  <c r="AH404" i="8"/>
  <c r="AF404" i="8"/>
  <c r="S404" i="8"/>
  <c r="R404" i="8"/>
  <c r="M404" i="8"/>
  <c r="L404" i="8"/>
  <c r="K404" i="8"/>
  <c r="J404" i="8"/>
  <c r="AQ403" i="8"/>
  <c r="AE403" i="8" s="1"/>
  <c r="AP403" i="8"/>
  <c r="AH403" i="8"/>
  <c r="AG403" i="8"/>
  <c r="AF403" i="8"/>
  <c r="T403" i="8"/>
  <c r="S403" i="8"/>
  <c r="R403" i="8"/>
  <c r="M403" i="8"/>
  <c r="L403" i="8"/>
  <c r="AO403" i="8" s="1"/>
  <c r="K403" i="8"/>
  <c r="J403" i="8"/>
  <c r="AQ402" i="8"/>
  <c r="AF402" i="8" s="1"/>
  <c r="AP402" i="8"/>
  <c r="AH402" i="8"/>
  <c r="AG402" i="8"/>
  <c r="T402" i="8"/>
  <c r="R402" i="8"/>
  <c r="S402" i="8"/>
  <c r="M402" i="8"/>
  <c r="L402" i="8"/>
  <c r="AO402" i="8" s="1"/>
  <c r="K402" i="8"/>
  <c r="J402" i="8"/>
  <c r="AQ401" i="8"/>
  <c r="AP401" i="8"/>
  <c r="AO401" i="8"/>
  <c r="AH401" i="8"/>
  <c r="AG401" i="8"/>
  <c r="AE401" i="8"/>
  <c r="S401" i="8"/>
  <c r="T401" i="8"/>
  <c r="M401" i="8"/>
  <c r="L401" i="8"/>
  <c r="K401" i="8"/>
  <c r="J401" i="8"/>
  <c r="AQ400" i="8"/>
  <c r="AE400" i="8" s="1"/>
  <c r="AP400" i="8"/>
  <c r="AO400" i="8"/>
  <c r="AH400" i="8"/>
  <c r="R400" i="8"/>
  <c r="M400" i="8"/>
  <c r="L400" i="8"/>
  <c r="K400" i="8"/>
  <c r="J400" i="8"/>
  <c r="AQ399" i="8"/>
  <c r="AP399" i="8"/>
  <c r="AH399" i="8"/>
  <c r="S399" i="8"/>
  <c r="M399" i="8"/>
  <c r="L399" i="8"/>
  <c r="AO399" i="8" s="1"/>
  <c r="K399" i="8"/>
  <c r="J399" i="8"/>
  <c r="AQ398" i="8"/>
  <c r="AP398" i="8"/>
  <c r="AO398" i="8"/>
  <c r="AH398" i="8"/>
  <c r="S398" i="8"/>
  <c r="M398" i="8"/>
  <c r="L398" i="8"/>
  <c r="K398" i="8"/>
  <c r="J398" i="8"/>
  <c r="AQ397" i="8"/>
  <c r="AP397" i="8"/>
  <c r="AF397" i="8" s="1"/>
  <c r="AH397" i="8"/>
  <c r="AG397" i="8"/>
  <c r="AD397" i="8"/>
  <c r="T397" i="8"/>
  <c r="R397" i="8"/>
  <c r="S397" i="8"/>
  <c r="M397" i="8"/>
  <c r="L397" i="8"/>
  <c r="AO397" i="8" s="1"/>
  <c r="K397" i="8"/>
  <c r="J397" i="8"/>
  <c r="AQ396" i="8"/>
  <c r="AG396" i="8" s="1"/>
  <c r="AP396" i="8"/>
  <c r="AH396" i="8"/>
  <c r="AF396" i="8"/>
  <c r="AE396" i="8"/>
  <c r="S396" i="8"/>
  <c r="R396" i="8"/>
  <c r="M396" i="8"/>
  <c r="L396" i="8"/>
  <c r="AO396" i="8" s="1"/>
  <c r="K396" i="8"/>
  <c r="J396" i="8"/>
  <c r="AQ395" i="8"/>
  <c r="AP395" i="8"/>
  <c r="AO395" i="8"/>
  <c r="AH395" i="8"/>
  <c r="AG395" i="8"/>
  <c r="AF395" i="8"/>
  <c r="AD395" i="8"/>
  <c r="S395" i="8"/>
  <c r="M395" i="8"/>
  <c r="L395" i="8"/>
  <c r="K395" i="8"/>
  <c r="J395" i="8"/>
  <c r="AQ394" i="8"/>
  <c r="AP394" i="8"/>
  <c r="AG394" i="8" s="1"/>
  <c r="AH394" i="8"/>
  <c r="M394" i="8"/>
  <c r="L394" i="8"/>
  <c r="AO394" i="8" s="1"/>
  <c r="K394" i="8"/>
  <c r="J394" i="8"/>
  <c r="AQ393" i="8"/>
  <c r="AP393" i="8"/>
  <c r="AF393" i="8" s="1"/>
  <c r="AO393" i="8"/>
  <c r="AH393" i="8"/>
  <c r="AD393" i="8"/>
  <c r="R393" i="8"/>
  <c r="M393" i="8"/>
  <c r="L393" i="8"/>
  <c r="K393" i="8"/>
  <c r="J393" i="8"/>
  <c r="AQ392" i="8"/>
  <c r="AG392" i="8" s="1"/>
  <c r="AP392" i="8"/>
  <c r="AO392" i="8"/>
  <c r="AH392" i="8"/>
  <c r="AF392" i="8"/>
  <c r="AE392" i="8"/>
  <c r="S392" i="8"/>
  <c r="R392" i="8"/>
  <c r="M392" i="8"/>
  <c r="L392" i="8"/>
  <c r="K392" i="8"/>
  <c r="J392" i="8"/>
  <c r="AQ391" i="8"/>
  <c r="AE391" i="8" s="1"/>
  <c r="AP391" i="8"/>
  <c r="AH391" i="8"/>
  <c r="AG391" i="8"/>
  <c r="AF391" i="8"/>
  <c r="T391" i="8"/>
  <c r="S391" i="8"/>
  <c r="R391" i="8"/>
  <c r="M391" i="8"/>
  <c r="L391" i="8"/>
  <c r="AO391" i="8" s="1"/>
  <c r="K391" i="8"/>
  <c r="J391" i="8"/>
  <c r="AQ390" i="8"/>
  <c r="AE390" i="8" s="1"/>
  <c r="AP390" i="8"/>
  <c r="AF390" i="8" s="1"/>
  <c r="AH390" i="8"/>
  <c r="AG390" i="8"/>
  <c r="T390" i="8"/>
  <c r="R390" i="8"/>
  <c r="S390" i="8"/>
  <c r="U390" i="8" s="1"/>
  <c r="V390" i="8" s="1"/>
  <c r="X390" i="8" s="1"/>
  <c r="M390" i="8"/>
  <c r="L390" i="8"/>
  <c r="AO390" i="8" s="1"/>
  <c r="K390" i="8"/>
  <c r="J390" i="8"/>
  <c r="AQ389" i="8"/>
  <c r="AG389" i="8" s="1"/>
  <c r="AP389" i="8"/>
  <c r="AO389" i="8"/>
  <c r="AH389" i="8"/>
  <c r="S389" i="8"/>
  <c r="T389" i="8"/>
  <c r="M389" i="8"/>
  <c r="L389" i="8"/>
  <c r="K389" i="8"/>
  <c r="J389" i="8"/>
  <c r="AQ388" i="8"/>
  <c r="AP388" i="8"/>
  <c r="AO388" i="8"/>
  <c r="AH388" i="8"/>
  <c r="R388" i="8"/>
  <c r="M388" i="8"/>
  <c r="L388" i="8"/>
  <c r="K388" i="8"/>
  <c r="J388" i="8"/>
  <c r="AQ387" i="8"/>
  <c r="AP387" i="8"/>
  <c r="AH387" i="8"/>
  <c r="S387" i="8"/>
  <c r="M387" i="8"/>
  <c r="L387" i="8"/>
  <c r="AO387" i="8" s="1"/>
  <c r="K387" i="8"/>
  <c r="J387" i="8"/>
  <c r="AQ386" i="8"/>
  <c r="AP386" i="8"/>
  <c r="AH386" i="8"/>
  <c r="S386" i="8"/>
  <c r="M386" i="8"/>
  <c r="L386" i="8"/>
  <c r="AO386" i="8" s="1"/>
  <c r="K386" i="8"/>
  <c r="J386" i="8"/>
  <c r="AQ385" i="8"/>
  <c r="AP385" i="8"/>
  <c r="AF385" i="8" s="1"/>
  <c r="AH385" i="8"/>
  <c r="AG385" i="8"/>
  <c r="AE385" i="8"/>
  <c r="T385" i="8"/>
  <c r="R385" i="8"/>
  <c r="U385" i="8" s="1"/>
  <c r="V385" i="8" s="1"/>
  <c r="X385" i="8" s="1"/>
  <c r="S385" i="8"/>
  <c r="M385" i="8"/>
  <c r="L385" i="8"/>
  <c r="AO385" i="8" s="1"/>
  <c r="K385" i="8"/>
  <c r="J385" i="8"/>
  <c r="AQ384" i="8"/>
  <c r="AG384" i="8" s="1"/>
  <c r="AP384" i="8"/>
  <c r="AH384" i="8"/>
  <c r="AF384" i="8"/>
  <c r="S384" i="8"/>
  <c r="R384" i="8"/>
  <c r="M384" i="8"/>
  <c r="L384" i="8"/>
  <c r="AO384" i="8" s="1"/>
  <c r="K384" i="8"/>
  <c r="J384" i="8"/>
  <c r="AQ383" i="8"/>
  <c r="AD383" i="8" s="1"/>
  <c r="AP383" i="8"/>
  <c r="AO383" i="8"/>
  <c r="AH383" i="8"/>
  <c r="AG383" i="8"/>
  <c r="AF383" i="8"/>
  <c r="S383" i="8"/>
  <c r="M383" i="8"/>
  <c r="L383" i="8"/>
  <c r="K383" i="8"/>
  <c r="J383" i="8"/>
  <c r="AQ382" i="8"/>
  <c r="AP382" i="8"/>
  <c r="AH382" i="8"/>
  <c r="AD382" i="8"/>
  <c r="M382" i="8"/>
  <c r="L382" i="8"/>
  <c r="AO382" i="8" s="1"/>
  <c r="K382" i="8"/>
  <c r="J382" i="8"/>
  <c r="AQ381" i="8"/>
  <c r="AG381" i="8" s="1"/>
  <c r="AP381" i="8"/>
  <c r="AF381" i="8" s="1"/>
  <c r="AO381" i="8"/>
  <c r="AH381" i="8"/>
  <c r="AE381" i="8"/>
  <c r="R381" i="8"/>
  <c r="T381" i="8"/>
  <c r="M381" i="8"/>
  <c r="L381" i="8"/>
  <c r="K381" i="8"/>
  <c r="J381" i="8"/>
  <c r="AQ380" i="8"/>
  <c r="AG380" i="8" s="1"/>
  <c r="AP380" i="8"/>
  <c r="AH380" i="8"/>
  <c r="AF380" i="8"/>
  <c r="AE380" i="8"/>
  <c r="S380" i="8"/>
  <c r="R380" i="8"/>
  <c r="M380" i="8"/>
  <c r="L380" i="8"/>
  <c r="AO380" i="8" s="1"/>
  <c r="K380" i="8"/>
  <c r="J380" i="8"/>
  <c r="AQ379" i="8"/>
  <c r="AP379" i="8"/>
  <c r="AD379" i="8" s="1"/>
  <c r="AH379" i="8"/>
  <c r="AG379" i="8"/>
  <c r="AF379" i="8"/>
  <c r="T379" i="8"/>
  <c r="S379" i="8"/>
  <c r="R379" i="8"/>
  <c r="M379" i="8"/>
  <c r="L379" i="8"/>
  <c r="AO379" i="8" s="1"/>
  <c r="K379" i="8"/>
  <c r="J379" i="8"/>
  <c r="AQ378" i="8"/>
  <c r="AE378" i="8" s="1"/>
  <c r="AP378" i="8"/>
  <c r="AF378" i="8" s="1"/>
  <c r="AH378" i="8"/>
  <c r="AG378" i="8"/>
  <c r="T378" i="8"/>
  <c r="R378" i="8"/>
  <c r="S378" i="8"/>
  <c r="U378" i="8" s="1"/>
  <c r="M378" i="8"/>
  <c r="L378" i="8"/>
  <c r="AO378" i="8" s="1"/>
  <c r="K378" i="8"/>
  <c r="J378" i="8"/>
  <c r="AQ377" i="8"/>
  <c r="AG377" i="8" s="1"/>
  <c r="AP377" i="8"/>
  <c r="AO377" i="8"/>
  <c r="AH377" i="8"/>
  <c r="AE377" i="8"/>
  <c r="S377" i="8"/>
  <c r="T377" i="8"/>
  <c r="M377" i="8"/>
  <c r="L377" i="8"/>
  <c r="K377" i="8"/>
  <c r="J377" i="8"/>
  <c r="AQ376" i="8"/>
  <c r="AP376" i="8"/>
  <c r="AO376" i="8"/>
  <c r="AH376" i="8"/>
  <c r="M376" i="8"/>
  <c r="L376" i="8"/>
  <c r="K376" i="8"/>
  <c r="J376" i="8"/>
  <c r="AQ375" i="8"/>
  <c r="AP375" i="8"/>
  <c r="AH375" i="8"/>
  <c r="S375" i="8"/>
  <c r="M375" i="8"/>
  <c r="L375" i="8"/>
  <c r="AO375" i="8" s="1"/>
  <c r="K375" i="8"/>
  <c r="J375" i="8"/>
  <c r="AQ374" i="8"/>
  <c r="AP374" i="8"/>
  <c r="AH374" i="8"/>
  <c r="S374" i="8"/>
  <c r="M374" i="8"/>
  <c r="L374" i="8"/>
  <c r="AO374" i="8" s="1"/>
  <c r="K374" i="8"/>
  <c r="J374" i="8"/>
  <c r="AQ373" i="8"/>
  <c r="AP373" i="8"/>
  <c r="AF373" i="8" s="1"/>
  <c r="AH373" i="8"/>
  <c r="AG373" i="8"/>
  <c r="AE373" i="8"/>
  <c r="T373" i="8"/>
  <c r="R373" i="8"/>
  <c r="S373" i="8"/>
  <c r="M373" i="8"/>
  <c r="L373" i="8"/>
  <c r="AO373" i="8" s="1"/>
  <c r="K373" i="8"/>
  <c r="J373" i="8"/>
  <c r="AQ372" i="8"/>
  <c r="AG372" i="8" s="1"/>
  <c r="AP372" i="8"/>
  <c r="AH372" i="8"/>
  <c r="AF372" i="8"/>
  <c r="AE372" i="8"/>
  <c r="S372" i="8"/>
  <c r="U372" i="8" s="1"/>
  <c r="V372" i="8" s="1"/>
  <c r="X372" i="8" s="1"/>
  <c r="R372" i="8"/>
  <c r="M372" i="8"/>
  <c r="L372" i="8"/>
  <c r="AO372" i="8" s="1"/>
  <c r="K372" i="8"/>
  <c r="J372" i="8"/>
  <c r="AQ371" i="8"/>
  <c r="AD371" i="8" s="1"/>
  <c r="AP371" i="8"/>
  <c r="AO371" i="8"/>
  <c r="AH371" i="8"/>
  <c r="AG371" i="8"/>
  <c r="AF371" i="8"/>
  <c r="S371" i="8"/>
  <c r="M371" i="8"/>
  <c r="L371" i="8"/>
  <c r="K371" i="8"/>
  <c r="J371" i="8"/>
  <c r="AQ370" i="8"/>
  <c r="AP370" i="8"/>
  <c r="AG370" i="8" s="1"/>
  <c r="AH370" i="8"/>
  <c r="M370" i="8"/>
  <c r="L370" i="8"/>
  <c r="AO370" i="8" s="1"/>
  <c r="K370" i="8"/>
  <c r="J370" i="8"/>
  <c r="AQ369" i="8"/>
  <c r="AG369" i="8" s="1"/>
  <c r="AP369" i="8"/>
  <c r="AO369" i="8"/>
  <c r="AH369" i="8"/>
  <c r="AE369" i="8"/>
  <c r="R369" i="8"/>
  <c r="T369" i="8"/>
  <c r="M369" i="8"/>
  <c r="L369" i="8"/>
  <c r="K369" i="8"/>
  <c r="J369" i="8"/>
  <c r="AQ368" i="8"/>
  <c r="AP368" i="8"/>
  <c r="AH368" i="8"/>
  <c r="AF368" i="8"/>
  <c r="AE368" i="8"/>
  <c r="S368" i="8"/>
  <c r="R368" i="8"/>
  <c r="U368" i="8" s="1"/>
  <c r="M368" i="8"/>
  <c r="L368" i="8"/>
  <c r="AO368" i="8" s="1"/>
  <c r="K368" i="8"/>
  <c r="J368" i="8"/>
  <c r="AQ367" i="8"/>
  <c r="AE367" i="8" s="1"/>
  <c r="AP367" i="8"/>
  <c r="AH367" i="8"/>
  <c r="AG367" i="8"/>
  <c r="AF367" i="8"/>
  <c r="T367" i="8"/>
  <c r="S367" i="8"/>
  <c r="R367" i="8"/>
  <c r="M367" i="8"/>
  <c r="L367" i="8"/>
  <c r="AO367" i="8" s="1"/>
  <c r="K367" i="8"/>
  <c r="J367" i="8"/>
  <c r="AQ366" i="8"/>
  <c r="AE366" i="8" s="1"/>
  <c r="AP366" i="8"/>
  <c r="AF366" i="8" s="1"/>
  <c r="AH366" i="8"/>
  <c r="AG366" i="8"/>
  <c r="T366" i="8"/>
  <c r="R366" i="8"/>
  <c r="S366" i="8"/>
  <c r="U366" i="8" s="1"/>
  <c r="M366" i="8"/>
  <c r="L366" i="8"/>
  <c r="AO366" i="8" s="1"/>
  <c r="K366" i="8"/>
  <c r="J366" i="8"/>
  <c r="AQ365" i="8"/>
  <c r="AG365" i="8" s="1"/>
  <c r="AP365" i="8"/>
  <c r="AF365" i="8" s="1"/>
  <c r="AO365" i="8"/>
  <c r="AH365" i="8"/>
  <c r="S365" i="8"/>
  <c r="R365" i="8"/>
  <c r="U365" i="8" s="1"/>
  <c r="V365" i="8" s="1"/>
  <c r="X365" i="8" s="1"/>
  <c r="T365" i="8"/>
  <c r="M365" i="8"/>
  <c r="L365" i="8"/>
  <c r="K365" i="8"/>
  <c r="J365" i="8"/>
  <c r="AQ364" i="8"/>
  <c r="AP364" i="8"/>
  <c r="AO364" i="8"/>
  <c r="AH364" i="8"/>
  <c r="M364" i="8"/>
  <c r="L364" i="8"/>
  <c r="K364" i="8"/>
  <c r="J364" i="8"/>
  <c r="AQ363" i="8"/>
  <c r="AP363" i="8"/>
  <c r="AH363" i="8"/>
  <c r="S363" i="8"/>
  <c r="M363" i="8"/>
  <c r="L363" i="8"/>
  <c r="AO363" i="8" s="1"/>
  <c r="K363" i="8"/>
  <c r="J363" i="8"/>
  <c r="AQ362" i="8"/>
  <c r="AP362" i="8"/>
  <c r="AH362" i="8"/>
  <c r="S362" i="8"/>
  <c r="M362" i="8"/>
  <c r="L362" i="8"/>
  <c r="AO362" i="8" s="1"/>
  <c r="K362" i="8"/>
  <c r="J362" i="8"/>
  <c r="AQ361" i="8"/>
  <c r="AF361" i="8" s="1"/>
  <c r="AP361" i="8"/>
  <c r="AH361" i="8"/>
  <c r="AG361" i="8"/>
  <c r="AE361" i="8"/>
  <c r="R361" i="8"/>
  <c r="S361" i="8"/>
  <c r="T361" i="8"/>
  <c r="M361" i="8"/>
  <c r="L361" i="8"/>
  <c r="AO361" i="8" s="1"/>
  <c r="K361" i="8"/>
  <c r="J361" i="8"/>
  <c r="AQ360" i="8"/>
  <c r="AP360" i="8"/>
  <c r="AG360" i="8" s="1"/>
  <c r="AH360" i="8"/>
  <c r="AF360" i="8"/>
  <c r="S360" i="8"/>
  <c r="M360" i="8"/>
  <c r="L360" i="8"/>
  <c r="AO360" i="8" s="1"/>
  <c r="K360" i="8"/>
  <c r="J360" i="8"/>
  <c r="AQ359" i="8"/>
  <c r="AF359" i="8" s="1"/>
  <c r="AP359" i="8"/>
  <c r="AH359" i="8"/>
  <c r="AG359" i="8"/>
  <c r="S359" i="8"/>
  <c r="M359" i="8"/>
  <c r="L359" i="8"/>
  <c r="AO359" i="8" s="1"/>
  <c r="K359" i="8"/>
  <c r="J359" i="8"/>
  <c r="AQ358" i="8"/>
  <c r="AP358" i="8"/>
  <c r="AH358" i="8"/>
  <c r="AD358" i="8"/>
  <c r="M358" i="8"/>
  <c r="L358" i="8"/>
  <c r="AO358" i="8" s="1"/>
  <c r="K358" i="8"/>
  <c r="J358" i="8"/>
  <c r="AQ357" i="8"/>
  <c r="AG357" i="8" s="1"/>
  <c r="AP357" i="8"/>
  <c r="AO357" i="8"/>
  <c r="AH357" i="8"/>
  <c r="AE357" i="8"/>
  <c r="R357" i="8"/>
  <c r="T357" i="8"/>
  <c r="M357" i="8"/>
  <c r="L357" i="8"/>
  <c r="K357" i="8"/>
  <c r="J357" i="8"/>
  <c r="AQ356" i="8"/>
  <c r="AP356" i="8"/>
  <c r="AH356" i="8"/>
  <c r="AF356" i="8"/>
  <c r="AE356" i="8"/>
  <c r="T356" i="8"/>
  <c r="S356" i="8"/>
  <c r="R356" i="8"/>
  <c r="U356" i="8" s="1"/>
  <c r="V356" i="8"/>
  <c r="X356" i="8" s="1"/>
  <c r="M356" i="8"/>
  <c r="L356" i="8"/>
  <c r="AO356" i="8" s="1"/>
  <c r="K356" i="8"/>
  <c r="J356" i="8"/>
  <c r="AQ355" i="8"/>
  <c r="AP355" i="8"/>
  <c r="AD355" i="8" s="1"/>
  <c r="AH355" i="8"/>
  <c r="AG355" i="8"/>
  <c r="AF355" i="8"/>
  <c r="T355" i="8"/>
  <c r="S355" i="8"/>
  <c r="R355" i="8"/>
  <c r="U355" i="8" s="1"/>
  <c r="M355" i="8"/>
  <c r="L355" i="8"/>
  <c r="AO355" i="8" s="1"/>
  <c r="K355" i="8"/>
  <c r="J355" i="8"/>
  <c r="AQ354" i="8"/>
  <c r="AE354" i="8" s="1"/>
  <c r="AP354" i="8"/>
  <c r="AF354" i="8" s="1"/>
  <c r="AH354" i="8"/>
  <c r="AG354" i="8"/>
  <c r="T354" i="8"/>
  <c r="S354" i="8"/>
  <c r="R354" i="8"/>
  <c r="M354" i="8"/>
  <c r="L354" i="8"/>
  <c r="AO354" i="8" s="1"/>
  <c r="K354" i="8"/>
  <c r="J354" i="8"/>
  <c r="AQ353" i="8"/>
  <c r="AG353" i="8" s="1"/>
  <c r="AP353" i="8"/>
  <c r="AF353" i="8" s="1"/>
  <c r="AO353" i="8"/>
  <c r="AH353" i="8"/>
  <c r="R353" i="8"/>
  <c r="S353" i="8"/>
  <c r="U353" i="8" s="1"/>
  <c r="V353" i="8" s="1"/>
  <c r="X353" i="8" s="1"/>
  <c r="T353" i="8"/>
  <c r="M353" i="8"/>
  <c r="L353" i="8"/>
  <c r="K353" i="8"/>
  <c r="J353" i="8"/>
  <c r="AQ352" i="8"/>
  <c r="AP352" i="8"/>
  <c r="AO352" i="8"/>
  <c r="AH352" i="8"/>
  <c r="M352" i="8"/>
  <c r="L352" i="8"/>
  <c r="K352" i="8"/>
  <c r="J352" i="8"/>
  <c r="AQ351" i="8"/>
  <c r="AP351" i="8"/>
  <c r="AH351" i="8"/>
  <c r="S351" i="8"/>
  <c r="M351" i="8"/>
  <c r="L351" i="8"/>
  <c r="AO351" i="8" s="1"/>
  <c r="K351" i="8"/>
  <c r="J351" i="8"/>
  <c r="AQ350" i="8"/>
  <c r="AP350" i="8"/>
  <c r="AH350" i="8"/>
  <c r="S350" i="8"/>
  <c r="M350" i="8"/>
  <c r="L350" i="8"/>
  <c r="AO350" i="8" s="1"/>
  <c r="K350" i="8"/>
  <c r="J350" i="8"/>
  <c r="AQ349" i="8"/>
  <c r="AF349" i="8" s="1"/>
  <c r="AP349" i="8"/>
  <c r="AH349" i="8"/>
  <c r="AG349" i="8"/>
  <c r="AE349" i="8"/>
  <c r="R349" i="8"/>
  <c r="S349" i="8"/>
  <c r="T349" i="8"/>
  <c r="M349" i="8"/>
  <c r="L349" i="8"/>
  <c r="AO349" i="8" s="1"/>
  <c r="K349" i="8"/>
  <c r="J349" i="8"/>
  <c r="AQ348" i="8"/>
  <c r="AP348" i="8"/>
  <c r="AG348" i="8" s="1"/>
  <c r="AH348" i="8"/>
  <c r="AF348" i="8"/>
  <c r="S348" i="8"/>
  <c r="M348" i="8"/>
  <c r="L348" i="8"/>
  <c r="AO348" i="8" s="1"/>
  <c r="K348" i="8"/>
  <c r="J348" i="8"/>
  <c r="AQ347" i="8"/>
  <c r="AF347" i="8" s="1"/>
  <c r="AP347" i="8"/>
  <c r="AH347" i="8"/>
  <c r="AG347" i="8"/>
  <c r="S347" i="8"/>
  <c r="M347" i="8"/>
  <c r="L347" i="8"/>
  <c r="AO347" i="8" s="1"/>
  <c r="K347" i="8"/>
  <c r="J347" i="8"/>
  <c r="AQ346" i="8"/>
  <c r="AP346" i="8"/>
  <c r="AH346" i="8"/>
  <c r="AD346" i="8"/>
  <c r="M346" i="8"/>
  <c r="L346" i="8"/>
  <c r="AO346" i="8" s="1"/>
  <c r="K346" i="8"/>
  <c r="J346" i="8"/>
  <c r="AQ345" i="8"/>
  <c r="AG345" i="8" s="1"/>
  <c r="AP345" i="8"/>
  <c r="AO345" i="8"/>
  <c r="AH345" i="8"/>
  <c r="AF345" i="8"/>
  <c r="AE345" i="8"/>
  <c r="R345" i="8"/>
  <c r="T345" i="8"/>
  <c r="M345" i="8"/>
  <c r="L345" i="8"/>
  <c r="K345" i="8"/>
  <c r="J345" i="8"/>
  <c r="AQ344" i="8"/>
  <c r="AP344" i="8"/>
  <c r="AH344" i="8"/>
  <c r="AF344" i="8"/>
  <c r="AE344" i="8"/>
  <c r="T344" i="8"/>
  <c r="S344" i="8"/>
  <c r="R344" i="8"/>
  <c r="M344" i="8"/>
  <c r="L344" i="8"/>
  <c r="AO344" i="8" s="1"/>
  <c r="K344" i="8"/>
  <c r="J344" i="8"/>
  <c r="AQ343" i="8"/>
  <c r="AE343" i="8" s="1"/>
  <c r="AP343" i="8"/>
  <c r="AH343" i="8"/>
  <c r="AG343" i="8"/>
  <c r="AF343" i="8"/>
  <c r="T343" i="8"/>
  <c r="S343" i="8"/>
  <c r="R343" i="8"/>
  <c r="U343" i="8" s="1"/>
  <c r="M343" i="8"/>
  <c r="L343" i="8"/>
  <c r="AO343" i="8" s="1"/>
  <c r="K343" i="8"/>
  <c r="J343" i="8"/>
  <c r="AQ342" i="8"/>
  <c r="AE342" i="8" s="1"/>
  <c r="AP342" i="8"/>
  <c r="AF342" i="8" s="1"/>
  <c r="AO342" i="8"/>
  <c r="AH342" i="8"/>
  <c r="AG342" i="8"/>
  <c r="T342" i="8"/>
  <c r="S342" i="8"/>
  <c r="R342" i="8"/>
  <c r="U342" i="8" s="1"/>
  <c r="M342" i="8"/>
  <c r="L342" i="8"/>
  <c r="K342" i="8"/>
  <c r="J342" i="8"/>
  <c r="AQ341" i="8"/>
  <c r="AG341" i="8" s="1"/>
  <c r="AP341" i="8"/>
  <c r="AF341" i="8" s="1"/>
  <c r="AO341" i="8"/>
  <c r="AH341" i="8"/>
  <c r="R341" i="8"/>
  <c r="S341" i="8"/>
  <c r="T341" i="8"/>
  <c r="M341" i="8"/>
  <c r="L341" i="8"/>
  <c r="K341" i="8"/>
  <c r="J341" i="8"/>
  <c r="AQ340" i="8"/>
  <c r="AG340" i="8" s="1"/>
  <c r="AP340" i="8"/>
  <c r="AO340" i="8"/>
  <c r="AH340" i="8"/>
  <c r="M340" i="8"/>
  <c r="L340" i="8"/>
  <c r="K340" i="8"/>
  <c r="J340" i="8"/>
  <c r="AQ339" i="8"/>
  <c r="AP339" i="8"/>
  <c r="AH339" i="8"/>
  <c r="S339" i="8"/>
  <c r="M339" i="8"/>
  <c r="L339" i="8"/>
  <c r="AO339" i="8" s="1"/>
  <c r="K339" i="8"/>
  <c r="J339" i="8"/>
  <c r="AQ338" i="8"/>
  <c r="AP338" i="8"/>
  <c r="AH338" i="8"/>
  <c r="S338" i="8"/>
  <c r="M338" i="8"/>
  <c r="L338" i="8"/>
  <c r="AO338" i="8" s="1"/>
  <c r="K338" i="8"/>
  <c r="J338" i="8"/>
  <c r="AQ337" i="8"/>
  <c r="AP337" i="8"/>
  <c r="AH337" i="8"/>
  <c r="AF337" i="8"/>
  <c r="AD337" i="8"/>
  <c r="R337" i="8"/>
  <c r="AG337" i="8"/>
  <c r="T337" i="8"/>
  <c r="M337" i="8"/>
  <c r="L337" i="8"/>
  <c r="AO337" i="8" s="1"/>
  <c r="K337" i="8"/>
  <c r="J337" i="8"/>
  <c r="AQ336" i="8"/>
  <c r="AP336" i="8"/>
  <c r="AG336" i="8" s="1"/>
  <c r="AH336" i="8"/>
  <c r="AF336" i="8"/>
  <c r="S336" i="8"/>
  <c r="M336" i="8"/>
  <c r="L336" i="8"/>
  <c r="AO336" i="8" s="1"/>
  <c r="K336" i="8"/>
  <c r="J336" i="8"/>
  <c r="AQ335" i="8"/>
  <c r="AF335" i="8" s="1"/>
  <c r="AP335" i="8"/>
  <c r="AO335" i="8"/>
  <c r="AH335" i="8"/>
  <c r="AG335" i="8"/>
  <c r="T335" i="8"/>
  <c r="S335" i="8"/>
  <c r="M335" i="8"/>
  <c r="L335" i="8"/>
  <c r="K335" i="8"/>
  <c r="J335" i="8"/>
  <c r="AQ334" i="8"/>
  <c r="AP334" i="8"/>
  <c r="AG334" i="8" s="1"/>
  <c r="AH334" i="8"/>
  <c r="AE334" i="8"/>
  <c r="M334" i="8"/>
  <c r="L334" i="8"/>
  <c r="AO334" i="8" s="1"/>
  <c r="K334" i="8"/>
  <c r="J334" i="8"/>
  <c r="AQ333" i="8"/>
  <c r="AG333" i="8" s="1"/>
  <c r="AP333" i="8"/>
  <c r="AO333" i="8"/>
  <c r="AH333" i="8"/>
  <c r="AE333" i="8"/>
  <c r="R333" i="8"/>
  <c r="S333" i="8"/>
  <c r="T333" i="8"/>
  <c r="M333" i="8"/>
  <c r="L333" i="8"/>
  <c r="K333" i="8"/>
  <c r="J333" i="8"/>
  <c r="AQ332" i="8"/>
  <c r="AP332" i="8"/>
  <c r="AH332" i="8"/>
  <c r="AF332" i="8"/>
  <c r="AE332" i="8"/>
  <c r="T332" i="8"/>
  <c r="S332" i="8"/>
  <c r="R332" i="8"/>
  <c r="M332" i="8"/>
  <c r="L332" i="8"/>
  <c r="AO332" i="8" s="1"/>
  <c r="K332" i="8"/>
  <c r="J332" i="8"/>
  <c r="AQ331" i="8"/>
  <c r="AE331" i="8" s="1"/>
  <c r="AP331" i="8"/>
  <c r="AH331" i="8"/>
  <c r="AF331" i="8"/>
  <c r="T331" i="8"/>
  <c r="S331" i="8"/>
  <c r="R331" i="8"/>
  <c r="M331" i="8"/>
  <c r="L331" i="8"/>
  <c r="AO331" i="8" s="1"/>
  <c r="K331" i="8"/>
  <c r="J331" i="8"/>
  <c r="AQ330" i="8"/>
  <c r="AE330" i="8" s="1"/>
  <c r="AP330" i="8"/>
  <c r="AF330" i="8" s="1"/>
  <c r="AO330" i="8"/>
  <c r="AH330" i="8"/>
  <c r="AG330" i="8"/>
  <c r="T330" i="8"/>
  <c r="S330" i="8"/>
  <c r="R330" i="8"/>
  <c r="U330" i="8" s="1"/>
  <c r="M330" i="8"/>
  <c r="L330" i="8"/>
  <c r="K330" i="8"/>
  <c r="J330" i="8"/>
  <c r="AQ329" i="8"/>
  <c r="AG329" i="8" s="1"/>
  <c r="AP329" i="8"/>
  <c r="AF329" i="8" s="1"/>
  <c r="AH329" i="8"/>
  <c r="S329" i="8"/>
  <c r="T329" i="8"/>
  <c r="M329" i="8"/>
  <c r="L329" i="8"/>
  <c r="AO329" i="8" s="1"/>
  <c r="K329" i="8"/>
  <c r="J329" i="8"/>
  <c r="AQ328" i="8"/>
  <c r="AG328" i="8" s="1"/>
  <c r="AP328" i="8"/>
  <c r="AO328" i="8"/>
  <c r="AH328" i="8"/>
  <c r="M328" i="8"/>
  <c r="L328" i="8"/>
  <c r="K328" i="8"/>
  <c r="J328" i="8"/>
  <c r="AQ327" i="8"/>
  <c r="AP327" i="8"/>
  <c r="AH327" i="8"/>
  <c r="S327" i="8"/>
  <c r="M327" i="8"/>
  <c r="L327" i="8"/>
  <c r="AO327" i="8" s="1"/>
  <c r="K327" i="8"/>
  <c r="J327" i="8"/>
  <c r="AQ326" i="8"/>
  <c r="AP326" i="8"/>
  <c r="AH326" i="8"/>
  <c r="AD326" i="8"/>
  <c r="S326" i="8"/>
  <c r="M326" i="8"/>
  <c r="L326" i="8"/>
  <c r="AO326" i="8" s="1"/>
  <c r="K326" i="8"/>
  <c r="J326" i="8"/>
  <c r="AQ325" i="8"/>
  <c r="AP325" i="8"/>
  <c r="AH325" i="8"/>
  <c r="AG325" i="8"/>
  <c r="AE325" i="8"/>
  <c r="T325" i="8"/>
  <c r="R325" i="8"/>
  <c r="S325" i="8"/>
  <c r="AF325" i="8"/>
  <c r="M325" i="8"/>
  <c r="L325" i="8"/>
  <c r="AO325" i="8" s="1"/>
  <c r="K325" i="8"/>
  <c r="J325" i="8"/>
  <c r="AQ324" i="8"/>
  <c r="AP324" i="8"/>
  <c r="AG324" i="8" s="1"/>
  <c r="AH324" i="8"/>
  <c r="AF324" i="8"/>
  <c r="S324" i="8"/>
  <c r="M324" i="8"/>
  <c r="L324" i="8"/>
  <c r="AO324" i="8" s="1"/>
  <c r="K324" i="8"/>
  <c r="J324" i="8"/>
  <c r="AQ323" i="8"/>
  <c r="AP323" i="8"/>
  <c r="AH323" i="8"/>
  <c r="AG323" i="8"/>
  <c r="T323" i="8"/>
  <c r="S323" i="8"/>
  <c r="M323" i="8"/>
  <c r="L323" i="8"/>
  <c r="AO323" i="8" s="1"/>
  <c r="K323" i="8"/>
  <c r="J323" i="8"/>
  <c r="AQ322" i="8"/>
  <c r="AP322" i="8"/>
  <c r="AG322" i="8" s="1"/>
  <c r="AH322" i="8"/>
  <c r="AE322" i="8"/>
  <c r="M322" i="8"/>
  <c r="L322" i="8"/>
  <c r="AO322" i="8" s="1"/>
  <c r="K322" i="8"/>
  <c r="J322" i="8"/>
  <c r="AQ321" i="8"/>
  <c r="AG321" i="8" s="1"/>
  <c r="AP321" i="8"/>
  <c r="AO321" i="8"/>
  <c r="AH321" i="8"/>
  <c r="AF321" i="8"/>
  <c r="AE321" i="8"/>
  <c r="S321" i="8"/>
  <c r="R321" i="8"/>
  <c r="T321" i="8"/>
  <c r="M321" i="8"/>
  <c r="L321" i="8"/>
  <c r="K321" i="8"/>
  <c r="J321" i="8"/>
  <c r="AQ320" i="8"/>
  <c r="AP320" i="8"/>
  <c r="AD320" i="8" s="1"/>
  <c r="AO320" i="8"/>
  <c r="AH320" i="8"/>
  <c r="AF320" i="8"/>
  <c r="T320" i="8"/>
  <c r="S320" i="8"/>
  <c r="R320" i="8"/>
  <c r="U320" i="8" s="1"/>
  <c r="V320" i="8" s="1"/>
  <c r="X320" i="8" s="1"/>
  <c r="M320" i="8"/>
  <c r="L320" i="8"/>
  <c r="K320" i="8"/>
  <c r="J320" i="8"/>
  <c r="AQ319" i="8"/>
  <c r="AG319" i="8" s="1"/>
  <c r="AP319" i="8"/>
  <c r="AH319" i="8"/>
  <c r="AF319" i="8"/>
  <c r="S319" i="8"/>
  <c r="M319" i="8"/>
  <c r="L319" i="8"/>
  <c r="AO319" i="8" s="1"/>
  <c r="K319" i="8"/>
  <c r="J319" i="8"/>
  <c r="AQ318" i="8"/>
  <c r="AP318" i="8"/>
  <c r="AO318" i="8"/>
  <c r="AH318" i="8"/>
  <c r="AG318" i="8"/>
  <c r="AF318" i="8"/>
  <c r="AE318" i="8"/>
  <c r="V318" i="8"/>
  <c r="X318" i="8" s="1"/>
  <c r="T318" i="8"/>
  <c r="R318" i="8"/>
  <c r="S318" i="8"/>
  <c r="U318" i="8" s="1"/>
  <c r="M318" i="8"/>
  <c r="L318" i="8"/>
  <c r="K318" i="8"/>
  <c r="J318" i="8"/>
  <c r="AQ317" i="8"/>
  <c r="AG317" i="8" s="1"/>
  <c r="AP317" i="8"/>
  <c r="AH317" i="8"/>
  <c r="S317" i="8"/>
  <c r="T317" i="8"/>
  <c r="M317" i="8"/>
  <c r="L317" i="8"/>
  <c r="AO317" i="8" s="1"/>
  <c r="K317" i="8"/>
  <c r="J317" i="8"/>
  <c r="AQ316" i="8"/>
  <c r="AP316" i="8"/>
  <c r="AO316" i="8"/>
  <c r="AH316" i="8"/>
  <c r="R316" i="8"/>
  <c r="M316" i="8"/>
  <c r="L316" i="8"/>
  <c r="K316" i="8"/>
  <c r="J316" i="8"/>
  <c r="AQ315" i="8"/>
  <c r="AP315" i="8"/>
  <c r="AH315" i="8"/>
  <c r="S315" i="8"/>
  <c r="M315" i="8"/>
  <c r="L315" i="8"/>
  <c r="AO315" i="8" s="1"/>
  <c r="K315" i="8"/>
  <c r="J315" i="8"/>
  <c r="AQ314" i="8"/>
  <c r="AP314" i="8"/>
  <c r="AH314" i="8"/>
  <c r="S314" i="8"/>
  <c r="M314" i="8"/>
  <c r="L314" i="8"/>
  <c r="AO314" i="8" s="1"/>
  <c r="K314" i="8"/>
  <c r="J314" i="8"/>
  <c r="AQ313" i="8"/>
  <c r="AP313" i="8"/>
  <c r="AF313" i="8" s="1"/>
  <c r="AO313" i="8"/>
  <c r="AH313" i="8"/>
  <c r="AG313" i="8"/>
  <c r="AE313" i="8"/>
  <c r="R313" i="8"/>
  <c r="S313" i="8"/>
  <c r="M313" i="8"/>
  <c r="L313" i="8"/>
  <c r="K313" i="8"/>
  <c r="J313" i="8"/>
  <c r="AQ312" i="8"/>
  <c r="AG312" i="8" s="1"/>
  <c r="AP312" i="8"/>
  <c r="AE312" i="8" s="1"/>
  <c r="AH312" i="8"/>
  <c r="S312" i="8"/>
  <c r="M312" i="8"/>
  <c r="L312" i="8"/>
  <c r="AO312" i="8" s="1"/>
  <c r="K312" i="8"/>
  <c r="J312" i="8"/>
  <c r="AQ311" i="8"/>
  <c r="AF311" i="8" s="1"/>
  <c r="AP311" i="8"/>
  <c r="AO311" i="8"/>
  <c r="AH311" i="8"/>
  <c r="AD311" i="8"/>
  <c r="R311" i="8"/>
  <c r="M311" i="8"/>
  <c r="L311" i="8"/>
  <c r="K311" i="8"/>
  <c r="J311" i="8"/>
  <c r="AQ310" i="8"/>
  <c r="AP310" i="8"/>
  <c r="AH310" i="8"/>
  <c r="AF310" i="8"/>
  <c r="R310" i="8"/>
  <c r="M310" i="8"/>
  <c r="L310" i="8"/>
  <c r="AO310" i="8" s="1"/>
  <c r="K310" i="8"/>
  <c r="J310" i="8"/>
  <c r="AQ309" i="8"/>
  <c r="AE309" i="8" s="1"/>
  <c r="AP309" i="8"/>
  <c r="AO309" i="8"/>
  <c r="AH309" i="8"/>
  <c r="AG309" i="8"/>
  <c r="AF309" i="8"/>
  <c r="S309" i="8"/>
  <c r="R309" i="8"/>
  <c r="U309" i="8" s="1"/>
  <c r="M309" i="8"/>
  <c r="L309" i="8"/>
  <c r="K309" i="8"/>
  <c r="J309" i="8"/>
  <c r="AQ308" i="8"/>
  <c r="AP308" i="8"/>
  <c r="AD308" i="8" s="1"/>
  <c r="AH308" i="8"/>
  <c r="AG308" i="8"/>
  <c r="T308" i="8"/>
  <c r="R308" i="8"/>
  <c r="S308" i="8"/>
  <c r="M308" i="8"/>
  <c r="L308" i="8"/>
  <c r="AO308" i="8" s="1"/>
  <c r="K308" i="8"/>
  <c r="J308" i="8"/>
  <c r="AQ307" i="8"/>
  <c r="AE307" i="8" s="1"/>
  <c r="AP307" i="8"/>
  <c r="AO307" i="8"/>
  <c r="AH307" i="8"/>
  <c r="AF307" i="8"/>
  <c r="S307" i="8"/>
  <c r="U307" i="8" s="1"/>
  <c r="V307" i="8" s="1"/>
  <c r="X307" i="8" s="1"/>
  <c r="R307" i="8"/>
  <c r="M307" i="8"/>
  <c r="L307" i="8"/>
  <c r="K307" i="8"/>
  <c r="J307" i="8"/>
  <c r="AQ306" i="8"/>
  <c r="AP306" i="8"/>
  <c r="AF306" i="8" s="1"/>
  <c r="AO306" i="8"/>
  <c r="AH306" i="8"/>
  <c r="AG306" i="8"/>
  <c r="T306" i="8"/>
  <c r="R306" i="8"/>
  <c r="S306" i="8"/>
  <c r="M306" i="8"/>
  <c r="L306" i="8"/>
  <c r="K306" i="8"/>
  <c r="J306" i="8"/>
  <c r="AQ305" i="8"/>
  <c r="AG305" i="8" s="1"/>
  <c r="AP305" i="8"/>
  <c r="AH305" i="8"/>
  <c r="S305" i="8"/>
  <c r="U305" i="8" s="1"/>
  <c r="R305" i="8"/>
  <c r="T305" i="8"/>
  <c r="M305" i="8"/>
  <c r="L305" i="8"/>
  <c r="AO305" i="8" s="1"/>
  <c r="K305" i="8"/>
  <c r="J305" i="8"/>
  <c r="AQ304" i="8"/>
  <c r="AP304" i="8"/>
  <c r="AO304" i="8"/>
  <c r="AH304" i="8"/>
  <c r="S304" i="8"/>
  <c r="U304" i="8" s="1"/>
  <c r="R304" i="8"/>
  <c r="M304" i="8"/>
  <c r="L304" i="8"/>
  <c r="K304" i="8"/>
  <c r="J304" i="8"/>
  <c r="AQ303" i="8"/>
  <c r="AP303" i="8"/>
  <c r="AH303" i="8"/>
  <c r="S303" i="8"/>
  <c r="M303" i="8"/>
  <c r="L303" i="8"/>
  <c r="AO303" i="8" s="1"/>
  <c r="K303" i="8"/>
  <c r="J303" i="8"/>
  <c r="AQ302" i="8"/>
  <c r="AP302" i="8"/>
  <c r="AH302" i="8"/>
  <c r="T302" i="8"/>
  <c r="M302" i="8"/>
  <c r="L302" i="8"/>
  <c r="AO302" i="8" s="1"/>
  <c r="K302" i="8"/>
  <c r="J302" i="8"/>
  <c r="AQ301" i="8"/>
  <c r="AP301" i="8"/>
  <c r="AF301" i="8" s="1"/>
  <c r="AO301" i="8"/>
  <c r="AH301" i="8"/>
  <c r="AG301" i="8"/>
  <c r="R301" i="8"/>
  <c r="S301" i="8"/>
  <c r="M301" i="8"/>
  <c r="L301" i="8"/>
  <c r="K301" i="8"/>
  <c r="J301" i="8"/>
  <c r="AQ300" i="8"/>
  <c r="AG300" i="8" s="1"/>
  <c r="AP300" i="8"/>
  <c r="AH300" i="8"/>
  <c r="S300" i="8"/>
  <c r="M300" i="8"/>
  <c r="L300" i="8"/>
  <c r="AO300" i="8" s="1"/>
  <c r="K300" i="8"/>
  <c r="J300" i="8"/>
  <c r="AQ299" i="8"/>
  <c r="AF299" i="8" s="1"/>
  <c r="AP299" i="8"/>
  <c r="AO299" i="8"/>
  <c r="AH299" i="8"/>
  <c r="AG299" i="8"/>
  <c r="AE299" i="8"/>
  <c r="R299" i="8"/>
  <c r="M299" i="8"/>
  <c r="L299" i="8"/>
  <c r="K299" i="8"/>
  <c r="J299" i="8"/>
  <c r="AQ298" i="8"/>
  <c r="AP298" i="8"/>
  <c r="AG298" i="8" s="1"/>
  <c r="AH298" i="8"/>
  <c r="AE298" i="8"/>
  <c r="R298" i="8"/>
  <c r="M298" i="8"/>
  <c r="L298" i="8"/>
  <c r="AO298" i="8" s="1"/>
  <c r="K298" i="8"/>
  <c r="J298" i="8"/>
  <c r="AQ297" i="8"/>
  <c r="AP297" i="8"/>
  <c r="AO297" i="8"/>
  <c r="AH297" i="8"/>
  <c r="AF297" i="8"/>
  <c r="AD297" i="8"/>
  <c r="R297" i="8"/>
  <c r="M297" i="8"/>
  <c r="L297" i="8"/>
  <c r="K297" i="8"/>
  <c r="J297" i="8"/>
  <c r="AQ296" i="8"/>
  <c r="AP296" i="8"/>
  <c r="AH296" i="8"/>
  <c r="AG296" i="8"/>
  <c r="AE296" i="8"/>
  <c r="T296" i="8"/>
  <c r="R296" i="8"/>
  <c r="U296" i="8" s="1"/>
  <c r="S296" i="8"/>
  <c r="M296" i="8"/>
  <c r="L296" i="8"/>
  <c r="AO296" i="8" s="1"/>
  <c r="K296" i="8"/>
  <c r="J296" i="8"/>
  <c r="AQ295" i="8"/>
  <c r="AE295" i="8" s="1"/>
  <c r="AP295" i="8"/>
  <c r="AO295" i="8"/>
  <c r="AH295" i="8"/>
  <c r="AF295" i="8"/>
  <c r="S295" i="8"/>
  <c r="U295" i="8" s="1"/>
  <c r="V295" i="8" s="1"/>
  <c r="X295" i="8" s="1"/>
  <c r="R295" i="8"/>
  <c r="M295" i="8"/>
  <c r="L295" i="8"/>
  <c r="K295" i="8"/>
  <c r="J295" i="8"/>
  <c r="AQ294" i="8"/>
  <c r="AP294" i="8"/>
  <c r="AF294" i="8" s="1"/>
  <c r="AO294" i="8"/>
  <c r="AH294" i="8"/>
  <c r="AG294" i="8"/>
  <c r="T294" i="8"/>
  <c r="R294" i="8"/>
  <c r="U294" i="8" s="1"/>
  <c r="V294" i="8" s="1"/>
  <c r="X294" i="8" s="1"/>
  <c r="S294" i="8"/>
  <c r="M294" i="8"/>
  <c r="L294" i="8"/>
  <c r="K294" i="8"/>
  <c r="J294" i="8"/>
  <c r="AQ293" i="8"/>
  <c r="AG293" i="8" s="1"/>
  <c r="AP293" i="8"/>
  <c r="AH293" i="8"/>
  <c r="U293" i="8"/>
  <c r="S293" i="8"/>
  <c r="R293" i="8"/>
  <c r="T293" i="8"/>
  <c r="M293" i="8"/>
  <c r="L293" i="8"/>
  <c r="AO293" i="8" s="1"/>
  <c r="K293" i="8"/>
  <c r="J293" i="8"/>
  <c r="AQ292" i="8"/>
  <c r="AP292" i="8"/>
  <c r="AO292" i="8"/>
  <c r="AH292" i="8"/>
  <c r="R292" i="8"/>
  <c r="M292" i="8"/>
  <c r="L292" i="8"/>
  <c r="K292" i="8"/>
  <c r="J292" i="8"/>
  <c r="AQ291" i="8"/>
  <c r="AP291" i="8"/>
  <c r="AH291" i="8"/>
  <c r="S291" i="8"/>
  <c r="M291" i="8"/>
  <c r="L291" i="8"/>
  <c r="AO291" i="8" s="1"/>
  <c r="K291" i="8"/>
  <c r="J291" i="8"/>
  <c r="AQ290" i="8"/>
  <c r="AP290" i="8"/>
  <c r="AH290" i="8"/>
  <c r="T290" i="8"/>
  <c r="M290" i="8"/>
  <c r="L290" i="8"/>
  <c r="AO290" i="8" s="1"/>
  <c r="K290" i="8"/>
  <c r="J290" i="8"/>
  <c r="AQ289" i="8"/>
  <c r="AP289" i="8"/>
  <c r="AG289" i="8" s="1"/>
  <c r="AO289" i="8"/>
  <c r="AH289" i="8"/>
  <c r="AE289" i="8"/>
  <c r="R289" i="8"/>
  <c r="S289" i="8"/>
  <c r="M289" i="8"/>
  <c r="L289" i="8"/>
  <c r="K289" i="8"/>
  <c r="J289" i="8"/>
  <c r="AQ288" i="8"/>
  <c r="AG288" i="8" s="1"/>
  <c r="AP288" i="8"/>
  <c r="AH288" i="8"/>
  <c r="S288" i="8"/>
  <c r="M288" i="8"/>
  <c r="L288" i="8"/>
  <c r="AO288" i="8" s="1"/>
  <c r="K288" i="8"/>
  <c r="J288" i="8"/>
  <c r="AQ287" i="8"/>
  <c r="AF287" i="8" s="1"/>
  <c r="AP287" i="8"/>
  <c r="AO287" i="8"/>
  <c r="AH287" i="8"/>
  <c r="AG287" i="8"/>
  <c r="AE287" i="8"/>
  <c r="R287" i="8"/>
  <c r="M287" i="8"/>
  <c r="L287" i="8"/>
  <c r="K287" i="8"/>
  <c r="J287" i="8"/>
  <c r="AQ286" i="8"/>
  <c r="AP286" i="8"/>
  <c r="AG286" i="8" s="1"/>
  <c r="AH286" i="8"/>
  <c r="AE286" i="8"/>
  <c r="M286" i="8"/>
  <c r="L286" i="8"/>
  <c r="AO286" i="8" s="1"/>
  <c r="K286" i="8"/>
  <c r="J286" i="8"/>
  <c r="AQ285" i="8"/>
  <c r="AE285" i="8" s="1"/>
  <c r="AP285" i="8"/>
  <c r="AO285" i="8"/>
  <c r="AH285" i="8"/>
  <c r="AG285" i="8"/>
  <c r="AF285" i="8"/>
  <c r="S285" i="8"/>
  <c r="R285" i="8"/>
  <c r="M285" i="8"/>
  <c r="L285" i="8"/>
  <c r="K285" i="8"/>
  <c r="J285" i="8"/>
  <c r="AQ284" i="8"/>
  <c r="AP284" i="8"/>
  <c r="AO284" i="8"/>
  <c r="AH284" i="8"/>
  <c r="AG284" i="8"/>
  <c r="AE284" i="8"/>
  <c r="T284" i="8"/>
  <c r="R284" i="8"/>
  <c r="S284" i="8"/>
  <c r="M284" i="8"/>
  <c r="L284" i="8"/>
  <c r="K284" i="8"/>
  <c r="J284" i="8"/>
  <c r="AQ283" i="8"/>
  <c r="AE283" i="8" s="1"/>
  <c r="AP283" i="8"/>
  <c r="AO283" i="8"/>
  <c r="AH283" i="8"/>
  <c r="AF283" i="8"/>
  <c r="S283" i="8"/>
  <c r="R283" i="8"/>
  <c r="U283" i="8" s="1"/>
  <c r="V283" i="8" s="1"/>
  <c r="X283" i="8" s="1"/>
  <c r="M283" i="8"/>
  <c r="L283" i="8"/>
  <c r="K283" i="8"/>
  <c r="J283" i="8"/>
  <c r="AQ282" i="8"/>
  <c r="AP282" i="8"/>
  <c r="AF282" i="8" s="1"/>
  <c r="AO282" i="8"/>
  <c r="AH282" i="8"/>
  <c r="AG282" i="8"/>
  <c r="T282" i="8"/>
  <c r="R282" i="8"/>
  <c r="S282" i="8"/>
  <c r="M282" i="8"/>
  <c r="L282" i="8"/>
  <c r="K282" i="8"/>
  <c r="J282" i="8"/>
  <c r="AQ281" i="8"/>
  <c r="AG281" i="8" s="1"/>
  <c r="AP281" i="8"/>
  <c r="AH281" i="8"/>
  <c r="S281" i="8"/>
  <c r="R281" i="8"/>
  <c r="U281" i="8" s="1"/>
  <c r="T281" i="8"/>
  <c r="M281" i="8"/>
  <c r="L281" i="8"/>
  <c r="AO281" i="8" s="1"/>
  <c r="K281" i="8"/>
  <c r="J281" i="8"/>
  <c r="AQ280" i="8"/>
  <c r="AP280" i="8"/>
  <c r="AO280" i="8"/>
  <c r="AH280" i="8"/>
  <c r="R280" i="8"/>
  <c r="M280" i="8"/>
  <c r="L280" i="8"/>
  <c r="K280" i="8"/>
  <c r="J280" i="8"/>
  <c r="AQ279" i="8"/>
  <c r="AP279" i="8"/>
  <c r="AH279" i="8"/>
  <c r="S279" i="8"/>
  <c r="M279" i="8"/>
  <c r="L279" i="8"/>
  <c r="AO279" i="8" s="1"/>
  <c r="K279" i="8"/>
  <c r="J279" i="8"/>
  <c r="AQ278" i="8"/>
  <c r="AP278" i="8"/>
  <c r="AH278" i="8"/>
  <c r="T278" i="8"/>
  <c r="M278" i="8"/>
  <c r="L278" i="8"/>
  <c r="AO278" i="8" s="1"/>
  <c r="K278" i="8"/>
  <c r="J278" i="8"/>
  <c r="AQ277" i="8"/>
  <c r="AP277" i="8"/>
  <c r="AG277" i="8" s="1"/>
  <c r="AO277" i="8"/>
  <c r="AH277" i="8"/>
  <c r="R277" i="8"/>
  <c r="U277" i="8" s="1"/>
  <c r="S277" i="8"/>
  <c r="V277" i="8"/>
  <c r="X277" i="8" s="1"/>
  <c r="Z277" i="8" s="1"/>
  <c r="AB277" i="8" s="1"/>
  <c r="M277" i="8"/>
  <c r="L277" i="8"/>
  <c r="K277" i="8"/>
  <c r="J277" i="8"/>
  <c r="AQ276" i="8"/>
  <c r="AG276" i="8" s="1"/>
  <c r="AP276" i="8"/>
  <c r="AH276" i="8"/>
  <c r="S276" i="8"/>
  <c r="M276" i="8"/>
  <c r="L276" i="8"/>
  <c r="AO276" i="8" s="1"/>
  <c r="K276" i="8"/>
  <c r="J276" i="8"/>
  <c r="AQ275" i="8"/>
  <c r="AF275" i="8" s="1"/>
  <c r="AP275" i="8"/>
  <c r="AO275" i="8"/>
  <c r="AH275" i="8"/>
  <c r="AG275" i="8"/>
  <c r="AE275" i="8"/>
  <c r="R275" i="8"/>
  <c r="M275" i="8"/>
  <c r="L275" i="8"/>
  <c r="K275" i="8"/>
  <c r="J275" i="8"/>
  <c r="AQ274" i="8"/>
  <c r="AP274" i="8"/>
  <c r="AG274" i="8" s="1"/>
  <c r="AH274" i="8"/>
  <c r="AE274" i="8"/>
  <c r="M274" i="8"/>
  <c r="L274" i="8"/>
  <c r="AO274" i="8" s="1"/>
  <c r="K274" i="8"/>
  <c r="J274" i="8"/>
  <c r="AQ273" i="8"/>
  <c r="AE273" i="8" s="1"/>
  <c r="AP273" i="8"/>
  <c r="AO273" i="8"/>
  <c r="AH273" i="8"/>
  <c r="AG273" i="8"/>
  <c r="AF273" i="8"/>
  <c r="R273" i="8"/>
  <c r="M273" i="8"/>
  <c r="L273" i="8"/>
  <c r="K273" i="8"/>
  <c r="J273" i="8"/>
  <c r="AQ272" i="8"/>
  <c r="AP272" i="8"/>
  <c r="AD272" i="8" s="1"/>
  <c r="AO272" i="8"/>
  <c r="AH272" i="8"/>
  <c r="AG272" i="8"/>
  <c r="T272" i="8"/>
  <c r="R272" i="8"/>
  <c r="U272" i="8" s="1"/>
  <c r="S272" i="8"/>
  <c r="V272" i="8"/>
  <c r="X272" i="8" s="1"/>
  <c r="M272" i="8"/>
  <c r="L272" i="8"/>
  <c r="K272" i="8"/>
  <c r="J272" i="8"/>
  <c r="AQ271" i="8"/>
  <c r="AE271" i="8" s="1"/>
  <c r="AP271" i="8"/>
  <c r="AO271" i="8"/>
  <c r="AH271" i="8"/>
  <c r="AF271" i="8"/>
  <c r="S271" i="8"/>
  <c r="R271" i="8"/>
  <c r="M271" i="8"/>
  <c r="L271" i="8"/>
  <c r="K271" i="8"/>
  <c r="J271" i="8"/>
  <c r="AQ270" i="8"/>
  <c r="AP270" i="8"/>
  <c r="AF270" i="8" s="1"/>
  <c r="AO270" i="8"/>
  <c r="AH270" i="8"/>
  <c r="AG270" i="8"/>
  <c r="T270" i="8"/>
  <c r="R270" i="8"/>
  <c r="U270" i="8" s="1"/>
  <c r="V270" i="8" s="1"/>
  <c r="X270" i="8" s="1"/>
  <c r="S270" i="8"/>
  <c r="M270" i="8"/>
  <c r="L270" i="8"/>
  <c r="K270" i="8"/>
  <c r="J270" i="8"/>
  <c r="AQ269" i="8"/>
  <c r="AG269" i="8" s="1"/>
  <c r="AP269" i="8"/>
  <c r="AH269" i="8"/>
  <c r="S269" i="8"/>
  <c r="R269" i="8"/>
  <c r="U269" i="8" s="1"/>
  <c r="T269" i="8"/>
  <c r="M269" i="8"/>
  <c r="L269" i="8"/>
  <c r="AO269" i="8" s="1"/>
  <c r="K269" i="8"/>
  <c r="J269" i="8"/>
  <c r="AQ268" i="8"/>
  <c r="AP268" i="8"/>
  <c r="AO268" i="8"/>
  <c r="AH268" i="8"/>
  <c r="R268" i="8"/>
  <c r="M268" i="8"/>
  <c r="L268" i="8"/>
  <c r="K268" i="8"/>
  <c r="J268" i="8"/>
  <c r="AQ267" i="8"/>
  <c r="AP267" i="8"/>
  <c r="AH267" i="8"/>
  <c r="S267" i="8"/>
  <c r="M267" i="8"/>
  <c r="L267" i="8"/>
  <c r="AO267" i="8" s="1"/>
  <c r="K267" i="8"/>
  <c r="J267" i="8"/>
  <c r="AQ266" i="8"/>
  <c r="AP266" i="8"/>
  <c r="AH266" i="8"/>
  <c r="T266" i="8"/>
  <c r="M266" i="8"/>
  <c r="L266" i="8"/>
  <c r="AO266" i="8" s="1"/>
  <c r="K266" i="8"/>
  <c r="J266" i="8"/>
  <c r="AQ265" i="8"/>
  <c r="AP265" i="8"/>
  <c r="AG265" i="8" s="1"/>
  <c r="AO265" i="8"/>
  <c r="AH265" i="8"/>
  <c r="R265" i="8"/>
  <c r="S265" i="8"/>
  <c r="M265" i="8"/>
  <c r="L265" i="8"/>
  <c r="K265" i="8"/>
  <c r="J265" i="8"/>
  <c r="AQ264" i="8"/>
  <c r="AG264" i="8" s="1"/>
  <c r="AP264" i="8"/>
  <c r="AH264" i="8"/>
  <c r="AF264" i="8"/>
  <c r="AD264" i="8"/>
  <c r="S264" i="8"/>
  <c r="M264" i="8"/>
  <c r="L264" i="8"/>
  <c r="AO264" i="8" s="1"/>
  <c r="K264" i="8"/>
  <c r="J264" i="8"/>
  <c r="AQ263" i="8"/>
  <c r="AF263" i="8" s="1"/>
  <c r="AP263" i="8"/>
  <c r="AH263" i="8"/>
  <c r="AG263" i="8"/>
  <c r="AE263" i="8"/>
  <c r="R263" i="8"/>
  <c r="M263" i="8"/>
  <c r="L263" i="8"/>
  <c r="AO263" i="8" s="1"/>
  <c r="K263" i="8"/>
  <c r="J263" i="8"/>
  <c r="AQ262" i="8"/>
  <c r="AP262" i="8"/>
  <c r="AG262" i="8" s="1"/>
  <c r="AH262" i="8"/>
  <c r="AE262" i="8"/>
  <c r="R262" i="8"/>
  <c r="M262" i="8"/>
  <c r="L262" i="8"/>
  <c r="AO262" i="8" s="1"/>
  <c r="K262" i="8"/>
  <c r="J262" i="8"/>
  <c r="AQ261" i="8"/>
  <c r="AP261" i="8"/>
  <c r="AO261" i="8"/>
  <c r="AH261" i="8"/>
  <c r="AF261" i="8"/>
  <c r="AD261" i="8"/>
  <c r="S261" i="8"/>
  <c r="R261" i="8"/>
  <c r="M261" i="8"/>
  <c r="L261" i="8"/>
  <c r="K261" i="8"/>
  <c r="J261" i="8"/>
  <c r="AQ260" i="8"/>
  <c r="AP260" i="8"/>
  <c r="AH260" i="8"/>
  <c r="AG260" i="8"/>
  <c r="AE260" i="8"/>
  <c r="T260" i="8"/>
  <c r="R260" i="8"/>
  <c r="U260" i="8" s="1"/>
  <c r="S260" i="8"/>
  <c r="V260" i="8"/>
  <c r="X260" i="8" s="1"/>
  <c r="M260" i="8"/>
  <c r="L260" i="8"/>
  <c r="AO260" i="8" s="1"/>
  <c r="K260" i="8"/>
  <c r="J260" i="8"/>
  <c r="AQ259" i="8"/>
  <c r="AP259" i="8"/>
  <c r="AO259" i="8"/>
  <c r="AH259" i="8"/>
  <c r="AF259" i="8"/>
  <c r="S259" i="8"/>
  <c r="R259" i="8"/>
  <c r="M259" i="8"/>
  <c r="L259" i="8"/>
  <c r="K259" i="8"/>
  <c r="J259" i="8"/>
  <c r="AQ258" i="8"/>
  <c r="AP258" i="8"/>
  <c r="AF258" i="8" s="1"/>
  <c r="AO258" i="8"/>
  <c r="AH258" i="8"/>
  <c r="AG258" i="8"/>
  <c r="T258" i="8"/>
  <c r="R258" i="8"/>
  <c r="U258" i="8" s="1"/>
  <c r="V258" i="8" s="1"/>
  <c r="X258" i="8" s="1"/>
  <c r="S258" i="8"/>
  <c r="M258" i="8"/>
  <c r="L258" i="8"/>
  <c r="K258" i="8"/>
  <c r="J258" i="8"/>
  <c r="AQ257" i="8"/>
  <c r="AG257" i="8" s="1"/>
  <c r="AP257" i="8"/>
  <c r="AH257" i="8"/>
  <c r="S257" i="8"/>
  <c r="R257" i="8"/>
  <c r="U257" i="8" s="1"/>
  <c r="T257" i="8"/>
  <c r="M257" i="8"/>
  <c r="L257" i="8"/>
  <c r="AO257" i="8" s="1"/>
  <c r="K257" i="8"/>
  <c r="J257" i="8"/>
  <c r="AQ256" i="8"/>
  <c r="AP256" i="8"/>
  <c r="AO256" i="8"/>
  <c r="AH256" i="8"/>
  <c r="R256" i="8"/>
  <c r="M256" i="8"/>
  <c r="L256" i="8"/>
  <c r="K256" i="8"/>
  <c r="J256" i="8"/>
  <c r="AQ255" i="8"/>
  <c r="AP255" i="8"/>
  <c r="AH255" i="8"/>
  <c r="S255" i="8"/>
  <c r="M255" i="8"/>
  <c r="L255" i="8"/>
  <c r="AO255" i="8" s="1"/>
  <c r="K255" i="8"/>
  <c r="J255" i="8"/>
  <c r="AQ254" i="8"/>
  <c r="AP254" i="8"/>
  <c r="AH254" i="8"/>
  <c r="T254" i="8"/>
  <c r="M254" i="8"/>
  <c r="L254" i="8"/>
  <c r="AO254" i="8" s="1"/>
  <c r="K254" i="8"/>
  <c r="J254" i="8"/>
  <c r="AQ253" i="8"/>
  <c r="AG253" i="8" s="1"/>
  <c r="AP253" i="8"/>
  <c r="AF253" i="8" s="1"/>
  <c r="AO253" i="8"/>
  <c r="AH253" i="8"/>
  <c r="R253" i="8"/>
  <c r="S253" i="8"/>
  <c r="M253" i="8"/>
  <c r="L253" i="8"/>
  <c r="K253" i="8"/>
  <c r="J253" i="8"/>
  <c r="AQ252" i="8"/>
  <c r="AG252" i="8" s="1"/>
  <c r="AP252" i="8"/>
  <c r="AH252" i="8"/>
  <c r="S252" i="8"/>
  <c r="M252" i="8"/>
  <c r="L252" i="8"/>
  <c r="AO252" i="8" s="1"/>
  <c r="K252" i="8"/>
  <c r="J252" i="8"/>
  <c r="AQ251" i="8"/>
  <c r="AF251" i="8" s="1"/>
  <c r="AP251" i="8"/>
  <c r="AH251" i="8"/>
  <c r="AG251" i="8"/>
  <c r="AE251" i="8"/>
  <c r="R251" i="8"/>
  <c r="M251" i="8"/>
  <c r="L251" i="8"/>
  <c r="AO251" i="8" s="1"/>
  <c r="K251" i="8"/>
  <c r="J251" i="8"/>
  <c r="AQ250" i="8"/>
  <c r="AG250" i="8" s="1"/>
  <c r="AP250" i="8"/>
  <c r="AH250" i="8"/>
  <c r="AE250" i="8"/>
  <c r="M250" i="8"/>
  <c r="L250" i="8"/>
  <c r="AO250" i="8" s="1"/>
  <c r="K250" i="8"/>
  <c r="J250" i="8"/>
  <c r="AQ249" i="8"/>
  <c r="AP249" i="8"/>
  <c r="AO249" i="8"/>
  <c r="AH249" i="8"/>
  <c r="AF249" i="8"/>
  <c r="AD249" i="8"/>
  <c r="S249" i="8"/>
  <c r="R249" i="8"/>
  <c r="M249" i="8"/>
  <c r="L249" i="8"/>
  <c r="K249" i="8"/>
  <c r="J249" i="8"/>
  <c r="AQ248" i="8"/>
  <c r="AP248" i="8"/>
  <c r="AD248" i="8" s="1"/>
  <c r="AH248" i="8"/>
  <c r="AG248" i="8"/>
  <c r="T248" i="8"/>
  <c r="R248" i="8"/>
  <c r="U248" i="8" s="1"/>
  <c r="S248" i="8"/>
  <c r="M248" i="8"/>
  <c r="L248" i="8"/>
  <c r="AO248" i="8" s="1"/>
  <c r="K248" i="8"/>
  <c r="J248" i="8"/>
  <c r="AQ247" i="8"/>
  <c r="AE247" i="8" s="1"/>
  <c r="AP247" i="8"/>
  <c r="AO247" i="8"/>
  <c r="AH247" i="8"/>
  <c r="AF247" i="8"/>
  <c r="S247" i="8"/>
  <c r="R247" i="8"/>
  <c r="U247" i="8" s="1"/>
  <c r="V247" i="8" s="1"/>
  <c r="X247" i="8" s="1"/>
  <c r="M247" i="8"/>
  <c r="L247" i="8"/>
  <c r="K247" i="8"/>
  <c r="J247" i="8"/>
  <c r="AQ246" i="8"/>
  <c r="AP246" i="8"/>
  <c r="AF246" i="8" s="1"/>
  <c r="AO246" i="8"/>
  <c r="AH246" i="8"/>
  <c r="AG246" i="8"/>
  <c r="T246" i="8"/>
  <c r="R246" i="8"/>
  <c r="S246" i="8"/>
  <c r="M246" i="8"/>
  <c r="L246" i="8"/>
  <c r="K246" i="8"/>
  <c r="J246" i="8"/>
  <c r="AQ245" i="8"/>
  <c r="AP245" i="8"/>
  <c r="AH245" i="8"/>
  <c r="S245" i="8"/>
  <c r="R245" i="8"/>
  <c r="U245" i="8" s="1"/>
  <c r="T245" i="8"/>
  <c r="M245" i="8"/>
  <c r="L245" i="8"/>
  <c r="AO245" i="8" s="1"/>
  <c r="K245" i="8"/>
  <c r="J245" i="8"/>
  <c r="AQ244" i="8"/>
  <c r="AP244" i="8"/>
  <c r="AO244" i="8"/>
  <c r="AH244" i="8"/>
  <c r="R244" i="8"/>
  <c r="M244" i="8"/>
  <c r="L244" i="8"/>
  <c r="K244" i="8"/>
  <c r="J244" i="8"/>
  <c r="AQ243" i="8"/>
  <c r="AP243" i="8"/>
  <c r="AH243" i="8"/>
  <c r="S243" i="8"/>
  <c r="M243" i="8"/>
  <c r="L243" i="8"/>
  <c r="AO243" i="8" s="1"/>
  <c r="K243" i="8"/>
  <c r="J243" i="8"/>
  <c r="AQ242" i="8"/>
  <c r="AP242" i="8"/>
  <c r="AH242" i="8"/>
  <c r="T242" i="8"/>
  <c r="M242" i="8"/>
  <c r="L242" i="8"/>
  <c r="AO242" i="8" s="1"/>
  <c r="K242" i="8"/>
  <c r="J242" i="8"/>
  <c r="AQ241" i="8"/>
  <c r="AG241" i="8" s="1"/>
  <c r="AP241" i="8"/>
  <c r="AF241" i="8" s="1"/>
  <c r="AO241" i="8"/>
  <c r="AH241" i="8"/>
  <c r="R241" i="8"/>
  <c r="S241" i="8"/>
  <c r="M241" i="8"/>
  <c r="L241" i="8"/>
  <c r="K241" i="8"/>
  <c r="J241" i="8"/>
  <c r="AQ240" i="8"/>
  <c r="AG240" i="8" s="1"/>
  <c r="AP240" i="8"/>
  <c r="AH240" i="8"/>
  <c r="AF240" i="8"/>
  <c r="AD240" i="8"/>
  <c r="S240" i="8"/>
  <c r="M240" i="8"/>
  <c r="L240" i="8"/>
  <c r="AO240" i="8" s="1"/>
  <c r="K240" i="8"/>
  <c r="J240" i="8"/>
  <c r="AQ239" i="8"/>
  <c r="AF239" i="8" s="1"/>
  <c r="AP239" i="8"/>
  <c r="AH239" i="8"/>
  <c r="AG239" i="8"/>
  <c r="AE239" i="8"/>
  <c r="R239" i="8"/>
  <c r="M239" i="8"/>
  <c r="L239" i="8"/>
  <c r="AO239" i="8" s="1"/>
  <c r="K239" i="8"/>
  <c r="J239" i="8"/>
  <c r="AQ238" i="8"/>
  <c r="AP238" i="8"/>
  <c r="AG238" i="8" s="1"/>
  <c r="AH238" i="8"/>
  <c r="AE238" i="8"/>
  <c r="M238" i="8"/>
  <c r="L238" i="8"/>
  <c r="AO238" i="8" s="1"/>
  <c r="K238" i="8"/>
  <c r="J238" i="8"/>
  <c r="AQ237" i="8"/>
  <c r="AP237" i="8"/>
  <c r="AO237" i="8"/>
  <c r="AH237" i="8"/>
  <c r="AF237" i="8"/>
  <c r="AD237" i="8"/>
  <c r="R237" i="8"/>
  <c r="M237" i="8"/>
  <c r="L237" i="8"/>
  <c r="K237" i="8"/>
  <c r="J237" i="8"/>
  <c r="AQ236" i="8"/>
  <c r="AP236" i="8"/>
  <c r="AH236" i="8"/>
  <c r="AG236" i="8"/>
  <c r="AE236" i="8"/>
  <c r="T236" i="8"/>
  <c r="R236" i="8"/>
  <c r="U236" i="8" s="1"/>
  <c r="S236" i="8"/>
  <c r="M236" i="8"/>
  <c r="L236" i="8"/>
  <c r="AO236" i="8" s="1"/>
  <c r="K236" i="8"/>
  <c r="J236" i="8"/>
  <c r="AQ235" i="8"/>
  <c r="AE235" i="8" s="1"/>
  <c r="AP235" i="8"/>
  <c r="AO235" i="8"/>
  <c r="AH235" i="8"/>
  <c r="AF235" i="8"/>
  <c r="S235" i="8"/>
  <c r="U235" i="8" s="1"/>
  <c r="V235" i="8" s="1"/>
  <c r="X235" i="8" s="1"/>
  <c r="R235" i="8"/>
  <c r="M235" i="8"/>
  <c r="L235" i="8"/>
  <c r="K235" i="8"/>
  <c r="J235" i="8"/>
  <c r="AQ234" i="8"/>
  <c r="AP234" i="8"/>
  <c r="AF234" i="8" s="1"/>
  <c r="AO234" i="8"/>
  <c r="AH234" i="8"/>
  <c r="AG234" i="8"/>
  <c r="T234" i="8"/>
  <c r="R234" i="8"/>
  <c r="S234" i="8"/>
  <c r="M234" i="8"/>
  <c r="L234" i="8"/>
  <c r="K234" i="8"/>
  <c r="J234" i="8"/>
  <c r="AQ233" i="8"/>
  <c r="AP233" i="8"/>
  <c r="AH233" i="8"/>
  <c r="U233" i="8"/>
  <c r="V233" i="8" s="1"/>
  <c r="X233" i="8" s="1"/>
  <c r="T233" i="8"/>
  <c r="S233" i="8"/>
  <c r="R233" i="8"/>
  <c r="M233" i="8"/>
  <c r="L233" i="8"/>
  <c r="AO233" i="8" s="1"/>
  <c r="K233" i="8"/>
  <c r="J233" i="8"/>
  <c r="AQ232" i="8"/>
  <c r="AP232" i="8"/>
  <c r="AO232" i="8"/>
  <c r="AH232" i="8"/>
  <c r="R232" i="8"/>
  <c r="M232" i="8"/>
  <c r="L232" i="8"/>
  <c r="K232" i="8"/>
  <c r="J232" i="8"/>
  <c r="AQ231" i="8"/>
  <c r="AP231" i="8"/>
  <c r="AH231" i="8"/>
  <c r="S231" i="8"/>
  <c r="M231" i="8"/>
  <c r="L231" i="8"/>
  <c r="AO231" i="8" s="1"/>
  <c r="K231" i="8"/>
  <c r="J231" i="8"/>
  <c r="AQ230" i="8"/>
  <c r="AP230" i="8"/>
  <c r="AH230" i="8"/>
  <c r="T230" i="8"/>
  <c r="M230" i="8"/>
  <c r="L230" i="8"/>
  <c r="AO230" i="8" s="1"/>
  <c r="K230" i="8"/>
  <c r="J230" i="8"/>
  <c r="AQ229" i="8"/>
  <c r="AG229" i="8" s="1"/>
  <c r="AP229" i="8"/>
  <c r="AF229" i="8" s="1"/>
  <c r="AO229" i="8"/>
  <c r="AH229" i="8"/>
  <c r="R229" i="8"/>
  <c r="S229" i="8"/>
  <c r="M229" i="8"/>
  <c r="L229" i="8"/>
  <c r="K229" i="8"/>
  <c r="J229" i="8"/>
  <c r="AQ228" i="8"/>
  <c r="AG228" i="8" s="1"/>
  <c r="AP228" i="8"/>
  <c r="AH228" i="8"/>
  <c r="AF228" i="8"/>
  <c r="AD228" i="8"/>
  <c r="S228" i="8"/>
  <c r="M228" i="8"/>
  <c r="L228" i="8"/>
  <c r="AO228" i="8" s="1"/>
  <c r="K228" i="8"/>
  <c r="J228" i="8"/>
  <c r="AQ227" i="8"/>
  <c r="AF227" i="8" s="1"/>
  <c r="AP227" i="8"/>
  <c r="AH227" i="8"/>
  <c r="AG227" i="8"/>
  <c r="AE227" i="8"/>
  <c r="R227" i="8"/>
  <c r="M227" i="8"/>
  <c r="L227" i="8"/>
  <c r="AO227" i="8" s="1"/>
  <c r="K227" i="8"/>
  <c r="J227" i="8"/>
  <c r="AQ226" i="8"/>
  <c r="AP226" i="8"/>
  <c r="AG226" i="8" s="1"/>
  <c r="AH226" i="8"/>
  <c r="AE226" i="8"/>
  <c r="R226" i="8"/>
  <c r="M226" i="8"/>
  <c r="L226" i="8"/>
  <c r="AO226" i="8" s="1"/>
  <c r="K226" i="8"/>
  <c r="J226" i="8"/>
  <c r="AQ225" i="8"/>
  <c r="AP225" i="8"/>
  <c r="AO225" i="8"/>
  <c r="AH225" i="8"/>
  <c r="AF225" i="8"/>
  <c r="AD225" i="8"/>
  <c r="S225" i="8"/>
  <c r="R225" i="8"/>
  <c r="M225" i="8"/>
  <c r="L225" i="8"/>
  <c r="K225" i="8"/>
  <c r="J225" i="8"/>
  <c r="AQ224" i="8"/>
  <c r="AP224" i="8"/>
  <c r="AH224" i="8"/>
  <c r="AG224" i="8"/>
  <c r="AE224" i="8"/>
  <c r="T224" i="8"/>
  <c r="R224" i="8"/>
  <c r="U224" i="8" s="1"/>
  <c r="S224" i="8"/>
  <c r="M224" i="8"/>
  <c r="L224" i="8"/>
  <c r="AO224" i="8" s="1"/>
  <c r="K224" i="8"/>
  <c r="J224" i="8"/>
  <c r="AQ223" i="8"/>
  <c r="AP223" i="8"/>
  <c r="AO223" i="8"/>
  <c r="AH223" i="8"/>
  <c r="AF223" i="8"/>
  <c r="S223" i="8"/>
  <c r="R223" i="8"/>
  <c r="M223" i="8"/>
  <c r="L223" i="8"/>
  <c r="K223" i="8"/>
  <c r="J223" i="8"/>
  <c r="AQ222" i="8"/>
  <c r="AP222" i="8"/>
  <c r="AF222" i="8" s="1"/>
  <c r="AO222" i="8"/>
  <c r="AH222" i="8"/>
  <c r="AG222" i="8"/>
  <c r="T222" i="8"/>
  <c r="R222" i="8"/>
  <c r="S222" i="8"/>
  <c r="M222" i="8"/>
  <c r="L222" i="8"/>
  <c r="K222" i="8"/>
  <c r="J222" i="8"/>
  <c r="AQ221" i="8"/>
  <c r="AP221" i="8"/>
  <c r="AH221" i="8"/>
  <c r="S221" i="8"/>
  <c r="T221" i="8"/>
  <c r="M221" i="8"/>
  <c r="L221" i="8"/>
  <c r="AO221" i="8" s="1"/>
  <c r="K221" i="8"/>
  <c r="J221" i="8"/>
  <c r="AQ220" i="8"/>
  <c r="AP220" i="8"/>
  <c r="AO220" i="8"/>
  <c r="AH220" i="8"/>
  <c r="R220" i="8"/>
  <c r="M220" i="8"/>
  <c r="L220" i="8"/>
  <c r="K220" i="8"/>
  <c r="J220" i="8"/>
  <c r="AQ219" i="8"/>
  <c r="AP219" i="8"/>
  <c r="AH219" i="8"/>
  <c r="S219" i="8"/>
  <c r="M219" i="8"/>
  <c r="L219" i="8"/>
  <c r="AO219" i="8" s="1"/>
  <c r="K219" i="8"/>
  <c r="J219" i="8"/>
  <c r="AQ218" i="8"/>
  <c r="AP218" i="8"/>
  <c r="AH218" i="8"/>
  <c r="T218" i="8"/>
  <c r="M218" i="8"/>
  <c r="L218" i="8"/>
  <c r="AO218" i="8" s="1"/>
  <c r="K218" i="8"/>
  <c r="J218" i="8"/>
  <c r="AQ217" i="8"/>
  <c r="AG217" i="8" s="1"/>
  <c r="AP217" i="8"/>
  <c r="AF217" i="8" s="1"/>
  <c r="AO217" i="8"/>
  <c r="AH217" i="8"/>
  <c r="AE217" i="8"/>
  <c r="R217" i="8"/>
  <c r="S217" i="8"/>
  <c r="M217" i="8"/>
  <c r="L217" i="8"/>
  <c r="K217" i="8"/>
  <c r="J217" i="8"/>
  <c r="AQ216" i="8"/>
  <c r="AG216" i="8" s="1"/>
  <c r="AP216" i="8"/>
  <c r="AH216" i="8"/>
  <c r="S216" i="8"/>
  <c r="M216" i="8"/>
  <c r="L216" i="8"/>
  <c r="AO216" i="8" s="1"/>
  <c r="K216" i="8"/>
  <c r="J216" i="8"/>
  <c r="AQ215" i="8"/>
  <c r="AF215" i="8" s="1"/>
  <c r="AP215" i="8"/>
  <c r="AH215" i="8"/>
  <c r="AD215" i="8"/>
  <c r="R215" i="8"/>
  <c r="M215" i="8"/>
  <c r="L215" i="8"/>
  <c r="AO215" i="8" s="1"/>
  <c r="K215" i="8"/>
  <c r="J215" i="8"/>
  <c r="AQ214" i="8"/>
  <c r="AP214" i="8"/>
  <c r="AG214" i="8" s="1"/>
  <c r="AH214" i="8"/>
  <c r="AE214" i="8"/>
  <c r="M214" i="8"/>
  <c r="L214" i="8"/>
  <c r="AO214" i="8" s="1"/>
  <c r="K214" i="8"/>
  <c r="J214" i="8"/>
  <c r="AQ213" i="8"/>
  <c r="AE213" i="8" s="1"/>
  <c r="AP213" i="8"/>
  <c r="AO213" i="8"/>
  <c r="AH213" i="8"/>
  <c r="AG213" i="8"/>
  <c r="AF213" i="8"/>
  <c r="R213" i="8"/>
  <c r="M213" i="8"/>
  <c r="L213" i="8"/>
  <c r="K213" i="8"/>
  <c r="J213" i="8"/>
  <c r="AQ212" i="8"/>
  <c r="AP212" i="8"/>
  <c r="AH212" i="8"/>
  <c r="AG212" i="8"/>
  <c r="AE212" i="8"/>
  <c r="T212" i="8"/>
  <c r="R212" i="8"/>
  <c r="U212" i="8" s="1"/>
  <c r="V212" i="8" s="1"/>
  <c r="X212" i="8" s="1"/>
  <c r="S212" i="8"/>
  <c r="M212" i="8"/>
  <c r="L212" i="8"/>
  <c r="AO212" i="8" s="1"/>
  <c r="K212" i="8"/>
  <c r="J212" i="8"/>
  <c r="AQ211" i="8"/>
  <c r="AP211" i="8"/>
  <c r="AO211" i="8"/>
  <c r="AH211" i="8"/>
  <c r="AF211" i="8"/>
  <c r="S211" i="8"/>
  <c r="R211" i="8"/>
  <c r="M211" i="8"/>
  <c r="L211" i="8"/>
  <c r="K211" i="8"/>
  <c r="J211" i="8"/>
  <c r="AQ210" i="8"/>
  <c r="AP210" i="8"/>
  <c r="AF210" i="8" s="1"/>
  <c r="AO210" i="8"/>
  <c r="AH210" i="8"/>
  <c r="AG210" i="8"/>
  <c r="T210" i="8"/>
  <c r="R210" i="8"/>
  <c r="U210" i="8" s="1"/>
  <c r="V210" i="8" s="1"/>
  <c r="X210" i="8" s="1"/>
  <c r="S210" i="8"/>
  <c r="M210" i="8"/>
  <c r="L210" i="8"/>
  <c r="K210" i="8"/>
  <c r="J210" i="8"/>
  <c r="AQ209" i="8"/>
  <c r="AP209" i="8"/>
  <c r="AH209" i="8"/>
  <c r="S209" i="8"/>
  <c r="R209" i="8"/>
  <c r="U209" i="8" s="1"/>
  <c r="T209" i="8"/>
  <c r="M209" i="8"/>
  <c r="L209" i="8"/>
  <c r="AO209" i="8" s="1"/>
  <c r="K209" i="8"/>
  <c r="J209" i="8"/>
  <c r="AQ208" i="8"/>
  <c r="AP208" i="8"/>
  <c r="AO208" i="8"/>
  <c r="AH208" i="8"/>
  <c r="R208" i="8"/>
  <c r="M208" i="8"/>
  <c r="L208" i="8"/>
  <c r="K208" i="8"/>
  <c r="J208" i="8"/>
  <c r="AQ207" i="8"/>
  <c r="AP207" i="8"/>
  <c r="AH207" i="8"/>
  <c r="S207" i="8"/>
  <c r="M207" i="8"/>
  <c r="L207" i="8"/>
  <c r="AO207" i="8" s="1"/>
  <c r="K207" i="8"/>
  <c r="J207" i="8"/>
  <c r="AQ206" i="8"/>
  <c r="AP206" i="8"/>
  <c r="AH206" i="8"/>
  <c r="R206" i="8"/>
  <c r="T206" i="8"/>
  <c r="M206" i="8"/>
  <c r="L206" i="8"/>
  <c r="AO206" i="8" s="1"/>
  <c r="K206" i="8"/>
  <c r="J206" i="8"/>
  <c r="AQ205" i="8"/>
  <c r="AG205" i="8" s="1"/>
  <c r="AP205" i="8"/>
  <c r="AF205" i="8" s="1"/>
  <c r="AH205" i="8"/>
  <c r="S205" i="8"/>
  <c r="R205" i="8"/>
  <c r="M205" i="8"/>
  <c r="L205" i="8"/>
  <c r="AO205" i="8" s="1"/>
  <c r="K205" i="8"/>
  <c r="J205" i="8"/>
  <c r="AQ204" i="8"/>
  <c r="AG204" i="8" s="1"/>
  <c r="AP204" i="8"/>
  <c r="AH204" i="8"/>
  <c r="S204" i="8"/>
  <c r="M204" i="8"/>
  <c r="L204" i="8"/>
  <c r="AO204" i="8" s="1"/>
  <c r="K204" i="8"/>
  <c r="J204" i="8"/>
  <c r="AQ203" i="8"/>
  <c r="AP203" i="8"/>
  <c r="AF203" i="8" s="1"/>
  <c r="AH203" i="8"/>
  <c r="AG203" i="8"/>
  <c r="AE203" i="8"/>
  <c r="R203" i="8"/>
  <c r="M203" i="8"/>
  <c r="L203" i="8"/>
  <c r="AO203" i="8" s="1"/>
  <c r="K203" i="8"/>
  <c r="J203" i="8"/>
  <c r="AQ202" i="8"/>
  <c r="AG202" i="8" s="1"/>
  <c r="AP202" i="8"/>
  <c r="AH202" i="8"/>
  <c r="AE202" i="8"/>
  <c r="R202" i="8"/>
  <c r="M202" i="8"/>
  <c r="L202" i="8"/>
  <c r="AO202" i="8" s="1"/>
  <c r="K202" i="8"/>
  <c r="J202" i="8"/>
  <c r="AQ201" i="8"/>
  <c r="AP201" i="8"/>
  <c r="AO201" i="8"/>
  <c r="AH201" i="8"/>
  <c r="AF201" i="8"/>
  <c r="AD201" i="8"/>
  <c r="S201" i="8"/>
  <c r="R201" i="8"/>
  <c r="M201" i="8"/>
  <c r="L201" i="8"/>
  <c r="K201" i="8"/>
  <c r="J201" i="8"/>
  <c r="AQ200" i="8"/>
  <c r="AP200" i="8"/>
  <c r="AD200" i="8" s="1"/>
  <c r="AH200" i="8"/>
  <c r="AG200" i="8"/>
  <c r="T200" i="8"/>
  <c r="R200" i="8"/>
  <c r="S200" i="8"/>
  <c r="M200" i="8"/>
  <c r="L200" i="8"/>
  <c r="AO200" i="8" s="1"/>
  <c r="K200" i="8"/>
  <c r="J200" i="8"/>
  <c r="AQ199" i="8"/>
  <c r="AP199" i="8"/>
  <c r="AO199" i="8"/>
  <c r="AH199" i="8"/>
  <c r="AF199" i="8"/>
  <c r="S199" i="8"/>
  <c r="R199" i="8"/>
  <c r="U199" i="8" s="1"/>
  <c r="V199" i="8" s="1"/>
  <c r="X199" i="8" s="1"/>
  <c r="M199" i="8"/>
  <c r="L199" i="8"/>
  <c r="K199" i="8"/>
  <c r="J199" i="8"/>
  <c r="AQ198" i="8"/>
  <c r="AP198" i="8"/>
  <c r="AF198" i="8" s="1"/>
  <c r="AO198" i="8"/>
  <c r="AH198" i="8"/>
  <c r="AG198" i="8"/>
  <c r="T198" i="8"/>
  <c r="R198" i="8"/>
  <c r="S198" i="8"/>
  <c r="M198" i="8"/>
  <c r="L198" i="8"/>
  <c r="K198" i="8"/>
  <c r="J198" i="8"/>
  <c r="AQ197" i="8"/>
  <c r="AG197" i="8" s="1"/>
  <c r="AP197" i="8"/>
  <c r="AH197" i="8"/>
  <c r="S197" i="8"/>
  <c r="T197" i="8"/>
  <c r="M197" i="8"/>
  <c r="L197" i="8"/>
  <c r="AO197" i="8" s="1"/>
  <c r="K197" i="8"/>
  <c r="J197" i="8"/>
  <c r="AQ196" i="8"/>
  <c r="AP196" i="8"/>
  <c r="AO196" i="8"/>
  <c r="AH196" i="8"/>
  <c r="R196" i="8"/>
  <c r="M196" i="8"/>
  <c r="L196" i="8"/>
  <c r="K196" i="8"/>
  <c r="J196" i="8"/>
  <c r="AQ195" i="8"/>
  <c r="AP195" i="8"/>
  <c r="AH195" i="8"/>
  <c r="S195" i="8"/>
  <c r="M195" i="8"/>
  <c r="L195" i="8"/>
  <c r="AO195" i="8" s="1"/>
  <c r="K195" i="8"/>
  <c r="J195" i="8"/>
  <c r="AQ194" i="8"/>
  <c r="AP194" i="8"/>
  <c r="AH194" i="8"/>
  <c r="T194" i="8"/>
  <c r="M194" i="8"/>
  <c r="L194" i="8"/>
  <c r="AO194" i="8" s="1"/>
  <c r="K194" i="8"/>
  <c r="J194" i="8"/>
  <c r="AQ193" i="8"/>
  <c r="AP193" i="8"/>
  <c r="AG193" i="8" s="1"/>
  <c r="AH193" i="8"/>
  <c r="AE193" i="8"/>
  <c r="R193" i="8"/>
  <c r="S193" i="8"/>
  <c r="M193" i="8"/>
  <c r="L193" i="8"/>
  <c r="AO193" i="8" s="1"/>
  <c r="K193" i="8"/>
  <c r="J193" i="8"/>
  <c r="AQ192" i="8"/>
  <c r="AG192" i="8" s="1"/>
  <c r="AP192" i="8"/>
  <c r="AH192" i="8"/>
  <c r="AF192" i="8"/>
  <c r="AD192" i="8"/>
  <c r="S192" i="8"/>
  <c r="M192" i="8"/>
  <c r="L192" i="8"/>
  <c r="AO192" i="8" s="1"/>
  <c r="K192" i="8"/>
  <c r="J192" i="8"/>
  <c r="AQ191" i="8"/>
  <c r="AP191" i="8"/>
  <c r="AF191" i="8" s="1"/>
  <c r="AH191" i="8"/>
  <c r="AG191" i="8"/>
  <c r="AE191" i="8"/>
  <c r="R191" i="8"/>
  <c r="M191" i="8"/>
  <c r="L191" i="8"/>
  <c r="AO191" i="8" s="1"/>
  <c r="K191" i="8"/>
  <c r="J191" i="8"/>
  <c r="AQ190" i="8"/>
  <c r="AP190" i="8"/>
  <c r="AH190" i="8"/>
  <c r="AF190" i="8"/>
  <c r="AD190" i="8"/>
  <c r="R190" i="8"/>
  <c r="M190" i="8"/>
  <c r="L190" i="8"/>
  <c r="AO190" i="8" s="1"/>
  <c r="K190" i="8"/>
  <c r="J190" i="8"/>
  <c r="AQ189" i="8"/>
  <c r="AP189" i="8"/>
  <c r="AO189" i="8"/>
  <c r="AH189" i="8"/>
  <c r="AG189" i="8"/>
  <c r="AF189" i="8"/>
  <c r="AE189" i="8"/>
  <c r="S189" i="8"/>
  <c r="R189" i="8"/>
  <c r="M189" i="8"/>
  <c r="L189" i="8"/>
  <c r="K189" i="8"/>
  <c r="J189" i="8"/>
  <c r="AQ188" i="8"/>
  <c r="AP188" i="8"/>
  <c r="AH188" i="8"/>
  <c r="AG188" i="8"/>
  <c r="AE188" i="8"/>
  <c r="T188" i="8"/>
  <c r="S188" i="8"/>
  <c r="R188" i="8"/>
  <c r="M188" i="8"/>
  <c r="L188" i="8"/>
  <c r="AO188" i="8" s="1"/>
  <c r="K188" i="8"/>
  <c r="J188" i="8"/>
  <c r="AQ187" i="8"/>
  <c r="AP187" i="8"/>
  <c r="AO187" i="8"/>
  <c r="AH187" i="8"/>
  <c r="AF187" i="8"/>
  <c r="S187" i="8"/>
  <c r="R187" i="8"/>
  <c r="U187" i="8" s="1"/>
  <c r="V187" i="8" s="1"/>
  <c r="X187" i="8" s="1"/>
  <c r="M187" i="8"/>
  <c r="L187" i="8"/>
  <c r="K187" i="8"/>
  <c r="J187" i="8"/>
  <c r="AQ186" i="8"/>
  <c r="AP186" i="8"/>
  <c r="AF186" i="8" s="1"/>
  <c r="AO186" i="8"/>
  <c r="AH186" i="8"/>
  <c r="AG186" i="8"/>
  <c r="T186" i="8"/>
  <c r="R186" i="8"/>
  <c r="S186" i="8"/>
  <c r="M186" i="8"/>
  <c r="L186" i="8"/>
  <c r="K186" i="8"/>
  <c r="J186" i="8"/>
  <c r="AQ185" i="8"/>
  <c r="AG185" i="8" s="1"/>
  <c r="AP185" i="8"/>
  <c r="AH185" i="8"/>
  <c r="S185" i="8"/>
  <c r="U185" i="8" s="1"/>
  <c r="V185" i="8" s="1"/>
  <c r="X185" i="8" s="1"/>
  <c r="R185" i="8"/>
  <c r="T185" i="8"/>
  <c r="M185" i="8"/>
  <c r="L185" i="8"/>
  <c r="AO185" i="8" s="1"/>
  <c r="K185" i="8"/>
  <c r="J185" i="8"/>
  <c r="AQ184" i="8"/>
  <c r="AP184" i="8"/>
  <c r="AO184" i="8"/>
  <c r="AH184" i="8"/>
  <c r="R184" i="8"/>
  <c r="M184" i="8"/>
  <c r="L184" i="8"/>
  <c r="K184" i="8"/>
  <c r="J184" i="8"/>
  <c r="AQ183" i="8"/>
  <c r="AE183" i="8" s="1"/>
  <c r="AP183" i="8"/>
  <c r="AH183" i="8"/>
  <c r="S183" i="8"/>
  <c r="M183" i="8"/>
  <c r="L183" i="8"/>
  <c r="AO183" i="8" s="1"/>
  <c r="K183" i="8"/>
  <c r="J183" i="8"/>
  <c r="AQ182" i="8"/>
  <c r="AP182" i="8"/>
  <c r="AH182" i="8"/>
  <c r="T182" i="8"/>
  <c r="M182" i="8"/>
  <c r="L182" i="8"/>
  <c r="AO182" i="8" s="1"/>
  <c r="K182" i="8"/>
  <c r="J182" i="8"/>
  <c r="AQ181" i="8"/>
  <c r="AG181" i="8" s="1"/>
  <c r="AP181" i="8"/>
  <c r="AF181" i="8" s="1"/>
  <c r="AH181" i="8"/>
  <c r="AE181" i="8"/>
  <c r="R181" i="8"/>
  <c r="S181" i="8"/>
  <c r="M181" i="8"/>
  <c r="L181" i="8"/>
  <c r="AO181" i="8" s="1"/>
  <c r="K181" i="8"/>
  <c r="J181" i="8"/>
  <c r="AQ180" i="8"/>
  <c r="AG180" i="8" s="1"/>
  <c r="AP180" i="8"/>
  <c r="AH180" i="8"/>
  <c r="AF180" i="8"/>
  <c r="AD180" i="8"/>
  <c r="S180" i="8"/>
  <c r="M180" i="8"/>
  <c r="L180" i="8"/>
  <c r="AO180" i="8" s="1"/>
  <c r="K180" i="8"/>
  <c r="J180" i="8"/>
  <c r="AQ179" i="8"/>
  <c r="AP179" i="8"/>
  <c r="AF179" i="8" s="1"/>
  <c r="AH179" i="8"/>
  <c r="AD179" i="8"/>
  <c r="R179" i="8"/>
  <c r="M179" i="8"/>
  <c r="L179" i="8"/>
  <c r="AO179" i="8" s="1"/>
  <c r="K179" i="8"/>
  <c r="J179" i="8"/>
  <c r="AQ178" i="8"/>
  <c r="AG178" i="8" s="1"/>
  <c r="AP178" i="8"/>
  <c r="AH178" i="8"/>
  <c r="AF178" i="8"/>
  <c r="AD178" i="8"/>
  <c r="M178" i="8"/>
  <c r="L178" i="8"/>
  <c r="AO178" i="8" s="1"/>
  <c r="K178" i="8"/>
  <c r="J178" i="8"/>
  <c r="AQ177" i="8"/>
  <c r="AP177" i="8"/>
  <c r="AO177" i="8"/>
  <c r="AH177" i="8"/>
  <c r="AG177" i="8"/>
  <c r="AF177" i="8"/>
  <c r="AE177" i="8"/>
  <c r="S177" i="8"/>
  <c r="R177" i="8"/>
  <c r="M177" i="8"/>
  <c r="L177" i="8"/>
  <c r="K177" i="8"/>
  <c r="J177" i="8"/>
  <c r="AQ176" i="8"/>
  <c r="AP176" i="8"/>
  <c r="AH176" i="8"/>
  <c r="AG176" i="8"/>
  <c r="AE176" i="8"/>
  <c r="T176" i="8"/>
  <c r="S176" i="8"/>
  <c r="R176" i="8"/>
  <c r="U176" i="8" s="1"/>
  <c r="V176" i="8"/>
  <c r="X176" i="8" s="1"/>
  <c r="M176" i="8"/>
  <c r="L176" i="8"/>
  <c r="AO176" i="8" s="1"/>
  <c r="K176" i="8"/>
  <c r="J176" i="8"/>
  <c r="AQ175" i="8"/>
  <c r="AP175" i="8"/>
  <c r="AO175" i="8"/>
  <c r="AH175" i="8"/>
  <c r="AF175" i="8"/>
  <c r="S175" i="8"/>
  <c r="R175" i="8"/>
  <c r="U175" i="8" s="1"/>
  <c r="V175" i="8" s="1"/>
  <c r="X175" i="8" s="1"/>
  <c r="M175" i="8"/>
  <c r="L175" i="8"/>
  <c r="K175" i="8"/>
  <c r="J175" i="8"/>
  <c r="AQ174" i="8"/>
  <c r="AP174" i="8"/>
  <c r="AF174" i="8" s="1"/>
  <c r="AO174" i="8"/>
  <c r="AH174" i="8"/>
  <c r="AG174" i="8"/>
  <c r="T174" i="8"/>
  <c r="R174" i="8"/>
  <c r="S174" i="8"/>
  <c r="M174" i="8"/>
  <c r="L174" i="8"/>
  <c r="K174" i="8"/>
  <c r="J174" i="8"/>
  <c r="AQ173" i="8"/>
  <c r="AG173" i="8" s="1"/>
  <c r="AP173" i="8"/>
  <c r="AH173" i="8"/>
  <c r="S173" i="8"/>
  <c r="R173" i="8"/>
  <c r="U173" i="8" s="1"/>
  <c r="V173" i="8" s="1"/>
  <c r="X173" i="8" s="1"/>
  <c r="T173" i="8"/>
  <c r="M173" i="8"/>
  <c r="L173" i="8"/>
  <c r="AO173" i="8" s="1"/>
  <c r="K173" i="8"/>
  <c r="J173" i="8"/>
  <c r="AQ172" i="8"/>
  <c r="AP172" i="8"/>
  <c r="AO172" i="8"/>
  <c r="AH172" i="8"/>
  <c r="R172" i="8"/>
  <c r="M172" i="8"/>
  <c r="L172" i="8"/>
  <c r="K172" i="8"/>
  <c r="J172" i="8"/>
  <c r="AQ171" i="8"/>
  <c r="AP171" i="8"/>
  <c r="AH171" i="8"/>
  <c r="S171" i="8"/>
  <c r="M171" i="8"/>
  <c r="L171" i="8"/>
  <c r="AO171" i="8" s="1"/>
  <c r="K171" i="8"/>
  <c r="J171" i="8"/>
  <c r="AQ170" i="8"/>
  <c r="AP170" i="8"/>
  <c r="AF170" i="8" s="1"/>
  <c r="AH170" i="8"/>
  <c r="R170" i="8"/>
  <c r="M170" i="8"/>
  <c r="L170" i="8"/>
  <c r="AO170" i="8" s="1"/>
  <c r="K170" i="8"/>
  <c r="J170" i="8"/>
  <c r="AQ169" i="8"/>
  <c r="AG169" i="8" s="1"/>
  <c r="AP169" i="8"/>
  <c r="AF169" i="8" s="1"/>
  <c r="AH169" i="8"/>
  <c r="AE169" i="8"/>
  <c r="R169" i="8"/>
  <c r="S169" i="8"/>
  <c r="M169" i="8"/>
  <c r="L169" i="8"/>
  <c r="AO169" i="8" s="1"/>
  <c r="K169" i="8"/>
  <c r="J169" i="8"/>
  <c r="AQ168" i="8"/>
  <c r="AG168" i="8" s="1"/>
  <c r="AP168" i="8"/>
  <c r="AH168" i="8"/>
  <c r="AF168" i="8"/>
  <c r="AD168" i="8"/>
  <c r="S168" i="8"/>
  <c r="M168" i="8"/>
  <c r="L168" i="8"/>
  <c r="AO168" i="8" s="1"/>
  <c r="K168" i="8"/>
  <c r="J168" i="8"/>
  <c r="AQ167" i="8"/>
  <c r="AP167" i="8"/>
  <c r="AF167" i="8" s="1"/>
  <c r="AH167" i="8"/>
  <c r="AD167" i="8"/>
  <c r="R167" i="8"/>
  <c r="M167" i="8"/>
  <c r="L167" i="8"/>
  <c r="AO167" i="8" s="1"/>
  <c r="K167" i="8"/>
  <c r="J167" i="8"/>
  <c r="AQ166" i="8"/>
  <c r="AG166" i="8" s="1"/>
  <c r="AP166" i="8"/>
  <c r="AH166" i="8"/>
  <c r="AE166" i="8"/>
  <c r="R166" i="8"/>
  <c r="U166" i="8" s="1"/>
  <c r="M166" i="8"/>
  <c r="L166" i="8"/>
  <c r="AO166" i="8" s="1"/>
  <c r="K166" i="8"/>
  <c r="J166" i="8"/>
  <c r="AQ165" i="8"/>
  <c r="AP165" i="8"/>
  <c r="AO165" i="8"/>
  <c r="AH165" i="8"/>
  <c r="AF165" i="8"/>
  <c r="AD165" i="8"/>
  <c r="S165" i="8"/>
  <c r="R165" i="8"/>
  <c r="M165" i="8"/>
  <c r="L165" i="8"/>
  <c r="K165" i="8"/>
  <c r="J165" i="8"/>
  <c r="AQ164" i="8"/>
  <c r="AP164" i="8"/>
  <c r="AH164" i="8"/>
  <c r="AG164" i="8"/>
  <c r="AE164" i="8"/>
  <c r="T164" i="8"/>
  <c r="S164" i="8"/>
  <c r="R164" i="8"/>
  <c r="U164" i="8" s="1"/>
  <c r="V164" i="8" s="1"/>
  <c r="X164" i="8" s="1"/>
  <c r="M164" i="8"/>
  <c r="L164" i="8"/>
  <c r="AO164" i="8" s="1"/>
  <c r="K164" i="8"/>
  <c r="J164" i="8"/>
  <c r="AQ163" i="8"/>
  <c r="AE163" i="8" s="1"/>
  <c r="AP163" i="8"/>
  <c r="AO163" i="8"/>
  <c r="AH163" i="8"/>
  <c r="AF163" i="8"/>
  <c r="S163" i="8"/>
  <c r="T163" i="8"/>
  <c r="R163" i="8"/>
  <c r="M163" i="8"/>
  <c r="L163" i="8"/>
  <c r="K163" i="8"/>
  <c r="J163" i="8"/>
  <c r="AQ162" i="8"/>
  <c r="AP162" i="8"/>
  <c r="AF162" i="8" s="1"/>
  <c r="AO162" i="8"/>
  <c r="AH162" i="8"/>
  <c r="AG162" i="8"/>
  <c r="V162" i="8"/>
  <c r="X162" i="8" s="1"/>
  <c r="T162" i="8"/>
  <c r="R162" i="8"/>
  <c r="U162" i="8" s="1"/>
  <c r="S162" i="8"/>
  <c r="M162" i="8"/>
  <c r="L162" i="8"/>
  <c r="K162" i="8"/>
  <c r="J162" i="8"/>
  <c r="AQ161" i="8"/>
  <c r="AG161" i="8" s="1"/>
  <c r="AP161" i="8"/>
  <c r="AH161" i="8"/>
  <c r="S161" i="8"/>
  <c r="T161" i="8"/>
  <c r="M161" i="8"/>
  <c r="L161" i="8"/>
  <c r="AO161" i="8" s="1"/>
  <c r="K161" i="8"/>
  <c r="J161" i="8"/>
  <c r="AQ160" i="8"/>
  <c r="AP160" i="8"/>
  <c r="AO160" i="8"/>
  <c r="AH160" i="8"/>
  <c r="R160" i="8"/>
  <c r="M160" i="8"/>
  <c r="L160" i="8"/>
  <c r="K160" i="8"/>
  <c r="J160" i="8"/>
  <c r="AQ159" i="8"/>
  <c r="AP159" i="8"/>
  <c r="AH159" i="8"/>
  <c r="S159" i="8"/>
  <c r="M159" i="8"/>
  <c r="L159" i="8"/>
  <c r="AO159" i="8" s="1"/>
  <c r="K159" i="8"/>
  <c r="J159" i="8"/>
  <c r="AQ158" i="8"/>
  <c r="AP158" i="8"/>
  <c r="AH158" i="8"/>
  <c r="T158" i="8"/>
  <c r="M158" i="8"/>
  <c r="L158" i="8"/>
  <c r="AO158" i="8" s="1"/>
  <c r="K158" i="8"/>
  <c r="J158" i="8"/>
  <c r="AQ157" i="8"/>
  <c r="AP157" i="8"/>
  <c r="AG157" i="8" s="1"/>
  <c r="AH157" i="8"/>
  <c r="AE157" i="8"/>
  <c r="R157" i="8"/>
  <c r="S157" i="8"/>
  <c r="M157" i="8"/>
  <c r="L157" i="8"/>
  <c r="AO157" i="8" s="1"/>
  <c r="K157" i="8"/>
  <c r="J157" i="8"/>
  <c r="AQ156" i="8"/>
  <c r="AG156" i="8" s="1"/>
  <c r="AP156" i="8"/>
  <c r="AH156" i="8"/>
  <c r="S156" i="8"/>
  <c r="M156" i="8"/>
  <c r="L156" i="8"/>
  <c r="AO156" i="8" s="1"/>
  <c r="K156" i="8"/>
  <c r="J156" i="8"/>
  <c r="AQ155" i="8"/>
  <c r="AP155" i="8"/>
  <c r="AF155" i="8" s="1"/>
  <c r="AH155" i="8"/>
  <c r="AD155" i="8"/>
  <c r="R155" i="8"/>
  <c r="M155" i="8"/>
  <c r="L155" i="8"/>
  <c r="AO155" i="8" s="1"/>
  <c r="K155" i="8"/>
  <c r="J155" i="8"/>
  <c r="AQ154" i="8"/>
  <c r="AG154" i="8" s="1"/>
  <c r="AP154" i="8"/>
  <c r="AH154" i="8"/>
  <c r="AE154" i="8"/>
  <c r="M154" i="8"/>
  <c r="L154" i="8"/>
  <c r="AO154" i="8" s="1"/>
  <c r="K154" i="8"/>
  <c r="J154" i="8"/>
  <c r="AQ153" i="8"/>
  <c r="AP153" i="8"/>
  <c r="AO153" i="8"/>
  <c r="AH153" i="8"/>
  <c r="AG153" i="8"/>
  <c r="AF153" i="8"/>
  <c r="AE153" i="8"/>
  <c r="S153" i="8"/>
  <c r="R153" i="8"/>
  <c r="U153" i="8" s="1"/>
  <c r="M153" i="8"/>
  <c r="L153" i="8"/>
  <c r="K153" i="8"/>
  <c r="J153" i="8"/>
  <c r="AQ152" i="8"/>
  <c r="AP152" i="8"/>
  <c r="AH152" i="8"/>
  <c r="AG152" i="8"/>
  <c r="AE152" i="8"/>
  <c r="T152" i="8"/>
  <c r="S152" i="8"/>
  <c r="R152" i="8"/>
  <c r="U152" i="8" s="1"/>
  <c r="V152" i="8" s="1"/>
  <c r="X152" i="8" s="1"/>
  <c r="M152" i="8"/>
  <c r="L152" i="8"/>
  <c r="AO152" i="8" s="1"/>
  <c r="K152" i="8"/>
  <c r="J152" i="8"/>
  <c r="AQ151" i="8"/>
  <c r="AP151" i="8"/>
  <c r="AO151" i="8"/>
  <c r="AH151" i="8"/>
  <c r="AF151" i="8"/>
  <c r="S151" i="8"/>
  <c r="T151" i="8"/>
  <c r="R151" i="8"/>
  <c r="U151" i="8" s="1"/>
  <c r="V151" i="8" s="1"/>
  <c r="X151" i="8" s="1"/>
  <c r="M151" i="8"/>
  <c r="L151" i="8"/>
  <c r="K151" i="8"/>
  <c r="J151" i="8"/>
  <c r="AQ150" i="8"/>
  <c r="AP150" i="8"/>
  <c r="AF150" i="8" s="1"/>
  <c r="AO150" i="8"/>
  <c r="AH150" i="8"/>
  <c r="AG150" i="8"/>
  <c r="T150" i="8"/>
  <c r="R150" i="8"/>
  <c r="U150" i="8" s="1"/>
  <c r="V150" i="8" s="1"/>
  <c r="X150" i="8" s="1"/>
  <c r="S150" i="8"/>
  <c r="M150" i="8"/>
  <c r="L150" i="8"/>
  <c r="K150" i="8"/>
  <c r="J150" i="8"/>
  <c r="AQ149" i="8"/>
  <c r="AG149" i="8" s="1"/>
  <c r="AP149" i="8"/>
  <c r="AH149" i="8"/>
  <c r="S149" i="8"/>
  <c r="T149" i="8"/>
  <c r="M149" i="8"/>
  <c r="L149" i="8"/>
  <c r="AO149" i="8" s="1"/>
  <c r="K149" i="8"/>
  <c r="J149" i="8"/>
  <c r="AQ148" i="8"/>
  <c r="AP148" i="8"/>
  <c r="AO148" i="8"/>
  <c r="AH148" i="8"/>
  <c r="S148" i="8"/>
  <c r="R148" i="8"/>
  <c r="M148" i="8"/>
  <c r="L148" i="8"/>
  <c r="K148" i="8"/>
  <c r="J148" i="8"/>
  <c r="AQ147" i="8"/>
  <c r="AG147" i="8" s="1"/>
  <c r="AP147" i="8"/>
  <c r="AH147" i="8"/>
  <c r="S147" i="8"/>
  <c r="M147" i="8"/>
  <c r="L147" i="8"/>
  <c r="AO147" i="8" s="1"/>
  <c r="K147" i="8"/>
  <c r="J147" i="8"/>
  <c r="AQ146" i="8"/>
  <c r="AP146" i="8"/>
  <c r="AH146" i="8"/>
  <c r="T146" i="8"/>
  <c r="M146" i="8"/>
  <c r="L146" i="8"/>
  <c r="AO146" i="8" s="1"/>
  <c r="K146" i="8"/>
  <c r="J146" i="8"/>
  <c r="AQ145" i="8"/>
  <c r="AP145" i="8"/>
  <c r="AG145" i="8" s="1"/>
  <c r="AH145" i="8"/>
  <c r="AE145" i="8"/>
  <c r="R145" i="8"/>
  <c r="S145" i="8"/>
  <c r="M145" i="8"/>
  <c r="L145" i="8"/>
  <c r="AO145" i="8" s="1"/>
  <c r="K145" i="8"/>
  <c r="J145" i="8"/>
  <c r="AQ144" i="8"/>
  <c r="AG144" i="8" s="1"/>
  <c r="AP144" i="8"/>
  <c r="AH144" i="8"/>
  <c r="AF144" i="8"/>
  <c r="AD144" i="8"/>
  <c r="S144" i="8"/>
  <c r="M144" i="8"/>
  <c r="L144" i="8"/>
  <c r="AO144" i="8" s="1"/>
  <c r="K144" i="8"/>
  <c r="J144" i="8"/>
  <c r="AQ143" i="8"/>
  <c r="AP143" i="8"/>
  <c r="AF143" i="8" s="1"/>
  <c r="AH143" i="8"/>
  <c r="AD143" i="8"/>
  <c r="R143" i="8"/>
  <c r="S143" i="8"/>
  <c r="M143" i="8"/>
  <c r="L143" i="8"/>
  <c r="AO143" i="8" s="1"/>
  <c r="K143" i="8"/>
  <c r="J143" i="8"/>
  <c r="AQ142" i="8"/>
  <c r="AP142" i="8"/>
  <c r="AH142" i="8"/>
  <c r="AF142" i="8"/>
  <c r="AD142" i="8"/>
  <c r="R142" i="8"/>
  <c r="U142" i="8" s="1"/>
  <c r="M142" i="8"/>
  <c r="L142" i="8"/>
  <c r="AO142" i="8" s="1"/>
  <c r="K142" i="8"/>
  <c r="J142" i="8"/>
  <c r="AQ141" i="8"/>
  <c r="AP141" i="8"/>
  <c r="AO141" i="8"/>
  <c r="AH141" i="8"/>
  <c r="AF141" i="8"/>
  <c r="AD141" i="8"/>
  <c r="S141" i="8"/>
  <c r="R141" i="8"/>
  <c r="U141" i="8" s="1"/>
  <c r="V141" i="8" s="1"/>
  <c r="X141" i="8" s="1"/>
  <c r="M141" i="8"/>
  <c r="L141" i="8"/>
  <c r="K141" i="8"/>
  <c r="J141" i="8"/>
  <c r="AQ140" i="8"/>
  <c r="AP140" i="8"/>
  <c r="AG140" i="8" s="1"/>
  <c r="AH140" i="8"/>
  <c r="T140" i="8"/>
  <c r="S140" i="8"/>
  <c r="R140" i="8"/>
  <c r="U140" i="8" s="1"/>
  <c r="M140" i="8"/>
  <c r="L140" i="8"/>
  <c r="AO140" i="8" s="1"/>
  <c r="K140" i="8"/>
  <c r="J140" i="8"/>
  <c r="AQ139" i="8"/>
  <c r="AP139" i="8"/>
  <c r="AO139" i="8"/>
  <c r="AH139" i="8"/>
  <c r="AF139" i="8"/>
  <c r="S139" i="8"/>
  <c r="T139" i="8"/>
  <c r="R139" i="8"/>
  <c r="U139" i="8" s="1"/>
  <c r="V139" i="8" s="1"/>
  <c r="X139" i="8" s="1"/>
  <c r="M139" i="8"/>
  <c r="L139" i="8"/>
  <c r="K139" i="8"/>
  <c r="J139" i="8"/>
  <c r="AQ138" i="8"/>
  <c r="AP138" i="8"/>
  <c r="AF138" i="8" s="1"/>
  <c r="AO138" i="8"/>
  <c r="AH138" i="8"/>
  <c r="AG138" i="8"/>
  <c r="T138" i="8"/>
  <c r="R138" i="8"/>
  <c r="S138" i="8"/>
  <c r="M138" i="8"/>
  <c r="L138" i="8"/>
  <c r="K138" i="8"/>
  <c r="J138" i="8"/>
  <c r="AQ137" i="8"/>
  <c r="AP137" i="8"/>
  <c r="AH137" i="8"/>
  <c r="S137" i="8"/>
  <c r="T137" i="8"/>
  <c r="M137" i="8"/>
  <c r="L137" i="8"/>
  <c r="AO137" i="8" s="1"/>
  <c r="K137" i="8"/>
  <c r="J137" i="8"/>
  <c r="AQ136" i="8"/>
  <c r="AP136" i="8"/>
  <c r="AO136" i="8"/>
  <c r="AH136" i="8"/>
  <c r="R136" i="8"/>
  <c r="M136" i="8"/>
  <c r="L136" i="8"/>
  <c r="K136" i="8"/>
  <c r="J136" i="8"/>
  <c r="AQ135" i="8"/>
  <c r="AG135" i="8" s="1"/>
  <c r="AP135" i="8"/>
  <c r="AH135" i="8"/>
  <c r="S135" i="8"/>
  <c r="M135" i="8"/>
  <c r="L135" i="8"/>
  <c r="AO135" i="8" s="1"/>
  <c r="K135" i="8"/>
  <c r="J135" i="8"/>
  <c r="AQ134" i="8"/>
  <c r="AP134" i="8"/>
  <c r="AH134" i="8"/>
  <c r="M134" i="8"/>
  <c r="L134" i="8"/>
  <c r="AO134" i="8" s="1"/>
  <c r="K134" i="8"/>
  <c r="J134" i="8"/>
  <c r="AQ133" i="8"/>
  <c r="AP133" i="8"/>
  <c r="AG133" i="8" s="1"/>
  <c r="AH133" i="8"/>
  <c r="AE133" i="8"/>
  <c r="R133" i="8"/>
  <c r="S133" i="8"/>
  <c r="M133" i="8"/>
  <c r="L133" i="8"/>
  <c r="AO133" i="8" s="1"/>
  <c r="K133" i="8"/>
  <c r="J133" i="8"/>
  <c r="AQ132" i="8"/>
  <c r="AG132" i="8" s="1"/>
  <c r="AP132" i="8"/>
  <c r="AH132" i="8"/>
  <c r="S132" i="8"/>
  <c r="AF132" i="8"/>
  <c r="M132" i="8"/>
  <c r="L132" i="8"/>
  <c r="AO132" i="8" s="1"/>
  <c r="K132" i="8"/>
  <c r="J132" i="8"/>
  <c r="AQ131" i="8"/>
  <c r="AP131" i="8"/>
  <c r="AF131" i="8" s="1"/>
  <c r="AH131" i="8"/>
  <c r="AG131" i="8"/>
  <c r="AE131" i="8"/>
  <c r="R131" i="8"/>
  <c r="S131" i="8"/>
  <c r="M131" i="8"/>
  <c r="L131" i="8"/>
  <c r="AO131" i="8" s="1"/>
  <c r="K131" i="8"/>
  <c r="J131" i="8"/>
  <c r="AQ130" i="8"/>
  <c r="AG130" i="8" s="1"/>
  <c r="AP130" i="8"/>
  <c r="AH130" i="8"/>
  <c r="AE130" i="8"/>
  <c r="R130" i="8"/>
  <c r="M130" i="8"/>
  <c r="L130" i="8"/>
  <c r="AO130" i="8" s="1"/>
  <c r="K130" i="8"/>
  <c r="J130" i="8"/>
  <c r="AQ129" i="8"/>
  <c r="AP129" i="8"/>
  <c r="AO129" i="8"/>
  <c r="AH129" i="8"/>
  <c r="AG129" i="8"/>
  <c r="AF129" i="8"/>
  <c r="AE129" i="8"/>
  <c r="R129" i="8"/>
  <c r="T129" i="8"/>
  <c r="M129" i="8"/>
  <c r="L129" i="8"/>
  <c r="K129" i="8"/>
  <c r="J129" i="8"/>
  <c r="AQ128" i="8"/>
  <c r="AP128" i="8"/>
  <c r="AG128" i="8" s="1"/>
  <c r="AH128" i="8"/>
  <c r="T128" i="8"/>
  <c r="R128" i="8"/>
  <c r="U128" i="8" s="1"/>
  <c r="S128" i="8"/>
  <c r="M128" i="8"/>
  <c r="L128" i="8"/>
  <c r="AO128" i="8" s="1"/>
  <c r="K128" i="8"/>
  <c r="J128" i="8"/>
  <c r="AQ127" i="8"/>
  <c r="AP127" i="8"/>
  <c r="AO127" i="8"/>
  <c r="AH127" i="8"/>
  <c r="AF127" i="8"/>
  <c r="S127" i="8"/>
  <c r="R127" i="8"/>
  <c r="T127" i="8"/>
  <c r="M127" i="8"/>
  <c r="L127" i="8"/>
  <c r="K127" i="8"/>
  <c r="J127" i="8"/>
  <c r="AQ126" i="8"/>
  <c r="AP126" i="8"/>
  <c r="AF126" i="8" s="1"/>
  <c r="AO126" i="8"/>
  <c r="AH126" i="8"/>
  <c r="AG126" i="8"/>
  <c r="T126" i="8"/>
  <c r="S126" i="8"/>
  <c r="R126" i="8"/>
  <c r="M126" i="8"/>
  <c r="L126" i="8"/>
  <c r="K126" i="8"/>
  <c r="J126" i="8"/>
  <c r="AQ125" i="8"/>
  <c r="AP125" i="8"/>
  <c r="AH125" i="8"/>
  <c r="T125" i="8"/>
  <c r="S125" i="8"/>
  <c r="R125" i="8"/>
  <c r="M125" i="8"/>
  <c r="L125" i="8"/>
  <c r="AO125" i="8" s="1"/>
  <c r="K125" i="8"/>
  <c r="J125" i="8"/>
  <c r="AQ124" i="8"/>
  <c r="AP124" i="8"/>
  <c r="AF124" i="8" s="1"/>
  <c r="AO124" i="8"/>
  <c r="AH124" i="8"/>
  <c r="M124" i="8"/>
  <c r="L124" i="8"/>
  <c r="K124" i="8"/>
  <c r="J124" i="8"/>
  <c r="AQ123" i="8"/>
  <c r="AP123" i="8"/>
  <c r="AH123" i="8"/>
  <c r="S123" i="8"/>
  <c r="M123" i="8"/>
  <c r="L123" i="8"/>
  <c r="AO123" i="8" s="1"/>
  <c r="K123" i="8"/>
  <c r="J123" i="8"/>
  <c r="AQ122" i="8"/>
  <c r="AP122" i="8"/>
  <c r="AH122" i="8"/>
  <c r="T122" i="8"/>
  <c r="M122" i="8"/>
  <c r="L122" i="8"/>
  <c r="AO122" i="8" s="1"/>
  <c r="K122" i="8"/>
  <c r="J122" i="8"/>
  <c r="AQ121" i="8"/>
  <c r="AG121" i="8" s="1"/>
  <c r="AP121" i="8"/>
  <c r="AH121" i="8"/>
  <c r="AE121" i="8"/>
  <c r="S121" i="8"/>
  <c r="M121" i="8"/>
  <c r="L121" i="8"/>
  <c r="AO121" i="8" s="1"/>
  <c r="K121" i="8"/>
  <c r="J121" i="8"/>
  <c r="AQ120" i="8"/>
  <c r="AG120" i="8" s="1"/>
  <c r="AP120" i="8"/>
  <c r="AH120" i="8"/>
  <c r="S120" i="8"/>
  <c r="M120" i="8"/>
  <c r="L120" i="8"/>
  <c r="AO120" i="8" s="1"/>
  <c r="K120" i="8"/>
  <c r="J120" i="8"/>
  <c r="AQ119" i="8"/>
  <c r="AP119" i="8"/>
  <c r="AF119" i="8" s="1"/>
  <c r="AH119" i="8"/>
  <c r="AG119" i="8"/>
  <c r="AE119" i="8"/>
  <c r="T119" i="8"/>
  <c r="R119" i="8"/>
  <c r="U119" i="8" s="1"/>
  <c r="V119" i="8" s="1"/>
  <c r="X119" i="8" s="1"/>
  <c r="S119" i="8"/>
  <c r="M119" i="8"/>
  <c r="L119" i="8"/>
  <c r="AO119" i="8" s="1"/>
  <c r="K119" i="8"/>
  <c r="J119" i="8"/>
  <c r="AQ118" i="8"/>
  <c r="AG118" i="8" s="1"/>
  <c r="AP118" i="8"/>
  <c r="AH118" i="8"/>
  <c r="AF118" i="8"/>
  <c r="AE118" i="8"/>
  <c r="R118" i="8"/>
  <c r="M118" i="8"/>
  <c r="L118" i="8"/>
  <c r="AO118" i="8" s="1"/>
  <c r="K118" i="8"/>
  <c r="J118" i="8"/>
  <c r="AQ117" i="8"/>
  <c r="AP117" i="8"/>
  <c r="AO117" i="8"/>
  <c r="AH117" i="8"/>
  <c r="AG117" i="8"/>
  <c r="AF117" i="8"/>
  <c r="AE117" i="8"/>
  <c r="R117" i="8"/>
  <c r="M117" i="8"/>
  <c r="L117" i="8"/>
  <c r="K117" i="8"/>
  <c r="J117" i="8"/>
  <c r="AQ116" i="8"/>
  <c r="AP116" i="8"/>
  <c r="AG116" i="8" s="1"/>
  <c r="AH116" i="8"/>
  <c r="T116" i="8"/>
  <c r="R116" i="8"/>
  <c r="U116" i="8" s="1"/>
  <c r="S116" i="8"/>
  <c r="M116" i="8"/>
  <c r="L116" i="8"/>
  <c r="AO116" i="8" s="1"/>
  <c r="K116" i="8"/>
  <c r="J116" i="8"/>
  <c r="AQ115" i="8"/>
  <c r="AP115" i="8"/>
  <c r="AO115" i="8"/>
  <c r="AH115" i="8"/>
  <c r="AF115" i="8"/>
  <c r="S115" i="8"/>
  <c r="U115" i="8" s="1"/>
  <c r="V115" i="8" s="1"/>
  <c r="X115" i="8" s="1"/>
  <c r="R115" i="8"/>
  <c r="T115" i="8"/>
  <c r="M115" i="8"/>
  <c r="L115" i="8"/>
  <c r="K115" i="8"/>
  <c r="J115" i="8"/>
  <c r="AQ114" i="8"/>
  <c r="AP114" i="8"/>
  <c r="AO114" i="8"/>
  <c r="AH114" i="8"/>
  <c r="AG114" i="8"/>
  <c r="T114" i="8"/>
  <c r="S114" i="8"/>
  <c r="R114" i="8"/>
  <c r="U114" i="8" s="1"/>
  <c r="V114" i="8" s="1"/>
  <c r="X114" i="8" s="1"/>
  <c r="M114" i="8"/>
  <c r="L114" i="8"/>
  <c r="K114" i="8"/>
  <c r="J114" i="8"/>
  <c r="AQ113" i="8"/>
  <c r="AP113" i="8"/>
  <c r="AH113" i="8"/>
  <c r="T113" i="8"/>
  <c r="S113" i="8"/>
  <c r="R113" i="8"/>
  <c r="U113" i="8" s="1"/>
  <c r="M113" i="8"/>
  <c r="L113" i="8"/>
  <c r="AO113" i="8" s="1"/>
  <c r="K113" i="8"/>
  <c r="J113" i="8"/>
  <c r="AQ112" i="8"/>
  <c r="AP112" i="8"/>
  <c r="AF112" i="8" s="1"/>
  <c r="AO112" i="8"/>
  <c r="AH112" i="8"/>
  <c r="R112" i="8"/>
  <c r="M112" i="8"/>
  <c r="L112" i="8"/>
  <c r="K112" i="8"/>
  <c r="J112" i="8"/>
  <c r="AQ111" i="8"/>
  <c r="AG111" i="8" s="1"/>
  <c r="AP111" i="8"/>
  <c r="AH111" i="8"/>
  <c r="S111" i="8"/>
  <c r="M111" i="8"/>
  <c r="L111" i="8"/>
  <c r="AO111" i="8" s="1"/>
  <c r="K111" i="8"/>
  <c r="J111" i="8"/>
  <c r="AQ110" i="8"/>
  <c r="AP110" i="8"/>
  <c r="AF110" i="8" s="1"/>
  <c r="AH110" i="8"/>
  <c r="T110" i="8"/>
  <c r="M110" i="8"/>
  <c r="L110" i="8"/>
  <c r="AO110" i="8" s="1"/>
  <c r="K110" i="8"/>
  <c r="J110" i="8"/>
  <c r="AQ109" i="8"/>
  <c r="AG109" i="8" s="1"/>
  <c r="AP109" i="8"/>
  <c r="AH109" i="8"/>
  <c r="AE109" i="8"/>
  <c r="S109" i="8"/>
  <c r="M109" i="8"/>
  <c r="L109" i="8"/>
  <c r="AO109" i="8" s="1"/>
  <c r="K109" i="8"/>
  <c r="J109" i="8"/>
  <c r="AQ108" i="8"/>
  <c r="AP108" i="8"/>
  <c r="AH108" i="8"/>
  <c r="AF108" i="8"/>
  <c r="AD108" i="8"/>
  <c r="S108" i="8"/>
  <c r="M108" i="8"/>
  <c r="L108" i="8"/>
  <c r="AO108" i="8" s="1"/>
  <c r="K108" i="8"/>
  <c r="J108" i="8"/>
  <c r="AQ107" i="8"/>
  <c r="AP107" i="8"/>
  <c r="AF107" i="8" s="1"/>
  <c r="AH107" i="8"/>
  <c r="AG107" i="8"/>
  <c r="AE107" i="8"/>
  <c r="R107" i="8"/>
  <c r="S107" i="8"/>
  <c r="M107" i="8"/>
  <c r="L107" i="8"/>
  <c r="AO107" i="8" s="1"/>
  <c r="K107" i="8"/>
  <c r="J107" i="8"/>
  <c r="AQ106" i="8"/>
  <c r="AG106" i="8" s="1"/>
  <c r="AP106" i="8"/>
  <c r="AF106" i="8" s="1"/>
  <c r="AO106" i="8"/>
  <c r="AH106" i="8"/>
  <c r="AE106" i="8"/>
  <c r="R106" i="8"/>
  <c r="M106" i="8"/>
  <c r="L106" i="8"/>
  <c r="K106" i="8"/>
  <c r="J106" i="8"/>
  <c r="AQ105" i="8"/>
  <c r="AG105" i="8" s="1"/>
  <c r="AP105" i="8"/>
  <c r="AD105" i="8" s="1"/>
  <c r="AO105" i="8"/>
  <c r="AH105" i="8"/>
  <c r="AF105" i="8"/>
  <c r="AE105" i="8"/>
  <c r="S105" i="8"/>
  <c r="R105" i="8"/>
  <c r="U105" i="8" s="1"/>
  <c r="V105" i="8" s="1"/>
  <c r="X105" i="8" s="1"/>
  <c r="T105" i="8"/>
  <c r="M105" i="8"/>
  <c r="L105" i="8"/>
  <c r="K105" i="8"/>
  <c r="J105" i="8"/>
  <c r="AQ104" i="8"/>
  <c r="AE104" i="8" s="1"/>
  <c r="AP104" i="8"/>
  <c r="AH104" i="8"/>
  <c r="AG104" i="8"/>
  <c r="AF104" i="8"/>
  <c r="T104" i="8"/>
  <c r="S104" i="8"/>
  <c r="R104" i="8"/>
  <c r="M104" i="8"/>
  <c r="L104" i="8"/>
  <c r="AO104" i="8" s="1"/>
  <c r="K104" i="8"/>
  <c r="J104" i="8"/>
  <c r="AQ103" i="8"/>
  <c r="AF103" i="8" s="1"/>
  <c r="AP103" i="8"/>
  <c r="AH103" i="8"/>
  <c r="AG103" i="8"/>
  <c r="T103" i="8"/>
  <c r="S103" i="8"/>
  <c r="R103" i="8"/>
  <c r="U103" i="8" s="1"/>
  <c r="M103" i="8"/>
  <c r="L103" i="8"/>
  <c r="AO103" i="8" s="1"/>
  <c r="K103" i="8"/>
  <c r="J103" i="8"/>
  <c r="AQ102" i="8"/>
  <c r="AP102" i="8"/>
  <c r="AO102" i="8"/>
  <c r="AH102" i="8"/>
  <c r="AG102" i="8"/>
  <c r="AE102" i="8"/>
  <c r="S102" i="8"/>
  <c r="T102" i="8"/>
  <c r="M102" i="8"/>
  <c r="L102" i="8"/>
  <c r="K102" i="8"/>
  <c r="J102" i="8"/>
  <c r="AQ101" i="8"/>
  <c r="AP101" i="8"/>
  <c r="AG101" i="8" s="1"/>
  <c r="AO101" i="8"/>
  <c r="AH101" i="8"/>
  <c r="S101" i="8"/>
  <c r="T101" i="8"/>
  <c r="M101" i="8"/>
  <c r="L101" i="8"/>
  <c r="K101" i="8"/>
  <c r="J101" i="8"/>
  <c r="AQ100" i="8"/>
  <c r="AG100" i="8" s="1"/>
  <c r="AP100" i="8"/>
  <c r="AF100" i="8" s="1"/>
  <c r="AO100" i="8"/>
  <c r="AH100" i="8"/>
  <c r="M100" i="8"/>
  <c r="L100" i="8"/>
  <c r="K100" i="8"/>
  <c r="J100" i="8"/>
  <c r="AQ99" i="8"/>
  <c r="AG99" i="8" s="1"/>
  <c r="AP99" i="8"/>
  <c r="AO99" i="8"/>
  <c r="AH99" i="8"/>
  <c r="R99" i="8"/>
  <c r="S99" i="8"/>
  <c r="M99" i="8"/>
  <c r="L99" i="8"/>
  <c r="K99" i="8"/>
  <c r="J99" i="8"/>
  <c r="AQ98" i="8"/>
  <c r="AP98" i="8"/>
  <c r="AH98" i="8"/>
  <c r="AG98" i="8"/>
  <c r="AF98" i="8"/>
  <c r="AE98" i="8"/>
  <c r="S98" i="8"/>
  <c r="R98" i="8"/>
  <c r="M98" i="8"/>
  <c r="L98" i="8"/>
  <c r="AO98" i="8" s="1"/>
  <c r="K98" i="8"/>
  <c r="J98" i="8"/>
  <c r="AQ97" i="8"/>
  <c r="AP97" i="8"/>
  <c r="AH97" i="8"/>
  <c r="AG97" i="8"/>
  <c r="AF97" i="8"/>
  <c r="AE97" i="8"/>
  <c r="T97" i="8"/>
  <c r="S97" i="8"/>
  <c r="R97" i="8"/>
  <c r="U97" i="8" s="1"/>
  <c r="V97" i="8" s="1"/>
  <c r="X97" i="8" s="1"/>
  <c r="M97" i="8"/>
  <c r="L97" i="8"/>
  <c r="AO97" i="8" s="1"/>
  <c r="K97" i="8"/>
  <c r="J97" i="8"/>
  <c r="AQ96" i="8"/>
  <c r="AE96" i="8" s="1"/>
  <c r="AP96" i="8"/>
  <c r="AG96" i="8" s="1"/>
  <c r="AO96" i="8"/>
  <c r="AH96" i="8"/>
  <c r="S96" i="8"/>
  <c r="M96" i="8"/>
  <c r="L96" i="8"/>
  <c r="K96" i="8"/>
  <c r="J96" i="8"/>
  <c r="AQ95" i="8"/>
  <c r="AP95" i="8"/>
  <c r="AF95" i="8" s="1"/>
  <c r="AO95" i="8"/>
  <c r="AH95" i="8"/>
  <c r="AD95" i="8"/>
  <c r="AG95" i="8"/>
  <c r="M95" i="8"/>
  <c r="L95" i="8"/>
  <c r="K95" i="8"/>
  <c r="J95" i="8"/>
  <c r="AQ94" i="8"/>
  <c r="AG94" i="8" s="1"/>
  <c r="AP94" i="8"/>
  <c r="AF94" i="8" s="1"/>
  <c r="AO94" i="8"/>
  <c r="AH94" i="8"/>
  <c r="AE94" i="8"/>
  <c r="R94" i="8"/>
  <c r="M94" i="8"/>
  <c r="L94" i="8"/>
  <c r="K94" i="8"/>
  <c r="J94" i="8"/>
  <c r="AQ93" i="8"/>
  <c r="AG93" i="8" s="1"/>
  <c r="AP93" i="8"/>
  <c r="AO93" i="8"/>
  <c r="AH93" i="8"/>
  <c r="AF93" i="8"/>
  <c r="AE93" i="8"/>
  <c r="S93" i="8"/>
  <c r="R93" i="8"/>
  <c r="T93" i="8"/>
  <c r="M93" i="8"/>
  <c r="L93" i="8"/>
  <c r="K93" i="8"/>
  <c r="J93" i="8"/>
  <c r="AQ92" i="8"/>
  <c r="AP92" i="8"/>
  <c r="AD92" i="8" s="1"/>
  <c r="AH92" i="8"/>
  <c r="AG92" i="8"/>
  <c r="AF92" i="8"/>
  <c r="T92" i="8"/>
  <c r="S92" i="8"/>
  <c r="R92" i="8"/>
  <c r="M92" i="8"/>
  <c r="L92" i="8"/>
  <c r="AO92" i="8" s="1"/>
  <c r="K92" i="8"/>
  <c r="J92" i="8"/>
  <c r="AQ91" i="8"/>
  <c r="AF91" i="8" s="1"/>
  <c r="AP91" i="8"/>
  <c r="AH91" i="8"/>
  <c r="AG91" i="8"/>
  <c r="T91" i="8"/>
  <c r="S91" i="8"/>
  <c r="R91" i="8"/>
  <c r="U91" i="8" s="1"/>
  <c r="M91" i="8"/>
  <c r="L91" i="8"/>
  <c r="AO91" i="8" s="1"/>
  <c r="K91" i="8"/>
  <c r="J91" i="8"/>
  <c r="AQ90" i="8"/>
  <c r="AP90" i="8"/>
  <c r="AO90" i="8"/>
  <c r="AH90" i="8"/>
  <c r="AF90" i="8"/>
  <c r="AD90" i="8"/>
  <c r="AG90" i="8"/>
  <c r="T90" i="8"/>
  <c r="M90" i="8"/>
  <c r="L90" i="8"/>
  <c r="K90" i="8"/>
  <c r="J90" i="8"/>
  <c r="AQ89" i="8"/>
  <c r="AP89" i="8"/>
  <c r="AG89" i="8" s="1"/>
  <c r="AO89" i="8"/>
  <c r="AH89" i="8"/>
  <c r="S89" i="8"/>
  <c r="T89" i="8"/>
  <c r="M89" i="8"/>
  <c r="L89" i="8"/>
  <c r="K89" i="8"/>
  <c r="J89" i="8"/>
  <c r="AQ88" i="8"/>
  <c r="AG88" i="8" s="1"/>
  <c r="AP88" i="8"/>
  <c r="AF88" i="8" s="1"/>
  <c r="AO88" i="8"/>
  <c r="AH88" i="8"/>
  <c r="M88" i="8"/>
  <c r="L88" i="8"/>
  <c r="K88" i="8"/>
  <c r="J88" i="8"/>
  <c r="AQ87" i="8"/>
  <c r="AG87" i="8" s="1"/>
  <c r="AP87" i="8"/>
  <c r="AO87" i="8"/>
  <c r="AH87" i="8"/>
  <c r="R87" i="8"/>
  <c r="S87" i="8"/>
  <c r="M87" i="8"/>
  <c r="L87" i="8"/>
  <c r="K87" i="8"/>
  <c r="J87" i="8"/>
  <c r="AQ86" i="8"/>
  <c r="AP86" i="8"/>
  <c r="AH86" i="8"/>
  <c r="AG86" i="8"/>
  <c r="AF86" i="8"/>
  <c r="AE86" i="8"/>
  <c r="S86" i="8"/>
  <c r="R86" i="8"/>
  <c r="U86" i="8" s="1"/>
  <c r="V86" i="8" s="1"/>
  <c r="X86" i="8" s="1"/>
  <c r="M86" i="8"/>
  <c r="L86" i="8"/>
  <c r="AO86" i="8" s="1"/>
  <c r="K86" i="8"/>
  <c r="J86" i="8"/>
  <c r="AQ85" i="8"/>
  <c r="AP85" i="8"/>
  <c r="AH85" i="8"/>
  <c r="AG85" i="8"/>
  <c r="AF85" i="8"/>
  <c r="AE85" i="8"/>
  <c r="T85" i="8"/>
  <c r="S85" i="8"/>
  <c r="R85" i="8"/>
  <c r="U85" i="8" s="1"/>
  <c r="V85" i="8" s="1"/>
  <c r="X85" i="8" s="1"/>
  <c r="M85" i="8"/>
  <c r="L85" i="8"/>
  <c r="AO85" i="8" s="1"/>
  <c r="K85" i="8"/>
  <c r="J85" i="8"/>
  <c r="AQ84" i="8"/>
  <c r="AE84" i="8" s="1"/>
  <c r="AP84" i="8"/>
  <c r="AG84" i="8" s="1"/>
  <c r="AO84" i="8"/>
  <c r="AH84" i="8"/>
  <c r="S84" i="8"/>
  <c r="M84" i="8"/>
  <c r="L84" i="8"/>
  <c r="K84" i="8"/>
  <c r="J84" i="8"/>
  <c r="AQ83" i="8"/>
  <c r="AE83" i="8" s="1"/>
  <c r="AP83" i="8"/>
  <c r="AF83" i="8" s="1"/>
  <c r="AO83" i="8"/>
  <c r="AH83" i="8"/>
  <c r="AG83" i="8"/>
  <c r="S83" i="8"/>
  <c r="M83" i="8"/>
  <c r="L83" i="8"/>
  <c r="K83" i="8"/>
  <c r="J83" i="8"/>
  <c r="AQ82" i="8"/>
  <c r="AP82" i="8"/>
  <c r="AF82" i="8" s="1"/>
  <c r="AO82" i="8"/>
  <c r="AH82" i="8"/>
  <c r="AD82" i="8"/>
  <c r="R82" i="8"/>
  <c r="M82" i="8"/>
  <c r="L82" i="8"/>
  <c r="K82" i="8"/>
  <c r="J82" i="8"/>
  <c r="AQ81" i="8"/>
  <c r="AG81" i="8" s="1"/>
  <c r="AP81" i="8"/>
  <c r="AD81" i="8" s="1"/>
  <c r="AO81" i="8"/>
  <c r="AH81" i="8"/>
  <c r="AF81" i="8"/>
  <c r="S81" i="8"/>
  <c r="R81" i="8"/>
  <c r="U81" i="8" s="1"/>
  <c r="V81" i="8" s="1"/>
  <c r="X81" i="8" s="1"/>
  <c r="T81" i="8"/>
  <c r="M81" i="8"/>
  <c r="L81" i="8"/>
  <c r="K81" i="8"/>
  <c r="J81" i="8"/>
  <c r="AQ80" i="8"/>
  <c r="AE80" i="8" s="1"/>
  <c r="AP80" i="8"/>
  <c r="AH80" i="8"/>
  <c r="AG80" i="8"/>
  <c r="AF80" i="8"/>
  <c r="T80" i="8"/>
  <c r="S80" i="8"/>
  <c r="R80" i="8"/>
  <c r="M80" i="8"/>
  <c r="L80" i="8"/>
  <c r="AO80" i="8" s="1"/>
  <c r="K80" i="8"/>
  <c r="J80" i="8"/>
  <c r="AQ79" i="8"/>
  <c r="AF79" i="8" s="1"/>
  <c r="AP79" i="8"/>
  <c r="AH79" i="8"/>
  <c r="AG79" i="8"/>
  <c r="T79" i="8"/>
  <c r="S79" i="8"/>
  <c r="R79" i="8"/>
  <c r="U79" i="8" s="1"/>
  <c r="M79" i="8"/>
  <c r="L79" i="8"/>
  <c r="AO79" i="8" s="1"/>
  <c r="K79" i="8"/>
  <c r="J79" i="8"/>
  <c r="AQ78" i="8"/>
  <c r="AP78" i="8"/>
  <c r="AO78" i="8"/>
  <c r="AH78" i="8"/>
  <c r="AG78" i="8"/>
  <c r="AE78" i="8"/>
  <c r="S78" i="8"/>
  <c r="T78" i="8"/>
  <c r="M78" i="8"/>
  <c r="L78" i="8"/>
  <c r="K78" i="8"/>
  <c r="J78" i="8"/>
  <c r="AQ77" i="8"/>
  <c r="AP77" i="8"/>
  <c r="AG77" i="8" s="1"/>
  <c r="AO77" i="8"/>
  <c r="AH77" i="8"/>
  <c r="S77" i="8"/>
  <c r="T77" i="8"/>
  <c r="M77" i="8"/>
  <c r="L77" i="8"/>
  <c r="K77" i="8"/>
  <c r="J77" i="8"/>
  <c r="AQ76" i="8"/>
  <c r="AG76" i="8" s="1"/>
  <c r="AP76" i="8"/>
  <c r="AF76" i="8" s="1"/>
  <c r="AO76" i="8"/>
  <c r="AH76" i="8"/>
  <c r="M76" i="8"/>
  <c r="L76" i="8"/>
  <c r="K76" i="8"/>
  <c r="J76" i="8"/>
  <c r="AQ75" i="8"/>
  <c r="AG75" i="8" s="1"/>
  <c r="AP75" i="8"/>
  <c r="AO75" i="8"/>
  <c r="AH75" i="8"/>
  <c r="R75" i="8"/>
  <c r="S75" i="8"/>
  <c r="M75" i="8"/>
  <c r="L75" i="8"/>
  <c r="K75" i="8"/>
  <c r="J75" i="8"/>
  <c r="AQ74" i="8"/>
  <c r="AP74" i="8"/>
  <c r="AH74" i="8"/>
  <c r="AG74" i="8"/>
  <c r="AF74" i="8"/>
  <c r="AE74" i="8"/>
  <c r="S74" i="8"/>
  <c r="R74" i="8"/>
  <c r="M74" i="8"/>
  <c r="L74" i="8"/>
  <c r="AO74" i="8" s="1"/>
  <c r="K74" i="8"/>
  <c r="J74" i="8"/>
  <c r="AQ73" i="8"/>
  <c r="AP73" i="8"/>
  <c r="AD73" i="8" s="1"/>
  <c r="AH73" i="8"/>
  <c r="AG73" i="8"/>
  <c r="AF73" i="8"/>
  <c r="T73" i="8"/>
  <c r="S73" i="8"/>
  <c r="R73" i="8"/>
  <c r="U73" i="8" s="1"/>
  <c r="V73" i="8" s="1"/>
  <c r="X73" i="8" s="1"/>
  <c r="M73" i="8"/>
  <c r="L73" i="8"/>
  <c r="AO73" i="8" s="1"/>
  <c r="K73" i="8"/>
  <c r="J73" i="8"/>
  <c r="AQ72" i="8"/>
  <c r="AE72" i="8" s="1"/>
  <c r="AP72" i="8"/>
  <c r="AG72" i="8" s="1"/>
  <c r="AO72" i="8"/>
  <c r="AH72" i="8"/>
  <c r="S72" i="8"/>
  <c r="M72" i="8"/>
  <c r="L72" i="8"/>
  <c r="K72" i="8"/>
  <c r="J72" i="8"/>
  <c r="AQ71" i="8"/>
  <c r="AE71" i="8" s="1"/>
  <c r="AP71" i="8"/>
  <c r="AF71" i="8" s="1"/>
  <c r="AO71" i="8"/>
  <c r="AH71" i="8"/>
  <c r="AG71" i="8"/>
  <c r="S71" i="8"/>
  <c r="M71" i="8"/>
  <c r="L71" i="8"/>
  <c r="K71" i="8"/>
  <c r="J71" i="8"/>
  <c r="AQ70" i="8"/>
  <c r="AP70" i="8"/>
  <c r="AF70" i="8" s="1"/>
  <c r="AO70" i="8"/>
  <c r="AH70" i="8"/>
  <c r="AD70" i="8"/>
  <c r="R70" i="8"/>
  <c r="M70" i="8"/>
  <c r="L70" i="8"/>
  <c r="K70" i="8"/>
  <c r="J70" i="8"/>
  <c r="AQ69" i="8"/>
  <c r="AG69" i="8" s="1"/>
  <c r="AP69" i="8"/>
  <c r="AO69" i="8"/>
  <c r="AH69" i="8"/>
  <c r="AF69" i="8"/>
  <c r="AE69" i="8"/>
  <c r="S69" i="8"/>
  <c r="R69" i="8"/>
  <c r="T69" i="8"/>
  <c r="M69" i="8"/>
  <c r="L69" i="8"/>
  <c r="K69" i="8"/>
  <c r="J69" i="8"/>
  <c r="AQ68" i="8"/>
  <c r="AE68" i="8" s="1"/>
  <c r="AP68" i="8"/>
  <c r="AH68" i="8"/>
  <c r="AG68" i="8"/>
  <c r="AF68" i="8"/>
  <c r="T68" i="8"/>
  <c r="S68" i="8"/>
  <c r="R68" i="8"/>
  <c r="M68" i="8"/>
  <c r="L68" i="8"/>
  <c r="AO68" i="8" s="1"/>
  <c r="K68" i="8"/>
  <c r="J68" i="8"/>
  <c r="AQ67" i="8"/>
  <c r="AF67" i="8" s="1"/>
  <c r="AP67" i="8"/>
  <c r="AH67" i="8"/>
  <c r="AG67" i="8"/>
  <c r="T67" i="8"/>
  <c r="S67" i="8"/>
  <c r="R67" i="8"/>
  <c r="M67" i="8"/>
  <c r="L67" i="8"/>
  <c r="AO67" i="8" s="1"/>
  <c r="K67" i="8"/>
  <c r="J67" i="8"/>
  <c r="AQ66" i="8"/>
  <c r="AP66" i="8"/>
  <c r="AO66" i="8"/>
  <c r="AH66" i="8"/>
  <c r="AG66" i="8"/>
  <c r="AE66" i="8"/>
  <c r="S66" i="8"/>
  <c r="T66" i="8"/>
  <c r="M66" i="8"/>
  <c r="L66" i="8"/>
  <c r="K66" i="8"/>
  <c r="J66" i="8"/>
  <c r="AQ65" i="8"/>
  <c r="AP65" i="8"/>
  <c r="AG65" i="8" s="1"/>
  <c r="AO65" i="8"/>
  <c r="AH65" i="8"/>
  <c r="S65" i="8"/>
  <c r="T65" i="8"/>
  <c r="M65" i="8"/>
  <c r="L65" i="8"/>
  <c r="K65" i="8"/>
  <c r="J65" i="8"/>
  <c r="AQ64" i="8"/>
  <c r="AG64" i="8" s="1"/>
  <c r="AP64" i="8"/>
  <c r="AF64" i="8" s="1"/>
  <c r="AO64" i="8"/>
  <c r="AH64" i="8"/>
  <c r="S64" i="8"/>
  <c r="M64" i="8"/>
  <c r="L64" i="8"/>
  <c r="K64" i="8"/>
  <c r="J64" i="8"/>
  <c r="AQ63" i="8"/>
  <c r="AG63" i="8" s="1"/>
  <c r="AP63" i="8"/>
  <c r="AO63" i="8"/>
  <c r="AH63" i="8"/>
  <c r="R63" i="8"/>
  <c r="S63" i="8"/>
  <c r="M63" i="8"/>
  <c r="L63" i="8"/>
  <c r="K63" i="8"/>
  <c r="J63" i="8"/>
  <c r="AQ62" i="8"/>
  <c r="AP62" i="8"/>
  <c r="AH62" i="8"/>
  <c r="AF62" i="8"/>
  <c r="AD62" i="8"/>
  <c r="S62" i="8"/>
  <c r="R62" i="8"/>
  <c r="U62" i="8" s="1"/>
  <c r="V62" i="8" s="1"/>
  <c r="X62" i="8" s="1"/>
  <c r="M62" i="8"/>
  <c r="L62" i="8"/>
  <c r="AO62" i="8" s="1"/>
  <c r="K62" i="8"/>
  <c r="J62" i="8"/>
  <c r="AQ61" i="8"/>
  <c r="AP61" i="8"/>
  <c r="AH61" i="8"/>
  <c r="AG61" i="8"/>
  <c r="AF61" i="8"/>
  <c r="AE61" i="8"/>
  <c r="T61" i="8"/>
  <c r="S61" i="8"/>
  <c r="R61" i="8"/>
  <c r="U61" i="8" s="1"/>
  <c r="V61" i="8" s="1"/>
  <c r="X61" i="8" s="1"/>
  <c r="M61" i="8"/>
  <c r="L61" i="8"/>
  <c r="AO61" i="8" s="1"/>
  <c r="K61" i="8"/>
  <c r="J61" i="8"/>
  <c r="AQ60" i="8"/>
  <c r="AE60" i="8" s="1"/>
  <c r="AP60" i="8"/>
  <c r="AO60" i="8"/>
  <c r="AH60" i="8"/>
  <c r="AG60" i="8"/>
  <c r="S60" i="8"/>
  <c r="M60" i="8"/>
  <c r="L60" i="8"/>
  <c r="K60" i="8"/>
  <c r="J60" i="8"/>
  <c r="AQ59" i="8"/>
  <c r="AE59" i="8" s="1"/>
  <c r="AP59" i="8"/>
  <c r="AF59" i="8" s="1"/>
  <c r="AO59" i="8"/>
  <c r="AH59" i="8"/>
  <c r="AG59" i="8"/>
  <c r="S59" i="8"/>
  <c r="M59" i="8"/>
  <c r="L59" i="8"/>
  <c r="K59" i="8"/>
  <c r="J59" i="8"/>
  <c r="AQ58" i="8"/>
  <c r="AG58" i="8" s="1"/>
  <c r="AP58" i="8"/>
  <c r="AF58" i="8" s="1"/>
  <c r="AO58" i="8"/>
  <c r="AH58" i="8"/>
  <c r="AD58" i="8"/>
  <c r="R58" i="8"/>
  <c r="M58" i="8"/>
  <c r="L58" i="8"/>
  <c r="K58" i="8"/>
  <c r="J58" i="8"/>
  <c r="AQ57" i="8"/>
  <c r="AG57" i="8" s="1"/>
  <c r="AP57" i="8"/>
  <c r="AO57" i="8"/>
  <c r="AH57" i="8"/>
  <c r="AF57" i="8"/>
  <c r="AE57" i="8"/>
  <c r="S57" i="8"/>
  <c r="R57" i="8"/>
  <c r="T57" i="8"/>
  <c r="M57" i="8"/>
  <c r="L57" i="8"/>
  <c r="K57" i="8"/>
  <c r="J57" i="8"/>
  <c r="AQ56" i="8"/>
  <c r="AP56" i="8"/>
  <c r="AD56" i="8" s="1"/>
  <c r="AH56" i="8"/>
  <c r="AG56" i="8"/>
  <c r="AF56" i="8"/>
  <c r="T56" i="8"/>
  <c r="S56" i="8"/>
  <c r="R56" i="8"/>
  <c r="U56" i="8" s="1"/>
  <c r="V56" i="8" s="1"/>
  <c r="X56" i="8" s="1"/>
  <c r="M56" i="8"/>
  <c r="L56" i="8"/>
  <c r="AO56" i="8" s="1"/>
  <c r="K56" i="8"/>
  <c r="J56" i="8"/>
  <c r="AQ55" i="8"/>
  <c r="AF55" i="8" s="1"/>
  <c r="AP55" i="8"/>
  <c r="AH55" i="8"/>
  <c r="AG55" i="8"/>
  <c r="T55" i="8"/>
  <c r="S55" i="8"/>
  <c r="R55" i="8"/>
  <c r="U55" i="8" s="1"/>
  <c r="M55" i="8"/>
  <c r="L55" i="8"/>
  <c r="AO55" i="8" s="1"/>
  <c r="K55" i="8"/>
  <c r="J55" i="8"/>
  <c r="AQ54" i="8"/>
  <c r="AP54" i="8"/>
  <c r="AO54" i="8"/>
  <c r="AH54" i="8"/>
  <c r="AG54" i="8"/>
  <c r="AE54" i="8"/>
  <c r="S54" i="8"/>
  <c r="T54" i="8"/>
  <c r="M54" i="8"/>
  <c r="L54" i="8"/>
  <c r="K54" i="8"/>
  <c r="J54" i="8"/>
  <c r="AQ53" i="8"/>
  <c r="AP53" i="8"/>
  <c r="AG53" i="8" s="1"/>
  <c r="AO53" i="8"/>
  <c r="AH53" i="8"/>
  <c r="S53" i="8"/>
  <c r="T53" i="8"/>
  <c r="M53" i="8"/>
  <c r="L53" i="8"/>
  <c r="K53" i="8"/>
  <c r="J53" i="8"/>
  <c r="AQ52" i="8"/>
  <c r="AG52" i="8" s="1"/>
  <c r="AP52" i="8"/>
  <c r="AF52" i="8" s="1"/>
  <c r="AO52" i="8"/>
  <c r="AH52" i="8"/>
  <c r="M52" i="8"/>
  <c r="L52" i="8"/>
  <c r="K52" i="8"/>
  <c r="J52" i="8"/>
  <c r="AQ51" i="8"/>
  <c r="AG51" i="8" s="1"/>
  <c r="AP51" i="8"/>
  <c r="AO51" i="8"/>
  <c r="AH51" i="8"/>
  <c r="R51" i="8"/>
  <c r="S51" i="8"/>
  <c r="M51" i="8"/>
  <c r="L51" i="8"/>
  <c r="K51" i="8"/>
  <c r="J51" i="8"/>
  <c r="AQ50" i="8"/>
  <c r="AP50" i="8"/>
  <c r="AH50" i="8"/>
  <c r="AF50" i="8"/>
  <c r="AD50" i="8"/>
  <c r="S50" i="8"/>
  <c r="R50" i="8"/>
  <c r="U50" i="8" s="1"/>
  <c r="M50" i="8"/>
  <c r="L50" i="8"/>
  <c r="AO50" i="8" s="1"/>
  <c r="K50" i="8"/>
  <c r="J50" i="8"/>
  <c r="AQ49" i="8"/>
  <c r="AP49" i="8"/>
  <c r="AH49" i="8"/>
  <c r="AG49" i="8"/>
  <c r="AF49" i="8"/>
  <c r="AE49" i="8"/>
  <c r="T49" i="8"/>
  <c r="S49" i="8"/>
  <c r="R49" i="8"/>
  <c r="U49" i="8" s="1"/>
  <c r="V49" i="8" s="1"/>
  <c r="X49" i="8" s="1"/>
  <c r="M49" i="8"/>
  <c r="L49" i="8"/>
  <c r="AO49" i="8" s="1"/>
  <c r="K49" i="8"/>
  <c r="J49" i="8"/>
  <c r="AQ48" i="8"/>
  <c r="AE48" i="8" s="1"/>
  <c r="AP48" i="8"/>
  <c r="AO48" i="8"/>
  <c r="AH48" i="8"/>
  <c r="AG48" i="8"/>
  <c r="S48" i="8"/>
  <c r="M48" i="8"/>
  <c r="L48" i="8"/>
  <c r="K48" i="8"/>
  <c r="J48" i="8"/>
  <c r="AQ47" i="8"/>
  <c r="AE47" i="8" s="1"/>
  <c r="AP47" i="8"/>
  <c r="AF47" i="8" s="1"/>
  <c r="AO47" i="8"/>
  <c r="AH47" i="8"/>
  <c r="AG47" i="8"/>
  <c r="S47" i="8"/>
  <c r="M47" i="8"/>
  <c r="L47" i="8"/>
  <c r="K47" i="8"/>
  <c r="J47" i="8"/>
  <c r="AQ46" i="8"/>
  <c r="AP46" i="8"/>
  <c r="AF46" i="8" s="1"/>
  <c r="AO46" i="8"/>
  <c r="AH46" i="8"/>
  <c r="AD46" i="8"/>
  <c r="R46" i="8"/>
  <c r="M46" i="8"/>
  <c r="L46" i="8"/>
  <c r="K46" i="8"/>
  <c r="J46" i="8"/>
  <c r="AQ45" i="8"/>
  <c r="AG45" i="8" s="1"/>
  <c r="AP45" i="8"/>
  <c r="AO45" i="8"/>
  <c r="AH45" i="8"/>
  <c r="AF45" i="8"/>
  <c r="AE45" i="8"/>
  <c r="S45" i="8"/>
  <c r="R45" i="8"/>
  <c r="U45" i="8" s="1"/>
  <c r="V45" i="8" s="1"/>
  <c r="X45" i="8" s="1"/>
  <c r="T45" i="8"/>
  <c r="M45" i="8"/>
  <c r="L45" i="8"/>
  <c r="K45" i="8"/>
  <c r="J45" i="8"/>
  <c r="AQ44" i="8"/>
  <c r="AP44" i="8"/>
  <c r="AD44" i="8" s="1"/>
  <c r="AH44" i="8"/>
  <c r="AG44" i="8"/>
  <c r="AF44" i="8"/>
  <c r="T44" i="8"/>
  <c r="S44" i="8"/>
  <c r="R44" i="8"/>
  <c r="M44" i="8"/>
  <c r="L44" i="8"/>
  <c r="AO44" i="8" s="1"/>
  <c r="K44" i="8"/>
  <c r="J44" i="8"/>
  <c r="AQ43" i="8"/>
  <c r="AF43" i="8" s="1"/>
  <c r="AP43" i="8"/>
  <c r="AH43" i="8"/>
  <c r="AG43" i="8"/>
  <c r="T43" i="8"/>
  <c r="S43" i="8"/>
  <c r="R43" i="8"/>
  <c r="U43" i="8" s="1"/>
  <c r="M43" i="8"/>
  <c r="L43" i="8"/>
  <c r="AO43" i="8" s="1"/>
  <c r="K43" i="8"/>
  <c r="J43" i="8"/>
  <c r="AQ42" i="8"/>
  <c r="AP42" i="8"/>
  <c r="AO42" i="8"/>
  <c r="AH42" i="8"/>
  <c r="AG42" i="8"/>
  <c r="AE42" i="8"/>
  <c r="S42" i="8"/>
  <c r="T42" i="8"/>
  <c r="M42" i="8"/>
  <c r="L42" i="8"/>
  <c r="K42" i="8"/>
  <c r="J42" i="8"/>
  <c r="AQ41" i="8"/>
  <c r="AP41" i="8"/>
  <c r="AG41" i="8" s="1"/>
  <c r="AO41" i="8"/>
  <c r="AH41" i="8"/>
  <c r="S41" i="8"/>
  <c r="T41" i="8"/>
  <c r="M41" i="8"/>
  <c r="L41" i="8"/>
  <c r="K41" i="8"/>
  <c r="J41" i="8"/>
  <c r="AQ40" i="8"/>
  <c r="AG40" i="8" s="1"/>
  <c r="AP40" i="8"/>
  <c r="AF40" i="8" s="1"/>
  <c r="AO40" i="8"/>
  <c r="AH40" i="8"/>
  <c r="M40" i="8"/>
  <c r="L40" i="8"/>
  <c r="K40" i="8"/>
  <c r="J40" i="8"/>
  <c r="AQ39" i="8"/>
  <c r="AG39" i="8" s="1"/>
  <c r="AP39" i="8"/>
  <c r="AH39" i="8"/>
  <c r="S39" i="8"/>
  <c r="M39" i="8"/>
  <c r="L39" i="8"/>
  <c r="AO39" i="8" s="1"/>
  <c r="K39" i="8"/>
  <c r="J39" i="8"/>
  <c r="AQ38" i="8"/>
  <c r="AP38" i="8"/>
  <c r="AH38" i="8"/>
  <c r="AG38" i="8"/>
  <c r="AF38" i="8"/>
  <c r="AE38" i="8"/>
  <c r="R38" i="8"/>
  <c r="M38" i="8"/>
  <c r="L38" i="8"/>
  <c r="AO38" i="8" s="1"/>
  <c r="K38" i="8"/>
  <c r="J38" i="8"/>
  <c r="AQ37" i="8"/>
  <c r="AP37" i="8"/>
  <c r="AD37" i="8" s="1"/>
  <c r="AH37" i="8"/>
  <c r="AG37" i="8"/>
  <c r="AF37" i="8"/>
  <c r="T37" i="8"/>
  <c r="S37" i="8"/>
  <c r="R37" i="8"/>
  <c r="U37" i="8" s="1"/>
  <c r="V37" i="8" s="1"/>
  <c r="X37" i="8" s="1"/>
  <c r="M37" i="8"/>
  <c r="L37" i="8"/>
  <c r="AO37" i="8" s="1"/>
  <c r="K37" i="8"/>
  <c r="J37" i="8"/>
  <c r="AQ36" i="8"/>
  <c r="AE36" i="8" s="1"/>
  <c r="AP36" i="8"/>
  <c r="AO36" i="8"/>
  <c r="AH36" i="8"/>
  <c r="AG36" i="8"/>
  <c r="S36" i="8"/>
  <c r="M36" i="8"/>
  <c r="L36" i="8"/>
  <c r="K36" i="8"/>
  <c r="J36" i="8"/>
  <c r="AQ35" i="8"/>
  <c r="AE35" i="8" s="1"/>
  <c r="AP35" i="8"/>
  <c r="AF35" i="8" s="1"/>
  <c r="AO35" i="8"/>
  <c r="AH35" i="8"/>
  <c r="AG35" i="8"/>
  <c r="S35" i="8"/>
  <c r="M35" i="8"/>
  <c r="L35" i="8"/>
  <c r="K35" i="8"/>
  <c r="J35" i="8"/>
  <c r="AQ34" i="8"/>
  <c r="AG34" i="8" s="1"/>
  <c r="AP34" i="8"/>
  <c r="AF34" i="8" s="1"/>
  <c r="AO34" i="8"/>
  <c r="AH34" i="8"/>
  <c r="AE34" i="8"/>
  <c r="R34" i="8"/>
  <c r="M34" i="8"/>
  <c r="L34" i="8"/>
  <c r="K34" i="8"/>
  <c r="J34" i="8"/>
  <c r="AQ33" i="8"/>
  <c r="AG33" i="8" s="1"/>
  <c r="AP33" i="8"/>
  <c r="AD33" i="8" s="1"/>
  <c r="AO33" i="8"/>
  <c r="AH33" i="8"/>
  <c r="AF33" i="8"/>
  <c r="S33" i="8"/>
  <c r="R33" i="8"/>
  <c r="U33" i="8" s="1"/>
  <c r="V33" i="8" s="1"/>
  <c r="X33" i="8" s="1"/>
  <c r="T33" i="8"/>
  <c r="M33" i="8"/>
  <c r="L33" i="8"/>
  <c r="K33" i="8"/>
  <c r="J33" i="8"/>
  <c r="AQ32" i="8"/>
  <c r="AE32" i="8" s="1"/>
  <c r="AP32" i="8"/>
  <c r="AH32" i="8"/>
  <c r="AG32" i="8"/>
  <c r="AF32" i="8"/>
  <c r="T32" i="8"/>
  <c r="S32" i="8"/>
  <c r="R32" i="8"/>
  <c r="M32" i="8"/>
  <c r="L32" i="8"/>
  <c r="AO32" i="8" s="1"/>
  <c r="K32" i="8"/>
  <c r="J32" i="8"/>
  <c r="AQ31" i="8"/>
  <c r="AF31" i="8" s="1"/>
  <c r="AP31" i="8"/>
  <c r="AH31" i="8"/>
  <c r="AG31" i="8"/>
  <c r="T31" i="8"/>
  <c r="S31" i="8"/>
  <c r="R31" i="8"/>
  <c r="U31" i="8" s="1"/>
  <c r="M31" i="8"/>
  <c r="L31" i="8"/>
  <c r="AO31" i="8" s="1"/>
  <c r="K31" i="8"/>
  <c r="J31" i="8"/>
  <c r="AQ30" i="8"/>
  <c r="AP30" i="8"/>
  <c r="AF30" i="8" s="1"/>
  <c r="AO30" i="8"/>
  <c r="AH30" i="8"/>
  <c r="AG30" i="8"/>
  <c r="AE30" i="8"/>
  <c r="S30" i="8"/>
  <c r="T30" i="8"/>
  <c r="M30" i="8"/>
  <c r="L30" i="8"/>
  <c r="K30" i="8"/>
  <c r="J30" i="8"/>
  <c r="AQ29" i="8"/>
  <c r="AG29" i="8" s="1"/>
  <c r="AP29" i="8"/>
  <c r="AF29" i="8" s="1"/>
  <c r="AO29" i="8"/>
  <c r="AH29" i="8"/>
  <c r="S29" i="8"/>
  <c r="T29" i="8"/>
  <c r="M29" i="8"/>
  <c r="L29" i="8"/>
  <c r="K29" i="8"/>
  <c r="J29" i="8"/>
  <c r="AQ28" i="8"/>
  <c r="AG28" i="8" s="1"/>
  <c r="AP28" i="8"/>
  <c r="AF28" i="8" s="1"/>
  <c r="AO28" i="8"/>
  <c r="AH28" i="8"/>
  <c r="M28" i="8"/>
  <c r="L28" i="8"/>
  <c r="K28" i="8"/>
  <c r="J28" i="8"/>
  <c r="AQ27" i="8"/>
  <c r="AG27" i="8" s="1"/>
  <c r="AP27" i="8"/>
  <c r="AH27" i="8"/>
  <c r="S27" i="8"/>
  <c r="M27" i="8"/>
  <c r="L27" i="8"/>
  <c r="AO27" i="8" s="1"/>
  <c r="K27" i="8"/>
  <c r="J27" i="8"/>
  <c r="AQ26" i="8"/>
  <c r="AP26" i="8"/>
  <c r="AH26" i="8"/>
  <c r="AF26" i="8"/>
  <c r="AD26" i="8"/>
  <c r="R26" i="8"/>
  <c r="M26" i="8"/>
  <c r="L26" i="8"/>
  <c r="AO26" i="8" s="1"/>
  <c r="K26" i="8"/>
  <c r="J26" i="8"/>
  <c r="AQ25" i="8"/>
  <c r="AP25" i="8"/>
  <c r="AH25" i="8"/>
  <c r="AG25" i="8"/>
  <c r="AF25" i="8"/>
  <c r="AE25" i="8"/>
  <c r="T25" i="8"/>
  <c r="S25" i="8"/>
  <c r="R25" i="8"/>
  <c r="M25" i="8"/>
  <c r="L25" i="8"/>
  <c r="AO25" i="8" s="1"/>
  <c r="K25" i="8"/>
  <c r="J25" i="8"/>
  <c r="AQ24" i="8"/>
  <c r="AE24" i="8" s="1"/>
  <c r="AP24" i="8"/>
  <c r="AO24" i="8"/>
  <c r="AH24" i="8"/>
  <c r="AG24" i="8"/>
  <c r="S24" i="8"/>
  <c r="M24" i="8"/>
  <c r="L24" i="8"/>
  <c r="K24" i="8"/>
  <c r="J24" i="8"/>
  <c r="AQ23" i="8"/>
  <c r="AP23" i="8"/>
  <c r="AF23" i="8" s="1"/>
  <c r="AO23" i="8"/>
  <c r="AH23" i="8"/>
  <c r="AD23" i="8"/>
  <c r="AG23" i="8"/>
  <c r="M23" i="8"/>
  <c r="L23" i="8"/>
  <c r="K23" i="8"/>
  <c r="J23" i="8"/>
  <c r="AQ22" i="8"/>
  <c r="AG22" i="8" s="1"/>
  <c r="AP22" i="8"/>
  <c r="AF22" i="8" s="1"/>
  <c r="AO22" i="8"/>
  <c r="AH22" i="8"/>
  <c r="AE22" i="8"/>
  <c r="R22" i="8"/>
  <c r="T22" i="8"/>
  <c r="M22" i="8"/>
  <c r="L22" i="8"/>
  <c r="K22" i="8"/>
  <c r="J22" i="8"/>
  <c r="AQ21" i="8"/>
  <c r="AG21" i="8" s="1"/>
  <c r="AP21" i="8"/>
  <c r="AO21" i="8"/>
  <c r="AH21" i="8"/>
  <c r="AF21" i="8"/>
  <c r="AE21" i="8"/>
  <c r="S21" i="8"/>
  <c r="R21" i="8"/>
  <c r="U21" i="8" s="1"/>
  <c r="V21" i="8" s="1"/>
  <c r="X21" i="8" s="1"/>
  <c r="T21" i="8"/>
  <c r="M21" i="8"/>
  <c r="L21" i="8"/>
  <c r="K21" i="8"/>
  <c r="J21" i="8"/>
  <c r="AQ20" i="8"/>
  <c r="AE20" i="8" s="1"/>
  <c r="AP20" i="8"/>
  <c r="AH20" i="8"/>
  <c r="AG20" i="8"/>
  <c r="AF20" i="8"/>
  <c r="T20" i="8"/>
  <c r="S20" i="8"/>
  <c r="R20" i="8"/>
  <c r="M20" i="8"/>
  <c r="L20" i="8"/>
  <c r="AO20" i="8" s="1"/>
  <c r="K20" i="8"/>
  <c r="J20" i="8"/>
  <c r="AQ19" i="8"/>
  <c r="AF19" i="8" s="1"/>
  <c r="AP19" i="8"/>
  <c r="AH19" i="8"/>
  <c r="AG19" i="8"/>
  <c r="T19" i="8"/>
  <c r="S19" i="8"/>
  <c r="R19" i="8"/>
  <c r="M19" i="8"/>
  <c r="L19" i="8"/>
  <c r="AO19" i="8" s="1"/>
  <c r="K19" i="8"/>
  <c r="J19" i="8"/>
  <c r="AQ18" i="8"/>
  <c r="AP18" i="8"/>
  <c r="AF18" i="8" s="1"/>
  <c r="AO18" i="8"/>
  <c r="AH18" i="8"/>
  <c r="AG18" i="8"/>
  <c r="AE18" i="8"/>
  <c r="S18" i="8"/>
  <c r="T18" i="8"/>
  <c r="M18" i="8"/>
  <c r="L18" i="8"/>
  <c r="K18" i="8"/>
  <c r="J18" i="8"/>
  <c r="AQ17" i="8"/>
  <c r="AG17" i="8" s="1"/>
  <c r="AP17" i="8"/>
  <c r="AF17" i="8" s="1"/>
  <c r="AO17" i="8"/>
  <c r="AH17" i="8"/>
  <c r="S17" i="8"/>
  <c r="T17" i="8"/>
  <c r="M17" i="8"/>
  <c r="L17" i="8"/>
  <c r="K17" i="8"/>
  <c r="J17" i="8"/>
  <c r="AQ16" i="8"/>
  <c r="AG16" i="8" s="1"/>
  <c r="AP16" i="8"/>
  <c r="AF16" i="8" s="1"/>
  <c r="AO16" i="8"/>
  <c r="AH16" i="8"/>
  <c r="M16" i="8"/>
  <c r="L16" i="8"/>
  <c r="K16" i="8"/>
  <c r="J16" i="8"/>
  <c r="AQ15" i="8"/>
  <c r="AG15" i="8" s="1"/>
  <c r="AP15" i="8"/>
  <c r="AH15" i="8"/>
  <c r="S15" i="8"/>
  <c r="M15" i="8"/>
  <c r="L15" i="8"/>
  <c r="AO15" i="8" s="1"/>
  <c r="K15" i="8"/>
  <c r="J15" i="8"/>
  <c r="AQ14" i="8"/>
  <c r="AP14" i="8"/>
  <c r="AH14" i="8"/>
  <c r="AG14" i="8"/>
  <c r="AF14" i="8"/>
  <c r="AE14" i="8"/>
  <c r="R14" i="8"/>
  <c r="M14" i="8"/>
  <c r="L14" i="8"/>
  <c r="AO14" i="8" s="1"/>
  <c r="K14" i="8"/>
  <c r="J14" i="8"/>
  <c r="AQ13" i="8"/>
  <c r="AP13" i="8"/>
  <c r="AD13" i="8" s="1"/>
  <c r="AH13" i="8"/>
  <c r="AG13" i="8"/>
  <c r="AF13" i="8"/>
  <c r="T13" i="8"/>
  <c r="S13" i="8"/>
  <c r="R13" i="8"/>
  <c r="U13" i="8" s="1"/>
  <c r="V13" i="8" s="1"/>
  <c r="X13" i="8" s="1"/>
  <c r="M13" i="8"/>
  <c r="L13" i="8"/>
  <c r="AO13" i="8" s="1"/>
  <c r="K13" i="8"/>
  <c r="J13" i="8"/>
  <c r="AQ12" i="8"/>
  <c r="AE12" i="8" s="1"/>
  <c r="AP12" i="8"/>
  <c r="AO12" i="8"/>
  <c r="AH12" i="8"/>
  <c r="AG12" i="8"/>
  <c r="S12" i="8"/>
  <c r="M12" i="8"/>
  <c r="L12" i="8"/>
  <c r="K12" i="8"/>
  <c r="J12" i="8"/>
  <c r="AQ11" i="8"/>
  <c r="AE11" i="8" s="1"/>
  <c r="AP11" i="8"/>
  <c r="AF11" i="8" s="1"/>
  <c r="AO11" i="8"/>
  <c r="AH11" i="8"/>
  <c r="AG11" i="8"/>
  <c r="S11" i="8"/>
  <c r="M11" i="8"/>
  <c r="L11" i="8"/>
  <c r="K11" i="8"/>
  <c r="J11" i="8"/>
  <c r="AQ10" i="8"/>
  <c r="AG10" i="8" s="1"/>
  <c r="AP10" i="8"/>
  <c r="AF10" i="8" s="1"/>
  <c r="AO10" i="8"/>
  <c r="AH10" i="8"/>
  <c r="AE10" i="8"/>
  <c r="R10" i="8"/>
  <c r="T10" i="8"/>
  <c r="M10" i="8"/>
  <c r="L10" i="8"/>
  <c r="K10" i="8"/>
  <c r="J10" i="8"/>
  <c r="AQ9" i="8"/>
  <c r="AG9" i="8" s="1"/>
  <c r="AP9" i="8"/>
  <c r="AO9" i="8"/>
  <c r="AH9" i="8"/>
  <c r="AF9" i="8"/>
  <c r="AE9" i="8"/>
  <c r="S9" i="8"/>
  <c r="R9" i="8"/>
  <c r="T9" i="8"/>
  <c r="M9" i="8"/>
  <c r="L9" i="8"/>
  <c r="K9" i="8"/>
  <c r="J9" i="8"/>
  <c r="AQ8" i="8"/>
  <c r="AP8" i="8"/>
  <c r="AD8" i="8" s="1"/>
  <c r="AH8" i="8"/>
  <c r="AG8" i="8"/>
  <c r="AF8" i="8"/>
  <c r="T8" i="8"/>
  <c r="S8" i="8"/>
  <c r="R8" i="8"/>
  <c r="U8" i="8" s="1"/>
  <c r="M8" i="8"/>
  <c r="L8" i="8"/>
  <c r="AO8" i="8" s="1"/>
  <c r="K8" i="8"/>
  <c r="J8" i="8"/>
  <c r="AQ7" i="8"/>
  <c r="AF7" i="8" s="1"/>
  <c r="AP7" i="8"/>
  <c r="AH7" i="8"/>
  <c r="AG7" i="8"/>
  <c r="S7" i="8"/>
  <c r="T7" i="8"/>
  <c r="M7" i="8"/>
  <c r="L7" i="8"/>
  <c r="AO7" i="8" s="1"/>
  <c r="K7" i="8"/>
  <c r="J7" i="8"/>
  <c r="AQ6" i="8"/>
  <c r="AG6" i="8" s="1"/>
  <c r="AP6" i="8"/>
  <c r="AF6" i="8" s="1"/>
  <c r="AO6" i="8"/>
  <c r="AH6" i="8"/>
  <c r="S6" i="8"/>
  <c r="M6" i="8"/>
  <c r="L6" i="8"/>
  <c r="K6" i="8"/>
  <c r="J6" i="8"/>
  <c r="AQ5" i="8"/>
  <c r="AG5" i="8" s="1"/>
  <c r="AP5" i="8"/>
  <c r="AH5" i="8"/>
  <c r="R5" i="8"/>
  <c r="M5" i="8"/>
  <c r="L5" i="8"/>
  <c r="AO5" i="8" s="1"/>
  <c r="K5" i="8"/>
  <c r="J5" i="8"/>
  <c r="AQ4" i="8"/>
  <c r="AP4" i="8"/>
  <c r="AD4" i="8" s="1"/>
  <c r="AO4" i="8"/>
  <c r="AH4" i="8"/>
  <c r="AG4" i="8"/>
  <c r="AF4" i="8"/>
  <c r="S4" i="8"/>
  <c r="M4" i="8"/>
  <c r="L4" i="8"/>
  <c r="K4" i="8"/>
  <c r="J4" i="8"/>
  <c r="X1" i="8"/>
  <c r="N5" i="5"/>
  <c r="O5" i="5"/>
  <c r="N6" i="5"/>
  <c r="O6" i="5"/>
  <c r="N7" i="5"/>
  <c r="O7" i="5"/>
  <c r="N8" i="5"/>
  <c r="O8" i="5"/>
  <c r="N9" i="5"/>
  <c r="O9" i="5"/>
  <c r="N10" i="5"/>
  <c r="O10" i="5"/>
  <c r="N11" i="5"/>
  <c r="O11" i="5"/>
  <c r="N12" i="5"/>
  <c r="O12" i="5"/>
  <c r="N13" i="5"/>
  <c r="O13" i="5"/>
  <c r="N14" i="5"/>
  <c r="O14" i="5"/>
  <c r="N15" i="5"/>
  <c r="O15" i="5"/>
  <c r="N16" i="5"/>
  <c r="O16" i="5"/>
  <c r="N17" i="5"/>
  <c r="O17" i="5"/>
  <c r="N18" i="5"/>
  <c r="O18" i="5"/>
  <c r="N19" i="5"/>
  <c r="O19" i="5"/>
  <c r="N20" i="5"/>
  <c r="O20" i="5"/>
  <c r="N21" i="5"/>
  <c r="O21" i="5"/>
  <c r="N22" i="5"/>
  <c r="O22" i="5"/>
  <c r="N23" i="5"/>
  <c r="O23" i="5"/>
  <c r="N24" i="5"/>
  <c r="O24" i="5"/>
  <c r="N25" i="5"/>
  <c r="O25" i="5"/>
  <c r="N26" i="5"/>
  <c r="O26" i="5"/>
  <c r="N27" i="5"/>
  <c r="O27" i="5"/>
  <c r="N28" i="5"/>
  <c r="O28" i="5"/>
  <c r="N29" i="5"/>
  <c r="O29" i="5"/>
  <c r="N30" i="5"/>
  <c r="O30" i="5"/>
  <c r="N31" i="5"/>
  <c r="O31" i="5"/>
  <c r="N32" i="5"/>
  <c r="O32" i="5"/>
  <c r="N33" i="5"/>
  <c r="O33" i="5"/>
  <c r="N34" i="5"/>
  <c r="O34" i="5"/>
  <c r="N35" i="5"/>
  <c r="O35" i="5"/>
  <c r="N36" i="5"/>
  <c r="O36" i="5"/>
  <c r="N37" i="5"/>
  <c r="O37" i="5"/>
  <c r="N38" i="5"/>
  <c r="O38" i="5"/>
  <c r="N39" i="5"/>
  <c r="O39" i="5"/>
  <c r="N40" i="5"/>
  <c r="O40" i="5"/>
  <c r="N41" i="5"/>
  <c r="O41" i="5"/>
  <c r="N42" i="5"/>
  <c r="O42" i="5"/>
  <c r="N43" i="5"/>
  <c r="O43" i="5"/>
  <c r="N44" i="5"/>
  <c r="O44" i="5"/>
  <c r="N45" i="5"/>
  <c r="O45" i="5"/>
  <c r="N46" i="5"/>
  <c r="O46" i="5"/>
  <c r="N47" i="5"/>
  <c r="O47" i="5"/>
  <c r="N48" i="5"/>
  <c r="O48" i="5"/>
  <c r="N49" i="5"/>
  <c r="O49" i="5"/>
  <c r="N50" i="5"/>
  <c r="O50" i="5"/>
  <c r="N51" i="5"/>
  <c r="O51" i="5"/>
  <c r="N52" i="5"/>
  <c r="O52" i="5"/>
  <c r="N53" i="5"/>
  <c r="O53" i="5"/>
  <c r="N54" i="5"/>
  <c r="O54" i="5"/>
  <c r="N55" i="5"/>
  <c r="O55" i="5"/>
  <c r="N56" i="5"/>
  <c r="O56" i="5"/>
  <c r="N57" i="5"/>
  <c r="O57" i="5"/>
  <c r="N58" i="5"/>
  <c r="O58" i="5"/>
  <c r="N59" i="5"/>
  <c r="O59" i="5"/>
  <c r="N60" i="5"/>
  <c r="O60" i="5"/>
  <c r="N61" i="5"/>
  <c r="O61" i="5"/>
  <c r="N62" i="5"/>
  <c r="O62" i="5"/>
  <c r="N63" i="5"/>
  <c r="O63" i="5"/>
  <c r="N64" i="5"/>
  <c r="O64" i="5"/>
  <c r="N65" i="5"/>
  <c r="O65" i="5"/>
  <c r="N66" i="5"/>
  <c r="O66" i="5"/>
  <c r="N67" i="5"/>
  <c r="O67" i="5"/>
  <c r="N68" i="5"/>
  <c r="O68" i="5"/>
  <c r="N69" i="5"/>
  <c r="O69" i="5"/>
  <c r="N70" i="5"/>
  <c r="O70" i="5"/>
  <c r="N71" i="5"/>
  <c r="O71" i="5"/>
  <c r="N72" i="5"/>
  <c r="O72" i="5"/>
  <c r="N73" i="5"/>
  <c r="O73" i="5"/>
  <c r="N74" i="5"/>
  <c r="O74" i="5"/>
  <c r="N75" i="5"/>
  <c r="O75" i="5"/>
  <c r="N76" i="5"/>
  <c r="O76" i="5"/>
  <c r="N77" i="5"/>
  <c r="O77" i="5"/>
  <c r="N78" i="5"/>
  <c r="O78" i="5"/>
  <c r="N79" i="5"/>
  <c r="O79" i="5"/>
  <c r="N80" i="5"/>
  <c r="O80" i="5"/>
  <c r="N81" i="5"/>
  <c r="O81" i="5"/>
  <c r="N82" i="5"/>
  <c r="O82" i="5"/>
  <c r="N83" i="5"/>
  <c r="O83" i="5"/>
  <c r="N84" i="5"/>
  <c r="O84" i="5"/>
  <c r="N85" i="5"/>
  <c r="O85" i="5"/>
  <c r="N86" i="5"/>
  <c r="O86" i="5"/>
  <c r="N87" i="5"/>
  <c r="O87" i="5"/>
  <c r="N88" i="5"/>
  <c r="O88" i="5"/>
  <c r="N89" i="5"/>
  <c r="O89" i="5"/>
  <c r="N90" i="5"/>
  <c r="O90" i="5"/>
  <c r="N91" i="5"/>
  <c r="O91" i="5"/>
  <c r="N92" i="5"/>
  <c r="O92" i="5"/>
  <c r="N93" i="5"/>
  <c r="O93" i="5"/>
  <c r="N94" i="5"/>
  <c r="O94" i="5"/>
  <c r="N95" i="5"/>
  <c r="O95" i="5"/>
  <c r="N96" i="5"/>
  <c r="O96" i="5"/>
  <c r="N97" i="5"/>
  <c r="O97" i="5"/>
  <c r="N98" i="5"/>
  <c r="O98" i="5"/>
  <c r="N99" i="5"/>
  <c r="O99" i="5"/>
  <c r="N100" i="5"/>
  <c r="O100" i="5"/>
  <c r="N101" i="5"/>
  <c r="O101" i="5"/>
  <c r="N102" i="5"/>
  <c r="O102" i="5"/>
  <c r="N103" i="5"/>
  <c r="O103" i="5"/>
  <c r="N104" i="5"/>
  <c r="O104" i="5"/>
  <c r="N105" i="5"/>
  <c r="O105" i="5"/>
  <c r="N106" i="5"/>
  <c r="O106" i="5"/>
  <c r="N107" i="5"/>
  <c r="O107" i="5"/>
  <c r="N108" i="5"/>
  <c r="O108" i="5"/>
  <c r="N109" i="5"/>
  <c r="O109" i="5"/>
  <c r="N110" i="5"/>
  <c r="O110" i="5"/>
  <c r="N111" i="5"/>
  <c r="O111" i="5"/>
  <c r="N112" i="5"/>
  <c r="O112" i="5"/>
  <c r="N113" i="5"/>
  <c r="O113" i="5"/>
  <c r="N114" i="5"/>
  <c r="O114" i="5"/>
  <c r="N115" i="5"/>
  <c r="O115" i="5"/>
  <c r="N116" i="5"/>
  <c r="O116" i="5"/>
  <c r="N117" i="5"/>
  <c r="O117" i="5"/>
  <c r="N118" i="5"/>
  <c r="O118" i="5"/>
  <c r="N119" i="5"/>
  <c r="O119" i="5"/>
  <c r="N120" i="5"/>
  <c r="O120" i="5"/>
  <c r="N121" i="5"/>
  <c r="O121" i="5"/>
  <c r="N122" i="5"/>
  <c r="O122" i="5"/>
  <c r="N123" i="5"/>
  <c r="O123" i="5"/>
  <c r="N124" i="5"/>
  <c r="O124" i="5"/>
  <c r="N125" i="5"/>
  <c r="O125" i="5"/>
  <c r="N126" i="5"/>
  <c r="O126" i="5"/>
  <c r="N127" i="5"/>
  <c r="O127" i="5"/>
  <c r="N128" i="5"/>
  <c r="O128" i="5"/>
  <c r="N129" i="5"/>
  <c r="O129" i="5"/>
  <c r="N130" i="5"/>
  <c r="O130" i="5"/>
  <c r="N131" i="5"/>
  <c r="O131" i="5"/>
  <c r="N132" i="5"/>
  <c r="O132" i="5"/>
  <c r="N133" i="5"/>
  <c r="O133" i="5"/>
  <c r="N134" i="5"/>
  <c r="O134" i="5"/>
  <c r="N135" i="5"/>
  <c r="O135" i="5"/>
  <c r="N136" i="5"/>
  <c r="O136" i="5"/>
  <c r="N137" i="5"/>
  <c r="O137" i="5"/>
  <c r="N138" i="5"/>
  <c r="O138" i="5"/>
  <c r="N139" i="5"/>
  <c r="O139" i="5"/>
  <c r="N140" i="5"/>
  <c r="O140" i="5"/>
  <c r="N141" i="5"/>
  <c r="O141" i="5"/>
  <c r="N142" i="5"/>
  <c r="O142" i="5"/>
  <c r="N143" i="5"/>
  <c r="O143" i="5"/>
  <c r="N144" i="5"/>
  <c r="O144" i="5"/>
  <c r="N145" i="5"/>
  <c r="O145" i="5"/>
  <c r="N146" i="5"/>
  <c r="O146" i="5"/>
  <c r="N147" i="5"/>
  <c r="O147" i="5"/>
  <c r="N148" i="5"/>
  <c r="O148" i="5"/>
  <c r="N149" i="5"/>
  <c r="O149" i="5"/>
  <c r="N150" i="5"/>
  <c r="O150" i="5"/>
  <c r="N151" i="5"/>
  <c r="O151" i="5"/>
  <c r="N152" i="5"/>
  <c r="O152" i="5"/>
  <c r="N153" i="5"/>
  <c r="O153" i="5"/>
  <c r="N154" i="5"/>
  <c r="O154" i="5"/>
  <c r="N155" i="5"/>
  <c r="O155" i="5"/>
  <c r="N156" i="5"/>
  <c r="O156" i="5"/>
  <c r="N157" i="5"/>
  <c r="O157" i="5"/>
  <c r="N158" i="5"/>
  <c r="O158" i="5"/>
  <c r="N159" i="5"/>
  <c r="O159" i="5"/>
  <c r="N160" i="5"/>
  <c r="O160" i="5"/>
  <c r="N161" i="5"/>
  <c r="O161" i="5"/>
  <c r="N162" i="5"/>
  <c r="O162" i="5"/>
  <c r="N163" i="5"/>
  <c r="O163" i="5"/>
  <c r="N164" i="5"/>
  <c r="O164" i="5"/>
  <c r="N165" i="5"/>
  <c r="O165" i="5"/>
  <c r="N166" i="5"/>
  <c r="O166" i="5"/>
  <c r="N167" i="5"/>
  <c r="O167" i="5"/>
  <c r="N168" i="5"/>
  <c r="O168" i="5"/>
  <c r="N169" i="5"/>
  <c r="O169" i="5"/>
  <c r="N170" i="5"/>
  <c r="O170" i="5"/>
  <c r="N171" i="5"/>
  <c r="O171" i="5"/>
  <c r="N172" i="5"/>
  <c r="O172" i="5"/>
  <c r="N173" i="5"/>
  <c r="O173" i="5"/>
  <c r="N174" i="5"/>
  <c r="O174" i="5"/>
  <c r="N175" i="5"/>
  <c r="O175" i="5"/>
  <c r="N176" i="5"/>
  <c r="O176" i="5"/>
  <c r="N177" i="5"/>
  <c r="O177" i="5"/>
  <c r="N178" i="5"/>
  <c r="O178" i="5"/>
  <c r="N179" i="5"/>
  <c r="O179" i="5"/>
  <c r="N180" i="5"/>
  <c r="O180" i="5"/>
  <c r="N181" i="5"/>
  <c r="O181" i="5"/>
  <c r="N182" i="5"/>
  <c r="O182" i="5"/>
  <c r="N183" i="5"/>
  <c r="O183" i="5"/>
  <c r="N184" i="5"/>
  <c r="O184" i="5"/>
  <c r="N185" i="5"/>
  <c r="O185" i="5"/>
  <c r="N186" i="5"/>
  <c r="O186" i="5"/>
  <c r="N187" i="5"/>
  <c r="O187" i="5"/>
  <c r="N188" i="5"/>
  <c r="O188" i="5"/>
  <c r="N189" i="5"/>
  <c r="O189" i="5"/>
  <c r="N190" i="5"/>
  <c r="O190" i="5"/>
  <c r="N191" i="5"/>
  <c r="O191" i="5"/>
  <c r="N192" i="5"/>
  <c r="O192" i="5"/>
  <c r="N193" i="5"/>
  <c r="O193" i="5"/>
  <c r="N194" i="5"/>
  <c r="O194" i="5"/>
  <c r="N195" i="5"/>
  <c r="O195" i="5"/>
  <c r="N196" i="5"/>
  <c r="O196" i="5"/>
  <c r="N197" i="5"/>
  <c r="O197" i="5"/>
  <c r="N198" i="5"/>
  <c r="O198" i="5"/>
  <c r="N199" i="5"/>
  <c r="O199" i="5"/>
  <c r="N200" i="5"/>
  <c r="O200" i="5"/>
  <c r="N201" i="5"/>
  <c r="O201" i="5"/>
  <c r="N202" i="5"/>
  <c r="O202" i="5"/>
  <c r="N203" i="5"/>
  <c r="O203" i="5"/>
  <c r="N204" i="5"/>
  <c r="O204" i="5"/>
  <c r="N205" i="5"/>
  <c r="O205" i="5"/>
  <c r="N206" i="5"/>
  <c r="O206" i="5"/>
  <c r="N207" i="5"/>
  <c r="O207" i="5"/>
  <c r="N208" i="5"/>
  <c r="O208" i="5"/>
  <c r="N209" i="5"/>
  <c r="O209" i="5"/>
  <c r="N210" i="5"/>
  <c r="O210" i="5"/>
  <c r="N211" i="5"/>
  <c r="O211" i="5"/>
  <c r="N212" i="5"/>
  <c r="O212" i="5"/>
  <c r="N213" i="5"/>
  <c r="O213" i="5"/>
  <c r="N214" i="5"/>
  <c r="O214" i="5"/>
  <c r="N215" i="5"/>
  <c r="O215" i="5"/>
  <c r="N216" i="5"/>
  <c r="O216" i="5"/>
  <c r="N217" i="5"/>
  <c r="O217" i="5"/>
  <c r="N218" i="5"/>
  <c r="O218" i="5"/>
  <c r="N219" i="5"/>
  <c r="O219" i="5"/>
  <c r="N220" i="5"/>
  <c r="O220" i="5"/>
  <c r="N221" i="5"/>
  <c r="O221" i="5"/>
  <c r="N222" i="5"/>
  <c r="O222" i="5"/>
  <c r="N223" i="5"/>
  <c r="O223" i="5"/>
  <c r="N224" i="5"/>
  <c r="O224" i="5"/>
  <c r="N225" i="5"/>
  <c r="O225" i="5"/>
  <c r="N226" i="5"/>
  <c r="O226" i="5"/>
  <c r="N227" i="5"/>
  <c r="O227" i="5"/>
  <c r="N228" i="5"/>
  <c r="O228" i="5"/>
  <c r="N229" i="5"/>
  <c r="O229" i="5"/>
  <c r="N230" i="5"/>
  <c r="O230" i="5"/>
  <c r="N231" i="5"/>
  <c r="O231" i="5"/>
  <c r="N232" i="5"/>
  <c r="O232" i="5"/>
  <c r="N233" i="5"/>
  <c r="O233" i="5"/>
  <c r="N234" i="5"/>
  <c r="O234" i="5"/>
  <c r="N235" i="5"/>
  <c r="O235" i="5"/>
  <c r="N236" i="5"/>
  <c r="O236" i="5"/>
  <c r="N237" i="5"/>
  <c r="O237" i="5"/>
  <c r="N238" i="5"/>
  <c r="O238" i="5"/>
  <c r="N239" i="5"/>
  <c r="O239" i="5"/>
  <c r="N240" i="5"/>
  <c r="O240" i="5"/>
  <c r="N241" i="5"/>
  <c r="O241" i="5"/>
  <c r="N242" i="5"/>
  <c r="O242" i="5"/>
  <c r="N243" i="5"/>
  <c r="O243" i="5"/>
  <c r="N244" i="5"/>
  <c r="O244" i="5"/>
  <c r="N245" i="5"/>
  <c r="O245" i="5"/>
  <c r="N246" i="5"/>
  <c r="O246" i="5"/>
  <c r="N247" i="5"/>
  <c r="O247" i="5"/>
  <c r="N248" i="5"/>
  <c r="O248" i="5"/>
  <c r="N249" i="5"/>
  <c r="O249" i="5"/>
  <c r="N250" i="5"/>
  <c r="O250" i="5"/>
  <c r="N251" i="5"/>
  <c r="O251" i="5"/>
  <c r="N252" i="5"/>
  <c r="O252" i="5"/>
  <c r="N253" i="5"/>
  <c r="O253" i="5"/>
  <c r="N254" i="5"/>
  <c r="O254" i="5"/>
  <c r="N255" i="5"/>
  <c r="O255" i="5"/>
  <c r="N256" i="5"/>
  <c r="O256" i="5"/>
  <c r="N257" i="5"/>
  <c r="O257" i="5"/>
  <c r="N258" i="5"/>
  <c r="O258" i="5"/>
  <c r="N259" i="5"/>
  <c r="O259" i="5"/>
  <c r="N260" i="5"/>
  <c r="O260" i="5"/>
  <c r="N261" i="5"/>
  <c r="O261" i="5"/>
  <c r="N262" i="5"/>
  <c r="O262" i="5"/>
  <c r="N263" i="5"/>
  <c r="O263" i="5"/>
  <c r="N264" i="5"/>
  <c r="O264" i="5"/>
  <c r="N265" i="5"/>
  <c r="O265" i="5"/>
  <c r="N266" i="5"/>
  <c r="O266" i="5"/>
  <c r="N267" i="5"/>
  <c r="O267" i="5"/>
  <c r="N268" i="5"/>
  <c r="O268" i="5"/>
  <c r="N269" i="5"/>
  <c r="O269" i="5"/>
  <c r="N270" i="5"/>
  <c r="O270" i="5"/>
  <c r="N271" i="5"/>
  <c r="O271" i="5"/>
  <c r="N272" i="5"/>
  <c r="O272" i="5"/>
  <c r="N273" i="5"/>
  <c r="O273" i="5"/>
  <c r="N274" i="5"/>
  <c r="O274" i="5"/>
  <c r="N275" i="5"/>
  <c r="O275" i="5"/>
  <c r="N276" i="5"/>
  <c r="O276" i="5"/>
  <c r="N277" i="5"/>
  <c r="O277" i="5"/>
  <c r="N278" i="5"/>
  <c r="O278" i="5"/>
  <c r="N279" i="5"/>
  <c r="O279" i="5"/>
  <c r="N280" i="5"/>
  <c r="O280" i="5"/>
  <c r="N281" i="5"/>
  <c r="O281" i="5"/>
  <c r="N282" i="5"/>
  <c r="O282" i="5"/>
  <c r="N283" i="5"/>
  <c r="O283" i="5"/>
  <c r="N284" i="5"/>
  <c r="O284" i="5"/>
  <c r="N285" i="5"/>
  <c r="O285" i="5"/>
  <c r="N286" i="5"/>
  <c r="O286" i="5"/>
  <c r="N287" i="5"/>
  <c r="O287" i="5"/>
  <c r="N288" i="5"/>
  <c r="O288" i="5"/>
  <c r="N289" i="5"/>
  <c r="O289" i="5"/>
  <c r="N290" i="5"/>
  <c r="O290" i="5"/>
  <c r="N291" i="5"/>
  <c r="O291" i="5"/>
  <c r="N292" i="5"/>
  <c r="O292" i="5"/>
  <c r="N293" i="5"/>
  <c r="O293" i="5"/>
  <c r="N294" i="5"/>
  <c r="O294" i="5"/>
  <c r="N295" i="5"/>
  <c r="O295" i="5"/>
  <c r="N296" i="5"/>
  <c r="O296" i="5"/>
  <c r="N297" i="5"/>
  <c r="O297" i="5"/>
  <c r="N298" i="5"/>
  <c r="O298" i="5"/>
  <c r="N299" i="5"/>
  <c r="O299" i="5"/>
  <c r="N300" i="5"/>
  <c r="O300" i="5"/>
  <c r="N301" i="5"/>
  <c r="O301" i="5"/>
  <c r="N302" i="5"/>
  <c r="O302" i="5"/>
  <c r="N303" i="5"/>
  <c r="O303" i="5"/>
  <c r="N304" i="5"/>
  <c r="O304" i="5"/>
  <c r="N305" i="5"/>
  <c r="O305" i="5"/>
  <c r="N306" i="5"/>
  <c r="O306" i="5"/>
  <c r="N307" i="5"/>
  <c r="O307" i="5"/>
  <c r="N308" i="5"/>
  <c r="O308" i="5"/>
  <c r="N309" i="5"/>
  <c r="O309" i="5"/>
  <c r="N310" i="5"/>
  <c r="O310" i="5"/>
  <c r="N311" i="5"/>
  <c r="O311" i="5"/>
  <c r="N312" i="5"/>
  <c r="O312" i="5"/>
  <c r="N313" i="5"/>
  <c r="O313" i="5"/>
  <c r="N314" i="5"/>
  <c r="O314" i="5"/>
  <c r="N315" i="5"/>
  <c r="O315" i="5"/>
  <c r="N316" i="5"/>
  <c r="O316" i="5"/>
  <c r="N317" i="5"/>
  <c r="O317" i="5"/>
  <c r="N318" i="5"/>
  <c r="O318" i="5"/>
  <c r="N319" i="5"/>
  <c r="O319" i="5"/>
  <c r="N320" i="5"/>
  <c r="O320" i="5"/>
  <c r="N321" i="5"/>
  <c r="O321" i="5"/>
  <c r="N322" i="5"/>
  <c r="O322" i="5"/>
  <c r="N323" i="5"/>
  <c r="O323" i="5"/>
  <c r="N324" i="5"/>
  <c r="O324" i="5"/>
  <c r="N325" i="5"/>
  <c r="O325" i="5"/>
  <c r="N326" i="5"/>
  <c r="O326" i="5"/>
  <c r="N327" i="5"/>
  <c r="O327" i="5"/>
  <c r="N328" i="5"/>
  <c r="O328" i="5"/>
  <c r="N329" i="5"/>
  <c r="O329" i="5"/>
  <c r="N330" i="5"/>
  <c r="O330" i="5"/>
  <c r="N331" i="5"/>
  <c r="O331" i="5"/>
  <c r="N332" i="5"/>
  <c r="O332" i="5"/>
  <c r="N333" i="5"/>
  <c r="O333" i="5"/>
  <c r="N334" i="5"/>
  <c r="O334" i="5"/>
  <c r="N335" i="5"/>
  <c r="O335" i="5"/>
  <c r="N336" i="5"/>
  <c r="O336" i="5"/>
  <c r="N337" i="5"/>
  <c r="O337" i="5"/>
  <c r="N338" i="5"/>
  <c r="O338" i="5"/>
  <c r="N339" i="5"/>
  <c r="O339" i="5"/>
  <c r="N340" i="5"/>
  <c r="O340" i="5"/>
  <c r="N341" i="5"/>
  <c r="O341" i="5"/>
  <c r="N342" i="5"/>
  <c r="O342" i="5"/>
  <c r="N343" i="5"/>
  <c r="O343" i="5"/>
  <c r="N344" i="5"/>
  <c r="O344" i="5"/>
  <c r="N345" i="5"/>
  <c r="O345" i="5"/>
  <c r="N346" i="5"/>
  <c r="O346" i="5"/>
  <c r="N347" i="5"/>
  <c r="O347" i="5"/>
  <c r="N348" i="5"/>
  <c r="O348" i="5"/>
  <c r="N349" i="5"/>
  <c r="O349" i="5"/>
  <c r="N350" i="5"/>
  <c r="O350" i="5"/>
  <c r="N351" i="5"/>
  <c r="O351" i="5"/>
  <c r="N352" i="5"/>
  <c r="O352" i="5"/>
  <c r="N353" i="5"/>
  <c r="O353" i="5"/>
  <c r="N354" i="5"/>
  <c r="O354" i="5"/>
  <c r="N355" i="5"/>
  <c r="O355" i="5"/>
  <c r="N356" i="5"/>
  <c r="O356" i="5"/>
  <c r="N357" i="5"/>
  <c r="O357" i="5"/>
  <c r="N358" i="5"/>
  <c r="O358" i="5"/>
  <c r="N359" i="5"/>
  <c r="O359" i="5"/>
  <c r="N360" i="5"/>
  <c r="O360" i="5"/>
  <c r="N361" i="5"/>
  <c r="O361" i="5"/>
  <c r="N362" i="5"/>
  <c r="O362" i="5"/>
  <c r="N363" i="5"/>
  <c r="O363" i="5"/>
  <c r="N364" i="5"/>
  <c r="O364" i="5"/>
  <c r="N365" i="5"/>
  <c r="O365" i="5"/>
  <c r="N366" i="5"/>
  <c r="O366" i="5"/>
  <c r="N367" i="5"/>
  <c r="O367" i="5"/>
  <c r="N368" i="5"/>
  <c r="O368" i="5"/>
  <c r="N369" i="5"/>
  <c r="O369" i="5"/>
  <c r="N370" i="5"/>
  <c r="O370" i="5"/>
  <c r="N371" i="5"/>
  <c r="O371" i="5"/>
  <c r="N372" i="5"/>
  <c r="O372" i="5"/>
  <c r="N373" i="5"/>
  <c r="O373" i="5"/>
  <c r="N374" i="5"/>
  <c r="O374" i="5"/>
  <c r="N375" i="5"/>
  <c r="O375" i="5"/>
  <c r="N376" i="5"/>
  <c r="O376" i="5"/>
  <c r="N377" i="5"/>
  <c r="O377" i="5"/>
  <c r="N378" i="5"/>
  <c r="O378" i="5"/>
  <c r="N379" i="5"/>
  <c r="O379" i="5"/>
  <c r="N380" i="5"/>
  <c r="O380" i="5"/>
  <c r="N381" i="5"/>
  <c r="O381" i="5"/>
  <c r="N382" i="5"/>
  <c r="O382" i="5"/>
  <c r="N383" i="5"/>
  <c r="O383" i="5"/>
  <c r="N384" i="5"/>
  <c r="O384" i="5"/>
  <c r="N385" i="5"/>
  <c r="O385" i="5"/>
  <c r="N386" i="5"/>
  <c r="O386" i="5"/>
  <c r="N387" i="5"/>
  <c r="O387" i="5"/>
  <c r="N388" i="5"/>
  <c r="O388" i="5"/>
  <c r="N389" i="5"/>
  <c r="O389" i="5"/>
  <c r="N390" i="5"/>
  <c r="O390" i="5"/>
  <c r="N391" i="5"/>
  <c r="O391" i="5"/>
  <c r="N392" i="5"/>
  <c r="O392" i="5"/>
  <c r="N393" i="5"/>
  <c r="O393" i="5"/>
  <c r="N394" i="5"/>
  <c r="O394" i="5"/>
  <c r="N395" i="5"/>
  <c r="O395" i="5"/>
  <c r="N396" i="5"/>
  <c r="O396" i="5"/>
  <c r="N397" i="5"/>
  <c r="O397" i="5"/>
  <c r="N398" i="5"/>
  <c r="O398" i="5"/>
  <c r="N399" i="5"/>
  <c r="O399" i="5"/>
  <c r="N400" i="5"/>
  <c r="O400" i="5"/>
  <c r="N401" i="5"/>
  <c r="O401" i="5"/>
  <c r="N402" i="5"/>
  <c r="O402" i="5"/>
  <c r="N403" i="5"/>
  <c r="O403" i="5"/>
  <c r="N404" i="5"/>
  <c r="O404" i="5"/>
  <c r="N405" i="5"/>
  <c r="O405" i="5"/>
  <c r="N406" i="5"/>
  <c r="O406" i="5"/>
  <c r="N407" i="5"/>
  <c r="O407" i="5"/>
  <c r="N408" i="5"/>
  <c r="O408" i="5"/>
  <c r="N409" i="5"/>
  <c r="O409" i="5"/>
  <c r="N410" i="5"/>
  <c r="O410" i="5"/>
  <c r="N411" i="5"/>
  <c r="O411" i="5"/>
  <c r="N412" i="5"/>
  <c r="O412" i="5"/>
  <c r="N413" i="5"/>
  <c r="O413" i="5"/>
  <c r="N414" i="5"/>
  <c r="O414" i="5"/>
  <c r="N415" i="5"/>
  <c r="O415" i="5"/>
  <c r="N416" i="5"/>
  <c r="O416" i="5"/>
  <c r="N417" i="5"/>
  <c r="O417" i="5"/>
  <c r="N418" i="5"/>
  <c r="O418" i="5"/>
  <c r="N419" i="5"/>
  <c r="O419" i="5"/>
  <c r="N420" i="5"/>
  <c r="O420" i="5"/>
  <c r="N421" i="5"/>
  <c r="O421" i="5"/>
  <c r="N422" i="5"/>
  <c r="O422" i="5"/>
  <c r="N423" i="5"/>
  <c r="O423" i="5"/>
  <c r="N424" i="5"/>
  <c r="O424" i="5"/>
  <c r="N425" i="5"/>
  <c r="O425" i="5"/>
  <c r="N426" i="5"/>
  <c r="O426" i="5"/>
  <c r="N427" i="5"/>
  <c r="O427" i="5"/>
  <c r="N428" i="5"/>
  <c r="O428" i="5"/>
  <c r="N429" i="5"/>
  <c r="O429" i="5"/>
  <c r="N430" i="5"/>
  <c r="O430" i="5"/>
  <c r="N431" i="5"/>
  <c r="O431" i="5"/>
  <c r="N432" i="5"/>
  <c r="O432" i="5"/>
  <c r="N433" i="5"/>
  <c r="O433" i="5"/>
  <c r="N434" i="5"/>
  <c r="O434" i="5"/>
  <c r="N435" i="5"/>
  <c r="O435" i="5"/>
  <c r="N436" i="5"/>
  <c r="O436" i="5"/>
  <c r="N437" i="5"/>
  <c r="O437" i="5"/>
  <c r="N438" i="5"/>
  <c r="O438" i="5"/>
  <c r="N439" i="5"/>
  <c r="O439" i="5"/>
  <c r="N440" i="5"/>
  <c r="O440" i="5"/>
  <c r="N441" i="5"/>
  <c r="O441" i="5"/>
  <c r="N442" i="5"/>
  <c r="O442" i="5"/>
  <c r="N443" i="5"/>
  <c r="O443" i="5"/>
  <c r="N444" i="5"/>
  <c r="O444" i="5"/>
  <c r="N445" i="5"/>
  <c r="O445" i="5"/>
  <c r="N446" i="5"/>
  <c r="O446" i="5"/>
  <c r="N447" i="5"/>
  <c r="O447" i="5"/>
  <c r="N448" i="5"/>
  <c r="O448" i="5"/>
  <c r="N449" i="5"/>
  <c r="O449" i="5"/>
  <c r="N450" i="5"/>
  <c r="O450" i="5"/>
  <c r="N451" i="5"/>
  <c r="O451" i="5"/>
  <c r="N452" i="5"/>
  <c r="O452" i="5"/>
  <c r="N453" i="5"/>
  <c r="O453" i="5"/>
  <c r="N454" i="5"/>
  <c r="O454" i="5"/>
  <c r="N455" i="5"/>
  <c r="O455" i="5"/>
  <c r="N456" i="5"/>
  <c r="O456" i="5"/>
  <c r="N457" i="5"/>
  <c r="O457" i="5"/>
  <c r="N458" i="5"/>
  <c r="O458" i="5"/>
  <c r="N459" i="5"/>
  <c r="O459" i="5"/>
  <c r="N460" i="5"/>
  <c r="O460" i="5"/>
  <c r="N461" i="5"/>
  <c r="O461" i="5"/>
  <c r="N462" i="5"/>
  <c r="O462" i="5"/>
  <c r="N463" i="5"/>
  <c r="O463" i="5"/>
  <c r="N464" i="5"/>
  <c r="O464" i="5"/>
  <c r="N465" i="5"/>
  <c r="O465" i="5"/>
  <c r="N466" i="5"/>
  <c r="O466" i="5"/>
  <c r="N467" i="5"/>
  <c r="O467" i="5"/>
  <c r="N468" i="5"/>
  <c r="O468" i="5"/>
  <c r="N469" i="5"/>
  <c r="O469" i="5"/>
  <c r="N470" i="5"/>
  <c r="O470" i="5"/>
  <c r="N471" i="5"/>
  <c r="O471" i="5"/>
  <c r="N472" i="5"/>
  <c r="O472" i="5"/>
  <c r="N473" i="5"/>
  <c r="O473" i="5"/>
  <c r="N474" i="5"/>
  <c r="O474" i="5"/>
  <c r="N475" i="5"/>
  <c r="O475" i="5"/>
  <c r="N476" i="5"/>
  <c r="O476" i="5"/>
  <c r="N477" i="5"/>
  <c r="O477" i="5"/>
  <c r="N478" i="5"/>
  <c r="O478" i="5"/>
  <c r="N479" i="5"/>
  <c r="O479" i="5"/>
  <c r="N480" i="5"/>
  <c r="O480" i="5"/>
  <c r="N481" i="5"/>
  <c r="O481" i="5"/>
  <c r="N482" i="5"/>
  <c r="O482" i="5"/>
  <c r="N483" i="5"/>
  <c r="O483" i="5"/>
  <c r="N484" i="5"/>
  <c r="O484" i="5"/>
  <c r="N485" i="5"/>
  <c r="O485" i="5"/>
  <c r="N486" i="5"/>
  <c r="O486" i="5"/>
  <c r="N487" i="5"/>
  <c r="O487" i="5"/>
  <c r="N488" i="5"/>
  <c r="O488" i="5"/>
  <c r="N489" i="5"/>
  <c r="O489" i="5"/>
  <c r="N490" i="5"/>
  <c r="O490" i="5"/>
  <c r="N491" i="5"/>
  <c r="O491" i="5"/>
  <c r="N492" i="5"/>
  <c r="O492" i="5"/>
  <c r="N493" i="5"/>
  <c r="O493" i="5"/>
  <c r="N494" i="5"/>
  <c r="O494" i="5"/>
  <c r="N495" i="5"/>
  <c r="O495" i="5"/>
  <c r="N496" i="5"/>
  <c r="O496" i="5"/>
  <c r="N497" i="5"/>
  <c r="O497" i="5"/>
  <c r="N498" i="5"/>
  <c r="O498" i="5"/>
  <c r="N499" i="5"/>
  <c r="O499" i="5"/>
  <c r="N500" i="5"/>
  <c r="O500" i="5"/>
  <c r="N501" i="5"/>
  <c r="O501" i="5"/>
  <c r="N502" i="5"/>
  <c r="O502" i="5"/>
  <c r="N503" i="5"/>
  <c r="O503" i="5"/>
  <c r="N504" i="5"/>
  <c r="O504" i="5"/>
  <c r="N505" i="5"/>
  <c r="O505" i="5"/>
  <c r="N506" i="5"/>
  <c r="O506" i="5"/>
  <c r="N507" i="5"/>
  <c r="O507" i="5"/>
  <c r="N508" i="5"/>
  <c r="O508" i="5"/>
  <c r="N509" i="5"/>
  <c r="O509" i="5"/>
  <c r="N510" i="5"/>
  <c r="O510" i="5"/>
  <c r="N511" i="5"/>
  <c r="O511" i="5"/>
  <c r="N512" i="5"/>
  <c r="O512" i="5"/>
  <c r="N513" i="5"/>
  <c r="O513" i="5"/>
  <c r="N514" i="5"/>
  <c r="O514" i="5"/>
  <c r="N515" i="5"/>
  <c r="O515" i="5"/>
  <c r="N516" i="5"/>
  <c r="O516" i="5"/>
  <c r="N517" i="5"/>
  <c r="O517" i="5"/>
  <c r="N518" i="5"/>
  <c r="O518" i="5"/>
  <c r="N519" i="5"/>
  <c r="O519" i="5"/>
  <c r="N520" i="5"/>
  <c r="O520" i="5"/>
  <c r="N521" i="5"/>
  <c r="O521" i="5"/>
  <c r="N522" i="5"/>
  <c r="O522" i="5"/>
  <c r="N523" i="5"/>
  <c r="O523" i="5"/>
  <c r="N524" i="5"/>
  <c r="O524" i="5"/>
  <c r="N525" i="5"/>
  <c r="O525" i="5"/>
  <c r="N526" i="5"/>
  <c r="O526" i="5"/>
  <c r="N527" i="5"/>
  <c r="O527" i="5"/>
  <c r="N528" i="5"/>
  <c r="O528" i="5"/>
  <c r="N529" i="5"/>
  <c r="O529" i="5"/>
  <c r="N530" i="5"/>
  <c r="O530" i="5"/>
  <c r="N531" i="5"/>
  <c r="O531" i="5"/>
  <c r="N532" i="5"/>
  <c r="O532" i="5"/>
  <c r="N533" i="5"/>
  <c r="O533" i="5"/>
  <c r="N534" i="5"/>
  <c r="O534" i="5"/>
  <c r="N535" i="5"/>
  <c r="O535" i="5"/>
  <c r="N536" i="5"/>
  <c r="O536" i="5"/>
  <c r="N537" i="5"/>
  <c r="O537" i="5"/>
  <c r="N538" i="5"/>
  <c r="O538" i="5"/>
  <c r="N539" i="5"/>
  <c r="O539" i="5"/>
  <c r="N540" i="5"/>
  <c r="O540" i="5"/>
  <c r="N541" i="5"/>
  <c r="O541" i="5"/>
  <c r="N542" i="5"/>
  <c r="O542" i="5"/>
  <c r="N543" i="5"/>
  <c r="O543" i="5"/>
  <c r="N544" i="5"/>
  <c r="O544" i="5"/>
  <c r="N545" i="5"/>
  <c r="O545" i="5"/>
  <c r="N546" i="5"/>
  <c r="O546" i="5"/>
  <c r="N547" i="5"/>
  <c r="O547" i="5"/>
  <c r="N548" i="5"/>
  <c r="O548" i="5"/>
  <c r="N549" i="5"/>
  <c r="O549" i="5"/>
  <c r="N550" i="5"/>
  <c r="O550" i="5"/>
  <c r="N551" i="5"/>
  <c r="O551" i="5"/>
  <c r="N552" i="5"/>
  <c r="O552" i="5"/>
  <c r="N553" i="5"/>
  <c r="O553" i="5"/>
  <c r="N554" i="5"/>
  <c r="O554" i="5"/>
  <c r="N555" i="5"/>
  <c r="O555" i="5"/>
  <c r="N556" i="5"/>
  <c r="O556" i="5"/>
  <c r="N557" i="5"/>
  <c r="O557" i="5"/>
  <c r="N558" i="5"/>
  <c r="O558" i="5"/>
  <c r="N559" i="5"/>
  <c r="O559" i="5"/>
  <c r="N560" i="5"/>
  <c r="O560" i="5"/>
  <c r="N561" i="5"/>
  <c r="O561" i="5"/>
  <c r="N562" i="5"/>
  <c r="O562" i="5"/>
  <c r="N563" i="5"/>
  <c r="O563" i="5"/>
  <c r="N564" i="5"/>
  <c r="O564" i="5"/>
  <c r="N565" i="5"/>
  <c r="O565" i="5"/>
  <c r="N566" i="5"/>
  <c r="O566" i="5"/>
  <c r="N567" i="5"/>
  <c r="O567" i="5"/>
  <c r="N568" i="5"/>
  <c r="O568" i="5"/>
  <c r="N569" i="5"/>
  <c r="O569" i="5"/>
  <c r="N570" i="5"/>
  <c r="O570" i="5"/>
  <c r="N571" i="5"/>
  <c r="O571" i="5"/>
  <c r="N572" i="5"/>
  <c r="O572" i="5"/>
  <c r="N573" i="5"/>
  <c r="O573" i="5"/>
  <c r="N574" i="5"/>
  <c r="O574" i="5"/>
  <c r="N575" i="5"/>
  <c r="O575" i="5"/>
  <c r="N576" i="5"/>
  <c r="O576" i="5"/>
  <c r="N577" i="5"/>
  <c r="O577" i="5"/>
  <c r="N578" i="5"/>
  <c r="O578" i="5"/>
  <c r="N579" i="5"/>
  <c r="O579" i="5"/>
  <c r="N580" i="5"/>
  <c r="O580" i="5"/>
  <c r="N581" i="5"/>
  <c r="O581" i="5"/>
  <c r="N582" i="5"/>
  <c r="O582" i="5"/>
  <c r="N583" i="5"/>
  <c r="O583" i="5"/>
  <c r="N584" i="5"/>
  <c r="O584" i="5"/>
  <c r="N585" i="5"/>
  <c r="O585" i="5"/>
  <c r="N586" i="5"/>
  <c r="O586" i="5"/>
  <c r="N587" i="5"/>
  <c r="O587" i="5"/>
  <c r="N588" i="5"/>
  <c r="O588" i="5"/>
  <c r="N589" i="5"/>
  <c r="O589" i="5"/>
  <c r="N590" i="5"/>
  <c r="O590" i="5"/>
  <c r="N591" i="5"/>
  <c r="O591" i="5"/>
  <c r="N592" i="5"/>
  <c r="O592" i="5"/>
  <c r="N593" i="5"/>
  <c r="O593" i="5"/>
  <c r="N594" i="5"/>
  <c r="O594" i="5"/>
  <c r="N595" i="5"/>
  <c r="O595" i="5"/>
  <c r="N596" i="5"/>
  <c r="O596" i="5"/>
  <c r="N597" i="5"/>
  <c r="O597" i="5"/>
  <c r="N598" i="5"/>
  <c r="O598" i="5"/>
  <c r="N599" i="5"/>
  <c r="O599" i="5"/>
  <c r="N600" i="5"/>
  <c r="O600" i="5"/>
  <c r="N601" i="5"/>
  <c r="O601" i="5"/>
  <c r="N602" i="5"/>
  <c r="O602" i="5"/>
  <c r="N603" i="5"/>
  <c r="O603" i="5"/>
  <c r="N604" i="5"/>
  <c r="O604" i="5"/>
  <c r="N605" i="5"/>
  <c r="O605" i="5"/>
  <c r="N606" i="5"/>
  <c r="O606" i="5"/>
  <c r="N607" i="5"/>
  <c r="O607" i="5"/>
  <c r="N608" i="5"/>
  <c r="O608" i="5"/>
  <c r="N609" i="5"/>
  <c r="O609" i="5"/>
  <c r="N610" i="5"/>
  <c r="O610" i="5"/>
  <c r="N611" i="5"/>
  <c r="O611" i="5"/>
  <c r="N612" i="5"/>
  <c r="O612" i="5"/>
  <c r="N613" i="5"/>
  <c r="O613" i="5"/>
  <c r="N614" i="5"/>
  <c r="O614" i="5"/>
  <c r="N615" i="5"/>
  <c r="O615" i="5"/>
  <c r="N616" i="5"/>
  <c r="O616" i="5"/>
  <c r="N617" i="5"/>
  <c r="O617" i="5"/>
  <c r="N618" i="5"/>
  <c r="O618" i="5"/>
  <c r="N619" i="5"/>
  <c r="O619" i="5"/>
  <c r="N620" i="5"/>
  <c r="O620" i="5"/>
  <c r="N621" i="5"/>
  <c r="O621" i="5"/>
  <c r="N622" i="5"/>
  <c r="O622" i="5"/>
  <c r="N623" i="5"/>
  <c r="O623" i="5"/>
  <c r="N624" i="5"/>
  <c r="O624" i="5"/>
  <c r="N625" i="5"/>
  <c r="O625" i="5"/>
  <c r="N626" i="5"/>
  <c r="O626" i="5"/>
  <c r="N627" i="5"/>
  <c r="O627" i="5"/>
  <c r="N628" i="5"/>
  <c r="O628" i="5"/>
  <c r="N629" i="5"/>
  <c r="O629" i="5"/>
  <c r="N630" i="5"/>
  <c r="O630" i="5"/>
  <c r="N631" i="5"/>
  <c r="O631" i="5"/>
  <c r="N632" i="5"/>
  <c r="O632" i="5"/>
  <c r="N633" i="5"/>
  <c r="O633" i="5"/>
  <c r="N634" i="5"/>
  <c r="O634" i="5"/>
  <c r="N635" i="5"/>
  <c r="O635" i="5"/>
  <c r="N636" i="5"/>
  <c r="O636" i="5"/>
  <c r="N637" i="5"/>
  <c r="O637" i="5"/>
  <c r="N638" i="5"/>
  <c r="O638" i="5"/>
  <c r="N639" i="5"/>
  <c r="O639" i="5"/>
  <c r="N640" i="5"/>
  <c r="O640" i="5"/>
  <c r="N641" i="5"/>
  <c r="O641" i="5"/>
  <c r="N642" i="5"/>
  <c r="O642" i="5"/>
  <c r="N643" i="5"/>
  <c r="O643" i="5"/>
  <c r="N644" i="5"/>
  <c r="O644" i="5"/>
  <c r="N645" i="5"/>
  <c r="O645" i="5"/>
  <c r="N646" i="5"/>
  <c r="O646" i="5"/>
  <c r="N647" i="5"/>
  <c r="O647" i="5"/>
  <c r="N648" i="5"/>
  <c r="O648" i="5"/>
  <c r="N649" i="5"/>
  <c r="O649" i="5"/>
  <c r="N650" i="5"/>
  <c r="O650" i="5"/>
  <c r="N651" i="5"/>
  <c r="O651" i="5"/>
  <c r="N652" i="5"/>
  <c r="O652" i="5"/>
  <c r="N653" i="5"/>
  <c r="O653" i="5"/>
  <c r="N654" i="5"/>
  <c r="O654" i="5"/>
  <c r="N655" i="5"/>
  <c r="O655" i="5"/>
  <c r="N656" i="5"/>
  <c r="O656" i="5"/>
  <c r="N657" i="5"/>
  <c r="O657" i="5"/>
  <c r="N658" i="5"/>
  <c r="O658" i="5"/>
  <c r="N659" i="5"/>
  <c r="O659" i="5"/>
  <c r="N660" i="5"/>
  <c r="O660" i="5"/>
  <c r="N661" i="5"/>
  <c r="O661" i="5"/>
  <c r="N662" i="5"/>
  <c r="O662" i="5"/>
  <c r="N663" i="5"/>
  <c r="O663" i="5"/>
  <c r="N664" i="5"/>
  <c r="O664" i="5"/>
  <c r="N665" i="5"/>
  <c r="O665" i="5"/>
  <c r="N666" i="5"/>
  <c r="O666" i="5"/>
  <c r="N667" i="5"/>
  <c r="O667" i="5"/>
  <c r="N668" i="5"/>
  <c r="O668" i="5"/>
  <c r="N669" i="5"/>
  <c r="O669" i="5"/>
  <c r="N670" i="5"/>
  <c r="O670" i="5"/>
  <c r="N671" i="5"/>
  <c r="O671" i="5"/>
  <c r="N672" i="5"/>
  <c r="O672" i="5"/>
  <c r="N673" i="5"/>
  <c r="O673" i="5"/>
  <c r="N674" i="5"/>
  <c r="O674" i="5"/>
  <c r="N675" i="5"/>
  <c r="O675" i="5"/>
  <c r="N676" i="5"/>
  <c r="O676" i="5"/>
  <c r="N677" i="5"/>
  <c r="O677" i="5"/>
  <c r="N678" i="5"/>
  <c r="O678" i="5"/>
  <c r="N679" i="5"/>
  <c r="O679" i="5"/>
  <c r="N680" i="5"/>
  <c r="O680" i="5"/>
  <c r="N681" i="5"/>
  <c r="O681" i="5"/>
  <c r="N682" i="5"/>
  <c r="O682" i="5"/>
  <c r="N683" i="5"/>
  <c r="O683" i="5"/>
  <c r="N684" i="5"/>
  <c r="O684" i="5"/>
  <c r="N685" i="5"/>
  <c r="O685" i="5"/>
  <c r="N686" i="5"/>
  <c r="O686" i="5"/>
  <c r="N687" i="5"/>
  <c r="O687" i="5"/>
  <c r="N688" i="5"/>
  <c r="O688" i="5"/>
  <c r="N689" i="5"/>
  <c r="O689" i="5"/>
  <c r="N690" i="5"/>
  <c r="O690" i="5"/>
  <c r="N691" i="5"/>
  <c r="O691" i="5"/>
  <c r="N692" i="5"/>
  <c r="O692" i="5"/>
  <c r="N693" i="5"/>
  <c r="O693" i="5"/>
  <c r="N694" i="5"/>
  <c r="O694" i="5"/>
  <c r="N695" i="5"/>
  <c r="O695" i="5"/>
  <c r="N696" i="5"/>
  <c r="O696" i="5"/>
  <c r="N697" i="5"/>
  <c r="O697" i="5"/>
  <c r="N698" i="5"/>
  <c r="O698" i="5"/>
  <c r="N699" i="5"/>
  <c r="O699" i="5"/>
  <c r="N700" i="5"/>
  <c r="O700" i="5"/>
  <c r="N701" i="5"/>
  <c r="O701" i="5"/>
  <c r="N702" i="5"/>
  <c r="O702" i="5"/>
  <c r="N703" i="5"/>
  <c r="O703" i="5"/>
  <c r="N704" i="5"/>
  <c r="O704" i="5"/>
  <c r="N705" i="5"/>
  <c r="O705" i="5"/>
  <c r="N706" i="5"/>
  <c r="O706" i="5"/>
  <c r="N707" i="5"/>
  <c r="O707" i="5"/>
  <c r="N708" i="5"/>
  <c r="O708" i="5"/>
  <c r="N709" i="5"/>
  <c r="O709" i="5"/>
  <c r="N710" i="5"/>
  <c r="O710" i="5"/>
  <c r="N711" i="5"/>
  <c r="O711" i="5"/>
  <c r="N712" i="5"/>
  <c r="O712" i="5"/>
  <c r="N713" i="5"/>
  <c r="O713" i="5"/>
  <c r="N714" i="5"/>
  <c r="O714" i="5"/>
  <c r="N715" i="5"/>
  <c r="O715" i="5"/>
  <c r="N716" i="5"/>
  <c r="O716" i="5"/>
  <c r="N717" i="5"/>
  <c r="O717" i="5"/>
  <c r="N718" i="5"/>
  <c r="O718" i="5"/>
  <c r="N719" i="5"/>
  <c r="O719" i="5"/>
  <c r="N720" i="5"/>
  <c r="O720" i="5"/>
  <c r="N721" i="5"/>
  <c r="O721" i="5"/>
  <c r="N722" i="5"/>
  <c r="O722" i="5"/>
  <c r="N723" i="5"/>
  <c r="O723" i="5"/>
  <c r="N724" i="5"/>
  <c r="O724" i="5"/>
  <c r="N725" i="5"/>
  <c r="O725" i="5"/>
  <c r="N726" i="5"/>
  <c r="O726" i="5"/>
  <c r="N727" i="5"/>
  <c r="O727" i="5"/>
  <c r="N728" i="5"/>
  <c r="O728" i="5"/>
  <c r="N729" i="5"/>
  <c r="O729" i="5"/>
  <c r="N730" i="5"/>
  <c r="O730" i="5"/>
  <c r="N731" i="5"/>
  <c r="O731" i="5"/>
  <c r="N732" i="5"/>
  <c r="O732" i="5"/>
  <c r="N733" i="5"/>
  <c r="O733" i="5"/>
  <c r="N734" i="5"/>
  <c r="O734" i="5"/>
  <c r="N735" i="5"/>
  <c r="O735" i="5"/>
  <c r="N736" i="5"/>
  <c r="O736" i="5"/>
  <c r="N737" i="5"/>
  <c r="O737" i="5"/>
  <c r="N738" i="5"/>
  <c r="O738" i="5"/>
  <c r="N739" i="5"/>
  <c r="O739" i="5"/>
  <c r="N740" i="5"/>
  <c r="O740" i="5"/>
  <c r="N741" i="5"/>
  <c r="O741" i="5"/>
  <c r="N742" i="5"/>
  <c r="O742" i="5"/>
  <c r="N743" i="5"/>
  <c r="O743" i="5"/>
  <c r="N744" i="5"/>
  <c r="O744" i="5"/>
  <c r="N745" i="5"/>
  <c r="O745" i="5"/>
  <c r="N746" i="5"/>
  <c r="O746" i="5"/>
  <c r="N747" i="5"/>
  <c r="O747" i="5"/>
  <c r="N748" i="5"/>
  <c r="O748" i="5"/>
  <c r="N749" i="5"/>
  <c r="O749" i="5"/>
  <c r="N750" i="5"/>
  <c r="O750" i="5"/>
  <c r="N751" i="5"/>
  <c r="O751" i="5"/>
  <c r="N752" i="5"/>
  <c r="O752" i="5"/>
  <c r="N753" i="5"/>
  <c r="O753" i="5"/>
  <c r="N754" i="5"/>
  <c r="O754" i="5"/>
  <c r="N755" i="5"/>
  <c r="O755" i="5"/>
  <c r="N756" i="5"/>
  <c r="O756" i="5"/>
  <c r="N757" i="5"/>
  <c r="O757" i="5"/>
  <c r="N758" i="5"/>
  <c r="O758" i="5"/>
  <c r="N759" i="5"/>
  <c r="O759" i="5"/>
  <c r="N760" i="5"/>
  <c r="O760" i="5"/>
  <c r="N761" i="5"/>
  <c r="O761" i="5"/>
  <c r="N762" i="5"/>
  <c r="O762" i="5"/>
  <c r="N763" i="5"/>
  <c r="O763" i="5"/>
  <c r="N764" i="5"/>
  <c r="O764" i="5"/>
  <c r="N765" i="5"/>
  <c r="O765" i="5"/>
  <c r="N766" i="5"/>
  <c r="O766" i="5"/>
  <c r="N767" i="5"/>
  <c r="O767" i="5"/>
  <c r="N768" i="5"/>
  <c r="O768" i="5"/>
  <c r="N769" i="5"/>
  <c r="O769" i="5"/>
  <c r="N770" i="5"/>
  <c r="O770" i="5"/>
  <c r="N771" i="5"/>
  <c r="O771" i="5"/>
  <c r="N772" i="5"/>
  <c r="O772" i="5"/>
  <c r="N773" i="5"/>
  <c r="O773" i="5"/>
  <c r="N774" i="5"/>
  <c r="O774" i="5"/>
  <c r="N775" i="5"/>
  <c r="O775" i="5"/>
  <c r="N776" i="5"/>
  <c r="O776" i="5"/>
  <c r="N777" i="5"/>
  <c r="O777" i="5"/>
  <c r="N778" i="5"/>
  <c r="O778" i="5"/>
  <c r="N779" i="5"/>
  <c r="O779" i="5"/>
  <c r="N780" i="5"/>
  <c r="O780" i="5"/>
  <c r="N781" i="5"/>
  <c r="O781" i="5"/>
  <c r="N782" i="5"/>
  <c r="O782" i="5"/>
  <c r="N783" i="5"/>
  <c r="O783" i="5"/>
  <c r="N784" i="5"/>
  <c r="O784" i="5"/>
  <c r="N785" i="5"/>
  <c r="O785" i="5"/>
  <c r="N786" i="5"/>
  <c r="O786" i="5"/>
  <c r="N787" i="5"/>
  <c r="O787" i="5"/>
  <c r="N788" i="5"/>
  <c r="O788" i="5"/>
  <c r="N789" i="5"/>
  <c r="O789" i="5"/>
  <c r="N790" i="5"/>
  <c r="O790" i="5"/>
  <c r="N791" i="5"/>
  <c r="O791" i="5"/>
  <c r="N792" i="5"/>
  <c r="O792" i="5"/>
  <c r="N793" i="5"/>
  <c r="O793" i="5"/>
  <c r="N794" i="5"/>
  <c r="O794" i="5"/>
  <c r="N795" i="5"/>
  <c r="O795" i="5"/>
  <c r="N796" i="5"/>
  <c r="O796" i="5"/>
  <c r="N797" i="5"/>
  <c r="O797" i="5"/>
  <c r="N798" i="5"/>
  <c r="O798" i="5"/>
  <c r="N799" i="5"/>
  <c r="O799" i="5"/>
  <c r="N800" i="5"/>
  <c r="O800" i="5"/>
  <c r="N801" i="5"/>
  <c r="O801" i="5"/>
  <c r="N802" i="5"/>
  <c r="O802" i="5"/>
  <c r="N803" i="5"/>
  <c r="O803" i="5"/>
  <c r="N804" i="5"/>
  <c r="O804" i="5"/>
  <c r="N805" i="5"/>
  <c r="O805" i="5"/>
  <c r="N806" i="5"/>
  <c r="O806" i="5"/>
  <c r="N807" i="5"/>
  <c r="O807" i="5"/>
  <c r="N808" i="5"/>
  <c r="O808" i="5"/>
  <c r="N809" i="5"/>
  <c r="O809" i="5"/>
  <c r="N810" i="5"/>
  <c r="O810" i="5"/>
  <c r="N811" i="5"/>
  <c r="O811" i="5"/>
  <c r="N812" i="5"/>
  <c r="O812" i="5"/>
  <c r="N813" i="5"/>
  <c r="O813" i="5"/>
  <c r="N814" i="5"/>
  <c r="O814" i="5"/>
  <c r="N815" i="5"/>
  <c r="O815" i="5"/>
  <c r="N816" i="5"/>
  <c r="O816" i="5"/>
  <c r="N817" i="5"/>
  <c r="O817" i="5"/>
  <c r="N818" i="5"/>
  <c r="O818" i="5"/>
  <c r="N819" i="5"/>
  <c r="O819" i="5"/>
  <c r="N820" i="5"/>
  <c r="O820" i="5"/>
  <c r="N821" i="5"/>
  <c r="O821" i="5"/>
  <c r="N822" i="5"/>
  <c r="O822" i="5"/>
  <c r="N823" i="5"/>
  <c r="O823" i="5"/>
  <c r="N824" i="5"/>
  <c r="O824" i="5"/>
  <c r="N825" i="5"/>
  <c r="O825" i="5"/>
  <c r="N826" i="5"/>
  <c r="O826" i="5"/>
  <c r="N827" i="5"/>
  <c r="O827" i="5"/>
  <c r="N828" i="5"/>
  <c r="O828" i="5"/>
  <c r="N829" i="5"/>
  <c r="O829" i="5"/>
  <c r="N830" i="5"/>
  <c r="O830" i="5"/>
  <c r="N831" i="5"/>
  <c r="O831" i="5"/>
  <c r="N832" i="5"/>
  <c r="O832" i="5"/>
  <c r="N833" i="5"/>
  <c r="O833" i="5"/>
  <c r="N834" i="5"/>
  <c r="O834" i="5"/>
  <c r="N835" i="5"/>
  <c r="O835" i="5"/>
  <c r="N836" i="5"/>
  <c r="O836" i="5"/>
  <c r="N837" i="5"/>
  <c r="O837" i="5"/>
  <c r="N838" i="5"/>
  <c r="O838" i="5"/>
  <c r="N839" i="5"/>
  <c r="O839" i="5"/>
  <c r="N840" i="5"/>
  <c r="O840" i="5"/>
  <c r="N841" i="5"/>
  <c r="O841" i="5"/>
  <c r="N842" i="5"/>
  <c r="O842" i="5"/>
  <c r="N843" i="5"/>
  <c r="O843" i="5"/>
  <c r="N844" i="5"/>
  <c r="O844" i="5"/>
  <c r="N845" i="5"/>
  <c r="O845" i="5"/>
  <c r="N846" i="5"/>
  <c r="O846" i="5"/>
  <c r="N847" i="5"/>
  <c r="O847" i="5"/>
  <c r="N848" i="5"/>
  <c r="O848" i="5"/>
  <c r="N849" i="5"/>
  <c r="O849" i="5"/>
  <c r="N850" i="5"/>
  <c r="O850" i="5"/>
  <c r="N851" i="5"/>
  <c r="O851" i="5"/>
  <c r="N852" i="5"/>
  <c r="O852" i="5"/>
  <c r="N853" i="5"/>
  <c r="O853" i="5"/>
  <c r="N854" i="5"/>
  <c r="O854" i="5"/>
  <c r="N855" i="5"/>
  <c r="O855" i="5"/>
  <c r="N856" i="5"/>
  <c r="O856" i="5"/>
  <c r="N857" i="5"/>
  <c r="O857" i="5"/>
  <c r="N858" i="5"/>
  <c r="O858" i="5"/>
  <c r="N859" i="5"/>
  <c r="O859" i="5"/>
  <c r="N860" i="5"/>
  <c r="O860" i="5"/>
  <c r="N861" i="5"/>
  <c r="O861" i="5"/>
  <c r="N862" i="5"/>
  <c r="O862" i="5"/>
  <c r="N863" i="5"/>
  <c r="O863" i="5"/>
  <c r="N864" i="5"/>
  <c r="O864" i="5"/>
  <c r="N865" i="5"/>
  <c r="O865" i="5"/>
  <c r="N866" i="5"/>
  <c r="O866" i="5"/>
  <c r="N867" i="5"/>
  <c r="O867" i="5"/>
  <c r="N868" i="5"/>
  <c r="O868" i="5"/>
  <c r="N869" i="5"/>
  <c r="O869" i="5"/>
  <c r="N870" i="5"/>
  <c r="O870" i="5"/>
  <c r="N871" i="5"/>
  <c r="O871" i="5"/>
  <c r="N872" i="5"/>
  <c r="O872" i="5"/>
  <c r="N873" i="5"/>
  <c r="O873" i="5"/>
  <c r="N874" i="5"/>
  <c r="O874" i="5"/>
  <c r="N875" i="5"/>
  <c r="O875" i="5"/>
  <c r="N876" i="5"/>
  <c r="O876" i="5"/>
  <c r="N877" i="5"/>
  <c r="O877" i="5"/>
  <c r="N878" i="5"/>
  <c r="O878" i="5"/>
  <c r="N879" i="5"/>
  <c r="O879" i="5"/>
  <c r="N880" i="5"/>
  <c r="O880" i="5"/>
  <c r="N881" i="5"/>
  <c r="O881" i="5"/>
  <c r="N882" i="5"/>
  <c r="O882" i="5"/>
  <c r="N883" i="5"/>
  <c r="O883" i="5"/>
  <c r="N884" i="5"/>
  <c r="O884" i="5"/>
  <c r="N885" i="5"/>
  <c r="O885" i="5"/>
  <c r="N886" i="5"/>
  <c r="O886" i="5"/>
  <c r="N887" i="5"/>
  <c r="O887" i="5"/>
  <c r="N888" i="5"/>
  <c r="O888" i="5"/>
  <c r="N889" i="5"/>
  <c r="O889" i="5"/>
  <c r="N890" i="5"/>
  <c r="O890" i="5"/>
  <c r="N891" i="5"/>
  <c r="O891" i="5"/>
  <c r="N892" i="5"/>
  <c r="O892" i="5"/>
  <c r="N893" i="5"/>
  <c r="O893" i="5"/>
  <c r="N894" i="5"/>
  <c r="O894" i="5"/>
  <c r="N895" i="5"/>
  <c r="O895" i="5"/>
  <c r="N896" i="5"/>
  <c r="O896" i="5"/>
  <c r="N897" i="5"/>
  <c r="O897" i="5"/>
  <c r="N898" i="5"/>
  <c r="O898" i="5"/>
  <c r="N899" i="5"/>
  <c r="O899" i="5"/>
  <c r="N900" i="5"/>
  <c r="O900" i="5"/>
  <c r="N901" i="5"/>
  <c r="O901" i="5"/>
  <c r="N902" i="5"/>
  <c r="O902" i="5"/>
  <c r="N903" i="5"/>
  <c r="O903" i="5"/>
  <c r="N904" i="5"/>
  <c r="O904" i="5"/>
  <c r="N905" i="5"/>
  <c r="O905" i="5"/>
  <c r="N906" i="5"/>
  <c r="O906" i="5"/>
  <c r="N907" i="5"/>
  <c r="O907" i="5"/>
  <c r="N908" i="5"/>
  <c r="O908" i="5"/>
  <c r="N909" i="5"/>
  <c r="O909" i="5"/>
  <c r="N910" i="5"/>
  <c r="O910" i="5"/>
  <c r="N911" i="5"/>
  <c r="O911" i="5"/>
  <c r="N912" i="5"/>
  <c r="O912" i="5"/>
  <c r="N913" i="5"/>
  <c r="O913" i="5"/>
  <c r="N914" i="5"/>
  <c r="O914" i="5"/>
  <c r="N915" i="5"/>
  <c r="O915" i="5"/>
  <c r="N916" i="5"/>
  <c r="O916" i="5"/>
  <c r="N917" i="5"/>
  <c r="O917" i="5"/>
  <c r="N918" i="5"/>
  <c r="O918" i="5"/>
  <c r="N919" i="5"/>
  <c r="O919" i="5"/>
  <c r="N920" i="5"/>
  <c r="O920" i="5"/>
  <c r="N921" i="5"/>
  <c r="O921" i="5"/>
  <c r="N922" i="5"/>
  <c r="O922" i="5"/>
  <c r="N923" i="5"/>
  <c r="O923" i="5"/>
  <c r="N924" i="5"/>
  <c r="O924" i="5"/>
  <c r="N925" i="5"/>
  <c r="O925" i="5"/>
  <c r="N926" i="5"/>
  <c r="O926" i="5"/>
  <c r="N927" i="5"/>
  <c r="O927" i="5"/>
  <c r="N928" i="5"/>
  <c r="O928" i="5"/>
  <c r="N929" i="5"/>
  <c r="O929" i="5"/>
  <c r="N930" i="5"/>
  <c r="O930" i="5"/>
  <c r="N931" i="5"/>
  <c r="O931" i="5"/>
  <c r="N932" i="5"/>
  <c r="O932" i="5"/>
  <c r="N933" i="5"/>
  <c r="O933" i="5"/>
  <c r="N934" i="5"/>
  <c r="O934" i="5"/>
  <c r="N935" i="5"/>
  <c r="O935" i="5"/>
  <c r="N936" i="5"/>
  <c r="O936" i="5"/>
  <c r="N937" i="5"/>
  <c r="O937" i="5"/>
  <c r="N938" i="5"/>
  <c r="O938" i="5"/>
  <c r="N939" i="5"/>
  <c r="O939" i="5"/>
  <c r="N940" i="5"/>
  <c r="O940" i="5"/>
  <c r="N941" i="5"/>
  <c r="O941" i="5"/>
  <c r="N942" i="5"/>
  <c r="O942" i="5"/>
  <c r="N943" i="5"/>
  <c r="O943" i="5"/>
  <c r="N944" i="5"/>
  <c r="O944" i="5"/>
  <c r="N945" i="5"/>
  <c r="O945" i="5"/>
  <c r="N946" i="5"/>
  <c r="O946" i="5"/>
  <c r="N947" i="5"/>
  <c r="O947" i="5"/>
  <c r="N948" i="5"/>
  <c r="O948" i="5"/>
  <c r="N949" i="5"/>
  <c r="O949" i="5"/>
  <c r="N950" i="5"/>
  <c r="O950" i="5"/>
  <c r="N951" i="5"/>
  <c r="O951" i="5"/>
  <c r="N952" i="5"/>
  <c r="O952" i="5"/>
  <c r="N953" i="5"/>
  <c r="O953" i="5"/>
  <c r="N954" i="5"/>
  <c r="O954" i="5"/>
  <c r="N955" i="5"/>
  <c r="O955" i="5"/>
  <c r="N956" i="5"/>
  <c r="O956" i="5"/>
  <c r="N957" i="5"/>
  <c r="O957" i="5"/>
  <c r="N958" i="5"/>
  <c r="O958" i="5"/>
  <c r="N959" i="5"/>
  <c r="O959" i="5"/>
  <c r="N960" i="5"/>
  <c r="O960" i="5"/>
  <c r="N961" i="5"/>
  <c r="O961" i="5"/>
  <c r="N962" i="5"/>
  <c r="O962" i="5"/>
  <c r="N963" i="5"/>
  <c r="O963" i="5"/>
  <c r="N964" i="5"/>
  <c r="O964" i="5"/>
  <c r="N965" i="5"/>
  <c r="O965" i="5"/>
  <c r="N966" i="5"/>
  <c r="O966" i="5"/>
  <c r="N967" i="5"/>
  <c r="O967" i="5"/>
  <c r="N968" i="5"/>
  <c r="O968" i="5"/>
  <c r="N969" i="5"/>
  <c r="O969" i="5"/>
  <c r="N970" i="5"/>
  <c r="O970" i="5"/>
  <c r="N971" i="5"/>
  <c r="O971" i="5"/>
  <c r="N972" i="5"/>
  <c r="O972" i="5"/>
  <c r="N973" i="5"/>
  <c r="O973" i="5"/>
  <c r="N974" i="5"/>
  <c r="O974" i="5"/>
  <c r="N975" i="5"/>
  <c r="O975" i="5"/>
  <c r="N976" i="5"/>
  <c r="O976" i="5"/>
  <c r="N977" i="5"/>
  <c r="O977" i="5"/>
  <c r="N978" i="5"/>
  <c r="O978" i="5"/>
  <c r="N979" i="5"/>
  <c r="O979" i="5"/>
  <c r="N980" i="5"/>
  <c r="O980" i="5"/>
  <c r="N981" i="5"/>
  <c r="O981" i="5"/>
  <c r="N982" i="5"/>
  <c r="O982" i="5"/>
  <c r="N983" i="5"/>
  <c r="O983" i="5"/>
  <c r="N984" i="5"/>
  <c r="O984" i="5"/>
  <c r="N985" i="5"/>
  <c r="O985" i="5"/>
  <c r="N986" i="5"/>
  <c r="O986" i="5"/>
  <c r="N987" i="5"/>
  <c r="O987" i="5"/>
  <c r="N988" i="5"/>
  <c r="O988" i="5"/>
  <c r="N989" i="5"/>
  <c r="O989" i="5"/>
  <c r="N990" i="5"/>
  <c r="O990" i="5"/>
  <c r="N991" i="5"/>
  <c r="O991" i="5"/>
  <c r="N992" i="5"/>
  <c r="O992" i="5"/>
  <c r="N993" i="5"/>
  <c r="O993" i="5"/>
  <c r="N994" i="5"/>
  <c r="O994" i="5"/>
  <c r="N995" i="5"/>
  <c r="O995" i="5"/>
  <c r="N996" i="5"/>
  <c r="O996" i="5"/>
  <c r="N997" i="5"/>
  <c r="O997" i="5"/>
  <c r="N998" i="5"/>
  <c r="O998" i="5"/>
  <c r="N999" i="5"/>
  <c r="O999" i="5"/>
  <c r="N1000" i="5"/>
  <c r="O1000" i="5"/>
  <c r="N1001" i="5"/>
  <c r="O1001" i="5"/>
  <c r="N1002" i="5"/>
  <c r="O1002" i="5"/>
  <c r="N1003" i="5"/>
  <c r="O1003" i="5"/>
  <c r="N1004" i="5"/>
  <c r="O1004" i="5"/>
  <c r="N1005" i="5"/>
  <c r="O1005" i="5"/>
  <c r="N1006" i="5"/>
  <c r="O1006" i="5"/>
  <c r="N1007" i="5"/>
  <c r="O1007" i="5"/>
  <c r="N1008" i="5"/>
  <c r="O1008" i="5"/>
  <c r="N1009" i="5"/>
  <c r="O1009" i="5"/>
  <c r="N1010" i="5"/>
  <c r="O1010" i="5"/>
  <c r="N1011" i="5"/>
  <c r="O1011" i="5"/>
  <c r="N1012" i="5"/>
  <c r="O1012" i="5"/>
  <c r="N1013" i="5"/>
  <c r="O1013" i="5"/>
  <c r="N1014" i="5"/>
  <c r="O1014" i="5"/>
  <c r="N1015" i="5"/>
  <c r="O1015" i="5"/>
  <c r="N1016" i="5"/>
  <c r="O1016" i="5"/>
  <c r="N1017" i="5"/>
  <c r="O1017" i="5"/>
  <c r="N1018" i="5"/>
  <c r="O1018" i="5"/>
  <c r="N1019" i="5"/>
  <c r="O1019" i="5"/>
  <c r="N1020" i="5"/>
  <c r="O1020" i="5"/>
  <c r="N1021" i="5"/>
  <c r="O1021" i="5"/>
  <c r="N1022" i="5"/>
  <c r="O1022" i="5"/>
  <c r="N1023" i="5"/>
  <c r="O1023" i="5"/>
  <c r="N1024" i="5"/>
  <c r="O1024" i="5"/>
  <c r="N1025" i="5"/>
  <c r="O1025" i="5"/>
  <c r="N1026" i="5"/>
  <c r="O1026" i="5"/>
  <c r="N1027" i="5"/>
  <c r="O1027" i="5"/>
  <c r="N1028" i="5"/>
  <c r="O1028" i="5"/>
  <c r="N1029" i="5"/>
  <c r="O1029" i="5"/>
  <c r="N1030" i="5"/>
  <c r="O1030" i="5"/>
  <c r="N1031" i="5"/>
  <c r="O1031" i="5"/>
  <c r="N1032" i="5"/>
  <c r="O1032" i="5"/>
  <c r="N1033" i="5"/>
  <c r="O1033" i="5"/>
  <c r="N1034" i="5"/>
  <c r="O1034" i="5"/>
  <c r="N1035" i="5"/>
  <c r="O1035" i="5"/>
  <c r="N1036" i="5"/>
  <c r="O1036" i="5"/>
  <c r="N1037" i="5"/>
  <c r="O1037" i="5"/>
  <c r="N1038" i="5"/>
  <c r="O1038" i="5"/>
  <c r="N1039" i="5"/>
  <c r="O1039" i="5"/>
  <c r="N1040" i="5"/>
  <c r="O1040" i="5"/>
  <c r="N1041" i="5"/>
  <c r="O1041" i="5"/>
  <c r="N1042" i="5"/>
  <c r="O1042" i="5"/>
  <c r="N1043" i="5"/>
  <c r="O1043" i="5"/>
  <c r="N1044" i="5"/>
  <c r="O1044" i="5"/>
  <c r="N1045" i="5"/>
  <c r="O1045" i="5"/>
  <c r="N1046" i="5"/>
  <c r="O1046" i="5"/>
  <c r="N1047" i="5"/>
  <c r="O1047" i="5"/>
  <c r="N1048" i="5"/>
  <c r="O1048" i="5"/>
  <c r="N1049" i="5"/>
  <c r="O1049" i="5"/>
  <c r="N1050" i="5"/>
  <c r="O1050" i="5"/>
  <c r="N1051" i="5"/>
  <c r="O1051" i="5"/>
  <c r="N1052" i="5"/>
  <c r="O1052" i="5"/>
  <c r="N1053" i="5"/>
  <c r="O1053" i="5"/>
  <c r="N1054" i="5"/>
  <c r="O1054" i="5"/>
  <c r="N1055" i="5"/>
  <c r="O1055" i="5"/>
  <c r="N1056" i="5"/>
  <c r="O1056" i="5"/>
  <c r="N1057" i="5"/>
  <c r="O1057" i="5"/>
  <c r="N1058" i="5"/>
  <c r="O1058" i="5"/>
  <c r="N1059" i="5"/>
  <c r="O1059" i="5"/>
  <c r="N1060" i="5"/>
  <c r="O1060" i="5"/>
  <c r="N1061" i="5"/>
  <c r="O1061" i="5"/>
  <c r="N1062" i="5"/>
  <c r="O1062" i="5"/>
  <c r="N1063" i="5"/>
  <c r="O1063" i="5"/>
  <c r="N1064" i="5"/>
  <c r="O1064" i="5"/>
  <c r="N1065" i="5"/>
  <c r="O1065" i="5"/>
  <c r="N1066" i="5"/>
  <c r="O1066" i="5"/>
  <c r="N1067" i="5"/>
  <c r="O1067" i="5"/>
  <c r="N1068" i="5"/>
  <c r="O1068" i="5"/>
  <c r="N1069" i="5"/>
  <c r="O1069" i="5"/>
  <c r="N1070" i="5"/>
  <c r="O1070" i="5"/>
  <c r="N1071" i="5"/>
  <c r="O1071" i="5"/>
  <c r="N1072" i="5"/>
  <c r="O1072" i="5"/>
  <c r="N1073" i="5"/>
  <c r="O1073" i="5"/>
  <c r="N1074" i="5"/>
  <c r="O1074" i="5"/>
  <c r="N1075" i="5"/>
  <c r="O1075" i="5"/>
  <c r="N1076" i="5"/>
  <c r="O1076" i="5"/>
  <c r="N1077" i="5"/>
  <c r="O1077" i="5"/>
  <c r="N1078" i="5"/>
  <c r="O1078" i="5"/>
  <c r="N1079" i="5"/>
  <c r="O1079" i="5"/>
  <c r="N1080" i="5"/>
  <c r="O1080" i="5"/>
  <c r="N1081" i="5"/>
  <c r="O1081" i="5"/>
  <c r="N1082" i="5"/>
  <c r="O1082" i="5"/>
  <c r="N1083" i="5"/>
  <c r="O1083" i="5"/>
  <c r="N1084" i="5"/>
  <c r="O1084" i="5"/>
  <c r="N1085" i="5"/>
  <c r="O1085" i="5"/>
  <c r="N1086" i="5"/>
  <c r="O1086" i="5"/>
  <c r="N1087" i="5"/>
  <c r="O1087" i="5"/>
  <c r="N1088" i="5"/>
  <c r="O1088" i="5"/>
  <c r="N1089" i="5"/>
  <c r="O1089" i="5"/>
  <c r="N1090" i="5"/>
  <c r="O1090" i="5"/>
  <c r="N1091" i="5"/>
  <c r="O1091" i="5"/>
  <c r="N1092" i="5"/>
  <c r="O1092" i="5"/>
  <c r="N1093" i="5"/>
  <c r="O1093" i="5"/>
  <c r="N1094" i="5"/>
  <c r="O1094" i="5"/>
  <c r="N1095" i="5"/>
  <c r="O1095" i="5"/>
  <c r="N1096" i="5"/>
  <c r="O1096" i="5"/>
  <c r="N1097" i="5"/>
  <c r="O1097" i="5"/>
  <c r="N1098" i="5"/>
  <c r="O1098" i="5"/>
  <c r="N1099" i="5"/>
  <c r="O1099" i="5"/>
  <c r="N1100" i="5"/>
  <c r="O1100" i="5"/>
  <c r="N1101" i="5"/>
  <c r="O1101" i="5"/>
  <c r="N1102" i="5"/>
  <c r="O1102" i="5"/>
  <c r="N1103" i="5"/>
  <c r="O1103" i="5"/>
  <c r="N1104" i="5"/>
  <c r="O1104" i="5"/>
  <c r="N1105" i="5"/>
  <c r="O1105" i="5"/>
  <c r="N1106" i="5"/>
  <c r="O1106" i="5"/>
  <c r="N1107" i="5"/>
  <c r="O1107" i="5"/>
  <c r="N1108" i="5"/>
  <c r="O1108" i="5"/>
  <c r="N1109" i="5"/>
  <c r="O1109" i="5"/>
  <c r="N1110" i="5"/>
  <c r="O1110" i="5"/>
  <c r="N1111" i="5"/>
  <c r="O1111" i="5"/>
  <c r="N1112" i="5"/>
  <c r="O1112" i="5"/>
  <c r="N1113" i="5"/>
  <c r="O1113" i="5"/>
  <c r="N1114" i="5"/>
  <c r="O1114" i="5"/>
  <c r="N1115" i="5"/>
  <c r="O1115" i="5"/>
  <c r="N1116" i="5"/>
  <c r="O1116" i="5"/>
  <c r="N1117" i="5"/>
  <c r="O1117" i="5"/>
  <c r="N1118" i="5"/>
  <c r="O1118" i="5"/>
  <c r="N1119" i="5"/>
  <c r="O1119" i="5"/>
  <c r="N1120" i="5"/>
  <c r="O1120" i="5"/>
  <c r="N1121" i="5"/>
  <c r="O1121" i="5"/>
  <c r="N1122" i="5"/>
  <c r="O1122" i="5"/>
  <c r="N1123" i="5"/>
  <c r="O1123" i="5"/>
  <c r="N1124" i="5"/>
  <c r="O1124" i="5"/>
  <c r="N1125" i="5"/>
  <c r="O1125" i="5"/>
  <c r="N1126" i="5"/>
  <c r="O1126" i="5"/>
  <c r="N1127" i="5"/>
  <c r="O1127" i="5"/>
  <c r="N1128" i="5"/>
  <c r="O1128" i="5"/>
  <c r="N1129" i="5"/>
  <c r="O1129" i="5"/>
  <c r="N1130" i="5"/>
  <c r="O1130" i="5"/>
  <c r="N1131" i="5"/>
  <c r="O1131" i="5"/>
  <c r="N1132" i="5"/>
  <c r="O1132" i="5"/>
  <c r="N1133" i="5"/>
  <c r="O1133" i="5"/>
  <c r="N1134" i="5"/>
  <c r="O1134" i="5"/>
  <c r="N1135" i="5"/>
  <c r="O1135" i="5"/>
  <c r="N1136" i="5"/>
  <c r="O1136" i="5"/>
  <c r="N1137" i="5"/>
  <c r="O1137" i="5"/>
  <c r="N1138" i="5"/>
  <c r="O1138" i="5"/>
  <c r="N1139" i="5"/>
  <c r="O1139" i="5"/>
  <c r="N1140" i="5"/>
  <c r="O1140" i="5"/>
  <c r="N1141" i="5"/>
  <c r="O1141" i="5"/>
  <c r="N1142" i="5"/>
  <c r="O1142" i="5"/>
  <c r="N1143" i="5"/>
  <c r="O1143" i="5"/>
  <c r="N1144" i="5"/>
  <c r="O1144" i="5"/>
  <c r="N1145" i="5"/>
  <c r="O1145" i="5"/>
  <c r="N1146" i="5"/>
  <c r="O1146" i="5"/>
  <c r="N1147" i="5"/>
  <c r="O1147" i="5"/>
  <c r="N1148" i="5"/>
  <c r="O1148" i="5"/>
  <c r="N1149" i="5"/>
  <c r="O1149" i="5"/>
  <c r="N1150" i="5"/>
  <c r="O1150" i="5"/>
  <c r="N1151" i="5"/>
  <c r="O1151" i="5"/>
  <c r="N1152" i="5"/>
  <c r="O1152" i="5"/>
  <c r="N1153" i="5"/>
  <c r="O1153" i="5"/>
  <c r="N1154" i="5"/>
  <c r="O1154" i="5"/>
  <c r="N1155" i="5"/>
  <c r="O1155" i="5"/>
  <c r="N1156" i="5"/>
  <c r="O1156" i="5"/>
  <c r="N1157" i="5"/>
  <c r="O1157" i="5"/>
  <c r="N1158" i="5"/>
  <c r="O1158" i="5"/>
  <c r="N1159" i="5"/>
  <c r="O1159" i="5"/>
  <c r="N1160" i="5"/>
  <c r="O1160" i="5"/>
  <c r="N1161" i="5"/>
  <c r="O1161" i="5"/>
  <c r="N1162" i="5"/>
  <c r="O1162" i="5"/>
  <c r="N1163" i="5"/>
  <c r="O1163" i="5"/>
  <c r="N1164" i="5"/>
  <c r="O1164" i="5"/>
  <c r="N1165" i="5"/>
  <c r="O1165" i="5"/>
  <c r="N1166" i="5"/>
  <c r="O1166" i="5"/>
  <c r="N1167" i="5"/>
  <c r="O1167" i="5"/>
  <c r="N1168" i="5"/>
  <c r="O1168" i="5"/>
  <c r="N1169" i="5"/>
  <c r="O1169" i="5"/>
  <c r="N1170" i="5"/>
  <c r="O1170" i="5"/>
  <c r="N1171" i="5"/>
  <c r="O1171" i="5"/>
  <c r="N1172" i="5"/>
  <c r="O1172" i="5"/>
  <c r="N1173" i="5"/>
  <c r="O1173" i="5"/>
  <c r="N1174" i="5"/>
  <c r="O1174" i="5"/>
  <c r="N1175" i="5"/>
  <c r="O1175" i="5"/>
  <c r="N1176" i="5"/>
  <c r="O1176" i="5"/>
  <c r="N1177" i="5"/>
  <c r="O1177" i="5"/>
  <c r="N1178" i="5"/>
  <c r="O1178" i="5"/>
  <c r="N1179" i="5"/>
  <c r="O1179" i="5"/>
  <c r="N1180" i="5"/>
  <c r="O1180" i="5"/>
  <c r="N1181" i="5"/>
  <c r="O1181" i="5"/>
  <c r="N1182" i="5"/>
  <c r="O1182" i="5"/>
  <c r="N1183" i="5"/>
  <c r="O1183" i="5"/>
  <c r="N1184" i="5"/>
  <c r="O1184" i="5"/>
  <c r="N1185" i="5"/>
  <c r="O1185" i="5"/>
  <c r="N1186" i="5"/>
  <c r="O1186" i="5"/>
  <c r="N1187" i="5"/>
  <c r="O1187" i="5"/>
  <c r="N1188" i="5"/>
  <c r="O1188" i="5"/>
  <c r="N1189" i="5"/>
  <c r="O1189" i="5"/>
  <c r="N1190" i="5"/>
  <c r="O1190" i="5"/>
  <c r="N1191" i="5"/>
  <c r="O1191" i="5"/>
  <c r="N1192" i="5"/>
  <c r="O1192" i="5"/>
  <c r="N1193" i="5"/>
  <c r="O1193" i="5"/>
  <c r="N1194" i="5"/>
  <c r="O1194" i="5"/>
  <c r="N1195" i="5"/>
  <c r="O1195" i="5"/>
  <c r="N1196" i="5"/>
  <c r="O1196" i="5"/>
  <c r="N1197" i="5"/>
  <c r="O1197" i="5"/>
  <c r="N1198" i="5"/>
  <c r="O1198" i="5"/>
  <c r="N1199" i="5"/>
  <c r="O1199" i="5"/>
  <c r="N1200" i="5"/>
  <c r="O1200" i="5"/>
  <c r="N1201" i="5"/>
  <c r="O1201" i="5"/>
  <c r="N1202" i="5"/>
  <c r="O1202" i="5"/>
  <c r="N1203" i="5"/>
  <c r="O1203" i="5"/>
  <c r="N1204" i="5"/>
  <c r="O1204" i="5"/>
  <c r="N1205" i="5"/>
  <c r="O1205" i="5"/>
  <c r="N1206" i="5"/>
  <c r="O1206" i="5"/>
  <c r="N1207" i="5"/>
  <c r="O1207" i="5"/>
  <c r="N1208" i="5"/>
  <c r="O1208" i="5"/>
  <c r="N1209" i="5"/>
  <c r="O1209" i="5"/>
  <c r="N1210" i="5"/>
  <c r="O1210" i="5"/>
  <c r="N1211" i="5"/>
  <c r="O1211" i="5"/>
  <c r="N1212" i="5"/>
  <c r="O1212" i="5"/>
  <c r="N1213" i="5"/>
  <c r="O1213" i="5"/>
  <c r="N1214" i="5"/>
  <c r="O1214" i="5"/>
  <c r="N1215" i="5"/>
  <c r="O1215" i="5"/>
  <c r="N1216" i="5"/>
  <c r="O1216" i="5"/>
  <c r="N1217" i="5"/>
  <c r="O1217" i="5"/>
  <c r="N1218" i="5"/>
  <c r="O1218" i="5"/>
  <c r="N1219" i="5"/>
  <c r="O1219" i="5"/>
  <c r="N1220" i="5"/>
  <c r="O1220" i="5"/>
  <c r="N1221" i="5"/>
  <c r="O1221" i="5"/>
  <c r="N1222" i="5"/>
  <c r="O1222" i="5"/>
  <c r="N1223" i="5"/>
  <c r="O1223" i="5"/>
  <c r="N1224" i="5"/>
  <c r="O1224" i="5"/>
  <c r="N1225" i="5"/>
  <c r="O1225" i="5"/>
  <c r="N1226" i="5"/>
  <c r="O1226" i="5"/>
  <c r="N1227" i="5"/>
  <c r="O1227" i="5"/>
  <c r="N1228" i="5"/>
  <c r="O1228" i="5"/>
  <c r="N1229" i="5"/>
  <c r="O1229" i="5"/>
  <c r="N1230" i="5"/>
  <c r="O1230" i="5"/>
  <c r="N1231" i="5"/>
  <c r="O1231" i="5"/>
  <c r="N1232" i="5"/>
  <c r="O1232" i="5"/>
  <c r="N1233" i="5"/>
  <c r="O1233" i="5"/>
  <c r="N1234" i="5"/>
  <c r="O1234" i="5"/>
  <c r="N1235" i="5"/>
  <c r="O1235" i="5"/>
  <c r="N1236" i="5"/>
  <c r="O1236" i="5"/>
  <c r="N1237" i="5"/>
  <c r="O1237" i="5"/>
  <c r="N1238" i="5"/>
  <c r="O1238" i="5"/>
  <c r="N1239" i="5"/>
  <c r="O1239" i="5"/>
  <c r="N1240" i="5"/>
  <c r="O1240" i="5"/>
  <c r="N1241" i="5"/>
  <c r="O1241" i="5"/>
  <c r="N1242" i="5"/>
  <c r="O1242" i="5"/>
  <c r="N1243" i="5"/>
  <c r="O1243" i="5"/>
  <c r="N1244" i="5"/>
  <c r="O1244" i="5"/>
  <c r="N1245" i="5"/>
  <c r="O1245" i="5"/>
  <c r="N1246" i="5"/>
  <c r="O1246" i="5"/>
  <c r="N1247" i="5"/>
  <c r="O1247" i="5"/>
  <c r="N1248" i="5"/>
  <c r="O1248" i="5"/>
  <c r="N1249" i="5"/>
  <c r="O1249" i="5"/>
  <c r="N1250" i="5"/>
  <c r="O1250" i="5"/>
  <c r="N1251" i="5"/>
  <c r="O1251" i="5"/>
  <c r="N1252" i="5"/>
  <c r="O1252" i="5"/>
  <c r="N1253" i="5"/>
  <c r="O1253" i="5"/>
  <c r="N1254" i="5"/>
  <c r="O1254" i="5"/>
  <c r="N1255" i="5"/>
  <c r="O1255" i="5"/>
  <c r="N1256" i="5"/>
  <c r="O1256" i="5"/>
  <c r="N1257" i="5"/>
  <c r="O1257" i="5"/>
  <c r="N1258" i="5"/>
  <c r="O1258" i="5"/>
  <c r="N1259" i="5"/>
  <c r="O1259" i="5"/>
  <c r="N1260" i="5"/>
  <c r="O1260" i="5"/>
  <c r="N1261" i="5"/>
  <c r="O1261" i="5"/>
  <c r="N1262" i="5"/>
  <c r="O1262" i="5"/>
  <c r="N1263" i="5"/>
  <c r="O1263" i="5"/>
  <c r="N1264" i="5"/>
  <c r="O1264" i="5"/>
  <c r="N1265" i="5"/>
  <c r="O1265" i="5"/>
  <c r="N1266" i="5"/>
  <c r="O1266" i="5"/>
  <c r="N1267" i="5"/>
  <c r="O1267" i="5"/>
  <c r="N1268" i="5"/>
  <c r="O1268" i="5"/>
  <c r="N1269" i="5"/>
  <c r="O1269" i="5"/>
  <c r="N1270" i="5"/>
  <c r="O1270" i="5"/>
  <c r="N1271" i="5"/>
  <c r="O1271" i="5"/>
  <c r="N1272" i="5"/>
  <c r="O1272" i="5"/>
  <c r="N1273" i="5"/>
  <c r="O1273" i="5"/>
  <c r="N1274" i="5"/>
  <c r="O1274" i="5"/>
  <c r="N1275" i="5"/>
  <c r="O1275" i="5"/>
  <c r="N1276" i="5"/>
  <c r="O1276" i="5"/>
  <c r="N1277" i="5"/>
  <c r="O1277" i="5"/>
  <c r="N1278" i="5"/>
  <c r="O1278" i="5"/>
  <c r="N1279" i="5"/>
  <c r="O1279" i="5"/>
  <c r="N1280" i="5"/>
  <c r="O1280" i="5"/>
  <c r="N1281" i="5"/>
  <c r="O1281" i="5"/>
  <c r="N1282" i="5"/>
  <c r="O1282" i="5"/>
  <c r="N1283" i="5"/>
  <c r="O1283" i="5"/>
  <c r="N1284" i="5"/>
  <c r="O1284" i="5"/>
  <c r="N1285" i="5"/>
  <c r="O1285" i="5"/>
  <c r="N1286" i="5"/>
  <c r="O1286" i="5"/>
  <c r="N1287" i="5"/>
  <c r="O1287" i="5"/>
  <c r="N1288" i="5"/>
  <c r="O1288" i="5"/>
  <c r="N1289" i="5"/>
  <c r="O1289" i="5"/>
  <c r="N1290" i="5"/>
  <c r="O1290" i="5"/>
  <c r="N1291" i="5"/>
  <c r="O1291" i="5"/>
  <c r="N1292" i="5"/>
  <c r="O1292" i="5"/>
  <c r="N1293" i="5"/>
  <c r="O1293" i="5"/>
  <c r="N1294" i="5"/>
  <c r="O1294" i="5"/>
  <c r="N1295" i="5"/>
  <c r="O1295" i="5"/>
  <c r="N1296" i="5"/>
  <c r="O1296" i="5"/>
  <c r="N1297" i="5"/>
  <c r="O1297" i="5"/>
  <c r="N1298" i="5"/>
  <c r="O1298" i="5"/>
  <c r="N1299" i="5"/>
  <c r="O1299" i="5"/>
  <c r="N1300" i="5"/>
  <c r="O1300" i="5"/>
  <c r="N1301" i="5"/>
  <c r="O1301" i="5"/>
  <c r="N1302" i="5"/>
  <c r="O1302" i="5"/>
  <c r="N1303" i="5"/>
  <c r="O1303" i="5"/>
  <c r="N1304" i="5"/>
  <c r="O1304" i="5"/>
  <c r="N1305" i="5"/>
  <c r="O1305" i="5"/>
  <c r="N1306" i="5"/>
  <c r="O1306" i="5"/>
  <c r="N1307" i="5"/>
  <c r="O1307" i="5"/>
  <c r="N1308" i="5"/>
  <c r="O1308" i="5"/>
  <c r="N1309" i="5"/>
  <c r="O1309" i="5"/>
  <c r="N1310" i="5"/>
  <c r="O1310" i="5"/>
  <c r="N1311" i="5"/>
  <c r="O1311" i="5"/>
  <c r="N1312" i="5"/>
  <c r="O1312" i="5"/>
  <c r="N1313" i="5"/>
  <c r="O1313" i="5"/>
  <c r="N1314" i="5"/>
  <c r="O1314" i="5"/>
  <c r="N1315" i="5"/>
  <c r="O1315" i="5"/>
  <c r="N1316" i="5"/>
  <c r="O1316" i="5"/>
  <c r="N1317" i="5"/>
  <c r="O1317" i="5"/>
  <c r="N1318" i="5"/>
  <c r="O1318" i="5"/>
  <c r="N1319" i="5"/>
  <c r="O1319" i="5"/>
  <c r="N1320" i="5"/>
  <c r="O1320" i="5"/>
  <c r="N1321" i="5"/>
  <c r="O1321" i="5"/>
  <c r="N1322" i="5"/>
  <c r="O1322" i="5"/>
  <c r="N1323" i="5"/>
  <c r="O1323" i="5"/>
  <c r="N1324" i="5"/>
  <c r="O1324" i="5"/>
  <c r="N1325" i="5"/>
  <c r="O1325" i="5"/>
  <c r="N1326" i="5"/>
  <c r="O1326" i="5"/>
  <c r="N1327" i="5"/>
  <c r="O1327" i="5"/>
  <c r="N1328" i="5"/>
  <c r="O1328" i="5"/>
  <c r="N1329" i="5"/>
  <c r="O1329" i="5"/>
  <c r="N1330" i="5"/>
  <c r="O1330" i="5"/>
  <c r="N1331" i="5"/>
  <c r="O1331" i="5"/>
  <c r="N1332" i="5"/>
  <c r="O1332" i="5"/>
  <c r="N1333" i="5"/>
  <c r="O1333" i="5"/>
  <c r="N1334" i="5"/>
  <c r="O1334" i="5"/>
  <c r="N1335" i="5"/>
  <c r="O1335" i="5"/>
  <c r="N1336" i="5"/>
  <c r="O1336" i="5"/>
  <c r="N1337" i="5"/>
  <c r="O1337" i="5"/>
  <c r="N1338" i="5"/>
  <c r="O1338" i="5"/>
  <c r="N1339" i="5"/>
  <c r="O1339" i="5"/>
  <c r="N1340" i="5"/>
  <c r="O1340" i="5"/>
  <c r="N1341" i="5"/>
  <c r="O1341" i="5"/>
  <c r="N1342" i="5"/>
  <c r="O1342" i="5"/>
  <c r="N1343" i="5"/>
  <c r="O1343" i="5"/>
  <c r="N1344" i="5"/>
  <c r="O1344" i="5"/>
  <c r="N1345" i="5"/>
  <c r="O1345" i="5"/>
  <c r="N1346" i="5"/>
  <c r="O1346" i="5"/>
  <c r="N1347" i="5"/>
  <c r="O1347" i="5"/>
  <c r="N1348" i="5"/>
  <c r="O1348" i="5"/>
  <c r="N1349" i="5"/>
  <c r="O1349" i="5"/>
  <c r="N1350" i="5"/>
  <c r="O1350" i="5"/>
  <c r="N1351" i="5"/>
  <c r="O1351" i="5"/>
  <c r="N1352" i="5"/>
  <c r="O1352" i="5"/>
  <c r="N1353" i="5"/>
  <c r="O1353" i="5"/>
  <c r="N1354" i="5"/>
  <c r="O1354" i="5"/>
  <c r="N1355" i="5"/>
  <c r="O1355" i="5"/>
  <c r="N1356" i="5"/>
  <c r="O1356" i="5"/>
  <c r="N1357" i="5"/>
  <c r="O1357" i="5"/>
  <c r="N1358" i="5"/>
  <c r="O1358" i="5"/>
  <c r="N1359" i="5"/>
  <c r="O1359" i="5"/>
  <c r="N1360" i="5"/>
  <c r="O1360" i="5"/>
  <c r="N1361" i="5"/>
  <c r="O1361" i="5"/>
  <c r="N1362" i="5"/>
  <c r="O1362" i="5"/>
  <c r="N1363" i="5"/>
  <c r="O1363" i="5"/>
  <c r="N1364" i="5"/>
  <c r="O1364" i="5"/>
  <c r="N1365" i="5"/>
  <c r="O1365" i="5"/>
  <c r="N1366" i="5"/>
  <c r="O1366" i="5"/>
  <c r="N1367" i="5"/>
  <c r="O1367" i="5"/>
  <c r="N1368" i="5"/>
  <c r="O1368" i="5"/>
  <c r="N1369" i="5"/>
  <c r="O1369" i="5"/>
  <c r="N1370" i="5"/>
  <c r="O1370" i="5"/>
  <c r="N1371" i="5"/>
  <c r="O1371" i="5"/>
  <c r="N1372" i="5"/>
  <c r="O1372" i="5"/>
  <c r="N1373" i="5"/>
  <c r="O1373" i="5"/>
  <c r="N1374" i="5"/>
  <c r="O1374" i="5"/>
  <c r="N1375" i="5"/>
  <c r="O1375" i="5"/>
  <c r="N1376" i="5"/>
  <c r="O1376" i="5"/>
  <c r="N1377" i="5"/>
  <c r="O1377" i="5"/>
  <c r="N1378" i="5"/>
  <c r="O1378" i="5"/>
  <c r="N1379" i="5"/>
  <c r="O1379" i="5"/>
  <c r="N1380" i="5"/>
  <c r="O1380" i="5"/>
  <c r="N1381" i="5"/>
  <c r="O1381" i="5"/>
  <c r="N1382" i="5"/>
  <c r="O1382" i="5"/>
  <c r="N1383" i="5"/>
  <c r="O1383" i="5"/>
  <c r="N1384" i="5"/>
  <c r="O1384" i="5"/>
  <c r="N1385" i="5"/>
  <c r="O1385" i="5"/>
  <c r="N1386" i="5"/>
  <c r="O1386" i="5"/>
  <c r="N1387" i="5"/>
  <c r="O1387" i="5"/>
  <c r="N1388" i="5"/>
  <c r="O1388" i="5"/>
  <c r="N1389" i="5"/>
  <c r="O1389" i="5"/>
  <c r="N1390" i="5"/>
  <c r="O1390" i="5"/>
  <c r="N1391" i="5"/>
  <c r="O1391" i="5"/>
  <c r="N1392" i="5"/>
  <c r="O1392" i="5"/>
  <c r="N1393" i="5"/>
  <c r="O1393" i="5"/>
  <c r="N1394" i="5"/>
  <c r="O1394" i="5"/>
  <c r="N1395" i="5"/>
  <c r="O1395" i="5"/>
  <c r="N1396" i="5"/>
  <c r="O1396" i="5"/>
  <c r="N1397" i="5"/>
  <c r="O1397" i="5"/>
  <c r="N1398" i="5"/>
  <c r="O1398" i="5"/>
  <c r="N1399" i="5"/>
  <c r="O1399" i="5"/>
  <c r="N1400" i="5"/>
  <c r="O1400" i="5"/>
  <c r="N1401" i="5"/>
  <c r="O1401" i="5"/>
  <c r="N1402" i="5"/>
  <c r="O1402" i="5"/>
  <c r="N1403" i="5"/>
  <c r="O1403" i="5"/>
  <c r="N1404" i="5"/>
  <c r="O1404" i="5"/>
  <c r="N1405" i="5"/>
  <c r="O1405" i="5"/>
  <c r="N1406" i="5"/>
  <c r="O1406" i="5"/>
  <c r="N1407" i="5"/>
  <c r="O1407" i="5"/>
  <c r="N1408" i="5"/>
  <c r="O1408" i="5"/>
  <c r="N1409" i="5"/>
  <c r="O1409" i="5"/>
  <c r="N1410" i="5"/>
  <c r="O1410" i="5"/>
  <c r="N1411" i="5"/>
  <c r="O1411" i="5"/>
  <c r="N1412" i="5"/>
  <c r="O1412" i="5"/>
  <c r="N1413" i="5"/>
  <c r="O1413" i="5"/>
  <c r="N1414" i="5"/>
  <c r="O1414" i="5"/>
  <c r="N1415" i="5"/>
  <c r="O1415" i="5"/>
  <c r="N1416" i="5"/>
  <c r="O1416" i="5"/>
  <c r="N1417" i="5"/>
  <c r="O1417" i="5"/>
  <c r="N1418" i="5"/>
  <c r="O1418" i="5"/>
  <c r="N1419" i="5"/>
  <c r="O1419" i="5"/>
  <c r="N1420" i="5"/>
  <c r="O1420" i="5"/>
  <c r="N1421" i="5"/>
  <c r="O1421" i="5"/>
  <c r="N1422" i="5"/>
  <c r="O1422" i="5"/>
  <c r="N1423" i="5"/>
  <c r="O1423" i="5"/>
  <c r="N1424" i="5"/>
  <c r="O1424" i="5"/>
  <c r="N1425" i="5"/>
  <c r="O1425" i="5"/>
  <c r="N1426" i="5"/>
  <c r="O1426" i="5"/>
  <c r="N1427" i="5"/>
  <c r="O1427" i="5"/>
  <c r="N1428" i="5"/>
  <c r="O1428" i="5"/>
  <c r="N1429" i="5"/>
  <c r="O1429" i="5"/>
  <c r="N1430" i="5"/>
  <c r="O1430" i="5"/>
  <c r="N1431" i="5"/>
  <c r="O1431" i="5"/>
  <c r="N1432" i="5"/>
  <c r="O1432" i="5"/>
  <c r="N1433" i="5"/>
  <c r="O1433" i="5"/>
  <c r="N1434" i="5"/>
  <c r="O1434" i="5"/>
  <c r="N1435" i="5"/>
  <c r="O1435" i="5"/>
  <c r="N1436" i="5"/>
  <c r="O1436" i="5"/>
  <c r="N1437" i="5"/>
  <c r="O1437" i="5"/>
  <c r="N1438" i="5"/>
  <c r="O1438" i="5"/>
  <c r="N1439" i="5"/>
  <c r="O1439" i="5"/>
  <c r="N1440" i="5"/>
  <c r="O1440" i="5"/>
  <c r="N1441" i="5"/>
  <c r="O1441" i="5"/>
  <c r="N1442" i="5"/>
  <c r="O1442" i="5"/>
  <c r="N1443" i="5"/>
  <c r="O1443" i="5"/>
  <c r="N1444" i="5"/>
  <c r="O1444" i="5"/>
  <c r="N1445" i="5"/>
  <c r="O1445" i="5"/>
  <c r="N1446" i="5"/>
  <c r="O1446" i="5"/>
  <c r="N1447" i="5"/>
  <c r="O1447" i="5"/>
  <c r="N1448" i="5"/>
  <c r="O1448" i="5"/>
  <c r="N1449" i="5"/>
  <c r="O1449" i="5"/>
  <c r="N1450" i="5"/>
  <c r="O1450" i="5"/>
  <c r="N1451" i="5"/>
  <c r="O1451" i="5"/>
  <c r="N1452" i="5"/>
  <c r="O1452" i="5"/>
  <c r="N1453" i="5"/>
  <c r="O1453" i="5"/>
  <c r="N1454" i="5"/>
  <c r="O1454" i="5"/>
  <c r="N1455" i="5"/>
  <c r="O1455" i="5"/>
  <c r="N1456" i="5"/>
  <c r="O1456" i="5"/>
  <c r="N1457" i="5"/>
  <c r="O1457" i="5"/>
  <c r="N1458" i="5"/>
  <c r="O1458" i="5"/>
  <c r="N1459" i="5"/>
  <c r="O1459" i="5"/>
  <c r="N1460" i="5"/>
  <c r="O1460" i="5"/>
  <c r="N1461" i="5"/>
  <c r="O1461" i="5"/>
  <c r="N1462" i="5"/>
  <c r="O1462" i="5"/>
  <c r="N1463" i="5"/>
  <c r="O1463" i="5"/>
  <c r="N1464" i="5"/>
  <c r="O1464" i="5"/>
  <c r="N1465" i="5"/>
  <c r="O1465" i="5"/>
  <c r="N1466" i="5"/>
  <c r="O1466" i="5"/>
  <c r="N1467" i="5"/>
  <c r="O1467" i="5"/>
  <c r="N1468" i="5"/>
  <c r="O1468" i="5"/>
  <c r="N1469" i="5"/>
  <c r="O1469" i="5"/>
  <c r="N1470" i="5"/>
  <c r="O1470" i="5"/>
  <c r="N1471" i="5"/>
  <c r="O1471" i="5"/>
  <c r="N1472" i="5"/>
  <c r="O1472" i="5"/>
  <c r="N1473" i="5"/>
  <c r="O1473" i="5"/>
  <c r="N1474" i="5"/>
  <c r="O1474" i="5"/>
  <c r="N1475" i="5"/>
  <c r="O1475" i="5"/>
  <c r="N1476" i="5"/>
  <c r="O1476" i="5"/>
  <c r="N1477" i="5"/>
  <c r="O1477" i="5"/>
  <c r="N1478" i="5"/>
  <c r="O1478" i="5"/>
  <c r="N1479" i="5"/>
  <c r="O1479" i="5"/>
  <c r="N1480" i="5"/>
  <c r="O1480" i="5"/>
  <c r="N1481" i="5"/>
  <c r="O1481" i="5"/>
  <c r="N1482" i="5"/>
  <c r="O1482" i="5"/>
  <c r="N1483" i="5"/>
  <c r="O1483" i="5"/>
  <c r="N1484" i="5"/>
  <c r="O1484" i="5"/>
  <c r="N1485" i="5"/>
  <c r="O1485" i="5"/>
  <c r="N1486" i="5"/>
  <c r="O1486" i="5"/>
  <c r="N1487" i="5"/>
  <c r="O1487" i="5"/>
  <c r="N1488" i="5"/>
  <c r="O1488" i="5"/>
  <c r="N1489" i="5"/>
  <c r="O1489" i="5"/>
  <c r="N1490" i="5"/>
  <c r="O1490" i="5"/>
  <c r="N1491" i="5"/>
  <c r="O1491" i="5"/>
  <c r="N1492" i="5"/>
  <c r="O1492" i="5"/>
  <c r="N1493" i="5"/>
  <c r="O1493" i="5"/>
  <c r="N1494" i="5"/>
  <c r="O1494" i="5"/>
  <c r="N1495" i="5"/>
  <c r="O1495" i="5"/>
  <c r="N1496" i="5"/>
  <c r="O1496" i="5"/>
  <c r="N1497" i="5"/>
  <c r="O1497" i="5"/>
  <c r="N1498" i="5"/>
  <c r="O1498" i="5"/>
  <c r="N1499" i="5"/>
  <c r="O1499" i="5"/>
  <c r="N1500" i="5"/>
  <c r="O1500" i="5"/>
  <c r="N1501" i="5"/>
  <c r="O1501" i="5"/>
  <c r="N1502" i="5"/>
  <c r="O1502" i="5"/>
  <c r="N1503" i="5"/>
  <c r="O1503" i="5"/>
  <c r="N1504" i="5"/>
  <c r="O1504" i="5"/>
  <c r="N1505" i="5"/>
  <c r="O1505" i="5"/>
  <c r="N1506" i="5"/>
  <c r="O1506" i="5"/>
  <c r="N1507" i="5"/>
  <c r="O1507" i="5"/>
  <c r="N1508" i="5"/>
  <c r="O1508" i="5"/>
  <c r="N1509" i="5"/>
  <c r="O1509" i="5"/>
  <c r="N1510" i="5"/>
  <c r="O1510" i="5"/>
  <c r="N1511" i="5"/>
  <c r="O1511" i="5"/>
  <c r="N1512" i="5"/>
  <c r="O1512" i="5"/>
  <c r="N1513" i="5"/>
  <c r="O1513" i="5"/>
  <c r="N1514" i="5"/>
  <c r="O1514" i="5"/>
  <c r="N1515" i="5"/>
  <c r="O1515" i="5"/>
  <c r="N1516" i="5"/>
  <c r="O1516" i="5"/>
  <c r="N1517" i="5"/>
  <c r="O1517" i="5"/>
  <c r="N1518" i="5"/>
  <c r="O1518" i="5"/>
  <c r="N1519" i="5"/>
  <c r="O1519" i="5"/>
  <c r="N1520" i="5"/>
  <c r="O1520" i="5"/>
  <c r="N1521" i="5"/>
  <c r="O1521" i="5"/>
  <c r="N1522" i="5"/>
  <c r="O1522" i="5"/>
  <c r="N1523" i="5"/>
  <c r="O1523" i="5"/>
  <c r="N1524" i="5"/>
  <c r="O1524" i="5"/>
  <c r="N1525" i="5"/>
  <c r="O1525" i="5"/>
  <c r="N1526" i="5"/>
  <c r="O1526" i="5"/>
  <c r="N1527" i="5"/>
  <c r="O1527" i="5"/>
  <c r="N1528" i="5"/>
  <c r="O1528" i="5"/>
  <c r="N1529" i="5"/>
  <c r="O1529" i="5"/>
  <c r="N1530" i="5"/>
  <c r="O1530" i="5"/>
  <c r="N1531" i="5"/>
  <c r="O1531" i="5"/>
  <c r="N1532" i="5"/>
  <c r="O1532" i="5"/>
  <c r="N1533" i="5"/>
  <c r="O1533" i="5"/>
  <c r="N1534" i="5"/>
  <c r="O1534" i="5"/>
  <c r="N1535" i="5"/>
  <c r="O1535" i="5"/>
  <c r="N1536" i="5"/>
  <c r="O1536" i="5"/>
  <c r="N1537" i="5"/>
  <c r="O1537" i="5"/>
  <c r="N1538" i="5"/>
  <c r="O1538" i="5"/>
  <c r="N1539" i="5"/>
  <c r="O1539" i="5"/>
  <c r="N1540" i="5"/>
  <c r="O1540" i="5"/>
  <c r="N1541" i="5"/>
  <c r="O1541" i="5"/>
  <c r="N1542" i="5"/>
  <c r="O1542" i="5"/>
  <c r="N1543" i="5"/>
  <c r="O1543" i="5"/>
  <c r="N1544" i="5"/>
  <c r="O1544" i="5"/>
  <c r="N1545" i="5"/>
  <c r="O1545" i="5"/>
  <c r="N1546" i="5"/>
  <c r="O1546" i="5"/>
  <c r="N1547" i="5"/>
  <c r="O1547" i="5"/>
  <c r="N1548" i="5"/>
  <c r="O1548" i="5"/>
  <c r="N1549" i="5"/>
  <c r="O1549" i="5"/>
  <c r="N1550" i="5"/>
  <c r="O1550" i="5"/>
  <c r="N1551" i="5"/>
  <c r="O1551" i="5"/>
  <c r="N1552" i="5"/>
  <c r="O1552" i="5"/>
  <c r="N1553" i="5"/>
  <c r="O1553" i="5"/>
  <c r="N1554" i="5"/>
  <c r="O1554" i="5"/>
  <c r="N1555" i="5"/>
  <c r="O1555" i="5"/>
  <c r="N1556" i="5"/>
  <c r="O1556" i="5"/>
  <c r="N1557" i="5"/>
  <c r="O1557" i="5"/>
  <c r="N1558" i="5"/>
  <c r="O1558" i="5"/>
  <c r="N1559" i="5"/>
  <c r="O1559" i="5"/>
  <c r="N1560" i="5"/>
  <c r="O1560" i="5"/>
  <c r="N1561" i="5"/>
  <c r="O1561" i="5"/>
  <c r="N1562" i="5"/>
  <c r="O1562" i="5"/>
  <c r="N1563" i="5"/>
  <c r="O1563" i="5"/>
  <c r="N1564" i="5"/>
  <c r="O1564" i="5"/>
  <c r="N1565" i="5"/>
  <c r="O1565" i="5"/>
  <c r="N1566" i="5"/>
  <c r="O1566" i="5"/>
  <c r="N1567" i="5"/>
  <c r="O1567" i="5"/>
  <c r="N1568" i="5"/>
  <c r="O1568" i="5"/>
  <c r="N1569" i="5"/>
  <c r="O1569" i="5"/>
  <c r="N1570" i="5"/>
  <c r="O1570" i="5"/>
  <c r="N1571" i="5"/>
  <c r="O1571" i="5"/>
  <c r="N1572" i="5"/>
  <c r="O1572" i="5"/>
  <c r="N1573" i="5"/>
  <c r="O1573" i="5"/>
  <c r="N1574" i="5"/>
  <c r="O1574" i="5"/>
  <c r="N1575" i="5"/>
  <c r="O1575" i="5"/>
  <c r="N1576" i="5"/>
  <c r="O1576" i="5"/>
  <c r="N1577" i="5"/>
  <c r="O1577" i="5"/>
  <c r="N1578" i="5"/>
  <c r="O1578" i="5"/>
  <c r="N1579" i="5"/>
  <c r="O1579" i="5"/>
  <c r="N1580" i="5"/>
  <c r="O1580" i="5"/>
  <c r="N1581" i="5"/>
  <c r="O1581" i="5"/>
  <c r="N1582" i="5"/>
  <c r="O1582" i="5"/>
  <c r="N1583" i="5"/>
  <c r="O1583" i="5"/>
  <c r="N1584" i="5"/>
  <c r="O1584" i="5"/>
  <c r="N1585" i="5"/>
  <c r="O1585" i="5"/>
  <c r="N1586" i="5"/>
  <c r="O1586" i="5"/>
  <c r="N1587" i="5"/>
  <c r="O1587" i="5"/>
  <c r="N1588" i="5"/>
  <c r="O1588" i="5"/>
  <c r="N1589" i="5"/>
  <c r="O1589" i="5"/>
  <c r="N1590" i="5"/>
  <c r="O1590" i="5"/>
  <c r="N1591" i="5"/>
  <c r="O1591" i="5"/>
  <c r="N1592" i="5"/>
  <c r="O1592" i="5"/>
  <c r="N1593" i="5"/>
  <c r="O1593" i="5"/>
  <c r="N1594" i="5"/>
  <c r="O1594" i="5"/>
  <c r="N1595" i="5"/>
  <c r="O1595" i="5"/>
  <c r="N1596" i="5"/>
  <c r="O1596" i="5"/>
  <c r="N1597" i="5"/>
  <c r="O1597" i="5"/>
  <c r="N1598" i="5"/>
  <c r="O1598" i="5"/>
  <c r="N1599" i="5"/>
  <c r="O1599" i="5"/>
  <c r="N1600" i="5"/>
  <c r="O1600" i="5"/>
  <c r="N1601" i="5"/>
  <c r="O1601" i="5"/>
  <c r="N1602" i="5"/>
  <c r="O1602" i="5"/>
  <c r="N1603" i="5"/>
  <c r="O1603" i="5"/>
  <c r="N1604" i="5"/>
  <c r="O1604" i="5"/>
  <c r="N1605" i="5"/>
  <c r="O1605" i="5"/>
  <c r="N1606" i="5"/>
  <c r="O1606" i="5"/>
  <c r="N1607" i="5"/>
  <c r="O1607" i="5"/>
  <c r="N1608" i="5"/>
  <c r="O1608" i="5"/>
  <c r="N1609" i="5"/>
  <c r="O1609" i="5"/>
  <c r="N1610" i="5"/>
  <c r="O1610" i="5"/>
  <c r="N1611" i="5"/>
  <c r="O1611" i="5"/>
  <c r="N1612" i="5"/>
  <c r="O1612" i="5"/>
  <c r="N1613" i="5"/>
  <c r="O1613" i="5"/>
  <c r="N1614" i="5"/>
  <c r="O1614" i="5"/>
  <c r="N1615" i="5"/>
  <c r="O1615" i="5"/>
  <c r="N1616" i="5"/>
  <c r="O1616" i="5"/>
  <c r="N1617" i="5"/>
  <c r="O1617" i="5"/>
  <c r="N1618" i="5"/>
  <c r="O1618" i="5"/>
  <c r="N1619" i="5"/>
  <c r="O1619" i="5"/>
  <c r="N1620" i="5"/>
  <c r="O1620" i="5"/>
  <c r="N1621" i="5"/>
  <c r="O1621" i="5"/>
  <c r="N1622" i="5"/>
  <c r="O1622" i="5"/>
  <c r="N1623" i="5"/>
  <c r="O1623" i="5"/>
  <c r="N1624" i="5"/>
  <c r="O1624" i="5"/>
  <c r="N1625" i="5"/>
  <c r="O1625" i="5"/>
  <c r="N1626" i="5"/>
  <c r="O1626" i="5"/>
  <c r="N1627" i="5"/>
  <c r="O1627" i="5"/>
  <c r="N1628" i="5"/>
  <c r="O1628" i="5"/>
  <c r="N1629" i="5"/>
  <c r="O1629" i="5"/>
  <c r="N1630" i="5"/>
  <c r="O1630" i="5"/>
  <c r="N1631" i="5"/>
  <c r="O1631" i="5"/>
  <c r="N1632" i="5"/>
  <c r="O1632" i="5"/>
  <c r="N1633" i="5"/>
  <c r="O1633" i="5"/>
  <c r="N1634" i="5"/>
  <c r="O1634" i="5"/>
  <c r="N1635" i="5"/>
  <c r="O1635" i="5"/>
  <c r="N1636" i="5"/>
  <c r="O1636" i="5"/>
  <c r="N1637" i="5"/>
  <c r="O1637" i="5"/>
  <c r="N1638" i="5"/>
  <c r="O1638" i="5"/>
  <c r="N1639" i="5"/>
  <c r="O1639" i="5"/>
  <c r="N1640" i="5"/>
  <c r="O1640" i="5"/>
  <c r="N1641" i="5"/>
  <c r="O1641" i="5"/>
  <c r="N1642" i="5"/>
  <c r="O1642" i="5"/>
  <c r="N1643" i="5"/>
  <c r="O1643" i="5"/>
  <c r="N1644" i="5"/>
  <c r="O1644" i="5"/>
  <c r="N1645" i="5"/>
  <c r="O1645" i="5"/>
  <c r="N1646" i="5"/>
  <c r="O1646" i="5"/>
  <c r="N1647" i="5"/>
  <c r="O1647" i="5"/>
  <c r="N1648" i="5"/>
  <c r="O1648" i="5"/>
  <c r="N1649" i="5"/>
  <c r="O1649" i="5"/>
  <c r="N1650" i="5"/>
  <c r="O1650" i="5"/>
  <c r="N1651" i="5"/>
  <c r="O1651" i="5"/>
  <c r="N1652" i="5"/>
  <c r="O1652" i="5"/>
  <c r="N1653" i="5"/>
  <c r="O1653" i="5"/>
  <c r="N1654" i="5"/>
  <c r="O1654" i="5"/>
  <c r="N1655" i="5"/>
  <c r="O1655" i="5"/>
  <c r="N1656" i="5"/>
  <c r="O1656" i="5"/>
  <c r="N1657" i="5"/>
  <c r="O1657" i="5"/>
  <c r="N1658" i="5"/>
  <c r="O1658" i="5"/>
  <c r="N1659" i="5"/>
  <c r="O1659" i="5"/>
  <c r="N1660" i="5"/>
  <c r="O1660" i="5"/>
  <c r="N1661" i="5"/>
  <c r="O1661" i="5"/>
  <c r="N1662" i="5"/>
  <c r="O1662" i="5"/>
  <c r="N1663" i="5"/>
  <c r="O1663" i="5"/>
  <c r="N1664" i="5"/>
  <c r="O1664" i="5"/>
  <c r="N1665" i="5"/>
  <c r="O1665" i="5"/>
  <c r="N1666" i="5"/>
  <c r="O1666" i="5"/>
  <c r="N1667" i="5"/>
  <c r="O1667" i="5"/>
  <c r="N1668" i="5"/>
  <c r="O1668" i="5"/>
  <c r="N1669" i="5"/>
  <c r="O1669" i="5"/>
  <c r="N1670" i="5"/>
  <c r="O1670" i="5"/>
  <c r="N1671" i="5"/>
  <c r="O1671" i="5"/>
  <c r="N1672" i="5"/>
  <c r="O1672" i="5"/>
  <c r="N1673" i="5"/>
  <c r="O1673" i="5"/>
  <c r="N1674" i="5"/>
  <c r="O1674" i="5"/>
  <c r="N1675" i="5"/>
  <c r="O1675" i="5"/>
  <c r="N1676" i="5"/>
  <c r="O1676" i="5"/>
  <c r="N1677" i="5"/>
  <c r="O1677" i="5"/>
  <c r="N1678" i="5"/>
  <c r="O1678" i="5"/>
  <c r="N1679" i="5"/>
  <c r="O1679" i="5"/>
  <c r="N1680" i="5"/>
  <c r="O1680" i="5"/>
  <c r="N1681" i="5"/>
  <c r="O1681" i="5"/>
  <c r="N1682" i="5"/>
  <c r="O1682" i="5"/>
  <c r="N1683" i="5"/>
  <c r="O1683" i="5"/>
  <c r="N1684" i="5"/>
  <c r="O1684" i="5"/>
  <c r="N1685" i="5"/>
  <c r="O1685" i="5"/>
  <c r="N1686" i="5"/>
  <c r="O1686" i="5"/>
  <c r="N1687" i="5"/>
  <c r="O1687" i="5"/>
  <c r="N1688" i="5"/>
  <c r="O1688" i="5"/>
  <c r="N1689" i="5"/>
  <c r="O1689" i="5"/>
  <c r="N1690" i="5"/>
  <c r="O1690" i="5"/>
  <c r="N1691" i="5"/>
  <c r="O1691" i="5"/>
  <c r="N1692" i="5"/>
  <c r="O1692" i="5"/>
  <c r="N1693" i="5"/>
  <c r="O1693" i="5"/>
  <c r="N1694" i="5"/>
  <c r="O1694" i="5"/>
  <c r="N1695" i="5"/>
  <c r="O1695" i="5"/>
  <c r="N1696" i="5"/>
  <c r="O1696" i="5"/>
  <c r="N1697" i="5"/>
  <c r="O1697" i="5"/>
  <c r="N1698" i="5"/>
  <c r="O1698" i="5"/>
  <c r="N1699" i="5"/>
  <c r="O1699" i="5"/>
  <c r="N1700" i="5"/>
  <c r="O1700" i="5"/>
  <c r="N1701" i="5"/>
  <c r="O1701" i="5"/>
  <c r="N1702" i="5"/>
  <c r="O1702" i="5"/>
  <c r="N1703" i="5"/>
  <c r="O1703" i="5"/>
  <c r="N1704" i="5"/>
  <c r="O1704" i="5"/>
  <c r="N1705" i="5"/>
  <c r="O1705" i="5"/>
  <c r="N1706" i="5"/>
  <c r="O1706" i="5"/>
  <c r="N1707" i="5"/>
  <c r="O1707" i="5"/>
  <c r="N1708" i="5"/>
  <c r="O1708" i="5"/>
  <c r="N1709" i="5"/>
  <c r="O1709" i="5"/>
  <c r="N1710" i="5"/>
  <c r="O1710" i="5"/>
  <c r="N1711" i="5"/>
  <c r="O1711" i="5"/>
  <c r="N1712" i="5"/>
  <c r="O1712" i="5"/>
  <c r="N1713" i="5"/>
  <c r="O1713" i="5"/>
  <c r="N1714" i="5"/>
  <c r="O1714" i="5"/>
  <c r="N1715" i="5"/>
  <c r="O1715" i="5"/>
  <c r="N1716" i="5"/>
  <c r="O1716" i="5"/>
  <c r="N1717" i="5"/>
  <c r="O1717" i="5"/>
  <c r="N1718" i="5"/>
  <c r="O1718" i="5"/>
  <c r="N1719" i="5"/>
  <c r="O1719" i="5"/>
  <c r="N1720" i="5"/>
  <c r="O1720" i="5"/>
  <c r="N1721" i="5"/>
  <c r="O1721" i="5"/>
  <c r="N1722" i="5"/>
  <c r="O1722" i="5"/>
  <c r="N1723" i="5"/>
  <c r="O1723" i="5"/>
  <c r="N1724" i="5"/>
  <c r="O1724" i="5"/>
  <c r="N1725" i="5"/>
  <c r="O1725" i="5"/>
  <c r="N1726" i="5"/>
  <c r="O1726" i="5"/>
  <c r="N1727" i="5"/>
  <c r="O1727" i="5"/>
  <c r="N1728" i="5"/>
  <c r="O1728" i="5"/>
  <c r="N1729" i="5"/>
  <c r="O1729" i="5"/>
  <c r="N1730" i="5"/>
  <c r="O1730" i="5"/>
  <c r="N1731" i="5"/>
  <c r="O1731" i="5"/>
  <c r="N1732" i="5"/>
  <c r="O1732" i="5"/>
  <c r="N1733" i="5"/>
  <c r="O1733" i="5"/>
  <c r="N1734" i="5"/>
  <c r="O1734" i="5"/>
  <c r="N1735" i="5"/>
  <c r="O1735" i="5"/>
  <c r="N1736" i="5"/>
  <c r="O1736" i="5"/>
  <c r="N1737" i="5"/>
  <c r="O1737" i="5"/>
  <c r="N1738" i="5"/>
  <c r="O1738" i="5"/>
  <c r="N1739" i="5"/>
  <c r="O1739" i="5"/>
  <c r="N1740" i="5"/>
  <c r="O1740" i="5"/>
  <c r="N1741" i="5"/>
  <c r="O1741" i="5"/>
  <c r="N1742" i="5"/>
  <c r="O1742" i="5"/>
  <c r="N1743" i="5"/>
  <c r="O1743" i="5"/>
  <c r="N1744" i="5"/>
  <c r="O1744" i="5"/>
  <c r="N1745" i="5"/>
  <c r="O1745" i="5"/>
  <c r="N1746" i="5"/>
  <c r="O1746" i="5"/>
  <c r="N1747" i="5"/>
  <c r="O1747" i="5"/>
  <c r="N1748" i="5"/>
  <c r="O1748" i="5"/>
  <c r="N1749" i="5"/>
  <c r="O1749" i="5"/>
  <c r="N1750" i="5"/>
  <c r="O1750" i="5"/>
  <c r="N1751" i="5"/>
  <c r="O1751" i="5"/>
  <c r="N1752" i="5"/>
  <c r="O1752" i="5"/>
  <c r="N1753" i="5"/>
  <c r="O1753" i="5"/>
  <c r="N1754" i="5"/>
  <c r="O1754" i="5"/>
  <c r="N1755" i="5"/>
  <c r="O1755" i="5"/>
  <c r="N1756" i="5"/>
  <c r="O1756" i="5"/>
  <c r="N1757" i="5"/>
  <c r="O1757" i="5"/>
  <c r="N1758" i="5"/>
  <c r="O1758" i="5"/>
  <c r="N1759" i="5"/>
  <c r="O1759" i="5"/>
  <c r="N1760" i="5"/>
  <c r="O1760" i="5"/>
  <c r="N1761" i="5"/>
  <c r="O1761" i="5"/>
  <c r="N1762" i="5"/>
  <c r="O1762" i="5"/>
  <c r="N1763" i="5"/>
  <c r="O1763" i="5"/>
  <c r="N1764" i="5"/>
  <c r="O1764" i="5"/>
  <c r="N1765" i="5"/>
  <c r="O1765" i="5"/>
  <c r="N1766" i="5"/>
  <c r="O1766" i="5"/>
  <c r="N1767" i="5"/>
  <c r="O1767" i="5"/>
  <c r="N1768" i="5"/>
  <c r="O1768" i="5"/>
  <c r="N1769" i="5"/>
  <c r="O1769" i="5"/>
  <c r="N1770" i="5"/>
  <c r="O1770" i="5"/>
  <c r="N1771" i="5"/>
  <c r="O1771" i="5"/>
  <c r="N1772" i="5"/>
  <c r="O1772" i="5"/>
  <c r="N1773" i="5"/>
  <c r="O1773" i="5"/>
  <c r="N1774" i="5"/>
  <c r="O1774" i="5"/>
  <c r="N1775" i="5"/>
  <c r="O1775" i="5"/>
  <c r="N1776" i="5"/>
  <c r="O1776" i="5"/>
  <c r="N1777" i="5"/>
  <c r="O1777" i="5"/>
  <c r="N1778" i="5"/>
  <c r="O1778" i="5"/>
  <c r="N1779" i="5"/>
  <c r="O1779" i="5"/>
  <c r="N1780" i="5"/>
  <c r="O1780" i="5"/>
  <c r="N1781" i="5"/>
  <c r="O1781" i="5"/>
  <c r="N1782" i="5"/>
  <c r="O1782" i="5"/>
  <c r="N1783" i="5"/>
  <c r="O1783" i="5"/>
  <c r="N1784" i="5"/>
  <c r="O1784" i="5"/>
  <c r="N1785" i="5"/>
  <c r="O1785" i="5"/>
  <c r="N1786" i="5"/>
  <c r="O1786" i="5"/>
  <c r="N1787" i="5"/>
  <c r="O1787" i="5"/>
  <c r="N1788" i="5"/>
  <c r="O1788" i="5"/>
  <c r="N1789" i="5"/>
  <c r="O1789" i="5"/>
  <c r="N1790" i="5"/>
  <c r="O1790" i="5"/>
  <c r="N1791" i="5"/>
  <c r="O1791" i="5"/>
  <c r="N1792" i="5"/>
  <c r="O1792" i="5"/>
  <c r="N1793" i="5"/>
  <c r="O1793" i="5"/>
  <c r="N1794" i="5"/>
  <c r="O1794" i="5"/>
  <c r="N1795" i="5"/>
  <c r="O1795" i="5"/>
  <c r="N1796" i="5"/>
  <c r="O1796" i="5"/>
  <c r="N1797" i="5"/>
  <c r="O1797" i="5"/>
  <c r="N1798" i="5"/>
  <c r="O1798" i="5"/>
  <c r="N1799" i="5"/>
  <c r="O1799" i="5"/>
  <c r="N1800" i="5"/>
  <c r="O1800" i="5"/>
  <c r="N1801" i="5"/>
  <c r="O1801" i="5"/>
  <c r="N1802" i="5"/>
  <c r="O1802" i="5"/>
  <c r="N1803" i="5"/>
  <c r="O1803" i="5"/>
  <c r="N1804" i="5"/>
  <c r="O1804" i="5"/>
  <c r="N1805" i="5"/>
  <c r="O1805" i="5"/>
  <c r="N1806" i="5"/>
  <c r="O1806" i="5"/>
  <c r="N1807" i="5"/>
  <c r="O1807" i="5"/>
  <c r="N1808" i="5"/>
  <c r="O1808" i="5"/>
  <c r="N1809" i="5"/>
  <c r="O1809" i="5"/>
  <c r="N1810" i="5"/>
  <c r="O1810" i="5"/>
  <c r="N1811" i="5"/>
  <c r="O1811" i="5"/>
  <c r="N1812" i="5"/>
  <c r="O1812" i="5"/>
  <c r="N1813" i="5"/>
  <c r="O1813" i="5"/>
  <c r="N1814" i="5"/>
  <c r="O1814" i="5"/>
  <c r="N1815" i="5"/>
  <c r="O1815" i="5"/>
  <c r="N1816" i="5"/>
  <c r="O1816" i="5"/>
  <c r="N1817" i="5"/>
  <c r="O1817" i="5"/>
  <c r="N1818" i="5"/>
  <c r="O1818" i="5"/>
  <c r="N1819" i="5"/>
  <c r="O1819" i="5"/>
  <c r="N1820" i="5"/>
  <c r="O1820" i="5"/>
  <c r="N1821" i="5"/>
  <c r="O1821" i="5"/>
  <c r="N1822" i="5"/>
  <c r="O1822" i="5"/>
  <c r="N1823" i="5"/>
  <c r="O1823" i="5"/>
  <c r="N1824" i="5"/>
  <c r="O1824" i="5"/>
  <c r="N1825" i="5"/>
  <c r="O1825" i="5"/>
  <c r="N1826" i="5"/>
  <c r="O1826" i="5"/>
  <c r="N1827" i="5"/>
  <c r="O1827" i="5"/>
  <c r="N1828" i="5"/>
  <c r="O1828" i="5"/>
  <c r="N1829" i="5"/>
  <c r="O1829" i="5"/>
  <c r="N1830" i="5"/>
  <c r="O1830" i="5"/>
  <c r="N1831" i="5"/>
  <c r="O1831" i="5"/>
  <c r="N1832" i="5"/>
  <c r="O1832" i="5"/>
  <c r="N1833" i="5"/>
  <c r="O1833" i="5"/>
  <c r="N1834" i="5"/>
  <c r="O1834" i="5"/>
  <c r="N1835" i="5"/>
  <c r="O1835" i="5"/>
  <c r="N1836" i="5"/>
  <c r="O1836" i="5"/>
  <c r="N1837" i="5"/>
  <c r="O1837" i="5"/>
  <c r="N1838" i="5"/>
  <c r="O1838" i="5"/>
  <c r="N1839" i="5"/>
  <c r="O1839" i="5"/>
  <c r="N1840" i="5"/>
  <c r="O1840" i="5"/>
  <c r="N1841" i="5"/>
  <c r="O1841" i="5"/>
  <c r="N1842" i="5"/>
  <c r="O1842" i="5"/>
  <c r="N1843" i="5"/>
  <c r="O1843" i="5"/>
  <c r="N1844" i="5"/>
  <c r="O1844" i="5"/>
  <c r="N1845" i="5"/>
  <c r="O1845" i="5"/>
  <c r="N1846" i="5"/>
  <c r="O1846" i="5"/>
  <c r="N1847" i="5"/>
  <c r="O1847" i="5"/>
  <c r="N1848" i="5"/>
  <c r="O1848" i="5"/>
  <c r="N1849" i="5"/>
  <c r="O1849" i="5"/>
  <c r="N1850" i="5"/>
  <c r="O1850" i="5"/>
  <c r="N1851" i="5"/>
  <c r="O1851" i="5"/>
  <c r="N1852" i="5"/>
  <c r="O1852" i="5"/>
  <c r="N1853" i="5"/>
  <c r="O1853" i="5"/>
  <c r="N1854" i="5"/>
  <c r="O1854" i="5"/>
  <c r="N1855" i="5"/>
  <c r="O1855" i="5"/>
  <c r="N1856" i="5"/>
  <c r="O1856" i="5"/>
  <c r="N1857" i="5"/>
  <c r="O1857" i="5"/>
  <c r="N1858" i="5"/>
  <c r="O1858" i="5"/>
  <c r="N1859" i="5"/>
  <c r="O1859" i="5"/>
  <c r="N1860" i="5"/>
  <c r="O1860" i="5"/>
  <c r="N1861" i="5"/>
  <c r="O1861" i="5"/>
  <c r="N1862" i="5"/>
  <c r="O1862" i="5"/>
  <c r="N1863" i="5"/>
  <c r="O1863" i="5"/>
  <c r="N1864" i="5"/>
  <c r="O1864" i="5"/>
  <c r="N1865" i="5"/>
  <c r="O1865" i="5"/>
  <c r="N1866" i="5"/>
  <c r="O1866" i="5"/>
  <c r="N1867" i="5"/>
  <c r="O1867" i="5"/>
  <c r="N1868" i="5"/>
  <c r="O1868" i="5"/>
  <c r="N1869" i="5"/>
  <c r="O1869" i="5"/>
  <c r="N1870" i="5"/>
  <c r="O1870" i="5"/>
  <c r="N1871" i="5"/>
  <c r="O1871" i="5"/>
  <c r="N1872" i="5"/>
  <c r="O1872" i="5"/>
  <c r="N1873" i="5"/>
  <c r="O1873" i="5"/>
  <c r="N1874" i="5"/>
  <c r="O1874" i="5"/>
  <c r="N1875" i="5"/>
  <c r="O1875" i="5"/>
  <c r="N1876" i="5"/>
  <c r="O1876" i="5"/>
  <c r="N1877" i="5"/>
  <c r="O1877" i="5"/>
  <c r="N1878" i="5"/>
  <c r="O1878" i="5"/>
  <c r="N1879" i="5"/>
  <c r="O1879" i="5"/>
  <c r="N1880" i="5"/>
  <c r="O1880" i="5"/>
  <c r="N1881" i="5"/>
  <c r="O1881" i="5"/>
  <c r="N1882" i="5"/>
  <c r="O1882" i="5"/>
  <c r="N1883" i="5"/>
  <c r="O1883" i="5"/>
  <c r="N1884" i="5"/>
  <c r="O1884" i="5"/>
  <c r="N1885" i="5"/>
  <c r="O1885" i="5"/>
  <c r="N1886" i="5"/>
  <c r="O1886" i="5"/>
  <c r="N1887" i="5"/>
  <c r="O1887" i="5"/>
  <c r="N1888" i="5"/>
  <c r="O1888" i="5"/>
  <c r="N1889" i="5"/>
  <c r="O1889" i="5"/>
  <c r="N1890" i="5"/>
  <c r="O1890" i="5"/>
  <c r="N1891" i="5"/>
  <c r="O1891" i="5"/>
  <c r="N1892" i="5"/>
  <c r="O1892" i="5"/>
  <c r="N1893" i="5"/>
  <c r="O1893" i="5"/>
  <c r="N1894" i="5"/>
  <c r="O1894" i="5"/>
  <c r="N1895" i="5"/>
  <c r="O1895" i="5"/>
  <c r="N1896" i="5"/>
  <c r="O1896" i="5"/>
  <c r="N1897" i="5"/>
  <c r="O1897" i="5"/>
  <c r="N1898" i="5"/>
  <c r="O1898" i="5"/>
  <c r="N1899" i="5"/>
  <c r="O1899" i="5"/>
  <c r="N1900" i="5"/>
  <c r="O1900" i="5"/>
  <c r="N1901" i="5"/>
  <c r="O1901" i="5"/>
  <c r="N1902" i="5"/>
  <c r="O1902" i="5"/>
  <c r="N1903" i="5"/>
  <c r="O1903" i="5"/>
  <c r="N1904" i="5"/>
  <c r="O1904" i="5"/>
  <c r="N1905" i="5"/>
  <c r="O1905" i="5"/>
  <c r="N1906" i="5"/>
  <c r="O1906" i="5"/>
  <c r="N1907" i="5"/>
  <c r="O1907" i="5"/>
  <c r="N1908" i="5"/>
  <c r="O1908" i="5"/>
  <c r="N1909" i="5"/>
  <c r="O1909" i="5"/>
  <c r="N1910" i="5"/>
  <c r="O1910" i="5"/>
  <c r="N1911" i="5"/>
  <c r="O1911" i="5"/>
  <c r="N1912" i="5"/>
  <c r="O1912" i="5"/>
  <c r="N1913" i="5"/>
  <c r="O1913" i="5"/>
  <c r="N1914" i="5"/>
  <c r="O1914" i="5"/>
  <c r="N1915" i="5"/>
  <c r="O1915" i="5"/>
  <c r="N1916" i="5"/>
  <c r="O1916" i="5"/>
  <c r="N1917" i="5"/>
  <c r="O1917" i="5"/>
  <c r="N1918" i="5"/>
  <c r="O1918" i="5"/>
  <c r="N1919" i="5"/>
  <c r="O1919" i="5"/>
  <c r="N1920" i="5"/>
  <c r="O1920" i="5"/>
  <c r="N1921" i="5"/>
  <c r="O1921" i="5"/>
  <c r="N1922" i="5"/>
  <c r="O1922" i="5"/>
  <c r="N1923" i="5"/>
  <c r="O1923" i="5"/>
  <c r="N1924" i="5"/>
  <c r="O1924" i="5"/>
  <c r="N1925" i="5"/>
  <c r="O1925" i="5"/>
  <c r="N1926" i="5"/>
  <c r="O1926" i="5"/>
  <c r="N1927" i="5"/>
  <c r="O1927" i="5"/>
  <c r="N1928" i="5"/>
  <c r="O1928" i="5"/>
  <c r="N1929" i="5"/>
  <c r="O1929" i="5"/>
  <c r="N1930" i="5"/>
  <c r="O1930" i="5"/>
  <c r="N1931" i="5"/>
  <c r="O1931" i="5"/>
  <c r="N1932" i="5"/>
  <c r="O1932" i="5"/>
  <c r="N1933" i="5"/>
  <c r="O1933" i="5"/>
  <c r="N1934" i="5"/>
  <c r="O1934" i="5"/>
  <c r="N1935" i="5"/>
  <c r="O1935" i="5"/>
  <c r="N1936" i="5"/>
  <c r="O1936" i="5"/>
  <c r="N1937" i="5"/>
  <c r="O1937" i="5"/>
  <c r="N1938" i="5"/>
  <c r="O1938" i="5"/>
  <c r="N1939" i="5"/>
  <c r="O1939" i="5"/>
  <c r="N1940" i="5"/>
  <c r="O1940" i="5"/>
  <c r="N1941" i="5"/>
  <c r="O1941" i="5"/>
  <c r="N1942" i="5"/>
  <c r="O1942" i="5"/>
  <c r="N1943" i="5"/>
  <c r="O1943" i="5"/>
  <c r="N1944" i="5"/>
  <c r="O1944" i="5"/>
  <c r="N1945" i="5"/>
  <c r="O1945" i="5"/>
  <c r="N1946" i="5"/>
  <c r="O1946" i="5"/>
  <c r="N1947" i="5"/>
  <c r="O1947" i="5"/>
  <c r="N1948" i="5"/>
  <c r="O1948" i="5"/>
  <c r="N1949" i="5"/>
  <c r="O1949" i="5"/>
  <c r="N1950" i="5"/>
  <c r="O1950" i="5"/>
  <c r="N1951" i="5"/>
  <c r="O1951" i="5"/>
  <c r="N1952" i="5"/>
  <c r="O1952" i="5"/>
  <c r="N1953" i="5"/>
  <c r="O1953" i="5"/>
  <c r="N1954" i="5"/>
  <c r="O1954" i="5"/>
  <c r="N1955" i="5"/>
  <c r="O1955" i="5"/>
  <c r="N1956" i="5"/>
  <c r="O1956" i="5"/>
  <c r="N1957" i="5"/>
  <c r="O1957" i="5"/>
  <c r="N1958" i="5"/>
  <c r="O1958" i="5"/>
  <c r="N1959" i="5"/>
  <c r="O1959" i="5"/>
  <c r="N1960" i="5"/>
  <c r="O1960" i="5"/>
  <c r="N1961" i="5"/>
  <c r="O1961" i="5"/>
  <c r="N1962" i="5"/>
  <c r="O1962" i="5"/>
  <c r="N1963" i="5"/>
  <c r="O1963" i="5"/>
  <c r="N1964" i="5"/>
  <c r="O1964" i="5"/>
  <c r="N1965" i="5"/>
  <c r="O1965" i="5"/>
  <c r="N1966" i="5"/>
  <c r="O1966" i="5"/>
  <c r="N1967" i="5"/>
  <c r="O1967" i="5"/>
  <c r="N1968" i="5"/>
  <c r="O1968" i="5"/>
  <c r="N1969" i="5"/>
  <c r="O1969" i="5"/>
  <c r="N1970" i="5"/>
  <c r="O1970" i="5"/>
  <c r="N1971" i="5"/>
  <c r="O1971" i="5"/>
  <c r="N1972" i="5"/>
  <c r="O1972" i="5"/>
  <c r="N1973" i="5"/>
  <c r="O1973" i="5"/>
  <c r="N1974" i="5"/>
  <c r="O1974" i="5"/>
  <c r="N1975" i="5"/>
  <c r="O1975" i="5"/>
  <c r="N1976" i="5"/>
  <c r="O1976" i="5"/>
  <c r="N1977" i="5"/>
  <c r="O1977" i="5"/>
  <c r="N1978" i="5"/>
  <c r="O1978" i="5"/>
  <c r="N1979" i="5"/>
  <c r="O1979" i="5"/>
  <c r="N1980" i="5"/>
  <c r="O1980" i="5"/>
  <c r="N1981" i="5"/>
  <c r="O1981" i="5"/>
  <c r="N1982" i="5"/>
  <c r="O1982" i="5"/>
  <c r="N1983" i="5"/>
  <c r="O1983" i="5"/>
  <c r="N1984" i="5"/>
  <c r="O1984" i="5"/>
  <c r="N1985" i="5"/>
  <c r="O1985" i="5"/>
  <c r="N1986" i="5"/>
  <c r="O1986" i="5"/>
  <c r="N1987" i="5"/>
  <c r="O1987" i="5"/>
  <c r="N1988" i="5"/>
  <c r="O1988" i="5"/>
  <c r="N1989" i="5"/>
  <c r="O1989" i="5"/>
  <c r="N1990" i="5"/>
  <c r="O1990" i="5"/>
  <c r="N1991" i="5"/>
  <c r="O1991" i="5"/>
  <c r="N1992" i="5"/>
  <c r="O1992" i="5"/>
  <c r="N1993" i="5"/>
  <c r="O1993" i="5"/>
  <c r="N1994" i="5"/>
  <c r="O1994" i="5"/>
  <c r="N1995" i="5"/>
  <c r="O1995" i="5"/>
  <c r="N1996" i="5"/>
  <c r="O1996" i="5"/>
  <c r="N1997" i="5"/>
  <c r="O1997" i="5"/>
  <c r="N1998" i="5"/>
  <c r="O1998" i="5"/>
  <c r="N1999" i="5"/>
  <c r="O1999" i="5"/>
  <c r="N2000" i="5"/>
  <c r="O2000" i="5"/>
  <c r="N2001" i="5"/>
  <c r="O2001" i="5"/>
  <c r="N2002" i="5"/>
  <c r="O2002" i="5"/>
  <c r="N2003" i="5"/>
  <c r="O2003" i="5"/>
  <c r="N2004" i="5"/>
  <c r="O2004" i="5"/>
  <c r="N2005" i="5"/>
  <c r="O2005" i="5"/>
  <c r="N2006" i="5"/>
  <c r="O2006" i="5"/>
  <c r="N2007" i="5"/>
  <c r="O2007" i="5"/>
  <c r="N2008" i="5"/>
  <c r="O2008" i="5"/>
  <c r="N2009" i="5"/>
  <c r="O2009" i="5"/>
  <c r="N2010" i="5"/>
  <c r="O2010" i="5"/>
  <c r="N2011" i="5"/>
  <c r="O2011" i="5"/>
  <c r="N2012" i="5"/>
  <c r="O2012" i="5"/>
  <c r="N2013" i="5"/>
  <c r="O2013" i="5"/>
  <c r="N2014" i="5"/>
  <c r="O2014" i="5"/>
  <c r="N2015" i="5"/>
  <c r="O2015" i="5"/>
  <c r="N2016" i="5"/>
  <c r="O2016" i="5"/>
  <c r="N2017" i="5"/>
  <c r="O2017" i="5"/>
  <c r="N2018" i="5"/>
  <c r="O2018" i="5"/>
  <c r="N2019" i="5"/>
  <c r="O2019" i="5"/>
  <c r="N2020" i="5"/>
  <c r="O2020" i="5"/>
  <c r="N2021" i="5"/>
  <c r="O2021" i="5"/>
  <c r="N2022" i="5"/>
  <c r="O2022" i="5"/>
  <c r="N2023" i="5"/>
  <c r="O2023" i="5"/>
  <c r="N2024" i="5"/>
  <c r="O2024" i="5"/>
  <c r="N2025" i="5"/>
  <c r="O2025" i="5"/>
  <c r="N2026" i="5"/>
  <c r="O2026" i="5"/>
  <c r="N2027" i="5"/>
  <c r="O2027" i="5"/>
  <c r="N2028" i="5"/>
  <c r="O2028" i="5"/>
  <c r="N2029" i="5"/>
  <c r="O2029" i="5"/>
  <c r="N2030" i="5"/>
  <c r="O2030" i="5"/>
  <c r="N2031" i="5"/>
  <c r="O2031" i="5"/>
  <c r="N2032" i="5"/>
  <c r="O2032" i="5"/>
  <c r="N2033" i="5"/>
  <c r="O2033" i="5"/>
  <c r="N2034" i="5"/>
  <c r="O2034" i="5"/>
  <c r="N2035" i="5"/>
  <c r="O2035" i="5"/>
  <c r="N2036" i="5"/>
  <c r="O2036" i="5"/>
  <c r="N2037" i="5"/>
  <c r="O2037" i="5"/>
  <c r="N2038" i="5"/>
  <c r="O2038" i="5"/>
  <c r="N2039" i="5"/>
  <c r="O2039" i="5"/>
  <c r="N2040" i="5"/>
  <c r="O2040" i="5"/>
  <c r="N2041" i="5"/>
  <c r="O2041" i="5"/>
  <c r="N2042" i="5"/>
  <c r="O2042" i="5"/>
  <c r="N2043" i="5"/>
  <c r="O2043" i="5"/>
  <c r="N2044" i="5"/>
  <c r="O2044" i="5"/>
  <c r="N2045" i="5"/>
  <c r="O2045" i="5"/>
  <c r="N2046" i="5"/>
  <c r="O2046" i="5"/>
  <c r="N2047" i="5"/>
  <c r="O2047" i="5"/>
  <c r="N2048" i="5"/>
  <c r="O2048" i="5"/>
  <c r="N2049" i="5"/>
  <c r="O2049" i="5"/>
  <c r="N2050" i="5"/>
  <c r="O2050" i="5"/>
  <c r="N2051" i="5"/>
  <c r="O2051" i="5"/>
  <c r="N2052" i="5"/>
  <c r="O2052" i="5"/>
  <c r="N2053" i="5"/>
  <c r="O2053" i="5"/>
  <c r="N2054" i="5"/>
  <c r="O2054" i="5"/>
  <c r="N2055" i="5"/>
  <c r="O2055" i="5"/>
  <c r="N2056" i="5"/>
  <c r="O2056" i="5"/>
  <c r="N2057" i="5"/>
  <c r="O2057" i="5"/>
  <c r="N2058" i="5"/>
  <c r="O2058" i="5"/>
  <c r="N2059" i="5"/>
  <c r="O2059" i="5"/>
  <c r="N2060" i="5"/>
  <c r="O2060" i="5"/>
  <c r="N2061" i="5"/>
  <c r="O2061" i="5"/>
  <c r="N2062" i="5"/>
  <c r="O2062" i="5"/>
  <c r="N2063" i="5"/>
  <c r="O2063" i="5"/>
  <c r="N2064" i="5"/>
  <c r="O2064" i="5"/>
  <c r="N2065" i="5"/>
  <c r="O2065" i="5"/>
  <c r="N2066" i="5"/>
  <c r="O2066" i="5"/>
  <c r="N2067" i="5"/>
  <c r="O2067" i="5"/>
  <c r="N2068" i="5"/>
  <c r="O2068" i="5"/>
  <c r="N2069" i="5"/>
  <c r="O2069" i="5"/>
  <c r="N2070" i="5"/>
  <c r="O2070" i="5"/>
  <c r="N2071" i="5"/>
  <c r="O2071" i="5"/>
  <c r="N2072" i="5"/>
  <c r="O2072" i="5"/>
  <c r="N2073" i="5"/>
  <c r="O2073" i="5"/>
  <c r="N2074" i="5"/>
  <c r="O2074" i="5"/>
  <c r="N2075" i="5"/>
  <c r="O2075" i="5"/>
  <c r="N2076" i="5"/>
  <c r="O2076" i="5"/>
  <c r="N2077" i="5"/>
  <c r="O2077" i="5"/>
  <c r="N2078" i="5"/>
  <c r="O2078" i="5"/>
  <c r="N2079" i="5"/>
  <c r="O2079" i="5"/>
  <c r="N2080" i="5"/>
  <c r="O2080" i="5"/>
  <c r="N2081" i="5"/>
  <c r="O2081" i="5"/>
  <c r="N2082" i="5"/>
  <c r="O2082" i="5"/>
  <c r="N2083" i="5"/>
  <c r="O2083" i="5"/>
  <c r="N2084" i="5"/>
  <c r="O2084" i="5"/>
  <c r="N2085" i="5"/>
  <c r="O2085" i="5"/>
  <c r="N2086" i="5"/>
  <c r="O2086" i="5"/>
  <c r="N2087" i="5"/>
  <c r="O2087" i="5"/>
  <c r="N2088" i="5"/>
  <c r="O2088" i="5"/>
  <c r="N2089" i="5"/>
  <c r="O2089" i="5"/>
  <c r="N2090" i="5"/>
  <c r="O2090" i="5"/>
  <c r="N2091" i="5"/>
  <c r="O2091" i="5"/>
  <c r="N2092" i="5"/>
  <c r="O2092" i="5"/>
  <c r="N2093" i="5"/>
  <c r="O2093" i="5"/>
  <c r="N2094" i="5"/>
  <c r="O2094" i="5"/>
  <c r="N2095" i="5"/>
  <c r="O2095" i="5"/>
  <c r="N2096" i="5"/>
  <c r="O2096" i="5"/>
  <c r="N2097" i="5"/>
  <c r="O2097" i="5"/>
  <c r="N2098" i="5"/>
  <c r="O2098" i="5"/>
  <c r="N2099" i="5"/>
  <c r="O2099" i="5"/>
  <c r="N2100" i="5"/>
  <c r="O2100" i="5"/>
  <c r="N2101" i="5"/>
  <c r="O2101" i="5"/>
  <c r="N2102" i="5"/>
  <c r="O2102" i="5"/>
  <c r="N2103" i="5"/>
  <c r="O2103" i="5"/>
  <c r="N2104" i="5"/>
  <c r="O2104" i="5"/>
  <c r="N2105" i="5"/>
  <c r="O2105" i="5"/>
  <c r="N2106" i="5"/>
  <c r="O2106" i="5"/>
  <c r="N2107" i="5"/>
  <c r="O2107" i="5"/>
  <c r="N2108" i="5"/>
  <c r="O2108" i="5"/>
  <c r="N2109" i="5"/>
  <c r="O2109" i="5"/>
  <c r="N2110" i="5"/>
  <c r="O2110" i="5"/>
  <c r="N2111" i="5"/>
  <c r="O2111" i="5"/>
  <c r="N2112" i="5"/>
  <c r="O2112" i="5"/>
  <c r="N2113" i="5"/>
  <c r="O2113" i="5"/>
  <c r="N2114" i="5"/>
  <c r="O2114" i="5"/>
  <c r="N2115" i="5"/>
  <c r="O2115" i="5"/>
  <c r="N2116" i="5"/>
  <c r="O2116" i="5"/>
  <c r="N2117" i="5"/>
  <c r="O2117" i="5"/>
  <c r="N2118" i="5"/>
  <c r="O2118" i="5"/>
  <c r="N2119" i="5"/>
  <c r="O2119" i="5"/>
  <c r="N2120" i="5"/>
  <c r="O2120" i="5"/>
  <c r="N2121" i="5"/>
  <c r="O2121" i="5"/>
  <c r="N2122" i="5"/>
  <c r="O2122" i="5"/>
  <c r="N2123" i="5"/>
  <c r="O2123" i="5"/>
  <c r="N2124" i="5"/>
  <c r="O2124" i="5"/>
  <c r="N2125" i="5"/>
  <c r="O2125" i="5"/>
  <c r="N2126" i="5"/>
  <c r="O2126" i="5"/>
  <c r="N2127" i="5"/>
  <c r="O2127" i="5"/>
  <c r="N2128" i="5"/>
  <c r="O2128" i="5"/>
  <c r="N2129" i="5"/>
  <c r="O2129" i="5"/>
  <c r="N2130" i="5"/>
  <c r="O2130" i="5"/>
  <c r="N2131" i="5"/>
  <c r="O2131" i="5"/>
  <c r="N2132" i="5"/>
  <c r="O2132" i="5"/>
  <c r="N2133" i="5"/>
  <c r="O2133" i="5"/>
  <c r="N2134" i="5"/>
  <c r="O2134" i="5"/>
  <c r="N2135" i="5"/>
  <c r="O2135" i="5"/>
  <c r="N2136" i="5"/>
  <c r="O2136" i="5"/>
  <c r="N2137" i="5"/>
  <c r="O2137" i="5"/>
  <c r="N2138" i="5"/>
  <c r="O2138" i="5"/>
  <c r="N2139" i="5"/>
  <c r="O2139" i="5"/>
  <c r="N2140" i="5"/>
  <c r="O2140" i="5"/>
  <c r="N2141" i="5"/>
  <c r="O2141" i="5"/>
  <c r="N2142" i="5"/>
  <c r="O2142" i="5"/>
  <c r="N2143" i="5"/>
  <c r="O2143" i="5"/>
  <c r="N2144" i="5"/>
  <c r="O2144" i="5"/>
  <c r="N2145" i="5"/>
  <c r="O2145" i="5"/>
  <c r="N2146" i="5"/>
  <c r="O2146" i="5"/>
  <c r="N2147" i="5"/>
  <c r="O2147" i="5"/>
  <c r="N2148" i="5"/>
  <c r="O2148" i="5"/>
  <c r="N2149" i="5"/>
  <c r="O2149" i="5"/>
  <c r="N2150" i="5"/>
  <c r="O2150" i="5"/>
  <c r="N2151" i="5"/>
  <c r="O2151" i="5"/>
  <c r="N2152" i="5"/>
  <c r="O2152" i="5"/>
  <c r="N2153" i="5"/>
  <c r="O2153" i="5"/>
  <c r="N2154" i="5"/>
  <c r="O2154" i="5"/>
  <c r="N2155" i="5"/>
  <c r="O2155" i="5"/>
  <c r="N2156" i="5"/>
  <c r="O2156" i="5"/>
  <c r="N2157" i="5"/>
  <c r="O2157" i="5"/>
  <c r="N2158" i="5"/>
  <c r="O2158" i="5"/>
  <c r="N2159" i="5"/>
  <c r="O2159" i="5"/>
  <c r="N2160" i="5"/>
  <c r="O2160" i="5"/>
  <c r="N2161" i="5"/>
  <c r="O2161" i="5"/>
  <c r="N2162" i="5"/>
  <c r="O2162" i="5"/>
  <c r="N2163" i="5"/>
  <c r="O2163" i="5"/>
  <c r="N2164" i="5"/>
  <c r="O2164" i="5"/>
  <c r="N2165" i="5"/>
  <c r="O2165" i="5"/>
  <c r="N2166" i="5"/>
  <c r="O2166" i="5"/>
  <c r="N2167" i="5"/>
  <c r="O2167" i="5"/>
  <c r="N2168" i="5"/>
  <c r="O2168" i="5"/>
  <c r="N2169" i="5"/>
  <c r="O2169" i="5"/>
  <c r="N2170" i="5"/>
  <c r="O2170" i="5"/>
  <c r="N2171" i="5"/>
  <c r="O2171" i="5"/>
  <c r="N2172" i="5"/>
  <c r="O2172" i="5"/>
  <c r="N2173" i="5"/>
  <c r="O2173" i="5"/>
  <c r="N2174" i="5"/>
  <c r="O2174" i="5"/>
  <c r="N2175" i="5"/>
  <c r="O2175" i="5"/>
  <c r="N2176" i="5"/>
  <c r="O2176" i="5"/>
  <c r="N2177" i="5"/>
  <c r="O2177" i="5"/>
  <c r="N2178" i="5"/>
  <c r="O2178" i="5"/>
  <c r="N2179" i="5"/>
  <c r="O2179" i="5"/>
  <c r="N2180" i="5"/>
  <c r="O2180" i="5"/>
  <c r="N2181" i="5"/>
  <c r="O2181" i="5"/>
  <c r="N2182" i="5"/>
  <c r="O2182" i="5"/>
  <c r="N2183" i="5"/>
  <c r="O2183" i="5"/>
  <c r="N2184" i="5"/>
  <c r="O2184" i="5"/>
  <c r="N2185" i="5"/>
  <c r="O2185" i="5"/>
  <c r="N2186" i="5"/>
  <c r="O2186" i="5"/>
  <c r="N2187" i="5"/>
  <c r="O2187" i="5"/>
  <c r="N2188" i="5"/>
  <c r="O2188" i="5"/>
  <c r="N2189" i="5"/>
  <c r="O2189" i="5"/>
  <c r="N2190" i="5"/>
  <c r="O2190" i="5"/>
  <c r="N2191" i="5"/>
  <c r="O2191" i="5"/>
  <c r="N2192" i="5"/>
  <c r="O2192" i="5"/>
  <c r="N2193" i="5"/>
  <c r="O2193" i="5"/>
  <c r="N2194" i="5"/>
  <c r="O2194" i="5"/>
  <c r="N2195" i="5"/>
  <c r="O2195" i="5"/>
  <c r="N2196" i="5"/>
  <c r="O2196" i="5"/>
  <c r="N2197" i="5"/>
  <c r="O2197" i="5"/>
  <c r="N2198" i="5"/>
  <c r="O2198" i="5"/>
  <c r="N2199" i="5"/>
  <c r="O2199" i="5"/>
  <c r="N2200" i="5"/>
  <c r="O2200" i="5"/>
  <c r="N2201" i="5"/>
  <c r="O2201" i="5"/>
  <c r="N2202" i="5"/>
  <c r="O2202" i="5"/>
  <c r="N2203" i="5"/>
  <c r="O2203" i="5"/>
  <c r="N2204" i="5"/>
  <c r="O2204" i="5"/>
  <c r="N2205" i="5"/>
  <c r="O2205" i="5"/>
  <c r="N2206" i="5"/>
  <c r="O2206" i="5"/>
  <c r="N2207" i="5"/>
  <c r="O2207" i="5"/>
  <c r="N2208" i="5"/>
  <c r="O2208" i="5"/>
  <c r="N2209" i="5"/>
  <c r="O2209" i="5"/>
  <c r="N2210" i="5"/>
  <c r="O2210" i="5"/>
  <c r="N2211" i="5"/>
  <c r="O2211" i="5"/>
  <c r="N2212" i="5"/>
  <c r="O2212" i="5"/>
  <c r="N2213" i="5"/>
  <c r="O2213" i="5"/>
  <c r="N2214" i="5"/>
  <c r="O2214" i="5"/>
  <c r="N2215" i="5"/>
  <c r="O2215" i="5"/>
  <c r="N2216" i="5"/>
  <c r="O2216" i="5"/>
  <c r="N2217" i="5"/>
  <c r="O2217" i="5"/>
  <c r="N2218" i="5"/>
  <c r="O2218" i="5"/>
  <c r="N2219" i="5"/>
  <c r="O2219" i="5"/>
  <c r="N2220" i="5"/>
  <c r="O2220" i="5"/>
  <c r="N2221" i="5"/>
  <c r="O2221" i="5"/>
  <c r="N2222" i="5"/>
  <c r="O2222" i="5"/>
  <c r="N2223" i="5"/>
  <c r="O2223" i="5"/>
  <c r="N2224" i="5"/>
  <c r="O2224" i="5"/>
  <c r="N2225" i="5"/>
  <c r="O2225" i="5"/>
  <c r="N2226" i="5"/>
  <c r="O2226" i="5"/>
  <c r="N2227" i="5"/>
  <c r="O2227" i="5"/>
  <c r="N2228" i="5"/>
  <c r="O2228" i="5"/>
  <c r="N2229" i="5"/>
  <c r="O2229" i="5"/>
  <c r="N2230" i="5"/>
  <c r="O2230" i="5"/>
  <c r="N2231" i="5"/>
  <c r="O2231" i="5"/>
  <c r="N2232" i="5"/>
  <c r="O2232" i="5"/>
  <c r="N2233" i="5"/>
  <c r="O2233" i="5"/>
  <c r="N2234" i="5"/>
  <c r="O2234" i="5"/>
  <c r="N2235" i="5"/>
  <c r="O2235" i="5"/>
  <c r="N2236" i="5"/>
  <c r="O2236" i="5"/>
  <c r="N2237" i="5"/>
  <c r="O2237" i="5"/>
  <c r="N2238" i="5"/>
  <c r="O2238" i="5"/>
  <c r="N2239" i="5"/>
  <c r="O2239" i="5"/>
  <c r="N2240" i="5"/>
  <c r="O2240" i="5"/>
  <c r="N2241" i="5"/>
  <c r="O2241" i="5"/>
  <c r="N2242" i="5"/>
  <c r="O2242" i="5"/>
  <c r="N2243" i="5"/>
  <c r="O2243" i="5"/>
  <c r="N2244" i="5"/>
  <c r="O2244" i="5"/>
  <c r="N2245" i="5"/>
  <c r="O2245" i="5"/>
  <c r="N2246" i="5"/>
  <c r="O2246" i="5"/>
  <c r="N2247" i="5"/>
  <c r="O2247" i="5"/>
  <c r="N2248" i="5"/>
  <c r="O2248" i="5"/>
  <c r="N2249" i="5"/>
  <c r="O2249" i="5"/>
  <c r="N2250" i="5"/>
  <c r="O2250" i="5"/>
  <c r="N2251" i="5"/>
  <c r="O2251" i="5"/>
  <c r="N2252" i="5"/>
  <c r="O2252" i="5"/>
  <c r="N2253" i="5"/>
  <c r="O2253" i="5"/>
  <c r="N2254" i="5"/>
  <c r="O2254" i="5"/>
  <c r="N2255" i="5"/>
  <c r="O2255" i="5"/>
  <c r="N2256" i="5"/>
  <c r="O2256" i="5"/>
  <c r="N2257" i="5"/>
  <c r="O2257" i="5"/>
  <c r="N2258" i="5"/>
  <c r="O2258" i="5"/>
  <c r="N2259" i="5"/>
  <c r="O2259" i="5"/>
  <c r="N2260" i="5"/>
  <c r="O2260" i="5"/>
  <c r="N2261" i="5"/>
  <c r="O2261" i="5"/>
  <c r="N2262" i="5"/>
  <c r="O2262" i="5"/>
  <c r="N2263" i="5"/>
  <c r="O2263" i="5"/>
  <c r="N2264" i="5"/>
  <c r="O2264" i="5"/>
  <c r="N2265" i="5"/>
  <c r="O2265" i="5"/>
  <c r="N2266" i="5"/>
  <c r="O2266" i="5"/>
  <c r="N2267" i="5"/>
  <c r="O2267" i="5"/>
  <c r="N2268" i="5"/>
  <c r="O2268" i="5"/>
  <c r="N2269" i="5"/>
  <c r="O2269" i="5"/>
  <c r="N2270" i="5"/>
  <c r="O2270" i="5"/>
  <c r="N2271" i="5"/>
  <c r="O2271" i="5"/>
  <c r="N2272" i="5"/>
  <c r="O2272" i="5"/>
  <c r="N2273" i="5"/>
  <c r="O2273" i="5"/>
  <c r="N2274" i="5"/>
  <c r="O2274" i="5"/>
  <c r="N2275" i="5"/>
  <c r="O2275" i="5"/>
  <c r="N2276" i="5"/>
  <c r="O2276" i="5"/>
  <c r="N2277" i="5"/>
  <c r="O2277" i="5"/>
  <c r="N2278" i="5"/>
  <c r="O2278" i="5"/>
  <c r="N2279" i="5"/>
  <c r="O2279" i="5"/>
  <c r="N2280" i="5"/>
  <c r="O2280" i="5"/>
  <c r="N2281" i="5"/>
  <c r="O2281" i="5"/>
  <c r="N2282" i="5"/>
  <c r="O2282" i="5"/>
  <c r="N2283" i="5"/>
  <c r="O2283" i="5"/>
  <c r="N2284" i="5"/>
  <c r="O2284" i="5"/>
  <c r="N2285" i="5"/>
  <c r="O2285" i="5"/>
  <c r="N2286" i="5"/>
  <c r="O2286" i="5"/>
  <c r="N2287" i="5"/>
  <c r="O2287" i="5"/>
  <c r="N2288" i="5"/>
  <c r="O2288" i="5"/>
  <c r="N2289" i="5"/>
  <c r="O2289" i="5"/>
  <c r="N2290" i="5"/>
  <c r="O2290" i="5"/>
  <c r="N2291" i="5"/>
  <c r="O2291" i="5"/>
  <c r="N2292" i="5"/>
  <c r="O2292" i="5"/>
  <c r="N2293" i="5"/>
  <c r="O2293" i="5"/>
  <c r="N2294" i="5"/>
  <c r="O2294" i="5"/>
  <c r="N2295" i="5"/>
  <c r="O2295" i="5"/>
  <c r="N2296" i="5"/>
  <c r="O2296" i="5"/>
  <c r="N2297" i="5"/>
  <c r="O2297" i="5"/>
  <c r="N2298" i="5"/>
  <c r="O2298" i="5"/>
  <c r="N2299" i="5"/>
  <c r="O2299" i="5"/>
  <c r="N2300" i="5"/>
  <c r="O2300" i="5"/>
  <c r="N2301" i="5"/>
  <c r="O2301" i="5"/>
  <c r="N2302" i="5"/>
  <c r="O2302" i="5"/>
  <c r="N2303" i="5"/>
  <c r="O2303" i="5"/>
  <c r="N2304" i="5"/>
  <c r="O2304" i="5"/>
  <c r="N2305" i="5"/>
  <c r="O2305" i="5"/>
  <c r="N2306" i="5"/>
  <c r="O2306" i="5"/>
  <c r="N2307" i="5"/>
  <c r="O2307" i="5"/>
  <c r="N2308" i="5"/>
  <c r="O2308" i="5"/>
  <c r="N2309" i="5"/>
  <c r="O2309" i="5"/>
  <c r="N2310" i="5"/>
  <c r="O2310" i="5"/>
  <c r="N2311" i="5"/>
  <c r="O2311" i="5"/>
  <c r="N2312" i="5"/>
  <c r="O2312" i="5"/>
  <c r="N2313" i="5"/>
  <c r="O2313" i="5"/>
  <c r="N2314" i="5"/>
  <c r="O2314" i="5"/>
  <c r="N2315" i="5"/>
  <c r="O2315" i="5"/>
  <c r="N2316" i="5"/>
  <c r="O2316" i="5"/>
  <c r="N2317" i="5"/>
  <c r="O2317" i="5"/>
  <c r="N2318" i="5"/>
  <c r="O2318" i="5"/>
  <c r="N2319" i="5"/>
  <c r="O2319" i="5"/>
  <c r="N2320" i="5"/>
  <c r="O2320" i="5"/>
  <c r="N2321" i="5"/>
  <c r="O2321" i="5"/>
  <c r="N2322" i="5"/>
  <c r="O2322" i="5"/>
  <c r="N2323" i="5"/>
  <c r="O2323" i="5"/>
  <c r="N2324" i="5"/>
  <c r="O2324" i="5"/>
  <c r="N2325" i="5"/>
  <c r="O2325" i="5"/>
  <c r="N2326" i="5"/>
  <c r="O2326" i="5"/>
  <c r="N2327" i="5"/>
  <c r="O2327" i="5"/>
  <c r="N2328" i="5"/>
  <c r="O2328" i="5"/>
  <c r="N2329" i="5"/>
  <c r="O2329" i="5"/>
  <c r="N2330" i="5"/>
  <c r="O2330" i="5"/>
  <c r="N2331" i="5"/>
  <c r="O2331" i="5"/>
  <c r="N2332" i="5"/>
  <c r="O2332" i="5"/>
  <c r="N2333" i="5"/>
  <c r="O2333" i="5"/>
  <c r="N2334" i="5"/>
  <c r="O2334" i="5"/>
  <c r="N2335" i="5"/>
  <c r="O2335" i="5"/>
  <c r="N2336" i="5"/>
  <c r="O2336" i="5"/>
  <c r="N2337" i="5"/>
  <c r="O2337" i="5"/>
  <c r="N2338" i="5"/>
  <c r="O2338" i="5"/>
  <c r="N2339" i="5"/>
  <c r="O2339" i="5"/>
  <c r="N2340" i="5"/>
  <c r="O2340" i="5"/>
  <c r="N2341" i="5"/>
  <c r="O2341" i="5"/>
  <c r="N2342" i="5"/>
  <c r="O2342" i="5"/>
  <c r="N2343" i="5"/>
  <c r="O2343" i="5"/>
  <c r="N2344" i="5"/>
  <c r="O2344" i="5"/>
  <c r="N2345" i="5"/>
  <c r="O2345" i="5"/>
  <c r="N2346" i="5"/>
  <c r="O2346" i="5"/>
  <c r="N2347" i="5"/>
  <c r="O2347" i="5"/>
  <c r="N2348" i="5"/>
  <c r="O2348" i="5"/>
  <c r="N2349" i="5"/>
  <c r="O2349" i="5"/>
  <c r="N2350" i="5"/>
  <c r="O2350" i="5"/>
  <c r="N2351" i="5"/>
  <c r="O2351" i="5"/>
  <c r="N2352" i="5"/>
  <c r="O2352" i="5"/>
  <c r="N2353" i="5"/>
  <c r="O2353" i="5"/>
  <c r="N2354" i="5"/>
  <c r="O2354" i="5"/>
  <c r="N2355" i="5"/>
  <c r="O2355" i="5"/>
  <c r="N2356" i="5"/>
  <c r="O2356" i="5"/>
  <c r="N2357" i="5"/>
  <c r="O2357" i="5"/>
  <c r="N2358" i="5"/>
  <c r="O2358" i="5"/>
  <c r="N2359" i="5"/>
  <c r="O2359" i="5"/>
  <c r="N2360" i="5"/>
  <c r="O2360" i="5"/>
  <c r="N2361" i="5"/>
  <c r="O2361" i="5"/>
  <c r="N2362" i="5"/>
  <c r="O2362" i="5"/>
  <c r="N2363" i="5"/>
  <c r="O2363" i="5"/>
  <c r="N2364" i="5"/>
  <c r="O2364" i="5"/>
  <c r="N2365" i="5"/>
  <c r="O2365" i="5"/>
  <c r="N2366" i="5"/>
  <c r="O2366" i="5"/>
  <c r="N2367" i="5"/>
  <c r="O2367" i="5"/>
  <c r="N2368" i="5"/>
  <c r="O2368" i="5"/>
  <c r="N2369" i="5"/>
  <c r="O2369" i="5"/>
  <c r="N2370" i="5"/>
  <c r="O2370" i="5"/>
  <c r="N2371" i="5"/>
  <c r="O2371" i="5"/>
  <c r="N2372" i="5"/>
  <c r="O2372" i="5"/>
  <c r="N2373" i="5"/>
  <c r="O2373" i="5"/>
  <c r="N2374" i="5"/>
  <c r="O2374" i="5"/>
  <c r="N2375" i="5"/>
  <c r="O2375" i="5"/>
  <c r="N2376" i="5"/>
  <c r="O2376" i="5"/>
  <c r="N2377" i="5"/>
  <c r="O2377" i="5"/>
  <c r="N2378" i="5"/>
  <c r="O2378" i="5"/>
  <c r="N2379" i="5"/>
  <c r="O2379" i="5"/>
  <c r="N2380" i="5"/>
  <c r="O2380" i="5"/>
  <c r="N2381" i="5"/>
  <c r="O2381" i="5"/>
  <c r="N2382" i="5"/>
  <c r="O2382" i="5"/>
  <c r="N2383" i="5"/>
  <c r="O2383" i="5"/>
  <c r="N2384" i="5"/>
  <c r="O2384" i="5"/>
  <c r="N2385" i="5"/>
  <c r="O2385" i="5"/>
  <c r="N2386" i="5"/>
  <c r="O2386" i="5"/>
  <c r="N2387" i="5"/>
  <c r="O2387" i="5"/>
  <c r="N2388" i="5"/>
  <c r="O2388" i="5"/>
  <c r="N2389" i="5"/>
  <c r="O2389" i="5"/>
  <c r="N2390" i="5"/>
  <c r="O2390" i="5"/>
  <c r="N2391" i="5"/>
  <c r="O2391" i="5"/>
  <c r="N2392" i="5"/>
  <c r="O2392" i="5"/>
  <c r="N2393" i="5"/>
  <c r="O2393" i="5"/>
  <c r="N2394" i="5"/>
  <c r="O2394" i="5"/>
  <c r="N2395" i="5"/>
  <c r="O2395" i="5"/>
  <c r="N2396" i="5"/>
  <c r="O2396" i="5"/>
  <c r="N2397" i="5"/>
  <c r="O2397" i="5"/>
  <c r="N2398" i="5"/>
  <c r="O2398" i="5"/>
  <c r="N2399" i="5"/>
  <c r="O2399" i="5"/>
  <c r="N2400" i="5"/>
  <c r="O2400" i="5"/>
  <c r="N2401" i="5"/>
  <c r="O2401" i="5"/>
  <c r="N2402" i="5"/>
  <c r="O2402" i="5"/>
  <c r="N2403" i="5"/>
  <c r="O2403" i="5"/>
  <c r="N2404" i="5"/>
  <c r="O2404" i="5"/>
  <c r="N2405" i="5"/>
  <c r="O2405" i="5"/>
  <c r="N2406" i="5"/>
  <c r="O2406" i="5"/>
  <c r="N2407" i="5"/>
  <c r="O2407" i="5"/>
  <c r="N2408" i="5"/>
  <c r="O2408" i="5"/>
  <c r="N2409" i="5"/>
  <c r="O2409" i="5"/>
  <c r="N2410" i="5"/>
  <c r="O2410" i="5"/>
  <c r="N2411" i="5"/>
  <c r="O2411" i="5"/>
  <c r="N2412" i="5"/>
  <c r="O2412" i="5"/>
  <c r="N2413" i="5"/>
  <c r="O2413" i="5"/>
  <c r="N2414" i="5"/>
  <c r="O2414" i="5"/>
  <c r="N2415" i="5"/>
  <c r="O2415" i="5"/>
  <c r="N2416" i="5"/>
  <c r="O2416" i="5"/>
  <c r="N2417" i="5"/>
  <c r="O2417" i="5"/>
  <c r="N2418" i="5"/>
  <c r="O2418" i="5"/>
  <c r="N2419" i="5"/>
  <c r="O2419" i="5"/>
  <c r="N2420" i="5"/>
  <c r="O2420" i="5"/>
  <c r="N2421" i="5"/>
  <c r="O2421" i="5"/>
  <c r="N2422" i="5"/>
  <c r="O2422" i="5"/>
  <c r="N2423" i="5"/>
  <c r="O2423" i="5"/>
  <c r="N2424" i="5"/>
  <c r="O2424" i="5"/>
  <c r="N2425" i="5"/>
  <c r="O2425" i="5"/>
  <c r="N2426" i="5"/>
  <c r="O2426" i="5"/>
  <c r="N2427" i="5"/>
  <c r="O2427" i="5"/>
  <c r="N2428" i="5"/>
  <c r="O2428" i="5"/>
  <c r="N2429" i="5"/>
  <c r="O2429" i="5"/>
  <c r="N2430" i="5"/>
  <c r="O2430" i="5"/>
  <c r="N2431" i="5"/>
  <c r="O2431" i="5"/>
  <c r="N2432" i="5"/>
  <c r="O2432" i="5"/>
  <c r="N2433" i="5"/>
  <c r="O2433" i="5"/>
  <c r="N2434" i="5"/>
  <c r="O2434" i="5"/>
  <c r="N2435" i="5"/>
  <c r="O2435" i="5"/>
  <c r="N2436" i="5"/>
  <c r="O2436" i="5"/>
  <c r="N2437" i="5"/>
  <c r="O2437" i="5"/>
  <c r="N2438" i="5"/>
  <c r="O2438" i="5"/>
  <c r="N2439" i="5"/>
  <c r="O2439" i="5"/>
  <c r="N2440" i="5"/>
  <c r="O2440" i="5"/>
  <c r="N2441" i="5"/>
  <c r="O2441" i="5"/>
  <c r="N2442" i="5"/>
  <c r="O2442" i="5"/>
  <c r="N2443" i="5"/>
  <c r="O2443" i="5"/>
  <c r="O4" i="5"/>
  <c r="N4" i="5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4" i="7"/>
  <c r="AP5" i="5"/>
  <c r="AQ5" i="5"/>
  <c r="AP6" i="5"/>
  <c r="AQ6" i="5"/>
  <c r="AP7" i="5"/>
  <c r="AQ7" i="5"/>
  <c r="AP8" i="5"/>
  <c r="AQ8" i="5"/>
  <c r="AP9" i="5"/>
  <c r="AQ9" i="5"/>
  <c r="AP10" i="5"/>
  <c r="AQ10" i="5"/>
  <c r="AP11" i="5"/>
  <c r="AQ11" i="5"/>
  <c r="AP12" i="5"/>
  <c r="AQ12" i="5"/>
  <c r="AP13" i="5"/>
  <c r="AQ13" i="5"/>
  <c r="AP14" i="5"/>
  <c r="AQ14" i="5"/>
  <c r="AP15" i="5"/>
  <c r="AQ15" i="5"/>
  <c r="AP16" i="5"/>
  <c r="AQ16" i="5"/>
  <c r="AP17" i="5"/>
  <c r="AQ17" i="5"/>
  <c r="AP18" i="5"/>
  <c r="AQ18" i="5"/>
  <c r="AP19" i="5"/>
  <c r="AQ19" i="5"/>
  <c r="AP20" i="5"/>
  <c r="AQ20" i="5"/>
  <c r="AP21" i="5"/>
  <c r="AQ21" i="5"/>
  <c r="AP22" i="5"/>
  <c r="AQ22" i="5"/>
  <c r="AP23" i="5"/>
  <c r="AQ23" i="5"/>
  <c r="AP24" i="5"/>
  <c r="AQ24" i="5"/>
  <c r="AP25" i="5"/>
  <c r="AQ25" i="5"/>
  <c r="AP26" i="5"/>
  <c r="AQ26" i="5"/>
  <c r="AP27" i="5"/>
  <c r="AQ27" i="5"/>
  <c r="AP28" i="5"/>
  <c r="AQ28" i="5"/>
  <c r="AP29" i="5"/>
  <c r="AQ29" i="5"/>
  <c r="AP30" i="5"/>
  <c r="AQ30" i="5"/>
  <c r="AP31" i="5"/>
  <c r="AQ31" i="5"/>
  <c r="AP32" i="5"/>
  <c r="AQ32" i="5"/>
  <c r="AP33" i="5"/>
  <c r="AQ33" i="5"/>
  <c r="AP34" i="5"/>
  <c r="AQ34" i="5"/>
  <c r="AP35" i="5"/>
  <c r="AQ35" i="5"/>
  <c r="AP36" i="5"/>
  <c r="AQ36" i="5"/>
  <c r="AP37" i="5"/>
  <c r="AQ37" i="5"/>
  <c r="AP38" i="5"/>
  <c r="AQ38" i="5"/>
  <c r="AP39" i="5"/>
  <c r="AQ39" i="5"/>
  <c r="AP40" i="5"/>
  <c r="AQ40" i="5"/>
  <c r="AP41" i="5"/>
  <c r="AQ41" i="5"/>
  <c r="AP42" i="5"/>
  <c r="AQ42" i="5"/>
  <c r="AP43" i="5"/>
  <c r="AQ43" i="5"/>
  <c r="AP44" i="5"/>
  <c r="AQ44" i="5"/>
  <c r="AP45" i="5"/>
  <c r="AQ45" i="5"/>
  <c r="AP46" i="5"/>
  <c r="AQ46" i="5"/>
  <c r="AP47" i="5"/>
  <c r="AQ47" i="5"/>
  <c r="AP48" i="5"/>
  <c r="AQ48" i="5"/>
  <c r="AP49" i="5"/>
  <c r="AQ49" i="5"/>
  <c r="AP50" i="5"/>
  <c r="AQ50" i="5"/>
  <c r="AP51" i="5"/>
  <c r="AQ51" i="5"/>
  <c r="AP52" i="5"/>
  <c r="AQ52" i="5"/>
  <c r="AP53" i="5"/>
  <c r="AQ53" i="5"/>
  <c r="AP54" i="5"/>
  <c r="AQ54" i="5"/>
  <c r="AP55" i="5"/>
  <c r="AQ55" i="5"/>
  <c r="AP56" i="5"/>
  <c r="AQ56" i="5"/>
  <c r="AP57" i="5"/>
  <c r="AQ57" i="5"/>
  <c r="AP58" i="5"/>
  <c r="AQ58" i="5"/>
  <c r="AP59" i="5"/>
  <c r="AQ59" i="5"/>
  <c r="AP60" i="5"/>
  <c r="AQ60" i="5"/>
  <c r="AP61" i="5"/>
  <c r="AQ61" i="5"/>
  <c r="AP62" i="5"/>
  <c r="AQ62" i="5"/>
  <c r="AP63" i="5"/>
  <c r="AQ63" i="5"/>
  <c r="AP64" i="5"/>
  <c r="AQ64" i="5"/>
  <c r="AP65" i="5"/>
  <c r="AQ65" i="5"/>
  <c r="AP66" i="5"/>
  <c r="AQ66" i="5"/>
  <c r="AP67" i="5"/>
  <c r="AQ67" i="5"/>
  <c r="AP68" i="5"/>
  <c r="AQ68" i="5"/>
  <c r="AP69" i="5"/>
  <c r="AQ69" i="5"/>
  <c r="AP70" i="5"/>
  <c r="AQ70" i="5"/>
  <c r="AP71" i="5"/>
  <c r="AQ71" i="5"/>
  <c r="AP72" i="5"/>
  <c r="AQ72" i="5"/>
  <c r="AP73" i="5"/>
  <c r="AQ73" i="5"/>
  <c r="AP74" i="5"/>
  <c r="AQ74" i="5"/>
  <c r="AP75" i="5"/>
  <c r="AQ75" i="5"/>
  <c r="AP76" i="5"/>
  <c r="AQ76" i="5"/>
  <c r="AP77" i="5"/>
  <c r="AQ77" i="5"/>
  <c r="AP78" i="5"/>
  <c r="AQ78" i="5"/>
  <c r="AP79" i="5"/>
  <c r="AQ79" i="5"/>
  <c r="AP80" i="5"/>
  <c r="AQ80" i="5"/>
  <c r="AP81" i="5"/>
  <c r="AQ81" i="5"/>
  <c r="AP82" i="5"/>
  <c r="AQ82" i="5"/>
  <c r="AP83" i="5"/>
  <c r="AQ83" i="5"/>
  <c r="AP84" i="5"/>
  <c r="AQ84" i="5"/>
  <c r="AP85" i="5"/>
  <c r="AQ85" i="5"/>
  <c r="AP86" i="5"/>
  <c r="AQ86" i="5"/>
  <c r="AP87" i="5"/>
  <c r="AQ87" i="5"/>
  <c r="AP88" i="5"/>
  <c r="AQ88" i="5"/>
  <c r="AP89" i="5"/>
  <c r="AQ89" i="5"/>
  <c r="AP90" i="5"/>
  <c r="AQ90" i="5"/>
  <c r="AP91" i="5"/>
  <c r="AQ91" i="5"/>
  <c r="AP92" i="5"/>
  <c r="AQ92" i="5"/>
  <c r="AP93" i="5"/>
  <c r="AQ93" i="5"/>
  <c r="AP94" i="5"/>
  <c r="AQ94" i="5"/>
  <c r="AP95" i="5"/>
  <c r="AQ95" i="5"/>
  <c r="AP96" i="5"/>
  <c r="AQ96" i="5"/>
  <c r="AP97" i="5"/>
  <c r="AQ97" i="5"/>
  <c r="AP98" i="5"/>
  <c r="AQ98" i="5"/>
  <c r="AP99" i="5"/>
  <c r="AQ99" i="5"/>
  <c r="AP100" i="5"/>
  <c r="AQ100" i="5"/>
  <c r="AP101" i="5"/>
  <c r="AQ101" i="5"/>
  <c r="AP102" i="5"/>
  <c r="AQ102" i="5"/>
  <c r="AP103" i="5"/>
  <c r="AQ103" i="5"/>
  <c r="AP104" i="5"/>
  <c r="AQ104" i="5"/>
  <c r="AP105" i="5"/>
  <c r="AQ105" i="5"/>
  <c r="AP106" i="5"/>
  <c r="AQ106" i="5"/>
  <c r="AP107" i="5"/>
  <c r="AQ107" i="5"/>
  <c r="AP108" i="5"/>
  <c r="AQ108" i="5"/>
  <c r="AP109" i="5"/>
  <c r="AQ109" i="5"/>
  <c r="AP110" i="5"/>
  <c r="AQ110" i="5"/>
  <c r="AP111" i="5"/>
  <c r="AQ111" i="5"/>
  <c r="AP112" i="5"/>
  <c r="AQ112" i="5"/>
  <c r="AP113" i="5"/>
  <c r="AQ113" i="5"/>
  <c r="AP114" i="5"/>
  <c r="AQ114" i="5"/>
  <c r="AP115" i="5"/>
  <c r="AQ115" i="5"/>
  <c r="AP116" i="5"/>
  <c r="AQ116" i="5"/>
  <c r="AP117" i="5"/>
  <c r="AQ117" i="5"/>
  <c r="AP118" i="5"/>
  <c r="AQ118" i="5"/>
  <c r="AP119" i="5"/>
  <c r="AQ119" i="5"/>
  <c r="AP120" i="5"/>
  <c r="AQ120" i="5"/>
  <c r="AP121" i="5"/>
  <c r="AQ121" i="5"/>
  <c r="AP122" i="5"/>
  <c r="AQ122" i="5"/>
  <c r="AP123" i="5"/>
  <c r="AQ123" i="5"/>
  <c r="AP124" i="5"/>
  <c r="AQ124" i="5"/>
  <c r="AP125" i="5"/>
  <c r="AQ125" i="5"/>
  <c r="AP126" i="5"/>
  <c r="AQ126" i="5"/>
  <c r="AP127" i="5"/>
  <c r="AQ127" i="5"/>
  <c r="AP128" i="5"/>
  <c r="AQ128" i="5"/>
  <c r="AP129" i="5"/>
  <c r="AQ129" i="5"/>
  <c r="AP130" i="5"/>
  <c r="AQ130" i="5"/>
  <c r="AP131" i="5"/>
  <c r="AQ131" i="5"/>
  <c r="AP132" i="5"/>
  <c r="AQ132" i="5"/>
  <c r="AP133" i="5"/>
  <c r="AQ133" i="5"/>
  <c r="AP134" i="5"/>
  <c r="AQ134" i="5"/>
  <c r="AP135" i="5"/>
  <c r="AQ135" i="5"/>
  <c r="AP136" i="5"/>
  <c r="AQ136" i="5"/>
  <c r="AP137" i="5"/>
  <c r="AQ137" i="5"/>
  <c r="AP138" i="5"/>
  <c r="AQ138" i="5"/>
  <c r="AP139" i="5"/>
  <c r="AQ139" i="5"/>
  <c r="AP140" i="5"/>
  <c r="AQ140" i="5"/>
  <c r="AP141" i="5"/>
  <c r="AQ141" i="5"/>
  <c r="AP142" i="5"/>
  <c r="AQ142" i="5"/>
  <c r="AP143" i="5"/>
  <c r="AQ143" i="5"/>
  <c r="AP144" i="5"/>
  <c r="AQ144" i="5"/>
  <c r="AP145" i="5"/>
  <c r="AQ145" i="5"/>
  <c r="AP146" i="5"/>
  <c r="AQ146" i="5"/>
  <c r="AP147" i="5"/>
  <c r="AQ147" i="5"/>
  <c r="AP148" i="5"/>
  <c r="AQ148" i="5"/>
  <c r="AP149" i="5"/>
  <c r="AQ149" i="5"/>
  <c r="AP150" i="5"/>
  <c r="AQ150" i="5"/>
  <c r="AP151" i="5"/>
  <c r="AQ151" i="5"/>
  <c r="AP152" i="5"/>
  <c r="AQ152" i="5"/>
  <c r="AP153" i="5"/>
  <c r="AQ153" i="5"/>
  <c r="AP154" i="5"/>
  <c r="AQ154" i="5"/>
  <c r="AP155" i="5"/>
  <c r="AQ155" i="5"/>
  <c r="AP156" i="5"/>
  <c r="AQ156" i="5"/>
  <c r="AP157" i="5"/>
  <c r="AQ157" i="5"/>
  <c r="AP158" i="5"/>
  <c r="AQ158" i="5"/>
  <c r="AP159" i="5"/>
  <c r="AQ159" i="5"/>
  <c r="AP160" i="5"/>
  <c r="AQ160" i="5"/>
  <c r="AP161" i="5"/>
  <c r="AQ161" i="5"/>
  <c r="AP162" i="5"/>
  <c r="AQ162" i="5"/>
  <c r="AP163" i="5"/>
  <c r="AQ163" i="5"/>
  <c r="AP164" i="5"/>
  <c r="AQ164" i="5"/>
  <c r="AP165" i="5"/>
  <c r="AQ165" i="5"/>
  <c r="AP166" i="5"/>
  <c r="AQ166" i="5"/>
  <c r="AP167" i="5"/>
  <c r="AQ167" i="5"/>
  <c r="AP168" i="5"/>
  <c r="AQ168" i="5"/>
  <c r="AP169" i="5"/>
  <c r="AQ169" i="5"/>
  <c r="AP170" i="5"/>
  <c r="AQ170" i="5"/>
  <c r="AP171" i="5"/>
  <c r="AQ171" i="5"/>
  <c r="AP172" i="5"/>
  <c r="AQ172" i="5"/>
  <c r="AP173" i="5"/>
  <c r="AQ173" i="5"/>
  <c r="AP174" i="5"/>
  <c r="AQ174" i="5"/>
  <c r="AP175" i="5"/>
  <c r="AQ175" i="5"/>
  <c r="AP176" i="5"/>
  <c r="AQ176" i="5"/>
  <c r="AP177" i="5"/>
  <c r="AQ177" i="5"/>
  <c r="AP178" i="5"/>
  <c r="AQ178" i="5"/>
  <c r="AP179" i="5"/>
  <c r="AQ179" i="5"/>
  <c r="AP180" i="5"/>
  <c r="AQ180" i="5"/>
  <c r="AP181" i="5"/>
  <c r="AQ181" i="5"/>
  <c r="AG181" i="5" s="1"/>
  <c r="AP182" i="5"/>
  <c r="AQ182" i="5"/>
  <c r="AP183" i="5"/>
  <c r="AQ183" i="5"/>
  <c r="AP184" i="5"/>
  <c r="AQ184" i="5"/>
  <c r="AP185" i="5"/>
  <c r="AQ185" i="5"/>
  <c r="AP186" i="5"/>
  <c r="AQ186" i="5"/>
  <c r="AP187" i="5"/>
  <c r="AQ187" i="5"/>
  <c r="AP188" i="5"/>
  <c r="AQ188" i="5"/>
  <c r="AP189" i="5"/>
  <c r="AQ189" i="5"/>
  <c r="AP190" i="5"/>
  <c r="AQ190" i="5"/>
  <c r="AP191" i="5"/>
  <c r="AQ191" i="5"/>
  <c r="AP192" i="5"/>
  <c r="AQ192" i="5"/>
  <c r="AP193" i="5"/>
  <c r="AQ193" i="5"/>
  <c r="AP194" i="5"/>
  <c r="AQ194" i="5"/>
  <c r="AP195" i="5"/>
  <c r="AQ195" i="5"/>
  <c r="AP196" i="5"/>
  <c r="AQ196" i="5"/>
  <c r="AP197" i="5"/>
  <c r="AQ197" i="5"/>
  <c r="AP198" i="5"/>
  <c r="AQ198" i="5"/>
  <c r="AP199" i="5"/>
  <c r="AQ199" i="5"/>
  <c r="AP200" i="5"/>
  <c r="AQ200" i="5"/>
  <c r="AP201" i="5"/>
  <c r="AQ201" i="5"/>
  <c r="AP202" i="5"/>
  <c r="AQ202" i="5"/>
  <c r="AP203" i="5"/>
  <c r="AQ203" i="5"/>
  <c r="AP204" i="5"/>
  <c r="AQ204" i="5"/>
  <c r="AP205" i="5"/>
  <c r="AQ205" i="5"/>
  <c r="AP206" i="5"/>
  <c r="AQ206" i="5"/>
  <c r="AP207" i="5"/>
  <c r="AQ207" i="5"/>
  <c r="AP208" i="5"/>
  <c r="AQ208" i="5"/>
  <c r="AP209" i="5"/>
  <c r="AQ209" i="5"/>
  <c r="AP210" i="5"/>
  <c r="AQ210" i="5"/>
  <c r="AG210" i="5" s="1"/>
  <c r="AP211" i="5"/>
  <c r="AQ211" i="5"/>
  <c r="AP212" i="5"/>
  <c r="AQ212" i="5"/>
  <c r="AP213" i="5"/>
  <c r="AQ213" i="5"/>
  <c r="AP214" i="5"/>
  <c r="AQ214" i="5"/>
  <c r="AP215" i="5"/>
  <c r="AQ215" i="5"/>
  <c r="AP216" i="5"/>
  <c r="AQ216" i="5"/>
  <c r="AP217" i="5"/>
  <c r="AQ217" i="5"/>
  <c r="AP218" i="5"/>
  <c r="AQ218" i="5"/>
  <c r="AP219" i="5"/>
  <c r="AQ219" i="5"/>
  <c r="AP220" i="5"/>
  <c r="AQ220" i="5"/>
  <c r="AP221" i="5"/>
  <c r="AQ221" i="5"/>
  <c r="AP222" i="5"/>
  <c r="AQ222" i="5"/>
  <c r="AP223" i="5"/>
  <c r="AQ223" i="5"/>
  <c r="AP224" i="5"/>
  <c r="AQ224" i="5"/>
  <c r="AP225" i="5"/>
  <c r="AQ225" i="5"/>
  <c r="AP226" i="5"/>
  <c r="AQ226" i="5"/>
  <c r="AP227" i="5"/>
  <c r="AQ227" i="5"/>
  <c r="AP228" i="5"/>
  <c r="AQ228" i="5"/>
  <c r="AP229" i="5"/>
  <c r="AQ229" i="5"/>
  <c r="AP230" i="5"/>
  <c r="AQ230" i="5"/>
  <c r="AP231" i="5"/>
  <c r="AQ231" i="5"/>
  <c r="AP232" i="5"/>
  <c r="AQ232" i="5"/>
  <c r="AP233" i="5"/>
  <c r="AQ233" i="5"/>
  <c r="AP234" i="5"/>
  <c r="AQ234" i="5"/>
  <c r="AP235" i="5"/>
  <c r="AQ235" i="5"/>
  <c r="AP236" i="5"/>
  <c r="AQ236" i="5"/>
  <c r="AP237" i="5"/>
  <c r="AQ237" i="5"/>
  <c r="AP238" i="5"/>
  <c r="AQ238" i="5"/>
  <c r="AP239" i="5"/>
  <c r="AQ239" i="5"/>
  <c r="AP240" i="5"/>
  <c r="AQ240" i="5"/>
  <c r="AP241" i="5"/>
  <c r="AQ241" i="5"/>
  <c r="AP242" i="5"/>
  <c r="AQ242" i="5"/>
  <c r="AP243" i="5"/>
  <c r="AQ243" i="5"/>
  <c r="AP244" i="5"/>
  <c r="AQ244" i="5"/>
  <c r="AP245" i="5"/>
  <c r="AQ245" i="5"/>
  <c r="AP246" i="5"/>
  <c r="AQ246" i="5"/>
  <c r="AP247" i="5"/>
  <c r="AQ247" i="5"/>
  <c r="AP248" i="5"/>
  <c r="AQ248" i="5"/>
  <c r="AP249" i="5"/>
  <c r="AQ249" i="5"/>
  <c r="AP250" i="5"/>
  <c r="AQ250" i="5"/>
  <c r="AP251" i="5"/>
  <c r="AQ251" i="5"/>
  <c r="AP252" i="5"/>
  <c r="AQ252" i="5"/>
  <c r="AP253" i="5"/>
  <c r="AQ253" i="5"/>
  <c r="AP254" i="5"/>
  <c r="AQ254" i="5"/>
  <c r="AP255" i="5"/>
  <c r="AQ255" i="5"/>
  <c r="AP256" i="5"/>
  <c r="AQ256" i="5"/>
  <c r="AP257" i="5"/>
  <c r="AQ257" i="5"/>
  <c r="AP258" i="5"/>
  <c r="AQ258" i="5"/>
  <c r="AP259" i="5"/>
  <c r="AQ259" i="5"/>
  <c r="AP260" i="5"/>
  <c r="AQ260" i="5"/>
  <c r="AP261" i="5"/>
  <c r="AQ261" i="5"/>
  <c r="AP262" i="5"/>
  <c r="AQ262" i="5"/>
  <c r="AP263" i="5"/>
  <c r="AQ263" i="5"/>
  <c r="AP264" i="5"/>
  <c r="AQ264" i="5"/>
  <c r="AP265" i="5"/>
  <c r="AQ265" i="5"/>
  <c r="AP266" i="5"/>
  <c r="AQ266" i="5"/>
  <c r="AP267" i="5"/>
  <c r="AQ267" i="5"/>
  <c r="AP268" i="5"/>
  <c r="AQ268" i="5"/>
  <c r="AP269" i="5"/>
  <c r="AQ269" i="5"/>
  <c r="AP270" i="5"/>
  <c r="AQ270" i="5"/>
  <c r="AP271" i="5"/>
  <c r="AQ271" i="5"/>
  <c r="AG271" i="5" s="1"/>
  <c r="AP272" i="5"/>
  <c r="AQ272" i="5"/>
  <c r="AP273" i="5"/>
  <c r="AQ273" i="5"/>
  <c r="AP274" i="5"/>
  <c r="AQ274" i="5"/>
  <c r="AP275" i="5"/>
  <c r="AQ275" i="5"/>
  <c r="AP276" i="5"/>
  <c r="AQ276" i="5"/>
  <c r="AP277" i="5"/>
  <c r="AQ277" i="5"/>
  <c r="AP278" i="5"/>
  <c r="AQ278" i="5"/>
  <c r="AP279" i="5"/>
  <c r="AQ279" i="5"/>
  <c r="AP280" i="5"/>
  <c r="AQ280" i="5"/>
  <c r="AP281" i="5"/>
  <c r="AQ281" i="5"/>
  <c r="AP282" i="5"/>
  <c r="AQ282" i="5"/>
  <c r="AP283" i="5"/>
  <c r="AQ283" i="5"/>
  <c r="AP284" i="5"/>
  <c r="AQ284" i="5"/>
  <c r="AP285" i="5"/>
  <c r="AQ285" i="5"/>
  <c r="AP286" i="5"/>
  <c r="AQ286" i="5"/>
  <c r="AP287" i="5"/>
  <c r="AQ287" i="5"/>
  <c r="AP288" i="5"/>
  <c r="AQ288" i="5"/>
  <c r="AP289" i="5"/>
  <c r="AQ289" i="5"/>
  <c r="AP290" i="5"/>
  <c r="AQ290" i="5"/>
  <c r="AP291" i="5"/>
  <c r="AQ291" i="5"/>
  <c r="AP292" i="5"/>
  <c r="AQ292" i="5"/>
  <c r="AP293" i="5"/>
  <c r="AQ293" i="5"/>
  <c r="AP294" i="5"/>
  <c r="AQ294" i="5"/>
  <c r="AP295" i="5"/>
  <c r="AQ295" i="5"/>
  <c r="AP296" i="5"/>
  <c r="AQ296" i="5"/>
  <c r="AP297" i="5"/>
  <c r="AQ297" i="5"/>
  <c r="AP298" i="5"/>
  <c r="AQ298" i="5"/>
  <c r="AP299" i="5"/>
  <c r="AQ299" i="5"/>
  <c r="AP300" i="5"/>
  <c r="AQ300" i="5"/>
  <c r="AG300" i="5" s="1"/>
  <c r="AP301" i="5"/>
  <c r="AQ301" i="5"/>
  <c r="AP302" i="5"/>
  <c r="AQ302" i="5"/>
  <c r="AP303" i="5"/>
  <c r="AQ303" i="5"/>
  <c r="AP304" i="5"/>
  <c r="AQ304" i="5"/>
  <c r="AP305" i="5"/>
  <c r="AQ305" i="5"/>
  <c r="AP306" i="5"/>
  <c r="AQ306" i="5"/>
  <c r="AP307" i="5"/>
  <c r="AQ307" i="5"/>
  <c r="AP308" i="5"/>
  <c r="AQ308" i="5"/>
  <c r="AP309" i="5"/>
  <c r="AQ309" i="5"/>
  <c r="AP310" i="5"/>
  <c r="AQ310" i="5"/>
  <c r="AP311" i="5"/>
  <c r="AQ311" i="5"/>
  <c r="AP312" i="5"/>
  <c r="AQ312" i="5"/>
  <c r="AP313" i="5"/>
  <c r="AQ313" i="5"/>
  <c r="AP314" i="5"/>
  <c r="AQ314" i="5"/>
  <c r="AP315" i="5"/>
  <c r="AQ315" i="5"/>
  <c r="AP316" i="5"/>
  <c r="AQ316" i="5"/>
  <c r="AP317" i="5"/>
  <c r="AQ317" i="5"/>
  <c r="AP318" i="5"/>
  <c r="AQ318" i="5"/>
  <c r="AP319" i="5"/>
  <c r="AQ319" i="5"/>
  <c r="AP320" i="5"/>
  <c r="AQ320" i="5"/>
  <c r="AP321" i="5"/>
  <c r="AQ321" i="5"/>
  <c r="AP322" i="5"/>
  <c r="AQ322" i="5"/>
  <c r="AP323" i="5"/>
  <c r="AQ323" i="5"/>
  <c r="AP324" i="5"/>
  <c r="AQ324" i="5"/>
  <c r="AP325" i="5"/>
  <c r="AQ325" i="5"/>
  <c r="AP326" i="5"/>
  <c r="AQ326" i="5"/>
  <c r="AP327" i="5"/>
  <c r="AQ327" i="5"/>
  <c r="AP328" i="5"/>
  <c r="AQ328" i="5"/>
  <c r="AP329" i="5"/>
  <c r="AQ329" i="5"/>
  <c r="AP330" i="5"/>
  <c r="AQ330" i="5"/>
  <c r="AP331" i="5"/>
  <c r="AQ331" i="5"/>
  <c r="AP332" i="5"/>
  <c r="AQ332" i="5"/>
  <c r="AP333" i="5"/>
  <c r="AQ333" i="5"/>
  <c r="AP334" i="5"/>
  <c r="AQ334" i="5"/>
  <c r="AP335" i="5"/>
  <c r="AQ335" i="5"/>
  <c r="AP336" i="5"/>
  <c r="AQ336" i="5"/>
  <c r="AP337" i="5"/>
  <c r="AQ337" i="5"/>
  <c r="AP338" i="5"/>
  <c r="AQ338" i="5"/>
  <c r="AP339" i="5"/>
  <c r="AQ339" i="5"/>
  <c r="AP340" i="5"/>
  <c r="AQ340" i="5"/>
  <c r="AP341" i="5"/>
  <c r="AQ341" i="5"/>
  <c r="AP342" i="5"/>
  <c r="AQ342" i="5"/>
  <c r="AP343" i="5"/>
  <c r="AQ343" i="5"/>
  <c r="AP344" i="5"/>
  <c r="AQ344" i="5"/>
  <c r="AP345" i="5"/>
  <c r="AQ345" i="5"/>
  <c r="AP346" i="5"/>
  <c r="AQ346" i="5"/>
  <c r="AP347" i="5"/>
  <c r="AQ347" i="5"/>
  <c r="AP348" i="5"/>
  <c r="AQ348" i="5"/>
  <c r="AP349" i="5"/>
  <c r="AQ349" i="5"/>
  <c r="AP350" i="5"/>
  <c r="AQ350" i="5"/>
  <c r="AP351" i="5"/>
  <c r="AQ351" i="5"/>
  <c r="AP352" i="5"/>
  <c r="AQ352" i="5"/>
  <c r="AP353" i="5"/>
  <c r="AQ353" i="5"/>
  <c r="AP354" i="5"/>
  <c r="AQ354" i="5"/>
  <c r="AP355" i="5"/>
  <c r="AQ355" i="5"/>
  <c r="AP356" i="5"/>
  <c r="AQ356" i="5"/>
  <c r="AP357" i="5"/>
  <c r="AQ357" i="5"/>
  <c r="AP358" i="5"/>
  <c r="AQ358" i="5"/>
  <c r="AP359" i="5"/>
  <c r="AQ359" i="5"/>
  <c r="AP360" i="5"/>
  <c r="AQ360" i="5"/>
  <c r="AP361" i="5"/>
  <c r="AQ361" i="5"/>
  <c r="AP362" i="5"/>
  <c r="AQ362" i="5"/>
  <c r="AP363" i="5"/>
  <c r="AQ363" i="5"/>
  <c r="AP364" i="5"/>
  <c r="AQ364" i="5"/>
  <c r="AP365" i="5"/>
  <c r="AQ365" i="5"/>
  <c r="AP366" i="5"/>
  <c r="AQ366" i="5"/>
  <c r="AP367" i="5"/>
  <c r="AQ367" i="5"/>
  <c r="AP368" i="5"/>
  <c r="AQ368" i="5"/>
  <c r="AP369" i="5"/>
  <c r="AQ369" i="5"/>
  <c r="AP370" i="5"/>
  <c r="AQ370" i="5"/>
  <c r="AP371" i="5"/>
  <c r="AQ371" i="5"/>
  <c r="AP372" i="5"/>
  <c r="AQ372" i="5"/>
  <c r="AP373" i="5"/>
  <c r="AQ373" i="5"/>
  <c r="AP374" i="5"/>
  <c r="AQ374" i="5"/>
  <c r="AP375" i="5"/>
  <c r="AQ375" i="5"/>
  <c r="AP376" i="5"/>
  <c r="AQ376" i="5"/>
  <c r="AP377" i="5"/>
  <c r="AQ377" i="5"/>
  <c r="AP378" i="5"/>
  <c r="AQ378" i="5"/>
  <c r="AP379" i="5"/>
  <c r="AQ379" i="5"/>
  <c r="AP380" i="5"/>
  <c r="AQ380" i="5"/>
  <c r="AP381" i="5"/>
  <c r="AQ381" i="5"/>
  <c r="AP382" i="5"/>
  <c r="AD382" i="5" s="1"/>
  <c r="AQ382" i="5"/>
  <c r="AP383" i="5"/>
  <c r="AQ383" i="5"/>
  <c r="AP384" i="5"/>
  <c r="AQ384" i="5"/>
  <c r="AP385" i="5"/>
  <c r="AQ385" i="5"/>
  <c r="AP386" i="5"/>
  <c r="AQ386" i="5"/>
  <c r="AP387" i="5"/>
  <c r="AQ387" i="5"/>
  <c r="AP388" i="5"/>
  <c r="AQ388" i="5"/>
  <c r="AP389" i="5"/>
  <c r="AQ389" i="5"/>
  <c r="AP390" i="5"/>
  <c r="AQ390" i="5"/>
  <c r="AP391" i="5"/>
  <c r="AQ391" i="5"/>
  <c r="AP392" i="5"/>
  <c r="AQ392" i="5"/>
  <c r="AP393" i="5"/>
  <c r="AQ393" i="5"/>
  <c r="AP394" i="5"/>
  <c r="AQ394" i="5"/>
  <c r="AP395" i="5"/>
  <c r="AQ395" i="5"/>
  <c r="AP396" i="5"/>
  <c r="AQ396" i="5"/>
  <c r="AP397" i="5"/>
  <c r="AQ397" i="5"/>
  <c r="AP398" i="5"/>
  <c r="AQ398" i="5"/>
  <c r="AP399" i="5"/>
  <c r="AQ399" i="5"/>
  <c r="AP400" i="5"/>
  <c r="AQ400" i="5"/>
  <c r="AP401" i="5"/>
  <c r="AQ401" i="5"/>
  <c r="AP402" i="5"/>
  <c r="AQ402" i="5"/>
  <c r="AP403" i="5"/>
  <c r="AQ403" i="5"/>
  <c r="AP404" i="5"/>
  <c r="AQ404" i="5"/>
  <c r="AP405" i="5"/>
  <c r="AQ405" i="5"/>
  <c r="AP406" i="5"/>
  <c r="AQ406" i="5"/>
  <c r="AP407" i="5"/>
  <c r="AQ407" i="5"/>
  <c r="AP408" i="5"/>
  <c r="AQ408" i="5"/>
  <c r="AP409" i="5"/>
  <c r="AQ409" i="5"/>
  <c r="AP410" i="5"/>
  <c r="AQ410" i="5"/>
  <c r="AP411" i="5"/>
  <c r="AQ411" i="5"/>
  <c r="AP412" i="5"/>
  <c r="AQ412" i="5"/>
  <c r="AP413" i="5"/>
  <c r="AQ413" i="5"/>
  <c r="AP414" i="5"/>
  <c r="AQ414" i="5"/>
  <c r="AP415" i="5"/>
  <c r="AQ415" i="5"/>
  <c r="AP416" i="5"/>
  <c r="AQ416" i="5"/>
  <c r="AP417" i="5"/>
  <c r="AQ417" i="5"/>
  <c r="AP418" i="5"/>
  <c r="AQ418" i="5"/>
  <c r="AP419" i="5"/>
  <c r="AQ419" i="5"/>
  <c r="AP420" i="5"/>
  <c r="AQ420" i="5"/>
  <c r="AP421" i="5"/>
  <c r="AQ421" i="5"/>
  <c r="AP422" i="5"/>
  <c r="AQ422" i="5"/>
  <c r="AP423" i="5"/>
  <c r="AQ423" i="5"/>
  <c r="AP424" i="5"/>
  <c r="AQ424" i="5"/>
  <c r="AP425" i="5"/>
  <c r="AQ425" i="5"/>
  <c r="AP426" i="5"/>
  <c r="AQ426" i="5"/>
  <c r="AP427" i="5"/>
  <c r="AQ427" i="5"/>
  <c r="AP428" i="5"/>
  <c r="AQ428" i="5"/>
  <c r="AP429" i="5"/>
  <c r="AQ429" i="5"/>
  <c r="AP430" i="5"/>
  <c r="AQ430" i="5"/>
  <c r="AP431" i="5"/>
  <c r="AQ431" i="5"/>
  <c r="AP432" i="5"/>
  <c r="AQ432" i="5"/>
  <c r="AP433" i="5"/>
  <c r="AQ433" i="5"/>
  <c r="AP434" i="5"/>
  <c r="AQ434" i="5"/>
  <c r="AP435" i="5"/>
  <c r="AQ435" i="5"/>
  <c r="AP436" i="5"/>
  <c r="AQ436" i="5"/>
  <c r="AP437" i="5"/>
  <c r="AQ437" i="5"/>
  <c r="AP438" i="5"/>
  <c r="AQ438" i="5"/>
  <c r="AP439" i="5"/>
  <c r="AQ439" i="5"/>
  <c r="AP440" i="5"/>
  <c r="AQ440" i="5"/>
  <c r="AP441" i="5"/>
  <c r="AQ441" i="5"/>
  <c r="AP442" i="5"/>
  <c r="AQ442" i="5"/>
  <c r="AP443" i="5"/>
  <c r="AQ443" i="5"/>
  <c r="AP444" i="5"/>
  <c r="AQ444" i="5"/>
  <c r="AP445" i="5"/>
  <c r="AQ445" i="5"/>
  <c r="AP446" i="5"/>
  <c r="AQ446" i="5"/>
  <c r="AP447" i="5"/>
  <c r="AQ447" i="5"/>
  <c r="AP448" i="5"/>
  <c r="AQ448" i="5"/>
  <c r="AP449" i="5"/>
  <c r="AQ449" i="5"/>
  <c r="AP450" i="5"/>
  <c r="AQ450" i="5"/>
  <c r="AP451" i="5"/>
  <c r="AQ451" i="5"/>
  <c r="AP452" i="5"/>
  <c r="AQ452" i="5"/>
  <c r="AP453" i="5"/>
  <c r="AQ453" i="5"/>
  <c r="AP454" i="5"/>
  <c r="AQ454" i="5"/>
  <c r="AP455" i="5"/>
  <c r="AQ455" i="5"/>
  <c r="AP456" i="5"/>
  <c r="AQ456" i="5"/>
  <c r="AP457" i="5"/>
  <c r="AQ457" i="5"/>
  <c r="AP458" i="5"/>
  <c r="AQ458" i="5"/>
  <c r="AP459" i="5"/>
  <c r="AQ459" i="5"/>
  <c r="AP460" i="5"/>
  <c r="AQ460" i="5"/>
  <c r="AP461" i="5"/>
  <c r="AQ461" i="5"/>
  <c r="AP462" i="5"/>
  <c r="AQ462" i="5"/>
  <c r="AP463" i="5"/>
  <c r="AQ463" i="5"/>
  <c r="AP464" i="5"/>
  <c r="AQ464" i="5"/>
  <c r="AP465" i="5"/>
  <c r="AQ465" i="5"/>
  <c r="AP466" i="5"/>
  <c r="AQ466" i="5"/>
  <c r="AP467" i="5"/>
  <c r="AQ467" i="5"/>
  <c r="AP468" i="5"/>
  <c r="AQ468" i="5"/>
  <c r="AP469" i="5"/>
  <c r="AQ469" i="5"/>
  <c r="AP470" i="5"/>
  <c r="AQ470" i="5"/>
  <c r="AP471" i="5"/>
  <c r="AQ471" i="5"/>
  <c r="AP472" i="5"/>
  <c r="AQ472" i="5"/>
  <c r="AP473" i="5"/>
  <c r="AQ473" i="5"/>
  <c r="AP474" i="5"/>
  <c r="AQ474" i="5"/>
  <c r="AP475" i="5"/>
  <c r="AQ475" i="5"/>
  <c r="AP476" i="5"/>
  <c r="AQ476" i="5"/>
  <c r="AP477" i="5"/>
  <c r="AQ477" i="5"/>
  <c r="AP478" i="5"/>
  <c r="AQ478" i="5"/>
  <c r="AP479" i="5"/>
  <c r="AQ479" i="5"/>
  <c r="AP480" i="5"/>
  <c r="AQ480" i="5"/>
  <c r="AP481" i="5"/>
  <c r="AQ481" i="5"/>
  <c r="AP482" i="5"/>
  <c r="AQ482" i="5"/>
  <c r="AP483" i="5"/>
  <c r="AQ483" i="5"/>
  <c r="AP484" i="5"/>
  <c r="AQ484" i="5"/>
  <c r="AP485" i="5"/>
  <c r="AQ485" i="5"/>
  <c r="AP486" i="5"/>
  <c r="AQ486" i="5"/>
  <c r="AP487" i="5"/>
  <c r="AQ487" i="5"/>
  <c r="AP488" i="5"/>
  <c r="AQ488" i="5"/>
  <c r="AP489" i="5"/>
  <c r="AQ489" i="5"/>
  <c r="AP490" i="5"/>
  <c r="AQ490" i="5"/>
  <c r="AP491" i="5"/>
  <c r="AQ491" i="5"/>
  <c r="AP492" i="5"/>
  <c r="AQ492" i="5"/>
  <c r="AP493" i="5"/>
  <c r="AQ493" i="5"/>
  <c r="AP494" i="5"/>
  <c r="AQ494" i="5"/>
  <c r="AP495" i="5"/>
  <c r="AQ495" i="5"/>
  <c r="AP496" i="5"/>
  <c r="AQ496" i="5"/>
  <c r="AP497" i="5"/>
  <c r="AQ497" i="5"/>
  <c r="AP498" i="5"/>
  <c r="AQ498" i="5"/>
  <c r="AP499" i="5"/>
  <c r="AQ499" i="5"/>
  <c r="AP500" i="5"/>
  <c r="AQ500" i="5"/>
  <c r="AP501" i="5"/>
  <c r="AQ501" i="5"/>
  <c r="AP502" i="5"/>
  <c r="AQ502" i="5"/>
  <c r="AP503" i="5"/>
  <c r="AQ503" i="5"/>
  <c r="AP504" i="5"/>
  <c r="AQ504" i="5"/>
  <c r="AP505" i="5"/>
  <c r="AQ505" i="5"/>
  <c r="AP506" i="5"/>
  <c r="AQ506" i="5"/>
  <c r="AP507" i="5"/>
  <c r="AQ507" i="5"/>
  <c r="AP508" i="5"/>
  <c r="AQ508" i="5"/>
  <c r="AP509" i="5"/>
  <c r="AQ509" i="5"/>
  <c r="AP510" i="5"/>
  <c r="AQ510" i="5"/>
  <c r="AP511" i="5"/>
  <c r="AQ511" i="5"/>
  <c r="AP512" i="5"/>
  <c r="AQ512" i="5"/>
  <c r="AP513" i="5"/>
  <c r="AQ513" i="5"/>
  <c r="AP514" i="5"/>
  <c r="AQ514" i="5"/>
  <c r="AP515" i="5"/>
  <c r="AQ515" i="5"/>
  <c r="AP516" i="5"/>
  <c r="AQ516" i="5"/>
  <c r="AP517" i="5"/>
  <c r="AQ517" i="5"/>
  <c r="AG517" i="5" s="1"/>
  <c r="AP518" i="5"/>
  <c r="AQ518" i="5"/>
  <c r="AP519" i="5"/>
  <c r="AQ519" i="5"/>
  <c r="AP520" i="5"/>
  <c r="AQ520" i="5"/>
  <c r="AP521" i="5"/>
  <c r="AQ521" i="5"/>
  <c r="AP522" i="5"/>
  <c r="AQ522" i="5"/>
  <c r="AP523" i="5"/>
  <c r="AQ523" i="5"/>
  <c r="AP524" i="5"/>
  <c r="AQ524" i="5"/>
  <c r="AP525" i="5"/>
  <c r="AQ525" i="5"/>
  <c r="AP526" i="5"/>
  <c r="AQ526" i="5"/>
  <c r="AP527" i="5"/>
  <c r="AQ527" i="5"/>
  <c r="AP528" i="5"/>
  <c r="AQ528" i="5"/>
  <c r="AP529" i="5"/>
  <c r="AQ529" i="5"/>
  <c r="AP530" i="5"/>
  <c r="AQ530" i="5"/>
  <c r="AP531" i="5"/>
  <c r="AQ531" i="5"/>
  <c r="AP532" i="5"/>
  <c r="AQ532" i="5"/>
  <c r="AP533" i="5"/>
  <c r="AQ533" i="5"/>
  <c r="AP534" i="5"/>
  <c r="AQ534" i="5"/>
  <c r="AP535" i="5"/>
  <c r="AQ535" i="5"/>
  <c r="AP536" i="5"/>
  <c r="AQ536" i="5"/>
  <c r="AP537" i="5"/>
  <c r="AQ537" i="5"/>
  <c r="AP538" i="5"/>
  <c r="AQ538" i="5"/>
  <c r="AP539" i="5"/>
  <c r="AQ539" i="5"/>
  <c r="AP540" i="5"/>
  <c r="AQ540" i="5"/>
  <c r="AG540" i="5" s="1"/>
  <c r="AP541" i="5"/>
  <c r="AQ541" i="5"/>
  <c r="AP542" i="5"/>
  <c r="AQ542" i="5"/>
  <c r="AP543" i="5"/>
  <c r="AQ543" i="5"/>
  <c r="AP544" i="5"/>
  <c r="AQ544" i="5"/>
  <c r="AP545" i="5"/>
  <c r="AQ545" i="5"/>
  <c r="AP546" i="5"/>
  <c r="AQ546" i="5"/>
  <c r="AP547" i="5"/>
  <c r="AQ547" i="5"/>
  <c r="AD547" i="5" s="1"/>
  <c r="AP548" i="5"/>
  <c r="AQ548" i="5"/>
  <c r="AP549" i="5"/>
  <c r="AQ549" i="5"/>
  <c r="AP550" i="5"/>
  <c r="AQ550" i="5"/>
  <c r="AP551" i="5"/>
  <c r="AQ551" i="5"/>
  <c r="AP552" i="5"/>
  <c r="AQ552" i="5"/>
  <c r="AP553" i="5"/>
  <c r="AQ553" i="5"/>
  <c r="AP554" i="5"/>
  <c r="AQ554" i="5"/>
  <c r="AP555" i="5"/>
  <c r="AQ555" i="5"/>
  <c r="AP556" i="5"/>
  <c r="AQ556" i="5"/>
  <c r="AP557" i="5"/>
  <c r="AQ557" i="5"/>
  <c r="AP558" i="5"/>
  <c r="AQ558" i="5"/>
  <c r="AP559" i="5"/>
  <c r="AQ559" i="5"/>
  <c r="AP560" i="5"/>
  <c r="AQ560" i="5"/>
  <c r="AP561" i="5"/>
  <c r="AQ561" i="5"/>
  <c r="AP562" i="5"/>
  <c r="AQ562" i="5"/>
  <c r="AP563" i="5"/>
  <c r="AQ563" i="5"/>
  <c r="AP564" i="5"/>
  <c r="AQ564" i="5"/>
  <c r="AP565" i="5"/>
  <c r="AQ565" i="5"/>
  <c r="AP566" i="5"/>
  <c r="AQ566" i="5"/>
  <c r="AP567" i="5"/>
  <c r="AQ567" i="5"/>
  <c r="AP568" i="5"/>
  <c r="AQ568" i="5"/>
  <c r="AP569" i="5"/>
  <c r="AQ569" i="5"/>
  <c r="AP570" i="5"/>
  <c r="AQ570" i="5"/>
  <c r="AP571" i="5"/>
  <c r="AQ571" i="5"/>
  <c r="AP572" i="5"/>
  <c r="AQ572" i="5"/>
  <c r="AP573" i="5"/>
  <c r="AQ573" i="5"/>
  <c r="AP574" i="5"/>
  <c r="AQ574" i="5"/>
  <c r="AP575" i="5"/>
  <c r="AQ575" i="5"/>
  <c r="AP576" i="5"/>
  <c r="AQ576" i="5"/>
  <c r="AP577" i="5"/>
  <c r="AQ577" i="5"/>
  <c r="AP578" i="5"/>
  <c r="AQ578" i="5"/>
  <c r="AP579" i="5"/>
  <c r="AQ579" i="5"/>
  <c r="AP580" i="5"/>
  <c r="AQ580" i="5"/>
  <c r="AP581" i="5"/>
  <c r="AQ581" i="5"/>
  <c r="AP582" i="5"/>
  <c r="AQ582" i="5"/>
  <c r="AP583" i="5"/>
  <c r="AQ583" i="5"/>
  <c r="AP584" i="5"/>
  <c r="AQ584" i="5"/>
  <c r="AP585" i="5"/>
  <c r="AQ585" i="5"/>
  <c r="AP586" i="5"/>
  <c r="AQ586" i="5"/>
  <c r="AP587" i="5"/>
  <c r="AQ587" i="5"/>
  <c r="AP588" i="5"/>
  <c r="AQ588" i="5"/>
  <c r="AP589" i="5"/>
  <c r="AQ589" i="5"/>
  <c r="AP590" i="5"/>
  <c r="AQ590" i="5"/>
  <c r="AG590" i="5" s="1"/>
  <c r="AP591" i="5"/>
  <c r="AQ591" i="5"/>
  <c r="AP592" i="5"/>
  <c r="AQ592" i="5"/>
  <c r="AP593" i="5"/>
  <c r="AQ593" i="5"/>
  <c r="AP594" i="5"/>
  <c r="AQ594" i="5"/>
  <c r="AP595" i="5"/>
  <c r="AQ595" i="5"/>
  <c r="AP596" i="5"/>
  <c r="AQ596" i="5"/>
  <c r="AP597" i="5"/>
  <c r="AQ597" i="5"/>
  <c r="AP598" i="5"/>
  <c r="AQ598" i="5"/>
  <c r="AP599" i="5"/>
  <c r="AQ599" i="5"/>
  <c r="AP600" i="5"/>
  <c r="AQ600" i="5"/>
  <c r="AP601" i="5"/>
  <c r="AQ601" i="5"/>
  <c r="AP602" i="5"/>
  <c r="AQ602" i="5"/>
  <c r="AP603" i="5"/>
  <c r="AQ603" i="5"/>
  <c r="AP604" i="5"/>
  <c r="AQ604" i="5"/>
  <c r="AP605" i="5"/>
  <c r="AQ605" i="5"/>
  <c r="AP606" i="5"/>
  <c r="AQ606" i="5"/>
  <c r="AP607" i="5"/>
  <c r="AQ607" i="5"/>
  <c r="AP608" i="5"/>
  <c r="AQ608" i="5"/>
  <c r="AP609" i="5"/>
  <c r="AQ609" i="5"/>
  <c r="AP610" i="5"/>
  <c r="AQ610" i="5"/>
  <c r="AP611" i="5"/>
  <c r="AQ611" i="5"/>
  <c r="AP612" i="5"/>
  <c r="AQ612" i="5"/>
  <c r="AP613" i="5"/>
  <c r="AQ613" i="5"/>
  <c r="AP614" i="5"/>
  <c r="AQ614" i="5"/>
  <c r="AP615" i="5"/>
  <c r="AQ615" i="5"/>
  <c r="AP616" i="5"/>
  <c r="AQ616" i="5"/>
  <c r="AP617" i="5"/>
  <c r="AQ617" i="5"/>
  <c r="AP618" i="5"/>
  <c r="AQ618" i="5"/>
  <c r="AP619" i="5"/>
  <c r="AQ619" i="5"/>
  <c r="AP620" i="5"/>
  <c r="AQ620" i="5"/>
  <c r="AP621" i="5"/>
  <c r="AQ621" i="5"/>
  <c r="AP622" i="5"/>
  <c r="AQ622" i="5"/>
  <c r="AP623" i="5"/>
  <c r="AQ623" i="5"/>
  <c r="AP624" i="5"/>
  <c r="AQ624" i="5"/>
  <c r="AP625" i="5"/>
  <c r="AQ625" i="5"/>
  <c r="AP626" i="5"/>
  <c r="AQ626" i="5"/>
  <c r="AG626" i="5" s="1"/>
  <c r="AP627" i="5"/>
  <c r="AQ627" i="5"/>
  <c r="AP628" i="5"/>
  <c r="AQ628" i="5"/>
  <c r="AP629" i="5"/>
  <c r="AQ629" i="5"/>
  <c r="AP630" i="5"/>
  <c r="AQ630" i="5"/>
  <c r="AP631" i="5"/>
  <c r="AQ631" i="5"/>
  <c r="AP632" i="5"/>
  <c r="AQ632" i="5"/>
  <c r="AG632" i="5" s="1"/>
  <c r="AP633" i="5"/>
  <c r="AQ633" i="5"/>
  <c r="AP634" i="5"/>
  <c r="AQ634" i="5"/>
  <c r="AP635" i="5"/>
  <c r="AQ635" i="5"/>
  <c r="AP636" i="5"/>
  <c r="AQ636" i="5"/>
  <c r="AP637" i="5"/>
  <c r="AQ637" i="5"/>
  <c r="AP638" i="5"/>
  <c r="AQ638" i="5"/>
  <c r="AP639" i="5"/>
  <c r="AQ639" i="5"/>
  <c r="AP640" i="5"/>
  <c r="AQ640" i="5"/>
  <c r="AP641" i="5"/>
  <c r="AQ641" i="5"/>
  <c r="AP642" i="5"/>
  <c r="AQ642" i="5"/>
  <c r="AP643" i="5"/>
  <c r="AQ643" i="5"/>
  <c r="AP644" i="5"/>
  <c r="AQ644" i="5"/>
  <c r="AP645" i="5"/>
  <c r="AQ645" i="5"/>
  <c r="AP646" i="5"/>
  <c r="AQ646" i="5"/>
  <c r="AP647" i="5"/>
  <c r="AQ647" i="5"/>
  <c r="AP648" i="5"/>
  <c r="AQ648" i="5"/>
  <c r="AP649" i="5"/>
  <c r="AQ649" i="5"/>
  <c r="AP650" i="5"/>
  <c r="AQ650" i="5"/>
  <c r="AP651" i="5"/>
  <c r="AQ651" i="5"/>
  <c r="AP652" i="5"/>
  <c r="AQ652" i="5"/>
  <c r="AP653" i="5"/>
  <c r="AQ653" i="5"/>
  <c r="AP654" i="5"/>
  <c r="AQ654" i="5"/>
  <c r="AP655" i="5"/>
  <c r="AQ655" i="5"/>
  <c r="AP656" i="5"/>
  <c r="AQ656" i="5"/>
  <c r="AP657" i="5"/>
  <c r="AQ657" i="5"/>
  <c r="AP658" i="5"/>
  <c r="AQ658" i="5"/>
  <c r="AP659" i="5"/>
  <c r="AQ659" i="5"/>
  <c r="AP660" i="5"/>
  <c r="AQ660" i="5"/>
  <c r="AP661" i="5"/>
  <c r="AQ661" i="5"/>
  <c r="AP662" i="5"/>
  <c r="AQ662" i="5"/>
  <c r="AP663" i="5"/>
  <c r="AQ663" i="5"/>
  <c r="AP664" i="5"/>
  <c r="AQ664" i="5"/>
  <c r="AP665" i="5"/>
  <c r="AQ665" i="5"/>
  <c r="AP666" i="5"/>
  <c r="AQ666" i="5"/>
  <c r="AP667" i="5"/>
  <c r="AQ667" i="5"/>
  <c r="AP668" i="5"/>
  <c r="AQ668" i="5"/>
  <c r="AP669" i="5"/>
  <c r="AQ669" i="5"/>
  <c r="AP670" i="5"/>
  <c r="AQ670" i="5"/>
  <c r="AP671" i="5"/>
  <c r="AQ671" i="5"/>
  <c r="AP672" i="5"/>
  <c r="AQ672" i="5"/>
  <c r="AP673" i="5"/>
  <c r="AQ673" i="5"/>
  <c r="AP674" i="5"/>
  <c r="AQ674" i="5"/>
  <c r="AP675" i="5"/>
  <c r="AQ675" i="5"/>
  <c r="AP676" i="5"/>
  <c r="AQ676" i="5"/>
  <c r="AP677" i="5"/>
  <c r="AQ677" i="5"/>
  <c r="AP678" i="5"/>
  <c r="AQ678" i="5"/>
  <c r="AP679" i="5"/>
  <c r="AQ679" i="5"/>
  <c r="AP680" i="5"/>
  <c r="AQ680" i="5"/>
  <c r="AP681" i="5"/>
  <c r="AQ681" i="5"/>
  <c r="AP682" i="5"/>
  <c r="AQ682" i="5"/>
  <c r="AP683" i="5"/>
  <c r="AQ683" i="5"/>
  <c r="AP684" i="5"/>
  <c r="AQ684" i="5"/>
  <c r="AP685" i="5"/>
  <c r="AQ685" i="5"/>
  <c r="AP686" i="5"/>
  <c r="AQ686" i="5"/>
  <c r="AP687" i="5"/>
  <c r="AQ687" i="5"/>
  <c r="AP688" i="5"/>
  <c r="AQ688" i="5"/>
  <c r="AP689" i="5"/>
  <c r="AQ689" i="5"/>
  <c r="AP690" i="5"/>
  <c r="AQ690" i="5"/>
  <c r="AP691" i="5"/>
  <c r="AQ691" i="5"/>
  <c r="AP692" i="5"/>
  <c r="AQ692" i="5"/>
  <c r="AG692" i="5" s="1"/>
  <c r="AP693" i="5"/>
  <c r="AQ693" i="5"/>
  <c r="AP694" i="5"/>
  <c r="AQ694" i="5"/>
  <c r="AP695" i="5"/>
  <c r="AQ695" i="5"/>
  <c r="AP696" i="5"/>
  <c r="AQ696" i="5"/>
  <c r="AP697" i="5"/>
  <c r="AQ697" i="5"/>
  <c r="AP698" i="5"/>
  <c r="AQ698" i="5"/>
  <c r="AP699" i="5"/>
  <c r="AQ699" i="5"/>
  <c r="AP700" i="5"/>
  <c r="AQ700" i="5"/>
  <c r="AP701" i="5"/>
  <c r="AQ701" i="5"/>
  <c r="AP702" i="5"/>
  <c r="AQ702" i="5"/>
  <c r="AP703" i="5"/>
  <c r="AQ703" i="5"/>
  <c r="AP704" i="5"/>
  <c r="AQ704" i="5"/>
  <c r="AP705" i="5"/>
  <c r="AQ705" i="5"/>
  <c r="AP706" i="5"/>
  <c r="AQ706" i="5"/>
  <c r="AP707" i="5"/>
  <c r="AQ707" i="5"/>
  <c r="AP708" i="5"/>
  <c r="AQ708" i="5"/>
  <c r="AP709" i="5"/>
  <c r="AQ709" i="5"/>
  <c r="AP710" i="5"/>
  <c r="AQ710" i="5"/>
  <c r="AP711" i="5"/>
  <c r="AQ711" i="5"/>
  <c r="AP712" i="5"/>
  <c r="AQ712" i="5"/>
  <c r="AP713" i="5"/>
  <c r="AQ713" i="5"/>
  <c r="AP714" i="5"/>
  <c r="AQ714" i="5"/>
  <c r="AP715" i="5"/>
  <c r="AQ715" i="5"/>
  <c r="AP716" i="5"/>
  <c r="AQ716" i="5"/>
  <c r="AP717" i="5"/>
  <c r="AQ717" i="5"/>
  <c r="AP718" i="5"/>
  <c r="AQ718" i="5"/>
  <c r="AP719" i="5"/>
  <c r="AQ719" i="5"/>
  <c r="AP720" i="5"/>
  <c r="AQ720" i="5"/>
  <c r="AP721" i="5"/>
  <c r="AQ721" i="5"/>
  <c r="AP722" i="5"/>
  <c r="AQ722" i="5"/>
  <c r="AP723" i="5"/>
  <c r="AQ723" i="5"/>
  <c r="AP724" i="5"/>
  <c r="AQ724" i="5"/>
  <c r="AP725" i="5"/>
  <c r="AQ725" i="5"/>
  <c r="AP726" i="5"/>
  <c r="AQ726" i="5"/>
  <c r="AP727" i="5"/>
  <c r="AQ727" i="5"/>
  <c r="AP728" i="5"/>
  <c r="AQ728" i="5"/>
  <c r="AP729" i="5"/>
  <c r="AQ729" i="5"/>
  <c r="AP730" i="5"/>
  <c r="AQ730" i="5"/>
  <c r="AP731" i="5"/>
  <c r="AQ731" i="5"/>
  <c r="AP732" i="5"/>
  <c r="AQ732" i="5"/>
  <c r="AP733" i="5"/>
  <c r="AQ733" i="5"/>
  <c r="AP734" i="5"/>
  <c r="AQ734" i="5"/>
  <c r="AP735" i="5"/>
  <c r="AQ735" i="5"/>
  <c r="AP736" i="5"/>
  <c r="AQ736" i="5"/>
  <c r="AP737" i="5"/>
  <c r="AQ737" i="5"/>
  <c r="AP738" i="5"/>
  <c r="AQ738" i="5"/>
  <c r="AP739" i="5"/>
  <c r="AQ739" i="5"/>
  <c r="AP740" i="5"/>
  <c r="AQ740" i="5"/>
  <c r="AP741" i="5"/>
  <c r="AQ741" i="5"/>
  <c r="AP742" i="5"/>
  <c r="AQ742" i="5"/>
  <c r="AP743" i="5"/>
  <c r="AQ743" i="5"/>
  <c r="AP744" i="5"/>
  <c r="AQ744" i="5"/>
  <c r="AP745" i="5"/>
  <c r="AQ745" i="5"/>
  <c r="AP746" i="5"/>
  <c r="AQ746" i="5"/>
  <c r="AP747" i="5"/>
  <c r="AQ747" i="5"/>
  <c r="AP748" i="5"/>
  <c r="AQ748" i="5"/>
  <c r="AP749" i="5"/>
  <c r="AQ749" i="5"/>
  <c r="AP750" i="5"/>
  <c r="AQ750" i="5"/>
  <c r="AP751" i="5"/>
  <c r="AQ751" i="5"/>
  <c r="AP752" i="5"/>
  <c r="AQ752" i="5"/>
  <c r="AP753" i="5"/>
  <c r="AQ753" i="5"/>
  <c r="AP754" i="5"/>
  <c r="AQ754" i="5"/>
  <c r="AP755" i="5"/>
  <c r="AQ755" i="5"/>
  <c r="AP756" i="5"/>
  <c r="AQ756" i="5"/>
  <c r="AP757" i="5"/>
  <c r="AQ757" i="5"/>
  <c r="AP758" i="5"/>
  <c r="AQ758" i="5"/>
  <c r="AP759" i="5"/>
  <c r="AQ759" i="5"/>
  <c r="AP760" i="5"/>
  <c r="AQ760" i="5"/>
  <c r="AP761" i="5"/>
  <c r="AQ761" i="5"/>
  <c r="AP762" i="5"/>
  <c r="AQ762" i="5"/>
  <c r="AP763" i="5"/>
  <c r="AQ763" i="5"/>
  <c r="AP764" i="5"/>
  <c r="AQ764" i="5"/>
  <c r="AP765" i="5"/>
  <c r="AQ765" i="5"/>
  <c r="AP766" i="5"/>
  <c r="AQ766" i="5"/>
  <c r="AP767" i="5"/>
  <c r="AQ767" i="5"/>
  <c r="AP768" i="5"/>
  <c r="AQ768" i="5"/>
  <c r="AP769" i="5"/>
  <c r="AQ769" i="5"/>
  <c r="AP770" i="5"/>
  <c r="AQ770" i="5"/>
  <c r="AP771" i="5"/>
  <c r="AQ771" i="5"/>
  <c r="AP772" i="5"/>
  <c r="AQ772" i="5"/>
  <c r="AP773" i="5"/>
  <c r="AQ773" i="5"/>
  <c r="AP774" i="5"/>
  <c r="AQ774" i="5"/>
  <c r="AP775" i="5"/>
  <c r="AQ775" i="5"/>
  <c r="AP776" i="5"/>
  <c r="AQ776" i="5"/>
  <c r="AP777" i="5"/>
  <c r="AQ777" i="5"/>
  <c r="AP778" i="5"/>
  <c r="AQ778" i="5"/>
  <c r="AP779" i="5"/>
  <c r="AQ779" i="5"/>
  <c r="AP780" i="5"/>
  <c r="AQ780" i="5"/>
  <c r="AP781" i="5"/>
  <c r="AQ781" i="5"/>
  <c r="AP782" i="5"/>
  <c r="AQ782" i="5"/>
  <c r="AP783" i="5"/>
  <c r="AQ783" i="5"/>
  <c r="AP784" i="5"/>
  <c r="AQ784" i="5"/>
  <c r="AP785" i="5"/>
  <c r="AQ785" i="5"/>
  <c r="AP786" i="5"/>
  <c r="AQ786" i="5"/>
  <c r="AP787" i="5"/>
  <c r="AQ787" i="5"/>
  <c r="AP788" i="5"/>
  <c r="AQ788" i="5"/>
  <c r="AP789" i="5"/>
  <c r="AQ789" i="5"/>
  <c r="AP790" i="5"/>
  <c r="AQ790" i="5"/>
  <c r="AP791" i="5"/>
  <c r="AQ791" i="5"/>
  <c r="AP792" i="5"/>
  <c r="AQ792" i="5"/>
  <c r="AP793" i="5"/>
  <c r="AQ793" i="5"/>
  <c r="AP794" i="5"/>
  <c r="AQ794" i="5"/>
  <c r="AP795" i="5"/>
  <c r="AQ795" i="5"/>
  <c r="AP796" i="5"/>
  <c r="AQ796" i="5"/>
  <c r="AP797" i="5"/>
  <c r="AQ797" i="5"/>
  <c r="AP798" i="5"/>
  <c r="AQ798" i="5"/>
  <c r="AP799" i="5"/>
  <c r="AQ799" i="5"/>
  <c r="AP800" i="5"/>
  <c r="AQ800" i="5"/>
  <c r="AP801" i="5"/>
  <c r="AQ801" i="5"/>
  <c r="AP802" i="5"/>
  <c r="AQ802" i="5"/>
  <c r="AP803" i="5"/>
  <c r="AQ803" i="5"/>
  <c r="AP804" i="5"/>
  <c r="AQ804" i="5"/>
  <c r="AP805" i="5"/>
  <c r="AQ805" i="5"/>
  <c r="AP806" i="5"/>
  <c r="AQ806" i="5"/>
  <c r="AP807" i="5"/>
  <c r="AD807" i="5" s="1"/>
  <c r="AQ807" i="5"/>
  <c r="AP808" i="5"/>
  <c r="AQ808" i="5"/>
  <c r="AP809" i="5"/>
  <c r="AQ809" i="5"/>
  <c r="AP810" i="5"/>
  <c r="AQ810" i="5"/>
  <c r="AP811" i="5"/>
  <c r="AQ811" i="5"/>
  <c r="AP812" i="5"/>
  <c r="AQ812" i="5"/>
  <c r="AP813" i="5"/>
  <c r="AQ813" i="5"/>
  <c r="AP814" i="5"/>
  <c r="AQ814" i="5"/>
  <c r="AP815" i="5"/>
  <c r="AQ815" i="5"/>
  <c r="AP816" i="5"/>
  <c r="AQ816" i="5"/>
  <c r="AP817" i="5"/>
  <c r="AQ817" i="5"/>
  <c r="AP818" i="5"/>
  <c r="AQ818" i="5"/>
  <c r="AP819" i="5"/>
  <c r="AQ819" i="5"/>
  <c r="AP820" i="5"/>
  <c r="AQ820" i="5"/>
  <c r="AP821" i="5"/>
  <c r="AQ821" i="5"/>
  <c r="AP822" i="5"/>
  <c r="AQ822" i="5"/>
  <c r="AP823" i="5"/>
  <c r="AQ823" i="5"/>
  <c r="AP824" i="5"/>
  <c r="AQ824" i="5"/>
  <c r="AP825" i="5"/>
  <c r="AQ825" i="5"/>
  <c r="AP826" i="5"/>
  <c r="AQ826" i="5"/>
  <c r="AP827" i="5"/>
  <c r="AQ827" i="5"/>
  <c r="AP828" i="5"/>
  <c r="AQ828" i="5"/>
  <c r="AP829" i="5"/>
  <c r="AQ829" i="5"/>
  <c r="AP830" i="5"/>
  <c r="AQ830" i="5"/>
  <c r="AP831" i="5"/>
  <c r="AQ831" i="5"/>
  <c r="AP832" i="5"/>
  <c r="AQ832" i="5"/>
  <c r="AP833" i="5"/>
  <c r="AQ833" i="5"/>
  <c r="AP834" i="5"/>
  <c r="AQ834" i="5"/>
  <c r="AP835" i="5"/>
  <c r="AQ835" i="5"/>
  <c r="AP836" i="5"/>
  <c r="AQ836" i="5"/>
  <c r="AP837" i="5"/>
  <c r="AQ837" i="5"/>
  <c r="AP838" i="5"/>
  <c r="AQ838" i="5"/>
  <c r="AP839" i="5"/>
  <c r="AQ839" i="5"/>
  <c r="AP840" i="5"/>
  <c r="AQ840" i="5"/>
  <c r="AP841" i="5"/>
  <c r="AQ841" i="5"/>
  <c r="AP842" i="5"/>
  <c r="AQ842" i="5"/>
  <c r="AG842" i="5" s="1"/>
  <c r="AP843" i="5"/>
  <c r="AQ843" i="5"/>
  <c r="AP844" i="5"/>
  <c r="AQ844" i="5"/>
  <c r="AP845" i="5"/>
  <c r="AQ845" i="5"/>
  <c r="AP846" i="5"/>
  <c r="AQ846" i="5"/>
  <c r="AP847" i="5"/>
  <c r="AQ847" i="5"/>
  <c r="AP848" i="5"/>
  <c r="AQ848" i="5"/>
  <c r="AP849" i="5"/>
  <c r="AQ849" i="5"/>
  <c r="AP850" i="5"/>
  <c r="AQ850" i="5"/>
  <c r="AP851" i="5"/>
  <c r="AQ851" i="5"/>
  <c r="AP852" i="5"/>
  <c r="AQ852" i="5"/>
  <c r="AP853" i="5"/>
  <c r="AQ853" i="5"/>
  <c r="AP854" i="5"/>
  <c r="AQ854" i="5"/>
  <c r="AP855" i="5"/>
  <c r="AQ855" i="5"/>
  <c r="AP856" i="5"/>
  <c r="AQ856" i="5"/>
  <c r="AP857" i="5"/>
  <c r="AQ857" i="5"/>
  <c r="AP858" i="5"/>
  <c r="AQ858" i="5"/>
  <c r="AP859" i="5"/>
  <c r="AQ859" i="5"/>
  <c r="AP860" i="5"/>
  <c r="AQ860" i="5"/>
  <c r="AP861" i="5"/>
  <c r="AQ861" i="5"/>
  <c r="AP862" i="5"/>
  <c r="AQ862" i="5"/>
  <c r="AP863" i="5"/>
  <c r="AQ863" i="5"/>
  <c r="AP864" i="5"/>
  <c r="AQ864" i="5"/>
  <c r="AP865" i="5"/>
  <c r="AQ865" i="5"/>
  <c r="AP866" i="5"/>
  <c r="AQ866" i="5"/>
  <c r="AP867" i="5"/>
  <c r="AQ867" i="5"/>
  <c r="AP868" i="5"/>
  <c r="AQ868" i="5"/>
  <c r="AP869" i="5"/>
  <c r="AQ869" i="5"/>
  <c r="AP870" i="5"/>
  <c r="AQ870" i="5"/>
  <c r="AP871" i="5"/>
  <c r="AQ871" i="5"/>
  <c r="AP872" i="5"/>
  <c r="AQ872" i="5"/>
  <c r="AP873" i="5"/>
  <c r="AQ873" i="5"/>
  <c r="AP874" i="5"/>
  <c r="AQ874" i="5"/>
  <c r="AP875" i="5"/>
  <c r="AQ875" i="5"/>
  <c r="AP876" i="5"/>
  <c r="AQ876" i="5"/>
  <c r="AP877" i="5"/>
  <c r="AQ877" i="5"/>
  <c r="AP878" i="5"/>
  <c r="AQ878" i="5"/>
  <c r="AP879" i="5"/>
  <c r="AQ879" i="5"/>
  <c r="AP880" i="5"/>
  <c r="AQ880" i="5"/>
  <c r="AP881" i="5"/>
  <c r="AQ881" i="5"/>
  <c r="AP882" i="5"/>
  <c r="AQ882" i="5"/>
  <c r="AP883" i="5"/>
  <c r="AQ883" i="5"/>
  <c r="AP884" i="5"/>
  <c r="AQ884" i="5"/>
  <c r="AP885" i="5"/>
  <c r="AQ885" i="5"/>
  <c r="AP886" i="5"/>
  <c r="AQ886" i="5"/>
  <c r="AP887" i="5"/>
  <c r="AQ887" i="5"/>
  <c r="AP888" i="5"/>
  <c r="AQ888" i="5"/>
  <c r="AP889" i="5"/>
  <c r="AQ889" i="5"/>
  <c r="AP890" i="5"/>
  <c r="AQ890" i="5"/>
  <c r="AP891" i="5"/>
  <c r="AQ891" i="5"/>
  <c r="AP892" i="5"/>
  <c r="AQ892" i="5"/>
  <c r="AP893" i="5"/>
  <c r="AQ893" i="5"/>
  <c r="AP894" i="5"/>
  <c r="AQ894" i="5"/>
  <c r="AP895" i="5"/>
  <c r="AQ895" i="5"/>
  <c r="AP896" i="5"/>
  <c r="AQ896" i="5"/>
  <c r="AP897" i="5"/>
  <c r="AQ897" i="5"/>
  <c r="AP898" i="5"/>
  <c r="AQ898" i="5"/>
  <c r="AP899" i="5"/>
  <c r="AQ899" i="5"/>
  <c r="AP900" i="5"/>
  <c r="AQ900" i="5"/>
  <c r="AP901" i="5"/>
  <c r="AQ901" i="5"/>
  <c r="AP902" i="5"/>
  <c r="AQ902" i="5"/>
  <c r="AP903" i="5"/>
  <c r="AQ903" i="5"/>
  <c r="AP904" i="5"/>
  <c r="AQ904" i="5"/>
  <c r="AP905" i="5"/>
  <c r="AQ905" i="5"/>
  <c r="AP906" i="5"/>
  <c r="AQ906" i="5"/>
  <c r="AP907" i="5"/>
  <c r="AQ907" i="5"/>
  <c r="AP908" i="5"/>
  <c r="AQ908" i="5"/>
  <c r="AP909" i="5"/>
  <c r="AQ909" i="5"/>
  <c r="AP910" i="5"/>
  <c r="AQ910" i="5"/>
  <c r="AP911" i="5"/>
  <c r="AQ911" i="5"/>
  <c r="AP912" i="5"/>
  <c r="AQ912" i="5"/>
  <c r="AP913" i="5"/>
  <c r="AQ913" i="5"/>
  <c r="AP914" i="5"/>
  <c r="AQ914" i="5"/>
  <c r="AP915" i="5"/>
  <c r="AQ915" i="5"/>
  <c r="AP916" i="5"/>
  <c r="AQ916" i="5"/>
  <c r="AP917" i="5"/>
  <c r="AQ917" i="5"/>
  <c r="AP918" i="5"/>
  <c r="AQ918" i="5"/>
  <c r="AP919" i="5"/>
  <c r="AQ919" i="5"/>
  <c r="AP920" i="5"/>
  <c r="AQ920" i="5"/>
  <c r="AP921" i="5"/>
  <c r="AQ921" i="5"/>
  <c r="AP922" i="5"/>
  <c r="AQ922" i="5"/>
  <c r="AP923" i="5"/>
  <c r="AQ923" i="5"/>
  <c r="AP924" i="5"/>
  <c r="AQ924" i="5"/>
  <c r="AP925" i="5"/>
  <c r="AQ925" i="5"/>
  <c r="AP926" i="5"/>
  <c r="AQ926" i="5"/>
  <c r="AP927" i="5"/>
  <c r="AQ927" i="5"/>
  <c r="AP928" i="5"/>
  <c r="AQ928" i="5"/>
  <c r="AP929" i="5"/>
  <c r="AQ929" i="5"/>
  <c r="AP930" i="5"/>
  <c r="AQ930" i="5"/>
  <c r="AP931" i="5"/>
  <c r="AQ931" i="5"/>
  <c r="AP932" i="5"/>
  <c r="AQ932" i="5"/>
  <c r="AP933" i="5"/>
  <c r="AQ933" i="5"/>
  <c r="AP934" i="5"/>
  <c r="AQ934" i="5"/>
  <c r="AP935" i="5"/>
  <c r="AQ935" i="5"/>
  <c r="AP936" i="5"/>
  <c r="AQ936" i="5"/>
  <c r="AP937" i="5"/>
  <c r="AQ937" i="5"/>
  <c r="AP938" i="5"/>
  <c r="AQ938" i="5"/>
  <c r="AP939" i="5"/>
  <c r="AQ939" i="5"/>
  <c r="AP940" i="5"/>
  <c r="AQ940" i="5"/>
  <c r="AP941" i="5"/>
  <c r="AQ941" i="5"/>
  <c r="AP942" i="5"/>
  <c r="AQ942" i="5"/>
  <c r="AP943" i="5"/>
  <c r="AQ943" i="5"/>
  <c r="AP944" i="5"/>
  <c r="AQ944" i="5"/>
  <c r="AP945" i="5"/>
  <c r="AQ945" i="5"/>
  <c r="AP946" i="5"/>
  <c r="AQ946" i="5"/>
  <c r="AP947" i="5"/>
  <c r="AQ947" i="5"/>
  <c r="AP948" i="5"/>
  <c r="AQ948" i="5"/>
  <c r="AP949" i="5"/>
  <c r="AQ949" i="5"/>
  <c r="AG949" i="5" s="1"/>
  <c r="AP950" i="5"/>
  <c r="AQ950" i="5"/>
  <c r="AP951" i="5"/>
  <c r="AQ951" i="5"/>
  <c r="AP952" i="5"/>
  <c r="AQ952" i="5"/>
  <c r="AP953" i="5"/>
  <c r="AQ953" i="5"/>
  <c r="AP954" i="5"/>
  <c r="AQ954" i="5"/>
  <c r="AP955" i="5"/>
  <c r="AQ955" i="5"/>
  <c r="AP956" i="5"/>
  <c r="AQ956" i="5"/>
  <c r="AE956" i="5" s="1"/>
  <c r="AP957" i="5"/>
  <c r="AQ957" i="5"/>
  <c r="AP958" i="5"/>
  <c r="AQ958" i="5"/>
  <c r="AP959" i="5"/>
  <c r="AQ959" i="5"/>
  <c r="AP960" i="5"/>
  <c r="AQ960" i="5"/>
  <c r="AP961" i="5"/>
  <c r="AQ961" i="5"/>
  <c r="AP962" i="5"/>
  <c r="AQ962" i="5"/>
  <c r="AP963" i="5"/>
  <c r="AQ963" i="5"/>
  <c r="AP964" i="5"/>
  <c r="AQ964" i="5"/>
  <c r="AP965" i="5"/>
  <c r="AQ965" i="5"/>
  <c r="AP966" i="5"/>
  <c r="AQ966" i="5"/>
  <c r="AP967" i="5"/>
  <c r="AQ967" i="5"/>
  <c r="AP968" i="5"/>
  <c r="AQ968" i="5"/>
  <c r="AP969" i="5"/>
  <c r="AQ969" i="5"/>
  <c r="AP970" i="5"/>
  <c r="AQ970" i="5"/>
  <c r="AP971" i="5"/>
  <c r="AQ971" i="5"/>
  <c r="AP972" i="5"/>
  <c r="AQ972" i="5"/>
  <c r="AP973" i="5"/>
  <c r="AQ973" i="5"/>
  <c r="AP974" i="5"/>
  <c r="AQ974" i="5"/>
  <c r="AP975" i="5"/>
  <c r="AQ975" i="5"/>
  <c r="AP976" i="5"/>
  <c r="AQ976" i="5"/>
  <c r="AP977" i="5"/>
  <c r="AQ977" i="5"/>
  <c r="AP978" i="5"/>
  <c r="AQ978" i="5"/>
  <c r="AP979" i="5"/>
  <c r="AQ979" i="5"/>
  <c r="AP980" i="5"/>
  <c r="AQ980" i="5"/>
  <c r="AP981" i="5"/>
  <c r="AQ981" i="5"/>
  <c r="AP982" i="5"/>
  <c r="AQ982" i="5"/>
  <c r="AP983" i="5"/>
  <c r="AQ983" i="5"/>
  <c r="AP984" i="5"/>
  <c r="AQ984" i="5"/>
  <c r="AP985" i="5"/>
  <c r="AQ985" i="5"/>
  <c r="AP986" i="5"/>
  <c r="AQ986" i="5"/>
  <c r="AP987" i="5"/>
  <c r="AQ987" i="5"/>
  <c r="AP988" i="5"/>
  <c r="AQ988" i="5"/>
  <c r="AP989" i="5"/>
  <c r="AQ989" i="5"/>
  <c r="AP990" i="5"/>
  <c r="AQ990" i="5"/>
  <c r="AP991" i="5"/>
  <c r="AQ991" i="5"/>
  <c r="AP992" i="5"/>
  <c r="AQ992" i="5"/>
  <c r="AP993" i="5"/>
  <c r="AQ993" i="5"/>
  <c r="AP994" i="5"/>
  <c r="AQ994" i="5"/>
  <c r="AP995" i="5"/>
  <c r="AQ995" i="5"/>
  <c r="AP996" i="5"/>
  <c r="AQ996" i="5"/>
  <c r="AP997" i="5"/>
  <c r="AQ997" i="5"/>
  <c r="AP998" i="5"/>
  <c r="AQ998" i="5"/>
  <c r="AP999" i="5"/>
  <c r="AQ999" i="5"/>
  <c r="AP1000" i="5"/>
  <c r="AQ1000" i="5"/>
  <c r="AP1001" i="5"/>
  <c r="AQ1001" i="5"/>
  <c r="AP1002" i="5"/>
  <c r="AQ1002" i="5"/>
  <c r="AP1003" i="5"/>
  <c r="AQ1003" i="5"/>
  <c r="AP1004" i="5"/>
  <c r="AQ1004" i="5"/>
  <c r="AP1005" i="5"/>
  <c r="AQ1005" i="5"/>
  <c r="AP1006" i="5"/>
  <c r="AQ1006" i="5"/>
  <c r="AP1007" i="5"/>
  <c r="AQ1007" i="5"/>
  <c r="AP1008" i="5"/>
  <c r="AQ1008" i="5"/>
  <c r="AP1009" i="5"/>
  <c r="AQ1009" i="5"/>
  <c r="AP1010" i="5"/>
  <c r="AQ1010" i="5"/>
  <c r="AP1011" i="5"/>
  <c r="AQ1011" i="5"/>
  <c r="AP1012" i="5"/>
  <c r="AQ1012" i="5"/>
  <c r="AP1013" i="5"/>
  <c r="AQ1013" i="5"/>
  <c r="AP1014" i="5"/>
  <c r="AQ1014" i="5"/>
  <c r="AP1015" i="5"/>
  <c r="AQ1015" i="5"/>
  <c r="AP1016" i="5"/>
  <c r="AQ1016" i="5"/>
  <c r="AP1017" i="5"/>
  <c r="AQ1017" i="5"/>
  <c r="AP1018" i="5"/>
  <c r="AQ1018" i="5"/>
  <c r="AP1019" i="5"/>
  <c r="AQ1019" i="5"/>
  <c r="AP1020" i="5"/>
  <c r="AQ1020" i="5"/>
  <c r="AP1021" i="5"/>
  <c r="AQ1021" i="5"/>
  <c r="AP1022" i="5"/>
  <c r="AQ1022" i="5"/>
  <c r="AP1023" i="5"/>
  <c r="AQ1023" i="5"/>
  <c r="AP1024" i="5"/>
  <c r="AQ1024" i="5"/>
  <c r="AP1025" i="5"/>
  <c r="AQ1025" i="5"/>
  <c r="AP1026" i="5"/>
  <c r="AQ1026" i="5"/>
  <c r="AP1027" i="5"/>
  <c r="AQ1027" i="5"/>
  <c r="AP1028" i="5"/>
  <c r="AQ1028" i="5"/>
  <c r="AP1029" i="5"/>
  <c r="AQ1029" i="5"/>
  <c r="AP1030" i="5"/>
  <c r="AQ1030" i="5"/>
  <c r="AP1031" i="5"/>
  <c r="AQ1031" i="5"/>
  <c r="AP1032" i="5"/>
  <c r="AQ1032" i="5"/>
  <c r="AP1033" i="5"/>
  <c r="AQ1033" i="5"/>
  <c r="AP1034" i="5"/>
  <c r="AQ1034" i="5"/>
  <c r="AP1035" i="5"/>
  <c r="AQ1035" i="5"/>
  <c r="AP1036" i="5"/>
  <c r="AQ1036" i="5"/>
  <c r="AP1037" i="5"/>
  <c r="AQ1037" i="5"/>
  <c r="AP1038" i="5"/>
  <c r="AQ1038" i="5"/>
  <c r="AP1039" i="5"/>
  <c r="AQ1039" i="5"/>
  <c r="AG1039" i="5" s="1"/>
  <c r="AP1040" i="5"/>
  <c r="AQ1040" i="5"/>
  <c r="AP1041" i="5"/>
  <c r="AQ1041" i="5"/>
  <c r="AP1042" i="5"/>
  <c r="AQ1042" i="5"/>
  <c r="AP1043" i="5"/>
  <c r="AQ1043" i="5"/>
  <c r="AP1044" i="5"/>
  <c r="AQ1044" i="5"/>
  <c r="AP1045" i="5"/>
  <c r="AQ1045" i="5"/>
  <c r="AG1045" i="5" s="1"/>
  <c r="AP1046" i="5"/>
  <c r="AQ1046" i="5"/>
  <c r="AG1046" i="5" s="1"/>
  <c r="AP1047" i="5"/>
  <c r="AQ1047" i="5"/>
  <c r="AP1048" i="5"/>
  <c r="AQ1048" i="5"/>
  <c r="AP1049" i="5"/>
  <c r="AQ1049" i="5"/>
  <c r="AP1050" i="5"/>
  <c r="AQ1050" i="5"/>
  <c r="AP1051" i="5"/>
  <c r="AQ1051" i="5"/>
  <c r="AP1052" i="5"/>
  <c r="AQ1052" i="5"/>
  <c r="AP1053" i="5"/>
  <c r="AQ1053" i="5"/>
  <c r="AP1054" i="5"/>
  <c r="AQ1054" i="5"/>
  <c r="AP1055" i="5"/>
  <c r="AQ1055" i="5"/>
  <c r="AP1056" i="5"/>
  <c r="AQ1056" i="5"/>
  <c r="AP1057" i="5"/>
  <c r="AQ1057" i="5"/>
  <c r="AP1058" i="5"/>
  <c r="AQ1058" i="5"/>
  <c r="AP1059" i="5"/>
  <c r="AQ1059" i="5"/>
  <c r="AP1060" i="5"/>
  <c r="AQ1060" i="5"/>
  <c r="AP1061" i="5"/>
  <c r="AQ1061" i="5"/>
  <c r="AP1062" i="5"/>
  <c r="AQ1062" i="5"/>
  <c r="AG1062" i="5" s="1"/>
  <c r="AP1063" i="5"/>
  <c r="AQ1063" i="5"/>
  <c r="AP1064" i="5"/>
  <c r="AQ1064" i="5"/>
  <c r="AP1065" i="5"/>
  <c r="AQ1065" i="5"/>
  <c r="AP1066" i="5"/>
  <c r="AQ1066" i="5"/>
  <c r="AP1067" i="5"/>
  <c r="AQ1067" i="5"/>
  <c r="AP1068" i="5"/>
  <c r="AQ1068" i="5"/>
  <c r="AP1069" i="5"/>
  <c r="AQ1069" i="5"/>
  <c r="AG1069" i="5" s="1"/>
  <c r="AP1070" i="5"/>
  <c r="AQ1070" i="5"/>
  <c r="AG1070" i="5" s="1"/>
  <c r="AP1071" i="5"/>
  <c r="AQ1071" i="5"/>
  <c r="AP1072" i="5"/>
  <c r="AQ1072" i="5"/>
  <c r="AP1073" i="5"/>
  <c r="AQ1073" i="5"/>
  <c r="AP1074" i="5"/>
  <c r="AQ1074" i="5"/>
  <c r="AP1075" i="5"/>
  <c r="AQ1075" i="5"/>
  <c r="AP1076" i="5"/>
  <c r="AD1076" i="5" s="1"/>
  <c r="AQ1076" i="5"/>
  <c r="AP1077" i="5"/>
  <c r="AQ1077" i="5"/>
  <c r="AP1078" i="5"/>
  <c r="AQ1078" i="5"/>
  <c r="AP1079" i="5"/>
  <c r="AQ1079" i="5"/>
  <c r="AP1080" i="5"/>
  <c r="AQ1080" i="5"/>
  <c r="AP1081" i="5"/>
  <c r="AQ1081" i="5"/>
  <c r="AP1082" i="5"/>
  <c r="AQ1082" i="5"/>
  <c r="AP1083" i="5"/>
  <c r="AD1083" i="5" s="1"/>
  <c r="AQ1083" i="5"/>
  <c r="AP1084" i="5"/>
  <c r="AQ1084" i="5"/>
  <c r="AP1085" i="5"/>
  <c r="AQ1085" i="5"/>
  <c r="AP1086" i="5"/>
  <c r="AQ1086" i="5"/>
  <c r="AP1087" i="5"/>
  <c r="AQ1087" i="5"/>
  <c r="AP1088" i="5"/>
  <c r="AQ1088" i="5"/>
  <c r="AP1089" i="5"/>
  <c r="AQ1089" i="5"/>
  <c r="AP1090" i="5"/>
  <c r="AQ1090" i="5"/>
  <c r="AP1091" i="5"/>
  <c r="AQ1091" i="5"/>
  <c r="AP1092" i="5"/>
  <c r="AQ1092" i="5"/>
  <c r="AP1093" i="5"/>
  <c r="AQ1093" i="5"/>
  <c r="AP1094" i="5"/>
  <c r="AQ1094" i="5"/>
  <c r="AP1095" i="5"/>
  <c r="AQ1095" i="5"/>
  <c r="AP1096" i="5"/>
  <c r="AQ1096" i="5"/>
  <c r="AP1097" i="5"/>
  <c r="AQ1097" i="5"/>
  <c r="AP1098" i="5"/>
  <c r="AQ1098" i="5"/>
  <c r="AP1099" i="5"/>
  <c r="AQ1099" i="5"/>
  <c r="AG1099" i="5" s="1"/>
  <c r="AP1100" i="5"/>
  <c r="AQ1100" i="5"/>
  <c r="AP1101" i="5"/>
  <c r="AQ1101" i="5"/>
  <c r="AP1102" i="5"/>
  <c r="AQ1102" i="5"/>
  <c r="AP1103" i="5"/>
  <c r="AQ1103" i="5"/>
  <c r="AP1104" i="5"/>
  <c r="AQ1104" i="5"/>
  <c r="AP1105" i="5"/>
  <c r="AQ1105" i="5"/>
  <c r="AP1106" i="5"/>
  <c r="AQ1106" i="5"/>
  <c r="AP1107" i="5"/>
  <c r="AQ1107" i="5"/>
  <c r="AP1108" i="5"/>
  <c r="AQ1108" i="5"/>
  <c r="AP1109" i="5"/>
  <c r="AQ1109" i="5"/>
  <c r="AP1110" i="5"/>
  <c r="AQ1110" i="5"/>
  <c r="AP1111" i="5"/>
  <c r="AQ1111" i="5"/>
  <c r="AP1112" i="5"/>
  <c r="AQ1112" i="5"/>
  <c r="AP1113" i="5"/>
  <c r="AQ1113" i="5"/>
  <c r="AP1114" i="5"/>
  <c r="AQ1114" i="5"/>
  <c r="AP1115" i="5"/>
  <c r="AQ1115" i="5"/>
  <c r="AP1116" i="5"/>
  <c r="AQ1116" i="5"/>
  <c r="AP1117" i="5"/>
  <c r="AQ1117" i="5"/>
  <c r="AP1118" i="5"/>
  <c r="AQ1118" i="5"/>
  <c r="AP1119" i="5"/>
  <c r="AQ1119" i="5"/>
  <c r="AP1120" i="5"/>
  <c r="AQ1120" i="5"/>
  <c r="AP1121" i="5"/>
  <c r="AQ1121" i="5"/>
  <c r="AP1122" i="5"/>
  <c r="AQ1122" i="5"/>
  <c r="AP1123" i="5"/>
  <c r="AQ1123" i="5"/>
  <c r="AP1124" i="5"/>
  <c r="AQ1124" i="5"/>
  <c r="AP1125" i="5"/>
  <c r="AQ1125" i="5"/>
  <c r="AP1126" i="5"/>
  <c r="AQ1126" i="5"/>
  <c r="AP1127" i="5"/>
  <c r="AQ1127" i="5"/>
  <c r="AP1128" i="5"/>
  <c r="AQ1128" i="5"/>
  <c r="AP1129" i="5"/>
  <c r="AQ1129" i="5"/>
  <c r="AP1130" i="5"/>
  <c r="AQ1130" i="5"/>
  <c r="AP1131" i="5"/>
  <c r="AQ1131" i="5"/>
  <c r="AP1132" i="5"/>
  <c r="AQ1132" i="5"/>
  <c r="AP1133" i="5"/>
  <c r="AQ1133" i="5"/>
  <c r="AP1134" i="5"/>
  <c r="AQ1134" i="5"/>
  <c r="AP1135" i="5"/>
  <c r="AQ1135" i="5"/>
  <c r="AG1135" i="5" s="1"/>
  <c r="AP1136" i="5"/>
  <c r="AQ1136" i="5"/>
  <c r="AP1137" i="5"/>
  <c r="AQ1137" i="5"/>
  <c r="AP1138" i="5"/>
  <c r="AQ1138" i="5"/>
  <c r="AP1139" i="5"/>
  <c r="AQ1139" i="5"/>
  <c r="AP1140" i="5"/>
  <c r="AQ1140" i="5"/>
  <c r="AP1141" i="5"/>
  <c r="AQ1141" i="5"/>
  <c r="AG1141" i="5" s="1"/>
  <c r="AP1142" i="5"/>
  <c r="AQ1142" i="5"/>
  <c r="AG1142" i="5" s="1"/>
  <c r="AP1143" i="5"/>
  <c r="AQ1143" i="5"/>
  <c r="AP1144" i="5"/>
  <c r="AQ1144" i="5"/>
  <c r="AP1145" i="5"/>
  <c r="AQ1145" i="5"/>
  <c r="AP1146" i="5"/>
  <c r="AQ1146" i="5"/>
  <c r="AP1147" i="5"/>
  <c r="AQ1147" i="5"/>
  <c r="AP1148" i="5"/>
  <c r="AQ1148" i="5"/>
  <c r="AP1149" i="5"/>
  <c r="AQ1149" i="5"/>
  <c r="AP1150" i="5"/>
  <c r="AQ1150" i="5"/>
  <c r="AP1151" i="5"/>
  <c r="AQ1151" i="5"/>
  <c r="AP1152" i="5"/>
  <c r="AQ1152" i="5"/>
  <c r="AP1153" i="5"/>
  <c r="AQ1153" i="5"/>
  <c r="AP1154" i="5"/>
  <c r="AQ1154" i="5"/>
  <c r="AP1155" i="5"/>
  <c r="AQ1155" i="5"/>
  <c r="AP1156" i="5"/>
  <c r="AQ1156" i="5"/>
  <c r="AP1157" i="5"/>
  <c r="AQ1157" i="5"/>
  <c r="AP1158" i="5"/>
  <c r="AQ1158" i="5"/>
  <c r="AP1159" i="5"/>
  <c r="AQ1159" i="5"/>
  <c r="AP1160" i="5"/>
  <c r="AQ1160" i="5"/>
  <c r="AP1161" i="5"/>
  <c r="AQ1161" i="5"/>
  <c r="AP1162" i="5"/>
  <c r="AQ1162" i="5"/>
  <c r="AP1163" i="5"/>
  <c r="AQ1163" i="5"/>
  <c r="AP1164" i="5"/>
  <c r="AQ1164" i="5"/>
  <c r="AP1165" i="5"/>
  <c r="AQ1165" i="5"/>
  <c r="AP1166" i="5"/>
  <c r="AQ1166" i="5"/>
  <c r="AP1167" i="5"/>
  <c r="AQ1167" i="5"/>
  <c r="AP1168" i="5"/>
  <c r="AQ1168" i="5"/>
  <c r="AP1169" i="5"/>
  <c r="AQ1169" i="5"/>
  <c r="AP1170" i="5"/>
  <c r="AQ1170" i="5"/>
  <c r="AP1171" i="5"/>
  <c r="AQ1171" i="5"/>
  <c r="AP1172" i="5"/>
  <c r="AQ1172" i="5"/>
  <c r="AP1173" i="5"/>
  <c r="AQ1173" i="5"/>
  <c r="AP1174" i="5"/>
  <c r="AQ1174" i="5"/>
  <c r="AP1175" i="5"/>
  <c r="AQ1175" i="5"/>
  <c r="AP1176" i="5"/>
  <c r="AQ1176" i="5"/>
  <c r="AP1177" i="5"/>
  <c r="AQ1177" i="5"/>
  <c r="AP1178" i="5"/>
  <c r="AQ1178" i="5"/>
  <c r="AP1179" i="5"/>
  <c r="AQ1179" i="5"/>
  <c r="AP1180" i="5"/>
  <c r="AQ1180" i="5"/>
  <c r="AP1181" i="5"/>
  <c r="AQ1181" i="5"/>
  <c r="AP1182" i="5"/>
  <c r="AQ1182" i="5"/>
  <c r="AP1183" i="5"/>
  <c r="AQ1183" i="5"/>
  <c r="AP1184" i="5"/>
  <c r="AQ1184" i="5"/>
  <c r="AP1185" i="5"/>
  <c r="AQ1185" i="5"/>
  <c r="AP1186" i="5"/>
  <c r="AQ1186" i="5"/>
  <c r="AP1187" i="5"/>
  <c r="AQ1187" i="5"/>
  <c r="AP1188" i="5"/>
  <c r="AQ1188" i="5"/>
  <c r="AP1189" i="5"/>
  <c r="AQ1189" i="5"/>
  <c r="AP1190" i="5"/>
  <c r="AQ1190" i="5"/>
  <c r="AP1191" i="5"/>
  <c r="AQ1191" i="5"/>
  <c r="AP1192" i="5"/>
  <c r="AQ1192" i="5"/>
  <c r="AP1193" i="5"/>
  <c r="AQ1193" i="5"/>
  <c r="AP1194" i="5"/>
  <c r="AQ1194" i="5"/>
  <c r="AP1195" i="5"/>
  <c r="AQ1195" i="5"/>
  <c r="AP1196" i="5"/>
  <c r="AQ1196" i="5"/>
  <c r="AP1197" i="5"/>
  <c r="AQ1197" i="5"/>
  <c r="AP1198" i="5"/>
  <c r="AQ1198" i="5"/>
  <c r="AP1199" i="5"/>
  <c r="AQ1199" i="5"/>
  <c r="AP1200" i="5"/>
  <c r="AQ1200" i="5"/>
  <c r="AG1200" i="5" s="1"/>
  <c r="AP1201" i="5"/>
  <c r="AQ1201" i="5"/>
  <c r="AG1201" i="5" s="1"/>
  <c r="AP1202" i="5"/>
  <c r="AQ1202" i="5"/>
  <c r="AP1203" i="5"/>
  <c r="AQ1203" i="5"/>
  <c r="AP1204" i="5"/>
  <c r="AQ1204" i="5"/>
  <c r="AP1205" i="5"/>
  <c r="AQ1205" i="5"/>
  <c r="AP1206" i="5"/>
  <c r="AQ1206" i="5"/>
  <c r="AP1207" i="5"/>
  <c r="AQ1207" i="5"/>
  <c r="AP1208" i="5"/>
  <c r="AD1208" i="5" s="1"/>
  <c r="AQ1208" i="5"/>
  <c r="AP1209" i="5"/>
  <c r="AQ1209" i="5"/>
  <c r="AG1209" i="5" s="1"/>
  <c r="AP1210" i="5"/>
  <c r="AQ1210" i="5"/>
  <c r="AP1211" i="5"/>
  <c r="AQ1211" i="5"/>
  <c r="AP1212" i="5"/>
  <c r="AQ1212" i="5"/>
  <c r="AP1213" i="5"/>
  <c r="AQ1213" i="5"/>
  <c r="AP1214" i="5"/>
  <c r="AQ1214" i="5"/>
  <c r="AG1214" i="5" s="1"/>
  <c r="AP1215" i="5"/>
  <c r="AQ1215" i="5"/>
  <c r="AG1215" i="5" s="1"/>
  <c r="AP1216" i="5"/>
  <c r="AQ1216" i="5"/>
  <c r="AP1217" i="5"/>
  <c r="AQ1217" i="5"/>
  <c r="AP1218" i="5"/>
  <c r="AQ1218" i="5"/>
  <c r="AP1219" i="5"/>
  <c r="AQ1219" i="5"/>
  <c r="AP1220" i="5"/>
  <c r="AQ1220" i="5"/>
  <c r="AP1221" i="5"/>
  <c r="AQ1221" i="5"/>
  <c r="AP1222" i="5"/>
  <c r="AQ1222" i="5"/>
  <c r="AP1223" i="5"/>
  <c r="AQ1223" i="5"/>
  <c r="AP1224" i="5"/>
  <c r="AQ1224" i="5"/>
  <c r="AP1225" i="5"/>
  <c r="AQ1225" i="5"/>
  <c r="AP1226" i="5"/>
  <c r="AQ1226" i="5"/>
  <c r="AP1227" i="5"/>
  <c r="AQ1227" i="5"/>
  <c r="AP1228" i="5"/>
  <c r="AQ1228" i="5"/>
  <c r="AP1229" i="5"/>
  <c r="AQ1229" i="5"/>
  <c r="AP1230" i="5"/>
  <c r="AQ1230" i="5"/>
  <c r="AG1230" i="5" s="1"/>
  <c r="AP1231" i="5"/>
  <c r="AQ1231" i="5"/>
  <c r="AP1232" i="5"/>
  <c r="AQ1232" i="5"/>
  <c r="AP1233" i="5"/>
  <c r="AQ1233" i="5"/>
  <c r="AP1234" i="5"/>
  <c r="AQ1234" i="5"/>
  <c r="AP1235" i="5"/>
  <c r="AQ1235" i="5"/>
  <c r="AP1236" i="5"/>
  <c r="AQ1236" i="5"/>
  <c r="AP1237" i="5"/>
  <c r="AQ1237" i="5"/>
  <c r="AP1238" i="5"/>
  <c r="AQ1238" i="5"/>
  <c r="AP1239" i="5"/>
  <c r="AQ1239" i="5"/>
  <c r="AP1240" i="5"/>
  <c r="AQ1240" i="5"/>
  <c r="AP1241" i="5"/>
  <c r="AQ1241" i="5"/>
  <c r="AP1242" i="5"/>
  <c r="AQ1242" i="5"/>
  <c r="AP1243" i="5"/>
  <c r="AQ1243" i="5"/>
  <c r="AP1244" i="5"/>
  <c r="AD1244" i="5" s="1"/>
  <c r="AQ1244" i="5"/>
  <c r="AP1245" i="5"/>
  <c r="AQ1245" i="5"/>
  <c r="AP1246" i="5"/>
  <c r="AQ1246" i="5"/>
  <c r="AP1247" i="5"/>
  <c r="AQ1247" i="5"/>
  <c r="AP1248" i="5"/>
  <c r="AQ1248" i="5"/>
  <c r="AP1249" i="5"/>
  <c r="AQ1249" i="5"/>
  <c r="AP1250" i="5"/>
  <c r="AQ1250" i="5"/>
  <c r="AP1251" i="5"/>
  <c r="AQ1251" i="5"/>
  <c r="AP1252" i="5"/>
  <c r="AQ1252" i="5"/>
  <c r="AP1253" i="5"/>
  <c r="AQ1253" i="5"/>
  <c r="AP1254" i="5"/>
  <c r="AQ1254" i="5"/>
  <c r="AP1255" i="5"/>
  <c r="AQ1255" i="5"/>
  <c r="AP1256" i="5"/>
  <c r="AQ1256" i="5"/>
  <c r="AP1257" i="5"/>
  <c r="AQ1257" i="5"/>
  <c r="AP1258" i="5"/>
  <c r="AQ1258" i="5"/>
  <c r="AP1259" i="5"/>
  <c r="AQ1259" i="5"/>
  <c r="AP1260" i="5"/>
  <c r="AQ1260" i="5"/>
  <c r="AP1261" i="5"/>
  <c r="AQ1261" i="5"/>
  <c r="AP1262" i="5"/>
  <c r="AQ1262" i="5"/>
  <c r="AP1263" i="5"/>
  <c r="AQ1263" i="5"/>
  <c r="AP1264" i="5"/>
  <c r="AQ1264" i="5"/>
  <c r="AP1265" i="5"/>
  <c r="AQ1265" i="5"/>
  <c r="AP1266" i="5"/>
  <c r="AQ1266" i="5"/>
  <c r="AP1267" i="5"/>
  <c r="AQ1267" i="5"/>
  <c r="AG1267" i="5" s="1"/>
  <c r="AP1268" i="5"/>
  <c r="AQ1268" i="5"/>
  <c r="AP1269" i="5"/>
  <c r="AQ1269" i="5"/>
  <c r="AP1270" i="5"/>
  <c r="AQ1270" i="5"/>
  <c r="AP1271" i="5"/>
  <c r="AQ1271" i="5"/>
  <c r="AP1272" i="5"/>
  <c r="AQ1272" i="5"/>
  <c r="AP1273" i="5"/>
  <c r="AQ1273" i="5"/>
  <c r="AG1273" i="5" s="1"/>
  <c r="AP1274" i="5"/>
  <c r="AQ1274" i="5"/>
  <c r="AG1274" i="5" s="1"/>
  <c r="AP1275" i="5"/>
  <c r="AQ1275" i="5"/>
  <c r="AP1276" i="5"/>
  <c r="AQ1276" i="5"/>
  <c r="AP1277" i="5"/>
  <c r="AQ1277" i="5"/>
  <c r="AP1278" i="5"/>
  <c r="AQ1278" i="5"/>
  <c r="AP1279" i="5"/>
  <c r="AQ1279" i="5"/>
  <c r="AP1280" i="5"/>
  <c r="AQ1280" i="5"/>
  <c r="AG1280" i="5" s="1"/>
  <c r="AP1281" i="5"/>
  <c r="AQ1281" i="5"/>
  <c r="AG1281" i="5" s="1"/>
  <c r="AP1282" i="5"/>
  <c r="AQ1282" i="5"/>
  <c r="AP1283" i="5"/>
  <c r="AQ1283" i="5"/>
  <c r="AP1284" i="5"/>
  <c r="AQ1284" i="5"/>
  <c r="AP1285" i="5"/>
  <c r="AQ1285" i="5"/>
  <c r="AP1286" i="5"/>
  <c r="AQ1286" i="5"/>
  <c r="AP1287" i="5"/>
  <c r="AQ1287" i="5"/>
  <c r="AP1288" i="5"/>
  <c r="AQ1288" i="5"/>
  <c r="AP1289" i="5"/>
  <c r="AQ1289" i="5"/>
  <c r="AP1290" i="5"/>
  <c r="AQ1290" i="5"/>
  <c r="AP1291" i="5"/>
  <c r="AQ1291" i="5"/>
  <c r="AP1292" i="5"/>
  <c r="AQ1292" i="5"/>
  <c r="AP1293" i="5"/>
  <c r="AQ1293" i="5"/>
  <c r="AP1294" i="5"/>
  <c r="AQ1294" i="5"/>
  <c r="AP1295" i="5"/>
  <c r="AQ1295" i="5"/>
  <c r="AP1296" i="5"/>
  <c r="AQ1296" i="5"/>
  <c r="AP1297" i="5"/>
  <c r="AQ1297" i="5"/>
  <c r="AP1298" i="5"/>
  <c r="AQ1298" i="5"/>
  <c r="AP1299" i="5"/>
  <c r="AQ1299" i="5"/>
  <c r="AP1300" i="5"/>
  <c r="AQ1300" i="5"/>
  <c r="AP1301" i="5"/>
  <c r="AQ1301" i="5"/>
  <c r="AP1302" i="5"/>
  <c r="AD1302" i="5" s="1"/>
  <c r="AQ1302" i="5"/>
  <c r="AP1303" i="5"/>
  <c r="AQ1303" i="5"/>
  <c r="AP1304" i="5"/>
  <c r="AQ1304" i="5"/>
  <c r="AP1305" i="5"/>
  <c r="AQ1305" i="5"/>
  <c r="AP1306" i="5"/>
  <c r="AQ1306" i="5"/>
  <c r="AP1307" i="5"/>
  <c r="AQ1307" i="5"/>
  <c r="AP1308" i="5"/>
  <c r="AQ1308" i="5"/>
  <c r="AP1309" i="5"/>
  <c r="AQ1309" i="5"/>
  <c r="AG1309" i="5" s="1"/>
  <c r="AP1310" i="5"/>
  <c r="AQ1310" i="5"/>
  <c r="AP1311" i="5"/>
  <c r="AQ1311" i="5"/>
  <c r="AP1312" i="5"/>
  <c r="AQ1312" i="5"/>
  <c r="AP1313" i="5"/>
  <c r="AQ1313" i="5"/>
  <c r="AP1314" i="5"/>
  <c r="AQ1314" i="5"/>
  <c r="AP1315" i="5"/>
  <c r="AQ1315" i="5"/>
  <c r="AG1315" i="5" s="1"/>
  <c r="AP1316" i="5"/>
  <c r="AQ1316" i="5"/>
  <c r="AG1316" i="5" s="1"/>
  <c r="AP1317" i="5"/>
  <c r="AQ1317" i="5"/>
  <c r="AP1318" i="5"/>
  <c r="AQ1318" i="5"/>
  <c r="AP1319" i="5"/>
  <c r="AQ1319" i="5"/>
  <c r="AP1320" i="5"/>
  <c r="AQ1320" i="5"/>
  <c r="AP1321" i="5"/>
  <c r="AQ1321" i="5"/>
  <c r="AP1322" i="5"/>
  <c r="AQ1322" i="5"/>
  <c r="AP1323" i="5"/>
  <c r="AQ1323" i="5"/>
  <c r="AP1324" i="5"/>
  <c r="AQ1324" i="5"/>
  <c r="AP1325" i="5"/>
  <c r="AQ1325" i="5"/>
  <c r="AP1326" i="5"/>
  <c r="AQ1326" i="5"/>
  <c r="AP1327" i="5"/>
  <c r="AQ1327" i="5"/>
  <c r="AP1328" i="5"/>
  <c r="AQ1328" i="5"/>
  <c r="AP1329" i="5"/>
  <c r="AQ1329" i="5"/>
  <c r="AP1330" i="5"/>
  <c r="AQ1330" i="5"/>
  <c r="AG1330" i="5" s="1"/>
  <c r="AP1331" i="5"/>
  <c r="AQ1331" i="5"/>
  <c r="AP1332" i="5"/>
  <c r="AQ1332" i="5"/>
  <c r="AP1333" i="5"/>
  <c r="AQ1333" i="5"/>
  <c r="AP1334" i="5"/>
  <c r="AQ1334" i="5"/>
  <c r="AP1335" i="5"/>
  <c r="AQ1335" i="5"/>
  <c r="AP1336" i="5"/>
  <c r="AQ1336" i="5"/>
  <c r="AP1337" i="5"/>
  <c r="AQ1337" i="5"/>
  <c r="AP1338" i="5"/>
  <c r="AQ1338" i="5"/>
  <c r="AP1339" i="5"/>
  <c r="AQ1339" i="5"/>
  <c r="AP1340" i="5"/>
  <c r="AQ1340" i="5"/>
  <c r="AP1341" i="5"/>
  <c r="AQ1341" i="5"/>
  <c r="AP1342" i="5"/>
  <c r="AQ1342" i="5"/>
  <c r="AP1343" i="5"/>
  <c r="AQ1343" i="5"/>
  <c r="AP1344" i="5"/>
  <c r="AQ1344" i="5"/>
  <c r="AP1345" i="5"/>
  <c r="AQ1345" i="5"/>
  <c r="AP1346" i="5"/>
  <c r="AQ1346" i="5"/>
  <c r="AP1347" i="5"/>
  <c r="AQ1347" i="5"/>
  <c r="AP1348" i="5"/>
  <c r="AQ1348" i="5"/>
  <c r="AP1349" i="5"/>
  <c r="AQ1349" i="5"/>
  <c r="AP1350" i="5"/>
  <c r="AQ1350" i="5"/>
  <c r="AG1350" i="5" s="1"/>
  <c r="AP1351" i="5"/>
  <c r="AQ1351" i="5"/>
  <c r="AG1351" i="5" s="1"/>
  <c r="AP1352" i="5"/>
  <c r="AQ1352" i="5"/>
  <c r="AP1353" i="5"/>
  <c r="AQ1353" i="5"/>
  <c r="AP1354" i="5"/>
  <c r="AQ1354" i="5"/>
  <c r="AP1355" i="5"/>
  <c r="AQ1355" i="5"/>
  <c r="AP1356" i="5"/>
  <c r="AQ1356" i="5"/>
  <c r="AP1357" i="5"/>
  <c r="AQ1357" i="5"/>
  <c r="AP1358" i="5"/>
  <c r="AQ1358" i="5"/>
  <c r="AP1359" i="5"/>
  <c r="AQ1359" i="5"/>
  <c r="AP1360" i="5"/>
  <c r="AQ1360" i="5"/>
  <c r="AG1360" i="5" s="1"/>
  <c r="AP1361" i="5"/>
  <c r="AQ1361" i="5"/>
  <c r="AP1362" i="5"/>
  <c r="AQ1362" i="5"/>
  <c r="AP1363" i="5"/>
  <c r="AQ1363" i="5"/>
  <c r="AP1364" i="5"/>
  <c r="AQ1364" i="5"/>
  <c r="AP1365" i="5"/>
  <c r="AQ1365" i="5"/>
  <c r="AP1366" i="5"/>
  <c r="AQ1366" i="5"/>
  <c r="AP1367" i="5"/>
  <c r="AQ1367" i="5"/>
  <c r="AP1368" i="5"/>
  <c r="AQ1368" i="5"/>
  <c r="AP1369" i="5"/>
  <c r="AQ1369" i="5"/>
  <c r="AP1370" i="5"/>
  <c r="AQ1370" i="5"/>
  <c r="AP1371" i="5"/>
  <c r="AQ1371" i="5"/>
  <c r="AP1372" i="5"/>
  <c r="AQ1372" i="5"/>
  <c r="AP1373" i="5"/>
  <c r="AQ1373" i="5"/>
  <c r="AP1374" i="5"/>
  <c r="AQ1374" i="5"/>
  <c r="AP1375" i="5"/>
  <c r="AQ1375" i="5"/>
  <c r="AP1376" i="5"/>
  <c r="AQ1376" i="5"/>
  <c r="AP1377" i="5"/>
  <c r="AQ1377" i="5"/>
  <c r="AP1378" i="5"/>
  <c r="AQ1378" i="5"/>
  <c r="AP1379" i="5"/>
  <c r="AQ1379" i="5"/>
  <c r="AP1380" i="5"/>
  <c r="AQ1380" i="5"/>
  <c r="AP1381" i="5"/>
  <c r="AQ1381" i="5"/>
  <c r="AP1382" i="5"/>
  <c r="AD1382" i="5" s="1"/>
  <c r="AQ1382" i="5"/>
  <c r="AP1383" i="5"/>
  <c r="AQ1383" i="5"/>
  <c r="AG1383" i="5" s="1"/>
  <c r="AP1384" i="5"/>
  <c r="AQ1384" i="5"/>
  <c r="AP1385" i="5"/>
  <c r="AQ1385" i="5"/>
  <c r="AP1386" i="5"/>
  <c r="AQ1386" i="5"/>
  <c r="AP1387" i="5"/>
  <c r="AQ1387" i="5"/>
  <c r="AP1388" i="5"/>
  <c r="AQ1388" i="5"/>
  <c r="AP1389" i="5"/>
  <c r="AQ1389" i="5"/>
  <c r="AP1390" i="5"/>
  <c r="AD1390" i="5" s="1"/>
  <c r="AQ1390" i="5"/>
  <c r="AP1391" i="5"/>
  <c r="AQ1391" i="5"/>
  <c r="AP1392" i="5"/>
  <c r="AQ1392" i="5"/>
  <c r="AP1393" i="5"/>
  <c r="AQ1393" i="5"/>
  <c r="AP1394" i="5"/>
  <c r="AQ1394" i="5"/>
  <c r="AP1395" i="5"/>
  <c r="AQ1395" i="5"/>
  <c r="AP1396" i="5"/>
  <c r="AQ1396" i="5"/>
  <c r="AP1397" i="5"/>
  <c r="AQ1397" i="5"/>
  <c r="AP1398" i="5"/>
  <c r="AQ1398" i="5"/>
  <c r="AP1399" i="5"/>
  <c r="AQ1399" i="5"/>
  <c r="AP1400" i="5"/>
  <c r="AQ1400" i="5"/>
  <c r="AP1401" i="5"/>
  <c r="AQ1401" i="5"/>
  <c r="AP1402" i="5"/>
  <c r="AQ1402" i="5"/>
  <c r="AP1403" i="5"/>
  <c r="AQ1403" i="5"/>
  <c r="AP1404" i="5"/>
  <c r="AQ1404" i="5"/>
  <c r="AP1405" i="5"/>
  <c r="AQ1405" i="5"/>
  <c r="AP1406" i="5"/>
  <c r="AQ1406" i="5"/>
  <c r="AP1407" i="5"/>
  <c r="AQ1407" i="5"/>
  <c r="AP1408" i="5"/>
  <c r="AQ1408" i="5"/>
  <c r="AP1409" i="5"/>
  <c r="AQ1409" i="5"/>
  <c r="AP1410" i="5"/>
  <c r="AQ1410" i="5"/>
  <c r="AP1411" i="5"/>
  <c r="AQ1411" i="5"/>
  <c r="AG1411" i="5" s="1"/>
  <c r="AP1412" i="5"/>
  <c r="AQ1412" i="5"/>
  <c r="AG1412" i="5" s="1"/>
  <c r="AP1413" i="5"/>
  <c r="AQ1413" i="5"/>
  <c r="AP1414" i="5"/>
  <c r="AQ1414" i="5"/>
  <c r="AP1415" i="5"/>
  <c r="AQ1415" i="5"/>
  <c r="AP1416" i="5"/>
  <c r="AQ1416" i="5"/>
  <c r="AP1417" i="5"/>
  <c r="AQ1417" i="5"/>
  <c r="AG1417" i="5" s="1"/>
  <c r="AP1418" i="5"/>
  <c r="AQ1418" i="5"/>
  <c r="AG1418" i="5" s="1"/>
  <c r="AP1419" i="5"/>
  <c r="AQ1419" i="5"/>
  <c r="AP1420" i="5"/>
  <c r="AQ1420" i="5"/>
  <c r="AP1421" i="5"/>
  <c r="AQ1421" i="5"/>
  <c r="AP1422" i="5"/>
  <c r="AQ1422" i="5"/>
  <c r="AP1423" i="5"/>
  <c r="AQ1423" i="5"/>
  <c r="AG1423" i="5" s="1"/>
  <c r="AP1424" i="5"/>
  <c r="AQ1424" i="5"/>
  <c r="AG1424" i="5" s="1"/>
  <c r="AP1425" i="5"/>
  <c r="AQ1425" i="5"/>
  <c r="AP1426" i="5"/>
  <c r="AQ1426" i="5"/>
  <c r="AP1427" i="5"/>
  <c r="AQ1427" i="5"/>
  <c r="AP1428" i="5"/>
  <c r="AQ1428" i="5"/>
  <c r="AP1429" i="5"/>
  <c r="AQ1429" i="5"/>
  <c r="AG1429" i="5" s="1"/>
  <c r="AP1430" i="5"/>
  <c r="AQ1430" i="5"/>
  <c r="AG1430" i="5" s="1"/>
  <c r="AP1431" i="5"/>
  <c r="AQ1431" i="5"/>
  <c r="AP1432" i="5"/>
  <c r="AQ1432" i="5"/>
  <c r="AP1433" i="5"/>
  <c r="AQ1433" i="5"/>
  <c r="AP1434" i="5"/>
  <c r="AQ1434" i="5"/>
  <c r="AP1435" i="5"/>
  <c r="AQ1435" i="5"/>
  <c r="AP1436" i="5"/>
  <c r="AQ1436" i="5"/>
  <c r="AP1437" i="5"/>
  <c r="AQ1437" i="5"/>
  <c r="AP1438" i="5"/>
  <c r="AQ1438" i="5"/>
  <c r="AP1439" i="5"/>
  <c r="AQ1439" i="5"/>
  <c r="AP1440" i="5"/>
  <c r="AQ1440" i="5"/>
  <c r="AP1441" i="5"/>
  <c r="AQ1441" i="5"/>
  <c r="AP1442" i="5"/>
  <c r="AQ1442" i="5"/>
  <c r="AG1442" i="5" s="1"/>
  <c r="AP1443" i="5"/>
  <c r="AQ1443" i="5"/>
  <c r="AP1444" i="5"/>
  <c r="AQ1444" i="5"/>
  <c r="AP1445" i="5"/>
  <c r="AQ1445" i="5"/>
  <c r="AP1446" i="5"/>
  <c r="AQ1446" i="5"/>
  <c r="AP1447" i="5"/>
  <c r="AQ1447" i="5"/>
  <c r="AP1448" i="5"/>
  <c r="AQ1448" i="5"/>
  <c r="AP1449" i="5"/>
  <c r="AQ1449" i="5"/>
  <c r="AP1450" i="5"/>
  <c r="AQ1450" i="5"/>
  <c r="AP1451" i="5"/>
  <c r="AQ1451" i="5"/>
  <c r="AP1452" i="5"/>
  <c r="AQ1452" i="5"/>
  <c r="AP1453" i="5"/>
  <c r="AQ1453" i="5"/>
  <c r="AP1454" i="5"/>
  <c r="AQ1454" i="5"/>
  <c r="AP1455" i="5"/>
  <c r="AQ1455" i="5"/>
  <c r="AP1456" i="5"/>
  <c r="AQ1456" i="5"/>
  <c r="AP1457" i="5"/>
  <c r="AQ1457" i="5"/>
  <c r="AP1458" i="5"/>
  <c r="AQ1458" i="5"/>
  <c r="AP1459" i="5"/>
  <c r="AQ1459" i="5"/>
  <c r="AP1460" i="5"/>
  <c r="AQ1460" i="5"/>
  <c r="AP1461" i="5"/>
  <c r="AQ1461" i="5"/>
  <c r="AP1462" i="5"/>
  <c r="AQ1462" i="5"/>
  <c r="AP1463" i="5"/>
  <c r="AQ1463" i="5"/>
  <c r="AP1464" i="5"/>
  <c r="AQ1464" i="5"/>
  <c r="AP1465" i="5"/>
  <c r="AQ1465" i="5"/>
  <c r="AG1465" i="5" s="1"/>
  <c r="AP1466" i="5"/>
  <c r="AQ1466" i="5"/>
  <c r="AP1467" i="5"/>
  <c r="AQ1467" i="5"/>
  <c r="AP1468" i="5"/>
  <c r="AQ1468" i="5"/>
  <c r="AP1469" i="5"/>
  <c r="AQ1469" i="5"/>
  <c r="AP1470" i="5"/>
  <c r="AQ1470" i="5"/>
  <c r="AP1471" i="5"/>
  <c r="AQ1471" i="5"/>
  <c r="AG1471" i="5" s="1"/>
  <c r="AP1472" i="5"/>
  <c r="AQ1472" i="5"/>
  <c r="AG1472" i="5" s="1"/>
  <c r="AP1473" i="5"/>
  <c r="AQ1473" i="5"/>
  <c r="AP1474" i="5"/>
  <c r="AQ1474" i="5"/>
  <c r="AP1475" i="5"/>
  <c r="AQ1475" i="5"/>
  <c r="AP1476" i="5"/>
  <c r="AQ1476" i="5"/>
  <c r="AP1477" i="5"/>
  <c r="AQ1477" i="5"/>
  <c r="AP1478" i="5"/>
  <c r="AQ1478" i="5"/>
  <c r="AP1479" i="5"/>
  <c r="AQ1479" i="5"/>
  <c r="AP1480" i="5"/>
  <c r="AQ1480" i="5"/>
  <c r="AP1481" i="5"/>
  <c r="AQ1481" i="5"/>
  <c r="AP1482" i="5"/>
  <c r="AQ1482" i="5"/>
  <c r="AP1483" i="5"/>
  <c r="AQ1483" i="5"/>
  <c r="AP1484" i="5"/>
  <c r="AQ1484" i="5"/>
  <c r="AP1485" i="5"/>
  <c r="AQ1485" i="5"/>
  <c r="AP1486" i="5"/>
  <c r="AQ1486" i="5"/>
  <c r="AP1487" i="5"/>
  <c r="AQ1487" i="5"/>
  <c r="AP1488" i="5"/>
  <c r="AQ1488" i="5"/>
  <c r="AP1489" i="5"/>
  <c r="AQ1489" i="5"/>
  <c r="AP1490" i="5"/>
  <c r="AQ1490" i="5"/>
  <c r="AP1491" i="5"/>
  <c r="AQ1491" i="5"/>
  <c r="AP1492" i="5"/>
  <c r="AQ1492" i="5"/>
  <c r="AP1493" i="5"/>
  <c r="AQ1493" i="5"/>
  <c r="AP1494" i="5"/>
  <c r="AQ1494" i="5"/>
  <c r="AP1495" i="5"/>
  <c r="AQ1495" i="5"/>
  <c r="AP1496" i="5"/>
  <c r="AQ1496" i="5"/>
  <c r="AP1497" i="5"/>
  <c r="AQ1497" i="5"/>
  <c r="AG1497" i="5" s="1"/>
  <c r="AP1498" i="5"/>
  <c r="AQ1498" i="5"/>
  <c r="AG1498" i="5" s="1"/>
  <c r="AP1499" i="5"/>
  <c r="AQ1499" i="5"/>
  <c r="AP1500" i="5"/>
  <c r="AQ1500" i="5"/>
  <c r="AP1501" i="5"/>
  <c r="AQ1501" i="5"/>
  <c r="AP1502" i="5"/>
  <c r="AQ1502" i="5"/>
  <c r="AP1503" i="5"/>
  <c r="AQ1503" i="5"/>
  <c r="AP1504" i="5"/>
  <c r="AQ1504" i="5"/>
  <c r="AG1504" i="5" s="1"/>
  <c r="AP1505" i="5"/>
  <c r="AQ1505" i="5"/>
  <c r="AP1506" i="5"/>
  <c r="AQ1506" i="5"/>
  <c r="AP1507" i="5"/>
  <c r="AQ1507" i="5"/>
  <c r="AP1508" i="5"/>
  <c r="AQ1508" i="5"/>
  <c r="AP1509" i="5"/>
  <c r="AQ1509" i="5"/>
  <c r="AP1510" i="5"/>
  <c r="AQ1510" i="5"/>
  <c r="AG1510" i="5" s="1"/>
  <c r="AP1511" i="5"/>
  <c r="AQ1511" i="5"/>
  <c r="AP1512" i="5"/>
  <c r="AQ1512" i="5"/>
  <c r="AP1513" i="5"/>
  <c r="AQ1513" i="5"/>
  <c r="AP1514" i="5"/>
  <c r="AQ1514" i="5"/>
  <c r="AP1515" i="5"/>
  <c r="AQ1515" i="5"/>
  <c r="AP1516" i="5"/>
  <c r="AQ1516" i="5"/>
  <c r="AP1517" i="5"/>
  <c r="AQ1517" i="5"/>
  <c r="AP1518" i="5"/>
  <c r="AQ1518" i="5"/>
  <c r="AP1519" i="5"/>
  <c r="AQ1519" i="5"/>
  <c r="AP1520" i="5"/>
  <c r="AQ1520" i="5"/>
  <c r="AP1521" i="5"/>
  <c r="AQ1521" i="5"/>
  <c r="AP1522" i="5"/>
  <c r="AQ1522" i="5"/>
  <c r="AP1523" i="5"/>
  <c r="AQ1523" i="5"/>
  <c r="AP1524" i="5"/>
  <c r="AQ1524" i="5"/>
  <c r="AG1524" i="5" s="1"/>
  <c r="AP1525" i="5"/>
  <c r="AQ1525" i="5"/>
  <c r="AG1525" i="5" s="1"/>
  <c r="AP1526" i="5"/>
  <c r="AQ1526" i="5"/>
  <c r="AP1527" i="5"/>
  <c r="AQ1527" i="5"/>
  <c r="AP1528" i="5"/>
  <c r="AQ1528" i="5"/>
  <c r="AP1529" i="5"/>
  <c r="AQ1529" i="5"/>
  <c r="AP1530" i="5"/>
  <c r="AQ1530" i="5"/>
  <c r="AG1530" i="5" s="1"/>
  <c r="AP1531" i="5"/>
  <c r="AQ1531" i="5"/>
  <c r="AG1531" i="5" s="1"/>
  <c r="AP1532" i="5"/>
  <c r="AQ1532" i="5"/>
  <c r="AP1533" i="5"/>
  <c r="AQ1533" i="5"/>
  <c r="AP1534" i="5"/>
  <c r="AQ1534" i="5"/>
  <c r="AP1535" i="5"/>
  <c r="AQ1535" i="5"/>
  <c r="AP1536" i="5"/>
  <c r="AQ1536" i="5"/>
  <c r="AP1537" i="5"/>
  <c r="AQ1537" i="5"/>
  <c r="AP1538" i="5"/>
  <c r="AQ1538" i="5"/>
  <c r="AP1539" i="5"/>
  <c r="AQ1539" i="5"/>
  <c r="AP1540" i="5"/>
  <c r="AQ1540" i="5"/>
  <c r="AP1541" i="5"/>
  <c r="AQ1541" i="5"/>
  <c r="AP1542" i="5"/>
  <c r="AQ1542" i="5"/>
  <c r="AP1543" i="5"/>
  <c r="AQ1543" i="5"/>
  <c r="AP1544" i="5"/>
  <c r="AQ1544" i="5"/>
  <c r="AP1545" i="5"/>
  <c r="AQ1545" i="5"/>
  <c r="AP1546" i="5"/>
  <c r="AQ1546" i="5"/>
  <c r="AP1547" i="5"/>
  <c r="AQ1547" i="5"/>
  <c r="AP1548" i="5"/>
  <c r="AQ1548" i="5"/>
  <c r="AP1549" i="5"/>
  <c r="AQ1549" i="5"/>
  <c r="AP1550" i="5"/>
  <c r="AQ1550" i="5"/>
  <c r="AP1551" i="5"/>
  <c r="AD1551" i="5" s="1"/>
  <c r="AQ1551" i="5"/>
  <c r="AP1552" i="5"/>
  <c r="AQ1552" i="5"/>
  <c r="AP1553" i="5"/>
  <c r="AQ1553" i="5"/>
  <c r="AP1554" i="5"/>
  <c r="AQ1554" i="5"/>
  <c r="AP1555" i="5"/>
  <c r="AQ1555" i="5"/>
  <c r="AP1556" i="5"/>
  <c r="AQ1556" i="5"/>
  <c r="AP1557" i="5"/>
  <c r="AF1557" i="5" s="1"/>
  <c r="AQ1557" i="5"/>
  <c r="AP1558" i="5"/>
  <c r="AQ1558" i="5"/>
  <c r="AP1559" i="5"/>
  <c r="AQ1559" i="5"/>
  <c r="AP1560" i="5"/>
  <c r="AQ1560" i="5"/>
  <c r="AP1561" i="5"/>
  <c r="AQ1561" i="5"/>
  <c r="AP1562" i="5"/>
  <c r="AQ1562" i="5"/>
  <c r="AP1563" i="5"/>
  <c r="AQ1563" i="5"/>
  <c r="AP1564" i="5"/>
  <c r="AQ1564" i="5"/>
  <c r="AP1565" i="5"/>
  <c r="AQ1565" i="5"/>
  <c r="AP1566" i="5"/>
  <c r="AQ1566" i="5"/>
  <c r="AP1567" i="5"/>
  <c r="AQ1567" i="5"/>
  <c r="AP1568" i="5"/>
  <c r="AQ1568" i="5"/>
  <c r="AP1569" i="5"/>
  <c r="AQ1569" i="5"/>
  <c r="AP1570" i="5"/>
  <c r="AQ1570" i="5"/>
  <c r="AP1571" i="5"/>
  <c r="AQ1571" i="5"/>
  <c r="AP1572" i="5"/>
  <c r="AQ1572" i="5"/>
  <c r="AP1573" i="5"/>
  <c r="AQ1573" i="5"/>
  <c r="AP1574" i="5"/>
  <c r="AQ1574" i="5"/>
  <c r="AP1575" i="5"/>
  <c r="AQ1575" i="5"/>
  <c r="AP1576" i="5"/>
  <c r="AQ1576" i="5"/>
  <c r="AP1577" i="5"/>
  <c r="AQ1577" i="5"/>
  <c r="AP1578" i="5"/>
  <c r="AQ1578" i="5"/>
  <c r="AP1579" i="5"/>
  <c r="AQ1579" i="5"/>
  <c r="AP1580" i="5"/>
  <c r="AQ1580" i="5"/>
  <c r="AP1581" i="5"/>
  <c r="AQ1581" i="5"/>
  <c r="AP1582" i="5"/>
  <c r="AQ1582" i="5"/>
  <c r="AP1583" i="5"/>
  <c r="AQ1583" i="5"/>
  <c r="AP1584" i="5"/>
  <c r="AQ1584" i="5"/>
  <c r="AP1585" i="5"/>
  <c r="AQ1585" i="5"/>
  <c r="AP1586" i="5"/>
  <c r="AQ1586" i="5"/>
  <c r="AP1587" i="5"/>
  <c r="AQ1587" i="5"/>
  <c r="AP1588" i="5"/>
  <c r="AQ1588" i="5"/>
  <c r="AP1589" i="5"/>
  <c r="AQ1589" i="5"/>
  <c r="AP1590" i="5"/>
  <c r="AQ1590" i="5"/>
  <c r="AP1591" i="5"/>
  <c r="AQ1591" i="5"/>
  <c r="AP1592" i="5"/>
  <c r="AQ1592" i="5"/>
  <c r="AP1593" i="5"/>
  <c r="AQ1593" i="5"/>
  <c r="AP1594" i="5"/>
  <c r="AQ1594" i="5"/>
  <c r="AP1595" i="5"/>
  <c r="AQ1595" i="5"/>
  <c r="AP1596" i="5"/>
  <c r="AQ1596" i="5"/>
  <c r="AP1597" i="5"/>
  <c r="AQ1597" i="5"/>
  <c r="AP1598" i="5"/>
  <c r="AQ1598" i="5"/>
  <c r="AP1599" i="5"/>
  <c r="AQ1599" i="5"/>
  <c r="AP1600" i="5"/>
  <c r="AQ1600" i="5"/>
  <c r="AP1601" i="5"/>
  <c r="AQ1601" i="5"/>
  <c r="AP1602" i="5"/>
  <c r="AQ1602" i="5"/>
  <c r="AP1603" i="5"/>
  <c r="AQ1603" i="5"/>
  <c r="AP1604" i="5"/>
  <c r="AQ1604" i="5"/>
  <c r="AP1605" i="5"/>
  <c r="AQ1605" i="5"/>
  <c r="AG1605" i="5" s="1"/>
  <c r="AP1606" i="5"/>
  <c r="AQ1606" i="5"/>
  <c r="AP1607" i="5"/>
  <c r="AQ1607" i="5"/>
  <c r="AP1608" i="5"/>
  <c r="AQ1608" i="5"/>
  <c r="AP1609" i="5"/>
  <c r="AQ1609" i="5"/>
  <c r="AP1610" i="5"/>
  <c r="AQ1610" i="5"/>
  <c r="AP1611" i="5"/>
  <c r="AQ1611" i="5"/>
  <c r="AP1612" i="5"/>
  <c r="AQ1612" i="5"/>
  <c r="AP1613" i="5"/>
  <c r="AQ1613" i="5"/>
  <c r="AP1614" i="5"/>
  <c r="AQ1614" i="5"/>
  <c r="AP1615" i="5"/>
  <c r="AQ1615" i="5"/>
  <c r="AP1616" i="5"/>
  <c r="AQ1616" i="5"/>
  <c r="AP1617" i="5"/>
  <c r="AQ1617" i="5"/>
  <c r="AP1618" i="5"/>
  <c r="AQ1618" i="5"/>
  <c r="AP1619" i="5"/>
  <c r="AQ1619" i="5"/>
  <c r="AP1620" i="5"/>
  <c r="AQ1620" i="5"/>
  <c r="AP1621" i="5"/>
  <c r="AQ1621" i="5"/>
  <c r="AP1622" i="5"/>
  <c r="AQ1622" i="5"/>
  <c r="AP1623" i="5"/>
  <c r="AQ1623" i="5"/>
  <c r="AP1624" i="5"/>
  <c r="AQ1624" i="5"/>
  <c r="AP1625" i="5"/>
  <c r="AQ1625" i="5"/>
  <c r="AP1626" i="5"/>
  <c r="AQ1626" i="5"/>
  <c r="AP1627" i="5"/>
  <c r="AQ1627" i="5"/>
  <c r="AP1628" i="5"/>
  <c r="AQ1628" i="5"/>
  <c r="AG1628" i="5" s="1"/>
  <c r="AP1629" i="5"/>
  <c r="AQ1629" i="5"/>
  <c r="AP1630" i="5"/>
  <c r="AQ1630" i="5"/>
  <c r="AP1631" i="5"/>
  <c r="AQ1631" i="5"/>
  <c r="AP1632" i="5"/>
  <c r="AQ1632" i="5"/>
  <c r="AP1633" i="5"/>
  <c r="AQ1633" i="5"/>
  <c r="AG1633" i="5" s="1"/>
  <c r="AP1634" i="5"/>
  <c r="AQ1634" i="5"/>
  <c r="AG1634" i="5" s="1"/>
  <c r="AP1635" i="5"/>
  <c r="AQ1635" i="5"/>
  <c r="AP1636" i="5"/>
  <c r="AQ1636" i="5"/>
  <c r="AP1637" i="5"/>
  <c r="AQ1637" i="5"/>
  <c r="AP1638" i="5"/>
  <c r="AQ1638" i="5"/>
  <c r="AP1639" i="5"/>
  <c r="AQ1639" i="5"/>
  <c r="AP1640" i="5"/>
  <c r="AQ1640" i="5"/>
  <c r="AP1641" i="5"/>
  <c r="AQ1641" i="5"/>
  <c r="AG1641" i="5" s="1"/>
  <c r="AP1642" i="5"/>
  <c r="AQ1642" i="5"/>
  <c r="AP1643" i="5"/>
  <c r="AQ1643" i="5"/>
  <c r="AP1644" i="5"/>
  <c r="AQ1644" i="5"/>
  <c r="AP1645" i="5"/>
  <c r="AQ1645" i="5"/>
  <c r="AP1646" i="5"/>
  <c r="AQ1646" i="5"/>
  <c r="AP1647" i="5"/>
  <c r="AQ1647" i="5"/>
  <c r="AP1648" i="5"/>
  <c r="AQ1648" i="5"/>
  <c r="AP1649" i="5"/>
  <c r="AQ1649" i="5"/>
  <c r="AP1650" i="5"/>
  <c r="AQ1650" i="5"/>
  <c r="AP1651" i="5"/>
  <c r="AQ1651" i="5"/>
  <c r="AP1652" i="5"/>
  <c r="AQ1652" i="5"/>
  <c r="AP1653" i="5"/>
  <c r="AQ1653" i="5"/>
  <c r="AP1654" i="5"/>
  <c r="AQ1654" i="5"/>
  <c r="AP1655" i="5"/>
  <c r="AQ1655" i="5"/>
  <c r="AP1656" i="5"/>
  <c r="AQ1656" i="5"/>
  <c r="AP1657" i="5"/>
  <c r="AQ1657" i="5"/>
  <c r="AP1658" i="5"/>
  <c r="AQ1658" i="5"/>
  <c r="AP1659" i="5"/>
  <c r="AQ1659" i="5"/>
  <c r="AP1660" i="5"/>
  <c r="AQ1660" i="5"/>
  <c r="AP1661" i="5"/>
  <c r="AQ1661" i="5"/>
  <c r="AP1662" i="5"/>
  <c r="AQ1662" i="5"/>
  <c r="AP1663" i="5"/>
  <c r="AQ1663" i="5"/>
  <c r="AP1664" i="5"/>
  <c r="AQ1664" i="5"/>
  <c r="AP1665" i="5"/>
  <c r="AQ1665" i="5"/>
  <c r="AP1666" i="5"/>
  <c r="AQ1666" i="5"/>
  <c r="AP1667" i="5"/>
  <c r="AQ1667" i="5"/>
  <c r="AP1668" i="5"/>
  <c r="AQ1668" i="5"/>
  <c r="AG1668" i="5" s="1"/>
  <c r="AP1669" i="5"/>
  <c r="AQ1669" i="5"/>
  <c r="AG1669" i="5" s="1"/>
  <c r="AP1670" i="5"/>
  <c r="AQ1670" i="5"/>
  <c r="AP1671" i="5"/>
  <c r="AQ1671" i="5"/>
  <c r="AP1672" i="5"/>
  <c r="AQ1672" i="5"/>
  <c r="AP1673" i="5"/>
  <c r="AQ1673" i="5"/>
  <c r="AP1674" i="5"/>
  <c r="AQ1674" i="5"/>
  <c r="AP1675" i="5"/>
  <c r="AQ1675" i="5"/>
  <c r="AP1676" i="5"/>
  <c r="AQ1676" i="5"/>
  <c r="AG1676" i="5" s="1"/>
  <c r="AP1677" i="5"/>
  <c r="AQ1677" i="5"/>
  <c r="AP1678" i="5"/>
  <c r="AQ1678" i="5"/>
  <c r="AP1679" i="5"/>
  <c r="AQ1679" i="5"/>
  <c r="AP1680" i="5"/>
  <c r="AQ1680" i="5"/>
  <c r="AP1681" i="5"/>
  <c r="AQ1681" i="5"/>
  <c r="AP1682" i="5"/>
  <c r="AQ1682" i="5"/>
  <c r="AP1683" i="5"/>
  <c r="AQ1683" i="5"/>
  <c r="AP1684" i="5"/>
  <c r="AQ1684" i="5"/>
  <c r="AP1685" i="5"/>
  <c r="AQ1685" i="5"/>
  <c r="AP1686" i="5"/>
  <c r="AQ1686" i="5"/>
  <c r="AP1687" i="5"/>
  <c r="AQ1687" i="5"/>
  <c r="AP1688" i="5"/>
  <c r="AQ1688" i="5"/>
  <c r="AP1689" i="5"/>
  <c r="AQ1689" i="5"/>
  <c r="AG1689" i="5" s="1"/>
  <c r="AP1690" i="5"/>
  <c r="AQ1690" i="5"/>
  <c r="AP1691" i="5"/>
  <c r="AQ1691" i="5"/>
  <c r="AP1692" i="5"/>
  <c r="AQ1692" i="5"/>
  <c r="AP1693" i="5"/>
  <c r="AQ1693" i="5"/>
  <c r="AP1694" i="5"/>
  <c r="AQ1694" i="5"/>
  <c r="AP1695" i="5"/>
  <c r="AQ1695" i="5"/>
  <c r="AP1696" i="5"/>
  <c r="AQ1696" i="5"/>
  <c r="AP1697" i="5"/>
  <c r="AQ1697" i="5"/>
  <c r="AP1698" i="5"/>
  <c r="AQ1698" i="5"/>
  <c r="AP1699" i="5"/>
  <c r="AQ1699" i="5"/>
  <c r="AP1700" i="5"/>
  <c r="AQ1700" i="5"/>
  <c r="AP1701" i="5"/>
  <c r="AQ1701" i="5"/>
  <c r="AP1702" i="5"/>
  <c r="AQ1702" i="5"/>
  <c r="AP1703" i="5"/>
  <c r="AQ1703" i="5"/>
  <c r="AP1704" i="5"/>
  <c r="AQ1704" i="5"/>
  <c r="AP1705" i="5"/>
  <c r="AQ1705" i="5"/>
  <c r="AP1706" i="5"/>
  <c r="AQ1706" i="5"/>
  <c r="AP1707" i="5"/>
  <c r="AQ1707" i="5"/>
  <c r="AP1708" i="5"/>
  <c r="AQ1708" i="5"/>
  <c r="AP1709" i="5"/>
  <c r="AQ1709" i="5"/>
  <c r="AP1710" i="5"/>
  <c r="AQ1710" i="5"/>
  <c r="AG1710" i="5" s="1"/>
  <c r="AP1711" i="5"/>
  <c r="AQ1711" i="5"/>
  <c r="AP1712" i="5"/>
  <c r="AQ1712" i="5"/>
  <c r="AP1713" i="5"/>
  <c r="AQ1713" i="5"/>
  <c r="AP1714" i="5"/>
  <c r="AQ1714" i="5"/>
  <c r="AP1715" i="5"/>
  <c r="AQ1715" i="5"/>
  <c r="AP1716" i="5"/>
  <c r="AQ1716" i="5"/>
  <c r="AP1717" i="5"/>
  <c r="AQ1717" i="5"/>
  <c r="AG1717" i="5" s="1"/>
  <c r="AP1718" i="5"/>
  <c r="AQ1718" i="5"/>
  <c r="AP1719" i="5"/>
  <c r="AQ1719" i="5"/>
  <c r="AP1720" i="5"/>
  <c r="AQ1720" i="5"/>
  <c r="AP1721" i="5"/>
  <c r="AQ1721" i="5"/>
  <c r="AP1722" i="5"/>
  <c r="AQ1722" i="5"/>
  <c r="AP1723" i="5"/>
  <c r="AQ1723" i="5"/>
  <c r="AP1724" i="5"/>
  <c r="AQ1724" i="5"/>
  <c r="AP1725" i="5"/>
  <c r="AQ1725" i="5"/>
  <c r="AP1726" i="5"/>
  <c r="AD1726" i="5" s="1"/>
  <c r="AQ1726" i="5"/>
  <c r="AP1727" i="5"/>
  <c r="AQ1727" i="5"/>
  <c r="AP1728" i="5"/>
  <c r="AQ1728" i="5"/>
  <c r="AP1729" i="5"/>
  <c r="AQ1729" i="5"/>
  <c r="AP1730" i="5"/>
  <c r="AQ1730" i="5"/>
  <c r="AP1731" i="5"/>
  <c r="AQ1731" i="5"/>
  <c r="AP1732" i="5"/>
  <c r="AQ1732" i="5"/>
  <c r="AP1733" i="5"/>
  <c r="AQ1733" i="5"/>
  <c r="AP1734" i="5"/>
  <c r="AQ1734" i="5"/>
  <c r="AP1735" i="5"/>
  <c r="AQ1735" i="5"/>
  <c r="AP1736" i="5"/>
  <c r="AQ1736" i="5"/>
  <c r="AP1737" i="5"/>
  <c r="AQ1737" i="5"/>
  <c r="AP1738" i="5"/>
  <c r="AQ1738" i="5"/>
  <c r="AP1739" i="5"/>
  <c r="AQ1739" i="5"/>
  <c r="AP1740" i="5"/>
  <c r="AQ1740" i="5"/>
  <c r="AG1740" i="5" s="1"/>
  <c r="AP1741" i="5"/>
  <c r="AQ1741" i="5"/>
  <c r="AP1742" i="5"/>
  <c r="AQ1742" i="5"/>
  <c r="AP1743" i="5"/>
  <c r="AQ1743" i="5"/>
  <c r="AP1744" i="5"/>
  <c r="AQ1744" i="5"/>
  <c r="AP1745" i="5"/>
  <c r="AQ1745" i="5"/>
  <c r="AP1746" i="5"/>
  <c r="AQ1746" i="5"/>
  <c r="AG1746" i="5" s="1"/>
  <c r="AP1747" i="5"/>
  <c r="AQ1747" i="5"/>
  <c r="AP1748" i="5"/>
  <c r="AQ1748" i="5"/>
  <c r="AP1749" i="5"/>
  <c r="AQ1749" i="5"/>
  <c r="AP1750" i="5"/>
  <c r="AQ1750" i="5"/>
  <c r="AP1751" i="5"/>
  <c r="AQ1751" i="5"/>
  <c r="AP1752" i="5"/>
  <c r="AQ1752" i="5"/>
  <c r="AG1752" i="5" s="1"/>
  <c r="AP1753" i="5"/>
  <c r="AQ1753" i="5"/>
  <c r="AP1754" i="5"/>
  <c r="AQ1754" i="5"/>
  <c r="AP1755" i="5"/>
  <c r="AQ1755" i="5"/>
  <c r="AP1756" i="5"/>
  <c r="AQ1756" i="5"/>
  <c r="AP1757" i="5"/>
  <c r="AQ1757" i="5"/>
  <c r="AP1758" i="5"/>
  <c r="AQ1758" i="5"/>
  <c r="AG1758" i="5" s="1"/>
  <c r="AP1759" i="5"/>
  <c r="AQ1759" i="5"/>
  <c r="AP1760" i="5"/>
  <c r="AQ1760" i="5"/>
  <c r="AP1761" i="5"/>
  <c r="AQ1761" i="5"/>
  <c r="AP1762" i="5"/>
  <c r="AQ1762" i="5"/>
  <c r="AP1763" i="5"/>
  <c r="AQ1763" i="5"/>
  <c r="AP1764" i="5"/>
  <c r="AQ1764" i="5"/>
  <c r="AP1765" i="5"/>
  <c r="AQ1765" i="5"/>
  <c r="AP1766" i="5"/>
  <c r="AD1766" i="5" s="1"/>
  <c r="AQ1766" i="5"/>
  <c r="AP1767" i="5"/>
  <c r="AQ1767" i="5"/>
  <c r="AP1768" i="5"/>
  <c r="AD1768" i="5" s="1"/>
  <c r="AQ1768" i="5"/>
  <c r="AP1769" i="5"/>
  <c r="AQ1769" i="5"/>
  <c r="AP1770" i="5"/>
  <c r="AQ1770" i="5"/>
  <c r="AP1771" i="5"/>
  <c r="AQ1771" i="5"/>
  <c r="AP1772" i="5"/>
  <c r="AQ1772" i="5"/>
  <c r="AP1773" i="5"/>
  <c r="AQ1773" i="5"/>
  <c r="AP1774" i="5"/>
  <c r="AQ1774" i="5"/>
  <c r="AP1775" i="5"/>
  <c r="AQ1775" i="5"/>
  <c r="AP1776" i="5"/>
  <c r="AQ1776" i="5"/>
  <c r="AG1776" i="5" s="1"/>
  <c r="AP1777" i="5"/>
  <c r="AQ1777" i="5"/>
  <c r="AP1778" i="5"/>
  <c r="AQ1778" i="5"/>
  <c r="AP1779" i="5"/>
  <c r="AQ1779" i="5"/>
  <c r="AP1780" i="5"/>
  <c r="AQ1780" i="5"/>
  <c r="AP1781" i="5"/>
  <c r="AQ1781" i="5"/>
  <c r="AP1782" i="5"/>
  <c r="AQ1782" i="5"/>
  <c r="AG1782" i="5" s="1"/>
  <c r="AP1783" i="5"/>
  <c r="AQ1783" i="5"/>
  <c r="AP1784" i="5"/>
  <c r="AQ1784" i="5"/>
  <c r="AP1785" i="5"/>
  <c r="AQ1785" i="5"/>
  <c r="AP1786" i="5"/>
  <c r="AQ1786" i="5"/>
  <c r="AP1787" i="5"/>
  <c r="AQ1787" i="5"/>
  <c r="AP1788" i="5"/>
  <c r="AQ1788" i="5"/>
  <c r="AP1789" i="5"/>
  <c r="AQ1789" i="5"/>
  <c r="AG1789" i="5" s="1"/>
  <c r="AP1790" i="5"/>
  <c r="AQ1790" i="5"/>
  <c r="AP1791" i="5"/>
  <c r="AQ1791" i="5"/>
  <c r="AP1792" i="5"/>
  <c r="AQ1792" i="5"/>
  <c r="AP1793" i="5"/>
  <c r="AQ1793" i="5"/>
  <c r="AP1794" i="5"/>
  <c r="AQ1794" i="5"/>
  <c r="AP1795" i="5"/>
  <c r="AQ1795" i="5"/>
  <c r="AP1796" i="5"/>
  <c r="AQ1796" i="5"/>
  <c r="AP1797" i="5"/>
  <c r="AQ1797" i="5"/>
  <c r="AP1798" i="5"/>
  <c r="AQ1798" i="5"/>
  <c r="AP1799" i="5"/>
  <c r="AQ1799" i="5"/>
  <c r="AP1800" i="5"/>
  <c r="AQ1800" i="5"/>
  <c r="AP1801" i="5"/>
  <c r="AQ1801" i="5"/>
  <c r="AP1802" i="5"/>
  <c r="AQ1802" i="5"/>
  <c r="AG1802" i="5" s="1"/>
  <c r="AP1803" i="5"/>
  <c r="AQ1803" i="5"/>
  <c r="AG1803" i="5" s="1"/>
  <c r="AP1804" i="5"/>
  <c r="AQ1804" i="5"/>
  <c r="AP1805" i="5"/>
  <c r="AQ1805" i="5"/>
  <c r="AP1806" i="5"/>
  <c r="AQ1806" i="5"/>
  <c r="AP1807" i="5"/>
  <c r="AQ1807" i="5"/>
  <c r="AP1808" i="5"/>
  <c r="AQ1808" i="5"/>
  <c r="AP1809" i="5"/>
  <c r="AQ1809" i="5"/>
  <c r="AP1810" i="5"/>
  <c r="AD1810" i="5" s="1"/>
  <c r="AQ1810" i="5"/>
  <c r="AP1811" i="5"/>
  <c r="AQ1811" i="5"/>
  <c r="AP1812" i="5"/>
  <c r="AQ1812" i="5"/>
  <c r="AP1813" i="5"/>
  <c r="AQ1813" i="5"/>
  <c r="AP1814" i="5"/>
  <c r="AQ1814" i="5"/>
  <c r="AP1815" i="5"/>
  <c r="AQ1815" i="5"/>
  <c r="AP1816" i="5"/>
  <c r="AQ1816" i="5"/>
  <c r="AP1817" i="5"/>
  <c r="AQ1817" i="5"/>
  <c r="AP1818" i="5"/>
  <c r="AQ1818" i="5"/>
  <c r="AP1819" i="5"/>
  <c r="AQ1819" i="5"/>
  <c r="AP1820" i="5"/>
  <c r="AQ1820" i="5"/>
  <c r="AP1821" i="5"/>
  <c r="AQ1821" i="5"/>
  <c r="AP1822" i="5"/>
  <c r="AQ1822" i="5"/>
  <c r="AP1823" i="5"/>
  <c r="AQ1823" i="5"/>
  <c r="AP1824" i="5"/>
  <c r="AQ1824" i="5"/>
  <c r="AP1825" i="5"/>
  <c r="AQ1825" i="5"/>
  <c r="AP1826" i="5"/>
  <c r="AQ1826" i="5"/>
  <c r="AP1827" i="5"/>
  <c r="AQ1827" i="5"/>
  <c r="AP1828" i="5"/>
  <c r="AQ1828" i="5"/>
  <c r="AP1829" i="5"/>
  <c r="AQ1829" i="5"/>
  <c r="AP1830" i="5"/>
  <c r="AQ1830" i="5"/>
  <c r="AP1831" i="5"/>
  <c r="AQ1831" i="5"/>
  <c r="AP1832" i="5"/>
  <c r="AQ1832" i="5"/>
  <c r="AP1833" i="5"/>
  <c r="AD1833" i="5" s="1"/>
  <c r="AQ1833" i="5"/>
  <c r="AP1834" i="5"/>
  <c r="AQ1834" i="5"/>
  <c r="AG1834" i="5" s="1"/>
  <c r="AP1835" i="5"/>
  <c r="AQ1835" i="5"/>
  <c r="AP1836" i="5"/>
  <c r="AQ1836" i="5"/>
  <c r="AP1837" i="5"/>
  <c r="AQ1837" i="5"/>
  <c r="AP1838" i="5"/>
  <c r="AQ1838" i="5"/>
  <c r="AP1839" i="5"/>
  <c r="AQ1839" i="5"/>
  <c r="AP1840" i="5"/>
  <c r="AQ1840" i="5"/>
  <c r="AP1841" i="5"/>
  <c r="AQ1841" i="5"/>
  <c r="AP1842" i="5"/>
  <c r="AQ1842" i="5"/>
  <c r="AG1842" i="5" s="1"/>
  <c r="AP1843" i="5"/>
  <c r="AQ1843" i="5"/>
  <c r="AP1844" i="5"/>
  <c r="AQ1844" i="5"/>
  <c r="AP1845" i="5"/>
  <c r="AQ1845" i="5"/>
  <c r="AP1846" i="5"/>
  <c r="AQ1846" i="5"/>
  <c r="AP1847" i="5"/>
  <c r="AQ1847" i="5"/>
  <c r="AP1848" i="5"/>
  <c r="AQ1848" i="5"/>
  <c r="AP1849" i="5"/>
  <c r="AQ1849" i="5"/>
  <c r="AP1850" i="5"/>
  <c r="AQ1850" i="5"/>
  <c r="AP1851" i="5"/>
  <c r="AQ1851" i="5"/>
  <c r="AP1852" i="5"/>
  <c r="AQ1852" i="5"/>
  <c r="AP1853" i="5"/>
  <c r="AQ1853" i="5"/>
  <c r="AP1854" i="5"/>
  <c r="AQ1854" i="5"/>
  <c r="AP1855" i="5"/>
  <c r="AQ1855" i="5"/>
  <c r="AP1856" i="5"/>
  <c r="AD1856" i="5" s="1"/>
  <c r="AQ1856" i="5"/>
  <c r="AP1857" i="5"/>
  <c r="AQ1857" i="5"/>
  <c r="AG1857" i="5" s="1"/>
  <c r="AP1858" i="5"/>
  <c r="AQ1858" i="5"/>
  <c r="AP1859" i="5"/>
  <c r="AQ1859" i="5"/>
  <c r="AP1860" i="5"/>
  <c r="AQ1860" i="5"/>
  <c r="AP1861" i="5"/>
  <c r="AQ1861" i="5"/>
  <c r="AP1862" i="5"/>
  <c r="AQ1862" i="5"/>
  <c r="AP1863" i="5"/>
  <c r="AQ1863" i="5"/>
  <c r="AG1863" i="5" s="1"/>
  <c r="AP1864" i="5"/>
  <c r="AQ1864" i="5"/>
  <c r="AG1864" i="5" s="1"/>
  <c r="AP1865" i="5"/>
  <c r="AQ1865" i="5"/>
  <c r="AP1866" i="5"/>
  <c r="AQ1866" i="5"/>
  <c r="AP1867" i="5"/>
  <c r="AQ1867" i="5"/>
  <c r="AP1868" i="5"/>
  <c r="AQ1868" i="5"/>
  <c r="AP1869" i="5"/>
  <c r="AQ1869" i="5"/>
  <c r="AP1870" i="5"/>
  <c r="AQ1870" i="5"/>
  <c r="AP1871" i="5"/>
  <c r="AQ1871" i="5"/>
  <c r="AP1872" i="5"/>
  <c r="AQ1872" i="5"/>
  <c r="AP1873" i="5"/>
  <c r="AQ1873" i="5"/>
  <c r="AP1874" i="5"/>
  <c r="AQ1874" i="5"/>
  <c r="AP1875" i="5"/>
  <c r="AQ1875" i="5"/>
  <c r="AP1876" i="5"/>
  <c r="AQ1876" i="5"/>
  <c r="AP1877" i="5"/>
  <c r="AQ1877" i="5"/>
  <c r="AP1878" i="5"/>
  <c r="AQ1878" i="5"/>
  <c r="AP1879" i="5"/>
  <c r="AQ1879" i="5"/>
  <c r="AP1880" i="5"/>
  <c r="AQ1880" i="5"/>
  <c r="AG1880" i="5" s="1"/>
  <c r="AP1881" i="5"/>
  <c r="AQ1881" i="5"/>
  <c r="AP1882" i="5"/>
  <c r="AQ1882" i="5"/>
  <c r="AP1883" i="5"/>
  <c r="AQ1883" i="5"/>
  <c r="AP1884" i="5"/>
  <c r="AQ1884" i="5"/>
  <c r="AP1885" i="5"/>
  <c r="AQ1885" i="5"/>
  <c r="AP1886" i="5"/>
  <c r="AQ1886" i="5"/>
  <c r="AG1886" i="5" s="1"/>
  <c r="AP1887" i="5"/>
  <c r="AQ1887" i="5"/>
  <c r="AP1888" i="5"/>
  <c r="AQ1888" i="5"/>
  <c r="AP1889" i="5"/>
  <c r="AQ1889" i="5"/>
  <c r="AP1890" i="5"/>
  <c r="AQ1890" i="5"/>
  <c r="AP1891" i="5"/>
  <c r="AQ1891" i="5"/>
  <c r="AP1892" i="5"/>
  <c r="AQ1892" i="5"/>
  <c r="AP1893" i="5"/>
  <c r="AQ1893" i="5"/>
  <c r="AP1894" i="5"/>
  <c r="AQ1894" i="5"/>
  <c r="AP1895" i="5"/>
  <c r="AQ1895" i="5"/>
  <c r="AP1896" i="5"/>
  <c r="AQ1896" i="5"/>
  <c r="AP1897" i="5"/>
  <c r="AQ1897" i="5"/>
  <c r="AP1898" i="5"/>
  <c r="AQ1898" i="5"/>
  <c r="AP1899" i="5"/>
  <c r="AQ1899" i="5"/>
  <c r="AP1900" i="5"/>
  <c r="AQ1900" i="5"/>
  <c r="AP1901" i="5"/>
  <c r="AQ1901" i="5"/>
  <c r="AP1902" i="5"/>
  <c r="AQ1902" i="5"/>
  <c r="AG1902" i="5" s="1"/>
  <c r="AP1903" i="5"/>
  <c r="AQ1903" i="5"/>
  <c r="AG1903" i="5" s="1"/>
  <c r="AP1904" i="5"/>
  <c r="AQ1904" i="5"/>
  <c r="AP1905" i="5"/>
  <c r="AQ1905" i="5"/>
  <c r="AP1906" i="5"/>
  <c r="AQ1906" i="5"/>
  <c r="AP1907" i="5"/>
  <c r="AQ1907" i="5"/>
  <c r="AP1908" i="5"/>
  <c r="AQ1908" i="5"/>
  <c r="AP1909" i="5"/>
  <c r="AQ1909" i="5"/>
  <c r="AP1910" i="5"/>
  <c r="AQ1910" i="5"/>
  <c r="AP1911" i="5"/>
  <c r="AQ1911" i="5"/>
  <c r="AG1911" i="5" s="1"/>
  <c r="AP1912" i="5"/>
  <c r="AQ1912" i="5"/>
  <c r="AP1913" i="5"/>
  <c r="AQ1913" i="5"/>
  <c r="AP1914" i="5"/>
  <c r="AQ1914" i="5"/>
  <c r="AP1915" i="5"/>
  <c r="AQ1915" i="5"/>
  <c r="AP1916" i="5"/>
  <c r="AQ1916" i="5"/>
  <c r="AP1917" i="5"/>
  <c r="AQ1917" i="5"/>
  <c r="AP1918" i="5"/>
  <c r="AQ1918" i="5"/>
  <c r="AG1918" i="5" s="1"/>
  <c r="AP1919" i="5"/>
  <c r="AQ1919" i="5"/>
  <c r="AP1920" i="5"/>
  <c r="AQ1920" i="5"/>
  <c r="AP1921" i="5"/>
  <c r="AQ1921" i="5"/>
  <c r="AP1922" i="5"/>
  <c r="AQ1922" i="5"/>
  <c r="AP1923" i="5"/>
  <c r="AQ1923" i="5"/>
  <c r="AP1924" i="5"/>
  <c r="AQ1924" i="5"/>
  <c r="AP1925" i="5"/>
  <c r="AQ1925" i="5"/>
  <c r="AP1926" i="5"/>
  <c r="AQ1926" i="5"/>
  <c r="AG1926" i="5" s="1"/>
  <c r="AP1927" i="5"/>
  <c r="AQ1927" i="5"/>
  <c r="AP1928" i="5"/>
  <c r="AQ1928" i="5"/>
  <c r="AP1929" i="5"/>
  <c r="AQ1929" i="5"/>
  <c r="AP1930" i="5"/>
  <c r="AQ1930" i="5"/>
  <c r="AP1931" i="5"/>
  <c r="AQ1931" i="5"/>
  <c r="AP1932" i="5"/>
  <c r="AQ1932" i="5"/>
  <c r="AG1932" i="5" s="1"/>
  <c r="AP1933" i="5"/>
  <c r="AQ1933" i="5"/>
  <c r="AG1933" i="5" s="1"/>
  <c r="AP1934" i="5"/>
  <c r="AQ1934" i="5"/>
  <c r="AG1934" i="5" s="1"/>
  <c r="AP1935" i="5"/>
  <c r="AQ1935" i="5"/>
  <c r="AP1936" i="5"/>
  <c r="AQ1936" i="5"/>
  <c r="AP1937" i="5"/>
  <c r="AQ1937" i="5"/>
  <c r="AP1938" i="5"/>
  <c r="AQ1938" i="5"/>
  <c r="AG1938" i="5" s="1"/>
  <c r="AP1939" i="5"/>
  <c r="AQ1939" i="5"/>
  <c r="AP1940" i="5"/>
  <c r="AQ1940" i="5"/>
  <c r="AG1940" i="5" s="1"/>
  <c r="AP1941" i="5"/>
  <c r="AQ1941" i="5"/>
  <c r="AP1942" i="5"/>
  <c r="AQ1942" i="5"/>
  <c r="AP1943" i="5"/>
  <c r="AQ1943" i="5"/>
  <c r="AP1944" i="5"/>
  <c r="AQ1944" i="5"/>
  <c r="AG1944" i="5" s="1"/>
  <c r="AP1945" i="5"/>
  <c r="AQ1945" i="5"/>
  <c r="AG1945" i="5" s="1"/>
  <c r="AP1946" i="5"/>
  <c r="AQ1946" i="5"/>
  <c r="AP1947" i="5"/>
  <c r="AQ1947" i="5"/>
  <c r="AG1947" i="5" s="1"/>
  <c r="AP1948" i="5"/>
  <c r="AD1948" i="5" s="1"/>
  <c r="AQ1948" i="5"/>
  <c r="AP1949" i="5"/>
  <c r="AQ1949" i="5"/>
  <c r="AP1950" i="5"/>
  <c r="AQ1950" i="5"/>
  <c r="AG1950" i="5" s="1"/>
  <c r="AP1951" i="5"/>
  <c r="AQ1951" i="5"/>
  <c r="AP1952" i="5"/>
  <c r="AQ1952" i="5"/>
  <c r="AG1952" i="5" s="1"/>
  <c r="AP1953" i="5"/>
  <c r="AQ1953" i="5"/>
  <c r="AP1954" i="5"/>
  <c r="AQ1954" i="5"/>
  <c r="AG1954" i="5" s="1"/>
  <c r="AP1955" i="5"/>
  <c r="AQ1955" i="5"/>
  <c r="AP1956" i="5"/>
  <c r="AQ1956" i="5"/>
  <c r="AD1956" i="5" s="1"/>
  <c r="AP1957" i="5"/>
  <c r="AQ1957" i="5"/>
  <c r="AG1957" i="5" s="1"/>
  <c r="AP1958" i="5"/>
  <c r="AQ1958" i="5"/>
  <c r="AG1958" i="5" s="1"/>
  <c r="AP1959" i="5"/>
  <c r="AQ1959" i="5"/>
  <c r="AG1959" i="5" s="1"/>
  <c r="AP1960" i="5"/>
  <c r="AQ1960" i="5"/>
  <c r="AG1960" i="5" s="1"/>
  <c r="AP1961" i="5"/>
  <c r="AQ1961" i="5"/>
  <c r="AP1962" i="5"/>
  <c r="AQ1962" i="5"/>
  <c r="AP1963" i="5"/>
  <c r="AQ1963" i="5"/>
  <c r="AG1963" i="5" s="1"/>
  <c r="AP1964" i="5"/>
  <c r="AQ1964" i="5"/>
  <c r="AG1964" i="5" s="1"/>
  <c r="AP1965" i="5"/>
  <c r="AQ1965" i="5"/>
  <c r="AG1965" i="5" s="1"/>
  <c r="AP1966" i="5"/>
  <c r="AQ1966" i="5"/>
  <c r="AP1967" i="5"/>
  <c r="AQ1967" i="5"/>
  <c r="AP1968" i="5"/>
  <c r="AQ1968" i="5"/>
  <c r="AP1969" i="5"/>
  <c r="AQ1969" i="5"/>
  <c r="AG1969" i="5" s="1"/>
  <c r="AP1970" i="5"/>
  <c r="AQ1970" i="5"/>
  <c r="AG1970" i="5" s="1"/>
  <c r="AP1971" i="5"/>
  <c r="AQ1971" i="5"/>
  <c r="AG1971" i="5" s="1"/>
  <c r="AP1972" i="5"/>
  <c r="AQ1972" i="5"/>
  <c r="AP1973" i="5"/>
  <c r="AQ1973" i="5"/>
  <c r="AP1974" i="5"/>
  <c r="AQ1974" i="5"/>
  <c r="AP1975" i="5"/>
  <c r="AQ1975" i="5"/>
  <c r="AP1976" i="5"/>
  <c r="AQ1976" i="5"/>
  <c r="AG1976" i="5" s="1"/>
  <c r="AP1977" i="5"/>
  <c r="AQ1977" i="5"/>
  <c r="AG1977" i="5" s="1"/>
  <c r="AP1978" i="5"/>
  <c r="AQ1978" i="5"/>
  <c r="AG1978" i="5" s="1"/>
  <c r="AP1979" i="5"/>
  <c r="AQ1979" i="5"/>
  <c r="AP1980" i="5"/>
  <c r="AQ1980" i="5"/>
  <c r="AG1980" i="5" s="1"/>
  <c r="AP1981" i="5"/>
  <c r="AQ1981" i="5"/>
  <c r="AG1981" i="5" s="1"/>
  <c r="AP1982" i="5"/>
  <c r="AD1982" i="5" s="1"/>
  <c r="AQ1982" i="5"/>
  <c r="AP1983" i="5"/>
  <c r="AQ1983" i="5"/>
  <c r="AP1984" i="5"/>
  <c r="AQ1984" i="5"/>
  <c r="AG1984" i="5" s="1"/>
  <c r="AP1985" i="5"/>
  <c r="AQ1985" i="5"/>
  <c r="AP1986" i="5"/>
  <c r="AQ1986" i="5"/>
  <c r="AG1986" i="5" s="1"/>
  <c r="AP1987" i="5"/>
  <c r="AQ1987" i="5"/>
  <c r="AP1988" i="5"/>
  <c r="AQ1988" i="5"/>
  <c r="AG1988" i="5" s="1"/>
  <c r="AP1989" i="5"/>
  <c r="AQ1989" i="5"/>
  <c r="AG1989" i="5" s="1"/>
  <c r="AP1990" i="5"/>
  <c r="AQ1990" i="5"/>
  <c r="AG1990" i="5" s="1"/>
  <c r="AP1991" i="5"/>
  <c r="AQ1991" i="5"/>
  <c r="AP1992" i="5"/>
  <c r="AQ1992" i="5"/>
  <c r="AP1993" i="5"/>
  <c r="AQ1993" i="5"/>
  <c r="AG1993" i="5" s="1"/>
  <c r="AP1994" i="5"/>
  <c r="AQ1994" i="5"/>
  <c r="AG1994" i="5" s="1"/>
  <c r="AP1995" i="5"/>
  <c r="AQ1995" i="5"/>
  <c r="AG1995" i="5" s="1"/>
  <c r="AP1996" i="5"/>
  <c r="AQ1996" i="5"/>
  <c r="AG1996" i="5" s="1"/>
  <c r="AP1997" i="5"/>
  <c r="AQ1997" i="5"/>
  <c r="AP1998" i="5"/>
  <c r="AQ1998" i="5"/>
  <c r="AG1998" i="5" s="1"/>
  <c r="AP1999" i="5"/>
  <c r="AQ1999" i="5"/>
  <c r="AG1999" i="5" s="1"/>
  <c r="AP2000" i="5"/>
  <c r="AQ2000" i="5"/>
  <c r="AG2000" i="5" s="1"/>
  <c r="AP2001" i="5"/>
  <c r="AQ2001" i="5"/>
  <c r="AP2002" i="5"/>
  <c r="AF2002" i="5" s="1"/>
  <c r="AQ2002" i="5"/>
  <c r="AP2003" i="5"/>
  <c r="AQ2003" i="5"/>
  <c r="AP2004" i="5"/>
  <c r="AQ2004" i="5"/>
  <c r="AG2004" i="5" s="1"/>
  <c r="AP2005" i="5"/>
  <c r="AQ2005" i="5"/>
  <c r="AP2006" i="5"/>
  <c r="AQ2006" i="5"/>
  <c r="AG2006" i="5" s="1"/>
  <c r="AP2007" i="5"/>
  <c r="AQ2007" i="5"/>
  <c r="AG2007" i="5" s="1"/>
  <c r="AP2008" i="5"/>
  <c r="AQ2008" i="5"/>
  <c r="AP2009" i="5"/>
  <c r="AQ2009" i="5"/>
  <c r="AP2010" i="5"/>
  <c r="AQ2010" i="5"/>
  <c r="AG2010" i="5" s="1"/>
  <c r="AP2011" i="5"/>
  <c r="AQ2011" i="5"/>
  <c r="AG2011" i="5" s="1"/>
  <c r="AP2012" i="5"/>
  <c r="AQ2012" i="5"/>
  <c r="AG2012" i="5" s="1"/>
  <c r="AP2013" i="5"/>
  <c r="AQ2013" i="5"/>
  <c r="AP2014" i="5"/>
  <c r="AQ2014" i="5"/>
  <c r="AP2015" i="5"/>
  <c r="AQ2015" i="5"/>
  <c r="AP2016" i="5"/>
  <c r="AQ2016" i="5"/>
  <c r="AG2016" i="5" s="1"/>
  <c r="AP2017" i="5"/>
  <c r="AQ2017" i="5"/>
  <c r="AG2017" i="5" s="1"/>
  <c r="AP2018" i="5"/>
  <c r="AQ2018" i="5"/>
  <c r="AG2018" i="5" s="1"/>
  <c r="AP2019" i="5"/>
  <c r="AQ2019" i="5"/>
  <c r="AG2019" i="5" s="1"/>
  <c r="AP2020" i="5"/>
  <c r="AQ2020" i="5"/>
  <c r="AG2020" i="5" s="1"/>
  <c r="AP2021" i="5"/>
  <c r="AQ2021" i="5"/>
  <c r="AP2022" i="5"/>
  <c r="AQ2022" i="5"/>
  <c r="AP2023" i="5"/>
  <c r="AQ2023" i="5"/>
  <c r="AG2023" i="5" s="1"/>
  <c r="AP2024" i="5"/>
  <c r="AQ2024" i="5"/>
  <c r="AG2024" i="5" s="1"/>
  <c r="AP2025" i="5"/>
  <c r="AQ2025" i="5"/>
  <c r="AG2025" i="5" s="1"/>
  <c r="AP2026" i="5"/>
  <c r="AD2026" i="5" s="1"/>
  <c r="AQ2026" i="5"/>
  <c r="AP2027" i="5"/>
  <c r="AQ2027" i="5"/>
  <c r="AP2028" i="5"/>
  <c r="AQ2028" i="5"/>
  <c r="AG2028" i="5" s="1"/>
  <c r="AP2029" i="5"/>
  <c r="AQ2029" i="5"/>
  <c r="AP2030" i="5"/>
  <c r="AQ2030" i="5"/>
  <c r="AG2030" i="5" s="1"/>
  <c r="AP2031" i="5"/>
  <c r="AQ2031" i="5"/>
  <c r="AP2032" i="5"/>
  <c r="AQ2032" i="5"/>
  <c r="AP2033" i="5"/>
  <c r="AQ2033" i="5"/>
  <c r="AP2034" i="5"/>
  <c r="AQ2034" i="5"/>
  <c r="AG2034" i="5" s="1"/>
  <c r="AP2035" i="5"/>
  <c r="AD2035" i="5" s="1"/>
  <c r="AQ2035" i="5"/>
  <c r="AP2036" i="5"/>
  <c r="AQ2036" i="5"/>
  <c r="AP2037" i="5"/>
  <c r="AQ2037" i="5"/>
  <c r="AP2038" i="5"/>
  <c r="AQ2038" i="5"/>
  <c r="AP2039" i="5"/>
  <c r="AQ2039" i="5"/>
  <c r="AP2040" i="5"/>
  <c r="AQ2040" i="5"/>
  <c r="AP2041" i="5"/>
  <c r="AQ2041" i="5"/>
  <c r="AP2042" i="5"/>
  <c r="AQ2042" i="5"/>
  <c r="AG2042" i="5" s="1"/>
  <c r="AP2043" i="5"/>
  <c r="AQ2043" i="5"/>
  <c r="AP2044" i="5"/>
  <c r="AD2044" i="5" s="1"/>
  <c r="AQ2044" i="5"/>
  <c r="AP2045" i="5"/>
  <c r="AQ2045" i="5"/>
  <c r="AP2046" i="5"/>
  <c r="AQ2046" i="5"/>
  <c r="AG2046" i="5" s="1"/>
  <c r="AP2047" i="5"/>
  <c r="AQ2047" i="5"/>
  <c r="AP2048" i="5"/>
  <c r="AQ2048" i="5"/>
  <c r="AP2049" i="5"/>
  <c r="AQ2049" i="5"/>
  <c r="AG2049" i="5" s="1"/>
  <c r="AP2050" i="5"/>
  <c r="AQ2050" i="5"/>
  <c r="AG2050" i="5" s="1"/>
  <c r="AP2051" i="5"/>
  <c r="AQ2051" i="5"/>
  <c r="AP2052" i="5"/>
  <c r="AQ2052" i="5"/>
  <c r="AG2052" i="5" s="1"/>
  <c r="AP2053" i="5"/>
  <c r="AQ2053" i="5"/>
  <c r="AG2053" i="5" s="1"/>
  <c r="AP2054" i="5"/>
  <c r="AQ2054" i="5"/>
  <c r="AP2055" i="5"/>
  <c r="AQ2055" i="5"/>
  <c r="AG2055" i="5" s="1"/>
  <c r="AP2056" i="5"/>
  <c r="AQ2056" i="5"/>
  <c r="AG2056" i="5" s="1"/>
  <c r="AP2057" i="5"/>
  <c r="AQ2057" i="5"/>
  <c r="AP2058" i="5"/>
  <c r="AQ2058" i="5"/>
  <c r="AG2058" i="5" s="1"/>
  <c r="AP2059" i="5"/>
  <c r="AQ2059" i="5"/>
  <c r="AP2060" i="5"/>
  <c r="AQ2060" i="5"/>
  <c r="AG2060" i="5" s="1"/>
  <c r="AP2061" i="5"/>
  <c r="AQ2061" i="5"/>
  <c r="AP2062" i="5"/>
  <c r="AQ2062" i="5"/>
  <c r="AP2063" i="5"/>
  <c r="AQ2063" i="5"/>
  <c r="AP2064" i="5"/>
  <c r="AQ2064" i="5"/>
  <c r="AG2064" i="5" s="1"/>
  <c r="AP2065" i="5"/>
  <c r="AQ2065" i="5"/>
  <c r="AG2065" i="5" s="1"/>
  <c r="AP2066" i="5"/>
  <c r="AQ2066" i="5"/>
  <c r="AG2066" i="5" s="1"/>
  <c r="AP2067" i="5"/>
  <c r="AQ2067" i="5"/>
  <c r="AG2067" i="5" s="1"/>
  <c r="AP2068" i="5"/>
  <c r="AQ2068" i="5"/>
  <c r="AP2069" i="5"/>
  <c r="AQ2069" i="5"/>
  <c r="AP2070" i="5"/>
  <c r="AQ2070" i="5"/>
  <c r="AG2070" i="5" s="1"/>
  <c r="AP2071" i="5"/>
  <c r="AQ2071" i="5"/>
  <c r="AG2071" i="5" s="1"/>
  <c r="AP2072" i="5"/>
  <c r="AQ2072" i="5"/>
  <c r="AG2072" i="5" s="1"/>
  <c r="AP2073" i="5"/>
  <c r="AQ2073" i="5"/>
  <c r="AG2073" i="5" s="1"/>
  <c r="AP2074" i="5"/>
  <c r="AQ2074" i="5"/>
  <c r="AG2074" i="5" s="1"/>
  <c r="AP2075" i="5"/>
  <c r="AQ2075" i="5"/>
  <c r="AP2076" i="5"/>
  <c r="AQ2076" i="5"/>
  <c r="AP2077" i="5"/>
  <c r="AQ2077" i="5"/>
  <c r="AP2078" i="5"/>
  <c r="AQ2078" i="5"/>
  <c r="AG2078" i="5" s="1"/>
  <c r="AP2079" i="5"/>
  <c r="AQ2079" i="5"/>
  <c r="AG2079" i="5" s="1"/>
  <c r="AP2080" i="5"/>
  <c r="AQ2080" i="5"/>
  <c r="AG2080" i="5" s="1"/>
  <c r="AP2081" i="5"/>
  <c r="AQ2081" i="5"/>
  <c r="AP2082" i="5"/>
  <c r="AQ2082" i="5"/>
  <c r="AG2082" i="5" s="1"/>
  <c r="AP2083" i="5"/>
  <c r="AQ2083" i="5"/>
  <c r="AG2083" i="5" s="1"/>
  <c r="AP2084" i="5"/>
  <c r="AQ2084" i="5"/>
  <c r="AP2085" i="5"/>
  <c r="AQ2085" i="5"/>
  <c r="AG2085" i="5" s="1"/>
  <c r="AP2086" i="5"/>
  <c r="AQ2086" i="5"/>
  <c r="AG2086" i="5" s="1"/>
  <c r="AP2087" i="5"/>
  <c r="AQ2087" i="5"/>
  <c r="AP2088" i="5"/>
  <c r="AQ2088" i="5"/>
  <c r="AG2088" i="5" s="1"/>
  <c r="AP2089" i="5"/>
  <c r="AQ2089" i="5"/>
  <c r="AP2090" i="5"/>
  <c r="AQ2090" i="5"/>
  <c r="AP2091" i="5"/>
  <c r="AQ2091" i="5"/>
  <c r="AG2091" i="5" s="1"/>
  <c r="AP2092" i="5"/>
  <c r="AQ2092" i="5"/>
  <c r="AG2092" i="5" s="1"/>
  <c r="AP2093" i="5"/>
  <c r="AQ2093" i="5"/>
  <c r="AP2094" i="5"/>
  <c r="AQ2094" i="5"/>
  <c r="AP2095" i="5"/>
  <c r="AQ2095" i="5"/>
  <c r="AG2095" i="5" s="1"/>
  <c r="AP2096" i="5"/>
  <c r="AQ2096" i="5"/>
  <c r="AG2096" i="5" s="1"/>
  <c r="AP2097" i="5"/>
  <c r="AQ2097" i="5"/>
  <c r="AP2098" i="5"/>
  <c r="AQ2098" i="5"/>
  <c r="AP2099" i="5"/>
  <c r="AQ2099" i="5"/>
  <c r="AP2100" i="5"/>
  <c r="AQ2100" i="5"/>
  <c r="AP2101" i="5"/>
  <c r="AQ2101" i="5"/>
  <c r="AG2101" i="5" s="1"/>
  <c r="AP2102" i="5"/>
  <c r="AQ2102" i="5"/>
  <c r="AG2102" i="5" s="1"/>
  <c r="AP2103" i="5"/>
  <c r="AQ2103" i="5"/>
  <c r="AG2103" i="5" s="1"/>
  <c r="AP2104" i="5"/>
  <c r="AQ2104" i="5"/>
  <c r="AG2104" i="5" s="1"/>
  <c r="AP2105" i="5"/>
  <c r="AQ2105" i="5"/>
  <c r="AP2106" i="5"/>
  <c r="AQ2106" i="5"/>
  <c r="AP2107" i="5"/>
  <c r="AQ2107" i="5"/>
  <c r="AG2107" i="5" s="1"/>
  <c r="AP2108" i="5"/>
  <c r="AQ2108" i="5"/>
  <c r="AG2108" i="5" s="1"/>
  <c r="AP2109" i="5"/>
  <c r="AQ2109" i="5"/>
  <c r="AP2110" i="5"/>
  <c r="AQ2110" i="5"/>
  <c r="AG2110" i="5" s="1"/>
  <c r="AP2111" i="5"/>
  <c r="AQ2111" i="5"/>
  <c r="AP2112" i="5"/>
  <c r="AQ2112" i="5"/>
  <c r="AP2113" i="5"/>
  <c r="AQ2113" i="5"/>
  <c r="AP2114" i="5"/>
  <c r="AQ2114" i="5"/>
  <c r="AG2114" i="5" s="1"/>
  <c r="AP2115" i="5"/>
  <c r="AQ2115" i="5"/>
  <c r="AG2115" i="5" s="1"/>
  <c r="AP2116" i="5"/>
  <c r="AQ2116" i="5"/>
  <c r="AP2117" i="5"/>
  <c r="AQ2117" i="5"/>
  <c r="AP2118" i="5"/>
  <c r="AQ2118" i="5"/>
  <c r="AG2118" i="5" s="1"/>
  <c r="AP2119" i="5"/>
  <c r="AQ2119" i="5"/>
  <c r="AG2119" i="5" s="1"/>
  <c r="AP2120" i="5"/>
  <c r="AQ2120" i="5"/>
  <c r="AG2120" i="5" s="1"/>
  <c r="AP2121" i="5"/>
  <c r="AQ2121" i="5"/>
  <c r="AP2122" i="5"/>
  <c r="AQ2122" i="5"/>
  <c r="AP2123" i="5"/>
  <c r="AQ2123" i="5"/>
  <c r="AP2124" i="5"/>
  <c r="AQ2124" i="5"/>
  <c r="AG2124" i="5" s="1"/>
  <c r="AP2125" i="5"/>
  <c r="AQ2125" i="5"/>
  <c r="AG2125" i="5" s="1"/>
  <c r="AP2126" i="5"/>
  <c r="AQ2126" i="5"/>
  <c r="AP2127" i="5"/>
  <c r="AQ2127" i="5"/>
  <c r="AG2127" i="5" s="1"/>
  <c r="AP2128" i="5"/>
  <c r="AQ2128" i="5"/>
  <c r="AG2128" i="5" s="1"/>
  <c r="AP2129" i="5"/>
  <c r="AQ2129" i="5"/>
  <c r="AP2130" i="5"/>
  <c r="AQ2130" i="5"/>
  <c r="AG2130" i="5" s="1"/>
  <c r="AP2131" i="5"/>
  <c r="AQ2131" i="5"/>
  <c r="AP2132" i="5"/>
  <c r="AQ2132" i="5"/>
  <c r="AG2132" i="5" s="1"/>
  <c r="AP2133" i="5"/>
  <c r="AQ2133" i="5"/>
  <c r="AG2133" i="5" s="1"/>
  <c r="AP2134" i="5"/>
  <c r="AQ2134" i="5"/>
  <c r="AP2135" i="5"/>
  <c r="AQ2135" i="5"/>
  <c r="AP2136" i="5"/>
  <c r="AQ2136" i="5"/>
  <c r="AP2137" i="5"/>
  <c r="AQ2137" i="5"/>
  <c r="AP2138" i="5"/>
  <c r="AQ2138" i="5"/>
  <c r="AG2138" i="5" s="1"/>
  <c r="AP2139" i="5"/>
  <c r="AQ2139" i="5"/>
  <c r="AG2139" i="5" s="1"/>
  <c r="AP2140" i="5"/>
  <c r="AQ2140" i="5"/>
  <c r="AG2140" i="5" s="1"/>
  <c r="AP2141" i="5"/>
  <c r="AQ2141" i="5"/>
  <c r="AP2142" i="5"/>
  <c r="AQ2142" i="5"/>
  <c r="AP2143" i="5"/>
  <c r="AQ2143" i="5"/>
  <c r="AG2143" i="5" s="1"/>
  <c r="AP2144" i="5"/>
  <c r="AQ2144" i="5"/>
  <c r="AG2144" i="5" s="1"/>
  <c r="AP2145" i="5"/>
  <c r="AD2145" i="5" s="1"/>
  <c r="AQ2145" i="5"/>
  <c r="AP2146" i="5"/>
  <c r="AQ2146" i="5"/>
  <c r="AP2147" i="5"/>
  <c r="AQ2147" i="5"/>
  <c r="AP2148" i="5"/>
  <c r="AQ2148" i="5"/>
  <c r="AP2149" i="5"/>
  <c r="AQ2149" i="5"/>
  <c r="AP2150" i="5"/>
  <c r="AQ2150" i="5"/>
  <c r="AP2151" i="5"/>
  <c r="AQ2151" i="5"/>
  <c r="AP2152" i="5"/>
  <c r="AQ2152" i="5"/>
  <c r="AG2152" i="5" s="1"/>
  <c r="AP2153" i="5"/>
  <c r="AQ2153" i="5"/>
  <c r="AP2154" i="5"/>
  <c r="AQ2154" i="5"/>
  <c r="AG2154" i="5" s="1"/>
  <c r="AP2155" i="5"/>
  <c r="AQ2155" i="5"/>
  <c r="AG2155" i="5" s="1"/>
  <c r="AP2156" i="5"/>
  <c r="AQ2156" i="5"/>
  <c r="AP2157" i="5"/>
  <c r="AQ2157" i="5"/>
  <c r="AP2158" i="5"/>
  <c r="AQ2158" i="5"/>
  <c r="AG2158" i="5" s="1"/>
  <c r="AP2159" i="5"/>
  <c r="AQ2159" i="5"/>
  <c r="AP2160" i="5"/>
  <c r="AQ2160" i="5"/>
  <c r="AP2161" i="5"/>
  <c r="AQ2161" i="5"/>
  <c r="AP2162" i="5"/>
  <c r="AD2162" i="5" s="1"/>
  <c r="AQ2162" i="5"/>
  <c r="AP2163" i="5"/>
  <c r="AQ2163" i="5"/>
  <c r="AG2163" i="5" s="1"/>
  <c r="AP2164" i="5"/>
  <c r="AQ2164" i="5"/>
  <c r="AG2164" i="5" s="1"/>
  <c r="AP2165" i="5"/>
  <c r="AQ2165" i="5"/>
  <c r="AP2166" i="5"/>
  <c r="AQ2166" i="5"/>
  <c r="AP2167" i="5"/>
  <c r="AQ2167" i="5"/>
  <c r="AG2167" i="5" s="1"/>
  <c r="AP2168" i="5"/>
  <c r="AQ2168" i="5"/>
  <c r="AG2168" i="5" s="1"/>
  <c r="AP2169" i="5"/>
  <c r="AQ2169" i="5"/>
  <c r="AP2170" i="5"/>
  <c r="AQ2170" i="5"/>
  <c r="AG2170" i="5" s="1"/>
  <c r="AP2171" i="5"/>
  <c r="AQ2171" i="5"/>
  <c r="AP2172" i="5"/>
  <c r="AQ2172" i="5"/>
  <c r="AP2173" i="5"/>
  <c r="AQ2173" i="5"/>
  <c r="AG2173" i="5" s="1"/>
  <c r="AP2174" i="5"/>
  <c r="AD2174" i="5" s="1"/>
  <c r="AQ2174" i="5"/>
  <c r="AP2175" i="5"/>
  <c r="AQ2175" i="5"/>
  <c r="AP2176" i="5"/>
  <c r="AQ2176" i="5"/>
  <c r="AP2177" i="5"/>
  <c r="AQ2177" i="5"/>
  <c r="AP2178" i="5"/>
  <c r="AQ2178" i="5"/>
  <c r="AP2179" i="5"/>
  <c r="AQ2179" i="5"/>
  <c r="AP2180" i="5"/>
  <c r="AQ2180" i="5"/>
  <c r="AP2181" i="5"/>
  <c r="AQ2181" i="5"/>
  <c r="AP2182" i="5"/>
  <c r="AQ2182" i="5"/>
  <c r="AP2183" i="5"/>
  <c r="AQ2183" i="5"/>
  <c r="AP2184" i="5"/>
  <c r="AQ2184" i="5"/>
  <c r="AP2185" i="5"/>
  <c r="AQ2185" i="5"/>
  <c r="AP2186" i="5"/>
  <c r="AQ2186" i="5"/>
  <c r="AP2187" i="5"/>
  <c r="AQ2187" i="5"/>
  <c r="AP2188" i="5"/>
  <c r="AQ2188" i="5"/>
  <c r="AP2189" i="5"/>
  <c r="AQ2189" i="5"/>
  <c r="AP2190" i="5"/>
  <c r="AQ2190" i="5"/>
  <c r="AP2191" i="5"/>
  <c r="AQ2191" i="5"/>
  <c r="AP2192" i="5"/>
  <c r="AQ2192" i="5"/>
  <c r="AP2193" i="5"/>
  <c r="AQ2193" i="5"/>
  <c r="AP2194" i="5"/>
  <c r="AQ2194" i="5"/>
  <c r="AP2195" i="5"/>
  <c r="AQ2195" i="5"/>
  <c r="AP2196" i="5"/>
  <c r="AQ2196" i="5"/>
  <c r="AG2196" i="5" s="1"/>
  <c r="AP2197" i="5"/>
  <c r="AQ2197" i="5"/>
  <c r="AP2198" i="5"/>
  <c r="AQ2198" i="5"/>
  <c r="AG2198" i="5" s="1"/>
  <c r="AP2199" i="5"/>
  <c r="AQ2199" i="5"/>
  <c r="AP2200" i="5"/>
  <c r="AQ2200" i="5"/>
  <c r="AP2201" i="5"/>
  <c r="AQ2201" i="5"/>
  <c r="AP2202" i="5"/>
  <c r="AQ2202" i="5"/>
  <c r="AP2203" i="5"/>
  <c r="AQ2203" i="5"/>
  <c r="AG2203" i="5" s="1"/>
  <c r="AP2204" i="5"/>
  <c r="AQ2204" i="5"/>
  <c r="AP2205" i="5"/>
  <c r="AQ2205" i="5"/>
  <c r="AP2206" i="5"/>
  <c r="AQ2206" i="5"/>
  <c r="AP2207" i="5"/>
  <c r="AQ2207" i="5"/>
  <c r="AP2208" i="5"/>
  <c r="AQ2208" i="5"/>
  <c r="AP2209" i="5"/>
  <c r="AQ2209" i="5"/>
  <c r="AP2210" i="5"/>
  <c r="AQ2210" i="5"/>
  <c r="AG2210" i="5" s="1"/>
  <c r="AP2211" i="5"/>
  <c r="AQ2211" i="5"/>
  <c r="AP2212" i="5"/>
  <c r="AQ2212" i="5"/>
  <c r="AP2213" i="5"/>
  <c r="AQ2213" i="5"/>
  <c r="AP2214" i="5"/>
  <c r="AQ2214" i="5"/>
  <c r="AP2215" i="5"/>
  <c r="AQ2215" i="5"/>
  <c r="AP2216" i="5"/>
  <c r="AQ2216" i="5"/>
  <c r="AG2216" i="5" s="1"/>
  <c r="AP2217" i="5"/>
  <c r="AQ2217" i="5"/>
  <c r="AP2218" i="5"/>
  <c r="AF2218" i="5" s="1"/>
  <c r="AQ2218" i="5"/>
  <c r="AP2219" i="5"/>
  <c r="AQ2219" i="5"/>
  <c r="AP2220" i="5"/>
  <c r="AQ2220" i="5"/>
  <c r="AP2221" i="5"/>
  <c r="AQ2221" i="5"/>
  <c r="AP2222" i="5"/>
  <c r="AQ2222" i="5"/>
  <c r="AP2223" i="5"/>
  <c r="AQ2223" i="5"/>
  <c r="AP2224" i="5"/>
  <c r="AQ2224" i="5"/>
  <c r="AP2225" i="5"/>
  <c r="AQ2225" i="5"/>
  <c r="AP2226" i="5"/>
  <c r="AQ2226" i="5"/>
  <c r="AP2227" i="5"/>
  <c r="AQ2227" i="5"/>
  <c r="AP2228" i="5"/>
  <c r="AF2228" i="5" s="1"/>
  <c r="AQ2228" i="5"/>
  <c r="AP2229" i="5"/>
  <c r="AQ2229" i="5"/>
  <c r="AP2230" i="5"/>
  <c r="AQ2230" i="5"/>
  <c r="AP2231" i="5"/>
  <c r="AQ2231" i="5"/>
  <c r="AP2232" i="5"/>
  <c r="AQ2232" i="5"/>
  <c r="AG2232" i="5" s="1"/>
  <c r="AP2233" i="5"/>
  <c r="AQ2233" i="5"/>
  <c r="AP2234" i="5"/>
  <c r="AQ2234" i="5"/>
  <c r="AP2235" i="5"/>
  <c r="AQ2235" i="5"/>
  <c r="AP2236" i="5"/>
  <c r="AQ2236" i="5"/>
  <c r="AP2237" i="5"/>
  <c r="AQ2237" i="5"/>
  <c r="AP2238" i="5"/>
  <c r="AQ2238" i="5"/>
  <c r="AP2239" i="5"/>
  <c r="AQ2239" i="5"/>
  <c r="AG2239" i="5" s="1"/>
  <c r="AP2240" i="5"/>
  <c r="AQ2240" i="5"/>
  <c r="AP2241" i="5"/>
  <c r="AQ2241" i="5"/>
  <c r="AP2242" i="5"/>
  <c r="AQ2242" i="5"/>
  <c r="AP2243" i="5"/>
  <c r="AQ2243" i="5"/>
  <c r="AP2244" i="5"/>
  <c r="AQ2244" i="5"/>
  <c r="AP2245" i="5"/>
  <c r="AQ2245" i="5"/>
  <c r="AP2246" i="5"/>
  <c r="AQ2246" i="5"/>
  <c r="AP2247" i="5"/>
  <c r="AQ2247" i="5"/>
  <c r="AP2248" i="5"/>
  <c r="AQ2248" i="5"/>
  <c r="AP2249" i="5"/>
  <c r="AQ2249" i="5"/>
  <c r="AP2250" i="5"/>
  <c r="AQ2250" i="5"/>
  <c r="AP2251" i="5"/>
  <c r="AQ2251" i="5"/>
  <c r="AP2252" i="5"/>
  <c r="AQ2252" i="5"/>
  <c r="AP2253" i="5"/>
  <c r="AQ2253" i="5"/>
  <c r="AP2254" i="5"/>
  <c r="AQ2254" i="5"/>
  <c r="AP2255" i="5"/>
  <c r="AQ2255" i="5"/>
  <c r="AP2256" i="5"/>
  <c r="AQ2256" i="5"/>
  <c r="AP2257" i="5"/>
  <c r="AQ2257" i="5"/>
  <c r="AP2258" i="5"/>
  <c r="AQ2258" i="5"/>
  <c r="AP2259" i="5"/>
  <c r="AQ2259" i="5"/>
  <c r="AP2260" i="5"/>
  <c r="AQ2260" i="5"/>
  <c r="AP2261" i="5"/>
  <c r="AQ2261" i="5"/>
  <c r="AP2262" i="5"/>
  <c r="AQ2262" i="5"/>
  <c r="AP2263" i="5"/>
  <c r="AQ2263" i="5"/>
  <c r="AP2264" i="5"/>
  <c r="AQ2264" i="5"/>
  <c r="AP2265" i="5"/>
  <c r="AQ2265" i="5"/>
  <c r="AP2266" i="5"/>
  <c r="AQ2266" i="5"/>
  <c r="AP2267" i="5"/>
  <c r="AQ2267" i="5"/>
  <c r="AP2268" i="5"/>
  <c r="AQ2268" i="5"/>
  <c r="AP2269" i="5"/>
  <c r="AQ2269" i="5"/>
  <c r="AG2269" i="5" s="1"/>
  <c r="AP2270" i="5"/>
  <c r="AQ2270" i="5"/>
  <c r="AP2271" i="5"/>
  <c r="AQ2271" i="5"/>
  <c r="AP2272" i="5"/>
  <c r="AQ2272" i="5"/>
  <c r="AP2273" i="5"/>
  <c r="AQ2273" i="5"/>
  <c r="AP2274" i="5"/>
  <c r="AQ2274" i="5"/>
  <c r="AP2275" i="5"/>
  <c r="AQ2275" i="5"/>
  <c r="AP2276" i="5"/>
  <c r="AQ2276" i="5"/>
  <c r="AP2277" i="5"/>
  <c r="AQ2277" i="5"/>
  <c r="AP2278" i="5"/>
  <c r="AQ2278" i="5"/>
  <c r="AP2279" i="5"/>
  <c r="AQ2279" i="5"/>
  <c r="AP2280" i="5"/>
  <c r="AQ2280" i="5"/>
  <c r="AP2281" i="5"/>
  <c r="AQ2281" i="5"/>
  <c r="AP2282" i="5"/>
  <c r="AQ2282" i="5"/>
  <c r="AP2283" i="5"/>
  <c r="AQ2283" i="5"/>
  <c r="AP2284" i="5"/>
  <c r="AQ2284" i="5"/>
  <c r="AP2285" i="5"/>
  <c r="AQ2285" i="5"/>
  <c r="AP2286" i="5"/>
  <c r="AQ2286" i="5"/>
  <c r="AP2287" i="5"/>
  <c r="AQ2287" i="5"/>
  <c r="AP2288" i="5"/>
  <c r="AQ2288" i="5"/>
  <c r="AP2289" i="5"/>
  <c r="AQ2289" i="5"/>
  <c r="AP2290" i="5"/>
  <c r="AF2290" i="5" s="1"/>
  <c r="AQ2290" i="5"/>
  <c r="AP2291" i="5"/>
  <c r="AQ2291" i="5"/>
  <c r="AP2292" i="5"/>
  <c r="AQ2292" i="5"/>
  <c r="AP2293" i="5"/>
  <c r="AQ2293" i="5"/>
  <c r="AP2294" i="5"/>
  <c r="AQ2294" i="5"/>
  <c r="AP2295" i="5"/>
  <c r="AQ2295" i="5"/>
  <c r="AP2296" i="5"/>
  <c r="AQ2296" i="5"/>
  <c r="AP2297" i="5"/>
  <c r="AQ2297" i="5"/>
  <c r="AP2298" i="5"/>
  <c r="AQ2298" i="5"/>
  <c r="AE2298" i="5" s="1"/>
  <c r="AP2299" i="5"/>
  <c r="AQ2299" i="5"/>
  <c r="AP2300" i="5"/>
  <c r="AQ2300" i="5"/>
  <c r="AP2301" i="5"/>
  <c r="AQ2301" i="5"/>
  <c r="AP2302" i="5"/>
  <c r="AQ2302" i="5"/>
  <c r="AP2303" i="5"/>
  <c r="AQ2303" i="5"/>
  <c r="AP2304" i="5"/>
  <c r="AQ2304" i="5"/>
  <c r="AP2305" i="5"/>
  <c r="AQ2305" i="5"/>
  <c r="AP2306" i="5"/>
  <c r="AQ2306" i="5"/>
  <c r="AP2307" i="5"/>
  <c r="AQ2307" i="5"/>
  <c r="AP2308" i="5"/>
  <c r="AQ2308" i="5"/>
  <c r="AP2309" i="5"/>
  <c r="AQ2309" i="5"/>
  <c r="AP2310" i="5"/>
  <c r="AQ2310" i="5"/>
  <c r="AP2311" i="5"/>
  <c r="AQ2311" i="5"/>
  <c r="AP2312" i="5"/>
  <c r="AQ2312" i="5"/>
  <c r="AP2313" i="5"/>
  <c r="AQ2313" i="5"/>
  <c r="AP2314" i="5"/>
  <c r="AQ2314" i="5"/>
  <c r="AP2315" i="5"/>
  <c r="AQ2315" i="5"/>
  <c r="AP2316" i="5"/>
  <c r="AQ2316" i="5"/>
  <c r="AP2317" i="5"/>
  <c r="AQ2317" i="5"/>
  <c r="AP2318" i="5"/>
  <c r="AQ2318" i="5"/>
  <c r="AP2319" i="5"/>
  <c r="AQ2319" i="5"/>
  <c r="AP2320" i="5"/>
  <c r="AQ2320" i="5"/>
  <c r="AP2321" i="5"/>
  <c r="AQ2321" i="5"/>
  <c r="AP2322" i="5"/>
  <c r="AQ2322" i="5"/>
  <c r="AP2323" i="5"/>
  <c r="AQ2323" i="5"/>
  <c r="AP2324" i="5"/>
  <c r="AQ2324" i="5"/>
  <c r="AP2325" i="5"/>
  <c r="AQ2325" i="5"/>
  <c r="AP2326" i="5"/>
  <c r="AQ2326" i="5"/>
  <c r="AP2327" i="5"/>
  <c r="AQ2327" i="5"/>
  <c r="AP2328" i="5"/>
  <c r="AQ2328" i="5"/>
  <c r="AP2329" i="5"/>
  <c r="AQ2329" i="5"/>
  <c r="AP2330" i="5"/>
  <c r="AQ2330" i="5"/>
  <c r="AP2331" i="5"/>
  <c r="AQ2331" i="5"/>
  <c r="AP2332" i="5"/>
  <c r="AQ2332" i="5"/>
  <c r="AP2333" i="5"/>
  <c r="AQ2333" i="5"/>
  <c r="AP2334" i="5"/>
  <c r="AQ2334" i="5"/>
  <c r="AP2335" i="5"/>
  <c r="AQ2335" i="5"/>
  <c r="AG2335" i="5" s="1"/>
  <c r="AP2336" i="5"/>
  <c r="AQ2336" i="5"/>
  <c r="AP2337" i="5"/>
  <c r="AQ2337" i="5"/>
  <c r="AP2338" i="5"/>
  <c r="AQ2338" i="5"/>
  <c r="AP2339" i="5"/>
  <c r="AQ2339" i="5"/>
  <c r="AP2340" i="5"/>
  <c r="AQ2340" i="5"/>
  <c r="AP2341" i="5"/>
  <c r="AQ2341" i="5"/>
  <c r="AG2341" i="5" s="1"/>
  <c r="AP2342" i="5"/>
  <c r="AQ2342" i="5"/>
  <c r="AP2343" i="5"/>
  <c r="AQ2343" i="5"/>
  <c r="AP2344" i="5"/>
  <c r="AQ2344" i="5"/>
  <c r="AP2345" i="5"/>
  <c r="AQ2345" i="5"/>
  <c r="AP2346" i="5"/>
  <c r="AQ2346" i="5"/>
  <c r="AP2347" i="5"/>
  <c r="AQ2347" i="5"/>
  <c r="AP2348" i="5"/>
  <c r="AQ2348" i="5"/>
  <c r="AE2348" i="5" s="1"/>
  <c r="AP2349" i="5"/>
  <c r="AQ2349" i="5"/>
  <c r="AP2350" i="5"/>
  <c r="AQ2350" i="5"/>
  <c r="AP2351" i="5"/>
  <c r="AQ2351" i="5"/>
  <c r="AP2352" i="5"/>
  <c r="AQ2352" i="5"/>
  <c r="AP2353" i="5"/>
  <c r="AQ2353" i="5"/>
  <c r="AP2354" i="5"/>
  <c r="AQ2354" i="5"/>
  <c r="AP2355" i="5"/>
  <c r="AQ2355" i="5"/>
  <c r="AG2355" i="5" s="1"/>
  <c r="AP2356" i="5"/>
  <c r="AQ2356" i="5"/>
  <c r="AP2357" i="5"/>
  <c r="AQ2357" i="5"/>
  <c r="AP2358" i="5"/>
  <c r="AQ2358" i="5"/>
  <c r="AP2359" i="5"/>
  <c r="AQ2359" i="5"/>
  <c r="AP2360" i="5"/>
  <c r="AQ2360" i="5"/>
  <c r="AP2361" i="5"/>
  <c r="AQ2361" i="5"/>
  <c r="AP2362" i="5"/>
  <c r="AQ2362" i="5"/>
  <c r="AP2363" i="5"/>
  <c r="AQ2363" i="5"/>
  <c r="AP2364" i="5"/>
  <c r="AQ2364" i="5"/>
  <c r="AP2365" i="5"/>
  <c r="AQ2365" i="5"/>
  <c r="AP2366" i="5"/>
  <c r="AQ2366" i="5"/>
  <c r="AP2367" i="5"/>
  <c r="AQ2367" i="5"/>
  <c r="AP2368" i="5"/>
  <c r="AQ2368" i="5"/>
  <c r="AP2369" i="5"/>
  <c r="AQ2369" i="5"/>
  <c r="AP2370" i="5"/>
  <c r="AQ2370" i="5"/>
  <c r="AP2371" i="5"/>
  <c r="AQ2371" i="5"/>
  <c r="AP2372" i="5"/>
  <c r="AQ2372" i="5"/>
  <c r="AP2373" i="5"/>
  <c r="AQ2373" i="5"/>
  <c r="AP2374" i="5"/>
  <c r="AQ2374" i="5"/>
  <c r="AP2375" i="5"/>
  <c r="AQ2375" i="5"/>
  <c r="AP2376" i="5"/>
  <c r="AQ2376" i="5"/>
  <c r="AP2377" i="5"/>
  <c r="AQ2377" i="5"/>
  <c r="AP2378" i="5"/>
  <c r="AQ2378" i="5"/>
  <c r="AP2379" i="5"/>
  <c r="AQ2379" i="5"/>
  <c r="AP2380" i="5"/>
  <c r="AQ2380" i="5"/>
  <c r="AP2381" i="5"/>
  <c r="AQ2381" i="5"/>
  <c r="AP2382" i="5"/>
  <c r="AQ2382" i="5"/>
  <c r="AE2382" i="5" s="1"/>
  <c r="AP2383" i="5"/>
  <c r="AQ2383" i="5"/>
  <c r="AP2384" i="5"/>
  <c r="AQ2384" i="5"/>
  <c r="AP2385" i="5"/>
  <c r="AQ2385" i="5"/>
  <c r="AP2386" i="5"/>
  <c r="AQ2386" i="5"/>
  <c r="AP2387" i="5"/>
  <c r="AQ2387" i="5"/>
  <c r="AP2388" i="5"/>
  <c r="AQ2388" i="5"/>
  <c r="AP2389" i="5"/>
  <c r="AQ2389" i="5"/>
  <c r="AP2390" i="5"/>
  <c r="AQ2390" i="5"/>
  <c r="AP2391" i="5"/>
  <c r="AQ2391" i="5"/>
  <c r="AP2392" i="5"/>
  <c r="AQ2392" i="5"/>
  <c r="AP2393" i="5"/>
  <c r="AQ2393" i="5"/>
  <c r="AP2394" i="5"/>
  <c r="AQ2394" i="5"/>
  <c r="AP2395" i="5"/>
  <c r="AQ2395" i="5"/>
  <c r="AP2396" i="5"/>
  <c r="AQ2396" i="5"/>
  <c r="AP2397" i="5"/>
  <c r="AQ2397" i="5"/>
  <c r="AP2398" i="5"/>
  <c r="AD2398" i="5" s="1"/>
  <c r="AQ2398" i="5"/>
  <c r="AP2399" i="5"/>
  <c r="AQ2399" i="5"/>
  <c r="AP2400" i="5"/>
  <c r="AQ2400" i="5"/>
  <c r="AP2401" i="5"/>
  <c r="AQ2401" i="5"/>
  <c r="AP2402" i="5"/>
  <c r="AQ2402" i="5"/>
  <c r="AP2403" i="5"/>
  <c r="AQ2403" i="5"/>
  <c r="AP2404" i="5"/>
  <c r="AQ2404" i="5"/>
  <c r="AP2405" i="5"/>
  <c r="AQ2405" i="5"/>
  <c r="AP2406" i="5"/>
  <c r="AQ2406" i="5"/>
  <c r="AP2407" i="5"/>
  <c r="AQ2407" i="5"/>
  <c r="AP2408" i="5"/>
  <c r="AQ2408" i="5"/>
  <c r="AP2409" i="5"/>
  <c r="AQ2409" i="5"/>
  <c r="AP2410" i="5"/>
  <c r="AQ2410" i="5"/>
  <c r="AP2411" i="5"/>
  <c r="AQ2411" i="5"/>
  <c r="AP2412" i="5"/>
  <c r="AQ2412" i="5"/>
  <c r="AP2413" i="5"/>
  <c r="AQ2413" i="5"/>
  <c r="AP2414" i="5"/>
  <c r="AQ2414" i="5"/>
  <c r="AP2415" i="5"/>
  <c r="AQ2415" i="5"/>
  <c r="AP2416" i="5"/>
  <c r="AQ2416" i="5"/>
  <c r="AP2417" i="5"/>
  <c r="AQ2417" i="5"/>
  <c r="AP2418" i="5"/>
  <c r="AQ2418" i="5"/>
  <c r="AP2419" i="5"/>
  <c r="AQ2419" i="5"/>
  <c r="AP2420" i="5"/>
  <c r="AQ2420" i="5"/>
  <c r="AP2421" i="5"/>
  <c r="AQ2421" i="5"/>
  <c r="AP2422" i="5"/>
  <c r="AQ2422" i="5"/>
  <c r="AP2423" i="5"/>
  <c r="AQ2423" i="5"/>
  <c r="AP2424" i="5"/>
  <c r="AQ2424" i="5"/>
  <c r="AP2425" i="5"/>
  <c r="AQ2425" i="5"/>
  <c r="AP2426" i="5"/>
  <c r="AQ2426" i="5"/>
  <c r="AP2427" i="5"/>
  <c r="AQ2427" i="5"/>
  <c r="AG2427" i="5" s="1"/>
  <c r="AP2428" i="5"/>
  <c r="AQ2428" i="5"/>
  <c r="AP2429" i="5"/>
  <c r="AQ2429" i="5"/>
  <c r="AP2430" i="5"/>
  <c r="AQ2430" i="5"/>
  <c r="AP2431" i="5"/>
  <c r="AQ2431" i="5"/>
  <c r="AP2432" i="5"/>
  <c r="AQ2432" i="5"/>
  <c r="AP2433" i="5"/>
  <c r="AQ2433" i="5"/>
  <c r="AP2434" i="5"/>
  <c r="AQ2434" i="5"/>
  <c r="AP2435" i="5"/>
  <c r="AQ2435" i="5"/>
  <c r="AP2436" i="5"/>
  <c r="AQ2436" i="5"/>
  <c r="AP2437" i="5"/>
  <c r="AQ2437" i="5"/>
  <c r="AP2438" i="5"/>
  <c r="AQ2438" i="5"/>
  <c r="AP2439" i="5"/>
  <c r="AQ2439" i="5"/>
  <c r="AP2440" i="5"/>
  <c r="AQ2440" i="5"/>
  <c r="AP2441" i="5"/>
  <c r="AQ2441" i="5"/>
  <c r="AP2442" i="5"/>
  <c r="AQ2442" i="5"/>
  <c r="AP2443" i="5"/>
  <c r="AQ2443" i="5"/>
  <c r="AQ4" i="5"/>
  <c r="AP4" i="5"/>
  <c r="M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AH1502" i="5"/>
  <c r="AH1503" i="5"/>
  <c r="AH1504" i="5"/>
  <c r="AH1505" i="5"/>
  <c r="AH1506" i="5"/>
  <c r="AH1507" i="5"/>
  <c r="AH1508" i="5"/>
  <c r="AH1509" i="5"/>
  <c r="AH1510" i="5"/>
  <c r="AH1511" i="5"/>
  <c r="AH1512" i="5"/>
  <c r="AH1513" i="5"/>
  <c r="AH1514" i="5"/>
  <c r="AH1515" i="5"/>
  <c r="AH1516" i="5"/>
  <c r="AH1517" i="5"/>
  <c r="AH1518" i="5"/>
  <c r="AH1519" i="5"/>
  <c r="AH1520" i="5"/>
  <c r="AH1521" i="5"/>
  <c r="AH1522" i="5"/>
  <c r="AH1523" i="5"/>
  <c r="AH1524" i="5"/>
  <c r="AH1525" i="5"/>
  <c r="AH1526" i="5"/>
  <c r="AH1527" i="5"/>
  <c r="AH1528" i="5"/>
  <c r="AH1529" i="5"/>
  <c r="AH1530" i="5"/>
  <c r="AH1531" i="5"/>
  <c r="AH1532" i="5"/>
  <c r="AH1533" i="5"/>
  <c r="AH1534" i="5"/>
  <c r="AH1535" i="5"/>
  <c r="AH1536" i="5"/>
  <c r="AH1537" i="5"/>
  <c r="AH1538" i="5"/>
  <c r="AH1539" i="5"/>
  <c r="AH1540" i="5"/>
  <c r="AH1541" i="5"/>
  <c r="AH1542" i="5"/>
  <c r="AH1543" i="5"/>
  <c r="AH1544" i="5"/>
  <c r="AH1545" i="5"/>
  <c r="AH1546" i="5"/>
  <c r="AH1547" i="5"/>
  <c r="AH1548" i="5"/>
  <c r="AH1549" i="5"/>
  <c r="AH1550" i="5"/>
  <c r="AH1551" i="5"/>
  <c r="AH1552" i="5"/>
  <c r="AH1553" i="5"/>
  <c r="AH1554" i="5"/>
  <c r="AH1555" i="5"/>
  <c r="AH1556" i="5"/>
  <c r="AH1557" i="5"/>
  <c r="AH1558" i="5"/>
  <c r="AH1559" i="5"/>
  <c r="AH1560" i="5"/>
  <c r="AH1561" i="5"/>
  <c r="AH1562" i="5"/>
  <c r="AH1563" i="5"/>
  <c r="AH1564" i="5"/>
  <c r="AH1565" i="5"/>
  <c r="AH1566" i="5"/>
  <c r="AH1567" i="5"/>
  <c r="AH1568" i="5"/>
  <c r="AH1569" i="5"/>
  <c r="AH1570" i="5"/>
  <c r="AH1571" i="5"/>
  <c r="AH1572" i="5"/>
  <c r="AH1573" i="5"/>
  <c r="AH1574" i="5"/>
  <c r="AH1575" i="5"/>
  <c r="AH1576" i="5"/>
  <c r="AH1577" i="5"/>
  <c r="AH1578" i="5"/>
  <c r="AH1579" i="5"/>
  <c r="AH1580" i="5"/>
  <c r="AH1581" i="5"/>
  <c r="AH1582" i="5"/>
  <c r="AH1583" i="5"/>
  <c r="AH1584" i="5"/>
  <c r="AH1585" i="5"/>
  <c r="AH1586" i="5"/>
  <c r="AH1587" i="5"/>
  <c r="AH1588" i="5"/>
  <c r="AH1589" i="5"/>
  <c r="AH1590" i="5"/>
  <c r="AH1591" i="5"/>
  <c r="AH1592" i="5"/>
  <c r="AH1593" i="5"/>
  <c r="AH1594" i="5"/>
  <c r="AH1595" i="5"/>
  <c r="AH1596" i="5"/>
  <c r="AH1597" i="5"/>
  <c r="AH1598" i="5"/>
  <c r="AH1599" i="5"/>
  <c r="AH1600" i="5"/>
  <c r="AH1601" i="5"/>
  <c r="AH1602" i="5"/>
  <c r="AH1603" i="5"/>
  <c r="AH1604" i="5"/>
  <c r="AH1605" i="5"/>
  <c r="AH1606" i="5"/>
  <c r="AH1607" i="5"/>
  <c r="AH1608" i="5"/>
  <c r="AH1609" i="5"/>
  <c r="AH1610" i="5"/>
  <c r="AH1611" i="5"/>
  <c r="AH1612" i="5"/>
  <c r="AH1613" i="5"/>
  <c r="AH1614" i="5"/>
  <c r="AH1615" i="5"/>
  <c r="AH1616" i="5"/>
  <c r="AH1617" i="5"/>
  <c r="AH1618" i="5"/>
  <c r="AH1619" i="5"/>
  <c r="AH1620" i="5"/>
  <c r="AH1621" i="5"/>
  <c r="AH1622" i="5"/>
  <c r="AH1623" i="5"/>
  <c r="AH1624" i="5"/>
  <c r="AH1625" i="5"/>
  <c r="AH1626" i="5"/>
  <c r="AH1627" i="5"/>
  <c r="AH1628" i="5"/>
  <c r="AH1629" i="5"/>
  <c r="AH1630" i="5"/>
  <c r="AH1631" i="5"/>
  <c r="AH1632" i="5"/>
  <c r="AH1633" i="5"/>
  <c r="AH1634" i="5"/>
  <c r="AH1635" i="5"/>
  <c r="AH1636" i="5"/>
  <c r="AH1637" i="5"/>
  <c r="AH1638" i="5"/>
  <c r="AH1639" i="5"/>
  <c r="AH1640" i="5"/>
  <c r="AH1641" i="5"/>
  <c r="AH1642" i="5"/>
  <c r="AH1643" i="5"/>
  <c r="AH1644" i="5"/>
  <c r="AH1645" i="5"/>
  <c r="AH1646" i="5"/>
  <c r="AH1647" i="5"/>
  <c r="AH1648" i="5"/>
  <c r="AH1649" i="5"/>
  <c r="AH1650" i="5"/>
  <c r="AH1651" i="5"/>
  <c r="AH1652" i="5"/>
  <c r="AH1653" i="5"/>
  <c r="AH1654" i="5"/>
  <c r="AH1655" i="5"/>
  <c r="AH1656" i="5"/>
  <c r="AH1657" i="5"/>
  <c r="AH1658" i="5"/>
  <c r="AH1659" i="5"/>
  <c r="AH1660" i="5"/>
  <c r="AH1661" i="5"/>
  <c r="AH1662" i="5"/>
  <c r="AH1663" i="5"/>
  <c r="AH1664" i="5"/>
  <c r="AH1665" i="5"/>
  <c r="AH1666" i="5"/>
  <c r="AH1667" i="5"/>
  <c r="AH1668" i="5"/>
  <c r="AH1669" i="5"/>
  <c r="AH1670" i="5"/>
  <c r="AH1671" i="5"/>
  <c r="AH1672" i="5"/>
  <c r="AH1673" i="5"/>
  <c r="AH1674" i="5"/>
  <c r="AH1675" i="5"/>
  <c r="AH1676" i="5"/>
  <c r="AH1677" i="5"/>
  <c r="AH1678" i="5"/>
  <c r="AH1679" i="5"/>
  <c r="AH1680" i="5"/>
  <c r="AH1681" i="5"/>
  <c r="AH1682" i="5"/>
  <c r="AH1683" i="5"/>
  <c r="AH1684" i="5"/>
  <c r="AH1685" i="5"/>
  <c r="AH1686" i="5"/>
  <c r="AH1687" i="5"/>
  <c r="AH1688" i="5"/>
  <c r="AH1689" i="5"/>
  <c r="AH1690" i="5"/>
  <c r="AH1691" i="5"/>
  <c r="AH1692" i="5"/>
  <c r="AH1693" i="5"/>
  <c r="AH1694" i="5"/>
  <c r="AH1695" i="5"/>
  <c r="AH1696" i="5"/>
  <c r="AH1697" i="5"/>
  <c r="AH1698" i="5"/>
  <c r="AH1699" i="5"/>
  <c r="AH1700" i="5"/>
  <c r="AH1701" i="5"/>
  <c r="AH1702" i="5"/>
  <c r="AH1703" i="5"/>
  <c r="AH1704" i="5"/>
  <c r="AH1705" i="5"/>
  <c r="AH1706" i="5"/>
  <c r="AH1707" i="5"/>
  <c r="AH1708" i="5"/>
  <c r="AH1709" i="5"/>
  <c r="AH1710" i="5"/>
  <c r="AH1711" i="5"/>
  <c r="AH1712" i="5"/>
  <c r="AH1713" i="5"/>
  <c r="AH1714" i="5"/>
  <c r="AH1715" i="5"/>
  <c r="AH1716" i="5"/>
  <c r="AH1717" i="5"/>
  <c r="AH1718" i="5"/>
  <c r="AH1719" i="5"/>
  <c r="AH1720" i="5"/>
  <c r="AH1721" i="5"/>
  <c r="AH1722" i="5"/>
  <c r="AH1723" i="5"/>
  <c r="AH1724" i="5"/>
  <c r="AH1725" i="5"/>
  <c r="AH1726" i="5"/>
  <c r="AH1727" i="5"/>
  <c r="AH1728" i="5"/>
  <c r="AH1729" i="5"/>
  <c r="AH1730" i="5"/>
  <c r="AH1731" i="5"/>
  <c r="AH1732" i="5"/>
  <c r="AH1733" i="5"/>
  <c r="AH1734" i="5"/>
  <c r="AH1735" i="5"/>
  <c r="AH1736" i="5"/>
  <c r="AH1737" i="5"/>
  <c r="AH1738" i="5"/>
  <c r="AH1739" i="5"/>
  <c r="AH1740" i="5"/>
  <c r="AH1741" i="5"/>
  <c r="AH1742" i="5"/>
  <c r="AH1743" i="5"/>
  <c r="AH1744" i="5"/>
  <c r="AH1745" i="5"/>
  <c r="AH1746" i="5"/>
  <c r="AH1747" i="5"/>
  <c r="AH1748" i="5"/>
  <c r="AH1749" i="5"/>
  <c r="AH1750" i="5"/>
  <c r="AH1751" i="5"/>
  <c r="AH1752" i="5"/>
  <c r="AH1753" i="5"/>
  <c r="AH1754" i="5"/>
  <c r="AH1755" i="5"/>
  <c r="AH1756" i="5"/>
  <c r="AH1757" i="5"/>
  <c r="AH1758" i="5"/>
  <c r="AH1759" i="5"/>
  <c r="AH1760" i="5"/>
  <c r="AH1761" i="5"/>
  <c r="AH1762" i="5"/>
  <c r="AH1763" i="5"/>
  <c r="AH1764" i="5"/>
  <c r="AH1765" i="5"/>
  <c r="AH1766" i="5"/>
  <c r="AH1767" i="5"/>
  <c r="AH1768" i="5"/>
  <c r="AH1769" i="5"/>
  <c r="AH1770" i="5"/>
  <c r="AH1771" i="5"/>
  <c r="AH1772" i="5"/>
  <c r="AH1773" i="5"/>
  <c r="AH1774" i="5"/>
  <c r="AH1775" i="5"/>
  <c r="AH1776" i="5"/>
  <c r="AH1777" i="5"/>
  <c r="AH1778" i="5"/>
  <c r="AH1779" i="5"/>
  <c r="AH1780" i="5"/>
  <c r="AH1781" i="5"/>
  <c r="AH1782" i="5"/>
  <c r="AH1783" i="5"/>
  <c r="AH1784" i="5"/>
  <c r="AH1785" i="5"/>
  <c r="AH1786" i="5"/>
  <c r="AH1787" i="5"/>
  <c r="AH1788" i="5"/>
  <c r="AH1789" i="5"/>
  <c r="AH1790" i="5"/>
  <c r="AH1791" i="5"/>
  <c r="AH1792" i="5"/>
  <c r="AH1793" i="5"/>
  <c r="AH1794" i="5"/>
  <c r="AH1795" i="5"/>
  <c r="AH1796" i="5"/>
  <c r="AH1797" i="5"/>
  <c r="AH1798" i="5"/>
  <c r="AH1799" i="5"/>
  <c r="AH1800" i="5"/>
  <c r="AH1801" i="5"/>
  <c r="AH1802" i="5"/>
  <c r="AH1803" i="5"/>
  <c r="AH1804" i="5"/>
  <c r="AH1805" i="5"/>
  <c r="AH1806" i="5"/>
  <c r="AH1807" i="5"/>
  <c r="AH1808" i="5"/>
  <c r="AH1809" i="5"/>
  <c r="AH1810" i="5"/>
  <c r="AH1811" i="5"/>
  <c r="AH1812" i="5"/>
  <c r="AH1813" i="5"/>
  <c r="AH1814" i="5"/>
  <c r="AH1815" i="5"/>
  <c r="AH1816" i="5"/>
  <c r="AH1817" i="5"/>
  <c r="AH1818" i="5"/>
  <c r="AH1819" i="5"/>
  <c r="AH1820" i="5"/>
  <c r="AH1821" i="5"/>
  <c r="AH1822" i="5"/>
  <c r="AH1823" i="5"/>
  <c r="AH1824" i="5"/>
  <c r="AH1825" i="5"/>
  <c r="AH1826" i="5"/>
  <c r="AH1827" i="5"/>
  <c r="AH1828" i="5"/>
  <c r="AH1829" i="5"/>
  <c r="AH1830" i="5"/>
  <c r="AH1831" i="5"/>
  <c r="AH1832" i="5"/>
  <c r="AH1833" i="5"/>
  <c r="AH1834" i="5"/>
  <c r="AH1835" i="5"/>
  <c r="AH1836" i="5"/>
  <c r="AH1837" i="5"/>
  <c r="AH1838" i="5"/>
  <c r="AH1839" i="5"/>
  <c r="AH1840" i="5"/>
  <c r="AH1841" i="5"/>
  <c r="AH1842" i="5"/>
  <c r="AH1843" i="5"/>
  <c r="AH1844" i="5"/>
  <c r="AH1845" i="5"/>
  <c r="AH1846" i="5"/>
  <c r="AH1847" i="5"/>
  <c r="AH1848" i="5"/>
  <c r="AH1849" i="5"/>
  <c r="AH1850" i="5"/>
  <c r="AH1851" i="5"/>
  <c r="AH1852" i="5"/>
  <c r="AH1853" i="5"/>
  <c r="AH1854" i="5"/>
  <c r="AH1855" i="5"/>
  <c r="AH1856" i="5"/>
  <c r="AH1857" i="5"/>
  <c r="AH1858" i="5"/>
  <c r="AH1859" i="5"/>
  <c r="AH1860" i="5"/>
  <c r="AH1861" i="5"/>
  <c r="AH1862" i="5"/>
  <c r="AH1863" i="5"/>
  <c r="AH1864" i="5"/>
  <c r="AH1865" i="5"/>
  <c r="AH1866" i="5"/>
  <c r="AH1867" i="5"/>
  <c r="AH1868" i="5"/>
  <c r="AH1869" i="5"/>
  <c r="AH1870" i="5"/>
  <c r="AH1871" i="5"/>
  <c r="AH1872" i="5"/>
  <c r="AH1873" i="5"/>
  <c r="AH1874" i="5"/>
  <c r="AH1875" i="5"/>
  <c r="AH1876" i="5"/>
  <c r="AH1877" i="5"/>
  <c r="AH1878" i="5"/>
  <c r="AH1879" i="5"/>
  <c r="AH1880" i="5"/>
  <c r="AH1881" i="5"/>
  <c r="AH1882" i="5"/>
  <c r="AH1883" i="5"/>
  <c r="AH1884" i="5"/>
  <c r="AH1885" i="5"/>
  <c r="AH1886" i="5"/>
  <c r="AH1887" i="5"/>
  <c r="AH1888" i="5"/>
  <c r="AH1889" i="5"/>
  <c r="AH1890" i="5"/>
  <c r="AH1891" i="5"/>
  <c r="AH1892" i="5"/>
  <c r="AH1893" i="5"/>
  <c r="AH1894" i="5"/>
  <c r="AH1895" i="5"/>
  <c r="AH1896" i="5"/>
  <c r="AH1897" i="5"/>
  <c r="AH1898" i="5"/>
  <c r="AH1899" i="5"/>
  <c r="AH1900" i="5"/>
  <c r="AH1901" i="5"/>
  <c r="AH1902" i="5"/>
  <c r="AH1903" i="5"/>
  <c r="AH1904" i="5"/>
  <c r="AH1905" i="5"/>
  <c r="AH1906" i="5"/>
  <c r="AH1907" i="5"/>
  <c r="AH1908" i="5"/>
  <c r="AH1909" i="5"/>
  <c r="AH1910" i="5"/>
  <c r="AH1911" i="5"/>
  <c r="AH1912" i="5"/>
  <c r="AH1913" i="5"/>
  <c r="AH1914" i="5"/>
  <c r="AH1915" i="5"/>
  <c r="AH1916" i="5"/>
  <c r="AH1917" i="5"/>
  <c r="AH1918" i="5"/>
  <c r="AH1919" i="5"/>
  <c r="AH1920" i="5"/>
  <c r="AH1921" i="5"/>
  <c r="AH1922" i="5"/>
  <c r="AH1923" i="5"/>
  <c r="AH1924" i="5"/>
  <c r="AH1925" i="5"/>
  <c r="AH1926" i="5"/>
  <c r="AH1927" i="5"/>
  <c r="AH1928" i="5"/>
  <c r="AH1929" i="5"/>
  <c r="AH1930" i="5"/>
  <c r="AH1931" i="5"/>
  <c r="AH1932" i="5"/>
  <c r="AH1933" i="5"/>
  <c r="AH1934" i="5"/>
  <c r="AH1935" i="5"/>
  <c r="AH1936" i="5"/>
  <c r="AH1937" i="5"/>
  <c r="AH1938" i="5"/>
  <c r="AH1939" i="5"/>
  <c r="AH1940" i="5"/>
  <c r="AH1941" i="5"/>
  <c r="AH1942" i="5"/>
  <c r="AH1943" i="5"/>
  <c r="AH1944" i="5"/>
  <c r="AH1945" i="5"/>
  <c r="AH1946" i="5"/>
  <c r="AH1947" i="5"/>
  <c r="AH1948" i="5"/>
  <c r="AH1949" i="5"/>
  <c r="AH1950" i="5"/>
  <c r="AH1951" i="5"/>
  <c r="AH1952" i="5"/>
  <c r="AH1953" i="5"/>
  <c r="AH1954" i="5"/>
  <c r="AH1955" i="5"/>
  <c r="AH1956" i="5"/>
  <c r="AH1957" i="5"/>
  <c r="AH1958" i="5"/>
  <c r="AH1959" i="5"/>
  <c r="AH1960" i="5"/>
  <c r="AH1961" i="5"/>
  <c r="AH1962" i="5"/>
  <c r="AH1963" i="5"/>
  <c r="AH1964" i="5"/>
  <c r="AH1965" i="5"/>
  <c r="AH1966" i="5"/>
  <c r="AH1967" i="5"/>
  <c r="AH1968" i="5"/>
  <c r="AH1969" i="5"/>
  <c r="AH1970" i="5"/>
  <c r="AH1971" i="5"/>
  <c r="AH1972" i="5"/>
  <c r="AH1973" i="5"/>
  <c r="AH1974" i="5"/>
  <c r="AH1975" i="5"/>
  <c r="AH1976" i="5"/>
  <c r="AH1977" i="5"/>
  <c r="AH1978" i="5"/>
  <c r="AH1979" i="5"/>
  <c r="AH1980" i="5"/>
  <c r="AH1981" i="5"/>
  <c r="AH1982" i="5"/>
  <c r="AH1983" i="5"/>
  <c r="AH1984" i="5"/>
  <c r="AH1985" i="5"/>
  <c r="AH1986" i="5"/>
  <c r="AH1987" i="5"/>
  <c r="AH1988" i="5"/>
  <c r="AH1989" i="5"/>
  <c r="AH1990" i="5"/>
  <c r="AH1991" i="5"/>
  <c r="AH1992" i="5"/>
  <c r="AH1993" i="5"/>
  <c r="AH1994" i="5"/>
  <c r="AH1995" i="5"/>
  <c r="AH1996" i="5"/>
  <c r="AH1997" i="5"/>
  <c r="AH1998" i="5"/>
  <c r="AH1999" i="5"/>
  <c r="AH2000" i="5"/>
  <c r="AH2001" i="5"/>
  <c r="AH2002" i="5"/>
  <c r="AH2003" i="5"/>
  <c r="AH2004" i="5"/>
  <c r="AH2005" i="5"/>
  <c r="AH2006" i="5"/>
  <c r="AH2007" i="5"/>
  <c r="AH2008" i="5"/>
  <c r="AH2009" i="5"/>
  <c r="AH2010" i="5"/>
  <c r="AH2011" i="5"/>
  <c r="AH2012" i="5"/>
  <c r="AH2013" i="5"/>
  <c r="AH2014" i="5"/>
  <c r="AH2015" i="5"/>
  <c r="AH2016" i="5"/>
  <c r="AH2017" i="5"/>
  <c r="AH2018" i="5"/>
  <c r="AH2019" i="5"/>
  <c r="AH2020" i="5"/>
  <c r="AH2021" i="5"/>
  <c r="AH2022" i="5"/>
  <c r="AH2023" i="5"/>
  <c r="AH2024" i="5"/>
  <c r="AH2025" i="5"/>
  <c r="AH2026" i="5"/>
  <c r="AH2027" i="5"/>
  <c r="AH2028" i="5"/>
  <c r="AH2029" i="5"/>
  <c r="AH2030" i="5"/>
  <c r="AH2031" i="5"/>
  <c r="AH2032" i="5"/>
  <c r="AH2033" i="5"/>
  <c r="AH2034" i="5"/>
  <c r="AH2035" i="5"/>
  <c r="AH2036" i="5"/>
  <c r="AH2037" i="5"/>
  <c r="AH2038" i="5"/>
  <c r="AH2039" i="5"/>
  <c r="AH2040" i="5"/>
  <c r="AH2041" i="5"/>
  <c r="AH2042" i="5"/>
  <c r="AH2043" i="5"/>
  <c r="AH2044" i="5"/>
  <c r="AH2045" i="5"/>
  <c r="AH2046" i="5"/>
  <c r="AH2047" i="5"/>
  <c r="AH2048" i="5"/>
  <c r="AH2049" i="5"/>
  <c r="AH2050" i="5"/>
  <c r="AH2051" i="5"/>
  <c r="AH2052" i="5"/>
  <c r="AH2053" i="5"/>
  <c r="AH2054" i="5"/>
  <c r="AH2055" i="5"/>
  <c r="AH2056" i="5"/>
  <c r="AH2057" i="5"/>
  <c r="AH2058" i="5"/>
  <c r="AH2059" i="5"/>
  <c r="AH2060" i="5"/>
  <c r="AH2061" i="5"/>
  <c r="AH2062" i="5"/>
  <c r="AH2063" i="5"/>
  <c r="AH2064" i="5"/>
  <c r="AH2065" i="5"/>
  <c r="AH2066" i="5"/>
  <c r="AH2067" i="5"/>
  <c r="AH2068" i="5"/>
  <c r="AH2069" i="5"/>
  <c r="AH2070" i="5"/>
  <c r="AH2071" i="5"/>
  <c r="AH2072" i="5"/>
  <c r="AH2073" i="5"/>
  <c r="AH2074" i="5"/>
  <c r="AH2075" i="5"/>
  <c r="AH2076" i="5"/>
  <c r="AH2077" i="5"/>
  <c r="AH2078" i="5"/>
  <c r="AH2079" i="5"/>
  <c r="AH2080" i="5"/>
  <c r="AH2081" i="5"/>
  <c r="AH2082" i="5"/>
  <c r="AH2083" i="5"/>
  <c r="AH2084" i="5"/>
  <c r="AH2085" i="5"/>
  <c r="AH2086" i="5"/>
  <c r="AH2087" i="5"/>
  <c r="AH2088" i="5"/>
  <c r="AH2089" i="5"/>
  <c r="AH2090" i="5"/>
  <c r="AH2091" i="5"/>
  <c r="AH2092" i="5"/>
  <c r="AH2093" i="5"/>
  <c r="AH2094" i="5"/>
  <c r="AH2095" i="5"/>
  <c r="AH2096" i="5"/>
  <c r="AH2097" i="5"/>
  <c r="AH2098" i="5"/>
  <c r="AH2099" i="5"/>
  <c r="AH2100" i="5"/>
  <c r="AH2101" i="5"/>
  <c r="AH2102" i="5"/>
  <c r="AH2103" i="5"/>
  <c r="AH2104" i="5"/>
  <c r="AH2105" i="5"/>
  <c r="AH2106" i="5"/>
  <c r="AH2107" i="5"/>
  <c r="AH2108" i="5"/>
  <c r="AH2109" i="5"/>
  <c r="AH2110" i="5"/>
  <c r="AH2111" i="5"/>
  <c r="AH2112" i="5"/>
  <c r="AH2113" i="5"/>
  <c r="AH2114" i="5"/>
  <c r="AH2115" i="5"/>
  <c r="AH2116" i="5"/>
  <c r="AH2117" i="5"/>
  <c r="AH2118" i="5"/>
  <c r="AH2119" i="5"/>
  <c r="AH2120" i="5"/>
  <c r="AH2121" i="5"/>
  <c r="AH2122" i="5"/>
  <c r="AH2123" i="5"/>
  <c r="AH2124" i="5"/>
  <c r="AH2125" i="5"/>
  <c r="AH2126" i="5"/>
  <c r="AH2127" i="5"/>
  <c r="AH2128" i="5"/>
  <c r="AH2129" i="5"/>
  <c r="AH2130" i="5"/>
  <c r="AH2131" i="5"/>
  <c r="AH2132" i="5"/>
  <c r="AH2133" i="5"/>
  <c r="AH2134" i="5"/>
  <c r="AH2135" i="5"/>
  <c r="AH2136" i="5"/>
  <c r="AH2137" i="5"/>
  <c r="AH2138" i="5"/>
  <c r="AH2139" i="5"/>
  <c r="AH2140" i="5"/>
  <c r="AH2141" i="5"/>
  <c r="AH2142" i="5"/>
  <c r="AH2143" i="5"/>
  <c r="AH2144" i="5"/>
  <c r="AH2145" i="5"/>
  <c r="AH2146" i="5"/>
  <c r="AH2147" i="5"/>
  <c r="AH2148" i="5"/>
  <c r="AH2149" i="5"/>
  <c r="AH2150" i="5"/>
  <c r="AH2151" i="5"/>
  <c r="AH2152" i="5"/>
  <c r="AH2153" i="5"/>
  <c r="AH2154" i="5"/>
  <c r="AH2155" i="5"/>
  <c r="AH2156" i="5"/>
  <c r="AH2157" i="5"/>
  <c r="AH2158" i="5"/>
  <c r="AH2159" i="5"/>
  <c r="AH2160" i="5"/>
  <c r="AH2161" i="5"/>
  <c r="AH2162" i="5"/>
  <c r="AH2163" i="5"/>
  <c r="AH2164" i="5"/>
  <c r="AH2165" i="5"/>
  <c r="AH2166" i="5"/>
  <c r="AH2167" i="5"/>
  <c r="AH2168" i="5"/>
  <c r="AH2169" i="5"/>
  <c r="AH2170" i="5"/>
  <c r="AH2171" i="5"/>
  <c r="AH2172" i="5"/>
  <c r="AH2173" i="5"/>
  <c r="AH2174" i="5"/>
  <c r="AH2175" i="5"/>
  <c r="AH2176" i="5"/>
  <c r="AH2177" i="5"/>
  <c r="AH2178" i="5"/>
  <c r="AH2179" i="5"/>
  <c r="AH2180" i="5"/>
  <c r="AH2181" i="5"/>
  <c r="AH2182" i="5"/>
  <c r="AH2183" i="5"/>
  <c r="AH2184" i="5"/>
  <c r="AH2185" i="5"/>
  <c r="AH2186" i="5"/>
  <c r="AH2187" i="5"/>
  <c r="AH2188" i="5"/>
  <c r="AH2189" i="5"/>
  <c r="AH2190" i="5"/>
  <c r="AH2191" i="5"/>
  <c r="AH2192" i="5"/>
  <c r="AH2193" i="5"/>
  <c r="AH2194" i="5"/>
  <c r="AH2195" i="5"/>
  <c r="AH2196" i="5"/>
  <c r="AH2197" i="5"/>
  <c r="AH2198" i="5"/>
  <c r="AH2199" i="5"/>
  <c r="AH2200" i="5"/>
  <c r="AH2201" i="5"/>
  <c r="AH2202" i="5"/>
  <c r="AH2203" i="5"/>
  <c r="AH2204" i="5"/>
  <c r="AH2205" i="5"/>
  <c r="AH2206" i="5"/>
  <c r="AH2207" i="5"/>
  <c r="AH2208" i="5"/>
  <c r="AH2209" i="5"/>
  <c r="AH2210" i="5"/>
  <c r="AH2211" i="5"/>
  <c r="AH2212" i="5"/>
  <c r="AH2213" i="5"/>
  <c r="AH2214" i="5"/>
  <c r="AH2215" i="5"/>
  <c r="AH2216" i="5"/>
  <c r="AH2217" i="5"/>
  <c r="AH2218" i="5"/>
  <c r="AH2219" i="5"/>
  <c r="AH2220" i="5"/>
  <c r="AH2221" i="5"/>
  <c r="AH2222" i="5"/>
  <c r="AH2223" i="5"/>
  <c r="AH2224" i="5"/>
  <c r="AH2225" i="5"/>
  <c r="AH2226" i="5"/>
  <c r="AH2227" i="5"/>
  <c r="AH2228" i="5"/>
  <c r="AH2229" i="5"/>
  <c r="AH2230" i="5"/>
  <c r="AH2231" i="5"/>
  <c r="AH2232" i="5"/>
  <c r="AH2233" i="5"/>
  <c r="AH2234" i="5"/>
  <c r="AH2235" i="5"/>
  <c r="AH2236" i="5"/>
  <c r="AH2237" i="5"/>
  <c r="AH2238" i="5"/>
  <c r="AH2239" i="5"/>
  <c r="AH2240" i="5"/>
  <c r="AH2241" i="5"/>
  <c r="AH2242" i="5"/>
  <c r="AH2243" i="5"/>
  <c r="AH2244" i="5"/>
  <c r="AH2245" i="5"/>
  <c r="AH2246" i="5"/>
  <c r="AH2247" i="5"/>
  <c r="AH2248" i="5"/>
  <c r="AH2249" i="5"/>
  <c r="AH2250" i="5"/>
  <c r="AH2251" i="5"/>
  <c r="AH2252" i="5"/>
  <c r="AH2253" i="5"/>
  <c r="AH2254" i="5"/>
  <c r="AH2255" i="5"/>
  <c r="AH2256" i="5"/>
  <c r="AH2257" i="5"/>
  <c r="AH2258" i="5"/>
  <c r="AH2259" i="5"/>
  <c r="AH2260" i="5"/>
  <c r="AH2261" i="5"/>
  <c r="AH2262" i="5"/>
  <c r="AH2263" i="5"/>
  <c r="AH2264" i="5"/>
  <c r="AH2265" i="5"/>
  <c r="AH2266" i="5"/>
  <c r="AH2267" i="5"/>
  <c r="AH2268" i="5"/>
  <c r="AH2269" i="5"/>
  <c r="AH2270" i="5"/>
  <c r="AH2271" i="5"/>
  <c r="AH2272" i="5"/>
  <c r="AH2273" i="5"/>
  <c r="AH2274" i="5"/>
  <c r="AH2275" i="5"/>
  <c r="AH2276" i="5"/>
  <c r="AH2277" i="5"/>
  <c r="AH2278" i="5"/>
  <c r="AH2279" i="5"/>
  <c r="AH2280" i="5"/>
  <c r="AH2281" i="5"/>
  <c r="AH2282" i="5"/>
  <c r="AH2283" i="5"/>
  <c r="AH2284" i="5"/>
  <c r="AH2285" i="5"/>
  <c r="AH2286" i="5"/>
  <c r="AH2287" i="5"/>
  <c r="AH2288" i="5"/>
  <c r="AH2289" i="5"/>
  <c r="AH2290" i="5"/>
  <c r="AH2291" i="5"/>
  <c r="AH2292" i="5"/>
  <c r="AH2293" i="5"/>
  <c r="AH2294" i="5"/>
  <c r="AH2295" i="5"/>
  <c r="AH2296" i="5"/>
  <c r="AH2297" i="5"/>
  <c r="AH2298" i="5"/>
  <c r="AH2299" i="5"/>
  <c r="AH2300" i="5"/>
  <c r="AH2301" i="5"/>
  <c r="AH2302" i="5"/>
  <c r="AH2303" i="5"/>
  <c r="AH2304" i="5"/>
  <c r="AH2305" i="5"/>
  <c r="AH2306" i="5"/>
  <c r="AH2307" i="5"/>
  <c r="AH2308" i="5"/>
  <c r="AH2309" i="5"/>
  <c r="AH2310" i="5"/>
  <c r="AH2311" i="5"/>
  <c r="AH2312" i="5"/>
  <c r="AH2313" i="5"/>
  <c r="AH2314" i="5"/>
  <c r="AH2315" i="5"/>
  <c r="AH2316" i="5"/>
  <c r="AH2317" i="5"/>
  <c r="AH2318" i="5"/>
  <c r="AH2319" i="5"/>
  <c r="AH2320" i="5"/>
  <c r="AH2321" i="5"/>
  <c r="AH2322" i="5"/>
  <c r="AH2323" i="5"/>
  <c r="AH2324" i="5"/>
  <c r="AH2325" i="5"/>
  <c r="AH2326" i="5"/>
  <c r="AH2327" i="5"/>
  <c r="AH2328" i="5"/>
  <c r="AH2329" i="5"/>
  <c r="AH2330" i="5"/>
  <c r="AH2331" i="5"/>
  <c r="AH2332" i="5"/>
  <c r="AH2333" i="5"/>
  <c r="AH2334" i="5"/>
  <c r="AH2335" i="5"/>
  <c r="AH2336" i="5"/>
  <c r="AH2337" i="5"/>
  <c r="AH2338" i="5"/>
  <c r="AH2339" i="5"/>
  <c r="AH2340" i="5"/>
  <c r="AH2341" i="5"/>
  <c r="AH2342" i="5"/>
  <c r="AH2343" i="5"/>
  <c r="AH2344" i="5"/>
  <c r="AH2345" i="5"/>
  <c r="AH2346" i="5"/>
  <c r="AH2347" i="5"/>
  <c r="AH2348" i="5"/>
  <c r="AH2349" i="5"/>
  <c r="AH2350" i="5"/>
  <c r="AH2351" i="5"/>
  <c r="AH2352" i="5"/>
  <c r="AH2353" i="5"/>
  <c r="AH2354" i="5"/>
  <c r="AH2355" i="5"/>
  <c r="AH2356" i="5"/>
  <c r="AH2357" i="5"/>
  <c r="AH2358" i="5"/>
  <c r="AH2359" i="5"/>
  <c r="AH2360" i="5"/>
  <c r="AH2361" i="5"/>
  <c r="AH2362" i="5"/>
  <c r="AH2363" i="5"/>
  <c r="AH2364" i="5"/>
  <c r="AH2365" i="5"/>
  <c r="AH2366" i="5"/>
  <c r="AH2367" i="5"/>
  <c r="AH2368" i="5"/>
  <c r="AH2369" i="5"/>
  <c r="AH2370" i="5"/>
  <c r="AH2371" i="5"/>
  <c r="AH2372" i="5"/>
  <c r="AH2373" i="5"/>
  <c r="AH2374" i="5"/>
  <c r="AH2375" i="5"/>
  <c r="AH2376" i="5"/>
  <c r="AH2377" i="5"/>
  <c r="AH2378" i="5"/>
  <c r="AH2379" i="5"/>
  <c r="AH2380" i="5"/>
  <c r="AH2381" i="5"/>
  <c r="AH2382" i="5"/>
  <c r="AH2383" i="5"/>
  <c r="AH2384" i="5"/>
  <c r="AH2385" i="5"/>
  <c r="AH2386" i="5"/>
  <c r="AH2387" i="5"/>
  <c r="AH2388" i="5"/>
  <c r="AH2389" i="5"/>
  <c r="AH2390" i="5"/>
  <c r="AH2391" i="5"/>
  <c r="AH2392" i="5"/>
  <c r="AH2393" i="5"/>
  <c r="AH2394" i="5"/>
  <c r="AH2395" i="5"/>
  <c r="AH2396" i="5"/>
  <c r="AH2397" i="5"/>
  <c r="AH2398" i="5"/>
  <c r="AH2399" i="5"/>
  <c r="AH2400" i="5"/>
  <c r="AH2401" i="5"/>
  <c r="AH2402" i="5"/>
  <c r="AH2403" i="5"/>
  <c r="AH2404" i="5"/>
  <c r="AH2405" i="5"/>
  <c r="AH2406" i="5"/>
  <c r="AH2407" i="5"/>
  <c r="AH2408" i="5"/>
  <c r="AH2409" i="5"/>
  <c r="AH2410" i="5"/>
  <c r="AH2411" i="5"/>
  <c r="AH2412" i="5"/>
  <c r="AH2413" i="5"/>
  <c r="AH2414" i="5"/>
  <c r="AH2415" i="5"/>
  <c r="AH2416" i="5"/>
  <c r="AH2417" i="5"/>
  <c r="AH2418" i="5"/>
  <c r="AH2419" i="5"/>
  <c r="AH2420" i="5"/>
  <c r="AH2421" i="5"/>
  <c r="AH2422" i="5"/>
  <c r="AH2423" i="5"/>
  <c r="AH2424" i="5"/>
  <c r="AH2425" i="5"/>
  <c r="AH2426" i="5"/>
  <c r="AH2427" i="5"/>
  <c r="AH2428" i="5"/>
  <c r="AH2429" i="5"/>
  <c r="AH2430" i="5"/>
  <c r="AH2431" i="5"/>
  <c r="AH2432" i="5"/>
  <c r="AH2433" i="5"/>
  <c r="AH2434" i="5"/>
  <c r="AH2435" i="5"/>
  <c r="AH2436" i="5"/>
  <c r="AH2437" i="5"/>
  <c r="AH2438" i="5"/>
  <c r="AH2439" i="5"/>
  <c r="AH2440" i="5"/>
  <c r="AH2441" i="5"/>
  <c r="AH2442" i="5"/>
  <c r="AH2443" i="5"/>
  <c r="AH4" i="5"/>
  <c r="X1" i="5"/>
  <c r="I5" i="7" l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AG2356" i="8"/>
  <c r="S2356" i="8"/>
  <c r="AG2350" i="8"/>
  <c r="S2350" i="8"/>
  <c r="S2326" i="8"/>
  <c r="AG2326" i="8"/>
  <c r="S2158" i="8"/>
  <c r="T2158" i="8"/>
  <c r="T2092" i="8"/>
  <c r="S2092" i="8"/>
  <c r="S2038" i="8"/>
  <c r="AG2038" i="8"/>
  <c r="AG2026" i="8"/>
  <c r="S2026" i="8"/>
  <c r="AG1900" i="8"/>
  <c r="S1900" i="8"/>
  <c r="S364" i="8"/>
  <c r="T364" i="8"/>
  <c r="U51" i="8"/>
  <c r="AG70" i="8"/>
  <c r="AG82" i="8"/>
  <c r="T124" i="8"/>
  <c r="U138" i="8"/>
  <c r="V138" i="8" s="1"/>
  <c r="X138" i="8" s="1"/>
  <c r="S196" i="8"/>
  <c r="U217" i="8"/>
  <c r="U298" i="8"/>
  <c r="V304" i="8"/>
  <c r="X304" i="8" s="1"/>
  <c r="Z304" i="8" s="1"/>
  <c r="AB304" i="8" s="1"/>
  <c r="T2386" i="8"/>
  <c r="U2380" i="8"/>
  <c r="U2326" i="8"/>
  <c r="T2068" i="8"/>
  <c r="T2044" i="8"/>
  <c r="T2020" i="8"/>
  <c r="U1942" i="8"/>
  <c r="T1768" i="8"/>
  <c r="T1762" i="8"/>
  <c r="U1756" i="8"/>
  <c r="T1726" i="8"/>
  <c r="T1702" i="8"/>
  <c r="T1678" i="8"/>
  <c r="U1594" i="8"/>
  <c r="U1582" i="8"/>
  <c r="U1576" i="8"/>
  <c r="U1570" i="8"/>
  <c r="U1564" i="8"/>
  <c r="U1558" i="8"/>
  <c r="U1444" i="8"/>
  <c r="U1354" i="8"/>
  <c r="T1264" i="8"/>
  <c r="T1252" i="8"/>
  <c r="V1240" i="8"/>
  <c r="X1240" i="8" s="1"/>
  <c r="T1222" i="8"/>
  <c r="T1210" i="8"/>
  <c r="T1198" i="8"/>
  <c r="T1186" i="8"/>
  <c r="U1156" i="8"/>
  <c r="T1150" i="8"/>
  <c r="T1138" i="8"/>
  <c r="T1126" i="8"/>
  <c r="T1114" i="8"/>
  <c r="T1102" i="8"/>
  <c r="T1090" i="8"/>
  <c r="T1078" i="8"/>
  <c r="T1066" i="8"/>
  <c r="T1054" i="8"/>
  <c r="T1042" i="8"/>
  <c r="T1012" i="8"/>
  <c r="T1000" i="8"/>
  <c r="T988" i="8"/>
  <c r="T976" i="8"/>
  <c r="T964" i="8"/>
  <c r="T952" i="8"/>
  <c r="U934" i="8"/>
  <c r="T928" i="8"/>
  <c r="T916" i="8"/>
  <c r="T904" i="8"/>
  <c r="U874" i="8"/>
  <c r="T868" i="8"/>
  <c r="U862" i="8"/>
  <c r="T844" i="8"/>
  <c r="T820" i="8"/>
  <c r="U814" i="8"/>
  <c r="T808" i="8"/>
  <c r="U802" i="8"/>
  <c r="T796" i="8"/>
  <c r="T754" i="8"/>
  <c r="U748" i="8"/>
  <c r="U742" i="8"/>
  <c r="U9" i="8"/>
  <c r="V9" i="8" s="1"/>
  <c r="X9" i="8" s="1"/>
  <c r="U74" i="8"/>
  <c r="V74" i="8" s="1"/>
  <c r="X74" i="8" s="1"/>
  <c r="S160" i="8"/>
  <c r="U184" i="8"/>
  <c r="V184" i="8" s="1"/>
  <c r="X184" i="8" s="1"/>
  <c r="U186" i="8"/>
  <c r="V186" i="8" s="1"/>
  <c r="X186" i="8" s="1"/>
  <c r="U188" i="8"/>
  <c r="U189" i="8"/>
  <c r="S208" i="8"/>
  <c r="U208" i="8" s="1"/>
  <c r="V208" i="8" s="1"/>
  <c r="X208" i="8" s="1"/>
  <c r="U241" i="8"/>
  <c r="U271" i="8"/>
  <c r="V271" i="8" s="1"/>
  <c r="X271" i="8" s="1"/>
  <c r="T496" i="8"/>
  <c r="U634" i="8"/>
  <c r="T784" i="8"/>
  <c r="U787" i="8"/>
  <c r="U1091" i="8"/>
  <c r="V1091" i="8" s="1"/>
  <c r="X1091" i="8" s="1"/>
  <c r="U1168" i="8"/>
  <c r="S1936" i="8"/>
  <c r="AG1936" i="8"/>
  <c r="S184" i="8"/>
  <c r="U190" i="8"/>
  <c r="S268" i="8"/>
  <c r="U268" i="8" s="1"/>
  <c r="V268" i="8" s="1"/>
  <c r="X268" i="8" s="1"/>
  <c r="T436" i="8"/>
  <c r="U538" i="8"/>
  <c r="U730" i="8"/>
  <c r="S1174" i="8"/>
  <c r="U1174" i="8" s="1"/>
  <c r="AG1174" i="8"/>
  <c r="S352" i="8"/>
  <c r="T352" i="8"/>
  <c r="U44" i="8"/>
  <c r="U75" i="8"/>
  <c r="V75" i="8" s="1"/>
  <c r="X75" i="8" s="1"/>
  <c r="U87" i="8"/>
  <c r="U98" i="8"/>
  <c r="U118" i="8"/>
  <c r="U133" i="8"/>
  <c r="S220" i="8"/>
  <c r="S244" i="8"/>
  <c r="U244" i="8" s="1"/>
  <c r="V244" i="8" s="1"/>
  <c r="X244" i="8" s="1"/>
  <c r="T268" i="8"/>
  <c r="T292" i="8"/>
  <c r="T880" i="8"/>
  <c r="U1552" i="8"/>
  <c r="V1552" i="8" s="1"/>
  <c r="X1552" i="8" s="1"/>
  <c r="U1612" i="8"/>
  <c r="AG1924" i="8"/>
  <c r="S1924" i="8"/>
  <c r="U1924" i="8" s="1"/>
  <c r="V1924" i="8" s="1"/>
  <c r="X1924" i="8" s="1"/>
  <c r="T712" i="8"/>
  <c r="S712" i="8"/>
  <c r="S472" i="8"/>
  <c r="T472" i="8"/>
  <c r="S136" i="8"/>
  <c r="T244" i="8"/>
  <c r="U562" i="8"/>
  <c r="T832" i="8"/>
  <c r="T1924" i="8"/>
  <c r="S1888" i="8"/>
  <c r="AG1888" i="8"/>
  <c r="S1768" i="8"/>
  <c r="AG1768" i="8"/>
  <c r="S520" i="8"/>
  <c r="T520" i="8"/>
  <c r="S448" i="8"/>
  <c r="T448" i="8"/>
  <c r="U57" i="8"/>
  <c r="V57" i="8" s="1"/>
  <c r="X57" i="8" s="1"/>
  <c r="U68" i="8"/>
  <c r="U99" i="8"/>
  <c r="V99" i="8" s="1"/>
  <c r="X99" i="8" s="1"/>
  <c r="AG142" i="8"/>
  <c r="U174" i="8"/>
  <c r="V174" i="8" s="1"/>
  <c r="X174" i="8" s="1"/>
  <c r="U201" i="8"/>
  <c r="U202" i="8"/>
  <c r="U229" i="8"/>
  <c r="V229" i="8" s="1"/>
  <c r="X229" i="8" s="1"/>
  <c r="Z229" i="8" s="1"/>
  <c r="AB229" i="8" s="1"/>
  <c r="U256" i="8"/>
  <c r="V256" i="8" s="1"/>
  <c r="X256" i="8" s="1"/>
  <c r="U259" i="8"/>
  <c r="V259" i="8" s="1"/>
  <c r="X259" i="8" s="1"/>
  <c r="U262" i="8"/>
  <c r="U341" i="8"/>
  <c r="V341" i="8" s="1"/>
  <c r="X341" i="8" s="1"/>
  <c r="AG382" i="8"/>
  <c r="U586" i="8"/>
  <c r="U1242" i="8"/>
  <c r="S1726" i="8"/>
  <c r="AG1726" i="8"/>
  <c r="T724" i="8"/>
  <c r="S724" i="8"/>
  <c r="S376" i="8"/>
  <c r="T376" i="8"/>
  <c r="S328" i="8"/>
  <c r="T328" i="8"/>
  <c r="U25" i="8"/>
  <c r="V25" i="8" s="1"/>
  <c r="X25" i="8" s="1"/>
  <c r="U67" i="8"/>
  <c r="U69" i="8"/>
  <c r="V69" i="8" s="1"/>
  <c r="X69" i="8" s="1"/>
  <c r="U80" i="8"/>
  <c r="S256" i="8"/>
  <c r="AG568" i="8"/>
  <c r="U622" i="8"/>
  <c r="U1138" i="8"/>
  <c r="V1138" i="8" s="1"/>
  <c r="X1138" i="8" s="1"/>
  <c r="AG1180" i="8"/>
  <c r="T1240" i="8"/>
  <c r="AG1024" i="8"/>
  <c r="S1024" i="8"/>
  <c r="S484" i="8"/>
  <c r="T484" i="8"/>
  <c r="U32" i="8"/>
  <c r="U92" i="8"/>
  <c r="V92" i="8" s="1"/>
  <c r="X92" i="8" s="1"/>
  <c r="S112" i="8"/>
  <c r="U130" i="8"/>
  <c r="U131" i="8"/>
  <c r="V131" i="8" s="1"/>
  <c r="X131" i="8" s="1"/>
  <c r="S172" i="8"/>
  <c r="U172" i="8" s="1"/>
  <c r="V172" i="8" s="1"/>
  <c r="X172" i="8" s="1"/>
  <c r="T256" i="8"/>
  <c r="U282" i="8"/>
  <c r="V282" i="8" s="1"/>
  <c r="X282" i="8" s="1"/>
  <c r="U301" i="8"/>
  <c r="V301" i="8" s="1"/>
  <c r="X301" i="8" s="1"/>
  <c r="Y301" i="8" s="1"/>
  <c r="AA301" i="8" s="1"/>
  <c r="T340" i="8"/>
  <c r="U481" i="8"/>
  <c r="V481" i="8" s="1"/>
  <c r="X481" i="8" s="1"/>
  <c r="Z481" i="8" s="1"/>
  <c r="AB481" i="8" s="1"/>
  <c r="T940" i="8"/>
  <c r="U980" i="8"/>
  <c r="V980" i="8" s="1"/>
  <c r="X980" i="8" s="1"/>
  <c r="S1162" i="8"/>
  <c r="U1240" i="8"/>
  <c r="U1389" i="8"/>
  <c r="AG1912" i="8"/>
  <c r="S1912" i="8"/>
  <c r="S1870" i="8"/>
  <c r="AG1870" i="8"/>
  <c r="AG1690" i="8"/>
  <c r="S1690" i="8"/>
  <c r="AG1036" i="8"/>
  <c r="S1036" i="8"/>
  <c r="U1036" i="8" s="1"/>
  <c r="V1036" i="8" s="1"/>
  <c r="X1036" i="8" s="1"/>
  <c r="AG736" i="8"/>
  <c r="T736" i="8"/>
  <c r="S736" i="8"/>
  <c r="U93" i="8"/>
  <c r="V93" i="8" s="1"/>
  <c r="X93" i="8" s="1"/>
  <c r="U104" i="8"/>
  <c r="U126" i="8"/>
  <c r="V126" i="8" s="1"/>
  <c r="X126" i="8" s="1"/>
  <c r="U145" i="8"/>
  <c r="V145" i="8" s="1"/>
  <c r="X145" i="8" s="1"/>
  <c r="Z145" i="8" s="1"/>
  <c r="AB145" i="8" s="1"/>
  <c r="AG190" i="8"/>
  <c r="S232" i="8"/>
  <c r="U232" i="8" s="1"/>
  <c r="V232" i="8" s="1"/>
  <c r="X232" i="8" s="1"/>
  <c r="U284" i="8"/>
  <c r="U285" i="8"/>
  <c r="U550" i="8"/>
  <c r="U706" i="8"/>
  <c r="T748" i="8"/>
  <c r="AG1150" i="8"/>
  <c r="S1150" i="8"/>
  <c r="S508" i="8"/>
  <c r="T508" i="8"/>
  <c r="U226" i="8"/>
  <c r="T232" i="8"/>
  <c r="S280" i="8"/>
  <c r="U280" i="8" s="1"/>
  <c r="V280" i="8" s="1"/>
  <c r="X280" i="8" s="1"/>
  <c r="U931" i="8"/>
  <c r="AG1852" i="8"/>
  <c r="S1852" i="8"/>
  <c r="S1798" i="8"/>
  <c r="T1798" i="8"/>
  <c r="S460" i="8"/>
  <c r="T460" i="8"/>
  <c r="U19" i="8"/>
  <c r="U20" i="8"/>
  <c r="V20" i="8" s="1"/>
  <c r="X20" i="8" s="1"/>
  <c r="AG46" i="8"/>
  <c r="U125" i="8"/>
  <c r="U127" i="8"/>
  <c r="V127" i="8" s="1"/>
  <c r="X127" i="8" s="1"/>
  <c r="U148" i="8"/>
  <c r="V148" i="8" s="1"/>
  <c r="X148" i="8" s="1"/>
  <c r="U163" i="8"/>
  <c r="V163" i="8" s="1"/>
  <c r="X163" i="8" s="1"/>
  <c r="U205" i="8"/>
  <c r="V205" i="8" s="1"/>
  <c r="X205" i="8" s="1"/>
  <c r="Y205" i="8" s="1"/>
  <c r="AA205" i="8" s="1"/>
  <c r="U211" i="8"/>
  <c r="V211" i="8" s="1"/>
  <c r="X211" i="8" s="1"/>
  <c r="U223" i="8"/>
  <c r="V223" i="8" s="1"/>
  <c r="X223" i="8" s="1"/>
  <c r="T1174" i="8"/>
  <c r="U1966" i="8"/>
  <c r="U1970" i="8"/>
  <c r="V1970" i="8" s="1"/>
  <c r="X1970" i="8" s="1"/>
  <c r="U2410" i="8"/>
  <c r="T2398" i="8"/>
  <c r="T2350" i="8"/>
  <c r="AF2338" i="8"/>
  <c r="T2338" i="8"/>
  <c r="AF2302" i="8"/>
  <c r="R2302" i="8"/>
  <c r="U2284" i="8"/>
  <c r="V2284" i="8" s="1"/>
  <c r="X2284" i="8" s="1"/>
  <c r="Z2284" i="8" s="1"/>
  <c r="AB2284" i="8" s="1"/>
  <c r="T2272" i="8"/>
  <c r="T2266" i="8"/>
  <c r="T2254" i="8"/>
  <c r="T2242" i="8"/>
  <c r="T2218" i="8"/>
  <c r="AF2212" i="8"/>
  <c r="T2212" i="8"/>
  <c r="R2212" i="8"/>
  <c r="U2212" i="8" s="1"/>
  <c r="T2206" i="8"/>
  <c r="AF2206" i="8"/>
  <c r="AF2200" i="8"/>
  <c r="T2200" i="8"/>
  <c r="R2200" i="8"/>
  <c r="U2200" i="8" s="1"/>
  <c r="T2194" i="8"/>
  <c r="AF2194" i="8"/>
  <c r="AF2188" i="8"/>
  <c r="T2188" i="8"/>
  <c r="R2188" i="8"/>
  <c r="U2188" i="8" s="1"/>
  <c r="AF2182" i="8"/>
  <c r="R2182" i="8"/>
  <c r="T2182" i="8"/>
  <c r="AF2176" i="8"/>
  <c r="T2176" i="8"/>
  <c r="R2176" i="8"/>
  <c r="U2176" i="8" s="1"/>
  <c r="AF2170" i="8"/>
  <c r="T2170" i="8"/>
  <c r="T2164" i="8"/>
  <c r="R2164" i="8"/>
  <c r="U2164" i="8" s="1"/>
  <c r="T2146" i="8"/>
  <c r="T2134" i="8"/>
  <c r="R2134" i="8"/>
  <c r="T2122" i="8"/>
  <c r="R2122" i="8"/>
  <c r="T2110" i="8"/>
  <c r="R2110" i="8"/>
  <c r="U2110" i="8" s="1"/>
  <c r="V2110" i="8" s="1"/>
  <c r="X2110" i="8" s="1"/>
  <c r="T2098" i="8"/>
  <c r="R2098" i="8"/>
  <c r="T2080" i="8"/>
  <c r="T2056" i="8"/>
  <c r="T2032" i="8"/>
  <c r="T2026" i="8"/>
  <c r="R2026" i="8"/>
  <c r="R2014" i="8"/>
  <c r="U2014" i="8" s="1"/>
  <c r="V2014" i="8" s="1"/>
  <c r="X2014" i="8" s="1"/>
  <c r="T2014" i="8"/>
  <c r="T2008" i="8"/>
  <c r="R2008" i="8"/>
  <c r="U2008" i="8" s="1"/>
  <c r="V2008" i="8" s="1"/>
  <c r="X2008" i="8" s="1"/>
  <c r="U2002" i="8"/>
  <c r="T1996" i="8"/>
  <c r="R1996" i="8"/>
  <c r="U1996" i="8" s="1"/>
  <c r="V1996" i="8" s="1"/>
  <c r="X1996" i="8" s="1"/>
  <c r="T1984" i="8"/>
  <c r="R1984" i="8"/>
  <c r="U1984" i="8" s="1"/>
  <c r="V1984" i="8" s="1"/>
  <c r="X1984" i="8" s="1"/>
  <c r="U1978" i="8"/>
  <c r="T1972" i="8"/>
  <c r="R1972" i="8"/>
  <c r="U1972" i="8" s="1"/>
  <c r="V1972" i="8" s="1"/>
  <c r="X1972" i="8" s="1"/>
  <c r="T1960" i="8"/>
  <c r="R1960" i="8"/>
  <c r="U1960" i="8" s="1"/>
  <c r="V1960" i="8" s="1"/>
  <c r="X1960" i="8" s="1"/>
  <c r="T1948" i="8"/>
  <c r="R1948" i="8"/>
  <c r="U1948" i="8" s="1"/>
  <c r="T1936" i="8"/>
  <c r="R1936" i="8"/>
  <c r="R1918" i="8"/>
  <c r="U1918" i="8" s="1"/>
  <c r="V1918" i="8" s="1"/>
  <c r="X1918" i="8" s="1"/>
  <c r="U1912" i="8"/>
  <c r="V1912" i="8" s="1"/>
  <c r="X1912" i="8" s="1"/>
  <c r="T1900" i="8"/>
  <c r="R1900" i="8"/>
  <c r="U1900" i="8" s="1"/>
  <c r="V1900" i="8" s="1"/>
  <c r="X1900" i="8" s="1"/>
  <c r="R1894" i="8"/>
  <c r="U1894" i="8" s="1"/>
  <c r="V1894" i="8"/>
  <c r="X1894" i="8" s="1"/>
  <c r="T1888" i="8"/>
  <c r="R1888" i="8"/>
  <c r="U1888" i="8" s="1"/>
  <c r="V1888" i="8" s="1"/>
  <c r="X1888" i="8" s="1"/>
  <c r="R1882" i="8"/>
  <c r="U1882" i="8" s="1"/>
  <c r="V1882" i="8"/>
  <c r="X1882" i="8" s="1"/>
  <c r="AF1876" i="8"/>
  <c r="T1876" i="8"/>
  <c r="R1876" i="8"/>
  <c r="U1876" i="8" s="1"/>
  <c r="V1876" i="8" s="1"/>
  <c r="X1876" i="8" s="1"/>
  <c r="U1870" i="8"/>
  <c r="T1864" i="8"/>
  <c r="R1864" i="8"/>
  <c r="U1864" i="8" s="1"/>
  <c r="V1864" i="8" s="1"/>
  <c r="X1864" i="8" s="1"/>
  <c r="R1858" i="8"/>
  <c r="U1858" i="8" s="1"/>
  <c r="V1858" i="8"/>
  <c r="X1858" i="8" s="1"/>
  <c r="T1852" i="8"/>
  <c r="R1852" i="8"/>
  <c r="U1852" i="8" s="1"/>
  <c r="V1852" i="8" s="1"/>
  <c r="X1852" i="8" s="1"/>
  <c r="U1846" i="8"/>
  <c r="T1840" i="8"/>
  <c r="R1840" i="8"/>
  <c r="U1840" i="8" s="1"/>
  <c r="V1840" i="8" s="1"/>
  <c r="X1840" i="8" s="1"/>
  <c r="T1822" i="8"/>
  <c r="T1810" i="8"/>
  <c r="T1786" i="8"/>
  <c r="T1774" i="8"/>
  <c r="T1750" i="8"/>
  <c r="T1744" i="8"/>
  <c r="R1744" i="8"/>
  <c r="AF1738" i="8"/>
  <c r="T1738" i="8"/>
  <c r="T1714" i="8"/>
  <c r="R1714" i="8"/>
  <c r="U1714" i="8" s="1"/>
  <c r="V1714" i="8" s="1"/>
  <c r="X1714" i="8" s="1"/>
  <c r="T1690" i="8"/>
  <c r="R1690" i="8"/>
  <c r="T1666" i="8"/>
  <c r="R1666" i="8"/>
  <c r="T1654" i="8"/>
  <c r="R1654" i="8"/>
  <c r="T1642" i="8"/>
  <c r="R1642" i="8"/>
  <c r="U1642" i="8" s="1"/>
  <c r="V1642" i="8" s="1"/>
  <c r="X1642" i="8" s="1"/>
  <c r="T1636" i="8"/>
  <c r="R1636" i="8"/>
  <c r="U1636" i="8" s="1"/>
  <c r="V1636" i="8" s="1"/>
  <c r="X1636" i="8" s="1"/>
  <c r="T1630" i="8"/>
  <c r="R1630" i="8"/>
  <c r="U1630" i="8" s="1"/>
  <c r="V1630" i="8" s="1"/>
  <c r="X1630" i="8" s="1"/>
  <c r="AF1624" i="8"/>
  <c r="T1624" i="8"/>
  <c r="R1624" i="8"/>
  <c r="T1618" i="8"/>
  <c r="R1618" i="8"/>
  <c r="U1618" i="8" s="1"/>
  <c r="V1618" i="8" s="1"/>
  <c r="X1618" i="8" s="1"/>
  <c r="T1612" i="8"/>
  <c r="T1606" i="8"/>
  <c r="R1606" i="8"/>
  <c r="U1606" i="8" s="1"/>
  <c r="V1606" i="8"/>
  <c r="X1606" i="8" s="1"/>
  <c r="Z1606" i="8" s="1"/>
  <c r="AB1606" i="8" s="1"/>
  <c r="AF1600" i="8"/>
  <c r="T1600" i="8"/>
  <c r="R1600" i="8"/>
  <c r="U1600" i="8" s="1"/>
  <c r="U396" i="8"/>
  <c r="V396" i="8" s="1"/>
  <c r="X396" i="8" s="1"/>
  <c r="AG406" i="8"/>
  <c r="U505" i="8"/>
  <c r="V505" i="8" s="1"/>
  <c r="X505" i="8" s="1"/>
  <c r="U510" i="8"/>
  <c r="AG544" i="8"/>
  <c r="U589" i="8"/>
  <c r="U611" i="8"/>
  <c r="AG688" i="8"/>
  <c r="AF748" i="8"/>
  <c r="AG838" i="8"/>
  <c r="U1130" i="8"/>
  <c r="V1130" i="8" s="1"/>
  <c r="X1130" i="8" s="1"/>
  <c r="R1162" i="8"/>
  <c r="U1162" i="8" s="1"/>
  <c r="V1162" i="8" s="1"/>
  <c r="X1162" i="8" s="1"/>
  <c r="V1174" i="8"/>
  <c r="X1174" i="8" s="1"/>
  <c r="R1198" i="8"/>
  <c r="U1198" i="8" s="1"/>
  <c r="V1198" i="8" s="1"/>
  <c r="X1198" i="8" s="1"/>
  <c r="T1306" i="8"/>
  <c r="U1332" i="8"/>
  <c r="AF1360" i="8"/>
  <c r="AF1480" i="8"/>
  <c r="V1594" i="8"/>
  <c r="X1594" i="8" s="1"/>
  <c r="AG1606" i="8"/>
  <c r="T2308" i="8"/>
  <c r="S2439" i="8"/>
  <c r="T2439" i="8"/>
  <c r="AG2433" i="8"/>
  <c r="T2433" i="8"/>
  <c r="T2421" i="8"/>
  <c r="S2421" i="8"/>
  <c r="S2415" i="8"/>
  <c r="T2415" i="8"/>
  <c r="T2337" i="8"/>
  <c r="T2313" i="8"/>
  <c r="S2313" i="8"/>
  <c r="T2289" i="8"/>
  <c r="S2289" i="8"/>
  <c r="AG2277" i="8"/>
  <c r="T2277" i="8"/>
  <c r="S2253" i="8"/>
  <c r="T2253" i="8"/>
  <c r="S2241" i="8"/>
  <c r="T2241" i="8"/>
  <c r="S2229" i="8"/>
  <c r="T2229" i="8"/>
  <c r="AG2211" i="8"/>
  <c r="T2211" i="8"/>
  <c r="S2211" i="8"/>
  <c r="AG2199" i="8"/>
  <c r="T2199" i="8"/>
  <c r="S2199" i="8"/>
  <c r="T2187" i="8"/>
  <c r="S2187" i="8"/>
  <c r="T2175" i="8"/>
  <c r="S2175" i="8"/>
  <c r="S2163" i="8"/>
  <c r="T2163" i="8"/>
  <c r="T2103" i="8"/>
  <c r="S2103" i="8"/>
  <c r="S2055" i="8"/>
  <c r="T2055" i="8"/>
  <c r="S2031" i="8"/>
  <c r="T2031" i="8"/>
  <c r="S2019" i="8"/>
  <c r="T2019" i="8"/>
  <c r="S2013" i="8"/>
  <c r="T2013" i="8"/>
  <c r="T1983" i="8"/>
  <c r="S1983" i="8"/>
  <c r="U1983" i="8" s="1"/>
  <c r="V1983" i="8" s="1"/>
  <c r="X1983" i="8" s="1"/>
  <c r="T1947" i="8"/>
  <c r="S1947" i="8"/>
  <c r="AG1935" i="8"/>
  <c r="T1935" i="8"/>
  <c r="S1935" i="8"/>
  <c r="U1935" i="8" s="1"/>
  <c r="V1935" i="8" s="1"/>
  <c r="X1935" i="8" s="1"/>
  <c r="U1923" i="8"/>
  <c r="V1923" i="8" s="1"/>
  <c r="X1923" i="8" s="1"/>
  <c r="U1911" i="8"/>
  <c r="V1911" i="8" s="1"/>
  <c r="X1911" i="8" s="1"/>
  <c r="T1899" i="8"/>
  <c r="S1899" i="8"/>
  <c r="S1893" i="8"/>
  <c r="AG1893" i="8"/>
  <c r="AG1887" i="8"/>
  <c r="T1887" i="8"/>
  <c r="S1887" i="8"/>
  <c r="S1881" i="8"/>
  <c r="AG1881" i="8"/>
  <c r="AG1875" i="8"/>
  <c r="T1875" i="8"/>
  <c r="S1875" i="8"/>
  <c r="S1869" i="8"/>
  <c r="AG1869" i="8"/>
  <c r="T1863" i="8"/>
  <c r="S1863" i="8"/>
  <c r="T1851" i="8"/>
  <c r="S1851" i="8"/>
  <c r="AG1839" i="8"/>
  <c r="T1839" i="8"/>
  <c r="S1839" i="8"/>
  <c r="U1839" i="8" s="1"/>
  <c r="V1839" i="8" s="1"/>
  <c r="X1839" i="8" s="1"/>
  <c r="S1737" i="8"/>
  <c r="T1737" i="8"/>
  <c r="S1713" i="8"/>
  <c r="T1713" i="8"/>
  <c r="S1701" i="8"/>
  <c r="T1701" i="8"/>
  <c r="S1689" i="8"/>
  <c r="T1689" i="8"/>
  <c r="S1677" i="8"/>
  <c r="T1677" i="8"/>
  <c r="S1647" i="8"/>
  <c r="U1647" i="8" s="1"/>
  <c r="V1647" i="8" s="1"/>
  <c r="X1647" i="8" s="1"/>
  <c r="T1647" i="8"/>
  <c r="S1641" i="8"/>
  <c r="T1641" i="8"/>
  <c r="T1635" i="8"/>
  <c r="S1635" i="8"/>
  <c r="S1629" i="8"/>
  <c r="T1629" i="8"/>
  <c r="T1623" i="8"/>
  <c r="S1623" i="8"/>
  <c r="S1605" i="8"/>
  <c r="T1605" i="8"/>
  <c r="T1599" i="8"/>
  <c r="S1599" i="8"/>
  <c r="U354" i="8"/>
  <c r="U402" i="8"/>
  <c r="AG460" i="8"/>
  <c r="U610" i="8"/>
  <c r="U616" i="8"/>
  <c r="V616" i="8" s="1"/>
  <c r="X616" i="8" s="1"/>
  <c r="AG628" i="8"/>
  <c r="U824" i="8"/>
  <c r="V824" i="8" s="1"/>
  <c r="X824" i="8" s="1"/>
  <c r="U847" i="8"/>
  <c r="U871" i="8"/>
  <c r="U1055" i="8"/>
  <c r="V1055" i="8" s="1"/>
  <c r="X1055" i="8" s="1"/>
  <c r="T1162" i="8"/>
  <c r="U1163" i="8"/>
  <c r="AF1210" i="8"/>
  <c r="U1235" i="8"/>
  <c r="V1235" i="8" s="1"/>
  <c r="X1235" i="8" s="1"/>
  <c r="Z1235" i="8" s="1"/>
  <c r="AB1235" i="8" s="1"/>
  <c r="AF1276" i="8"/>
  <c r="U1370" i="8"/>
  <c r="V1370" i="8" s="1"/>
  <c r="X1370" i="8" s="1"/>
  <c r="AF1384" i="8"/>
  <c r="U1393" i="8"/>
  <c r="T1426" i="8"/>
  <c r="U1448" i="8"/>
  <c r="AG1570" i="8"/>
  <c r="V1582" i="8"/>
  <c r="X1582" i="8" s="1"/>
  <c r="Z1582" i="8" s="1"/>
  <c r="AB1582" i="8" s="1"/>
  <c r="U1663" i="8"/>
  <c r="U1687" i="8"/>
  <c r="U1733" i="8"/>
  <c r="AF1918" i="8"/>
  <c r="AF2080" i="8"/>
  <c r="T2265" i="8"/>
  <c r="R2338" i="8"/>
  <c r="U2338" i="8" s="1"/>
  <c r="V2338" i="8" s="1"/>
  <c r="X2338" i="8" s="1"/>
  <c r="U2421" i="8"/>
  <c r="U809" i="8"/>
  <c r="V809" i="8" s="1"/>
  <c r="X809" i="8" s="1"/>
  <c r="AF880" i="8"/>
  <c r="U908" i="8"/>
  <c r="V908" i="8" s="1"/>
  <c r="X908" i="8" s="1"/>
  <c r="U918" i="8"/>
  <c r="V918" i="8" s="1"/>
  <c r="X918" i="8" s="1"/>
  <c r="R1264" i="8"/>
  <c r="U1264" i="8" s="1"/>
  <c r="U1406" i="8"/>
  <c r="V1406" i="8" s="1"/>
  <c r="X1406" i="8" s="1"/>
  <c r="AF1528" i="8"/>
  <c r="AF1546" i="8"/>
  <c r="R1726" i="8"/>
  <c r="R2350" i="8"/>
  <c r="U2350" i="8" s="1"/>
  <c r="V2350" i="8" s="1"/>
  <c r="X2350" i="8" s="1"/>
  <c r="U331" i="8"/>
  <c r="U463" i="8"/>
  <c r="V463" i="8" s="1"/>
  <c r="X463" i="8" s="1"/>
  <c r="U574" i="8"/>
  <c r="U604" i="8"/>
  <c r="U913" i="8"/>
  <c r="V913" i="8" s="1"/>
  <c r="X913" i="8" s="1"/>
  <c r="AF946" i="8"/>
  <c r="U1196" i="8"/>
  <c r="V1196" i="8" s="1"/>
  <c r="X1196" i="8" s="1"/>
  <c r="U1224" i="8"/>
  <c r="V1224" i="8" s="1"/>
  <c r="X1224" i="8" s="1"/>
  <c r="U1250" i="8"/>
  <c r="V1250" i="8" s="1"/>
  <c r="X1250" i="8" s="1"/>
  <c r="T1270" i="8"/>
  <c r="T1378" i="8"/>
  <c r="U1418" i="8"/>
  <c r="V1418" i="8" s="1"/>
  <c r="X1418" i="8" s="1"/>
  <c r="U1501" i="8"/>
  <c r="AF1540" i="8"/>
  <c r="U1680" i="8"/>
  <c r="V1680" i="8" s="1"/>
  <c r="X1680" i="8" s="1"/>
  <c r="R1702" i="8"/>
  <c r="U1703" i="8"/>
  <c r="U1813" i="8"/>
  <c r="V1813" i="8" s="1"/>
  <c r="X1813" i="8" s="1"/>
  <c r="U2039" i="8"/>
  <c r="U2147" i="8"/>
  <c r="V2147" i="8" s="1"/>
  <c r="X2147" i="8" s="1"/>
  <c r="U2149" i="8"/>
  <c r="V2149" i="8" s="1"/>
  <c r="X2149" i="8" s="1"/>
  <c r="T2230" i="8"/>
  <c r="U2255" i="8"/>
  <c r="V2255" i="8" s="1"/>
  <c r="X2255" i="8" s="1"/>
  <c r="T2284" i="8"/>
  <c r="U2337" i="8"/>
  <c r="V2337" i="8" s="1"/>
  <c r="X2337" i="8" s="1"/>
  <c r="U2420" i="8"/>
  <c r="U310" i="8"/>
  <c r="U325" i="8"/>
  <c r="V325" i="8" s="1"/>
  <c r="X325" i="8" s="1"/>
  <c r="U333" i="8"/>
  <c r="V333" i="8" s="1"/>
  <c r="X333" i="8" s="1"/>
  <c r="U658" i="8"/>
  <c r="AG664" i="8"/>
  <c r="AG754" i="8"/>
  <c r="R1150" i="8"/>
  <c r="U1150" i="8" s="1"/>
  <c r="V1150" i="8" s="1"/>
  <c r="X1150" i="8" s="1"/>
  <c r="R1186" i="8"/>
  <c r="U1186" i="8" s="1"/>
  <c r="V1186" i="8" s="1"/>
  <c r="X1186" i="8" s="1"/>
  <c r="T1294" i="8"/>
  <c r="U1310" i="8"/>
  <c r="V1310" i="8" s="1"/>
  <c r="X1310" i="8" s="1"/>
  <c r="U1323" i="8"/>
  <c r="V1323" i="8" s="1"/>
  <c r="X1323" i="8" s="1"/>
  <c r="U1347" i="8"/>
  <c r="AF1492" i="8"/>
  <c r="R1678" i="8"/>
  <c r="S2169" i="8"/>
  <c r="R2230" i="8"/>
  <c r="U2230" i="8" s="1"/>
  <c r="V2230" i="8" s="1"/>
  <c r="X2230" i="8" s="1"/>
  <c r="T2296" i="8"/>
  <c r="S2301" i="8"/>
  <c r="U2301" i="8" s="1"/>
  <c r="V2301" i="8" s="1"/>
  <c r="X2301" i="8" s="1"/>
  <c r="S2337" i="8"/>
  <c r="U384" i="8"/>
  <c r="V384" i="8" s="1"/>
  <c r="X384" i="8" s="1"/>
  <c r="U694" i="8"/>
  <c r="U798" i="8"/>
  <c r="V798" i="8" s="1"/>
  <c r="X798" i="8" s="1"/>
  <c r="U877" i="8"/>
  <c r="V877" i="8" s="1"/>
  <c r="X877" i="8" s="1"/>
  <c r="AF934" i="8"/>
  <c r="U955" i="8"/>
  <c r="U992" i="8"/>
  <c r="V992" i="8" s="1"/>
  <c r="X992" i="8" s="1"/>
  <c r="U1116" i="8"/>
  <c r="V1116" i="8" s="1"/>
  <c r="X1116" i="8" s="1"/>
  <c r="U1151" i="8"/>
  <c r="U1249" i="8"/>
  <c r="V1249" i="8" s="1"/>
  <c r="X1249" i="8" s="1"/>
  <c r="T1330" i="8"/>
  <c r="U1377" i="8"/>
  <c r="AF1396" i="8"/>
  <c r="U1500" i="8"/>
  <c r="V1500" i="8" s="1"/>
  <c r="X1500" i="8" s="1"/>
  <c r="U1556" i="8"/>
  <c r="V1556" i="8" s="1"/>
  <c r="X1556" i="8" s="1"/>
  <c r="T1912" i="8"/>
  <c r="U1947" i="8"/>
  <c r="V1947" i="8" s="1"/>
  <c r="X1947" i="8" s="1"/>
  <c r="R2146" i="8"/>
  <c r="T2301" i="8"/>
  <c r="S2349" i="8"/>
  <c r="U2349" i="8" s="1"/>
  <c r="V2349" i="8" s="1"/>
  <c r="X2349" i="8" s="1"/>
  <c r="U415" i="8"/>
  <c r="V415" i="8" s="1"/>
  <c r="X415" i="8" s="1"/>
  <c r="AG454" i="8"/>
  <c r="AG778" i="8"/>
  <c r="AG850" i="8"/>
  <c r="U890" i="8"/>
  <c r="U1015" i="8"/>
  <c r="U1212" i="8"/>
  <c r="V1212" i="8" s="1"/>
  <c r="X1212" i="8" s="1"/>
  <c r="AG1228" i="8"/>
  <c r="R1252" i="8"/>
  <c r="AF1288" i="8"/>
  <c r="AF1372" i="8"/>
  <c r="AF1408" i="8"/>
  <c r="U1430" i="8"/>
  <c r="V1430" i="8" s="1"/>
  <c r="X1430" i="8" s="1"/>
  <c r="V1570" i="8"/>
  <c r="X1570" i="8" s="1"/>
  <c r="Z1570" i="8" s="1"/>
  <c r="AB1570" i="8" s="1"/>
  <c r="T2326" i="8"/>
  <c r="U718" i="8"/>
  <c r="U736" i="8"/>
  <c r="V748" i="8"/>
  <c r="X748" i="8" s="1"/>
  <c r="U797" i="8"/>
  <c r="V797" i="8" s="1"/>
  <c r="X797" i="8" s="1"/>
  <c r="U817" i="8"/>
  <c r="V817" i="8" s="1"/>
  <c r="X817" i="8" s="1"/>
  <c r="Z817" i="8" s="1"/>
  <c r="AB817" i="8" s="1"/>
  <c r="U860" i="8"/>
  <c r="AG874" i="8"/>
  <c r="T1018" i="8"/>
  <c r="U1232" i="8"/>
  <c r="T1258" i="8"/>
  <c r="AF1264" i="8"/>
  <c r="T1282" i="8"/>
  <c r="U1293" i="8"/>
  <c r="V1293" i="8" s="1"/>
  <c r="X1293" i="8" s="1"/>
  <c r="T1318" i="8"/>
  <c r="AF1348" i="8"/>
  <c r="U1358" i="8"/>
  <c r="V1358" i="8" s="1"/>
  <c r="X1358" i="8" s="1"/>
  <c r="AF1468" i="8"/>
  <c r="AF1504" i="8"/>
  <c r="U1513" i="8"/>
  <c r="U1597" i="8"/>
  <c r="V1597" i="8" s="1"/>
  <c r="X1597" i="8" s="1"/>
  <c r="AF1666" i="8"/>
  <c r="AF1714" i="8"/>
  <c r="U1807" i="8"/>
  <c r="V1807" i="8" s="1"/>
  <c r="X1807" i="8" s="1"/>
  <c r="T2067" i="8"/>
  <c r="U2142" i="8"/>
  <c r="AG310" i="8"/>
  <c r="U344" i="8"/>
  <c r="U432" i="8"/>
  <c r="V432" i="8" s="1"/>
  <c r="X432" i="8" s="1"/>
  <c r="AG604" i="8"/>
  <c r="U670" i="8"/>
  <c r="U682" i="8"/>
  <c r="U712" i="8"/>
  <c r="U1238" i="8"/>
  <c r="V1238" i="8" s="1"/>
  <c r="X1238" i="8" s="1"/>
  <c r="U1274" i="8"/>
  <c r="V1274" i="8" s="1"/>
  <c r="X1274" i="8" s="1"/>
  <c r="U1382" i="8"/>
  <c r="V1382" i="8" s="1"/>
  <c r="X1382" i="8" s="1"/>
  <c r="T1390" i="8"/>
  <c r="AF1420" i="8"/>
  <c r="U1562" i="8"/>
  <c r="AG1642" i="8"/>
  <c r="U1646" i="8"/>
  <c r="V1646" i="8" s="1"/>
  <c r="X1646" i="8" s="1"/>
  <c r="U1938" i="8"/>
  <c r="R2206" i="8"/>
  <c r="U2206" i="8" s="1"/>
  <c r="V2206" i="8" s="1"/>
  <c r="X2206" i="8" s="1"/>
  <c r="S2325" i="8"/>
  <c r="V2326" i="8"/>
  <c r="X2326" i="8" s="1"/>
  <c r="U313" i="8"/>
  <c r="U321" i="8"/>
  <c r="V321" i="8" s="1"/>
  <c r="X321" i="8" s="1"/>
  <c r="U379" i="8"/>
  <c r="U380" i="8"/>
  <c r="AG418" i="8"/>
  <c r="U621" i="8"/>
  <c r="V621" i="8" s="1"/>
  <c r="X621" i="8" s="1"/>
  <c r="U885" i="8"/>
  <c r="AF922" i="8"/>
  <c r="U1044" i="8"/>
  <c r="V1044" i="8" s="1"/>
  <c r="X1044" i="8" s="1"/>
  <c r="U1119" i="8"/>
  <c r="U1183" i="8"/>
  <c r="V1183" i="8" s="1"/>
  <c r="X1183" i="8" s="1"/>
  <c r="AF1186" i="8"/>
  <c r="U1231" i="8"/>
  <c r="V1231" i="8" s="1"/>
  <c r="X1231" i="8" s="1"/>
  <c r="U1237" i="8"/>
  <c r="V1237" i="8" s="1"/>
  <c r="X1237" i="8" s="1"/>
  <c r="Z1237" i="8" s="1"/>
  <c r="AB1237" i="8" s="1"/>
  <c r="U1275" i="8"/>
  <c r="V1275" i="8" s="1"/>
  <c r="X1275" i="8" s="1"/>
  <c r="U1297" i="8"/>
  <c r="V1297" i="8" s="1"/>
  <c r="X1297" i="8" s="1"/>
  <c r="U1299" i="8"/>
  <c r="V1299" i="8" s="1"/>
  <c r="X1299" i="8" s="1"/>
  <c r="AF1324" i="8"/>
  <c r="U1359" i="8"/>
  <c r="U1383" i="8"/>
  <c r="U1476" i="8"/>
  <c r="V1476" i="8" s="1"/>
  <c r="X1476" i="8" s="1"/>
  <c r="U1527" i="8"/>
  <c r="V1527" i="8" s="1"/>
  <c r="X1527" i="8" s="1"/>
  <c r="U1561" i="8"/>
  <c r="V1561" i="8" s="1"/>
  <c r="X1561" i="8" s="1"/>
  <c r="U1585" i="8"/>
  <c r="V1585" i="8" s="1"/>
  <c r="X1585" i="8" s="1"/>
  <c r="U1587" i="8"/>
  <c r="U1739" i="8"/>
  <c r="AF1864" i="8"/>
  <c r="R2092" i="8"/>
  <c r="U2092" i="8" s="1"/>
  <c r="R2194" i="8"/>
  <c r="U2194" i="8" s="1"/>
  <c r="V2194" i="8" s="1"/>
  <c r="X2194" i="8" s="1"/>
  <c r="U2377" i="8"/>
  <c r="V2377" i="8" s="1"/>
  <c r="X2377" i="8" s="1"/>
  <c r="U1599" i="8"/>
  <c r="U1645" i="8"/>
  <c r="V1645" i="8" s="1"/>
  <c r="X1645" i="8" s="1"/>
  <c r="AG1647" i="8"/>
  <c r="U1746" i="8"/>
  <c r="V1746" i="8" s="1"/>
  <c r="X1746" i="8" s="1"/>
  <c r="U1899" i="8"/>
  <c r="V1899" i="8" s="1"/>
  <c r="X1899" i="8" s="1"/>
  <c r="AG1906" i="8"/>
  <c r="U1958" i="8"/>
  <c r="V1958" i="8" s="1"/>
  <c r="X1958" i="8" s="1"/>
  <c r="U2022" i="8"/>
  <c r="V2022" i="8" s="1"/>
  <c r="X2022" i="8" s="1"/>
  <c r="U2025" i="8"/>
  <c r="U2033" i="8"/>
  <c r="V2033" i="8" s="1"/>
  <c r="X2033" i="8" s="1"/>
  <c r="U2078" i="8"/>
  <c r="V2078" i="8" s="1"/>
  <c r="X2078" i="8" s="1"/>
  <c r="U2137" i="8"/>
  <c r="V2137" i="8" s="1"/>
  <c r="X2137" i="8" s="1"/>
  <c r="U2257" i="8"/>
  <c r="V2257" i="8" s="1"/>
  <c r="X2257" i="8" s="1"/>
  <c r="U2357" i="8"/>
  <c r="V2357" i="8" s="1"/>
  <c r="X2357" i="8" s="1"/>
  <c r="U2365" i="8"/>
  <c r="V2365" i="8" s="1"/>
  <c r="X2365" i="8" s="1"/>
  <c r="U2400" i="8"/>
  <c r="V2400" i="8" s="1"/>
  <c r="X2400" i="8" s="1"/>
  <c r="AF2423" i="8"/>
  <c r="AG2443" i="8"/>
  <c r="U1788" i="8"/>
  <c r="V1788" i="8" s="1"/>
  <c r="X1788" i="8" s="1"/>
  <c r="U1789" i="8"/>
  <c r="V1789" i="8" s="1"/>
  <c r="X1789" i="8" s="1"/>
  <c r="AG1917" i="8"/>
  <c r="U1946" i="8"/>
  <c r="V1946" i="8" s="1"/>
  <c r="X1946" i="8" s="1"/>
  <c r="U1962" i="8"/>
  <c r="V1962" i="8" s="1"/>
  <c r="X1962" i="8" s="1"/>
  <c r="AG1966" i="8"/>
  <c r="AG1983" i="8"/>
  <c r="U2006" i="8"/>
  <c r="V2006" i="8" s="1"/>
  <c r="X2006" i="8" s="1"/>
  <c r="U2013" i="8"/>
  <c r="V2013" i="8" s="1"/>
  <c r="X2013" i="8" s="1"/>
  <c r="U2057" i="8"/>
  <c r="V2057" i="8" s="1"/>
  <c r="X2057" i="8" s="1"/>
  <c r="U2058" i="8"/>
  <c r="V2058" i="8" s="1"/>
  <c r="X2058" i="8" s="1"/>
  <c r="U2232" i="8"/>
  <c r="AG2266" i="8"/>
  <c r="U2328" i="8"/>
  <c r="V2328" i="8" s="1"/>
  <c r="X2328" i="8" s="1"/>
  <c r="U2364" i="8"/>
  <c r="V2364" i="8" s="1"/>
  <c r="X2364" i="8" s="1"/>
  <c r="U2430" i="8"/>
  <c r="V2430" i="8" s="1"/>
  <c r="X2430" i="8" s="1"/>
  <c r="U1748" i="8"/>
  <c r="AF1954" i="8"/>
  <c r="AG2044" i="8"/>
  <c r="AG2068" i="8"/>
  <c r="U2187" i="8"/>
  <c r="V2187" i="8" s="1"/>
  <c r="X2187" i="8" s="1"/>
  <c r="U2189" i="8"/>
  <c r="V2189" i="8" s="1"/>
  <c r="X2189" i="8" s="1"/>
  <c r="U2197" i="8"/>
  <c r="V2197" i="8" s="1"/>
  <c r="X2197" i="8" s="1"/>
  <c r="Z2197" i="8" s="1"/>
  <c r="AB2197" i="8" s="1"/>
  <c r="U2439" i="8"/>
  <c r="V2439" i="8" s="1"/>
  <c r="X2439" i="8" s="1"/>
  <c r="AF2440" i="8"/>
  <c r="U1776" i="8"/>
  <c r="V1776" i="8" s="1"/>
  <c r="X1776" i="8" s="1"/>
  <c r="U1777" i="8"/>
  <c r="V1777" i="8" s="1"/>
  <c r="X1777" i="8" s="1"/>
  <c r="AG1905" i="8"/>
  <c r="U2201" i="8"/>
  <c r="V2201" i="8" s="1"/>
  <c r="X2201" i="8" s="1"/>
  <c r="U2209" i="8"/>
  <c r="V2209" i="8" s="1"/>
  <c r="X2209" i="8" s="1"/>
  <c r="AG2314" i="8"/>
  <c r="U2318" i="8"/>
  <c r="U2330" i="8"/>
  <c r="AF1618" i="8"/>
  <c r="AG1677" i="8"/>
  <c r="AF1678" i="8"/>
  <c r="AF1702" i="8"/>
  <c r="U1824" i="8"/>
  <c r="V1824" i="8" s="1"/>
  <c r="X1824" i="8" s="1"/>
  <c r="U1871" i="8"/>
  <c r="U1875" i="8"/>
  <c r="V1875" i="8" s="1"/>
  <c r="X1875" i="8" s="1"/>
  <c r="AF1990" i="8"/>
  <c r="AG2002" i="8"/>
  <c r="AG2043" i="8"/>
  <c r="U2190" i="8"/>
  <c r="AG1617" i="8"/>
  <c r="AF1654" i="8"/>
  <c r="U1771" i="8"/>
  <c r="AG1815" i="8"/>
  <c r="AG1953" i="8"/>
  <c r="AG1972" i="8"/>
  <c r="U2101" i="8"/>
  <c r="V2101" i="8" s="1"/>
  <c r="X2101" i="8" s="1"/>
  <c r="U2163" i="8"/>
  <c r="U2175" i="8"/>
  <c r="V2175" i="8" s="1"/>
  <c r="X2175" i="8" s="1"/>
  <c r="U2223" i="8"/>
  <c r="U2247" i="8"/>
  <c r="U2372" i="8"/>
  <c r="V2372" i="8" s="1"/>
  <c r="X2372" i="8" s="1"/>
  <c r="Z2372" i="8" s="1"/>
  <c r="AB2372" i="8" s="1"/>
  <c r="U2383" i="8"/>
  <c r="AF1630" i="8"/>
  <c r="U1722" i="8"/>
  <c r="V1722" i="8" s="1"/>
  <c r="X1722" i="8" s="1"/>
  <c r="Z1722" i="8" s="1"/>
  <c r="AB1722" i="8" s="1"/>
  <c r="U1819" i="8"/>
  <c r="AG1894" i="8"/>
  <c r="U1981" i="8"/>
  <c r="V1981" i="8" s="1"/>
  <c r="X1981" i="8" s="1"/>
  <c r="U1982" i="8"/>
  <c r="V1982" i="8" s="1"/>
  <c r="X1982" i="8" s="1"/>
  <c r="AG2013" i="8"/>
  <c r="U2106" i="8"/>
  <c r="U2113" i="8"/>
  <c r="V2113" i="8" s="1"/>
  <c r="X2113" i="8" s="1"/>
  <c r="U2114" i="8"/>
  <c r="V2114" i="8" s="1"/>
  <c r="X2114" i="8" s="1"/>
  <c r="AG2134" i="8"/>
  <c r="U2159" i="8"/>
  <c r="V2159" i="8" s="1"/>
  <c r="X2159" i="8" s="1"/>
  <c r="U2220" i="8"/>
  <c r="U2298" i="8"/>
  <c r="V2298" i="8" s="1"/>
  <c r="X2298" i="8" s="1"/>
  <c r="U2310" i="8"/>
  <c r="V2310" i="8" s="1"/>
  <c r="X2310" i="8" s="1"/>
  <c r="AF2410" i="8"/>
  <c r="AG1660" i="8"/>
  <c r="U1674" i="8"/>
  <c r="V1674" i="8" s="1"/>
  <c r="X1674" i="8" s="1"/>
  <c r="U1877" i="8"/>
  <c r="V1877" i="8" s="1"/>
  <c r="X1877" i="8" s="1"/>
  <c r="AG1930" i="8"/>
  <c r="AG2001" i="8"/>
  <c r="AG2032" i="8"/>
  <c r="U2046" i="8"/>
  <c r="V2046" i="8" s="1"/>
  <c r="X2046" i="8" s="1"/>
  <c r="AF2056" i="8"/>
  <c r="U2070" i="8"/>
  <c r="V2070" i="8" s="1"/>
  <c r="X2070" i="8" s="1"/>
  <c r="U2103" i="8"/>
  <c r="V2103" i="8" s="1"/>
  <c r="X2103" i="8" s="1"/>
  <c r="U2407" i="8"/>
  <c r="V2407" i="8" s="1"/>
  <c r="X2407" i="8" s="1"/>
  <c r="U1682" i="8"/>
  <c r="AF1792" i="8"/>
  <c r="U1865" i="8"/>
  <c r="AF1978" i="8"/>
  <c r="AD1995" i="8"/>
  <c r="AF1996" i="8"/>
  <c r="AD2007" i="8"/>
  <c r="AF2008" i="8"/>
  <c r="U2047" i="8"/>
  <c r="V2047" i="8" s="1"/>
  <c r="X2047" i="8" s="1"/>
  <c r="U2287" i="8"/>
  <c r="V2287" i="8" s="1"/>
  <c r="X2287" i="8" s="1"/>
  <c r="AG2290" i="8"/>
  <c r="U2325" i="8"/>
  <c r="V2325" i="8" s="1"/>
  <c r="X2325" i="8" s="1"/>
  <c r="U2333" i="8"/>
  <c r="V2333" i="8" s="1"/>
  <c r="X2333" i="8" s="1"/>
  <c r="U2406" i="8"/>
  <c r="V2406" i="8" s="1"/>
  <c r="X2406" i="8" s="1"/>
  <c r="Z13" i="8"/>
  <c r="AB13" i="8" s="1"/>
  <c r="Y13" i="8"/>
  <c r="AA13" i="8" s="1"/>
  <c r="Y62" i="8"/>
  <c r="AA62" i="8" s="1"/>
  <c r="Z62" i="8"/>
  <c r="AB62" i="8" s="1"/>
  <c r="Z75" i="8"/>
  <c r="AB75" i="8" s="1"/>
  <c r="Y75" i="8"/>
  <c r="AA75" i="8" s="1"/>
  <c r="AC75" i="8" s="1"/>
  <c r="Y86" i="8"/>
  <c r="AA86" i="8" s="1"/>
  <c r="AC86" i="8" s="1"/>
  <c r="Z86" i="8"/>
  <c r="Z97" i="8"/>
  <c r="AB97" i="8" s="1"/>
  <c r="Y97" i="8"/>
  <c r="AA97" i="8" s="1"/>
  <c r="AC97" i="8" s="1"/>
  <c r="Y126" i="8"/>
  <c r="AA126" i="8" s="1"/>
  <c r="AC126" i="8" s="1"/>
  <c r="Z126" i="8"/>
  <c r="AB126" i="8" s="1"/>
  <c r="Z184" i="8"/>
  <c r="AB184" i="8" s="1"/>
  <c r="Y184" i="8"/>
  <c r="AA184" i="8" s="1"/>
  <c r="AC184" i="8" s="1"/>
  <c r="U63" i="8"/>
  <c r="V87" i="8"/>
  <c r="X87" i="8" s="1"/>
  <c r="Z199" i="8"/>
  <c r="AB199" i="8" s="1"/>
  <c r="Y199" i="8"/>
  <c r="AA199" i="8" s="1"/>
  <c r="AC199" i="8" s="1"/>
  <c r="Y74" i="8"/>
  <c r="AA74" i="8" s="1"/>
  <c r="AC74" i="8" s="1"/>
  <c r="Z74" i="8"/>
  <c r="Z258" i="8"/>
  <c r="AB258" i="8" s="1"/>
  <c r="Y258" i="8"/>
  <c r="AA258" i="8" s="1"/>
  <c r="AC258" i="8" s="1"/>
  <c r="V44" i="8"/>
  <c r="X44" i="8" s="1"/>
  <c r="V98" i="8"/>
  <c r="X98" i="8" s="1"/>
  <c r="Z105" i="8"/>
  <c r="AB105" i="8" s="1"/>
  <c r="Y105" i="8"/>
  <c r="AA105" i="8" s="1"/>
  <c r="AC105" i="8" s="1"/>
  <c r="Y99" i="8"/>
  <c r="AA99" i="8" s="1"/>
  <c r="AC99" i="8" s="1"/>
  <c r="Z99" i="8"/>
  <c r="AB99" i="8" s="1"/>
  <c r="Z127" i="8"/>
  <c r="AB127" i="8" s="1"/>
  <c r="Y127" i="8"/>
  <c r="AA127" i="8" s="1"/>
  <c r="AC127" i="8" s="1"/>
  <c r="Z175" i="8"/>
  <c r="AB175" i="8" s="1"/>
  <c r="Y175" i="8"/>
  <c r="AA175" i="8" s="1"/>
  <c r="AC175" i="8" s="1"/>
  <c r="Z307" i="8"/>
  <c r="AB307" i="8" s="1"/>
  <c r="Y307" i="8"/>
  <c r="AA307" i="8" s="1"/>
  <c r="AC307" i="8" s="1"/>
  <c r="Z81" i="8"/>
  <c r="AB81" i="8" s="1"/>
  <c r="Y81" i="8"/>
  <c r="AA81" i="8" s="1"/>
  <c r="V32" i="8"/>
  <c r="X32" i="8" s="1"/>
  <c r="Z56" i="8"/>
  <c r="AB56" i="8" s="1"/>
  <c r="Y56" i="8"/>
  <c r="AA56" i="8" s="1"/>
  <c r="AC56" i="8" s="1"/>
  <c r="Z139" i="8"/>
  <c r="AB139" i="8" s="1"/>
  <c r="Y139" i="8"/>
  <c r="AA139" i="8" s="1"/>
  <c r="AC139" i="8" s="1"/>
  <c r="Z294" i="8"/>
  <c r="AB294" i="8" s="1"/>
  <c r="Y294" i="8"/>
  <c r="AA294" i="8" s="1"/>
  <c r="AC294" i="8" s="1"/>
  <c r="Z20" i="8"/>
  <c r="AB20" i="8" s="1"/>
  <c r="Y20" i="8"/>
  <c r="AA20" i="8" s="1"/>
  <c r="AC20" i="8" s="1"/>
  <c r="Z141" i="8"/>
  <c r="AB141" i="8" s="1"/>
  <c r="Y141" i="8"/>
  <c r="AA141" i="8" s="1"/>
  <c r="Z163" i="8"/>
  <c r="AB163" i="8" s="1"/>
  <c r="Y163" i="8"/>
  <c r="AA163" i="8" s="1"/>
  <c r="AC163" i="8" s="1"/>
  <c r="Z173" i="8"/>
  <c r="AB173" i="8" s="1"/>
  <c r="Y173" i="8"/>
  <c r="AA173" i="8" s="1"/>
  <c r="AC173" i="8" s="1"/>
  <c r="Z280" i="8"/>
  <c r="AB280" i="8" s="1"/>
  <c r="Y280" i="8"/>
  <c r="AA280" i="8" s="1"/>
  <c r="AC280" i="8" s="1"/>
  <c r="Z292" i="8"/>
  <c r="AB292" i="8" s="1"/>
  <c r="Y292" i="8"/>
  <c r="AA292" i="8" s="1"/>
  <c r="AC292" i="8" s="1"/>
  <c r="V8" i="8"/>
  <c r="X8" i="8" s="1"/>
  <c r="Z45" i="8"/>
  <c r="AB45" i="8" s="1"/>
  <c r="Y45" i="8"/>
  <c r="AA45" i="8" s="1"/>
  <c r="AC45" i="8" s="1"/>
  <c r="V68" i="8"/>
  <c r="X68" i="8" s="1"/>
  <c r="AD93" i="8"/>
  <c r="Z211" i="8"/>
  <c r="AB211" i="8" s="1"/>
  <c r="Y211" i="8"/>
  <c r="AA211" i="8" s="1"/>
  <c r="AC211" i="8" s="1"/>
  <c r="V63" i="8"/>
  <c r="X63" i="8" s="1"/>
  <c r="Z148" i="8"/>
  <c r="AB148" i="8" s="1"/>
  <c r="Y148" i="8"/>
  <c r="AA148" i="8" s="1"/>
  <c r="AC148" i="8" s="1"/>
  <c r="Z93" i="8"/>
  <c r="AB93" i="8" s="1"/>
  <c r="Y93" i="8"/>
  <c r="AA93" i="8" s="1"/>
  <c r="AC93" i="8" s="1"/>
  <c r="Z49" i="8"/>
  <c r="AB49" i="8" s="1"/>
  <c r="Y49" i="8"/>
  <c r="AA49" i="8" s="1"/>
  <c r="AC49" i="8" s="1"/>
  <c r="V80" i="8"/>
  <c r="X80" i="8" s="1"/>
  <c r="AD97" i="8"/>
  <c r="Y114" i="8"/>
  <c r="AA114" i="8" s="1"/>
  <c r="AC114" i="8" s="1"/>
  <c r="Z114" i="8"/>
  <c r="AB114" i="8" s="1"/>
  <c r="Z210" i="8"/>
  <c r="AB210" i="8" s="1"/>
  <c r="Y210" i="8"/>
  <c r="AA210" i="8" s="1"/>
  <c r="AC210" i="8" s="1"/>
  <c r="Z223" i="8"/>
  <c r="AB223" i="8" s="1"/>
  <c r="Y223" i="8"/>
  <c r="AA223" i="8" s="1"/>
  <c r="AC223" i="8" s="1"/>
  <c r="Z271" i="8"/>
  <c r="AB271" i="8" s="1"/>
  <c r="Y271" i="8"/>
  <c r="AA271" i="8" s="1"/>
  <c r="AC271" i="8" s="1"/>
  <c r="Z21" i="8"/>
  <c r="AB21" i="8" s="1"/>
  <c r="Y21" i="8"/>
  <c r="AA21" i="8" s="1"/>
  <c r="AC21" i="8" s="1"/>
  <c r="V50" i="8"/>
  <c r="X50" i="8" s="1"/>
  <c r="V51" i="8"/>
  <c r="X51" i="8" s="1"/>
  <c r="Z61" i="8"/>
  <c r="AB61" i="8" s="1"/>
  <c r="Y61" i="8"/>
  <c r="AA61" i="8" s="1"/>
  <c r="AC61" i="8" s="1"/>
  <c r="Z270" i="8"/>
  <c r="AB270" i="8" s="1"/>
  <c r="Y270" i="8"/>
  <c r="AA270" i="8" s="1"/>
  <c r="AC270" i="8" s="1"/>
  <c r="Z33" i="8"/>
  <c r="AB33" i="8" s="1"/>
  <c r="Y33" i="8"/>
  <c r="AA33" i="8" s="1"/>
  <c r="Z37" i="8"/>
  <c r="AB37" i="8" s="1"/>
  <c r="Y37" i="8"/>
  <c r="AA37" i="8" s="1"/>
  <c r="Z57" i="8"/>
  <c r="AB57" i="8" s="1"/>
  <c r="Y57" i="8"/>
  <c r="AA57" i="8" s="1"/>
  <c r="AC57" i="8" s="1"/>
  <c r="Z92" i="8"/>
  <c r="AB92" i="8" s="1"/>
  <c r="Y92" i="8"/>
  <c r="AA92" i="8" s="1"/>
  <c r="AC92" i="8" s="1"/>
  <c r="Z9" i="8"/>
  <c r="AB9" i="8" s="1"/>
  <c r="Y9" i="8"/>
  <c r="AA9" i="8" s="1"/>
  <c r="AC9" i="8" s="1"/>
  <c r="Z25" i="8"/>
  <c r="AB25" i="8" s="1"/>
  <c r="Y25" i="8"/>
  <c r="AA25" i="8" s="1"/>
  <c r="AC25" i="8" s="1"/>
  <c r="Z69" i="8"/>
  <c r="AB69" i="8" s="1"/>
  <c r="Y69" i="8"/>
  <c r="AA69" i="8" s="1"/>
  <c r="AC69" i="8" s="1"/>
  <c r="Z73" i="8"/>
  <c r="AB73" i="8" s="1"/>
  <c r="Y73" i="8"/>
  <c r="AA73" i="8" s="1"/>
  <c r="Z85" i="8"/>
  <c r="AB85" i="8" s="1"/>
  <c r="Y85" i="8"/>
  <c r="AA85" i="8" s="1"/>
  <c r="AC85" i="8" s="1"/>
  <c r="V104" i="8"/>
  <c r="X104" i="8" s="1"/>
  <c r="Z115" i="8"/>
  <c r="AB115" i="8" s="1"/>
  <c r="Y115" i="8"/>
  <c r="AA115" i="8" s="1"/>
  <c r="AC115" i="8" s="1"/>
  <c r="Z151" i="8"/>
  <c r="AB151" i="8" s="1"/>
  <c r="Y151" i="8"/>
  <c r="AA151" i="8" s="1"/>
  <c r="AC151" i="8" s="1"/>
  <c r="Z259" i="8"/>
  <c r="AB259" i="8" s="1"/>
  <c r="Y259" i="8"/>
  <c r="AA259" i="8" s="1"/>
  <c r="AC259" i="8" s="1"/>
  <c r="Y517" i="8"/>
  <c r="AA517" i="8" s="1"/>
  <c r="AC517" i="8" s="1"/>
  <c r="Z517" i="8"/>
  <c r="Z260" i="8"/>
  <c r="AB260" i="8" s="1"/>
  <c r="Y260" i="8"/>
  <c r="AA260" i="8" s="1"/>
  <c r="AC260" i="8" s="1"/>
  <c r="S10" i="8"/>
  <c r="U10" i="8" s="1"/>
  <c r="V10" i="8" s="1"/>
  <c r="X10" i="8" s="1"/>
  <c r="R11" i="8"/>
  <c r="U11" i="8" s="1"/>
  <c r="V11" i="8" s="1"/>
  <c r="X11" i="8" s="1"/>
  <c r="V19" i="8"/>
  <c r="X19" i="8" s="1"/>
  <c r="S22" i="8"/>
  <c r="U22" i="8" s="1"/>
  <c r="V22" i="8" s="1"/>
  <c r="X22" i="8" s="1"/>
  <c r="R23" i="8"/>
  <c r="V31" i="8"/>
  <c r="X31" i="8" s="1"/>
  <c r="S34" i="8"/>
  <c r="U34" i="8" s="1"/>
  <c r="V34" i="8" s="1"/>
  <c r="X34" i="8" s="1"/>
  <c r="R35" i="8"/>
  <c r="U35" i="8" s="1"/>
  <c r="V35" i="8" s="1"/>
  <c r="X35" i="8" s="1"/>
  <c r="V43" i="8"/>
  <c r="X43" i="8" s="1"/>
  <c r="S46" i="8"/>
  <c r="U46" i="8" s="1"/>
  <c r="V46" i="8" s="1"/>
  <c r="X46" i="8" s="1"/>
  <c r="R47" i="8"/>
  <c r="U47" i="8" s="1"/>
  <c r="V47" i="8" s="1"/>
  <c r="X47" i="8" s="1"/>
  <c r="V55" i="8"/>
  <c r="X55" i="8" s="1"/>
  <c r="S58" i="8"/>
  <c r="U58" i="8" s="1"/>
  <c r="V58" i="8" s="1"/>
  <c r="X58" i="8" s="1"/>
  <c r="R59" i="8"/>
  <c r="U59" i="8" s="1"/>
  <c r="V59" i="8" s="1"/>
  <c r="X59" i="8" s="1"/>
  <c r="V67" i="8"/>
  <c r="X67" i="8" s="1"/>
  <c r="S70" i="8"/>
  <c r="U70" i="8" s="1"/>
  <c r="V70" i="8" s="1"/>
  <c r="X70" i="8" s="1"/>
  <c r="R71" i="8"/>
  <c r="U71" i="8" s="1"/>
  <c r="V71" i="8" s="1"/>
  <c r="X71" i="8" s="1"/>
  <c r="V79" i="8"/>
  <c r="X79" i="8" s="1"/>
  <c r="S82" i="8"/>
  <c r="U82" i="8" s="1"/>
  <c r="V82" i="8" s="1"/>
  <c r="X82" i="8" s="1"/>
  <c r="R83" i="8"/>
  <c r="U83" i="8" s="1"/>
  <c r="V83" i="8" s="1"/>
  <c r="X83" i="8" s="1"/>
  <c r="V91" i="8"/>
  <c r="X91" i="8" s="1"/>
  <c r="S94" i="8"/>
  <c r="U94" i="8" s="1"/>
  <c r="V94" i="8" s="1"/>
  <c r="X94" i="8" s="1"/>
  <c r="R95" i="8"/>
  <c r="V103" i="8"/>
  <c r="X103" i="8" s="1"/>
  <c r="S106" i="8"/>
  <c r="U106" i="8" s="1"/>
  <c r="V106" i="8" s="1"/>
  <c r="X106" i="8" s="1"/>
  <c r="T107" i="8"/>
  <c r="AG108" i="8"/>
  <c r="V116" i="8"/>
  <c r="X116" i="8" s="1"/>
  <c r="AF121" i="8"/>
  <c r="S129" i="8"/>
  <c r="AE139" i="8"/>
  <c r="AD139" i="8"/>
  <c r="AG139" i="8"/>
  <c r="AF147" i="8"/>
  <c r="AG158" i="8"/>
  <c r="AF158" i="8"/>
  <c r="AE158" i="8"/>
  <c r="AG159" i="8"/>
  <c r="AG170" i="8"/>
  <c r="AE170" i="8"/>
  <c r="AF172" i="8"/>
  <c r="T191" i="8"/>
  <c r="S191" i="8"/>
  <c r="U191" i="8" s="1"/>
  <c r="V191" i="8" s="1"/>
  <c r="X191" i="8" s="1"/>
  <c r="V224" i="8"/>
  <c r="X224" i="8" s="1"/>
  <c r="AG231" i="8"/>
  <c r="AF231" i="8"/>
  <c r="AE231" i="8"/>
  <c r="U234" i="8"/>
  <c r="V234" i="8" s="1"/>
  <c r="X234" i="8" s="1"/>
  <c r="U246" i="8"/>
  <c r="V246" i="8" s="1"/>
  <c r="X246" i="8" s="1"/>
  <c r="AF254" i="8"/>
  <c r="U261" i="8"/>
  <c r="U289" i="8"/>
  <c r="AG311" i="8"/>
  <c r="T311" i="8"/>
  <c r="S311" i="8"/>
  <c r="T312" i="8"/>
  <c r="AF312" i="8"/>
  <c r="R312" i="8"/>
  <c r="U312" i="8" s="1"/>
  <c r="V312" i="8" s="1"/>
  <c r="X312" i="8" s="1"/>
  <c r="V313" i="8"/>
  <c r="X313" i="8" s="1"/>
  <c r="AG545" i="8"/>
  <c r="AE545" i="8"/>
  <c r="AG679" i="8"/>
  <c r="AD679" i="8"/>
  <c r="AG316" i="8"/>
  <c r="AF316" i="8"/>
  <c r="AE316" i="8"/>
  <c r="Z150" i="8"/>
  <c r="AB150" i="8" s="1"/>
  <c r="Y150" i="8"/>
  <c r="AA150" i="8" s="1"/>
  <c r="AC150" i="8" s="1"/>
  <c r="AF159" i="8"/>
  <c r="AD159" i="8"/>
  <c r="AG618" i="8"/>
  <c r="AF618" i="8"/>
  <c r="AD618" i="8"/>
  <c r="R4" i="8"/>
  <c r="U4" i="8" s="1"/>
  <c r="W4" i="8" s="1"/>
  <c r="R12" i="8"/>
  <c r="U12" i="8" s="1"/>
  <c r="V12" i="8" s="1"/>
  <c r="X12" i="8" s="1"/>
  <c r="S23" i="8"/>
  <c r="R24" i="8"/>
  <c r="U24" i="8" s="1"/>
  <c r="V24" i="8" s="1"/>
  <c r="X24" i="8" s="1"/>
  <c r="R36" i="8"/>
  <c r="U36" i="8" s="1"/>
  <c r="V36" i="8" s="1"/>
  <c r="X36" i="8" s="1"/>
  <c r="R48" i="8"/>
  <c r="U48" i="8" s="1"/>
  <c r="V48" i="8" s="1"/>
  <c r="X48" i="8" s="1"/>
  <c r="R60" i="8"/>
  <c r="U60" i="8" s="1"/>
  <c r="V60" i="8" s="1"/>
  <c r="X60" i="8" s="1"/>
  <c r="R72" i="8"/>
  <c r="U72" i="8" s="1"/>
  <c r="V72" i="8" s="1"/>
  <c r="X72" i="8" s="1"/>
  <c r="R84" i="8"/>
  <c r="U84" i="8" s="1"/>
  <c r="V84" i="8" s="1"/>
  <c r="X84" i="8" s="1"/>
  <c r="S95" i="8"/>
  <c r="R96" i="8"/>
  <c r="U96" i="8" s="1"/>
  <c r="V96" i="8" s="1"/>
  <c r="X96" i="8" s="1"/>
  <c r="AF109" i="8"/>
  <c r="AF122" i="8"/>
  <c r="AF148" i="8"/>
  <c r="AF149" i="8"/>
  <c r="V153" i="8"/>
  <c r="X153" i="8" s="1"/>
  <c r="T153" i="8"/>
  <c r="AF160" i="8"/>
  <c r="AF161" i="8"/>
  <c r="AG165" i="8"/>
  <c r="T165" i="8"/>
  <c r="AG172" i="8"/>
  <c r="AE172" i="8"/>
  <c r="AF173" i="8"/>
  <c r="AD173" i="8"/>
  <c r="T177" i="8"/>
  <c r="V192" i="8"/>
  <c r="X192" i="8" s="1"/>
  <c r="T192" i="8"/>
  <c r="R192" i="8"/>
  <c r="U192" i="8" s="1"/>
  <c r="AE199" i="8"/>
  <c r="U225" i="8"/>
  <c r="AF230" i="8"/>
  <c r="V236" i="8"/>
  <c r="X236" i="8" s="1"/>
  <c r="AG243" i="8"/>
  <c r="AF243" i="8"/>
  <c r="AD243" i="8"/>
  <c r="V248" i="8"/>
  <c r="X248" i="8" s="1"/>
  <c r="AG254" i="8"/>
  <c r="AE254" i="8"/>
  <c r="V261" i="8"/>
  <c r="X261" i="8" s="1"/>
  <c r="AG261" i="8"/>
  <c r="T261" i="8"/>
  <c r="V262" i="8"/>
  <c r="X262" i="8" s="1"/>
  <c r="T262" i="8"/>
  <c r="AF262" i="8"/>
  <c r="AG266" i="8"/>
  <c r="AF266" i="8"/>
  <c r="AE266" i="8"/>
  <c r="AG279" i="8"/>
  <c r="AF279" i="8"/>
  <c r="AD279" i="8"/>
  <c r="U311" i="8"/>
  <c r="V311" i="8" s="1"/>
  <c r="X311" i="8" s="1"/>
  <c r="Y325" i="8"/>
  <c r="AA325" i="8" s="1"/>
  <c r="AC325" i="8" s="1"/>
  <c r="Z325" i="8"/>
  <c r="T503" i="8"/>
  <c r="AF503" i="8"/>
  <c r="R503" i="8"/>
  <c r="U503" i="8" s="1"/>
  <c r="V503" i="8" s="1"/>
  <c r="X503" i="8" s="1"/>
  <c r="U181" i="8"/>
  <c r="T11" i="8"/>
  <c r="AF12" i="8"/>
  <c r="T23" i="8"/>
  <c r="AF24" i="8"/>
  <c r="T35" i="8"/>
  <c r="AF36" i="8"/>
  <c r="T47" i="8"/>
  <c r="AF48" i="8"/>
  <c r="T59" i="8"/>
  <c r="AF60" i="8"/>
  <c r="T71" i="8"/>
  <c r="AF72" i="8"/>
  <c r="T83" i="8"/>
  <c r="AF84" i="8"/>
  <c r="T95" i="8"/>
  <c r="AF96" i="8"/>
  <c r="T108" i="8"/>
  <c r="R108" i="8"/>
  <c r="U108" i="8" s="1"/>
  <c r="V108" i="8" s="1"/>
  <c r="X108" i="8" s="1"/>
  <c r="AF114" i="8"/>
  <c r="AE114" i="8"/>
  <c r="AD114" i="8"/>
  <c r="T120" i="8"/>
  <c r="R120" i="8"/>
  <c r="U120" i="8" s="1"/>
  <c r="V120" i="8" s="1"/>
  <c r="X120" i="8" s="1"/>
  <c r="AG122" i="8"/>
  <c r="AE122" i="8"/>
  <c r="AF123" i="8"/>
  <c r="AE127" i="8"/>
  <c r="AD127" i="8"/>
  <c r="AG127" i="8"/>
  <c r="V130" i="8"/>
  <c r="X130" i="8" s="1"/>
  <c r="T130" i="8"/>
  <c r="AF130" i="8"/>
  <c r="AD140" i="8"/>
  <c r="AF140" i="8"/>
  <c r="AG146" i="8"/>
  <c r="AF146" i="8"/>
  <c r="AE146" i="8"/>
  <c r="AG148" i="8"/>
  <c r="AE148" i="8"/>
  <c r="AG160" i="8"/>
  <c r="U165" i="8"/>
  <c r="V165" i="8" s="1"/>
  <c r="X165" i="8" s="1"/>
  <c r="V166" i="8"/>
  <c r="X166" i="8" s="1"/>
  <c r="T166" i="8"/>
  <c r="AF166" i="8"/>
  <c r="U177" i="8"/>
  <c r="V177" i="8" s="1"/>
  <c r="X177" i="8" s="1"/>
  <c r="AG183" i="8"/>
  <c r="AF183" i="8"/>
  <c r="V188" i="8"/>
  <c r="X188" i="8" s="1"/>
  <c r="U196" i="8"/>
  <c r="V196" i="8" s="1"/>
  <c r="X196" i="8" s="1"/>
  <c r="AG219" i="8"/>
  <c r="AF219" i="8"/>
  <c r="AD219" i="8"/>
  <c r="V225" i="8"/>
  <c r="X225" i="8" s="1"/>
  <c r="AG225" i="8"/>
  <c r="T225" i="8"/>
  <c r="V226" i="8"/>
  <c r="X226" i="8" s="1"/>
  <c r="T226" i="8"/>
  <c r="AF226" i="8"/>
  <c r="AG230" i="8"/>
  <c r="AE230" i="8"/>
  <c r="Z233" i="8"/>
  <c r="AB233" i="8" s="1"/>
  <c r="Y233" i="8"/>
  <c r="AA233" i="8" s="1"/>
  <c r="AC233" i="8" s="1"/>
  <c r="AF242" i="8"/>
  <c r="U249" i="8"/>
  <c r="V249" i="8" s="1"/>
  <c r="X249" i="8" s="1"/>
  <c r="AG256" i="8"/>
  <c r="AF256" i="8"/>
  <c r="AE256" i="8"/>
  <c r="AF257" i="8"/>
  <c r="AG268" i="8"/>
  <c r="AF268" i="8"/>
  <c r="AE268" i="8"/>
  <c r="AF269" i="8"/>
  <c r="AD269" i="8"/>
  <c r="T273" i="8"/>
  <c r="AG278" i="8"/>
  <c r="AF278" i="8"/>
  <c r="AE278" i="8"/>
  <c r="V284" i="8"/>
  <c r="X284" i="8" s="1"/>
  <c r="Z301" i="8"/>
  <c r="AB301" i="8" s="1"/>
  <c r="AF339" i="8"/>
  <c r="AG459" i="8"/>
  <c r="AE459" i="8"/>
  <c r="R768" i="8"/>
  <c r="U768" i="8" s="1"/>
  <c r="V768" i="8" s="1"/>
  <c r="X768" i="8" s="1"/>
  <c r="T768" i="8"/>
  <c r="S134" i="8"/>
  <c r="AF171" i="8"/>
  <c r="AF435" i="8"/>
  <c r="AD435" i="8"/>
  <c r="AF560" i="8"/>
  <c r="AD560" i="8"/>
  <c r="Z119" i="8"/>
  <c r="Y119" i="8"/>
  <c r="AA119" i="8" s="1"/>
  <c r="AC119" i="8" s="1"/>
  <c r="Z174" i="8"/>
  <c r="AB174" i="8" s="1"/>
  <c r="Y174" i="8"/>
  <c r="AA174" i="8" s="1"/>
  <c r="AC174" i="8" s="1"/>
  <c r="AG255" i="8"/>
  <c r="AF255" i="8"/>
  <c r="AE255" i="8"/>
  <c r="AG267" i="8"/>
  <c r="AF267" i="8"/>
  <c r="AD267" i="8"/>
  <c r="T4" i="8"/>
  <c r="T12" i="8"/>
  <c r="AD15" i="8"/>
  <c r="T24" i="8"/>
  <c r="T36" i="8"/>
  <c r="T48" i="8"/>
  <c r="AD51" i="8"/>
  <c r="T60" i="8"/>
  <c r="AD63" i="8"/>
  <c r="T72" i="8"/>
  <c r="AD75" i="8"/>
  <c r="T84" i="8"/>
  <c r="T96" i="8"/>
  <c r="AD99" i="8"/>
  <c r="AG110" i="8"/>
  <c r="AE110" i="8"/>
  <c r="AF111" i="8"/>
  <c r="AG123" i="8"/>
  <c r="AD128" i="8"/>
  <c r="AF128" i="8"/>
  <c r="AF135" i="8"/>
  <c r="T168" i="8"/>
  <c r="R168" i="8"/>
  <c r="U168" i="8" s="1"/>
  <c r="V168" i="8" s="1"/>
  <c r="X168" i="8" s="1"/>
  <c r="AF182" i="8"/>
  <c r="Z185" i="8"/>
  <c r="AB185" i="8" s="1"/>
  <c r="Y185" i="8"/>
  <c r="AA185" i="8" s="1"/>
  <c r="AC185" i="8" s="1"/>
  <c r="Z186" i="8"/>
  <c r="AB186" i="8" s="1"/>
  <c r="Y186" i="8"/>
  <c r="AA186" i="8" s="1"/>
  <c r="AC186" i="8" s="1"/>
  <c r="Z205" i="8"/>
  <c r="AB205" i="8" s="1"/>
  <c r="AF218" i="8"/>
  <c r="AF221" i="8"/>
  <c r="AG232" i="8"/>
  <c r="AF232" i="8"/>
  <c r="AD232" i="8"/>
  <c r="Z235" i="8"/>
  <c r="AB235" i="8" s="1"/>
  <c r="Y235" i="8"/>
  <c r="AA235" i="8" s="1"/>
  <c r="AC235" i="8" s="1"/>
  <c r="AG237" i="8"/>
  <c r="T237" i="8"/>
  <c r="T238" i="8"/>
  <c r="AF238" i="8"/>
  <c r="AG242" i="8"/>
  <c r="AE242" i="8"/>
  <c r="Z247" i="8"/>
  <c r="AB247" i="8" s="1"/>
  <c r="Y247" i="8"/>
  <c r="AA247" i="8" s="1"/>
  <c r="AC247" i="8" s="1"/>
  <c r="AG249" i="8"/>
  <c r="T249" i="8"/>
  <c r="T250" i="8"/>
  <c r="AF250" i="8"/>
  <c r="T263" i="8"/>
  <c r="S263" i="8"/>
  <c r="S273" i="8"/>
  <c r="U273" i="8" s="1"/>
  <c r="V273" i="8" s="1"/>
  <c r="X273" i="8" s="1"/>
  <c r="T274" i="8"/>
  <c r="AF274" i="8"/>
  <c r="Z282" i="8"/>
  <c r="AB282" i="8" s="1"/>
  <c r="Y282" i="8"/>
  <c r="AA282" i="8" s="1"/>
  <c r="AC282" i="8" s="1"/>
  <c r="Z164" i="8"/>
  <c r="AB164" i="8" s="1"/>
  <c r="Y164" i="8"/>
  <c r="AA164" i="8" s="1"/>
  <c r="AC164" i="8" s="1"/>
  <c r="Z272" i="8"/>
  <c r="AB272" i="8" s="1"/>
  <c r="Y272" i="8"/>
  <c r="AA272" i="8" s="1"/>
  <c r="S5" i="8"/>
  <c r="U5" i="8" s="1"/>
  <c r="AE5" i="8"/>
  <c r="S14" i="8"/>
  <c r="U14" i="8" s="1"/>
  <c r="V14" i="8" s="1"/>
  <c r="X14" i="8" s="1"/>
  <c r="R15" i="8"/>
  <c r="U15" i="8" s="1"/>
  <c r="V15" i="8" s="1"/>
  <c r="X15" i="8" s="1"/>
  <c r="S26" i="8"/>
  <c r="U26" i="8" s="1"/>
  <c r="V26" i="8" s="1"/>
  <c r="X26" i="8" s="1"/>
  <c r="R27" i="8"/>
  <c r="U27" i="8" s="1"/>
  <c r="V27" i="8" s="1"/>
  <c r="X27" i="8" s="1"/>
  <c r="AE27" i="8"/>
  <c r="S38" i="8"/>
  <c r="U38" i="8" s="1"/>
  <c r="V38" i="8" s="1"/>
  <c r="X38" i="8" s="1"/>
  <c r="R39" i="8"/>
  <c r="U39" i="8" s="1"/>
  <c r="V39" i="8" s="1"/>
  <c r="X39" i="8" s="1"/>
  <c r="AE39" i="8"/>
  <c r="AE75" i="8"/>
  <c r="AE87" i="8"/>
  <c r="AE99" i="8"/>
  <c r="T121" i="8"/>
  <c r="Z131" i="8"/>
  <c r="Y131" i="8"/>
  <c r="AA131" i="8" s="1"/>
  <c r="AC131" i="8" s="1"/>
  <c r="AG134" i="8"/>
  <c r="AF134" i="8"/>
  <c r="AE134" i="8"/>
  <c r="Y138" i="8"/>
  <c r="AA138" i="8" s="1"/>
  <c r="AC138" i="8" s="1"/>
  <c r="T154" i="8"/>
  <c r="AF154" i="8"/>
  <c r="AG167" i="8"/>
  <c r="T167" i="8"/>
  <c r="S167" i="8"/>
  <c r="U167" i="8" s="1"/>
  <c r="V167" i="8" s="1"/>
  <c r="X167" i="8" s="1"/>
  <c r="T178" i="8"/>
  <c r="AG182" i="8"/>
  <c r="AD182" i="8"/>
  <c r="AD184" i="8"/>
  <c r="Z187" i="8"/>
  <c r="AB187" i="8" s="1"/>
  <c r="Y187" i="8"/>
  <c r="AA187" i="8" s="1"/>
  <c r="AC187" i="8" s="1"/>
  <c r="Z212" i="8"/>
  <c r="AB212" i="8" s="1"/>
  <c r="Y212" i="8"/>
  <c r="AA212" i="8" s="1"/>
  <c r="AC212" i="8" s="1"/>
  <c r="AG218" i="8"/>
  <c r="AE218" i="8"/>
  <c r="AG220" i="8"/>
  <c r="AF220" i="8"/>
  <c r="AE220" i="8"/>
  <c r="AG221" i="8"/>
  <c r="T227" i="8"/>
  <c r="S227" i="8"/>
  <c r="AF233" i="8"/>
  <c r="S237" i="8"/>
  <c r="U237" i="8" s="1"/>
  <c r="V237" i="8" s="1"/>
  <c r="X237" i="8" s="1"/>
  <c r="AG244" i="8"/>
  <c r="AF244" i="8"/>
  <c r="AD244" i="8"/>
  <c r="AF245" i="8"/>
  <c r="AD245" i="8"/>
  <c r="U263" i="8"/>
  <c r="V263" i="8" s="1"/>
  <c r="X263" i="8" s="1"/>
  <c r="V264" i="8"/>
  <c r="X264" i="8" s="1"/>
  <c r="T264" i="8"/>
  <c r="R264" i="8"/>
  <c r="U264" i="8" s="1"/>
  <c r="Z283" i="8"/>
  <c r="AB283" i="8" s="1"/>
  <c r="Y283" i="8"/>
  <c r="AA283" i="8" s="1"/>
  <c r="AC283" i="8" s="1"/>
  <c r="V371" i="8"/>
  <c r="X371" i="8" s="1"/>
  <c r="T371" i="8"/>
  <c r="R371" i="8"/>
  <c r="U371" i="8" s="1"/>
  <c r="T383" i="8"/>
  <c r="R383" i="8"/>
  <c r="U383" i="8" s="1"/>
  <c r="V383" i="8" s="1"/>
  <c r="X383" i="8" s="1"/>
  <c r="AG194" i="8"/>
  <c r="AF194" i="8"/>
  <c r="AE194" i="8"/>
  <c r="T288" i="8"/>
  <c r="AF288" i="8"/>
  <c r="R288" i="8"/>
  <c r="U288" i="8" s="1"/>
  <c r="V288" i="8" s="1"/>
  <c r="X288" i="8" s="1"/>
  <c r="Z645" i="8"/>
  <c r="Y645" i="8"/>
  <c r="AA645" i="8" s="1"/>
  <c r="AC645" i="8" s="1"/>
  <c r="U129" i="8"/>
  <c r="V129" i="8" s="1"/>
  <c r="X129" i="8" s="1"/>
  <c r="V142" i="8"/>
  <c r="X142" i="8" s="1"/>
  <c r="T142" i="8"/>
  <c r="V4" i="8"/>
  <c r="X4" i="8" s="1"/>
  <c r="T5" i="8"/>
  <c r="AF5" i="8"/>
  <c r="R6" i="8"/>
  <c r="U6" i="8" s="1"/>
  <c r="W6" i="8" s="1"/>
  <c r="T14" i="8"/>
  <c r="AF15" i="8"/>
  <c r="R16" i="8"/>
  <c r="U16" i="8" s="1"/>
  <c r="V16" i="8" s="1"/>
  <c r="X16" i="8" s="1"/>
  <c r="AE16" i="8"/>
  <c r="AD17" i="8"/>
  <c r="T26" i="8"/>
  <c r="AG26" i="8"/>
  <c r="AF27" i="8"/>
  <c r="R28" i="8"/>
  <c r="U28" i="8" s="1"/>
  <c r="V28" i="8" s="1"/>
  <c r="X28" i="8" s="1"/>
  <c r="AE28" i="8"/>
  <c r="T38" i="8"/>
  <c r="AF39" i="8"/>
  <c r="R40" i="8"/>
  <c r="U40" i="8" s="1"/>
  <c r="V40" i="8" s="1"/>
  <c r="X40" i="8" s="1"/>
  <c r="AE40" i="8"/>
  <c r="T50" i="8"/>
  <c r="AG50" i="8"/>
  <c r="AF51" i="8"/>
  <c r="R52" i="8"/>
  <c r="U52" i="8" s="1"/>
  <c r="V52" i="8" s="1"/>
  <c r="X52" i="8" s="1"/>
  <c r="AE52" i="8"/>
  <c r="T62" i="8"/>
  <c r="AG62" i="8"/>
  <c r="AF63" i="8"/>
  <c r="R64" i="8"/>
  <c r="U64" i="8" s="1"/>
  <c r="V64" i="8" s="1"/>
  <c r="X64" i="8" s="1"/>
  <c r="AE64" i="8"/>
  <c r="AD65" i="8"/>
  <c r="T74" i="8"/>
  <c r="AF75" i="8"/>
  <c r="R76" i="8"/>
  <c r="U76" i="8" s="1"/>
  <c r="V76" i="8" s="1"/>
  <c r="X76" i="8" s="1"/>
  <c r="AE76" i="8"/>
  <c r="T86" i="8"/>
  <c r="AF87" i="8"/>
  <c r="R88" i="8"/>
  <c r="U88" i="8" s="1"/>
  <c r="V88" i="8" s="1"/>
  <c r="X88" i="8" s="1"/>
  <c r="AE88" i="8"/>
  <c r="T98" i="8"/>
  <c r="AF99" i="8"/>
  <c r="R100" i="8"/>
  <c r="U100" i="8" s="1"/>
  <c r="V100" i="8" s="1"/>
  <c r="X100" i="8" s="1"/>
  <c r="AE100" i="8"/>
  <c r="T109" i="8"/>
  <c r="S117" i="8"/>
  <c r="U117" i="8" s="1"/>
  <c r="V117" i="8" s="1"/>
  <c r="X117" i="8" s="1"/>
  <c r="AG124" i="8"/>
  <c r="AE124" i="8"/>
  <c r="AF136" i="8"/>
  <c r="Z138" i="8"/>
  <c r="AB138" i="8" s="1"/>
  <c r="V140" i="8"/>
  <c r="X140" i="8" s="1"/>
  <c r="U143" i="8"/>
  <c r="V143" i="8" s="1"/>
  <c r="X143" i="8" s="1"/>
  <c r="T144" i="8"/>
  <c r="R144" i="8"/>
  <c r="U144" i="8" s="1"/>
  <c r="V144" i="8" s="1"/>
  <c r="X144" i="8" s="1"/>
  <c r="AE151" i="8"/>
  <c r="T156" i="8"/>
  <c r="AF156" i="8"/>
  <c r="R156" i="8"/>
  <c r="U156" i="8" s="1"/>
  <c r="V156" i="8" s="1"/>
  <c r="X156" i="8" s="1"/>
  <c r="AE175" i="8"/>
  <c r="AG184" i="8"/>
  <c r="AF184" i="8"/>
  <c r="AE184" i="8"/>
  <c r="AF185" i="8"/>
  <c r="AD185" i="8"/>
  <c r="V189" i="8"/>
  <c r="X189" i="8" s="1"/>
  <c r="T189" i="8"/>
  <c r="U193" i="8"/>
  <c r="V193" i="8" s="1"/>
  <c r="X193" i="8" s="1"/>
  <c r="U198" i="8"/>
  <c r="V198" i="8" s="1"/>
  <c r="X198" i="8" s="1"/>
  <c r="AG207" i="8"/>
  <c r="AF207" i="8"/>
  <c r="AE207" i="8"/>
  <c r="U227" i="8"/>
  <c r="V227" i="8" s="1"/>
  <c r="X227" i="8" s="1"/>
  <c r="T228" i="8"/>
  <c r="R228" i="8"/>
  <c r="U228" i="8" s="1"/>
  <c r="V228" i="8" s="1"/>
  <c r="X228" i="8" s="1"/>
  <c r="AG233" i="8"/>
  <c r="R238" i="8"/>
  <c r="U238" i="8" s="1"/>
  <c r="V238" i="8" s="1"/>
  <c r="X238" i="8" s="1"/>
  <c r="T239" i="8"/>
  <c r="S239" i="8"/>
  <c r="AG245" i="8"/>
  <c r="R250" i="8"/>
  <c r="U250" i="8" s="1"/>
  <c r="V250" i="8" s="1"/>
  <c r="X250" i="8" s="1"/>
  <c r="T251" i="8"/>
  <c r="S251" i="8"/>
  <c r="R274" i="8"/>
  <c r="U274" i="8" s="1"/>
  <c r="V274" i="8" s="1"/>
  <c r="X274" i="8" s="1"/>
  <c r="T275" i="8"/>
  <c r="S275" i="8"/>
  <c r="AG280" i="8"/>
  <c r="AF280" i="8"/>
  <c r="AE280" i="8"/>
  <c r="AD280" i="8"/>
  <c r="AF281" i="8"/>
  <c r="AD281" i="8"/>
  <c r="V285" i="8"/>
  <c r="X285" i="8" s="1"/>
  <c r="T285" i="8"/>
  <c r="AG291" i="8"/>
  <c r="AF291" i="8"/>
  <c r="AE291" i="8"/>
  <c r="V296" i="8"/>
  <c r="X296" i="8" s="1"/>
  <c r="Y304" i="8"/>
  <c r="AA304" i="8" s="1"/>
  <c r="AC304" i="8" s="1"/>
  <c r="U306" i="8"/>
  <c r="V306" i="8" s="1"/>
  <c r="X306" i="8" s="1"/>
  <c r="T334" i="8"/>
  <c r="R334" i="8"/>
  <c r="U334" i="8" s="1"/>
  <c r="V334" i="8" s="1"/>
  <c r="X334" i="8" s="1"/>
  <c r="U367" i="8"/>
  <c r="T394" i="8"/>
  <c r="R394" i="8"/>
  <c r="U394" i="8" s="1"/>
  <c r="V394" i="8" s="1"/>
  <c r="X394" i="8" s="1"/>
  <c r="Z438" i="8"/>
  <c r="AB438" i="8" s="1"/>
  <c r="Y438" i="8"/>
  <c r="AA438" i="8" s="1"/>
  <c r="S696" i="8"/>
  <c r="AG113" i="8"/>
  <c r="Z152" i="8"/>
  <c r="AB152" i="8" s="1"/>
  <c r="Y152" i="8"/>
  <c r="AA152" i="8" s="1"/>
  <c r="AC152" i="8" s="1"/>
  <c r="Z176" i="8"/>
  <c r="AB176" i="8" s="1"/>
  <c r="Y176" i="8"/>
  <c r="AA176" i="8" s="1"/>
  <c r="AC176" i="8" s="1"/>
  <c r="AG196" i="8"/>
  <c r="AF196" i="8"/>
  <c r="AE196" i="8"/>
  <c r="T203" i="8"/>
  <c r="S203" i="8"/>
  <c r="U203" i="8" s="1"/>
  <c r="V203" i="8" s="1"/>
  <c r="X203" i="8" s="1"/>
  <c r="V289" i="8"/>
  <c r="X289" i="8" s="1"/>
  <c r="AD212" i="8"/>
  <c r="U222" i="8"/>
  <c r="V222" i="8" s="1"/>
  <c r="X222" i="8" s="1"/>
  <c r="AE301" i="8"/>
  <c r="AC301" i="8"/>
  <c r="Y2372" i="8"/>
  <c r="AA2372" i="8" s="1"/>
  <c r="AC2372" i="8" s="1"/>
  <c r="Y1698" i="8"/>
  <c r="AA1698" i="8" s="1"/>
  <c r="AC1698" i="8" s="1"/>
  <c r="Y1909" i="8"/>
  <c r="AA1909" i="8" s="1"/>
  <c r="AC1909" i="8" s="1"/>
  <c r="Y1710" i="8"/>
  <c r="AA1710" i="8" s="1"/>
  <c r="AC1710" i="8" s="1"/>
  <c r="O2464" i="8"/>
  <c r="W2464" i="8" s="1"/>
  <c r="O2461" i="8"/>
  <c r="W2461" i="8" s="1"/>
  <c r="O2458" i="8"/>
  <c r="W2458" i="8" s="1"/>
  <c r="O2455" i="8"/>
  <c r="W2455" i="8" s="1"/>
  <c r="O2452" i="8"/>
  <c r="W2452" i="8" s="1"/>
  <c r="O2449" i="8"/>
  <c r="W2449" i="8" s="1"/>
  <c r="M2464" i="8"/>
  <c r="R2464" i="8" s="1"/>
  <c r="X2464" i="8" s="1"/>
  <c r="M2461" i="8"/>
  <c r="R2461" i="8" s="1"/>
  <c r="X2461" i="8" s="1"/>
  <c r="M2458" i="8"/>
  <c r="R2458" i="8" s="1"/>
  <c r="X2458" i="8" s="1"/>
  <c r="M2455" i="8"/>
  <c r="R2455" i="8" s="1"/>
  <c r="X2455" i="8" s="1"/>
  <c r="M2452" i="8"/>
  <c r="R2452" i="8" s="1"/>
  <c r="X2452" i="8" s="1"/>
  <c r="M2449" i="8"/>
  <c r="R2449" i="8" s="1"/>
  <c r="X2449" i="8" s="1"/>
  <c r="L2464" i="8"/>
  <c r="L2461" i="8"/>
  <c r="L2458" i="8"/>
  <c r="L2455" i="8"/>
  <c r="L2452" i="8"/>
  <c r="L2449" i="8"/>
  <c r="O2465" i="8"/>
  <c r="W2465" i="8" s="1"/>
  <c r="O2462" i="8"/>
  <c r="W2462" i="8" s="1"/>
  <c r="O2459" i="8"/>
  <c r="W2459" i="8" s="1"/>
  <c r="O2456" i="8"/>
  <c r="W2456" i="8" s="1"/>
  <c r="O2453" i="8"/>
  <c r="W2453" i="8" s="1"/>
  <c r="O2450" i="8"/>
  <c r="W2450" i="8" s="1"/>
  <c r="M2465" i="8"/>
  <c r="R2465" i="8" s="1"/>
  <c r="X2465" i="8" s="1"/>
  <c r="L2465" i="8"/>
  <c r="L2462" i="8"/>
  <c r="L2459" i="8"/>
  <c r="L2456" i="8"/>
  <c r="L2453" i="8"/>
  <c r="L2450" i="8"/>
  <c r="O2463" i="8"/>
  <c r="W2463" i="8" s="1"/>
  <c r="O2460" i="8"/>
  <c r="W2460" i="8" s="1"/>
  <c r="O2457" i="8"/>
  <c r="W2457" i="8" s="1"/>
  <c r="O2454" i="8"/>
  <c r="W2454" i="8" s="1"/>
  <c r="O2451" i="8"/>
  <c r="W2451" i="8" s="1"/>
  <c r="O2448" i="8"/>
  <c r="W2448" i="8" s="1"/>
  <c r="L2460" i="8"/>
  <c r="M2448" i="8"/>
  <c r="R2448" i="8" s="1"/>
  <c r="X2448" i="8" s="1"/>
  <c r="M2462" i="8"/>
  <c r="R2462" i="8" s="1"/>
  <c r="X2462" i="8" s="1"/>
  <c r="M2450" i="8"/>
  <c r="R2450" i="8" s="1"/>
  <c r="X2450" i="8" s="1"/>
  <c r="L2448" i="8"/>
  <c r="M2457" i="8"/>
  <c r="R2457" i="8" s="1"/>
  <c r="X2457" i="8" s="1"/>
  <c r="L2457" i="8"/>
  <c r="M2459" i="8"/>
  <c r="R2459" i="8" s="1"/>
  <c r="X2459" i="8" s="1"/>
  <c r="M2454" i="8"/>
  <c r="R2454" i="8" s="1"/>
  <c r="X2454" i="8" s="1"/>
  <c r="L2454" i="8"/>
  <c r="M2456" i="8"/>
  <c r="R2456" i="8" s="1"/>
  <c r="X2456" i="8" s="1"/>
  <c r="M2463" i="8"/>
  <c r="R2463" i="8" s="1"/>
  <c r="X2463" i="8" s="1"/>
  <c r="M2451" i="8"/>
  <c r="R2451" i="8" s="1"/>
  <c r="X2451" i="8" s="1"/>
  <c r="L2463" i="8"/>
  <c r="M2453" i="8"/>
  <c r="R2453" i="8" s="1"/>
  <c r="X2453" i="8" s="1"/>
  <c r="L2451" i="8"/>
  <c r="M2460" i="8"/>
  <c r="R2460" i="8" s="1"/>
  <c r="X2460" i="8" s="1"/>
  <c r="AE6" i="8"/>
  <c r="T15" i="8"/>
  <c r="R17" i="8"/>
  <c r="U17" i="8" s="1"/>
  <c r="V17" i="8" s="1"/>
  <c r="X17" i="8" s="1"/>
  <c r="T27" i="8"/>
  <c r="R29" i="8"/>
  <c r="U29" i="8" s="1"/>
  <c r="V29" i="8" s="1"/>
  <c r="X29" i="8" s="1"/>
  <c r="AE29" i="8"/>
  <c r="T39" i="8"/>
  <c r="R41" i="8"/>
  <c r="U41" i="8" s="1"/>
  <c r="V41" i="8" s="1"/>
  <c r="X41" i="8" s="1"/>
  <c r="AE41" i="8"/>
  <c r="T51" i="8"/>
  <c r="R53" i="8"/>
  <c r="U53" i="8" s="1"/>
  <c r="V53" i="8" s="1"/>
  <c r="X53" i="8" s="1"/>
  <c r="AE53" i="8"/>
  <c r="T63" i="8"/>
  <c r="R65" i="8"/>
  <c r="U65" i="8" s="1"/>
  <c r="V65" i="8" s="1"/>
  <c r="X65" i="8" s="1"/>
  <c r="T75" i="8"/>
  <c r="R77" i="8"/>
  <c r="U77" i="8" s="1"/>
  <c r="V77" i="8" s="1"/>
  <c r="X77" i="8" s="1"/>
  <c r="AE77" i="8"/>
  <c r="T87" i="8"/>
  <c r="R89" i="8"/>
  <c r="U89" i="8" s="1"/>
  <c r="V89" i="8" s="1"/>
  <c r="X89" i="8" s="1"/>
  <c r="AE89" i="8"/>
  <c r="T99" i="8"/>
  <c r="R101" i="8"/>
  <c r="U101" i="8" s="1"/>
  <c r="V101" i="8" s="1"/>
  <c r="X101" i="8" s="1"/>
  <c r="AE101" i="8"/>
  <c r="T117" i="8"/>
  <c r="R121" i="8"/>
  <c r="U121" i="8" s="1"/>
  <c r="V121" i="8" s="1"/>
  <c r="X121" i="8" s="1"/>
  <c r="AF125" i="8"/>
  <c r="AG136" i="8"/>
  <c r="AF137" i="8"/>
  <c r="AD137" i="8"/>
  <c r="T143" i="8"/>
  <c r="AD152" i="8"/>
  <c r="R154" i="8"/>
  <c r="U154" i="8" s="1"/>
  <c r="V154" i="8" s="1"/>
  <c r="X154" i="8" s="1"/>
  <c r="AG155" i="8"/>
  <c r="T155" i="8"/>
  <c r="S155" i="8"/>
  <c r="U155" i="8" s="1"/>
  <c r="V155" i="8" s="1"/>
  <c r="X155" i="8" s="1"/>
  <c r="AD164" i="8"/>
  <c r="AD176" i="8"/>
  <c r="R178" i="8"/>
  <c r="U178" i="8" s="1"/>
  <c r="V178" i="8" s="1"/>
  <c r="X178" i="8" s="1"/>
  <c r="AF206" i="8"/>
  <c r="T213" i="8"/>
  <c r="U239" i="8"/>
  <c r="V239" i="8" s="1"/>
  <c r="X239" i="8" s="1"/>
  <c r="T240" i="8"/>
  <c r="R240" i="8"/>
  <c r="U240" i="8" s="1"/>
  <c r="V240" i="8" s="1"/>
  <c r="X240" i="8" s="1"/>
  <c r="U251" i="8"/>
  <c r="V251" i="8" s="1"/>
  <c r="X251" i="8" s="1"/>
  <c r="T252" i="8"/>
  <c r="AF252" i="8"/>
  <c r="R252" i="8"/>
  <c r="U252" i="8" s="1"/>
  <c r="V252" i="8" s="1"/>
  <c r="X252" i="8" s="1"/>
  <c r="AE259" i="8"/>
  <c r="AD260" i="8"/>
  <c r="U275" i="8"/>
  <c r="V275" i="8" s="1"/>
  <c r="X275" i="8" s="1"/>
  <c r="T286" i="8"/>
  <c r="AF286" i="8"/>
  <c r="AG290" i="8"/>
  <c r="AF290" i="8"/>
  <c r="AD290" i="8"/>
  <c r="AG303" i="8"/>
  <c r="AF303" i="8"/>
  <c r="AD303" i="8"/>
  <c r="Z318" i="8"/>
  <c r="Y318" i="8"/>
  <c r="AA318" i="8" s="1"/>
  <c r="AC318" i="8" s="1"/>
  <c r="AG338" i="8"/>
  <c r="AF338" i="8"/>
  <c r="AE338" i="8"/>
  <c r="S393" i="8"/>
  <c r="U393" i="8" s="1"/>
  <c r="V393" i="8" s="1"/>
  <c r="X393" i="8" s="1"/>
  <c r="T431" i="8"/>
  <c r="AF431" i="8"/>
  <c r="R431" i="8"/>
  <c r="U431" i="8" s="1"/>
  <c r="V431" i="8" s="1"/>
  <c r="X431" i="8" s="1"/>
  <c r="Z432" i="8"/>
  <c r="AB432" i="8" s="1"/>
  <c r="Y432" i="8"/>
  <c r="AA432" i="8" s="1"/>
  <c r="AC432" i="8" s="1"/>
  <c r="T490" i="8"/>
  <c r="R490" i="8"/>
  <c r="U490" i="8" s="1"/>
  <c r="V490" i="8" s="1"/>
  <c r="X490" i="8" s="1"/>
  <c r="AF508" i="8"/>
  <c r="V346" i="8"/>
  <c r="X346" i="8" s="1"/>
  <c r="T346" i="8"/>
  <c r="R346" i="8"/>
  <c r="U346" i="8" s="1"/>
  <c r="U107" i="8"/>
  <c r="V107" i="8" s="1"/>
  <c r="X107" i="8" s="1"/>
  <c r="T204" i="8"/>
  <c r="AF204" i="8"/>
  <c r="R204" i="8"/>
  <c r="U204" i="8" s="1"/>
  <c r="V204" i="8" s="1"/>
  <c r="X204" i="8" s="1"/>
  <c r="Z353" i="8"/>
  <c r="AB353" i="8" s="1"/>
  <c r="Y353" i="8"/>
  <c r="AA353" i="8" s="1"/>
  <c r="T6" i="8"/>
  <c r="R7" i="8"/>
  <c r="U7" i="8" s="1"/>
  <c r="V7" i="8" s="1"/>
  <c r="X7" i="8" s="1"/>
  <c r="T16" i="8"/>
  <c r="R18" i="8"/>
  <c r="U18" i="8" s="1"/>
  <c r="V18" i="8" s="1"/>
  <c r="X18" i="8" s="1"/>
  <c r="T28" i="8"/>
  <c r="R30" i="8"/>
  <c r="U30" i="8" s="1"/>
  <c r="V30" i="8" s="1"/>
  <c r="X30" i="8" s="1"/>
  <c r="AD31" i="8"/>
  <c r="T40" i="8"/>
  <c r="AF41" i="8"/>
  <c r="R42" i="8"/>
  <c r="U42" i="8" s="1"/>
  <c r="V42" i="8" s="1"/>
  <c r="X42" i="8" s="1"/>
  <c r="T52" i="8"/>
  <c r="AF53" i="8"/>
  <c r="R54" i="8"/>
  <c r="U54" i="8" s="1"/>
  <c r="V54" i="8" s="1"/>
  <c r="X54" i="8" s="1"/>
  <c r="T64" i="8"/>
  <c r="AF65" i="8"/>
  <c r="R66" i="8"/>
  <c r="U66" i="8" s="1"/>
  <c r="V66" i="8" s="1"/>
  <c r="X66" i="8" s="1"/>
  <c r="T76" i="8"/>
  <c r="AF77" i="8"/>
  <c r="R78" i="8"/>
  <c r="U78" i="8" s="1"/>
  <c r="V78" i="8" s="1"/>
  <c r="X78" i="8" s="1"/>
  <c r="T88" i="8"/>
  <c r="AF89" i="8"/>
  <c r="R90" i="8"/>
  <c r="AD91" i="8"/>
  <c r="T100" i="8"/>
  <c r="AF101" i="8"/>
  <c r="R102" i="8"/>
  <c r="U102" i="8" s="1"/>
  <c r="V102" i="8" s="1"/>
  <c r="X102" i="8" s="1"/>
  <c r="R109" i="8"/>
  <c r="U109" i="8" s="1"/>
  <c r="V109" i="8" s="1"/>
  <c r="X109" i="8" s="1"/>
  <c r="AG112" i="8"/>
  <c r="AE112" i="8"/>
  <c r="AE115" i="8"/>
  <c r="AD115" i="8"/>
  <c r="AG115" i="8"/>
  <c r="S122" i="8"/>
  <c r="T123" i="8"/>
  <c r="R123" i="8"/>
  <c r="U123" i="8" s="1"/>
  <c r="V123" i="8" s="1"/>
  <c r="X123" i="8" s="1"/>
  <c r="AG125" i="8"/>
  <c r="V128" i="8"/>
  <c r="X128" i="8" s="1"/>
  <c r="T131" i="8"/>
  <c r="T132" i="8"/>
  <c r="R132" i="8"/>
  <c r="U132" i="8" s="1"/>
  <c r="V132" i="8" s="1"/>
  <c r="X132" i="8" s="1"/>
  <c r="AG137" i="8"/>
  <c r="Y145" i="8"/>
  <c r="AA145" i="8" s="1"/>
  <c r="AC145" i="8" s="1"/>
  <c r="U157" i="8"/>
  <c r="V157" i="8" s="1"/>
  <c r="X157" i="8" s="1"/>
  <c r="U160" i="8"/>
  <c r="V160" i="8" s="1"/>
  <c r="X160" i="8" s="1"/>
  <c r="U169" i="8"/>
  <c r="V169" i="8" s="1"/>
  <c r="X169" i="8" s="1"/>
  <c r="T180" i="8"/>
  <c r="R180" i="8"/>
  <c r="U180" i="8" s="1"/>
  <c r="V180" i="8" s="1"/>
  <c r="X180" i="8" s="1"/>
  <c r="AG206" i="8"/>
  <c r="AD206" i="8"/>
  <c r="AG208" i="8"/>
  <c r="AF208" i="8"/>
  <c r="AE208" i="8"/>
  <c r="AF209" i="8"/>
  <c r="S213" i="8"/>
  <c r="U213" i="8" s="1"/>
  <c r="V213" i="8" s="1"/>
  <c r="X213" i="8" s="1"/>
  <c r="V214" i="8"/>
  <c r="X214" i="8" s="1"/>
  <c r="T214" i="8"/>
  <c r="AF214" i="8"/>
  <c r="AE223" i="8"/>
  <c r="Y229" i="8"/>
  <c r="AA229" i="8" s="1"/>
  <c r="T276" i="8"/>
  <c r="AF276" i="8"/>
  <c r="R276" i="8"/>
  <c r="U276" i="8" s="1"/>
  <c r="V276" i="8" s="1"/>
  <c r="X276" i="8" s="1"/>
  <c r="Y277" i="8"/>
  <c r="AA277" i="8" s="1"/>
  <c r="Z295" i="8"/>
  <c r="AB295" i="8" s="1"/>
  <c r="Y295" i="8"/>
  <c r="AA295" i="8" s="1"/>
  <c r="AC295" i="8" s="1"/>
  <c r="AG297" i="8"/>
  <c r="T297" i="8"/>
  <c r="V298" i="8"/>
  <c r="X298" i="8" s="1"/>
  <c r="T298" i="8"/>
  <c r="AF298" i="8"/>
  <c r="AG302" i="8"/>
  <c r="AF302" i="8"/>
  <c r="AD302" i="8"/>
  <c r="Z320" i="8"/>
  <c r="AB320" i="8" s="1"/>
  <c r="Y320" i="8"/>
  <c r="AA320" i="8" s="1"/>
  <c r="AC320" i="8" s="1"/>
  <c r="Z333" i="8"/>
  <c r="Y333" i="8"/>
  <c r="AA333" i="8" s="1"/>
  <c r="AC333" i="8" s="1"/>
  <c r="AG388" i="8"/>
  <c r="AF388" i="8"/>
  <c r="AD388" i="8"/>
  <c r="Z464" i="8"/>
  <c r="AB464" i="8" s="1"/>
  <c r="Y464" i="8"/>
  <c r="AA464" i="8" s="1"/>
  <c r="T478" i="8"/>
  <c r="R478" i="8"/>
  <c r="U478" i="8" s="1"/>
  <c r="V478" i="8" s="1"/>
  <c r="X478" i="8" s="1"/>
  <c r="Z488" i="8"/>
  <c r="AB488" i="8" s="1"/>
  <c r="Y488" i="8"/>
  <c r="AA488" i="8" s="1"/>
  <c r="AC488" i="8" s="1"/>
  <c r="S489" i="8"/>
  <c r="AE205" i="8"/>
  <c r="AC205" i="8"/>
  <c r="V300" i="8"/>
  <c r="X300" i="8" s="1"/>
  <c r="T300" i="8"/>
  <c r="AF300" i="8"/>
  <c r="R300" i="8"/>
  <c r="U300" i="8" s="1"/>
  <c r="AE7" i="8"/>
  <c r="AE19" i="8"/>
  <c r="AF42" i="8"/>
  <c r="AE43" i="8"/>
  <c r="AF54" i="8"/>
  <c r="AE55" i="8"/>
  <c r="AF66" i="8"/>
  <c r="AE67" i="8"/>
  <c r="AF78" i="8"/>
  <c r="AE79" i="8"/>
  <c r="S90" i="8"/>
  <c r="AF102" i="8"/>
  <c r="AE103" i="8"/>
  <c r="S110" i="8"/>
  <c r="V111" i="8"/>
  <c r="X111" i="8" s="1"/>
  <c r="T111" i="8"/>
  <c r="R111" i="8"/>
  <c r="U111" i="8" s="1"/>
  <c r="V118" i="8"/>
  <c r="X118" i="8" s="1"/>
  <c r="T118" i="8"/>
  <c r="AF120" i="8"/>
  <c r="V133" i="8"/>
  <c r="X133" i="8" s="1"/>
  <c r="AG179" i="8"/>
  <c r="T179" i="8"/>
  <c r="S179" i="8"/>
  <c r="V190" i="8"/>
  <c r="X190" i="8" s="1"/>
  <c r="T190" i="8"/>
  <c r="AG195" i="8"/>
  <c r="AF195" i="8"/>
  <c r="AE195" i="8"/>
  <c r="U200" i="8"/>
  <c r="V200" i="8" s="1"/>
  <c r="X200" i="8" s="1"/>
  <c r="V201" i="8"/>
  <c r="X201" i="8" s="1"/>
  <c r="AG201" i="8"/>
  <c r="T201" i="8"/>
  <c r="V202" i="8"/>
  <c r="X202" i="8" s="1"/>
  <c r="T202" i="8"/>
  <c r="AF202" i="8"/>
  <c r="AG209" i="8"/>
  <c r="T216" i="8"/>
  <c r="AF216" i="8"/>
  <c r="R216" i="8"/>
  <c r="U216" i="8" s="1"/>
  <c r="V216" i="8" s="1"/>
  <c r="X216" i="8" s="1"/>
  <c r="V217" i="8"/>
  <c r="X217" i="8" s="1"/>
  <c r="U220" i="8"/>
  <c r="V220" i="8" s="1"/>
  <c r="X220" i="8" s="1"/>
  <c r="V241" i="8"/>
  <c r="X241" i="8" s="1"/>
  <c r="U253" i="8"/>
  <c r="V253" i="8" s="1"/>
  <c r="X253" i="8" s="1"/>
  <c r="U265" i="8"/>
  <c r="V265" i="8" s="1"/>
  <c r="X265" i="8" s="1"/>
  <c r="R286" i="8"/>
  <c r="U286" i="8" s="1"/>
  <c r="V286" i="8" s="1"/>
  <c r="X286" i="8" s="1"/>
  <c r="T287" i="8"/>
  <c r="S287" i="8"/>
  <c r="AG292" i="8"/>
  <c r="AF292" i="8"/>
  <c r="AE292" i="8"/>
  <c r="AD292" i="8"/>
  <c r="AF293" i="8"/>
  <c r="AD293" i="8"/>
  <c r="S297" i="8"/>
  <c r="U297" i="8" s="1"/>
  <c r="V297" i="8" s="1"/>
  <c r="X297" i="8" s="1"/>
  <c r="U308" i="8"/>
  <c r="V308" i="8" s="1"/>
  <c r="X308" i="8" s="1"/>
  <c r="V309" i="8"/>
  <c r="X309" i="8" s="1"/>
  <c r="T309" i="8"/>
  <c r="AG315" i="8"/>
  <c r="AF315" i="8"/>
  <c r="AE315" i="8"/>
  <c r="AF317" i="8"/>
  <c r="Z341" i="8"/>
  <c r="AB341" i="8" s="1"/>
  <c r="Y341" i="8"/>
  <c r="AA341" i="8" s="1"/>
  <c r="Z365" i="8"/>
  <c r="AB365" i="8" s="1"/>
  <c r="Y365" i="8"/>
  <c r="AA365" i="8" s="1"/>
  <c r="AG436" i="8"/>
  <c r="AF436" i="8"/>
  <c r="AD436" i="8"/>
  <c r="T477" i="8"/>
  <c r="S477" i="8"/>
  <c r="U477" i="8" s="1"/>
  <c r="V477" i="8" s="1"/>
  <c r="X477" i="8" s="1"/>
  <c r="AF507" i="8"/>
  <c r="AF572" i="8"/>
  <c r="Z162" i="8"/>
  <c r="AB162" i="8" s="1"/>
  <c r="Y162" i="8"/>
  <c r="AA162" i="8" s="1"/>
  <c r="AC162" i="8" s="1"/>
  <c r="AG171" i="8"/>
  <c r="V2465" i="8"/>
  <c r="V2462" i="8"/>
  <c r="V2459" i="8"/>
  <c r="V2456" i="8"/>
  <c r="V2453" i="8"/>
  <c r="V2450" i="8"/>
  <c r="V2463" i="8"/>
  <c r="V2460" i="8"/>
  <c r="V2457" i="8"/>
  <c r="V2454" i="8"/>
  <c r="V2451" i="8"/>
  <c r="V2448" i="8"/>
  <c r="V2464" i="8"/>
  <c r="V2461" i="8"/>
  <c r="V2458" i="8"/>
  <c r="V2455" i="8"/>
  <c r="V2452" i="8"/>
  <c r="V2449" i="8"/>
  <c r="U112" i="8"/>
  <c r="V112" i="8" s="1"/>
  <c r="X112" i="8" s="1"/>
  <c r="AF113" i="8"/>
  <c r="AD113" i="8"/>
  <c r="AD116" i="8"/>
  <c r="AF116" i="8"/>
  <c r="T134" i="8"/>
  <c r="T135" i="8"/>
  <c r="R135" i="8"/>
  <c r="U135" i="8" s="1"/>
  <c r="V135" i="8" s="1"/>
  <c r="X135" i="8" s="1"/>
  <c r="U136" i="8"/>
  <c r="V136" i="8" s="1"/>
  <c r="X136" i="8" s="1"/>
  <c r="AG141" i="8"/>
  <c r="T141" i="8"/>
  <c r="AG143" i="8"/>
  <c r="U179" i="8"/>
  <c r="V179" i="8" s="1"/>
  <c r="X179" i="8" s="1"/>
  <c r="V181" i="8"/>
  <c r="X181" i="8" s="1"/>
  <c r="AE187" i="8"/>
  <c r="AF197" i="8"/>
  <c r="R214" i="8"/>
  <c r="U214" i="8" s="1"/>
  <c r="AG215" i="8"/>
  <c r="T215" i="8"/>
  <c r="S215" i="8"/>
  <c r="U215" i="8" s="1"/>
  <c r="V215" i="8" s="1"/>
  <c r="X215" i="8" s="1"/>
  <c r="U287" i="8"/>
  <c r="V287" i="8" s="1"/>
  <c r="X287" i="8" s="1"/>
  <c r="T299" i="8"/>
  <c r="S299" i="8"/>
  <c r="U299" i="8" s="1"/>
  <c r="V299" i="8" s="1"/>
  <c r="X299" i="8" s="1"/>
  <c r="AG304" i="8"/>
  <c r="AF304" i="8"/>
  <c r="AE304" i="8"/>
  <c r="AD304" i="8"/>
  <c r="AF305" i="8"/>
  <c r="AD305" i="8"/>
  <c r="V310" i="8"/>
  <c r="X310" i="8" s="1"/>
  <c r="T310" i="8"/>
  <c r="AG314" i="8"/>
  <c r="AF314" i="8"/>
  <c r="AE314" i="8"/>
  <c r="AF363" i="8"/>
  <c r="AF387" i="8"/>
  <c r="AD387" i="8"/>
  <c r="U465" i="8"/>
  <c r="V465" i="8" s="1"/>
  <c r="X465" i="8" s="1"/>
  <c r="AD469" i="8"/>
  <c r="AB469" i="8"/>
  <c r="V113" i="8"/>
  <c r="X113" i="8" s="1"/>
  <c r="V125" i="8"/>
  <c r="X125" i="8" s="1"/>
  <c r="AG151" i="8"/>
  <c r="AF152" i="8"/>
  <c r="AG163" i="8"/>
  <c r="AF164" i="8"/>
  <c r="T175" i="8"/>
  <c r="AG175" i="8"/>
  <c r="AF176" i="8"/>
  <c r="T187" i="8"/>
  <c r="AG187" i="8"/>
  <c r="AF188" i="8"/>
  <c r="T199" i="8"/>
  <c r="AG199" i="8"/>
  <c r="AF200" i="8"/>
  <c r="V209" i="8"/>
  <c r="X209" i="8" s="1"/>
  <c r="T211" i="8"/>
  <c r="AG211" i="8"/>
  <c r="AF212" i="8"/>
  <c r="T223" i="8"/>
  <c r="AG223" i="8"/>
  <c r="AF224" i="8"/>
  <c r="T235" i="8"/>
  <c r="AG235" i="8"/>
  <c r="AF236" i="8"/>
  <c r="V245" i="8"/>
  <c r="X245" i="8" s="1"/>
  <c r="T247" i="8"/>
  <c r="AG247" i="8"/>
  <c r="AF248" i="8"/>
  <c r="V257" i="8"/>
  <c r="X257" i="8" s="1"/>
  <c r="T259" i="8"/>
  <c r="AG259" i="8"/>
  <c r="AF260" i="8"/>
  <c r="V269" i="8"/>
  <c r="X269" i="8" s="1"/>
  <c r="T271" i="8"/>
  <c r="AG271" i="8"/>
  <c r="AF272" i="8"/>
  <c r="V281" i="8"/>
  <c r="X281" i="8" s="1"/>
  <c r="T283" i="8"/>
  <c r="AG283" i="8"/>
  <c r="AF284" i="8"/>
  <c r="V293" i="8"/>
  <c r="X293" i="8" s="1"/>
  <c r="T295" i="8"/>
  <c r="AG295" i="8"/>
  <c r="AF296" i="8"/>
  <c r="V305" i="8"/>
  <c r="X305" i="8" s="1"/>
  <c r="T307" i="8"/>
  <c r="AG307" i="8"/>
  <c r="AF308" i="8"/>
  <c r="AD310" i="8"/>
  <c r="V317" i="8"/>
  <c r="X317" i="8" s="1"/>
  <c r="AG331" i="8"/>
  <c r="AG339" i="8"/>
  <c r="AE339" i="8"/>
  <c r="AF340" i="8"/>
  <c r="S345" i="8"/>
  <c r="U345" i="8" s="1"/>
  <c r="V345" i="8" s="1"/>
  <c r="X345" i="8" s="1"/>
  <c r="T347" i="8"/>
  <c r="R347" i="8"/>
  <c r="U347" i="8" s="1"/>
  <c r="V347" i="8" s="1"/>
  <c r="X347" i="8" s="1"/>
  <c r="V348" i="8"/>
  <c r="X348" i="8" s="1"/>
  <c r="AD356" i="8"/>
  <c r="AG358" i="8"/>
  <c r="V368" i="8"/>
  <c r="X368" i="8" s="1"/>
  <c r="V380" i="8"/>
  <c r="X380" i="8" s="1"/>
  <c r="U392" i="8"/>
  <c r="V392" i="8" s="1"/>
  <c r="X392" i="8" s="1"/>
  <c r="T393" i="8"/>
  <c r="T395" i="8"/>
  <c r="R395" i="8"/>
  <c r="U395" i="8" s="1"/>
  <c r="V395" i="8" s="1"/>
  <c r="X395" i="8" s="1"/>
  <c r="V402" i="8"/>
  <c r="X402" i="8" s="1"/>
  <c r="V411" i="8"/>
  <c r="X411" i="8" s="1"/>
  <c r="AD415" i="8"/>
  <c r="S429" i="8"/>
  <c r="U429" i="8" s="1"/>
  <c r="V429" i="8" s="1"/>
  <c r="X429" i="8" s="1"/>
  <c r="T430" i="8"/>
  <c r="R430" i="8"/>
  <c r="U430" i="8" s="1"/>
  <c r="V430" i="8" s="1"/>
  <c r="X430" i="8" s="1"/>
  <c r="Z456" i="8"/>
  <c r="Y456" i="8"/>
  <c r="AA456" i="8" s="1"/>
  <c r="AC456" i="8" s="1"/>
  <c r="AF459" i="8"/>
  <c r="AF460" i="8"/>
  <c r="AD460" i="8"/>
  <c r="S465" i="8"/>
  <c r="T466" i="8"/>
  <c r="R466" i="8"/>
  <c r="U466" i="8" s="1"/>
  <c r="V466" i="8" s="1"/>
  <c r="X466" i="8" s="1"/>
  <c r="T467" i="8"/>
  <c r="R467" i="8"/>
  <c r="U467" i="8" s="1"/>
  <c r="V467" i="8" s="1"/>
  <c r="X467" i="8" s="1"/>
  <c r="U476" i="8"/>
  <c r="V476" i="8" s="1"/>
  <c r="X476" i="8" s="1"/>
  <c r="T479" i="8"/>
  <c r="R479" i="8"/>
  <c r="U479" i="8" s="1"/>
  <c r="V479" i="8" s="1"/>
  <c r="X479" i="8" s="1"/>
  <c r="T489" i="8"/>
  <c r="T491" i="8"/>
  <c r="R491" i="8"/>
  <c r="U491" i="8" s="1"/>
  <c r="V491" i="8" s="1"/>
  <c r="X491" i="8" s="1"/>
  <c r="U500" i="8"/>
  <c r="V500" i="8" s="1"/>
  <c r="X500" i="8" s="1"/>
  <c r="T501" i="8"/>
  <c r="S501" i="8"/>
  <c r="U501" i="8" s="1"/>
  <c r="V501" i="8" s="1"/>
  <c r="X501" i="8" s="1"/>
  <c r="T502" i="8"/>
  <c r="R502" i="8"/>
  <c r="U502" i="8" s="1"/>
  <c r="V502" i="8" s="1"/>
  <c r="X502" i="8" s="1"/>
  <c r="Y529" i="8"/>
  <c r="AA529" i="8" s="1"/>
  <c r="AC529" i="8" s="1"/>
  <c r="AG560" i="8"/>
  <c r="Z621" i="8"/>
  <c r="Y621" i="8"/>
  <c r="AA621" i="8" s="1"/>
  <c r="AC621" i="8" s="1"/>
  <c r="T327" i="8"/>
  <c r="R327" i="8"/>
  <c r="U327" i="8" s="1"/>
  <c r="V327" i="8" s="1"/>
  <c r="X327" i="8" s="1"/>
  <c r="R335" i="8"/>
  <c r="U335" i="8" s="1"/>
  <c r="V335" i="8" s="1"/>
  <c r="X335" i="8" s="1"/>
  <c r="AG363" i="8"/>
  <c r="AE363" i="8"/>
  <c r="AF364" i="8"/>
  <c r="S369" i="8"/>
  <c r="U369" i="8" s="1"/>
  <c r="V369" i="8" s="1"/>
  <c r="X369" i="8" s="1"/>
  <c r="T370" i="8"/>
  <c r="R370" i="8"/>
  <c r="U370" i="8" s="1"/>
  <c r="V370" i="8" s="1"/>
  <c r="X370" i="8" s="1"/>
  <c r="AF375" i="8"/>
  <c r="AG376" i="8"/>
  <c r="AF376" i="8"/>
  <c r="S381" i="8"/>
  <c r="U381" i="8" s="1"/>
  <c r="V381" i="8" s="1"/>
  <c r="X381" i="8" s="1"/>
  <c r="V382" i="8"/>
  <c r="X382" i="8" s="1"/>
  <c r="T382" i="8"/>
  <c r="R382" i="8"/>
  <c r="U382" i="8" s="1"/>
  <c r="AG387" i="8"/>
  <c r="AG434" i="8"/>
  <c r="AF434" i="8"/>
  <c r="AE434" i="8"/>
  <c r="AG435" i="8"/>
  <c r="V439" i="8"/>
  <c r="X439" i="8" s="1"/>
  <c r="AG458" i="8"/>
  <c r="AF458" i="8"/>
  <c r="AE458" i="8"/>
  <c r="U489" i="8"/>
  <c r="V489" i="8" s="1"/>
  <c r="X489" i="8" s="1"/>
  <c r="Z504" i="8"/>
  <c r="AB504" i="8" s="1"/>
  <c r="Y504" i="8"/>
  <c r="AA504" i="8" s="1"/>
  <c r="AG507" i="8"/>
  <c r="AE507" i="8"/>
  <c r="AG508" i="8"/>
  <c r="V519" i="8"/>
  <c r="X519" i="8" s="1"/>
  <c r="AG526" i="8"/>
  <c r="V530" i="8"/>
  <c r="X530" i="8" s="1"/>
  <c r="AG572" i="8"/>
  <c r="V641" i="8"/>
  <c r="X641" i="8" s="1"/>
  <c r="T760" i="8"/>
  <c r="R760" i="8"/>
  <c r="U760" i="8" s="1"/>
  <c r="V760" i="8" s="1"/>
  <c r="X760" i="8" s="1"/>
  <c r="Z882" i="8"/>
  <c r="Y882" i="8"/>
  <c r="AA882" i="8" s="1"/>
  <c r="AC882" i="8" s="1"/>
  <c r="AE120" i="8"/>
  <c r="AE132" i="8"/>
  <c r="AD145" i="8"/>
  <c r="AE156" i="8"/>
  <c r="AE204" i="8"/>
  <c r="AD205" i="8"/>
  <c r="AE216" i="8"/>
  <c r="AD229" i="8"/>
  <c r="AD241" i="8"/>
  <c r="AE252" i="8"/>
  <c r="AD253" i="8"/>
  <c r="AD265" i="8"/>
  <c r="AE276" i="8"/>
  <c r="AD277" i="8"/>
  <c r="AE288" i="8"/>
  <c r="AE300" i="8"/>
  <c r="AD301" i="8"/>
  <c r="U349" i="8"/>
  <c r="V349" i="8" s="1"/>
  <c r="X349" i="8" s="1"/>
  <c r="AG362" i="8"/>
  <c r="AF362" i="8"/>
  <c r="AE362" i="8"/>
  <c r="AG364" i="8"/>
  <c r="AG375" i="8"/>
  <c r="AE375" i="8"/>
  <c r="AE376" i="8"/>
  <c r="AG386" i="8"/>
  <c r="AF386" i="8"/>
  <c r="AE386" i="8"/>
  <c r="AF399" i="8"/>
  <c r="AD399" i="8"/>
  <c r="AG400" i="8"/>
  <c r="AF400" i="8"/>
  <c r="U403" i="8"/>
  <c r="V403" i="8" s="1"/>
  <c r="X403" i="8" s="1"/>
  <c r="V404" i="8"/>
  <c r="X404" i="8" s="1"/>
  <c r="V414" i="8"/>
  <c r="X414" i="8" s="1"/>
  <c r="V423" i="8"/>
  <c r="X423" i="8" s="1"/>
  <c r="U424" i="8"/>
  <c r="V424" i="8" s="1"/>
  <c r="X424" i="8" s="1"/>
  <c r="AF443" i="8"/>
  <c r="AF471" i="8"/>
  <c r="AF472" i="8"/>
  <c r="AD472" i="8"/>
  <c r="AF495" i="8"/>
  <c r="AF496" i="8"/>
  <c r="AG506" i="8"/>
  <c r="AF506" i="8"/>
  <c r="AE506" i="8"/>
  <c r="AG533" i="8"/>
  <c r="AF533" i="8"/>
  <c r="AE533" i="8"/>
  <c r="AF807" i="8"/>
  <c r="AD807" i="8"/>
  <c r="Z356" i="8"/>
  <c r="AB356" i="8" s="1"/>
  <c r="Y356" i="8"/>
  <c r="AA356" i="8" s="1"/>
  <c r="AC356" i="8" s="1"/>
  <c r="Z372" i="8"/>
  <c r="Y372" i="8"/>
  <c r="AA372" i="8" s="1"/>
  <c r="AC372" i="8" s="1"/>
  <c r="AG374" i="8"/>
  <c r="AF374" i="8"/>
  <c r="AE374" i="8"/>
  <c r="Z384" i="8"/>
  <c r="AB384" i="8" s="1"/>
  <c r="Y384" i="8"/>
  <c r="AA384" i="8" s="1"/>
  <c r="Z396" i="8"/>
  <c r="AB396" i="8" s="1"/>
  <c r="Y396" i="8"/>
  <c r="AA396" i="8" s="1"/>
  <c r="AC396" i="8" s="1"/>
  <c r="AG399" i="8"/>
  <c r="Z415" i="8"/>
  <c r="AB415" i="8" s="1"/>
  <c r="Y415" i="8"/>
  <c r="AA415" i="8" s="1"/>
  <c r="AC415" i="8" s="1"/>
  <c r="Z440" i="8"/>
  <c r="AB440" i="8" s="1"/>
  <c r="Y440" i="8"/>
  <c r="AA440" i="8" s="1"/>
  <c r="Y457" i="8"/>
  <c r="AA457" i="8" s="1"/>
  <c r="Z468" i="8"/>
  <c r="Y468" i="8"/>
  <c r="AA468" i="8" s="1"/>
  <c r="AC468" i="8" s="1"/>
  <c r="AG471" i="8"/>
  <c r="AE471" i="8"/>
  <c r="Z480" i="8"/>
  <c r="Y480" i="8"/>
  <c r="AA480" i="8" s="1"/>
  <c r="AC480" i="8" s="1"/>
  <c r="AF483" i="8"/>
  <c r="AD483" i="8"/>
  <c r="AF484" i="8"/>
  <c r="Z492" i="8"/>
  <c r="Y492" i="8"/>
  <c r="AA492" i="8" s="1"/>
  <c r="AC492" i="8" s="1"/>
  <c r="AG495" i="8"/>
  <c r="AE495" i="8"/>
  <c r="AG514" i="8"/>
  <c r="AF558" i="8"/>
  <c r="AE558" i="8"/>
  <c r="Z609" i="8"/>
  <c r="Y609" i="8"/>
  <c r="AA609" i="8" s="1"/>
  <c r="AC609" i="8" s="1"/>
  <c r="Z633" i="8"/>
  <c r="AB633" i="8" s="1"/>
  <c r="Y633" i="8"/>
  <c r="AA633" i="8" s="1"/>
  <c r="T721" i="8"/>
  <c r="R721" i="8"/>
  <c r="U721" i="8" s="1"/>
  <c r="V721" i="8" s="1"/>
  <c r="X721" i="8" s="1"/>
  <c r="R110" i="8"/>
  <c r="U110" i="8" s="1"/>
  <c r="V110" i="8" s="1"/>
  <c r="X110" i="8" s="1"/>
  <c r="R122" i="8"/>
  <c r="AF133" i="8"/>
  <c r="R134" i="8"/>
  <c r="U134" i="8" s="1"/>
  <c r="V134" i="8" s="1"/>
  <c r="X134" i="8" s="1"/>
  <c r="AF145" i="8"/>
  <c r="R146" i="8"/>
  <c r="AF157" i="8"/>
  <c r="R158" i="8"/>
  <c r="R182" i="8"/>
  <c r="AF193" i="8"/>
  <c r="R194" i="8"/>
  <c r="R218" i="8"/>
  <c r="R230" i="8"/>
  <c r="R242" i="8"/>
  <c r="R254" i="8"/>
  <c r="AF265" i="8"/>
  <c r="R266" i="8"/>
  <c r="AF277" i="8"/>
  <c r="R278" i="8"/>
  <c r="AF289" i="8"/>
  <c r="R290" i="8"/>
  <c r="R302" i="8"/>
  <c r="R314" i="8"/>
  <c r="U314" i="8" s="1"/>
  <c r="V314" i="8" s="1"/>
  <c r="X314" i="8" s="1"/>
  <c r="AE320" i="8"/>
  <c r="AF323" i="8"/>
  <c r="AG332" i="8"/>
  <c r="AG398" i="8"/>
  <c r="AF398" i="8"/>
  <c r="AE398" i="8"/>
  <c r="U404" i="8"/>
  <c r="T405" i="8"/>
  <c r="V407" i="8"/>
  <c r="X407" i="8" s="1"/>
  <c r="T407" i="8"/>
  <c r="AF407" i="8"/>
  <c r="R407" i="8"/>
  <c r="U407" i="8" s="1"/>
  <c r="U451" i="8"/>
  <c r="V451" i="8" s="1"/>
  <c r="X451" i="8" s="1"/>
  <c r="AG470" i="8"/>
  <c r="AF470" i="8"/>
  <c r="AE470" i="8"/>
  <c r="AG483" i="8"/>
  <c r="AG484" i="8"/>
  <c r="AG494" i="8"/>
  <c r="AF494" i="8"/>
  <c r="AD494" i="8"/>
  <c r="AG513" i="8"/>
  <c r="AF515" i="8"/>
  <c r="Z657" i="8"/>
  <c r="AB657" i="8" s="1"/>
  <c r="Y657" i="8"/>
  <c r="AA657" i="8" s="1"/>
  <c r="AF677" i="8"/>
  <c r="T720" i="8"/>
  <c r="AE111" i="8"/>
  <c r="AE123" i="8"/>
  <c r="T133" i="8"/>
  <c r="AE135" i="8"/>
  <c r="AD136" i="8"/>
  <c r="T145" i="8"/>
  <c r="S146" i="8"/>
  <c r="R147" i="8"/>
  <c r="U147" i="8" s="1"/>
  <c r="V147" i="8" s="1"/>
  <c r="X147" i="8" s="1"/>
  <c r="AE147" i="8"/>
  <c r="AD148" i="8"/>
  <c r="T157" i="8"/>
  <c r="S158" i="8"/>
  <c r="R159" i="8"/>
  <c r="U159" i="8" s="1"/>
  <c r="V159" i="8" s="1"/>
  <c r="X159" i="8" s="1"/>
  <c r="AD160" i="8"/>
  <c r="T169" i="8"/>
  <c r="S170" i="8"/>
  <c r="U170" i="8" s="1"/>
  <c r="V170" i="8" s="1"/>
  <c r="X170" i="8" s="1"/>
  <c r="R171" i="8"/>
  <c r="U171" i="8" s="1"/>
  <c r="V171" i="8" s="1"/>
  <c r="X171" i="8" s="1"/>
  <c r="AE171" i="8"/>
  <c r="T181" i="8"/>
  <c r="S182" i="8"/>
  <c r="R183" i="8"/>
  <c r="U183" i="8" s="1"/>
  <c r="V183" i="8" s="1"/>
  <c r="X183" i="8" s="1"/>
  <c r="T193" i="8"/>
  <c r="S194" i="8"/>
  <c r="R195" i="8"/>
  <c r="U195" i="8" s="1"/>
  <c r="V195" i="8" s="1"/>
  <c r="X195" i="8" s="1"/>
  <c r="T205" i="8"/>
  <c r="S206" i="8"/>
  <c r="U206" i="8" s="1"/>
  <c r="V206" i="8" s="1"/>
  <c r="X206" i="8" s="1"/>
  <c r="R207" i="8"/>
  <c r="U207" i="8" s="1"/>
  <c r="V207" i="8" s="1"/>
  <c r="X207" i="8" s="1"/>
  <c r="T217" i="8"/>
  <c r="S218" i="8"/>
  <c r="R219" i="8"/>
  <c r="U219" i="8" s="1"/>
  <c r="V219" i="8" s="1"/>
  <c r="X219" i="8" s="1"/>
  <c r="T229" i="8"/>
  <c r="S230" i="8"/>
  <c r="R231" i="8"/>
  <c r="U231" i="8" s="1"/>
  <c r="V231" i="8" s="1"/>
  <c r="X231" i="8" s="1"/>
  <c r="T241" i="8"/>
  <c r="S242" i="8"/>
  <c r="R243" i="8"/>
  <c r="U243" i="8" s="1"/>
  <c r="V243" i="8" s="1"/>
  <c r="X243" i="8" s="1"/>
  <c r="T253" i="8"/>
  <c r="S254" i="8"/>
  <c r="R255" i="8"/>
  <c r="U255" i="8" s="1"/>
  <c r="V255" i="8" s="1"/>
  <c r="X255" i="8" s="1"/>
  <c r="T265" i="8"/>
  <c r="S266" i="8"/>
  <c r="R267" i="8"/>
  <c r="U267" i="8" s="1"/>
  <c r="V267" i="8" s="1"/>
  <c r="X267" i="8" s="1"/>
  <c r="T277" i="8"/>
  <c r="S278" i="8"/>
  <c r="R279" i="8"/>
  <c r="U279" i="8" s="1"/>
  <c r="V279" i="8" s="1"/>
  <c r="X279" i="8" s="1"/>
  <c r="T289" i="8"/>
  <c r="S290" i="8"/>
  <c r="R291" i="8"/>
  <c r="U291" i="8" s="1"/>
  <c r="V291" i="8" s="1"/>
  <c r="X291" i="8" s="1"/>
  <c r="T301" i="8"/>
  <c r="S302" i="8"/>
  <c r="R303" i="8"/>
  <c r="U303" i="8" s="1"/>
  <c r="V303" i="8" s="1"/>
  <c r="X303" i="8" s="1"/>
  <c r="T313" i="8"/>
  <c r="R315" i="8"/>
  <c r="U315" i="8" s="1"/>
  <c r="V315" i="8" s="1"/>
  <c r="X315" i="8" s="1"/>
  <c r="R319" i="8"/>
  <c r="U319" i="8" s="1"/>
  <c r="V319" i="8" s="1"/>
  <c r="X319" i="8" s="1"/>
  <c r="AE319" i="8"/>
  <c r="AG346" i="8"/>
  <c r="T359" i="8"/>
  <c r="R359" i="8"/>
  <c r="U359" i="8" s="1"/>
  <c r="V359" i="8" s="1"/>
  <c r="X359" i="8" s="1"/>
  <c r="Y385" i="8"/>
  <c r="AA385" i="8" s="1"/>
  <c r="AC385" i="8" s="1"/>
  <c r="S405" i="8"/>
  <c r="U405" i="8" s="1"/>
  <c r="V405" i="8" s="1"/>
  <c r="X405" i="8" s="1"/>
  <c r="T406" i="8"/>
  <c r="R406" i="8"/>
  <c r="U406" i="8" s="1"/>
  <c r="V406" i="8" s="1"/>
  <c r="X406" i="8" s="1"/>
  <c r="AF411" i="8"/>
  <c r="AD411" i="8"/>
  <c r="AG412" i="8"/>
  <c r="AF412" i="8"/>
  <c r="Z416" i="8"/>
  <c r="AB416" i="8" s="1"/>
  <c r="Y416" i="8"/>
  <c r="AA416" i="8" s="1"/>
  <c r="AC416" i="8" s="1"/>
  <c r="V426" i="8"/>
  <c r="X426" i="8" s="1"/>
  <c r="V443" i="8"/>
  <c r="X443" i="8" s="1"/>
  <c r="T443" i="8"/>
  <c r="R443" i="8"/>
  <c r="U443" i="8" s="1"/>
  <c r="AF447" i="8"/>
  <c r="AF448" i="8"/>
  <c r="AD448" i="8"/>
  <c r="V452" i="8"/>
  <c r="X452" i="8" s="1"/>
  <c r="AG482" i="8"/>
  <c r="AF482" i="8"/>
  <c r="AE482" i="8"/>
  <c r="AD488" i="8"/>
  <c r="Y505" i="8"/>
  <c r="AA505" i="8" s="1"/>
  <c r="AC505" i="8" s="1"/>
  <c r="AG547" i="8"/>
  <c r="AD547" i="8"/>
  <c r="AF570" i="8"/>
  <c r="AD570" i="8"/>
  <c r="T591" i="8"/>
  <c r="AF591" i="8"/>
  <c r="R591" i="8"/>
  <c r="U591" i="8" s="1"/>
  <c r="V591" i="8" s="1"/>
  <c r="X591" i="8" s="1"/>
  <c r="T639" i="8"/>
  <c r="AF639" i="8"/>
  <c r="R639" i="8"/>
  <c r="U639" i="8" s="1"/>
  <c r="V639" i="8" s="1"/>
  <c r="X639" i="8" s="1"/>
  <c r="AG677" i="8"/>
  <c r="AD677" i="8"/>
  <c r="S720" i="8"/>
  <c r="R124" i="8"/>
  <c r="U124" i="8" s="1"/>
  <c r="V124" i="8" s="1"/>
  <c r="X124" i="8" s="1"/>
  <c r="T170" i="8"/>
  <c r="T314" i="8"/>
  <c r="AG320" i="8"/>
  <c r="AF351" i="8"/>
  <c r="S357" i="8"/>
  <c r="U357" i="8" s="1"/>
  <c r="V357" i="8" s="1"/>
  <c r="X357" i="8" s="1"/>
  <c r="V358" i="8"/>
  <c r="X358" i="8" s="1"/>
  <c r="T358" i="8"/>
  <c r="R358" i="8"/>
  <c r="U358" i="8" s="1"/>
  <c r="V397" i="8"/>
  <c r="X397" i="8" s="1"/>
  <c r="Z408" i="8"/>
  <c r="AB408" i="8" s="1"/>
  <c r="Y408" i="8"/>
  <c r="AA408" i="8" s="1"/>
  <c r="AC408" i="8" s="1"/>
  <c r="AG410" i="8"/>
  <c r="AF410" i="8"/>
  <c r="AE410" i="8"/>
  <c r="AG411" i="8"/>
  <c r="AE412" i="8"/>
  <c r="S441" i="8"/>
  <c r="U441" i="8" s="1"/>
  <c r="V441" i="8" s="1"/>
  <c r="X441" i="8" s="1"/>
  <c r="V442" i="8"/>
  <c r="X442" i="8" s="1"/>
  <c r="T442" i="8"/>
  <c r="R442" i="8"/>
  <c r="U442" i="8" s="1"/>
  <c r="AG446" i="8"/>
  <c r="AF446" i="8"/>
  <c r="AD446" i="8"/>
  <c r="AG447" i="8"/>
  <c r="AE447" i="8"/>
  <c r="AG448" i="8"/>
  <c r="U452" i="8"/>
  <c r="T453" i="8"/>
  <c r="AG465" i="8"/>
  <c r="U511" i="8"/>
  <c r="U524" i="8"/>
  <c r="V524" i="8" s="1"/>
  <c r="X524" i="8" s="1"/>
  <c r="T525" i="8"/>
  <c r="AF531" i="8"/>
  <c r="U669" i="8"/>
  <c r="V669" i="8" s="1"/>
  <c r="X669" i="8" s="1"/>
  <c r="T745" i="8"/>
  <c r="R745" i="8"/>
  <c r="U745" i="8" s="1"/>
  <c r="V745" i="8" s="1"/>
  <c r="X745" i="8" s="1"/>
  <c r="AE125" i="8"/>
  <c r="AD126" i="8"/>
  <c r="R137" i="8"/>
  <c r="U137" i="8" s="1"/>
  <c r="V137" i="8" s="1"/>
  <c r="X137" i="8" s="1"/>
  <c r="AD138" i="8"/>
  <c r="T147" i="8"/>
  <c r="R149" i="8"/>
  <c r="U149" i="8" s="1"/>
  <c r="V149" i="8" s="1"/>
  <c r="X149" i="8" s="1"/>
  <c r="AE149" i="8"/>
  <c r="AD150" i="8"/>
  <c r="T159" i="8"/>
  <c r="R161" i="8"/>
  <c r="U161" i="8" s="1"/>
  <c r="V161" i="8" s="1"/>
  <c r="X161" i="8" s="1"/>
  <c r="AE161" i="8"/>
  <c r="AD162" i="8"/>
  <c r="T171" i="8"/>
  <c r="AE173" i="8"/>
  <c r="AD174" i="8"/>
  <c r="T183" i="8"/>
  <c r="AE185" i="8"/>
  <c r="AD186" i="8"/>
  <c r="T195" i="8"/>
  <c r="R197" i="8"/>
  <c r="U197" i="8" s="1"/>
  <c r="V197" i="8" s="1"/>
  <c r="X197" i="8" s="1"/>
  <c r="AE197" i="8"/>
  <c r="AD198" i="8"/>
  <c r="T207" i="8"/>
  <c r="AE209" i="8"/>
  <c r="AD210" i="8"/>
  <c r="T219" i="8"/>
  <c r="R221" i="8"/>
  <c r="U221" i="8" s="1"/>
  <c r="V221" i="8" s="1"/>
  <c r="X221" i="8" s="1"/>
  <c r="AE221" i="8"/>
  <c r="AD222" i="8"/>
  <c r="T231" i="8"/>
  <c r="AE233" i="8"/>
  <c r="AD234" i="8"/>
  <c r="T243" i="8"/>
  <c r="AD246" i="8"/>
  <c r="T255" i="8"/>
  <c r="AE257" i="8"/>
  <c r="AD258" i="8"/>
  <c r="T267" i="8"/>
  <c r="AD270" i="8"/>
  <c r="T279" i="8"/>
  <c r="AD282" i="8"/>
  <c r="T291" i="8"/>
  <c r="AD294" i="8"/>
  <c r="T303" i="8"/>
  <c r="T315" i="8"/>
  <c r="S316" i="8"/>
  <c r="U316" i="8" s="1"/>
  <c r="V316" i="8" s="1"/>
  <c r="X316" i="8" s="1"/>
  <c r="R317" i="8"/>
  <c r="U317" i="8" s="1"/>
  <c r="AE317" i="8"/>
  <c r="Z321" i="8"/>
  <c r="Y321" i="8"/>
  <c r="AA321" i="8" s="1"/>
  <c r="AC321" i="8" s="1"/>
  <c r="T322" i="8"/>
  <c r="R322" i="8"/>
  <c r="U322" i="8" s="1"/>
  <c r="V322" i="8" s="1"/>
  <c r="X322" i="8" s="1"/>
  <c r="AF327" i="8"/>
  <c r="AD327" i="8"/>
  <c r="AG351" i="8"/>
  <c r="AE351" i="8"/>
  <c r="AF352" i="8"/>
  <c r="Z390" i="8"/>
  <c r="AB390" i="8" s="1"/>
  <c r="Y390" i="8"/>
  <c r="AA390" i="8" s="1"/>
  <c r="AC390" i="8" s="1"/>
  <c r="AG393" i="8"/>
  <c r="T419" i="8"/>
  <c r="AF419" i="8"/>
  <c r="R419" i="8"/>
  <c r="U419" i="8" s="1"/>
  <c r="V419" i="8" s="1"/>
  <c r="X419" i="8" s="1"/>
  <c r="V444" i="8"/>
  <c r="X444" i="8" s="1"/>
  <c r="S453" i="8"/>
  <c r="U453" i="8" s="1"/>
  <c r="V453" i="8" s="1"/>
  <c r="X453" i="8" s="1"/>
  <c r="V454" i="8"/>
  <c r="X454" i="8" s="1"/>
  <c r="T454" i="8"/>
  <c r="R454" i="8"/>
  <c r="U454" i="8" s="1"/>
  <c r="V455" i="8"/>
  <c r="X455" i="8" s="1"/>
  <c r="T455" i="8"/>
  <c r="R455" i="8"/>
  <c r="U455" i="8" s="1"/>
  <c r="Z457" i="8"/>
  <c r="AB457" i="8" s="1"/>
  <c r="Y469" i="8"/>
  <c r="AA469" i="8" s="1"/>
  <c r="AC469" i="8" s="1"/>
  <c r="AG477" i="8"/>
  <c r="Y481" i="8"/>
  <c r="AA481" i="8" s="1"/>
  <c r="V493" i="8"/>
  <c r="X493" i="8" s="1"/>
  <c r="V512" i="8"/>
  <c r="X512" i="8" s="1"/>
  <c r="AF519" i="8"/>
  <c r="AD519" i="8"/>
  <c r="AF520" i="8"/>
  <c r="S525" i="8"/>
  <c r="T526" i="8"/>
  <c r="R526" i="8"/>
  <c r="U526" i="8" s="1"/>
  <c r="V526" i="8" s="1"/>
  <c r="X526" i="8" s="1"/>
  <c r="T527" i="8"/>
  <c r="R527" i="8"/>
  <c r="U527" i="8" s="1"/>
  <c r="V527" i="8" s="1"/>
  <c r="X527" i="8" s="1"/>
  <c r="AG531" i="8"/>
  <c r="AE531" i="8"/>
  <c r="V601" i="8"/>
  <c r="X601" i="8" s="1"/>
  <c r="T601" i="8"/>
  <c r="AF601" i="8"/>
  <c r="R601" i="8"/>
  <c r="U601" i="8" s="1"/>
  <c r="AG638" i="8"/>
  <c r="S638" i="8"/>
  <c r="AE126" i="8"/>
  <c r="AE138" i="8"/>
  <c r="AE150" i="8"/>
  <c r="AD151" i="8"/>
  <c r="AE162" i="8"/>
  <c r="AD163" i="8"/>
  <c r="AE174" i="8"/>
  <c r="AD175" i="8"/>
  <c r="AE186" i="8"/>
  <c r="AD187" i="8"/>
  <c r="AD199" i="8"/>
  <c r="AE210" i="8"/>
  <c r="AD211" i="8"/>
  <c r="AD223" i="8"/>
  <c r="AD235" i="8"/>
  <c r="AD247" i="8"/>
  <c r="AE258" i="8"/>
  <c r="AD259" i="8"/>
  <c r="AE270" i="8"/>
  <c r="AD271" i="8"/>
  <c r="AE282" i="8"/>
  <c r="AD283" i="8"/>
  <c r="AE294" i="8"/>
  <c r="AE306" i="8"/>
  <c r="AD307" i="8"/>
  <c r="T319" i="8"/>
  <c r="R323" i="8"/>
  <c r="U323" i="8" s="1"/>
  <c r="V323" i="8" s="1"/>
  <c r="X323" i="8" s="1"/>
  <c r="AG326" i="8"/>
  <c r="AF326" i="8"/>
  <c r="AG327" i="8"/>
  <c r="AF328" i="8"/>
  <c r="V344" i="8"/>
  <c r="X344" i="8" s="1"/>
  <c r="AG350" i="8"/>
  <c r="AF350" i="8"/>
  <c r="AE350" i="8"/>
  <c r="AG352" i="8"/>
  <c r="U361" i="8"/>
  <c r="V361" i="8" s="1"/>
  <c r="X361" i="8" s="1"/>
  <c r="V362" i="8"/>
  <c r="X362" i="8" s="1"/>
  <c r="U373" i="8"/>
  <c r="V373" i="8" s="1"/>
  <c r="X373" i="8" s="1"/>
  <c r="V386" i="8"/>
  <c r="X386" i="8" s="1"/>
  <c r="U391" i="8"/>
  <c r="V391" i="8" s="1"/>
  <c r="X391" i="8" s="1"/>
  <c r="U397" i="8"/>
  <c r="S417" i="8"/>
  <c r="V418" i="8"/>
  <c r="X418" i="8" s="1"/>
  <c r="T418" i="8"/>
  <c r="R418" i="8"/>
  <c r="U418" i="8" s="1"/>
  <c r="AF423" i="8"/>
  <c r="AD423" i="8"/>
  <c r="AG424" i="8"/>
  <c r="AF424" i="8"/>
  <c r="V428" i="8"/>
  <c r="X428" i="8" s="1"/>
  <c r="Z463" i="8"/>
  <c r="AB463" i="8" s="1"/>
  <c r="Y463" i="8"/>
  <c r="AA463" i="8" s="1"/>
  <c r="AC463" i="8" s="1"/>
  <c r="U475" i="8"/>
  <c r="V475" i="8" s="1"/>
  <c r="X475" i="8" s="1"/>
  <c r="U499" i="8"/>
  <c r="V499" i="8" s="1"/>
  <c r="X499" i="8" s="1"/>
  <c r="T515" i="8"/>
  <c r="R515" i="8"/>
  <c r="U515" i="8" s="1"/>
  <c r="V515" i="8" s="1"/>
  <c r="X515" i="8" s="1"/>
  <c r="AG518" i="8"/>
  <c r="AF518" i="8"/>
  <c r="AE518" i="8"/>
  <c r="AG519" i="8"/>
  <c r="AG520" i="8"/>
  <c r="U525" i="8"/>
  <c r="V525" i="8" s="1"/>
  <c r="X525" i="8" s="1"/>
  <c r="AG530" i="8"/>
  <c r="AF530" i="8"/>
  <c r="AE530" i="8"/>
  <c r="Z598" i="8"/>
  <c r="Y598" i="8"/>
  <c r="AA598" i="8" s="1"/>
  <c r="AC598" i="8" s="1"/>
  <c r="AF619" i="8"/>
  <c r="T649" i="8"/>
  <c r="AF649" i="8"/>
  <c r="R649" i="8"/>
  <c r="U649" i="8" s="1"/>
  <c r="V649" i="8" s="1"/>
  <c r="X649" i="8" s="1"/>
  <c r="Z809" i="8"/>
  <c r="AB809" i="8" s="1"/>
  <c r="Y809" i="8"/>
  <c r="AA809" i="8" s="1"/>
  <c r="AC809" i="8" s="1"/>
  <c r="S837" i="8"/>
  <c r="U332" i="8"/>
  <c r="V332" i="8" s="1"/>
  <c r="X332" i="8" s="1"/>
  <c r="V378" i="8"/>
  <c r="X378" i="8" s="1"/>
  <c r="Z385" i="8"/>
  <c r="U417" i="8"/>
  <c r="V417" i="8" s="1"/>
  <c r="X417" i="8" s="1"/>
  <c r="V420" i="8"/>
  <c r="X420" i="8" s="1"/>
  <c r="AG422" i="8"/>
  <c r="AF422" i="8"/>
  <c r="AE422" i="8"/>
  <c r="AG423" i="8"/>
  <c r="AE424" i="8"/>
  <c r="U487" i="8"/>
  <c r="V487" i="8" s="1"/>
  <c r="X487" i="8" s="1"/>
  <c r="Z505" i="8"/>
  <c r="U512" i="8"/>
  <c r="S513" i="8"/>
  <c r="U513" i="8" s="1"/>
  <c r="V513" i="8" s="1"/>
  <c r="X513" i="8" s="1"/>
  <c r="T514" i="8"/>
  <c r="R514" i="8"/>
  <c r="U514" i="8" s="1"/>
  <c r="V514" i="8" s="1"/>
  <c r="X514" i="8" s="1"/>
  <c r="AG535" i="8"/>
  <c r="AF545" i="8"/>
  <c r="AG584" i="8"/>
  <c r="AF584" i="8"/>
  <c r="AD584" i="8"/>
  <c r="AG619" i="8"/>
  <c r="AE619" i="8"/>
  <c r="AG632" i="8"/>
  <c r="AF632" i="8"/>
  <c r="AE632" i="8"/>
  <c r="T696" i="8"/>
  <c r="T697" i="8"/>
  <c r="R697" i="8"/>
  <c r="U697" i="8" s="1"/>
  <c r="V697" i="8" s="1"/>
  <c r="X697" i="8" s="1"/>
  <c r="V330" i="8"/>
  <c r="X330" i="8" s="1"/>
  <c r="AF333" i="8"/>
  <c r="V342" i="8"/>
  <c r="X342" i="8" s="1"/>
  <c r="AG344" i="8"/>
  <c r="V354" i="8"/>
  <c r="X354" i="8" s="1"/>
  <c r="AG356" i="8"/>
  <c r="AF357" i="8"/>
  <c r="AD359" i="8"/>
  <c r="V366" i="8"/>
  <c r="X366" i="8" s="1"/>
  <c r="T368" i="8"/>
  <c r="AG368" i="8"/>
  <c r="AF369" i="8"/>
  <c r="AE370" i="8"/>
  <c r="T380" i="8"/>
  <c r="T392" i="8"/>
  <c r="AE394" i="8"/>
  <c r="T404" i="8"/>
  <c r="T416" i="8"/>
  <c r="T428" i="8"/>
  <c r="AE430" i="8"/>
  <c r="T440" i="8"/>
  <c r="AE442" i="8"/>
  <c r="V450" i="8"/>
  <c r="X450" i="8" s="1"/>
  <c r="V462" i="8"/>
  <c r="X462" i="8" s="1"/>
  <c r="AE466" i="8"/>
  <c r="V474" i="8"/>
  <c r="X474" i="8" s="1"/>
  <c r="AE478" i="8"/>
  <c r="V486" i="8"/>
  <c r="X486" i="8" s="1"/>
  <c r="AE490" i="8"/>
  <c r="V498" i="8"/>
  <c r="X498" i="8" s="1"/>
  <c r="T500" i="8"/>
  <c r="AE502" i="8"/>
  <c r="V510" i="8"/>
  <c r="X510" i="8" s="1"/>
  <c r="T512" i="8"/>
  <c r="V522" i="8"/>
  <c r="X522" i="8" s="1"/>
  <c r="T524" i="8"/>
  <c r="AD527" i="8"/>
  <c r="AG558" i="8"/>
  <c r="AG559" i="8"/>
  <c r="AF559" i="8"/>
  <c r="AE559" i="8"/>
  <c r="AG570" i="8"/>
  <c r="AG571" i="8"/>
  <c r="AE571" i="8"/>
  <c r="AG582" i="8"/>
  <c r="AF582" i="8"/>
  <c r="AE582" i="8"/>
  <c r="AF583" i="8"/>
  <c r="U599" i="8"/>
  <c r="V599" i="8" s="1"/>
  <c r="X599" i="8" s="1"/>
  <c r="T603" i="8"/>
  <c r="AF603" i="8"/>
  <c r="R603" i="8"/>
  <c r="U603" i="8" s="1"/>
  <c r="V603" i="8" s="1"/>
  <c r="X603" i="8" s="1"/>
  <c r="V604" i="8"/>
  <c r="X604" i="8" s="1"/>
  <c r="AG617" i="8"/>
  <c r="AE617" i="8"/>
  <c r="AF630" i="8"/>
  <c r="T651" i="8"/>
  <c r="R651" i="8"/>
  <c r="V671" i="8"/>
  <c r="X671" i="8" s="1"/>
  <c r="U688" i="8"/>
  <c r="V688" i="8" s="1"/>
  <c r="X688" i="8" s="1"/>
  <c r="T698" i="8"/>
  <c r="S698" i="8"/>
  <c r="T699" i="8"/>
  <c r="AF699" i="8"/>
  <c r="R699" i="8"/>
  <c r="U699" i="8" s="1"/>
  <c r="V699" i="8" s="1"/>
  <c r="X699" i="8" s="1"/>
  <c r="T722" i="8"/>
  <c r="S722" i="8"/>
  <c r="U722" i="8" s="1"/>
  <c r="V722" i="8" s="1"/>
  <c r="X722" i="8" s="1"/>
  <c r="V723" i="8"/>
  <c r="X723" i="8" s="1"/>
  <c r="T723" i="8"/>
  <c r="AF723" i="8"/>
  <c r="R723" i="8"/>
  <c r="U723" i="8" s="1"/>
  <c r="AF740" i="8"/>
  <c r="AE740" i="8"/>
  <c r="T746" i="8"/>
  <c r="S746" i="8"/>
  <c r="T747" i="8"/>
  <c r="R747" i="8"/>
  <c r="U747" i="8" s="1"/>
  <c r="V747" i="8" s="1"/>
  <c r="X747" i="8" s="1"/>
  <c r="AG750" i="8"/>
  <c r="AF750" i="8"/>
  <c r="AE750" i="8"/>
  <c r="AF752" i="8"/>
  <c r="Z773" i="8"/>
  <c r="Y773" i="8"/>
  <c r="AA773" i="8" s="1"/>
  <c r="AC773" i="8" s="1"/>
  <c r="V776" i="8"/>
  <c r="X776" i="8" s="1"/>
  <c r="Y817" i="8"/>
  <c r="AA817" i="8" s="1"/>
  <c r="AC817" i="8" s="1"/>
  <c r="AF322" i="8"/>
  <c r="AE323" i="8"/>
  <c r="V331" i="8"/>
  <c r="X331" i="8" s="1"/>
  <c r="AF334" i="8"/>
  <c r="AE335" i="8"/>
  <c r="AD336" i="8"/>
  <c r="V343" i="8"/>
  <c r="X343" i="8" s="1"/>
  <c r="AF346" i="8"/>
  <c r="AE347" i="8"/>
  <c r="AD348" i="8"/>
  <c r="V355" i="8"/>
  <c r="X355" i="8" s="1"/>
  <c r="AF358" i="8"/>
  <c r="V367" i="8"/>
  <c r="X367" i="8" s="1"/>
  <c r="AF370" i="8"/>
  <c r="V379" i="8"/>
  <c r="X379" i="8" s="1"/>
  <c r="AF382" i="8"/>
  <c r="AD384" i="8"/>
  <c r="AF394" i="8"/>
  <c r="AD396" i="8"/>
  <c r="AF406" i="8"/>
  <c r="AF418" i="8"/>
  <c r="V427" i="8"/>
  <c r="X427" i="8" s="1"/>
  <c r="AF430" i="8"/>
  <c r="AF442" i="8"/>
  <c r="AE443" i="8"/>
  <c r="AD444" i="8"/>
  <c r="AF454" i="8"/>
  <c r="AF466" i="8"/>
  <c r="AF478" i="8"/>
  <c r="AF490" i="8"/>
  <c r="AF502" i="8"/>
  <c r="V511" i="8"/>
  <c r="X511" i="8" s="1"/>
  <c r="AE515" i="8"/>
  <c r="V523" i="8"/>
  <c r="X523" i="8" s="1"/>
  <c r="AF526" i="8"/>
  <c r="AD528" i="8"/>
  <c r="AG557" i="8"/>
  <c r="AF557" i="8"/>
  <c r="AD557" i="8"/>
  <c r="AG569" i="8"/>
  <c r="AE569" i="8"/>
  <c r="AG576" i="8"/>
  <c r="AF581" i="8"/>
  <c r="AG583" i="8"/>
  <c r="AE583" i="8"/>
  <c r="V611" i="8"/>
  <c r="X611" i="8" s="1"/>
  <c r="AF629" i="8"/>
  <c r="AG631" i="8"/>
  <c r="AF631" i="8"/>
  <c r="AE631" i="8"/>
  <c r="AF644" i="8"/>
  <c r="AE644" i="8"/>
  <c r="V654" i="8"/>
  <c r="X654" i="8" s="1"/>
  <c r="V659" i="8"/>
  <c r="X659" i="8" s="1"/>
  <c r="V663" i="8"/>
  <c r="X663" i="8" s="1"/>
  <c r="T663" i="8"/>
  <c r="AF663" i="8"/>
  <c r="R663" i="8"/>
  <c r="U663" i="8" s="1"/>
  <c r="AG684" i="8"/>
  <c r="AG692" i="8"/>
  <c r="AF692" i="8"/>
  <c r="AE692" i="8"/>
  <c r="AF716" i="8"/>
  <c r="AE716" i="8"/>
  <c r="AG738" i="8"/>
  <c r="AF738" i="8"/>
  <c r="AE738" i="8"/>
  <c r="AF739" i="8"/>
  <c r="AG751" i="8"/>
  <c r="AF751" i="8"/>
  <c r="AD751" i="8"/>
  <c r="T828" i="8"/>
  <c r="R828" i="8"/>
  <c r="U828" i="8" s="1"/>
  <c r="V828" i="8" s="1"/>
  <c r="X828" i="8" s="1"/>
  <c r="AF833" i="8"/>
  <c r="AE833" i="8"/>
  <c r="U859" i="8"/>
  <c r="R324" i="8"/>
  <c r="U324" i="8" s="1"/>
  <c r="V324" i="8" s="1"/>
  <c r="X324" i="8" s="1"/>
  <c r="AE324" i="8"/>
  <c r="R336" i="8"/>
  <c r="U336" i="8" s="1"/>
  <c r="V336" i="8" s="1"/>
  <c r="X336" i="8" s="1"/>
  <c r="R348" i="8"/>
  <c r="U348" i="8" s="1"/>
  <c r="R360" i="8"/>
  <c r="U360" i="8" s="1"/>
  <c r="V360" i="8" s="1"/>
  <c r="X360" i="8" s="1"/>
  <c r="AE360" i="8"/>
  <c r="AE408" i="8"/>
  <c r="AE420" i="8"/>
  <c r="AD421" i="8"/>
  <c r="AE432" i="8"/>
  <c r="AG2464" i="8" s="1"/>
  <c r="AD433" i="8"/>
  <c r="AD445" i="8"/>
  <c r="R516" i="8"/>
  <c r="U516" i="8" s="1"/>
  <c r="V516" i="8" s="1"/>
  <c r="X516" i="8" s="1"/>
  <c r="AE516" i="8"/>
  <c r="R528" i="8"/>
  <c r="U528" i="8" s="1"/>
  <c r="V528" i="8" s="1"/>
  <c r="X528" i="8" s="1"/>
  <c r="AD529" i="8"/>
  <c r="U537" i="8"/>
  <c r="V537" i="8" s="1"/>
  <c r="X537" i="8" s="1"/>
  <c r="U549" i="8"/>
  <c r="V549" i="8" s="1"/>
  <c r="X549" i="8" s="1"/>
  <c r="AG566" i="8"/>
  <c r="AG581" i="8"/>
  <c r="AE581" i="8"/>
  <c r="AD587" i="8"/>
  <c r="AF596" i="8"/>
  <c r="T612" i="8"/>
  <c r="T613" i="8"/>
  <c r="AG629" i="8"/>
  <c r="AE629" i="8"/>
  <c r="AF642" i="8"/>
  <c r="AD642" i="8"/>
  <c r="AF643" i="8"/>
  <c r="T661" i="8"/>
  <c r="U681" i="8"/>
  <c r="V681" i="8" s="1"/>
  <c r="X681" i="8" s="1"/>
  <c r="AF690" i="8"/>
  <c r="AD690" i="8"/>
  <c r="AF691" i="8"/>
  <c r="V700" i="8"/>
  <c r="X700" i="8" s="1"/>
  <c r="AG714" i="8"/>
  <c r="AF714" i="8"/>
  <c r="AE714" i="8"/>
  <c r="AF715" i="8"/>
  <c r="U724" i="8"/>
  <c r="V724" i="8" s="1"/>
  <c r="X724" i="8" s="1"/>
  <c r="AG739" i="8"/>
  <c r="AE739" i="8"/>
  <c r="Y748" i="8"/>
  <c r="AA748" i="8" s="1"/>
  <c r="AC748" i="8" s="1"/>
  <c r="AG749" i="8"/>
  <c r="AF749" i="8"/>
  <c r="AE749" i="8"/>
  <c r="Z798" i="8"/>
  <c r="Y798" i="8"/>
  <c r="AA798" i="8" s="1"/>
  <c r="AC798" i="8" s="1"/>
  <c r="AF594" i="8"/>
  <c r="AG612" i="8"/>
  <c r="T614" i="8"/>
  <c r="S614" i="8"/>
  <c r="T615" i="8"/>
  <c r="R615" i="8"/>
  <c r="U615" i="8" s="1"/>
  <c r="V615" i="8" s="1"/>
  <c r="X615" i="8" s="1"/>
  <c r="AG643" i="8"/>
  <c r="AE643" i="8"/>
  <c r="AG691" i="8"/>
  <c r="AE691" i="8"/>
  <c r="AG715" i="8"/>
  <c r="AD715" i="8"/>
  <c r="Z729" i="8"/>
  <c r="Y729" i="8"/>
  <c r="AA729" i="8" s="1"/>
  <c r="AC729" i="8" s="1"/>
  <c r="AG737" i="8"/>
  <c r="AF737" i="8"/>
  <c r="AE737" i="8"/>
  <c r="AG832" i="8"/>
  <c r="AE832" i="8"/>
  <c r="Z1130" i="8"/>
  <c r="Y1130" i="8"/>
  <c r="AA1130" i="8" s="1"/>
  <c r="AC1130" i="8" s="1"/>
  <c r="T324" i="8"/>
  <c r="R326" i="8"/>
  <c r="U326" i="8" s="1"/>
  <c r="V326" i="8" s="1"/>
  <c r="X326" i="8" s="1"/>
  <c r="T336" i="8"/>
  <c r="S337" i="8"/>
  <c r="U337" i="8" s="1"/>
  <c r="V337" i="8" s="1"/>
  <c r="X337" i="8" s="1"/>
  <c r="R338" i="8"/>
  <c r="U338" i="8" s="1"/>
  <c r="V338" i="8" s="1"/>
  <c r="X338" i="8" s="1"/>
  <c r="T348" i="8"/>
  <c r="R350" i="8"/>
  <c r="U350" i="8" s="1"/>
  <c r="V350" i="8" s="1"/>
  <c r="X350" i="8" s="1"/>
  <c r="T360" i="8"/>
  <c r="R362" i="8"/>
  <c r="U362" i="8" s="1"/>
  <c r="T372" i="8"/>
  <c r="R374" i="8"/>
  <c r="U374" i="8" s="1"/>
  <c r="V374" i="8" s="1"/>
  <c r="X374" i="8" s="1"/>
  <c r="T384" i="8"/>
  <c r="R386" i="8"/>
  <c r="U386" i="8" s="1"/>
  <c r="T396" i="8"/>
  <c r="R398" i="8"/>
  <c r="U398" i="8" s="1"/>
  <c r="V398" i="8" s="1"/>
  <c r="X398" i="8" s="1"/>
  <c r="T408" i="8"/>
  <c r="S409" i="8"/>
  <c r="U409" i="8" s="1"/>
  <c r="V409" i="8" s="1"/>
  <c r="X409" i="8" s="1"/>
  <c r="R410" i="8"/>
  <c r="U410" i="8" s="1"/>
  <c r="V410" i="8" s="1"/>
  <c r="X410" i="8" s="1"/>
  <c r="S421" i="8"/>
  <c r="U421" i="8" s="1"/>
  <c r="V421" i="8" s="1"/>
  <c r="X421" i="8" s="1"/>
  <c r="R422" i="8"/>
  <c r="S433" i="8"/>
  <c r="U433" i="8" s="1"/>
  <c r="V433" i="8" s="1"/>
  <c r="X433" i="8" s="1"/>
  <c r="R434" i="8"/>
  <c r="S445" i="8"/>
  <c r="U445" i="8" s="1"/>
  <c r="V445" i="8" s="1"/>
  <c r="X445" i="8" s="1"/>
  <c r="R446" i="8"/>
  <c r="U446" i="8" s="1"/>
  <c r="V446" i="8" s="1"/>
  <c r="X446" i="8" s="1"/>
  <c r="R458" i="8"/>
  <c r="U458" i="8" s="1"/>
  <c r="V458" i="8" s="1"/>
  <c r="X458" i="8" s="1"/>
  <c r="AF469" i="8"/>
  <c r="R470" i="8"/>
  <c r="U470" i="8" s="1"/>
  <c r="V470" i="8" s="1"/>
  <c r="X470" i="8" s="1"/>
  <c r="T480" i="8"/>
  <c r="R482" i="8"/>
  <c r="U482" i="8" s="1"/>
  <c r="V482" i="8" s="1"/>
  <c r="X482" i="8" s="1"/>
  <c r="T492" i="8"/>
  <c r="AF493" i="8"/>
  <c r="R494" i="8"/>
  <c r="U494" i="8" s="1"/>
  <c r="V494" i="8" s="1"/>
  <c r="X494" i="8" s="1"/>
  <c r="T504" i="8"/>
  <c r="R506" i="8"/>
  <c r="U506" i="8" s="1"/>
  <c r="V506" i="8" s="1"/>
  <c r="X506" i="8" s="1"/>
  <c r="T516" i="8"/>
  <c r="AF517" i="8"/>
  <c r="R518" i="8"/>
  <c r="U518" i="8" s="1"/>
  <c r="V518" i="8" s="1"/>
  <c r="X518" i="8" s="1"/>
  <c r="T528" i="8"/>
  <c r="U561" i="8"/>
  <c r="V561" i="8" s="1"/>
  <c r="X561" i="8" s="1"/>
  <c r="U573" i="8"/>
  <c r="V573" i="8" s="1"/>
  <c r="X573" i="8" s="1"/>
  <c r="AG594" i="8"/>
  <c r="AG595" i="8"/>
  <c r="AF595" i="8"/>
  <c r="AE595" i="8"/>
  <c r="S612" i="8"/>
  <c r="R613" i="8"/>
  <c r="U613" i="8" s="1"/>
  <c r="V613" i="8" s="1"/>
  <c r="X613" i="8" s="1"/>
  <c r="AG641" i="8"/>
  <c r="AF641" i="8"/>
  <c r="AD641" i="8"/>
  <c r="R661" i="8"/>
  <c r="U661" i="8" s="1"/>
  <c r="V661" i="8" s="1"/>
  <c r="X661" i="8" s="1"/>
  <c r="AF668" i="8"/>
  <c r="AE668" i="8"/>
  <c r="T673" i="8"/>
  <c r="AF673" i="8"/>
  <c r="V678" i="8"/>
  <c r="X678" i="8" s="1"/>
  <c r="AG689" i="8"/>
  <c r="AF689" i="8"/>
  <c r="AE689" i="8"/>
  <c r="U700" i="8"/>
  <c r="U707" i="8"/>
  <c r="V707" i="8" s="1"/>
  <c r="X707" i="8" s="1"/>
  <c r="T709" i="8"/>
  <c r="AG713" i="8"/>
  <c r="AF713" i="8"/>
  <c r="AE713" i="8"/>
  <c r="U731" i="8"/>
  <c r="V731" i="8" s="1"/>
  <c r="X731" i="8" s="1"/>
  <c r="V733" i="8"/>
  <c r="X733" i="8" s="1"/>
  <c r="T733" i="8"/>
  <c r="Z797" i="8"/>
  <c r="AB797" i="8" s="1"/>
  <c r="Y797" i="8"/>
  <c r="AA797" i="8" s="1"/>
  <c r="AC797" i="8" s="1"/>
  <c r="AF843" i="8"/>
  <c r="T886" i="8"/>
  <c r="R886" i="8"/>
  <c r="Y913" i="8"/>
  <c r="AA913" i="8" s="1"/>
  <c r="Z913" i="8"/>
  <c r="AB913" i="8" s="1"/>
  <c r="Z1104" i="8"/>
  <c r="AB1104" i="8" s="1"/>
  <c r="Y1104" i="8"/>
  <c r="AA1104" i="8" s="1"/>
  <c r="AC1104" i="8" s="1"/>
  <c r="R339" i="8"/>
  <c r="U339" i="8" s="1"/>
  <c r="V339" i="8" s="1"/>
  <c r="X339" i="8" s="1"/>
  <c r="R351" i="8"/>
  <c r="U351" i="8" s="1"/>
  <c r="V351" i="8" s="1"/>
  <c r="X351" i="8" s="1"/>
  <c r="R363" i="8"/>
  <c r="U363" i="8" s="1"/>
  <c r="V363" i="8" s="1"/>
  <c r="X363" i="8" s="1"/>
  <c r="R375" i="8"/>
  <c r="U375" i="8" s="1"/>
  <c r="V375" i="8" s="1"/>
  <c r="X375" i="8" s="1"/>
  <c r="R387" i="8"/>
  <c r="U387" i="8" s="1"/>
  <c r="V387" i="8" s="1"/>
  <c r="X387" i="8" s="1"/>
  <c r="R399" i="8"/>
  <c r="U399" i="8" s="1"/>
  <c r="V399" i="8" s="1"/>
  <c r="X399" i="8" s="1"/>
  <c r="R411" i="8"/>
  <c r="U411" i="8" s="1"/>
  <c r="S422" i="8"/>
  <c r="R423" i="8"/>
  <c r="U423" i="8" s="1"/>
  <c r="S434" i="8"/>
  <c r="R435" i="8"/>
  <c r="U435" i="8" s="1"/>
  <c r="V435" i="8" s="1"/>
  <c r="X435" i="8" s="1"/>
  <c r="R447" i="8"/>
  <c r="U447" i="8" s="1"/>
  <c r="V447" i="8" s="1"/>
  <c r="X447" i="8" s="1"/>
  <c r="R459" i="8"/>
  <c r="U459" i="8" s="1"/>
  <c r="V459" i="8" s="1"/>
  <c r="X459" i="8" s="1"/>
  <c r="R471" i="8"/>
  <c r="U471" i="8" s="1"/>
  <c r="V471" i="8" s="1"/>
  <c r="X471" i="8" s="1"/>
  <c r="R483" i="8"/>
  <c r="U483" i="8" s="1"/>
  <c r="V483" i="8" s="1"/>
  <c r="X483" i="8" s="1"/>
  <c r="R495" i="8"/>
  <c r="U495" i="8" s="1"/>
  <c r="V495" i="8" s="1"/>
  <c r="X495" i="8" s="1"/>
  <c r="R507" i="8"/>
  <c r="U507" i="8" s="1"/>
  <c r="V507" i="8" s="1"/>
  <c r="X507" i="8" s="1"/>
  <c r="R531" i="8"/>
  <c r="U531" i="8" s="1"/>
  <c r="V531" i="8" s="1"/>
  <c r="X531" i="8" s="1"/>
  <c r="Z551" i="8"/>
  <c r="AB551" i="8" s="1"/>
  <c r="Y551" i="8"/>
  <c r="AA551" i="8" s="1"/>
  <c r="AC551" i="8" s="1"/>
  <c r="Z575" i="8"/>
  <c r="AB575" i="8" s="1"/>
  <c r="Y575" i="8"/>
  <c r="AA575" i="8" s="1"/>
  <c r="AG593" i="8"/>
  <c r="AF593" i="8"/>
  <c r="AE593" i="8"/>
  <c r="AF608" i="8"/>
  <c r="AD608" i="8"/>
  <c r="AF656" i="8"/>
  <c r="AG666" i="8"/>
  <c r="AF666" i="8"/>
  <c r="AE666" i="8"/>
  <c r="V675" i="8"/>
  <c r="X675" i="8" s="1"/>
  <c r="T675" i="8"/>
  <c r="AF675" i="8"/>
  <c r="R675" i="8"/>
  <c r="U675" i="8" s="1"/>
  <c r="Z683" i="8"/>
  <c r="AB683" i="8" s="1"/>
  <c r="Y683" i="8"/>
  <c r="AA683" i="8" s="1"/>
  <c r="AC683" i="8" s="1"/>
  <c r="AG710" i="8"/>
  <c r="T710" i="8"/>
  <c r="S710" i="8"/>
  <c r="U710" i="8" s="1"/>
  <c r="V710" i="8" s="1"/>
  <c r="X710" i="8" s="1"/>
  <c r="T711" i="8"/>
  <c r="R711" i="8"/>
  <c r="U711" i="8" s="1"/>
  <c r="V711" i="8" s="1"/>
  <c r="X711" i="8" s="1"/>
  <c r="T734" i="8"/>
  <c r="S734" i="8"/>
  <c r="U734" i="8" s="1"/>
  <c r="V734" i="8" s="1"/>
  <c r="X734" i="8" s="1"/>
  <c r="V735" i="8"/>
  <c r="X735" i="8" s="1"/>
  <c r="T735" i="8"/>
  <c r="R735" i="8"/>
  <c r="U735" i="8" s="1"/>
  <c r="AG765" i="8"/>
  <c r="AF765" i="8"/>
  <c r="AD765" i="8"/>
  <c r="T876" i="8"/>
  <c r="R876" i="8"/>
  <c r="U876" i="8" s="1"/>
  <c r="V876" i="8" s="1"/>
  <c r="X876" i="8" s="1"/>
  <c r="Y877" i="8"/>
  <c r="AA877" i="8" s="1"/>
  <c r="AC877" i="8" s="1"/>
  <c r="Z877" i="8"/>
  <c r="AB877" i="8" s="1"/>
  <c r="T326" i="8"/>
  <c r="R328" i="8"/>
  <c r="U328" i="8" s="1"/>
  <c r="V328" i="8" s="1"/>
  <c r="X328" i="8" s="1"/>
  <c r="AE328" i="8"/>
  <c r="T338" i="8"/>
  <c r="R340" i="8"/>
  <c r="U340" i="8" s="1"/>
  <c r="V340" i="8" s="1"/>
  <c r="X340" i="8" s="1"/>
  <c r="AE340" i="8"/>
  <c r="AD341" i="8"/>
  <c r="T350" i="8"/>
  <c r="R352" i="8"/>
  <c r="U352" i="8" s="1"/>
  <c r="V352" i="8" s="1"/>
  <c r="X352" i="8" s="1"/>
  <c r="AE352" i="8"/>
  <c r="AD353" i="8"/>
  <c r="T362" i="8"/>
  <c r="R364" i="8"/>
  <c r="U364" i="8" s="1"/>
  <c r="V364" i="8" s="1"/>
  <c r="X364" i="8" s="1"/>
  <c r="AE364" i="8"/>
  <c r="AD365" i="8"/>
  <c r="T374" i="8"/>
  <c r="R376" i="8"/>
  <c r="U376" i="8" s="1"/>
  <c r="V376" i="8" s="1"/>
  <c r="X376" i="8" s="1"/>
  <c r="T386" i="8"/>
  <c r="T398" i="8"/>
  <c r="T410" i="8"/>
  <c r="R436" i="8"/>
  <c r="U436" i="8" s="1"/>
  <c r="V436" i="8" s="1"/>
  <c r="X436" i="8" s="1"/>
  <c r="T446" i="8"/>
  <c r="R448" i="8"/>
  <c r="U448" i="8" s="1"/>
  <c r="V448" i="8" s="1"/>
  <c r="X448" i="8" s="1"/>
  <c r="AD449" i="8"/>
  <c r="T458" i="8"/>
  <c r="R460" i="8"/>
  <c r="U460" i="8" s="1"/>
  <c r="V460" i="8" s="1"/>
  <c r="X460" i="8" s="1"/>
  <c r="T470" i="8"/>
  <c r="R472" i="8"/>
  <c r="U472" i="8" s="1"/>
  <c r="V472" i="8" s="1"/>
  <c r="X472" i="8" s="1"/>
  <c r="T482" i="8"/>
  <c r="R484" i="8"/>
  <c r="U484" i="8" s="1"/>
  <c r="V484" i="8" s="1"/>
  <c r="X484" i="8" s="1"/>
  <c r="AE484" i="8"/>
  <c r="T494" i="8"/>
  <c r="R496" i="8"/>
  <c r="U496" i="8" s="1"/>
  <c r="V496" i="8" s="1"/>
  <c r="X496" i="8" s="1"/>
  <c r="AE496" i="8"/>
  <c r="T506" i="8"/>
  <c r="R508" i="8"/>
  <c r="U508" i="8" s="1"/>
  <c r="V508" i="8" s="1"/>
  <c r="X508" i="8" s="1"/>
  <c r="AE508" i="8"/>
  <c r="T518" i="8"/>
  <c r="R520" i="8"/>
  <c r="U520" i="8" s="1"/>
  <c r="V520" i="8" s="1"/>
  <c r="X520" i="8" s="1"/>
  <c r="AE520" i="8"/>
  <c r="AD521" i="8"/>
  <c r="T530" i="8"/>
  <c r="T543" i="8"/>
  <c r="R543" i="8"/>
  <c r="U543" i="8" s="1"/>
  <c r="V543" i="8" s="1"/>
  <c r="X543" i="8" s="1"/>
  <c r="T553" i="8"/>
  <c r="T555" i="8"/>
  <c r="R555" i="8"/>
  <c r="U555" i="8" s="1"/>
  <c r="V555" i="8" s="1"/>
  <c r="X555" i="8" s="1"/>
  <c r="V576" i="8"/>
  <c r="X576" i="8" s="1"/>
  <c r="T577" i="8"/>
  <c r="T579" i="8"/>
  <c r="AF579" i="8"/>
  <c r="R579" i="8"/>
  <c r="U579" i="8" s="1"/>
  <c r="V579" i="8" s="1"/>
  <c r="X579" i="8" s="1"/>
  <c r="AG600" i="8"/>
  <c r="AG606" i="8"/>
  <c r="AF606" i="8"/>
  <c r="AE606" i="8"/>
  <c r="AF607" i="8"/>
  <c r="AG608" i="8"/>
  <c r="V617" i="8"/>
  <c r="X617" i="8" s="1"/>
  <c r="AF654" i="8"/>
  <c r="AE654" i="8"/>
  <c r="AG656" i="8"/>
  <c r="AG667" i="8"/>
  <c r="AF667" i="8"/>
  <c r="AE667" i="8"/>
  <c r="R673" i="8"/>
  <c r="U673" i="8" s="1"/>
  <c r="V673" i="8" s="1"/>
  <c r="X673" i="8" s="1"/>
  <c r="AG674" i="8"/>
  <c r="S674" i="8"/>
  <c r="T684" i="8"/>
  <c r="T685" i="8"/>
  <c r="AG696" i="8"/>
  <c r="AF704" i="8"/>
  <c r="R709" i="8"/>
  <c r="U709" i="8" s="1"/>
  <c r="V709" i="8" s="1"/>
  <c r="X709" i="8" s="1"/>
  <c r="AF728" i="8"/>
  <c r="AD728" i="8"/>
  <c r="R733" i="8"/>
  <c r="U733" i="8" s="1"/>
  <c r="U741" i="8"/>
  <c r="V741" i="8" s="1"/>
  <c r="X741" i="8" s="1"/>
  <c r="R329" i="8"/>
  <c r="U329" i="8" s="1"/>
  <c r="V329" i="8" s="1"/>
  <c r="X329" i="8" s="1"/>
  <c r="AE329" i="8"/>
  <c r="T339" i="8"/>
  <c r="T351" i="8"/>
  <c r="T363" i="8"/>
  <c r="T375" i="8"/>
  <c r="R377" i="8"/>
  <c r="U377" i="8" s="1"/>
  <c r="V377" i="8" s="1"/>
  <c r="X377" i="8" s="1"/>
  <c r="T387" i="8"/>
  <c r="S388" i="8"/>
  <c r="U388" i="8" s="1"/>
  <c r="V388" i="8" s="1"/>
  <c r="X388" i="8" s="1"/>
  <c r="R389" i="8"/>
  <c r="U389" i="8" s="1"/>
  <c r="V389" i="8" s="1"/>
  <c r="X389" i="8" s="1"/>
  <c r="AE389" i="8"/>
  <c r="T399" i="8"/>
  <c r="S400" i="8"/>
  <c r="U400" i="8" s="1"/>
  <c r="V400" i="8" s="1"/>
  <c r="X400" i="8" s="1"/>
  <c r="R401" i="8"/>
  <c r="U401" i="8" s="1"/>
  <c r="V401" i="8" s="1"/>
  <c r="X401" i="8" s="1"/>
  <c r="AD402" i="8"/>
  <c r="T411" i="8"/>
  <c r="S412" i="8"/>
  <c r="U412" i="8" s="1"/>
  <c r="V412" i="8" s="1"/>
  <c r="X412" i="8" s="1"/>
  <c r="R413" i="8"/>
  <c r="U413" i="8" s="1"/>
  <c r="V413" i="8" s="1"/>
  <c r="X413" i="8" s="1"/>
  <c r="AD414" i="8"/>
  <c r="T423" i="8"/>
  <c r="S424" i="8"/>
  <c r="R425" i="8"/>
  <c r="U425" i="8" s="1"/>
  <c r="V425" i="8" s="1"/>
  <c r="X425" i="8" s="1"/>
  <c r="T435" i="8"/>
  <c r="R437" i="8"/>
  <c r="U437" i="8" s="1"/>
  <c r="V437" i="8" s="1"/>
  <c r="X437" i="8" s="1"/>
  <c r="T447" i="8"/>
  <c r="R449" i="8"/>
  <c r="U449" i="8" s="1"/>
  <c r="V449" i="8" s="1"/>
  <c r="X449" i="8" s="1"/>
  <c r="T459" i="8"/>
  <c r="R461" i="8"/>
  <c r="U461" i="8" s="1"/>
  <c r="V461" i="8" s="1"/>
  <c r="X461" i="8" s="1"/>
  <c r="AE461" i="8"/>
  <c r="T471" i="8"/>
  <c r="R473" i="8"/>
  <c r="U473" i="8" s="1"/>
  <c r="V473" i="8" s="1"/>
  <c r="X473" i="8" s="1"/>
  <c r="AE473" i="8"/>
  <c r="T483" i="8"/>
  <c r="R485" i="8"/>
  <c r="U485" i="8" s="1"/>
  <c r="V485" i="8" s="1"/>
  <c r="X485" i="8" s="1"/>
  <c r="AE485" i="8"/>
  <c r="T495" i="8"/>
  <c r="R497" i="8"/>
  <c r="U497" i="8" s="1"/>
  <c r="V497" i="8" s="1"/>
  <c r="X497" i="8" s="1"/>
  <c r="AE497" i="8"/>
  <c r="AD498" i="8"/>
  <c r="T507" i="8"/>
  <c r="R509" i="8"/>
  <c r="U509" i="8" s="1"/>
  <c r="V509" i="8" s="1"/>
  <c r="X509" i="8" s="1"/>
  <c r="AE509" i="8"/>
  <c r="T519" i="8"/>
  <c r="R521" i="8"/>
  <c r="U521" i="8" s="1"/>
  <c r="V521" i="8" s="1"/>
  <c r="X521" i="8" s="1"/>
  <c r="T531" i="8"/>
  <c r="V541" i="8"/>
  <c r="X541" i="8" s="1"/>
  <c r="T541" i="8"/>
  <c r="Z563" i="8"/>
  <c r="AB563" i="8" s="1"/>
  <c r="Y563" i="8"/>
  <c r="AA563" i="8" s="1"/>
  <c r="T567" i="8"/>
  <c r="AF567" i="8"/>
  <c r="R567" i="8"/>
  <c r="U567" i="8" s="1"/>
  <c r="V567" i="8" s="1"/>
  <c r="X567" i="8" s="1"/>
  <c r="Z587" i="8"/>
  <c r="AB587" i="8" s="1"/>
  <c r="Y587" i="8"/>
  <c r="AA587" i="8" s="1"/>
  <c r="AC587" i="8" s="1"/>
  <c r="AG607" i="8"/>
  <c r="AE607" i="8"/>
  <c r="T625" i="8"/>
  <c r="V635" i="8"/>
  <c r="X635" i="8" s="1"/>
  <c r="AG655" i="8"/>
  <c r="AF655" i="8"/>
  <c r="AD655" i="8"/>
  <c r="AG665" i="8"/>
  <c r="AF665" i="8"/>
  <c r="AE665" i="8"/>
  <c r="AF702" i="8"/>
  <c r="AE702" i="8"/>
  <c r="V712" i="8"/>
  <c r="X712" i="8" s="1"/>
  <c r="AF726" i="8"/>
  <c r="AE726" i="8"/>
  <c r="V736" i="8"/>
  <c r="X736" i="8" s="1"/>
  <c r="V743" i="8"/>
  <c r="X743" i="8" s="1"/>
  <c r="Z748" i="8"/>
  <c r="AB748" i="8" s="1"/>
  <c r="V749" i="8"/>
  <c r="X749" i="8" s="1"/>
  <c r="AG830" i="8"/>
  <c r="AD830" i="8"/>
  <c r="AF377" i="8"/>
  <c r="AF389" i="8"/>
  <c r="AF401" i="8"/>
  <c r="AF425" i="8"/>
  <c r="AD427" i="8"/>
  <c r="AF437" i="8"/>
  <c r="AF521" i="8"/>
  <c r="AG536" i="8"/>
  <c r="AF536" i="8"/>
  <c r="AD536" i="8"/>
  <c r="U539" i="8"/>
  <c r="V539" i="8" s="1"/>
  <c r="X539" i="8" s="1"/>
  <c r="AF548" i="8"/>
  <c r="AE548" i="8"/>
  <c r="R553" i="8"/>
  <c r="U553" i="8" s="1"/>
  <c r="V553" i="8" s="1"/>
  <c r="X553" i="8" s="1"/>
  <c r="V565" i="8"/>
  <c r="X565" i="8" s="1"/>
  <c r="T565" i="8"/>
  <c r="AF565" i="8"/>
  <c r="R577" i="8"/>
  <c r="U577" i="8" s="1"/>
  <c r="V577" i="8" s="1"/>
  <c r="X577" i="8" s="1"/>
  <c r="V588" i="8"/>
  <c r="X588" i="8" s="1"/>
  <c r="U597" i="8"/>
  <c r="V597" i="8" s="1"/>
  <c r="X597" i="8" s="1"/>
  <c r="AG605" i="8"/>
  <c r="AF605" i="8"/>
  <c r="AE605" i="8"/>
  <c r="AF613" i="8"/>
  <c r="U623" i="8"/>
  <c r="V623" i="8" s="1"/>
  <c r="X623" i="8" s="1"/>
  <c r="T637" i="8"/>
  <c r="AG653" i="8"/>
  <c r="AF653" i="8"/>
  <c r="AE653" i="8"/>
  <c r="AF661" i="8"/>
  <c r="AF680" i="8"/>
  <c r="AE680" i="8"/>
  <c r="S684" i="8"/>
  <c r="R685" i="8"/>
  <c r="U685" i="8" s="1"/>
  <c r="V685" i="8" s="1"/>
  <c r="X685" i="8" s="1"/>
  <c r="T686" i="8"/>
  <c r="S686" i="8"/>
  <c r="T687" i="8"/>
  <c r="R687" i="8"/>
  <c r="U687" i="8" s="1"/>
  <c r="V687" i="8" s="1"/>
  <c r="X687" i="8" s="1"/>
  <c r="AG702" i="8"/>
  <c r="AG703" i="8"/>
  <c r="AE703" i="8"/>
  <c r="AG726" i="8"/>
  <c r="AG727" i="8"/>
  <c r="AD727" i="8"/>
  <c r="T744" i="8"/>
  <c r="U753" i="8"/>
  <c r="V753" i="8" s="1"/>
  <c r="X753" i="8" s="1"/>
  <c r="T792" i="8"/>
  <c r="AF792" i="8"/>
  <c r="R792" i="8"/>
  <c r="U792" i="8" s="1"/>
  <c r="V792" i="8" s="1"/>
  <c r="X792" i="8" s="1"/>
  <c r="Z810" i="8"/>
  <c r="AB810" i="8" s="1"/>
  <c r="Y810" i="8"/>
  <c r="AA810" i="8" s="1"/>
  <c r="AG950" i="8"/>
  <c r="AE950" i="8"/>
  <c r="AF534" i="8"/>
  <c r="AF535" i="8"/>
  <c r="R541" i="8"/>
  <c r="U541" i="8" s="1"/>
  <c r="AF546" i="8"/>
  <c r="AE546" i="8"/>
  <c r="AF547" i="8"/>
  <c r="V589" i="8"/>
  <c r="X589" i="8" s="1"/>
  <c r="T589" i="8"/>
  <c r="AF620" i="8"/>
  <c r="AE620" i="8"/>
  <c r="R625" i="8"/>
  <c r="U625" i="8" s="1"/>
  <c r="V625" i="8" s="1"/>
  <c r="X625" i="8" s="1"/>
  <c r="T627" i="8"/>
  <c r="R627" i="8"/>
  <c r="U627" i="8" s="1"/>
  <c r="V627" i="8" s="1"/>
  <c r="X627" i="8" s="1"/>
  <c r="V647" i="8"/>
  <c r="X647" i="8" s="1"/>
  <c r="AG678" i="8"/>
  <c r="AF678" i="8"/>
  <c r="AE678" i="8"/>
  <c r="AF679" i="8"/>
  <c r="V695" i="8"/>
  <c r="X695" i="8" s="1"/>
  <c r="AG701" i="8"/>
  <c r="AF701" i="8"/>
  <c r="AE701" i="8"/>
  <c r="V719" i="8"/>
  <c r="X719" i="8" s="1"/>
  <c r="AG725" i="8"/>
  <c r="AF725" i="8"/>
  <c r="AE725" i="8"/>
  <c r="V744" i="8"/>
  <c r="X744" i="8" s="1"/>
  <c r="V754" i="8"/>
  <c r="X754" i="8" s="1"/>
  <c r="S801" i="8"/>
  <c r="U801" i="8" s="1"/>
  <c r="V801" i="8" s="1"/>
  <c r="X801" i="8" s="1"/>
  <c r="Z833" i="8"/>
  <c r="AB833" i="8" s="1"/>
  <c r="Y833" i="8"/>
  <c r="AA833" i="8" s="1"/>
  <c r="AC833" i="8" s="1"/>
  <c r="AF988" i="8"/>
  <c r="AH2464" i="8" s="1"/>
  <c r="T538" i="8"/>
  <c r="AG538" i="8"/>
  <c r="AF539" i="8"/>
  <c r="R540" i="8"/>
  <c r="U540" i="8" s="1"/>
  <c r="V540" i="8" s="1"/>
  <c r="X540" i="8" s="1"/>
  <c r="AE540" i="8"/>
  <c r="T550" i="8"/>
  <c r="AF551" i="8"/>
  <c r="R552" i="8"/>
  <c r="U552" i="8" s="1"/>
  <c r="V552" i="8" s="1"/>
  <c r="X552" i="8" s="1"/>
  <c r="AE552" i="8"/>
  <c r="T562" i="8"/>
  <c r="AG562" i="8"/>
  <c r="AF563" i="8"/>
  <c r="R564" i="8"/>
  <c r="U564" i="8" s="1"/>
  <c r="V564" i="8" s="1"/>
  <c r="X564" i="8" s="1"/>
  <c r="T574" i="8"/>
  <c r="AG574" i="8"/>
  <c r="AF575" i="8"/>
  <c r="R576" i="8"/>
  <c r="U576" i="8" s="1"/>
  <c r="T586" i="8"/>
  <c r="AG586" i="8"/>
  <c r="AF587" i="8"/>
  <c r="R588" i="8"/>
  <c r="U588" i="8" s="1"/>
  <c r="T598" i="8"/>
  <c r="R600" i="8"/>
  <c r="U600" i="8" s="1"/>
  <c r="V600" i="8" s="1"/>
  <c r="X600" i="8" s="1"/>
  <c r="T610" i="8"/>
  <c r="AG610" i="8"/>
  <c r="AF611" i="8"/>
  <c r="R612" i="8"/>
  <c r="T622" i="8"/>
  <c r="AG622" i="8"/>
  <c r="AF623" i="8"/>
  <c r="R624" i="8"/>
  <c r="U624" i="8" s="1"/>
  <c r="V624" i="8" s="1"/>
  <c r="X624" i="8" s="1"/>
  <c r="AE624" i="8"/>
  <c r="T634" i="8"/>
  <c r="AG634" i="8"/>
  <c r="AF635" i="8"/>
  <c r="R636" i="8"/>
  <c r="U636" i="8" s="1"/>
  <c r="V636" i="8" s="1"/>
  <c r="X636" i="8" s="1"/>
  <c r="AE636" i="8"/>
  <c r="T646" i="8"/>
  <c r="AG646" i="8"/>
  <c r="AF647" i="8"/>
  <c r="R648" i="8"/>
  <c r="U648" i="8" s="1"/>
  <c r="V648" i="8" s="1"/>
  <c r="X648" i="8" s="1"/>
  <c r="T658" i="8"/>
  <c r="AG658" i="8"/>
  <c r="AF659" i="8"/>
  <c r="R660" i="8"/>
  <c r="U660" i="8" s="1"/>
  <c r="V660" i="8" s="1"/>
  <c r="X660" i="8" s="1"/>
  <c r="AE660" i="8"/>
  <c r="V668" i="8"/>
  <c r="X668" i="8" s="1"/>
  <c r="T670" i="8"/>
  <c r="AG670" i="8"/>
  <c r="R672" i="8"/>
  <c r="U672" i="8" s="1"/>
  <c r="V672" i="8" s="1"/>
  <c r="X672" i="8" s="1"/>
  <c r="T682" i="8"/>
  <c r="AG682" i="8"/>
  <c r="AF683" i="8"/>
  <c r="R684" i="8"/>
  <c r="T694" i="8"/>
  <c r="AG694" i="8"/>
  <c r="AF695" i="8"/>
  <c r="R696" i="8"/>
  <c r="U696" i="8" s="1"/>
  <c r="V696" i="8" s="1"/>
  <c r="X696" i="8" s="1"/>
  <c r="T706" i="8"/>
  <c r="AG706" i="8"/>
  <c r="AF707" i="8"/>
  <c r="R708" i="8"/>
  <c r="U708" i="8" s="1"/>
  <c r="V708" i="8" s="1"/>
  <c r="X708" i="8" s="1"/>
  <c r="AE708" i="8"/>
  <c r="T718" i="8"/>
  <c r="AG718" i="8"/>
  <c r="AF719" i="8"/>
  <c r="R720" i="8"/>
  <c r="U720" i="8" s="1"/>
  <c r="V720" i="8" s="1"/>
  <c r="X720" i="8" s="1"/>
  <c r="AE720" i="8"/>
  <c r="AD721" i="8"/>
  <c r="T730" i="8"/>
  <c r="AG730" i="8"/>
  <c r="AF731" i="8"/>
  <c r="R732" i="8"/>
  <c r="U732" i="8" s="1"/>
  <c r="V732" i="8" s="1"/>
  <c r="X732" i="8" s="1"/>
  <c r="AE732" i="8"/>
  <c r="AD733" i="8"/>
  <c r="T742" i="8"/>
  <c r="AG742" i="8"/>
  <c r="AF743" i="8"/>
  <c r="AE744" i="8"/>
  <c r="AD758" i="8"/>
  <c r="U790" i="8"/>
  <c r="V790" i="8" s="1"/>
  <c r="X790" i="8" s="1"/>
  <c r="T791" i="8"/>
  <c r="S791" i="8"/>
  <c r="T801" i="8"/>
  <c r="U826" i="8"/>
  <c r="T827" i="8"/>
  <c r="S827" i="8"/>
  <c r="AG833" i="8"/>
  <c r="U837" i="8"/>
  <c r="V837" i="8" s="1"/>
  <c r="X837" i="8" s="1"/>
  <c r="V838" i="8"/>
  <c r="X838" i="8" s="1"/>
  <c r="T838" i="8"/>
  <c r="V848" i="8"/>
  <c r="X848" i="8" s="1"/>
  <c r="AF852" i="8"/>
  <c r="U870" i="8"/>
  <c r="V870" i="8" s="1"/>
  <c r="X870" i="8" s="1"/>
  <c r="V885" i="8"/>
  <c r="X885" i="8" s="1"/>
  <c r="T885" i="8"/>
  <c r="AG938" i="8"/>
  <c r="AE938" i="8"/>
  <c r="AF987" i="8"/>
  <c r="U1018" i="8"/>
  <c r="Z1046" i="8"/>
  <c r="Y1046" i="8"/>
  <c r="AA1046" i="8" s="1"/>
  <c r="AC1046" i="8" s="1"/>
  <c r="V538" i="8"/>
  <c r="X538" i="8" s="1"/>
  <c r="T540" i="8"/>
  <c r="AF541" i="8"/>
  <c r="R542" i="8"/>
  <c r="U542" i="8" s="1"/>
  <c r="V542" i="8" s="1"/>
  <c r="X542" i="8" s="1"/>
  <c r="V550" i="8"/>
  <c r="X550" i="8" s="1"/>
  <c r="T552" i="8"/>
  <c r="AF553" i="8"/>
  <c r="R554" i="8"/>
  <c r="U554" i="8" s="1"/>
  <c r="V554" i="8" s="1"/>
  <c r="X554" i="8" s="1"/>
  <c r="V562" i="8"/>
  <c r="X562" i="8" s="1"/>
  <c r="T564" i="8"/>
  <c r="R566" i="8"/>
  <c r="U566" i="8" s="1"/>
  <c r="V566" i="8" s="1"/>
  <c r="X566" i="8" s="1"/>
  <c r="V574" i="8"/>
  <c r="X574" i="8" s="1"/>
  <c r="T576" i="8"/>
  <c r="R578" i="8"/>
  <c r="U578" i="8" s="1"/>
  <c r="V578" i="8" s="1"/>
  <c r="X578" i="8" s="1"/>
  <c r="V586" i="8"/>
  <c r="X586" i="8" s="1"/>
  <c r="T588" i="8"/>
  <c r="AF589" i="8"/>
  <c r="R590" i="8"/>
  <c r="U590" i="8" s="1"/>
  <c r="V590" i="8" s="1"/>
  <c r="X590" i="8" s="1"/>
  <c r="T600" i="8"/>
  <c r="R602" i="8"/>
  <c r="U602" i="8" s="1"/>
  <c r="V602" i="8" s="1"/>
  <c r="X602" i="8" s="1"/>
  <c r="V610" i="8"/>
  <c r="X610" i="8" s="1"/>
  <c r="R614" i="8"/>
  <c r="V622" i="8"/>
  <c r="X622" i="8" s="1"/>
  <c r="T624" i="8"/>
  <c r="AF625" i="8"/>
  <c r="R626" i="8"/>
  <c r="U626" i="8" s="1"/>
  <c r="V626" i="8" s="1"/>
  <c r="X626" i="8" s="1"/>
  <c r="AD627" i="8"/>
  <c r="V634" i="8"/>
  <c r="X634" i="8" s="1"/>
  <c r="T636" i="8"/>
  <c r="S637" i="8"/>
  <c r="U637" i="8" s="1"/>
  <c r="V637" i="8" s="1"/>
  <c r="X637" i="8" s="1"/>
  <c r="R638" i="8"/>
  <c r="V646" i="8"/>
  <c r="X646" i="8" s="1"/>
  <c r="T648" i="8"/>
  <c r="R650" i="8"/>
  <c r="U650" i="8" s="1"/>
  <c r="V650" i="8" s="1"/>
  <c r="X650" i="8" s="1"/>
  <c r="V658" i="8"/>
  <c r="X658" i="8" s="1"/>
  <c r="T660" i="8"/>
  <c r="R662" i="8"/>
  <c r="U662" i="8" s="1"/>
  <c r="V662" i="8" s="1"/>
  <c r="X662" i="8" s="1"/>
  <c r="AE662" i="8"/>
  <c r="V670" i="8"/>
  <c r="X670" i="8" s="1"/>
  <c r="T672" i="8"/>
  <c r="R674" i="8"/>
  <c r="V682" i="8"/>
  <c r="X682" i="8" s="1"/>
  <c r="AF685" i="8"/>
  <c r="R686" i="8"/>
  <c r="V694" i="8"/>
  <c r="X694" i="8" s="1"/>
  <c r="AF697" i="8"/>
  <c r="R698" i="8"/>
  <c r="U698" i="8" s="1"/>
  <c r="V698" i="8" s="1"/>
  <c r="X698" i="8" s="1"/>
  <c r="V706" i="8"/>
  <c r="X706" i="8" s="1"/>
  <c r="V718" i="8"/>
  <c r="X718" i="8" s="1"/>
  <c r="AF721" i="8"/>
  <c r="AE722" i="8"/>
  <c r="V730" i="8"/>
  <c r="X730" i="8" s="1"/>
  <c r="V742" i="8"/>
  <c r="X742" i="8" s="1"/>
  <c r="AF745" i="8"/>
  <c r="R746" i="8"/>
  <c r="AD747" i="8"/>
  <c r="V757" i="8"/>
  <c r="X757" i="8" s="1"/>
  <c r="AF770" i="8"/>
  <c r="Y793" i="8"/>
  <c r="AA793" i="8" s="1"/>
  <c r="V802" i="8"/>
  <c r="X802" i="8" s="1"/>
  <c r="T802" i="8"/>
  <c r="AF802" i="8"/>
  <c r="AG806" i="8"/>
  <c r="AE806" i="8"/>
  <c r="AG807" i="8"/>
  <c r="AF808" i="8"/>
  <c r="U822" i="8"/>
  <c r="V822" i="8" s="1"/>
  <c r="X822" i="8" s="1"/>
  <c r="U838" i="8"/>
  <c r="AF842" i="8"/>
  <c r="AG843" i="8"/>
  <c r="AF844" i="8"/>
  <c r="AF845" i="8"/>
  <c r="AE845" i="8"/>
  <c r="V849" i="8"/>
  <c r="X849" i="8" s="1"/>
  <c r="T849" i="8"/>
  <c r="AF855" i="8"/>
  <c r="AG863" i="8"/>
  <c r="T887" i="8"/>
  <c r="Z1002" i="8"/>
  <c r="AB1002" i="8" s="1"/>
  <c r="Y1002" i="8"/>
  <c r="AA1002" i="8" s="1"/>
  <c r="AC1002" i="8" s="1"/>
  <c r="AG1041" i="8"/>
  <c r="AE1041" i="8"/>
  <c r="Z1082" i="8"/>
  <c r="AB1082" i="8" s="1"/>
  <c r="Y1082" i="8"/>
  <c r="AA1082" i="8" s="1"/>
  <c r="AC1082" i="8" s="1"/>
  <c r="Z1091" i="8"/>
  <c r="AB1091" i="8" s="1"/>
  <c r="Y1091" i="8"/>
  <c r="AA1091" i="8" s="1"/>
  <c r="AC1091" i="8" s="1"/>
  <c r="AD544" i="8"/>
  <c r="AF578" i="8"/>
  <c r="AF614" i="8"/>
  <c r="AF626" i="8"/>
  <c r="AF662" i="8"/>
  <c r="AF686" i="8"/>
  <c r="AD688" i="8"/>
  <c r="AF698" i="8"/>
  <c r="AE723" i="8"/>
  <c r="AD736" i="8"/>
  <c r="AF755" i="8"/>
  <c r="AF758" i="8"/>
  <c r="U765" i="8"/>
  <c r="V765" i="8" s="1"/>
  <c r="X765" i="8" s="1"/>
  <c r="U774" i="8"/>
  <c r="V774" i="8" s="1"/>
  <c r="X774" i="8" s="1"/>
  <c r="T777" i="8"/>
  <c r="V787" i="8"/>
  <c r="X787" i="8" s="1"/>
  <c r="T804" i="8"/>
  <c r="AF804" i="8"/>
  <c r="R804" i="8"/>
  <c r="U804" i="8" s="1"/>
  <c r="V804" i="8" s="1"/>
  <c r="X804" i="8" s="1"/>
  <c r="AG808" i="8"/>
  <c r="AE808" i="8"/>
  <c r="AG809" i="8"/>
  <c r="AF809" i="8"/>
  <c r="AD809" i="8"/>
  <c r="Z812" i="8"/>
  <c r="AB812" i="8" s="1"/>
  <c r="Y812" i="8"/>
  <c r="AA812" i="8" s="1"/>
  <c r="AC812" i="8" s="1"/>
  <c r="Y829" i="8"/>
  <c r="AA829" i="8" s="1"/>
  <c r="AC829" i="8" s="1"/>
  <c r="T840" i="8"/>
  <c r="R840" i="8"/>
  <c r="U840" i="8" s="1"/>
  <c r="V840" i="8" s="1"/>
  <c r="X840" i="8" s="1"/>
  <c r="AG842" i="8"/>
  <c r="AE842" i="8"/>
  <c r="AG844" i="8"/>
  <c r="AE844" i="8"/>
  <c r="U849" i="8"/>
  <c r="T850" i="8"/>
  <c r="AF854" i="8"/>
  <c r="AF856" i="8"/>
  <c r="V860" i="8"/>
  <c r="X860" i="8" s="1"/>
  <c r="AG915" i="8"/>
  <c r="AE915" i="8"/>
  <c r="AG929" i="8"/>
  <c r="AF929" i="8"/>
  <c r="AD929" i="8"/>
  <c r="Z932" i="8"/>
  <c r="AB932" i="8" s="1"/>
  <c r="Y932" i="8"/>
  <c r="AA932" i="8" s="1"/>
  <c r="AC932" i="8" s="1"/>
  <c r="Z942" i="8"/>
  <c r="AB942" i="8" s="1"/>
  <c r="Y942" i="8"/>
  <c r="AA942" i="8" s="1"/>
  <c r="AC942" i="8" s="1"/>
  <c r="AG986" i="8"/>
  <c r="AD986" i="8"/>
  <c r="T1024" i="8"/>
  <c r="R1024" i="8"/>
  <c r="U1024" i="8" s="1"/>
  <c r="V1024" i="8" s="1"/>
  <c r="X1024" i="8" s="1"/>
  <c r="R532" i="8"/>
  <c r="U532" i="8" s="1"/>
  <c r="V532" i="8" s="1"/>
  <c r="X532" i="8" s="1"/>
  <c r="T542" i="8"/>
  <c r="R544" i="8"/>
  <c r="U544" i="8" s="1"/>
  <c r="V544" i="8" s="1"/>
  <c r="X544" i="8" s="1"/>
  <c r="T554" i="8"/>
  <c r="R556" i="8"/>
  <c r="U556" i="8" s="1"/>
  <c r="V556" i="8" s="1"/>
  <c r="X556" i="8" s="1"/>
  <c r="T566" i="8"/>
  <c r="R568" i="8"/>
  <c r="U568" i="8" s="1"/>
  <c r="V568" i="8" s="1"/>
  <c r="X568" i="8" s="1"/>
  <c r="T578" i="8"/>
  <c r="R580" i="8"/>
  <c r="T590" i="8"/>
  <c r="R592" i="8"/>
  <c r="T602" i="8"/>
  <c r="T626" i="8"/>
  <c r="R628" i="8"/>
  <c r="U628" i="8" s="1"/>
  <c r="V628" i="8" s="1"/>
  <c r="X628" i="8" s="1"/>
  <c r="T638" i="8"/>
  <c r="R640" i="8"/>
  <c r="U640" i="8" s="1"/>
  <c r="V640" i="8" s="1"/>
  <c r="X640" i="8" s="1"/>
  <c r="T650" i="8"/>
  <c r="S651" i="8"/>
  <c r="R652" i="8"/>
  <c r="U652" i="8" s="1"/>
  <c r="V652" i="8" s="1"/>
  <c r="X652" i="8" s="1"/>
  <c r="T662" i="8"/>
  <c r="R664" i="8"/>
  <c r="U664" i="8" s="1"/>
  <c r="V664" i="8" s="1"/>
  <c r="X664" i="8" s="1"/>
  <c r="T674" i="8"/>
  <c r="R676" i="8"/>
  <c r="U676" i="8" s="1"/>
  <c r="V676" i="8" s="1"/>
  <c r="X676" i="8" s="1"/>
  <c r="AE763" i="8"/>
  <c r="AG763" i="8"/>
  <c r="AF783" i="8"/>
  <c r="Z785" i="8"/>
  <c r="AB785" i="8" s="1"/>
  <c r="Y785" i="8"/>
  <c r="AA785" i="8" s="1"/>
  <c r="AC785" i="8" s="1"/>
  <c r="Z786" i="8"/>
  <c r="Y786" i="8"/>
  <c r="AA786" i="8" s="1"/>
  <c r="AC786" i="8" s="1"/>
  <c r="T803" i="8"/>
  <c r="S803" i="8"/>
  <c r="T839" i="8"/>
  <c r="S839" i="8"/>
  <c r="AG854" i="8"/>
  <c r="AE854" i="8"/>
  <c r="AG856" i="8"/>
  <c r="AF857" i="8"/>
  <c r="AE857" i="8"/>
  <c r="AF867" i="8"/>
  <c r="T892" i="8"/>
  <c r="R892" i="8"/>
  <c r="U892" i="8" s="1"/>
  <c r="V892" i="8" s="1"/>
  <c r="X892" i="8" s="1"/>
  <c r="Z894" i="8"/>
  <c r="AB894" i="8" s="1"/>
  <c r="Y894" i="8"/>
  <c r="AA894" i="8" s="1"/>
  <c r="AC894" i="8" s="1"/>
  <c r="Z907" i="8"/>
  <c r="AB907" i="8" s="1"/>
  <c r="Y907" i="8"/>
  <c r="AA907" i="8" s="1"/>
  <c r="AC907" i="8" s="1"/>
  <c r="Z954" i="8"/>
  <c r="AB954" i="8" s="1"/>
  <c r="Y954" i="8"/>
  <c r="AA954" i="8" s="1"/>
  <c r="AC954" i="8" s="1"/>
  <c r="T996" i="8"/>
  <c r="AF996" i="8"/>
  <c r="R996" i="8"/>
  <c r="U996" i="8" s="1"/>
  <c r="V996" i="8" s="1"/>
  <c r="X996" i="8" s="1"/>
  <c r="Z1014" i="8"/>
  <c r="AB1014" i="8" s="1"/>
  <c r="Y1014" i="8"/>
  <c r="AA1014" i="8" s="1"/>
  <c r="Z1067" i="8"/>
  <c r="AB1067" i="8" s="1"/>
  <c r="Y1067" i="8"/>
  <c r="AA1067" i="8" s="1"/>
  <c r="AC1067" i="8" s="1"/>
  <c r="R533" i="8"/>
  <c r="U533" i="8" s="1"/>
  <c r="V533" i="8" s="1"/>
  <c r="X533" i="8" s="1"/>
  <c r="R545" i="8"/>
  <c r="U545" i="8" s="1"/>
  <c r="V545" i="8" s="1"/>
  <c r="X545" i="8" s="1"/>
  <c r="AF556" i="8"/>
  <c r="R557" i="8"/>
  <c r="U557" i="8" s="1"/>
  <c r="V557" i="8" s="1"/>
  <c r="X557" i="8" s="1"/>
  <c r="R569" i="8"/>
  <c r="U569" i="8" s="1"/>
  <c r="V569" i="8" s="1"/>
  <c r="X569" i="8" s="1"/>
  <c r="S580" i="8"/>
  <c r="R581" i="8"/>
  <c r="U581" i="8" s="1"/>
  <c r="V581" i="8" s="1"/>
  <c r="X581" i="8" s="1"/>
  <c r="S592" i="8"/>
  <c r="R593" i="8"/>
  <c r="U593" i="8" s="1"/>
  <c r="V593" i="8" s="1"/>
  <c r="X593" i="8" s="1"/>
  <c r="R605" i="8"/>
  <c r="U605" i="8" s="1"/>
  <c r="V605" i="8" s="1"/>
  <c r="X605" i="8" s="1"/>
  <c r="R617" i="8"/>
  <c r="U617" i="8" s="1"/>
  <c r="R629" i="8"/>
  <c r="U629" i="8" s="1"/>
  <c r="V629" i="8" s="1"/>
  <c r="X629" i="8" s="1"/>
  <c r="R641" i="8"/>
  <c r="U641" i="8" s="1"/>
  <c r="S652" i="8"/>
  <c r="R653" i="8"/>
  <c r="U653" i="8" s="1"/>
  <c r="V653" i="8" s="1"/>
  <c r="X653" i="8" s="1"/>
  <c r="R665" i="8"/>
  <c r="U665" i="8" s="1"/>
  <c r="V665" i="8" s="1"/>
  <c r="X665" i="8" s="1"/>
  <c r="R677" i="8"/>
  <c r="U677" i="8" s="1"/>
  <c r="V677" i="8" s="1"/>
  <c r="X677" i="8" s="1"/>
  <c r="R689" i="8"/>
  <c r="U689" i="8" s="1"/>
  <c r="V689" i="8" s="1"/>
  <c r="X689" i="8" s="1"/>
  <c r="AF700" i="8"/>
  <c r="R701" i="8"/>
  <c r="U701" i="8" s="1"/>
  <c r="V701" i="8" s="1"/>
  <c r="X701" i="8" s="1"/>
  <c r="AF712" i="8"/>
  <c r="R713" i="8"/>
  <c r="U713" i="8" s="1"/>
  <c r="V713" i="8" s="1"/>
  <c r="X713" i="8" s="1"/>
  <c r="R725" i="8"/>
  <c r="U725" i="8" s="1"/>
  <c r="V725" i="8" s="1"/>
  <c r="X725" i="8" s="1"/>
  <c r="R737" i="8"/>
  <c r="U737" i="8" s="1"/>
  <c r="V737" i="8" s="1"/>
  <c r="X737" i="8" s="1"/>
  <c r="AF759" i="8"/>
  <c r="T766" i="8"/>
  <c r="AF766" i="8"/>
  <c r="U769" i="8"/>
  <c r="V769" i="8" s="1"/>
  <c r="X769" i="8" s="1"/>
  <c r="V778" i="8"/>
  <c r="X778" i="8" s="1"/>
  <c r="T778" i="8"/>
  <c r="AG782" i="8"/>
  <c r="AE782" i="8"/>
  <c r="AG783" i="8"/>
  <c r="AF784" i="8"/>
  <c r="T813" i="8"/>
  <c r="Z829" i="8"/>
  <c r="AB829" i="8" s="1"/>
  <c r="U834" i="8"/>
  <c r="V834" i="8" s="1"/>
  <c r="X834" i="8" s="1"/>
  <c r="U850" i="8"/>
  <c r="V850" i="8" s="1"/>
  <c r="X850" i="8" s="1"/>
  <c r="T852" i="8"/>
  <c r="R852" i="8"/>
  <c r="U852" i="8" s="1"/>
  <c r="V852" i="8" s="1"/>
  <c r="X852" i="8" s="1"/>
  <c r="AG857" i="8"/>
  <c r="T861" i="8"/>
  <c r="AG866" i="8"/>
  <c r="AD866" i="8"/>
  <c r="AG867" i="8"/>
  <c r="AF868" i="8"/>
  <c r="V872" i="8"/>
  <c r="X872" i="8" s="1"/>
  <c r="Y906" i="8"/>
  <c r="AA906" i="8" s="1"/>
  <c r="AC906" i="8" s="1"/>
  <c r="AG914" i="8"/>
  <c r="AE914" i="8"/>
  <c r="AG941" i="8"/>
  <c r="AF941" i="8"/>
  <c r="Z968" i="8"/>
  <c r="AB968" i="8" s="1"/>
  <c r="Y968" i="8"/>
  <c r="AA968" i="8" s="1"/>
  <c r="AC968" i="8" s="1"/>
  <c r="AG994" i="8"/>
  <c r="S994" i="8"/>
  <c r="T532" i="8"/>
  <c r="R534" i="8"/>
  <c r="U534" i="8" s="1"/>
  <c r="V534" i="8" s="1"/>
  <c r="X534" i="8" s="1"/>
  <c r="AE534" i="8"/>
  <c r="AD535" i="8"/>
  <c r="T544" i="8"/>
  <c r="R546" i="8"/>
  <c r="U546" i="8" s="1"/>
  <c r="V546" i="8" s="1"/>
  <c r="X546" i="8" s="1"/>
  <c r="T556" i="8"/>
  <c r="R558" i="8"/>
  <c r="U558" i="8" s="1"/>
  <c r="V558" i="8" s="1"/>
  <c r="X558" i="8" s="1"/>
  <c r="T568" i="8"/>
  <c r="R570" i="8"/>
  <c r="U570" i="8" s="1"/>
  <c r="V570" i="8" s="1"/>
  <c r="X570" i="8" s="1"/>
  <c r="T580" i="8"/>
  <c r="R582" i="8"/>
  <c r="U582" i="8" s="1"/>
  <c r="V582" i="8" s="1"/>
  <c r="X582" i="8" s="1"/>
  <c r="T592" i="8"/>
  <c r="R594" i="8"/>
  <c r="U594" i="8" s="1"/>
  <c r="V594" i="8" s="1"/>
  <c r="X594" i="8" s="1"/>
  <c r="AE594" i="8"/>
  <c r="T604" i="8"/>
  <c r="R606" i="8"/>
  <c r="U606" i="8" s="1"/>
  <c r="V606" i="8" s="1"/>
  <c r="X606" i="8" s="1"/>
  <c r="T616" i="8"/>
  <c r="R618" i="8"/>
  <c r="U618" i="8" s="1"/>
  <c r="V618" i="8" s="1"/>
  <c r="X618" i="8" s="1"/>
  <c r="T628" i="8"/>
  <c r="R630" i="8"/>
  <c r="U630" i="8" s="1"/>
  <c r="V630" i="8" s="1"/>
  <c r="X630" i="8" s="1"/>
  <c r="AE630" i="8"/>
  <c r="T640" i="8"/>
  <c r="R642" i="8"/>
  <c r="U642" i="8" s="1"/>
  <c r="V642" i="8" s="1"/>
  <c r="X642" i="8" s="1"/>
  <c r="T652" i="8"/>
  <c r="R654" i="8"/>
  <c r="U654" i="8" s="1"/>
  <c r="T664" i="8"/>
  <c r="R666" i="8"/>
  <c r="U666" i="8" s="1"/>
  <c r="V666" i="8" s="1"/>
  <c r="X666" i="8" s="1"/>
  <c r="T676" i="8"/>
  <c r="R678" i="8"/>
  <c r="U678" i="8" s="1"/>
  <c r="T688" i="8"/>
  <c r="R690" i="8"/>
  <c r="U690" i="8" s="1"/>
  <c r="V690" i="8" s="1"/>
  <c r="X690" i="8" s="1"/>
  <c r="T700" i="8"/>
  <c r="R702" i="8"/>
  <c r="U702" i="8" s="1"/>
  <c r="V702" i="8" s="1"/>
  <c r="X702" i="8" s="1"/>
  <c r="R714" i="8"/>
  <c r="U714" i="8" s="1"/>
  <c r="V714" i="8" s="1"/>
  <c r="X714" i="8" s="1"/>
  <c r="R726" i="8"/>
  <c r="U726" i="8" s="1"/>
  <c r="V726" i="8" s="1"/>
  <c r="X726" i="8" s="1"/>
  <c r="R738" i="8"/>
  <c r="U738" i="8" s="1"/>
  <c r="V738" i="8" s="1"/>
  <c r="X738" i="8" s="1"/>
  <c r="R750" i="8"/>
  <c r="U750" i="8" s="1"/>
  <c r="V750" i="8" s="1"/>
  <c r="X750" i="8" s="1"/>
  <c r="R755" i="8"/>
  <c r="U755" i="8" s="1"/>
  <c r="V755" i="8" s="1"/>
  <c r="X755" i="8" s="1"/>
  <c r="AG759" i="8"/>
  <c r="AE775" i="8"/>
  <c r="AG775" i="8"/>
  <c r="S777" i="8"/>
  <c r="U777" i="8" s="1"/>
  <c r="V777" i="8" s="1"/>
  <c r="X777" i="8" s="1"/>
  <c r="AG784" i="8"/>
  <c r="AG785" i="8"/>
  <c r="AF785" i="8"/>
  <c r="AE785" i="8"/>
  <c r="Z788" i="8"/>
  <c r="AB788" i="8" s="1"/>
  <c r="Y788" i="8"/>
  <c r="AA788" i="8" s="1"/>
  <c r="AC788" i="8" s="1"/>
  <c r="Y805" i="8"/>
  <c r="AA805" i="8" s="1"/>
  <c r="AC805" i="8" s="1"/>
  <c r="AF819" i="8"/>
  <c r="Z821" i="8"/>
  <c r="AB821" i="8" s="1"/>
  <c r="Y821" i="8"/>
  <c r="AA821" i="8" s="1"/>
  <c r="AC821" i="8" s="1"/>
  <c r="Z824" i="8"/>
  <c r="AB824" i="8" s="1"/>
  <c r="Y824" i="8"/>
  <c r="AA824" i="8" s="1"/>
  <c r="AC824" i="8" s="1"/>
  <c r="U830" i="8"/>
  <c r="V830" i="8" s="1"/>
  <c r="X830" i="8" s="1"/>
  <c r="AG837" i="8"/>
  <c r="V851" i="8"/>
  <c r="X851" i="8" s="1"/>
  <c r="AG868" i="8"/>
  <c r="AF869" i="8"/>
  <c r="AD869" i="8"/>
  <c r="Z895" i="8"/>
  <c r="AB895" i="8" s="1"/>
  <c r="Y895" i="8"/>
  <c r="AA895" i="8" s="1"/>
  <c r="AC895" i="8" s="1"/>
  <c r="AG928" i="8"/>
  <c r="AE928" i="8"/>
  <c r="Z978" i="8"/>
  <c r="AB978" i="8" s="1"/>
  <c r="Y978" i="8"/>
  <c r="AA978" i="8" s="1"/>
  <c r="AC978" i="8" s="1"/>
  <c r="AG995" i="8"/>
  <c r="S995" i="8"/>
  <c r="T533" i="8"/>
  <c r="R535" i="8"/>
  <c r="U535" i="8" s="1"/>
  <c r="V535" i="8" s="1"/>
  <c r="X535" i="8" s="1"/>
  <c r="T545" i="8"/>
  <c r="R547" i="8"/>
  <c r="U547" i="8" s="1"/>
  <c r="V547" i="8" s="1"/>
  <c r="X547" i="8" s="1"/>
  <c r="T557" i="8"/>
  <c r="R559" i="8"/>
  <c r="U559" i="8" s="1"/>
  <c r="V559" i="8" s="1"/>
  <c r="X559" i="8" s="1"/>
  <c r="T569" i="8"/>
  <c r="R571" i="8"/>
  <c r="U571" i="8" s="1"/>
  <c r="V571" i="8" s="1"/>
  <c r="X571" i="8" s="1"/>
  <c r="T581" i="8"/>
  <c r="R583" i="8"/>
  <c r="U583" i="8" s="1"/>
  <c r="V583" i="8" s="1"/>
  <c r="X583" i="8" s="1"/>
  <c r="T593" i="8"/>
  <c r="R595" i="8"/>
  <c r="U595" i="8" s="1"/>
  <c r="V595" i="8" s="1"/>
  <c r="X595" i="8" s="1"/>
  <c r="T605" i="8"/>
  <c r="R607" i="8"/>
  <c r="U607" i="8" s="1"/>
  <c r="V607" i="8" s="1"/>
  <c r="X607" i="8" s="1"/>
  <c r="T617" i="8"/>
  <c r="R619" i="8"/>
  <c r="U619" i="8" s="1"/>
  <c r="V619" i="8" s="1"/>
  <c r="X619" i="8" s="1"/>
  <c r="T629" i="8"/>
  <c r="R631" i="8"/>
  <c r="U631" i="8" s="1"/>
  <c r="V631" i="8" s="1"/>
  <c r="X631" i="8" s="1"/>
  <c r="T641" i="8"/>
  <c r="R643" i="8"/>
  <c r="U643" i="8" s="1"/>
  <c r="V643" i="8" s="1"/>
  <c r="X643" i="8" s="1"/>
  <c r="T653" i="8"/>
  <c r="R655" i="8"/>
  <c r="U655" i="8" s="1"/>
  <c r="V655" i="8" s="1"/>
  <c r="X655" i="8" s="1"/>
  <c r="T665" i="8"/>
  <c r="R667" i="8"/>
  <c r="U667" i="8" s="1"/>
  <c r="V667" i="8" s="1"/>
  <c r="X667" i="8" s="1"/>
  <c r="T677" i="8"/>
  <c r="R679" i="8"/>
  <c r="U679" i="8" s="1"/>
  <c r="V679" i="8" s="1"/>
  <c r="X679" i="8" s="1"/>
  <c r="T689" i="8"/>
  <c r="R691" i="8"/>
  <c r="U691" i="8" s="1"/>
  <c r="V691" i="8" s="1"/>
  <c r="X691" i="8" s="1"/>
  <c r="T701" i="8"/>
  <c r="R703" i="8"/>
  <c r="U703" i="8" s="1"/>
  <c r="V703" i="8" s="1"/>
  <c r="X703" i="8" s="1"/>
  <c r="T713" i="8"/>
  <c r="R715" i="8"/>
  <c r="U715" i="8" s="1"/>
  <c r="V715" i="8" s="1"/>
  <c r="X715" i="8" s="1"/>
  <c r="T725" i="8"/>
  <c r="R727" i="8"/>
  <c r="U727" i="8" s="1"/>
  <c r="V727" i="8" s="1"/>
  <c r="X727" i="8" s="1"/>
  <c r="T737" i="8"/>
  <c r="R739" i="8"/>
  <c r="U739" i="8" s="1"/>
  <c r="V739" i="8" s="1"/>
  <c r="X739" i="8" s="1"/>
  <c r="T749" i="8"/>
  <c r="R751" i="8"/>
  <c r="U751" i="8" s="1"/>
  <c r="V751" i="8" s="1"/>
  <c r="X751" i="8" s="1"/>
  <c r="AF760" i="8"/>
  <c r="AF764" i="8"/>
  <c r="R766" i="8"/>
  <c r="U766" i="8" s="1"/>
  <c r="V766" i="8" s="1"/>
  <c r="X766" i="8" s="1"/>
  <c r="AG772" i="8"/>
  <c r="AE772" i="8"/>
  <c r="R778" i="8"/>
  <c r="U778" i="8" s="1"/>
  <c r="V780" i="8"/>
  <c r="X780" i="8" s="1"/>
  <c r="T780" i="8"/>
  <c r="AF780" i="8"/>
  <c r="R780" i="8"/>
  <c r="U780" i="8" s="1"/>
  <c r="Z799" i="8"/>
  <c r="AB799" i="8" s="1"/>
  <c r="Y799" i="8"/>
  <c r="AA799" i="8" s="1"/>
  <c r="AC799" i="8" s="1"/>
  <c r="V814" i="8"/>
  <c r="X814" i="8" s="1"/>
  <c r="T814" i="8"/>
  <c r="AG818" i="8"/>
  <c r="AE818" i="8"/>
  <c r="AG819" i="8"/>
  <c r="AF820" i="8"/>
  <c r="Y841" i="8"/>
  <c r="AA841" i="8" s="1"/>
  <c r="AC841" i="8" s="1"/>
  <c r="U861" i="8"/>
  <c r="V861" i="8" s="1"/>
  <c r="X861" i="8" s="1"/>
  <c r="V862" i="8"/>
  <c r="X862" i="8" s="1"/>
  <c r="T862" i="8"/>
  <c r="AF862" i="8"/>
  <c r="T864" i="8"/>
  <c r="R864" i="8"/>
  <c r="U864" i="8" s="1"/>
  <c r="V864" i="8" s="1"/>
  <c r="X864" i="8" s="1"/>
  <c r="AG869" i="8"/>
  <c r="AF892" i="8"/>
  <c r="T903" i="8"/>
  <c r="R903" i="8"/>
  <c r="U903" i="8" s="1"/>
  <c r="V903" i="8" s="1"/>
  <c r="X903" i="8" s="1"/>
  <c r="AG905" i="8"/>
  <c r="AF905" i="8"/>
  <c r="AE905" i="8"/>
  <c r="AF1113" i="8"/>
  <c r="T534" i="8"/>
  <c r="R536" i="8"/>
  <c r="U536" i="8" s="1"/>
  <c r="V536" i="8" s="1"/>
  <c r="X536" i="8" s="1"/>
  <c r="T546" i="8"/>
  <c r="R548" i="8"/>
  <c r="U548" i="8" s="1"/>
  <c r="V548" i="8" s="1"/>
  <c r="X548" i="8" s="1"/>
  <c r="T558" i="8"/>
  <c r="R560" i="8"/>
  <c r="U560" i="8" s="1"/>
  <c r="V560" i="8" s="1"/>
  <c r="X560" i="8" s="1"/>
  <c r="T570" i="8"/>
  <c r="R572" i="8"/>
  <c r="U572" i="8" s="1"/>
  <c r="V572" i="8" s="1"/>
  <c r="X572" i="8" s="1"/>
  <c r="AE572" i="8"/>
  <c r="AD573" i="8"/>
  <c r="T582" i="8"/>
  <c r="R584" i="8"/>
  <c r="U584" i="8" s="1"/>
  <c r="V584" i="8" s="1"/>
  <c r="X584" i="8" s="1"/>
  <c r="T594" i="8"/>
  <c r="R596" i="8"/>
  <c r="U596" i="8" s="1"/>
  <c r="V596" i="8" s="1"/>
  <c r="X596" i="8" s="1"/>
  <c r="AE596" i="8"/>
  <c r="T606" i="8"/>
  <c r="R608" i="8"/>
  <c r="U608" i="8" s="1"/>
  <c r="V608" i="8" s="1"/>
  <c r="X608" i="8" s="1"/>
  <c r="T618" i="8"/>
  <c r="R620" i="8"/>
  <c r="U620" i="8" s="1"/>
  <c r="V620" i="8" s="1"/>
  <c r="X620" i="8" s="1"/>
  <c r="T630" i="8"/>
  <c r="R632" i="8"/>
  <c r="U632" i="8" s="1"/>
  <c r="V632" i="8" s="1"/>
  <c r="X632" i="8" s="1"/>
  <c r="T642" i="8"/>
  <c r="R644" i="8"/>
  <c r="U644" i="8" s="1"/>
  <c r="V644" i="8" s="1"/>
  <c r="X644" i="8" s="1"/>
  <c r="T654" i="8"/>
  <c r="R656" i="8"/>
  <c r="U656" i="8" s="1"/>
  <c r="V656" i="8" s="1"/>
  <c r="X656" i="8" s="1"/>
  <c r="AE656" i="8"/>
  <c r="T666" i="8"/>
  <c r="R668" i="8"/>
  <c r="U668" i="8" s="1"/>
  <c r="T678" i="8"/>
  <c r="R680" i="8"/>
  <c r="U680" i="8" s="1"/>
  <c r="V680" i="8" s="1"/>
  <c r="X680" i="8" s="1"/>
  <c r="T690" i="8"/>
  <c r="R692" i="8"/>
  <c r="U692" i="8" s="1"/>
  <c r="V692" i="8" s="1"/>
  <c r="X692" i="8" s="1"/>
  <c r="T702" i="8"/>
  <c r="R704" i="8"/>
  <c r="U704" i="8" s="1"/>
  <c r="V704" i="8" s="1"/>
  <c r="X704" i="8" s="1"/>
  <c r="AE704" i="8"/>
  <c r="T714" i="8"/>
  <c r="R716" i="8"/>
  <c r="U716" i="8" s="1"/>
  <c r="V716" i="8" s="1"/>
  <c r="X716" i="8" s="1"/>
  <c r="T726" i="8"/>
  <c r="R728" i="8"/>
  <c r="U728" i="8" s="1"/>
  <c r="V728" i="8" s="1"/>
  <c r="X728" i="8" s="1"/>
  <c r="T738" i="8"/>
  <c r="R740" i="8"/>
  <c r="U740" i="8" s="1"/>
  <c r="V740" i="8" s="1"/>
  <c r="X740" i="8" s="1"/>
  <c r="AD741" i="8"/>
  <c r="T750" i="8"/>
  <c r="R752" i="8"/>
  <c r="U752" i="8" s="1"/>
  <c r="V752" i="8" s="1"/>
  <c r="X752" i="8" s="1"/>
  <c r="AE752" i="8"/>
  <c r="AD753" i="8"/>
  <c r="T755" i="8"/>
  <c r="AG760" i="8"/>
  <c r="AG761" i="8"/>
  <c r="AF761" i="8"/>
  <c r="AE761" i="8"/>
  <c r="T771" i="8"/>
  <c r="R771" i="8"/>
  <c r="U771" i="8" s="1"/>
  <c r="V771" i="8" s="1"/>
  <c r="X771" i="8" s="1"/>
  <c r="T779" i="8"/>
  <c r="S779" i="8"/>
  <c r="T789" i="8"/>
  <c r="AF794" i="8"/>
  <c r="AF795" i="8"/>
  <c r="AD795" i="8"/>
  <c r="AG801" i="8"/>
  <c r="Z805" i="8"/>
  <c r="AB805" i="8" s="1"/>
  <c r="S813" i="8"/>
  <c r="U813" i="8" s="1"/>
  <c r="V813" i="8" s="1"/>
  <c r="X813" i="8" s="1"/>
  <c r="T816" i="8"/>
  <c r="AF816" i="8"/>
  <c r="R816" i="8"/>
  <c r="U816" i="8" s="1"/>
  <c r="V816" i="8" s="1"/>
  <c r="X816" i="8" s="1"/>
  <c r="AG820" i="8"/>
  <c r="AE820" i="8"/>
  <c r="AG821" i="8"/>
  <c r="AF821" i="8"/>
  <c r="AE821" i="8"/>
  <c r="AD821" i="8"/>
  <c r="T825" i="8"/>
  <c r="U846" i="8"/>
  <c r="V846" i="8" s="1"/>
  <c r="X846" i="8" s="1"/>
  <c r="Y853" i="8"/>
  <c r="AA853" i="8" s="1"/>
  <c r="AC853" i="8" s="1"/>
  <c r="S861" i="8"/>
  <c r="T873" i="8"/>
  <c r="AF878" i="8"/>
  <c r="AF879" i="8"/>
  <c r="AD879" i="8"/>
  <c r="Z897" i="8"/>
  <c r="Y897" i="8"/>
  <c r="AA897" i="8" s="1"/>
  <c r="AC897" i="8" s="1"/>
  <c r="Y918" i="8"/>
  <c r="AA918" i="8" s="1"/>
  <c r="AC918" i="8" s="1"/>
  <c r="Z918" i="8"/>
  <c r="AB918" i="8" s="1"/>
  <c r="AG940" i="8"/>
  <c r="AE940" i="8"/>
  <c r="R585" i="8"/>
  <c r="U585" i="8" s="1"/>
  <c r="V585" i="8" s="1"/>
  <c r="X585" i="8" s="1"/>
  <c r="AE597" i="8"/>
  <c r="R693" i="8"/>
  <c r="U693" i="8" s="1"/>
  <c r="V693" i="8" s="1"/>
  <c r="X693" i="8" s="1"/>
  <c r="R705" i="8"/>
  <c r="U705" i="8" s="1"/>
  <c r="V705" i="8" s="1"/>
  <c r="X705" i="8" s="1"/>
  <c r="AD706" i="8"/>
  <c r="R717" i="8"/>
  <c r="U717" i="8" s="1"/>
  <c r="V717" i="8" s="1"/>
  <c r="X717" i="8" s="1"/>
  <c r="AD730" i="8"/>
  <c r="AD742" i="8"/>
  <c r="R756" i="8"/>
  <c r="U756" i="8" s="1"/>
  <c r="V756" i="8" s="1"/>
  <c r="X756" i="8" s="1"/>
  <c r="Y758" i="8"/>
  <c r="AA758" i="8" s="1"/>
  <c r="AC758" i="8" s="1"/>
  <c r="T759" i="8"/>
  <c r="R759" i="8"/>
  <c r="U759" i="8" s="1"/>
  <c r="V759" i="8" s="1"/>
  <c r="X759" i="8" s="1"/>
  <c r="V764" i="8"/>
  <c r="X764" i="8" s="1"/>
  <c r="V767" i="8"/>
  <c r="X767" i="8" s="1"/>
  <c r="Y770" i="8"/>
  <c r="AA770" i="8" s="1"/>
  <c r="AC770" i="8" s="1"/>
  <c r="T772" i="8"/>
  <c r="R772" i="8"/>
  <c r="U772" i="8" s="1"/>
  <c r="V772" i="8" s="1"/>
  <c r="X772" i="8" s="1"/>
  <c r="AG773" i="8"/>
  <c r="AF773" i="8"/>
  <c r="AE773" i="8"/>
  <c r="AG794" i="8"/>
  <c r="AD794" i="8"/>
  <c r="T815" i="8"/>
  <c r="S815" i="8"/>
  <c r="V825" i="8"/>
  <c r="X825" i="8" s="1"/>
  <c r="AF831" i="8"/>
  <c r="Z836" i="8"/>
  <c r="AB836" i="8" s="1"/>
  <c r="Y836" i="8"/>
  <c r="AA836" i="8" s="1"/>
  <c r="V855" i="8"/>
  <c r="X855" i="8" s="1"/>
  <c r="Y865" i="8"/>
  <c r="AA865" i="8" s="1"/>
  <c r="AC865" i="8" s="1"/>
  <c r="V874" i="8"/>
  <c r="X874" i="8" s="1"/>
  <c r="T874" i="8"/>
  <c r="AG878" i="8"/>
  <c r="AD878" i="8"/>
  <c r="Z884" i="8"/>
  <c r="AB884" i="8" s="1"/>
  <c r="Y884" i="8"/>
  <c r="AA884" i="8" s="1"/>
  <c r="AC884" i="8" s="1"/>
  <c r="AF899" i="8"/>
  <c r="R899" i="8"/>
  <c r="U899" i="8" s="1"/>
  <c r="V899" i="8" s="1"/>
  <c r="X899" i="8" s="1"/>
  <c r="T899" i="8"/>
  <c r="AG904" i="8"/>
  <c r="Z930" i="8"/>
  <c r="AB930" i="8" s="1"/>
  <c r="Y930" i="8"/>
  <c r="AA930" i="8" s="1"/>
  <c r="AC930" i="8" s="1"/>
  <c r="AF939" i="8"/>
  <c r="AG976" i="8"/>
  <c r="Z990" i="8"/>
  <c r="AB990" i="8" s="1"/>
  <c r="Y990" i="8"/>
  <c r="AA990" i="8" s="1"/>
  <c r="AC990" i="8" s="1"/>
  <c r="Y781" i="8"/>
  <c r="AA781" i="8" s="1"/>
  <c r="U789" i="8"/>
  <c r="V789" i="8" s="1"/>
  <c r="X789" i="8" s="1"/>
  <c r="T790" i="8"/>
  <c r="AF790" i="8"/>
  <c r="AG796" i="8"/>
  <c r="AG797" i="8"/>
  <c r="AF797" i="8"/>
  <c r="AE797" i="8"/>
  <c r="V800" i="8"/>
  <c r="X800" i="8" s="1"/>
  <c r="U825" i="8"/>
  <c r="V826" i="8"/>
  <c r="X826" i="8" s="1"/>
  <c r="T826" i="8"/>
  <c r="AF826" i="8"/>
  <c r="AF830" i="8"/>
  <c r="AG831" i="8"/>
  <c r="AF832" i="8"/>
  <c r="T837" i="8"/>
  <c r="Z853" i="8"/>
  <c r="AB853" i="8" s="1"/>
  <c r="U858" i="8"/>
  <c r="V858" i="8" s="1"/>
  <c r="X858" i="8" s="1"/>
  <c r="V866" i="8"/>
  <c r="X866" i="8" s="1"/>
  <c r="S873" i="8"/>
  <c r="U873" i="8" s="1"/>
  <c r="V873" i="8" s="1"/>
  <c r="X873" i="8" s="1"/>
  <c r="AG880" i="8"/>
  <c r="AE880" i="8"/>
  <c r="AF881" i="8"/>
  <c r="AE881" i="8"/>
  <c r="T947" i="8"/>
  <c r="AF947" i="8"/>
  <c r="R947" i="8"/>
  <c r="U947" i="8" s="1"/>
  <c r="V947" i="8" s="1"/>
  <c r="X947" i="8" s="1"/>
  <c r="AF951" i="8"/>
  <c r="T1006" i="8"/>
  <c r="V1007" i="8"/>
  <c r="X1007" i="8" s="1"/>
  <c r="T1007" i="8"/>
  <c r="AF1007" i="8"/>
  <c r="R1007" i="8"/>
  <c r="U1007" i="8" s="1"/>
  <c r="AF776" i="8"/>
  <c r="AE777" i="8"/>
  <c r="AG787" i="8"/>
  <c r="AF788" i="8"/>
  <c r="AG799" i="8"/>
  <c r="AF800" i="8"/>
  <c r="AG811" i="8"/>
  <c r="AF812" i="8"/>
  <c r="AE813" i="8"/>
  <c r="AG823" i="8"/>
  <c r="AF824" i="8"/>
  <c r="AE825" i="8"/>
  <c r="AG835" i="8"/>
  <c r="AF836" i="8"/>
  <c r="AG847" i="8"/>
  <c r="AF848" i="8"/>
  <c r="AE849" i="8"/>
  <c r="AG892" i="8"/>
  <c r="AE892" i="8"/>
  <c r="T910" i="8"/>
  <c r="AF915" i="8"/>
  <c r="AG939" i="8"/>
  <c r="AE939" i="8"/>
  <c r="AF940" i="8"/>
  <c r="V948" i="8"/>
  <c r="X948" i="8" s="1"/>
  <c r="T948" i="8"/>
  <c r="AF948" i="8"/>
  <c r="R948" i="8"/>
  <c r="U948" i="8" s="1"/>
  <c r="AF950" i="8"/>
  <c r="T958" i="8"/>
  <c r="AG977" i="8"/>
  <c r="AF977" i="8"/>
  <c r="AD977" i="8"/>
  <c r="AG987" i="8"/>
  <c r="AE987" i="8"/>
  <c r="Z991" i="8"/>
  <c r="AB991" i="8" s="1"/>
  <c r="Y991" i="8"/>
  <c r="AA991" i="8" s="1"/>
  <c r="AC991" i="8" s="1"/>
  <c r="U994" i="8"/>
  <c r="T995" i="8"/>
  <c r="R995" i="8"/>
  <c r="AG1006" i="8"/>
  <c r="S1006" i="8"/>
  <c r="U1006" i="8" s="1"/>
  <c r="V1006" i="8" s="1"/>
  <c r="X1006" i="8" s="1"/>
  <c r="T1023" i="8"/>
  <c r="R1023" i="8"/>
  <c r="U1023" i="8" s="1"/>
  <c r="V1023" i="8" s="1"/>
  <c r="X1023" i="8" s="1"/>
  <c r="U1027" i="8"/>
  <c r="Y1031" i="8"/>
  <c r="AA1031" i="8" s="1"/>
  <c r="AC1031" i="8" s="1"/>
  <c r="Z1031" i="8"/>
  <c r="AB1031" i="8" s="1"/>
  <c r="Z1033" i="8"/>
  <c r="AB1033" i="8" s="1"/>
  <c r="Y1033" i="8"/>
  <c r="AA1033" i="8" s="1"/>
  <c r="U1039" i="8"/>
  <c r="V1039" i="8" s="1"/>
  <c r="X1039" i="8" s="1"/>
  <c r="AF1041" i="8"/>
  <c r="AG1113" i="8"/>
  <c r="AE1113" i="8"/>
  <c r="AG1127" i="8"/>
  <c r="AF1127" i="8"/>
  <c r="AE1127" i="8"/>
  <c r="AF1620" i="8"/>
  <c r="AE1620" i="8"/>
  <c r="V763" i="8"/>
  <c r="X763" i="8" s="1"/>
  <c r="R767" i="8"/>
  <c r="U767" i="8" s="1"/>
  <c r="V775" i="8"/>
  <c r="X775" i="8" s="1"/>
  <c r="R779" i="8"/>
  <c r="AE779" i="8"/>
  <c r="R791" i="8"/>
  <c r="R803" i="8"/>
  <c r="U803" i="8" s="1"/>
  <c r="V803" i="8" s="1"/>
  <c r="X803" i="8" s="1"/>
  <c r="V811" i="8"/>
  <c r="X811" i="8" s="1"/>
  <c r="AF814" i="8"/>
  <c r="R815" i="8"/>
  <c r="V823" i="8"/>
  <c r="X823" i="8" s="1"/>
  <c r="R827" i="8"/>
  <c r="U827" i="8" s="1"/>
  <c r="V827" i="8" s="1"/>
  <c r="X827" i="8" s="1"/>
  <c r="AD828" i="8"/>
  <c r="V835" i="8"/>
  <c r="X835" i="8" s="1"/>
  <c r="R839" i="8"/>
  <c r="U839" i="8" s="1"/>
  <c r="V839" i="8" s="1"/>
  <c r="X839" i="8" s="1"/>
  <c r="AD840" i="8"/>
  <c r="V847" i="8"/>
  <c r="X847" i="8" s="1"/>
  <c r="R851" i="8"/>
  <c r="U851" i="8" s="1"/>
  <c r="V859" i="8"/>
  <c r="X859" i="8" s="1"/>
  <c r="R863" i="8"/>
  <c r="U863" i="8" s="1"/>
  <c r="V863" i="8" s="1"/>
  <c r="X863" i="8" s="1"/>
  <c r="V871" i="8"/>
  <c r="X871" i="8" s="1"/>
  <c r="R875" i="8"/>
  <c r="U875" i="8" s="1"/>
  <c r="V875" i="8" s="1"/>
  <c r="X875" i="8" s="1"/>
  <c r="AE875" i="8"/>
  <c r="V883" i="8"/>
  <c r="X883" i="8" s="1"/>
  <c r="S886" i="8"/>
  <c r="S887" i="8"/>
  <c r="U887" i="8" s="1"/>
  <c r="V887" i="8" s="1"/>
  <c r="X887" i="8" s="1"/>
  <c r="AE890" i="8"/>
  <c r="R910" i="8"/>
  <c r="U910" i="8" s="1"/>
  <c r="V910" i="8" s="1"/>
  <c r="X910" i="8" s="1"/>
  <c r="AE941" i="8"/>
  <c r="AG951" i="8"/>
  <c r="AE951" i="8"/>
  <c r="V955" i="8"/>
  <c r="X955" i="8" s="1"/>
  <c r="R958" i="8"/>
  <c r="U958" i="8" s="1"/>
  <c r="V958" i="8" s="1"/>
  <c r="X958" i="8" s="1"/>
  <c r="Z980" i="8"/>
  <c r="Y980" i="8"/>
  <c r="AA980" i="8" s="1"/>
  <c r="AC980" i="8" s="1"/>
  <c r="AG988" i="8"/>
  <c r="AE988" i="8"/>
  <c r="AG998" i="8"/>
  <c r="AE998" i="8"/>
  <c r="AF999" i="8"/>
  <c r="T1008" i="8"/>
  <c r="AF1008" i="8"/>
  <c r="R1008" i="8"/>
  <c r="U1008" i="8" s="1"/>
  <c r="V1008" i="8" s="1"/>
  <c r="X1008" i="8" s="1"/>
  <c r="AF1010" i="8"/>
  <c r="U1058" i="8"/>
  <c r="V1058" i="8" s="1"/>
  <c r="X1058" i="8" s="1"/>
  <c r="AG1112" i="8"/>
  <c r="AE1112" i="8"/>
  <c r="Z1261" i="8"/>
  <c r="AB1261" i="8" s="1"/>
  <c r="Y1261" i="8"/>
  <c r="AA1261" i="8" s="1"/>
  <c r="AC1261" i="8" s="1"/>
  <c r="AD781" i="8"/>
  <c r="AD793" i="8"/>
  <c r="AD817" i="8"/>
  <c r="AD841" i="8"/>
  <c r="AE852" i="8"/>
  <c r="AD853" i="8"/>
  <c r="AE864" i="8"/>
  <c r="AD865" i="8"/>
  <c r="AE876" i="8"/>
  <c r="U889" i="8"/>
  <c r="V889" i="8" s="1"/>
  <c r="X889" i="8" s="1"/>
  <c r="AF893" i="8"/>
  <c r="AE895" i="8"/>
  <c r="AE896" i="8"/>
  <c r="AF916" i="8"/>
  <c r="AD916" i="8"/>
  <c r="U921" i="8"/>
  <c r="V921" i="8" s="1"/>
  <c r="X921" i="8" s="1"/>
  <c r="T933" i="8"/>
  <c r="U937" i="8"/>
  <c r="V937" i="8" s="1"/>
  <c r="X937" i="8" s="1"/>
  <c r="U944" i="8"/>
  <c r="V944" i="8" s="1"/>
  <c r="X944" i="8" s="1"/>
  <c r="AF952" i="8"/>
  <c r="T959" i="8"/>
  <c r="R959" i="8"/>
  <c r="U969" i="8"/>
  <c r="V969" i="8" s="1"/>
  <c r="X969" i="8" s="1"/>
  <c r="AG989" i="8"/>
  <c r="AF989" i="8"/>
  <c r="AE989" i="8"/>
  <c r="AG999" i="8"/>
  <c r="AE999" i="8"/>
  <c r="AG1010" i="8"/>
  <c r="AE1010" i="8"/>
  <c r="AF1011" i="8"/>
  <c r="V1021" i="8"/>
  <c r="X1021" i="8" s="1"/>
  <c r="AG1027" i="8"/>
  <c r="AF1027" i="8"/>
  <c r="AE1027" i="8"/>
  <c r="AG1103" i="8"/>
  <c r="AF1103" i="8"/>
  <c r="AE1103" i="8"/>
  <c r="AD1103" i="8"/>
  <c r="Z1138" i="8"/>
  <c r="AB1138" i="8" s="1"/>
  <c r="Y1138" i="8"/>
  <c r="AA1138" i="8" s="1"/>
  <c r="AC1138" i="8" s="1"/>
  <c r="Z1164" i="8"/>
  <c r="Y1164" i="8"/>
  <c r="AA1164" i="8" s="1"/>
  <c r="AC1164" i="8" s="1"/>
  <c r="Z1196" i="8"/>
  <c r="Y1196" i="8"/>
  <c r="AA1196" i="8" s="1"/>
  <c r="AC1196" i="8" s="1"/>
  <c r="AG1257" i="8"/>
  <c r="AF1257" i="8"/>
  <c r="AD1257" i="8"/>
  <c r="R1333" i="8"/>
  <c r="U1333" i="8" s="1"/>
  <c r="V1333" i="8" s="1"/>
  <c r="X1333" i="8" s="1"/>
  <c r="T1333" i="8"/>
  <c r="T851" i="8"/>
  <c r="T863" i="8"/>
  <c r="AF864" i="8"/>
  <c r="T875" i="8"/>
  <c r="AF876" i="8"/>
  <c r="AF890" i="8"/>
  <c r="AF896" i="8"/>
  <c r="AG898" i="8"/>
  <c r="R911" i="8"/>
  <c r="U911" i="8" s="1"/>
  <c r="V911" i="8" s="1"/>
  <c r="X911" i="8" s="1"/>
  <c r="T915" i="8"/>
  <c r="R915" i="8"/>
  <c r="U915" i="8" s="1"/>
  <c r="V915" i="8" s="1"/>
  <c r="X915" i="8" s="1"/>
  <c r="AG916" i="8"/>
  <c r="V919" i="8"/>
  <c r="X919" i="8" s="1"/>
  <c r="V922" i="8"/>
  <c r="X922" i="8" s="1"/>
  <c r="T922" i="8"/>
  <c r="AG952" i="8"/>
  <c r="AE952" i="8"/>
  <c r="AG959" i="8"/>
  <c r="S959" i="8"/>
  <c r="T960" i="8"/>
  <c r="AF960" i="8"/>
  <c r="R960" i="8"/>
  <c r="U960" i="8" s="1"/>
  <c r="V960" i="8" s="1"/>
  <c r="X960" i="8" s="1"/>
  <c r="AF962" i="8"/>
  <c r="T970" i="8"/>
  <c r="T981" i="8"/>
  <c r="AF1000" i="8"/>
  <c r="AG1011" i="8"/>
  <c r="AE1011" i="8"/>
  <c r="Z1019" i="8"/>
  <c r="AB1019" i="8" s="1"/>
  <c r="Y1019" i="8"/>
  <c r="AA1019" i="8" s="1"/>
  <c r="AC1019" i="8" s="1"/>
  <c r="T1096" i="8"/>
  <c r="Z1106" i="8"/>
  <c r="AB1106" i="8" s="1"/>
  <c r="Y1106" i="8"/>
  <c r="AA1106" i="8" s="1"/>
  <c r="T1120" i="8"/>
  <c r="AF1120" i="8"/>
  <c r="R1120" i="8"/>
  <c r="U1120" i="8" s="1"/>
  <c r="V1120" i="8" s="1"/>
  <c r="X1120" i="8" s="1"/>
  <c r="Y1131" i="8"/>
  <c r="AA1131" i="8" s="1"/>
  <c r="AC1131" i="8" s="1"/>
  <c r="Z1131" i="8"/>
  <c r="AF1135" i="8"/>
  <c r="Z1250" i="8"/>
  <c r="AB1250" i="8" s="1"/>
  <c r="Y1250" i="8"/>
  <c r="AA1250" i="8" s="1"/>
  <c r="AC1250" i="8" s="1"/>
  <c r="T900" i="8"/>
  <c r="R900" i="8"/>
  <c r="U900" i="8" s="1"/>
  <c r="V900" i="8" s="1"/>
  <c r="X900" i="8" s="1"/>
  <c r="AG953" i="8"/>
  <c r="AF953" i="8"/>
  <c r="AD953" i="8"/>
  <c r="AG962" i="8"/>
  <c r="AD962" i="8"/>
  <c r="AF963" i="8"/>
  <c r="AG970" i="8"/>
  <c r="S970" i="8"/>
  <c r="Z992" i="8"/>
  <c r="AB992" i="8" s="1"/>
  <c r="Y992" i="8"/>
  <c r="AA992" i="8" s="1"/>
  <c r="AC992" i="8" s="1"/>
  <c r="AG1000" i="8"/>
  <c r="AE1000" i="8"/>
  <c r="AF1012" i="8"/>
  <c r="AD1018" i="8"/>
  <c r="AF1018" i="8"/>
  <c r="AF1023" i="8"/>
  <c r="T1035" i="8"/>
  <c r="AF1035" i="8"/>
  <c r="R1035" i="8"/>
  <c r="U1035" i="8" s="1"/>
  <c r="V1035" i="8" s="1"/>
  <c r="X1035" i="8" s="1"/>
  <c r="T1072" i="8"/>
  <c r="AF1072" i="8"/>
  <c r="Z1093" i="8"/>
  <c r="AB1093" i="8" s="1"/>
  <c r="Y1093" i="8"/>
  <c r="AA1093" i="8" s="1"/>
  <c r="AG1135" i="8"/>
  <c r="AE1135" i="8"/>
  <c r="AF1234" i="8"/>
  <c r="T757" i="8"/>
  <c r="AD760" i="8"/>
  <c r="T769" i="8"/>
  <c r="S782" i="8"/>
  <c r="U782" i="8" s="1"/>
  <c r="V782" i="8" s="1"/>
  <c r="X782" i="8" s="1"/>
  <c r="R783" i="8"/>
  <c r="U783" i="8" s="1"/>
  <c r="V783" i="8" s="1"/>
  <c r="X783" i="8" s="1"/>
  <c r="AE783" i="8"/>
  <c r="AD784" i="8"/>
  <c r="S794" i="8"/>
  <c r="U794" i="8" s="1"/>
  <c r="V794" i="8" s="1"/>
  <c r="X794" i="8" s="1"/>
  <c r="R795" i="8"/>
  <c r="U795" i="8" s="1"/>
  <c r="V795" i="8" s="1"/>
  <c r="X795" i="8" s="1"/>
  <c r="AD796" i="8"/>
  <c r="S806" i="8"/>
  <c r="U806" i="8" s="1"/>
  <c r="V806" i="8" s="1"/>
  <c r="X806" i="8" s="1"/>
  <c r="R807" i="8"/>
  <c r="U807" i="8" s="1"/>
  <c r="V807" i="8" s="1"/>
  <c r="X807" i="8" s="1"/>
  <c r="AE807" i="8"/>
  <c r="S818" i="8"/>
  <c r="U818" i="8" s="1"/>
  <c r="V818" i="8" s="1"/>
  <c r="X818" i="8" s="1"/>
  <c r="R819" i="8"/>
  <c r="U819" i="8" s="1"/>
  <c r="V819" i="8" s="1"/>
  <c r="X819" i="8" s="1"/>
  <c r="AE819" i="8"/>
  <c r="S830" i="8"/>
  <c r="R831" i="8"/>
  <c r="U831" i="8" s="1"/>
  <c r="V831" i="8" s="1"/>
  <c r="X831" i="8" s="1"/>
  <c r="AE831" i="8"/>
  <c r="S842" i="8"/>
  <c r="U842" i="8" s="1"/>
  <c r="V842" i="8" s="1"/>
  <c r="X842" i="8" s="1"/>
  <c r="R843" i="8"/>
  <c r="U843" i="8" s="1"/>
  <c r="V843" i="8" s="1"/>
  <c r="X843" i="8" s="1"/>
  <c r="AE843" i="8"/>
  <c r="S854" i="8"/>
  <c r="U854" i="8" s="1"/>
  <c r="V854" i="8" s="1"/>
  <c r="X854" i="8" s="1"/>
  <c r="R855" i="8"/>
  <c r="U855" i="8" s="1"/>
  <c r="AE855" i="8"/>
  <c r="AD856" i="8"/>
  <c r="S866" i="8"/>
  <c r="U866" i="8" s="1"/>
  <c r="R867" i="8"/>
  <c r="U867" i="8" s="1"/>
  <c r="V867" i="8" s="1"/>
  <c r="X867" i="8" s="1"/>
  <c r="AE867" i="8"/>
  <c r="AD868" i="8"/>
  <c r="S878" i="8"/>
  <c r="U878" i="8" s="1"/>
  <c r="V878" i="8" s="1"/>
  <c r="X878" i="8" s="1"/>
  <c r="R879" i="8"/>
  <c r="U879" i="8" s="1"/>
  <c r="V879" i="8" s="1"/>
  <c r="X879" i="8" s="1"/>
  <c r="V890" i="8"/>
  <c r="X890" i="8" s="1"/>
  <c r="T890" i="8"/>
  <c r="AG894" i="8"/>
  <c r="AF907" i="8"/>
  <c r="T911" i="8"/>
  <c r="AG917" i="8"/>
  <c r="AF917" i="8"/>
  <c r="AE917" i="8"/>
  <c r="R922" i="8"/>
  <c r="U922" i="8" s="1"/>
  <c r="S933" i="8"/>
  <c r="U933" i="8" s="1"/>
  <c r="V933" i="8" s="1"/>
  <c r="X933" i="8" s="1"/>
  <c r="V934" i="8"/>
  <c r="X934" i="8" s="1"/>
  <c r="T934" i="8"/>
  <c r="AG963" i="8"/>
  <c r="AE963" i="8"/>
  <c r="V967" i="8"/>
  <c r="X967" i="8" s="1"/>
  <c r="R970" i="8"/>
  <c r="T971" i="8"/>
  <c r="AF971" i="8"/>
  <c r="R971" i="8"/>
  <c r="U971" i="8" s="1"/>
  <c r="V971" i="8" s="1"/>
  <c r="X971" i="8" s="1"/>
  <c r="AG1001" i="8"/>
  <c r="AF1001" i="8"/>
  <c r="AE1001" i="8"/>
  <c r="U1004" i="8"/>
  <c r="V1004" i="8" s="1"/>
  <c r="X1004" i="8" s="1"/>
  <c r="AG1012" i="8"/>
  <c r="AE1012" i="8"/>
  <c r="AF1019" i="8"/>
  <c r="AD1019" i="8"/>
  <c r="Z1044" i="8"/>
  <c r="Y1044" i="8"/>
  <c r="AA1044" i="8" s="1"/>
  <c r="AC1044" i="8" s="1"/>
  <c r="Z1069" i="8"/>
  <c r="AB1069" i="8" s="1"/>
  <c r="Y1069" i="8"/>
  <c r="AA1069" i="8" s="1"/>
  <c r="AC1069" i="8" s="1"/>
  <c r="Z1080" i="8"/>
  <c r="AB1080" i="8" s="1"/>
  <c r="Y1080" i="8"/>
  <c r="AA1080" i="8" s="1"/>
  <c r="AC1080" i="8" s="1"/>
  <c r="R1096" i="8"/>
  <c r="U1096" i="8" s="1"/>
  <c r="V1096" i="8" s="1"/>
  <c r="X1096" i="8" s="1"/>
  <c r="AF1133" i="8"/>
  <c r="AG1133" i="8"/>
  <c r="AD1133" i="8"/>
  <c r="T758" i="8"/>
  <c r="T770" i="8"/>
  <c r="R784" i="8"/>
  <c r="U784" i="8" s="1"/>
  <c r="V784" i="8" s="1"/>
  <c r="X784" i="8" s="1"/>
  <c r="R796" i="8"/>
  <c r="U796" i="8" s="1"/>
  <c r="V796" i="8" s="1"/>
  <c r="X796" i="8" s="1"/>
  <c r="R808" i="8"/>
  <c r="U808" i="8" s="1"/>
  <c r="V808" i="8" s="1"/>
  <c r="X808" i="8" s="1"/>
  <c r="R820" i="8"/>
  <c r="U820" i="8" s="1"/>
  <c r="V820" i="8" s="1"/>
  <c r="X820" i="8" s="1"/>
  <c r="R832" i="8"/>
  <c r="U832" i="8" s="1"/>
  <c r="V832" i="8" s="1"/>
  <c r="X832" i="8" s="1"/>
  <c r="R844" i="8"/>
  <c r="U844" i="8" s="1"/>
  <c r="V844" i="8" s="1"/>
  <c r="X844" i="8" s="1"/>
  <c r="R856" i="8"/>
  <c r="U856" i="8" s="1"/>
  <c r="V856" i="8" s="1"/>
  <c r="X856" i="8" s="1"/>
  <c r="R868" i="8"/>
  <c r="U868" i="8" s="1"/>
  <c r="V868" i="8" s="1"/>
  <c r="X868" i="8" s="1"/>
  <c r="R880" i="8"/>
  <c r="U880" i="8" s="1"/>
  <c r="V880" i="8" s="1"/>
  <c r="X880" i="8" s="1"/>
  <c r="AF891" i="8"/>
  <c r="AF902" i="8"/>
  <c r="AG907" i="8"/>
  <c r="T912" i="8"/>
  <c r="R912" i="8"/>
  <c r="U912" i="8" s="1"/>
  <c r="V912" i="8" s="1"/>
  <c r="X912" i="8" s="1"/>
  <c r="V923" i="8"/>
  <c r="X923" i="8" s="1"/>
  <c r="T923" i="8"/>
  <c r="R923" i="8"/>
  <c r="U923" i="8" s="1"/>
  <c r="U945" i="8"/>
  <c r="V945" i="8" s="1"/>
  <c r="X945" i="8" s="1"/>
  <c r="U956" i="8"/>
  <c r="V956" i="8" s="1"/>
  <c r="X956" i="8" s="1"/>
  <c r="AF964" i="8"/>
  <c r="AD964" i="8"/>
  <c r="V972" i="8"/>
  <c r="X972" i="8" s="1"/>
  <c r="T972" i="8"/>
  <c r="R972" i="8"/>
  <c r="U972" i="8" s="1"/>
  <c r="AF974" i="8"/>
  <c r="S981" i="8"/>
  <c r="U981" i="8" s="1"/>
  <c r="V981" i="8" s="1"/>
  <c r="X981" i="8" s="1"/>
  <c r="T982" i="8"/>
  <c r="T993" i="8"/>
  <c r="AG1013" i="8"/>
  <c r="AF1013" i="8"/>
  <c r="AE1013" i="8"/>
  <c r="U1016" i="8"/>
  <c r="V1016" i="8" s="1"/>
  <c r="X1016" i="8" s="1"/>
  <c r="AG1019" i="8"/>
  <c r="AE1019" i="8"/>
  <c r="AD1033" i="8"/>
  <c r="AF1033" i="8"/>
  <c r="AF1048" i="8"/>
  <c r="T1048" i="8"/>
  <c r="R1048" i="8"/>
  <c r="U1048" i="8" s="1"/>
  <c r="V1048" i="8" s="1"/>
  <c r="X1048" i="8" s="1"/>
  <c r="Z1056" i="8"/>
  <c r="AB1056" i="8" s="1"/>
  <c r="Y1056" i="8"/>
  <c r="AA1056" i="8" s="1"/>
  <c r="AC1056" i="8" s="1"/>
  <c r="R1072" i="8"/>
  <c r="U1072" i="8" s="1"/>
  <c r="V1072" i="8" s="1"/>
  <c r="X1072" i="8" s="1"/>
  <c r="Z1079" i="8"/>
  <c r="AB1079" i="8" s="1"/>
  <c r="Y1079" i="8"/>
  <c r="AA1079" i="8" s="1"/>
  <c r="AC1079" i="8" s="1"/>
  <c r="AF1090" i="8"/>
  <c r="AD1090" i="8"/>
  <c r="Z1092" i="8"/>
  <c r="AB1092" i="8" s="1"/>
  <c r="Y1092" i="8"/>
  <c r="AA1092" i="8" s="1"/>
  <c r="AC1092" i="8" s="1"/>
  <c r="T1146" i="8"/>
  <c r="R1146" i="8"/>
  <c r="U1146" i="8" s="1"/>
  <c r="V1146" i="8" s="1"/>
  <c r="X1146" i="8" s="1"/>
  <c r="AF1148" i="8"/>
  <c r="AG1184" i="8"/>
  <c r="AE1184" i="8"/>
  <c r="R761" i="8"/>
  <c r="U761" i="8" s="1"/>
  <c r="V761" i="8" s="1"/>
  <c r="X761" i="8" s="1"/>
  <c r="T783" i="8"/>
  <c r="T795" i="8"/>
  <c r="T807" i="8"/>
  <c r="T819" i="8"/>
  <c r="T831" i="8"/>
  <c r="T843" i="8"/>
  <c r="T855" i="8"/>
  <c r="AG891" i="8"/>
  <c r="AG902" i="8"/>
  <c r="AE902" i="8"/>
  <c r="AF903" i="8"/>
  <c r="Z908" i="8"/>
  <c r="AB908" i="8" s="1"/>
  <c r="Y908" i="8"/>
  <c r="AA908" i="8" s="1"/>
  <c r="AC908" i="8" s="1"/>
  <c r="AG923" i="8"/>
  <c r="S923" i="8"/>
  <c r="T924" i="8"/>
  <c r="R924" i="8"/>
  <c r="U924" i="8" s="1"/>
  <c r="V924" i="8" s="1"/>
  <c r="X924" i="8" s="1"/>
  <c r="V931" i="8"/>
  <c r="X931" i="8" s="1"/>
  <c r="T946" i="8"/>
  <c r="AG964" i="8"/>
  <c r="Z966" i="8"/>
  <c r="AB966" i="8" s="1"/>
  <c r="Y966" i="8"/>
  <c r="AA966" i="8" s="1"/>
  <c r="AC966" i="8" s="1"/>
  <c r="AG974" i="8"/>
  <c r="AE974" i="8"/>
  <c r="AF975" i="8"/>
  <c r="AD975" i="8"/>
  <c r="AG982" i="8"/>
  <c r="S982" i="8"/>
  <c r="AG1033" i="8"/>
  <c r="Y1043" i="8"/>
  <c r="AA1043" i="8" s="1"/>
  <c r="AC1043" i="8" s="1"/>
  <c r="Z1043" i="8"/>
  <c r="AB1043" i="8" s="1"/>
  <c r="Z1047" i="8"/>
  <c r="AB1047" i="8" s="1"/>
  <c r="Y1047" i="8"/>
  <c r="AA1047" i="8" s="1"/>
  <c r="Z1055" i="8"/>
  <c r="AB1055" i="8" s="1"/>
  <c r="Y1055" i="8"/>
  <c r="AA1055" i="8" s="1"/>
  <c r="AC1055" i="8" s="1"/>
  <c r="V1063" i="8"/>
  <c r="X1063" i="8" s="1"/>
  <c r="AF1066" i="8"/>
  <c r="AD1066" i="8"/>
  <c r="Z1068" i="8"/>
  <c r="AB1068" i="8" s="1"/>
  <c r="Y1068" i="8"/>
  <c r="AA1068" i="8" s="1"/>
  <c r="AC1068" i="8" s="1"/>
  <c r="AG1090" i="8"/>
  <c r="Z1116" i="8"/>
  <c r="AB1116" i="8" s="1"/>
  <c r="Y1116" i="8"/>
  <c r="AA1116" i="8" s="1"/>
  <c r="AC1116" i="8" s="1"/>
  <c r="AG1148" i="8"/>
  <c r="AE1148" i="8"/>
  <c r="R762" i="8"/>
  <c r="U762" i="8" s="1"/>
  <c r="V762" i="8" s="1"/>
  <c r="X762" i="8" s="1"/>
  <c r="S845" i="8"/>
  <c r="U845" i="8" s="1"/>
  <c r="V845" i="8" s="1"/>
  <c r="X845" i="8" s="1"/>
  <c r="S857" i="8"/>
  <c r="U857" i="8" s="1"/>
  <c r="V857" i="8" s="1"/>
  <c r="X857" i="8" s="1"/>
  <c r="S869" i="8"/>
  <c r="U869" i="8" s="1"/>
  <c r="V869" i="8" s="1"/>
  <c r="X869" i="8" s="1"/>
  <c r="S881" i="8"/>
  <c r="U881" i="8" s="1"/>
  <c r="V881" i="8" s="1"/>
  <c r="X881" i="8" s="1"/>
  <c r="S888" i="8"/>
  <c r="U888" i="8" s="1"/>
  <c r="V888" i="8" s="1"/>
  <c r="X888" i="8" s="1"/>
  <c r="AF894" i="8"/>
  <c r="R898" i="8"/>
  <c r="U898" i="8" s="1"/>
  <c r="V898" i="8" s="1"/>
  <c r="X898" i="8" s="1"/>
  <c r="V901" i="8"/>
  <c r="X901" i="8" s="1"/>
  <c r="AG903" i="8"/>
  <c r="AE903" i="8"/>
  <c r="AD907" i="8"/>
  <c r="AE908" i="8"/>
  <c r="AG926" i="8"/>
  <c r="AE926" i="8"/>
  <c r="AF927" i="8"/>
  <c r="AD927" i="8"/>
  <c r="AD932" i="8"/>
  <c r="V935" i="8"/>
  <c r="X935" i="8" s="1"/>
  <c r="T935" i="8"/>
  <c r="AF935" i="8"/>
  <c r="R935" i="8"/>
  <c r="U935" i="8" s="1"/>
  <c r="T957" i="8"/>
  <c r="AF958" i="8"/>
  <c r="AG965" i="8"/>
  <c r="AF965" i="8"/>
  <c r="AD965" i="8"/>
  <c r="AG975" i="8"/>
  <c r="V979" i="8"/>
  <c r="X979" i="8" s="1"/>
  <c r="R982" i="8"/>
  <c r="T983" i="8"/>
  <c r="R983" i="8"/>
  <c r="U1017" i="8"/>
  <c r="V1022" i="8"/>
  <c r="X1022" i="8" s="1"/>
  <c r="Y1032" i="8"/>
  <c r="AA1032" i="8" s="1"/>
  <c r="AC1032" i="8" s="1"/>
  <c r="R1037" i="8"/>
  <c r="U1037" i="8" s="1"/>
  <c r="V1037" i="8" s="1"/>
  <c r="X1037" i="8" s="1"/>
  <c r="AF1037" i="8"/>
  <c r="T1037" i="8"/>
  <c r="U1050" i="8"/>
  <c r="V1050" i="8" s="1"/>
  <c r="X1050" i="8" s="1"/>
  <c r="AG1066" i="8"/>
  <c r="AG1089" i="8"/>
  <c r="AF1221" i="8"/>
  <c r="V891" i="8"/>
  <c r="X891" i="8" s="1"/>
  <c r="T891" i="8"/>
  <c r="R891" i="8"/>
  <c r="U891" i="8" s="1"/>
  <c r="U896" i="8"/>
  <c r="V896" i="8" s="1"/>
  <c r="X896" i="8" s="1"/>
  <c r="T898" i="8"/>
  <c r="AF904" i="8"/>
  <c r="AD904" i="8"/>
  <c r="AF908" i="8"/>
  <c r="U909" i="8"/>
  <c r="V909" i="8" s="1"/>
  <c r="X909" i="8" s="1"/>
  <c r="AF910" i="8"/>
  <c r="AF914" i="8"/>
  <c r="U920" i="8"/>
  <c r="V920" i="8" s="1"/>
  <c r="X920" i="8" s="1"/>
  <c r="AG927" i="8"/>
  <c r="AF928" i="8"/>
  <c r="T936" i="8"/>
  <c r="AF936" i="8"/>
  <c r="R936" i="8"/>
  <c r="U936" i="8" s="1"/>
  <c r="V936" i="8" s="1"/>
  <c r="X936" i="8" s="1"/>
  <c r="AF938" i="8"/>
  <c r="V943" i="8"/>
  <c r="X943" i="8" s="1"/>
  <c r="R946" i="8"/>
  <c r="U946" i="8" s="1"/>
  <c r="V946" i="8" s="1"/>
  <c r="X946" i="8" s="1"/>
  <c r="V957" i="8"/>
  <c r="X957" i="8" s="1"/>
  <c r="AF976" i="8"/>
  <c r="AD976" i="8"/>
  <c r="AG983" i="8"/>
  <c r="S983" i="8"/>
  <c r="T984" i="8"/>
  <c r="AF984" i="8"/>
  <c r="R984" i="8"/>
  <c r="U984" i="8" s="1"/>
  <c r="V984" i="8" s="1"/>
  <c r="X984" i="8" s="1"/>
  <c r="AF986" i="8"/>
  <c r="S993" i="8"/>
  <c r="U993" i="8" s="1"/>
  <c r="V993" i="8" s="1"/>
  <c r="X993" i="8" s="1"/>
  <c r="V994" i="8"/>
  <c r="X994" i="8" s="1"/>
  <c r="T994" i="8"/>
  <c r="U1005" i="8"/>
  <c r="V1005" i="8" s="1"/>
  <c r="X1005" i="8" s="1"/>
  <c r="V1017" i="8"/>
  <c r="X1017" i="8" s="1"/>
  <c r="V1027" i="8"/>
  <c r="X1027" i="8" s="1"/>
  <c r="T1040" i="8"/>
  <c r="R1040" i="8"/>
  <c r="U1040" i="8" s="1"/>
  <c r="V1040" i="8" s="1"/>
  <c r="X1040" i="8" s="1"/>
  <c r="AG1065" i="8"/>
  <c r="AE1065" i="8"/>
  <c r="AF1114" i="8"/>
  <c r="Z1115" i="8"/>
  <c r="AB1115" i="8" s="1"/>
  <c r="Y1115" i="8"/>
  <c r="AA1115" i="8" s="1"/>
  <c r="AC1115" i="8" s="1"/>
  <c r="Z1128" i="8"/>
  <c r="Y1128" i="8"/>
  <c r="AA1128" i="8" s="1"/>
  <c r="AC1128" i="8" s="1"/>
  <c r="V1003" i="8"/>
  <c r="X1003" i="8" s="1"/>
  <c r="V1015" i="8"/>
  <c r="X1015" i="8" s="1"/>
  <c r="V1018" i="8"/>
  <c r="X1018" i="8" s="1"/>
  <c r="AG1018" i="8"/>
  <c r="AG1049" i="8"/>
  <c r="AF1052" i="8"/>
  <c r="T1059" i="8"/>
  <c r="U1063" i="8"/>
  <c r="T1073" i="8"/>
  <c r="AF1073" i="8"/>
  <c r="R1073" i="8"/>
  <c r="U1073" i="8" s="1"/>
  <c r="V1073" i="8" s="1"/>
  <c r="X1073" i="8" s="1"/>
  <c r="T1083" i="8"/>
  <c r="AG1114" i="8"/>
  <c r="AE1114" i="8"/>
  <c r="AG1137" i="8"/>
  <c r="AD1137" i="8"/>
  <c r="AF1137" i="8"/>
  <c r="U1140" i="8"/>
  <c r="V1140" i="8" s="1"/>
  <c r="X1140" i="8" s="1"/>
  <c r="AF1160" i="8"/>
  <c r="V1026" i="8"/>
  <c r="X1026" i="8" s="1"/>
  <c r="T1030" i="8"/>
  <c r="R1030" i="8"/>
  <c r="U1030" i="8" s="1"/>
  <c r="AF1030" i="8"/>
  <c r="T1041" i="8"/>
  <c r="R1041" i="8"/>
  <c r="U1041" i="8" s="1"/>
  <c r="V1041" i="8" s="1"/>
  <c r="X1041" i="8" s="1"/>
  <c r="AF1044" i="8"/>
  <c r="AE1044" i="8"/>
  <c r="T1051" i="8"/>
  <c r="AG1052" i="8"/>
  <c r="V1059" i="8"/>
  <c r="X1059" i="8" s="1"/>
  <c r="V1064" i="8"/>
  <c r="X1064" i="8" s="1"/>
  <c r="V1065" i="8"/>
  <c r="X1065" i="8" s="1"/>
  <c r="AG1067" i="8"/>
  <c r="AF1067" i="8"/>
  <c r="AE1067" i="8"/>
  <c r="AD1067" i="8"/>
  <c r="T1074" i="8"/>
  <c r="AF1074" i="8"/>
  <c r="R1074" i="8"/>
  <c r="U1074" i="8" s="1"/>
  <c r="V1074" i="8" s="1"/>
  <c r="X1074" i="8" s="1"/>
  <c r="AF1076" i="8"/>
  <c r="V1083" i="8"/>
  <c r="X1083" i="8" s="1"/>
  <c r="AG1091" i="8"/>
  <c r="AF1091" i="8"/>
  <c r="AE1091" i="8"/>
  <c r="AD1091" i="8"/>
  <c r="V1097" i="8"/>
  <c r="X1097" i="8" s="1"/>
  <c r="T1097" i="8"/>
  <c r="AF1097" i="8"/>
  <c r="R1097" i="8"/>
  <c r="U1097" i="8" s="1"/>
  <c r="T1107" i="8"/>
  <c r="T1121" i="8"/>
  <c r="AF1121" i="8"/>
  <c r="R1121" i="8"/>
  <c r="U1121" i="8" s="1"/>
  <c r="V1121" i="8" s="1"/>
  <c r="X1121" i="8" s="1"/>
  <c r="V1154" i="8"/>
  <c r="X1154" i="8" s="1"/>
  <c r="T1154" i="8"/>
  <c r="R1154" i="8"/>
  <c r="U1154" i="8" s="1"/>
  <c r="AG1160" i="8"/>
  <c r="AE1160" i="8"/>
  <c r="Z1172" i="8"/>
  <c r="AB1172" i="8" s="1"/>
  <c r="Y1172" i="8"/>
  <c r="AA1172" i="8" s="1"/>
  <c r="AC1172" i="8" s="1"/>
  <c r="AF1220" i="8"/>
  <c r="AD1220" i="8"/>
  <c r="AG1030" i="8"/>
  <c r="AE1030" i="8"/>
  <c r="AF1042" i="8"/>
  <c r="S1051" i="8"/>
  <c r="U1051" i="8" s="1"/>
  <c r="V1051" i="8" s="1"/>
  <c r="X1051" i="8" s="1"/>
  <c r="AF1053" i="8"/>
  <c r="AD1053" i="8"/>
  <c r="AG1076" i="8"/>
  <c r="AD1076" i="8"/>
  <c r="AF1077" i="8"/>
  <c r="T1098" i="8"/>
  <c r="R1098" i="8"/>
  <c r="U1098" i="8" s="1"/>
  <c r="V1098" i="8" s="1"/>
  <c r="X1098" i="8" s="1"/>
  <c r="T1122" i="8"/>
  <c r="AF1122" i="8"/>
  <c r="R1122" i="8"/>
  <c r="U1122" i="8" s="1"/>
  <c r="V1122" i="8" s="1"/>
  <c r="X1122" i="8" s="1"/>
  <c r="V1158" i="8"/>
  <c r="X1158" i="8" s="1"/>
  <c r="T1158" i="8"/>
  <c r="R1158" i="8"/>
  <c r="U1158" i="8" s="1"/>
  <c r="AF1195" i="8"/>
  <c r="AD1195" i="8"/>
  <c r="Z1309" i="8"/>
  <c r="AB1309" i="8" s="1"/>
  <c r="Y1309" i="8"/>
  <c r="AA1309" i="8" s="1"/>
  <c r="AC1309" i="8" s="1"/>
  <c r="R902" i="8"/>
  <c r="U902" i="8" s="1"/>
  <c r="V902" i="8" s="1"/>
  <c r="X902" i="8" s="1"/>
  <c r="R914" i="8"/>
  <c r="U914" i="8" s="1"/>
  <c r="V914" i="8" s="1"/>
  <c r="X914" i="8" s="1"/>
  <c r="S925" i="8"/>
  <c r="U925" i="8" s="1"/>
  <c r="V925" i="8" s="1"/>
  <c r="X925" i="8" s="1"/>
  <c r="R926" i="8"/>
  <c r="U926" i="8" s="1"/>
  <c r="V926" i="8" s="1"/>
  <c r="X926" i="8" s="1"/>
  <c r="R938" i="8"/>
  <c r="U938" i="8" s="1"/>
  <c r="V938" i="8" s="1"/>
  <c r="X938" i="8" s="1"/>
  <c r="S949" i="8"/>
  <c r="U949" i="8" s="1"/>
  <c r="V949" i="8" s="1"/>
  <c r="X949" i="8" s="1"/>
  <c r="R950" i="8"/>
  <c r="U950" i="8" s="1"/>
  <c r="V950" i="8" s="1"/>
  <c r="X950" i="8" s="1"/>
  <c r="S961" i="8"/>
  <c r="U961" i="8" s="1"/>
  <c r="V961" i="8" s="1"/>
  <c r="X961" i="8" s="1"/>
  <c r="R962" i="8"/>
  <c r="U962" i="8" s="1"/>
  <c r="V962" i="8" s="1"/>
  <c r="X962" i="8" s="1"/>
  <c r="S973" i="8"/>
  <c r="U973" i="8" s="1"/>
  <c r="V973" i="8" s="1"/>
  <c r="X973" i="8" s="1"/>
  <c r="R974" i="8"/>
  <c r="U974" i="8" s="1"/>
  <c r="V974" i="8" s="1"/>
  <c r="X974" i="8" s="1"/>
  <c r="S985" i="8"/>
  <c r="U985" i="8" s="1"/>
  <c r="V985" i="8" s="1"/>
  <c r="X985" i="8" s="1"/>
  <c r="R986" i="8"/>
  <c r="U986" i="8" s="1"/>
  <c r="V986" i="8" s="1"/>
  <c r="X986" i="8" s="1"/>
  <c r="S997" i="8"/>
  <c r="U997" i="8" s="1"/>
  <c r="V997" i="8" s="1"/>
  <c r="X997" i="8" s="1"/>
  <c r="R998" i="8"/>
  <c r="U998" i="8" s="1"/>
  <c r="V998" i="8" s="1"/>
  <c r="X998" i="8" s="1"/>
  <c r="S1009" i="8"/>
  <c r="U1009" i="8" s="1"/>
  <c r="V1009" i="8" s="1"/>
  <c r="X1009" i="8" s="1"/>
  <c r="R1010" i="8"/>
  <c r="U1010" i="8" s="1"/>
  <c r="V1010" i="8" s="1"/>
  <c r="X1010" i="8" s="1"/>
  <c r="V1028" i="8"/>
  <c r="X1028" i="8" s="1"/>
  <c r="T1028" i="8"/>
  <c r="AG1028" i="8"/>
  <c r="T1038" i="8"/>
  <c r="AG1042" i="8"/>
  <c r="AE1042" i="8"/>
  <c r="AG1053" i="8"/>
  <c r="T1060" i="8"/>
  <c r="AG1077" i="8"/>
  <c r="AE1077" i="8"/>
  <c r="T1084" i="8"/>
  <c r="AG1100" i="8"/>
  <c r="AE1100" i="8"/>
  <c r="AF1101" i="8"/>
  <c r="AG1115" i="8"/>
  <c r="AF1115" i="8"/>
  <c r="AE1115" i="8"/>
  <c r="AG1124" i="8"/>
  <c r="AD1124" i="8"/>
  <c r="AF1125" i="8"/>
  <c r="T1166" i="8"/>
  <c r="R1166" i="8"/>
  <c r="U1166" i="8" s="1"/>
  <c r="V1166" i="8" s="1"/>
  <c r="X1166" i="8" s="1"/>
  <c r="Z1171" i="8"/>
  <c r="AB1171" i="8" s="1"/>
  <c r="Y1171" i="8"/>
  <c r="AA1171" i="8" s="1"/>
  <c r="AC1171" i="8" s="1"/>
  <c r="AG1195" i="8"/>
  <c r="AE1195" i="8"/>
  <c r="T889" i="8"/>
  <c r="T901" i="8"/>
  <c r="T913" i="8"/>
  <c r="R927" i="8"/>
  <c r="U927" i="8" s="1"/>
  <c r="V927" i="8" s="1"/>
  <c r="X927" i="8" s="1"/>
  <c r="T937" i="8"/>
  <c r="R939" i="8"/>
  <c r="U939" i="8" s="1"/>
  <c r="V939" i="8" s="1"/>
  <c r="X939" i="8" s="1"/>
  <c r="R951" i="8"/>
  <c r="U951" i="8" s="1"/>
  <c r="V951" i="8" s="1"/>
  <c r="X951" i="8" s="1"/>
  <c r="T961" i="8"/>
  <c r="R963" i="8"/>
  <c r="U963" i="8" s="1"/>
  <c r="V963" i="8" s="1"/>
  <c r="X963" i="8" s="1"/>
  <c r="T973" i="8"/>
  <c r="R975" i="8"/>
  <c r="U975" i="8" s="1"/>
  <c r="V975" i="8" s="1"/>
  <c r="X975" i="8" s="1"/>
  <c r="T985" i="8"/>
  <c r="R987" i="8"/>
  <c r="U987" i="8" s="1"/>
  <c r="V987" i="8" s="1"/>
  <c r="X987" i="8" s="1"/>
  <c r="T997" i="8"/>
  <c r="R999" i="8"/>
  <c r="U999" i="8" s="1"/>
  <c r="V999" i="8" s="1"/>
  <c r="X999" i="8" s="1"/>
  <c r="T1009" i="8"/>
  <c r="R1011" i="8"/>
  <c r="U1011" i="8" s="1"/>
  <c r="V1011" i="8" s="1"/>
  <c r="X1011" i="8" s="1"/>
  <c r="T1022" i="8"/>
  <c r="R1049" i="8"/>
  <c r="T1052" i="8"/>
  <c r="R1052" i="8"/>
  <c r="U1052" i="8" s="1"/>
  <c r="V1052" i="8" s="1"/>
  <c r="X1052" i="8" s="1"/>
  <c r="AF1054" i="8"/>
  <c r="V1057" i="8"/>
  <c r="X1057" i="8" s="1"/>
  <c r="AG1060" i="8"/>
  <c r="S1060" i="8"/>
  <c r="U1070" i="8"/>
  <c r="V1070" i="8" s="1"/>
  <c r="X1070" i="8" s="1"/>
  <c r="AF1078" i="8"/>
  <c r="AD1078" i="8"/>
  <c r="V1081" i="8"/>
  <c r="X1081" i="8" s="1"/>
  <c r="AG1084" i="8"/>
  <c r="S1084" i="8"/>
  <c r="U1094" i="8"/>
  <c r="V1094" i="8" s="1"/>
  <c r="X1094" i="8" s="1"/>
  <c r="AG1101" i="8"/>
  <c r="AE1101" i="8"/>
  <c r="S1107" i="8"/>
  <c r="U1107" i="8" s="1"/>
  <c r="V1107" i="8" s="1"/>
  <c r="X1107" i="8" s="1"/>
  <c r="T1108" i="8"/>
  <c r="AG1119" i="8"/>
  <c r="AG1125" i="8"/>
  <c r="AE1125" i="8"/>
  <c r="T1157" i="8"/>
  <c r="S1157" i="8"/>
  <c r="U1157" i="8" s="1"/>
  <c r="V1157" i="8" s="1"/>
  <c r="X1157" i="8" s="1"/>
  <c r="T902" i="8"/>
  <c r="R904" i="8"/>
  <c r="U904" i="8" s="1"/>
  <c r="V904" i="8" s="1"/>
  <c r="X904" i="8" s="1"/>
  <c r="T914" i="8"/>
  <c r="R916" i="8"/>
  <c r="U916" i="8" s="1"/>
  <c r="V916" i="8" s="1"/>
  <c r="X916" i="8" s="1"/>
  <c r="T926" i="8"/>
  <c r="R928" i="8"/>
  <c r="U928" i="8" s="1"/>
  <c r="V928" i="8" s="1"/>
  <c r="X928" i="8" s="1"/>
  <c r="T938" i="8"/>
  <c r="R940" i="8"/>
  <c r="U940" i="8" s="1"/>
  <c r="V940" i="8" s="1"/>
  <c r="X940" i="8" s="1"/>
  <c r="T950" i="8"/>
  <c r="R952" i="8"/>
  <c r="U952" i="8" s="1"/>
  <c r="V952" i="8" s="1"/>
  <c r="X952" i="8" s="1"/>
  <c r="T962" i="8"/>
  <c r="R964" i="8"/>
  <c r="U964" i="8" s="1"/>
  <c r="V964" i="8" s="1"/>
  <c r="X964" i="8" s="1"/>
  <c r="T974" i="8"/>
  <c r="R976" i="8"/>
  <c r="U976" i="8" s="1"/>
  <c r="V976" i="8" s="1"/>
  <c r="X976" i="8" s="1"/>
  <c r="T986" i="8"/>
  <c r="R988" i="8"/>
  <c r="U988" i="8" s="1"/>
  <c r="V988" i="8" s="1"/>
  <c r="X988" i="8" s="1"/>
  <c r="T998" i="8"/>
  <c r="R1000" i="8"/>
  <c r="U1000" i="8" s="1"/>
  <c r="V1000" i="8" s="1"/>
  <c r="X1000" i="8" s="1"/>
  <c r="T1010" i="8"/>
  <c r="R1012" i="8"/>
  <c r="U1012" i="8" s="1"/>
  <c r="V1012" i="8" s="1"/>
  <c r="X1012" i="8" s="1"/>
  <c r="T1021" i="8"/>
  <c r="T1026" i="8"/>
  <c r="R1028" i="8"/>
  <c r="U1028" i="8" s="1"/>
  <c r="V1030" i="8"/>
  <c r="X1030" i="8" s="1"/>
  <c r="R1038" i="8"/>
  <c r="U1038" i="8" s="1"/>
  <c r="V1038" i="8" s="1"/>
  <c r="X1038" i="8" s="1"/>
  <c r="AG1054" i="8"/>
  <c r="AE1054" i="8"/>
  <c r="R1060" i="8"/>
  <c r="AG1078" i="8"/>
  <c r="R1084" i="8"/>
  <c r="AF1102" i="8"/>
  <c r="AD1102" i="8"/>
  <c r="AG1108" i="8"/>
  <c r="S1108" i="8"/>
  <c r="U1108" i="8" s="1"/>
  <c r="V1108" i="8" s="1"/>
  <c r="X1108" i="8" s="1"/>
  <c r="U1118" i="8"/>
  <c r="V1118" i="8" s="1"/>
  <c r="X1118" i="8" s="1"/>
  <c r="AF1126" i="8"/>
  <c r="V1133" i="8"/>
  <c r="X1133" i="8" s="1"/>
  <c r="T1170" i="8"/>
  <c r="R1170" i="8"/>
  <c r="U1170" i="8" s="1"/>
  <c r="V1170" i="8" s="1"/>
  <c r="X1170" i="8" s="1"/>
  <c r="AF1173" i="8"/>
  <c r="Z1183" i="8"/>
  <c r="AB1183" i="8" s="1"/>
  <c r="Y1183" i="8"/>
  <c r="AA1183" i="8" s="1"/>
  <c r="AC1183" i="8" s="1"/>
  <c r="Z1210" i="8"/>
  <c r="AB1210" i="8" s="1"/>
  <c r="Y1210" i="8"/>
  <c r="AA1210" i="8" s="1"/>
  <c r="AC1210" i="8" s="1"/>
  <c r="Y1237" i="8"/>
  <c r="AA1237" i="8" s="1"/>
  <c r="AC1237" i="8" s="1"/>
  <c r="Z1297" i="8"/>
  <c r="Y1297" i="8"/>
  <c r="AA1297" i="8" s="1"/>
  <c r="AC1297" i="8" s="1"/>
  <c r="R893" i="8"/>
  <c r="U893" i="8" s="1"/>
  <c r="V893" i="8" s="1"/>
  <c r="X893" i="8" s="1"/>
  <c r="AE893" i="8"/>
  <c r="AD894" i="8"/>
  <c r="AD906" i="8"/>
  <c r="AD918" i="8"/>
  <c r="T927" i="8"/>
  <c r="AD930" i="8"/>
  <c r="T939" i="8"/>
  <c r="T951" i="8"/>
  <c r="T963" i="8"/>
  <c r="AD966" i="8"/>
  <c r="T975" i="8"/>
  <c r="AD978" i="8"/>
  <c r="T987" i="8"/>
  <c r="AD990" i="8"/>
  <c r="T999" i="8"/>
  <c r="AD1002" i="8"/>
  <c r="T1011" i="8"/>
  <c r="AD1014" i="8"/>
  <c r="T1020" i="8"/>
  <c r="V1045" i="8"/>
  <c r="X1045" i="8" s="1"/>
  <c r="T1047" i="8"/>
  <c r="S1049" i="8"/>
  <c r="T1061" i="8"/>
  <c r="AF1061" i="8"/>
  <c r="R1061" i="8"/>
  <c r="U1061" i="8" s="1"/>
  <c r="V1061" i="8" s="1"/>
  <c r="X1061" i="8" s="1"/>
  <c r="T1071" i="8"/>
  <c r="T1085" i="8"/>
  <c r="AF1085" i="8"/>
  <c r="R1085" i="8"/>
  <c r="U1085" i="8" s="1"/>
  <c r="V1085" i="8" s="1"/>
  <c r="X1085" i="8" s="1"/>
  <c r="AG1102" i="8"/>
  <c r="Z1103" i="8"/>
  <c r="AB1103" i="8" s="1"/>
  <c r="Y1103" i="8"/>
  <c r="AA1103" i="8" s="1"/>
  <c r="AC1103" i="8" s="1"/>
  <c r="AG1126" i="8"/>
  <c r="AE1126" i="8"/>
  <c r="Z1127" i="8"/>
  <c r="AB1127" i="8" s="1"/>
  <c r="Y1127" i="8"/>
  <c r="AA1127" i="8" s="1"/>
  <c r="AC1127" i="8" s="1"/>
  <c r="S1133" i="8"/>
  <c r="T1133" i="8"/>
  <c r="V1135" i="8"/>
  <c r="X1135" i="8" s="1"/>
  <c r="T1135" i="8"/>
  <c r="R1135" i="8"/>
  <c r="U1135" i="8" s="1"/>
  <c r="U1169" i="8"/>
  <c r="V1169" i="8" s="1"/>
  <c r="X1169" i="8" s="1"/>
  <c r="AG1173" i="8"/>
  <c r="Z1207" i="8"/>
  <c r="AB1207" i="8" s="1"/>
  <c r="Y1207" i="8"/>
  <c r="AA1207" i="8" s="1"/>
  <c r="AC1207" i="8" s="1"/>
  <c r="U1225" i="8"/>
  <c r="V1225" i="8" s="1"/>
  <c r="X1225" i="8" s="1"/>
  <c r="Y1235" i="8"/>
  <c r="AA1235" i="8" s="1"/>
  <c r="AC1235" i="8" s="1"/>
  <c r="Z1240" i="8"/>
  <c r="AB1240" i="8" s="1"/>
  <c r="Y1240" i="8"/>
  <c r="AA1240" i="8" s="1"/>
  <c r="AC1240" i="8" s="1"/>
  <c r="S905" i="8"/>
  <c r="U905" i="8" s="1"/>
  <c r="V905" i="8" s="1"/>
  <c r="X905" i="8" s="1"/>
  <c r="AE906" i="8"/>
  <c r="S917" i="8"/>
  <c r="U917" i="8" s="1"/>
  <c r="V917" i="8" s="1"/>
  <c r="X917" i="8" s="1"/>
  <c r="AE918" i="8"/>
  <c r="S929" i="8"/>
  <c r="U929" i="8" s="1"/>
  <c r="V929" i="8" s="1"/>
  <c r="X929" i="8" s="1"/>
  <c r="AE930" i="8"/>
  <c r="S941" i="8"/>
  <c r="U941" i="8" s="1"/>
  <c r="V941" i="8" s="1"/>
  <c r="X941" i="8" s="1"/>
  <c r="AE942" i="8"/>
  <c r="S953" i="8"/>
  <c r="U953" i="8" s="1"/>
  <c r="V953" i="8" s="1"/>
  <c r="X953" i="8" s="1"/>
  <c r="AE954" i="8"/>
  <c r="S965" i="8"/>
  <c r="U965" i="8" s="1"/>
  <c r="V965" i="8" s="1"/>
  <c r="X965" i="8" s="1"/>
  <c r="AE966" i="8"/>
  <c r="S977" i="8"/>
  <c r="U977" i="8" s="1"/>
  <c r="V977" i="8" s="1"/>
  <c r="X977" i="8" s="1"/>
  <c r="AE978" i="8"/>
  <c r="S989" i="8"/>
  <c r="U989" i="8" s="1"/>
  <c r="V989" i="8" s="1"/>
  <c r="X989" i="8" s="1"/>
  <c r="AE990" i="8"/>
  <c r="S1001" i="8"/>
  <c r="U1001" i="8" s="1"/>
  <c r="V1001" i="8" s="1"/>
  <c r="X1001" i="8" s="1"/>
  <c r="AE1002" i="8"/>
  <c r="S1013" i="8"/>
  <c r="U1013" i="8" s="1"/>
  <c r="V1013" i="8" s="1"/>
  <c r="X1013" i="8" s="1"/>
  <c r="S1034" i="8"/>
  <c r="U1034" i="8" s="1"/>
  <c r="V1034" i="8" s="1"/>
  <c r="X1034" i="8" s="1"/>
  <c r="T1036" i="8"/>
  <c r="AG1043" i="8"/>
  <c r="AF1043" i="8"/>
  <c r="AD1043" i="8"/>
  <c r="AG1055" i="8"/>
  <c r="AF1055" i="8"/>
  <c r="AE1055" i="8"/>
  <c r="V1062" i="8"/>
  <c r="X1062" i="8" s="1"/>
  <c r="T1062" i="8"/>
  <c r="AF1062" i="8"/>
  <c r="R1062" i="8"/>
  <c r="U1062" i="8" s="1"/>
  <c r="V1076" i="8"/>
  <c r="X1076" i="8" s="1"/>
  <c r="AG1079" i="8"/>
  <c r="AF1079" i="8"/>
  <c r="AE1079" i="8"/>
  <c r="AD1079" i="8"/>
  <c r="T1086" i="8"/>
  <c r="AF1086" i="8"/>
  <c r="R1086" i="8"/>
  <c r="U1086" i="8" s="1"/>
  <c r="V1086" i="8" s="1"/>
  <c r="X1086" i="8" s="1"/>
  <c r="V1109" i="8"/>
  <c r="X1109" i="8" s="1"/>
  <c r="T1109" i="8"/>
  <c r="AF1109" i="8"/>
  <c r="R1109" i="8"/>
  <c r="U1109" i="8" s="1"/>
  <c r="T1137" i="8"/>
  <c r="R1137" i="8"/>
  <c r="U1137" i="8" s="1"/>
  <c r="V1137" i="8" s="1"/>
  <c r="X1137" i="8" s="1"/>
  <c r="V1147" i="8"/>
  <c r="X1147" i="8" s="1"/>
  <c r="Z1176" i="8"/>
  <c r="AB1176" i="8" s="1"/>
  <c r="Y1176" i="8"/>
  <c r="AA1176" i="8" s="1"/>
  <c r="AF1185" i="8"/>
  <c r="AD1185" i="8"/>
  <c r="Z1188" i="8"/>
  <c r="AB1188" i="8" s="1"/>
  <c r="Y1188" i="8"/>
  <c r="AA1188" i="8" s="1"/>
  <c r="AC1188" i="8" s="1"/>
  <c r="V1226" i="8"/>
  <c r="X1226" i="8" s="1"/>
  <c r="T1227" i="8"/>
  <c r="AF1227" i="8"/>
  <c r="R1227" i="8"/>
  <c r="U1227" i="8" s="1"/>
  <c r="V1227" i="8" s="1"/>
  <c r="X1227" i="8" s="1"/>
  <c r="Z1239" i="8"/>
  <c r="AB1239" i="8" s="1"/>
  <c r="Y1239" i="8"/>
  <c r="AA1239" i="8" s="1"/>
  <c r="T1019" i="8"/>
  <c r="V1020" i="8"/>
  <c r="X1020" i="8" s="1"/>
  <c r="R1025" i="8"/>
  <c r="U1025" i="8" s="1"/>
  <c r="V1025" i="8" s="1"/>
  <c r="X1025" i="8" s="1"/>
  <c r="T1029" i="8"/>
  <c r="R1029" i="8"/>
  <c r="U1029" i="8" s="1"/>
  <c r="V1029" i="8" s="1"/>
  <c r="X1029" i="8" s="1"/>
  <c r="AG1029" i="8"/>
  <c r="AE1029" i="8"/>
  <c r="AF1031" i="8"/>
  <c r="AG1040" i="8"/>
  <c r="T1050" i="8"/>
  <c r="AG1064" i="8"/>
  <c r="AD1064" i="8"/>
  <c r="AF1065" i="8"/>
  <c r="AD1069" i="8"/>
  <c r="U1071" i="8"/>
  <c r="V1071" i="8" s="1"/>
  <c r="X1071" i="8" s="1"/>
  <c r="AG1088" i="8"/>
  <c r="AE1088" i="8"/>
  <c r="AF1089" i="8"/>
  <c r="AD1089" i="8"/>
  <c r="U1095" i="8"/>
  <c r="V1095" i="8" s="1"/>
  <c r="X1095" i="8" s="1"/>
  <c r="T1110" i="8"/>
  <c r="R1110" i="8"/>
  <c r="U1110" i="8" s="1"/>
  <c r="V1110" i="8" s="1"/>
  <c r="X1110" i="8" s="1"/>
  <c r="AF1112" i="8"/>
  <c r="V1119" i="8"/>
  <c r="X1119" i="8" s="1"/>
  <c r="V1125" i="8"/>
  <c r="X1125" i="8" s="1"/>
  <c r="T1143" i="8"/>
  <c r="R1143" i="8"/>
  <c r="U1143" i="8" s="1"/>
  <c r="V1143" i="8" s="1"/>
  <c r="X1143" i="8" s="1"/>
  <c r="AF1143" i="8"/>
  <c r="Z1150" i="8"/>
  <c r="AB1150" i="8" s="1"/>
  <c r="Y1150" i="8"/>
  <c r="AA1150" i="8" s="1"/>
  <c r="AC1150" i="8" s="1"/>
  <c r="Z1195" i="8"/>
  <c r="AB1195" i="8" s="1"/>
  <c r="Y1195" i="8"/>
  <c r="AA1195" i="8" s="1"/>
  <c r="AC1195" i="8" s="1"/>
  <c r="T1214" i="8"/>
  <c r="S1214" i="8"/>
  <c r="U1214" i="8" s="1"/>
  <c r="V1214" i="8" s="1"/>
  <c r="X1214" i="8" s="1"/>
  <c r="T1215" i="8"/>
  <c r="AF1215" i="8"/>
  <c r="R1215" i="8"/>
  <c r="U1215" i="8" s="1"/>
  <c r="V1215" i="8" s="1"/>
  <c r="X1215" i="8" s="1"/>
  <c r="V1216" i="8"/>
  <c r="X1216" i="8" s="1"/>
  <c r="T1216" i="8"/>
  <c r="AF1216" i="8"/>
  <c r="R1216" i="8"/>
  <c r="U1216" i="8" s="1"/>
  <c r="Y1219" i="8"/>
  <c r="AA1219" i="8" s="1"/>
  <c r="AC1219" i="8" s="1"/>
  <c r="T1226" i="8"/>
  <c r="S1226" i="8"/>
  <c r="AF1236" i="8"/>
  <c r="T1255" i="8"/>
  <c r="S1255" i="8"/>
  <c r="U1255" i="8" s="1"/>
  <c r="AG1258" i="8"/>
  <c r="AE1258" i="8"/>
  <c r="AG1269" i="8"/>
  <c r="AF1269" i="8"/>
  <c r="AE1269" i="8"/>
  <c r="V1105" i="8"/>
  <c r="X1105" i="8" s="1"/>
  <c r="V1117" i="8"/>
  <c r="X1117" i="8" s="1"/>
  <c r="V1129" i="8"/>
  <c r="X1129" i="8" s="1"/>
  <c r="AF1130" i="8"/>
  <c r="U1133" i="8"/>
  <c r="T1141" i="8"/>
  <c r="U1148" i="8"/>
  <c r="V1148" i="8" s="1"/>
  <c r="X1148" i="8" s="1"/>
  <c r="AG1149" i="8"/>
  <c r="AF1149" i="8"/>
  <c r="AE1149" i="8"/>
  <c r="U1160" i="8"/>
  <c r="V1160" i="8" s="1"/>
  <c r="X1160" i="8" s="1"/>
  <c r="AF1161" i="8"/>
  <c r="U1184" i="8"/>
  <c r="V1184" i="8" s="1"/>
  <c r="X1184" i="8" s="1"/>
  <c r="AF1196" i="8"/>
  <c r="V1199" i="8"/>
  <c r="X1199" i="8" s="1"/>
  <c r="U1200" i="8"/>
  <c r="V1200" i="8" s="1"/>
  <c r="X1200" i="8" s="1"/>
  <c r="V1208" i="8"/>
  <c r="X1208" i="8" s="1"/>
  <c r="AG1219" i="8"/>
  <c r="AF1219" i="8"/>
  <c r="AD1219" i="8"/>
  <c r="AG1220" i="8"/>
  <c r="AG1221" i="8"/>
  <c r="U1226" i="8"/>
  <c r="T1228" i="8"/>
  <c r="R1228" i="8"/>
  <c r="U1228" i="8" s="1"/>
  <c r="V1228" i="8" s="1"/>
  <c r="X1228" i="8" s="1"/>
  <c r="AD1238" i="8"/>
  <c r="AG1238" i="8"/>
  <c r="AF1238" i="8"/>
  <c r="Z1285" i="8"/>
  <c r="AB1285" i="8" s="1"/>
  <c r="Y1285" i="8"/>
  <c r="AA1285" i="8" s="1"/>
  <c r="AC1285" i="8" s="1"/>
  <c r="AG1144" i="8"/>
  <c r="AF1144" i="8"/>
  <c r="T1167" i="8"/>
  <c r="R1167" i="8"/>
  <c r="T1189" i="8"/>
  <c r="AG1196" i="8"/>
  <c r="AE1196" i="8"/>
  <c r="AE1235" i="8"/>
  <c r="Z1249" i="8"/>
  <c r="AB1249" i="8" s="1"/>
  <c r="Y1249" i="8"/>
  <c r="AA1249" i="8" s="1"/>
  <c r="AC1249" i="8" s="1"/>
  <c r="V1144" i="8"/>
  <c r="X1144" i="8" s="1"/>
  <c r="T1144" i="8"/>
  <c r="T1155" i="8"/>
  <c r="R1155" i="8"/>
  <c r="T1177" i="8"/>
  <c r="AF1197" i="8"/>
  <c r="AD1197" i="8"/>
  <c r="U1208" i="8"/>
  <c r="U1217" i="8"/>
  <c r="V1217" i="8" s="1"/>
  <c r="X1217" i="8" s="1"/>
  <c r="Z1262" i="8"/>
  <c r="AB1262" i="8" s="1"/>
  <c r="Y1262" i="8"/>
  <c r="AA1262" i="8" s="1"/>
  <c r="AC1262" i="8" s="1"/>
  <c r="Z1273" i="8"/>
  <c r="AB1273" i="8" s="1"/>
  <c r="Y1273" i="8"/>
  <c r="AA1273" i="8" s="1"/>
  <c r="AC1273" i="8" s="1"/>
  <c r="Z1320" i="8"/>
  <c r="AB1320" i="8" s="1"/>
  <c r="Y1320" i="8"/>
  <c r="AA1320" i="8" s="1"/>
  <c r="AC1320" i="8" s="1"/>
  <c r="AF1039" i="8"/>
  <c r="AF1051" i="8"/>
  <c r="R1064" i="8"/>
  <c r="U1064" i="8" s="1"/>
  <c r="S1075" i="8"/>
  <c r="U1075" i="8" s="1"/>
  <c r="V1075" i="8" s="1"/>
  <c r="X1075" i="8" s="1"/>
  <c r="R1076" i="8"/>
  <c r="U1076" i="8" s="1"/>
  <c r="S1087" i="8"/>
  <c r="U1087" i="8" s="1"/>
  <c r="V1087" i="8" s="1"/>
  <c r="X1087" i="8" s="1"/>
  <c r="R1088" i="8"/>
  <c r="U1088" i="8" s="1"/>
  <c r="V1088" i="8" s="1"/>
  <c r="X1088" i="8" s="1"/>
  <c r="S1099" i="8"/>
  <c r="U1099" i="8" s="1"/>
  <c r="V1099" i="8" s="1"/>
  <c r="X1099" i="8" s="1"/>
  <c r="R1100" i="8"/>
  <c r="U1100" i="8" s="1"/>
  <c r="V1100" i="8" s="1"/>
  <c r="X1100" i="8" s="1"/>
  <c r="S1111" i="8"/>
  <c r="U1111" i="8" s="1"/>
  <c r="V1111" i="8" s="1"/>
  <c r="X1111" i="8" s="1"/>
  <c r="R1112" i="8"/>
  <c r="U1112" i="8" s="1"/>
  <c r="V1112" i="8" s="1"/>
  <c r="X1112" i="8" s="1"/>
  <c r="S1123" i="8"/>
  <c r="U1123" i="8" s="1"/>
  <c r="V1123" i="8" s="1"/>
  <c r="X1123" i="8" s="1"/>
  <c r="R1124" i="8"/>
  <c r="U1124" i="8" s="1"/>
  <c r="V1124" i="8" s="1"/>
  <c r="X1124" i="8" s="1"/>
  <c r="T1132" i="8"/>
  <c r="S1139" i="8"/>
  <c r="U1139" i="8" s="1"/>
  <c r="V1139" i="8" s="1"/>
  <c r="X1139" i="8" s="1"/>
  <c r="S1141" i="8"/>
  <c r="U1141" i="8" s="1"/>
  <c r="V1141" i="8" s="1"/>
  <c r="X1141" i="8" s="1"/>
  <c r="AG1145" i="8"/>
  <c r="AF1145" i="8"/>
  <c r="AE1145" i="8"/>
  <c r="S1167" i="8"/>
  <c r="AG1197" i="8"/>
  <c r="Z1212" i="8"/>
  <c r="Y1212" i="8"/>
  <c r="AA1212" i="8" s="1"/>
  <c r="AC1212" i="8" s="1"/>
  <c r="Z1251" i="8"/>
  <c r="AB1251" i="8" s="1"/>
  <c r="Y1251" i="8"/>
  <c r="AA1251" i="8" s="1"/>
  <c r="AC1251" i="8" s="1"/>
  <c r="Z1263" i="8"/>
  <c r="AB1263" i="8" s="1"/>
  <c r="Y1263" i="8"/>
  <c r="AA1263" i="8" s="1"/>
  <c r="Z1275" i="8"/>
  <c r="AB1275" i="8" s="1"/>
  <c r="Y1275" i="8"/>
  <c r="AA1275" i="8" s="1"/>
  <c r="T1313" i="8"/>
  <c r="AF1313" i="8"/>
  <c r="R1313" i="8"/>
  <c r="U1313" i="8" s="1"/>
  <c r="V1313" i="8" s="1"/>
  <c r="X1313" i="8" s="1"/>
  <c r="T1027" i="8"/>
  <c r="T1039" i="8"/>
  <c r="R1053" i="8"/>
  <c r="U1053" i="8" s="1"/>
  <c r="V1053" i="8" s="1"/>
  <c r="X1053" i="8" s="1"/>
  <c r="T1063" i="8"/>
  <c r="R1065" i="8"/>
  <c r="U1065" i="8" s="1"/>
  <c r="R1077" i="8"/>
  <c r="U1077" i="8" s="1"/>
  <c r="V1077" i="8" s="1"/>
  <c r="X1077" i="8" s="1"/>
  <c r="R1089" i="8"/>
  <c r="U1089" i="8" s="1"/>
  <c r="V1089" i="8" s="1"/>
  <c r="X1089" i="8" s="1"/>
  <c r="R1101" i="8"/>
  <c r="U1101" i="8" s="1"/>
  <c r="V1101" i="8" s="1"/>
  <c r="X1101" i="8" s="1"/>
  <c r="R1113" i="8"/>
  <c r="U1113" i="8" s="1"/>
  <c r="V1113" i="8" s="1"/>
  <c r="X1113" i="8" s="1"/>
  <c r="R1125" i="8"/>
  <c r="U1125" i="8" s="1"/>
  <c r="T1134" i="8"/>
  <c r="R1134" i="8"/>
  <c r="U1134" i="8" s="1"/>
  <c r="V1134" i="8" s="1"/>
  <c r="X1134" i="8" s="1"/>
  <c r="U1136" i="8"/>
  <c r="V1136" i="8" s="1"/>
  <c r="X1136" i="8" s="1"/>
  <c r="AF1136" i="8"/>
  <c r="R1144" i="8"/>
  <c r="U1144" i="8" s="1"/>
  <c r="U1152" i="8"/>
  <c r="V1152" i="8" s="1"/>
  <c r="X1152" i="8" s="1"/>
  <c r="S1155" i="8"/>
  <c r="AF1162" i="8"/>
  <c r="AF1163" i="8"/>
  <c r="V1168" i="8"/>
  <c r="X1168" i="8" s="1"/>
  <c r="T1168" i="8"/>
  <c r="S1177" i="8"/>
  <c r="U1177" i="8" s="1"/>
  <c r="V1177" i="8" s="1"/>
  <c r="X1177" i="8" s="1"/>
  <c r="T1178" i="8"/>
  <c r="S1189" i="8"/>
  <c r="U1189" i="8" s="1"/>
  <c r="V1189" i="8" s="1"/>
  <c r="X1189" i="8" s="1"/>
  <c r="T1190" i="8"/>
  <c r="U1201" i="8"/>
  <c r="V1201" i="8" s="1"/>
  <c r="X1201" i="8" s="1"/>
  <c r="U1229" i="8"/>
  <c r="V1229" i="8" s="1"/>
  <c r="X1229" i="8" s="1"/>
  <c r="AG1240" i="8"/>
  <c r="AF1240" i="8"/>
  <c r="AE1240" i="8"/>
  <c r="AD1240" i="8"/>
  <c r="Z1293" i="8"/>
  <c r="AB1293" i="8" s="1"/>
  <c r="Y1293" i="8"/>
  <c r="AA1293" i="8" s="1"/>
  <c r="AC1293" i="8" s="1"/>
  <c r="T1312" i="8"/>
  <c r="S1312" i="8"/>
  <c r="U1312" i="8" s="1"/>
  <c r="V1312" i="8" s="1"/>
  <c r="X1312" i="8" s="1"/>
  <c r="AF1318" i="8"/>
  <c r="R1042" i="8"/>
  <c r="U1042" i="8" s="1"/>
  <c r="V1042" i="8" s="1"/>
  <c r="X1042" i="8" s="1"/>
  <c r="R1054" i="8"/>
  <c r="U1054" i="8" s="1"/>
  <c r="V1054" i="8" s="1"/>
  <c r="X1054" i="8" s="1"/>
  <c r="T1064" i="8"/>
  <c r="R1066" i="8"/>
  <c r="U1066" i="8" s="1"/>
  <c r="V1066" i="8" s="1"/>
  <c r="X1066" i="8" s="1"/>
  <c r="T1076" i="8"/>
  <c r="R1078" i="8"/>
  <c r="U1078" i="8" s="1"/>
  <c r="V1078" i="8" s="1"/>
  <c r="X1078" i="8" s="1"/>
  <c r="T1088" i="8"/>
  <c r="R1090" i="8"/>
  <c r="U1090" i="8" s="1"/>
  <c r="V1090" i="8" s="1"/>
  <c r="X1090" i="8" s="1"/>
  <c r="T1100" i="8"/>
  <c r="R1102" i="8"/>
  <c r="U1102" i="8" s="1"/>
  <c r="V1102" i="8" s="1"/>
  <c r="X1102" i="8" s="1"/>
  <c r="T1112" i="8"/>
  <c r="R1114" i="8"/>
  <c r="U1114" i="8" s="1"/>
  <c r="V1114" i="8" s="1"/>
  <c r="X1114" i="8" s="1"/>
  <c r="T1124" i="8"/>
  <c r="R1126" i="8"/>
  <c r="U1126" i="8" s="1"/>
  <c r="V1126" i="8" s="1"/>
  <c r="X1126" i="8" s="1"/>
  <c r="AF1131" i="8"/>
  <c r="R1132" i="8"/>
  <c r="U1132" i="8" s="1"/>
  <c r="V1132" i="8" s="1"/>
  <c r="X1132" i="8" s="1"/>
  <c r="AG1134" i="8"/>
  <c r="AG1146" i="8"/>
  <c r="AF1146" i="8"/>
  <c r="AD1146" i="8"/>
  <c r="V1156" i="8"/>
  <c r="X1156" i="8" s="1"/>
  <c r="T1156" i="8"/>
  <c r="AG1165" i="8"/>
  <c r="AG1170" i="8"/>
  <c r="AF1170" i="8"/>
  <c r="AE1170" i="8"/>
  <c r="AF1171" i="8"/>
  <c r="AG1178" i="8"/>
  <c r="S1178" i="8"/>
  <c r="T1179" i="8"/>
  <c r="AF1179" i="8"/>
  <c r="R1179" i="8"/>
  <c r="U1179" i="8" s="1"/>
  <c r="V1179" i="8" s="1"/>
  <c r="X1179" i="8" s="1"/>
  <c r="AG1190" i="8"/>
  <c r="S1190" i="8"/>
  <c r="U1190" i="8" s="1"/>
  <c r="V1190" i="8" s="1"/>
  <c r="X1190" i="8" s="1"/>
  <c r="T1191" i="8"/>
  <c r="AF1191" i="8"/>
  <c r="R1191" i="8"/>
  <c r="U1191" i="8" s="1"/>
  <c r="V1191" i="8" s="1"/>
  <c r="X1191" i="8" s="1"/>
  <c r="T1203" i="8"/>
  <c r="AF1203" i="8"/>
  <c r="R1203" i="8"/>
  <c r="U1203" i="8" s="1"/>
  <c r="V1203" i="8" s="1"/>
  <c r="X1203" i="8" s="1"/>
  <c r="Z1224" i="8"/>
  <c r="AB1224" i="8" s="1"/>
  <c r="Y1224" i="8"/>
  <c r="AA1224" i="8" s="1"/>
  <c r="AC1224" i="8" s="1"/>
  <c r="Z1231" i="8"/>
  <c r="Y1231" i="8"/>
  <c r="AA1231" i="8" s="1"/>
  <c r="AC1231" i="8" s="1"/>
  <c r="V1244" i="8"/>
  <c r="X1244" i="8" s="1"/>
  <c r="T1244" i="8"/>
  <c r="R1244" i="8"/>
  <c r="U1244" i="8" s="1"/>
  <c r="AF1249" i="8"/>
  <c r="AD1249" i="8"/>
  <c r="AF1271" i="8"/>
  <c r="AD1271" i="8"/>
  <c r="T1053" i="8"/>
  <c r="AD1056" i="8"/>
  <c r="T1065" i="8"/>
  <c r="AD1068" i="8"/>
  <c r="T1077" i="8"/>
  <c r="T1089" i="8"/>
  <c r="AD1092" i="8"/>
  <c r="T1101" i="8"/>
  <c r="T1113" i="8"/>
  <c r="AD1116" i="8"/>
  <c r="T1125" i="8"/>
  <c r="AF1147" i="8"/>
  <c r="AF1150" i="8"/>
  <c r="AE1150" i="8"/>
  <c r="AD1150" i="8"/>
  <c r="AG1158" i="8"/>
  <c r="AF1158" i="8"/>
  <c r="AE1158" i="8"/>
  <c r="AF1159" i="8"/>
  <c r="AG1171" i="8"/>
  <c r="AE1171" i="8"/>
  <c r="U1178" i="8"/>
  <c r="V1178" i="8" s="1"/>
  <c r="X1178" i="8" s="1"/>
  <c r="AG1182" i="8"/>
  <c r="AF1182" i="8"/>
  <c r="AE1182" i="8"/>
  <c r="AF1183" i="8"/>
  <c r="AD1183" i="8"/>
  <c r="AG1202" i="8"/>
  <c r="T1202" i="8"/>
  <c r="S1202" i="8"/>
  <c r="U1202" i="8" s="1"/>
  <c r="V1202" i="8" s="1"/>
  <c r="X1202" i="8" s="1"/>
  <c r="T1204" i="8"/>
  <c r="R1204" i="8"/>
  <c r="U1204" i="8" s="1"/>
  <c r="V1204" i="8" s="1"/>
  <c r="X1204" i="8" s="1"/>
  <c r="T1233" i="8"/>
  <c r="R1233" i="8"/>
  <c r="U1233" i="8" s="1"/>
  <c r="V1233" i="8" s="1"/>
  <c r="X1233" i="8" s="1"/>
  <c r="Y1238" i="8"/>
  <c r="AA1238" i="8" s="1"/>
  <c r="AC1238" i="8" s="1"/>
  <c r="Z1238" i="8"/>
  <c r="AB1238" i="8" s="1"/>
  <c r="AE1249" i="8"/>
  <c r="AG1249" i="8"/>
  <c r="AF1259" i="8"/>
  <c r="AE1056" i="8"/>
  <c r="AE1068" i="8"/>
  <c r="AE1080" i="8"/>
  <c r="AE1104" i="8"/>
  <c r="AE1116" i="8"/>
  <c r="AE1128" i="8"/>
  <c r="AF1138" i="8"/>
  <c r="AD1138" i="8"/>
  <c r="U1142" i="8"/>
  <c r="V1142" i="8" s="1"/>
  <c r="X1142" i="8" s="1"/>
  <c r="T1145" i="8"/>
  <c r="S1145" i="8"/>
  <c r="U1145" i="8" s="1"/>
  <c r="V1145" i="8" s="1"/>
  <c r="X1145" i="8" s="1"/>
  <c r="AG1147" i="8"/>
  <c r="AE1147" i="8"/>
  <c r="AG1159" i="8"/>
  <c r="AE1159" i="8"/>
  <c r="V1165" i="8"/>
  <c r="X1165" i="8" s="1"/>
  <c r="T1165" i="8"/>
  <c r="AF1166" i="8"/>
  <c r="AF1172" i="8"/>
  <c r="AD1172" i="8"/>
  <c r="V1175" i="8"/>
  <c r="X1175" i="8" s="1"/>
  <c r="AG1183" i="8"/>
  <c r="AE1183" i="8"/>
  <c r="V1192" i="8"/>
  <c r="X1192" i="8" s="1"/>
  <c r="T1192" i="8"/>
  <c r="R1192" i="8"/>
  <c r="U1192" i="8" s="1"/>
  <c r="AG1194" i="8"/>
  <c r="AF1194" i="8"/>
  <c r="AE1194" i="8"/>
  <c r="AG1207" i="8"/>
  <c r="AF1207" i="8"/>
  <c r="AD1207" i="8"/>
  <c r="AF1208" i="8"/>
  <c r="AD1208" i="8"/>
  <c r="U1213" i="8"/>
  <c r="V1213" i="8" s="1"/>
  <c r="X1213" i="8" s="1"/>
  <c r="AF1270" i="8"/>
  <c r="U1339" i="8"/>
  <c r="T1142" i="8"/>
  <c r="V1153" i="8"/>
  <c r="X1153" i="8" s="1"/>
  <c r="AE1163" i="8"/>
  <c r="T1169" i="8"/>
  <c r="S1169" i="8"/>
  <c r="AG1172" i="8"/>
  <c r="AE1172" i="8"/>
  <c r="Z1174" i="8"/>
  <c r="AB1174" i="8" s="1"/>
  <c r="Y1174" i="8"/>
  <c r="AA1174" i="8" s="1"/>
  <c r="AC1174" i="8" s="1"/>
  <c r="V1180" i="8"/>
  <c r="X1180" i="8" s="1"/>
  <c r="T1180" i="8"/>
  <c r="R1180" i="8"/>
  <c r="U1180" i="8" s="1"/>
  <c r="AF1184" i="8"/>
  <c r="AG1208" i="8"/>
  <c r="AF1209" i="8"/>
  <c r="T1234" i="8"/>
  <c r="S1234" i="8"/>
  <c r="U1234" i="8" s="1"/>
  <c r="V1234" i="8" s="1"/>
  <c r="X1234" i="8" s="1"/>
  <c r="V1255" i="8"/>
  <c r="X1255" i="8" s="1"/>
  <c r="AF1258" i="8"/>
  <c r="Z1335" i="8"/>
  <c r="AB1335" i="8" s="1"/>
  <c r="Y1335" i="8"/>
  <c r="AA1335" i="8" s="1"/>
  <c r="AC1335" i="8" s="1"/>
  <c r="V1151" i="8"/>
  <c r="X1151" i="8" s="1"/>
  <c r="V1163" i="8"/>
  <c r="X1163" i="8" s="1"/>
  <c r="AD1180" i="8"/>
  <c r="V1187" i="8"/>
  <c r="X1187" i="8" s="1"/>
  <c r="AG1201" i="8"/>
  <c r="V1211" i="8"/>
  <c r="X1211" i="8" s="1"/>
  <c r="AG1213" i="8"/>
  <c r="V1223" i="8"/>
  <c r="X1223" i="8" s="1"/>
  <c r="AD1228" i="8"/>
  <c r="AF1232" i="8"/>
  <c r="AG1234" i="8"/>
  <c r="AG1236" i="8"/>
  <c r="AE1236" i="8"/>
  <c r="V1242" i="8"/>
  <c r="X1242" i="8" s="1"/>
  <c r="T1242" i="8"/>
  <c r="AG1245" i="8"/>
  <c r="AF1245" i="8"/>
  <c r="AD1245" i="8"/>
  <c r="AD1246" i="8"/>
  <c r="AG1259" i="8"/>
  <c r="AF1260" i="8"/>
  <c r="T1267" i="8"/>
  <c r="S1267" i="8"/>
  <c r="U1267" i="8" s="1"/>
  <c r="V1267" i="8" s="1"/>
  <c r="X1267" i="8" s="1"/>
  <c r="AG1270" i="8"/>
  <c r="AE1270" i="8"/>
  <c r="AG1271" i="8"/>
  <c r="AF1282" i="8"/>
  <c r="AF1283" i="8"/>
  <c r="U1287" i="8"/>
  <c r="V1287" i="8" s="1"/>
  <c r="X1287" i="8" s="1"/>
  <c r="T1314" i="8"/>
  <c r="R1314" i="8"/>
  <c r="U1314" i="8" s="1"/>
  <c r="V1314" i="8" s="1"/>
  <c r="X1314" i="8" s="1"/>
  <c r="AG1317" i="8"/>
  <c r="AF1317" i="8"/>
  <c r="AE1317" i="8"/>
  <c r="AD1317" i="8"/>
  <c r="AG1318" i="8"/>
  <c r="AE1318" i="8"/>
  <c r="AF1319" i="8"/>
  <c r="AD1319" i="8"/>
  <c r="Z1321" i="8"/>
  <c r="Y1321" i="8"/>
  <c r="AA1321" i="8" s="1"/>
  <c r="AC1321" i="8" s="1"/>
  <c r="U1345" i="8"/>
  <c r="V1345" i="8" s="1"/>
  <c r="X1345" i="8" s="1"/>
  <c r="T1398" i="8"/>
  <c r="R1398" i="8"/>
  <c r="U1398" i="8" s="1"/>
  <c r="V1398" i="8" s="1"/>
  <c r="X1398" i="8" s="1"/>
  <c r="AG1242" i="8"/>
  <c r="T1245" i="8"/>
  <c r="T1256" i="8"/>
  <c r="AF1256" i="8"/>
  <c r="R1256" i="8"/>
  <c r="U1256" i="8" s="1"/>
  <c r="V1256" i="8" s="1"/>
  <c r="X1256" i="8" s="1"/>
  <c r="AG1260" i="8"/>
  <c r="AF1261" i="8"/>
  <c r="AD1261" i="8"/>
  <c r="T1276" i="8"/>
  <c r="S1276" i="8"/>
  <c r="U1276" i="8" s="1"/>
  <c r="V1276" i="8" s="1"/>
  <c r="X1276" i="8" s="1"/>
  <c r="T1277" i="8"/>
  <c r="AF1277" i="8"/>
  <c r="R1277" i="8"/>
  <c r="U1277" i="8" s="1"/>
  <c r="V1277" i="8" s="1"/>
  <c r="X1277" i="8" s="1"/>
  <c r="AG1281" i="8"/>
  <c r="AF1281" i="8"/>
  <c r="AE1281" i="8"/>
  <c r="AG1282" i="8"/>
  <c r="AE1282" i="8"/>
  <c r="Z1298" i="8"/>
  <c r="AB1298" i="8" s="1"/>
  <c r="Y1298" i="8"/>
  <c r="AA1298" i="8" s="1"/>
  <c r="AC1298" i="8" s="1"/>
  <c r="Z1323" i="8"/>
  <c r="AB1323" i="8" s="1"/>
  <c r="Y1323" i="8"/>
  <c r="AA1323" i="8" s="1"/>
  <c r="AC1323" i="8" s="1"/>
  <c r="AF1333" i="8"/>
  <c r="AD1333" i="8"/>
  <c r="AG1333" i="8"/>
  <c r="AF1156" i="8"/>
  <c r="AE1157" i="8"/>
  <c r="AF1168" i="8"/>
  <c r="AF1180" i="8"/>
  <c r="AE1181" i="8"/>
  <c r="AF1192" i="8"/>
  <c r="AF1204" i="8"/>
  <c r="AE1205" i="8"/>
  <c r="AE1261" i="8"/>
  <c r="V1264" i="8"/>
  <c r="X1264" i="8" s="1"/>
  <c r="T1268" i="8"/>
  <c r="AF1268" i="8"/>
  <c r="R1268" i="8"/>
  <c r="U1268" i="8" s="1"/>
  <c r="V1268" i="8" s="1"/>
  <c r="X1268" i="8" s="1"/>
  <c r="T1288" i="8"/>
  <c r="S1288" i="8"/>
  <c r="U1288" i="8" s="1"/>
  <c r="V1288" i="8" s="1"/>
  <c r="X1288" i="8" s="1"/>
  <c r="T1289" i="8"/>
  <c r="AF1289" i="8"/>
  <c r="R1289" i="8"/>
  <c r="U1289" i="8" s="1"/>
  <c r="V1289" i="8" s="1"/>
  <c r="X1289" i="8" s="1"/>
  <c r="V1397" i="8"/>
  <c r="X1397" i="8" s="1"/>
  <c r="T1397" i="8"/>
  <c r="AF1397" i="8"/>
  <c r="R1397" i="8"/>
  <c r="U1397" i="8" s="1"/>
  <c r="Z1476" i="8"/>
  <c r="AB1476" i="8" s="1"/>
  <c r="Y1476" i="8"/>
  <c r="AA1476" i="8" s="1"/>
  <c r="AC1476" i="8" s="1"/>
  <c r="Z1527" i="8"/>
  <c r="AB1527" i="8" s="1"/>
  <c r="Y1527" i="8"/>
  <c r="AA1527" i="8" s="1"/>
  <c r="AC1527" i="8" s="1"/>
  <c r="AF1157" i="8"/>
  <c r="AF1169" i="8"/>
  <c r="S1181" i="8"/>
  <c r="U1181" i="8" s="1"/>
  <c r="V1181" i="8" s="1"/>
  <c r="X1181" i="8" s="1"/>
  <c r="AF1181" i="8"/>
  <c r="R1182" i="8"/>
  <c r="U1182" i="8" s="1"/>
  <c r="V1182" i="8" s="1"/>
  <c r="X1182" i="8" s="1"/>
  <c r="S1193" i="8"/>
  <c r="U1193" i="8" s="1"/>
  <c r="V1193" i="8" s="1"/>
  <c r="X1193" i="8" s="1"/>
  <c r="AF1193" i="8"/>
  <c r="R1194" i="8"/>
  <c r="U1194" i="8" s="1"/>
  <c r="V1194" i="8" s="1"/>
  <c r="X1194" i="8" s="1"/>
  <c r="S1205" i="8"/>
  <c r="U1205" i="8" s="1"/>
  <c r="V1205" i="8" s="1"/>
  <c r="X1205" i="8" s="1"/>
  <c r="AF1205" i="8"/>
  <c r="R1206" i="8"/>
  <c r="U1206" i="8" s="1"/>
  <c r="V1206" i="8" s="1"/>
  <c r="X1206" i="8" s="1"/>
  <c r="S1217" i="8"/>
  <c r="R1218" i="8"/>
  <c r="U1218" i="8" s="1"/>
  <c r="V1218" i="8" s="1"/>
  <c r="X1218" i="8" s="1"/>
  <c r="S1229" i="8"/>
  <c r="R1230" i="8"/>
  <c r="U1230" i="8" s="1"/>
  <c r="V1230" i="8" s="1"/>
  <c r="X1230" i="8" s="1"/>
  <c r="T1232" i="8"/>
  <c r="R1245" i="8"/>
  <c r="U1245" i="8" s="1"/>
  <c r="V1245" i="8" s="1"/>
  <c r="X1245" i="8" s="1"/>
  <c r="AG1246" i="8"/>
  <c r="AE1250" i="8"/>
  <c r="U1252" i="8"/>
  <c r="V1252" i="8" s="1"/>
  <c r="X1252" i="8" s="1"/>
  <c r="T1253" i="8"/>
  <c r="R1253" i="8"/>
  <c r="U1253" i="8" s="1"/>
  <c r="V1253" i="8" s="1"/>
  <c r="X1253" i="8" s="1"/>
  <c r="T1278" i="8"/>
  <c r="AF1278" i="8"/>
  <c r="R1278" i="8"/>
  <c r="U1278" i="8" s="1"/>
  <c r="V1278" i="8" s="1"/>
  <c r="X1278" i="8" s="1"/>
  <c r="T1324" i="8"/>
  <c r="S1324" i="8"/>
  <c r="T1325" i="8"/>
  <c r="AF1325" i="8"/>
  <c r="R1325" i="8"/>
  <c r="U1325" i="8" s="1"/>
  <c r="V1325" i="8" s="1"/>
  <c r="X1325" i="8" s="1"/>
  <c r="AF1330" i="8"/>
  <c r="T1396" i="8"/>
  <c r="S1396" i="8"/>
  <c r="U1396" i="8" s="1"/>
  <c r="V1396" i="8" s="1"/>
  <c r="X1396" i="8" s="1"/>
  <c r="AF1439" i="8"/>
  <c r="AD1439" i="8"/>
  <c r="R1147" i="8"/>
  <c r="U1147" i="8" s="1"/>
  <c r="R1159" i="8"/>
  <c r="U1159" i="8" s="1"/>
  <c r="V1159" i="8" s="1"/>
  <c r="X1159" i="8" s="1"/>
  <c r="T1229" i="8"/>
  <c r="AF1230" i="8"/>
  <c r="AF1237" i="8"/>
  <c r="AD1237" i="8"/>
  <c r="AF1247" i="8"/>
  <c r="AD1247" i="8"/>
  <c r="V1265" i="8"/>
  <c r="X1265" i="8" s="1"/>
  <c r="T1265" i="8"/>
  <c r="R1265" i="8"/>
  <c r="U1265" i="8" s="1"/>
  <c r="V1290" i="8"/>
  <c r="X1290" i="8" s="1"/>
  <c r="T1290" i="8"/>
  <c r="R1290" i="8"/>
  <c r="U1290" i="8" s="1"/>
  <c r="Z1310" i="8"/>
  <c r="AB1310" i="8" s="1"/>
  <c r="Y1310" i="8"/>
  <c r="AA1310" i="8" s="1"/>
  <c r="AC1310" i="8" s="1"/>
  <c r="U1324" i="8"/>
  <c r="V1324" i="8" s="1"/>
  <c r="X1324" i="8" s="1"/>
  <c r="AG1329" i="8"/>
  <c r="AF1329" i="8"/>
  <c r="AD1329" i="8"/>
  <c r="AG1330" i="8"/>
  <c r="AE1330" i="8"/>
  <c r="AG1331" i="8"/>
  <c r="AF1331" i="8"/>
  <c r="AE1331" i="8"/>
  <c r="AG1335" i="8"/>
  <c r="AF1335" i="8"/>
  <c r="AE1335" i="8"/>
  <c r="T1182" i="8"/>
  <c r="T1194" i="8"/>
  <c r="T1206" i="8"/>
  <c r="T1218" i="8"/>
  <c r="T1230" i="8"/>
  <c r="T1231" i="8"/>
  <c r="V1232" i="8"/>
  <c r="X1232" i="8" s="1"/>
  <c r="AE1237" i="8"/>
  <c r="AG1247" i="8"/>
  <c r="S1253" i="8"/>
  <c r="V1254" i="8"/>
  <c r="X1254" i="8" s="1"/>
  <c r="T1254" i="8"/>
  <c r="AF1294" i="8"/>
  <c r="AF1295" i="8"/>
  <c r="Z1299" i="8"/>
  <c r="AB1299" i="8" s="1"/>
  <c r="Y1299" i="8"/>
  <c r="AA1299" i="8" s="1"/>
  <c r="AC1299" i="8" s="1"/>
  <c r="Y1305" i="8"/>
  <c r="AA1305" i="8" s="1"/>
  <c r="AC1305" i="8" s="1"/>
  <c r="T1326" i="8"/>
  <c r="R1326" i="8"/>
  <c r="U1326" i="8" s="1"/>
  <c r="V1326" i="8" s="1"/>
  <c r="X1326" i="8" s="1"/>
  <c r="T1350" i="8"/>
  <c r="R1350" i="8"/>
  <c r="U1350" i="8" s="1"/>
  <c r="V1350" i="8" s="1"/>
  <c r="X1350" i="8" s="1"/>
  <c r="Z1418" i="8"/>
  <c r="AB1418" i="8" s="1"/>
  <c r="Y1418" i="8"/>
  <c r="AA1418" i="8" s="1"/>
  <c r="AC1418" i="8" s="1"/>
  <c r="AF1438" i="8"/>
  <c r="T1147" i="8"/>
  <c r="R1149" i="8"/>
  <c r="U1149" i="8" s="1"/>
  <c r="V1149" i="8" s="1"/>
  <c r="X1149" i="8" s="1"/>
  <c r="T1159" i="8"/>
  <c r="R1161" i="8"/>
  <c r="U1161" i="8" s="1"/>
  <c r="V1161" i="8" s="1"/>
  <c r="X1161" i="8" s="1"/>
  <c r="AE1161" i="8"/>
  <c r="AD1162" i="8"/>
  <c r="T1171" i="8"/>
  <c r="R1173" i="8"/>
  <c r="U1173" i="8" s="1"/>
  <c r="V1173" i="8" s="1"/>
  <c r="X1173" i="8" s="1"/>
  <c r="AE1173" i="8"/>
  <c r="AD1174" i="8"/>
  <c r="T1183" i="8"/>
  <c r="R1185" i="8"/>
  <c r="U1185" i="8" s="1"/>
  <c r="V1185" i="8" s="1"/>
  <c r="X1185" i="8" s="1"/>
  <c r="T1195" i="8"/>
  <c r="R1197" i="8"/>
  <c r="U1197" i="8" s="1"/>
  <c r="V1197" i="8" s="1"/>
  <c r="X1197" i="8" s="1"/>
  <c r="AD1198" i="8"/>
  <c r="T1207" i="8"/>
  <c r="R1209" i="8"/>
  <c r="U1209" i="8" s="1"/>
  <c r="V1209" i="8" s="1"/>
  <c r="X1209" i="8" s="1"/>
  <c r="AE1209" i="8"/>
  <c r="T1219" i="8"/>
  <c r="S1220" i="8"/>
  <c r="U1220" i="8" s="1"/>
  <c r="V1220" i="8" s="1"/>
  <c r="X1220" i="8" s="1"/>
  <c r="R1221" i="8"/>
  <c r="U1221" i="8" s="1"/>
  <c r="V1221" i="8" s="1"/>
  <c r="X1221" i="8" s="1"/>
  <c r="AE1221" i="8"/>
  <c r="AD1222" i="8"/>
  <c r="AF1231" i="8"/>
  <c r="T1246" i="8"/>
  <c r="S1246" i="8"/>
  <c r="U1246" i="8" s="1"/>
  <c r="V1246" i="8" s="1"/>
  <c r="X1246" i="8" s="1"/>
  <c r="AG1293" i="8"/>
  <c r="AF1293" i="8"/>
  <c r="AG1294" i="8"/>
  <c r="AE1294" i="8"/>
  <c r="AG1295" i="8"/>
  <c r="T1301" i="8"/>
  <c r="AF1301" i="8"/>
  <c r="R1301" i="8"/>
  <c r="U1301" i="8" s="1"/>
  <c r="V1301" i="8" s="1"/>
  <c r="X1301" i="8" s="1"/>
  <c r="U1417" i="8"/>
  <c r="AG1438" i="8"/>
  <c r="AE1438" i="8"/>
  <c r="AD1199" i="8"/>
  <c r="AE1210" i="8"/>
  <c r="R1222" i="8"/>
  <c r="U1222" i="8" s="1"/>
  <c r="V1222" i="8" s="1"/>
  <c r="X1222" i="8" s="1"/>
  <c r="AF1235" i="8"/>
  <c r="AD1235" i="8"/>
  <c r="U1241" i="8"/>
  <c r="V1241" i="8" s="1"/>
  <c r="X1241" i="8" s="1"/>
  <c r="AG1244" i="8"/>
  <c r="Z1274" i="8"/>
  <c r="AB1274" i="8" s="1"/>
  <c r="Y1274" i="8"/>
  <c r="AA1274" i="8" s="1"/>
  <c r="AC1274" i="8" s="1"/>
  <c r="AG1300" i="8"/>
  <c r="T1300" i="8"/>
  <c r="S1300" i="8"/>
  <c r="Y1334" i="8"/>
  <c r="AA1334" i="8" s="1"/>
  <c r="AC1334" i="8" s="1"/>
  <c r="T1362" i="8"/>
  <c r="R1362" i="8"/>
  <c r="U1362" i="8" s="1"/>
  <c r="V1362" i="8" s="1"/>
  <c r="X1362" i="8" s="1"/>
  <c r="AF1391" i="8"/>
  <c r="AE1391" i="8"/>
  <c r="Z1401" i="8"/>
  <c r="AB1401" i="8" s="1"/>
  <c r="Y1401" i="8"/>
  <c r="AA1401" i="8" s="1"/>
  <c r="Z1431" i="8"/>
  <c r="AB1431" i="8" s="1"/>
  <c r="Y1431" i="8"/>
  <c r="AA1431" i="8" s="1"/>
  <c r="AC1431" i="8" s="1"/>
  <c r="AE1234" i="8"/>
  <c r="T1235" i="8"/>
  <c r="U1243" i="8"/>
  <c r="V1243" i="8" s="1"/>
  <c r="X1243" i="8" s="1"/>
  <c r="T1247" i="8"/>
  <c r="R1247" i="8"/>
  <c r="U1247" i="8" s="1"/>
  <c r="V1247" i="8" s="1"/>
  <c r="X1247" i="8" s="1"/>
  <c r="AG1248" i="8"/>
  <c r="AE1248" i="8"/>
  <c r="AD1251" i="8"/>
  <c r="V1266" i="8"/>
  <c r="X1266" i="8" s="1"/>
  <c r="T1266" i="8"/>
  <c r="AF1266" i="8"/>
  <c r="U1282" i="8"/>
  <c r="V1282" i="8" s="1"/>
  <c r="X1282" i="8" s="1"/>
  <c r="U1286" i="8"/>
  <c r="V1286" i="8" s="1"/>
  <c r="X1286" i="8" s="1"/>
  <c r="U1300" i="8"/>
  <c r="V1300" i="8" s="1"/>
  <c r="X1300" i="8" s="1"/>
  <c r="V1302" i="8"/>
  <c r="X1302" i="8" s="1"/>
  <c r="T1302" i="8"/>
  <c r="R1302" i="8"/>
  <c r="U1302" i="8" s="1"/>
  <c r="AF1306" i="8"/>
  <c r="AF1307" i="8"/>
  <c r="AD1307" i="8"/>
  <c r="U1311" i="8"/>
  <c r="V1311" i="8" s="1"/>
  <c r="X1311" i="8" s="1"/>
  <c r="Y1317" i="8"/>
  <c r="AA1317" i="8" s="1"/>
  <c r="AC1317" i="8" s="1"/>
  <c r="V1329" i="8"/>
  <c r="X1329" i="8" s="1"/>
  <c r="AG1341" i="8"/>
  <c r="AF1341" i="8"/>
  <c r="AD1341" i="8"/>
  <c r="AE1341" i="8"/>
  <c r="AG1437" i="8"/>
  <c r="AF1437" i="8"/>
  <c r="AE1437" i="8"/>
  <c r="T1243" i="8"/>
  <c r="U1291" i="8"/>
  <c r="V1291" i="8" s="1"/>
  <c r="X1291" i="8" s="1"/>
  <c r="V1292" i="8"/>
  <c r="X1292" i="8" s="1"/>
  <c r="AG1305" i="8"/>
  <c r="AF1305" i="8"/>
  <c r="AE1305" i="8"/>
  <c r="AD1305" i="8"/>
  <c r="AG1306" i="8"/>
  <c r="AE1306" i="8"/>
  <c r="U1322" i="8"/>
  <c r="V1322" i="8" s="1"/>
  <c r="X1322" i="8" s="1"/>
  <c r="AF1390" i="8"/>
  <c r="AD1390" i="8"/>
  <c r="AG1251" i="8"/>
  <c r="AG1287" i="8"/>
  <c r="AG1299" i="8"/>
  <c r="AG1323" i="8"/>
  <c r="AF1342" i="8"/>
  <c r="T1364" i="8"/>
  <c r="AF1364" i="8"/>
  <c r="R1364" i="8"/>
  <c r="U1364" i="8" s="1"/>
  <c r="V1364" i="8" s="1"/>
  <c r="X1364" i="8" s="1"/>
  <c r="T1372" i="8"/>
  <c r="S1372" i="8"/>
  <c r="U1372" i="8" s="1"/>
  <c r="V1372" i="8" s="1"/>
  <c r="X1372" i="8" s="1"/>
  <c r="V1373" i="8"/>
  <c r="X1373" i="8" s="1"/>
  <c r="T1373" i="8"/>
  <c r="R1373" i="8"/>
  <c r="U1373" i="8" s="1"/>
  <c r="T1384" i="8"/>
  <c r="S1384" i="8"/>
  <c r="U1384" i="8" s="1"/>
  <c r="V1384" i="8" s="1"/>
  <c r="X1384" i="8" s="1"/>
  <c r="T1385" i="8"/>
  <c r="R1385" i="8"/>
  <c r="U1385" i="8" s="1"/>
  <c r="V1385" i="8" s="1"/>
  <c r="X1385" i="8" s="1"/>
  <c r="AG1389" i="8"/>
  <c r="AF1389" i="8"/>
  <c r="AE1389" i="8"/>
  <c r="AG1390" i="8"/>
  <c r="AG1391" i="8"/>
  <c r="U1414" i="8"/>
  <c r="V1414" i="8" s="1"/>
  <c r="X1414" i="8" s="1"/>
  <c r="T1432" i="8"/>
  <c r="S1432" i="8"/>
  <c r="U1432" i="8" s="1"/>
  <c r="V1432" i="8" s="1"/>
  <c r="X1432" i="8" s="1"/>
  <c r="T1433" i="8"/>
  <c r="AF1433" i="8"/>
  <c r="R1433" i="8"/>
  <c r="U1433" i="8" s="1"/>
  <c r="V1433" i="8" s="1"/>
  <c r="X1433" i="8" s="1"/>
  <c r="T1434" i="8"/>
  <c r="R1434" i="8"/>
  <c r="U1434" i="8" s="1"/>
  <c r="V1434" i="8" s="1"/>
  <c r="X1434" i="8" s="1"/>
  <c r="Z1466" i="8"/>
  <c r="AB1466" i="8" s="1"/>
  <c r="Y1466" i="8"/>
  <c r="AA1466" i="8" s="1"/>
  <c r="AC1466" i="8" s="1"/>
  <c r="AG1533" i="8"/>
  <c r="AE1533" i="8"/>
  <c r="AG1342" i="8"/>
  <c r="T1351" i="8"/>
  <c r="S1351" i="8"/>
  <c r="V1352" i="8"/>
  <c r="X1352" i="8" s="1"/>
  <c r="T1352" i="8"/>
  <c r="R1352" i="8"/>
  <c r="U1352" i="8" s="1"/>
  <c r="AG1363" i="8"/>
  <c r="T1363" i="8"/>
  <c r="S1363" i="8"/>
  <c r="U1363" i="8" s="1"/>
  <c r="V1363" i="8" s="1"/>
  <c r="X1363" i="8" s="1"/>
  <c r="AG1365" i="8"/>
  <c r="AF1365" i="8"/>
  <c r="AE1365" i="8"/>
  <c r="AF1366" i="8"/>
  <c r="AD1366" i="8"/>
  <c r="AF1367" i="8"/>
  <c r="V1374" i="8"/>
  <c r="X1374" i="8" s="1"/>
  <c r="T1374" i="8"/>
  <c r="R1374" i="8"/>
  <c r="U1374" i="8" s="1"/>
  <c r="AF1378" i="8"/>
  <c r="AF1379" i="8"/>
  <c r="T1386" i="8"/>
  <c r="R1386" i="8"/>
  <c r="U1386" i="8" s="1"/>
  <c r="V1386" i="8" s="1"/>
  <c r="X1386" i="8" s="1"/>
  <c r="Z1406" i="8"/>
  <c r="AB1406" i="8" s="1"/>
  <c r="Y1406" i="8"/>
  <c r="AA1406" i="8" s="1"/>
  <c r="AF1426" i="8"/>
  <c r="AF1427" i="8"/>
  <c r="AE1427" i="8"/>
  <c r="Z1502" i="8"/>
  <c r="AB1502" i="8" s="1"/>
  <c r="Y1502" i="8"/>
  <c r="AA1502" i="8" s="1"/>
  <c r="AC1502" i="8" s="1"/>
  <c r="T1542" i="8"/>
  <c r="R1542" i="8"/>
  <c r="U1542" i="8" s="1"/>
  <c r="V1542" i="8" s="1"/>
  <c r="X1542" i="8" s="1"/>
  <c r="R1303" i="8"/>
  <c r="U1303" i="8" s="1"/>
  <c r="V1303" i="8" s="1"/>
  <c r="X1303" i="8" s="1"/>
  <c r="R1315" i="8"/>
  <c r="AF1326" i="8"/>
  <c r="R1327" i="8"/>
  <c r="AE1327" i="8"/>
  <c r="R1338" i="8"/>
  <c r="U1338" i="8" s="1"/>
  <c r="V1338" i="8" s="1"/>
  <c r="X1338" i="8" s="1"/>
  <c r="AF1343" i="8"/>
  <c r="AE1343" i="8"/>
  <c r="AG1366" i="8"/>
  <c r="AG1367" i="8"/>
  <c r="AG1377" i="8"/>
  <c r="AF1377" i="8"/>
  <c r="AD1377" i="8"/>
  <c r="AG1378" i="8"/>
  <c r="AE1378" i="8"/>
  <c r="AG1379" i="8"/>
  <c r="Z1419" i="8"/>
  <c r="AB1419" i="8" s="1"/>
  <c r="Y1419" i="8"/>
  <c r="AA1419" i="8" s="1"/>
  <c r="AC1419" i="8" s="1"/>
  <c r="AG1425" i="8"/>
  <c r="AF1425" i="8"/>
  <c r="AE1425" i="8"/>
  <c r="AG1426" i="8"/>
  <c r="AE1426" i="8"/>
  <c r="AG1427" i="8"/>
  <c r="V1437" i="8"/>
  <c r="X1437" i="8" s="1"/>
  <c r="Z1454" i="8"/>
  <c r="AB1454" i="8" s="1"/>
  <c r="Y1454" i="8"/>
  <c r="AA1454" i="8" s="1"/>
  <c r="AC1454" i="8" s="1"/>
  <c r="AF1522" i="8"/>
  <c r="S1279" i="8"/>
  <c r="U1279" i="8" s="1"/>
  <c r="V1279" i="8" s="1"/>
  <c r="X1279" i="8" s="1"/>
  <c r="R1280" i="8"/>
  <c r="U1280" i="8" s="1"/>
  <c r="V1280" i="8" s="1"/>
  <c r="X1280" i="8" s="1"/>
  <c r="S1291" i="8"/>
  <c r="R1292" i="8"/>
  <c r="U1292" i="8" s="1"/>
  <c r="S1303" i="8"/>
  <c r="R1304" i="8"/>
  <c r="U1304" i="8" s="1"/>
  <c r="V1304" i="8" s="1"/>
  <c r="X1304" i="8" s="1"/>
  <c r="S1315" i="8"/>
  <c r="R1316" i="8"/>
  <c r="U1316" i="8" s="1"/>
  <c r="V1316" i="8" s="1"/>
  <c r="X1316" i="8" s="1"/>
  <c r="S1327" i="8"/>
  <c r="R1328" i="8"/>
  <c r="U1328" i="8" s="1"/>
  <c r="V1328" i="8" s="1"/>
  <c r="X1328" i="8" s="1"/>
  <c r="T1332" i="8"/>
  <c r="AG1343" i="8"/>
  <c r="V1347" i="8"/>
  <c r="X1347" i="8" s="1"/>
  <c r="AG1353" i="8"/>
  <c r="AF1353" i="8"/>
  <c r="AE1353" i="8"/>
  <c r="AF1354" i="8"/>
  <c r="AD1354" i="8"/>
  <c r="V1359" i="8"/>
  <c r="X1359" i="8" s="1"/>
  <c r="V1365" i="8"/>
  <c r="X1365" i="8" s="1"/>
  <c r="V1389" i="8"/>
  <c r="X1389" i="8" s="1"/>
  <c r="U1402" i="8"/>
  <c r="V1402" i="8" s="1"/>
  <c r="X1402" i="8" s="1"/>
  <c r="T1420" i="8"/>
  <c r="S1420" i="8"/>
  <c r="T1421" i="8"/>
  <c r="AF1421" i="8"/>
  <c r="R1421" i="8"/>
  <c r="U1421" i="8" s="1"/>
  <c r="V1421" i="8" s="1"/>
  <c r="X1421" i="8" s="1"/>
  <c r="T1422" i="8"/>
  <c r="R1422" i="8"/>
  <c r="U1422" i="8" s="1"/>
  <c r="V1422" i="8" s="1"/>
  <c r="X1422" i="8" s="1"/>
  <c r="T1540" i="8"/>
  <c r="S1540" i="8"/>
  <c r="U1540" i="8" s="1"/>
  <c r="V1540" i="8" s="1"/>
  <c r="X1540" i="8" s="1"/>
  <c r="T1541" i="8"/>
  <c r="AF1541" i="8"/>
  <c r="R1541" i="8"/>
  <c r="U1541" i="8" s="1"/>
  <c r="V1541" i="8" s="1"/>
  <c r="X1541" i="8" s="1"/>
  <c r="R1257" i="8"/>
  <c r="U1257" i="8" s="1"/>
  <c r="V1257" i="8" s="1"/>
  <c r="X1257" i="8" s="1"/>
  <c r="R1269" i="8"/>
  <c r="U1269" i="8" s="1"/>
  <c r="V1269" i="8" s="1"/>
  <c r="X1269" i="8" s="1"/>
  <c r="T1279" i="8"/>
  <c r="AF1280" i="8"/>
  <c r="R1281" i="8"/>
  <c r="U1281" i="8" s="1"/>
  <c r="V1281" i="8" s="1"/>
  <c r="X1281" i="8" s="1"/>
  <c r="AF1292" i="8"/>
  <c r="AF1316" i="8"/>
  <c r="S1336" i="8"/>
  <c r="U1336" i="8" s="1"/>
  <c r="V1336" i="8" s="1"/>
  <c r="X1336" i="8" s="1"/>
  <c r="Z1346" i="8"/>
  <c r="Y1346" i="8"/>
  <c r="AA1346" i="8" s="1"/>
  <c r="AC1346" i="8" s="1"/>
  <c r="AG1354" i="8"/>
  <c r="AF1355" i="8"/>
  <c r="AD1355" i="8"/>
  <c r="Z1358" i="8"/>
  <c r="AB1358" i="8" s="1"/>
  <c r="Y1358" i="8"/>
  <c r="AA1358" i="8" s="1"/>
  <c r="AC1358" i="8" s="1"/>
  <c r="AF1414" i="8"/>
  <c r="AF1415" i="8"/>
  <c r="AE1415" i="8"/>
  <c r="U1420" i="8"/>
  <c r="V1420" i="8" s="1"/>
  <c r="X1420" i="8" s="1"/>
  <c r="V1424" i="8"/>
  <c r="X1424" i="8" s="1"/>
  <c r="Z1500" i="8"/>
  <c r="AB1500" i="8" s="1"/>
  <c r="Y1500" i="8"/>
  <c r="AA1500" i="8" s="1"/>
  <c r="AC1500" i="8" s="1"/>
  <c r="Z1512" i="8"/>
  <c r="AB1512" i="8" s="1"/>
  <c r="Y1512" i="8"/>
  <c r="AA1512" i="8" s="1"/>
  <c r="AC1512" i="8" s="1"/>
  <c r="Z1593" i="8"/>
  <c r="AB1593" i="8" s="1"/>
  <c r="Y1593" i="8"/>
  <c r="AA1593" i="8" s="1"/>
  <c r="AC1593" i="8" s="1"/>
  <c r="T1280" i="8"/>
  <c r="T1292" i="8"/>
  <c r="T1304" i="8"/>
  <c r="T1316" i="8"/>
  <c r="T1328" i="8"/>
  <c r="AE1334" i="8"/>
  <c r="AD1334" i="8"/>
  <c r="Y1341" i="8"/>
  <c r="AA1341" i="8" s="1"/>
  <c r="AC1341" i="8" s="1"/>
  <c r="AG1344" i="8"/>
  <c r="AE1344" i="8"/>
  <c r="V1353" i="8"/>
  <c r="X1353" i="8" s="1"/>
  <c r="AG1355" i="8"/>
  <c r="V1377" i="8"/>
  <c r="X1377" i="8" s="1"/>
  <c r="Z1394" i="8"/>
  <c r="Y1394" i="8"/>
  <c r="AA1394" i="8" s="1"/>
  <c r="AC1394" i="8" s="1"/>
  <c r="Z1407" i="8"/>
  <c r="AB1407" i="8" s="1"/>
  <c r="Y1407" i="8"/>
  <c r="AA1407" i="8" s="1"/>
  <c r="AG1413" i="8"/>
  <c r="AF1413" i="8"/>
  <c r="AE1413" i="8"/>
  <c r="AG1414" i="8"/>
  <c r="AE1414" i="8"/>
  <c r="AG1415" i="8"/>
  <c r="V1425" i="8"/>
  <c r="X1425" i="8" s="1"/>
  <c r="Z1464" i="8"/>
  <c r="AB1464" i="8" s="1"/>
  <c r="Y1464" i="8"/>
  <c r="AA1464" i="8" s="1"/>
  <c r="AC1464" i="8" s="1"/>
  <c r="T1257" i="8"/>
  <c r="S1258" i="8"/>
  <c r="U1258" i="8" s="1"/>
  <c r="V1258" i="8" s="1"/>
  <c r="X1258" i="8" s="1"/>
  <c r="R1259" i="8"/>
  <c r="U1259" i="8" s="1"/>
  <c r="V1259" i="8" s="1"/>
  <c r="X1259" i="8" s="1"/>
  <c r="AE1259" i="8"/>
  <c r="AD1260" i="8"/>
  <c r="T1269" i="8"/>
  <c r="S1270" i="8"/>
  <c r="U1270" i="8" s="1"/>
  <c r="V1270" i="8" s="1"/>
  <c r="X1270" i="8" s="1"/>
  <c r="R1271" i="8"/>
  <c r="U1271" i="8" s="1"/>
  <c r="V1271" i="8" s="1"/>
  <c r="X1271" i="8" s="1"/>
  <c r="AD1272" i="8"/>
  <c r="T1281" i="8"/>
  <c r="S1282" i="8"/>
  <c r="R1283" i="8"/>
  <c r="U1283" i="8" s="1"/>
  <c r="V1283" i="8" s="1"/>
  <c r="X1283" i="8" s="1"/>
  <c r="AE1283" i="8"/>
  <c r="T1293" i="8"/>
  <c r="S1294" i="8"/>
  <c r="U1294" i="8" s="1"/>
  <c r="V1294" i="8" s="1"/>
  <c r="X1294" i="8" s="1"/>
  <c r="R1295" i="8"/>
  <c r="U1295" i="8" s="1"/>
  <c r="V1295" i="8" s="1"/>
  <c r="X1295" i="8" s="1"/>
  <c r="AE1295" i="8"/>
  <c r="AD1296" i="8"/>
  <c r="T1305" i="8"/>
  <c r="S1306" i="8"/>
  <c r="U1306" i="8" s="1"/>
  <c r="V1306" i="8" s="1"/>
  <c r="X1306" i="8" s="1"/>
  <c r="R1307" i="8"/>
  <c r="U1307" i="8" s="1"/>
  <c r="V1307" i="8" s="1"/>
  <c r="X1307" i="8" s="1"/>
  <c r="T1317" i="8"/>
  <c r="S1318" i="8"/>
  <c r="U1318" i="8" s="1"/>
  <c r="V1318" i="8" s="1"/>
  <c r="X1318" i="8" s="1"/>
  <c r="R1319" i="8"/>
  <c r="U1319" i="8" s="1"/>
  <c r="V1319" i="8" s="1"/>
  <c r="X1319" i="8" s="1"/>
  <c r="AD1320" i="8"/>
  <c r="T1329" i="8"/>
  <c r="S1330" i="8"/>
  <c r="U1330" i="8" s="1"/>
  <c r="V1330" i="8" s="1"/>
  <c r="X1330" i="8" s="1"/>
  <c r="R1331" i="8"/>
  <c r="U1331" i="8" s="1"/>
  <c r="V1331" i="8" s="1"/>
  <c r="X1331" i="8" s="1"/>
  <c r="T1336" i="8"/>
  <c r="V1339" i="8"/>
  <c r="X1339" i="8" s="1"/>
  <c r="S1339" i="8"/>
  <c r="U1342" i="8"/>
  <c r="V1342" i="8" s="1"/>
  <c r="X1342" i="8" s="1"/>
  <c r="T1343" i="8"/>
  <c r="R1343" i="8"/>
  <c r="U1343" i="8" s="1"/>
  <c r="V1343" i="8" s="1"/>
  <c r="X1343" i="8" s="1"/>
  <c r="AF1345" i="8"/>
  <c r="AG1356" i="8"/>
  <c r="AD1356" i="8"/>
  <c r="AF1357" i="8"/>
  <c r="AD1357" i="8"/>
  <c r="AF1362" i="8"/>
  <c r="T1408" i="8"/>
  <c r="S1408" i="8"/>
  <c r="U1408" i="8" s="1"/>
  <c r="V1408" i="8" s="1"/>
  <c r="X1408" i="8" s="1"/>
  <c r="T1409" i="8"/>
  <c r="AF1409" i="8"/>
  <c r="R1409" i="8"/>
  <c r="U1409" i="8" s="1"/>
  <c r="V1409" i="8" s="1"/>
  <c r="X1409" i="8" s="1"/>
  <c r="T1410" i="8"/>
  <c r="R1410" i="8"/>
  <c r="U1410" i="8" s="1"/>
  <c r="V1410" i="8" s="1"/>
  <c r="X1410" i="8" s="1"/>
  <c r="AD1418" i="8"/>
  <c r="AD1431" i="8"/>
  <c r="V1458" i="8"/>
  <c r="X1458" i="8" s="1"/>
  <c r="T1458" i="8"/>
  <c r="R1458" i="8"/>
  <c r="U1458" i="8" s="1"/>
  <c r="R1236" i="8"/>
  <c r="U1236" i="8" s="1"/>
  <c r="V1236" i="8" s="1"/>
  <c r="X1236" i="8" s="1"/>
  <c r="R1248" i="8"/>
  <c r="U1248" i="8" s="1"/>
  <c r="V1248" i="8" s="1"/>
  <c r="X1248" i="8" s="1"/>
  <c r="R1260" i="8"/>
  <c r="U1260" i="8" s="1"/>
  <c r="V1260" i="8" s="1"/>
  <c r="X1260" i="8" s="1"/>
  <c r="R1272" i="8"/>
  <c r="U1272" i="8" s="1"/>
  <c r="V1272" i="8" s="1"/>
  <c r="X1272" i="8" s="1"/>
  <c r="R1284" i="8"/>
  <c r="U1284" i="8" s="1"/>
  <c r="V1284" i="8" s="1"/>
  <c r="X1284" i="8" s="1"/>
  <c r="AE1284" i="8"/>
  <c r="AD1285" i="8"/>
  <c r="R1296" i="8"/>
  <c r="U1296" i="8" s="1"/>
  <c r="V1296" i="8" s="1"/>
  <c r="X1296" i="8" s="1"/>
  <c r="R1308" i="8"/>
  <c r="U1308" i="8" s="1"/>
  <c r="V1308" i="8" s="1"/>
  <c r="X1308" i="8" s="1"/>
  <c r="AE1308" i="8"/>
  <c r="AD1309" i="8"/>
  <c r="AE1320" i="8"/>
  <c r="V1332" i="8"/>
  <c r="X1332" i="8" s="1"/>
  <c r="S1348" i="8"/>
  <c r="U1348" i="8" s="1"/>
  <c r="V1348" i="8" s="1"/>
  <c r="X1348" i="8" s="1"/>
  <c r="S1360" i="8"/>
  <c r="U1360" i="8" s="1"/>
  <c r="V1360" i="8" s="1"/>
  <c r="X1360" i="8" s="1"/>
  <c r="Z1370" i="8"/>
  <c r="AB1370" i="8" s="1"/>
  <c r="Y1370" i="8"/>
  <c r="AA1370" i="8" s="1"/>
  <c r="AC1370" i="8" s="1"/>
  <c r="Z1382" i="8"/>
  <c r="AB1382" i="8" s="1"/>
  <c r="Y1382" i="8"/>
  <c r="AA1382" i="8" s="1"/>
  <c r="AC1382" i="8" s="1"/>
  <c r="AF1402" i="8"/>
  <c r="AF1403" i="8"/>
  <c r="AE1403" i="8"/>
  <c r="Z1430" i="8"/>
  <c r="AB1430" i="8" s="1"/>
  <c r="Y1430" i="8"/>
  <c r="AA1430" i="8" s="1"/>
  <c r="AC1430" i="8" s="1"/>
  <c r="AF1434" i="8"/>
  <c r="AF1535" i="8"/>
  <c r="AE1535" i="8"/>
  <c r="AD1298" i="8"/>
  <c r="T1337" i="8"/>
  <c r="R1337" i="8"/>
  <c r="U1337" i="8" s="1"/>
  <c r="V1337" i="8" s="1"/>
  <c r="X1337" i="8" s="1"/>
  <c r="T1349" i="8"/>
  <c r="R1349" i="8"/>
  <c r="U1349" i="8" s="1"/>
  <c r="V1349" i="8" s="1"/>
  <c r="X1349" i="8" s="1"/>
  <c r="V1354" i="8"/>
  <c r="X1354" i="8" s="1"/>
  <c r="T1361" i="8"/>
  <c r="R1361" i="8"/>
  <c r="U1361" i="8" s="1"/>
  <c r="V1361" i="8" s="1"/>
  <c r="X1361" i="8" s="1"/>
  <c r="U1366" i="8"/>
  <c r="V1366" i="8" s="1"/>
  <c r="X1366" i="8" s="1"/>
  <c r="AG1373" i="8"/>
  <c r="AF1374" i="8"/>
  <c r="AG1385" i="8"/>
  <c r="AG1401" i="8"/>
  <c r="AF1401" i="8"/>
  <c r="AD1401" i="8"/>
  <c r="AG1402" i="8"/>
  <c r="AE1402" i="8"/>
  <c r="AG1403" i="8"/>
  <c r="V1413" i="8"/>
  <c r="X1413" i="8" s="1"/>
  <c r="AG1535" i="8"/>
  <c r="Z1556" i="8"/>
  <c r="AB1556" i="8" s="1"/>
  <c r="Y1556" i="8"/>
  <c r="AA1556" i="8" s="1"/>
  <c r="AC1556" i="8" s="1"/>
  <c r="AD1335" i="8"/>
  <c r="AD1336" i="8"/>
  <c r="R1340" i="8"/>
  <c r="U1340" i="8" s="1"/>
  <c r="V1340" i="8" s="1"/>
  <c r="X1340" i="8" s="1"/>
  <c r="T1348" i="8"/>
  <c r="T1360" i="8"/>
  <c r="V1371" i="8"/>
  <c r="X1371" i="8" s="1"/>
  <c r="V1383" i="8"/>
  <c r="X1383" i="8" s="1"/>
  <c r="U1395" i="8"/>
  <c r="V1395" i="8" s="1"/>
  <c r="X1395" i="8" s="1"/>
  <c r="U1426" i="8"/>
  <c r="V1426" i="8" s="1"/>
  <c r="X1426" i="8" s="1"/>
  <c r="Z1488" i="8"/>
  <c r="Y1488" i="8"/>
  <c r="AA1488" i="8" s="1"/>
  <c r="AC1488" i="8" s="1"/>
  <c r="AG1534" i="8"/>
  <c r="AE1349" i="8"/>
  <c r="V1357" i="8"/>
  <c r="X1357" i="8" s="1"/>
  <c r="V1369" i="8"/>
  <c r="X1369" i="8" s="1"/>
  <c r="V1381" i="8"/>
  <c r="X1381" i="8" s="1"/>
  <c r="AD1386" i="8"/>
  <c r="V1393" i="8"/>
  <c r="X1393" i="8" s="1"/>
  <c r="AD1398" i="8"/>
  <c r="V1405" i="8"/>
  <c r="X1405" i="8" s="1"/>
  <c r="AG1407" i="8"/>
  <c r="V1417" i="8"/>
  <c r="X1417" i="8" s="1"/>
  <c r="AG1419" i="8"/>
  <c r="AE1421" i="8"/>
  <c r="V1429" i="8"/>
  <c r="X1429" i="8" s="1"/>
  <c r="AG1431" i="8"/>
  <c r="AE1433" i="8"/>
  <c r="AF1462" i="8"/>
  <c r="AD1462" i="8"/>
  <c r="U1490" i="8"/>
  <c r="V1490" i="8" s="1"/>
  <c r="X1490" i="8" s="1"/>
  <c r="AF1506" i="8"/>
  <c r="AF1521" i="8"/>
  <c r="AG1522" i="8"/>
  <c r="AE1522" i="8"/>
  <c r="AF1523" i="8"/>
  <c r="AD1523" i="8"/>
  <c r="T1528" i="8"/>
  <c r="S1528" i="8"/>
  <c r="U1528" i="8" s="1"/>
  <c r="V1528" i="8" s="1"/>
  <c r="X1528" i="8" s="1"/>
  <c r="AG1552" i="8"/>
  <c r="AF1552" i="8"/>
  <c r="AE1552" i="8"/>
  <c r="Z1597" i="8"/>
  <c r="AB1597" i="8" s="1"/>
  <c r="Y1597" i="8"/>
  <c r="AA1597" i="8" s="1"/>
  <c r="AF1632" i="8"/>
  <c r="AE1632" i="8"/>
  <c r="AG1461" i="8"/>
  <c r="AF1461" i="8"/>
  <c r="AE1461" i="8"/>
  <c r="AG1462" i="8"/>
  <c r="Z1478" i="8"/>
  <c r="AB1478" i="8" s="1"/>
  <c r="Y1478" i="8"/>
  <c r="AA1478" i="8" s="1"/>
  <c r="AC1478" i="8" s="1"/>
  <c r="U1485" i="8"/>
  <c r="V1485" i="8" s="1"/>
  <c r="X1485" i="8" s="1"/>
  <c r="AF1510" i="8"/>
  <c r="Z1515" i="8"/>
  <c r="AB1515" i="8" s="1"/>
  <c r="Y1515" i="8"/>
  <c r="AA1515" i="8" s="1"/>
  <c r="AG1521" i="8"/>
  <c r="AE1521" i="8"/>
  <c r="T1529" i="8"/>
  <c r="AF1529" i="8"/>
  <c r="R1529" i="8"/>
  <c r="U1529" i="8" s="1"/>
  <c r="V1529" i="8" s="1"/>
  <c r="X1529" i="8" s="1"/>
  <c r="T1530" i="8"/>
  <c r="R1530" i="8"/>
  <c r="U1530" i="8" s="1"/>
  <c r="V1530" i="8" s="1"/>
  <c r="X1530" i="8" s="1"/>
  <c r="V1544" i="8"/>
  <c r="X1544" i="8" s="1"/>
  <c r="AF1350" i="8"/>
  <c r="R1351" i="8"/>
  <c r="U1351" i="8" s="1"/>
  <c r="V1351" i="8" s="1"/>
  <c r="X1351" i="8" s="1"/>
  <c r="R1375" i="8"/>
  <c r="R1387" i="8"/>
  <c r="U1387" i="8" s="1"/>
  <c r="V1387" i="8" s="1"/>
  <c r="X1387" i="8" s="1"/>
  <c r="R1399" i="8"/>
  <c r="AE1399" i="8"/>
  <c r="R1411" i="8"/>
  <c r="AE1411" i="8"/>
  <c r="R1423" i="8"/>
  <c r="AE1423" i="8"/>
  <c r="AE1442" i="8"/>
  <c r="T1444" i="8"/>
  <c r="S1447" i="8"/>
  <c r="AG1459" i="8"/>
  <c r="T1459" i="8"/>
  <c r="S1459" i="8"/>
  <c r="T1460" i="8"/>
  <c r="AF1460" i="8"/>
  <c r="R1460" i="8"/>
  <c r="U1460" i="8" s="1"/>
  <c r="V1460" i="8" s="1"/>
  <c r="X1460" i="8" s="1"/>
  <c r="AF1463" i="8"/>
  <c r="V1467" i="8"/>
  <c r="X1467" i="8" s="1"/>
  <c r="U1473" i="8"/>
  <c r="V1473" i="8" s="1"/>
  <c r="X1473" i="8" s="1"/>
  <c r="AG1510" i="8"/>
  <c r="AE1510" i="8"/>
  <c r="AF1511" i="8"/>
  <c r="AE1511" i="8"/>
  <c r="AG1516" i="8"/>
  <c r="T1516" i="8"/>
  <c r="S1516" i="8"/>
  <c r="U1516" i="8" s="1"/>
  <c r="V1516" i="8" s="1"/>
  <c r="X1516" i="8" s="1"/>
  <c r="T1517" i="8"/>
  <c r="R1517" i="8"/>
  <c r="U1517" i="8" s="1"/>
  <c r="V1517" i="8" s="1"/>
  <c r="X1517" i="8" s="1"/>
  <c r="AG1631" i="8"/>
  <c r="AE1631" i="8"/>
  <c r="S1375" i="8"/>
  <c r="R1376" i="8"/>
  <c r="U1376" i="8" s="1"/>
  <c r="V1376" i="8" s="1"/>
  <c r="X1376" i="8" s="1"/>
  <c r="S1387" i="8"/>
  <c r="R1388" i="8"/>
  <c r="U1388" i="8" s="1"/>
  <c r="V1388" i="8" s="1"/>
  <c r="X1388" i="8" s="1"/>
  <c r="S1399" i="8"/>
  <c r="R1400" i="8"/>
  <c r="U1400" i="8" s="1"/>
  <c r="V1400" i="8" s="1"/>
  <c r="X1400" i="8" s="1"/>
  <c r="S1411" i="8"/>
  <c r="R1412" i="8"/>
  <c r="U1412" i="8" s="1"/>
  <c r="V1412" i="8" s="1"/>
  <c r="X1412" i="8" s="1"/>
  <c r="S1423" i="8"/>
  <c r="R1424" i="8"/>
  <c r="U1424" i="8" s="1"/>
  <c r="S1435" i="8"/>
  <c r="U1435" i="8" s="1"/>
  <c r="V1435" i="8" s="1"/>
  <c r="X1435" i="8" s="1"/>
  <c r="R1436" i="8"/>
  <c r="U1436" i="8" s="1"/>
  <c r="V1436" i="8" s="1"/>
  <c r="X1436" i="8" s="1"/>
  <c r="U1442" i="8"/>
  <c r="V1442" i="8" s="1"/>
  <c r="X1442" i="8" s="1"/>
  <c r="AF1443" i="8"/>
  <c r="V1444" i="8"/>
  <c r="X1444" i="8" s="1"/>
  <c r="V1448" i="8"/>
  <c r="X1448" i="8" s="1"/>
  <c r="T1448" i="8"/>
  <c r="AF1448" i="8"/>
  <c r="AG1449" i="8"/>
  <c r="AE1449" i="8"/>
  <c r="AF1450" i="8"/>
  <c r="AG1463" i="8"/>
  <c r="V1479" i="8"/>
  <c r="X1479" i="8" s="1"/>
  <c r="AF1482" i="8"/>
  <c r="AF1498" i="8"/>
  <c r="U1503" i="8"/>
  <c r="V1503" i="8" s="1"/>
  <c r="X1503" i="8" s="1"/>
  <c r="AG1509" i="8"/>
  <c r="AE1509" i="8"/>
  <c r="AG1511" i="8"/>
  <c r="T1518" i="8"/>
  <c r="R1518" i="8"/>
  <c r="U1518" i="8" s="1"/>
  <c r="V1518" i="8" s="1"/>
  <c r="X1518" i="8" s="1"/>
  <c r="AG1698" i="8"/>
  <c r="AF1698" i="8"/>
  <c r="AE1698" i="8"/>
  <c r="AD1698" i="8"/>
  <c r="T1375" i="8"/>
  <c r="T1387" i="8"/>
  <c r="AF1388" i="8"/>
  <c r="AF1400" i="8"/>
  <c r="AF1412" i="8"/>
  <c r="AF1424" i="8"/>
  <c r="T1435" i="8"/>
  <c r="AG1435" i="8"/>
  <c r="AF1436" i="8"/>
  <c r="T1445" i="8"/>
  <c r="R1445" i="8"/>
  <c r="U1445" i="8" s="1"/>
  <c r="V1445" i="8" s="1"/>
  <c r="X1445" i="8" s="1"/>
  <c r="AG1450" i="8"/>
  <c r="AE1450" i="8"/>
  <c r="V1455" i="8"/>
  <c r="X1455" i="8" s="1"/>
  <c r="AF1486" i="8"/>
  <c r="Z1491" i="8"/>
  <c r="AB1491" i="8" s="1"/>
  <c r="Y1491" i="8"/>
  <c r="AA1491" i="8" s="1"/>
  <c r="AC1491" i="8" s="1"/>
  <c r="AG1498" i="8"/>
  <c r="AE1498" i="8"/>
  <c r="AF1499" i="8"/>
  <c r="AE1499" i="8"/>
  <c r="T1504" i="8"/>
  <c r="S1504" i="8"/>
  <c r="Z1573" i="8"/>
  <c r="AB1573" i="8" s="1"/>
  <c r="Y1573" i="8"/>
  <c r="AA1573" i="8" s="1"/>
  <c r="Z1585" i="8"/>
  <c r="Y1585" i="8"/>
  <c r="AA1585" i="8" s="1"/>
  <c r="AC1585" i="8" s="1"/>
  <c r="T1376" i="8"/>
  <c r="T1388" i="8"/>
  <c r="T1400" i="8"/>
  <c r="T1412" i="8"/>
  <c r="T1424" i="8"/>
  <c r="T1436" i="8"/>
  <c r="AF1451" i="8"/>
  <c r="AG1464" i="8"/>
  <c r="AE1464" i="8"/>
  <c r="AF1465" i="8"/>
  <c r="AE1465" i="8"/>
  <c r="S1468" i="8"/>
  <c r="U1468" i="8" s="1"/>
  <c r="V1468" i="8" s="1"/>
  <c r="X1468" i="8" s="1"/>
  <c r="AF1474" i="8"/>
  <c r="AG1486" i="8"/>
  <c r="AE1486" i="8"/>
  <c r="AF1487" i="8"/>
  <c r="AE1487" i="8"/>
  <c r="T1492" i="8"/>
  <c r="S1492" i="8"/>
  <c r="AG1497" i="8"/>
  <c r="AE1497" i="8"/>
  <c r="AG1499" i="8"/>
  <c r="U1504" i="8"/>
  <c r="V1504" i="8" s="1"/>
  <c r="X1504" i="8" s="1"/>
  <c r="T1505" i="8"/>
  <c r="AF1505" i="8"/>
  <c r="R1505" i="8"/>
  <c r="U1505" i="8" s="1"/>
  <c r="V1505" i="8" s="1"/>
  <c r="X1505" i="8" s="1"/>
  <c r="T1506" i="8"/>
  <c r="R1506" i="8"/>
  <c r="U1506" i="8" s="1"/>
  <c r="V1506" i="8" s="1"/>
  <c r="X1506" i="8" s="1"/>
  <c r="Z1538" i="8"/>
  <c r="Y1538" i="8"/>
  <c r="AA1538" i="8" s="1"/>
  <c r="AC1538" i="8" s="1"/>
  <c r="V1576" i="8"/>
  <c r="X1576" i="8" s="1"/>
  <c r="R1355" i="8"/>
  <c r="U1355" i="8" s="1"/>
  <c r="V1355" i="8" s="1"/>
  <c r="X1355" i="8" s="1"/>
  <c r="R1367" i="8"/>
  <c r="U1367" i="8" s="1"/>
  <c r="V1367" i="8" s="1"/>
  <c r="X1367" i="8" s="1"/>
  <c r="AE1367" i="8"/>
  <c r="AD1368" i="8"/>
  <c r="S1378" i="8"/>
  <c r="U1378" i="8" s="1"/>
  <c r="V1378" i="8" s="1"/>
  <c r="X1378" i="8" s="1"/>
  <c r="R1379" i="8"/>
  <c r="U1379" i="8" s="1"/>
  <c r="V1379" i="8" s="1"/>
  <c r="X1379" i="8" s="1"/>
  <c r="AE1379" i="8"/>
  <c r="AD1380" i="8"/>
  <c r="S1390" i="8"/>
  <c r="U1390" i="8" s="1"/>
  <c r="V1390" i="8" s="1"/>
  <c r="X1390" i="8" s="1"/>
  <c r="R1391" i="8"/>
  <c r="U1391" i="8" s="1"/>
  <c r="V1391" i="8" s="1"/>
  <c r="X1391" i="8" s="1"/>
  <c r="AD1392" i="8"/>
  <c r="S1402" i="8"/>
  <c r="R1403" i="8"/>
  <c r="U1403" i="8" s="1"/>
  <c r="V1403" i="8" s="1"/>
  <c r="X1403" i="8" s="1"/>
  <c r="S1414" i="8"/>
  <c r="R1415" i="8"/>
  <c r="U1415" i="8" s="1"/>
  <c r="V1415" i="8" s="1"/>
  <c r="X1415" i="8" s="1"/>
  <c r="S1426" i="8"/>
  <c r="R1427" i="8"/>
  <c r="U1427" i="8" s="1"/>
  <c r="V1427" i="8" s="1"/>
  <c r="X1427" i="8" s="1"/>
  <c r="S1438" i="8"/>
  <c r="U1438" i="8" s="1"/>
  <c r="V1438" i="8" s="1"/>
  <c r="X1438" i="8" s="1"/>
  <c r="R1439" i="8"/>
  <c r="U1439" i="8" s="1"/>
  <c r="V1439" i="8" s="1"/>
  <c r="X1439" i="8" s="1"/>
  <c r="AG1443" i="8"/>
  <c r="AG1451" i="8"/>
  <c r="AF1452" i="8"/>
  <c r="AG1474" i="8"/>
  <c r="AE1474" i="8"/>
  <c r="AF1475" i="8"/>
  <c r="T1480" i="8"/>
  <c r="S1480" i="8"/>
  <c r="U1480" i="8" s="1"/>
  <c r="V1480" i="8" s="1"/>
  <c r="X1480" i="8" s="1"/>
  <c r="AG1485" i="8"/>
  <c r="AD1485" i="8"/>
  <c r="AG1487" i="8"/>
  <c r="U1492" i="8"/>
  <c r="V1492" i="8" s="1"/>
  <c r="X1492" i="8" s="1"/>
  <c r="V1493" i="8"/>
  <c r="X1493" i="8" s="1"/>
  <c r="T1493" i="8"/>
  <c r="AF1493" i="8"/>
  <c r="R1493" i="8"/>
  <c r="U1493" i="8" s="1"/>
  <c r="AF1542" i="8"/>
  <c r="U1546" i="8"/>
  <c r="S1547" i="8"/>
  <c r="T1547" i="8"/>
  <c r="S1550" i="8"/>
  <c r="U1550" i="8" s="1"/>
  <c r="V1550" i="8" s="1"/>
  <c r="X1550" i="8" s="1"/>
  <c r="T1342" i="8"/>
  <c r="R1344" i="8"/>
  <c r="U1344" i="8" s="1"/>
  <c r="V1344" i="8" s="1"/>
  <c r="X1344" i="8" s="1"/>
  <c r="T1354" i="8"/>
  <c r="R1356" i="8"/>
  <c r="U1356" i="8" s="1"/>
  <c r="V1356" i="8" s="1"/>
  <c r="X1356" i="8" s="1"/>
  <c r="T1366" i="8"/>
  <c r="R1368" i="8"/>
  <c r="U1368" i="8" s="1"/>
  <c r="V1368" i="8" s="1"/>
  <c r="X1368" i="8" s="1"/>
  <c r="AE1368" i="8"/>
  <c r="R1380" i="8"/>
  <c r="U1380" i="8" s="1"/>
  <c r="V1380" i="8" s="1"/>
  <c r="X1380" i="8" s="1"/>
  <c r="R1392" i="8"/>
  <c r="U1392" i="8" s="1"/>
  <c r="V1392" i="8" s="1"/>
  <c r="X1392" i="8" s="1"/>
  <c r="R1404" i="8"/>
  <c r="U1404" i="8" s="1"/>
  <c r="V1404" i="8" s="1"/>
  <c r="X1404" i="8" s="1"/>
  <c r="AE1404" i="8"/>
  <c r="R1416" i="8"/>
  <c r="U1416" i="8" s="1"/>
  <c r="V1416" i="8" s="1"/>
  <c r="X1416" i="8" s="1"/>
  <c r="AE1416" i="8"/>
  <c r="R1428" i="8"/>
  <c r="U1428" i="8" s="1"/>
  <c r="V1428" i="8" s="1"/>
  <c r="X1428" i="8" s="1"/>
  <c r="AE1428" i="8"/>
  <c r="T1438" i="8"/>
  <c r="R1440" i="8"/>
  <c r="U1440" i="8" s="1"/>
  <c r="V1440" i="8" s="1"/>
  <c r="X1440" i="8" s="1"/>
  <c r="AE1440" i="8"/>
  <c r="AE1441" i="8"/>
  <c r="V1443" i="8"/>
  <c r="X1443" i="8" s="1"/>
  <c r="AG1444" i="8"/>
  <c r="AG1452" i="8"/>
  <c r="AD1452" i="8"/>
  <c r="AF1453" i="8"/>
  <c r="AE1453" i="8"/>
  <c r="S1456" i="8"/>
  <c r="U1456" i="8" s="1"/>
  <c r="V1456" i="8" s="1"/>
  <c r="X1456" i="8" s="1"/>
  <c r="AF1458" i="8"/>
  <c r="U1461" i="8"/>
  <c r="V1461" i="8" s="1"/>
  <c r="X1461" i="8" s="1"/>
  <c r="T1468" i="8"/>
  <c r="T1469" i="8"/>
  <c r="R1469" i="8"/>
  <c r="U1469" i="8" s="1"/>
  <c r="V1469" i="8" s="1"/>
  <c r="X1469" i="8" s="1"/>
  <c r="AG1473" i="8"/>
  <c r="AE1473" i="8"/>
  <c r="AG1475" i="8"/>
  <c r="T1481" i="8"/>
  <c r="AF1481" i="8"/>
  <c r="R1481" i="8"/>
  <c r="U1481" i="8" s="1"/>
  <c r="V1481" i="8" s="1"/>
  <c r="X1481" i="8" s="1"/>
  <c r="T1494" i="8"/>
  <c r="R1494" i="8"/>
  <c r="U1494" i="8" s="1"/>
  <c r="V1494" i="8" s="1"/>
  <c r="X1494" i="8" s="1"/>
  <c r="U1526" i="8"/>
  <c r="V1526" i="8" s="1"/>
  <c r="X1526" i="8" s="1"/>
  <c r="AD1382" i="8"/>
  <c r="AE1393" i="8"/>
  <c r="AD1406" i="8"/>
  <c r="AD1430" i="8"/>
  <c r="R1441" i="8"/>
  <c r="U1441" i="8" s="1"/>
  <c r="V1441" i="8" s="1"/>
  <c r="X1441" i="8" s="1"/>
  <c r="V1446" i="8"/>
  <c r="X1446" i="8" s="1"/>
  <c r="U1449" i="8"/>
  <c r="V1449" i="8" s="1"/>
  <c r="X1449" i="8" s="1"/>
  <c r="V1450" i="8"/>
  <c r="X1450" i="8" s="1"/>
  <c r="T1450" i="8"/>
  <c r="R1450" i="8"/>
  <c r="U1450" i="8" s="1"/>
  <c r="T1482" i="8"/>
  <c r="R1482" i="8"/>
  <c r="U1482" i="8" s="1"/>
  <c r="V1482" i="8" s="1"/>
  <c r="X1482" i="8" s="1"/>
  <c r="AF1530" i="8"/>
  <c r="AF1442" i="8"/>
  <c r="T1456" i="8"/>
  <c r="T1457" i="8"/>
  <c r="R1457" i="8"/>
  <c r="U1457" i="8" s="1"/>
  <c r="V1457" i="8" s="1"/>
  <c r="X1457" i="8" s="1"/>
  <c r="AE1466" i="8"/>
  <c r="V1470" i="8"/>
  <c r="X1470" i="8" s="1"/>
  <c r="T1470" i="8"/>
  <c r="R1470" i="8"/>
  <c r="U1470" i="8" s="1"/>
  <c r="U1514" i="8"/>
  <c r="V1514" i="8" s="1"/>
  <c r="X1514" i="8" s="1"/>
  <c r="AF1534" i="8"/>
  <c r="AD1534" i="8"/>
  <c r="U1539" i="8"/>
  <c r="V1539" i="8" s="1"/>
  <c r="X1539" i="8" s="1"/>
  <c r="Z1561" i="8"/>
  <c r="AB1561" i="8" s="1"/>
  <c r="Y1561" i="8"/>
  <c r="AA1561" i="8" s="1"/>
  <c r="T1443" i="8"/>
  <c r="V1453" i="8"/>
  <c r="X1453" i="8" s="1"/>
  <c r="T1455" i="8"/>
  <c r="V1465" i="8"/>
  <c r="X1465" i="8" s="1"/>
  <c r="T1467" i="8"/>
  <c r="V1477" i="8"/>
  <c r="X1477" i="8" s="1"/>
  <c r="V1489" i="8"/>
  <c r="X1489" i="8" s="1"/>
  <c r="V1501" i="8"/>
  <c r="X1501" i="8" s="1"/>
  <c r="AE1505" i="8"/>
  <c r="V1513" i="8"/>
  <c r="X1513" i="8" s="1"/>
  <c r="V1525" i="8"/>
  <c r="X1525" i="8" s="1"/>
  <c r="AE1529" i="8"/>
  <c r="V1537" i="8"/>
  <c r="X1537" i="8" s="1"/>
  <c r="AE1541" i="8"/>
  <c r="U1547" i="8"/>
  <c r="V1547" i="8" s="1"/>
  <c r="X1547" i="8" s="1"/>
  <c r="AF1547" i="8"/>
  <c r="AG1558" i="8"/>
  <c r="AF1558" i="8"/>
  <c r="AF1571" i="8"/>
  <c r="AF1572" i="8"/>
  <c r="T1591" i="8"/>
  <c r="R1591" i="8"/>
  <c r="U1591" i="8" s="1"/>
  <c r="V1591" i="8" s="1"/>
  <c r="X1591" i="8" s="1"/>
  <c r="AF1607" i="8"/>
  <c r="AF1608" i="8"/>
  <c r="AD1608" i="8"/>
  <c r="AG1619" i="8"/>
  <c r="AE1619" i="8"/>
  <c r="AG1620" i="8"/>
  <c r="Z1657" i="8"/>
  <c r="Y1657" i="8"/>
  <c r="AA1657" i="8" s="1"/>
  <c r="AC1657" i="8" s="1"/>
  <c r="V1662" i="8"/>
  <c r="X1662" i="8" s="1"/>
  <c r="Z1674" i="8"/>
  <c r="AB1674" i="8" s="1"/>
  <c r="Y1674" i="8"/>
  <c r="AA1674" i="8" s="1"/>
  <c r="AC1674" i="8" s="1"/>
  <c r="AG1571" i="8"/>
  <c r="AE1571" i="8"/>
  <c r="Y1594" i="8"/>
  <c r="AA1594" i="8" s="1"/>
  <c r="AC1594" i="8" s="1"/>
  <c r="AG1607" i="8"/>
  <c r="AE1607" i="8"/>
  <c r="S1652" i="8"/>
  <c r="U1652" i="8" s="1"/>
  <c r="V1652" i="8" s="1"/>
  <c r="X1652" i="8" s="1"/>
  <c r="R1447" i="8"/>
  <c r="R1459" i="8"/>
  <c r="U1459" i="8" s="1"/>
  <c r="V1459" i="8" s="1"/>
  <c r="X1459" i="8" s="1"/>
  <c r="R1471" i="8"/>
  <c r="R1483" i="8"/>
  <c r="R1495" i="8"/>
  <c r="R1531" i="8"/>
  <c r="V1546" i="8"/>
  <c r="X1546" i="8" s="1"/>
  <c r="T1546" i="8"/>
  <c r="AF1553" i="8"/>
  <c r="AG1555" i="8"/>
  <c r="AF1555" i="8"/>
  <c r="AD1555" i="8"/>
  <c r="V1558" i="8"/>
  <c r="X1558" i="8" s="1"/>
  <c r="AF1559" i="8"/>
  <c r="AG1578" i="8"/>
  <c r="AD1582" i="8"/>
  <c r="AF1583" i="8"/>
  <c r="AF1584" i="8"/>
  <c r="AD1584" i="8"/>
  <c r="U1588" i="8"/>
  <c r="V1588" i="8" s="1"/>
  <c r="X1588" i="8" s="1"/>
  <c r="Z1711" i="8"/>
  <c r="AB1711" i="8" s="1"/>
  <c r="Y1711" i="8"/>
  <c r="AA1711" i="8" s="1"/>
  <c r="S1471" i="8"/>
  <c r="R1472" i="8"/>
  <c r="U1472" i="8" s="1"/>
  <c r="V1472" i="8" s="1"/>
  <c r="X1472" i="8" s="1"/>
  <c r="S1483" i="8"/>
  <c r="R1484" i="8"/>
  <c r="U1484" i="8" s="1"/>
  <c r="V1484" i="8" s="1"/>
  <c r="X1484" i="8" s="1"/>
  <c r="S1495" i="8"/>
  <c r="R1496" i="8"/>
  <c r="U1496" i="8" s="1"/>
  <c r="V1496" i="8" s="1"/>
  <c r="X1496" i="8" s="1"/>
  <c r="S1507" i="8"/>
  <c r="U1507" i="8" s="1"/>
  <c r="V1507" i="8" s="1"/>
  <c r="X1507" i="8" s="1"/>
  <c r="R1508" i="8"/>
  <c r="U1508" i="8" s="1"/>
  <c r="V1508" i="8" s="1"/>
  <c r="X1508" i="8" s="1"/>
  <c r="S1519" i="8"/>
  <c r="U1519" i="8" s="1"/>
  <c r="V1519" i="8" s="1"/>
  <c r="X1519" i="8" s="1"/>
  <c r="R1520" i="8"/>
  <c r="U1520" i="8" s="1"/>
  <c r="V1520" i="8" s="1"/>
  <c r="X1520" i="8" s="1"/>
  <c r="S1531" i="8"/>
  <c r="R1532" i="8"/>
  <c r="U1532" i="8" s="1"/>
  <c r="V1532" i="8" s="1"/>
  <c r="X1532" i="8" s="1"/>
  <c r="S1543" i="8"/>
  <c r="U1543" i="8" s="1"/>
  <c r="V1543" i="8" s="1"/>
  <c r="X1543" i="8" s="1"/>
  <c r="R1544" i="8"/>
  <c r="U1544" i="8" s="1"/>
  <c r="R1549" i="8"/>
  <c r="U1549" i="8" s="1"/>
  <c r="V1549" i="8" s="1"/>
  <c r="X1549" i="8" s="1"/>
  <c r="AF1549" i="8"/>
  <c r="R1555" i="8"/>
  <c r="U1555" i="8" s="1"/>
  <c r="V1555" i="8" s="1"/>
  <c r="X1555" i="8" s="1"/>
  <c r="V1564" i="8"/>
  <c r="X1564" i="8" s="1"/>
  <c r="AG1583" i="8"/>
  <c r="AE1583" i="8"/>
  <c r="U1589" i="8"/>
  <c r="V1589" i="8" s="1"/>
  <c r="X1589" i="8" s="1"/>
  <c r="Z1728" i="8"/>
  <c r="Y1728" i="8"/>
  <c r="AA1728" i="8" s="1"/>
  <c r="AC1728" i="8" s="1"/>
  <c r="AF1472" i="8"/>
  <c r="T1483" i="8"/>
  <c r="AF1484" i="8"/>
  <c r="T1495" i="8"/>
  <c r="AF1496" i="8"/>
  <c r="T1507" i="8"/>
  <c r="AF1508" i="8"/>
  <c r="T1519" i="8"/>
  <c r="AF1520" i="8"/>
  <c r="AF1532" i="8"/>
  <c r="T1543" i="8"/>
  <c r="AG1543" i="8"/>
  <c r="AF1544" i="8"/>
  <c r="T1549" i="8"/>
  <c r="AF1556" i="8"/>
  <c r="AD1556" i="8"/>
  <c r="T1566" i="8"/>
  <c r="AF1566" i="8"/>
  <c r="R1566" i="8"/>
  <c r="U1566" i="8" s="1"/>
  <c r="V1566" i="8" s="1"/>
  <c r="X1566" i="8" s="1"/>
  <c r="T1567" i="8"/>
  <c r="R1567" i="8"/>
  <c r="U1567" i="8" s="1"/>
  <c r="V1567" i="8" s="1"/>
  <c r="X1567" i="8" s="1"/>
  <c r="Y1606" i="8"/>
  <c r="AA1606" i="8" s="1"/>
  <c r="AC1606" i="8" s="1"/>
  <c r="V1639" i="8"/>
  <c r="X1639" i="8" s="1"/>
  <c r="T1639" i="8"/>
  <c r="R1639" i="8"/>
  <c r="U1639" i="8" s="1"/>
  <c r="R1462" i="8"/>
  <c r="U1462" i="8" s="1"/>
  <c r="V1462" i="8" s="1"/>
  <c r="X1462" i="8" s="1"/>
  <c r="T1472" i="8"/>
  <c r="R1474" i="8"/>
  <c r="U1474" i="8" s="1"/>
  <c r="V1474" i="8" s="1"/>
  <c r="X1474" i="8" s="1"/>
  <c r="T1484" i="8"/>
  <c r="S1485" i="8"/>
  <c r="R1486" i="8"/>
  <c r="U1486" i="8" s="1"/>
  <c r="V1486" i="8" s="1"/>
  <c r="X1486" i="8" s="1"/>
  <c r="T1496" i="8"/>
  <c r="S1497" i="8"/>
  <c r="U1497" i="8" s="1"/>
  <c r="V1497" i="8" s="1"/>
  <c r="X1497" i="8" s="1"/>
  <c r="R1498" i="8"/>
  <c r="U1498" i="8" s="1"/>
  <c r="V1498" i="8" s="1"/>
  <c r="X1498" i="8" s="1"/>
  <c r="T1508" i="8"/>
  <c r="S1509" i="8"/>
  <c r="U1509" i="8" s="1"/>
  <c r="V1509" i="8" s="1"/>
  <c r="X1509" i="8" s="1"/>
  <c r="R1510" i="8"/>
  <c r="U1510" i="8" s="1"/>
  <c r="V1510" i="8" s="1"/>
  <c r="X1510" i="8" s="1"/>
  <c r="T1520" i="8"/>
  <c r="S1521" i="8"/>
  <c r="U1521" i="8" s="1"/>
  <c r="V1521" i="8" s="1"/>
  <c r="X1521" i="8" s="1"/>
  <c r="R1522" i="8"/>
  <c r="U1522" i="8" s="1"/>
  <c r="V1522" i="8" s="1"/>
  <c r="X1522" i="8" s="1"/>
  <c r="T1532" i="8"/>
  <c r="S1533" i="8"/>
  <c r="U1533" i="8" s="1"/>
  <c r="V1533" i="8" s="1"/>
  <c r="X1533" i="8" s="1"/>
  <c r="R1534" i="8"/>
  <c r="U1534" i="8" s="1"/>
  <c r="V1534" i="8" s="1"/>
  <c r="X1534" i="8" s="1"/>
  <c r="T1544" i="8"/>
  <c r="S1545" i="8"/>
  <c r="U1545" i="8" s="1"/>
  <c r="V1545" i="8" s="1"/>
  <c r="X1545" i="8" s="1"/>
  <c r="AG1546" i="8"/>
  <c r="U1553" i="8"/>
  <c r="V1553" i="8" s="1"/>
  <c r="X1553" i="8" s="1"/>
  <c r="AG1560" i="8"/>
  <c r="T1565" i="8"/>
  <c r="S1565" i="8"/>
  <c r="Y1570" i="8"/>
  <c r="AA1570" i="8" s="1"/>
  <c r="AC1570" i="8" s="1"/>
  <c r="V1600" i="8"/>
  <c r="X1600" i="8" s="1"/>
  <c r="T1603" i="8"/>
  <c r="R1603" i="8"/>
  <c r="U1603" i="8" s="1"/>
  <c r="V1603" i="8" s="1"/>
  <c r="X1603" i="8" s="1"/>
  <c r="T1449" i="8"/>
  <c r="R1451" i="8"/>
  <c r="U1451" i="8" s="1"/>
  <c r="V1451" i="8" s="1"/>
  <c r="X1451" i="8" s="1"/>
  <c r="AE1451" i="8"/>
  <c r="T1461" i="8"/>
  <c r="R1463" i="8"/>
  <c r="U1463" i="8" s="1"/>
  <c r="V1463" i="8" s="1"/>
  <c r="X1463" i="8" s="1"/>
  <c r="AE1463" i="8"/>
  <c r="AD1464" i="8"/>
  <c r="T1473" i="8"/>
  <c r="R1475" i="8"/>
  <c r="U1475" i="8" s="1"/>
  <c r="V1475" i="8" s="1"/>
  <c r="X1475" i="8" s="1"/>
  <c r="AE1475" i="8"/>
  <c r="AD1476" i="8"/>
  <c r="T1485" i="8"/>
  <c r="R1487" i="8"/>
  <c r="U1487" i="8" s="1"/>
  <c r="V1487" i="8" s="1"/>
  <c r="X1487" i="8" s="1"/>
  <c r="R1499" i="8"/>
  <c r="U1499" i="8" s="1"/>
  <c r="V1499" i="8" s="1"/>
  <c r="X1499" i="8" s="1"/>
  <c r="AD1500" i="8"/>
  <c r="R1511" i="8"/>
  <c r="U1511" i="8" s="1"/>
  <c r="V1511" i="8" s="1"/>
  <c r="X1511" i="8" s="1"/>
  <c r="AD1512" i="8"/>
  <c r="R1523" i="8"/>
  <c r="U1523" i="8" s="1"/>
  <c r="V1523" i="8" s="1"/>
  <c r="X1523" i="8" s="1"/>
  <c r="R1535" i="8"/>
  <c r="U1535" i="8" s="1"/>
  <c r="V1535" i="8" s="1"/>
  <c r="X1535" i="8" s="1"/>
  <c r="T1548" i="8"/>
  <c r="R1548" i="8"/>
  <c r="U1548" i="8" s="1"/>
  <c r="V1548" i="8" s="1"/>
  <c r="X1548" i="8" s="1"/>
  <c r="T1551" i="8"/>
  <c r="T1553" i="8"/>
  <c r="S1559" i="8"/>
  <c r="U1559" i="8" s="1"/>
  <c r="V1559" i="8" s="1"/>
  <c r="X1559" i="8" s="1"/>
  <c r="U1565" i="8"/>
  <c r="V1565" i="8" s="1"/>
  <c r="X1565" i="8" s="1"/>
  <c r="Z1594" i="8"/>
  <c r="AB1594" i="8" s="1"/>
  <c r="Z1643" i="8"/>
  <c r="Y1643" i="8"/>
  <c r="AA1643" i="8" s="1"/>
  <c r="AC1643" i="8" s="1"/>
  <c r="Z1644" i="8"/>
  <c r="AB1644" i="8" s="1"/>
  <c r="Y1644" i="8"/>
  <c r="AA1644" i="8" s="1"/>
  <c r="AC1644" i="8" s="1"/>
  <c r="Z1645" i="8"/>
  <c r="AB1645" i="8" s="1"/>
  <c r="Y1645" i="8"/>
  <c r="AA1645" i="8" s="1"/>
  <c r="AC1645" i="8" s="1"/>
  <c r="Z1646" i="8"/>
  <c r="AB1646" i="8" s="1"/>
  <c r="Y1646" i="8"/>
  <c r="AA1646" i="8" s="1"/>
  <c r="AC1646" i="8" s="1"/>
  <c r="Z1647" i="8"/>
  <c r="AB1647" i="8" s="1"/>
  <c r="Y1647" i="8"/>
  <c r="AA1647" i="8" s="1"/>
  <c r="AC1647" i="8" s="1"/>
  <c r="Z1746" i="8"/>
  <c r="Y1746" i="8"/>
  <c r="AA1746" i="8" s="1"/>
  <c r="AC1746" i="8" s="1"/>
  <c r="R1452" i="8"/>
  <c r="U1452" i="8" s="1"/>
  <c r="V1452" i="8" s="1"/>
  <c r="X1452" i="8" s="1"/>
  <c r="T1462" i="8"/>
  <c r="T1474" i="8"/>
  <c r="AE1476" i="8"/>
  <c r="T1486" i="8"/>
  <c r="AE1488" i="8"/>
  <c r="T1498" i="8"/>
  <c r="T1510" i="8"/>
  <c r="AE1512" i="8"/>
  <c r="T1522" i="8"/>
  <c r="AE1524" i="8"/>
  <c r="T1534" i="8"/>
  <c r="AE1536" i="8"/>
  <c r="V1551" i="8"/>
  <c r="X1551" i="8" s="1"/>
  <c r="AG1554" i="8"/>
  <c r="Y1582" i="8"/>
  <c r="AA1582" i="8" s="1"/>
  <c r="AC1582" i="8" s="1"/>
  <c r="U1621" i="8"/>
  <c r="V1621" i="8" s="1"/>
  <c r="X1621" i="8" s="1"/>
  <c r="T1627" i="8"/>
  <c r="R1627" i="8"/>
  <c r="U1627" i="8" s="1"/>
  <c r="V1627" i="8" s="1"/>
  <c r="X1627" i="8" s="1"/>
  <c r="Z1636" i="8"/>
  <c r="AB1636" i="8" s="1"/>
  <c r="Y1636" i="8"/>
  <c r="AA1636" i="8" s="1"/>
  <c r="AD1454" i="8"/>
  <c r="AD1466" i="8"/>
  <c r="AE1477" i="8"/>
  <c r="AD1478" i="8"/>
  <c r="S1524" i="8"/>
  <c r="U1524" i="8" s="1"/>
  <c r="V1524" i="8" s="1"/>
  <c r="X1524" i="8" s="1"/>
  <c r="S1536" i="8"/>
  <c r="U1536" i="8" s="1"/>
  <c r="V1536" i="8" s="1"/>
  <c r="X1536" i="8" s="1"/>
  <c r="AE1547" i="8"/>
  <c r="AG1548" i="8"/>
  <c r="T1554" i="8"/>
  <c r="R1554" i="8"/>
  <c r="U1554" i="8" s="1"/>
  <c r="V1554" i="8" s="1"/>
  <c r="X1554" i="8" s="1"/>
  <c r="T1559" i="8"/>
  <c r="T1560" i="8"/>
  <c r="R1560" i="8"/>
  <c r="U1560" i="8" s="1"/>
  <c r="V1560" i="8" s="1"/>
  <c r="X1560" i="8" s="1"/>
  <c r="V1579" i="8"/>
  <c r="X1579" i="8" s="1"/>
  <c r="T1579" i="8"/>
  <c r="R1579" i="8"/>
  <c r="U1579" i="8" s="1"/>
  <c r="AF1595" i="8"/>
  <c r="AF1596" i="8"/>
  <c r="AE1596" i="8"/>
  <c r="U1601" i="8"/>
  <c r="V1601" i="8" s="1"/>
  <c r="X1601" i="8" s="1"/>
  <c r="T1615" i="8"/>
  <c r="R1615" i="8"/>
  <c r="U1615" i="8" s="1"/>
  <c r="V1615" i="8" s="1"/>
  <c r="X1615" i="8" s="1"/>
  <c r="U1624" i="8"/>
  <c r="V1624" i="8" s="1"/>
  <c r="X1624" i="8" s="1"/>
  <c r="U1637" i="8"/>
  <c r="V1637" i="8" s="1"/>
  <c r="X1637" i="8" s="1"/>
  <c r="Y1721" i="8"/>
  <c r="AA1721" i="8" s="1"/>
  <c r="AC1721" i="8" s="1"/>
  <c r="Z1721" i="8"/>
  <c r="AG1595" i="8"/>
  <c r="AE1595" i="8"/>
  <c r="Z1609" i="8"/>
  <c r="AB1609" i="8" s="1"/>
  <c r="Y1609" i="8"/>
  <c r="AA1609" i="8" s="1"/>
  <c r="AC1609" i="8" s="1"/>
  <c r="V1612" i="8"/>
  <c r="X1612" i="8" s="1"/>
  <c r="T1659" i="8"/>
  <c r="S1659" i="8"/>
  <c r="U1659" i="8" s="1"/>
  <c r="V1659" i="8" s="1"/>
  <c r="X1659" i="8" s="1"/>
  <c r="Z1723" i="8"/>
  <c r="AB1723" i="8" s="1"/>
  <c r="Y1723" i="8"/>
  <c r="AA1723" i="8" s="1"/>
  <c r="AC1723" i="8" s="1"/>
  <c r="T1552" i="8"/>
  <c r="V1562" i="8"/>
  <c r="X1562" i="8" s="1"/>
  <c r="T1564" i="8"/>
  <c r="AG1564" i="8"/>
  <c r="AF1565" i="8"/>
  <c r="AE1566" i="8"/>
  <c r="V1574" i="8"/>
  <c r="X1574" i="8" s="1"/>
  <c r="T1576" i="8"/>
  <c r="AG1576" i="8"/>
  <c r="S1577" i="8"/>
  <c r="U1577" i="8" s="1"/>
  <c r="V1577" i="8" s="1"/>
  <c r="X1577" i="8" s="1"/>
  <c r="AF1577" i="8"/>
  <c r="R1578" i="8"/>
  <c r="U1578" i="8" s="1"/>
  <c r="V1578" i="8" s="1"/>
  <c r="X1578" i="8" s="1"/>
  <c r="V1586" i="8"/>
  <c r="X1586" i="8" s="1"/>
  <c r="T1588" i="8"/>
  <c r="AG1588" i="8"/>
  <c r="S1589" i="8"/>
  <c r="R1590" i="8"/>
  <c r="U1590" i="8" s="1"/>
  <c r="V1590" i="8" s="1"/>
  <c r="X1590" i="8" s="1"/>
  <c r="AD1591" i="8"/>
  <c r="V1598" i="8"/>
  <c r="X1598" i="8" s="1"/>
  <c r="AG1600" i="8"/>
  <c r="S1601" i="8"/>
  <c r="R1602" i="8"/>
  <c r="U1602" i="8" s="1"/>
  <c r="V1602" i="8" s="1"/>
  <c r="X1602" i="8" s="1"/>
  <c r="AD1603" i="8"/>
  <c r="AG1612" i="8"/>
  <c r="S1613" i="8"/>
  <c r="U1613" i="8" s="1"/>
  <c r="V1613" i="8" s="1"/>
  <c r="X1613" i="8" s="1"/>
  <c r="AF1613" i="8"/>
  <c r="R1614" i="8"/>
  <c r="U1614" i="8" s="1"/>
  <c r="V1614" i="8" s="1"/>
  <c r="X1614" i="8" s="1"/>
  <c r="AD1615" i="8"/>
  <c r="AG1624" i="8"/>
  <c r="S1625" i="8"/>
  <c r="U1625" i="8" s="1"/>
  <c r="V1625" i="8" s="1"/>
  <c r="X1625" i="8" s="1"/>
  <c r="AF1625" i="8"/>
  <c r="R1626" i="8"/>
  <c r="U1626" i="8" s="1"/>
  <c r="V1626" i="8" s="1"/>
  <c r="X1626" i="8" s="1"/>
  <c r="AD1627" i="8"/>
  <c r="AG1636" i="8"/>
  <c r="AF1637" i="8"/>
  <c r="R1638" i="8"/>
  <c r="U1638" i="8" s="1"/>
  <c r="V1638" i="8" s="1"/>
  <c r="X1638" i="8" s="1"/>
  <c r="AD1639" i="8"/>
  <c r="AD1647" i="8"/>
  <c r="AE1648" i="8"/>
  <c r="U1649" i="8"/>
  <c r="V1649" i="8" s="1"/>
  <c r="X1649" i="8" s="1"/>
  <c r="AG1663" i="8"/>
  <c r="AF1663" i="8"/>
  <c r="T1669" i="8"/>
  <c r="V1696" i="8"/>
  <c r="X1696" i="8" s="1"/>
  <c r="T1696" i="8"/>
  <c r="R1696" i="8"/>
  <c r="U1696" i="8" s="1"/>
  <c r="V1697" i="8"/>
  <c r="X1697" i="8" s="1"/>
  <c r="U1727" i="8"/>
  <c r="V1727" i="8" s="1"/>
  <c r="X1727" i="8" s="1"/>
  <c r="AG1737" i="8"/>
  <c r="AF1737" i="8"/>
  <c r="AD1737" i="8"/>
  <c r="Z1752" i="8"/>
  <c r="AB1752" i="8" s="1"/>
  <c r="Y1752" i="8"/>
  <c r="AA1752" i="8" s="1"/>
  <c r="AC1752" i="8" s="1"/>
  <c r="Z1765" i="8"/>
  <c r="AB1765" i="8" s="1"/>
  <c r="Y1765" i="8"/>
  <c r="AA1765" i="8" s="1"/>
  <c r="AC1765" i="8" s="1"/>
  <c r="Z1766" i="8"/>
  <c r="AB1766" i="8" s="1"/>
  <c r="Y1766" i="8"/>
  <c r="AA1766" i="8" s="1"/>
  <c r="Z1776" i="8"/>
  <c r="Y1776" i="8"/>
  <c r="AA1776" i="8" s="1"/>
  <c r="AC1776" i="8" s="1"/>
  <c r="Z1777" i="8"/>
  <c r="AB1777" i="8" s="1"/>
  <c r="Y1777" i="8"/>
  <c r="AA1777" i="8" s="1"/>
  <c r="AC1777" i="8" s="1"/>
  <c r="V1563" i="8"/>
  <c r="X1563" i="8" s="1"/>
  <c r="AE1567" i="8"/>
  <c r="AD1568" i="8"/>
  <c r="V1575" i="8"/>
  <c r="X1575" i="8" s="1"/>
  <c r="AE1579" i="8"/>
  <c r="V1587" i="8"/>
  <c r="X1587" i="8" s="1"/>
  <c r="AF1590" i="8"/>
  <c r="AD1592" i="8"/>
  <c r="V1599" i="8"/>
  <c r="X1599" i="8" s="1"/>
  <c r="AF1626" i="8"/>
  <c r="T1637" i="8"/>
  <c r="AF1638" i="8"/>
  <c r="AD1640" i="8"/>
  <c r="AD1646" i="8"/>
  <c r="AE1647" i="8"/>
  <c r="AF1648" i="8"/>
  <c r="AE1651" i="8"/>
  <c r="T1652" i="8"/>
  <c r="S1669" i="8"/>
  <c r="U1669" i="8" s="1"/>
  <c r="V1669" i="8" s="1"/>
  <c r="X1669" i="8" s="1"/>
  <c r="T1670" i="8"/>
  <c r="U1678" i="8"/>
  <c r="V1678" i="8" s="1"/>
  <c r="X1678" i="8" s="1"/>
  <c r="V1687" i="8"/>
  <c r="X1687" i="8" s="1"/>
  <c r="U1688" i="8"/>
  <c r="V1688" i="8" s="1"/>
  <c r="X1688" i="8" s="1"/>
  <c r="AG1711" i="8"/>
  <c r="AF1711" i="8"/>
  <c r="AD1711" i="8"/>
  <c r="U1726" i="8"/>
  <c r="V1726" i="8" s="1"/>
  <c r="X1726" i="8" s="1"/>
  <c r="T1758" i="8"/>
  <c r="AF1758" i="8"/>
  <c r="R1758" i="8"/>
  <c r="U1758" i="8" s="1"/>
  <c r="V1758" i="8" s="1"/>
  <c r="X1758" i="8" s="1"/>
  <c r="Z1788" i="8"/>
  <c r="AB1788" i="8" s="1"/>
  <c r="Y1788" i="8"/>
  <c r="AA1788" i="8" s="1"/>
  <c r="AC1788" i="8" s="1"/>
  <c r="Z1789" i="8"/>
  <c r="AB1789" i="8" s="1"/>
  <c r="Y1789" i="8"/>
  <c r="AA1789" i="8" s="1"/>
  <c r="AC1789" i="8" s="1"/>
  <c r="Z1824" i="8"/>
  <c r="AB1824" i="8" s="1"/>
  <c r="Y1824" i="8"/>
  <c r="AA1824" i="8" s="1"/>
  <c r="AC1824" i="8" s="1"/>
  <c r="AD1557" i="8"/>
  <c r="AF1567" i="8"/>
  <c r="R1568" i="8"/>
  <c r="U1568" i="8" s="1"/>
  <c r="V1568" i="8" s="1"/>
  <c r="X1568" i="8" s="1"/>
  <c r="AD1569" i="8"/>
  <c r="T1578" i="8"/>
  <c r="AF1579" i="8"/>
  <c r="R1580" i="8"/>
  <c r="U1580" i="8" s="1"/>
  <c r="V1580" i="8" s="1"/>
  <c r="X1580" i="8" s="1"/>
  <c r="AE1580" i="8"/>
  <c r="T1590" i="8"/>
  <c r="AF1591" i="8"/>
  <c r="R1592" i="8"/>
  <c r="U1592" i="8" s="1"/>
  <c r="V1592" i="8" s="1"/>
  <c r="X1592" i="8" s="1"/>
  <c r="T1602" i="8"/>
  <c r="R1604" i="8"/>
  <c r="U1604" i="8" s="1"/>
  <c r="V1604" i="8" s="1"/>
  <c r="X1604" i="8" s="1"/>
  <c r="AE1604" i="8"/>
  <c r="T1614" i="8"/>
  <c r="R1616" i="8"/>
  <c r="U1616" i="8" s="1"/>
  <c r="V1616" i="8" s="1"/>
  <c r="X1616" i="8" s="1"/>
  <c r="AE1616" i="8"/>
  <c r="T1626" i="8"/>
  <c r="R1628" i="8"/>
  <c r="U1628" i="8" s="1"/>
  <c r="V1628" i="8" s="1"/>
  <c r="X1628" i="8" s="1"/>
  <c r="AE1628" i="8"/>
  <c r="T1638" i="8"/>
  <c r="R1640" i="8"/>
  <c r="U1640" i="8" s="1"/>
  <c r="V1640" i="8" s="1"/>
  <c r="X1640" i="8" s="1"/>
  <c r="AE1644" i="8"/>
  <c r="AE1645" i="8"/>
  <c r="AE1646" i="8"/>
  <c r="R1648" i="8"/>
  <c r="U1648" i="8" s="1"/>
  <c r="V1648" i="8" s="1"/>
  <c r="X1648" i="8" s="1"/>
  <c r="T1649" i="8"/>
  <c r="AG1651" i="8"/>
  <c r="AF1656" i="8"/>
  <c r="Z1680" i="8"/>
  <c r="AB1680" i="8" s="1"/>
  <c r="Y1680" i="8"/>
  <c r="AA1680" i="8" s="1"/>
  <c r="Z1800" i="8"/>
  <c r="AB1800" i="8" s="1"/>
  <c r="Y1800" i="8"/>
  <c r="AA1800" i="8" s="1"/>
  <c r="R1557" i="8"/>
  <c r="U1557" i="8" s="1"/>
  <c r="V1557" i="8" s="1"/>
  <c r="X1557" i="8" s="1"/>
  <c r="AF1568" i="8"/>
  <c r="R1569" i="8"/>
  <c r="U1569" i="8" s="1"/>
  <c r="V1569" i="8" s="1"/>
  <c r="X1569" i="8" s="1"/>
  <c r="AF1580" i="8"/>
  <c r="R1581" i="8"/>
  <c r="U1581" i="8" s="1"/>
  <c r="V1581" i="8" s="1"/>
  <c r="X1581" i="8" s="1"/>
  <c r="AF1592" i="8"/>
  <c r="AF1604" i="8"/>
  <c r="R1605" i="8"/>
  <c r="U1605" i="8" s="1"/>
  <c r="V1605" i="8" s="1"/>
  <c r="X1605" i="8" s="1"/>
  <c r="AF1616" i="8"/>
  <c r="R1617" i="8"/>
  <c r="U1617" i="8" s="1"/>
  <c r="V1617" i="8" s="1"/>
  <c r="X1617" i="8" s="1"/>
  <c r="AF1628" i="8"/>
  <c r="R1629" i="8"/>
  <c r="U1629" i="8" s="1"/>
  <c r="V1629" i="8" s="1"/>
  <c r="X1629" i="8" s="1"/>
  <c r="AF1640" i="8"/>
  <c r="R1641" i="8"/>
  <c r="U1641" i="8" s="1"/>
  <c r="V1641" i="8" s="1"/>
  <c r="X1641" i="8" s="1"/>
  <c r="AF1643" i="8"/>
  <c r="AF1644" i="8"/>
  <c r="AF1645" i="8"/>
  <c r="AF1646" i="8"/>
  <c r="U1654" i="8"/>
  <c r="V1654" i="8" s="1"/>
  <c r="X1654" i="8" s="1"/>
  <c r="R1656" i="8"/>
  <c r="U1656" i="8" s="1"/>
  <c r="V1656" i="8" s="1"/>
  <c r="X1656" i="8" s="1"/>
  <c r="V1663" i="8"/>
  <c r="X1663" i="8" s="1"/>
  <c r="U1666" i="8"/>
  <c r="V1666" i="8" s="1"/>
  <c r="X1666" i="8" s="1"/>
  <c r="R1670" i="8"/>
  <c r="U1670" i="8" s="1"/>
  <c r="V1670" i="8" s="1"/>
  <c r="X1670" i="8" s="1"/>
  <c r="U1702" i="8"/>
  <c r="V1702" i="8" s="1"/>
  <c r="X1702" i="8" s="1"/>
  <c r="AG1710" i="8"/>
  <c r="AF1710" i="8"/>
  <c r="AE1710" i="8"/>
  <c r="AD1710" i="8"/>
  <c r="T1729" i="8"/>
  <c r="S1729" i="8"/>
  <c r="U1729" i="8" s="1"/>
  <c r="V1729" i="8" s="1"/>
  <c r="X1729" i="8" s="1"/>
  <c r="T1730" i="8"/>
  <c r="R1730" i="8"/>
  <c r="U1730" i="8" s="1"/>
  <c r="V1730" i="8" s="1"/>
  <c r="X1730" i="8" s="1"/>
  <c r="AG1743" i="8"/>
  <c r="AF1743" i="8"/>
  <c r="AE1743" i="8"/>
  <c r="AE1570" i="8"/>
  <c r="AE1582" i="8"/>
  <c r="AE1594" i="8"/>
  <c r="AE1606" i="8"/>
  <c r="AE1618" i="8"/>
  <c r="AE1630" i="8"/>
  <c r="T1648" i="8"/>
  <c r="AE1653" i="8"/>
  <c r="R1658" i="8"/>
  <c r="U1658" i="8" s="1"/>
  <c r="V1658" i="8" s="1"/>
  <c r="X1658" i="8" s="1"/>
  <c r="AF1658" i="8"/>
  <c r="AD1658" i="8"/>
  <c r="S1661" i="8"/>
  <c r="U1661" i="8" s="1"/>
  <c r="V1661" i="8" s="1"/>
  <c r="X1661" i="8" s="1"/>
  <c r="T1671" i="8"/>
  <c r="S1671" i="8"/>
  <c r="U1671" i="8" s="1"/>
  <c r="V1671" i="8" s="1"/>
  <c r="X1671" i="8" s="1"/>
  <c r="AG1675" i="8"/>
  <c r="AF1675" i="8"/>
  <c r="AD1675" i="8"/>
  <c r="U1681" i="8"/>
  <c r="V1681" i="8" s="1"/>
  <c r="X1681" i="8" s="1"/>
  <c r="Y1686" i="8"/>
  <c r="AA1686" i="8" s="1"/>
  <c r="AC1686" i="8" s="1"/>
  <c r="V1692" i="8"/>
  <c r="X1692" i="8" s="1"/>
  <c r="V1733" i="8"/>
  <c r="X1733" i="8" s="1"/>
  <c r="AG1848" i="8"/>
  <c r="AE1848" i="8"/>
  <c r="AF1570" i="8"/>
  <c r="AF1582" i="8"/>
  <c r="AF1594" i="8"/>
  <c r="AF1606" i="8"/>
  <c r="R1619" i="8"/>
  <c r="U1619" i="8" s="1"/>
  <c r="V1619" i="8" s="1"/>
  <c r="X1619" i="8" s="1"/>
  <c r="R1631" i="8"/>
  <c r="U1631" i="8" s="1"/>
  <c r="V1631" i="8" s="1"/>
  <c r="X1631" i="8" s="1"/>
  <c r="T1643" i="8"/>
  <c r="AE1650" i="8"/>
  <c r="R1651" i="8"/>
  <c r="U1651" i="8" s="1"/>
  <c r="V1651" i="8" s="1"/>
  <c r="X1651" i="8" s="1"/>
  <c r="T1661" i="8"/>
  <c r="AE1662" i="8"/>
  <c r="AF1664" i="8"/>
  <c r="AE1664" i="8"/>
  <c r="AG1674" i="8"/>
  <c r="AF1674" i="8"/>
  <c r="AE1674" i="8"/>
  <c r="AD1674" i="8"/>
  <c r="AF1677" i="8"/>
  <c r="AD1677" i="8"/>
  <c r="T1681" i="8"/>
  <c r="V1682" i="8"/>
  <c r="X1682" i="8" s="1"/>
  <c r="T1682" i="8"/>
  <c r="U1704" i="8"/>
  <c r="V1704" i="8" s="1"/>
  <c r="X1704" i="8" s="1"/>
  <c r="U1705" i="8"/>
  <c r="V1705" i="8" s="1"/>
  <c r="X1705" i="8" s="1"/>
  <c r="V1706" i="8"/>
  <c r="X1706" i="8" s="1"/>
  <c r="T1706" i="8"/>
  <c r="R1706" i="8"/>
  <c r="U1706" i="8" s="1"/>
  <c r="Z1812" i="8"/>
  <c r="AB1812" i="8" s="1"/>
  <c r="Y1812" i="8"/>
  <c r="AA1812" i="8" s="1"/>
  <c r="AC1812" i="8" s="1"/>
  <c r="AE1548" i="8"/>
  <c r="T1558" i="8"/>
  <c r="AE1560" i="8"/>
  <c r="AD1561" i="8"/>
  <c r="T1570" i="8"/>
  <c r="S1571" i="8"/>
  <c r="U1571" i="8" s="1"/>
  <c r="V1571" i="8" s="1"/>
  <c r="X1571" i="8" s="1"/>
  <c r="R1572" i="8"/>
  <c r="U1572" i="8" s="1"/>
  <c r="V1572" i="8" s="1"/>
  <c r="X1572" i="8" s="1"/>
  <c r="AE1572" i="8"/>
  <c r="AD1573" i="8"/>
  <c r="T1582" i="8"/>
  <c r="S1583" i="8"/>
  <c r="U1583" i="8" s="1"/>
  <c r="V1583" i="8" s="1"/>
  <c r="X1583" i="8" s="1"/>
  <c r="R1584" i="8"/>
  <c r="U1584" i="8" s="1"/>
  <c r="V1584" i="8" s="1"/>
  <c r="X1584" i="8" s="1"/>
  <c r="T1594" i="8"/>
  <c r="S1595" i="8"/>
  <c r="U1595" i="8" s="1"/>
  <c r="V1595" i="8" s="1"/>
  <c r="X1595" i="8" s="1"/>
  <c r="R1596" i="8"/>
  <c r="U1596" i="8" s="1"/>
  <c r="V1596" i="8" s="1"/>
  <c r="X1596" i="8" s="1"/>
  <c r="AD1597" i="8"/>
  <c r="S1607" i="8"/>
  <c r="U1607" i="8" s="1"/>
  <c r="V1607" i="8" s="1"/>
  <c r="X1607" i="8" s="1"/>
  <c r="R1608" i="8"/>
  <c r="U1608" i="8" s="1"/>
  <c r="V1608" i="8" s="1"/>
  <c r="X1608" i="8" s="1"/>
  <c r="AD1609" i="8"/>
  <c r="R1620" i="8"/>
  <c r="U1620" i="8" s="1"/>
  <c r="V1620" i="8" s="1"/>
  <c r="X1620" i="8" s="1"/>
  <c r="R1632" i="8"/>
  <c r="U1632" i="8" s="1"/>
  <c r="V1632" i="8" s="1"/>
  <c r="X1632" i="8" s="1"/>
  <c r="AF1650" i="8"/>
  <c r="T1651" i="8"/>
  <c r="T1653" i="8"/>
  <c r="T1658" i="8"/>
  <c r="U1664" i="8"/>
  <c r="T1672" i="8"/>
  <c r="R1672" i="8"/>
  <c r="U1672" i="8" s="1"/>
  <c r="V1672" i="8" s="1"/>
  <c r="X1672" i="8" s="1"/>
  <c r="AG1676" i="8"/>
  <c r="AF1676" i="8"/>
  <c r="AE1676" i="8"/>
  <c r="T1705" i="8"/>
  <c r="S1705" i="8"/>
  <c r="V1709" i="8"/>
  <c r="X1709" i="8" s="1"/>
  <c r="V1716" i="8"/>
  <c r="X1716" i="8" s="1"/>
  <c r="Y1722" i="8"/>
  <c r="AA1722" i="8" s="1"/>
  <c r="AC1722" i="8" s="1"/>
  <c r="AG1769" i="8"/>
  <c r="S1769" i="8"/>
  <c r="AG1895" i="8"/>
  <c r="AF1895" i="8"/>
  <c r="AE1895" i="8"/>
  <c r="AD1665" i="8"/>
  <c r="Y1673" i="8"/>
  <c r="AA1673" i="8" s="1"/>
  <c r="AC1673" i="8" s="1"/>
  <c r="T1683" i="8"/>
  <c r="S1683" i="8"/>
  <c r="U1683" i="8" s="1"/>
  <c r="V1683" i="8" s="1"/>
  <c r="X1683" i="8" s="1"/>
  <c r="AG1687" i="8"/>
  <c r="AF1687" i="8"/>
  <c r="AE1687" i="8"/>
  <c r="T1693" i="8"/>
  <c r="T1694" i="8"/>
  <c r="Z1699" i="8"/>
  <c r="AB1699" i="8" s="1"/>
  <c r="Y1699" i="8"/>
  <c r="AA1699" i="8" s="1"/>
  <c r="AC1699" i="8" s="1"/>
  <c r="Z1714" i="8"/>
  <c r="AB1714" i="8" s="1"/>
  <c r="Y1714" i="8"/>
  <c r="AA1714" i="8" s="1"/>
  <c r="AC1714" i="8" s="1"/>
  <c r="AG1723" i="8"/>
  <c r="AF1723" i="8"/>
  <c r="AE1723" i="8"/>
  <c r="T1741" i="8"/>
  <c r="R1741" i="8"/>
  <c r="U1741" i="8" s="1"/>
  <c r="V1741" i="8" s="1"/>
  <c r="X1741" i="8" s="1"/>
  <c r="T1780" i="8"/>
  <c r="R1780" i="8"/>
  <c r="U1780" i="8" s="1"/>
  <c r="V1780" i="8" s="1"/>
  <c r="X1780" i="8" s="1"/>
  <c r="Y1839" i="8"/>
  <c r="AA1839" i="8" s="1"/>
  <c r="AC1839" i="8" s="1"/>
  <c r="Z1839" i="8"/>
  <c r="AB1839" i="8" s="1"/>
  <c r="S1621" i="8"/>
  <c r="S1633" i="8"/>
  <c r="U1633" i="8" s="1"/>
  <c r="V1633" i="8" s="1"/>
  <c r="X1633" i="8" s="1"/>
  <c r="AF1642" i="8"/>
  <c r="AE1643" i="8"/>
  <c r="AE1649" i="8"/>
  <c r="AF1652" i="8"/>
  <c r="R1653" i="8"/>
  <c r="U1653" i="8" s="1"/>
  <c r="V1653" i="8" s="1"/>
  <c r="X1653" i="8" s="1"/>
  <c r="AG1653" i="8"/>
  <c r="AE1655" i="8"/>
  <c r="AG1655" i="8"/>
  <c r="R1660" i="8"/>
  <c r="U1660" i="8" s="1"/>
  <c r="V1660" i="8" s="1"/>
  <c r="X1660" i="8" s="1"/>
  <c r="T1664" i="8"/>
  <c r="AG1665" i="8"/>
  <c r="V1668" i="8"/>
  <c r="X1668" i="8" s="1"/>
  <c r="AG1686" i="8"/>
  <c r="AF1686" i="8"/>
  <c r="AE1686" i="8"/>
  <c r="AD1686" i="8"/>
  <c r="AF1689" i="8"/>
  <c r="AE1689" i="8"/>
  <c r="S1693" i="8"/>
  <c r="U1693" i="8" s="1"/>
  <c r="V1693" i="8" s="1"/>
  <c r="X1693" i="8" s="1"/>
  <c r="T1791" i="8"/>
  <c r="S1791" i="8"/>
  <c r="Z1934" i="8"/>
  <c r="AB1934" i="8" s="1"/>
  <c r="Y1934" i="8"/>
  <c r="AA1934" i="8" s="1"/>
  <c r="AC1934" i="8" s="1"/>
  <c r="S1610" i="8"/>
  <c r="U1610" i="8" s="1"/>
  <c r="V1610" i="8" s="1"/>
  <c r="X1610" i="8" s="1"/>
  <c r="R1611" i="8"/>
  <c r="U1611" i="8" s="1"/>
  <c r="V1611" i="8" s="1"/>
  <c r="X1611" i="8" s="1"/>
  <c r="S1622" i="8"/>
  <c r="U1622" i="8" s="1"/>
  <c r="V1622" i="8" s="1"/>
  <c r="X1622" i="8" s="1"/>
  <c r="R1623" i="8"/>
  <c r="U1623" i="8" s="1"/>
  <c r="V1623" i="8" s="1"/>
  <c r="X1623" i="8" s="1"/>
  <c r="S1634" i="8"/>
  <c r="U1634" i="8" s="1"/>
  <c r="V1634" i="8" s="1"/>
  <c r="X1634" i="8" s="1"/>
  <c r="R1635" i="8"/>
  <c r="U1635" i="8" s="1"/>
  <c r="V1635" i="8" s="1"/>
  <c r="X1635" i="8" s="1"/>
  <c r="R1650" i="8"/>
  <c r="U1650" i="8" s="1"/>
  <c r="V1650" i="8" s="1"/>
  <c r="X1650" i="8" s="1"/>
  <c r="AG1652" i="8"/>
  <c r="AG1657" i="8"/>
  <c r="AE1657" i="8"/>
  <c r="T1662" i="8"/>
  <c r="V1664" i="8"/>
  <c r="X1664" i="8" s="1"/>
  <c r="T1684" i="8"/>
  <c r="R1684" i="8"/>
  <c r="U1684" i="8" s="1"/>
  <c r="V1684" i="8" s="1"/>
  <c r="X1684" i="8" s="1"/>
  <c r="AG1688" i="8"/>
  <c r="AF1688" i="8"/>
  <c r="AE1688" i="8"/>
  <c r="AG1689" i="8"/>
  <c r="R1694" i="8"/>
  <c r="U1694" i="8" s="1"/>
  <c r="V1694" i="8" s="1"/>
  <c r="X1694" i="8" s="1"/>
  <c r="V1695" i="8"/>
  <c r="X1695" i="8" s="1"/>
  <c r="T1695" i="8"/>
  <c r="S1695" i="8"/>
  <c r="U1695" i="8" s="1"/>
  <c r="AG1699" i="8"/>
  <c r="AF1699" i="8"/>
  <c r="AE1699" i="8"/>
  <c r="AG1722" i="8"/>
  <c r="AF1722" i="8"/>
  <c r="AE1722" i="8"/>
  <c r="AD1722" i="8"/>
  <c r="S1736" i="8"/>
  <c r="U1736" i="8" s="1"/>
  <c r="T1736" i="8"/>
  <c r="T1742" i="8"/>
  <c r="S1742" i="8"/>
  <c r="U1742" i="8" s="1"/>
  <c r="V1742" i="8" s="1"/>
  <c r="X1742" i="8" s="1"/>
  <c r="Z1753" i="8"/>
  <c r="AB1753" i="8" s="1"/>
  <c r="Y1753" i="8"/>
  <c r="AA1753" i="8" s="1"/>
  <c r="AC1753" i="8" s="1"/>
  <c r="AE1656" i="8"/>
  <c r="T1660" i="8"/>
  <c r="AE1663" i="8"/>
  <c r="T1665" i="8"/>
  <c r="R1665" i="8"/>
  <c r="U1665" i="8" s="1"/>
  <c r="V1665" i="8" s="1"/>
  <c r="X1665" i="8" s="1"/>
  <c r="V1675" i="8"/>
  <c r="X1675" i="8" s="1"/>
  <c r="U1676" i="8"/>
  <c r="V1676" i="8" s="1"/>
  <c r="X1676" i="8" s="1"/>
  <c r="V1685" i="8"/>
  <c r="X1685" i="8" s="1"/>
  <c r="T1717" i="8"/>
  <c r="S1717" i="8"/>
  <c r="U1717" i="8" s="1"/>
  <c r="V1717" i="8" s="1"/>
  <c r="X1717" i="8" s="1"/>
  <c r="T1718" i="8"/>
  <c r="R1718" i="8"/>
  <c r="U1718" i="8" s="1"/>
  <c r="V1718" i="8" s="1"/>
  <c r="X1718" i="8" s="1"/>
  <c r="V1743" i="8"/>
  <c r="X1743" i="8" s="1"/>
  <c r="Y1807" i="8"/>
  <c r="AA1807" i="8" s="1"/>
  <c r="Z1807" i="8"/>
  <c r="AB1807" i="8" s="1"/>
  <c r="AG1810" i="8"/>
  <c r="T1655" i="8"/>
  <c r="T1667" i="8"/>
  <c r="AG1667" i="8"/>
  <c r="AF1668" i="8"/>
  <c r="AE1669" i="8"/>
  <c r="T1679" i="8"/>
  <c r="AG1679" i="8"/>
  <c r="AF1680" i="8"/>
  <c r="AE1681" i="8"/>
  <c r="AD1682" i="8"/>
  <c r="T1691" i="8"/>
  <c r="AG1691" i="8"/>
  <c r="AF1692" i="8"/>
  <c r="AE1693" i="8"/>
  <c r="T1703" i="8"/>
  <c r="AG1703" i="8"/>
  <c r="AF1704" i="8"/>
  <c r="AE1705" i="8"/>
  <c r="AD1706" i="8"/>
  <c r="T1715" i="8"/>
  <c r="AG1715" i="8"/>
  <c r="AF1716" i="8"/>
  <c r="AE1717" i="8"/>
  <c r="AD1718" i="8"/>
  <c r="T1727" i="8"/>
  <c r="AG1727" i="8"/>
  <c r="AF1728" i="8"/>
  <c r="AE1729" i="8"/>
  <c r="AD1734" i="8"/>
  <c r="T1735" i="8"/>
  <c r="AE1735" i="8"/>
  <c r="T1743" i="8"/>
  <c r="AD1753" i="8"/>
  <c r="AG1767" i="8"/>
  <c r="V1770" i="8"/>
  <c r="X1770" i="8" s="1"/>
  <c r="T1770" i="8"/>
  <c r="R1770" i="8"/>
  <c r="U1770" i="8" s="1"/>
  <c r="U1791" i="8"/>
  <c r="V1791" i="8" s="1"/>
  <c r="X1791" i="8" s="1"/>
  <c r="AF1811" i="8"/>
  <c r="Z1813" i="8"/>
  <c r="AB1813" i="8" s="1"/>
  <c r="Y1813" i="8"/>
  <c r="AA1813" i="8" s="1"/>
  <c r="AC1813" i="8" s="1"/>
  <c r="U1825" i="8"/>
  <c r="V1825" i="8" s="1"/>
  <c r="X1825" i="8" s="1"/>
  <c r="U1831" i="8"/>
  <c r="V1831" i="8" s="1"/>
  <c r="X1831" i="8" s="1"/>
  <c r="AF1908" i="8"/>
  <c r="Z1910" i="8"/>
  <c r="AB1910" i="8" s="1"/>
  <c r="Y1910" i="8"/>
  <c r="AA1910" i="8" s="1"/>
  <c r="AC1910" i="8" s="1"/>
  <c r="Z2099" i="8"/>
  <c r="AB2099" i="8" s="1"/>
  <c r="Y2099" i="8"/>
  <c r="AA2099" i="8" s="1"/>
  <c r="AC2099" i="8" s="1"/>
  <c r="AF1740" i="8"/>
  <c r="R1745" i="8"/>
  <c r="U1745" i="8" s="1"/>
  <c r="V1745" i="8" s="1"/>
  <c r="X1745" i="8" s="1"/>
  <c r="T1755" i="8"/>
  <c r="AF1773" i="8"/>
  <c r="AD1773" i="8"/>
  <c r="T1792" i="8"/>
  <c r="T1803" i="8"/>
  <c r="Z1814" i="8"/>
  <c r="AB1814" i="8" s="1"/>
  <c r="Y1814" i="8"/>
  <c r="AA1814" i="8" s="1"/>
  <c r="Z1841" i="8"/>
  <c r="AB1841" i="8" s="1"/>
  <c r="Y1841" i="8"/>
  <c r="AA1841" i="8" s="1"/>
  <c r="Z1842" i="8"/>
  <c r="Y1842" i="8"/>
  <c r="AA1842" i="8" s="1"/>
  <c r="AC1842" i="8" s="1"/>
  <c r="Z1864" i="8"/>
  <c r="AB1864" i="8" s="1"/>
  <c r="Y1864" i="8"/>
  <c r="AA1864" i="8" s="1"/>
  <c r="AC1864" i="8" s="1"/>
  <c r="Z1888" i="8"/>
  <c r="AB1888" i="8" s="1"/>
  <c r="Y1888" i="8"/>
  <c r="AA1888" i="8" s="1"/>
  <c r="AC1888" i="8" s="1"/>
  <c r="Z1921" i="8"/>
  <c r="AB1921" i="8" s="1"/>
  <c r="Y1921" i="8"/>
  <c r="AA1921" i="8" s="1"/>
  <c r="AC1921" i="8" s="1"/>
  <c r="Z2047" i="8"/>
  <c r="AB2047" i="8" s="1"/>
  <c r="Y2047" i="8"/>
  <c r="AA2047" i="8" s="1"/>
  <c r="V1655" i="8"/>
  <c r="X1655" i="8" s="1"/>
  <c r="V1667" i="8"/>
  <c r="X1667" i="8" s="1"/>
  <c r="AF1670" i="8"/>
  <c r="V1679" i="8"/>
  <c r="X1679" i="8" s="1"/>
  <c r="AF1682" i="8"/>
  <c r="V1691" i="8"/>
  <c r="X1691" i="8" s="1"/>
  <c r="AF1694" i="8"/>
  <c r="V1703" i="8"/>
  <c r="X1703" i="8" s="1"/>
  <c r="AF1706" i="8"/>
  <c r="V1715" i="8"/>
  <c r="X1715" i="8" s="1"/>
  <c r="AF1718" i="8"/>
  <c r="AF1730" i="8"/>
  <c r="AF1734" i="8"/>
  <c r="AG1740" i="8"/>
  <c r="AF1751" i="8"/>
  <c r="AF1754" i="8"/>
  <c r="AG1760" i="8"/>
  <c r="AE1760" i="8"/>
  <c r="AF1761" i="8"/>
  <c r="AG1772" i="8"/>
  <c r="AE1772" i="8"/>
  <c r="AG1773" i="8"/>
  <c r="T1781" i="8"/>
  <c r="AF1781" i="8"/>
  <c r="R1781" i="8"/>
  <c r="U1781" i="8" s="1"/>
  <c r="V1781" i="8" s="1"/>
  <c r="X1781" i="8" s="1"/>
  <c r="AF1816" i="8"/>
  <c r="U1834" i="8"/>
  <c r="T1835" i="8"/>
  <c r="R1835" i="8"/>
  <c r="U1835" i="8" s="1"/>
  <c r="V1835" i="8" s="1"/>
  <c r="X1835" i="8" s="1"/>
  <c r="AG1847" i="8"/>
  <c r="AF1847" i="8"/>
  <c r="AE1847" i="8"/>
  <c r="Z1923" i="8"/>
  <c r="AB1923" i="8" s="1"/>
  <c r="Y1923" i="8"/>
  <c r="AA1923" i="8" s="1"/>
  <c r="AC1923" i="8" s="1"/>
  <c r="AE1672" i="8"/>
  <c r="AD1673" i="8"/>
  <c r="AE1684" i="8"/>
  <c r="AE1696" i="8"/>
  <c r="AD1697" i="8"/>
  <c r="S1707" i="8"/>
  <c r="U1707" i="8" s="1"/>
  <c r="V1707" i="8" s="1"/>
  <c r="X1707" i="8" s="1"/>
  <c r="R1708" i="8"/>
  <c r="U1708" i="8" s="1"/>
  <c r="V1708" i="8" s="1"/>
  <c r="X1708" i="8" s="1"/>
  <c r="AE1708" i="8"/>
  <c r="S1719" i="8"/>
  <c r="U1719" i="8" s="1"/>
  <c r="V1719" i="8" s="1"/>
  <c r="X1719" i="8" s="1"/>
  <c r="R1720" i="8"/>
  <c r="U1720" i="8" s="1"/>
  <c r="V1720" i="8" s="1"/>
  <c r="X1720" i="8" s="1"/>
  <c r="AE1720" i="8"/>
  <c r="S1731" i="8"/>
  <c r="U1731" i="8" s="1"/>
  <c r="V1731" i="8" s="1"/>
  <c r="X1731" i="8" s="1"/>
  <c r="R1732" i="8"/>
  <c r="U1732" i="8" s="1"/>
  <c r="V1732" i="8" s="1"/>
  <c r="X1732" i="8" s="1"/>
  <c r="AE1732" i="8"/>
  <c r="R1734" i="8"/>
  <c r="U1734" i="8" s="1"/>
  <c r="V1734" i="8" s="1"/>
  <c r="X1734" i="8" s="1"/>
  <c r="S1735" i="8"/>
  <c r="U1735" i="8" s="1"/>
  <c r="V1735" i="8" s="1"/>
  <c r="X1735" i="8" s="1"/>
  <c r="V1747" i="8"/>
  <c r="X1747" i="8" s="1"/>
  <c r="T1749" i="8"/>
  <c r="R1749" i="8"/>
  <c r="U1749" i="8" s="1"/>
  <c r="V1749" i="8" s="1"/>
  <c r="X1749" i="8" s="1"/>
  <c r="AG1749" i="8"/>
  <c r="AE1749" i="8"/>
  <c r="AG1754" i="8"/>
  <c r="S1755" i="8"/>
  <c r="U1755" i="8" s="1"/>
  <c r="V1755" i="8" s="1"/>
  <c r="X1755" i="8" s="1"/>
  <c r="AF1756" i="8"/>
  <c r="AG1761" i="8"/>
  <c r="AE1761" i="8"/>
  <c r="V1767" i="8"/>
  <c r="X1767" i="8" s="1"/>
  <c r="T1767" i="8"/>
  <c r="AF1774" i="8"/>
  <c r="AD1774" i="8"/>
  <c r="T1782" i="8"/>
  <c r="AF1782" i="8"/>
  <c r="R1782" i="8"/>
  <c r="U1782" i="8" s="1"/>
  <c r="V1782" i="8" s="1"/>
  <c r="X1782" i="8" s="1"/>
  <c r="AF1784" i="8"/>
  <c r="AF1785" i="8"/>
  <c r="R1792" i="8"/>
  <c r="U1792" i="8" s="1"/>
  <c r="V1792" i="8" s="1"/>
  <c r="X1792" i="8" s="1"/>
  <c r="S1803" i="8"/>
  <c r="U1803" i="8" s="1"/>
  <c r="V1803" i="8" s="1"/>
  <c r="X1803" i="8" s="1"/>
  <c r="T1804" i="8"/>
  <c r="AF1821" i="8"/>
  <c r="Z1852" i="8"/>
  <c r="AB1852" i="8" s="1"/>
  <c r="Y1852" i="8"/>
  <c r="AA1852" i="8" s="1"/>
  <c r="AC1852" i="8" s="1"/>
  <c r="AF1862" i="8"/>
  <c r="AD1862" i="8"/>
  <c r="T1902" i="8"/>
  <c r="S1902" i="8"/>
  <c r="U1902" i="8" s="1"/>
  <c r="V1902" i="8" s="1"/>
  <c r="X1902" i="8" s="1"/>
  <c r="AG1907" i="8"/>
  <c r="AE1907" i="8"/>
  <c r="AF1672" i="8"/>
  <c r="AE1673" i="8"/>
  <c r="AF1684" i="8"/>
  <c r="AE1685" i="8"/>
  <c r="AF1696" i="8"/>
  <c r="T1707" i="8"/>
  <c r="AF1708" i="8"/>
  <c r="AE1709" i="8"/>
  <c r="T1719" i="8"/>
  <c r="AF1720" i="8"/>
  <c r="AE1721" i="8"/>
  <c r="T1731" i="8"/>
  <c r="AG1731" i="8"/>
  <c r="AF1732" i="8"/>
  <c r="T1740" i="8"/>
  <c r="T1745" i="8"/>
  <c r="T1751" i="8"/>
  <c r="S1751" i="8"/>
  <c r="U1751" i="8" s="1"/>
  <c r="V1751" i="8" s="1"/>
  <c r="X1751" i="8" s="1"/>
  <c r="V1756" i="8"/>
  <c r="X1756" i="8" s="1"/>
  <c r="V1771" i="8"/>
  <c r="X1771" i="8" s="1"/>
  <c r="AG1774" i="8"/>
  <c r="AG1784" i="8"/>
  <c r="AE1784" i="8"/>
  <c r="AG1785" i="8"/>
  <c r="AE1785" i="8"/>
  <c r="T1793" i="8"/>
  <c r="AF1793" i="8"/>
  <c r="R1793" i="8"/>
  <c r="U1793" i="8" s="1"/>
  <c r="V1793" i="8" s="1"/>
  <c r="X1793" i="8" s="1"/>
  <c r="T1815" i="8"/>
  <c r="S1815" i="8"/>
  <c r="AG1821" i="8"/>
  <c r="AE1821" i="8"/>
  <c r="AF1822" i="8"/>
  <c r="Z1826" i="8"/>
  <c r="AB1826" i="8" s="1"/>
  <c r="Y1826" i="8"/>
  <c r="AA1826" i="8" s="1"/>
  <c r="AF1837" i="8"/>
  <c r="Z1877" i="8"/>
  <c r="Y1877" i="8"/>
  <c r="AA1877" i="8" s="1"/>
  <c r="AC1877" i="8" s="1"/>
  <c r="Z1922" i="8"/>
  <c r="Y1922" i="8"/>
  <c r="AA1922" i="8" s="1"/>
  <c r="AC1922" i="8" s="1"/>
  <c r="Z2010" i="8"/>
  <c r="Y2010" i="8"/>
  <c r="AA2010" i="8" s="1"/>
  <c r="AC2010" i="8" s="1"/>
  <c r="AF1673" i="8"/>
  <c r="AF1685" i="8"/>
  <c r="AF1697" i="8"/>
  <c r="T1708" i="8"/>
  <c r="AF1709" i="8"/>
  <c r="T1720" i="8"/>
  <c r="T1732" i="8"/>
  <c r="T1734" i="8"/>
  <c r="U1759" i="8"/>
  <c r="V1759" i="8" s="1"/>
  <c r="X1759" i="8" s="1"/>
  <c r="AF1762" i="8"/>
  <c r="AF1775" i="8"/>
  <c r="AG1779" i="8"/>
  <c r="AF1786" i="8"/>
  <c r="T1794" i="8"/>
  <c r="AF1794" i="8"/>
  <c r="R1794" i="8"/>
  <c r="U1794" i="8" s="1"/>
  <c r="V1794" i="8" s="1"/>
  <c r="X1794" i="8" s="1"/>
  <c r="AF1796" i="8"/>
  <c r="AF1797" i="8"/>
  <c r="U1804" i="8"/>
  <c r="V1804" i="8" s="1"/>
  <c r="X1804" i="8" s="1"/>
  <c r="AD1813" i="8"/>
  <c r="U1815" i="8"/>
  <c r="V1815" i="8" s="1"/>
  <c r="X1815" i="8" s="1"/>
  <c r="T1816" i="8"/>
  <c r="R1816" i="8"/>
  <c r="U1816" i="8" s="1"/>
  <c r="V1816" i="8" s="1"/>
  <c r="X1816" i="8" s="1"/>
  <c r="AG1820" i="8"/>
  <c r="AD1820" i="8"/>
  <c r="AG1822" i="8"/>
  <c r="AF1832" i="8"/>
  <c r="AF1850" i="8"/>
  <c r="T1917" i="8"/>
  <c r="R1917" i="8"/>
  <c r="U1917" i="8" s="1"/>
  <c r="V1917" i="8" s="1"/>
  <c r="X1917" i="8" s="1"/>
  <c r="Z1925" i="8"/>
  <c r="AB1925" i="8" s="1"/>
  <c r="Y1925" i="8"/>
  <c r="AA1925" i="8" s="1"/>
  <c r="AD1724" i="8"/>
  <c r="V1740" i="8"/>
  <c r="X1740" i="8" s="1"/>
  <c r="T1760" i="8"/>
  <c r="R1760" i="8"/>
  <c r="U1760" i="8" s="1"/>
  <c r="V1760" i="8" s="1"/>
  <c r="X1760" i="8" s="1"/>
  <c r="AG1762" i="8"/>
  <c r="AE1762" i="8"/>
  <c r="Z1778" i="8"/>
  <c r="AB1778" i="8" s="1"/>
  <c r="Y1778" i="8"/>
  <c r="AA1778" i="8" s="1"/>
  <c r="Y1783" i="8"/>
  <c r="AA1783" i="8" s="1"/>
  <c r="AG1786" i="8"/>
  <c r="AE1786" i="8"/>
  <c r="AG1796" i="8"/>
  <c r="AE1796" i="8"/>
  <c r="AG1797" i="8"/>
  <c r="AE1797" i="8"/>
  <c r="T1805" i="8"/>
  <c r="AF1805" i="8"/>
  <c r="R1805" i="8"/>
  <c r="U1805" i="8" s="1"/>
  <c r="V1805" i="8" s="1"/>
  <c r="X1805" i="8" s="1"/>
  <c r="AG1832" i="8"/>
  <c r="AD1832" i="8"/>
  <c r="AF1844" i="8"/>
  <c r="T1844" i="8"/>
  <c r="R1844" i="8"/>
  <c r="U1844" i="8" s="1"/>
  <c r="V1844" i="8" s="1"/>
  <c r="X1844" i="8" s="1"/>
  <c r="AG1897" i="8"/>
  <c r="AE1897" i="8"/>
  <c r="Z1924" i="8"/>
  <c r="AB1924" i="8" s="1"/>
  <c r="Y1924" i="8"/>
  <c r="AA1924" i="8" s="1"/>
  <c r="AE1700" i="8"/>
  <c r="AE1712" i="8"/>
  <c r="AD1713" i="8"/>
  <c r="R1724" i="8"/>
  <c r="U1724" i="8" s="1"/>
  <c r="V1724" i="8" s="1"/>
  <c r="X1724" i="8" s="1"/>
  <c r="U1737" i="8"/>
  <c r="V1737" i="8" s="1"/>
  <c r="X1737" i="8" s="1"/>
  <c r="R1738" i="8"/>
  <c r="U1738" i="8" s="1"/>
  <c r="V1738" i="8" s="1"/>
  <c r="X1738" i="8" s="1"/>
  <c r="AF1739" i="8"/>
  <c r="AF1752" i="8"/>
  <c r="T1756" i="8"/>
  <c r="Y1764" i="8"/>
  <c r="AA1764" i="8" s="1"/>
  <c r="AC1764" i="8" s="1"/>
  <c r="AF1787" i="8"/>
  <c r="AD1787" i="8"/>
  <c r="AF1798" i="8"/>
  <c r="T1806" i="8"/>
  <c r="R1806" i="8"/>
  <c r="U1806" i="8" s="1"/>
  <c r="V1806" i="8" s="1"/>
  <c r="X1806" i="8" s="1"/>
  <c r="T1817" i="8"/>
  <c r="AF1817" i="8"/>
  <c r="R1817" i="8"/>
  <c r="U1817" i="8" s="1"/>
  <c r="V1817" i="8" s="1"/>
  <c r="X1817" i="8" s="1"/>
  <c r="AE1824" i="8"/>
  <c r="T1827" i="8"/>
  <c r="S1827" i="8"/>
  <c r="U1827" i="8" s="1"/>
  <c r="V1827" i="8" s="1"/>
  <c r="X1827" i="8" s="1"/>
  <c r="AG1921" i="8"/>
  <c r="AF1922" i="8"/>
  <c r="Z1982" i="8"/>
  <c r="AB1982" i="8" s="1"/>
  <c r="Y1982" i="8"/>
  <c r="AA1982" i="8" s="1"/>
  <c r="AC1982" i="8" s="1"/>
  <c r="T1663" i="8"/>
  <c r="T1675" i="8"/>
  <c r="R1677" i="8"/>
  <c r="U1677" i="8" s="1"/>
  <c r="V1677" i="8" s="1"/>
  <c r="X1677" i="8" s="1"/>
  <c r="T1687" i="8"/>
  <c r="R1689" i="8"/>
  <c r="U1689" i="8" s="1"/>
  <c r="V1689" i="8" s="1"/>
  <c r="X1689" i="8" s="1"/>
  <c r="T1699" i="8"/>
  <c r="S1700" i="8"/>
  <c r="U1700" i="8" s="1"/>
  <c r="V1700" i="8" s="1"/>
  <c r="X1700" i="8" s="1"/>
  <c r="AF1700" i="8"/>
  <c r="R1701" i="8"/>
  <c r="U1701" i="8" s="1"/>
  <c r="V1701" i="8" s="1"/>
  <c r="X1701" i="8" s="1"/>
  <c r="AE1701" i="8"/>
  <c r="T1711" i="8"/>
  <c r="S1712" i="8"/>
  <c r="U1712" i="8" s="1"/>
  <c r="V1712" i="8" s="1"/>
  <c r="X1712" i="8" s="1"/>
  <c r="AF1712" i="8"/>
  <c r="R1713" i="8"/>
  <c r="U1713" i="8" s="1"/>
  <c r="V1713" i="8" s="1"/>
  <c r="X1713" i="8" s="1"/>
  <c r="AD1714" i="8"/>
  <c r="T1723" i="8"/>
  <c r="AF1724" i="8"/>
  <c r="R1725" i="8"/>
  <c r="U1725" i="8" s="1"/>
  <c r="V1725" i="8" s="1"/>
  <c r="X1725" i="8" s="1"/>
  <c r="AE1725" i="8"/>
  <c r="AD1726" i="8"/>
  <c r="V1739" i="8"/>
  <c r="X1739" i="8" s="1"/>
  <c r="S1744" i="8"/>
  <c r="U1744" i="8" s="1"/>
  <c r="V1744" i="8" s="1"/>
  <c r="X1744" i="8" s="1"/>
  <c r="AF1744" i="8"/>
  <c r="AF1753" i="8"/>
  <c r="U1754" i="8"/>
  <c r="V1754" i="8" s="1"/>
  <c r="X1754" i="8" s="1"/>
  <c r="T1757" i="8"/>
  <c r="R1757" i="8"/>
  <c r="U1757" i="8" s="1"/>
  <c r="V1757" i="8" s="1"/>
  <c r="X1757" i="8" s="1"/>
  <c r="AF1763" i="8"/>
  <c r="AD1763" i="8"/>
  <c r="AG1764" i="8"/>
  <c r="R1768" i="8"/>
  <c r="U1768" i="8" s="1"/>
  <c r="V1768" i="8" s="1"/>
  <c r="X1768" i="8" s="1"/>
  <c r="U1790" i="8"/>
  <c r="V1790" i="8" s="1"/>
  <c r="X1790" i="8" s="1"/>
  <c r="AG1798" i="8"/>
  <c r="AE1798" i="8"/>
  <c r="AF1808" i="8"/>
  <c r="AF1809" i="8"/>
  <c r="AD1809" i="8"/>
  <c r="T1828" i="8"/>
  <c r="R1828" i="8"/>
  <c r="U1828" i="8" s="1"/>
  <c r="V1828" i="8" s="1"/>
  <c r="X1828" i="8" s="1"/>
  <c r="T1829" i="8"/>
  <c r="AF1829" i="8"/>
  <c r="R1829" i="8"/>
  <c r="U1829" i="8" s="1"/>
  <c r="V1829" i="8" s="1"/>
  <c r="X1829" i="8" s="1"/>
  <c r="U1890" i="8"/>
  <c r="U1915" i="8"/>
  <c r="AF1932" i="8"/>
  <c r="V1748" i="8"/>
  <c r="X1748" i="8" s="1"/>
  <c r="AF1748" i="8"/>
  <c r="AF1750" i="8"/>
  <c r="AG1753" i="8"/>
  <c r="T1779" i="8"/>
  <c r="AF1780" i="8"/>
  <c r="AF1799" i="8"/>
  <c r="Z1801" i="8"/>
  <c r="AB1801" i="8" s="1"/>
  <c r="Y1801" i="8"/>
  <c r="AA1801" i="8" s="1"/>
  <c r="AC1801" i="8" s="1"/>
  <c r="AG1808" i="8"/>
  <c r="AE1808" i="8"/>
  <c r="AG1809" i="8"/>
  <c r="V1819" i="8"/>
  <c r="X1819" i="8" s="1"/>
  <c r="AG1828" i="8"/>
  <c r="S1828" i="8"/>
  <c r="Z1840" i="8"/>
  <c r="Y1840" i="8"/>
  <c r="AA1840" i="8" s="1"/>
  <c r="AC1840" i="8" s="1"/>
  <c r="Y1882" i="8"/>
  <c r="AA1882" i="8" s="1"/>
  <c r="AC1882" i="8" s="1"/>
  <c r="Z1882" i="8"/>
  <c r="Z1899" i="8"/>
  <c r="AB1899" i="8" s="1"/>
  <c r="Y1899" i="8"/>
  <c r="AA1899" i="8" s="1"/>
  <c r="AC1899" i="8" s="1"/>
  <c r="Z1900" i="8"/>
  <c r="AB1900" i="8" s="1"/>
  <c r="Y1900" i="8"/>
  <c r="AA1900" i="8" s="1"/>
  <c r="AC1900" i="8" s="1"/>
  <c r="Z1974" i="8"/>
  <c r="AB1974" i="8" s="1"/>
  <c r="Y1974" i="8"/>
  <c r="AA1974" i="8" s="1"/>
  <c r="V1736" i="8"/>
  <c r="X1736" i="8" s="1"/>
  <c r="AG1738" i="8"/>
  <c r="AF1745" i="8"/>
  <c r="R1750" i="8"/>
  <c r="U1750" i="8" s="1"/>
  <c r="V1750" i="8" s="1"/>
  <c r="X1750" i="8" s="1"/>
  <c r="AG1750" i="8"/>
  <c r="T1769" i="8"/>
  <c r="R1769" i="8"/>
  <c r="AD1777" i="8"/>
  <c r="U1779" i="8"/>
  <c r="V1779" i="8" s="1"/>
  <c r="X1779" i="8" s="1"/>
  <c r="U1795" i="8"/>
  <c r="V1795" i="8" s="1"/>
  <c r="X1795" i="8" s="1"/>
  <c r="AG1799" i="8"/>
  <c r="U1802" i="8"/>
  <c r="V1802" i="8" s="1"/>
  <c r="X1802" i="8" s="1"/>
  <c r="AF1810" i="8"/>
  <c r="AD1810" i="8"/>
  <c r="AF1848" i="8"/>
  <c r="Z1911" i="8"/>
  <c r="AB1911" i="8" s="1"/>
  <c r="Y1911" i="8"/>
  <c r="AA1911" i="8" s="1"/>
  <c r="AC1911" i="8" s="1"/>
  <c r="Z1912" i="8"/>
  <c r="AB1912" i="8" s="1"/>
  <c r="Y1912" i="8"/>
  <c r="AA1912" i="8" s="1"/>
  <c r="AC1912" i="8" s="1"/>
  <c r="Z1950" i="8"/>
  <c r="Y1950" i="8"/>
  <c r="AA1950" i="8" s="1"/>
  <c r="AC1950" i="8" s="1"/>
  <c r="T1837" i="8"/>
  <c r="R1837" i="8"/>
  <c r="U1837" i="8" s="1"/>
  <c r="V1837" i="8" s="1"/>
  <c r="X1837" i="8" s="1"/>
  <c r="AG1837" i="8"/>
  <c r="AE1837" i="8"/>
  <c r="AF1849" i="8"/>
  <c r="AD1849" i="8"/>
  <c r="AG1850" i="8"/>
  <c r="AF1860" i="8"/>
  <c r="AG1862" i="8"/>
  <c r="AE1888" i="8"/>
  <c r="T1891" i="8"/>
  <c r="AF1891" i="8"/>
  <c r="T1893" i="8"/>
  <c r="R1893" i="8"/>
  <c r="U1893" i="8" s="1"/>
  <c r="V1893" i="8" s="1"/>
  <c r="X1893" i="8" s="1"/>
  <c r="AG1922" i="8"/>
  <c r="AG1932" i="8"/>
  <c r="Z1962" i="8"/>
  <c r="AB1962" i="8" s="1"/>
  <c r="Y1962" i="8"/>
  <c r="AA1962" i="8" s="1"/>
  <c r="Z1963" i="8"/>
  <c r="Y1963" i="8"/>
  <c r="AA1963" i="8" s="1"/>
  <c r="AC1963" i="8" s="1"/>
  <c r="AF1964" i="8"/>
  <c r="R1964" i="8"/>
  <c r="U1964" i="8" s="1"/>
  <c r="V1964" i="8" s="1"/>
  <c r="X1964" i="8" s="1"/>
  <c r="T1964" i="8"/>
  <c r="Z2033" i="8"/>
  <c r="AB2033" i="8" s="1"/>
  <c r="Y2033" i="8"/>
  <c r="AA2033" i="8" s="1"/>
  <c r="AC2033" i="8" s="1"/>
  <c r="V1834" i="8"/>
  <c r="X1834" i="8" s="1"/>
  <c r="AF1834" i="8"/>
  <c r="AG1835" i="8"/>
  <c r="AG1849" i="8"/>
  <c r="V1854" i="8"/>
  <c r="X1854" i="8" s="1"/>
  <c r="AG1854" i="8"/>
  <c r="T1854" i="8"/>
  <c r="AG1860" i="8"/>
  <c r="AG1861" i="8"/>
  <c r="AE1861" i="8"/>
  <c r="V1866" i="8"/>
  <c r="X1866" i="8" s="1"/>
  <c r="AG1866" i="8"/>
  <c r="T1866" i="8"/>
  <c r="AF1872" i="8"/>
  <c r="AF1873" i="8"/>
  <c r="AF1874" i="8"/>
  <c r="U1887" i="8"/>
  <c r="V1887" i="8" s="1"/>
  <c r="X1887" i="8" s="1"/>
  <c r="AF1909" i="8"/>
  <c r="AG1931" i="8"/>
  <c r="AD1931" i="8"/>
  <c r="AG1933" i="8"/>
  <c r="AE1933" i="8"/>
  <c r="T1943" i="8"/>
  <c r="R1943" i="8"/>
  <c r="U1943" i="8" s="1"/>
  <c r="V1943" i="8"/>
  <c r="X1943" i="8" s="1"/>
  <c r="Z1945" i="8"/>
  <c r="AB1945" i="8" s="1"/>
  <c r="Y1945" i="8"/>
  <c r="AA1945" i="8" s="1"/>
  <c r="AC1945" i="8" s="1"/>
  <c r="Z1946" i="8"/>
  <c r="AB1946" i="8" s="1"/>
  <c r="Y1946" i="8"/>
  <c r="AA1946" i="8" s="1"/>
  <c r="AC1946" i="8" s="1"/>
  <c r="R1818" i="8"/>
  <c r="U1818" i="8" s="1"/>
  <c r="V1818" i="8" s="1"/>
  <c r="X1818" i="8" s="1"/>
  <c r="R1830" i="8"/>
  <c r="U1830" i="8" s="1"/>
  <c r="V1830" i="8" s="1"/>
  <c r="X1830" i="8" s="1"/>
  <c r="T1855" i="8"/>
  <c r="AF1855" i="8"/>
  <c r="AG1859" i="8"/>
  <c r="AF1859" i="8"/>
  <c r="AD1859" i="8"/>
  <c r="T1867" i="8"/>
  <c r="AF1867" i="8"/>
  <c r="AG1873" i="8"/>
  <c r="AE1873" i="8"/>
  <c r="R1891" i="8"/>
  <c r="U1891" i="8" s="1"/>
  <c r="V1891" i="8" s="1"/>
  <c r="X1891" i="8" s="1"/>
  <c r="AG1892" i="8"/>
  <c r="S1892" i="8"/>
  <c r="Y1894" i="8"/>
  <c r="AA1894" i="8" s="1"/>
  <c r="T1903" i="8"/>
  <c r="AF1903" i="8"/>
  <c r="AG1909" i="8"/>
  <c r="AE1909" i="8"/>
  <c r="Z1913" i="8"/>
  <c r="AB1913" i="8" s="1"/>
  <c r="Y1913" i="8"/>
  <c r="AA1913" i="8" s="1"/>
  <c r="AC1913" i="8" s="1"/>
  <c r="T1926" i="8"/>
  <c r="AF1934" i="8"/>
  <c r="AD1934" i="8"/>
  <c r="AD1961" i="8"/>
  <c r="AG1961" i="8"/>
  <c r="AF1961" i="8"/>
  <c r="Z1986" i="8"/>
  <c r="Y1986" i="8"/>
  <c r="AA1986" i="8" s="1"/>
  <c r="AC1986" i="8" s="1"/>
  <c r="AF1818" i="8"/>
  <c r="AF1830" i="8"/>
  <c r="AF1838" i="8"/>
  <c r="AD1838" i="8"/>
  <c r="U1847" i="8"/>
  <c r="V1847" i="8" s="1"/>
  <c r="X1847" i="8" s="1"/>
  <c r="T1848" i="8"/>
  <c r="R1848" i="8"/>
  <c r="U1848" i="8" s="1"/>
  <c r="V1848" i="8" s="1"/>
  <c r="X1848" i="8" s="1"/>
  <c r="T1857" i="8"/>
  <c r="AF1857" i="8"/>
  <c r="R1857" i="8"/>
  <c r="U1857" i="8" s="1"/>
  <c r="V1857" i="8" s="1"/>
  <c r="X1857" i="8" s="1"/>
  <c r="AD1864" i="8"/>
  <c r="T1869" i="8"/>
  <c r="R1869" i="8"/>
  <c r="U1869" i="8" s="1"/>
  <c r="V1869" i="8" s="1"/>
  <c r="X1869" i="8" s="1"/>
  <c r="AG1871" i="8"/>
  <c r="AF1871" i="8"/>
  <c r="AD1871" i="8"/>
  <c r="AG1878" i="8"/>
  <c r="T1878" i="8"/>
  <c r="T1905" i="8"/>
  <c r="R1905" i="8"/>
  <c r="U1905" i="8" s="1"/>
  <c r="V1905" i="8" s="1"/>
  <c r="X1905" i="8" s="1"/>
  <c r="AF1910" i="8"/>
  <c r="AD1910" i="8"/>
  <c r="U1926" i="8"/>
  <c r="V1926" i="8" s="1"/>
  <c r="X1926" i="8" s="1"/>
  <c r="AG1934" i="8"/>
  <c r="Z1969" i="8"/>
  <c r="AB1969" i="8" s="1"/>
  <c r="Y1969" i="8"/>
  <c r="AA1969" i="8" s="1"/>
  <c r="AC1969" i="8" s="1"/>
  <c r="T2024" i="8"/>
  <c r="S2024" i="8"/>
  <c r="U2024" i="8" s="1"/>
  <c r="V2024" i="8" s="1"/>
  <c r="X2024" i="8" s="1"/>
  <c r="R1772" i="8"/>
  <c r="U1772" i="8" s="1"/>
  <c r="V1772" i="8" s="1"/>
  <c r="X1772" i="8" s="1"/>
  <c r="R1784" i="8"/>
  <c r="U1784" i="8" s="1"/>
  <c r="V1784" i="8" s="1"/>
  <c r="X1784" i="8" s="1"/>
  <c r="R1796" i="8"/>
  <c r="U1796" i="8" s="1"/>
  <c r="V1796" i="8" s="1"/>
  <c r="X1796" i="8" s="1"/>
  <c r="R1808" i="8"/>
  <c r="U1808" i="8" s="1"/>
  <c r="V1808" i="8" s="1"/>
  <c r="X1808" i="8" s="1"/>
  <c r="T1818" i="8"/>
  <c r="R1820" i="8"/>
  <c r="U1820" i="8" s="1"/>
  <c r="V1820" i="8" s="1"/>
  <c r="X1820" i="8" s="1"/>
  <c r="T1830" i="8"/>
  <c r="R1832" i="8"/>
  <c r="U1832" i="8" s="1"/>
  <c r="V1832" i="8" s="1"/>
  <c r="X1832" i="8" s="1"/>
  <c r="AG1833" i="8"/>
  <c r="AG1838" i="8"/>
  <c r="T1845" i="8"/>
  <c r="R1845" i="8"/>
  <c r="U1845" i="8" s="1"/>
  <c r="V1845" i="8" s="1"/>
  <c r="X1845" i="8" s="1"/>
  <c r="R1855" i="8"/>
  <c r="U1855" i="8" s="1"/>
  <c r="V1855" i="8" s="1"/>
  <c r="X1855" i="8" s="1"/>
  <c r="AG1856" i="8"/>
  <c r="S1856" i="8"/>
  <c r="Y1858" i="8"/>
  <c r="AA1858" i="8" s="1"/>
  <c r="AC1858" i="8" s="1"/>
  <c r="R1867" i="8"/>
  <c r="U1867" i="8" s="1"/>
  <c r="V1867" i="8" s="1"/>
  <c r="X1867" i="8" s="1"/>
  <c r="AG1868" i="8"/>
  <c r="S1868" i="8"/>
  <c r="T1879" i="8"/>
  <c r="R1903" i="8"/>
  <c r="U1903" i="8" s="1"/>
  <c r="V1903" i="8" s="1"/>
  <c r="X1903" i="8" s="1"/>
  <c r="AG1910" i="8"/>
  <c r="S1926" i="8"/>
  <c r="Z1937" i="8"/>
  <c r="Y1937" i="8"/>
  <c r="AA1937" i="8" s="1"/>
  <c r="AC1937" i="8" s="1"/>
  <c r="AF1943" i="8"/>
  <c r="Y1947" i="8"/>
  <c r="AA1947" i="8" s="1"/>
  <c r="AC1947" i="8" s="1"/>
  <c r="AD1985" i="8"/>
  <c r="AG1985" i="8"/>
  <c r="AF1985" i="8"/>
  <c r="S2016" i="8"/>
  <c r="U2016" i="8" s="1"/>
  <c r="T2016" i="8"/>
  <c r="T1747" i="8"/>
  <c r="T1759" i="8"/>
  <c r="R1761" i="8"/>
  <c r="U1761" i="8" s="1"/>
  <c r="V1761" i="8" s="1"/>
  <c r="X1761" i="8" s="1"/>
  <c r="T1771" i="8"/>
  <c r="R1773" i="8"/>
  <c r="U1773" i="8" s="1"/>
  <c r="V1773" i="8" s="1"/>
  <c r="X1773" i="8" s="1"/>
  <c r="T1783" i="8"/>
  <c r="R1785" i="8"/>
  <c r="U1785" i="8" s="1"/>
  <c r="V1785" i="8" s="1"/>
  <c r="X1785" i="8" s="1"/>
  <c r="T1795" i="8"/>
  <c r="R1797" i="8"/>
  <c r="U1797" i="8" s="1"/>
  <c r="V1797" i="8" s="1"/>
  <c r="X1797" i="8" s="1"/>
  <c r="T1807" i="8"/>
  <c r="R1809" i="8"/>
  <c r="U1809" i="8" s="1"/>
  <c r="V1809" i="8" s="1"/>
  <c r="X1809" i="8" s="1"/>
  <c r="T1819" i="8"/>
  <c r="R1821" i="8"/>
  <c r="U1821" i="8" s="1"/>
  <c r="V1821" i="8" s="1"/>
  <c r="X1821" i="8" s="1"/>
  <c r="T1831" i="8"/>
  <c r="R1833" i="8"/>
  <c r="U1833" i="8" s="1"/>
  <c r="V1833" i="8" s="1"/>
  <c r="X1833" i="8" s="1"/>
  <c r="T1834" i="8"/>
  <c r="AG1843" i="8"/>
  <c r="U1851" i="8"/>
  <c r="V1851" i="8" s="1"/>
  <c r="X1851" i="8" s="1"/>
  <c r="U1863" i="8"/>
  <c r="V1863" i="8" s="1"/>
  <c r="X1863" i="8" s="1"/>
  <c r="V1870" i="8"/>
  <c r="X1870" i="8" s="1"/>
  <c r="S1878" i="8"/>
  <c r="U1878" i="8" s="1"/>
  <c r="V1878" i="8" s="1"/>
  <c r="X1878" i="8" s="1"/>
  <c r="V1889" i="8"/>
  <c r="X1889" i="8" s="1"/>
  <c r="T1927" i="8"/>
  <c r="AF1927" i="8"/>
  <c r="U1933" i="8"/>
  <c r="V1933" i="8" s="1"/>
  <c r="X1933" i="8" s="1"/>
  <c r="Z1947" i="8"/>
  <c r="AB1947" i="8" s="1"/>
  <c r="T1968" i="8"/>
  <c r="R1968" i="8"/>
  <c r="U1968" i="8" s="1"/>
  <c r="V1968" i="8" s="1"/>
  <c r="X1968" i="8" s="1"/>
  <c r="AE2012" i="8"/>
  <c r="AG2012" i="8"/>
  <c r="AF2012" i="8"/>
  <c r="R1762" i="8"/>
  <c r="U1762" i="8" s="1"/>
  <c r="V1762" i="8" s="1"/>
  <c r="X1762" i="8" s="1"/>
  <c r="T1772" i="8"/>
  <c r="R1774" i="8"/>
  <c r="U1774" i="8" s="1"/>
  <c r="V1774" i="8" s="1"/>
  <c r="X1774" i="8" s="1"/>
  <c r="T1784" i="8"/>
  <c r="R1786" i="8"/>
  <c r="U1786" i="8" s="1"/>
  <c r="V1786" i="8" s="1"/>
  <c r="X1786" i="8" s="1"/>
  <c r="T1796" i="8"/>
  <c r="R1798" i="8"/>
  <c r="U1798" i="8" s="1"/>
  <c r="V1798" i="8" s="1"/>
  <c r="X1798" i="8" s="1"/>
  <c r="T1808" i="8"/>
  <c r="R1810" i="8"/>
  <c r="U1810" i="8" s="1"/>
  <c r="V1810" i="8" s="1"/>
  <c r="X1810" i="8" s="1"/>
  <c r="T1820" i="8"/>
  <c r="R1822" i="8"/>
  <c r="U1822" i="8" s="1"/>
  <c r="V1822" i="8" s="1"/>
  <c r="X1822" i="8" s="1"/>
  <c r="AE1822" i="8"/>
  <c r="T1832" i="8"/>
  <c r="T1836" i="8"/>
  <c r="AF1836" i="8"/>
  <c r="T1843" i="8"/>
  <c r="R1879" i="8"/>
  <c r="U1879" i="8" s="1"/>
  <c r="V1879" i="8" s="1"/>
  <c r="X1879" i="8" s="1"/>
  <c r="Z1894" i="8"/>
  <c r="AB1894" i="8" s="1"/>
  <c r="T1914" i="8"/>
  <c r="AF1920" i="8"/>
  <c r="V1932" i="8"/>
  <c r="X1932" i="8" s="1"/>
  <c r="AE1946" i="8"/>
  <c r="Z1993" i="8"/>
  <c r="AB1993" i="8" s="1"/>
  <c r="Y1993" i="8"/>
  <c r="AA1993" i="8" s="1"/>
  <c r="AC1993" i="8" s="1"/>
  <c r="Z2005" i="8"/>
  <c r="AB2005" i="8" s="1"/>
  <c r="Y2005" i="8"/>
  <c r="AA2005" i="8" s="1"/>
  <c r="AC2005" i="8" s="1"/>
  <c r="AE1751" i="8"/>
  <c r="T1761" i="8"/>
  <c r="AD1764" i="8"/>
  <c r="T1773" i="8"/>
  <c r="AE1775" i="8"/>
  <c r="T1785" i="8"/>
  <c r="AD1788" i="8"/>
  <c r="T1797" i="8"/>
  <c r="AE1799" i="8"/>
  <c r="AD1800" i="8"/>
  <c r="T1809" i="8"/>
  <c r="AE1811" i="8"/>
  <c r="AD1812" i="8"/>
  <c r="T1821" i="8"/>
  <c r="AE1823" i="8"/>
  <c r="AD1824" i="8"/>
  <c r="T1833" i="8"/>
  <c r="AG1836" i="8"/>
  <c r="V1860" i="8"/>
  <c r="X1860" i="8" s="1"/>
  <c r="AF1884" i="8"/>
  <c r="AD1884" i="8"/>
  <c r="AF1886" i="8"/>
  <c r="Z1901" i="8"/>
  <c r="Y1901" i="8"/>
  <c r="AA1901" i="8" s="1"/>
  <c r="AC1901" i="8" s="1"/>
  <c r="U1906" i="8"/>
  <c r="V1906" i="8" s="1"/>
  <c r="X1906" i="8" s="1"/>
  <c r="U1914" i="8"/>
  <c r="V1914" i="8" s="1"/>
  <c r="X1914" i="8" s="1"/>
  <c r="AG1919" i="8"/>
  <c r="AE1919" i="8"/>
  <c r="AG1920" i="8"/>
  <c r="R1927" i="8"/>
  <c r="U1927" i="8" s="1"/>
  <c r="V1927" i="8" s="1"/>
  <c r="X1927" i="8" s="1"/>
  <c r="V1929" i="8"/>
  <c r="X1929" i="8" s="1"/>
  <c r="T1929" i="8"/>
  <c r="AF1929" i="8"/>
  <c r="R1929" i="8"/>
  <c r="U1929" i="8" s="1"/>
  <c r="Z1958" i="8"/>
  <c r="AB1958" i="8" s="1"/>
  <c r="Y1958" i="8"/>
  <c r="AA1958" i="8" s="1"/>
  <c r="AC1958" i="8" s="1"/>
  <c r="S1763" i="8"/>
  <c r="U1763" i="8" s="1"/>
  <c r="V1763" i="8" s="1"/>
  <c r="X1763" i="8" s="1"/>
  <c r="S1775" i="8"/>
  <c r="U1775" i="8" s="1"/>
  <c r="V1775" i="8" s="1"/>
  <c r="X1775" i="8" s="1"/>
  <c r="S1787" i="8"/>
  <c r="U1787" i="8" s="1"/>
  <c r="V1787" i="8" s="1"/>
  <c r="X1787" i="8" s="1"/>
  <c r="S1799" i="8"/>
  <c r="U1799" i="8" s="1"/>
  <c r="V1799" i="8" s="1"/>
  <c r="X1799" i="8" s="1"/>
  <c r="S1811" i="8"/>
  <c r="U1811" i="8" s="1"/>
  <c r="V1811" i="8" s="1"/>
  <c r="X1811" i="8" s="1"/>
  <c r="S1823" i="8"/>
  <c r="U1823" i="8" s="1"/>
  <c r="V1823" i="8" s="1"/>
  <c r="X1823" i="8" s="1"/>
  <c r="AD1835" i="8"/>
  <c r="R1836" i="8"/>
  <c r="U1836" i="8" s="1"/>
  <c r="V1836" i="8" s="1"/>
  <c r="X1836" i="8" s="1"/>
  <c r="AF1839" i="8"/>
  <c r="AD1839" i="8"/>
  <c r="R1843" i="8"/>
  <c r="U1843" i="8" s="1"/>
  <c r="V1843" i="8" s="1"/>
  <c r="X1843" i="8" s="1"/>
  <c r="Z1858" i="8"/>
  <c r="V1871" i="8"/>
  <c r="X1871" i="8" s="1"/>
  <c r="AG1884" i="8"/>
  <c r="AG1885" i="8"/>
  <c r="AE1885" i="8"/>
  <c r="AG1886" i="8"/>
  <c r="Z1994" i="8"/>
  <c r="AB1994" i="8" s="1"/>
  <c r="Y1994" i="8"/>
  <c r="AA1994" i="8" s="1"/>
  <c r="AC1994" i="8" s="1"/>
  <c r="Z2069" i="8"/>
  <c r="AB2069" i="8" s="1"/>
  <c r="Y2069" i="8"/>
  <c r="AA2069" i="8" s="1"/>
  <c r="AC2069" i="8" s="1"/>
  <c r="AE1839" i="8"/>
  <c r="AF1840" i="8"/>
  <c r="V1846" i="8"/>
  <c r="X1846" i="8" s="1"/>
  <c r="V1853" i="8"/>
  <c r="X1853" i="8" s="1"/>
  <c r="V1865" i="8"/>
  <c r="X1865" i="8" s="1"/>
  <c r="T1881" i="8"/>
  <c r="R1881" i="8"/>
  <c r="U1881" i="8" s="1"/>
  <c r="V1881" i="8" s="1"/>
  <c r="X1881" i="8" s="1"/>
  <c r="AG1883" i="8"/>
  <c r="AF1883" i="8"/>
  <c r="AE1883" i="8"/>
  <c r="V1890" i="8"/>
  <c r="X1890" i="8" s="1"/>
  <c r="T1890" i="8"/>
  <c r="AF1896" i="8"/>
  <c r="AD1896" i="8"/>
  <c r="AF1897" i="8"/>
  <c r="AF1898" i="8"/>
  <c r="AD1898" i="8"/>
  <c r="AE1912" i="8"/>
  <c r="V1915" i="8"/>
  <c r="X1915" i="8" s="1"/>
  <c r="T1915" i="8"/>
  <c r="AF1915" i="8"/>
  <c r="AF1921" i="8"/>
  <c r="U1930" i="8"/>
  <c r="V1930" i="8" s="1"/>
  <c r="X1930" i="8" s="1"/>
  <c r="V1938" i="8"/>
  <c r="X1938" i="8" s="1"/>
  <c r="T1938" i="8"/>
  <c r="Z1981" i="8"/>
  <c r="AB1981" i="8" s="1"/>
  <c r="Y1981" i="8"/>
  <c r="AA1981" i="8" s="1"/>
  <c r="AC1981" i="8" s="1"/>
  <c r="T1941" i="8"/>
  <c r="AG1943" i="8"/>
  <c r="AE1943" i="8"/>
  <c r="AF1948" i="8"/>
  <c r="AD1948" i="8"/>
  <c r="AG1956" i="8"/>
  <c r="AF1957" i="8"/>
  <c r="AF1960" i="8"/>
  <c r="AE1960" i="8"/>
  <c r="AE1984" i="8"/>
  <c r="AG1987" i="8"/>
  <c r="T1987" i="8"/>
  <c r="S1987" i="8"/>
  <c r="U1987" i="8" s="1"/>
  <c r="V1987" i="8" s="1"/>
  <c r="X1987" i="8" s="1"/>
  <c r="AF1988" i="8"/>
  <c r="R1988" i="8"/>
  <c r="U1988" i="8" s="1"/>
  <c r="V1988" i="8" s="1"/>
  <c r="X1988" i="8" s="1"/>
  <c r="T1992" i="8"/>
  <c r="R1992" i="8"/>
  <c r="U1992" i="8" s="1"/>
  <c r="V1992" i="8" s="1"/>
  <c r="X1992" i="8" s="1"/>
  <c r="Z2070" i="8"/>
  <c r="AB2070" i="8" s="1"/>
  <c r="Y2070" i="8"/>
  <c r="AA2070" i="8" s="1"/>
  <c r="AC2070" i="8" s="1"/>
  <c r="T2094" i="8"/>
  <c r="R2094" i="8"/>
  <c r="U2094" i="8" s="1"/>
  <c r="V2094" i="8" s="1"/>
  <c r="X2094" i="8" s="1"/>
  <c r="R1856" i="8"/>
  <c r="R1868" i="8"/>
  <c r="U1868" i="8" s="1"/>
  <c r="V1868" i="8" s="1"/>
  <c r="X1868" i="8" s="1"/>
  <c r="R1880" i="8"/>
  <c r="U1880" i="8" s="1"/>
  <c r="V1880" i="8" s="1"/>
  <c r="X1880" i="8" s="1"/>
  <c r="R1892" i="8"/>
  <c r="U1892" i="8" s="1"/>
  <c r="V1892" i="8" s="1"/>
  <c r="X1892" i="8" s="1"/>
  <c r="R1904" i="8"/>
  <c r="U1904" i="8" s="1"/>
  <c r="V1904" i="8" s="1"/>
  <c r="X1904" i="8" s="1"/>
  <c r="R1916" i="8"/>
  <c r="U1916" i="8" s="1"/>
  <c r="V1916" i="8" s="1"/>
  <c r="X1916" i="8" s="1"/>
  <c r="R1928" i="8"/>
  <c r="U1928" i="8" s="1"/>
  <c r="V1928" i="8" s="1"/>
  <c r="X1928" i="8" s="1"/>
  <c r="R1941" i="8"/>
  <c r="U1941" i="8" s="1"/>
  <c r="V1941" i="8" s="1"/>
  <c r="X1941" i="8" s="1"/>
  <c r="AG1941" i="8"/>
  <c r="AG1951" i="8"/>
  <c r="S1951" i="8"/>
  <c r="U1951" i="8" s="1"/>
  <c r="V1951" i="8" s="1"/>
  <c r="X1951" i="8" s="1"/>
  <c r="Y1959" i="8"/>
  <c r="AA1959" i="8" s="1"/>
  <c r="AC1959" i="8" s="1"/>
  <c r="V1966" i="8"/>
  <c r="X1966" i="8" s="1"/>
  <c r="AG1980" i="8"/>
  <c r="AE1980" i="8"/>
  <c r="AF1981" i="8"/>
  <c r="AD1981" i="8"/>
  <c r="T1988" i="8"/>
  <c r="S1991" i="8"/>
  <c r="V2011" i="8"/>
  <c r="X2011" i="8" s="1"/>
  <c r="AD1894" i="8"/>
  <c r="AD1906" i="8"/>
  <c r="AF1928" i="8"/>
  <c r="AE1929" i="8"/>
  <c r="AD1930" i="8"/>
  <c r="AF1944" i="8"/>
  <c r="AF1952" i="8"/>
  <c r="R1952" i="8"/>
  <c r="U1952" i="8" s="1"/>
  <c r="V1952" i="8" s="1"/>
  <c r="X1952" i="8" s="1"/>
  <c r="Z1959" i="8"/>
  <c r="AB1959" i="8" s="1"/>
  <c r="S1967" i="8"/>
  <c r="AG1981" i="8"/>
  <c r="U1990" i="8"/>
  <c r="V1990" i="8" s="1"/>
  <c r="X1990" i="8" s="1"/>
  <c r="AG2004" i="8"/>
  <c r="AE2004" i="8"/>
  <c r="AE2008" i="8"/>
  <c r="T2011" i="8"/>
  <c r="S2011" i="8"/>
  <c r="U2011" i="8" s="1"/>
  <c r="Y2110" i="8"/>
  <c r="AA2110" i="8" s="1"/>
  <c r="AC2110" i="8" s="1"/>
  <c r="Z2110" i="8"/>
  <c r="AB2110" i="8" s="1"/>
  <c r="Z2209" i="8"/>
  <c r="Y2209" i="8"/>
  <c r="AA2209" i="8" s="1"/>
  <c r="AC2209" i="8" s="1"/>
  <c r="T1856" i="8"/>
  <c r="T1868" i="8"/>
  <c r="T1880" i="8"/>
  <c r="T1892" i="8"/>
  <c r="T1904" i="8"/>
  <c r="T1916" i="8"/>
  <c r="T1928" i="8"/>
  <c r="AG1944" i="8"/>
  <c r="AE1944" i="8"/>
  <c r="AD1971" i="8"/>
  <c r="Z1998" i="8"/>
  <c r="Y1998" i="8"/>
  <c r="AA1998" i="8" s="1"/>
  <c r="AC1998" i="8" s="1"/>
  <c r="Z2006" i="8"/>
  <c r="AB2006" i="8" s="1"/>
  <c r="Y2006" i="8"/>
  <c r="AA2006" i="8" s="1"/>
  <c r="AC2006" i="8" s="1"/>
  <c r="AD2009" i="8"/>
  <c r="AG2009" i="8"/>
  <c r="Z2057" i="8"/>
  <c r="AB2057" i="8" s="1"/>
  <c r="Y2057" i="8"/>
  <c r="AA2057" i="8" s="1"/>
  <c r="AC2057" i="8" s="1"/>
  <c r="Z2058" i="8"/>
  <c r="Y2058" i="8"/>
  <c r="AA2058" i="8" s="1"/>
  <c r="AC2058" i="8" s="1"/>
  <c r="Z2081" i="8"/>
  <c r="AB2081" i="8" s="1"/>
  <c r="Y2081" i="8"/>
  <c r="AA2081" i="8" s="1"/>
  <c r="AC2081" i="8" s="1"/>
  <c r="AG2094" i="8"/>
  <c r="AF2094" i="8"/>
  <c r="AD2094" i="8"/>
  <c r="Z2100" i="8"/>
  <c r="AB2100" i="8" s="1"/>
  <c r="Y2100" i="8"/>
  <c r="AA2100" i="8" s="1"/>
  <c r="AF1846" i="8"/>
  <c r="AF1858" i="8"/>
  <c r="AF1882" i="8"/>
  <c r="R1919" i="8"/>
  <c r="R1931" i="8"/>
  <c r="T1944" i="8"/>
  <c r="R1944" i="8"/>
  <c r="U1944" i="8" s="1"/>
  <c r="V1944" i="8" s="1"/>
  <c r="X1944" i="8" s="1"/>
  <c r="T1952" i="8"/>
  <c r="T1953" i="8"/>
  <c r="R1953" i="8"/>
  <c r="U1953" i="8" s="1"/>
  <c r="V1953" i="8" s="1"/>
  <c r="X1953" i="8" s="1"/>
  <c r="T1956" i="8"/>
  <c r="R1956" i="8"/>
  <c r="U1956" i="8" s="1"/>
  <c r="V1956" i="8" s="1"/>
  <c r="X1956" i="8" s="1"/>
  <c r="U1961" i="8"/>
  <c r="U1985" i="8"/>
  <c r="AE1996" i="8"/>
  <c r="T1999" i="8"/>
  <c r="S1999" i="8"/>
  <c r="U1999" i="8" s="1"/>
  <c r="V1999" i="8" s="1"/>
  <c r="X1999" i="8" s="1"/>
  <c r="AF2005" i="8"/>
  <c r="AD2005" i="8"/>
  <c r="R2012" i="8"/>
  <c r="U2012" i="8" s="1"/>
  <c r="V2012" i="8" s="1"/>
  <c r="X2012" i="8" s="1"/>
  <c r="T2128" i="8"/>
  <c r="AF2128" i="8"/>
  <c r="R2128" i="8"/>
  <c r="U2128" i="8" s="1"/>
  <c r="V2128" i="8" s="1"/>
  <c r="X2128" i="8" s="1"/>
  <c r="T1846" i="8"/>
  <c r="T1858" i="8"/>
  <c r="S1859" i="8"/>
  <c r="U1859" i="8" s="1"/>
  <c r="V1859" i="8" s="1"/>
  <c r="X1859" i="8" s="1"/>
  <c r="R1860" i="8"/>
  <c r="U1860" i="8" s="1"/>
  <c r="AE1860" i="8"/>
  <c r="T1870" i="8"/>
  <c r="R1872" i="8"/>
  <c r="U1872" i="8" s="1"/>
  <c r="V1872" i="8" s="1"/>
  <c r="X1872" i="8" s="1"/>
  <c r="AE1872" i="8"/>
  <c r="T1882" i="8"/>
  <c r="S1883" i="8"/>
  <c r="U1883" i="8" s="1"/>
  <c r="V1883" i="8" s="1"/>
  <c r="X1883" i="8" s="1"/>
  <c r="R1884" i="8"/>
  <c r="U1884" i="8" s="1"/>
  <c r="V1884" i="8" s="1"/>
  <c r="X1884" i="8" s="1"/>
  <c r="T1894" i="8"/>
  <c r="S1895" i="8"/>
  <c r="U1895" i="8" s="1"/>
  <c r="V1895" i="8" s="1"/>
  <c r="X1895" i="8" s="1"/>
  <c r="R1896" i="8"/>
  <c r="U1896" i="8" s="1"/>
  <c r="V1896" i="8" s="1"/>
  <c r="X1896" i="8" s="1"/>
  <c r="T1906" i="8"/>
  <c r="S1907" i="8"/>
  <c r="U1907" i="8" s="1"/>
  <c r="V1907" i="8" s="1"/>
  <c r="X1907" i="8" s="1"/>
  <c r="R1908" i="8"/>
  <c r="U1908" i="8" s="1"/>
  <c r="V1908" i="8" s="1"/>
  <c r="X1908" i="8" s="1"/>
  <c r="AE1908" i="8"/>
  <c r="AD1909" i="8"/>
  <c r="T1918" i="8"/>
  <c r="S1919" i="8"/>
  <c r="R1920" i="8"/>
  <c r="U1920" i="8" s="1"/>
  <c r="V1920" i="8" s="1"/>
  <c r="X1920" i="8" s="1"/>
  <c r="AE1920" i="8"/>
  <c r="AD1921" i="8"/>
  <c r="T1930" i="8"/>
  <c r="S1931" i="8"/>
  <c r="R1932" i="8"/>
  <c r="U1932" i="8" s="1"/>
  <c r="AE1932" i="8"/>
  <c r="R1940" i="8"/>
  <c r="U1940" i="8" s="1"/>
  <c r="V1940" i="8" s="1"/>
  <c r="X1940" i="8" s="1"/>
  <c r="AF1945" i="8"/>
  <c r="AD1945" i="8"/>
  <c r="T1955" i="8"/>
  <c r="AF1972" i="8"/>
  <c r="AF1992" i="8"/>
  <c r="AE1997" i="8"/>
  <c r="AG1997" i="8"/>
  <c r="AG2005" i="8"/>
  <c r="Y2007" i="8"/>
  <c r="AA2007" i="8" s="1"/>
  <c r="AC2007" i="8" s="1"/>
  <c r="T1847" i="8"/>
  <c r="R1849" i="8"/>
  <c r="U1849" i="8" s="1"/>
  <c r="V1849" i="8" s="1"/>
  <c r="X1849" i="8" s="1"/>
  <c r="R1861" i="8"/>
  <c r="U1861" i="8" s="1"/>
  <c r="V1861" i="8" s="1"/>
  <c r="X1861" i="8" s="1"/>
  <c r="T1871" i="8"/>
  <c r="R1873" i="8"/>
  <c r="U1873" i="8" s="1"/>
  <c r="V1873" i="8" s="1"/>
  <c r="X1873" i="8" s="1"/>
  <c r="R1885" i="8"/>
  <c r="U1885" i="8" s="1"/>
  <c r="V1885" i="8" s="1"/>
  <c r="X1885" i="8" s="1"/>
  <c r="T1895" i="8"/>
  <c r="R1897" i="8"/>
  <c r="U1897" i="8" s="1"/>
  <c r="V1897" i="8" s="1"/>
  <c r="X1897" i="8" s="1"/>
  <c r="T1907" i="8"/>
  <c r="V1942" i="8"/>
  <c r="X1942" i="8" s="1"/>
  <c r="T1942" i="8"/>
  <c r="AE1945" i="8"/>
  <c r="S1949" i="8"/>
  <c r="U1949" i="8" s="1"/>
  <c r="V1949" i="8" s="1"/>
  <c r="X1949" i="8" s="1"/>
  <c r="S1955" i="8"/>
  <c r="Z1970" i="8"/>
  <c r="Y1970" i="8"/>
  <c r="AA1970" i="8" s="1"/>
  <c r="AC1970" i="8" s="1"/>
  <c r="AD1972" i="8"/>
  <c r="AG1975" i="8"/>
  <c r="S1975" i="8"/>
  <c r="U1975" i="8" s="1"/>
  <c r="V1975" i="8" s="1"/>
  <c r="X1975" i="8" s="1"/>
  <c r="AF1976" i="8"/>
  <c r="R1976" i="8"/>
  <c r="U1976" i="8" s="1"/>
  <c r="V1976" i="8" s="1"/>
  <c r="X1976" i="8" s="1"/>
  <c r="T1980" i="8"/>
  <c r="R1980" i="8"/>
  <c r="U1980" i="8" s="1"/>
  <c r="V1980" i="8" s="1"/>
  <c r="X1980" i="8" s="1"/>
  <c r="AG1992" i="8"/>
  <c r="AF1993" i="8"/>
  <c r="AD1993" i="8"/>
  <c r="AF2000" i="8"/>
  <c r="R2000" i="8"/>
  <c r="U2000" i="8" s="1"/>
  <c r="V2000" i="8" s="1"/>
  <c r="X2000" i="8" s="1"/>
  <c r="T2004" i="8"/>
  <c r="R2004" i="8"/>
  <c r="U2004" i="8" s="1"/>
  <c r="V2004" i="8" s="1"/>
  <c r="X2004" i="8" s="1"/>
  <c r="T2012" i="8"/>
  <c r="T2027" i="8"/>
  <c r="R2027" i="8"/>
  <c r="Z2078" i="8"/>
  <c r="AB2078" i="8" s="1"/>
  <c r="Y2078" i="8"/>
  <c r="AA2078" i="8" s="1"/>
  <c r="AC2078" i="8" s="1"/>
  <c r="R1838" i="8"/>
  <c r="U1838" i="8" s="1"/>
  <c r="V1838" i="8" s="1"/>
  <c r="X1838" i="8" s="1"/>
  <c r="R1850" i="8"/>
  <c r="U1850" i="8" s="1"/>
  <c r="V1850" i="8" s="1"/>
  <c r="X1850" i="8" s="1"/>
  <c r="AE1850" i="8"/>
  <c r="T1860" i="8"/>
  <c r="R1862" i="8"/>
  <c r="U1862" i="8" s="1"/>
  <c r="V1862" i="8" s="1"/>
  <c r="X1862" i="8" s="1"/>
  <c r="T1872" i="8"/>
  <c r="R1874" i="8"/>
  <c r="U1874" i="8" s="1"/>
  <c r="V1874" i="8" s="1"/>
  <c r="X1874" i="8" s="1"/>
  <c r="AE1874" i="8"/>
  <c r="AD1875" i="8"/>
  <c r="T1884" i="8"/>
  <c r="R1886" i="8"/>
  <c r="U1886" i="8" s="1"/>
  <c r="V1886" i="8" s="1"/>
  <c r="X1886" i="8" s="1"/>
  <c r="AE1886" i="8"/>
  <c r="AD1887" i="8"/>
  <c r="T1896" i="8"/>
  <c r="R1898" i="8"/>
  <c r="U1898" i="8" s="1"/>
  <c r="V1898" i="8" s="1"/>
  <c r="X1898" i="8" s="1"/>
  <c r="AD1899" i="8"/>
  <c r="T1908" i="8"/>
  <c r="T1920" i="8"/>
  <c r="AE1922" i="8"/>
  <c r="AD1923" i="8"/>
  <c r="T1932" i="8"/>
  <c r="AE1934" i="8"/>
  <c r="AD1935" i="8"/>
  <c r="V1939" i="8"/>
  <c r="X1939" i="8" s="1"/>
  <c r="T1940" i="8"/>
  <c r="AG1942" i="8"/>
  <c r="AF1946" i="8"/>
  <c r="AG1948" i="8"/>
  <c r="U1954" i="8"/>
  <c r="V1954" i="8" s="1"/>
  <c r="X1954" i="8" s="1"/>
  <c r="AG1960" i="8"/>
  <c r="AG1968" i="8"/>
  <c r="AF1969" i="8"/>
  <c r="AD1969" i="8"/>
  <c r="AE1973" i="8"/>
  <c r="AG1973" i="8"/>
  <c r="V1978" i="8"/>
  <c r="X1978" i="8" s="1"/>
  <c r="T1979" i="8"/>
  <c r="AG1984" i="8"/>
  <c r="Y1995" i="8"/>
  <c r="AA1995" i="8" s="1"/>
  <c r="AC1995" i="8" s="1"/>
  <c r="V2002" i="8"/>
  <c r="X2002" i="8" s="1"/>
  <c r="T2003" i="8"/>
  <c r="U2009" i="8"/>
  <c r="Z2021" i="8"/>
  <c r="Y2021" i="8"/>
  <c r="AA2021" i="8" s="1"/>
  <c r="AC2021" i="8" s="1"/>
  <c r="AF2031" i="8"/>
  <c r="AD2031" i="8"/>
  <c r="Z2059" i="8"/>
  <c r="AB2059" i="8" s="1"/>
  <c r="Y2059" i="8"/>
  <c r="AA2059" i="8" s="1"/>
  <c r="AE1851" i="8"/>
  <c r="AD1852" i="8"/>
  <c r="AD1888" i="8"/>
  <c r="AE1899" i="8"/>
  <c r="AD1900" i="8"/>
  <c r="AE1911" i="8"/>
  <c r="AD1912" i="8"/>
  <c r="AE1923" i="8"/>
  <c r="AD1924" i="8"/>
  <c r="AD1936" i="8"/>
  <c r="AD1941" i="8"/>
  <c r="AG1946" i="8"/>
  <c r="Z1957" i="8"/>
  <c r="Y1957" i="8"/>
  <c r="AA1957" i="8" s="1"/>
  <c r="AC1957" i="8" s="1"/>
  <c r="AD1959" i="8"/>
  <c r="AG1969" i="8"/>
  <c r="T1976" i="8"/>
  <c r="S1979" i="8"/>
  <c r="S2003" i="8"/>
  <c r="T2015" i="8"/>
  <c r="R2015" i="8"/>
  <c r="U2015" i="8" s="1"/>
  <c r="V2015" i="8" s="1"/>
  <c r="X2015" i="8" s="1"/>
  <c r="AF2015" i="8"/>
  <c r="Z2022" i="8"/>
  <c r="AB2022" i="8" s="1"/>
  <c r="Y2022" i="8"/>
  <c r="AA2022" i="8" s="1"/>
  <c r="AC2022" i="8" s="1"/>
  <c r="AF2030" i="8"/>
  <c r="U2045" i="8"/>
  <c r="V2045" i="8" s="1"/>
  <c r="X2045" i="8" s="1"/>
  <c r="Z2046" i="8"/>
  <c r="AB2046" i="8" s="1"/>
  <c r="Y2046" i="8"/>
  <c r="AA2046" i="8" s="1"/>
  <c r="AC2046" i="8" s="1"/>
  <c r="Y1971" i="8"/>
  <c r="AA1971" i="8" s="1"/>
  <c r="AC1971" i="8" s="1"/>
  <c r="U1997" i="8"/>
  <c r="Z2014" i="8"/>
  <c r="AB2014" i="8" s="1"/>
  <c r="Y2014" i="8"/>
  <c r="AA2014" i="8" s="1"/>
  <c r="Z2023" i="8"/>
  <c r="AB2023" i="8" s="1"/>
  <c r="Y2023" i="8"/>
  <c r="AA2023" i="8" s="1"/>
  <c r="AC2023" i="8" s="1"/>
  <c r="Z2103" i="8"/>
  <c r="Y2103" i="8"/>
  <c r="AA2103" i="8" s="1"/>
  <c r="AC2103" i="8" s="1"/>
  <c r="AF2020" i="8"/>
  <c r="Z2101" i="8"/>
  <c r="AB2101" i="8" s="1"/>
  <c r="Y2101" i="8"/>
  <c r="AA2101" i="8" s="1"/>
  <c r="AC2101" i="8" s="1"/>
  <c r="AG2132" i="8"/>
  <c r="AE2132" i="8"/>
  <c r="Z2311" i="8"/>
  <c r="AB2311" i="8" s="1"/>
  <c r="Y2311" i="8"/>
  <c r="AA2311" i="8" s="1"/>
  <c r="AC2311" i="8" s="1"/>
  <c r="V1948" i="8"/>
  <c r="X1948" i="8" s="1"/>
  <c r="AD1953" i="8"/>
  <c r="AF1963" i="8"/>
  <c r="AD2001" i="8"/>
  <c r="AG2020" i="8"/>
  <c r="AE2020" i="8"/>
  <c r="T2025" i="8"/>
  <c r="U2082" i="8"/>
  <c r="V2082" i="8" s="1"/>
  <c r="X2082" i="8" s="1"/>
  <c r="V2090" i="8"/>
  <c r="X2090" i="8" s="1"/>
  <c r="Z2135" i="8"/>
  <c r="Y2135" i="8"/>
  <c r="AA2135" i="8" s="1"/>
  <c r="AC2135" i="8" s="1"/>
  <c r="Z2160" i="8"/>
  <c r="AB2160" i="8" s="1"/>
  <c r="Y2160" i="8"/>
  <c r="AA2160" i="8" s="1"/>
  <c r="AC2160" i="8" s="1"/>
  <c r="Z2174" i="8"/>
  <c r="AB2174" i="8" s="1"/>
  <c r="Y2174" i="8"/>
  <c r="AA2174" i="8" s="1"/>
  <c r="AC2174" i="8" s="1"/>
  <c r="T1951" i="8"/>
  <c r="V1961" i="8"/>
  <c r="X1961" i="8" s="1"/>
  <c r="T1963" i="8"/>
  <c r="R1965" i="8"/>
  <c r="U1965" i="8" s="1"/>
  <c r="V1965" i="8" s="1"/>
  <c r="X1965" i="8" s="1"/>
  <c r="AE1965" i="8"/>
  <c r="AD1966" i="8"/>
  <c r="V1973" i="8"/>
  <c r="X1973" i="8" s="1"/>
  <c r="T1975" i="8"/>
  <c r="R1977" i="8"/>
  <c r="U1977" i="8" s="1"/>
  <c r="V1977" i="8" s="1"/>
  <c r="X1977" i="8" s="1"/>
  <c r="AE1977" i="8"/>
  <c r="V1985" i="8"/>
  <c r="X1985" i="8" s="1"/>
  <c r="R1989" i="8"/>
  <c r="U1989" i="8" s="1"/>
  <c r="V1989" i="8" s="1"/>
  <c r="X1989" i="8" s="1"/>
  <c r="AE1989" i="8"/>
  <c r="V1997" i="8"/>
  <c r="X1997" i="8" s="1"/>
  <c r="R2001" i="8"/>
  <c r="U2001" i="8" s="1"/>
  <c r="V2001" i="8" s="1"/>
  <c r="X2001" i="8" s="1"/>
  <c r="AD2002" i="8"/>
  <c r="V2009" i="8"/>
  <c r="X2009" i="8" s="1"/>
  <c r="AG2017" i="8"/>
  <c r="AF2017" i="8"/>
  <c r="AE2017" i="8"/>
  <c r="AE2022" i="8"/>
  <c r="S2027" i="8"/>
  <c r="U2035" i="8"/>
  <c r="V2035" i="8" s="1"/>
  <c r="X2035" i="8" s="1"/>
  <c r="U2071" i="8"/>
  <c r="V2071" i="8" s="1"/>
  <c r="X2071" i="8" s="1"/>
  <c r="Z2102" i="8"/>
  <c r="Y2102" i="8"/>
  <c r="AA2102" i="8" s="1"/>
  <c r="AC2102" i="8" s="1"/>
  <c r="Z2161" i="8"/>
  <c r="AB2161" i="8" s="1"/>
  <c r="Y2161" i="8"/>
  <c r="AA2161" i="8" s="1"/>
  <c r="Y2162" i="8"/>
  <c r="AA2162" i="8" s="1"/>
  <c r="Z2162" i="8"/>
  <c r="AB2162" i="8" s="1"/>
  <c r="T2205" i="8"/>
  <c r="R2205" i="8"/>
  <c r="U2205" i="8" s="1"/>
  <c r="V2205" i="8" s="1"/>
  <c r="X2205" i="8" s="1"/>
  <c r="R1955" i="8"/>
  <c r="AE1955" i="8"/>
  <c r="AD1956" i="8"/>
  <c r="T1965" i="8"/>
  <c r="R1967" i="8"/>
  <c r="AE1967" i="8"/>
  <c r="AD1968" i="8"/>
  <c r="T1977" i="8"/>
  <c r="R1979" i="8"/>
  <c r="U1979" i="8" s="1"/>
  <c r="V1979" i="8" s="1"/>
  <c r="X1979" i="8" s="1"/>
  <c r="AE1979" i="8"/>
  <c r="T1989" i="8"/>
  <c r="R1991" i="8"/>
  <c r="AE1991" i="8"/>
  <c r="AD1992" i="8"/>
  <c r="T2001" i="8"/>
  <c r="R2003" i="8"/>
  <c r="AE2003" i="8"/>
  <c r="T2017" i="8"/>
  <c r="R2017" i="8"/>
  <c r="U2017" i="8" s="1"/>
  <c r="V2017" i="8" s="1"/>
  <c r="X2017" i="8" s="1"/>
  <c r="AF2018" i="8"/>
  <c r="AF2023" i="8"/>
  <c r="T2028" i="8"/>
  <c r="AF2028" i="8"/>
  <c r="AG2030" i="8"/>
  <c r="AE2030" i="8"/>
  <c r="AG2031" i="8"/>
  <c r="AG2036" i="8"/>
  <c r="T2036" i="8"/>
  <c r="S2036" i="8"/>
  <c r="AF2042" i="8"/>
  <c r="AF2043" i="8"/>
  <c r="AD2043" i="8"/>
  <c r="AF2054" i="8"/>
  <c r="AD2054" i="8"/>
  <c r="AF2055" i="8"/>
  <c r="AF2066" i="8"/>
  <c r="AF2067" i="8"/>
  <c r="U2083" i="8"/>
  <c r="V2083" i="8" s="1"/>
  <c r="X2083" i="8" s="1"/>
  <c r="T1954" i="8"/>
  <c r="T1966" i="8"/>
  <c r="T1978" i="8"/>
  <c r="T1990" i="8"/>
  <c r="T2002" i="8"/>
  <c r="AG2018" i="8"/>
  <c r="AE2018" i="8"/>
  <c r="AG2029" i="8"/>
  <c r="AF2029" i="8"/>
  <c r="U2036" i="8"/>
  <c r="V2036" i="8" s="1"/>
  <c r="X2036" i="8" s="1"/>
  <c r="T2037" i="8"/>
  <c r="R2037" i="8"/>
  <c r="AG2042" i="8"/>
  <c r="AE2042" i="8"/>
  <c r="AG2048" i="8"/>
  <c r="T2048" i="8"/>
  <c r="S2048" i="8"/>
  <c r="U2048" i="8" s="1"/>
  <c r="V2048" i="8" s="1"/>
  <c r="X2048" i="8" s="1"/>
  <c r="AG2054" i="8"/>
  <c r="T2060" i="8"/>
  <c r="S2060" i="8"/>
  <c r="U2060" i="8" s="1"/>
  <c r="V2060" i="8" s="1"/>
  <c r="X2060" i="8" s="1"/>
  <c r="AG2066" i="8"/>
  <c r="AE2066" i="8"/>
  <c r="T2072" i="8"/>
  <c r="S2072" i="8"/>
  <c r="AE1957" i="8"/>
  <c r="AE1969" i="8"/>
  <c r="AE1981" i="8"/>
  <c r="AD1982" i="8"/>
  <c r="AE1993" i="8"/>
  <c r="AD1994" i="8"/>
  <c r="AE2005" i="8"/>
  <c r="AD2006" i="8"/>
  <c r="AD2013" i="8"/>
  <c r="AG2014" i="8"/>
  <c r="AF2021" i="8"/>
  <c r="U2026" i="8"/>
  <c r="V2026" i="8" s="1"/>
  <c r="X2026" i="8" s="1"/>
  <c r="U2028" i="8"/>
  <c r="V2028" i="8" s="1"/>
  <c r="X2028" i="8" s="1"/>
  <c r="AG2037" i="8"/>
  <c r="S2037" i="8"/>
  <c r="T2038" i="8"/>
  <c r="R2038" i="8"/>
  <c r="U2038" i="8" s="1"/>
  <c r="V2038" i="8" s="1"/>
  <c r="X2038" i="8" s="1"/>
  <c r="AG2041" i="8"/>
  <c r="AF2041" i="8"/>
  <c r="AD2041" i="8"/>
  <c r="T2049" i="8"/>
  <c r="AF2049" i="8"/>
  <c r="R2049" i="8"/>
  <c r="U2049" i="8" s="1"/>
  <c r="V2049" i="8" s="1"/>
  <c r="X2049" i="8" s="1"/>
  <c r="AG2053" i="8"/>
  <c r="AF2053" i="8"/>
  <c r="AE2053" i="8"/>
  <c r="AG2065" i="8"/>
  <c r="AF2065" i="8"/>
  <c r="AE2065" i="8"/>
  <c r="AD2070" i="8"/>
  <c r="U2072" i="8"/>
  <c r="V2072" i="8" s="1"/>
  <c r="X2072" i="8" s="1"/>
  <c r="T2073" i="8"/>
  <c r="R2073" i="8"/>
  <c r="U2073" i="8" s="1"/>
  <c r="V2073" i="8" s="1"/>
  <c r="X2073" i="8" s="1"/>
  <c r="AF2078" i="8"/>
  <c r="AD2078" i="8"/>
  <c r="AF2079" i="8"/>
  <c r="T2105" i="8"/>
  <c r="AF2105" i="8"/>
  <c r="R2105" i="8"/>
  <c r="U2105" i="8" s="1"/>
  <c r="V2105" i="8" s="1"/>
  <c r="X2105" i="8" s="1"/>
  <c r="Z2111" i="8"/>
  <c r="Y2111" i="8"/>
  <c r="AA2111" i="8" s="1"/>
  <c r="AC2111" i="8" s="1"/>
  <c r="Z2136" i="8"/>
  <c r="AB2136" i="8" s="1"/>
  <c r="Y2136" i="8"/>
  <c r="AA2136" i="8" s="1"/>
  <c r="AC2136" i="8" s="1"/>
  <c r="T2152" i="8"/>
  <c r="AF2152" i="8"/>
  <c r="R2152" i="8"/>
  <c r="U2152" i="8" s="1"/>
  <c r="V2152" i="8" s="1"/>
  <c r="X2152" i="8" s="1"/>
  <c r="T2018" i="8"/>
  <c r="R2018" i="8"/>
  <c r="U2018" i="8" s="1"/>
  <c r="V2018" i="8" s="1"/>
  <c r="X2018" i="8" s="1"/>
  <c r="AD2046" i="8"/>
  <c r="T2061" i="8"/>
  <c r="R2061" i="8"/>
  <c r="V2074" i="8"/>
  <c r="X2074" i="8" s="1"/>
  <c r="T2074" i="8"/>
  <c r="AF2074" i="8"/>
  <c r="R2074" i="8"/>
  <c r="U2074" i="8" s="1"/>
  <c r="AG2077" i="8"/>
  <c r="AF2077" i="8"/>
  <c r="AD2077" i="8"/>
  <c r="AG2078" i="8"/>
  <c r="AE2078" i="8"/>
  <c r="AG2079" i="8"/>
  <c r="T2084" i="8"/>
  <c r="S2084" i="8"/>
  <c r="U2084" i="8" s="1"/>
  <c r="V2084" i="8" s="1"/>
  <c r="X2084" i="8" s="1"/>
  <c r="Z2137" i="8"/>
  <c r="AB2137" i="8" s="1"/>
  <c r="Y2137" i="8"/>
  <c r="AA2137" i="8" s="1"/>
  <c r="AC2137" i="8" s="1"/>
  <c r="AG2156" i="8"/>
  <c r="AD2156" i="8"/>
  <c r="AF1958" i="8"/>
  <c r="AF1970" i="8"/>
  <c r="AF1982" i="8"/>
  <c r="AF1994" i="8"/>
  <c r="AF2006" i="8"/>
  <c r="AF2013" i="8"/>
  <c r="AF2019" i="8"/>
  <c r="T2029" i="8"/>
  <c r="R2029" i="8"/>
  <c r="U2029" i="8" s="1"/>
  <c r="V2029" i="8" s="1"/>
  <c r="X2029" i="8" s="1"/>
  <c r="T2050" i="8"/>
  <c r="AF2050" i="8"/>
  <c r="R2050" i="8"/>
  <c r="U2050" i="8" s="1"/>
  <c r="V2050" i="8" s="1"/>
  <c r="X2050" i="8" s="1"/>
  <c r="AG2061" i="8"/>
  <c r="S2061" i="8"/>
  <c r="T2062" i="8"/>
  <c r="R2062" i="8"/>
  <c r="T2085" i="8"/>
  <c r="R2085" i="8"/>
  <c r="U2085" i="8" s="1"/>
  <c r="V2085" i="8" s="1"/>
  <c r="X2085" i="8" s="1"/>
  <c r="AG2089" i="8"/>
  <c r="AF2089" i="8"/>
  <c r="AD2089" i="8"/>
  <c r="Z2159" i="8"/>
  <c r="AB2159" i="8" s="1"/>
  <c r="Y2159" i="8"/>
  <c r="AA2159" i="8" s="1"/>
  <c r="AC2159" i="8" s="1"/>
  <c r="AG2019" i="8"/>
  <c r="AE2019" i="8"/>
  <c r="V2025" i="8"/>
  <c r="X2025" i="8" s="1"/>
  <c r="V2039" i="8"/>
  <c r="X2039" i="8" s="1"/>
  <c r="T2086" i="8"/>
  <c r="AF2086" i="8"/>
  <c r="R2086" i="8"/>
  <c r="U2086" i="8" s="1"/>
  <c r="V2086" i="8" s="1"/>
  <c r="X2086" i="8" s="1"/>
  <c r="AF2099" i="8"/>
  <c r="AD2099" i="8"/>
  <c r="Y2112" i="8"/>
  <c r="AA2112" i="8" s="1"/>
  <c r="Z2147" i="8"/>
  <c r="AB2147" i="8" s="1"/>
  <c r="Y2147" i="8"/>
  <c r="AA2147" i="8" s="1"/>
  <c r="AC2147" i="8" s="1"/>
  <c r="V2016" i="8"/>
  <c r="X2016" i="8" s="1"/>
  <c r="AF2016" i="8"/>
  <c r="AG2022" i="8"/>
  <c r="T2030" i="8"/>
  <c r="R2030" i="8"/>
  <c r="U2030" i="8" s="1"/>
  <c r="V2030" i="8" s="1"/>
  <c r="X2030" i="8" s="1"/>
  <c r="U2034" i="8"/>
  <c r="V2034" i="8" s="1"/>
  <c r="X2034" i="8" s="1"/>
  <c r="AG2035" i="8"/>
  <c r="AG2047" i="8"/>
  <c r="AG2059" i="8"/>
  <c r="AF2097" i="8"/>
  <c r="AD2097" i="8"/>
  <c r="AG2099" i="8"/>
  <c r="Z2113" i="8"/>
  <c r="AB2113" i="8" s="1"/>
  <c r="Y2113" i="8"/>
  <c r="AA2113" i="8" s="1"/>
  <c r="AC2113" i="8" s="1"/>
  <c r="V2129" i="8"/>
  <c r="X2129" i="8" s="1"/>
  <c r="T2129" i="8"/>
  <c r="AF2129" i="8"/>
  <c r="R2129" i="8"/>
  <c r="U2129" i="8" s="1"/>
  <c r="T2153" i="8"/>
  <c r="AF2153" i="8"/>
  <c r="R2153" i="8"/>
  <c r="U2153" i="8" s="1"/>
  <c r="V2153" i="8" s="1"/>
  <c r="X2153" i="8" s="1"/>
  <c r="T2204" i="8"/>
  <c r="R2204" i="8"/>
  <c r="U2204" i="8" s="1"/>
  <c r="V2204" i="8" s="1"/>
  <c r="X2204" i="8" s="1"/>
  <c r="AF2208" i="8"/>
  <c r="AD2208" i="8"/>
  <c r="Z2210" i="8"/>
  <c r="Y2210" i="8"/>
  <c r="AA2210" i="8" s="1"/>
  <c r="AC2210" i="8" s="1"/>
  <c r="AF2073" i="8"/>
  <c r="AF2085" i="8"/>
  <c r="AE2095" i="8"/>
  <c r="AG2097" i="8"/>
  <c r="AE2101" i="8"/>
  <c r="U2138" i="8"/>
  <c r="V2138" i="8" s="1"/>
  <c r="X2138" i="8" s="1"/>
  <c r="Z2187" i="8"/>
  <c r="Y2187" i="8"/>
  <c r="AA2187" i="8" s="1"/>
  <c r="AC2187" i="8" s="1"/>
  <c r="T2217" i="8"/>
  <c r="R2217" i="8"/>
  <c r="U2217" i="8" s="1"/>
  <c r="V2217" i="8"/>
  <c r="X2217" i="8" s="1"/>
  <c r="Z2219" i="8"/>
  <c r="AB2219" i="8" s="1"/>
  <c r="Y2219" i="8"/>
  <c r="AA2219" i="8" s="1"/>
  <c r="AC2219" i="8" s="1"/>
  <c r="R2051" i="8"/>
  <c r="S2062" i="8"/>
  <c r="R2063" i="8"/>
  <c r="U2063" i="8" s="1"/>
  <c r="V2063" i="8" s="1"/>
  <c r="X2063" i="8" s="1"/>
  <c r="R2075" i="8"/>
  <c r="R2087" i="8"/>
  <c r="U2087" i="8" s="1"/>
  <c r="V2087" i="8" s="1"/>
  <c r="X2087" i="8" s="1"/>
  <c r="R2091" i="8"/>
  <c r="U2091" i="8" s="1"/>
  <c r="V2091" i="8" s="1"/>
  <c r="X2091" i="8" s="1"/>
  <c r="T2097" i="8"/>
  <c r="R2097" i="8"/>
  <c r="U2097" i="8" s="1"/>
  <c r="V2097" i="8" s="1"/>
  <c r="X2097" i="8" s="1"/>
  <c r="Z2114" i="8"/>
  <c r="AB2114" i="8" s="1"/>
  <c r="Y2114" i="8"/>
  <c r="AA2114" i="8" s="1"/>
  <c r="AC2114" i="8" s="1"/>
  <c r="AF2121" i="8"/>
  <c r="AD2121" i="8"/>
  <c r="Z2123" i="8"/>
  <c r="AB2123" i="8" s="1"/>
  <c r="Y2123" i="8"/>
  <c r="AA2123" i="8" s="1"/>
  <c r="AC2123" i="8" s="1"/>
  <c r="U2134" i="8"/>
  <c r="V2134" i="8" s="1"/>
  <c r="X2134" i="8" s="1"/>
  <c r="T2139" i="8"/>
  <c r="S2139" i="8"/>
  <c r="AF2145" i="8"/>
  <c r="AD2145" i="8"/>
  <c r="U2158" i="8"/>
  <c r="V2158" i="8" s="1"/>
  <c r="X2158" i="8" s="1"/>
  <c r="Z2167" i="8"/>
  <c r="Y2167" i="8"/>
  <c r="AA2167" i="8" s="1"/>
  <c r="AC2167" i="8" s="1"/>
  <c r="AG2207" i="8"/>
  <c r="AF2207" i="8"/>
  <c r="AD2207" i="8"/>
  <c r="AF2039" i="8"/>
  <c r="R2040" i="8"/>
  <c r="S2051" i="8"/>
  <c r="R2052" i="8"/>
  <c r="U2052" i="8" s="1"/>
  <c r="V2052" i="8" s="1"/>
  <c r="X2052" i="8" s="1"/>
  <c r="AF2063" i="8"/>
  <c r="R2064" i="8"/>
  <c r="U2064" i="8" s="1"/>
  <c r="V2064" i="8" s="1"/>
  <c r="X2064" i="8" s="1"/>
  <c r="S2075" i="8"/>
  <c r="R2076" i="8"/>
  <c r="U2076" i="8" s="1"/>
  <c r="V2076" i="8" s="1"/>
  <c r="X2076" i="8" s="1"/>
  <c r="AF2087" i="8"/>
  <c r="R2088" i="8"/>
  <c r="U2088" i="8" s="1"/>
  <c r="V2088" i="8" s="1"/>
  <c r="X2088" i="8" s="1"/>
  <c r="V2106" i="8"/>
  <c r="X2106" i="8" s="1"/>
  <c r="AG2121" i="8"/>
  <c r="AF2122" i="8"/>
  <c r="AD2122" i="8"/>
  <c r="AE2136" i="8"/>
  <c r="U2139" i="8"/>
  <c r="V2139" i="8" s="1"/>
  <c r="X2139" i="8" s="1"/>
  <c r="AG2145" i="8"/>
  <c r="AF2146" i="8"/>
  <c r="AE2160" i="8"/>
  <c r="AD2161" i="8"/>
  <c r="AF2161" i="8"/>
  <c r="Z2186" i="8"/>
  <c r="AB2186" i="8" s="1"/>
  <c r="Y2186" i="8"/>
  <c r="AA2186" i="8" s="1"/>
  <c r="AC2186" i="8" s="1"/>
  <c r="T2039" i="8"/>
  <c r="S2040" i="8"/>
  <c r="R2041" i="8"/>
  <c r="U2041" i="8" s="1"/>
  <c r="V2041" i="8" s="1"/>
  <c r="X2041" i="8" s="1"/>
  <c r="T2051" i="8"/>
  <c r="AF2052" i="8"/>
  <c r="R2053" i="8"/>
  <c r="U2053" i="8" s="1"/>
  <c r="V2053" i="8" s="1"/>
  <c r="X2053" i="8" s="1"/>
  <c r="T2063" i="8"/>
  <c r="AF2064" i="8"/>
  <c r="R2065" i="8"/>
  <c r="U2065" i="8" s="1"/>
  <c r="V2065" i="8" s="1"/>
  <c r="X2065" i="8" s="1"/>
  <c r="T2075" i="8"/>
  <c r="R2077" i="8"/>
  <c r="U2077" i="8" s="1"/>
  <c r="V2077" i="8" s="1"/>
  <c r="X2077" i="8" s="1"/>
  <c r="T2087" i="8"/>
  <c r="AF2088" i="8"/>
  <c r="R2089" i="8"/>
  <c r="U2089" i="8" s="1"/>
  <c r="V2089" i="8" s="1"/>
  <c r="X2089" i="8" s="1"/>
  <c r="T2091" i="8"/>
  <c r="T2095" i="8"/>
  <c r="AG2095" i="8"/>
  <c r="AG2108" i="8"/>
  <c r="AE2108" i="8"/>
  <c r="AF2109" i="8"/>
  <c r="AD2109" i="8"/>
  <c r="T2115" i="8"/>
  <c r="S2115" i="8"/>
  <c r="AG2120" i="8"/>
  <c r="AE2120" i="8"/>
  <c r="AG2122" i="8"/>
  <c r="Z2124" i="8"/>
  <c r="AB2124" i="8" s="1"/>
  <c r="Y2124" i="8"/>
  <c r="AA2124" i="8" s="1"/>
  <c r="AC2124" i="8" s="1"/>
  <c r="U2130" i="8"/>
  <c r="V2130" i="8" s="1"/>
  <c r="X2130" i="8" s="1"/>
  <c r="T2140" i="8"/>
  <c r="AF2140" i="8"/>
  <c r="R2140" i="8"/>
  <c r="U2140" i="8" s="1"/>
  <c r="V2140" i="8" s="1"/>
  <c r="X2140" i="8" s="1"/>
  <c r="AG2144" i="8"/>
  <c r="AE2144" i="8"/>
  <c r="AG2146" i="8"/>
  <c r="Z2148" i="8"/>
  <c r="AB2148" i="8" s="1"/>
  <c r="Y2148" i="8"/>
  <c r="AA2148" i="8" s="1"/>
  <c r="AC2148" i="8" s="1"/>
  <c r="U2154" i="8"/>
  <c r="V2154" i="8" s="1"/>
  <c r="X2154" i="8" s="1"/>
  <c r="AG2161" i="8"/>
  <c r="U2199" i="8"/>
  <c r="V2199" i="8" s="1"/>
  <c r="X2199" i="8" s="1"/>
  <c r="V2216" i="8"/>
  <c r="X2216" i="8" s="1"/>
  <c r="T2216" i="8"/>
  <c r="R2216" i="8"/>
  <c r="U2216" i="8" s="1"/>
  <c r="T2040" i="8"/>
  <c r="R2042" i="8"/>
  <c r="U2042" i="8" s="1"/>
  <c r="V2042" i="8" s="1"/>
  <c r="X2042" i="8" s="1"/>
  <c r="T2052" i="8"/>
  <c r="R2054" i="8"/>
  <c r="U2054" i="8" s="1"/>
  <c r="V2054" i="8" s="1"/>
  <c r="X2054" i="8" s="1"/>
  <c r="T2064" i="8"/>
  <c r="R2066" i="8"/>
  <c r="U2066" i="8" s="1"/>
  <c r="V2066" i="8" s="1"/>
  <c r="X2066" i="8" s="1"/>
  <c r="T2076" i="8"/>
  <c r="T2088" i="8"/>
  <c r="U2093" i="8"/>
  <c r="V2093" i="8" s="1"/>
  <c r="X2093" i="8" s="1"/>
  <c r="AF2098" i="8"/>
  <c r="AD2098" i="8"/>
  <c r="AG2109" i="8"/>
  <c r="U2115" i="8"/>
  <c r="V2115" i="8" s="1"/>
  <c r="X2115" i="8" s="1"/>
  <c r="Z2125" i="8"/>
  <c r="AB2125" i="8" s="1"/>
  <c r="Y2125" i="8"/>
  <c r="AA2125" i="8" s="1"/>
  <c r="AC2125" i="8" s="1"/>
  <c r="T2141" i="8"/>
  <c r="R2141" i="8"/>
  <c r="U2141" i="8" s="1"/>
  <c r="V2141" i="8" s="1"/>
  <c r="X2141" i="8" s="1"/>
  <c r="Z2149" i="8"/>
  <c r="AB2149" i="8" s="1"/>
  <c r="Y2149" i="8"/>
  <c r="AA2149" i="8" s="1"/>
  <c r="AC2149" i="8" s="1"/>
  <c r="T2168" i="8"/>
  <c r="R2168" i="8"/>
  <c r="U2168" i="8" s="1"/>
  <c r="V2168" i="8" s="1"/>
  <c r="X2168" i="8" s="1"/>
  <c r="AF2168" i="8"/>
  <c r="R2019" i="8"/>
  <c r="U2019" i="8" s="1"/>
  <c r="V2019" i="8" s="1"/>
  <c r="X2019" i="8" s="1"/>
  <c r="R2031" i="8"/>
  <c r="U2031" i="8" s="1"/>
  <c r="V2031" i="8" s="1"/>
  <c r="X2031" i="8" s="1"/>
  <c r="AD2032" i="8"/>
  <c r="T2041" i="8"/>
  <c r="R2043" i="8"/>
  <c r="U2043" i="8" s="1"/>
  <c r="V2043" i="8" s="1"/>
  <c r="X2043" i="8" s="1"/>
  <c r="AD2044" i="8"/>
  <c r="T2053" i="8"/>
  <c r="R2055" i="8"/>
  <c r="U2055" i="8" s="1"/>
  <c r="V2055" i="8" s="1"/>
  <c r="X2055" i="8" s="1"/>
  <c r="AE2055" i="8"/>
  <c r="T2065" i="8"/>
  <c r="R2067" i="8"/>
  <c r="U2067" i="8" s="1"/>
  <c r="V2067" i="8" s="1"/>
  <c r="X2067" i="8" s="1"/>
  <c r="AE2067" i="8"/>
  <c r="AD2068" i="8"/>
  <c r="T2077" i="8"/>
  <c r="R2079" i="8"/>
  <c r="U2079" i="8" s="1"/>
  <c r="V2079" i="8" s="1"/>
  <c r="X2079" i="8" s="1"/>
  <c r="AE2079" i="8"/>
  <c r="T2089" i="8"/>
  <c r="R2095" i="8"/>
  <c r="U2095" i="8" s="1"/>
  <c r="V2095" i="8" s="1"/>
  <c r="X2095" i="8" s="1"/>
  <c r="U2098" i="8"/>
  <c r="V2098" i="8" s="1"/>
  <c r="X2098" i="8" s="1"/>
  <c r="AG2098" i="8"/>
  <c r="AF2100" i="8"/>
  <c r="AD2100" i="8"/>
  <c r="AG2102" i="8"/>
  <c r="V2104" i="8"/>
  <c r="X2104" i="8" s="1"/>
  <c r="R2104" i="8"/>
  <c r="U2104" i="8" s="1"/>
  <c r="T2107" i="8"/>
  <c r="R2107" i="8"/>
  <c r="U2107" i="8" s="1"/>
  <c r="V2107" i="8" s="1"/>
  <c r="X2107" i="8" s="1"/>
  <c r="T2116" i="8"/>
  <c r="R2116" i="8"/>
  <c r="U2116" i="8" s="1"/>
  <c r="V2116" i="8" s="1"/>
  <c r="X2116" i="8" s="1"/>
  <c r="T2117" i="8"/>
  <c r="AF2117" i="8"/>
  <c r="R2117" i="8"/>
  <c r="U2117" i="8" s="1"/>
  <c r="V2117" i="8" s="1"/>
  <c r="X2117" i="8" s="1"/>
  <c r="AE2137" i="8"/>
  <c r="U2166" i="8"/>
  <c r="U2179" i="8"/>
  <c r="R2020" i="8"/>
  <c r="U2020" i="8" s="1"/>
  <c r="V2020" i="8" s="1"/>
  <c r="X2020" i="8" s="1"/>
  <c r="R2032" i="8"/>
  <c r="U2032" i="8" s="1"/>
  <c r="V2032" i="8" s="1"/>
  <c r="X2032" i="8" s="1"/>
  <c r="AD2033" i="8"/>
  <c r="T2042" i="8"/>
  <c r="R2044" i="8"/>
  <c r="U2044" i="8" s="1"/>
  <c r="V2044" i="8" s="1"/>
  <c r="X2044" i="8" s="1"/>
  <c r="AD2045" i="8"/>
  <c r="T2054" i="8"/>
  <c r="R2056" i="8"/>
  <c r="U2056" i="8" s="1"/>
  <c r="V2056" i="8" s="1"/>
  <c r="X2056" i="8" s="1"/>
  <c r="AE2056" i="8"/>
  <c r="T2066" i="8"/>
  <c r="R2068" i="8"/>
  <c r="U2068" i="8" s="1"/>
  <c r="V2068" i="8" s="1"/>
  <c r="X2068" i="8" s="1"/>
  <c r="AD2069" i="8"/>
  <c r="T2078" i="8"/>
  <c r="R2080" i="8"/>
  <c r="U2080" i="8" s="1"/>
  <c r="V2080" i="8" s="1"/>
  <c r="X2080" i="8" s="1"/>
  <c r="AE2080" i="8"/>
  <c r="AD2081" i="8"/>
  <c r="T2090" i="8"/>
  <c r="T2093" i="8"/>
  <c r="AF2110" i="8"/>
  <c r="AD2110" i="8"/>
  <c r="AE2113" i="8"/>
  <c r="AG2116" i="8"/>
  <c r="S2116" i="8"/>
  <c r="Z2126" i="8"/>
  <c r="AB2126" i="8" s="1"/>
  <c r="Y2126" i="8"/>
  <c r="AA2126" i="8" s="1"/>
  <c r="Z2150" i="8"/>
  <c r="AB2150" i="8" s="1"/>
  <c r="Y2150" i="8"/>
  <c r="AA2150" i="8" s="1"/>
  <c r="AG2164" i="8"/>
  <c r="AF2164" i="8"/>
  <c r="AE2164" i="8"/>
  <c r="T2193" i="8"/>
  <c r="R2193" i="8"/>
  <c r="U2193" i="8" s="1"/>
  <c r="V2193" i="8" s="1"/>
  <c r="X2193" i="8" s="1"/>
  <c r="AF2196" i="8"/>
  <c r="Y2197" i="8"/>
  <c r="AA2197" i="8" s="1"/>
  <c r="Z2198" i="8"/>
  <c r="AB2198" i="8" s="1"/>
  <c r="Y2198" i="8"/>
  <c r="AA2198" i="8" s="1"/>
  <c r="AC2198" i="8" s="1"/>
  <c r="Z2231" i="8"/>
  <c r="Y2231" i="8"/>
  <c r="AA2231" i="8" s="1"/>
  <c r="AC2231" i="8" s="1"/>
  <c r="V2092" i="8"/>
  <c r="X2092" i="8" s="1"/>
  <c r="AF2096" i="8"/>
  <c r="AF2101" i="8"/>
  <c r="T2108" i="8"/>
  <c r="R2108" i="8"/>
  <c r="U2108" i="8" s="1"/>
  <c r="V2108" i="8" s="1"/>
  <c r="X2108" i="8" s="1"/>
  <c r="AG2110" i="8"/>
  <c r="V2118" i="8"/>
  <c r="X2118" i="8" s="1"/>
  <c r="U2122" i="8"/>
  <c r="V2122" i="8" s="1"/>
  <c r="X2122" i="8" s="1"/>
  <c r="AF2133" i="8"/>
  <c r="V2142" i="8"/>
  <c r="X2142" i="8" s="1"/>
  <c r="U2146" i="8"/>
  <c r="V2146" i="8" s="1"/>
  <c r="X2146" i="8" s="1"/>
  <c r="AF2157" i="8"/>
  <c r="AD2157" i="8"/>
  <c r="AF2166" i="8"/>
  <c r="AD2166" i="8"/>
  <c r="T2096" i="8"/>
  <c r="R2096" i="8"/>
  <c r="U2096" i="8" s="1"/>
  <c r="V2096" i="8" s="1"/>
  <c r="X2096" i="8" s="1"/>
  <c r="AG2096" i="8"/>
  <c r="AE2096" i="8"/>
  <c r="AG2101" i="8"/>
  <c r="T2104" i="8"/>
  <c r="AD2114" i="8"/>
  <c r="T2127" i="8"/>
  <c r="S2127" i="8"/>
  <c r="U2127" i="8" s="1"/>
  <c r="V2127" i="8" s="1"/>
  <c r="X2127" i="8" s="1"/>
  <c r="AF2132" i="8"/>
  <c r="AG2133" i="8"/>
  <c r="AE2133" i="8"/>
  <c r="AF2134" i="8"/>
  <c r="AD2134" i="8"/>
  <c r="AE2148" i="8"/>
  <c r="T2151" i="8"/>
  <c r="S2151" i="8"/>
  <c r="U2151" i="8" s="1"/>
  <c r="V2151" i="8" s="1"/>
  <c r="X2151" i="8" s="1"/>
  <c r="AF2156" i="8"/>
  <c r="AG2157" i="8"/>
  <c r="AF2158" i="8"/>
  <c r="Z2175" i="8"/>
  <c r="AB2175" i="8" s="1"/>
  <c r="Y2175" i="8"/>
  <c r="AA2175" i="8" s="1"/>
  <c r="AC2175" i="8" s="1"/>
  <c r="T2192" i="8"/>
  <c r="R2192" i="8"/>
  <c r="U2192" i="8" s="1"/>
  <c r="V2192" i="8" s="1"/>
  <c r="X2192" i="8" s="1"/>
  <c r="AG2195" i="8"/>
  <c r="AE2195" i="8"/>
  <c r="U2211" i="8"/>
  <c r="V2211" i="8" s="1"/>
  <c r="X2211" i="8" s="1"/>
  <c r="AG2114" i="8"/>
  <c r="AG2126" i="8"/>
  <c r="AG2138" i="8"/>
  <c r="AG2150" i="8"/>
  <c r="AG2166" i="8"/>
  <c r="T2180" i="8"/>
  <c r="R2180" i="8"/>
  <c r="U2180" i="8" s="1"/>
  <c r="V2180" i="8" s="1"/>
  <c r="X2180" i="8" s="1"/>
  <c r="AG2196" i="8"/>
  <c r="AE2196" i="8"/>
  <c r="AG2208" i="8"/>
  <c r="V2166" i="8"/>
  <c r="X2166" i="8" s="1"/>
  <c r="AF2171" i="8"/>
  <c r="AF2172" i="8"/>
  <c r="V2181" i="8"/>
  <c r="X2181" i="8" s="1"/>
  <c r="T2181" i="8"/>
  <c r="R2181" i="8"/>
  <c r="U2181" i="8" s="1"/>
  <c r="AG2183" i="8"/>
  <c r="AF2183" i="8"/>
  <c r="AE2183" i="8"/>
  <c r="AF2184" i="8"/>
  <c r="AF2218" i="8"/>
  <c r="AD2218" i="8"/>
  <c r="V2258" i="8"/>
  <c r="X2258" i="8" s="1"/>
  <c r="T2258" i="8"/>
  <c r="AG2171" i="8"/>
  <c r="AE2171" i="8"/>
  <c r="AG2172" i="8"/>
  <c r="AE2172" i="8"/>
  <c r="AG2184" i="8"/>
  <c r="AE2184" i="8"/>
  <c r="AF2197" i="8"/>
  <c r="AD2197" i="8"/>
  <c r="AF2209" i="8"/>
  <c r="V2233" i="8"/>
  <c r="X2233" i="8" s="1"/>
  <c r="T2246" i="8"/>
  <c r="S2246" i="8"/>
  <c r="U2246" i="8" s="1"/>
  <c r="V2246" i="8" s="1"/>
  <c r="X2246" i="8" s="1"/>
  <c r="V2259" i="8"/>
  <c r="X2259" i="8" s="1"/>
  <c r="T2259" i="8"/>
  <c r="AF2259" i="8"/>
  <c r="R2259" i="8"/>
  <c r="U2259" i="8" s="1"/>
  <c r="Z2274" i="8"/>
  <c r="AB2274" i="8" s="1"/>
  <c r="Y2274" i="8"/>
  <c r="AA2274" i="8" s="1"/>
  <c r="AC2274" i="8" s="1"/>
  <c r="Z2275" i="8"/>
  <c r="AB2275" i="8" s="1"/>
  <c r="Y2275" i="8"/>
  <c r="AA2275" i="8" s="1"/>
  <c r="AC2275" i="8" s="1"/>
  <c r="U2289" i="8"/>
  <c r="V2289" i="8" s="1"/>
  <c r="X2289" i="8" s="1"/>
  <c r="R2119" i="8"/>
  <c r="U2119" i="8" s="1"/>
  <c r="V2119" i="8" s="1"/>
  <c r="X2119" i="8" s="1"/>
  <c r="R2131" i="8"/>
  <c r="U2131" i="8" s="1"/>
  <c r="V2131" i="8" s="1"/>
  <c r="X2131" i="8" s="1"/>
  <c r="R2143" i="8"/>
  <c r="U2143" i="8" s="1"/>
  <c r="V2143" i="8" s="1"/>
  <c r="X2143" i="8" s="1"/>
  <c r="R2155" i="8"/>
  <c r="U2155" i="8" s="1"/>
  <c r="V2155" i="8" s="1"/>
  <c r="X2155" i="8" s="1"/>
  <c r="R2169" i="8"/>
  <c r="U2169" i="8" s="1"/>
  <c r="V2169" i="8" s="1"/>
  <c r="X2169" i="8" s="1"/>
  <c r="AF2173" i="8"/>
  <c r="AF2185" i="8"/>
  <c r="AG2197" i="8"/>
  <c r="AG2209" i="8"/>
  <c r="AE2209" i="8"/>
  <c r="AG2217" i="8"/>
  <c r="T2106" i="8"/>
  <c r="T2118" i="8"/>
  <c r="R2120" i="8"/>
  <c r="U2120" i="8" s="1"/>
  <c r="V2120" i="8" s="1"/>
  <c r="X2120" i="8" s="1"/>
  <c r="T2130" i="8"/>
  <c r="R2132" i="8"/>
  <c r="U2132" i="8" s="1"/>
  <c r="V2132" i="8" s="1"/>
  <c r="X2132" i="8" s="1"/>
  <c r="T2142" i="8"/>
  <c r="R2144" i="8"/>
  <c r="U2144" i="8" s="1"/>
  <c r="V2144" i="8" s="1"/>
  <c r="X2144" i="8" s="1"/>
  <c r="T2154" i="8"/>
  <c r="R2156" i="8"/>
  <c r="U2156" i="8" s="1"/>
  <c r="V2156" i="8" s="1"/>
  <c r="X2156" i="8" s="1"/>
  <c r="T2169" i="8"/>
  <c r="AG2173" i="8"/>
  <c r="AE2173" i="8"/>
  <c r="AG2185" i="8"/>
  <c r="AE2185" i="8"/>
  <c r="AF2198" i="8"/>
  <c r="AE2198" i="8"/>
  <c r="AD2198" i="8"/>
  <c r="AF2210" i="8"/>
  <c r="AE2210" i="8"/>
  <c r="AF2230" i="8"/>
  <c r="AD2230" i="8"/>
  <c r="U2263" i="8"/>
  <c r="R2109" i="8"/>
  <c r="U2109" i="8" s="1"/>
  <c r="V2109" i="8" s="1"/>
  <c r="X2109" i="8" s="1"/>
  <c r="T2119" i="8"/>
  <c r="R2121" i="8"/>
  <c r="U2121" i="8" s="1"/>
  <c r="V2121" i="8" s="1"/>
  <c r="X2121" i="8" s="1"/>
  <c r="T2131" i="8"/>
  <c r="R2133" i="8"/>
  <c r="U2133" i="8" s="1"/>
  <c r="V2133" i="8" s="1"/>
  <c r="X2133" i="8" s="1"/>
  <c r="T2143" i="8"/>
  <c r="R2145" i="8"/>
  <c r="U2145" i="8" s="1"/>
  <c r="V2145" i="8" s="1"/>
  <c r="X2145" i="8" s="1"/>
  <c r="T2155" i="8"/>
  <c r="R2157" i="8"/>
  <c r="U2157" i="8" s="1"/>
  <c r="V2157" i="8" s="1"/>
  <c r="X2157" i="8" s="1"/>
  <c r="V2163" i="8"/>
  <c r="X2163" i="8" s="1"/>
  <c r="AF2174" i="8"/>
  <c r="AE2174" i="8"/>
  <c r="AD2174" i="8"/>
  <c r="Z2177" i="8"/>
  <c r="Y2177" i="8"/>
  <c r="AA2177" i="8" s="1"/>
  <c r="AC2177" i="8" s="1"/>
  <c r="AF2186" i="8"/>
  <c r="AE2186" i="8"/>
  <c r="AD2186" i="8"/>
  <c r="Z2189" i="8"/>
  <c r="Y2189" i="8"/>
  <c r="AA2189" i="8" s="1"/>
  <c r="AC2189" i="8" s="1"/>
  <c r="AF2191" i="8"/>
  <c r="AG2198" i="8"/>
  <c r="Z2201" i="8"/>
  <c r="AB2201" i="8" s="1"/>
  <c r="Y2201" i="8"/>
  <c r="AA2201" i="8" s="1"/>
  <c r="AC2201" i="8" s="1"/>
  <c r="AG2204" i="8"/>
  <c r="AG2210" i="8"/>
  <c r="Z2213" i="8"/>
  <c r="AB2213" i="8" s="1"/>
  <c r="Y2213" i="8"/>
  <c r="AA2213" i="8" s="1"/>
  <c r="AG2230" i="8"/>
  <c r="T2270" i="8"/>
  <c r="S2270" i="8"/>
  <c r="U2270" i="8" s="1"/>
  <c r="V2270" i="8" s="1"/>
  <c r="X2270" i="8" s="1"/>
  <c r="AE2110" i="8"/>
  <c r="T2120" i="8"/>
  <c r="AD2123" i="8"/>
  <c r="T2132" i="8"/>
  <c r="T2144" i="8"/>
  <c r="AE2146" i="8"/>
  <c r="AD2147" i="8"/>
  <c r="T2156" i="8"/>
  <c r="AE2158" i="8"/>
  <c r="AD2159" i="8"/>
  <c r="U2165" i="8"/>
  <c r="V2165" i="8" s="1"/>
  <c r="X2165" i="8" s="1"/>
  <c r="S2170" i="8"/>
  <c r="AG2174" i="8"/>
  <c r="AG2186" i="8"/>
  <c r="AG2192" i="8"/>
  <c r="U2251" i="8"/>
  <c r="V2251" i="8" s="1"/>
  <c r="X2251" i="8" s="1"/>
  <c r="T2109" i="8"/>
  <c r="AE2111" i="8"/>
  <c r="AD2112" i="8"/>
  <c r="T2121" i="8"/>
  <c r="AE2123" i="8"/>
  <c r="AD2124" i="8"/>
  <c r="T2133" i="8"/>
  <c r="AE2135" i="8"/>
  <c r="AD2136" i="8"/>
  <c r="T2145" i="8"/>
  <c r="AE2147" i="8"/>
  <c r="AD2148" i="8"/>
  <c r="T2157" i="8"/>
  <c r="AE2159" i="8"/>
  <c r="AD2160" i="8"/>
  <c r="T2161" i="8"/>
  <c r="T2162" i="8"/>
  <c r="V2171" i="8"/>
  <c r="X2171" i="8" s="1"/>
  <c r="AF2179" i="8"/>
  <c r="V2190" i="8"/>
  <c r="X2190" i="8" s="1"/>
  <c r="V2202" i="8"/>
  <c r="X2202" i="8" s="1"/>
  <c r="T2202" i="8"/>
  <c r="V2214" i="8"/>
  <c r="X2214" i="8" s="1"/>
  <c r="T2214" i="8"/>
  <c r="Z2256" i="8"/>
  <c r="AB2256" i="8" s="1"/>
  <c r="Y2256" i="8"/>
  <c r="AA2256" i="8" s="1"/>
  <c r="AC2256" i="8" s="1"/>
  <c r="V2164" i="8"/>
  <c r="X2164" i="8" s="1"/>
  <c r="T2178" i="8"/>
  <c r="AG2180" i="8"/>
  <c r="V2191" i="8"/>
  <c r="X2191" i="8" s="1"/>
  <c r="T2191" i="8"/>
  <c r="V2203" i="8"/>
  <c r="X2203" i="8" s="1"/>
  <c r="T2203" i="8"/>
  <c r="V2215" i="8"/>
  <c r="X2215" i="8" s="1"/>
  <c r="T2215" i="8"/>
  <c r="Z2243" i="8"/>
  <c r="Y2243" i="8"/>
  <c r="AA2243" i="8" s="1"/>
  <c r="AC2243" i="8" s="1"/>
  <c r="Z2244" i="8"/>
  <c r="AB2244" i="8" s="1"/>
  <c r="Y2244" i="8"/>
  <c r="AA2244" i="8" s="1"/>
  <c r="AC2244" i="8" s="1"/>
  <c r="Z2255" i="8"/>
  <c r="AB2255" i="8" s="1"/>
  <c r="Y2255" i="8"/>
  <c r="AA2255" i="8" s="1"/>
  <c r="Z2267" i="8"/>
  <c r="AB2267" i="8" s="1"/>
  <c r="Y2267" i="8"/>
  <c r="AA2267" i="8" s="1"/>
  <c r="AC2267" i="8" s="1"/>
  <c r="U2178" i="8"/>
  <c r="V2178" i="8" s="1"/>
  <c r="X2178" i="8" s="1"/>
  <c r="V2179" i="8"/>
  <c r="X2179" i="8" s="1"/>
  <c r="T2179" i="8"/>
  <c r="AF2195" i="8"/>
  <c r="T2166" i="8"/>
  <c r="AE2168" i="8"/>
  <c r="AD2169" i="8"/>
  <c r="V2176" i="8"/>
  <c r="X2176" i="8" s="1"/>
  <c r="V2188" i="8"/>
  <c r="X2188" i="8" s="1"/>
  <c r="V2200" i="8"/>
  <c r="X2200" i="8" s="1"/>
  <c r="AF2203" i="8"/>
  <c r="V2212" i="8"/>
  <c r="X2212" i="8" s="1"/>
  <c r="AG2218" i="8"/>
  <c r="U2221" i="8"/>
  <c r="V2221" i="8" s="1"/>
  <c r="X2221" i="8" s="1"/>
  <c r="U2227" i="8"/>
  <c r="V2227" i="8" s="1"/>
  <c r="X2227" i="8" s="1"/>
  <c r="U2233" i="8"/>
  <c r="AG2235" i="8"/>
  <c r="AD2244" i="8"/>
  <c r="V2247" i="8"/>
  <c r="X2247" i="8" s="1"/>
  <c r="T2247" i="8"/>
  <c r="AF2247" i="8"/>
  <c r="AE2256" i="8"/>
  <c r="AF2273" i="8"/>
  <c r="U2296" i="8"/>
  <c r="V2296" i="8" s="1"/>
  <c r="X2296" i="8" s="1"/>
  <c r="Z2325" i="8"/>
  <c r="Y2325" i="8"/>
  <c r="AA2325" i="8" s="1"/>
  <c r="AC2325" i="8" s="1"/>
  <c r="AF2192" i="8"/>
  <c r="AE2193" i="8"/>
  <c r="AE2205" i="8"/>
  <c r="AF2236" i="8"/>
  <c r="Z2287" i="8"/>
  <c r="Y2287" i="8"/>
  <c r="AA2287" i="8" s="1"/>
  <c r="AC2287" i="8" s="1"/>
  <c r="Z2310" i="8"/>
  <c r="AB2310" i="8" s="1"/>
  <c r="Y2310" i="8"/>
  <c r="AA2310" i="8" s="1"/>
  <c r="AC2310" i="8" s="1"/>
  <c r="T2316" i="8"/>
  <c r="S2316" i="8"/>
  <c r="U2316" i="8" s="1"/>
  <c r="V2316" i="8" s="1"/>
  <c r="X2316" i="8" s="1"/>
  <c r="T2394" i="8"/>
  <c r="R2394" i="8"/>
  <c r="U2394" i="8" s="1"/>
  <c r="V2394" i="8" s="1"/>
  <c r="X2394" i="8" s="1"/>
  <c r="R2170" i="8"/>
  <c r="U2170" i="8" s="1"/>
  <c r="V2170" i="8" s="1"/>
  <c r="X2170" i="8" s="1"/>
  <c r="AF2181" i="8"/>
  <c r="AF2193" i="8"/>
  <c r="AF2205" i="8"/>
  <c r="T2260" i="8"/>
  <c r="R2260" i="8"/>
  <c r="Z2286" i="8"/>
  <c r="AB2286" i="8" s="1"/>
  <c r="Y2286" i="8"/>
  <c r="AA2286" i="8" s="1"/>
  <c r="AC2286" i="8" s="1"/>
  <c r="Z2300" i="8"/>
  <c r="Y2300" i="8"/>
  <c r="AA2300" i="8" s="1"/>
  <c r="AC2300" i="8" s="1"/>
  <c r="AF2370" i="8"/>
  <c r="R2370" i="8"/>
  <c r="U2370" i="8" s="1"/>
  <c r="V2370" i="8" s="1"/>
  <c r="X2370" i="8" s="1"/>
  <c r="T2370" i="8"/>
  <c r="R2171" i="8"/>
  <c r="U2171" i="8" s="1"/>
  <c r="S2182" i="8"/>
  <c r="U2182" i="8" s="1"/>
  <c r="V2182" i="8" s="1"/>
  <c r="X2182" i="8" s="1"/>
  <c r="R2183" i="8"/>
  <c r="U2183" i="8" s="1"/>
  <c r="V2183" i="8" s="1"/>
  <c r="X2183" i="8" s="1"/>
  <c r="R2195" i="8"/>
  <c r="U2195" i="8" s="1"/>
  <c r="V2195" i="8" s="1"/>
  <c r="X2195" i="8" s="1"/>
  <c r="R2207" i="8"/>
  <c r="U2207" i="8" s="1"/>
  <c r="V2207" i="8" s="1"/>
  <c r="X2207" i="8" s="1"/>
  <c r="AF2216" i="8"/>
  <c r="U2222" i="8"/>
  <c r="V2222" i="8" s="1"/>
  <c r="X2222" i="8" s="1"/>
  <c r="V2223" i="8"/>
  <c r="X2223" i="8" s="1"/>
  <c r="T2223" i="8"/>
  <c r="AF2223" i="8"/>
  <c r="U2234" i="8"/>
  <c r="V2234" i="8" s="1"/>
  <c r="X2234" i="8" s="1"/>
  <c r="T2235" i="8"/>
  <c r="T2248" i="8"/>
  <c r="R2248" i="8"/>
  <c r="AG2260" i="8"/>
  <c r="S2260" i="8"/>
  <c r="V2261" i="8"/>
  <c r="X2261" i="8" s="1"/>
  <c r="T2261" i="8"/>
  <c r="AF2261" i="8"/>
  <c r="R2261" i="8"/>
  <c r="U2261" i="8" s="1"/>
  <c r="AF2264" i="8"/>
  <c r="AG2272" i="8"/>
  <c r="AE2272" i="8"/>
  <c r="R2172" i="8"/>
  <c r="R2184" i="8"/>
  <c r="U2184" i="8" s="1"/>
  <c r="V2184" i="8" s="1"/>
  <c r="X2184" i="8" s="1"/>
  <c r="R2196" i="8"/>
  <c r="U2196" i="8" s="1"/>
  <c r="V2196" i="8" s="1"/>
  <c r="X2196" i="8" s="1"/>
  <c r="R2208" i="8"/>
  <c r="U2208" i="8" s="1"/>
  <c r="V2208" i="8" s="1"/>
  <c r="X2208" i="8" s="1"/>
  <c r="AG2248" i="8"/>
  <c r="S2248" i="8"/>
  <c r="T2249" i="8"/>
  <c r="AF2249" i="8"/>
  <c r="R2249" i="8"/>
  <c r="U2249" i="8" s="1"/>
  <c r="V2249" i="8" s="1"/>
  <c r="X2249" i="8" s="1"/>
  <c r="AF2252" i="8"/>
  <c r="AG2263" i="8"/>
  <c r="AE2263" i="8"/>
  <c r="AG2264" i="8"/>
  <c r="AE2264" i="8"/>
  <c r="AF2265" i="8"/>
  <c r="AD2265" i="8"/>
  <c r="Y2284" i="8"/>
  <c r="AA2284" i="8" s="1"/>
  <c r="AC2284" i="8" s="1"/>
  <c r="V2355" i="8"/>
  <c r="X2355" i="8" s="1"/>
  <c r="T2355" i="8"/>
  <c r="R2355" i="8"/>
  <c r="U2355" i="8" s="1"/>
  <c r="T2171" i="8"/>
  <c r="S2172" i="8"/>
  <c r="R2173" i="8"/>
  <c r="U2173" i="8" s="1"/>
  <c r="V2173" i="8" s="1"/>
  <c r="X2173" i="8" s="1"/>
  <c r="T2183" i="8"/>
  <c r="R2185" i="8"/>
  <c r="U2185" i="8" s="1"/>
  <c r="V2185" i="8" s="1"/>
  <c r="X2185" i="8" s="1"/>
  <c r="T2195" i="8"/>
  <c r="T2224" i="8"/>
  <c r="AF2224" i="8"/>
  <c r="R2224" i="8"/>
  <c r="U2224" i="8" s="1"/>
  <c r="V2224" i="8" s="1"/>
  <c r="X2224" i="8" s="1"/>
  <c r="AF2227" i="8"/>
  <c r="AF2228" i="8"/>
  <c r="AD2228" i="8"/>
  <c r="R2235" i="8"/>
  <c r="U2235" i="8" s="1"/>
  <c r="V2235" i="8" s="1"/>
  <c r="X2235" i="8" s="1"/>
  <c r="T2236" i="8"/>
  <c r="R2236" i="8"/>
  <c r="U2236" i="8" s="1"/>
  <c r="V2236" i="8" s="1"/>
  <c r="X2236" i="8" s="1"/>
  <c r="AF2239" i="8"/>
  <c r="AF2240" i="8"/>
  <c r="AD2240" i="8"/>
  <c r="AG2251" i="8"/>
  <c r="AE2251" i="8"/>
  <c r="AG2252" i="8"/>
  <c r="AE2252" i="8"/>
  <c r="AF2253" i="8"/>
  <c r="AD2253" i="8"/>
  <c r="Z2257" i="8"/>
  <c r="AB2257" i="8" s="1"/>
  <c r="Y2257" i="8"/>
  <c r="AA2257" i="8" s="1"/>
  <c r="AC2257" i="8" s="1"/>
  <c r="V2262" i="8"/>
  <c r="X2262" i="8" s="1"/>
  <c r="AG2265" i="8"/>
  <c r="AF2266" i="8"/>
  <c r="AD2266" i="8"/>
  <c r="U2354" i="8"/>
  <c r="AD2175" i="8"/>
  <c r="AG2227" i="8"/>
  <c r="AE2227" i="8"/>
  <c r="AG2228" i="8"/>
  <c r="AG2239" i="8"/>
  <c r="AE2239" i="8"/>
  <c r="AG2240" i="8"/>
  <c r="AF2241" i="8"/>
  <c r="AG2246" i="8"/>
  <c r="AG2253" i="8"/>
  <c r="AF2254" i="8"/>
  <c r="T2278" i="8"/>
  <c r="AF2278" i="8"/>
  <c r="AG2310" i="8"/>
  <c r="AF2310" i="8"/>
  <c r="AD2310" i="8"/>
  <c r="Z2312" i="8"/>
  <c r="AB2312" i="8" s="1"/>
  <c r="Y2312" i="8"/>
  <c r="AA2312" i="8" s="1"/>
  <c r="AF2336" i="8"/>
  <c r="AG2349" i="8"/>
  <c r="AF2349" i="8"/>
  <c r="AD2349" i="8"/>
  <c r="Z2351" i="8"/>
  <c r="AB2351" i="8" s="1"/>
  <c r="Y2351" i="8"/>
  <c r="AA2351" i="8" s="1"/>
  <c r="AC2351" i="8" s="1"/>
  <c r="T2225" i="8"/>
  <c r="R2225" i="8"/>
  <c r="U2225" i="8" s="1"/>
  <c r="V2225" i="8" s="1"/>
  <c r="X2225" i="8" s="1"/>
  <c r="AF2229" i="8"/>
  <c r="T2237" i="8"/>
  <c r="AF2237" i="8"/>
  <c r="R2237" i="8"/>
  <c r="U2237" i="8" s="1"/>
  <c r="V2237" i="8" s="1"/>
  <c r="X2237" i="8" s="1"/>
  <c r="AG2241" i="8"/>
  <c r="AE2241" i="8"/>
  <c r="AF2242" i="8"/>
  <c r="AD2242" i="8"/>
  <c r="AG2254" i="8"/>
  <c r="Z2268" i="8"/>
  <c r="AB2268" i="8" s="1"/>
  <c r="Y2268" i="8"/>
  <c r="AA2268" i="8" s="1"/>
  <c r="AC2268" i="8" s="1"/>
  <c r="Z2299" i="8"/>
  <c r="Y2299" i="8"/>
  <c r="AA2299" i="8" s="1"/>
  <c r="AC2299" i="8" s="1"/>
  <c r="AE2310" i="8"/>
  <c r="AF2217" i="8"/>
  <c r="AD2217" i="8"/>
  <c r="AG2229" i="8"/>
  <c r="AE2229" i="8"/>
  <c r="AG2242" i="8"/>
  <c r="U2245" i="8"/>
  <c r="V2245" i="8" s="1"/>
  <c r="X2245" i="8" s="1"/>
  <c r="V2263" i="8"/>
  <c r="X2263" i="8" s="1"/>
  <c r="U2269" i="8"/>
  <c r="V2269" i="8" s="1"/>
  <c r="X2269" i="8" s="1"/>
  <c r="R2278" i="8"/>
  <c r="U2278" i="8" s="1"/>
  <c r="V2278" i="8" s="1"/>
  <c r="X2278" i="8" s="1"/>
  <c r="Z2298" i="8"/>
  <c r="AB2298" i="8" s="1"/>
  <c r="Y2298" i="8"/>
  <c r="AA2298" i="8" s="1"/>
  <c r="AC2298" i="8" s="1"/>
  <c r="AG2309" i="8"/>
  <c r="T2332" i="8"/>
  <c r="AF2332" i="8"/>
  <c r="R2332" i="8"/>
  <c r="U2332" i="8" s="1"/>
  <c r="V2332" i="8" s="1"/>
  <c r="X2332" i="8" s="1"/>
  <c r="AF2335" i="8"/>
  <c r="V2220" i="8"/>
  <c r="X2220" i="8" s="1"/>
  <c r="T2222" i="8"/>
  <c r="V2232" i="8"/>
  <c r="X2232" i="8" s="1"/>
  <c r="T2234" i="8"/>
  <c r="AF2235" i="8"/>
  <c r="AG2273" i="8"/>
  <c r="AE2273" i="8"/>
  <c r="V2276" i="8"/>
  <c r="X2276" i="8" s="1"/>
  <c r="T2279" i="8"/>
  <c r="V2313" i="8"/>
  <c r="X2313" i="8" s="1"/>
  <c r="AF2316" i="8"/>
  <c r="T2331" i="8"/>
  <c r="R2331" i="8"/>
  <c r="U2331" i="8" s="1"/>
  <c r="V2331" i="8" s="1"/>
  <c r="X2331" i="8" s="1"/>
  <c r="AG2335" i="8"/>
  <c r="AE2335" i="8"/>
  <c r="T2393" i="8"/>
  <c r="AF2393" i="8"/>
  <c r="R2393" i="8"/>
  <c r="U2393" i="8" s="1"/>
  <c r="V2393" i="8" s="1"/>
  <c r="X2393" i="8" s="1"/>
  <c r="AG2283" i="8"/>
  <c r="AE2283" i="8"/>
  <c r="U2290" i="8"/>
  <c r="V2290" i="8" s="1"/>
  <c r="X2290" i="8" s="1"/>
  <c r="U2308" i="8"/>
  <c r="V2308" i="8" s="1"/>
  <c r="X2308" i="8" s="1"/>
  <c r="U2313" i="8"/>
  <c r="AG2316" i="8"/>
  <c r="AE2316" i="8"/>
  <c r="AF2334" i="8"/>
  <c r="T2367" i="8"/>
  <c r="S2367" i="8"/>
  <c r="U2367" i="8" s="1"/>
  <c r="V2367" i="8" s="1"/>
  <c r="X2367" i="8" s="1"/>
  <c r="R2226" i="8"/>
  <c r="U2226" i="8" s="1"/>
  <c r="V2226" i="8" s="1"/>
  <c r="X2226" i="8" s="1"/>
  <c r="R2238" i="8"/>
  <c r="U2238" i="8" s="1"/>
  <c r="V2238" i="8" s="1"/>
  <c r="X2238" i="8" s="1"/>
  <c r="R2250" i="8"/>
  <c r="U2250" i="8" s="1"/>
  <c r="V2250" i="8" s="1"/>
  <c r="X2250" i="8" s="1"/>
  <c r="R2262" i="8"/>
  <c r="U2262" i="8" s="1"/>
  <c r="AF2274" i="8"/>
  <c r="R2279" i="8"/>
  <c r="U2279" i="8" s="1"/>
  <c r="V2279" i="8" s="1"/>
  <c r="X2279" i="8" s="1"/>
  <c r="T2280" i="8"/>
  <c r="AF2280" i="8"/>
  <c r="R2280" i="8"/>
  <c r="U2280" i="8" s="1"/>
  <c r="V2280" i="8" s="1"/>
  <c r="X2280" i="8" s="1"/>
  <c r="V2281" i="8"/>
  <c r="X2281" i="8" s="1"/>
  <c r="T2281" i="8"/>
  <c r="AF2281" i="8"/>
  <c r="R2281" i="8"/>
  <c r="U2281" i="8" s="1"/>
  <c r="AF2284" i="8"/>
  <c r="AD2284" i="8"/>
  <c r="T2291" i="8"/>
  <c r="AF2295" i="8"/>
  <c r="AD2311" i="8"/>
  <c r="AG2334" i="8"/>
  <c r="Z2366" i="8"/>
  <c r="AB2366" i="8" s="1"/>
  <c r="Y2366" i="8"/>
  <c r="AA2366" i="8" s="1"/>
  <c r="AC2366" i="8" s="1"/>
  <c r="AG2284" i="8"/>
  <c r="AE2284" i="8"/>
  <c r="AF2285" i="8"/>
  <c r="AD2285" i="8"/>
  <c r="AG2291" i="8"/>
  <c r="S2291" i="8"/>
  <c r="AG2295" i="8"/>
  <c r="U2302" i="8"/>
  <c r="V2302" i="8" s="1"/>
  <c r="X2302" i="8" s="1"/>
  <c r="Z2326" i="8"/>
  <c r="AB2326" i="8" s="1"/>
  <c r="Y2326" i="8"/>
  <c r="AA2326" i="8" s="1"/>
  <c r="Z2327" i="8"/>
  <c r="AB2327" i="8" s="1"/>
  <c r="Y2327" i="8"/>
  <c r="AA2327" i="8" s="1"/>
  <c r="Y2377" i="8"/>
  <c r="AA2377" i="8" s="1"/>
  <c r="AC2377" i="8" s="1"/>
  <c r="Z2377" i="8"/>
  <c r="T2226" i="8"/>
  <c r="R2228" i="8"/>
  <c r="U2228" i="8" s="1"/>
  <c r="V2228" i="8" s="1"/>
  <c r="X2228" i="8" s="1"/>
  <c r="T2238" i="8"/>
  <c r="S2239" i="8"/>
  <c r="U2239" i="8" s="1"/>
  <c r="V2239" i="8" s="1"/>
  <c r="X2239" i="8" s="1"/>
  <c r="R2240" i="8"/>
  <c r="U2240" i="8" s="1"/>
  <c r="V2240" i="8" s="1"/>
  <c r="X2240" i="8" s="1"/>
  <c r="T2250" i="8"/>
  <c r="R2252" i="8"/>
  <c r="U2252" i="8" s="1"/>
  <c r="V2252" i="8" s="1"/>
  <c r="X2252" i="8" s="1"/>
  <c r="T2262" i="8"/>
  <c r="R2264" i="8"/>
  <c r="U2264" i="8" s="1"/>
  <c r="V2264" i="8" s="1"/>
  <c r="X2264" i="8" s="1"/>
  <c r="AG2285" i="8"/>
  <c r="R2291" i="8"/>
  <c r="U2291" i="8" s="1"/>
  <c r="V2291" i="8" s="1"/>
  <c r="X2291" i="8" s="1"/>
  <c r="T2292" i="8"/>
  <c r="R2292" i="8"/>
  <c r="AF2296" i="8"/>
  <c r="T2303" i="8"/>
  <c r="AG2325" i="8"/>
  <c r="AF2325" i="8"/>
  <c r="AE2325" i="8"/>
  <c r="T2227" i="8"/>
  <c r="R2229" i="8"/>
  <c r="U2229" i="8" s="1"/>
  <c r="V2229" i="8" s="1"/>
  <c r="X2229" i="8" s="1"/>
  <c r="R2241" i="8"/>
  <c r="U2241" i="8" s="1"/>
  <c r="V2241" i="8" s="1"/>
  <c r="X2241" i="8" s="1"/>
  <c r="T2251" i="8"/>
  <c r="R2253" i="8"/>
  <c r="U2253" i="8" s="1"/>
  <c r="V2253" i="8" s="1"/>
  <c r="X2253" i="8" s="1"/>
  <c r="T2263" i="8"/>
  <c r="R2265" i="8"/>
  <c r="U2265" i="8" s="1"/>
  <c r="V2265" i="8" s="1"/>
  <c r="X2265" i="8" s="1"/>
  <c r="AF2271" i="8"/>
  <c r="AG2286" i="8"/>
  <c r="AF2286" i="8"/>
  <c r="AD2286" i="8"/>
  <c r="AG2292" i="8"/>
  <c r="S2292" i="8"/>
  <c r="T2293" i="8"/>
  <c r="AF2293" i="8"/>
  <c r="R2293" i="8"/>
  <c r="U2293" i="8" s="1"/>
  <c r="V2293" i="8" s="1"/>
  <c r="X2293" i="8" s="1"/>
  <c r="AG2296" i="8"/>
  <c r="AE2296" i="8"/>
  <c r="AF2297" i="8"/>
  <c r="AG2303" i="8"/>
  <c r="S2303" i="8"/>
  <c r="U2303" i="8" s="1"/>
  <c r="V2303" i="8" s="1"/>
  <c r="X2303" i="8" s="1"/>
  <c r="AF2307" i="8"/>
  <c r="U2314" i="8"/>
  <c r="V2314" i="8" s="1"/>
  <c r="X2314" i="8" s="1"/>
  <c r="AF2324" i="8"/>
  <c r="Z2407" i="8"/>
  <c r="Y2407" i="8"/>
  <c r="AA2407" i="8" s="1"/>
  <c r="AC2407" i="8" s="1"/>
  <c r="R2218" i="8"/>
  <c r="U2218" i="8" s="1"/>
  <c r="V2218" i="8" s="1"/>
  <c r="X2218" i="8" s="1"/>
  <c r="AD2219" i="8"/>
  <c r="T2228" i="8"/>
  <c r="T2240" i="8"/>
  <c r="R2242" i="8"/>
  <c r="U2242" i="8" s="1"/>
  <c r="V2242" i="8" s="1"/>
  <c r="X2242" i="8" s="1"/>
  <c r="T2252" i="8"/>
  <c r="R2254" i="8"/>
  <c r="U2254" i="8" s="1"/>
  <c r="V2254" i="8" s="1"/>
  <c r="X2254" i="8" s="1"/>
  <c r="AE2254" i="8"/>
  <c r="AD2255" i="8"/>
  <c r="T2264" i="8"/>
  <c r="R2266" i="8"/>
  <c r="U2266" i="8" s="1"/>
  <c r="V2266" i="8" s="1"/>
  <c r="X2266" i="8" s="1"/>
  <c r="AG2271" i="8"/>
  <c r="AE2271" i="8"/>
  <c r="AE2286" i="8"/>
  <c r="AG2297" i="8"/>
  <c r="AE2297" i="8"/>
  <c r="T2304" i="8"/>
  <c r="AF2304" i="8"/>
  <c r="R2304" i="8"/>
  <c r="U2304" i="8" s="1"/>
  <c r="V2304" i="8" s="1"/>
  <c r="X2304" i="8" s="1"/>
  <c r="AG2307" i="8"/>
  <c r="V2315" i="8"/>
  <c r="X2315" i="8" s="1"/>
  <c r="T2315" i="8"/>
  <c r="AG2324" i="8"/>
  <c r="AE2324" i="8"/>
  <c r="AE2267" i="8"/>
  <c r="AD2268" i="8"/>
  <c r="AE2275" i="8"/>
  <c r="S2277" i="8"/>
  <c r="U2277" i="8" s="1"/>
  <c r="V2277" i="8" s="1"/>
  <c r="X2277" i="8" s="1"/>
  <c r="AG2298" i="8"/>
  <c r="AF2298" i="8"/>
  <c r="AD2298" i="8"/>
  <c r="AF2308" i="8"/>
  <c r="T2318" i="8"/>
  <c r="AF2318" i="8"/>
  <c r="V2318" i="8"/>
  <c r="X2318" i="8" s="1"/>
  <c r="U2322" i="8"/>
  <c r="V2322" i="8" s="1"/>
  <c r="X2322" i="8" s="1"/>
  <c r="T2356" i="8"/>
  <c r="R2356" i="8"/>
  <c r="U2356" i="8" s="1"/>
  <c r="V2356" i="8" s="1"/>
  <c r="X2356" i="8" s="1"/>
  <c r="T2271" i="8"/>
  <c r="R2271" i="8"/>
  <c r="U2271" i="8" s="1"/>
  <c r="V2271" i="8" s="1"/>
  <c r="X2271" i="8" s="1"/>
  <c r="AF2272" i="8"/>
  <c r="AF2279" i="8"/>
  <c r="Z2288" i="8"/>
  <c r="AB2288" i="8" s="1"/>
  <c r="Y2288" i="8"/>
  <c r="AA2288" i="8" s="1"/>
  <c r="AC2288" i="8" s="1"/>
  <c r="T2305" i="8"/>
  <c r="AF2305" i="8"/>
  <c r="R2305" i="8"/>
  <c r="U2305" i="8" s="1"/>
  <c r="V2305" i="8" s="1"/>
  <c r="X2305" i="8" s="1"/>
  <c r="AG2308" i="8"/>
  <c r="AE2308" i="8"/>
  <c r="AF2309" i="8"/>
  <c r="AD2309" i="8"/>
  <c r="AG2361" i="8"/>
  <c r="AE2361" i="8"/>
  <c r="T2290" i="8"/>
  <c r="T2302" i="8"/>
  <c r="T2314" i="8"/>
  <c r="AF2320" i="8"/>
  <c r="Y2333" i="8"/>
  <c r="AA2333" i="8" s="1"/>
  <c r="AC2333" i="8" s="1"/>
  <c r="AG2336" i="8"/>
  <c r="AE2336" i="8"/>
  <c r="U2341" i="8"/>
  <c r="V2341" i="8" s="1"/>
  <c r="X2341" i="8" s="1"/>
  <c r="AG2358" i="8"/>
  <c r="AF2359" i="8"/>
  <c r="AE2365" i="8"/>
  <c r="AG2365" i="8"/>
  <c r="AF2365" i="8"/>
  <c r="AD2282" i="8"/>
  <c r="AD2294" i="8"/>
  <c r="AD2306" i="8"/>
  <c r="Z2328" i="8"/>
  <c r="Y2328" i="8"/>
  <c r="AA2328" i="8" s="1"/>
  <c r="AC2328" i="8" s="1"/>
  <c r="T2342" i="8"/>
  <c r="AG2359" i="8"/>
  <c r="Z2387" i="8"/>
  <c r="Y2387" i="8"/>
  <c r="AA2387" i="8" s="1"/>
  <c r="AC2387" i="8" s="1"/>
  <c r="R2294" i="8"/>
  <c r="AD2295" i="8"/>
  <c r="R2306" i="8"/>
  <c r="U2306" i="8" s="1"/>
  <c r="V2306" i="8" s="1"/>
  <c r="X2306" i="8" s="1"/>
  <c r="AD2307" i="8"/>
  <c r="T2319" i="8"/>
  <c r="R2319" i="8"/>
  <c r="U2319" i="8" s="1"/>
  <c r="V2319" i="8" s="1"/>
  <c r="X2319" i="8" s="1"/>
  <c r="V2352" i="8"/>
  <c r="X2352" i="8" s="1"/>
  <c r="V2380" i="8"/>
  <c r="X2380" i="8" s="1"/>
  <c r="V2389" i="8"/>
  <c r="X2389" i="8" s="1"/>
  <c r="S2282" i="8"/>
  <c r="U2282" i="8" s="1"/>
  <c r="V2282" i="8" s="1"/>
  <c r="X2282" i="8" s="1"/>
  <c r="AF2282" i="8"/>
  <c r="R2283" i="8"/>
  <c r="U2283" i="8" s="1"/>
  <c r="V2283" i="8" s="1"/>
  <c r="X2283" i="8" s="1"/>
  <c r="S2294" i="8"/>
  <c r="AF2294" i="8"/>
  <c r="R2295" i="8"/>
  <c r="U2295" i="8" s="1"/>
  <c r="V2295" i="8" s="1"/>
  <c r="X2295" i="8" s="1"/>
  <c r="AF2306" i="8"/>
  <c r="R2307" i="8"/>
  <c r="U2307" i="8" s="1"/>
  <c r="V2307" i="8" s="1"/>
  <c r="X2307" i="8" s="1"/>
  <c r="T2320" i="8"/>
  <c r="R2320" i="8"/>
  <c r="U2320" i="8" s="1"/>
  <c r="V2320" i="8" s="1"/>
  <c r="X2320" i="8" s="1"/>
  <c r="AG2337" i="8"/>
  <c r="AF2337" i="8"/>
  <c r="AE2337" i="8"/>
  <c r="V2339" i="8"/>
  <c r="X2339" i="8" s="1"/>
  <c r="R2342" i="8"/>
  <c r="U2342" i="8" s="1"/>
  <c r="V2342" i="8" s="1"/>
  <c r="X2342" i="8" s="1"/>
  <c r="T2343" i="8"/>
  <c r="R2343" i="8"/>
  <c r="U2343" i="8" s="1"/>
  <c r="V2343" i="8" s="1"/>
  <c r="X2343" i="8" s="1"/>
  <c r="Y2357" i="8"/>
  <c r="AA2357" i="8" s="1"/>
  <c r="AC2357" i="8" s="1"/>
  <c r="AG2367" i="8"/>
  <c r="AF2367" i="8"/>
  <c r="AE2367" i="8"/>
  <c r="Z2384" i="8"/>
  <c r="AB2384" i="8" s="1"/>
  <c r="Y2384" i="8"/>
  <c r="AA2384" i="8" s="1"/>
  <c r="AC2384" i="8" s="1"/>
  <c r="Z2388" i="8"/>
  <c r="AB2388" i="8" s="1"/>
  <c r="Y2388" i="8"/>
  <c r="AA2388" i="8" s="1"/>
  <c r="AC2388" i="8" s="1"/>
  <c r="AG2406" i="8"/>
  <c r="AF2406" i="8"/>
  <c r="AE2406" i="8"/>
  <c r="R2272" i="8"/>
  <c r="U2272" i="8" s="1"/>
  <c r="V2272" i="8" s="1"/>
  <c r="X2272" i="8" s="1"/>
  <c r="T2306" i="8"/>
  <c r="T2317" i="8"/>
  <c r="AG2321" i="8"/>
  <c r="AF2321" i="8"/>
  <c r="AD2321" i="8"/>
  <c r="AF2331" i="8"/>
  <c r="Z2333" i="8"/>
  <c r="AB2333" i="8" s="1"/>
  <c r="U2334" i="8"/>
  <c r="V2334" i="8" s="1"/>
  <c r="X2334" i="8" s="1"/>
  <c r="V2344" i="8"/>
  <c r="X2344" i="8" s="1"/>
  <c r="T2344" i="8"/>
  <c r="AF2344" i="8"/>
  <c r="R2344" i="8"/>
  <c r="U2344" i="8" s="1"/>
  <c r="AG2346" i="8"/>
  <c r="AE2346" i="8"/>
  <c r="AF2347" i="8"/>
  <c r="AF2354" i="8"/>
  <c r="Y2364" i="8"/>
  <c r="AA2364" i="8" s="1"/>
  <c r="AC2364" i="8" s="1"/>
  <c r="AG2378" i="8"/>
  <c r="AF2378" i="8"/>
  <c r="AE2378" i="8"/>
  <c r="AG2386" i="8"/>
  <c r="AE2386" i="8"/>
  <c r="AF2387" i="8"/>
  <c r="Z2400" i="8"/>
  <c r="AB2400" i="8" s="1"/>
  <c r="Y2400" i="8"/>
  <c r="AA2400" i="8" s="1"/>
  <c r="R2273" i="8"/>
  <c r="U2273" i="8" s="1"/>
  <c r="V2273" i="8" s="1"/>
  <c r="X2273" i="8" s="1"/>
  <c r="T2283" i="8"/>
  <c r="R2285" i="8"/>
  <c r="U2285" i="8" s="1"/>
  <c r="V2285" i="8" s="1"/>
  <c r="X2285" i="8" s="1"/>
  <c r="T2295" i="8"/>
  <c r="R2297" i="8"/>
  <c r="U2297" i="8" s="1"/>
  <c r="V2297" i="8" s="1"/>
  <c r="X2297" i="8" s="1"/>
  <c r="T2307" i="8"/>
  <c r="R2309" i="8"/>
  <c r="U2309" i="8" s="1"/>
  <c r="V2309" i="8" s="1"/>
  <c r="X2309" i="8" s="1"/>
  <c r="AF2322" i="8"/>
  <c r="AG2347" i="8"/>
  <c r="AE2347" i="8"/>
  <c r="AF2355" i="8"/>
  <c r="Z2365" i="8"/>
  <c r="AB2365" i="8" s="1"/>
  <c r="Y2365" i="8"/>
  <c r="AA2365" i="8" s="1"/>
  <c r="AC2365" i="8" s="1"/>
  <c r="Z2375" i="8"/>
  <c r="AB2375" i="8" s="1"/>
  <c r="Y2375" i="8"/>
  <c r="AA2375" i="8" s="1"/>
  <c r="AC2375" i="8" s="1"/>
  <c r="AD2275" i="8"/>
  <c r="R2317" i="8"/>
  <c r="U2317" i="8" s="1"/>
  <c r="V2317" i="8" s="1"/>
  <c r="X2317" i="8" s="1"/>
  <c r="V2321" i="8"/>
  <c r="X2321" i="8" s="1"/>
  <c r="AG2322" i="8"/>
  <c r="AE2322" i="8"/>
  <c r="U2329" i="8"/>
  <c r="V2329" i="8" s="1"/>
  <c r="X2329" i="8" s="1"/>
  <c r="AF2348" i="8"/>
  <c r="Z2357" i="8"/>
  <c r="AB2357" i="8" s="1"/>
  <c r="Z2399" i="8"/>
  <c r="AB2399" i="8" s="1"/>
  <c r="Y2399" i="8"/>
  <c r="AA2399" i="8" s="1"/>
  <c r="AC2399" i="8" s="1"/>
  <c r="AF2323" i="8"/>
  <c r="AD2323" i="8"/>
  <c r="V2330" i="8"/>
  <c r="X2330" i="8" s="1"/>
  <c r="T2330" i="8"/>
  <c r="V2340" i="8"/>
  <c r="X2340" i="8" s="1"/>
  <c r="V2345" i="8"/>
  <c r="X2345" i="8" s="1"/>
  <c r="AG2348" i="8"/>
  <c r="AE2348" i="8"/>
  <c r="U2353" i="8"/>
  <c r="V2353" i="8" s="1"/>
  <c r="X2353" i="8" s="1"/>
  <c r="T2361" i="8"/>
  <c r="R2361" i="8"/>
  <c r="U2361" i="8" s="1"/>
  <c r="V2361" i="8" s="1"/>
  <c r="X2361" i="8" s="1"/>
  <c r="Z2364" i="8"/>
  <c r="AB2364" i="8" s="1"/>
  <c r="AG2323" i="8"/>
  <c r="V2354" i="8"/>
  <c r="X2354" i="8" s="1"/>
  <c r="T2354" i="8"/>
  <c r="AF2375" i="8"/>
  <c r="AD2375" i="8"/>
  <c r="R2417" i="8"/>
  <c r="U2417" i="8" s="1"/>
  <c r="V2417" i="8" s="1"/>
  <c r="X2417" i="8" s="1"/>
  <c r="T2417" i="8"/>
  <c r="Z2418" i="8"/>
  <c r="AB2418" i="8" s="1"/>
  <c r="Y2418" i="8"/>
  <c r="AA2418" i="8" s="1"/>
  <c r="AE2319" i="8"/>
  <c r="T2329" i="8"/>
  <c r="T2341" i="8"/>
  <c r="T2353" i="8"/>
  <c r="AD2360" i="8"/>
  <c r="T2381" i="8"/>
  <c r="AF2381" i="8"/>
  <c r="R2381" i="8"/>
  <c r="U2381" i="8" s="1"/>
  <c r="V2381" i="8" s="1"/>
  <c r="X2381" i="8" s="1"/>
  <c r="AG2387" i="8"/>
  <c r="T2403" i="8"/>
  <c r="AE2320" i="8"/>
  <c r="AE2360" i="8"/>
  <c r="AF2362" i="8"/>
  <c r="V2371" i="8"/>
  <c r="X2371" i="8" s="1"/>
  <c r="AF2372" i="8"/>
  <c r="U2378" i="8"/>
  <c r="V2378" i="8" s="1"/>
  <c r="X2378" i="8" s="1"/>
  <c r="U2390" i="8"/>
  <c r="V2390" i="8" s="1"/>
  <c r="X2390" i="8" s="1"/>
  <c r="U2403" i="8"/>
  <c r="V2403" i="8" s="1"/>
  <c r="X2403" i="8" s="1"/>
  <c r="AF2408" i="8"/>
  <c r="T2429" i="8"/>
  <c r="R2429" i="8"/>
  <c r="U2429" i="8" s="1"/>
  <c r="V2429" i="8" s="1"/>
  <c r="X2429" i="8" s="1"/>
  <c r="Z2430" i="8"/>
  <c r="AB2430" i="8" s="1"/>
  <c r="Y2430" i="8"/>
  <c r="AA2430" i="8" s="1"/>
  <c r="AC2430" i="8" s="1"/>
  <c r="AE2333" i="8"/>
  <c r="AD2334" i="8"/>
  <c r="AE2357" i="8"/>
  <c r="AD2358" i="8"/>
  <c r="T2360" i="8"/>
  <c r="T2362" i="8"/>
  <c r="R2362" i="8"/>
  <c r="U2362" i="8" s="1"/>
  <c r="V2362" i="8" s="1"/>
  <c r="X2362" i="8" s="1"/>
  <c r="AG2362" i="8"/>
  <c r="AE2362" i="8"/>
  <c r="AF2364" i="8"/>
  <c r="AD2364" i="8"/>
  <c r="AG2372" i="8"/>
  <c r="AD2372" i="8"/>
  <c r="AF2373" i="8"/>
  <c r="AF2396" i="8"/>
  <c r="AF2397" i="8"/>
  <c r="AD2397" i="8"/>
  <c r="T2428" i="8"/>
  <c r="S2428" i="8"/>
  <c r="U2428" i="8" s="1"/>
  <c r="V2428" i="8" s="1"/>
  <c r="X2428" i="8" s="1"/>
  <c r="Y2439" i="8"/>
  <c r="AA2439" i="8" s="1"/>
  <c r="AC2439" i="8" s="1"/>
  <c r="T2441" i="8"/>
  <c r="R2441" i="8"/>
  <c r="U2441" i="8" s="1"/>
  <c r="V2441" i="8" s="1"/>
  <c r="X2441" i="8" s="1"/>
  <c r="Z2442" i="8"/>
  <c r="AB2442" i="8" s="1"/>
  <c r="Y2442" i="8"/>
  <c r="AA2442" i="8" s="1"/>
  <c r="AC2442" i="8" s="1"/>
  <c r="AF2333" i="8"/>
  <c r="AF2345" i="8"/>
  <c r="AF2357" i="8"/>
  <c r="AD2359" i="8"/>
  <c r="T2368" i="8"/>
  <c r="AF2368" i="8"/>
  <c r="AG2373" i="8"/>
  <c r="AE2373" i="8"/>
  <c r="AF2382" i="8"/>
  <c r="R2382" i="8"/>
  <c r="U2382" i="8" s="1"/>
  <c r="V2382" i="8" s="1"/>
  <c r="X2382" i="8" s="1"/>
  <c r="Y2395" i="8"/>
  <c r="AA2395" i="8" s="1"/>
  <c r="AG2396" i="8"/>
  <c r="AD2396" i="8"/>
  <c r="AG2397" i="8"/>
  <c r="S2404" i="8"/>
  <c r="U2404" i="8" s="1"/>
  <c r="V2404" i="8"/>
  <c r="X2404" i="8" s="1"/>
  <c r="Z2419" i="8"/>
  <c r="Y2419" i="8"/>
  <c r="AA2419" i="8" s="1"/>
  <c r="AC2419" i="8" s="1"/>
  <c r="Z2439" i="8"/>
  <c r="AB2439" i="8" s="1"/>
  <c r="T2321" i="8"/>
  <c r="R2323" i="8"/>
  <c r="U2323" i="8" s="1"/>
  <c r="V2323" i="8" s="1"/>
  <c r="X2323" i="8" s="1"/>
  <c r="T2333" i="8"/>
  <c r="R2335" i="8"/>
  <c r="U2335" i="8" s="1"/>
  <c r="V2335" i="8" s="1"/>
  <c r="X2335" i="8" s="1"/>
  <c r="T2345" i="8"/>
  <c r="S2346" i="8"/>
  <c r="U2346" i="8" s="1"/>
  <c r="V2346" i="8" s="1"/>
  <c r="X2346" i="8" s="1"/>
  <c r="R2347" i="8"/>
  <c r="T2357" i="8"/>
  <c r="S2358" i="8"/>
  <c r="U2358" i="8" s="1"/>
  <c r="V2358" i="8" s="1"/>
  <c r="X2358" i="8" s="1"/>
  <c r="R2359" i="8"/>
  <c r="R2360" i="8"/>
  <c r="U2360" i="8" s="1"/>
  <c r="V2360" i="8" s="1"/>
  <c r="X2360" i="8" s="1"/>
  <c r="AF2360" i="8"/>
  <c r="AD2366" i="8"/>
  <c r="T2391" i="8"/>
  <c r="AF2398" i="8"/>
  <c r="AD2398" i="8"/>
  <c r="T2404" i="8"/>
  <c r="Z2406" i="8"/>
  <c r="AB2406" i="8" s="1"/>
  <c r="Y2406" i="8"/>
  <c r="AA2406" i="8" s="1"/>
  <c r="AC2406" i="8" s="1"/>
  <c r="AG2414" i="8"/>
  <c r="AE2414" i="8"/>
  <c r="AF2414" i="8"/>
  <c r="T2423" i="8"/>
  <c r="S2423" i="8"/>
  <c r="U2423" i="8" s="1"/>
  <c r="V2423" i="8" s="1"/>
  <c r="X2423" i="8" s="1"/>
  <c r="V2432" i="8"/>
  <c r="X2432" i="8" s="1"/>
  <c r="T2322" i="8"/>
  <c r="R2324" i="8"/>
  <c r="U2324" i="8" s="1"/>
  <c r="V2324" i="8" s="1"/>
  <c r="X2324" i="8" s="1"/>
  <c r="T2334" i="8"/>
  <c r="R2336" i="8"/>
  <c r="U2336" i="8" s="1"/>
  <c r="V2336" i="8" s="1"/>
  <c r="X2336" i="8" s="1"/>
  <c r="T2346" i="8"/>
  <c r="S2347" i="8"/>
  <c r="R2348" i="8"/>
  <c r="U2348" i="8" s="1"/>
  <c r="V2348" i="8" s="1"/>
  <c r="X2348" i="8" s="1"/>
  <c r="S2359" i="8"/>
  <c r="R2368" i="8"/>
  <c r="U2368" i="8" s="1"/>
  <c r="V2368" i="8" s="1"/>
  <c r="X2368" i="8" s="1"/>
  <c r="AF2374" i="8"/>
  <c r="T2379" i="8"/>
  <c r="AG2398" i="8"/>
  <c r="V2401" i="8"/>
  <c r="X2401" i="8" s="1"/>
  <c r="Z2431" i="8"/>
  <c r="Y2431" i="8"/>
  <c r="AA2431" i="8" s="1"/>
  <c r="AC2431" i="8" s="1"/>
  <c r="Z2443" i="8"/>
  <c r="AB2443" i="8" s="1"/>
  <c r="Y2443" i="8"/>
  <c r="AG2374" i="8"/>
  <c r="AE2374" i="8"/>
  <c r="T2382" i="8"/>
  <c r="AF2385" i="8"/>
  <c r="AD2385" i="8"/>
  <c r="S2391" i="8"/>
  <c r="U2391" i="8" s="1"/>
  <c r="V2391" i="8" s="1"/>
  <c r="X2391" i="8" s="1"/>
  <c r="T2392" i="8"/>
  <c r="AF2430" i="8"/>
  <c r="AE2430" i="8"/>
  <c r="AD2430" i="8"/>
  <c r="AG2430" i="8"/>
  <c r="T2435" i="8"/>
  <c r="S2435" i="8"/>
  <c r="U2435" i="8" s="1"/>
  <c r="V2435" i="8" s="1"/>
  <c r="X2435" i="8" s="1"/>
  <c r="AF2363" i="8"/>
  <c r="AD2363" i="8"/>
  <c r="T2369" i="8"/>
  <c r="R2369" i="8"/>
  <c r="S2379" i="8"/>
  <c r="U2379" i="8" s="1"/>
  <c r="V2379" i="8" s="1"/>
  <c r="X2379" i="8" s="1"/>
  <c r="V2383" i="8"/>
  <c r="X2383" i="8" s="1"/>
  <c r="AG2384" i="8"/>
  <c r="AE2384" i="8"/>
  <c r="AD2384" i="8"/>
  <c r="AG2385" i="8"/>
  <c r="AG2392" i="8"/>
  <c r="S2392" i="8"/>
  <c r="U2392" i="8" s="1"/>
  <c r="V2392" i="8" s="1"/>
  <c r="X2392" i="8" s="1"/>
  <c r="Z2395" i="8"/>
  <c r="AB2395" i="8" s="1"/>
  <c r="V2396" i="8"/>
  <c r="X2396" i="8" s="1"/>
  <c r="AF2399" i="8"/>
  <c r="V2402" i="8"/>
  <c r="X2402" i="8" s="1"/>
  <c r="AF2404" i="8"/>
  <c r="AF2442" i="8"/>
  <c r="AE2442" i="8"/>
  <c r="AD2442" i="8"/>
  <c r="AG2442" i="8"/>
  <c r="AF2361" i="8"/>
  <c r="AG2363" i="8"/>
  <c r="AG2369" i="8"/>
  <c r="S2369" i="8"/>
  <c r="T2374" i="8"/>
  <c r="R2374" i="8"/>
  <c r="U2374" i="8" s="1"/>
  <c r="V2374" i="8" s="1"/>
  <c r="X2374" i="8" s="1"/>
  <c r="Z2376" i="8"/>
  <c r="AB2376" i="8" s="1"/>
  <c r="Y2376" i="8"/>
  <c r="AA2376" i="8" s="1"/>
  <c r="AC2376" i="8" s="1"/>
  <c r="T2380" i="8"/>
  <c r="AF2380" i="8"/>
  <c r="AF2386" i="8"/>
  <c r="AE2404" i="8"/>
  <c r="AG2404" i="8"/>
  <c r="T2408" i="8"/>
  <c r="R2408" i="8"/>
  <c r="U2408" i="8" s="1"/>
  <c r="V2408" i="8" s="1"/>
  <c r="X2408" i="8" s="1"/>
  <c r="AF2405" i="8"/>
  <c r="AG2409" i="8"/>
  <c r="AG2415" i="8"/>
  <c r="AF2415" i="8"/>
  <c r="V2420" i="8"/>
  <c r="X2420" i="8" s="1"/>
  <c r="T2436" i="8"/>
  <c r="R2436" i="8"/>
  <c r="U2436" i="8" s="1"/>
  <c r="V2436" i="8" s="1"/>
  <c r="X2436" i="8" s="1"/>
  <c r="AG2438" i="8"/>
  <c r="T2411" i="8"/>
  <c r="S2411" i="8"/>
  <c r="U2411" i="8" s="1"/>
  <c r="V2411" i="8" s="1"/>
  <c r="X2411" i="8" s="1"/>
  <c r="AD2418" i="8"/>
  <c r="AF2422" i="8"/>
  <c r="T2424" i="8"/>
  <c r="R2424" i="8"/>
  <c r="U2424" i="8" s="1"/>
  <c r="V2424" i="8" s="1"/>
  <c r="X2424" i="8" s="1"/>
  <c r="AG2426" i="8"/>
  <c r="AE2426" i="8"/>
  <c r="AF2434" i="8"/>
  <c r="R2437" i="8"/>
  <c r="U2437" i="8" s="1"/>
  <c r="V2437" i="8" s="1"/>
  <c r="X2437" i="8" s="1"/>
  <c r="AF2439" i="8"/>
  <c r="AF2403" i="8"/>
  <c r="R2425" i="8"/>
  <c r="U2425" i="8" s="1"/>
  <c r="V2425" i="8" s="1"/>
  <c r="X2425" i="8" s="1"/>
  <c r="AF2427" i="8"/>
  <c r="R2405" i="8"/>
  <c r="U2405" i="8" s="1"/>
  <c r="V2405" i="8" s="1"/>
  <c r="X2405" i="8" s="1"/>
  <c r="R2409" i="8"/>
  <c r="U2409" i="8" s="1"/>
  <c r="V2409" i="8" s="1"/>
  <c r="X2409" i="8" s="1"/>
  <c r="T2371" i="8"/>
  <c r="R2373" i="8"/>
  <c r="U2373" i="8" s="1"/>
  <c r="V2373" i="8" s="1"/>
  <c r="X2373" i="8" s="1"/>
  <c r="T2383" i="8"/>
  <c r="R2385" i="8"/>
  <c r="U2385" i="8" s="1"/>
  <c r="V2385" i="8" s="1"/>
  <c r="X2385" i="8" s="1"/>
  <c r="T2395" i="8"/>
  <c r="R2397" i="8"/>
  <c r="U2397" i="8" s="1"/>
  <c r="V2397" i="8" s="1"/>
  <c r="X2397" i="8" s="1"/>
  <c r="AE2405" i="8"/>
  <c r="T2407" i="8"/>
  <c r="U2415" i="8"/>
  <c r="V2415" i="8" s="1"/>
  <c r="X2415" i="8" s="1"/>
  <c r="AG2416" i="8"/>
  <c r="AF2416" i="8"/>
  <c r="AE2416" i="8"/>
  <c r="AG2422" i="8"/>
  <c r="T2425" i="8"/>
  <c r="AF2428" i="8"/>
  <c r="S2433" i="8"/>
  <c r="U2433" i="8" s="1"/>
  <c r="V2433" i="8" s="1"/>
  <c r="X2433" i="8" s="1"/>
  <c r="AG2434" i="8"/>
  <c r="AG2440" i="8"/>
  <c r="AE2440" i="8"/>
  <c r="T2372" i="8"/>
  <c r="T2384" i="8"/>
  <c r="R2386" i="8"/>
  <c r="U2386" i="8" s="1"/>
  <c r="V2386" i="8" s="1"/>
  <c r="X2386" i="8" s="1"/>
  <c r="T2396" i="8"/>
  <c r="R2398" i="8"/>
  <c r="U2398" i="8" s="1"/>
  <c r="V2398" i="8" s="1"/>
  <c r="X2398" i="8" s="1"/>
  <c r="AG2428" i="8"/>
  <c r="AE2428" i="8"/>
  <c r="AF2441" i="8"/>
  <c r="R2363" i="8"/>
  <c r="U2363" i="8" s="1"/>
  <c r="V2363" i="8" s="1"/>
  <c r="X2363" i="8" s="1"/>
  <c r="T2373" i="8"/>
  <c r="AE2375" i="8"/>
  <c r="AD2376" i="8"/>
  <c r="T2385" i="8"/>
  <c r="AE2387" i="8"/>
  <c r="AD2388" i="8"/>
  <c r="T2397" i="8"/>
  <c r="AE2399" i="8"/>
  <c r="AD2400" i="8"/>
  <c r="T2405" i="8"/>
  <c r="T2409" i="8"/>
  <c r="AG2410" i="8"/>
  <c r="V2412" i="8"/>
  <c r="X2412" i="8" s="1"/>
  <c r="T2412" i="8"/>
  <c r="R2412" i="8"/>
  <c r="U2412" i="8" s="1"/>
  <c r="T2422" i="8"/>
  <c r="AF2429" i="8"/>
  <c r="T2434" i="8"/>
  <c r="AG2435" i="8"/>
  <c r="AG2441" i="8"/>
  <c r="AE2441" i="8"/>
  <c r="AD2401" i="8"/>
  <c r="T2416" i="8"/>
  <c r="S2416" i="8"/>
  <c r="U2416" i="8" s="1"/>
  <c r="V2416" i="8" s="1"/>
  <c r="X2416" i="8" s="1"/>
  <c r="AF2417" i="8"/>
  <c r="AD2417" i="8"/>
  <c r="AG2429" i="8"/>
  <c r="AE2429" i="8"/>
  <c r="V2410" i="8"/>
  <c r="X2410" i="8" s="1"/>
  <c r="T2410" i="8"/>
  <c r="R2413" i="8"/>
  <c r="U2413" i="8" s="1"/>
  <c r="V2413" i="8" s="1"/>
  <c r="X2413" i="8" s="1"/>
  <c r="R2422" i="8"/>
  <c r="U2422" i="8" s="1"/>
  <c r="V2422" i="8" s="1"/>
  <c r="X2422" i="8" s="1"/>
  <c r="U2427" i="8"/>
  <c r="V2427" i="8" s="1"/>
  <c r="X2427" i="8" s="1"/>
  <c r="AF2433" i="8"/>
  <c r="R2434" i="8"/>
  <c r="U2434" i="8" s="1"/>
  <c r="V2434" i="8" s="1"/>
  <c r="X2434" i="8" s="1"/>
  <c r="T2440" i="8"/>
  <c r="S2440" i="8"/>
  <c r="U2440" i="8" s="1"/>
  <c r="V2440" i="8" s="1"/>
  <c r="X2440" i="8" s="1"/>
  <c r="AD2413" i="8"/>
  <c r="AD2425" i="8"/>
  <c r="AF2435" i="8"/>
  <c r="AE2436" i="8"/>
  <c r="AD2437" i="8"/>
  <c r="AF2412" i="8"/>
  <c r="V2421" i="8"/>
  <c r="X2421" i="8" s="1"/>
  <c r="AF2424" i="8"/>
  <c r="AF2436" i="8"/>
  <c r="R2414" i="8"/>
  <c r="U2414" i="8" s="1"/>
  <c r="V2414" i="8" s="1"/>
  <c r="X2414" i="8" s="1"/>
  <c r="R2426" i="8"/>
  <c r="U2426" i="8" s="1"/>
  <c r="V2426" i="8" s="1"/>
  <c r="X2426" i="8" s="1"/>
  <c r="R2438" i="8"/>
  <c r="U2438" i="8" s="1"/>
  <c r="V2438" i="8" s="1"/>
  <c r="X2438" i="8" s="1"/>
  <c r="AG1308" i="5"/>
  <c r="AG1266" i="5"/>
  <c r="AG1038" i="5"/>
  <c r="AG912" i="5"/>
  <c r="AD1992" i="5"/>
  <c r="AF2435" i="5"/>
  <c r="AF2363" i="5"/>
  <c r="AF2045" i="5"/>
  <c r="AF1985" i="5"/>
  <c r="AE1391" i="5"/>
  <c r="AG2146" i="5"/>
  <c r="AE2146" i="5"/>
  <c r="AG1186" i="5"/>
  <c r="AG1120" i="5"/>
  <c r="AG1030" i="5"/>
  <c r="AE1940" i="5"/>
  <c r="AF2434" i="5"/>
  <c r="AG2151" i="5"/>
  <c r="AG1179" i="5"/>
  <c r="AG1077" i="5"/>
  <c r="AG999" i="5"/>
  <c r="AG993" i="5"/>
  <c r="AF2295" i="5"/>
  <c r="AD1983" i="5"/>
  <c r="AD1946" i="5"/>
  <c r="AD2131" i="5"/>
  <c r="AG885" i="5"/>
  <c r="AG675" i="5"/>
  <c r="AG585" i="5"/>
  <c r="AG826" i="5"/>
  <c r="AG712" i="5"/>
  <c r="AG610" i="5"/>
  <c r="AG562" i="5"/>
  <c r="AG502" i="5"/>
  <c r="AG496" i="5"/>
  <c r="AG412" i="5"/>
  <c r="AG238" i="5"/>
  <c r="AD2161" i="5"/>
  <c r="AD2137" i="5"/>
  <c r="AD2113" i="5"/>
  <c r="AD2077" i="5"/>
  <c r="AD2059" i="5"/>
  <c r="AD2041" i="5"/>
  <c r="AD2005" i="5"/>
  <c r="AD1975" i="5"/>
  <c r="AD1939" i="5"/>
  <c r="AD1879" i="5"/>
  <c r="AD1849" i="5"/>
  <c r="AD1675" i="5"/>
  <c r="AD1627" i="5"/>
  <c r="AD1591" i="5"/>
  <c r="AD1375" i="5"/>
  <c r="AD355" i="5"/>
  <c r="AE675" i="5"/>
  <c r="AF2412" i="5"/>
  <c r="AD2238" i="5"/>
  <c r="AD2208" i="5"/>
  <c r="AD2166" i="5"/>
  <c r="AD2160" i="5"/>
  <c r="AD2142" i="5"/>
  <c r="AD2136" i="5"/>
  <c r="AD2112" i="5"/>
  <c r="AD2106" i="5"/>
  <c r="AD2100" i="5"/>
  <c r="AD2094" i="5"/>
  <c r="AD2076" i="5"/>
  <c r="AD2040" i="5"/>
  <c r="AD2022" i="5"/>
  <c r="AD1974" i="5"/>
  <c r="AD1968" i="5"/>
  <c r="AD1962" i="5"/>
  <c r="AD1896" i="5"/>
  <c r="AD1464" i="5"/>
  <c r="AD1368" i="5"/>
  <c r="AD1098" i="5"/>
  <c r="AE2073" i="5"/>
  <c r="AE1857" i="5"/>
  <c r="AE210" i="5"/>
  <c r="AF1833" i="5"/>
  <c r="AG2008" i="5"/>
  <c r="AE2427" i="5"/>
  <c r="AE2019" i="5"/>
  <c r="AE2341" i="5"/>
  <c r="AE2012" i="5"/>
  <c r="AE1472" i="5"/>
  <c r="AE2124" i="5"/>
  <c r="AE2335" i="5"/>
  <c r="AE1998" i="5"/>
  <c r="AE1430" i="5"/>
  <c r="AD2109" i="5"/>
  <c r="AD2043" i="5"/>
  <c r="AE2269" i="5"/>
  <c r="AE1532" i="5"/>
  <c r="AG1484" i="5"/>
  <c r="AE2170" i="5"/>
  <c r="AE1970" i="5"/>
  <c r="AE1215" i="5"/>
  <c r="AE2154" i="5"/>
  <c r="AE1963" i="5"/>
  <c r="AE1039" i="5"/>
  <c r="AG2361" i="5"/>
  <c r="AE2361" i="5"/>
  <c r="AG2343" i="5"/>
  <c r="AE2343" i="5"/>
  <c r="AG2319" i="5"/>
  <c r="AE2319" i="5"/>
  <c r="AG2223" i="5"/>
  <c r="AE2223" i="5"/>
  <c r="AF2442" i="5"/>
  <c r="AD2442" i="5"/>
  <c r="AF2424" i="5"/>
  <c r="AD2424" i="5"/>
  <c r="AF2418" i="5"/>
  <c r="AD2418" i="5"/>
  <c r="AF2400" i="5"/>
  <c r="AD2400" i="5"/>
  <c r="AF2394" i="5"/>
  <c r="AD2394" i="5"/>
  <c r="AF2358" i="5"/>
  <c r="AD2358" i="5"/>
  <c r="AF2334" i="5"/>
  <c r="AD2334" i="5"/>
  <c r="AF2292" i="5"/>
  <c r="AD2292" i="5"/>
  <c r="AF2268" i="5"/>
  <c r="AD2268" i="5"/>
  <c r="AF2262" i="5"/>
  <c r="AD2262" i="5"/>
  <c r="AF2256" i="5"/>
  <c r="AD2256" i="5"/>
  <c r="AE2196" i="5"/>
  <c r="AG2415" i="5"/>
  <c r="AE2415" i="5"/>
  <c r="AG2391" i="5"/>
  <c r="AE2391" i="5"/>
  <c r="AG2337" i="5"/>
  <c r="AE2337" i="5"/>
  <c r="AG2289" i="5"/>
  <c r="AE2289" i="5"/>
  <c r="AG2247" i="5"/>
  <c r="AE2247" i="5"/>
  <c r="AG2193" i="5"/>
  <c r="AE2193" i="5"/>
  <c r="AG2441" i="5"/>
  <c r="AE2441" i="5"/>
  <c r="AG2429" i="5"/>
  <c r="AE2429" i="5"/>
  <c r="AG2423" i="5"/>
  <c r="AE2423" i="5"/>
  <c r="AG2411" i="5"/>
  <c r="AE2411" i="5"/>
  <c r="AG2405" i="5"/>
  <c r="AE2405" i="5"/>
  <c r="AG2399" i="5"/>
  <c r="AE2399" i="5"/>
  <c r="AG2393" i="5"/>
  <c r="AE2393" i="5"/>
  <c r="AG2387" i="5"/>
  <c r="AE2387" i="5"/>
  <c r="AG2381" i="5"/>
  <c r="AE2381" i="5"/>
  <c r="AG2357" i="5"/>
  <c r="AE2357" i="5"/>
  <c r="AG2351" i="5"/>
  <c r="AE2351" i="5"/>
  <c r="AG2339" i="5"/>
  <c r="AE2339" i="5"/>
  <c r="AG2315" i="5"/>
  <c r="AE2315" i="5"/>
  <c r="AG2297" i="5"/>
  <c r="AE2297" i="5"/>
  <c r="AG2279" i="5"/>
  <c r="AE2279" i="5"/>
  <c r="AG2273" i="5"/>
  <c r="AE2273" i="5"/>
  <c r="AG2267" i="5"/>
  <c r="AE2267" i="5"/>
  <c r="AG2261" i="5"/>
  <c r="AE2249" i="5"/>
  <c r="AE2243" i="5"/>
  <c r="AE2237" i="5"/>
  <c r="AE2231" i="5"/>
  <c r="AE2201" i="5"/>
  <c r="AE2195" i="5"/>
  <c r="AE2189" i="5"/>
  <c r="AE2171" i="5"/>
  <c r="AE2165" i="5"/>
  <c r="AE2153" i="5"/>
  <c r="AE2135" i="5"/>
  <c r="AE2129" i="5"/>
  <c r="AE2123" i="5"/>
  <c r="AE2111" i="5"/>
  <c r="AE2105" i="5"/>
  <c r="AE2093" i="5"/>
  <c r="AE2069" i="5"/>
  <c r="AE2063" i="5"/>
  <c r="AE2057" i="5"/>
  <c r="AE2039" i="5"/>
  <c r="AE2021" i="5"/>
  <c r="AE2015" i="5"/>
  <c r="AE2003" i="5"/>
  <c r="AE1997" i="5"/>
  <c r="AE1991" i="5"/>
  <c r="AE1979" i="5"/>
  <c r="AE1973" i="5"/>
  <c r="AE1967" i="5"/>
  <c r="AE1955" i="5"/>
  <c r="AE1943" i="5"/>
  <c r="AE1937" i="5"/>
  <c r="AE1751" i="5"/>
  <c r="AE1745" i="5"/>
  <c r="AE1739" i="5"/>
  <c r="AE1613" i="5"/>
  <c r="AE1505" i="5"/>
  <c r="AE1259" i="5"/>
  <c r="AE1223" i="5"/>
  <c r="AE1163" i="5"/>
  <c r="AE1121" i="5"/>
  <c r="AE1061" i="5"/>
  <c r="AE1031" i="5"/>
  <c r="AE1019" i="5"/>
  <c r="AE1013" i="5"/>
  <c r="AE971" i="5"/>
  <c r="AE569" i="5"/>
  <c r="AE473" i="5"/>
  <c r="AE443" i="5"/>
  <c r="AE329" i="5"/>
  <c r="AD2363" i="5"/>
  <c r="AF2417" i="5"/>
  <c r="AD2417" i="5"/>
  <c r="AF2375" i="5"/>
  <c r="AD2375" i="5"/>
  <c r="AF2369" i="5"/>
  <c r="AD2369" i="5"/>
  <c r="AF2345" i="5"/>
  <c r="AD2345" i="5"/>
  <c r="AF2333" i="5"/>
  <c r="AD2333" i="5"/>
  <c r="AF2327" i="5"/>
  <c r="AD2327" i="5"/>
  <c r="AF2321" i="5"/>
  <c r="AD2321" i="5"/>
  <c r="AF2309" i="5"/>
  <c r="AD2309" i="5"/>
  <c r="AF2303" i="5"/>
  <c r="AD2303" i="5"/>
  <c r="AF2291" i="5"/>
  <c r="AD2291" i="5"/>
  <c r="AF2285" i="5"/>
  <c r="AD2285" i="5"/>
  <c r="AF2255" i="5"/>
  <c r="AD2255" i="5"/>
  <c r="AF2213" i="5"/>
  <c r="AD2213" i="5"/>
  <c r="AF2207" i="5"/>
  <c r="AD2207" i="5"/>
  <c r="AF2159" i="5"/>
  <c r="AD2159" i="5"/>
  <c r="AF2147" i="5"/>
  <c r="AD2147" i="5"/>
  <c r="AF2141" i="5"/>
  <c r="AD2141" i="5"/>
  <c r="AF2099" i="5"/>
  <c r="AD2099" i="5"/>
  <c r="AF2075" i="5"/>
  <c r="AD2075" i="5"/>
  <c r="AF2051" i="5"/>
  <c r="AD2051" i="5"/>
  <c r="AF2033" i="5"/>
  <c r="AD2033" i="5"/>
  <c r="AF2027" i="5"/>
  <c r="AD2027" i="5"/>
  <c r="AF2009" i="5"/>
  <c r="AD2009" i="5"/>
  <c r="AF1961" i="5"/>
  <c r="AD1961" i="5"/>
  <c r="AF1949" i="5"/>
  <c r="AD1949" i="5"/>
  <c r="AF1931" i="5"/>
  <c r="AD1931" i="5"/>
  <c r="AF1925" i="5"/>
  <c r="AD1925" i="5"/>
  <c r="AF1871" i="5"/>
  <c r="AD1871" i="5"/>
  <c r="AF1859" i="5"/>
  <c r="AD1859" i="5"/>
  <c r="AF1853" i="5"/>
  <c r="AD1853" i="5"/>
  <c r="AF1841" i="5"/>
  <c r="AD1841" i="5"/>
  <c r="AF1835" i="5"/>
  <c r="AD1835" i="5"/>
  <c r="AF1787" i="5"/>
  <c r="AD1787" i="5"/>
  <c r="AF1769" i="5"/>
  <c r="AD1769" i="5"/>
  <c r="AF1763" i="5"/>
  <c r="AD1763" i="5"/>
  <c r="AF1733" i="5"/>
  <c r="AD1733" i="5"/>
  <c r="AF1703" i="5"/>
  <c r="AD1703" i="5"/>
  <c r="AF1697" i="5"/>
  <c r="AD1697" i="5"/>
  <c r="AF1601" i="5"/>
  <c r="AD1601" i="5"/>
  <c r="AF1589" i="5"/>
  <c r="AD1589" i="5"/>
  <c r="AF1565" i="5"/>
  <c r="AD1565" i="5"/>
  <c r="AF1559" i="5"/>
  <c r="AD1559" i="5"/>
  <c r="AF1553" i="5"/>
  <c r="AD1553" i="5"/>
  <c r="AF1523" i="5"/>
  <c r="AD1523" i="5"/>
  <c r="AF1517" i="5"/>
  <c r="AD1517" i="5"/>
  <c r="AF1469" i="5"/>
  <c r="AD1469" i="5"/>
  <c r="AF1439" i="5"/>
  <c r="AD1439" i="5"/>
  <c r="AF1385" i="5"/>
  <c r="AD1385" i="5"/>
  <c r="AF1373" i="5"/>
  <c r="AD1373" i="5"/>
  <c r="AF1361" i="5"/>
  <c r="AD1361" i="5"/>
  <c r="AF1355" i="5"/>
  <c r="AD1355" i="5"/>
  <c r="AF1337" i="5"/>
  <c r="AD1337" i="5"/>
  <c r="AF1319" i="5"/>
  <c r="AD1319" i="5"/>
  <c r="AF1307" i="5"/>
  <c r="AD1307" i="5"/>
  <c r="AF1271" i="5"/>
  <c r="AD1271" i="5"/>
  <c r="AF1253" i="5"/>
  <c r="AD1253" i="5"/>
  <c r="AF1247" i="5"/>
  <c r="AD1247" i="5"/>
  <c r="AF1235" i="5"/>
  <c r="AD1235" i="5"/>
  <c r="AF1229" i="5"/>
  <c r="AD1229" i="5"/>
  <c r="AF1199" i="5"/>
  <c r="AD1199" i="5"/>
  <c r="AF1193" i="5"/>
  <c r="AD1193" i="5"/>
  <c r="AF1175" i="5"/>
  <c r="AD1175" i="5"/>
  <c r="AF1169" i="5"/>
  <c r="AD1169" i="5"/>
  <c r="AF1133" i="5"/>
  <c r="AD1133" i="5"/>
  <c r="AF1067" i="5"/>
  <c r="AD1067" i="5"/>
  <c r="AF1049" i="5"/>
  <c r="AD1049" i="5"/>
  <c r="AF1043" i="5"/>
  <c r="AD1043" i="5"/>
  <c r="AF1025" i="5"/>
  <c r="AD1025" i="5"/>
  <c r="AF995" i="5"/>
  <c r="AD995" i="5"/>
  <c r="AF983" i="5"/>
  <c r="AD983" i="5"/>
  <c r="AF977" i="5"/>
  <c r="AD977" i="5"/>
  <c r="AF965" i="5"/>
  <c r="AD965" i="5"/>
  <c r="AF959" i="5"/>
  <c r="AD959" i="5"/>
  <c r="AF953" i="5"/>
  <c r="AD953" i="5"/>
  <c r="AF929" i="5"/>
  <c r="AD929" i="5"/>
  <c r="AF923" i="5"/>
  <c r="AD923" i="5"/>
  <c r="AF911" i="5"/>
  <c r="AD911" i="5"/>
  <c r="AF887" i="5"/>
  <c r="AD887" i="5"/>
  <c r="AF869" i="5"/>
  <c r="AD869" i="5"/>
  <c r="AF863" i="5"/>
  <c r="AD863" i="5"/>
  <c r="AF851" i="5"/>
  <c r="AD851" i="5"/>
  <c r="AF821" i="5"/>
  <c r="AD821" i="5"/>
  <c r="AF809" i="5"/>
  <c r="AD809" i="5"/>
  <c r="AF743" i="5"/>
  <c r="AD743" i="5"/>
  <c r="AF731" i="5"/>
  <c r="AD731" i="5"/>
  <c r="AF677" i="5"/>
  <c r="AD677" i="5"/>
  <c r="AF671" i="5"/>
  <c r="AD671" i="5"/>
  <c r="AF659" i="5"/>
  <c r="AD659" i="5"/>
  <c r="AF641" i="5"/>
  <c r="AD641" i="5"/>
  <c r="AF611" i="5"/>
  <c r="AD611" i="5"/>
  <c r="AF575" i="5"/>
  <c r="AD575" i="5"/>
  <c r="AF563" i="5"/>
  <c r="AD563" i="5"/>
  <c r="AF557" i="5"/>
  <c r="AD557" i="5"/>
  <c r="AF527" i="5"/>
  <c r="AD527" i="5"/>
  <c r="AF521" i="5"/>
  <c r="AD521" i="5"/>
  <c r="AF491" i="5"/>
  <c r="AD491" i="5"/>
  <c r="AF479" i="5"/>
  <c r="AD479" i="5"/>
  <c r="AF467" i="5"/>
  <c r="AD467" i="5"/>
  <c r="AF455" i="5"/>
  <c r="AD455" i="5"/>
  <c r="AF449" i="5"/>
  <c r="AD449" i="5"/>
  <c r="AF413" i="5"/>
  <c r="AD413" i="5"/>
  <c r="AF395" i="5"/>
  <c r="AD395" i="5"/>
  <c r="AF383" i="5"/>
  <c r="AD383" i="5"/>
  <c r="AF371" i="5"/>
  <c r="AD371" i="5"/>
  <c r="AF365" i="5"/>
  <c r="AD365" i="5"/>
  <c r="AF359" i="5"/>
  <c r="AD359" i="5"/>
  <c r="AF353" i="5"/>
  <c r="AD353" i="5"/>
  <c r="AF341" i="5"/>
  <c r="AD341" i="5"/>
  <c r="AF311" i="5"/>
  <c r="AD311" i="5"/>
  <c r="AF305" i="5"/>
  <c r="AD305" i="5"/>
  <c r="AF293" i="5"/>
  <c r="AD293" i="5"/>
  <c r="AF281" i="5"/>
  <c r="AD281" i="5"/>
  <c r="AF269" i="5"/>
  <c r="AD269" i="5"/>
  <c r="AF245" i="5"/>
  <c r="AD245" i="5"/>
  <c r="AF215" i="5"/>
  <c r="AD215" i="5"/>
  <c r="AF179" i="5"/>
  <c r="AD179" i="5"/>
  <c r="AF167" i="5"/>
  <c r="AD167" i="5"/>
  <c r="AF155" i="5"/>
  <c r="AD155" i="5"/>
  <c r="AF143" i="5"/>
  <c r="AD143" i="5"/>
  <c r="AF137" i="5"/>
  <c r="AD137" i="5"/>
  <c r="AF113" i="5"/>
  <c r="AD113" i="5"/>
  <c r="AF95" i="5"/>
  <c r="AD95" i="5"/>
  <c r="AF65" i="5"/>
  <c r="AD65" i="5"/>
  <c r="AF23" i="5"/>
  <c r="AD23" i="5"/>
  <c r="AF17" i="5"/>
  <c r="AD17" i="5"/>
  <c r="AE2355" i="5"/>
  <c r="AE2183" i="5"/>
  <c r="AG2440" i="5"/>
  <c r="AE2440" i="5"/>
  <c r="AG2428" i="5"/>
  <c r="AE2428" i="5"/>
  <c r="AG2416" i="5"/>
  <c r="AE2416" i="5"/>
  <c r="AG2410" i="5"/>
  <c r="AE2410" i="5"/>
  <c r="AG2404" i="5"/>
  <c r="AE2404" i="5"/>
  <c r="AG2386" i="5"/>
  <c r="AE2386" i="5"/>
  <c r="AG2380" i="5"/>
  <c r="AE2380" i="5"/>
  <c r="AG2374" i="5"/>
  <c r="AE2374" i="5"/>
  <c r="AG2368" i="5"/>
  <c r="AE2368" i="5"/>
  <c r="AG2362" i="5"/>
  <c r="AE2362" i="5"/>
  <c r="AG2344" i="5"/>
  <c r="AE2344" i="5"/>
  <c r="AG2338" i="5"/>
  <c r="AE2338" i="5"/>
  <c r="AG2332" i="5"/>
  <c r="AE2332" i="5"/>
  <c r="AG2320" i="5"/>
  <c r="AE2320" i="5"/>
  <c r="AG2308" i="5"/>
  <c r="AE2308" i="5"/>
  <c r="AG2302" i="5"/>
  <c r="AE2302" i="5"/>
  <c r="AG2296" i="5"/>
  <c r="AE2296" i="5"/>
  <c r="AG2278" i="5"/>
  <c r="AE2278" i="5"/>
  <c r="AG2272" i="5"/>
  <c r="AE2272" i="5"/>
  <c r="AG2254" i="5"/>
  <c r="AE2254" i="5"/>
  <c r="AG2236" i="5"/>
  <c r="AE2236" i="5"/>
  <c r="AG2224" i="5"/>
  <c r="AE2224" i="5"/>
  <c r="AG2212" i="5"/>
  <c r="AE2212" i="5"/>
  <c r="AG2206" i="5"/>
  <c r="AE2206" i="5"/>
  <c r="AG2200" i="5"/>
  <c r="AE2200" i="5"/>
  <c r="AG2194" i="5"/>
  <c r="AE2194" i="5"/>
  <c r="AG2188" i="5"/>
  <c r="AE2188" i="5"/>
  <c r="AG2182" i="5"/>
  <c r="AE2182" i="5"/>
  <c r="AG2176" i="5"/>
  <c r="AE2176" i="5"/>
  <c r="AD2435" i="5"/>
  <c r="AE2261" i="5"/>
  <c r="AE2087" i="5"/>
  <c r="AE1811" i="5"/>
  <c r="AG2439" i="5"/>
  <c r="AE2439" i="5"/>
  <c r="AG2409" i="5"/>
  <c r="AE2409" i="5"/>
  <c r="AG2367" i="5"/>
  <c r="AE2367" i="5"/>
  <c r="AG2313" i="5"/>
  <c r="AE2313" i="5"/>
  <c r="AG2241" i="5"/>
  <c r="AE2241" i="5"/>
  <c r="AF2433" i="5"/>
  <c r="AD2433" i="5"/>
  <c r="AF2397" i="5"/>
  <c r="AD2397" i="5"/>
  <c r="AF2385" i="5"/>
  <c r="AD2385" i="5"/>
  <c r="AF2349" i="5"/>
  <c r="AD2349" i="5"/>
  <c r="AF2307" i="5"/>
  <c r="AD2307" i="5"/>
  <c r="AD2295" i="5"/>
  <c r="AF2277" i="5"/>
  <c r="AD2277" i="5"/>
  <c r="AD2253" i="5"/>
  <c r="AD2217" i="5"/>
  <c r="AD2169" i="5"/>
  <c r="AD2412" i="5"/>
  <c r="AE2239" i="5"/>
  <c r="AG2421" i="5"/>
  <c r="AE2421" i="5"/>
  <c r="AG2379" i="5"/>
  <c r="AE2379" i="5"/>
  <c r="AG2331" i="5"/>
  <c r="AE2331" i="5"/>
  <c r="AD4" i="5"/>
  <c r="C57" i="7" s="1"/>
  <c r="AF4" i="5"/>
  <c r="AG2426" i="5"/>
  <c r="AE2426" i="5"/>
  <c r="AG2420" i="5"/>
  <c r="AE2420" i="5"/>
  <c r="AG2414" i="5"/>
  <c r="AE2414" i="5"/>
  <c r="AG2408" i="5"/>
  <c r="AE2408" i="5"/>
  <c r="AG2402" i="5"/>
  <c r="AE2402" i="5"/>
  <c r="AG2390" i="5"/>
  <c r="AE2390" i="5"/>
  <c r="AG2378" i="5"/>
  <c r="AE2378" i="5"/>
  <c r="AG2372" i="5"/>
  <c r="AE2372" i="5"/>
  <c r="AG2366" i="5"/>
  <c r="AE2366" i="5"/>
  <c r="AG2360" i="5"/>
  <c r="AE2360" i="5"/>
  <c r="AG2354" i="5"/>
  <c r="AE2354" i="5"/>
  <c r="AG2348" i="5"/>
  <c r="AG2336" i="5"/>
  <c r="AE2336" i="5"/>
  <c r="AG2330" i="5"/>
  <c r="AE2330" i="5"/>
  <c r="AG2324" i="5"/>
  <c r="AE2324" i="5"/>
  <c r="AG2318" i="5"/>
  <c r="AE2318" i="5"/>
  <c r="AG2300" i="5"/>
  <c r="AE2300" i="5"/>
  <c r="AG2288" i="5"/>
  <c r="AE2288" i="5"/>
  <c r="AG2276" i="5"/>
  <c r="AE2276" i="5"/>
  <c r="AG2270" i="5"/>
  <c r="AE2270" i="5"/>
  <c r="AG2264" i="5"/>
  <c r="AE2264" i="5"/>
  <c r="AG2258" i="5"/>
  <c r="AE2258" i="5"/>
  <c r="AG2252" i="5"/>
  <c r="AE2252" i="5"/>
  <c r="AE2232" i="5"/>
  <c r="AG2325" i="5"/>
  <c r="AE2325" i="5"/>
  <c r="AG2301" i="5"/>
  <c r="AE2301" i="5"/>
  <c r="AG2283" i="5"/>
  <c r="AE2283" i="5"/>
  <c r="AG2271" i="5"/>
  <c r="AE2271" i="5"/>
  <c r="AG2259" i="5"/>
  <c r="AE2259" i="5"/>
  <c r="AG2205" i="5"/>
  <c r="AE2205" i="5"/>
  <c r="AG2187" i="5"/>
  <c r="AE2187" i="5"/>
  <c r="AG2181" i="5"/>
  <c r="AE2181" i="5"/>
  <c r="AG2175" i="5"/>
  <c r="AE2175" i="5"/>
  <c r="AE2163" i="5"/>
  <c r="AF2438" i="5"/>
  <c r="AD2438" i="5"/>
  <c r="AF2432" i="5"/>
  <c r="AD2432" i="5"/>
  <c r="AF2396" i="5"/>
  <c r="AD2396" i="5"/>
  <c r="AF2384" i="5"/>
  <c r="AD2384" i="5"/>
  <c r="AF2360" i="5"/>
  <c r="AD2360" i="5"/>
  <c r="AF2342" i="5"/>
  <c r="AD2342" i="5"/>
  <c r="AF2312" i="5"/>
  <c r="AD2312" i="5"/>
  <c r="AF2306" i="5"/>
  <c r="AD2306" i="5"/>
  <c r="AF2294" i="5"/>
  <c r="AD2294" i="5"/>
  <c r="AF2282" i="5"/>
  <c r="AD2282" i="5"/>
  <c r="AF2246" i="5"/>
  <c r="AD2246" i="5"/>
  <c r="AF2240" i="5"/>
  <c r="AD2240" i="5"/>
  <c r="AE2225" i="5"/>
  <c r="AG2403" i="5"/>
  <c r="AE2403" i="5"/>
  <c r="AG2431" i="5"/>
  <c r="AE2431" i="5"/>
  <c r="AG2419" i="5"/>
  <c r="AE2419" i="5"/>
  <c r="AG2407" i="5"/>
  <c r="AE2407" i="5"/>
  <c r="AG2389" i="5"/>
  <c r="AE2389" i="5"/>
  <c r="AG2377" i="5"/>
  <c r="AE2377" i="5"/>
  <c r="AG2371" i="5"/>
  <c r="AE2371" i="5"/>
  <c r="AG2365" i="5"/>
  <c r="AE2365" i="5"/>
  <c r="AG2353" i="5"/>
  <c r="AE2353" i="5"/>
  <c r="AG2347" i="5"/>
  <c r="AE2347" i="5"/>
  <c r="AG2311" i="5"/>
  <c r="AE2311" i="5"/>
  <c r="AG2305" i="5"/>
  <c r="AE2305" i="5"/>
  <c r="AG2299" i="5"/>
  <c r="AE2299" i="5"/>
  <c r="AG2293" i="5"/>
  <c r="AE2293" i="5"/>
  <c r="AG2287" i="5"/>
  <c r="AE2287" i="5"/>
  <c r="AG2281" i="5"/>
  <c r="AE2281" i="5"/>
  <c r="AG2263" i="5"/>
  <c r="AE2263" i="5"/>
  <c r="AG2257" i="5"/>
  <c r="AE2257" i="5"/>
  <c r="AG2251" i="5"/>
  <c r="AE2251" i="5"/>
  <c r="AG2245" i="5"/>
  <c r="AE2245" i="5"/>
  <c r="AG2233" i="5"/>
  <c r="AE2233" i="5"/>
  <c r="AG2227" i="5"/>
  <c r="AE2227" i="5"/>
  <c r="AG2215" i="5"/>
  <c r="AE2215" i="5"/>
  <c r="AG2209" i="5"/>
  <c r="AE2209" i="5"/>
  <c r="AG2191" i="5"/>
  <c r="AE2191" i="5"/>
  <c r="AG2185" i="5"/>
  <c r="AE2185" i="5"/>
  <c r="AG2179" i="5"/>
  <c r="AE2179" i="5"/>
  <c r="AD2045" i="5"/>
  <c r="AG2373" i="5"/>
  <c r="AE2373" i="5"/>
  <c r="AG2229" i="5"/>
  <c r="AE2229" i="5"/>
  <c r="AD2425" i="5"/>
  <c r="AD2395" i="5"/>
  <c r="AD2359" i="5"/>
  <c r="AD2323" i="5"/>
  <c r="AD2317" i="5"/>
  <c r="AD2275" i="5"/>
  <c r="AD2211" i="5"/>
  <c r="AE1511" i="5"/>
  <c r="AD1985" i="5"/>
  <c r="AG2436" i="5"/>
  <c r="AE2436" i="5"/>
  <c r="AG2430" i="5"/>
  <c r="AE2430" i="5"/>
  <c r="AG2406" i="5"/>
  <c r="AE2406" i="5"/>
  <c r="AG2388" i="5"/>
  <c r="AE2388" i="5"/>
  <c r="AG2382" i="5"/>
  <c r="AG2376" i="5"/>
  <c r="AG2370" i="5"/>
  <c r="AE2370" i="5"/>
  <c r="AG2364" i="5"/>
  <c r="AE2364" i="5"/>
  <c r="AG2352" i="5"/>
  <c r="AE2352" i="5"/>
  <c r="AG2346" i="5"/>
  <c r="AE2346" i="5"/>
  <c r="AG2340" i="5"/>
  <c r="AE2340" i="5"/>
  <c r="AG2328" i="5"/>
  <c r="AE2328" i="5"/>
  <c r="AG2322" i="5"/>
  <c r="AE2322" i="5"/>
  <c r="AG2316" i="5"/>
  <c r="AE2316" i="5"/>
  <c r="AG2310" i="5"/>
  <c r="AE2310" i="5"/>
  <c r="AG2304" i="5"/>
  <c r="AE2304" i="5"/>
  <c r="AG2298" i="5"/>
  <c r="AG2286" i="5"/>
  <c r="AE2286" i="5"/>
  <c r="AG2280" i="5"/>
  <c r="AE2280" i="5"/>
  <c r="AG2274" i="5"/>
  <c r="AE2274" i="5"/>
  <c r="AG2250" i="5"/>
  <c r="AE2250" i="5"/>
  <c r="AG2244" i="5"/>
  <c r="AE2244" i="5"/>
  <c r="AG2226" i="5"/>
  <c r="AE2226" i="5"/>
  <c r="AG2220" i="5"/>
  <c r="AE2220" i="5"/>
  <c r="AG2214" i="5"/>
  <c r="AE2214" i="5"/>
  <c r="AG2202" i="5"/>
  <c r="AE2202" i="5"/>
  <c r="AG2190" i="5"/>
  <c r="AE2190" i="5"/>
  <c r="AG2184" i="5"/>
  <c r="AE2184" i="5"/>
  <c r="AG2178" i="5"/>
  <c r="AE2178" i="5"/>
  <c r="AG2172" i="5"/>
  <c r="AE2172" i="5"/>
  <c r="AE2376" i="5"/>
  <c r="AD2290" i="5"/>
  <c r="AE2203" i="5"/>
  <c r="AE2117" i="5"/>
  <c r="AG1882" i="5"/>
  <c r="AE1882" i="5"/>
  <c r="AG1876" i="5"/>
  <c r="AE1876" i="5"/>
  <c r="AG1858" i="5"/>
  <c r="AE1858" i="5"/>
  <c r="AG1846" i="5"/>
  <c r="AE1846" i="5"/>
  <c r="AG1840" i="5"/>
  <c r="AE1840" i="5"/>
  <c r="AG1822" i="5"/>
  <c r="AE1822" i="5"/>
  <c r="AG1816" i="5"/>
  <c r="AE1816" i="5"/>
  <c r="AG1804" i="5"/>
  <c r="AE1804" i="5"/>
  <c r="AG1798" i="5"/>
  <c r="AE1798" i="5"/>
  <c r="AG1792" i="5"/>
  <c r="AE1792" i="5"/>
  <c r="AG1786" i="5"/>
  <c r="AE1786" i="5"/>
  <c r="AG1780" i="5"/>
  <c r="AE1780" i="5"/>
  <c r="AG1762" i="5"/>
  <c r="AE1762" i="5"/>
  <c r="AG1756" i="5"/>
  <c r="AE1756" i="5"/>
  <c r="AG1750" i="5"/>
  <c r="AE1750" i="5"/>
  <c r="AG1744" i="5"/>
  <c r="AE1744" i="5"/>
  <c r="AG1738" i="5"/>
  <c r="AE1738" i="5"/>
  <c r="AG1732" i="5"/>
  <c r="AE1732" i="5"/>
  <c r="AG1720" i="5"/>
  <c r="AE1720" i="5"/>
  <c r="AG1714" i="5"/>
  <c r="AE1714" i="5"/>
  <c r="AG1708" i="5"/>
  <c r="AE1708" i="5"/>
  <c r="AG1702" i="5"/>
  <c r="AE1702" i="5"/>
  <c r="AG1696" i="5"/>
  <c r="AE1696" i="5"/>
  <c r="AG1684" i="5"/>
  <c r="AE1684" i="5"/>
  <c r="AG1678" i="5"/>
  <c r="AE1678" i="5"/>
  <c r="AG1672" i="5"/>
  <c r="AE1672" i="5"/>
  <c r="AG1666" i="5"/>
  <c r="AE1666" i="5"/>
  <c r="AG1654" i="5"/>
  <c r="AE1654" i="5"/>
  <c r="AG1648" i="5"/>
  <c r="AE1648" i="5"/>
  <c r="AG1630" i="5"/>
  <c r="AE1630" i="5"/>
  <c r="AG1624" i="5"/>
  <c r="AE1624" i="5"/>
  <c r="AG1618" i="5"/>
  <c r="AE1618" i="5"/>
  <c r="AG1600" i="5"/>
  <c r="AE1600" i="5"/>
  <c r="AG1594" i="5"/>
  <c r="AE1594" i="5"/>
  <c r="AG1588" i="5"/>
  <c r="AE1588" i="5"/>
  <c r="AG1582" i="5"/>
  <c r="AE1582" i="5"/>
  <c r="AG1564" i="5"/>
  <c r="AE1564" i="5"/>
  <c r="AG1552" i="5"/>
  <c r="AE1552" i="5"/>
  <c r="AG1546" i="5"/>
  <c r="AE1546" i="5"/>
  <c r="AG1540" i="5"/>
  <c r="AE1540" i="5"/>
  <c r="AG1528" i="5"/>
  <c r="AE1528" i="5"/>
  <c r="AG1522" i="5"/>
  <c r="AE1522" i="5"/>
  <c r="AG1492" i="5"/>
  <c r="AE1492" i="5"/>
  <c r="AG1486" i="5"/>
  <c r="AE1486" i="5"/>
  <c r="AG1480" i="5"/>
  <c r="AE1480" i="5"/>
  <c r="AG1474" i="5"/>
  <c r="AE1474" i="5"/>
  <c r="AG1468" i="5"/>
  <c r="AE1468" i="5"/>
  <c r="AG1450" i="5"/>
  <c r="AE1450" i="5"/>
  <c r="AG1438" i="5"/>
  <c r="AE1438" i="5"/>
  <c r="AG1432" i="5"/>
  <c r="AE1432" i="5"/>
  <c r="AG1426" i="5"/>
  <c r="AE1426" i="5"/>
  <c r="AG1420" i="5"/>
  <c r="AE1420" i="5"/>
  <c r="AG1414" i="5"/>
  <c r="AE1414" i="5"/>
  <c r="AG1408" i="5"/>
  <c r="AE1408" i="5"/>
  <c r="AG1402" i="5"/>
  <c r="AE1402" i="5"/>
  <c r="AG1396" i="5"/>
  <c r="AE1396" i="5"/>
  <c r="AG1384" i="5"/>
  <c r="AE1384" i="5"/>
  <c r="AG1378" i="5"/>
  <c r="AE1378" i="5"/>
  <c r="AG1372" i="5"/>
  <c r="AE1372" i="5"/>
  <c r="AG1348" i="5"/>
  <c r="AE1348" i="5"/>
  <c r="AG1324" i="5"/>
  <c r="AE1324" i="5"/>
  <c r="AG1318" i="5"/>
  <c r="AE1318" i="5"/>
  <c r="AG1312" i="5"/>
  <c r="AE1312" i="5"/>
  <c r="AG1306" i="5"/>
  <c r="AE1306" i="5"/>
  <c r="AG1294" i="5"/>
  <c r="AE1294" i="5"/>
  <c r="AG1288" i="5"/>
  <c r="AE1288" i="5"/>
  <c r="AG1282" i="5"/>
  <c r="AE1282" i="5"/>
  <c r="AG1276" i="5"/>
  <c r="AE1276" i="5"/>
  <c r="AG1270" i="5"/>
  <c r="AE1270" i="5"/>
  <c r="AG1264" i="5"/>
  <c r="AE1264" i="5"/>
  <c r="AG1258" i="5"/>
  <c r="AE1258" i="5"/>
  <c r="AG1252" i="5"/>
  <c r="AE1252" i="5"/>
  <c r="AG1234" i="5"/>
  <c r="AE1234" i="5"/>
  <c r="AG1216" i="5"/>
  <c r="AE1216" i="5"/>
  <c r="AG1210" i="5"/>
  <c r="AE1210" i="5"/>
  <c r="AG1204" i="5"/>
  <c r="AE1204" i="5"/>
  <c r="AG1192" i="5"/>
  <c r="AE1192" i="5"/>
  <c r="AG1168" i="5"/>
  <c r="AE1168" i="5"/>
  <c r="AG1156" i="5"/>
  <c r="AE1156" i="5"/>
  <c r="AG1144" i="5"/>
  <c r="AE1144" i="5"/>
  <c r="AG1138" i="5"/>
  <c r="AE1138" i="5"/>
  <c r="AG1132" i="5"/>
  <c r="AE1132" i="5"/>
  <c r="AG1126" i="5"/>
  <c r="AE1126" i="5"/>
  <c r="AG1114" i="5"/>
  <c r="AE1114" i="5"/>
  <c r="AG1096" i="5"/>
  <c r="AE1096" i="5"/>
  <c r="AG1072" i="5"/>
  <c r="AE1072" i="5"/>
  <c r="AG1054" i="5"/>
  <c r="AE1054" i="5"/>
  <c r="AG1048" i="5"/>
  <c r="AE1048" i="5"/>
  <c r="AG1042" i="5"/>
  <c r="AE1042" i="5"/>
  <c r="AG1012" i="5"/>
  <c r="AE1012" i="5"/>
  <c r="AG1000" i="5"/>
  <c r="AE1000" i="5"/>
  <c r="AG988" i="5"/>
  <c r="AE988" i="5"/>
  <c r="AG958" i="5"/>
  <c r="AE958" i="5"/>
  <c r="AG952" i="5"/>
  <c r="AE952" i="5"/>
  <c r="AG946" i="5"/>
  <c r="AE946" i="5"/>
  <c r="AG940" i="5"/>
  <c r="AE940" i="5"/>
  <c r="AG934" i="5"/>
  <c r="AE934" i="5"/>
  <c r="AG928" i="5"/>
  <c r="AE928" i="5"/>
  <c r="AG922" i="5"/>
  <c r="AE922" i="5"/>
  <c r="AG910" i="5"/>
  <c r="AE910" i="5"/>
  <c r="AG892" i="5"/>
  <c r="AE892" i="5"/>
  <c r="AG880" i="5"/>
  <c r="AE880" i="5"/>
  <c r="AG862" i="5"/>
  <c r="AE862" i="5"/>
  <c r="AG844" i="5"/>
  <c r="AE844" i="5"/>
  <c r="AG832" i="5"/>
  <c r="AE832" i="5"/>
  <c r="AG820" i="5"/>
  <c r="AE820" i="5"/>
  <c r="AG814" i="5"/>
  <c r="AE814" i="5"/>
  <c r="AG808" i="5"/>
  <c r="AE808" i="5"/>
  <c r="AG802" i="5"/>
  <c r="AE802" i="5"/>
  <c r="AG790" i="5"/>
  <c r="AE790" i="5"/>
  <c r="AG772" i="5"/>
  <c r="AE772" i="5"/>
  <c r="AG766" i="5"/>
  <c r="AE766" i="5"/>
  <c r="AG748" i="5"/>
  <c r="AE748" i="5"/>
  <c r="AG724" i="5"/>
  <c r="AE724" i="5"/>
  <c r="AG718" i="5"/>
  <c r="AE718" i="5"/>
  <c r="AG700" i="5"/>
  <c r="AE700" i="5"/>
  <c r="AG694" i="5"/>
  <c r="AE694" i="5"/>
  <c r="AG682" i="5"/>
  <c r="AE682" i="5"/>
  <c r="AG676" i="5"/>
  <c r="AE676" i="5"/>
  <c r="AG658" i="5"/>
  <c r="AE658" i="5"/>
  <c r="AG646" i="5"/>
  <c r="AE646" i="5"/>
  <c r="AG640" i="5"/>
  <c r="AE640" i="5"/>
  <c r="AG634" i="5"/>
  <c r="AE634" i="5"/>
  <c r="AG616" i="5"/>
  <c r="AE616" i="5"/>
  <c r="AG598" i="5"/>
  <c r="AE598" i="5"/>
  <c r="AG586" i="5"/>
  <c r="AE586" i="5"/>
  <c r="AG574" i="5"/>
  <c r="AE574" i="5"/>
  <c r="AG556" i="5"/>
  <c r="AE556" i="5"/>
  <c r="AG550" i="5"/>
  <c r="AE550" i="5"/>
  <c r="AG532" i="5"/>
  <c r="AE532" i="5"/>
  <c r="AG520" i="5"/>
  <c r="AE520" i="5"/>
  <c r="AG508" i="5"/>
  <c r="AE508" i="5"/>
  <c r="AG490" i="5"/>
  <c r="AE490" i="5"/>
  <c r="AG484" i="5"/>
  <c r="AE484" i="5"/>
  <c r="AG478" i="5"/>
  <c r="AE478" i="5"/>
  <c r="AG466" i="5"/>
  <c r="AE466" i="5"/>
  <c r="AG442" i="5"/>
  <c r="AE442" i="5"/>
  <c r="AG430" i="5"/>
  <c r="AE430" i="5"/>
  <c r="AG424" i="5"/>
  <c r="AE424" i="5"/>
  <c r="AG400" i="5"/>
  <c r="AE400" i="5"/>
  <c r="AG394" i="5"/>
  <c r="AE394" i="5"/>
  <c r="AG376" i="5"/>
  <c r="AE376" i="5"/>
  <c r="AG370" i="5"/>
  <c r="AE370" i="5"/>
  <c r="AG364" i="5"/>
  <c r="AE364" i="5"/>
  <c r="AG352" i="5"/>
  <c r="AE352" i="5"/>
  <c r="AG340" i="5"/>
  <c r="AE340" i="5"/>
  <c r="AG334" i="5"/>
  <c r="AE334" i="5"/>
  <c r="AG328" i="5"/>
  <c r="AE328" i="5"/>
  <c r="AG322" i="5"/>
  <c r="AE322" i="5"/>
  <c r="AG316" i="5"/>
  <c r="AE316" i="5"/>
  <c r="AG304" i="5"/>
  <c r="AE304" i="5"/>
  <c r="AG298" i="5"/>
  <c r="AE298" i="5"/>
  <c r="AG286" i="5"/>
  <c r="AE286" i="5"/>
  <c r="AG274" i="5"/>
  <c r="AE274" i="5"/>
  <c r="AG268" i="5"/>
  <c r="AE268" i="5"/>
  <c r="AG262" i="5"/>
  <c r="AE262" i="5"/>
  <c r="AG256" i="5"/>
  <c r="AE256" i="5"/>
  <c r="AG250" i="5"/>
  <c r="AE250" i="5"/>
  <c r="AG226" i="5"/>
  <c r="AE226" i="5"/>
  <c r="AG220" i="5"/>
  <c r="AE220" i="5"/>
  <c r="AG214" i="5"/>
  <c r="AE214" i="5"/>
  <c r="AG208" i="5"/>
  <c r="AE208" i="5"/>
  <c r="AG202" i="5"/>
  <c r="AE202" i="5"/>
  <c r="AG196" i="5"/>
  <c r="AE196" i="5"/>
  <c r="AG184" i="5"/>
  <c r="AE184" i="5"/>
  <c r="AG172" i="5"/>
  <c r="AE172" i="5"/>
  <c r="AG166" i="5"/>
  <c r="AE166" i="5"/>
  <c r="AG154" i="5"/>
  <c r="AE154" i="5"/>
  <c r="AG148" i="5"/>
  <c r="AE148" i="5"/>
  <c r="AG130" i="5"/>
  <c r="AE130" i="5"/>
  <c r="AG124" i="5"/>
  <c r="AE124" i="5"/>
  <c r="AG118" i="5"/>
  <c r="AE118" i="5"/>
  <c r="AG112" i="5"/>
  <c r="AE112" i="5"/>
  <c r="AG106" i="5"/>
  <c r="AE106" i="5"/>
  <c r="AG100" i="5"/>
  <c r="AE100" i="5"/>
  <c r="AG94" i="5"/>
  <c r="AE94" i="5"/>
  <c r="AG88" i="5"/>
  <c r="AE88" i="5"/>
  <c r="AG76" i="5"/>
  <c r="AE76" i="5"/>
  <c r="AG64" i="5"/>
  <c r="AE64" i="5"/>
  <c r="AG52" i="5"/>
  <c r="AE52" i="5"/>
  <c r="AG40" i="5"/>
  <c r="AE40" i="5"/>
  <c r="AG34" i="5"/>
  <c r="AE34" i="5"/>
  <c r="AG28" i="5"/>
  <c r="AE28" i="5"/>
  <c r="AG22" i="5"/>
  <c r="AE22" i="5"/>
  <c r="AG16" i="5"/>
  <c r="AE16" i="5"/>
  <c r="AG10" i="5"/>
  <c r="AE10" i="5"/>
  <c r="AD2434" i="5"/>
  <c r="AD2218" i="5"/>
  <c r="AE2210" i="5"/>
  <c r="AE2138" i="5"/>
  <c r="AE2130" i="5"/>
  <c r="AE2102" i="5"/>
  <c r="AE2080" i="5"/>
  <c r="AE2066" i="5"/>
  <c r="AE2052" i="5"/>
  <c r="AE2034" i="5"/>
  <c r="AE2025" i="5"/>
  <c r="AE1984" i="5"/>
  <c r="AE1977" i="5"/>
  <c r="AE1947" i="5"/>
  <c r="AE1932" i="5"/>
  <c r="AE1902" i="5"/>
  <c r="AE1641" i="5"/>
  <c r="AE1510" i="5"/>
  <c r="AE1471" i="5"/>
  <c r="AE1429" i="5"/>
  <c r="AE1214" i="5"/>
  <c r="AE1038" i="5"/>
  <c r="AE540" i="5"/>
  <c r="AF2422" i="5"/>
  <c r="AF2398" i="5"/>
  <c r="AF2392" i="5"/>
  <c r="AF2356" i="5"/>
  <c r="AF2350" i="5"/>
  <c r="AF2326" i="5"/>
  <c r="AF2314" i="5"/>
  <c r="AF2284" i="5"/>
  <c r="AF2266" i="5"/>
  <c r="AF2260" i="5"/>
  <c r="AF2248" i="5"/>
  <c r="AF2242" i="5"/>
  <c r="AF2230" i="5"/>
  <c r="AF2134" i="5"/>
  <c r="AF2122" i="5"/>
  <c r="AF2116" i="5"/>
  <c r="AF2098" i="5"/>
  <c r="AF2068" i="5"/>
  <c r="AF2062" i="5"/>
  <c r="AF2044" i="5"/>
  <c r="AF2038" i="5"/>
  <c r="AF2032" i="5"/>
  <c r="AF2026" i="5"/>
  <c r="AF2014" i="5"/>
  <c r="AF1972" i="5"/>
  <c r="AF1966" i="5"/>
  <c r="AF1948" i="5"/>
  <c r="AF1942" i="5"/>
  <c r="AF1936" i="5"/>
  <c r="AF1930" i="5"/>
  <c r="AD1930" i="5"/>
  <c r="AF1924" i="5"/>
  <c r="AD1924" i="5"/>
  <c r="AF1912" i="5"/>
  <c r="AD1912" i="5"/>
  <c r="AF1906" i="5"/>
  <c r="AD1906" i="5"/>
  <c r="AF1900" i="5"/>
  <c r="AD1900" i="5"/>
  <c r="AF1894" i="5"/>
  <c r="AD1894" i="5"/>
  <c r="AF1888" i="5"/>
  <c r="AF1870" i="5"/>
  <c r="AD1870" i="5"/>
  <c r="AF1852" i="5"/>
  <c r="AD1852" i="5"/>
  <c r="AF1828" i="5"/>
  <c r="AD1828" i="5"/>
  <c r="AF1810" i="5"/>
  <c r="AF1804" i="5"/>
  <c r="AD1804" i="5"/>
  <c r="AF1774" i="5"/>
  <c r="AD1774" i="5"/>
  <c r="AF1768" i="5"/>
  <c r="AF1726" i="5"/>
  <c r="AF1690" i="5"/>
  <c r="AD1690" i="5"/>
  <c r="AF1660" i="5"/>
  <c r="AD1660" i="5"/>
  <c r="AF1642" i="5"/>
  <c r="AD1642" i="5"/>
  <c r="AF1636" i="5"/>
  <c r="AD1636" i="5"/>
  <c r="AF1612" i="5"/>
  <c r="AD1612" i="5"/>
  <c r="AF1606" i="5"/>
  <c r="AD1606" i="5"/>
  <c r="AF1576" i="5"/>
  <c r="AF1570" i="5"/>
  <c r="AD1570" i="5"/>
  <c r="AF1558" i="5"/>
  <c r="AD1558" i="5"/>
  <c r="AF1534" i="5"/>
  <c r="AD1534" i="5"/>
  <c r="AF1516" i="5"/>
  <c r="AD1516" i="5"/>
  <c r="AF1462" i="5"/>
  <c r="AD1462" i="5"/>
  <c r="AF1456" i="5"/>
  <c r="AD1456" i="5"/>
  <c r="AF1444" i="5"/>
  <c r="AF1390" i="5"/>
  <c r="AF1366" i="5"/>
  <c r="AD1366" i="5"/>
  <c r="AF1354" i="5"/>
  <c r="AD1354" i="5"/>
  <c r="AF1342" i="5"/>
  <c r="AD1342" i="5"/>
  <c r="AF1336" i="5"/>
  <c r="AF1300" i="5"/>
  <c r="AD1300" i="5"/>
  <c r="AF1246" i="5"/>
  <c r="AF1240" i="5"/>
  <c r="AD1240" i="5"/>
  <c r="AF1228" i="5"/>
  <c r="AD1228" i="5"/>
  <c r="AF1222" i="5"/>
  <c r="AF1198" i="5"/>
  <c r="AD1198" i="5"/>
  <c r="AF1180" i="5"/>
  <c r="AD1180" i="5"/>
  <c r="AF1174" i="5"/>
  <c r="AD1174" i="5"/>
  <c r="AF1162" i="5"/>
  <c r="AF1150" i="5"/>
  <c r="AD1150" i="5"/>
  <c r="AF1108" i="5"/>
  <c r="AD1108" i="5"/>
  <c r="AF1102" i="5"/>
  <c r="AD1102" i="5"/>
  <c r="AF1096" i="5"/>
  <c r="AD1096" i="5"/>
  <c r="AF1090" i="5"/>
  <c r="AD1090" i="5"/>
  <c r="AF1084" i="5"/>
  <c r="AD1084" i="5"/>
  <c r="AF1078" i="5"/>
  <c r="AD1078" i="5"/>
  <c r="AF1066" i="5"/>
  <c r="AD1066" i="5"/>
  <c r="AF1060" i="5"/>
  <c r="AD1060" i="5"/>
  <c r="AF1036" i="5"/>
  <c r="AD1036" i="5"/>
  <c r="AF1024" i="5"/>
  <c r="AD1024" i="5"/>
  <c r="AF1018" i="5"/>
  <c r="AD1018" i="5"/>
  <c r="AF1006" i="5"/>
  <c r="AD1006" i="5"/>
  <c r="AF994" i="5"/>
  <c r="AD994" i="5"/>
  <c r="AF982" i="5"/>
  <c r="AD982" i="5"/>
  <c r="AF976" i="5"/>
  <c r="AD976" i="5"/>
  <c r="AF970" i="5"/>
  <c r="AD970" i="5"/>
  <c r="AF964" i="5"/>
  <c r="AD964" i="5"/>
  <c r="AF916" i="5"/>
  <c r="AD916" i="5"/>
  <c r="AF904" i="5"/>
  <c r="AD904" i="5"/>
  <c r="AF898" i="5"/>
  <c r="AD898" i="5"/>
  <c r="AF886" i="5"/>
  <c r="AD886" i="5"/>
  <c r="AF874" i="5"/>
  <c r="AD874" i="5"/>
  <c r="AF868" i="5"/>
  <c r="AD868" i="5"/>
  <c r="AF856" i="5"/>
  <c r="AD856" i="5"/>
  <c r="AF850" i="5"/>
  <c r="AD850" i="5"/>
  <c r="AF838" i="5"/>
  <c r="AD838" i="5"/>
  <c r="AF796" i="5"/>
  <c r="AD796" i="5"/>
  <c r="AF784" i="5"/>
  <c r="AD784" i="5"/>
  <c r="AF778" i="5"/>
  <c r="AD778" i="5"/>
  <c r="AF760" i="5"/>
  <c r="AD760" i="5"/>
  <c r="AF754" i="5"/>
  <c r="AD754" i="5"/>
  <c r="AF742" i="5"/>
  <c r="AD742" i="5"/>
  <c r="AF736" i="5"/>
  <c r="AD736" i="5"/>
  <c r="AF730" i="5"/>
  <c r="AD730" i="5"/>
  <c r="AF706" i="5"/>
  <c r="AD706" i="5"/>
  <c r="AF688" i="5"/>
  <c r="AD688" i="5"/>
  <c r="AF670" i="5"/>
  <c r="AD670" i="5"/>
  <c r="AF664" i="5"/>
  <c r="AD664" i="5"/>
  <c r="AF652" i="5"/>
  <c r="AD652" i="5"/>
  <c r="AF628" i="5"/>
  <c r="AD628" i="5"/>
  <c r="AF622" i="5"/>
  <c r="AD622" i="5"/>
  <c r="AF604" i="5"/>
  <c r="AD604" i="5"/>
  <c r="AF592" i="5"/>
  <c r="AD592" i="5"/>
  <c r="AF580" i="5"/>
  <c r="AD580" i="5"/>
  <c r="AF568" i="5"/>
  <c r="AD568" i="5"/>
  <c r="AF544" i="5"/>
  <c r="AD544" i="5"/>
  <c r="AF538" i="5"/>
  <c r="AD538" i="5"/>
  <c r="AF526" i="5"/>
  <c r="AD526" i="5"/>
  <c r="AF514" i="5"/>
  <c r="AD514" i="5"/>
  <c r="AF472" i="5"/>
  <c r="AD472" i="5"/>
  <c r="AF460" i="5"/>
  <c r="AD460" i="5"/>
  <c r="AF454" i="5"/>
  <c r="AD454" i="5"/>
  <c r="AF448" i="5"/>
  <c r="AD448" i="5"/>
  <c r="AF436" i="5"/>
  <c r="AD436" i="5"/>
  <c r="AF418" i="5"/>
  <c r="AD418" i="5"/>
  <c r="AF406" i="5"/>
  <c r="AD406" i="5"/>
  <c r="AF388" i="5"/>
  <c r="AD388" i="5"/>
  <c r="AF382" i="5"/>
  <c r="AF358" i="5"/>
  <c r="AD358" i="5"/>
  <c r="AF346" i="5"/>
  <c r="AD346" i="5"/>
  <c r="AF310" i="5"/>
  <c r="AD310" i="5"/>
  <c r="AF292" i="5"/>
  <c r="AD292" i="5"/>
  <c r="AF280" i="5"/>
  <c r="AD280" i="5"/>
  <c r="AF244" i="5"/>
  <c r="AD244" i="5"/>
  <c r="AF232" i="5"/>
  <c r="AD232" i="5"/>
  <c r="AF190" i="5"/>
  <c r="AD190" i="5"/>
  <c r="AF178" i="5"/>
  <c r="AD178" i="5"/>
  <c r="AF160" i="5"/>
  <c r="AD160" i="5"/>
  <c r="AF142" i="5"/>
  <c r="AD142" i="5"/>
  <c r="AF136" i="5"/>
  <c r="AD136" i="5"/>
  <c r="AF82" i="5"/>
  <c r="AD82" i="5"/>
  <c r="AF70" i="5"/>
  <c r="AD70" i="5"/>
  <c r="AF58" i="5"/>
  <c r="AD58" i="5"/>
  <c r="AF46" i="5"/>
  <c r="AD46" i="5"/>
  <c r="AD2326" i="5"/>
  <c r="AD2260" i="5"/>
  <c r="AD2116" i="5"/>
  <c r="AE2108" i="5"/>
  <c r="AE2086" i="5"/>
  <c r="AE2072" i="5"/>
  <c r="AE2058" i="5"/>
  <c r="AE2018" i="5"/>
  <c r="AE2011" i="5"/>
  <c r="AE2004" i="5"/>
  <c r="AE1969" i="5"/>
  <c r="AE1926" i="5"/>
  <c r="AE1803" i="5"/>
  <c r="AE1676" i="5"/>
  <c r="AE1634" i="5"/>
  <c r="AE1465" i="5"/>
  <c r="AE1424" i="5"/>
  <c r="AE1383" i="5"/>
  <c r="AE1209" i="5"/>
  <c r="AE1077" i="5"/>
  <c r="AE912" i="5"/>
  <c r="AE181" i="5"/>
  <c r="AG1929" i="5"/>
  <c r="AE1929" i="5"/>
  <c r="AG1899" i="5"/>
  <c r="AE1899" i="5"/>
  <c r="AG1851" i="5"/>
  <c r="AE1851" i="5"/>
  <c r="AG1845" i="5"/>
  <c r="AE1845" i="5"/>
  <c r="AG1827" i="5"/>
  <c r="AE1827" i="5"/>
  <c r="AG1821" i="5"/>
  <c r="AE1821" i="5"/>
  <c r="AG1797" i="5"/>
  <c r="AE1797" i="5"/>
  <c r="AG1791" i="5"/>
  <c r="AE1791" i="5"/>
  <c r="AG1785" i="5"/>
  <c r="AE1785" i="5"/>
  <c r="AG1761" i="5"/>
  <c r="AE1761" i="5"/>
  <c r="AG1755" i="5"/>
  <c r="AE1755" i="5"/>
  <c r="AG1749" i="5"/>
  <c r="AE1749" i="5"/>
  <c r="AG1743" i="5"/>
  <c r="AE1743" i="5"/>
  <c r="AG1725" i="5"/>
  <c r="AE1725" i="5"/>
  <c r="AG1719" i="5"/>
  <c r="AE1719" i="5"/>
  <c r="AG1707" i="5"/>
  <c r="AE1707" i="5"/>
  <c r="AG1701" i="5"/>
  <c r="AE1701" i="5"/>
  <c r="AG1695" i="5"/>
  <c r="AE1695" i="5"/>
  <c r="AG1683" i="5"/>
  <c r="AE1683" i="5"/>
  <c r="AG1671" i="5"/>
  <c r="AE1671" i="5"/>
  <c r="AG1659" i="5"/>
  <c r="AE1659" i="5"/>
  <c r="AG1653" i="5"/>
  <c r="AE1653" i="5"/>
  <c r="AG1635" i="5"/>
  <c r="AE1635" i="5"/>
  <c r="AG1629" i="5"/>
  <c r="AE1629" i="5"/>
  <c r="AG1623" i="5"/>
  <c r="AE1623" i="5"/>
  <c r="AG1611" i="5"/>
  <c r="AE1611" i="5"/>
  <c r="AG1599" i="5"/>
  <c r="AE1599" i="5"/>
  <c r="AG1587" i="5"/>
  <c r="AE1587" i="5"/>
  <c r="AG1581" i="5"/>
  <c r="AE1581" i="5"/>
  <c r="AG1575" i="5"/>
  <c r="AE1575" i="5"/>
  <c r="AG1563" i="5"/>
  <c r="AE1563" i="5"/>
  <c r="AG1545" i="5"/>
  <c r="AE1545" i="5"/>
  <c r="AG1533" i="5"/>
  <c r="AE1533" i="5"/>
  <c r="AG1527" i="5"/>
  <c r="AE1527" i="5"/>
  <c r="AG1521" i="5"/>
  <c r="AE1521" i="5"/>
  <c r="AG1509" i="5"/>
  <c r="AE1509" i="5"/>
  <c r="AG1491" i="5"/>
  <c r="AE1491" i="5"/>
  <c r="AG1479" i="5"/>
  <c r="AE1479" i="5"/>
  <c r="AG1473" i="5"/>
  <c r="AE1473" i="5"/>
  <c r="AG1467" i="5"/>
  <c r="AE1467" i="5"/>
  <c r="AG1461" i="5"/>
  <c r="AE1461" i="5"/>
  <c r="AG1455" i="5"/>
  <c r="AE1455" i="5"/>
  <c r="AG1449" i="5"/>
  <c r="AE1449" i="5"/>
  <c r="AG1437" i="5"/>
  <c r="AE1437" i="5"/>
  <c r="AG1431" i="5"/>
  <c r="AE1431" i="5"/>
  <c r="AG1425" i="5"/>
  <c r="AE1425" i="5"/>
  <c r="AG1419" i="5"/>
  <c r="AE1419" i="5"/>
  <c r="AG1413" i="5"/>
  <c r="AE1413" i="5"/>
  <c r="AG1395" i="5"/>
  <c r="AE1395" i="5"/>
  <c r="AG1389" i="5"/>
  <c r="AE1389" i="5"/>
  <c r="AG1371" i="5"/>
  <c r="AE1371" i="5"/>
  <c r="AG1365" i="5"/>
  <c r="AE1365" i="5"/>
  <c r="AG1353" i="5"/>
  <c r="AE1353" i="5"/>
  <c r="AG1341" i="5"/>
  <c r="AE1341" i="5"/>
  <c r="AG1335" i="5"/>
  <c r="AE1335" i="5"/>
  <c r="AG1323" i="5"/>
  <c r="AE1323" i="5"/>
  <c r="AG1317" i="5"/>
  <c r="AE1317" i="5"/>
  <c r="AG1311" i="5"/>
  <c r="AE1311" i="5"/>
  <c r="AG1305" i="5"/>
  <c r="AE1305" i="5"/>
  <c r="AG1299" i="5"/>
  <c r="AE1299" i="5"/>
  <c r="AG1287" i="5"/>
  <c r="AE1287" i="5"/>
  <c r="AG1269" i="5"/>
  <c r="AE1269" i="5"/>
  <c r="AG1251" i="5"/>
  <c r="AE1251" i="5"/>
  <c r="AG1233" i="5"/>
  <c r="AE1233" i="5"/>
  <c r="AG1227" i="5"/>
  <c r="AE1227" i="5"/>
  <c r="AG1221" i="5"/>
  <c r="AE1221" i="5"/>
  <c r="AG1203" i="5"/>
  <c r="AE1203" i="5"/>
  <c r="AG1191" i="5"/>
  <c r="AE1191" i="5"/>
  <c r="AG1173" i="5"/>
  <c r="AE1173" i="5"/>
  <c r="AG1161" i="5"/>
  <c r="AE1161" i="5"/>
  <c r="AG1149" i="5"/>
  <c r="AE1149" i="5"/>
  <c r="AG1143" i="5"/>
  <c r="AE1143" i="5"/>
  <c r="AG1131" i="5"/>
  <c r="AE1131" i="5"/>
  <c r="AG1125" i="5"/>
  <c r="AE1125" i="5"/>
  <c r="AG1113" i="5"/>
  <c r="AE1113" i="5"/>
  <c r="AG1107" i="5"/>
  <c r="AE1107" i="5"/>
  <c r="AG1101" i="5"/>
  <c r="AE1101" i="5"/>
  <c r="AG1095" i="5"/>
  <c r="AE1095" i="5"/>
  <c r="AG1071" i="5"/>
  <c r="AE1071" i="5"/>
  <c r="AG1065" i="5"/>
  <c r="AE1065" i="5"/>
  <c r="AG1059" i="5"/>
  <c r="AE1059" i="5"/>
  <c r="AG1041" i="5"/>
  <c r="AE1041" i="5"/>
  <c r="AG1035" i="5"/>
  <c r="AE1035" i="5"/>
  <c r="AG1029" i="5"/>
  <c r="AE1029" i="5"/>
  <c r="AG1023" i="5"/>
  <c r="AE1023" i="5"/>
  <c r="AG1017" i="5"/>
  <c r="AE1017" i="5"/>
  <c r="AG1011" i="5"/>
  <c r="AE1011" i="5"/>
  <c r="AG987" i="5"/>
  <c r="AE987" i="5"/>
  <c r="AG981" i="5"/>
  <c r="AE981" i="5"/>
  <c r="AG963" i="5"/>
  <c r="AE963" i="5"/>
  <c r="AG957" i="5"/>
  <c r="AE957" i="5"/>
  <c r="AG951" i="5"/>
  <c r="AE951" i="5"/>
  <c r="AG939" i="5"/>
  <c r="AE939" i="5"/>
  <c r="AG933" i="5"/>
  <c r="AE933" i="5"/>
  <c r="AG921" i="5"/>
  <c r="AE921" i="5"/>
  <c r="AG915" i="5"/>
  <c r="AE915" i="5"/>
  <c r="AG909" i="5"/>
  <c r="AE909" i="5"/>
  <c r="AG903" i="5"/>
  <c r="AE903" i="5"/>
  <c r="AG897" i="5"/>
  <c r="AE897" i="5"/>
  <c r="AG873" i="5"/>
  <c r="AE873" i="5"/>
  <c r="AG867" i="5"/>
  <c r="AE867" i="5"/>
  <c r="AG861" i="5"/>
  <c r="AE861" i="5"/>
  <c r="AG855" i="5"/>
  <c r="AE855" i="5"/>
  <c r="AG849" i="5"/>
  <c r="AE849" i="5"/>
  <c r="AG843" i="5"/>
  <c r="AE843" i="5"/>
  <c r="AG831" i="5"/>
  <c r="AE831" i="5"/>
  <c r="AG825" i="5"/>
  <c r="AE825" i="5"/>
  <c r="AG819" i="5"/>
  <c r="AE819" i="5"/>
  <c r="AG813" i="5"/>
  <c r="AE813" i="5"/>
  <c r="AG807" i="5"/>
  <c r="AE807" i="5"/>
  <c r="AG783" i="5"/>
  <c r="AE783" i="5"/>
  <c r="AG777" i="5"/>
  <c r="AE777" i="5"/>
  <c r="AG729" i="5"/>
  <c r="AE729" i="5"/>
  <c r="AG723" i="5"/>
  <c r="AE723" i="5"/>
  <c r="AG717" i="5"/>
  <c r="AE717" i="5"/>
  <c r="AG705" i="5"/>
  <c r="AE705" i="5"/>
  <c r="AG699" i="5"/>
  <c r="AE699" i="5"/>
  <c r="AG693" i="5"/>
  <c r="AE693" i="5"/>
  <c r="AG669" i="5"/>
  <c r="AE669" i="5"/>
  <c r="AG663" i="5"/>
  <c r="AE663" i="5"/>
  <c r="AG645" i="5"/>
  <c r="AE645" i="5"/>
  <c r="AG639" i="5"/>
  <c r="AE639" i="5"/>
  <c r="AG621" i="5"/>
  <c r="AE621" i="5"/>
  <c r="AG609" i="5"/>
  <c r="AE609" i="5"/>
  <c r="AG603" i="5"/>
  <c r="AE603" i="5"/>
  <c r="AG597" i="5"/>
  <c r="AE597" i="5"/>
  <c r="AG591" i="5"/>
  <c r="AE591" i="5"/>
  <c r="AG579" i="5"/>
  <c r="AE579" i="5"/>
  <c r="AG567" i="5"/>
  <c r="AE567" i="5"/>
  <c r="AG549" i="5"/>
  <c r="AE549" i="5"/>
  <c r="AG531" i="5"/>
  <c r="AE531" i="5"/>
  <c r="AG525" i="5"/>
  <c r="AE525" i="5"/>
  <c r="AG507" i="5"/>
  <c r="AE507" i="5"/>
  <c r="AG501" i="5"/>
  <c r="AE501" i="5"/>
  <c r="AG495" i="5"/>
  <c r="AE495" i="5"/>
  <c r="AG489" i="5"/>
  <c r="AE489" i="5"/>
  <c r="AG471" i="5"/>
  <c r="AE471" i="5"/>
  <c r="AG459" i="5"/>
  <c r="AE459" i="5"/>
  <c r="AG453" i="5"/>
  <c r="AE453" i="5"/>
  <c r="AG447" i="5"/>
  <c r="AE447" i="5"/>
  <c r="AG441" i="5"/>
  <c r="AE441" i="5"/>
  <c r="AG429" i="5"/>
  <c r="AE429" i="5"/>
  <c r="AG417" i="5"/>
  <c r="AE417" i="5"/>
  <c r="AG405" i="5"/>
  <c r="AE405" i="5"/>
  <c r="AG381" i="5"/>
  <c r="AE381" i="5"/>
  <c r="AG375" i="5"/>
  <c r="AE375" i="5"/>
  <c r="AG369" i="5"/>
  <c r="AE369" i="5"/>
  <c r="AG363" i="5"/>
  <c r="AE363" i="5"/>
  <c r="AG357" i="5"/>
  <c r="AE357" i="5"/>
  <c r="AG351" i="5"/>
  <c r="AE351" i="5"/>
  <c r="AG345" i="5"/>
  <c r="AE345" i="5"/>
  <c r="AG339" i="5"/>
  <c r="AE339" i="5"/>
  <c r="AG333" i="5"/>
  <c r="AE333" i="5"/>
  <c r="AG321" i="5"/>
  <c r="AE321" i="5"/>
  <c r="AG315" i="5"/>
  <c r="AE315" i="5"/>
  <c r="AG309" i="5"/>
  <c r="AE309" i="5"/>
  <c r="AG291" i="5"/>
  <c r="AE291" i="5"/>
  <c r="AG285" i="5"/>
  <c r="AE285" i="5"/>
  <c r="AG273" i="5"/>
  <c r="AE273" i="5"/>
  <c r="AG255" i="5"/>
  <c r="AE255" i="5"/>
  <c r="AG231" i="5"/>
  <c r="AE231" i="5"/>
  <c r="AG213" i="5"/>
  <c r="AE213" i="5"/>
  <c r="AG207" i="5"/>
  <c r="AE207" i="5"/>
  <c r="AG195" i="5"/>
  <c r="AE195" i="5"/>
  <c r="AG189" i="5"/>
  <c r="AE189" i="5"/>
  <c r="AG183" i="5"/>
  <c r="AE183" i="5"/>
  <c r="AG177" i="5"/>
  <c r="AE177" i="5"/>
  <c r="AG171" i="5"/>
  <c r="AE171" i="5"/>
  <c r="AG153" i="5"/>
  <c r="AE153" i="5"/>
  <c r="AG147" i="5"/>
  <c r="AE147" i="5"/>
  <c r="AG135" i="5"/>
  <c r="AE135" i="5"/>
  <c r="AG129" i="5"/>
  <c r="AE129" i="5"/>
  <c r="AG123" i="5"/>
  <c r="AE123" i="5"/>
  <c r="AG117" i="5"/>
  <c r="AE117" i="5"/>
  <c r="AG111" i="5"/>
  <c r="AE111" i="5"/>
  <c r="AG105" i="5"/>
  <c r="AE105" i="5"/>
  <c r="AG99" i="5"/>
  <c r="AE99" i="5"/>
  <c r="AG93" i="5"/>
  <c r="AE93" i="5"/>
  <c r="AG87" i="5"/>
  <c r="AE87" i="5"/>
  <c r="AG69" i="5"/>
  <c r="AE69" i="5"/>
  <c r="AG57" i="5"/>
  <c r="AE57" i="5"/>
  <c r="AG45" i="5"/>
  <c r="AE45" i="5"/>
  <c r="AG39" i="5"/>
  <c r="AE39" i="5"/>
  <c r="AG27" i="5"/>
  <c r="AE27" i="5"/>
  <c r="AG21" i="5"/>
  <c r="AE21" i="5"/>
  <c r="AG9" i="5"/>
  <c r="AE9" i="5"/>
  <c r="AE2216" i="5"/>
  <c r="AE2168" i="5"/>
  <c r="AE2144" i="5"/>
  <c r="AE2115" i="5"/>
  <c r="AE2101" i="5"/>
  <c r="AE2079" i="5"/>
  <c r="AE2065" i="5"/>
  <c r="AE2042" i="5"/>
  <c r="AE2024" i="5"/>
  <c r="AE1990" i="5"/>
  <c r="AE1976" i="5"/>
  <c r="AE1954" i="5"/>
  <c r="AE1938" i="5"/>
  <c r="AE1802" i="5"/>
  <c r="AE1758" i="5"/>
  <c r="AE1717" i="5"/>
  <c r="AE1633" i="5"/>
  <c r="AE1504" i="5"/>
  <c r="AE1423" i="5"/>
  <c r="AD1336" i="5"/>
  <c r="AD1162" i="5"/>
  <c r="AE1120" i="5"/>
  <c r="AE1030" i="5"/>
  <c r="AE517" i="5"/>
  <c r="AG1532" i="5"/>
  <c r="AF2265" i="5"/>
  <c r="AF2253" i="5"/>
  <c r="AF2235" i="5"/>
  <c r="AF2217" i="5"/>
  <c r="AF2211" i="5"/>
  <c r="AF2199" i="5"/>
  <c r="AF2169" i="5"/>
  <c r="AF2157" i="5"/>
  <c r="AF2145" i="5"/>
  <c r="AF2121" i="5"/>
  <c r="AF2109" i="5"/>
  <c r="AF2097" i="5"/>
  <c r="AF2061" i="5"/>
  <c r="AF2043" i="5"/>
  <c r="AF2037" i="5"/>
  <c r="AF2031" i="5"/>
  <c r="AF2013" i="5"/>
  <c r="AF2001" i="5"/>
  <c r="AF1983" i="5"/>
  <c r="AF1953" i="5"/>
  <c r="AF1941" i="5"/>
  <c r="AF1935" i="5"/>
  <c r="AD1923" i="5"/>
  <c r="AF1917" i="5"/>
  <c r="AD1905" i="5"/>
  <c r="AF1905" i="5"/>
  <c r="AF1893" i="5"/>
  <c r="AD1893" i="5"/>
  <c r="AF1887" i="5"/>
  <c r="AD1887" i="5"/>
  <c r="AD1881" i="5"/>
  <c r="AF1881" i="5"/>
  <c r="AF1875" i="5"/>
  <c r="AD1875" i="5"/>
  <c r="AF1869" i="5"/>
  <c r="AD1869" i="5"/>
  <c r="AF1839" i="5"/>
  <c r="AD1839" i="5"/>
  <c r="AF1815" i="5"/>
  <c r="AD1815" i="5"/>
  <c r="AF1809" i="5"/>
  <c r="AD1809" i="5"/>
  <c r="AF1779" i="5"/>
  <c r="AD1779" i="5"/>
  <c r="AF1773" i="5"/>
  <c r="AD1773" i="5"/>
  <c r="AF1767" i="5"/>
  <c r="AD1767" i="5"/>
  <c r="AF1737" i="5"/>
  <c r="AD1737" i="5"/>
  <c r="AF1731" i="5"/>
  <c r="AD1731" i="5"/>
  <c r="AF1713" i="5"/>
  <c r="AD1713" i="5"/>
  <c r="AF1677" i="5"/>
  <c r="AD1677" i="5"/>
  <c r="AF1665" i="5"/>
  <c r="AD1665" i="5"/>
  <c r="AF1647" i="5"/>
  <c r="AD1647" i="5"/>
  <c r="AF1617" i="5"/>
  <c r="AD1617" i="5"/>
  <c r="AF1593" i="5"/>
  <c r="AD1593" i="5"/>
  <c r="AF1569" i="5"/>
  <c r="AD1569" i="5"/>
  <c r="AD1557" i="5"/>
  <c r="AF1551" i="5"/>
  <c r="AF1539" i="5"/>
  <c r="AD1539" i="5"/>
  <c r="AF1515" i="5"/>
  <c r="AD1515" i="5"/>
  <c r="AF1503" i="5"/>
  <c r="AD1503" i="5"/>
  <c r="AF1485" i="5"/>
  <c r="AD1485" i="5"/>
  <c r="AF1443" i="5"/>
  <c r="AD1443" i="5"/>
  <c r="AF1407" i="5"/>
  <c r="AD1407" i="5"/>
  <c r="AF1401" i="5"/>
  <c r="AD1401" i="5"/>
  <c r="AF1377" i="5"/>
  <c r="AD1377" i="5"/>
  <c r="AF1359" i="5"/>
  <c r="AF1347" i="5"/>
  <c r="AD1347" i="5"/>
  <c r="AF1329" i="5"/>
  <c r="AF1293" i="5"/>
  <c r="AD1293" i="5"/>
  <c r="AF1275" i="5"/>
  <c r="AD1275" i="5"/>
  <c r="AF1263" i="5"/>
  <c r="AD1263" i="5"/>
  <c r="AF1257" i="5"/>
  <c r="AD1257" i="5"/>
  <c r="AF1245" i="5"/>
  <c r="AD1245" i="5"/>
  <c r="AF1239" i="5"/>
  <c r="AD1239" i="5"/>
  <c r="AF1197" i="5"/>
  <c r="AD1197" i="5"/>
  <c r="AF1185" i="5"/>
  <c r="AF1167" i="5"/>
  <c r="AD1167" i="5"/>
  <c r="AF1155" i="5"/>
  <c r="AD1155" i="5"/>
  <c r="AF1137" i="5"/>
  <c r="AD1137" i="5"/>
  <c r="AF1119" i="5"/>
  <c r="AD1119" i="5"/>
  <c r="AF1089" i="5"/>
  <c r="AD1089" i="5"/>
  <c r="AF1083" i="5"/>
  <c r="AF1053" i="5"/>
  <c r="AD1053" i="5"/>
  <c r="AF1047" i="5"/>
  <c r="AD1047" i="5"/>
  <c r="AF1005" i="5"/>
  <c r="AD1005" i="5"/>
  <c r="AF975" i="5"/>
  <c r="AD975" i="5"/>
  <c r="AF969" i="5"/>
  <c r="AD969" i="5"/>
  <c r="AF945" i="5"/>
  <c r="AD945" i="5"/>
  <c r="AF927" i="5"/>
  <c r="AD927" i="5"/>
  <c r="AF891" i="5"/>
  <c r="AD891" i="5"/>
  <c r="AF879" i="5"/>
  <c r="AD879" i="5"/>
  <c r="AF837" i="5"/>
  <c r="AD837" i="5"/>
  <c r="AF807" i="5"/>
  <c r="AF801" i="5"/>
  <c r="AD801" i="5"/>
  <c r="AF795" i="5"/>
  <c r="AD795" i="5"/>
  <c r="AF789" i="5"/>
  <c r="AD789" i="5"/>
  <c r="AF771" i="5"/>
  <c r="AD771" i="5"/>
  <c r="AF765" i="5"/>
  <c r="AD765" i="5"/>
  <c r="AF759" i="5"/>
  <c r="AD759" i="5"/>
  <c r="AF753" i="5"/>
  <c r="AD753" i="5"/>
  <c r="AF747" i="5"/>
  <c r="AD747" i="5"/>
  <c r="AF741" i="5"/>
  <c r="AD741" i="5"/>
  <c r="AF735" i="5"/>
  <c r="AD735" i="5"/>
  <c r="AF711" i="5"/>
  <c r="AD711" i="5"/>
  <c r="AF687" i="5"/>
  <c r="AD687" i="5"/>
  <c r="AF681" i="5"/>
  <c r="AD681" i="5"/>
  <c r="AF657" i="5"/>
  <c r="AD657" i="5"/>
  <c r="AF651" i="5"/>
  <c r="AD651" i="5"/>
  <c r="AF633" i="5"/>
  <c r="AD633" i="5"/>
  <c r="AF627" i="5"/>
  <c r="AD627" i="5"/>
  <c r="AF615" i="5"/>
  <c r="AD615" i="5"/>
  <c r="AF573" i="5"/>
  <c r="AD573" i="5"/>
  <c r="C45" i="7" s="1"/>
  <c r="AF561" i="5"/>
  <c r="AD561" i="5"/>
  <c r="AF555" i="5"/>
  <c r="AD555" i="5"/>
  <c r="AF543" i="5"/>
  <c r="AD543" i="5"/>
  <c r="AF537" i="5"/>
  <c r="AD537" i="5"/>
  <c r="AF519" i="5"/>
  <c r="AD519" i="5"/>
  <c r="AF513" i="5"/>
  <c r="AD513" i="5"/>
  <c r="AF483" i="5"/>
  <c r="AD483" i="5"/>
  <c r="AF477" i="5"/>
  <c r="AD477" i="5"/>
  <c r="AF465" i="5"/>
  <c r="AD465" i="5"/>
  <c r="AF435" i="5"/>
  <c r="AD435" i="5"/>
  <c r="AF423" i="5"/>
  <c r="AD423" i="5"/>
  <c r="AF411" i="5"/>
  <c r="AD411" i="5"/>
  <c r="AF399" i="5"/>
  <c r="AD399" i="5"/>
  <c r="AF393" i="5"/>
  <c r="AD393" i="5"/>
  <c r="AF387" i="5"/>
  <c r="AD387" i="5"/>
  <c r="AF327" i="5"/>
  <c r="AD327" i="5"/>
  <c r="AF303" i="5"/>
  <c r="AD303" i="5"/>
  <c r="AF297" i="5"/>
  <c r="AD297" i="5"/>
  <c r="AF279" i="5"/>
  <c r="AD279" i="5"/>
  <c r="AF267" i="5"/>
  <c r="AD267" i="5"/>
  <c r="AF261" i="5"/>
  <c r="AD261" i="5"/>
  <c r="AF249" i="5"/>
  <c r="AD249" i="5"/>
  <c r="AF243" i="5"/>
  <c r="AD243" i="5"/>
  <c r="AF237" i="5"/>
  <c r="AD237" i="5"/>
  <c r="AF225" i="5"/>
  <c r="AD225" i="5"/>
  <c r="AF219" i="5"/>
  <c r="AD219" i="5"/>
  <c r="AF201" i="5"/>
  <c r="AD201" i="5"/>
  <c r="AF165" i="5"/>
  <c r="AD165" i="5"/>
  <c r="AF159" i="5"/>
  <c r="AD159" i="5"/>
  <c r="AF141" i="5"/>
  <c r="AD141" i="5"/>
  <c r="AF105" i="5"/>
  <c r="AD105" i="5"/>
  <c r="AF81" i="5"/>
  <c r="AD81" i="5"/>
  <c r="AF75" i="5"/>
  <c r="AD75" i="5"/>
  <c r="AF63" i="5"/>
  <c r="AD63" i="5"/>
  <c r="AF51" i="5"/>
  <c r="AD51" i="5"/>
  <c r="AF33" i="5"/>
  <c r="AD33" i="5"/>
  <c r="AF15" i="5"/>
  <c r="AD15" i="5"/>
  <c r="AD2230" i="5"/>
  <c r="AE2152" i="5"/>
  <c r="AD2122" i="5"/>
  <c r="AE2107" i="5"/>
  <c r="AE2092" i="5"/>
  <c r="AE2085" i="5"/>
  <c r="AE2071" i="5"/>
  <c r="AE2050" i="5"/>
  <c r="AD2032" i="5"/>
  <c r="AE2017" i="5"/>
  <c r="AE2010" i="5"/>
  <c r="AE1996" i="5"/>
  <c r="AE1960" i="5"/>
  <c r="AE1945" i="5"/>
  <c r="AD1888" i="5"/>
  <c r="AE1842" i="5"/>
  <c r="AE1752" i="5"/>
  <c r="AE1669" i="5"/>
  <c r="AE1628" i="5"/>
  <c r="AE1498" i="5"/>
  <c r="AE1418" i="5"/>
  <c r="AE1330" i="5"/>
  <c r="AD1246" i="5"/>
  <c r="AE1201" i="5"/>
  <c r="AE1070" i="5"/>
  <c r="AE632" i="5"/>
  <c r="AE502" i="5"/>
  <c r="AG2234" i="5"/>
  <c r="AG2222" i="5"/>
  <c r="AG1928" i="5"/>
  <c r="AE1928" i="5"/>
  <c r="AG1922" i="5"/>
  <c r="AE1922" i="5"/>
  <c r="AG1916" i="5"/>
  <c r="AE1916" i="5"/>
  <c r="AG1904" i="5"/>
  <c r="AE1904" i="5"/>
  <c r="AG1874" i="5"/>
  <c r="AE1874" i="5"/>
  <c r="AG1850" i="5"/>
  <c r="AE1850" i="5"/>
  <c r="AG1844" i="5"/>
  <c r="AE1844" i="5"/>
  <c r="AG1808" i="5"/>
  <c r="AE1808" i="5"/>
  <c r="AG1796" i="5"/>
  <c r="AE1796" i="5"/>
  <c r="AG1784" i="5"/>
  <c r="AE1784" i="5"/>
  <c r="AG1772" i="5"/>
  <c r="AE1772" i="5"/>
  <c r="AG1760" i="5"/>
  <c r="AE1760" i="5"/>
  <c r="AG1748" i="5"/>
  <c r="AE1748" i="5"/>
  <c r="AE1742" i="5"/>
  <c r="AG1742" i="5"/>
  <c r="AG1736" i="5"/>
  <c r="AE1736" i="5"/>
  <c r="AG1730" i="5"/>
  <c r="AE1730" i="5"/>
  <c r="AG1712" i="5"/>
  <c r="AE1712" i="5"/>
  <c r="AG1700" i="5"/>
  <c r="AE1700" i="5"/>
  <c r="AG1694" i="5"/>
  <c r="AE1694" i="5"/>
  <c r="AG1688" i="5"/>
  <c r="AE1688" i="5"/>
  <c r="AG1670" i="5"/>
  <c r="AE1670" i="5"/>
  <c r="AG1664" i="5"/>
  <c r="AE1664" i="5"/>
  <c r="AG1652" i="5"/>
  <c r="AE1652" i="5"/>
  <c r="AG1622" i="5"/>
  <c r="AE1622" i="5"/>
  <c r="AG1616" i="5"/>
  <c r="AE1616" i="5"/>
  <c r="AG1604" i="5"/>
  <c r="AE1604" i="5"/>
  <c r="AG1598" i="5"/>
  <c r="AE1598" i="5"/>
  <c r="AG1580" i="5"/>
  <c r="AE1580" i="5"/>
  <c r="AG1574" i="5"/>
  <c r="AE1574" i="5"/>
  <c r="AG1562" i="5"/>
  <c r="AE1562" i="5"/>
  <c r="AG1550" i="5"/>
  <c r="AE1550" i="5"/>
  <c r="AG1544" i="5"/>
  <c r="AE1544" i="5"/>
  <c r="AG1538" i="5"/>
  <c r="AE1538" i="5"/>
  <c r="AG1526" i="5"/>
  <c r="AE1526" i="5"/>
  <c r="AG1520" i="5"/>
  <c r="AE1520" i="5"/>
  <c r="AG1514" i="5"/>
  <c r="AE1514" i="5"/>
  <c r="AG1508" i="5"/>
  <c r="AE1508" i="5"/>
  <c r="AG1502" i="5"/>
  <c r="AE1502" i="5"/>
  <c r="AG1496" i="5"/>
  <c r="AE1496" i="5"/>
  <c r="AG1490" i="5"/>
  <c r="AE1490" i="5"/>
  <c r="AG1478" i="5"/>
  <c r="AE1478" i="5"/>
  <c r="AG1460" i="5"/>
  <c r="AE1460" i="5"/>
  <c r="AG1454" i="5"/>
  <c r="AE1454" i="5"/>
  <c r="AG1448" i="5"/>
  <c r="AE1448" i="5"/>
  <c r="AG1436" i="5"/>
  <c r="AE1436" i="5"/>
  <c r="AG1400" i="5"/>
  <c r="AE1400" i="5"/>
  <c r="AG1394" i="5"/>
  <c r="AE1394" i="5"/>
  <c r="AG1388" i="5"/>
  <c r="AE1388" i="5"/>
  <c r="AG1364" i="5"/>
  <c r="AE1364" i="5"/>
  <c r="AG1352" i="5"/>
  <c r="AE1352" i="5"/>
  <c r="AG1346" i="5"/>
  <c r="AE1346" i="5"/>
  <c r="AG1334" i="5"/>
  <c r="AE1334" i="5"/>
  <c r="AG1322" i="5"/>
  <c r="AE1322" i="5"/>
  <c r="AG1298" i="5"/>
  <c r="AE1298" i="5"/>
  <c r="AG1292" i="5"/>
  <c r="AE1292" i="5"/>
  <c r="AG1286" i="5"/>
  <c r="AE1286" i="5"/>
  <c r="AG1268" i="5"/>
  <c r="AE1268" i="5"/>
  <c r="AG1262" i="5"/>
  <c r="AE1262" i="5"/>
  <c r="AG1256" i="5"/>
  <c r="AE1256" i="5"/>
  <c r="AG1250" i="5"/>
  <c r="AE1250" i="5"/>
  <c r="AG1232" i="5"/>
  <c r="AE1232" i="5"/>
  <c r="AG1226" i="5"/>
  <c r="AE1226" i="5"/>
  <c r="AG1196" i="5"/>
  <c r="AE1196" i="5"/>
  <c r="AG1184" i="5"/>
  <c r="AE1184" i="5"/>
  <c r="AG1166" i="5"/>
  <c r="AE1166" i="5"/>
  <c r="AG1160" i="5"/>
  <c r="AE1160" i="5"/>
  <c r="AG1148" i="5"/>
  <c r="AE1148" i="5"/>
  <c r="AG1130" i="5"/>
  <c r="AE1130" i="5"/>
  <c r="AG1118" i="5"/>
  <c r="AE1118" i="5"/>
  <c r="AG1112" i="5"/>
  <c r="AE1112" i="5"/>
  <c r="AG1100" i="5"/>
  <c r="AE1100" i="5"/>
  <c r="AG1094" i="5"/>
  <c r="AE1094" i="5"/>
  <c r="AG1088" i="5"/>
  <c r="AE1088" i="5"/>
  <c r="AG1082" i="5"/>
  <c r="AE1082" i="5"/>
  <c r="AG1058" i="5"/>
  <c r="AE1058" i="5"/>
  <c r="AG1028" i="5"/>
  <c r="AE1028" i="5"/>
  <c r="AG1016" i="5"/>
  <c r="AE1016" i="5"/>
  <c r="AG1010" i="5"/>
  <c r="AE1010" i="5"/>
  <c r="AG1004" i="5"/>
  <c r="AE1004" i="5"/>
  <c r="AG998" i="5"/>
  <c r="AE998" i="5"/>
  <c r="AG992" i="5"/>
  <c r="AE992" i="5"/>
  <c r="AE980" i="5"/>
  <c r="AG980" i="5"/>
  <c r="AG974" i="5"/>
  <c r="AE974" i="5"/>
  <c r="AG968" i="5"/>
  <c r="AE968" i="5"/>
  <c r="AG950" i="5"/>
  <c r="AE950" i="5"/>
  <c r="AG944" i="5"/>
  <c r="AE944" i="5"/>
  <c r="AG938" i="5"/>
  <c r="AE938" i="5"/>
  <c r="AE932" i="5"/>
  <c r="AG932" i="5"/>
  <c r="AG926" i="5"/>
  <c r="AE926" i="5"/>
  <c r="AG920" i="5"/>
  <c r="AE920" i="5"/>
  <c r="AG914" i="5"/>
  <c r="AE914" i="5"/>
  <c r="AE908" i="5"/>
  <c r="AG908" i="5"/>
  <c r="AG902" i="5"/>
  <c r="AE902" i="5"/>
  <c r="AG896" i="5"/>
  <c r="AE896" i="5"/>
  <c r="AG890" i="5"/>
  <c r="AE890" i="5"/>
  <c r="AG884" i="5"/>
  <c r="AE884" i="5"/>
  <c r="AG860" i="5"/>
  <c r="AE860" i="5"/>
  <c r="AG854" i="5"/>
  <c r="AE854" i="5"/>
  <c r="AG848" i="5"/>
  <c r="AE848" i="5"/>
  <c r="AG824" i="5"/>
  <c r="AE824" i="5"/>
  <c r="AG818" i="5"/>
  <c r="AE818" i="5"/>
  <c r="AG812" i="5"/>
  <c r="AE812" i="5"/>
  <c r="AG806" i="5"/>
  <c r="AE806" i="5"/>
  <c r="AG788" i="5"/>
  <c r="AE788" i="5"/>
  <c r="AG782" i="5"/>
  <c r="AE782" i="5"/>
  <c r="AG776" i="5"/>
  <c r="AE776" i="5"/>
  <c r="AG764" i="5"/>
  <c r="AE764" i="5"/>
  <c r="AG758" i="5"/>
  <c r="AE758" i="5"/>
  <c r="AG752" i="5"/>
  <c r="AE752" i="5"/>
  <c r="AG746" i="5"/>
  <c r="AE746" i="5"/>
  <c r="AG740" i="5"/>
  <c r="AE740" i="5"/>
  <c r="AG734" i="5"/>
  <c r="AE734" i="5"/>
  <c r="AG722" i="5"/>
  <c r="AE722" i="5"/>
  <c r="AG716" i="5"/>
  <c r="AE716" i="5"/>
  <c r="AG704" i="5"/>
  <c r="AE704" i="5"/>
  <c r="AG698" i="5"/>
  <c r="AE698" i="5"/>
  <c r="AG686" i="5"/>
  <c r="AE686" i="5"/>
  <c r="AG680" i="5"/>
  <c r="AE680" i="5"/>
  <c r="AG668" i="5"/>
  <c r="AE668" i="5"/>
  <c r="AG662" i="5"/>
  <c r="AE662" i="5"/>
  <c r="AG656" i="5"/>
  <c r="AE656" i="5"/>
  <c r="AG650" i="5"/>
  <c r="AE650" i="5"/>
  <c r="AG644" i="5"/>
  <c r="AE644" i="5"/>
  <c r="AE620" i="5"/>
  <c r="AG620" i="5"/>
  <c r="AG614" i="5"/>
  <c r="AE614" i="5"/>
  <c r="AG602" i="5"/>
  <c r="AE602" i="5"/>
  <c r="AG596" i="5"/>
  <c r="AE596" i="5"/>
  <c r="AG578" i="5"/>
  <c r="AE578" i="5"/>
  <c r="AG572" i="5"/>
  <c r="AE572" i="5"/>
  <c r="AG554" i="5"/>
  <c r="AE554" i="5"/>
  <c r="AG548" i="5"/>
  <c r="AE548" i="5"/>
  <c r="AG530" i="5"/>
  <c r="AE530" i="5"/>
  <c r="AE524" i="5"/>
  <c r="AG524" i="5"/>
  <c r="AG518" i="5"/>
  <c r="AE518" i="5"/>
  <c r="AG512" i="5"/>
  <c r="AE512" i="5"/>
  <c r="AG506" i="5"/>
  <c r="AE506" i="5"/>
  <c r="AG500" i="5"/>
  <c r="AE500" i="5"/>
  <c r="AG488" i="5"/>
  <c r="AE488" i="5"/>
  <c r="AG482" i="5"/>
  <c r="AE482" i="5"/>
  <c r="AG470" i="5"/>
  <c r="AE470" i="5"/>
  <c r="AG458" i="5"/>
  <c r="AE458" i="5"/>
  <c r="AG434" i="5"/>
  <c r="AE434" i="5"/>
  <c r="AG422" i="5"/>
  <c r="AE422" i="5"/>
  <c r="AG416" i="5"/>
  <c r="AE416" i="5"/>
  <c r="AG410" i="5"/>
  <c r="AE410" i="5"/>
  <c r="AG398" i="5"/>
  <c r="AE398" i="5"/>
  <c r="AG392" i="5"/>
  <c r="AE392" i="5"/>
  <c r="AG386" i="5"/>
  <c r="AE386" i="5"/>
  <c r="AG380" i="5"/>
  <c r="AE380" i="5"/>
  <c r="AG374" i="5"/>
  <c r="AE374" i="5"/>
  <c r="AG368" i="5"/>
  <c r="AE368" i="5"/>
  <c r="AG362" i="5"/>
  <c r="AE362" i="5"/>
  <c r="AG356" i="5"/>
  <c r="AE356" i="5"/>
  <c r="AG350" i="5"/>
  <c r="AE350" i="5"/>
  <c r="AG344" i="5"/>
  <c r="AE344" i="5"/>
  <c r="AG338" i="5"/>
  <c r="AE338" i="5"/>
  <c r="AG332" i="5"/>
  <c r="AE332" i="5"/>
  <c r="AG314" i="5"/>
  <c r="AE314" i="5"/>
  <c r="AG296" i="5"/>
  <c r="AE296" i="5"/>
  <c r="AG284" i="5"/>
  <c r="AE284" i="5"/>
  <c r="AG278" i="5"/>
  <c r="AE278" i="5"/>
  <c r="AG266" i="5"/>
  <c r="AE266" i="5"/>
  <c r="AG260" i="5"/>
  <c r="AE260" i="5"/>
  <c r="AG254" i="5"/>
  <c r="AE254" i="5"/>
  <c r="AG242" i="5"/>
  <c r="AE242" i="5"/>
  <c r="AG236" i="5"/>
  <c r="AE236" i="5"/>
  <c r="AG230" i="5"/>
  <c r="AE230" i="5"/>
  <c r="AG224" i="5"/>
  <c r="AE224" i="5"/>
  <c r="AG218" i="5"/>
  <c r="AE218" i="5"/>
  <c r="AG212" i="5"/>
  <c r="AE212" i="5"/>
  <c r="AG194" i="5"/>
  <c r="AE194" i="5"/>
  <c r="AG188" i="5"/>
  <c r="AE188" i="5"/>
  <c r="AG176" i="5"/>
  <c r="AE176" i="5"/>
  <c r="AG170" i="5"/>
  <c r="AE170" i="5"/>
  <c r="AG164" i="5"/>
  <c r="AE164" i="5"/>
  <c r="AG158" i="5"/>
  <c r="AE158" i="5"/>
  <c r="AG152" i="5"/>
  <c r="AE152" i="5"/>
  <c r="AG146" i="5"/>
  <c r="AE146" i="5"/>
  <c r="AG134" i="5"/>
  <c r="AE134" i="5"/>
  <c r="AG122" i="5"/>
  <c r="AE122" i="5"/>
  <c r="AG110" i="5"/>
  <c r="AE110" i="5"/>
  <c r="AG104" i="5"/>
  <c r="AE104" i="5"/>
  <c r="AG98" i="5"/>
  <c r="AE98" i="5"/>
  <c r="AG86" i="5"/>
  <c r="AE86" i="5"/>
  <c r="AG80" i="5"/>
  <c r="AE80" i="5"/>
  <c r="AG74" i="5"/>
  <c r="AE74" i="5"/>
  <c r="AG68" i="5"/>
  <c r="AE68" i="5"/>
  <c r="AG38" i="5"/>
  <c r="AE38" i="5"/>
  <c r="AG32" i="5"/>
  <c r="AE32" i="5"/>
  <c r="AG20" i="5"/>
  <c r="AE20" i="5"/>
  <c r="AG14" i="5"/>
  <c r="AE14" i="5"/>
  <c r="AD2266" i="5"/>
  <c r="AE2167" i="5"/>
  <c r="AE2143" i="5"/>
  <c r="AE2128" i="5"/>
  <c r="AD2121" i="5"/>
  <c r="AE2114" i="5"/>
  <c r="AE2078" i="5"/>
  <c r="AE2064" i="5"/>
  <c r="AD2031" i="5"/>
  <c r="AE2023" i="5"/>
  <c r="AE1989" i="5"/>
  <c r="AE1981" i="5"/>
  <c r="AD1953" i="5"/>
  <c r="AE1918" i="5"/>
  <c r="AE1886" i="5"/>
  <c r="AE1710" i="5"/>
  <c r="AE1668" i="5"/>
  <c r="AE1497" i="5"/>
  <c r="AE1417" i="5"/>
  <c r="AD1329" i="5"/>
  <c r="AE1200" i="5"/>
  <c r="AE1069" i="5"/>
  <c r="AE885" i="5"/>
  <c r="AE626" i="5"/>
  <c r="AE496" i="5"/>
  <c r="AG956" i="5"/>
  <c r="AF2204" i="5"/>
  <c r="AF2192" i="5"/>
  <c r="AF2186" i="5"/>
  <c r="AF2180" i="5"/>
  <c r="AF2174" i="5"/>
  <c r="AF2162" i="5"/>
  <c r="AF2156" i="5"/>
  <c r="AF2150" i="5"/>
  <c r="AF2126" i="5"/>
  <c r="AF2090" i="5"/>
  <c r="AF2084" i="5"/>
  <c r="AF2054" i="5"/>
  <c r="AF2048" i="5"/>
  <c r="AF2036" i="5"/>
  <c r="AF1982" i="5"/>
  <c r="AF1946" i="5"/>
  <c r="AF1910" i="5"/>
  <c r="AF1898" i="5"/>
  <c r="AD1898" i="5"/>
  <c r="AF1892" i="5"/>
  <c r="AD1892" i="5"/>
  <c r="AF1868" i="5"/>
  <c r="AD1868" i="5"/>
  <c r="AF1862" i="5"/>
  <c r="AD1862" i="5"/>
  <c r="AF1856" i="5"/>
  <c r="AF1838" i="5"/>
  <c r="AD1838" i="5"/>
  <c r="AF1832" i="5"/>
  <c r="AD1832" i="5"/>
  <c r="AF1826" i="5"/>
  <c r="AF1820" i="5"/>
  <c r="AD1820" i="5"/>
  <c r="AF1814" i="5"/>
  <c r="AD1814" i="5"/>
  <c r="AF1790" i="5"/>
  <c r="AD1790" i="5"/>
  <c r="AF1778" i="5"/>
  <c r="AD1778" i="5"/>
  <c r="AF1766" i="5"/>
  <c r="AF1754" i="5"/>
  <c r="AD1754" i="5"/>
  <c r="AF1724" i="5"/>
  <c r="AD1724" i="5"/>
  <c r="AF1718" i="5"/>
  <c r="AD1718" i="5"/>
  <c r="AF1706" i="5"/>
  <c r="AD1706" i="5"/>
  <c r="AF1682" i="5"/>
  <c r="AD1682" i="5"/>
  <c r="AF1658" i="5"/>
  <c r="AD1658" i="5"/>
  <c r="AF1646" i="5"/>
  <c r="AD1646" i="5"/>
  <c r="AF1640" i="5"/>
  <c r="AD1640" i="5"/>
  <c r="AF1610" i="5"/>
  <c r="AD1610" i="5"/>
  <c r="AF1592" i="5"/>
  <c r="AD1592" i="5"/>
  <c r="AF1586" i="5"/>
  <c r="AD1586" i="5"/>
  <c r="AF1568" i="5"/>
  <c r="AF1556" i="5"/>
  <c r="AD1556" i="5"/>
  <c r="AF1466" i="5"/>
  <c r="AD1466" i="5"/>
  <c r="AF1406" i="5"/>
  <c r="AD1406" i="5"/>
  <c r="AF1382" i="5"/>
  <c r="AF1376" i="5"/>
  <c r="AD1376" i="5"/>
  <c r="C27" i="7" s="1"/>
  <c r="AF1370" i="5"/>
  <c r="AD1370" i="5"/>
  <c r="AF1358" i="5"/>
  <c r="AD1358" i="5"/>
  <c r="AF1352" i="5"/>
  <c r="AD1352" i="5"/>
  <c r="AF1340" i="5"/>
  <c r="AD1340" i="5"/>
  <c r="AF1328" i="5"/>
  <c r="AD1328" i="5"/>
  <c r="AF1310" i="5"/>
  <c r="AD1310" i="5"/>
  <c r="AF1304" i="5"/>
  <c r="AD1304" i="5"/>
  <c r="AF1244" i="5"/>
  <c r="AF1238" i="5"/>
  <c r="AD1238" i="5"/>
  <c r="AF1220" i="5"/>
  <c r="AD1220" i="5"/>
  <c r="AF1208" i="5"/>
  <c r="AF1202" i="5"/>
  <c r="AD1202" i="5"/>
  <c r="AF1190" i="5"/>
  <c r="AD1190" i="5"/>
  <c r="AF1178" i="5"/>
  <c r="AF1172" i="5"/>
  <c r="AD1172" i="5"/>
  <c r="AF1154" i="5"/>
  <c r="AD1154" i="5"/>
  <c r="AF1136" i="5"/>
  <c r="AD1136" i="5"/>
  <c r="AF1124" i="5"/>
  <c r="AD1124" i="5"/>
  <c r="AF1106" i="5"/>
  <c r="AF1076" i="5"/>
  <c r="AF1064" i="5"/>
  <c r="AD1064" i="5"/>
  <c r="AF1052" i="5"/>
  <c r="AD1052" i="5"/>
  <c r="AF1040" i="5"/>
  <c r="AD1040" i="5"/>
  <c r="AF1034" i="5"/>
  <c r="AD1034" i="5"/>
  <c r="AF1022" i="5"/>
  <c r="AD1022" i="5"/>
  <c r="AF986" i="5"/>
  <c r="AD986" i="5"/>
  <c r="AF962" i="5"/>
  <c r="AD962" i="5"/>
  <c r="AF878" i="5"/>
  <c r="AD878" i="5"/>
  <c r="AF872" i="5"/>
  <c r="AD872" i="5"/>
  <c r="AF866" i="5"/>
  <c r="AD866" i="5"/>
  <c r="AF836" i="5"/>
  <c r="AD836" i="5"/>
  <c r="AF830" i="5"/>
  <c r="AD830" i="5"/>
  <c r="AF800" i="5"/>
  <c r="AD800" i="5"/>
  <c r="AF794" i="5"/>
  <c r="AD794" i="5"/>
  <c r="AF770" i="5"/>
  <c r="AD770" i="5"/>
  <c r="AF728" i="5"/>
  <c r="AD728" i="5"/>
  <c r="AF710" i="5"/>
  <c r="AD710" i="5"/>
  <c r="AF674" i="5"/>
  <c r="AD674" i="5"/>
  <c r="AF638" i="5"/>
  <c r="AD638" i="5"/>
  <c r="AF608" i="5"/>
  <c r="AD608" i="5"/>
  <c r="AF584" i="5"/>
  <c r="AD584" i="5"/>
  <c r="AF566" i="5"/>
  <c r="AD566" i="5"/>
  <c r="AF560" i="5"/>
  <c r="AD560" i="5"/>
  <c r="AF542" i="5"/>
  <c r="AD542" i="5"/>
  <c r="AF536" i="5"/>
  <c r="AD536" i="5"/>
  <c r="AF494" i="5"/>
  <c r="AD494" i="5"/>
  <c r="AF476" i="5"/>
  <c r="AD476" i="5"/>
  <c r="AF464" i="5"/>
  <c r="AD464" i="5"/>
  <c r="AF452" i="5"/>
  <c r="AD452" i="5"/>
  <c r="AF446" i="5"/>
  <c r="AD446" i="5"/>
  <c r="AF440" i="5"/>
  <c r="AD440" i="5"/>
  <c r="AF428" i="5"/>
  <c r="AD428" i="5"/>
  <c r="AF404" i="5"/>
  <c r="AD404" i="5"/>
  <c r="AF326" i="5"/>
  <c r="AD326" i="5"/>
  <c r="AF320" i="5"/>
  <c r="AD320" i="5"/>
  <c r="AF308" i="5"/>
  <c r="AD308" i="5"/>
  <c r="AF302" i="5"/>
  <c r="AD302" i="5"/>
  <c r="AF290" i="5"/>
  <c r="AD290" i="5"/>
  <c r="AF272" i="5"/>
  <c r="AD272" i="5"/>
  <c r="AF248" i="5"/>
  <c r="AD248" i="5"/>
  <c r="AF206" i="5"/>
  <c r="AD206" i="5"/>
  <c r="AF200" i="5"/>
  <c r="AD200" i="5"/>
  <c r="AF182" i="5"/>
  <c r="AD182" i="5"/>
  <c r="AF140" i="5"/>
  <c r="AD140" i="5"/>
  <c r="AF128" i="5"/>
  <c r="AD128" i="5"/>
  <c r="AF116" i="5"/>
  <c r="AD116" i="5"/>
  <c r="AF92" i="5"/>
  <c r="AD92" i="5"/>
  <c r="AF62" i="5"/>
  <c r="AD62" i="5"/>
  <c r="AF56" i="5"/>
  <c r="AD56" i="5"/>
  <c r="AF50" i="5"/>
  <c r="AD50" i="5"/>
  <c r="AF44" i="5"/>
  <c r="AD44" i="5"/>
  <c r="AF26" i="5"/>
  <c r="AD26" i="5"/>
  <c r="AF8" i="5"/>
  <c r="AD8" i="5"/>
  <c r="AD2265" i="5"/>
  <c r="AE2222" i="5"/>
  <c r="AD2180" i="5"/>
  <c r="AE2173" i="5"/>
  <c r="AE2158" i="5"/>
  <c r="AE2151" i="5"/>
  <c r="AE2120" i="5"/>
  <c r="AE2091" i="5"/>
  <c r="AD2084" i="5"/>
  <c r="AE2070" i="5"/>
  <c r="AE2056" i="5"/>
  <c r="AE2049" i="5"/>
  <c r="AE2030" i="5"/>
  <c r="AE2016" i="5"/>
  <c r="AD2002" i="5"/>
  <c r="AE1995" i="5"/>
  <c r="AE1959" i="5"/>
  <c r="AE1952" i="5"/>
  <c r="AE1944" i="5"/>
  <c r="AE1880" i="5"/>
  <c r="AE1834" i="5"/>
  <c r="AE1746" i="5"/>
  <c r="AD1576" i="5"/>
  <c r="AE1531" i="5"/>
  <c r="AE1412" i="5"/>
  <c r="AE1281" i="5"/>
  <c r="AD1106" i="5"/>
  <c r="AE1062" i="5"/>
  <c r="AE999" i="5"/>
  <c r="AE610" i="5"/>
  <c r="AE300" i="5"/>
  <c r="AG1927" i="5"/>
  <c r="AE1927" i="5"/>
  <c r="AG1915" i="5"/>
  <c r="AE1915" i="5"/>
  <c r="AG1897" i="5"/>
  <c r="AE1897" i="5"/>
  <c r="AG1891" i="5"/>
  <c r="AE1891" i="5"/>
  <c r="AG1885" i="5"/>
  <c r="AE1885" i="5"/>
  <c r="AG1873" i="5"/>
  <c r="AE1873" i="5"/>
  <c r="AG1867" i="5"/>
  <c r="AE1867" i="5"/>
  <c r="AG1861" i="5"/>
  <c r="AE1861" i="5"/>
  <c r="AG1855" i="5"/>
  <c r="AE1855" i="5"/>
  <c r="AG1837" i="5"/>
  <c r="AE1837" i="5"/>
  <c r="AG1825" i="5"/>
  <c r="AE1825" i="5"/>
  <c r="AG1819" i="5"/>
  <c r="AE1819" i="5"/>
  <c r="AG1813" i="5"/>
  <c r="AE1813" i="5"/>
  <c r="AG1801" i="5"/>
  <c r="AE1801" i="5"/>
  <c r="AG1795" i="5"/>
  <c r="AE1795" i="5"/>
  <c r="AG1777" i="5"/>
  <c r="AE1777" i="5"/>
  <c r="AG1771" i="5"/>
  <c r="AE1771" i="5"/>
  <c r="AG1765" i="5"/>
  <c r="AE1765" i="5"/>
  <c r="AG1747" i="5"/>
  <c r="AE1747" i="5"/>
  <c r="AG1741" i="5"/>
  <c r="AE1741" i="5"/>
  <c r="AG1735" i="5"/>
  <c r="AE1735" i="5"/>
  <c r="AG1729" i="5"/>
  <c r="AE1729" i="5"/>
  <c r="AG1723" i="5"/>
  <c r="AE1723" i="5"/>
  <c r="AG1705" i="5"/>
  <c r="AE1705" i="5"/>
  <c r="AG1699" i="5"/>
  <c r="AE1699" i="5"/>
  <c r="AG1693" i="5"/>
  <c r="AE1693" i="5"/>
  <c r="AG1687" i="5"/>
  <c r="AE1687" i="5"/>
  <c r="AG1681" i="5"/>
  <c r="AE1681" i="5"/>
  <c r="AG1663" i="5"/>
  <c r="AE1663" i="5"/>
  <c r="AG1657" i="5"/>
  <c r="AE1657" i="5"/>
  <c r="AG1651" i="5"/>
  <c r="AE1651" i="5"/>
  <c r="AG1645" i="5"/>
  <c r="AE1645" i="5"/>
  <c r="AG1621" i="5"/>
  <c r="AE1621" i="5"/>
  <c r="AG1609" i="5"/>
  <c r="AE1609" i="5"/>
  <c r="AG1585" i="5"/>
  <c r="AE1585" i="5"/>
  <c r="AG1579" i="5"/>
  <c r="AE1579" i="5"/>
  <c r="AG1567" i="5"/>
  <c r="AE1567" i="5"/>
  <c r="AG1549" i="5"/>
  <c r="AE1549" i="5"/>
  <c r="AG1537" i="5"/>
  <c r="AE1537" i="5"/>
  <c r="AG1519" i="5"/>
  <c r="AE1519" i="5"/>
  <c r="AG1513" i="5"/>
  <c r="AE1513" i="5"/>
  <c r="AG1507" i="5"/>
  <c r="AE1507" i="5"/>
  <c r="AG1501" i="5"/>
  <c r="AE1501" i="5"/>
  <c r="AG1489" i="5"/>
  <c r="AE1489" i="5"/>
  <c r="AG1477" i="5"/>
  <c r="AE1477" i="5"/>
  <c r="AG1453" i="5"/>
  <c r="AE1453" i="5"/>
  <c r="AG1447" i="5"/>
  <c r="AE1447" i="5"/>
  <c r="AG1441" i="5"/>
  <c r="AE1441" i="5"/>
  <c r="AG1405" i="5"/>
  <c r="AE1405" i="5"/>
  <c r="AG1399" i="5"/>
  <c r="AE1399" i="5"/>
  <c r="AG1393" i="5"/>
  <c r="AE1393" i="5"/>
  <c r="AG1381" i="5"/>
  <c r="AE1381" i="5"/>
  <c r="AG1369" i="5"/>
  <c r="AE1369" i="5"/>
  <c r="AG1345" i="5"/>
  <c r="AE1345" i="5"/>
  <c r="AG1339" i="5"/>
  <c r="AE1339" i="5"/>
  <c r="AG1327" i="5"/>
  <c r="AE1327" i="5"/>
  <c r="AG1321" i="5"/>
  <c r="AE1321" i="5"/>
  <c r="AG1303" i="5"/>
  <c r="AE1303" i="5"/>
  <c r="AG1297" i="5"/>
  <c r="AE1297" i="5"/>
  <c r="AG1291" i="5"/>
  <c r="AE1291" i="5"/>
  <c r="AG1261" i="5"/>
  <c r="AE1261" i="5"/>
  <c r="AG1255" i="5"/>
  <c r="AE1255" i="5"/>
  <c r="AG1249" i="5"/>
  <c r="AE1249" i="5"/>
  <c r="AG1243" i="5"/>
  <c r="AE1243" i="5"/>
  <c r="AG1237" i="5"/>
  <c r="AE1237" i="5"/>
  <c r="AG1231" i="5"/>
  <c r="AE1231" i="5"/>
  <c r="AG1225" i="5"/>
  <c r="AE1225" i="5"/>
  <c r="AG1213" i="5"/>
  <c r="AE1213" i="5"/>
  <c r="AG1189" i="5"/>
  <c r="AE1189" i="5"/>
  <c r="AG1183" i="5"/>
  <c r="AE1183" i="5"/>
  <c r="AG1177" i="5"/>
  <c r="AE1177" i="5"/>
  <c r="AG1171" i="5"/>
  <c r="AE1171" i="5"/>
  <c r="AG1159" i="5"/>
  <c r="AE1159" i="5"/>
  <c r="AG1147" i="5"/>
  <c r="AE1147" i="5"/>
  <c r="AG1123" i="5"/>
  <c r="AE1123" i="5"/>
  <c r="AG1105" i="5"/>
  <c r="AE1105" i="5"/>
  <c r="AG1087" i="5"/>
  <c r="AE1087" i="5"/>
  <c r="AG1081" i="5"/>
  <c r="AE1081" i="5"/>
  <c r="AG1027" i="5"/>
  <c r="AE1027" i="5"/>
  <c r="AG1015" i="5"/>
  <c r="AE1015" i="5"/>
  <c r="AG1009" i="5"/>
  <c r="AE1009" i="5"/>
  <c r="AG1003" i="5"/>
  <c r="AE1003" i="5"/>
  <c r="AG997" i="5"/>
  <c r="AE997" i="5"/>
  <c r="AG991" i="5"/>
  <c r="AE991" i="5"/>
  <c r="AG985" i="5"/>
  <c r="AE985" i="5"/>
  <c r="AG979" i="5"/>
  <c r="AE979" i="5"/>
  <c r="AG967" i="5"/>
  <c r="AE967" i="5"/>
  <c r="AG955" i="5"/>
  <c r="AE955" i="5"/>
  <c r="AG925" i="5"/>
  <c r="AE925" i="5"/>
  <c r="AG907" i="5"/>
  <c r="AE907" i="5"/>
  <c r="AG901" i="5"/>
  <c r="AE901" i="5"/>
  <c r="AG895" i="5"/>
  <c r="AE895" i="5"/>
  <c r="AG883" i="5"/>
  <c r="AE883" i="5"/>
  <c r="AG877" i="5"/>
  <c r="AE877" i="5"/>
  <c r="AG865" i="5"/>
  <c r="AE865" i="5"/>
  <c r="AG853" i="5"/>
  <c r="AE853" i="5"/>
  <c r="AG841" i="5"/>
  <c r="AE841" i="5"/>
  <c r="AG835" i="5"/>
  <c r="AE835" i="5"/>
  <c r="AG829" i="5"/>
  <c r="AE829" i="5"/>
  <c r="AG823" i="5"/>
  <c r="AE823" i="5"/>
  <c r="AG817" i="5"/>
  <c r="AE817" i="5"/>
  <c r="AG811" i="5"/>
  <c r="AE811" i="5"/>
  <c r="AG805" i="5"/>
  <c r="AE805" i="5"/>
  <c r="AG799" i="5"/>
  <c r="AE799" i="5"/>
  <c r="AG775" i="5"/>
  <c r="AE775" i="5"/>
  <c r="AG769" i="5"/>
  <c r="AE769" i="5"/>
  <c r="AG763" i="5"/>
  <c r="AE763" i="5"/>
  <c r="AG757" i="5"/>
  <c r="AE757" i="5"/>
  <c r="AG745" i="5"/>
  <c r="AE745" i="5"/>
  <c r="AG739" i="5"/>
  <c r="AE739" i="5"/>
  <c r="AG709" i="5"/>
  <c r="AE709" i="5"/>
  <c r="AG703" i="5"/>
  <c r="AE703" i="5"/>
  <c r="AG697" i="5"/>
  <c r="AE697" i="5"/>
  <c r="AG691" i="5"/>
  <c r="AE691" i="5"/>
  <c r="AG673" i="5"/>
  <c r="AE673" i="5"/>
  <c r="AG667" i="5"/>
  <c r="AE667" i="5"/>
  <c r="AG661" i="5"/>
  <c r="AE661" i="5"/>
  <c r="AG649" i="5"/>
  <c r="AE649" i="5"/>
  <c r="AG643" i="5"/>
  <c r="AE643" i="5"/>
  <c r="AG631" i="5"/>
  <c r="AE631" i="5"/>
  <c r="AG619" i="5"/>
  <c r="AE619" i="5"/>
  <c r="AG613" i="5"/>
  <c r="AE613" i="5"/>
  <c r="AG607" i="5"/>
  <c r="AE607" i="5"/>
  <c r="AG601" i="5"/>
  <c r="AE601" i="5"/>
  <c r="AG595" i="5"/>
  <c r="AE595" i="5"/>
  <c r="AG589" i="5"/>
  <c r="AE589" i="5"/>
  <c r="AG583" i="5"/>
  <c r="AE583" i="5"/>
  <c r="AG577" i="5"/>
  <c r="AE577" i="5"/>
  <c r="AG571" i="5"/>
  <c r="AE571" i="5"/>
  <c r="AG565" i="5"/>
  <c r="AE565" i="5"/>
  <c r="AG559" i="5"/>
  <c r="AE559" i="5"/>
  <c r="AG553" i="5"/>
  <c r="AE553" i="5"/>
  <c r="AG541" i="5"/>
  <c r="AE541" i="5"/>
  <c r="AG529" i="5"/>
  <c r="AE529" i="5"/>
  <c r="AG523" i="5"/>
  <c r="AE523" i="5"/>
  <c r="AG505" i="5"/>
  <c r="AE505" i="5"/>
  <c r="AG493" i="5"/>
  <c r="AE493" i="5"/>
  <c r="AG487" i="5"/>
  <c r="AE487" i="5"/>
  <c r="AG475" i="5"/>
  <c r="AE475" i="5"/>
  <c r="AG469" i="5"/>
  <c r="AE469" i="5"/>
  <c r="AG451" i="5"/>
  <c r="AE451" i="5"/>
  <c r="AG439" i="5"/>
  <c r="AE439" i="5"/>
  <c r="AG433" i="5"/>
  <c r="AE433" i="5"/>
  <c r="AG415" i="5"/>
  <c r="AE415" i="5"/>
  <c r="AG409" i="5"/>
  <c r="AE409" i="5"/>
  <c r="AG403" i="5"/>
  <c r="AE403" i="5"/>
  <c r="AG391" i="5"/>
  <c r="AE391" i="5"/>
  <c r="AG385" i="5"/>
  <c r="AE385" i="5"/>
  <c r="AG373" i="5"/>
  <c r="AE373" i="5"/>
  <c r="AG367" i="5"/>
  <c r="AE367" i="5"/>
  <c r="AG361" i="5"/>
  <c r="AE361" i="5"/>
  <c r="AG349" i="5"/>
  <c r="AE349" i="5"/>
  <c r="AG343" i="5"/>
  <c r="AE343" i="5"/>
  <c r="AG331" i="5"/>
  <c r="AE331" i="5"/>
  <c r="AG325" i="5"/>
  <c r="AE325" i="5"/>
  <c r="AG319" i="5"/>
  <c r="AE319" i="5"/>
  <c r="AG313" i="5"/>
  <c r="AE313" i="5"/>
  <c r="AG307" i="5"/>
  <c r="AE307" i="5"/>
  <c r="AG295" i="5"/>
  <c r="AE295" i="5"/>
  <c r="AG289" i="5"/>
  <c r="AE289" i="5"/>
  <c r="AG283" i="5"/>
  <c r="AE283" i="5"/>
  <c r="AG247" i="5"/>
  <c r="AE247" i="5"/>
  <c r="AG235" i="5"/>
  <c r="AE235" i="5"/>
  <c r="AG217" i="5"/>
  <c r="AE217" i="5"/>
  <c r="AG193" i="5"/>
  <c r="AE193" i="5"/>
  <c r="AG169" i="5"/>
  <c r="AE169" i="5"/>
  <c r="AG163" i="5"/>
  <c r="AE163" i="5"/>
  <c r="AG157" i="5"/>
  <c r="AE157" i="5"/>
  <c r="AG145" i="5"/>
  <c r="AE145" i="5"/>
  <c r="AG139" i="5"/>
  <c r="AE139" i="5"/>
  <c r="AG133" i="5"/>
  <c r="AE133" i="5"/>
  <c r="AG127" i="5"/>
  <c r="AE127" i="5"/>
  <c r="AG121" i="5"/>
  <c r="AE121" i="5"/>
  <c r="AG109" i="5"/>
  <c r="AE109" i="5"/>
  <c r="AG103" i="5"/>
  <c r="AE103" i="5"/>
  <c r="AG97" i="5"/>
  <c r="AE97" i="5"/>
  <c r="AG85" i="5"/>
  <c r="AE85" i="5"/>
  <c r="AG79" i="5"/>
  <c r="AE79" i="5"/>
  <c r="AG67" i="5"/>
  <c r="AE67" i="5"/>
  <c r="AG61" i="5"/>
  <c r="AE61" i="5"/>
  <c r="AG55" i="5"/>
  <c r="AE55" i="5"/>
  <c r="AG49" i="5"/>
  <c r="AE49" i="5"/>
  <c r="AG43" i="5"/>
  <c r="AE43" i="5"/>
  <c r="AG25" i="5"/>
  <c r="AE25" i="5"/>
  <c r="AG19" i="5"/>
  <c r="AE19" i="5"/>
  <c r="AG7" i="5"/>
  <c r="AE7" i="5"/>
  <c r="AD2235" i="5"/>
  <c r="AD2228" i="5"/>
  <c r="AD2186" i="5"/>
  <c r="AD2134" i="5"/>
  <c r="AE2127" i="5"/>
  <c r="AD2098" i="5"/>
  <c r="AE2083" i="5"/>
  <c r="AE2008" i="5"/>
  <c r="AD2001" i="5"/>
  <c r="AE1988" i="5"/>
  <c r="AE1980" i="5"/>
  <c r="AD1966" i="5"/>
  <c r="AD1936" i="5"/>
  <c r="AD1917" i="5"/>
  <c r="AE1789" i="5"/>
  <c r="AE1530" i="5"/>
  <c r="AE1411" i="5"/>
  <c r="AE1280" i="5"/>
  <c r="AE993" i="5"/>
  <c r="AF2437" i="5"/>
  <c r="AF2425" i="5"/>
  <c r="AF2413" i="5"/>
  <c r="AF2401" i="5"/>
  <c r="AF2395" i="5"/>
  <c r="AF2383" i="5"/>
  <c r="AF2359" i="5"/>
  <c r="AF2329" i="5"/>
  <c r="AF2323" i="5"/>
  <c r="AF2317" i="5"/>
  <c r="AF2275" i="5"/>
  <c r="AF2221" i="5"/>
  <c r="AF2197" i="5"/>
  <c r="AF2161" i="5"/>
  <c r="AF2149" i="5"/>
  <c r="AF2137" i="5"/>
  <c r="AF2131" i="5"/>
  <c r="AF2113" i="5"/>
  <c r="AF2089" i="5"/>
  <c r="AF2077" i="5"/>
  <c r="AF2059" i="5"/>
  <c r="AF2047" i="5"/>
  <c r="AF2041" i="5"/>
  <c r="AF2035" i="5"/>
  <c r="AF2029" i="5"/>
  <c r="AF2005" i="5"/>
  <c r="AF1987" i="5"/>
  <c r="AF1975" i="5"/>
  <c r="AF1951" i="5"/>
  <c r="AF1939" i="5"/>
  <c r="AF1921" i="5"/>
  <c r="AD1921" i="5"/>
  <c r="AF1909" i="5"/>
  <c r="AD1909" i="5"/>
  <c r="AF1879" i="5"/>
  <c r="AF1849" i="5"/>
  <c r="AF1843" i="5"/>
  <c r="AD1843" i="5"/>
  <c r="AD1831" i="5"/>
  <c r="AF1831" i="5"/>
  <c r="AD1807" i="5"/>
  <c r="AF1807" i="5"/>
  <c r="AF1801" i="5"/>
  <c r="AD1801" i="5"/>
  <c r="AF1783" i="5"/>
  <c r="AD1783" i="5"/>
  <c r="AF1759" i="5"/>
  <c r="AD1759" i="5"/>
  <c r="AF1753" i="5"/>
  <c r="AD1753" i="5"/>
  <c r="AF1711" i="5"/>
  <c r="AD1711" i="5"/>
  <c r="AF1675" i="5"/>
  <c r="AF1639" i="5"/>
  <c r="AD1639" i="5"/>
  <c r="AF1627" i="5"/>
  <c r="AF1615" i="5"/>
  <c r="AF1603" i="5"/>
  <c r="AD1603" i="5"/>
  <c r="AF1597" i="5"/>
  <c r="AD1597" i="5"/>
  <c r="AF1591" i="5"/>
  <c r="AF1573" i="5"/>
  <c r="AD1573" i="5"/>
  <c r="AF1561" i="5"/>
  <c r="AF1555" i="5"/>
  <c r="AD1555" i="5"/>
  <c r="AF1543" i="5"/>
  <c r="AD1543" i="5"/>
  <c r="AF1495" i="5"/>
  <c r="AD1495" i="5"/>
  <c r="AF1483" i="5"/>
  <c r="AD1483" i="5"/>
  <c r="AF1459" i="5"/>
  <c r="AD1459" i="5"/>
  <c r="AF1435" i="5"/>
  <c r="AD1435" i="5"/>
  <c r="AF1387" i="5"/>
  <c r="AD1387" i="5"/>
  <c r="AF1375" i="5"/>
  <c r="AF1363" i="5"/>
  <c r="AD1363" i="5"/>
  <c r="AF1357" i="5"/>
  <c r="AD1357" i="5"/>
  <c r="AF1333" i="5"/>
  <c r="AD1333" i="5"/>
  <c r="AF1285" i="5"/>
  <c r="AD1285" i="5"/>
  <c r="AF1279" i="5"/>
  <c r="AD1279" i="5"/>
  <c r="AF1219" i="5"/>
  <c r="AD1219" i="5"/>
  <c r="AF1207" i="5"/>
  <c r="AD1207" i="5"/>
  <c r="AF1195" i="5"/>
  <c r="AD1195" i="5"/>
  <c r="AF1165" i="5"/>
  <c r="AD1165" i="5"/>
  <c r="AF1153" i="5"/>
  <c r="AD1153" i="5"/>
  <c r="AF1129" i="5"/>
  <c r="AD1129" i="5"/>
  <c r="AF1117" i="5"/>
  <c r="AD1117" i="5"/>
  <c r="AF1111" i="5"/>
  <c r="AD1111" i="5"/>
  <c r="AF1093" i="5"/>
  <c r="AD1093" i="5"/>
  <c r="AF1075" i="5"/>
  <c r="AD1075" i="5"/>
  <c r="AF1063" i="5"/>
  <c r="AD1063" i="5"/>
  <c r="AF1057" i="5"/>
  <c r="AD1057" i="5"/>
  <c r="AF1051" i="5"/>
  <c r="AD1051" i="5"/>
  <c r="AF1033" i="5"/>
  <c r="AD1033" i="5"/>
  <c r="AF1021" i="5"/>
  <c r="AD1021" i="5"/>
  <c r="AF973" i="5"/>
  <c r="AD973" i="5"/>
  <c r="AF961" i="5"/>
  <c r="AD961" i="5"/>
  <c r="AF943" i="5"/>
  <c r="AD943" i="5"/>
  <c r="AF937" i="5"/>
  <c r="AD937" i="5"/>
  <c r="AF931" i="5"/>
  <c r="AD931" i="5"/>
  <c r="AF919" i="5"/>
  <c r="AD919" i="5"/>
  <c r="AF913" i="5"/>
  <c r="AD913" i="5"/>
  <c r="AF889" i="5"/>
  <c r="AD889" i="5"/>
  <c r="AF871" i="5"/>
  <c r="AD871" i="5"/>
  <c r="AF859" i="5"/>
  <c r="AD859" i="5"/>
  <c r="AF847" i="5"/>
  <c r="AD847" i="5"/>
  <c r="AF793" i="5"/>
  <c r="AD793" i="5"/>
  <c r="AF787" i="5"/>
  <c r="AD787" i="5"/>
  <c r="AF781" i="5"/>
  <c r="AD781" i="5"/>
  <c r="AF751" i="5"/>
  <c r="AD751" i="5"/>
  <c r="AF733" i="5"/>
  <c r="AD733" i="5"/>
  <c r="AF727" i="5"/>
  <c r="AD727" i="5"/>
  <c r="AF721" i="5"/>
  <c r="AD721" i="5"/>
  <c r="AF715" i="5"/>
  <c r="AD715" i="5"/>
  <c r="AF685" i="5"/>
  <c r="AD685" i="5"/>
  <c r="AF679" i="5"/>
  <c r="AD679" i="5"/>
  <c r="AF655" i="5"/>
  <c r="AD655" i="5"/>
  <c r="AF637" i="5"/>
  <c r="AD637" i="5"/>
  <c r="AF625" i="5"/>
  <c r="AD625" i="5"/>
  <c r="AF547" i="5"/>
  <c r="AF535" i="5"/>
  <c r="AD535" i="5"/>
  <c r="AF511" i="5"/>
  <c r="AD511" i="5"/>
  <c r="AF499" i="5"/>
  <c r="AD499" i="5"/>
  <c r="AF481" i="5"/>
  <c r="AD481" i="5"/>
  <c r="AF463" i="5"/>
  <c r="AD463" i="5"/>
  <c r="AF457" i="5"/>
  <c r="AD457" i="5"/>
  <c r="AF445" i="5"/>
  <c r="AD445" i="5"/>
  <c r="AF433" i="5"/>
  <c r="AD433" i="5"/>
  <c r="AF427" i="5"/>
  <c r="AD427" i="5"/>
  <c r="AF421" i="5"/>
  <c r="AD421" i="5"/>
  <c r="AF397" i="5"/>
  <c r="AD397" i="5"/>
  <c r="AF379" i="5"/>
  <c r="AD379" i="5"/>
  <c r="AF355" i="5"/>
  <c r="AF337" i="5"/>
  <c r="AD337" i="5"/>
  <c r="AF301" i="5"/>
  <c r="AD301" i="5"/>
  <c r="AF283" i="5"/>
  <c r="AD283" i="5"/>
  <c r="AF277" i="5"/>
  <c r="AD277" i="5"/>
  <c r="AF265" i="5"/>
  <c r="AD265" i="5"/>
  <c r="AF259" i="5"/>
  <c r="AD259" i="5"/>
  <c r="AF253" i="5"/>
  <c r="AD253" i="5"/>
  <c r="AF241" i="5"/>
  <c r="AD241" i="5"/>
  <c r="AF229" i="5"/>
  <c r="AD229" i="5"/>
  <c r="AF223" i="5"/>
  <c r="AD223" i="5"/>
  <c r="AF211" i="5"/>
  <c r="AD211" i="5"/>
  <c r="AF205" i="5"/>
  <c r="AD205" i="5"/>
  <c r="AF199" i="5"/>
  <c r="AD199" i="5"/>
  <c r="AF187" i="5"/>
  <c r="AD187" i="5"/>
  <c r="AF175" i="5"/>
  <c r="AD175" i="5"/>
  <c r="AF151" i="5"/>
  <c r="AD151" i="5"/>
  <c r="AF115" i="5"/>
  <c r="AD115" i="5"/>
  <c r="AF91" i="5"/>
  <c r="AD91" i="5"/>
  <c r="AF73" i="5"/>
  <c r="AD73" i="5"/>
  <c r="AF37" i="5"/>
  <c r="AD37" i="5"/>
  <c r="AF31" i="5"/>
  <c r="AD31" i="5"/>
  <c r="AF13" i="5"/>
  <c r="AD13" i="5"/>
  <c r="AD2422" i="5"/>
  <c r="AD2392" i="5"/>
  <c r="AD2242" i="5"/>
  <c r="AE2234" i="5"/>
  <c r="AD2221" i="5"/>
  <c r="AD2199" i="5"/>
  <c r="AD2192" i="5"/>
  <c r="AD2157" i="5"/>
  <c r="AD2150" i="5"/>
  <c r="AE2133" i="5"/>
  <c r="AE2119" i="5"/>
  <c r="AD2097" i="5"/>
  <c r="AD2090" i="5"/>
  <c r="AE2055" i="5"/>
  <c r="AD2048" i="5"/>
  <c r="AD2029" i="5"/>
  <c r="AE2000" i="5"/>
  <c r="AE1994" i="5"/>
  <c r="AE1965" i="5"/>
  <c r="AE1958" i="5"/>
  <c r="AD1951" i="5"/>
  <c r="AD1935" i="5"/>
  <c r="AE1911" i="5"/>
  <c r="AD1826" i="5"/>
  <c r="AE1740" i="5"/>
  <c r="AD1615" i="5"/>
  <c r="AD1568" i="5"/>
  <c r="AE1525" i="5"/>
  <c r="AD1444" i="5"/>
  <c r="AE1360" i="5"/>
  <c r="AE1316" i="5"/>
  <c r="AE1274" i="5"/>
  <c r="AE1230" i="5"/>
  <c r="AE1186" i="5"/>
  <c r="AE1142" i="5"/>
  <c r="AE1099" i="5"/>
  <c r="AE590" i="5"/>
  <c r="AE271" i="5"/>
  <c r="AG1920" i="5"/>
  <c r="AE1920" i="5"/>
  <c r="AG1914" i="5"/>
  <c r="AE1914" i="5"/>
  <c r="AG1908" i="5"/>
  <c r="AE1908" i="5"/>
  <c r="AG1890" i="5"/>
  <c r="AE1890" i="5"/>
  <c r="AG1872" i="5"/>
  <c r="AE1872" i="5"/>
  <c r="AG1860" i="5"/>
  <c r="AE1860" i="5"/>
  <c r="AG1848" i="5"/>
  <c r="AE1848" i="5"/>
  <c r="AG1836" i="5"/>
  <c r="AE1836" i="5"/>
  <c r="AG1830" i="5"/>
  <c r="AE1830" i="5"/>
  <c r="AG1818" i="5"/>
  <c r="AE1818" i="5"/>
  <c r="AG1794" i="5"/>
  <c r="AE1794" i="5"/>
  <c r="AG1788" i="5"/>
  <c r="AE1788" i="5"/>
  <c r="AG1728" i="5"/>
  <c r="AE1728" i="5"/>
  <c r="AG1716" i="5"/>
  <c r="AE1716" i="5"/>
  <c r="AG1692" i="5"/>
  <c r="AE1692" i="5"/>
  <c r="AG1662" i="5"/>
  <c r="AE1662" i="5"/>
  <c r="AG1656" i="5"/>
  <c r="AE1656" i="5"/>
  <c r="AG1650" i="5"/>
  <c r="AE1650" i="5"/>
  <c r="AG1644" i="5"/>
  <c r="AE1644" i="5"/>
  <c r="AG1632" i="5"/>
  <c r="AE1632" i="5"/>
  <c r="AG1626" i="5"/>
  <c r="AE1626" i="5"/>
  <c r="AG1620" i="5"/>
  <c r="AE1620" i="5"/>
  <c r="AG1596" i="5"/>
  <c r="AE1596" i="5"/>
  <c r="AG1572" i="5"/>
  <c r="AE1572" i="5"/>
  <c r="AG1566" i="5"/>
  <c r="AE1566" i="5"/>
  <c r="AG1560" i="5"/>
  <c r="AE1560" i="5"/>
  <c r="AG1548" i="5"/>
  <c r="AE1548" i="5"/>
  <c r="AG1542" i="5"/>
  <c r="AE1542" i="5"/>
  <c r="AG1536" i="5"/>
  <c r="AE1536" i="5"/>
  <c r="AG1518" i="5"/>
  <c r="AE1518" i="5"/>
  <c r="AG1512" i="5"/>
  <c r="AE1512" i="5"/>
  <c r="AG1506" i="5"/>
  <c r="AE1506" i="5"/>
  <c r="AG1494" i="5"/>
  <c r="AE1494" i="5"/>
  <c r="AG1488" i="5"/>
  <c r="AE1488" i="5"/>
  <c r="AG1482" i="5"/>
  <c r="AE1482" i="5"/>
  <c r="AG1470" i="5"/>
  <c r="AE1470" i="5"/>
  <c r="AG1458" i="5"/>
  <c r="AE1458" i="5"/>
  <c r="AG1440" i="5"/>
  <c r="AE1440" i="5"/>
  <c r="AG1434" i="5"/>
  <c r="AE1434" i="5"/>
  <c r="AG1428" i="5"/>
  <c r="AE1428" i="5"/>
  <c r="AG1422" i="5"/>
  <c r="AE1422" i="5"/>
  <c r="AG1416" i="5"/>
  <c r="AE1416" i="5"/>
  <c r="AG1404" i="5"/>
  <c r="AE1404" i="5"/>
  <c r="AG1374" i="5"/>
  <c r="AE1374" i="5"/>
  <c r="AG1368" i="5"/>
  <c r="AE1368" i="5"/>
  <c r="AG1362" i="5"/>
  <c r="AE1362" i="5"/>
  <c r="AG1344" i="5"/>
  <c r="AE1344" i="5"/>
  <c r="AG1338" i="5"/>
  <c r="AE1338" i="5"/>
  <c r="AG1332" i="5"/>
  <c r="AE1332" i="5"/>
  <c r="AG1320" i="5"/>
  <c r="AE1320" i="5"/>
  <c r="AG1284" i="5"/>
  <c r="AE1284" i="5"/>
  <c r="AG1278" i="5"/>
  <c r="AE1278" i="5"/>
  <c r="AG1248" i="5"/>
  <c r="AE1248" i="5"/>
  <c r="AG1236" i="5"/>
  <c r="AE1236" i="5"/>
  <c r="AG1224" i="5"/>
  <c r="AE1224" i="5"/>
  <c r="AG1212" i="5"/>
  <c r="AE1212" i="5"/>
  <c r="AG1194" i="5"/>
  <c r="AE1194" i="5"/>
  <c r="AG1188" i="5"/>
  <c r="AE1188" i="5"/>
  <c r="AG1182" i="5"/>
  <c r="AE1182" i="5"/>
  <c r="AG1170" i="5"/>
  <c r="AE1170" i="5"/>
  <c r="AG1164" i="5"/>
  <c r="AE1164" i="5"/>
  <c r="AG1158" i="5"/>
  <c r="AE1158" i="5"/>
  <c r="AG1152" i="5"/>
  <c r="AE1152" i="5"/>
  <c r="AG1140" i="5"/>
  <c r="AE1140" i="5"/>
  <c r="AG1128" i="5"/>
  <c r="AE1128" i="5"/>
  <c r="AG1122" i="5"/>
  <c r="AE1122" i="5"/>
  <c r="AG1104" i="5"/>
  <c r="AE1104" i="5"/>
  <c r="AG1086" i="5"/>
  <c r="AE1086" i="5"/>
  <c r="AG1080" i="5"/>
  <c r="AE1080" i="5"/>
  <c r="AG1074" i="5"/>
  <c r="AE1074" i="5"/>
  <c r="AG1068" i="5"/>
  <c r="AE1068" i="5"/>
  <c r="AG1050" i="5"/>
  <c r="AE1050" i="5"/>
  <c r="AG1044" i="5"/>
  <c r="AE1044" i="5"/>
  <c r="AG1008" i="5"/>
  <c r="AE1008" i="5"/>
  <c r="AG1002" i="5"/>
  <c r="AE1002" i="5"/>
  <c r="AG996" i="5"/>
  <c r="AE996" i="5"/>
  <c r="AG990" i="5"/>
  <c r="AE990" i="5"/>
  <c r="AG984" i="5"/>
  <c r="AE984" i="5"/>
  <c r="AG978" i="5"/>
  <c r="AE978" i="5"/>
  <c r="AG966" i="5"/>
  <c r="AE966" i="5"/>
  <c r="AG960" i="5"/>
  <c r="AE960" i="5"/>
  <c r="AG954" i="5"/>
  <c r="AE954" i="5"/>
  <c r="AG948" i="5"/>
  <c r="AE948" i="5"/>
  <c r="AG942" i="5"/>
  <c r="AE942" i="5"/>
  <c r="AG936" i="5"/>
  <c r="AE936" i="5"/>
  <c r="AG930" i="5"/>
  <c r="AE930" i="5"/>
  <c r="AG906" i="5"/>
  <c r="AE906" i="5"/>
  <c r="AG900" i="5"/>
  <c r="AE900" i="5"/>
  <c r="AG894" i="5"/>
  <c r="AE894" i="5"/>
  <c r="AG882" i="5"/>
  <c r="AE882" i="5"/>
  <c r="AG876" i="5"/>
  <c r="AE876" i="5"/>
  <c r="AG870" i="5"/>
  <c r="AE870" i="5"/>
  <c r="AG864" i="5"/>
  <c r="AE864" i="5"/>
  <c r="AG858" i="5"/>
  <c r="AE858" i="5"/>
  <c r="AG852" i="5"/>
  <c r="AE852" i="5"/>
  <c r="AG846" i="5"/>
  <c r="AE846" i="5"/>
  <c r="AG834" i="5"/>
  <c r="AE834" i="5"/>
  <c r="AG822" i="5"/>
  <c r="AE822" i="5"/>
  <c r="AG816" i="5"/>
  <c r="AE816" i="5"/>
  <c r="AG804" i="5"/>
  <c r="AE804" i="5"/>
  <c r="AG798" i="5"/>
  <c r="AE798" i="5"/>
  <c r="AG792" i="5"/>
  <c r="AE792" i="5"/>
  <c r="AG786" i="5"/>
  <c r="AE786" i="5"/>
  <c r="AG780" i="5"/>
  <c r="AE780" i="5"/>
  <c r="AG762" i="5"/>
  <c r="AE762" i="5"/>
  <c r="AG750" i="5"/>
  <c r="AE750" i="5"/>
  <c r="AG744" i="5"/>
  <c r="AE744" i="5"/>
  <c r="AG738" i="5"/>
  <c r="AE738" i="5"/>
  <c r="AG732" i="5"/>
  <c r="AE732" i="5"/>
  <c r="AG726" i="5"/>
  <c r="AE726" i="5"/>
  <c r="AG720" i="5"/>
  <c r="AE720" i="5"/>
  <c r="AG714" i="5"/>
  <c r="AE714" i="5"/>
  <c r="AG708" i="5"/>
  <c r="AE708" i="5"/>
  <c r="AG702" i="5"/>
  <c r="AE702" i="5"/>
  <c r="AG678" i="5"/>
  <c r="AE678" i="5"/>
  <c r="AG672" i="5"/>
  <c r="AE672" i="5"/>
  <c r="AG666" i="5"/>
  <c r="AE666" i="5"/>
  <c r="AG660" i="5"/>
  <c r="AE660" i="5"/>
  <c r="AG654" i="5"/>
  <c r="AE654" i="5"/>
  <c r="AG648" i="5"/>
  <c r="AE648" i="5"/>
  <c r="AG636" i="5"/>
  <c r="AE636" i="5"/>
  <c r="AG630" i="5"/>
  <c r="AE630" i="5"/>
  <c r="AG624" i="5"/>
  <c r="AE624" i="5"/>
  <c r="AG606" i="5"/>
  <c r="AE606" i="5"/>
  <c r="AG594" i="5"/>
  <c r="AE594" i="5"/>
  <c r="AG588" i="5"/>
  <c r="AE588" i="5"/>
  <c r="AG582" i="5"/>
  <c r="AE582" i="5"/>
  <c r="AG558" i="5"/>
  <c r="AE558" i="5"/>
  <c r="AG552" i="5"/>
  <c r="AE552" i="5"/>
  <c r="AG546" i="5"/>
  <c r="AE546" i="5"/>
  <c r="AG534" i="5"/>
  <c r="AE534" i="5"/>
  <c r="AG516" i="5"/>
  <c r="AE516" i="5"/>
  <c r="AG510" i="5"/>
  <c r="AE510" i="5"/>
  <c r="AG492" i="5"/>
  <c r="AE492" i="5"/>
  <c r="AG486" i="5"/>
  <c r="AE486" i="5"/>
  <c r="AG480" i="5"/>
  <c r="AE480" i="5"/>
  <c r="AG474" i="5"/>
  <c r="AE474" i="5"/>
  <c r="AG468" i="5"/>
  <c r="AE468" i="5"/>
  <c r="AG462" i="5"/>
  <c r="AE462" i="5"/>
  <c r="AG456" i="5"/>
  <c r="AE456" i="5"/>
  <c r="AG450" i="5"/>
  <c r="AE450" i="5"/>
  <c r="AG432" i="5"/>
  <c r="AE432" i="5"/>
  <c r="AG426" i="5"/>
  <c r="AE426" i="5"/>
  <c r="AG420" i="5"/>
  <c r="AE420" i="5"/>
  <c r="AG408" i="5"/>
  <c r="AE408" i="5"/>
  <c r="AG396" i="5"/>
  <c r="AE396" i="5"/>
  <c r="AG390" i="5"/>
  <c r="AE390" i="5"/>
  <c r="AG378" i="5"/>
  <c r="AE378" i="5"/>
  <c r="AG372" i="5"/>
  <c r="AE372" i="5"/>
  <c r="AG366" i="5"/>
  <c r="AE366" i="5"/>
  <c r="AG360" i="5"/>
  <c r="AE360" i="5"/>
  <c r="AG354" i="5"/>
  <c r="AE354" i="5"/>
  <c r="AG342" i="5"/>
  <c r="AE342" i="5"/>
  <c r="AG330" i="5"/>
  <c r="AE330" i="5"/>
  <c r="AG324" i="5"/>
  <c r="AE324" i="5"/>
  <c r="AG318" i="5"/>
  <c r="AE318" i="5"/>
  <c r="AG312" i="5"/>
  <c r="AE312" i="5"/>
  <c r="AG306" i="5"/>
  <c r="AE306" i="5"/>
  <c r="AG288" i="5"/>
  <c r="AE288" i="5"/>
  <c r="D51" i="7" s="1"/>
  <c r="AG282" i="5"/>
  <c r="AE282" i="5"/>
  <c r="AG276" i="5"/>
  <c r="AE276" i="5"/>
  <c r="AG270" i="5"/>
  <c r="AE270" i="5"/>
  <c r="AG258" i="5"/>
  <c r="AE258" i="5"/>
  <c r="AG252" i="5"/>
  <c r="AE252" i="5"/>
  <c r="AG216" i="5"/>
  <c r="AE216" i="5"/>
  <c r="AG204" i="5"/>
  <c r="AE204" i="5"/>
  <c r="AG186" i="5"/>
  <c r="AE186" i="5"/>
  <c r="AG174" i="5"/>
  <c r="AE174" i="5"/>
  <c r="AG156" i="5"/>
  <c r="AE156" i="5"/>
  <c r="AG150" i="5"/>
  <c r="AE150" i="5"/>
  <c r="AG132" i="5"/>
  <c r="AE132" i="5"/>
  <c r="AG126" i="5"/>
  <c r="AE126" i="5"/>
  <c r="AG120" i="5"/>
  <c r="AE120" i="5"/>
  <c r="AG102" i="5"/>
  <c r="AE102" i="5"/>
  <c r="AG96" i="5"/>
  <c r="AE96" i="5"/>
  <c r="AG84" i="5"/>
  <c r="AE84" i="5"/>
  <c r="AG78" i="5"/>
  <c r="AE78" i="5"/>
  <c r="AG72" i="5"/>
  <c r="AE72" i="5"/>
  <c r="AG66" i="5"/>
  <c r="AE66" i="5"/>
  <c r="AG60" i="5"/>
  <c r="AE60" i="5"/>
  <c r="AG54" i="5"/>
  <c r="AE54" i="5"/>
  <c r="AG48" i="5"/>
  <c r="AE48" i="5"/>
  <c r="AG42" i="5"/>
  <c r="AE42" i="5"/>
  <c r="AG36" i="5"/>
  <c r="AE36" i="5"/>
  <c r="AG30" i="5"/>
  <c r="AE30" i="5"/>
  <c r="AG24" i="5"/>
  <c r="AE24" i="5"/>
  <c r="AG18" i="5"/>
  <c r="AE18" i="5"/>
  <c r="AG12" i="5"/>
  <c r="AE12" i="5"/>
  <c r="AG6" i="5"/>
  <c r="AE6" i="5"/>
  <c r="AD2437" i="5"/>
  <c r="AD2401" i="5"/>
  <c r="AE2198" i="5"/>
  <c r="AD2156" i="5"/>
  <c r="AD2149" i="5"/>
  <c r="AE2140" i="5"/>
  <c r="AD2126" i="5"/>
  <c r="AE2104" i="5"/>
  <c r="AE2096" i="5"/>
  <c r="AD2089" i="5"/>
  <c r="AE2082" i="5"/>
  <c r="AD2062" i="5"/>
  <c r="AD2047" i="5"/>
  <c r="AD2038" i="5"/>
  <c r="AE2028" i="5"/>
  <c r="AE2007" i="5"/>
  <c r="AD1987" i="5"/>
  <c r="AD1972" i="5"/>
  <c r="AE1950" i="5"/>
  <c r="AE1934" i="5"/>
  <c r="AE1782" i="5"/>
  <c r="AE1524" i="5"/>
  <c r="AE1484" i="5"/>
  <c r="AE1442" i="5"/>
  <c r="AD1359" i="5"/>
  <c r="AE1315" i="5"/>
  <c r="AE1273" i="5"/>
  <c r="AD1185" i="5"/>
  <c r="AE1141" i="5"/>
  <c r="AE842" i="5"/>
  <c r="D39" i="7" s="1"/>
  <c r="AE712" i="5"/>
  <c r="AE585" i="5"/>
  <c r="AF2238" i="5"/>
  <c r="AF2208" i="5"/>
  <c r="AF2166" i="5"/>
  <c r="AF2160" i="5"/>
  <c r="AF2148" i="5"/>
  <c r="AF2142" i="5"/>
  <c r="AF2136" i="5"/>
  <c r="AF2112" i="5"/>
  <c r="AF2106" i="5"/>
  <c r="AF2100" i="5"/>
  <c r="AF2094" i="5"/>
  <c r="AF2076" i="5"/>
  <c r="AF2040" i="5"/>
  <c r="AF2022" i="5"/>
  <c r="AF1992" i="5"/>
  <c r="AF1974" i="5"/>
  <c r="AF1968" i="5"/>
  <c r="AF1962" i="5"/>
  <c r="AF1956" i="5"/>
  <c r="AF1896" i="5"/>
  <c r="AF1884" i="5"/>
  <c r="AD1884" i="5"/>
  <c r="AF1878" i="5"/>
  <c r="AD1878" i="5"/>
  <c r="AF1866" i="5"/>
  <c r="AD1866" i="5"/>
  <c r="AF1854" i="5"/>
  <c r="AD1854" i="5"/>
  <c r="AF1824" i="5"/>
  <c r="AD1824" i="5"/>
  <c r="AF1812" i="5"/>
  <c r="AD1812" i="5"/>
  <c r="AF1806" i="5"/>
  <c r="AD1806" i="5"/>
  <c r="AF1800" i="5"/>
  <c r="AD1800" i="5"/>
  <c r="AF1770" i="5"/>
  <c r="AD1770" i="5"/>
  <c r="AF1764" i="5"/>
  <c r="AD1764" i="5"/>
  <c r="AF1734" i="5"/>
  <c r="AD1734" i="5"/>
  <c r="AF1722" i="5"/>
  <c r="AD1722" i="5"/>
  <c r="AF1704" i="5"/>
  <c r="AD1704" i="5"/>
  <c r="AF1698" i="5"/>
  <c r="AD1698" i="5"/>
  <c r="AF1686" i="5"/>
  <c r="AD1686" i="5"/>
  <c r="AF1680" i="5"/>
  <c r="AD1680" i="5"/>
  <c r="AF1674" i="5"/>
  <c r="AD1674" i="5"/>
  <c r="AF1638" i="5"/>
  <c r="AD1638" i="5"/>
  <c r="AF1614" i="5"/>
  <c r="AD1614" i="5"/>
  <c r="AF1608" i="5"/>
  <c r="AD1608" i="5"/>
  <c r="AF1602" i="5"/>
  <c r="AD1602" i="5"/>
  <c r="AF1590" i="5"/>
  <c r="AD1590" i="5"/>
  <c r="AF1584" i="5"/>
  <c r="AD1584" i="5"/>
  <c r="AF1578" i="5"/>
  <c r="AD1578" i="5"/>
  <c r="AF1554" i="5"/>
  <c r="AD1554" i="5"/>
  <c r="AF1500" i="5"/>
  <c r="AD1500" i="5"/>
  <c r="AF1476" i="5"/>
  <c r="AD1476" i="5"/>
  <c r="AF1464" i="5"/>
  <c r="AF1452" i="5"/>
  <c r="AD1452" i="5"/>
  <c r="AF1446" i="5"/>
  <c r="AD1446" i="5"/>
  <c r="AF1410" i="5"/>
  <c r="AD1410" i="5"/>
  <c r="AF1398" i="5"/>
  <c r="AF1392" i="5"/>
  <c r="AD1392" i="5"/>
  <c r="AF1386" i="5"/>
  <c r="AD1386" i="5"/>
  <c r="AF1380" i="5"/>
  <c r="AD1380" i="5"/>
  <c r="AF1368" i="5"/>
  <c r="AF1356" i="5"/>
  <c r="AD1356" i="5"/>
  <c r="AF1326" i="5"/>
  <c r="AD1326" i="5"/>
  <c r="AF1314" i="5"/>
  <c r="AD1314" i="5"/>
  <c r="AF1302" i="5"/>
  <c r="AF1296" i="5"/>
  <c r="AD1296" i="5"/>
  <c r="AF1290" i="5"/>
  <c r="AD1290" i="5"/>
  <c r="AF1272" i="5"/>
  <c r="AD1272" i="5"/>
  <c r="AF1260" i="5"/>
  <c r="AD1260" i="5"/>
  <c r="AF1254" i="5"/>
  <c r="AD1254" i="5"/>
  <c r="AF1242" i="5"/>
  <c r="AD1242" i="5"/>
  <c r="AF1218" i="5"/>
  <c r="AD1218" i="5"/>
  <c r="AF1206" i="5"/>
  <c r="AD1206" i="5"/>
  <c r="AF1176" i="5"/>
  <c r="AD1176" i="5"/>
  <c r="AF1146" i="5"/>
  <c r="AD1146" i="5"/>
  <c r="AF1134" i="5"/>
  <c r="AF1116" i="5"/>
  <c r="AD1116" i="5"/>
  <c r="AF1110" i="5"/>
  <c r="AD1110" i="5"/>
  <c r="AF1098" i="5"/>
  <c r="AF1092" i="5"/>
  <c r="AF1056" i="5"/>
  <c r="AD1056" i="5"/>
  <c r="AF1032" i="5"/>
  <c r="AD1032" i="5"/>
  <c r="AF1026" i="5"/>
  <c r="AD1026" i="5"/>
  <c r="AF1020" i="5"/>
  <c r="AD1020" i="5"/>
  <c r="AF1014" i="5"/>
  <c r="AD1014" i="5"/>
  <c r="AF972" i="5"/>
  <c r="AD972" i="5"/>
  <c r="AF924" i="5"/>
  <c r="AD924" i="5"/>
  <c r="AF918" i="5"/>
  <c r="AD918" i="5"/>
  <c r="AF888" i="5"/>
  <c r="AD888" i="5"/>
  <c r="AF840" i="5"/>
  <c r="AD840" i="5"/>
  <c r="AF828" i="5"/>
  <c r="AD828" i="5"/>
  <c r="AF810" i="5"/>
  <c r="AD810" i="5"/>
  <c r="AF774" i="5"/>
  <c r="AD774" i="5"/>
  <c r="AF768" i="5"/>
  <c r="AD768" i="5"/>
  <c r="AF756" i="5"/>
  <c r="AD756" i="5"/>
  <c r="AF696" i="5"/>
  <c r="AD696" i="5"/>
  <c r="AF690" i="5"/>
  <c r="AD690" i="5"/>
  <c r="AF684" i="5"/>
  <c r="AD684" i="5"/>
  <c r="AF642" i="5"/>
  <c r="AD642" i="5"/>
  <c r="AF618" i="5"/>
  <c r="AD618" i="5"/>
  <c r="AF612" i="5"/>
  <c r="AD612" i="5"/>
  <c r="AF600" i="5"/>
  <c r="AD600" i="5"/>
  <c r="AF576" i="5"/>
  <c r="AD576" i="5"/>
  <c r="AF570" i="5"/>
  <c r="AD570" i="5"/>
  <c r="AF564" i="5"/>
  <c r="AD564" i="5"/>
  <c r="AF528" i="5"/>
  <c r="AD528" i="5"/>
  <c r="AF522" i="5"/>
  <c r="AD522" i="5"/>
  <c r="AF504" i="5"/>
  <c r="AD504" i="5"/>
  <c r="AF498" i="5"/>
  <c r="AD498" i="5"/>
  <c r="AF444" i="5"/>
  <c r="AD444" i="5"/>
  <c r="AF438" i="5"/>
  <c r="AD438" i="5"/>
  <c r="AF414" i="5"/>
  <c r="AD414" i="5"/>
  <c r="AF402" i="5"/>
  <c r="AD402" i="5"/>
  <c r="AF384" i="5"/>
  <c r="AD384" i="5"/>
  <c r="AF348" i="5"/>
  <c r="AD348" i="5"/>
  <c r="AF336" i="5"/>
  <c r="AD336" i="5"/>
  <c r="AF294" i="5"/>
  <c r="AD294" i="5"/>
  <c r="AF264" i="5"/>
  <c r="AD264" i="5"/>
  <c r="AF246" i="5"/>
  <c r="AD246" i="5"/>
  <c r="AF240" i="5"/>
  <c r="AF234" i="5"/>
  <c r="AD234" i="5"/>
  <c r="AF228" i="5"/>
  <c r="AD228" i="5"/>
  <c r="AF222" i="5"/>
  <c r="AD222" i="5"/>
  <c r="AF198" i="5"/>
  <c r="AD198" i="5"/>
  <c r="AF192" i="5"/>
  <c r="AD192" i="5"/>
  <c r="AF180" i="5"/>
  <c r="AD180" i="5"/>
  <c r="AF168" i="5"/>
  <c r="AD168" i="5"/>
  <c r="AF162" i="5"/>
  <c r="AD162" i="5"/>
  <c r="AF144" i="5"/>
  <c r="AD144" i="5"/>
  <c r="AF138" i="5"/>
  <c r="AD138" i="5"/>
  <c r="AF114" i="5"/>
  <c r="AD114" i="5"/>
  <c r="AF108" i="5"/>
  <c r="AD108" i="5"/>
  <c r="AF90" i="5"/>
  <c r="AD90" i="5"/>
  <c r="AD2350" i="5"/>
  <c r="AD2329" i="5"/>
  <c r="AD2314" i="5"/>
  <c r="AD2284" i="5"/>
  <c r="AD2248" i="5"/>
  <c r="AE2164" i="5"/>
  <c r="AE2155" i="5"/>
  <c r="AD2148" i="5"/>
  <c r="AE2132" i="5"/>
  <c r="AE2125" i="5"/>
  <c r="AE2118" i="5"/>
  <c r="AE2088" i="5"/>
  <c r="AE2074" i="5"/>
  <c r="AD2068" i="5"/>
  <c r="AD2061" i="5"/>
  <c r="AD2054" i="5"/>
  <c r="AE2046" i="5"/>
  <c r="AD2037" i="5"/>
  <c r="AE2020" i="5"/>
  <c r="AD2014" i="5"/>
  <c r="AE1999" i="5"/>
  <c r="AE1993" i="5"/>
  <c r="AE1986" i="5"/>
  <c r="AE1971" i="5"/>
  <c r="AE1964" i="5"/>
  <c r="AE1957" i="5"/>
  <c r="AD1942" i="5"/>
  <c r="AD1910" i="5"/>
  <c r="C15" i="7" s="1"/>
  <c r="AE1864" i="5"/>
  <c r="AE1776" i="5"/>
  <c r="AD1561" i="5"/>
  <c r="AD1398" i="5"/>
  <c r="AE1351" i="5"/>
  <c r="AE1309" i="5"/>
  <c r="AE1267" i="5"/>
  <c r="AE1179" i="5"/>
  <c r="AE1135" i="5"/>
  <c r="AD1092" i="5"/>
  <c r="AE1046" i="5"/>
  <c r="AE826" i="5"/>
  <c r="AD240" i="5"/>
  <c r="AG2249" i="5"/>
  <c r="AG2243" i="5"/>
  <c r="AG2237" i="5"/>
  <c r="AG2231" i="5"/>
  <c r="AG2225" i="5"/>
  <c r="AG2219" i="5"/>
  <c r="AG2201" i="5"/>
  <c r="AG2195" i="5"/>
  <c r="AG2189" i="5"/>
  <c r="AG2183" i="5"/>
  <c r="AG2177" i="5"/>
  <c r="AG2171" i="5"/>
  <c r="AG2165" i="5"/>
  <c r="AG2153" i="5"/>
  <c r="AG2135" i="5"/>
  <c r="AG2129" i="5"/>
  <c r="AG2123" i="5"/>
  <c r="AG2117" i="5"/>
  <c r="AG2111" i="5"/>
  <c r="AG2105" i="5"/>
  <c r="AG2093" i="5"/>
  <c r="AG2087" i="5"/>
  <c r="AG2081" i="5"/>
  <c r="AG2069" i="5"/>
  <c r="AG2063" i="5"/>
  <c r="AG2057" i="5"/>
  <c r="AG2039" i="5"/>
  <c r="AG2021" i="5"/>
  <c r="AG2015" i="5"/>
  <c r="AG2003" i="5"/>
  <c r="AG1997" i="5"/>
  <c r="AG1991" i="5"/>
  <c r="AG1979" i="5"/>
  <c r="AG1973" i="5"/>
  <c r="AG1967" i="5"/>
  <c r="AG1955" i="5"/>
  <c r="AG1943" i="5"/>
  <c r="AG1937" i="5"/>
  <c r="AG1919" i="5"/>
  <c r="AE1919" i="5"/>
  <c r="AG1913" i="5"/>
  <c r="AE1913" i="5"/>
  <c r="AG1907" i="5"/>
  <c r="AE1907" i="5"/>
  <c r="AG1901" i="5"/>
  <c r="AE1901" i="5"/>
  <c r="AG1895" i="5"/>
  <c r="AE1895" i="5"/>
  <c r="AG1889" i="5"/>
  <c r="AE1889" i="5"/>
  <c r="AG1883" i="5"/>
  <c r="AE1883" i="5"/>
  <c r="AG1877" i="5"/>
  <c r="AE1877" i="5"/>
  <c r="AG1865" i="5"/>
  <c r="AE1865" i="5"/>
  <c r="AG1847" i="5"/>
  <c r="AE1847" i="5"/>
  <c r="AG1829" i="5"/>
  <c r="AE1829" i="5"/>
  <c r="AG1823" i="5"/>
  <c r="AE1823" i="5"/>
  <c r="AG1817" i="5"/>
  <c r="AE1817" i="5"/>
  <c r="AG1811" i="5"/>
  <c r="AG1805" i="5"/>
  <c r="AE1805" i="5"/>
  <c r="AG1799" i="5"/>
  <c r="AE1799" i="5"/>
  <c r="AG1793" i="5"/>
  <c r="AE1793" i="5"/>
  <c r="AG1781" i="5"/>
  <c r="AE1781" i="5"/>
  <c r="AG1775" i="5"/>
  <c r="AG1757" i="5"/>
  <c r="AE1757" i="5"/>
  <c r="AG1751" i="5"/>
  <c r="AG1745" i="5"/>
  <c r="AG1739" i="5"/>
  <c r="AG1727" i="5"/>
  <c r="AE1727" i="5"/>
  <c r="AG1721" i="5"/>
  <c r="AE1721" i="5"/>
  <c r="AG1715" i="5"/>
  <c r="AE1715" i="5"/>
  <c r="AG1709" i="5"/>
  <c r="AE1709" i="5"/>
  <c r="AG1691" i="5"/>
  <c r="AE1691" i="5"/>
  <c r="AG1685" i="5"/>
  <c r="AE1685" i="5"/>
  <c r="AG1679" i="5"/>
  <c r="AE1679" i="5"/>
  <c r="AG1673" i="5"/>
  <c r="AE1673" i="5"/>
  <c r="AG1667" i="5"/>
  <c r="AE1667" i="5"/>
  <c r="AG1661" i="5"/>
  <c r="AE1661" i="5"/>
  <c r="AG1655" i="5"/>
  <c r="AE1655" i="5"/>
  <c r="AG1649" i="5"/>
  <c r="AE1649" i="5"/>
  <c r="AG1643" i="5"/>
  <c r="AE1643" i="5"/>
  <c r="D21" i="7" s="1"/>
  <c r="AG1637" i="5"/>
  <c r="AE1637" i="5"/>
  <c r="AG1631" i="5"/>
  <c r="AE1631" i="5"/>
  <c r="AG1625" i="5"/>
  <c r="AE1625" i="5"/>
  <c r="AG1619" i="5"/>
  <c r="AE1619" i="5"/>
  <c r="AG1613" i="5"/>
  <c r="AG1607" i="5"/>
  <c r="AE1607" i="5"/>
  <c r="AG1595" i="5"/>
  <c r="AE1595" i="5"/>
  <c r="AG1583" i="5"/>
  <c r="AE1583" i="5"/>
  <c r="AG1577" i="5"/>
  <c r="AE1577" i="5"/>
  <c r="AG1571" i="5"/>
  <c r="AE1571" i="5"/>
  <c r="AG1547" i="5"/>
  <c r="AE1547" i="5"/>
  <c r="AG1541" i="5"/>
  <c r="AE1541" i="5"/>
  <c r="AG1535" i="5"/>
  <c r="AE1535" i="5"/>
  <c r="AG1529" i="5"/>
  <c r="AE1529" i="5"/>
  <c r="AG1511" i="5"/>
  <c r="AG1505" i="5"/>
  <c r="AG1499" i="5"/>
  <c r="AE1499" i="5"/>
  <c r="AG1493" i="5"/>
  <c r="AE1493" i="5"/>
  <c r="AG1487" i="5"/>
  <c r="AE1487" i="5"/>
  <c r="AG1481" i="5"/>
  <c r="AE1481" i="5"/>
  <c r="AG1475" i="5"/>
  <c r="AE1475" i="5"/>
  <c r="AG1463" i="5"/>
  <c r="AE1463" i="5"/>
  <c r="AG1457" i="5"/>
  <c r="AE1457" i="5"/>
  <c r="AG1451" i="5"/>
  <c r="AE1451" i="5"/>
  <c r="AG1445" i="5"/>
  <c r="AE1445" i="5"/>
  <c r="AG1433" i="5"/>
  <c r="AE1433" i="5"/>
  <c r="AG1427" i="5"/>
  <c r="AE1427" i="5"/>
  <c r="AG1421" i="5"/>
  <c r="AE1421" i="5"/>
  <c r="AG1415" i="5"/>
  <c r="AE1415" i="5"/>
  <c r="AG1409" i="5"/>
  <c r="AE1409" i="5"/>
  <c r="AG1403" i="5"/>
  <c r="AE1403" i="5"/>
  <c r="AG1397" i="5"/>
  <c r="AE1397" i="5"/>
  <c r="AG1391" i="5"/>
  <c r="AG1379" i="5"/>
  <c r="AE1379" i="5"/>
  <c r="AG1367" i="5"/>
  <c r="AE1367" i="5"/>
  <c r="AG1349" i="5"/>
  <c r="AE1349" i="5"/>
  <c r="AG1343" i="5"/>
  <c r="AE1343" i="5"/>
  <c r="AG1331" i="5"/>
  <c r="AE1331" i="5"/>
  <c r="AG1325" i="5"/>
  <c r="AE1325" i="5"/>
  <c r="AG1313" i="5"/>
  <c r="AE1313" i="5"/>
  <c r="AG1301" i="5"/>
  <c r="AE1301" i="5"/>
  <c r="AG1295" i="5"/>
  <c r="AE1295" i="5"/>
  <c r="AG1289" i="5"/>
  <c r="AE1289" i="5"/>
  <c r="AG1283" i="5"/>
  <c r="AE1283" i="5"/>
  <c r="AG1277" i="5"/>
  <c r="AE1277" i="5"/>
  <c r="AG1265" i="5"/>
  <c r="AE1265" i="5"/>
  <c r="AG1259" i="5"/>
  <c r="AG1241" i="5"/>
  <c r="AE1241" i="5"/>
  <c r="AG1223" i="5"/>
  <c r="AG1217" i="5"/>
  <c r="AE1217" i="5"/>
  <c r="AG1211" i="5"/>
  <c r="AE1211" i="5"/>
  <c r="AG1205" i="5"/>
  <c r="AE1205" i="5"/>
  <c r="AG1187" i="5"/>
  <c r="AE1187" i="5"/>
  <c r="AG1181" i="5"/>
  <c r="AE1181" i="5"/>
  <c r="AG1163" i="5"/>
  <c r="AG1157" i="5"/>
  <c r="AE1157" i="5"/>
  <c r="AG1151" i="5"/>
  <c r="AE1151" i="5"/>
  <c r="AG1145" i="5"/>
  <c r="AE1145" i="5"/>
  <c r="AG1139" i="5"/>
  <c r="AE1139" i="5"/>
  <c r="AG1127" i="5"/>
  <c r="AE1127" i="5"/>
  <c r="AG1121" i="5"/>
  <c r="AG1115" i="5"/>
  <c r="AE1115" i="5"/>
  <c r="AG1109" i="5"/>
  <c r="AE1109" i="5"/>
  <c r="D33" i="7" s="1"/>
  <c r="AG1103" i="5"/>
  <c r="AE1103" i="5"/>
  <c r="AG1097" i="5"/>
  <c r="AE1097" i="5"/>
  <c r="AG1091" i="5"/>
  <c r="AE1091" i="5"/>
  <c r="AG1085" i="5"/>
  <c r="AE1085" i="5"/>
  <c r="AG1079" i="5"/>
  <c r="AE1079" i="5"/>
  <c r="AG1073" i="5"/>
  <c r="AE1073" i="5"/>
  <c r="AG1061" i="5"/>
  <c r="AG1055" i="5"/>
  <c r="AE1055" i="5"/>
  <c r="AG1037" i="5"/>
  <c r="AE1037" i="5"/>
  <c r="AG1031" i="5"/>
  <c r="AG1019" i="5"/>
  <c r="AG1013" i="5"/>
  <c r="AG1007" i="5"/>
  <c r="AE1007" i="5"/>
  <c r="AG1001" i="5"/>
  <c r="AE1001" i="5"/>
  <c r="AG989" i="5"/>
  <c r="AE989" i="5"/>
  <c r="AG971" i="5"/>
  <c r="AG947" i="5"/>
  <c r="AE947" i="5"/>
  <c r="AG941" i="5"/>
  <c r="AE941" i="5"/>
  <c r="AG935" i="5"/>
  <c r="AE935" i="5"/>
  <c r="AG917" i="5"/>
  <c r="AE917" i="5"/>
  <c r="AG905" i="5"/>
  <c r="AE905" i="5"/>
  <c r="AG899" i="5"/>
  <c r="AE899" i="5"/>
  <c r="AG893" i="5"/>
  <c r="AE893" i="5"/>
  <c r="AG881" i="5"/>
  <c r="AE881" i="5"/>
  <c r="AG875" i="5"/>
  <c r="AE875" i="5"/>
  <c r="AG857" i="5"/>
  <c r="AE857" i="5"/>
  <c r="AG845" i="5"/>
  <c r="AE845" i="5"/>
  <c r="AG839" i="5"/>
  <c r="AE839" i="5"/>
  <c r="AG833" i="5"/>
  <c r="AE833" i="5"/>
  <c r="AG827" i="5"/>
  <c r="AE827" i="5"/>
  <c r="AG815" i="5"/>
  <c r="AE815" i="5"/>
  <c r="AG803" i="5"/>
  <c r="AE803" i="5"/>
  <c r="AG797" i="5"/>
  <c r="AE797" i="5"/>
  <c r="AG791" i="5"/>
  <c r="AE791" i="5"/>
  <c r="AG785" i="5"/>
  <c r="AE785" i="5"/>
  <c r="AG779" i="5"/>
  <c r="AE779" i="5"/>
  <c r="AG773" i="5"/>
  <c r="AE773" i="5"/>
  <c r="AG767" i="5"/>
  <c r="AE767" i="5"/>
  <c r="AG761" i="5"/>
  <c r="AE761" i="5"/>
  <c r="AG755" i="5"/>
  <c r="AE755" i="5"/>
  <c r="AG749" i="5"/>
  <c r="AE749" i="5"/>
  <c r="AG737" i="5"/>
  <c r="AE737" i="5"/>
  <c r="AG725" i="5"/>
  <c r="AE725" i="5"/>
  <c r="AG719" i="5"/>
  <c r="AE719" i="5"/>
  <c r="AG713" i="5"/>
  <c r="AE713" i="5"/>
  <c r="AG707" i="5"/>
  <c r="AE707" i="5"/>
  <c r="AG701" i="5"/>
  <c r="AE701" i="5"/>
  <c r="AG695" i="5"/>
  <c r="AE695" i="5"/>
  <c r="AG689" i="5"/>
  <c r="AE689" i="5"/>
  <c r="AG683" i="5"/>
  <c r="AE683" i="5"/>
  <c r="AG665" i="5"/>
  <c r="AE665" i="5"/>
  <c r="AG653" i="5"/>
  <c r="AE653" i="5"/>
  <c r="AG647" i="5"/>
  <c r="AE647" i="5"/>
  <c r="AG635" i="5"/>
  <c r="AE635" i="5"/>
  <c r="AG629" i="5"/>
  <c r="AE629" i="5"/>
  <c r="AG623" i="5"/>
  <c r="AE623" i="5"/>
  <c r="AG617" i="5"/>
  <c r="AE617" i="5"/>
  <c r="AG605" i="5"/>
  <c r="AE605" i="5"/>
  <c r="AG599" i="5"/>
  <c r="AE599" i="5"/>
  <c r="AG593" i="5"/>
  <c r="AE593" i="5"/>
  <c r="AG587" i="5"/>
  <c r="AE587" i="5"/>
  <c r="AG581" i="5"/>
  <c r="AE581" i="5"/>
  <c r="AG569" i="5"/>
  <c r="AG551" i="5"/>
  <c r="AE551" i="5"/>
  <c r="AG545" i="5"/>
  <c r="AE545" i="5"/>
  <c r="AG539" i="5"/>
  <c r="AE539" i="5"/>
  <c r="AG533" i="5"/>
  <c r="AE533" i="5"/>
  <c r="AG515" i="5"/>
  <c r="AE515" i="5"/>
  <c r="AG509" i="5"/>
  <c r="AE509" i="5"/>
  <c r="AG503" i="5"/>
  <c r="AE503" i="5"/>
  <c r="AG497" i="5"/>
  <c r="AE497" i="5"/>
  <c r="AG485" i="5"/>
  <c r="AE485" i="5"/>
  <c r="AG473" i="5"/>
  <c r="AG461" i="5"/>
  <c r="AE461" i="5"/>
  <c r="AG443" i="5"/>
  <c r="AG437" i="5"/>
  <c r="AE437" i="5"/>
  <c r="AG431" i="5"/>
  <c r="AE431" i="5"/>
  <c r="AG425" i="5"/>
  <c r="AE425" i="5"/>
  <c r="AG419" i="5"/>
  <c r="AE419" i="5"/>
  <c r="AG407" i="5"/>
  <c r="AE407" i="5"/>
  <c r="AG401" i="5"/>
  <c r="AE401" i="5"/>
  <c r="AG389" i="5"/>
  <c r="AE389" i="5"/>
  <c r="AG377" i="5"/>
  <c r="AE377" i="5"/>
  <c r="AG347" i="5"/>
  <c r="AE347" i="5"/>
  <c r="AG335" i="5"/>
  <c r="AE335" i="5"/>
  <c r="AG329" i="5"/>
  <c r="AG323" i="5"/>
  <c r="AE323" i="5"/>
  <c r="AG317" i="5"/>
  <c r="AE317" i="5"/>
  <c r="AG299" i="5"/>
  <c r="AE299" i="5"/>
  <c r="AG287" i="5"/>
  <c r="AE287" i="5"/>
  <c r="AG275" i="5"/>
  <c r="AE275" i="5"/>
  <c r="AG263" i="5"/>
  <c r="AE263" i="5"/>
  <c r="AG257" i="5"/>
  <c r="AE257" i="5"/>
  <c r="AG251" i="5"/>
  <c r="AE251" i="5"/>
  <c r="AG239" i="5"/>
  <c r="AE239" i="5"/>
  <c r="AG233" i="5"/>
  <c r="AE233" i="5"/>
  <c r="AG227" i="5"/>
  <c r="AE227" i="5"/>
  <c r="AG221" i="5"/>
  <c r="AE221" i="5"/>
  <c r="AG209" i="5"/>
  <c r="AE209" i="5"/>
  <c r="AG203" i="5"/>
  <c r="AE203" i="5"/>
  <c r="AG197" i="5"/>
  <c r="AE197" i="5"/>
  <c r="AG191" i="5"/>
  <c r="AE191" i="5"/>
  <c r="AG185" i="5"/>
  <c r="AE185" i="5"/>
  <c r="AG173" i="5"/>
  <c r="AE173" i="5"/>
  <c r="AG161" i="5"/>
  <c r="AE161" i="5"/>
  <c r="AG149" i="5"/>
  <c r="AE149" i="5"/>
  <c r="AG131" i="5"/>
  <c r="AE131" i="5"/>
  <c r="AG125" i="5"/>
  <c r="AE125" i="5"/>
  <c r="AG119" i="5"/>
  <c r="AE119" i="5"/>
  <c r="AG107" i="5"/>
  <c r="AE107" i="5"/>
  <c r="AG101" i="5"/>
  <c r="AE101" i="5"/>
  <c r="AG89" i="5"/>
  <c r="AE89" i="5"/>
  <c r="AG83" i="5"/>
  <c r="AE83" i="5"/>
  <c r="AG77" i="5"/>
  <c r="AE77" i="5"/>
  <c r="AG71" i="5"/>
  <c r="AE71" i="5"/>
  <c r="AG59" i="5"/>
  <c r="AE59" i="5"/>
  <c r="AG53" i="5"/>
  <c r="AE53" i="5"/>
  <c r="AG47" i="5"/>
  <c r="AE47" i="5"/>
  <c r="AG41" i="5"/>
  <c r="AE41" i="5"/>
  <c r="AG35" i="5"/>
  <c r="AE35" i="5"/>
  <c r="AG29" i="5"/>
  <c r="AE29" i="5"/>
  <c r="AG11" i="5"/>
  <c r="AE11" i="5"/>
  <c r="AG5" i="5"/>
  <c r="AE5" i="5"/>
  <c r="AD2413" i="5"/>
  <c r="AD2383" i="5"/>
  <c r="AD2356" i="5"/>
  <c r="AE2219" i="5"/>
  <c r="AD2204" i="5"/>
  <c r="AD2197" i="5"/>
  <c r="AE2177" i="5"/>
  <c r="D9" i="7" s="1"/>
  <c r="AE2139" i="5"/>
  <c r="AE2110" i="5"/>
  <c r="AE2103" i="5"/>
  <c r="AE2095" i="5"/>
  <c r="AE2081" i="5"/>
  <c r="AE2067" i="5"/>
  <c r="AE2060" i="5"/>
  <c r="AE2053" i="5"/>
  <c r="AD2036" i="5"/>
  <c r="AD2013" i="5"/>
  <c r="AE2006" i="5"/>
  <c r="AE1978" i="5"/>
  <c r="AD1941" i="5"/>
  <c r="AE1933" i="5"/>
  <c r="AE1903" i="5"/>
  <c r="AE1863" i="5"/>
  <c r="AE1775" i="5"/>
  <c r="AE1689" i="5"/>
  <c r="AE1605" i="5"/>
  <c r="AE1350" i="5"/>
  <c r="AE1308" i="5"/>
  <c r="AE1266" i="5"/>
  <c r="AD1222" i="5"/>
  <c r="AD1178" i="5"/>
  <c r="AD1134" i="5"/>
  <c r="AE1045" i="5"/>
  <c r="AE949" i="5"/>
  <c r="AE692" i="5"/>
  <c r="AE562" i="5"/>
  <c r="AE412" i="5"/>
  <c r="AE238" i="5"/>
  <c r="AF1923" i="5"/>
  <c r="Z2230" i="8" l="1"/>
  <c r="AB2230" i="8" s="1"/>
  <c r="Y2230" i="8"/>
  <c r="AA2230" i="8" s="1"/>
  <c r="Z208" i="8"/>
  <c r="Y208" i="8"/>
  <c r="AA208" i="8" s="1"/>
  <c r="AC208" i="8" s="1"/>
  <c r="Z2349" i="8"/>
  <c r="AB2349" i="8" s="1"/>
  <c r="Y2349" i="8"/>
  <c r="AA2349" i="8" s="1"/>
  <c r="AC2349" i="8" s="1"/>
  <c r="Z172" i="8"/>
  <c r="Y172" i="8"/>
  <c r="AA172" i="8" s="1"/>
  <c r="AC172" i="8" s="1"/>
  <c r="Z1983" i="8"/>
  <c r="AB1983" i="8" s="1"/>
  <c r="Y1983" i="8"/>
  <c r="AA1983" i="8" s="1"/>
  <c r="Z1618" i="8"/>
  <c r="Y1618" i="8"/>
  <c r="AA1618" i="8" s="1"/>
  <c r="AC1618" i="8" s="1"/>
  <c r="Z2206" i="8"/>
  <c r="Y2206" i="8"/>
  <c r="AA2206" i="8" s="1"/>
  <c r="AC2206" i="8" s="1"/>
  <c r="Z1552" i="8"/>
  <c r="Y1552" i="8"/>
  <c r="AA1552" i="8" s="1"/>
  <c r="AC1552" i="8" s="1"/>
  <c r="Z2013" i="8"/>
  <c r="AB2013" i="8" s="1"/>
  <c r="Y2013" i="8"/>
  <c r="AA2013" i="8" s="1"/>
  <c r="Z2337" i="8"/>
  <c r="Y2337" i="8"/>
  <c r="AA2337" i="8" s="1"/>
  <c r="AC2337" i="8" s="1"/>
  <c r="Z2338" i="8"/>
  <c r="Y2338" i="8"/>
  <c r="AA2338" i="8" s="1"/>
  <c r="AC2338" i="8" s="1"/>
  <c r="Z616" i="8"/>
  <c r="AB616" i="8" s="1"/>
  <c r="Y616" i="8"/>
  <c r="AA616" i="8" s="1"/>
  <c r="AC616" i="8" s="1"/>
  <c r="Z1876" i="8"/>
  <c r="Y1876" i="8"/>
  <c r="AA1876" i="8" s="1"/>
  <c r="AC1876" i="8" s="1"/>
  <c r="Y1918" i="8"/>
  <c r="AA1918" i="8" s="1"/>
  <c r="AC1918" i="8" s="1"/>
  <c r="Z1918" i="8"/>
  <c r="AB1918" i="8" s="1"/>
  <c r="Z2350" i="8"/>
  <c r="AB2350" i="8" s="1"/>
  <c r="Y2350" i="8"/>
  <c r="AA2350" i="8" s="1"/>
  <c r="Z1198" i="8"/>
  <c r="AB1198" i="8" s="1"/>
  <c r="Y1198" i="8"/>
  <c r="AA1198" i="8" s="1"/>
  <c r="AC1198" i="8" s="1"/>
  <c r="Z1186" i="8"/>
  <c r="Y1186" i="8"/>
  <c r="AA1186" i="8" s="1"/>
  <c r="AC1186" i="8" s="1"/>
  <c r="Z1162" i="8"/>
  <c r="AB1162" i="8" s="1"/>
  <c r="Y1162" i="8"/>
  <c r="AA1162" i="8" s="1"/>
  <c r="Z244" i="8"/>
  <c r="AB244" i="8" s="1"/>
  <c r="Y244" i="8"/>
  <c r="AA244" i="8" s="1"/>
  <c r="Y2194" i="8"/>
  <c r="AA2194" i="8" s="1"/>
  <c r="AC2194" i="8" s="1"/>
  <c r="Z2194" i="8"/>
  <c r="Z1935" i="8"/>
  <c r="AB1935" i="8" s="1"/>
  <c r="Y1935" i="8"/>
  <c r="AA1935" i="8" s="1"/>
  <c r="Z1875" i="8"/>
  <c r="AB1875" i="8" s="1"/>
  <c r="Y1875" i="8"/>
  <c r="AA1875" i="8" s="1"/>
  <c r="Z2301" i="8"/>
  <c r="Y2301" i="8"/>
  <c r="AA2301" i="8" s="1"/>
  <c r="AC2301" i="8" s="1"/>
  <c r="Z232" i="8"/>
  <c r="AB232" i="8" s="1"/>
  <c r="Y232" i="8"/>
  <c r="AA232" i="8" s="1"/>
  <c r="Z256" i="8"/>
  <c r="Y256" i="8"/>
  <c r="AA256" i="8" s="1"/>
  <c r="AC256" i="8" s="1"/>
  <c r="Z268" i="8"/>
  <c r="Y268" i="8"/>
  <c r="AA268" i="8" s="1"/>
  <c r="AC268" i="8" s="1"/>
  <c r="AD61" i="8"/>
  <c r="U2359" i="8"/>
  <c r="V2359" i="8" s="1"/>
  <c r="X2359" i="8" s="1"/>
  <c r="AD2357" i="8"/>
  <c r="U2061" i="8"/>
  <c r="V2061" i="8" s="1"/>
  <c r="X2061" i="8" s="1"/>
  <c r="AD2125" i="8"/>
  <c r="AE1310" i="8"/>
  <c r="AD1913" i="8"/>
  <c r="AE1593" i="8"/>
  <c r="AD1273" i="8"/>
  <c r="AD829" i="8"/>
  <c r="U815" i="8"/>
  <c r="V815" i="8" s="1"/>
  <c r="X815" i="8" s="1"/>
  <c r="U194" i="8"/>
  <c r="V194" i="8" s="1"/>
  <c r="X194" i="8" s="1"/>
  <c r="U2294" i="8"/>
  <c r="V2294" i="8" s="1"/>
  <c r="X2294" i="8" s="1"/>
  <c r="Y2294" i="8" s="1"/>
  <c r="AA2294" i="8" s="1"/>
  <c r="AD2101" i="8"/>
  <c r="U2062" i="8"/>
  <c r="V2062" i="8" s="1"/>
  <c r="X2062" i="8" s="1"/>
  <c r="AD1323" i="8"/>
  <c r="AD954" i="8"/>
  <c r="AD788" i="8"/>
  <c r="U684" i="8"/>
  <c r="V684" i="8" s="1"/>
  <c r="X684" i="8" s="1"/>
  <c r="AD812" i="8"/>
  <c r="AD2365" i="8"/>
  <c r="AD1699" i="8"/>
  <c r="U1531" i="8"/>
  <c r="V1531" i="8" s="1"/>
  <c r="X1531" i="8" s="1"/>
  <c r="AD1210" i="8"/>
  <c r="AE1238" i="8"/>
  <c r="AD1127" i="8"/>
  <c r="U592" i="8"/>
  <c r="V592" i="8" s="1"/>
  <c r="X592" i="8" s="1"/>
  <c r="AD824" i="8"/>
  <c r="AD85" i="8"/>
  <c r="AD9" i="8"/>
  <c r="AE1043" i="8"/>
  <c r="AD1115" i="8"/>
  <c r="AD799" i="8"/>
  <c r="AD968" i="8"/>
  <c r="U970" i="8"/>
  <c r="V970" i="8" s="1"/>
  <c r="X970" i="8" s="1"/>
  <c r="U959" i="8"/>
  <c r="V959" i="8" s="1"/>
  <c r="X959" i="8" s="1"/>
  <c r="U580" i="8"/>
  <c r="V580" i="8" s="1"/>
  <c r="X580" i="8" s="1"/>
  <c r="U686" i="8"/>
  <c r="V686" i="8" s="1"/>
  <c r="X686" i="8" s="1"/>
  <c r="AD432" i="8"/>
  <c r="U2051" i="8"/>
  <c r="V2051" i="8" s="1"/>
  <c r="X2051" i="8" s="1"/>
  <c r="AE1556" i="8"/>
  <c r="U1471" i="8"/>
  <c r="V1471" i="8" s="1"/>
  <c r="X1471" i="8" s="1"/>
  <c r="U1399" i="8"/>
  <c r="V1399" i="8" s="1"/>
  <c r="X1399" i="8" s="1"/>
  <c r="AD1274" i="8"/>
  <c r="AE1092" i="8"/>
  <c r="AD1104" i="8"/>
  <c r="AD1031" i="8"/>
  <c r="AD1082" i="8"/>
  <c r="U1084" i="8"/>
  <c r="V1084" i="8" s="1"/>
  <c r="X1084" i="8" s="1"/>
  <c r="AI2464" i="8"/>
  <c r="AD908" i="8"/>
  <c r="AE809" i="8"/>
  <c r="U638" i="8"/>
  <c r="V638" i="8" s="1"/>
  <c r="X638" i="8" s="1"/>
  <c r="AD551" i="8"/>
  <c r="AE2149" i="8"/>
  <c r="AD1502" i="8"/>
  <c r="AD895" i="8"/>
  <c r="U779" i="8"/>
  <c r="V779" i="8" s="1"/>
  <c r="X779" i="8" s="1"/>
  <c r="AD785" i="8"/>
  <c r="U651" i="8"/>
  <c r="V651" i="8" s="1"/>
  <c r="X651" i="8" s="1"/>
  <c r="U1327" i="8"/>
  <c r="V1327" i="8" s="1"/>
  <c r="X1327" i="8" s="1"/>
  <c r="U1167" i="8"/>
  <c r="V1167" i="8" s="1"/>
  <c r="X1167" i="8" s="1"/>
  <c r="AD991" i="8"/>
  <c r="U674" i="8"/>
  <c r="V674" i="8" s="1"/>
  <c r="X674" i="8" s="1"/>
  <c r="U1690" i="8"/>
  <c r="V1690" i="8" s="1"/>
  <c r="X1690" i="8" s="1"/>
  <c r="U1967" i="8"/>
  <c r="V1967" i="8" s="1"/>
  <c r="X1967" i="8" s="1"/>
  <c r="U95" i="8"/>
  <c r="V95" i="8" s="1"/>
  <c r="X95" i="8" s="1"/>
  <c r="U2003" i="8"/>
  <c r="V2003" i="8" s="1"/>
  <c r="X2003" i="8" s="1"/>
  <c r="AD1080" i="8"/>
  <c r="U1936" i="8"/>
  <c r="V1936" i="8" s="1"/>
  <c r="X1936" i="8" s="1"/>
  <c r="Z2424" i="8"/>
  <c r="AB2424" i="8" s="1"/>
  <c r="Y2424" i="8"/>
  <c r="AA2424" i="8" s="1"/>
  <c r="Z2303" i="8"/>
  <c r="AB2303" i="8" s="1"/>
  <c r="Y2303" i="8"/>
  <c r="AA2303" i="8" s="1"/>
  <c r="Y2065" i="8"/>
  <c r="AA2065" i="8" s="1"/>
  <c r="AC2065" i="8" s="1"/>
  <c r="Z2065" i="8"/>
  <c r="Y2088" i="8"/>
  <c r="AA2088" i="8" s="1"/>
  <c r="AC2088" i="8" s="1"/>
  <c r="Z2088" i="8"/>
  <c r="Z1883" i="8"/>
  <c r="Y1883" i="8"/>
  <c r="AA1883" i="8" s="1"/>
  <c r="AC1883" i="8" s="1"/>
  <c r="Z1433" i="8"/>
  <c r="Y1433" i="8"/>
  <c r="AA1433" i="8" s="1"/>
  <c r="AC1433" i="8" s="1"/>
  <c r="Y1132" i="8"/>
  <c r="AA1132" i="8" s="1"/>
  <c r="AC1132" i="8" s="1"/>
  <c r="Z1132" i="8"/>
  <c r="Z1006" i="8"/>
  <c r="AB1006" i="8" s="1"/>
  <c r="Y1006" i="8"/>
  <c r="AA1006" i="8" s="1"/>
  <c r="Z2382" i="8"/>
  <c r="Y2382" i="8"/>
  <c r="AA2382" i="8" s="1"/>
  <c r="AC2382" i="8" s="1"/>
  <c r="Z2208" i="8"/>
  <c r="AB2208" i="8" s="1"/>
  <c r="Y2208" i="8"/>
  <c r="AA2208" i="8" s="1"/>
  <c r="Z2183" i="8"/>
  <c r="Y2183" i="8"/>
  <c r="AA2183" i="8" s="1"/>
  <c r="AC2183" i="8" s="1"/>
  <c r="Z2017" i="8"/>
  <c r="Y2017" i="8"/>
  <c r="AA2017" i="8" s="1"/>
  <c r="AC2017" i="8" s="1"/>
  <c r="Z2094" i="8"/>
  <c r="AB2094" i="8" s="1"/>
  <c r="Y2094" i="8"/>
  <c r="AA2094" i="8" s="1"/>
  <c r="Z1827" i="8"/>
  <c r="Y1827" i="8"/>
  <c r="AA1827" i="8" s="1"/>
  <c r="AC1827" i="8" s="1"/>
  <c r="Z1509" i="8"/>
  <c r="Y1509" i="8"/>
  <c r="AA1509" i="8" s="1"/>
  <c r="AC1509" i="8" s="1"/>
  <c r="Y1388" i="8"/>
  <c r="AA1388" i="8" s="1"/>
  <c r="AC1388" i="8" s="1"/>
  <c r="Z1388" i="8"/>
  <c r="Z1282" i="8"/>
  <c r="Y1282" i="8"/>
  <c r="AA1282" i="8" s="1"/>
  <c r="AC1282" i="8" s="1"/>
  <c r="Z2277" i="8"/>
  <c r="AB2277" i="8" s="1"/>
  <c r="Y2277" i="8"/>
  <c r="AA2277" i="8" s="1"/>
  <c r="Z1648" i="8"/>
  <c r="Y1648" i="8"/>
  <c r="AA1648" i="8" s="1"/>
  <c r="AC1648" i="8" s="1"/>
  <c r="Z1625" i="8"/>
  <c r="Y1625" i="8"/>
  <c r="AA1625" i="8" s="1"/>
  <c r="AC1625" i="8" s="1"/>
  <c r="Z1504" i="8"/>
  <c r="Y1504" i="8"/>
  <c r="AA1504" i="8" s="1"/>
  <c r="AC1504" i="8" s="1"/>
  <c r="Z1061" i="8"/>
  <c r="Y1061" i="8"/>
  <c r="AA1061" i="8" s="1"/>
  <c r="AC1061" i="8" s="1"/>
  <c r="Y2408" i="8"/>
  <c r="AA2408" i="8" s="1"/>
  <c r="AC2408" i="8" s="1"/>
  <c r="Z2408" i="8"/>
  <c r="Z2423" i="8"/>
  <c r="Y2423" i="8"/>
  <c r="AA2423" i="8" s="1"/>
  <c r="AC2423" i="8" s="1"/>
  <c r="Z2343" i="8"/>
  <c r="Y2343" i="8"/>
  <c r="AA2343" i="8" s="1"/>
  <c r="AC2343" i="8" s="1"/>
  <c r="Y1872" i="8"/>
  <c r="AA1872" i="8" s="1"/>
  <c r="AC1872" i="8" s="1"/>
  <c r="Z1872" i="8"/>
  <c r="Z1878" i="8"/>
  <c r="AB1878" i="8" s="1"/>
  <c r="Y1878" i="8"/>
  <c r="AA1878" i="8" s="1"/>
  <c r="Z1590" i="8"/>
  <c r="AB1590" i="8" s="1"/>
  <c r="Y1590" i="8"/>
  <c r="AA1590" i="8" s="1"/>
  <c r="Z1215" i="8"/>
  <c r="Y1215" i="8"/>
  <c r="AA1215" i="8" s="1"/>
  <c r="AC1215" i="8" s="1"/>
  <c r="Z1120" i="8"/>
  <c r="Y1120" i="8"/>
  <c r="AA1120" i="8" s="1"/>
  <c r="AC1120" i="8" s="1"/>
  <c r="Z2411" i="8"/>
  <c r="Y2411" i="8"/>
  <c r="AA2411" i="8" s="1"/>
  <c r="AC2411" i="8" s="1"/>
  <c r="Z2305" i="8"/>
  <c r="Y2305" i="8"/>
  <c r="AA2305" i="8" s="1"/>
  <c r="AC2305" i="8" s="1"/>
  <c r="Z1989" i="8"/>
  <c r="Y1989" i="8"/>
  <c r="AA1989" i="8" s="1"/>
  <c r="AC1989" i="8" s="1"/>
  <c r="Z1481" i="8"/>
  <c r="Y1481" i="8"/>
  <c r="AA1481" i="8" s="1"/>
  <c r="AC1481" i="8" s="1"/>
  <c r="Z1301" i="8"/>
  <c r="Y1301" i="8"/>
  <c r="AA1301" i="8" s="1"/>
  <c r="AC1301" i="8" s="1"/>
  <c r="Z1949" i="8"/>
  <c r="AB1949" i="8" s="1"/>
  <c r="Y1949" i="8"/>
  <c r="AA1949" i="8" s="1"/>
  <c r="Z1414" i="8"/>
  <c r="Y1414" i="8"/>
  <c r="AA1414" i="8" s="1"/>
  <c r="AC1414" i="8" s="1"/>
  <c r="Z1073" i="8"/>
  <c r="Y1073" i="8"/>
  <c r="AA1073" i="8" s="1"/>
  <c r="AC1073" i="8" s="1"/>
  <c r="Z2367" i="8"/>
  <c r="Y2367" i="8"/>
  <c r="AA2367" i="8" s="1"/>
  <c r="AC2367" i="8" s="1"/>
  <c r="Z2096" i="8"/>
  <c r="Y2096" i="8"/>
  <c r="AA2096" i="8" s="1"/>
  <c r="AC2096" i="8" s="1"/>
  <c r="Z2030" i="8"/>
  <c r="Y2030" i="8"/>
  <c r="AA2030" i="8" s="1"/>
  <c r="AC2030" i="8" s="1"/>
  <c r="Z2061" i="8"/>
  <c r="AB2061" i="8" s="1"/>
  <c r="Y2061" i="8"/>
  <c r="AA2061" i="8" s="1"/>
  <c r="Z1635" i="8"/>
  <c r="Y1635" i="8"/>
  <c r="AA1635" i="8" s="1"/>
  <c r="AC1635" i="8" s="1"/>
  <c r="Z1571" i="8"/>
  <c r="Y1571" i="8"/>
  <c r="AA1571" i="8" s="1"/>
  <c r="AC1571" i="8" s="1"/>
  <c r="Z1534" i="8"/>
  <c r="AB1534" i="8" s="1"/>
  <c r="Y1534" i="8"/>
  <c r="AA1534" i="8" s="1"/>
  <c r="Z1486" i="8"/>
  <c r="Y1486" i="8"/>
  <c r="AA1486" i="8" s="1"/>
  <c r="AC1486" i="8" s="1"/>
  <c r="Z1313" i="8"/>
  <c r="Y1313" i="8"/>
  <c r="AA1313" i="8" s="1"/>
  <c r="AC1313" i="8" s="1"/>
  <c r="Z888" i="8"/>
  <c r="AB888" i="8" s="1"/>
  <c r="Y888" i="8"/>
  <c r="AA888" i="8" s="1"/>
  <c r="Z933" i="8"/>
  <c r="Y933" i="8"/>
  <c r="AA933" i="8" s="1"/>
  <c r="AC933" i="8" s="1"/>
  <c r="Z620" i="8"/>
  <c r="Y620" i="8"/>
  <c r="AA620" i="8" s="1"/>
  <c r="AC620" i="8" s="1"/>
  <c r="Z2397" i="8"/>
  <c r="AB2397" i="8" s="1"/>
  <c r="Y2397" i="8"/>
  <c r="AA2397" i="8" s="1"/>
  <c r="Z2358" i="8"/>
  <c r="AB2358" i="8" s="1"/>
  <c r="Y2358" i="8"/>
  <c r="AA2358" i="8" s="1"/>
  <c r="Z2317" i="8"/>
  <c r="AB2317" i="8" s="1"/>
  <c r="Y2317" i="8"/>
  <c r="AA2317" i="8" s="1"/>
  <c r="Z2054" i="8"/>
  <c r="AB2054" i="8" s="1"/>
  <c r="Y2054" i="8"/>
  <c r="AA2054" i="8" s="1"/>
  <c r="Z1782" i="8"/>
  <c r="Y1782" i="8"/>
  <c r="AA1782" i="8" s="1"/>
  <c r="AC1782" i="8" s="1"/>
  <c r="Y1661" i="8"/>
  <c r="AA1661" i="8" s="1"/>
  <c r="AC1661" i="8" s="1"/>
  <c r="Z1661" i="8"/>
  <c r="Z1519" i="8"/>
  <c r="Y1519" i="8"/>
  <c r="AA1519" i="8" s="1"/>
  <c r="AC1519" i="8" s="1"/>
  <c r="Z1390" i="8"/>
  <c r="AB1390" i="8" s="1"/>
  <c r="Y1390" i="8"/>
  <c r="AA1390" i="8" s="1"/>
  <c r="Z1530" i="8"/>
  <c r="Y1530" i="8"/>
  <c r="AA1530" i="8" s="1"/>
  <c r="AC1530" i="8" s="1"/>
  <c r="Z1179" i="8"/>
  <c r="Y1179" i="8"/>
  <c r="AA1179" i="8" s="1"/>
  <c r="AC1179" i="8" s="1"/>
  <c r="Z1141" i="8"/>
  <c r="Y1141" i="8"/>
  <c r="AA1141" i="8" s="1"/>
  <c r="AC1141" i="8" s="1"/>
  <c r="Z1122" i="8"/>
  <c r="Y1122" i="8"/>
  <c r="AA1122" i="8" s="1"/>
  <c r="AC1122" i="8" s="1"/>
  <c r="Z2280" i="8"/>
  <c r="Y2280" i="8"/>
  <c r="AA2280" i="8" s="1"/>
  <c r="AC2280" i="8" s="1"/>
  <c r="Z2235" i="8"/>
  <c r="AB2235" i="8" s="1"/>
  <c r="Y2235" i="8"/>
  <c r="AA2235" i="8" s="1"/>
  <c r="Z2316" i="8"/>
  <c r="Y2316" i="8"/>
  <c r="AA2316" i="8" s="1"/>
  <c r="AC2316" i="8" s="1"/>
  <c r="Z2105" i="8"/>
  <c r="Y2105" i="8"/>
  <c r="AA2105" i="8" s="1"/>
  <c r="AC2105" i="8" s="1"/>
  <c r="Z1559" i="8"/>
  <c r="AB1559" i="8" s="1"/>
  <c r="Y1559" i="8"/>
  <c r="AA1559" i="8" s="1"/>
  <c r="Y1181" i="8"/>
  <c r="AA1181" i="8" s="1"/>
  <c r="AC1181" i="8" s="1"/>
  <c r="Z1181" i="8"/>
  <c r="Z1177" i="8"/>
  <c r="Y1177" i="8"/>
  <c r="AA1177" i="8" s="1"/>
  <c r="AC1177" i="8" s="1"/>
  <c r="Z1108" i="8"/>
  <c r="AB1108" i="8" s="1"/>
  <c r="Y1108" i="8"/>
  <c r="AA1108" i="8" s="1"/>
  <c r="Y606" i="8"/>
  <c r="AA606" i="8" s="1"/>
  <c r="AC606" i="8" s="1"/>
  <c r="Z606" i="8"/>
  <c r="Z2433" i="8"/>
  <c r="AB2433" i="8" s="1"/>
  <c r="Y2433" i="8"/>
  <c r="AA2433" i="8" s="1"/>
  <c r="Z2385" i="8"/>
  <c r="AB2385" i="8" s="1"/>
  <c r="Y2385" i="8"/>
  <c r="AA2385" i="8" s="1"/>
  <c r="Z1895" i="8"/>
  <c r="Y1895" i="8"/>
  <c r="AA1895" i="8" s="1"/>
  <c r="AC1895" i="8" s="1"/>
  <c r="Z1712" i="8"/>
  <c r="Y1712" i="8"/>
  <c r="AA1712" i="8" s="1"/>
  <c r="AC1712" i="8" s="1"/>
  <c r="Z1580" i="8"/>
  <c r="Y1580" i="8"/>
  <c r="AA1580" i="8" s="1"/>
  <c r="AC1580" i="8" s="1"/>
  <c r="Z1474" i="8"/>
  <c r="Y1474" i="8"/>
  <c r="AA1474" i="8" s="1"/>
  <c r="AC1474" i="8" s="1"/>
  <c r="Z1507" i="8"/>
  <c r="Y1507" i="8"/>
  <c r="AA1507" i="8" s="1"/>
  <c r="AC1507" i="8" s="1"/>
  <c r="Y1281" i="8"/>
  <c r="AA1281" i="8" s="1"/>
  <c r="AC1281" i="8" s="1"/>
  <c r="Z1281" i="8"/>
  <c r="Y985" i="8"/>
  <c r="AA985" i="8" s="1"/>
  <c r="AC985" i="8" s="1"/>
  <c r="Z985" i="8"/>
  <c r="Z863" i="8"/>
  <c r="AB863" i="8" s="1"/>
  <c r="Y863" i="8"/>
  <c r="AA863" i="8" s="1"/>
  <c r="Z2346" i="8"/>
  <c r="Y2346" i="8"/>
  <c r="AA2346" i="8" s="1"/>
  <c r="AC2346" i="8" s="1"/>
  <c r="Y2143" i="8"/>
  <c r="AA2143" i="8" s="1"/>
  <c r="AC2143" i="8" s="1"/>
  <c r="Z2143" i="8"/>
  <c r="Z2246" i="8"/>
  <c r="AB2246" i="8" s="1"/>
  <c r="Y2246" i="8"/>
  <c r="AA2246" i="8" s="1"/>
  <c r="Z2115" i="8"/>
  <c r="Y2115" i="8"/>
  <c r="AA2115" i="8" s="1"/>
  <c r="AC2115" i="8" s="1"/>
  <c r="Z1914" i="8"/>
  <c r="Y1914" i="8"/>
  <c r="AA1914" i="8" s="1"/>
  <c r="AC1914" i="8" s="1"/>
  <c r="Z1879" i="8"/>
  <c r="AB1879" i="8" s="1"/>
  <c r="Y1879" i="8"/>
  <c r="AA1879" i="8" s="1"/>
  <c r="Z1656" i="8"/>
  <c r="Y1656" i="8"/>
  <c r="AA1656" i="8" s="1"/>
  <c r="AC1656" i="8" s="1"/>
  <c r="Z1577" i="8"/>
  <c r="Y1577" i="8"/>
  <c r="AA1577" i="8" s="1"/>
  <c r="AC1577" i="8" s="1"/>
  <c r="Z1555" i="8"/>
  <c r="AB1555" i="8" s="1"/>
  <c r="Y1555" i="8"/>
  <c r="AA1555" i="8" s="1"/>
  <c r="Y999" i="8"/>
  <c r="AA999" i="8" s="1"/>
  <c r="AC999" i="8" s="1"/>
  <c r="Z999" i="8"/>
  <c r="Z2373" i="8"/>
  <c r="Y2373" i="8"/>
  <c r="AA2373" i="8" s="1"/>
  <c r="AC2373" i="8" s="1"/>
  <c r="Z2240" i="8"/>
  <c r="AB2240" i="8" s="1"/>
  <c r="Y2240" i="8"/>
  <c r="AA2240" i="8" s="1"/>
  <c r="Z1868" i="8"/>
  <c r="AB1868" i="8" s="1"/>
  <c r="Y1868" i="8"/>
  <c r="AA1868" i="8" s="1"/>
  <c r="Z1610" i="8"/>
  <c r="AB1610" i="8" s="1"/>
  <c r="Y1610" i="8"/>
  <c r="AA1610" i="8" s="1"/>
  <c r="Z1516" i="8"/>
  <c r="AB1516" i="8" s="1"/>
  <c r="Y1516" i="8"/>
  <c r="AA1516" i="8" s="1"/>
  <c r="Z1306" i="8"/>
  <c r="Y1306" i="8"/>
  <c r="AA1306" i="8" s="1"/>
  <c r="AC1306" i="8" s="1"/>
  <c r="Y1145" i="8"/>
  <c r="AA1145" i="8" s="1"/>
  <c r="AC1145" i="8" s="1"/>
  <c r="Z1145" i="8"/>
  <c r="Z2413" i="8"/>
  <c r="AB2413" i="8" s="1"/>
  <c r="Y2413" i="8"/>
  <c r="AA2413" i="8" s="1"/>
  <c r="AD2439" i="8"/>
  <c r="Z2368" i="8"/>
  <c r="Y2368" i="8"/>
  <c r="AA2368" i="8" s="1"/>
  <c r="AC2368" i="8" s="1"/>
  <c r="Z2391" i="8"/>
  <c r="Y2391" i="8"/>
  <c r="AA2391" i="8" s="1"/>
  <c r="AC2391" i="8" s="1"/>
  <c r="Z2323" i="8"/>
  <c r="AB2323" i="8" s="1"/>
  <c r="Y2323" i="8"/>
  <c r="AA2323" i="8" s="1"/>
  <c r="Y2321" i="8"/>
  <c r="AA2321" i="8" s="1"/>
  <c r="Z2321" i="8"/>
  <c r="AB2321" i="8" s="1"/>
  <c r="Z2309" i="8"/>
  <c r="AB2309" i="8" s="1"/>
  <c r="Y2309" i="8"/>
  <c r="AA2309" i="8" s="1"/>
  <c r="Z2344" i="8"/>
  <c r="Y2344" i="8"/>
  <c r="AA2344" i="8" s="1"/>
  <c r="AC2344" i="8" s="1"/>
  <c r="Z2272" i="8"/>
  <c r="Y2272" i="8"/>
  <c r="AA2272" i="8" s="1"/>
  <c r="AC2272" i="8" s="1"/>
  <c r="Z2389" i="8"/>
  <c r="Y2389" i="8"/>
  <c r="AA2389" i="8" s="1"/>
  <c r="AC2389" i="8" s="1"/>
  <c r="Z2356" i="8"/>
  <c r="AB2356" i="8" s="1"/>
  <c r="Y2356" i="8"/>
  <c r="AA2356" i="8" s="1"/>
  <c r="Z2308" i="8"/>
  <c r="Y2308" i="8"/>
  <c r="AA2308" i="8" s="1"/>
  <c r="AC2308" i="8" s="1"/>
  <c r="Z2331" i="8"/>
  <c r="Y2331" i="8"/>
  <c r="AA2331" i="8" s="1"/>
  <c r="AC2331" i="8" s="1"/>
  <c r="Z2269" i="8"/>
  <c r="Y2269" i="8"/>
  <c r="AA2269" i="8" s="1"/>
  <c r="AC2269" i="8" s="1"/>
  <c r="AB2299" i="8"/>
  <c r="AD2299" i="8"/>
  <c r="Z2355" i="8"/>
  <c r="Y2355" i="8"/>
  <c r="AA2355" i="8" s="1"/>
  <c r="AC2355" i="8" s="1"/>
  <c r="Z2249" i="8"/>
  <c r="Y2249" i="8"/>
  <c r="AA2249" i="8" s="1"/>
  <c r="AC2249" i="8" s="1"/>
  <c r="AE2268" i="8"/>
  <c r="Z2133" i="8"/>
  <c r="Y2133" i="8"/>
  <c r="AA2133" i="8" s="1"/>
  <c r="AC2133" i="8" s="1"/>
  <c r="Z2127" i="8"/>
  <c r="Y2127" i="8"/>
  <c r="AA2127" i="8" s="1"/>
  <c r="AC2127" i="8" s="1"/>
  <c r="Z2168" i="8"/>
  <c r="Y2168" i="8"/>
  <c r="AA2168" i="8" s="1"/>
  <c r="AC2168" i="8" s="1"/>
  <c r="Z2140" i="8"/>
  <c r="Y2140" i="8"/>
  <c r="AA2140" i="8" s="1"/>
  <c r="AC2140" i="8" s="1"/>
  <c r="Z2039" i="8"/>
  <c r="Y2039" i="8"/>
  <c r="AA2039" i="8" s="1"/>
  <c r="AC2039" i="8" s="1"/>
  <c r="Z2085" i="8"/>
  <c r="Y2085" i="8"/>
  <c r="AA2085" i="8" s="1"/>
  <c r="AC2085" i="8" s="1"/>
  <c r="AD2023" i="8"/>
  <c r="Z2152" i="8"/>
  <c r="Y2152" i="8"/>
  <c r="AA2152" i="8" s="1"/>
  <c r="AC2152" i="8" s="1"/>
  <c r="Z2073" i="8"/>
  <c r="Y2073" i="8"/>
  <c r="AA2073" i="8" s="1"/>
  <c r="AC2073" i="8" s="1"/>
  <c r="Z1977" i="8"/>
  <c r="Y1977" i="8"/>
  <c r="AA1977" i="8" s="1"/>
  <c r="AC1977" i="8" s="1"/>
  <c r="Z1873" i="8"/>
  <c r="Y1873" i="8"/>
  <c r="AA1873" i="8" s="1"/>
  <c r="AC1873" i="8" s="1"/>
  <c r="Z1859" i="8"/>
  <c r="AB1859" i="8" s="1"/>
  <c r="Y1859" i="8"/>
  <c r="AA1859" i="8" s="1"/>
  <c r="Y1944" i="8"/>
  <c r="AA1944" i="8" s="1"/>
  <c r="AC1944" i="8" s="1"/>
  <c r="Z1944" i="8"/>
  <c r="Z1836" i="8"/>
  <c r="Y1836" i="8"/>
  <c r="AA1836" i="8" s="1"/>
  <c r="AC1836" i="8" s="1"/>
  <c r="Y1773" i="8"/>
  <c r="AA1773" i="8" s="1"/>
  <c r="Z1773" i="8"/>
  <c r="AB1773" i="8" s="1"/>
  <c r="Z1964" i="8"/>
  <c r="Y1964" i="8"/>
  <c r="AA1964" i="8" s="1"/>
  <c r="AC1964" i="8" s="1"/>
  <c r="Z1736" i="8"/>
  <c r="Y1736" i="8"/>
  <c r="AA1736" i="8" s="1"/>
  <c r="AC1736" i="8" s="1"/>
  <c r="AB1840" i="8"/>
  <c r="AD1840" i="8"/>
  <c r="Z1784" i="8"/>
  <c r="Y1784" i="8"/>
  <c r="AA1784" i="8" s="1"/>
  <c r="AC1784" i="8" s="1"/>
  <c r="Z1830" i="8"/>
  <c r="Y1830" i="8"/>
  <c r="AA1830" i="8" s="1"/>
  <c r="AC1830" i="8" s="1"/>
  <c r="Z1738" i="8"/>
  <c r="Y1738" i="8"/>
  <c r="AA1738" i="8" s="1"/>
  <c r="AC1738" i="8" s="1"/>
  <c r="Z1844" i="8"/>
  <c r="Y1844" i="8"/>
  <c r="AA1844" i="8" s="1"/>
  <c r="AC1844" i="8" s="1"/>
  <c r="AB1877" i="8"/>
  <c r="AD1877" i="8"/>
  <c r="Y1771" i="8"/>
  <c r="AA1771" i="8" s="1"/>
  <c r="AC1771" i="8" s="1"/>
  <c r="Z1771" i="8"/>
  <c r="Z1902" i="8"/>
  <c r="Y1902" i="8"/>
  <c r="AA1902" i="8" s="1"/>
  <c r="AC1902" i="8" s="1"/>
  <c r="Z1755" i="8"/>
  <c r="Y1755" i="8"/>
  <c r="AA1755" i="8" s="1"/>
  <c r="AC1755" i="8" s="1"/>
  <c r="Z1809" i="8"/>
  <c r="AB1809" i="8" s="1"/>
  <c r="Y1809" i="8"/>
  <c r="AA1809" i="8" s="1"/>
  <c r="Z1664" i="8"/>
  <c r="Y1664" i="8"/>
  <c r="AA1664" i="8" s="1"/>
  <c r="AC1664" i="8" s="1"/>
  <c r="Z1672" i="8"/>
  <c r="Y1672" i="8"/>
  <c r="AA1672" i="8" s="1"/>
  <c r="AC1672" i="8" s="1"/>
  <c r="Z1729" i="8"/>
  <c r="Y1729" i="8"/>
  <c r="AA1729" i="8" s="1"/>
  <c r="AC1729" i="8" s="1"/>
  <c r="Z1592" i="8"/>
  <c r="AB1592" i="8" s="1"/>
  <c r="Y1592" i="8"/>
  <c r="AA1592" i="8" s="1"/>
  <c r="Z1535" i="8"/>
  <c r="Y1535" i="8"/>
  <c r="AA1535" i="8" s="1"/>
  <c r="AC1535" i="8" s="1"/>
  <c r="Z1522" i="8"/>
  <c r="Y1522" i="8"/>
  <c r="AA1522" i="8" s="1"/>
  <c r="AC1522" i="8" s="1"/>
  <c r="Z1652" i="8"/>
  <c r="Y1652" i="8"/>
  <c r="AA1652" i="8" s="1"/>
  <c r="AC1652" i="8" s="1"/>
  <c r="Z1482" i="8"/>
  <c r="Y1482" i="8"/>
  <c r="AA1482" i="8" s="1"/>
  <c r="AC1482" i="8" s="1"/>
  <c r="AB1538" i="8"/>
  <c r="AD1538" i="8"/>
  <c r="AB1585" i="8"/>
  <c r="AD1585" i="8"/>
  <c r="Z1517" i="8"/>
  <c r="AB1517" i="8" s="1"/>
  <c r="Y1517" i="8"/>
  <c r="AA1517" i="8" s="1"/>
  <c r="Z1371" i="8"/>
  <c r="Y1371" i="8"/>
  <c r="AA1371" i="8" s="1"/>
  <c r="AC1371" i="8" s="1"/>
  <c r="Z1353" i="8"/>
  <c r="Y1353" i="8"/>
  <c r="AA1353" i="8" s="1"/>
  <c r="AC1353" i="8" s="1"/>
  <c r="Y1316" i="8"/>
  <c r="AA1316" i="8" s="1"/>
  <c r="AC1316" i="8" s="1"/>
  <c r="Z1316" i="8"/>
  <c r="Y1364" i="8"/>
  <c r="AA1364" i="8" s="1"/>
  <c r="AC1364" i="8" s="1"/>
  <c r="Z1364" i="8"/>
  <c r="AC1401" i="8"/>
  <c r="AE1401" i="8"/>
  <c r="Z1246" i="8"/>
  <c r="AB1246" i="8" s="1"/>
  <c r="Y1246" i="8"/>
  <c r="AA1246" i="8" s="1"/>
  <c r="Y1232" i="8"/>
  <c r="AA1232" i="8" s="1"/>
  <c r="AC1232" i="8" s="1"/>
  <c r="Z1232" i="8"/>
  <c r="Z1288" i="8"/>
  <c r="Y1288" i="8"/>
  <c r="AA1288" i="8" s="1"/>
  <c r="AC1288" i="8" s="1"/>
  <c r="Z1277" i="8"/>
  <c r="Y1277" i="8"/>
  <c r="AA1277" i="8" s="1"/>
  <c r="AC1277" i="8" s="1"/>
  <c r="Z1124" i="8"/>
  <c r="AB1124" i="8" s="1"/>
  <c r="Y1124" i="8"/>
  <c r="AA1124" i="8" s="1"/>
  <c r="Z1199" i="8"/>
  <c r="AB1199" i="8" s="1"/>
  <c r="Y1199" i="8"/>
  <c r="AA1199" i="8" s="1"/>
  <c r="Z1226" i="8"/>
  <c r="Y1226" i="8"/>
  <c r="AA1226" i="8" s="1"/>
  <c r="AC1226" i="8" s="1"/>
  <c r="Z1074" i="8"/>
  <c r="Y1074" i="8"/>
  <c r="AA1074" i="8" s="1"/>
  <c r="AC1074" i="8" s="1"/>
  <c r="Z1041" i="8"/>
  <c r="Y1041" i="8"/>
  <c r="AA1041" i="8" s="1"/>
  <c r="AC1041" i="8" s="1"/>
  <c r="Z936" i="8"/>
  <c r="Y936" i="8"/>
  <c r="AA936" i="8" s="1"/>
  <c r="AC936" i="8" s="1"/>
  <c r="Z1004" i="8"/>
  <c r="Y1004" i="8"/>
  <c r="AA1004" i="8" s="1"/>
  <c r="AC1004" i="8" s="1"/>
  <c r="Z919" i="8"/>
  <c r="AB919" i="8" s="1"/>
  <c r="Y919" i="8"/>
  <c r="AA919" i="8" s="1"/>
  <c r="AC1033" i="8"/>
  <c r="AE1033" i="8"/>
  <c r="Z947" i="8"/>
  <c r="Y947" i="8"/>
  <c r="AA947" i="8" s="1"/>
  <c r="AC947" i="8" s="1"/>
  <c r="Z842" i="8"/>
  <c r="Y842" i="8"/>
  <c r="AA842" i="8" s="1"/>
  <c r="AC842" i="8" s="1"/>
  <c r="Z756" i="8"/>
  <c r="AB756" i="8" s="1"/>
  <c r="Y756" i="8"/>
  <c r="AA756" i="8" s="1"/>
  <c r="Z596" i="8"/>
  <c r="Y596" i="8"/>
  <c r="AA596" i="8" s="1"/>
  <c r="AC596" i="8" s="1"/>
  <c r="Z665" i="8"/>
  <c r="Y665" i="8"/>
  <c r="AA665" i="8" s="1"/>
  <c r="AC665" i="8" s="1"/>
  <c r="Z687" i="8"/>
  <c r="AB687" i="8" s="1"/>
  <c r="Y687" i="8"/>
  <c r="AA687" i="8" s="1"/>
  <c r="Z577" i="8"/>
  <c r="Y577" i="8"/>
  <c r="AA577" i="8" s="1"/>
  <c r="AC577" i="8" s="1"/>
  <c r="Z555" i="8"/>
  <c r="AB555" i="8" s="1"/>
  <c r="Y555" i="8"/>
  <c r="AA555" i="8" s="1"/>
  <c r="Z460" i="8"/>
  <c r="AB460" i="8" s="1"/>
  <c r="Y460" i="8"/>
  <c r="AA460" i="8" s="1"/>
  <c r="Z507" i="8"/>
  <c r="Y507" i="8"/>
  <c r="AA507" i="8" s="1"/>
  <c r="AC507" i="8" s="1"/>
  <c r="Z387" i="8"/>
  <c r="AB387" i="8" s="1"/>
  <c r="Y387" i="8"/>
  <c r="AA387" i="8" s="1"/>
  <c r="Z707" i="8"/>
  <c r="Y707" i="8"/>
  <c r="AA707" i="8" s="1"/>
  <c r="AC707" i="8" s="1"/>
  <c r="Y532" i="8"/>
  <c r="AA532" i="8" s="1"/>
  <c r="AC532" i="8" s="1"/>
  <c r="Z532" i="8"/>
  <c r="Z470" i="8"/>
  <c r="Y470" i="8"/>
  <c r="AA470" i="8" s="1"/>
  <c r="AC470" i="8" s="1"/>
  <c r="Y398" i="8"/>
  <c r="AA398" i="8" s="1"/>
  <c r="AC398" i="8" s="1"/>
  <c r="Z398" i="8"/>
  <c r="Y726" i="8"/>
  <c r="AA726" i="8" s="1"/>
  <c r="AC726" i="8" s="1"/>
  <c r="Z726" i="8"/>
  <c r="AB773" i="8"/>
  <c r="AD773" i="8"/>
  <c r="Z599" i="8"/>
  <c r="Y599" i="8"/>
  <c r="AA599" i="8" s="1"/>
  <c r="AC599" i="8" s="1"/>
  <c r="AH2455" i="8"/>
  <c r="Z206" i="8"/>
  <c r="AB206" i="8" s="1"/>
  <c r="Y206" i="8"/>
  <c r="AA206" i="8" s="1"/>
  <c r="AH2456" i="8"/>
  <c r="Z490" i="8"/>
  <c r="Y490" i="8"/>
  <c r="AA490" i="8" s="1"/>
  <c r="AC490" i="8" s="1"/>
  <c r="Z178" i="8"/>
  <c r="AB178" i="8" s="1"/>
  <c r="Y178" i="8"/>
  <c r="AA178" i="8" s="1"/>
  <c r="AH2458" i="8"/>
  <c r="Z228" i="8"/>
  <c r="AB228" i="8" s="1"/>
  <c r="Y228" i="8"/>
  <c r="AA228" i="8" s="1"/>
  <c r="Z143" i="8"/>
  <c r="AB143" i="8" s="1"/>
  <c r="Y143" i="8"/>
  <c r="AA143" i="8" s="1"/>
  <c r="Y28" i="8"/>
  <c r="AA28" i="8" s="1"/>
  <c r="AC28" i="8" s="1"/>
  <c r="Z28" i="8"/>
  <c r="Z263" i="8"/>
  <c r="Y263" i="8"/>
  <c r="AA263" i="8" s="1"/>
  <c r="AC263" i="8" s="1"/>
  <c r="Z120" i="8"/>
  <c r="Y120" i="8"/>
  <c r="AA120" i="8" s="1"/>
  <c r="AC120" i="8" s="1"/>
  <c r="Z96" i="8"/>
  <c r="Y96" i="8"/>
  <c r="AA96" i="8" s="1"/>
  <c r="AC96" i="8" s="1"/>
  <c r="Z59" i="8"/>
  <c r="Y59" i="8"/>
  <c r="AA59" i="8" s="1"/>
  <c r="AC59" i="8" s="1"/>
  <c r="Z2334" i="8"/>
  <c r="AB2334" i="8" s="1"/>
  <c r="Y2334" i="8"/>
  <c r="AA2334" i="8" s="1"/>
  <c r="Y2320" i="8"/>
  <c r="AA2320" i="8" s="1"/>
  <c r="AC2320" i="8" s="1"/>
  <c r="Z2320" i="8"/>
  <c r="Z2380" i="8"/>
  <c r="Y2380" i="8"/>
  <c r="AA2380" i="8" s="1"/>
  <c r="AC2380" i="8" s="1"/>
  <c r="Y2282" i="8"/>
  <c r="AA2282" i="8" s="1"/>
  <c r="Z2282" i="8"/>
  <c r="AB2282" i="8" s="1"/>
  <c r="AB2377" i="8"/>
  <c r="AD2377" i="8"/>
  <c r="Z2263" i="8"/>
  <c r="Y2263" i="8"/>
  <c r="AA2263" i="8" s="1"/>
  <c r="AC2263" i="8" s="1"/>
  <c r="Y2250" i="8"/>
  <c r="AA2250" i="8" s="1"/>
  <c r="AC2250" i="8" s="1"/>
  <c r="Z2250" i="8"/>
  <c r="Z2224" i="8"/>
  <c r="Y2224" i="8"/>
  <c r="AA2224" i="8" s="1"/>
  <c r="AC2224" i="8" s="1"/>
  <c r="AD2351" i="8"/>
  <c r="Z2370" i="8"/>
  <c r="Y2370" i="8"/>
  <c r="AA2370" i="8" s="1"/>
  <c r="AC2370" i="8" s="1"/>
  <c r="Z2132" i="8"/>
  <c r="Y2132" i="8"/>
  <c r="AA2132" i="8" s="1"/>
  <c r="AC2132" i="8" s="1"/>
  <c r="Z2196" i="8"/>
  <c r="Y2196" i="8"/>
  <c r="AA2196" i="8" s="1"/>
  <c r="AC2196" i="8" s="1"/>
  <c r="Z2116" i="8"/>
  <c r="AB2116" i="8" s="1"/>
  <c r="Y2116" i="8"/>
  <c r="AA2116" i="8" s="1"/>
  <c r="Y2095" i="8"/>
  <c r="AA2095" i="8" s="1"/>
  <c r="AC2095" i="8" s="1"/>
  <c r="Z2095" i="8"/>
  <c r="Y2131" i="8"/>
  <c r="AA2131" i="8" s="1"/>
  <c r="Z2131" i="8"/>
  <c r="AB2131" i="8" s="1"/>
  <c r="Z2051" i="8"/>
  <c r="AB2051" i="8" s="1"/>
  <c r="Y2051" i="8"/>
  <c r="AA2051" i="8" s="1"/>
  <c r="Y2016" i="8"/>
  <c r="AA2016" i="8" s="1"/>
  <c r="AC2016" i="8" s="1"/>
  <c r="Z2016" i="8"/>
  <c r="Z2074" i="8"/>
  <c r="Y2074" i="8"/>
  <c r="AA2074" i="8" s="1"/>
  <c r="AC2074" i="8" s="1"/>
  <c r="Z2091" i="8"/>
  <c r="Y2091" i="8"/>
  <c r="AA2091" i="8" s="1"/>
  <c r="AC2091" i="8" s="1"/>
  <c r="Z2048" i="8"/>
  <c r="AB2048" i="8" s="1"/>
  <c r="Y2048" i="8"/>
  <c r="AA2048" i="8" s="1"/>
  <c r="Z2026" i="8"/>
  <c r="AB2026" i="8" s="1"/>
  <c r="Y2026" i="8"/>
  <c r="AA2026" i="8" s="1"/>
  <c r="Z2205" i="8"/>
  <c r="Y2205" i="8"/>
  <c r="AA2205" i="8" s="1"/>
  <c r="AC2205" i="8" s="1"/>
  <c r="Z1996" i="8"/>
  <c r="Y1996" i="8"/>
  <c r="AA1996" i="8" s="1"/>
  <c r="AC1996" i="8" s="1"/>
  <c r="AB1970" i="8"/>
  <c r="AD1970" i="8"/>
  <c r="Z1966" i="8"/>
  <c r="AB1966" i="8" s="1"/>
  <c r="Y1966" i="8"/>
  <c r="AA1966" i="8" s="1"/>
  <c r="Z1892" i="8"/>
  <c r="AB1892" i="8" s="1"/>
  <c r="Y1892" i="8"/>
  <c r="AA1892" i="8" s="1"/>
  <c r="Z1744" i="8"/>
  <c r="Y1744" i="8"/>
  <c r="AA1744" i="8" s="1"/>
  <c r="AC1744" i="8" s="1"/>
  <c r="Z1760" i="8"/>
  <c r="Y1760" i="8"/>
  <c r="AA1760" i="8" s="1"/>
  <c r="AC1760" i="8" s="1"/>
  <c r="Z1720" i="8"/>
  <c r="Y1720" i="8"/>
  <c r="AA1720" i="8" s="1"/>
  <c r="AC1720" i="8" s="1"/>
  <c r="Z1803" i="8"/>
  <c r="Y1803" i="8"/>
  <c r="AA1803" i="8" s="1"/>
  <c r="AC1803" i="8" s="1"/>
  <c r="Z1742" i="8"/>
  <c r="Y1742" i="8"/>
  <c r="AA1742" i="8" s="1"/>
  <c r="AC1742" i="8" s="1"/>
  <c r="Z1696" i="8"/>
  <c r="Y1696" i="8"/>
  <c r="AA1696" i="8" s="1"/>
  <c r="AC1696" i="8" s="1"/>
  <c r="Z1634" i="8"/>
  <c r="Y1634" i="8"/>
  <c r="AA1634" i="8" s="1"/>
  <c r="AC1634" i="8" s="1"/>
  <c r="AB1721" i="8"/>
  <c r="AD1721" i="8"/>
  <c r="Z1621" i="8"/>
  <c r="Y1621" i="8"/>
  <c r="AA1621" i="8" s="1"/>
  <c r="AC1621" i="8" s="1"/>
  <c r="Y1520" i="8"/>
  <c r="AA1520" i="8" s="1"/>
  <c r="AC1520" i="8" s="1"/>
  <c r="Z1520" i="8"/>
  <c r="Y1642" i="8"/>
  <c r="AA1642" i="8" s="1"/>
  <c r="Z1642" i="8"/>
  <c r="AB1642" i="8" s="1"/>
  <c r="Z1438" i="8"/>
  <c r="Y1438" i="8"/>
  <c r="AA1438" i="8" s="1"/>
  <c r="AC1438" i="8" s="1"/>
  <c r="Z1485" i="8"/>
  <c r="AB1485" i="8" s="1"/>
  <c r="Y1485" i="8"/>
  <c r="AA1485" i="8" s="1"/>
  <c r="Z1357" i="8"/>
  <c r="AB1357" i="8" s="1"/>
  <c r="Y1357" i="8"/>
  <c r="AA1357" i="8" s="1"/>
  <c r="Z1354" i="8"/>
  <c r="AB1354" i="8" s="1"/>
  <c r="Y1354" i="8"/>
  <c r="AA1354" i="8" s="1"/>
  <c r="AD1491" i="8"/>
  <c r="Z1359" i="8"/>
  <c r="AB1359" i="8" s="1"/>
  <c r="Y1359" i="8"/>
  <c r="AA1359" i="8" s="1"/>
  <c r="Z1434" i="8"/>
  <c r="Y1434" i="8"/>
  <c r="AA1434" i="8" s="1"/>
  <c r="AC1434" i="8" s="1"/>
  <c r="AH2448" i="8"/>
  <c r="Z1290" i="8"/>
  <c r="AB1290" i="8" s="1"/>
  <c r="Y1290" i="8"/>
  <c r="AA1290" i="8" s="1"/>
  <c r="Z1278" i="8"/>
  <c r="Y1278" i="8"/>
  <c r="AA1278" i="8" s="1"/>
  <c r="AC1278" i="8" s="1"/>
  <c r="Y1230" i="8"/>
  <c r="AA1230" i="8" s="1"/>
  <c r="AC1230" i="8" s="1"/>
  <c r="Z1230" i="8"/>
  <c r="Z1289" i="8"/>
  <c r="Y1289" i="8"/>
  <c r="AA1289" i="8" s="1"/>
  <c r="AC1289" i="8" s="1"/>
  <c r="Z1204" i="8"/>
  <c r="Y1204" i="8"/>
  <c r="AA1204" i="8" s="1"/>
  <c r="AC1204" i="8" s="1"/>
  <c r="Z1178" i="8"/>
  <c r="AB1178" i="8" s="1"/>
  <c r="Y1178" i="8"/>
  <c r="AA1178" i="8" s="1"/>
  <c r="Z1102" i="8"/>
  <c r="AB1102" i="8" s="1"/>
  <c r="Y1102" i="8"/>
  <c r="AA1102" i="8" s="1"/>
  <c r="Z1189" i="8"/>
  <c r="Y1189" i="8"/>
  <c r="AA1189" i="8" s="1"/>
  <c r="AC1189" i="8" s="1"/>
  <c r="AB1212" i="8"/>
  <c r="AD1212" i="8"/>
  <c r="Z1228" i="8"/>
  <c r="AB1228" i="8" s="1"/>
  <c r="Y1228" i="8"/>
  <c r="AA1228" i="8" s="1"/>
  <c r="Z1034" i="8"/>
  <c r="AB1034" i="8" s="1"/>
  <c r="Y1034" i="8"/>
  <c r="AA1034" i="8" s="1"/>
  <c r="Z1000" i="8"/>
  <c r="Y1000" i="8"/>
  <c r="AA1000" i="8" s="1"/>
  <c r="AC1000" i="8" s="1"/>
  <c r="Z928" i="8"/>
  <c r="Y928" i="8"/>
  <c r="AA928" i="8" s="1"/>
  <c r="AC928" i="8" s="1"/>
  <c r="Z1107" i="8"/>
  <c r="Y1107" i="8"/>
  <c r="AA1107" i="8" s="1"/>
  <c r="AC1107" i="8" s="1"/>
  <c r="Z950" i="8"/>
  <c r="Y950" i="8"/>
  <c r="AA950" i="8" s="1"/>
  <c r="AC950" i="8" s="1"/>
  <c r="Z1097" i="8"/>
  <c r="Y1097" i="8"/>
  <c r="AA1097" i="8" s="1"/>
  <c r="AC1097" i="8" s="1"/>
  <c r="Z1040" i="8"/>
  <c r="AB1040" i="8" s="1"/>
  <c r="Y1040" i="8"/>
  <c r="AA1040" i="8" s="1"/>
  <c r="Z1048" i="8"/>
  <c r="Y1048" i="8"/>
  <c r="AA1048" i="8" s="1"/>
  <c r="AC1048" i="8" s="1"/>
  <c r="Z844" i="8"/>
  <c r="Y844" i="8"/>
  <c r="AA844" i="8" s="1"/>
  <c r="AC844" i="8" s="1"/>
  <c r="Z1096" i="8"/>
  <c r="AB1096" i="8" s="1"/>
  <c r="Y1096" i="8"/>
  <c r="AA1096" i="8" s="1"/>
  <c r="AC1096" i="8" s="1"/>
  <c r="Z945" i="8"/>
  <c r="AB945" i="8" s="1"/>
  <c r="Y945" i="8"/>
  <c r="AA945" i="8" s="1"/>
  <c r="Z854" i="8"/>
  <c r="Y854" i="8"/>
  <c r="AA854" i="8" s="1"/>
  <c r="AC854" i="8" s="1"/>
  <c r="Y807" i="8"/>
  <c r="AA807" i="8" s="1"/>
  <c r="AC807" i="8" s="1"/>
  <c r="Z807" i="8"/>
  <c r="AB807" i="8" s="1"/>
  <c r="Z944" i="8"/>
  <c r="Y944" i="8"/>
  <c r="AA944" i="8" s="1"/>
  <c r="AC944" i="8" s="1"/>
  <c r="Y889" i="8"/>
  <c r="AA889" i="8" s="1"/>
  <c r="Z889" i="8"/>
  <c r="AB889" i="8" s="1"/>
  <c r="Z815" i="8"/>
  <c r="Y815" i="8"/>
  <c r="AA815" i="8" s="1"/>
  <c r="AC815" i="8" s="1"/>
  <c r="Y855" i="8"/>
  <c r="AA855" i="8" s="1"/>
  <c r="AC855" i="8" s="1"/>
  <c r="Z855" i="8"/>
  <c r="Z716" i="8"/>
  <c r="Y716" i="8"/>
  <c r="AA716" i="8" s="1"/>
  <c r="AC716" i="8" s="1"/>
  <c r="Z656" i="8"/>
  <c r="Y656" i="8"/>
  <c r="AA656" i="8" s="1"/>
  <c r="AC656" i="8" s="1"/>
  <c r="Z766" i="8"/>
  <c r="Y766" i="8"/>
  <c r="AA766" i="8" s="1"/>
  <c r="AC766" i="8" s="1"/>
  <c r="Y666" i="8"/>
  <c r="AA666" i="8" s="1"/>
  <c r="AC666" i="8" s="1"/>
  <c r="Z666" i="8"/>
  <c r="Z850" i="8"/>
  <c r="AB850" i="8" s="1"/>
  <c r="Y850" i="8"/>
  <c r="AA850" i="8" s="1"/>
  <c r="Z653" i="8"/>
  <c r="Y653" i="8"/>
  <c r="AA653" i="8" s="1"/>
  <c r="AC653" i="8" s="1"/>
  <c r="Z840" i="8"/>
  <c r="AB840" i="8" s="1"/>
  <c r="Y840" i="8"/>
  <c r="AA840" i="8" s="1"/>
  <c r="Z696" i="8"/>
  <c r="AB696" i="8" s="1"/>
  <c r="Y696" i="8"/>
  <c r="AA696" i="8" s="1"/>
  <c r="Z668" i="8"/>
  <c r="Y668" i="8"/>
  <c r="AA668" i="8" s="1"/>
  <c r="AC668" i="8" s="1"/>
  <c r="Z636" i="8"/>
  <c r="Y636" i="8"/>
  <c r="AA636" i="8" s="1"/>
  <c r="AC636" i="8" s="1"/>
  <c r="Z540" i="8"/>
  <c r="Y540" i="8"/>
  <c r="AA540" i="8" s="1"/>
  <c r="AC540" i="8" s="1"/>
  <c r="Z589" i="8"/>
  <c r="Y589" i="8"/>
  <c r="AA589" i="8" s="1"/>
  <c r="AC589" i="8" s="1"/>
  <c r="Z792" i="8"/>
  <c r="Y792" i="8"/>
  <c r="AA792" i="8" s="1"/>
  <c r="AC792" i="8" s="1"/>
  <c r="Z364" i="8"/>
  <c r="Y364" i="8"/>
  <c r="AA364" i="8" s="1"/>
  <c r="AC364" i="8" s="1"/>
  <c r="Z328" i="8"/>
  <c r="Y328" i="8"/>
  <c r="AA328" i="8" s="1"/>
  <c r="AC328" i="8" s="1"/>
  <c r="Z495" i="8"/>
  <c r="Y495" i="8"/>
  <c r="AA495" i="8" s="1"/>
  <c r="AC495" i="8" s="1"/>
  <c r="Z375" i="8"/>
  <c r="Y375" i="8"/>
  <c r="AA375" i="8" s="1"/>
  <c r="AC375" i="8" s="1"/>
  <c r="Z326" i="8"/>
  <c r="AB326" i="8" s="1"/>
  <c r="Y326" i="8"/>
  <c r="AA326" i="8" s="1"/>
  <c r="Y724" i="8"/>
  <c r="AA724" i="8" s="1"/>
  <c r="AC724" i="8" s="1"/>
  <c r="Z724" i="8"/>
  <c r="Z405" i="8"/>
  <c r="Y405" i="8"/>
  <c r="AA405" i="8" s="1"/>
  <c r="AC405" i="8" s="1"/>
  <c r="AH2460" i="8"/>
  <c r="Z369" i="8"/>
  <c r="Y369" i="8"/>
  <c r="AA369" i="8" s="1"/>
  <c r="AC369" i="8" s="1"/>
  <c r="Z392" i="8"/>
  <c r="Y392" i="8"/>
  <c r="AA392" i="8" s="1"/>
  <c r="AC392" i="8" s="1"/>
  <c r="Z299" i="8"/>
  <c r="Y299" i="8"/>
  <c r="AA299" i="8" s="1"/>
  <c r="AC299" i="8" s="1"/>
  <c r="Z179" i="8"/>
  <c r="AB179" i="8" s="1"/>
  <c r="Y179" i="8"/>
  <c r="AA179" i="8" s="1"/>
  <c r="AI2460" i="8"/>
  <c r="AI2458" i="8"/>
  <c r="AH2457" i="8"/>
  <c r="Y121" i="8"/>
  <c r="AA121" i="8" s="1"/>
  <c r="AC121" i="8" s="1"/>
  <c r="Z121" i="8"/>
  <c r="Z88" i="8"/>
  <c r="Y88" i="8"/>
  <c r="AA88" i="8" s="1"/>
  <c r="AC88" i="8" s="1"/>
  <c r="W5" i="8"/>
  <c r="V5" i="8"/>
  <c r="X5" i="8" s="1"/>
  <c r="Z58" i="8"/>
  <c r="AB58" i="8" s="1"/>
  <c r="Y58" i="8"/>
  <c r="AA58" i="8" s="1"/>
  <c r="Z10" i="8"/>
  <c r="Y10" i="8"/>
  <c r="AA10" i="8" s="1"/>
  <c r="Z2426" i="8"/>
  <c r="Y2426" i="8"/>
  <c r="AA2426" i="8" s="1"/>
  <c r="AC2426" i="8" s="1"/>
  <c r="Z2410" i="8"/>
  <c r="Y2410" i="8"/>
  <c r="AA2410" i="8" s="1"/>
  <c r="AC2410" i="8" s="1"/>
  <c r="Z2398" i="8"/>
  <c r="AB2398" i="8" s="1"/>
  <c r="Y2398" i="8"/>
  <c r="AA2398" i="8" s="1"/>
  <c r="Z2409" i="8"/>
  <c r="Y2409" i="8"/>
  <c r="AA2409" i="8" s="1"/>
  <c r="AC2409" i="8" s="1"/>
  <c r="Y2437" i="8"/>
  <c r="AA2437" i="8" s="1"/>
  <c r="Z2437" i="8"/>
  <c r="AB2437" i="8" s="1"/>
  <c r="Z2374" i="8"/>
  <c r="Y2374" i="8"/>
  <c r="AA2374" i="8" s="1"/>
  <c r="AC2374" i="8" s="1"/>
  <c r="Y2383" i="8"/>
  <c r="AA2383" i="8" s="1"/>
  <c r="Z2383" i="8"/>
  <c r="AB2383" i="8" s="1"/>
  <c r="AA2443" i="8"/>
  <c r="X2444" i="8"/>
  <c r="Z2297" i="8"/>
  <c r="Y2297" i="8"/>
  <c r="AA2297" i="8" s="1"/>
  <c r="AC2297" i="8" s="1"/>
  <c r="Z2304" i="8"/>
  <c r="Y2304" i="8"/>
  <c r="AA2304" i="8" s="1"/>
  <c r="AC2304" i="8" s="1"/>
  <c r="Z2229" i="8"/>
  <c r="Y2229" i="8"/>
  <c r="AA2229" i="8" s="1"/>
  <c r="AC2229" i="8" s="1"/>
  <c r="Z2291" i="8"/>
  <c r="AB2291" i="8" s="1"/>
  <c r="Y2291" i="8"/>
  <c r="AA2291" i="8" s="1"/>
  <c r="AD2288" i="8"/>
  <c r="Z2225" i="8"/>
  <c r="Y2225" i="8"/>
  <c r="AA2225" i="8" s="1"/>
  <c r="AC2225" i="8" s="1"/>
  <c r="Z2223" i="8"/>
  <c r="Y2223" i="8"/>
  <c r="AA2223" i="8" s="1"/>
  <c r="AC2223" i="8" s="1"/>
  <c r="Y2170" i="8"/>
  <c r="AA2170" i="8" s="1"/>
  <c r="AC2170" i="8" s="1"/>
  <c r="Z2170" i="8"/>
  <c r="Z2234" i="8"/>
  <c r="Y2234" i="8"/>
  <c r="AA2234" i="8" s="1"/>
  <c r="AC2234" i="8" s="1"/>
  <c r="Z2121" i="8"/>
  <c r="AB2121" i="8" s="1"/>
  <c r="Y2121" i="8"/>
  <c r="AA2121" i="8" s="1"/>
  <c r="AC2150" i="8"/>
  <c r="AE2150" i="8"/>
  <c r="Z2156" i="8"/>
  <c r="AB2156" i="8" s="1"/>
  <c r="Y2156" i="8"/>
  <c r="AA2156" i="8" s="1"/>
  <c r="Z2062" i="8"/>
  <c r="AB2062" i="8" s="1"/>
  <c r="Y2062" i="8"/>
  <c r="AA2062" i="8" s="1"/>
  <c r="Z2084" i="8"/>
  <c r="AB2084" i="8" s="1"/>
  <c r="Y2084" i="8"/>
  <c r="AA2084" i="8" s="1"/>
  <c r="Z2072" i="8"/>
  <c r="Y2072" i="8"/>
  <c r="AA2072" i="8" s="1"/>
  <c r="AC2072" i="8" s="1"/>
  <c r="Z1973" i="8"/>
  <c r="Y1973" i="8"/>
  <c r="AA1973" i="8" s="1"/>
  <c r="AC1973" i="8" s="1"/>
  <c r="Z2066" i="8"/>
  <c r="Y2066" i="8"/>
  <c r="AA2066" i="8" s="1"/>
  <c r="AC2066" i="8" s="1"/>
  <c r="Z1861" i="8"/>
  <c r="Y1861" i="8"/>
  <c r="AA1861" i="8" s="1"/>
  <c r="AC1861" i="8" s="1"/>
  <c r="Z1954" i="8"/>
  <c r="Y1954" i="8"/>
  <c r="AA1954" i="8" s="1"/>
  <c r="AC1954" i="8" s="1"/>
  <c r="Z1999" i="8"/>
  <c r="Y1999" i="8"/>
  <c r="AA1999" i="8" s="1"/>
  <c r="AC1999" i="8" s="1"/>
  <c r="Z1990" i="8"/>
  <c r="Y1990" i="8"/>
  <c r="AA1990" i="8" s="1"/>
  <c r="AC1990" i="8" s="1"/>
  <c r="Z1929" i="8"/>
  <c r="Y1929" i="8"/>
  <c r="AA1929" i="8" s="1"/>
  <c r="AC1929" i="8" s="1"/>
  <c r="Z1786" i="8"/>
  <c r="Y1786" i="8"/>
  <c r="AA1786" i="8" s="1"/>
  <c r="AC1786" i="8" s="1"/>
  <c r="Z1833" i="8"/>
  <c r="AB1833" i="8" s="1"/>
  <c r="Y1833" i="8"/>
  <c r="AA1833" i="8" s="1"/>
  <c r="AB1937" i="8"/>
  <c r="AD1937" i="8"/>
  <c r="Z1926" i="8"/>
  <c r="Y1926" i="8"/>
  <c r="AA1926" i="8" s="1"/>
  <c r="AC1926" i="8" s="1"/>
  <c r="AD1950" i="8"/>
  <c r="AB1950" i="8"/>
  <c r="Y1795" i="8"/>
  <c r="AA1795" i="8" s="1"/>
  <c r="AC1795" i="8" s="1"/>
  <c r="Z1795" i="8"/>
  <c r="Z1806" i="8"/>
  <c r="AB1806" i="8" s="1"/>
  <c r="Y1806" i="8"/>
  <c r="AA1806" i="8" s="1"/>
  <c r="AB1876" i="8"/>
  <c r="AD1876" i="8"/>
  <c r="Z1815" i="8"/>
  <c r="AB1815" i="8" s="1"/>
  <c r="Y1815" i="8"/>
  <c r="AA1815" i="8" s="1"/>
  <c r="Y1751" i="8"/>
  <c r="AA1751" i="8" s="1"/>
  <c r="AC1751" i="8" s="1"/>
  <c r="Z1751" i="8"/>
  <c r="Z1719" i="8"/>
  <c r="Y1719" i="8"/>
  <c r="AA1719" i="8" s="1"/>
  <c r="AC1719" i="8" s="1"/>
  <c r="Z1695" i="8"/>
  <c r="Y1695" i="8"/>
  <c r="AA1695" i="8" s="1"/>
  <c r="AC1695" i="8" s="1"/>
  <c r="Z1683" i="8"/>
  <c r="Y1683" i="8"/>
  <c r="AA1683" i="8" s="1"/>
  <c r="AC1683" i="8" s="1"/>
  <c r="Y1709" i="8"/>
  <c r="AA1709" i="8" s="1"/>
  <c r="AC1709" i="8" s="1"/>
  <c r="Z1709" i="8"/>
  <c r="Z1704" i="8"/>
  <c r="AB1704" i="8" s="1"/>
  <c r="Y1704" i="8"/>
  <c r="AA1704" i="8" s="1"/>
  <c r="Z1671" i="8"/>
  <c r="Y1671" i="8"/>
  <c r="AA1671" i="8" s="1"/>
  <c r="AC1671" i="8" s="1"/>
  <c r="Z1628" i="8"/>
  <c r="Y1628" i="8"/>
  <c r="AA1628" i="8" s="1"/>
  <c r="AC1628" i="8" s="1"/>
  <c r="Y1687" i="8"/>
  <c r="AA1687" i="8" s="1"/>
  <c r="AC1687" i="8" s="1"/>
  <c r="Z1687" i="8"/>
  <c r="Z1602" i="8"/>
  <c r="AB1602" i="8" s="1"/>
  <c r="Y1602" i="8"/>
  <c r="AA1602" i="8" s="1"/>
  <c r="Z1601" i="8"/>
  <c r="AB1601" i="8" s="1"/>
  <c r="Y1601" i="8"/>
  <c r="AA1601" i="8" s="1"/>
  <c r="Z1565" i="8"/>
  <c r="AB1565" i="8" s="1"/>
  <c r="Y1565" i="8"/>
  <c r="AA1565" i="8" s="1"/>
  <c r="Z1547" i="8"/>
  <c r="Y1547" i="8"/>
  <c r="AA1547" i="8" s="1"/>
  <c r="AC1547" i="8" s="1"/>
  <c r="Z1470" i="8"/>
  <c r="Y1470" i="8"/>
  <c r="AA1470" i="8" s="1"/>
  <c r="AC1470" i="8" s="1"/>
  <c r="Z1456" i="8"/>
  <c r="AB1456" i="8" s="1"/>
  <c r="Y1456" i="8"/>
  <c r="AA1456" i="8" s="1"/>
  <c r="Z1533" i="8"/>
  <c r="Y1533" i="8"/>
  <c r="AA1533" i="8" s="1"/>
  <c r="AC1533" i="8" s="1"/>
  <c r="Z1480" i="8"/>
  <c r="Y1480" i="8"/>
  <c r="AA1480" i="8" s="1"/>
  <c r="AC1480" i="8" s="1"/>
  <c r="Y1400" i="8"/>
  <c r="AA1400" i="8" s="1"/>
  <c r="AC1400" i="8" s="1"/>
  <c r="Z1400" i="8"/>
  <c r="Y1412" i="8"/>
  <c r="AA1412" i="8" s="1"/>
  <c r="AC1412" i="8" s="1"/>
  <c r="Z1412" i="8"/>
  <c r="Z1284" i="8"/>
  <c r="Y1284" i="8"/>
  <c r="AA1284" i="8" s="1"/>
  <c r="AC1284" i="8" s="1"/>
  <c r="AC1406" i="8"/>
  <c r="AE1406" i="8"/>
  <c r="AI2448" i="8"/>
  <c r="Z1267" i="8"/>
  <c r="Y1267" i="8"/>
  <c r="AA1267" i="8" s="1"/>
  <c r="AC1267" i="8" s="1"/>
  <c r="Z1312" i="8"/>
  <c r="Y1312" i="8"/>
  <c r="AA1312" i="8" s="1"/>
  <c r="AC1312" i="8" s="1"/>
  <c r="Z1156" i="8"/>
  <c r="Y1156" i="8"/>
  <c r="AA1156" i="8" s="1"/>
  <c r="AC1156" i="8" s="1"/>
  <c r="Z1112" i="8"/>
  <c r="Y1112" i="8"/>
  <c r="AA1112" i="8" s="1"/>
  <c r="AC1112" i="8" s="1"/>
  <c r="Z1167" i="8"/>
  <c r="AB1167" i="8" s="1"/>
  <c r="Y1167" i="8"/>
  <c r="AA1167" i="8" s="1"/>
  <c r="Z1184" i="8"/>
  <c r="Y1184" i="8"/>
  <c r="AA1184" i="8" s="1"/>
  <c r="AC1184" i="8" s="1"/>
  <c r="Z1110" i="8"/>
  <c r="AB1110" i="8" s="1"/>
  <c r="Y1110" i="8"/>
  <c r="AA1110" i="8" s="1"/>
  <c r="Z1109" i="8"/>
  <c r="Y1109" i="8"/>
  <c r="AA1109" i="8" s="1"/>
  <c r="AC1109" i="8" s="1"/>
  <c r="Z1013" i="8"/>
  <c r="Y1013" i="8"/>
  <c r="AA1013" i="8" s="1"/>
  <c r="AC1013" i="8" s="1"/>
  <c r="Z941" i="8"/>
  <c r="Y941" i="8"/>
  <c r="AA941" i="8" s="1"/>
  <c r="AC941" i="8" s="1"/>
  <c r="Z1158" i="8"/>
  <c r="Y1158" i="8"/>
  <c r="AA1158" i="8" s="1"/>
  <c r="AC1158" i="8" s="1"/>
  <c r="Z984" i="8"/>
  <c r="Y984" i="8"/>
  <c r="AA984" i="8" s="1"/>
  <c r="AC984" i="8" s="1"/>
  <c r="Z896" i="8"/>
  <c r="Y896" i="8"/>
  <c r="AA896" i="8" s="1"/>
  <c r="AC896" i="8" s="1"/>
  <c r="Z898" i="8"/>
  <c r="AB898" i="8" s="1"/>
  <c r="Y898" i="8"/>
  <c r="AA898" i="8" s="1"/>
  <c r="Z890" i="8"/>
  <c r="Y890" i="8"/>
  <c r="AA890" i="8" s="1"/>
  <c r="AC890" i="8" s="1"/>
  <c r="Z915" i="8"/>
  <c r="Y915" i="8"/>
  <c r="AA915" i="8" s="1"/>
  <c r="AC915" i="8" s="1"/>
  <c r="Y1333" i="8"/>
  <c r="AA1333" i="8" s="1"/>
  <c r="Z1333" i="8"/>
  <c r="AB1333" i="8" s="1"/>
  <c r="Y937" i="8"/>
  <c r="AA937" i="8" s="1"/>
  <c r="Z937" i="8"/>
  <c r="AB937" i="8" s="1"/>
  <c r="Z772" i="8"/>
  <c r="Y772" i="8"/>
  <c r="AA772" i="8" s="1"/>
  <c r="AC772" i="8" s="1"/>
  <c r="Z814" i="8"/>
  <c r="Y814" i="8"/>
  <c r="AA814" i="8" s="1"/>
  <c r="AC814" i="8" s="1"/>
  <c r="Z755" i="8"/>
  <c r="Y755" i="8"/>
  <c r="AA755" i="8" s="1"/>
  <c r="AC755" i="8" s="1"/>
  <c r="Z626" i="8"/>
  <c r="Y626" i="8"/>
  <c r="AA626" i="8" s="1"/>
  <c r="AC626" i="8" s="1"/>
  <c r="Z578" i="8"/>
  <c r="Y578" i="8"/>
  <c r="AA578" i="8" s="1"/>
  <c r="AC578" i="8" s="1"/>
  <c r="Z790" i="8"/>
  <c r="Y790" i="8"/>
  <c r="AA790" i="8" s="1"/>
  <c r="AC790" i="8" s="1"/>
  <c r="Y628" i="8"/>
  <c r="AA628" i="8" s="1"/>
  <c r="Z628" i="8"/>
  <c r="AB628" i="8" s="1"/>
  <c r="Z557" i="8"/>
  <c r="AB557" i="8" s="1"/>
  <c r="Y557" i="8"/>
  <c r="AA557" i="8" s="1"/>
  <c r="Z673" i="8"/>
  <c r="Y673" i="8"/>
  <c r="AA673" i="8" s="1"/>
  <c r="AC673" i="8" s="1"/>
  <c r="Z483" i="8"/>
  <c r="AB483" i="8" s="1"/>
  <c r="Y483" i="8"/>
  <c r="AA483" i="8" s="1"/>
  <c r="Z363" i="8"/>
  <c r="Y363" i="8"/>
  <c r="AA363" i="8" s="1"/>
  <c r="AC363" i="8" s="1"/>
  <c r="Y458" i="8"/>
  <c r="AA458" i="8" s="1"/>
  <c r="AC458" i="8" s="1"/>
  <c r="Z458" i="8"/>
  <c r="Z827" i="8"/>
  <c r="Y827" i="8"/>
  <c r="AA827" i="8" s="1"/>
  <c r="AC827" i="8" s="1"/>
  <c r="AI2462" i="8"/>
  <c r="Z343" i="8"/>
  <c r="Y343" i="8"/>
  <c r="AA343" i="8" s="1"/>
  <c r="AC343" i="8" s="1"/>
  <c r="AH2462" i="8"/>
  <c r="Z697" i="8"/>
  <c r="Y697" i="8"/>
  <c r="AA697" i="8" s="1"/>
  <c r="AC697" i="8" s="1"/>
  <c r="Z391" i="8"/>
  <c r="Y391" i="8"/>
  <c r="AA391" i="8" s="1"/>
  <c r="AC391" i="8" s="1"/>
  <c r="Z453" i="8"/>
  <c r="Y453" i="8"/>
  <c r="AA453" i="8" s="1"/>
  <c r="AC453" i="8" s="1"/>
  <c r="Y291" i="8"/>
  <c r="AA291" i="8" s="1"/>
  <c r="AC291" i="8" s="1"/>
  <c r="Z291" i="8"/>
  <c r="Y243" i="8"/>
  <c r="AA243" i="8" s="1"/>
  <c r="Z243" i="8"/>
  <c r="AB243" i="8" s="1"/>
  <c r="Y195" i="8"/>
  <c r="AA195" i="8" s="1"/>
  <c r="AC195" i="8" s="1"/>
  <c r="Z195" i="8"/>
  <c r="Y159" i="8"/>
  <c r="AA159" i="8" s="1"/>
  <c r="Z159" i="8"/>
  <c r="AB159" i="8" s="1"/>
  <c r="Z134" i="8"/>
  <c r="Y134" i="8"/>
  <c r="AA134" i="8" s="1"/>
  <c r="AC134" i="8" s="1"/>
  <c r="AI2449" i="8"/>
  <c r="Z502" i="8"/>
  <c r="Y502" i="8"/>
  <c r="AA502" i="8" s="1"/>
  <c r="AC502" i="8" s="1"/>
  <c r="Z477" i="8"/>
  <c r="AB477" i="8" s="1"/>
  <c r="Y477" i="8"/>
  <c r="AA477" i="8" s="1"/>
  <c r="Z180" i="8"/>
  <c r="AB180" i="8" s="1"/>
  <c r="Y180" i="8"/>
  <c r="AA180" i="8" s="1"/>
  <c r="Y123" i="8"/>
  <c r="AA123" i="8" s="1"/>
  <c r="AC123" i="8" s="1"/>
  <c r="Z123" i="8"/>
  <c r="Z252" i="8"/>
  <c r="Y252" i="8"/>
  <c r="AA252" i="8" s="1"/>
  <c r="AC252" i="8" s="1"/>
  <c r="Z227" i="8"/>
  <c r="Y227" i="8"/>
  <c r="AA227" i="8" s="1"/>
  <c r="AC227" i="8" s="1"/>
  <c r="Z383" i="8"/>
  <c r="AB383" i="8" s="1"/>
  <c r="Y383" i="8"/>
  <c r="AA383" i="8" s="1"/>
  <c r="Z177" i="8"/>
  <c r="Y177" i="8"/>
  <c r="AA177" i="8" s="1"/>
  <c r="Z84" i="8"/>
  <c r="Y84" i="8"/>
  <c r="AA84" i="8" s="1"/>
  <c r="AC84" i="8" s="1"/>
  <c r="Z2414" i="8"/>
  <c r="Y2414" i="8"/>
  <c r="AA2414" i="8" s="1"/>
  <c r="AC2414" i="8" s="1"/>
  <c r="Z2440" i="8"/>
  <c r="Y2440" i="8"/>
  <c r="AA2440" i="8" s="1"/>
  <c r="AC2440" i="8" s="1"/>
  <c r="Z2379" i="8"/>
  <c r="Y2379" i="8"/>
  <c r="AA2379" i="8" s="1"/>
  <c r="AC2379" i="8" s="1"/>
  <c r="AB2387" i="8"/>
  <c r="AD2387" i="8"/>
  <c r="Z2341" i="8"/>
  <c r="Y2341" i="8"/>
  <c r="AA2341" i="8" s="1"/>
  <c r="AC2341" i="8" s="1"/>
  <c r="Z2254" i="8"/>
  <c r="Y2254" i="8"/>
  <c r="AA2254" i="8" s="1"/>
  <c r="AC2254" i="8" s="1"/>
  <c r="Z2261" i="8"/>
  <c r="Y2261" i="8"/>
  <c r="AA2261" i="8" s="1"/>
  <c r="AC2261" i="8" s="1"/>
  <c r="Z2222" i="8"/>
  <c r="Y2222" i="8"/>
  <c r="AA2222" i="8" s="1"/>
  <c r="AC2222" i="8" s="1"/>
  <c r="Z2251" i="8"/>
  <c r="Y2251" i="8"/>
  <c r="AA2251" i="8" s="1"/>
  <c r="AC2251" i="8" s="1"/>
  <c r="AB2177" i="8"/>
  <c r="AD2177" i="8"/>
  <c r="Z2120" i="8"/>
  <c r="Y2120" i="8"/>
  <c r="AA2120" i="8" s="1"/>
  <c r="AC2120" i="8" s="1"/>
  <c r="Z2228" i="8"/>
  <c r="AB2228" i="8" s="1"/>
  <c r="Y2228" i="8"/>
  <c r="AA2228" i="8" s="1"/>
  <c r="AD2231" i="8"/>
  <c r="AB2231" i="8"/>
  <c r="Y2107" i="8"/>
  <c r="AA2107" i="8" s="1"/>
  <c r="AC2107" i="8" s="1"/>
  <c r="Z2107" i="8"/>
  <c r="Z2043" i="8"/>
  <c r="AB2043" i="8" s="1"/>
  <c r="Y2043" i="8"/>
  <c r="AA2043" i="8" s="1"/>
  <c r="Z2141" i="8"/>
  <c r="AB2141" i="8" s="1"/>
  <c r="Y2141" i="8"/>
  <c r="AA2141" i="8" s="1"/>
  <c r="Z2154" i="8"/>
  <c r="Y2154" i="8"/>
  <c r="AA2154" i="8" s="1"/>
  <c r="AC2154" i="8" s="1"/>
  <c r="Y2053" i="8"/>
  <c r="AA2053" i="8" s="1"/>
  <c r="AC2053" i="8" s="1"/>
  <c r="Z2053" i="8"/>
  <c r="AB2167" i="8"/>
  <c r="AD2167" i="8"/>
  <c r="Z2221" i="8"/>
  <c r="AB2221" i="8" s="1"/>
  <c r="Y2221" i="8"/>
  <c r="AA2221" i="8" s="1"/>
  <c r="AB1957" i="8"/>
  <c r="AD1957" i="8"/>
  <c r="Z2001" i="8"/>
  <c r="AB2001" i="8" s="1"/>
  <c r="Y2001" i="8"/>
  <c r="AA2001" i="8" s="1"/>
  <c r="AE1910" i="8"/>
  <c r="Z1874" i="8"/>
  <c r="Y1874" i="8"/>
  <c r="AA1874" i="8" s="1"/>
  <c r="AC1874" i="8" s="1"/>
  <c r="Z2128" i="8"/>
  <c r="Y2128" i="8"/>
  <c r="AA2128" i="8" s="1"/>
  <c r="AC2128" i="8" s="1"/>
  <c r="Z1951" i="8"/>
  <c r="AB1951" i="8" s="1"/>
  <c r="Y1951" i="8"/>
  <c r="AA1951" i="8" s="1"/>
  <c r="Z1881" i="8"/>
  <c r="AB1881" i="8" s="1"/>
  <c r="Y1881" i="8"/>
  <c r="AA1881" i="8" s="1"/>
  <c r="Z1811" i="8"/>
  <c r="Y1811" i="8"/>
  <c r="AA1811" i="8" s="1"/>
  <c r="AC1811" i="8" s="1"/>
  <c r="Y1860" i="8"/>
  <c r="AA1860" i="8" s="1"/>
  <c r="AC1860" i="8" s="1"/>
  <c r="Z1860" i="8"/>
  <c r="Z1820" i="8"/>
  <c r="AB1820" i="8" s="1"/>
  <c r="Y1820" i="8"/>
  <c r="AA1820" i="8" s="1"/>
  <c r="Z1848" i="8"/>
  <c r="Y1848" i="8"/>
  <c r="AA1848" i="8" s="1"/>
  <c r="AC1848" i="8" s="1"/>
  <c r="Z1854" i="8"/>
  <c r="AB1854" i="8" s="1"/>
  <c r="Y1854" i="8"/>
  <c r="AA1854" i="8" s="1"/>
  <c r="Z1779" i="8"/>
  <c r="AB1779" i="8" s="1"/>
  <c r="Y1779" i="8"/>
  <c r="AA1779" i="8" s="1"/>
  <c r="Y1819" i="8"/>
  <c r="AA1819" i="8" s="1"/>
  <c r="AC1819" i="8" s="1"/>
  <c r="Z1819" i="8"/>
  <c r="Z1790" i="8"/>
  <c r="AB1790" i="8" s="1"/>
  <c r="Y1790" i="8"/>
  <c r="AA1790" i="8" s="1"/>
  <c r="Z1740" i="8"/>
  <c r="Y1740" i="8"/>
  <c r="AA1740" i="8" s="1"/>
  <c r="AC1740" i="8" s="1"/>
  <c r="Z1794" i="8"/>
  <c r="Y1794" i="8"/>
  <c r="AA1794" i="8" s="1"/>
  <c r="AC1794" i="8" s="1"/>
  <c r="AC1875" i="8"/>
  <c r="AE1875" i="8"/>
  <c r="Z1793" i="8"/>
  <c r="Y1793" i="8"/>
  <c r="AA1793" i="8" s="1"/>
  <c r="AC1793" i="8" s="1"/>
  <c r="AE1764" i="8"/>
  <c r="Y1675" i="8"/>
  <c r="AA1675" i="8" s="1"/>
  <c r="Z1675" i="8"/>
  <c r="AB1675" i="8" s="1"/>
  <c r="Z1694" i="8"/>
  <c r="Y1694" i="8"/>
  <c r="AA1694" i="8" s="1"/>
  <c r="AC1694" i="8" s="1"/>
  <c r="Z1660" i="8"/>
  <c r="AB1660" i="8" s="1"/>
  <c r="Y1660" i="8"/>
  <c r="AA1660" i="8" s="1"/>
  <c r="Z1678" i="8"/>
  <c r="Y1678" i="8"/>
  <c r="AA1678" i="8" s="1"/>
  <c r="AC1678" i="8" s="1"/>
  <c r="Z1626" i="8"/>
  <c r="Y1626" i="8"/>
  <c r="AA1626" i="8" s="1"/>
  <c r="AC1626" i="8" s="1"/>
  <c r="Y1659" i="8"/>
  <c r="AA1659" i="8" s="1"/>
  <c r="AC1659" i="8" s="1"/>
  <c r="Z1659" i="8"/>
  <c r="Z1536" i="8"/>
  <c r="Y1536" i="8"/>
  <c r="AA1536" i="8" s="1"/>
  <c r="AC1536" i="8" s="1"/>
  <c r="Z1510" i="8"/>
  <c r="Y1510" i="8"/>
  <c r="AA1510" i="8" s="1"/>
  <c r="AC1510" i="8" s="1"/>
  <c r="Z1453" i="8"/>
  <c r="Y1453" i="8"/>
  <c r="AA1453" i="8" s="1"/>
  <c r="AC1453" i="8" s="1"/>
  <c r="Y1508" i="8"/>
  <c r="AA1508" i="8" s="1"/>
  <c r="AC1508" i="8" s="1"/>
  <c r="Z1508" i="8"/>
  <c r="Z1455" i="8"/>
  <c r="Y1455" i="8"/>
  <c r="AA1455" i="8" s="1"/>
  <c r="AC1455" i="8" s="1"/>
  <c r="Y1340" i="8"/>
  <c r="AA1340" i="8" s="1"/>
  <c r="Z1340" i="8"/>
  <c r="AB1340" i="8" s="1"/>
  <c r="Z1360" i="8"/>
  <c r="Y1360" i="8"/>
  <c r="AA1360" i="8" s="1"/>
  <c r="AC1360" i="8" s="1"/>
  <c r="Z1410" i="8"/>
  <c r="AB1410" i="8" s="1"/>
  <c r="Y1410" i="8"/>
  <c r="AA1410" i="8" s="1"/>
  <c r="Z1258" i="8"/>
  <c r="Y1258" i="8"/>
  <c r="AA1258" i="8" s="1"/>
  <c r="AC1258" i="8" s="1"/>
  <c r="Z1303" i="8"/>
  <c r="Y1303" i="8"/>
  <c r="AA1303" i="8" s="1"/>
  <c r="AC1303" i="8" s="1"/>
  <c r="Z1374" i="8"/>
  <c r="Y1374" i="8"/>
  <c r="AA1374" i="8" s="1"/>
  <c r="AC1374" i="8" s="1"/>
  <c r="Z1385" i="8"/>
  <c r="AB1385" i="8" s="1"/>
  <c r="Y1385" i="8"/>
  <c r="AA1385" i="8" s="1"/>
  <c r="Z1363" i="8"/>
  <c r="AB1363" i="8" s="1"/>
  <c r="Y1363" i="8"/>
  <c r="AA1363" i="8" s="1"/>
  <c r="Z1396" i="8"/>
  <c r="Y1396" i="8"/>
  <c r="AA1396" i="8" s="1"/>
  <c r="AC1396" i="8" s="1"/>
  <c r="AD1299" i="8"/>
  <c r="Z1276" i="8"/>
  <c r="Y1276" i="8"/>
  <c r="AA1276" i="8" s="1"/>
  <c r="AC1276" i="8" s="1"/>
  <c r="Z1180" i="8"/>
  <c r="AB1180" i="8" s="1"/>
  <c r="Y1180" i="8"/>
  <c r="AA1180" i="8" s="1"/>
  <c r="Y1111" i="8"/>
  <c r="AA1111" i="8" s="1"/>
  <c r="Z1111" i="8"/>
  <c r="AB1111" i="8" s="1"/>
  <c r="Z1100" i="8"/>
  <c r="Y1100" i="8"/>
  <c r="AA1100" i="8" s="1"/>
  <c r="AC1100" i="8" s="1"/>
  <c r="U1060" i="8"/>
  <c r="V1060" i="8" s="1"/>
  <c r="X1060" i="8" s="1"/>
  <c r="Z988" i="8"/>
  <c r="Y988" i="8"/>
  <c r="AA988" i="8" s="1"/>
  <c r="AC988" i="8" s="1"/>
  <c r="Z916" i="8"/>
  <c r="AB916" i="8" s="1"/>
  <c r="Y916" i="8"/>
  <c r="AA916" i="8" s="1"/>
  <c r="Z987" i="8"/>
  <c r="Y987" i="8"/>
  <c r="AA987" i="8" s="1"/>
  <c r="AC987" i="8" s="1"/>
  <c r="Y1010" i="8"/>
  <c r="AA1010" i="8" s="1"/>
  <c r="AC1010" i="8" s="1"/>
  <c r="Z1010" i="8"/>
  <c r="Z938" i="8"/>
  <c r="Y938" i="8"/>
  <c r="AA938" i="8" s="1"/>
  <c r="AC938" i="8" s="1"/>
  <c r="Z1015" i="8"/>
  <c r="Y1015" i="8"/>
  <c r="AA1015" i="8" s="1"/>
  <c r="AC1015" i="8" s="1"/>
  <c r="Z1027" i="8"/>
  <c r="Y1027" i="8"/>
  <c r="AA1027" i="8" s="1"/>
  <c r="AC1027" i="8" s="1"/>
  <c r="Z923" i="8"/>
  <c r="AB923" i="8" s="1"/>
  <c r="Y923" i="8"/>
  <c r="AA923" i="8" s="1"/>
  <c r="Z934" i="8"/>
  <c r="Y934" i="8"/>
  <c r="AA934" i="8" s="1"/>
  <c r="AC934" i="8" s="1"/>
  <c r="Y843" i="8"/>
  <c r="AA843" i="8" s="1"/>
  <c r="AC843" i="8" s="1"/>
  <c r="Z843" i="8"/>
  <c r="Z910" i="8"/>
  <c r="Y910" i="8"/>
  <c r="AA910" i="8" s="1"/>
  <c r="AC910" i="8" s="1"/>
  <c r="Z899" i="8"/>
  <c r="Y899" i="8"/>
  <c r="AA899" i="8" s="1"/>
  <c r="AC899" i="8" s="1"/>
  <c r="AB897" i="8"/>
  <c r="AD897" i="8"/>
  <c r="Z864" i="8"/>
  <c r="Y864" i="8"/>
  <c r="AA864" i="8" s="1"/>
  <c r="AC864" i="8" s="1"/>
  <c r="Y750" i="8"/>
  <c r="AA750" i="8" s="1"/>
  <c r="AC750" i="8" s="1"/>
  <c r="Z750" i="8"/>
  <c r="Y534" i="8"/>
  <c r="AA534" i="8" s="1"/>
  <c r="AC534" i="8" s="1"/>
  <c r="Z534" i="8"/>
  <c r="Y676" i="8"/>
  <c r="AA676" i="8" s="1"/>
  <c r="AC676" i="8" s="1"/>
  <c r="Z676" i="8"/>
  <c r="Y592" i="8"/>
  <c r="AA592" i="8" s="1"/>
  <c r="Z592" i="8"/>
  <c r="AB592" i="8" s="1"/>
  <c r="Z1024" i="8"/>
  <c r="AB1024" i="8" s="1"/>
  <c r="Y1024" i="8"/>
  <c r="AA1024" i="8" s="1"/>
  <c r="Z660" i="8"/>
  <c r="Y660" i="8"/>
  <c r="AA660" i="8" s="1"/>
  <c r="AC660" i="8" s="1"/>
  <c r="Z564" i="8"/>
  <c r="AB564" i="8" s="1"/>
  <c r="Y564" i="8"/>
  <c r="AA564" i="8" s="1"/>
  <c r="Z623" i="8"/>
  <c r="Y623" i="8"/>
  <c r="AA623" i="8" s="1"/>
  <c r="AC623" i="8" s="1"/>
  <c r="Z542" i="8"/>
  <c r="AB542" i="8" s="1"/>
  <c r="Y542" i="8"/>
  <c r="AA542" i="8" s="1"/>
  <c r="Z471" i="8"/>
  <c r="Y471" i="8"/>
  <c r="AA471" i="8" s="1"/>
  <c r="AC471" i="8" s="1"/>
  <c r="Z351" i="8"/>
  <c r="Y351" i="8"/>
  <c r="AA351" i="8" s="1"/>
  <c r="AC351" i="8" s="1"/>
  <c r="Z613" i="8"/>
  <c r="Y613" i="8"/>
  <c r="AA613" i="8" s="1"/>
  <c r="AC613" i="8" s="1"/>
  <c r="Z446" i="8"/>
  <c r="AB446" i="8" s="1"/>
  <c r="Y446" i="8"/>
  <c r="AA446" i="8" s="1"/>
  <c r="Z649" i="8"/>
  <c r="Y649" i="8"/>
  <c r="AA649" i="8" s="1"/>
  <c r="AC649" i="8" s="1"/>
  <c r="Z524" i="8"/>
  <c r="Y524" i="8"/>
  <c r="AA524" i="8" s="1"/>
  <c r="AC524" i="8" s="1"/>
  <c r="Z359" i="8"/>
  <c r="AB359" i="8" s="1"/>
  <c r="Y359" i="8"/>
  <c r="AA359" i="8" s="1"/>
  <c r="Z430" i="8"/>
  <c r="Y430" i="8"/>
  <c r="AA430" i="8" s="1"/>
  <c r="AC430" i="8" s="1"/>
  <c r="AH2451" i="8"/>
  <c r="Z287" i="8"/>
  <c r="Y287" i="8"/>
  <c r="AA287" i="8" s="1"/>
  <c r="AC287" i="8" s="1"/>
  <c r="Z155" i="8"/>
  <c r="AB155" i="8" s="1"/>
  <c r="Y155" i="8"/>
  <c r="AA155" i="8" s="1"/>
  <c r="Z274" i="8"/>
  <c r="Y274" i="8"/>
  <c r="AA274" i="8" s="1"/>
  <c r="AC274" i="8" s="1"/>
  <c r="Y52" i="8"/>
  <c r="AA52" i="8" s="1"/>
  <c r="AC52" i="8" s="1"/>
  <c r="Z52" i="8"/>
  <c r="Z72" i="8"/>
  <c r="Y72" i="8"/>
  <c r="AA72" i="8" s="1"/>
  <c r="AC72" i="8" s="1"/>
  <c r="Z95" i="8"/>
  <c r="AB95" i="8" s="1"/>
  <c r="Y95" i="8"/>
  <c r="AA95" i="8" s="1"/>
  <c r="Z47" i="8"/>
  <c r="Y47" i="8"/>
  <c r="AA47" i="8" s="1"/>
  <c r="AC47" i="8" s="1"/>
  <c r="Z2166" i="8"/>
  <c r="AB2166" i="8" s="1"/>
  <c r="Y2166" i="8"/>
  <c r="AA2166" i="8" s="1"/>
  <c r="Z2386" i="8"/>
  <c r="Y2386" i="8"/>
  <c r="AA2386" i="8" s="1"/>
  <c r="AC2386" i="8" s="1"/>
  <c r="Z2402" i="8"/>
  <c r="Y2402" i="8"/>
  <c r="AA2402" i="8" s="1"/>
  <c r="AC2402" i="8" s="1"/>
  <c r="AD2419" i="8"/>
  <c r="AB2419" i="8"/>
  <c r="Z2441" i="8"/>
  <c r="Y2441" i="8"/>
  <c r="AA2441" i="8" s="1"/>
  <c r="AC2441" i="8" s="1"/>
  <c r="Z2429" i="8"/>
  <c r="Y2429" i="8"/>
  <c r="AA2429" i="8" s="1"/>
  <c r="AC2429" i="8" s="1"/>
  <c r="AC2418" i="8"/>
  <c r="AE2418" i="8"/>
  <c r="Z2285" i="8"/>
  <c r="AB2285" i="8" s="1"/>
  <c r="Y2285" i="8"/>
  <c r="AA2285" i="8" s="1"/>
  <c r="Z2329" i="8"/>
  <c r="AB2329" i="8" s="1"/>
  <c r="Y2329" i="8"/>
  <c r="AA2329" i="8" s="1"/>
  <c r="AD2406" i="8"/>
  <c r="Z2307" i="8"/>
  <c r="AB2307" i="8" s="1"/>
  <c r="Y2307" i="8"/>
  <c r="AA2307" i="8" s="1"/>
  <c r="Z2322" i="8"/>
  <c r="Y2322" i="8"/>
  <c r="AA2322" i="8" s="1"/>
  <c r="AC2322" i="8" s="1"/>
  <c r="Z2264" i="8"/>
  <c r="Y2264" i="8"/>
  <c r="AA2264" i="8" s="1"/>
  <c r="AC2264" i="8" s="1"/>
  <c r="Z2313" i="8"/>
  <c r="Y2313" i="8"/>
  <c r="AA2313" i="8" s="1"/>
  <c r="AC2313" i="8" s="1"/>
  <c r="Y2238" i="8"/>
  <c r="AA2238" i="8" s="1"/>
  <c r="Z2238" i="8"/>
  <c r="AB2238" i="8" s="1"/>
  <c r="AD2301" i="8"/>
  <c r="AB2301" i="8"/>
  <c r="Z2239" i="8"/>
  <c r="Y2239" i="8"/>
  <c r="AA2239" i="8" s="1"/>
  <c r="AC2239" i="8" s="1"/>
  <c r="Z2109" i="8"/>
  <c r="AB2109" i="8" s="1"/>
  <c r="Y2109" i="8"/>
  <c r="AA2109" i="8" s="1"/>
  <c r="Z2211" i="8"/>
  <c r="AB2211" i="8" s="1"/>
  <c r="Y2211" i="8"/>
  <c r="AA2211" i="8" s="1"/>
  <c r="Z2079" i="8"/>
  <c r="Y2079" i="8"/>
  <c r="AA2079" i="8" s="1"/>
  <c r="AC2079" i="8" s="1"/>
  <c r="Z2158" i="8"/>
  <c r="Y2158" i="8"/>
  <c r="AA2158" i="8" s="1"/>
  <c r="AC2158" i="8" s="1"/>
  <c r="Z2217" i="8"/>
  <c r="AB2217" i="8" s="1"/>
  <c r="Y2217" i="8"/>
  <c r="AA2217" i="8" s="1"/>
  <c r="Z2144" i="8"/>
  <c r="Y2144" i="8"/>
  <c r="AA2144" i="8" s="1"/>
  <c r="AC2144" i="8" s="1"/>
  <c r="AC2112" i="8"/>
  <c r="AE2112" i="8"/>
  <c r="AB2111" i="8"/>
  <c r="AD2111" i="8"/>
  <c r="U2037" i="8"/>
  <c r="V2037" i="8" s="1"/>
  <c r="X2037" i="8" s="1"/>
  <c r="Y2119" i="8"/>
  <c r="AA2119" i="8" s="1"/>
  <c r="AC2119" i="8" s="1"/>
  <c r="Z2119" i="8"/>
  <c r="Z2009" i="8"/>
  <c r="AB2009" i="8" s="1"/>
  <c r="Y2009" i="8"/>
  <c r="AA2009" i="8" s="1"/>
  <c r="AD1947" i="8"/>
  <c r="Y1884" i="8"/>
  <c r="AA1884" i="8" s="1"/>
  <c r="Z1884" i="8"/>
  <c r="AB1884" i="8" s="1"/>
  <c r="Z1799" i="8"/>
  <c r="Y1799" i="8"/>
  <c r="AA1799" i="8" s="1"/>
  <c r="AC1799" i="8" s="1"/>
  <c r="Z1927" i="8"/>
  <c r="Y1927" i="8"/>
  <c r="AA1927" i="8" s="1"/>
  <c r="AC1927" i="8" s="1"/>
  <c r="Z1821" i="8"/>
  <c r="Y1821" i="8"/>
  <c r="AA1821" i="8" s="1"/>
  <c r="AC1821" i="8" s="1"/>
  <c r="Z1869" i="8"/>
  <c r="AB1869" i="8" s="1"/>
  <c r="Y1869" i="8"/>
  <c r="AA1869" i="8" s="1"/>
  <c r="Z1903" i="8"/>
  <c r="Y1903" i="8"/>
  <c r="AA1903" i="8" s="1"/>
  <c r="AC1903" i="8" s="1"/>
  <c r="Z1943" i="8"/>
  <c r="Y1943" i="8"/>
  <c r="AA1943" i="8" s="1"/>
  <c r="AC1943" i="8" s="1"/>
  <c r="Z1829" i="8"/>
  <c r="Y1829" i="8"/>
  <c r="AA1829" i="8" s="1"/>
  <c r="AC1829" i="8" s="1"/>
  <c r="Z1701" i="8"/>
  <c r="Y1701" i="8"/>
  <c r="AA1701" i="8" s="1"/>
  <c r="AC1701" i="8" s="1"/>
  <c r="Z1749" i="8"/>
  <c r="Y1749" i="8"/>
  <c r="AA1749" i="8" s="1"/>
  <c r="AC1749" i="8" s="1"/>
  <c r="Y1831" i="8"/>
  <c r="AA1831" i="8" s="1"/>
  <c r="Z1831" i="8"/>
  <c r="AB1831" i="8" s="1"/>
  <c r="Z1665" i="8"/>
  <c r="AB1665" i="8" s="1"/>
  <c r="Y1665" i="8"/>
  <c r="AA1665" i="8" s="1"/>
  <c r="Z1682" i="8"/>
  <c r="AB1682" i="8" s="1"/>
  <c r="Y1682" i="8"/>
  <c r="AA1682" i="8" s="1"/>
  <c r="Z1624" i="8"/>
  <c r="Y1624" i="8"/>
  <c r="AA1624" i="8" s="1"/>
  <c r="AC1624" i="8" s="1"/>
  <c r="Z1588" i="8"/>
  <c r="Y1588" i="8"/>
  <c r="AA1588" i="8" s="1"/>
  <c r="AC1588" i="8" s="1"/>
  <c r="Z1537" i="8"/>
  <c r="Y1537" i="8"/>
  <c r="AA1537" i="8" s="1"/>
  <c r="AC1537" i="8" s="1"/>
  <c r="Z1457" i="8"/>
  <c r="Y1457" i="8"/>
  <c r="AA1457" i="8" s="1"/>
  <c r="AC1457" i="8" s="1"/>
  <c r="Z1469" i="8"/>
  <c r="AB1469" i="8" s="1"/>
  <c r="Y1469" i="8"/>
  <c r="AA1469" i="8" s="1"/>
  <c r="Z1443" i="8"/>
  <c r="AB1443" i="8" s="1"/>
  <c r="Y1443" i="8"/>
  <c r="AA1443" i="8" s="1"/>
  <c r="Z1344" i="8"/>
  <c r="Y1344" i="8"/>
  <c r="AA1344" i="8" s="1"/>
  <c r="AC1344" i="8" s="1"/>
  <c r="Y1448" i="8"/>
  <c r="AA1448" i="8" s="1"/>
  <c r="AC1448" i="8" s="1"/>
  <c r="Z1448" i="8"/>
  <c r="Z1497" i="8"/>
  <c r="Y1497" i="8"/>
  <c r="AA1497" i="8" s="1"/>
  <c r="AC1497" i="8" s="1"/>
  <c r="Z1417" i="8"/>
  <c r="Y1417" i="8"/>
  <c r="AA1417" i="8" s="1"/>
  <c r="AC1417" i="8" s="1"/>
  <c r="Z1349" i="8"/>
  <c r="Y1349" i="8"/>
  <c r="AA1349" i="8" s="1"/>
  <c r="AC1349" i="8" s="1"/>
  <c r="Z1272" i="8"/>
  <c r="AB1272" i="8" s="1"/>
  <c r="Y1272" i="8"/>
  <c r="AA1272" i="8" s="1"/>
  <c r="Z1422" i="8"/>
  <c r="Y1422" i="8"/>
  <c r="AA1422" i="8" s="1"/>
  <c r="AC1422" i="8" s="1"/>
  <c r="Z1362" i="8"/>
  <c r="Y1362" i="8"/>
  <c r="AA1362" i="8" s="1"/>
  <c r="AC1362" i="8" s="1"/>
  <c r="Z1113" i="8"/>
  <c r="Y1113" i="8"/>
  <c r="AA1113" i="8" s="1"/>
  <c r="AC1113" i="8" s="1"/>
  <c r="Z1095" i="8"/>
  <c r="Y1095" i="8"/>
  <c r="AA1095" i="8" s="1"/>
  <c r="AC1095" i="8" s="1"/>
  <c r="AD1055" i="8"/>
  <c r="Z1001" i="8"/>
  <c r="Y1001" i="8"/>
  <c r="AA1001" i="8" s="1"/>
  <c r="AC1001" i="8" s="1"/>
  <c r="Z929" i="8"/>
  <c r="AB929" i="8" s="1"/>
  <c r="Y929" i="8"/>
  <c r="AA929" i="8" s="1"/>
  <c r="Y1169" i="8"/>
  <c r="AA1169" i="8" s="1"/>
  <c r="Z1169" i="8"/>
  <c r="AB1169" i="8" s="1"/>
  <c r="Z1170" i="8"/>
  <c r="Y1170" i="8"/>
  <c r="AA1170" i="8" s="1"/>
  <c r="AC1170" i="8" s="1"/>
  <c r="Y1009" i="8"/>
  <c r="AA1009" i="8" s="1"/>
  <c r="AC1009" i="8" s="1"/>
  <c r="Z1009" i="8"/>
  <c r="Z926" i="8"/>
  <c r="Y926" i="8"/>
  <c r="AA926" i="8" s="1"/>
  <c r="AC926" i="8" s="1"/>
  <c r="Y1051" i="8"/>
  <c r="AA1051" i="8" s="1"/>
  <c r="Z1051" i="8"/>
  <c r="AB1051" i="8" s="1"/>
  <c r="Z1154" i="8"/>
  <c r="AB1154" i="8" s="1"/>
  <c r="Y1154" i="8"/>
  <c r="AA1154" i="8" s="1"/>
  <c r="Z1017" i="8"/>
  <c r="Y1017" i="8"/>
  <c r="AA1017" i="8" s="1"/>
  <c r="AC1017" i="8" s="1"/>
  <c r="Y997" i="8"/>
  <c r="AA997" i="8" s="1"/>
  <c r="AC997" i="8" s="1"/>
  <c r="Z997" i="8"/>
  <c r="Y879" i="8"/>
  <c r="AA879" i="8" s="1"/>
  <c r="Z879" i="8"/>
  <c r="AB879" i="8" s="1"/>
  <c r="AC1093" i="8"/>
  <c r="AE1093" i="8"/>
  <c r="Z911" i="8"/>
  <c r="AB911" i="8" s="1"/>
  <c r="Y911" i="8"/>
  <c r="AA911" i="8" s="1"/>
  <c r="Z803" i="8"/>
  <c r="Y803" i="8"/>
  <c r="AA803" i="8" s="1"/>
  <c r="AC803" i="8" s="1"/>
  <c r="Z789" i="8"/>
  <c r="AB789" i="8" s="1"/>
  <c r="Y789" i="8"/>
  <c r="AA789" i="8" s="1"/>
  <c r="Z704" i="8"/>
  <c r="Y704" i="8"/>
  <c r="AA704" i="8" s="1"/>
  <c r="AC704" i="8" s="1"/>
  <c r="Y738" i="8"/>
  <c r="AA738" i="8" s="1"/>
  <c r="AC738" i="8" s="1"/>
  <c r="Z738" i="8"/>
  <c r="Z737" i="8"/>
  <c r="Y737" i="8"/>
  <c r="AA737" i="8" s="1"/>
  <c r="AC737" i="8" s="1"/>
  <c r="Z629" i="8"/>
  <c r="Y629" i="8"/>
  <c r="AA629" i="8" s="1"/>
  <c r="AC629" i="8" s="1"/>
  <c r="Z685" i="8"/>
  <c r="AB685" i="8" s="1"/>
  <c r="Y685" i="8"/>
  <c r="AA685" i="8" s="1"/>
  <c r="Z553" i="8"/>
  <c r="Y553" i="8"/>
  <c r="AA553" i="8" s="1"/>
  <c r="AC553" i="8" s="1"/>
  <c r="Y712" i="8"/>
  <c r="AA712" i="8" s="1"/>
  <c r="AC712" i="8" s="1"/>
  <c r="Z712" i="8"/>
  <c r="Z543" i="8"/>
  <c r="AB543" i="8" s="1"/>
  <c r="Y543" i="8"/>
  <c r="AA543" i="8" s="1"/>
  <c r="Y445" i="8"/>
  <c r="AA445" i="8" s="1"/>
  <c r="Z445" i="8"/>
  <c r="AB445" i="8" s="1"/>
  <c r="Y374" i="8"/>
  <c r="AA374" i="8" s="1"/>
  <c r="AC374" i="8" s="1"/>
  <c r="Z374" i="8"/>
  <c r="AD798" i="8"/>
  <c r="AB798" i="8"/>
  <c r="Z722" i="8"/>
  <c r="Y722" i="8"/>
  <c r="AA722" i="8" s="1"/>
  <c r="AC722" i="8" s="1"/>
  <c r="Z514" i="8"/>
  <c r="AB514" i="8" s="1"/>
  <c r="Y514" i="8"/>
  <c r="AA514" i="8" s="1"/>
  <c r="Y373" i="8"/>
  <c r="AA373" i="8" s="1"/>
  <c r="AC373" i="8" s="1"/>
  <c r="Z373" i="8"/>
  <c r="Z323" i="8"/>
  <c r="Y323" i="8"/>
  <c r="AA323" i="8" s="1"/>
  <c r="AC323" i="8" s="1"/>
  <c r="Z639" i="8"/>
  <c r="Y639" i="8"/>
  <c r="AA639" i="8" s="1"/>
  <c r="AC639" i="8" s="1"/>
  <c r="Z501" i="8"/>
  <c r="Y501" i="8"/>
  <c r="AA501" i="8" s="1"/>
  <c r="AC501" i="8" s="1"/>
  <c r="AI2453" i="8"/>
  <c r="AI2461" i="8"/>
  <c r="Z215" i="8"/>
  <c r="AB215" i="8" s="1"/>
  <c r="Y215" i="8"/>
  <c r="AA215" i="8" s="1"/>
  <c r="AI2456" i="8"/>
  <c r="Y265" i="8"/>
  <c r="AA265" i="8" s="1"/>
  <c r="Z265" i="8"/>
  <c r="AB265" i="8" s="1"/>
  <c r="Y169" i="8"/>
  <c r="AA169" i="8" s="1"/>
  <c r="AC169" i="8" s="1"/>
  <c r="Z169" i="8"/>
  <c r="AH2463" i="8"/>
  <c r="Z431" i="8"/>
  <c r="Y431" i="8"/>
  <c r="AA431" i="8" s="1"/>
  <c r="AC431" i="8" s="1"/>
  <c r="Z167" i="8"/>
  <c r="AB167" i="8" s="1"/>
  <c r="Y167" i="8"/>
  <c r="AA167" i="8" s="1"/>
  <c r="Z129" i="8"/>
  <c r="Y129" i="8"/>
  <c r="AA129" i="8" s="1"/>
  <c r="AC129" i="8" s="1"/>
  <c r="Z168" i="8"/>
  <c r="AB168" i="8" s="1"/>
  <c r="Y168" i="8"/>
  <c r="AA168" i="8" s="1"/>
  <c r="Z60" i="8"/>
  <c r="Y60" i="8"/>
  <c r="AA60" i="8" s="1"/>
  <c r="AC60" i="8" s="1"/>
  <c r="Z94" i="8"/>
  <c r="Y94" i="8"/>
  <c r="AA94" i="8" s="1"/>
  <c r="AC94" i="8" s="1"/>
  <c r="Z46" i="8"/>
  <c r="AB46" i="8" s="1"/>
  <c r="Y46" i="8"/>
  <c r="AA46" i="8" s="1"/>
  <c r="Z106" i="8"/>
  <c r="Y106" i="8"/>
  <c r="AA106" i="8" s="1"/>
  <c r="AC106" i="8" s="1"/>
  <c r="Z2434" i="8"/>
  <c r="AB2434" i="8" s="1"/>
  <c r="Y2434" i="8"/>
  <c r="AA2434" i="8" s="1"/>
  <c r="Z2405" i="8"/>
  <c r="Y2405" i="8"/>
  <c r="AA2405" i="8" s="1"/>
  <c r="AC2405" i="8" s="1"/>
  <c r="Z2404" i="8"/>
  <c r="Y2404" i="8"/>
  <c r="AA2404" i="8" s="1"/>
  <c r="AC2404" i="8" s="1"/>
  <c r="Z2361" i="8"/>
  <c r="Y2361" i="8"/>
  <c r="AA2361" i="8" s="1"/>
  <c r="AC2361" i="8" s="1"/>
  <c r="Z2332" i="8"/>
  <c r="Y2332" i="8"/>
  <c r="AA2332" i="8" s="1"/>
  <c r="AC2332" i="8" s="1"/>
  <c r="Z2207" i="8"/>
  <c r="AB2207" i="8" s="1"/>
  <c r="Y2207" i="8"/>
  <c r="AA2207" i="8" s="1"/>
  <c r="Z2394" i="8"/>
  <c r="AB2394" i="8" s="1"/>
  <c r="Y2394" i="8"/>
  <c r="AA2394" i="8" s="1"/>
  <c r="Z2151" i="8"/>
  <c r="Y2151" i="8"/>
  <c r="AA2151" i="8" s="1"/>
  <c r="AC2151" i="8" s="1"/>
  <c r="Y2064" i="8"/>
  <c r="AA2064" i="8" s="1"/>
  <c r="AC2064" i="8" s="1"/>
  <c r="Z2064" i="8"/>
  <c r="AB2210" i="8"/>
  <c r="AD2210" i="8"/>
  <c r="Z1965" i="8"/>
  <c r="Y1965" i="8"/>
  <c r="AA1965" i="8" s="1"/>
  <c r="AC1965" i="8" s="1"/>
  <c r="AB2135" i="8"/>
  <c r="AD2135" i="8"/>
  <c r="Z2015" i="8"/>
  <c r="Y2015" i="8"/>
  <c r="AA2015" i="8" s="1"/>
  <c r="AC2015" i="8" s="1"/>
  <c r="Z1980" i="8"/>
  <c r="Y1980" i="8"/>
  <c r="AA1980" i="8" s="1"/>
  <c r="AC1980" i="8" s="1"/>
  <c r="Y1940" i="8"/>
  <c r="AA1940" i="8" s="1"/>
  <c r="AC1940" i="8" s="1"/>
  <c r="Z1940" i="8"/>
  <c r="AB2058" i="8"/>
  <c r="AD2058" i="8"/>
  <c r="AE1983" i="8"/>
  <c r="AC1983" i="8"/>
  <c r="AB2209" i="8"/>
  <c r="AD2209" i="8"/>
  <c r="Y1967" i="8"/>
  <c r="AA1967" i="8" s="1"/>
  <c r="AC1967" i="8" s="1"/>
  <c r="Z1967" i="8"/>
  <c r="Z1853" i="8"/>
  <c r="AB1853" i="8" s="1"/>
  <c r="Y1853" i="8"/>
  <c r="AA1853" i="8" s="1"/>
  <c r="Z1907" i="8"/>
  <c r="Y1907" i="8"/>
  <c r="AA1907" i="8" s="1"/>
  <c r="AC1907" i="8" s="1"/>
  <c r="Y1908" i="8"/>
  <c r="AA1908" i="8" s="1"/>
  <c r="AC1908" i="8" s="1"/>
  <c r="Z1908" i="8"/>
  <c r="Z1808" i="8"/>
  <c r="Y1808" i="8"/>
  <c r="AA1808" i="8" s="1"/>
  <c r="AC1808" i="8" s="1"/>
  <c r="AE1894" i="8"/>
  <c r="AC1894" i="8"/>
  <c r="Z1847" i="8"/>
  <c r="Y1847" i="8"/>
  <c r="AA1847" i="8" s="1"/>
  <c r="AC1847" i="8" s="1"/>
  <c r="Z1828" i="8"/>
  <c r="AB1828" i="8" s="1"/>
  <c r="Y1828" i="8"/>
  <c r="AA1828" i="8" s="1"/>
  <c r="Z1816" i="8"/>
  <c r="Y1816" i="8"/>
  <c r="AA1816" i="8" s="1"/>
  <c r="AC1816" i="8" s="1"/>
  <c r="Z1781" i="8"/>
  <c r="Y1781" i="8"/>
  <c r="AA1781" i="8" s="1"/>
  <c r="AC1781" i="8" s="1"/>
  <c r="Z1825" i="8"/>
  <c r="Y1825" i="8"/>
  <c r="AA1825" i="8" s="1"/>
  <c r="AC1825" i="8" s="1"/>
  <c r="Z1750" i="8"/>
  <c r="Y1750" i="8"/>
  <c r="AA1750" i="8" s="1"/>
  <c r="AC1750" i="8" s="1"/>
  <c r="Y1734" i="8"/>
  <c r="AA1734" i="8" s="1"/>
  <c r="Z1734" i="8"/>
  <c r="AB1734" i="8" s="1"/>
  <c r="Z1708" i="8"/>
  <c r="Y1708" i="8"/>
  <c r="AA1708" i="8" s="1"/>
  <c r="AC1708" i="8" s="1"/>
  <c r="Z1705" i="8"/>
  <c r="Y1705" i="8"/>
  <c r="AA1705" i="8" s="1"/>
  <c r="AC1705" i="8" s="1"/>
  <c r="Z1616" i="8"/>
  <c r="Y1616" i="8"/>
  <c r="AA1616" i="8" s="1"/>
  <c r="AC1616" i="8" s="1"/>
  <c r="Z1758" i="8"/>
  <c r="Y1758" i="8"/>
  <c r="AA1758" i="8" s="1"/>
  <c r="AC1758" i="8" s="1"/>
  <c r="Z1669" i="8"/>
  <c r="Y1669" i="8"/>
  <c r="AA1669" i="8" s="1"/>
  <c r="AC1669" i="8" s="1"/>
  <c r="Z1598" i="8"/>
  <c r="Y1598" i="8"/>
  <c r="AA1598" i="8" s="1"/>
  <c r="AC1598" i="8" s="1"/>
  <c r="Z1658" i="8"/>
  <c r="AB1658" i="8" s="1"/>
  <c r="Y1658" i="8"/>
  <c r="AA1658" i="8" s="1"/>
  <c r="Z1499" i="8"/>
  <c r="Y1499" i="8"/>
  <c r="AA1499" i="8" s="1"/>
  <c r="AC1499" i="8" s="1"/>
  <c r="Y1496" i="8"/>
  <c r="AA1496" i="8" s="1"/>
  <c r="AC1496" i="8" s="1"/>
  <c r="Z1496" i="8"/>
  <c r="Z1450" i="8"/>
  <c r="Y1450" i="8"/>
  <c r="AA1450" i="8" s="1"/>
  <c r="AC1450" i="8" s="1"/>
  <c r="Z1494" i="8"/>
  <c r="Y1494" i="8"/>
  <c r="AA1494" i="8" s="1"/>
  <c r="AC1494" i="8" s="1"/>
  <c r="Z1378" i="8"/>
  <c r="Y1378" i="8"/>
  <c r="AA1378" i="8" s="1"/>
  <c r="AC1378" i="8" s="1"/>
  <c r="Z1399" i="8"/>
  <c r="Y1399" i="8"/>
  <c r="AA1399" i="8" s="1"/>
  <c r="AC1399" i="8" s="1"/>
  <c r="Z1348" i="8"/>
  <c r="Y1348" i="8"/>
  <c r="AA1348" i="8" s="1"/>
  <c r="AC1348" i="8" s="1"/>
  <c r="Z1283" i="8"/>
  <c r="Y1283" i="8"/>
  <c r="AA1283" i="8" s="1"/>
  <c r="AC1283" i="8" s="1"/>
  <c r="Z1421" i="8"/>
  <c r="Y1421" i="8"/>
  <c r="AA1421" i="8" s="1"/>
  <c r="AC1421" i="8" s="1"/>
  <c r="Z1300" i="8"/>
  <c r="AB1300" i="8" s="1"/>
  <c r="Y1300" i="8"/>
  <c r="AA1300" i="8" s="1"/>
  <c r="Z1243" i="8"/>
  <c r="Y1243" i="8"/>
  <c r="AA1243" i="8" s="1"/>
  <c r="AC1243" i="8" s="1"/>
  <c r="Z1222" i="8"/>
  <c r="AB1222" i="8" s="1"/>
  <c r="Y1222" i="8"/>
  <c r="AA1222" i="8" s="1"/>
  <c r="Z1221" i="8"/>
  <c r="Y1221" i="8"/>
  <c r="AA1221" i="8" s="1"/>
  <c r="AC1221" i="8" s="1"/>
  <c r="Z1253" i="8"/>
  <c r="AB1253" i="8" s="1"/>
  <c r="Y1253" i="8"/>
  <c r="AA1253" i="8" s="1"/>
  <c r="Y1206" i="8"/>
  <c r="AA1206" i="8" s="1"/>
  <c r="Z1206" i="8"/>
  <c r="AB1206" i="8" s="1"/>
  <c r="Z1255" i="8"/>
  <c r="Y1255" i="8"/>
  <c r="AA1255" i="8" s="1"/>
  <c r="AC1255" i="8" s="1"/>
  <c r="Z1192" i="8"/>
  <c r="Y1192" i="8"/>
  <c r="AA1192" i="8" s="1"/>
  <c r="AC1192" i="8" s="1"/>
  <c r="Z1168" i="8"/>
  <c r="Y1168" i="8"/>
  <c r="AA1168" i="8" s="1"/>
  <c r="AC1168" i="8" s="1"/>
  <c r="Z1101" i="8"/>
  <c r="Y1101" i="8"/>
  <c r="AA1101" i="8" s="1"/>
  <c r="AC1101" i="8" s="1"/>
  <c r="Y1099" i="8"/>
  <c r="AA1099" i="8" s="1"/>
  <c r="AC1099" i="8" s="1"/>
  <c r="Z1099" i="8"/>
  <c r="Y893" i="8"/>
  <c r="AA893" i="8" s="1"/>
  <c r="AC893" i="8" s="1"/>
  <c r="Z893" i="8"/>
  <c r="Y1133" i="8"/>
  <c r="AA1133" i="8" s="1"/>
  <c r="Z1133" i="8"/>
  <c r="AB1133" i="8" s="1"/>
  <c r="Z998" i="8"/>
  <c r="Y998" i="8"/>
  <c r="AA998" i="8" s="1"/>
  <c r="AC998" i="8" s="1"/>
  <c r="Y925" i="8"/>
  <c r="AA925" i="8" s="1"/>
  <c r="AC925" i="8" s="1"/>
  <c r="Z925" i="8"/>
  <c r="Z1121" i="8"/>
  <c r="Y1121" i="8"/>
  <c r="AA1121" i="8" s="1"/>
  <c r="AC1121" i="8" s="1"/>
  <c r="Z1005" i="8"/>
  <c r="AB1005" i="8" s="1"/>
  <c r="Y1005" i="8"/>
  <c r="AA1005" i="8" s="1"/>
  <c r="Z761" i="8"/>
  <c r="Y761" i="8"/>
  <c r="AA761" i="8" s="1"/>
  <c r="AC761" i="8" s="1"/>
  <c r="Z981" i="8"/>
  <c r="Y981" i="8"/>
  <c r="AA981" i="8" s="1"/>
  <c r="AC981" i="8" s="1"/>
  <c r="Z878" i="8"/>
  <c r="AB878" i="8" s="1"/>
  <c r="Y878" i="8"/>
  <c r="AA878" i="8" s="1"/>
  <c r="AB980" i="8"/>
  <c r="AD980" i="8"/>
  <c r="Z1023" i="8"/>
  <c r="Y1023" i="8"/>
  <c r="AA1023" i="8" s="1"/>
  <c r="AC1023" i="8" s="1"/>
  <c r="Z825" i="8"/>
  <c r="Y825" i="8"/>
  <c r="AA825" i="8" s="1"/>
  <c r="AC825" i="8" s="1"/>
  <c r="Z705" i="8"/>
  <c r="Y705" i="8"/>
  <c r="AA705" i="8" s="1"/>
  <c r="AC705" i="8" s="1"/>
  <c r="Z851" i="8"/>
  <c r="AB851" i="8" s="1"/>
  <c r="Y851" i="8"/>
  <c r="AA851" i="8" s="1"/>
  <c r="Z892" i="8"/>
  <c r="Y892" i="8"/>
  <c r="AA892" i="8" s="1"/>
  <c r="AC892" i="8" s="1"/>
  <c r="Y580" i="8"/>
  <c r="AA580" i="8" s="1"/>
  <c r="Z580" i="8"/>
  <c r="AB580" i="8" s="1"/>
  <c r="Z698" i="8"/>
  <c r="Y698" i="8"/>
  <c r="AA698" i="8" s="1"/>
  <c r="AC698" i="8" s="1"/>
  <c r="Z658" i="8"/>
  <c r="Y658" i="8"/>
  <c r="AA658" i="8" s="1"/>
  <c r="AC658" i="8" s="1"/>
  <c r="Z622" i="8"/>
  <c r="AB622" i="8" s="1"/>
  <c r="Y622" i="8"/>
  <c r="AA622" i="8" s="1"/>
  <c r="Z566" i="8"/>
  <c r="AB566" i="8" s="1"/>
  <c r="Y566" i="8"/>
  <c r="AA566" i="8" s="1"/>
  <c r="AB1046" i="8"/>
  <c r="AD1046" i="8"/>
  <c r="Y642" i="8"/>
  <c r="AA642" i="8" s="1"/>
  <c r="Z642" i="8"/>
  <c r="AB642" i="8" s="1"/>
  <c r="Z496" i="8"/>
  <c r="Y496" i="8"/>
  <c r="AA496" i="8" s="1"/>
  <c r="AC496" i="8" s="1"/>
  <c r="Z876" i="8"/>
  <c r="Y876" i="8"/>
  <c r="AA876" i="8" s="1"/>
  <c r="AC876" i="8" s="1"/>
  <c r="Z675" i="8"/>
  <c r="Y675" i="8"/>
  <c r="AA675" i="8" s="1"/>
  <c r="AC675" i="8" s="1"/>
  <c r="Y678" i="8"/>
  <c r="AA678" i="8" s="1"/>
  <c r="AC678" i="8" s="1"/>
  <c r="Z678" i="8"/>
  <c r="Z360" i="8"/>
  <c r="Y360" i="8"/>
  <c r="AA360" i="8" s="1"/>
  <c r="AC360" i="8" s="1"/>
  <c r="Z747" i="8"/>
  <c r="AB747" i="8" s="1"/>
  <c r="Y747" i="8"/>
  <c r="AA747" i="8" s="1"/>
  <c r="Z527" i="8"/>
  <c r="AB527" i="8" s="1"/>
  <c r="Y527" i="8"/>
  <c r="AA527" i="8" s="1"/>
  <c r="Z322" i="8"/>
  <c r="Y322" i="8"/>
  <c r="AA322" i="8" s="1"/>
  <c r="AC322" i="8" s="1"/>
  <c r="Z110" i="8"/>
  <c r="Y110" i="8"/>
  <c r="AA110" i="8" s="1"/>
  <c r="AC110" i="8" s="1"/>
  <c r="Z403" i="8"/>
  <c r="Y403" i="8"/>
  <c r="AA403" i="8" s="1"/>
  <c r="AC403" i="8" s="1"/>
  <c r="Z335" i="8"/>
  <c r="Y335" i="8"/>
  <c r="AA335" i="8" s="1"/>
  <c r="AC335" i="8" s="1"/>
  <c r="Z429" i="8"/>
  <c r="Y429" i="8"/>
  <c r="AA429" i="8" s="1"/>
  <c r="AC429" i="8" s="1"/>
  <c r="Y253" i="8"/>
  <c r="AA253" i="8" s="1"/>
  <c r="Z253" i="8"/>
  <c r="AB253" i="8" s="1"/>
  <c r="AI2459" i="8"/>
  <c r="AI2455" i="8"/>
  <c r="Z251" i="8"/>
  <c r="Y251" i="8"/>
  <c r="AA251" i="8" s="1"/>
  <c r="AC251" i="8" s="1"/>
  <c r="AI2451" i="8"/>
  <c r="Z39" i="8"/>
  <c r="Y39" i="8"/>
  <c r="AA39" i="8" s="1"/>
  <c r="AC39" i="8" s="1"/>
  <c r="Y108" i="8"/>
  <c r="AA108" i="8" s="1"/>
  <c r="Z108" i="8"/>
  <c r="AB108" i="8" s="1"/>
  <c r="Z48" i="8"/>
  <c r="Y48" i="8"/>
  <c r="AA48" i="8" s="1"/>
  <c r="AC48" i="8" s="1"/>
  <c r="Z2436" i="8"/>
  <c r="Y2436" i="8"/>
  <c r="AA2436" i="8" s="1"/>
  <c r="AC2436" i="8" s="1"/>
  <c r="Z2362" i="8"/>
  <c r="Y2362" i="8"/>
  <c r="AA2362" i="8" s="1"/>
  <c r="AC2362" i="8" s="1"/>
  <c r="Z2273" i="8"/>
  <c r="Y2273" i="8"/>
  <c r="AA2273" i="8" s="1"/>
  <c r="AC2273" i="8" s="1"/>
  <c r="Z2295" i="8"/>
  <c r="AB2295" i="8" s="1"/>
  <c r="Y2295" i="8"/>
  <c r="AA2295" i="8" s="1"/>
  <c r="Z2319" i="8"/>
  <c r="Y2319" i="8"/>
  <c r="AA2319" i="8" s="1"/>
  <c r="AC2319" i="8" s="1"/>
  <c r="Z2252" i="8"/>
  <c r="Y2252" i="8"/>
  <c r="AA2252" i="8" s="1"/>
  <c r="AC2252" i="8" s="1"/>
  <c r="Z2393" i="8"/>
  <c r="Y2393" i="8"/>
  <c r="AA2393" i="8" s="1"/>
  <c r="AC2393" i="8" s="1"/>
  <c r="AE2350" i="8"/>
  <c r="AC2350" i="8"/>
  <c r="Y2262" i="8"/>
  <c r="AA2262" i="8" s="1"/>
  <c r="Z2262" i="8"/>
  <c r="AB2262" i="8" s="1"/>
  <c r="Z2195" i="8"/>
  <c r="Y2195" i="8"/>
  <c r="AA2195" i="8" s="1"/>
  <c r="AC2195" i="8" s="1"/>
  <c r="AB2300" i="8"/>
  <c r="AD2300" i="8"/>
  <c r="AC2255" i="8"/>
  <c r="AE2255" i="8"/>
  <c r="Z2202" i="8"/>
  <c r="Y2202" i="8"/>
  <c r="AA2202" i="8" s="1"/>
  <c r="AC2202" i="8" s="1"/>
  <c r="Z2169" i="8"/>
  <c r="AB2169" i="8" s="1"/>
  <c r="Y2169" i="8"/>
  <c r="AA2169" i="8" s="1"/>
  <c r="AD2201" i="8"/>
  <c r="AC2197" i="8"/>
  <c r="AE2197" i="8"/>
  <c r="Z2020" i="8"/>
  <c r="Y2020" i="8"/>
  <c r="AA2020" i="8" s="1"/>
  <c r="AC2020" i="8" s="1"/>
  <c r="Z2104" i="8"/>
  <c r="Y2104" i="8"/>
  <c r="AA2104" i="8" s="1"/>
  <c r="AC2104" i="8" s="1"/>
  <c r="Y2018" i="8"/>
  <c r="AA2018" i="8" s="1"/>
  <c r="AC2018" i="8" s="1"/>
  <c r="Z2018" i="8"/>
  <c r="Z2036" i="8"/>
  <c r="AB2036" i="8" s="1"/>
  <c r="Y2036" i="8"/>
  <c r="AA2036" i="8" s="1"/>
  <c r="Z1960" i="8"/>
  <c r="Y1960" i="8"/>
  <c r="AA1960" i="8" s="1"/>
  <c r="AC1960" i="8" s="1"/>
  <c r="Z1862" i="8"/>
  <c r="AB1862" i="8" s="1"/>
  <c r="Y1862" i="8"/>
  <c r="AA1862" i="8" s="1"/>
  <c r="Z2011" i="8"/>
  <c r="Y2011" i="8"/>
  <c r="AA2011" i="8" s="1"/>
  <c r="AC2011" i="8" s="1"/>
  <c r="Z1941" i="8"/>
  <c r="AB1941" i="8" s="1"/>
  <c r="Y1941" i="8"/>
  <c r="AA1941" i="8" s="1"/>
  <c r="Y1846" i="8"/>
  <c r="AA1846" i="8" s="1"/>
  <c r="AC1846" i="8" s="1"/>
  <c r="Z1846" i="8"/>
  <c r="Z1775" i="8"/>
  <c r="Y1775" i="8"/>
  <c r="AA1775" i="8" s="1"/>
  <c r="AC1775" i="8" s="1"/>
  <c r="Z1928" i="8"/>
  <c r="Y1928" i="8"/>
  <c r="AA1928" i="8" s="1"/>
  <c r="AC1928" i="8" s="1"/>
  <c r="Z1762" i="8"/>
  <c r="Y1762" i="8"/>
  <c r="AA1762" i="8" s="1"/>
  <c r="AC1762" i="8" s="1"/>
  <c r="AE1852" i="8"/>
  <c r="Z1796" i="8"/>
  <c r="Y1796" i="8"/>
  <c r="AA1796" i="8" s="1"/>
  <c r="AC1796" i="8" s="1"/>
  <c r="Z1748" i="8"/>
  <c r="Y1748" i="8"/>
  <c r="AA1748" i="8" s="1"/>
  <c r="AC1748" i="8" s="1"/>
  <c r="Z1725" i="8"/>
  <c r="Y1725" i="8"/>
  <c r="AA1725" i="8" s="1"/>
  <c r="AC1725" i="8" s="1"/>
  <c r="Z1700" i="8"/>
  <c r="Y1700" i="8"/>
  <c r="AA1700" i="8" s="1"/>
  <c r="AC1700" i="8" s="1"/>
  <c r="AC1925" i="8"/>
  <c r="AE1925" i="8"/>
  <c r="Z1707" i="8"/>
  <c r="Y1707" i="8"/>
  <c r="AA1707" i="8" s="1"/>
  <c r="AC1707" i="8" s="1"/>
  <c r="AE1753" i="8"/>
  <c r="AD1644" i="8"/>
  <c r="Z1584" i="8"/>
  <c r="AB1584" i="8" s="1"/>
  <c r="Y1584" i="8"/>
  <c r="AA1584" i="8" s="1"/>
  <c r="Y1651" i="8"/>
  <c r="AA1651" i="8" s="1"/>
  <c r="AC1651" i="8" s="1"/>
  <c r="Z1651" i="8"/>
  <c r="Y1649" i="8"/>
  <c r="AA1649" i="8" s="1"/>
  <c r="AC1649" i="8" s="1"/>
  <c r="Z1649" i="8"/>
  <c r="Z1574" i="8"/>
  <c r="Y1574" i="8"/>
  <c r="AA1574" i="8" s="1"/>
  <c r="AC1574" i="8" s="1"/>
  <c r="Z1498" i="8"/>
  <c r="Y1498" i="8"/>
  <c r="AA1498" i="8" s="1"/>
  <c r="AC1498" i="8" s="1"/>
  <c r="Z1639" i="8"/>
  <c r="AB1639" i="8" s="1"/>
  <c r="Y1639" i="8"/>
  <c r="AA1639" i="8" s="1"/>
  <c r="Z1591" i="8"/>
  <c r="AB1591" i="8" s="1"/>
  <c r="Y1591" i="8"/>
  <c r="AA1591" i="8" s="1"/>
  <c r="Z1525" i="8"/>
  <c r="Y1525" i="8"/>
  <c r="AA1525" i="8" s="1"/>
  <c r="AC1525" i="8" s="1"/>
  <c r="Z1462" i="8"/>
  <c r="AB1462" i="8" s="1"/>
  <c r="Y1462" i="8"/>
  <c r="AA1462" i="8" s="1"/>
  <c r="Z1445" i="8"/>
  <c r="Y1445" i="8"/>
  <c r="AA1445" i="8" s="1"/>
  <c r="AC1445" i="8" s="1"/>
  <c r="Z1387" i="8"/>
  <c r="AB1387" i="8" s="1"/>
  <c r="Y1387" i="8"/>
  <c r="AA1387" i="8" s="1"/>
  <c r="Z1269" i="8"/>
  <c r="Y1269" i="8"/>
  <c r="AA1269" i="8" s="1"/>
  <c r="AC1269" i="8" s="1"/>
  <c r="Z1542" i="8"/>
  <c r="Y1542" i="8"/>
  <c r="AA1542" i="8" s="1"/>
  <c r="AC1542" i="8" s="1"/>
  <c r="Z1220" i="8"/>
  <c r="AB1220" i="8" s="1"/>
  <c r="Y1220" i="8"/>
  <c r="AA1220" i="8" s="1"/>
  <c r="Y1268" i="8"/>
  <c r="AA1268" i="8" s="1"/>
  <c r="AC1268" i="8" s="1"/>
  <c r="Z1268" i="8"/>
  <c r="Z1294" i="8"/>
  <c r="Y1294" i="8"/>
  <c r="AA1294" i="8" s="1"/>
  <c r="AC1294" i="8" s="1"/>
  <c r="Z1398" i="8"/>
  <c r="AB1398" i="8" s="1"/>
  <c r="Y1398" i="8"/>
  <c r="AA1398" i="8" s="1"/>
  <c r="Z1314" i="8"/>
  <c r="AB1314" i="8" s="1"/>
  <c r="Y1314" i="8"/>
  <c r="AA1314" i="8" s="1"/>
  <c r="Z1190" i="8"/>
  <c r="AB1190" i="8" s="1"/>
  <c r="Y1190" i="8"/>
  <c r="AA1190" i="8" s="1"/>
  <c r="AD1171" i="8"/>
  <c r="Z1089" i="8"/>
  <c r="AB1089" i="8" s="1"/>
  <c r="Y1089" i="8"/>
  <c r="AA1089" i="8" s="1"/>
  <c r="Z1086" i="8"/>
  <c r="Y1086" i="8"/>
  <c r="AA1086" i="8" s="1"/>
  <c r="AC1086" i="8" s="1"/>
  <c r="Z1088" i="8"/>
  <c r="Y1088" i="8"/>
  <c r="AA1088" i="8" s="1"/>
  <c r="AC1088" i="8" s="1"/>
  <c r="Z1064" i="8"/>
  <c r="AB1064" i="8" s="1"/>
  <c r="Y1064" i="8"/>
  <c r="AA1064" i="8" s="1"/>
  <c r="AB1128" i="8"/>
  <c r="AD1128" i="8"/>
  <c r="Z869" i="8"/>
  <c r="AB869" i="8" s="1"/>
  <c r="Y869" i="8"/>
  <c r="AA869" i="8" s="1"/>
  <c r="Z946" i="8"/>
  <c r="Y946" i="8"/>
  <c r="AA946" i="8" s="1"/>
  <c r="AC946" i="8" s="1"/>
  <c r="Z971" i="8"/>
  <c r="Y971" i="8"/>
  <c r="AA971" i="8" s="1"/>
  <c r="AC971" i="8" s="1"/>
  <c r="Z764" i="8"/>
  <c r="Y764" i="8"/>
  <c r="AA764" i="8" s="1"/>
  <c r="AC764" i="8" s="1"/>
  <c r="Z752" i="8"/>
  <c r="Y752" i="8"/>
  <c r="AA752" i="8" s="1"/>
  <c r="AC752" i="8" s="1"/>
  <c r="Z572" i="8"/>
  <c r="Y572" i="8"/>
  <c r="AA572" i="8" s="1"/>
  <c r="AC572" i="8" s="1"/>
  <c r="Z713" i="8"/>
  <c r="Y713" i="8"/>
  <c r="AA713" i="8" s="1"/>
  <c r="AC713" i="8" s="1"/>
  <c r="Z605" i="8"/>
  <c r="Y605" i="8"/>
  <c r="AA605" i="8" s="1"/>
  <c r="AC605" i="8" s="1"/>
  <c r="AC1014" i="8"/>
  <c r="AE1014" i="8"/>
  <c r="Z684" i="8"/>
  <c r="AB684" i="8" s="1"/>
  <c r="Y684" i="8"/>
  <c r="AA684" i="8" s="1"/>
  <c r="Z627" i="8"/>
  <c r="AB627" i="8" s="1"/>
  <c r="Y627" i="8"/>
  <c r="AA627" i="8" s="1"/>
  <c r="Z388" i="8"/>
  <c r="AB388" i="8" s="1"/>
  <c r="Y388" i="8"/>
  <c r="AA388" i="8" s="1"/>
  <c r="Z579" i="8"/>
  <c r="Y579" i="8"/>
  <c r="AA579" i="8" s="1"/>
  <c r="AC579" i="8" s="1"/>
  <c r="Z539" i="8"/>
  <c r="Y539" i="8"/>
  <c r="AA539" i="8" s="1"/>
  <c r="AC539" i="8" s="1"/>
  <c r="Z435" i="8"/>
  <c r="AB435" i="8" s="1"/>
  <c r="Y435" i="8"/>
  <c r="AA435" i="8" s="1"/>
  <c r="Z699" i="8"/>
  <c r="Y699" i="8"/>
  <c r="AA699" i="8" s="1"/>
  <c r="AC699" i="8" s="1"/>
  <c r="Z513" i="8"/>
  <c r="AB513" i="8" s="1"/>
  <c r="Y513" i="8"/>
  <c r="AA513" i="8" s="1"/>
  <c r="Z417" i="8"/>
  <c r="Y417" i="8"/>
  <c r="AA417" i="8" s="1"/>
  <c r="AC417" i="8" s="1"/>
  <c r="Z137" i="8"/>
  <c r="AB137" i="8" s="1"/>
  <c r="Y137" i="8"/>
  <c r="AA137" i="8" s="1"/>
  <c r="Z441" i="8"/>
  <c r="Y441" i="8"/>
  <c r="AA441" i="8" s="1"/>
  <c r="AC441" i="8" s="1"/>
  <c r="Z721" i="8"/>
  <c r="AB721" i="8" s="1"/>
  <c r="Y721" i="8"/>
  <c r="AA721" i="8" s="1"/>
  <c r="Z489" i="8"/>
  <c r="Y489" i="8"/>
  <c r="AA489" i="8" s="1"/>
  <c r="AC489" i="8" s="1"/>
  <c r="Z297" i="8"/>
  <c r="AB297" i="8" s="1"/>
  <c r="Y297" i="8"/>
  <c r="AA297" i="8" s="1"/>
  <c r="AH2453" i="8"/>
  <c r="Z213" i="8"/>
  <c r="Y213" i="8"/>
  <c r="AA213" i="8" s="1"/>
  <c r="AC213" i="8" s="1"/>
  <c r="Y157" i="8"/>
  <c r="AA157" i="8" s="1"/>
  <c r="AC157" i="8" s="1"/>
  <c r="Z157" i="8"/>
  <c r="Z240" i="8"/>
  <c r="AB240" i="8" s="1"/>
  <c r="Y240" i="8"/>
  <c r="AA240" i="8" s="1"/>
  <c r="Z154" i="8"/>
  <c r="Y154" i="8"/>
  <c r="AA154" i="8" s="1"/>
  <c r="AC154" i="8" s="1"/>
  <c r="Z394" i="8"/>
  <c r="Y394" i="8"/>
  <c r="AA394" i="8" s="1"/>
  <c r="AC394" i="8" s="1"/>
  <c r="Z250" i="8"/>
  <c r="Y250" i="8"/>
  <c r="AA250" i="8" s="1"/>
  <c r="AC250" i="8" s="1"/>
  <c r="Z117" i="8"/>
  <c r="Y117" i="8"/>
  <c r="AA117" i="8" s="1"/>
  <c r="AC117" i="8" s="1"/>
  <c r="Y16" i="8"/>
  <c r="AA16" i="8" s="1"/>
  <c r="AC16" i="8" s="1"/>
  <c r="Z16" i="8"/>
  <c r="Y38" i="8"/>
  <c r="AA38" i="8" s="1"/>
  <c r="AC38" i="8" s="1"/>
  <c r="Z38" i="8"/>
  <c r="Z165" i="8"/>
  <c r="AB165" i="8" s="1"/>
  <c r="Y165" i="8"/>
  <c r="AA165" i="8" s="1"/>
  <c r="Z311" i="8"/>
  <c r="AB311" i="8" s="1"/>
  <c r="Y311" i="8"/>
  <c r="AA311" i="8" s="1"/>
  <c r="Z35" i="8"/>
  <c r="Y35" i="8"/>
  <c r="AA35" i="8" s="1"/>
  <c r="AC35" i="8" s="1"/>
  <c r="AD2431" i="8"/>
  <c r="AB2431" i="8"/>
  <c r="Y2359" i="8"/>
  <c r="AA2359" i="8" s="1"/>
  <c r="Z2359" i="8"/>
  <c r="AB2359" i="8" s="1"/>
  <c r="Z2139" i="8"/>
  <c r="Y2139" i="8"/>
  <c r="AA2139" i="8" s="1"/>
  <c r="AC2139" i="8" s="1"/>
  <c r="Z2421" i="8"/>
  <c r="Y2421" i="8"/>
  <c r="AA2421" i="8" s="1"/>
  <c r="AC2421" i="8" s="1"/>
  <c r="Z2428" i="8"/>
  <c r="Y2428" i="8"/>
  <c r="AA2428" i="8" s="1"/>
  <c r="AC2428" i="8" s="1"/>
  <c r="Z2416" i="8"/>
  <c r="Y2416" i="8"/>
  <c r="AA2416" i="8" s="1"/>
  <c r="AC2416" i="8" s="1"/>
  <c r="Z2336" i="8"/>
  <c r="Y2336" i="8"/>
  <c r="AA2336" i="8" s="1"/>
  <c r="AC2336" i="8" s="1"/>
  <c r="Z2403" i="8"/>
  <c r="Y2403" i="8"/>
  <c r="AA2403" i="8" s="1"/>
  <c r="AC2403" i="8" s="1"/>
  <c r="Z2381" i="8"/>
  <c r="Y2381" i="8"/>
  <c r="AA2381" i="8" s="1"/>
  <c r="AC2381" i="8" s="1"/>
  <c r="Z2417" i="8"/>
  <c r="AB2417" i="8" s="1"/>
  <c r="Y2417" i="8"/>
  <c r="AA2417" i="8" s="1"/>
  <c r="Z2314" i="8"/>
  <c r="AB2314" i="8" s="1"/>
  <c r="Y2314" i="8"/>
  <c r="AA2314" i="8" s="1"/>
  <c r="Z2276" i="8"/>
  <c r="Y2276" i="8"/>
  <c r="AA2276" i="8" s="1"/>
  <c r="AC2276" i="8" s="1"/>
  <c r="Y2226" i="8"/>
  <c r="AA2226" i="8" s="1"/>
  <c r="AC2226" i="8" s="1"/>
  <c r="Z2226" i="8"/>
  <c r="Z2173" i="8"/>
  <c r="Y2173" i="8"/>
  <c r="AA2173" i="8" s="1"/>
  <c r="AC2173" i="8" s="1"/>
  <c r="Z2184" i="8"/>
  <c r="Y2184" i="8"/>
  <c r="AA2184" i="8" s="1"/>
  <c r="AC2184" i="8" s="1"/>
  <c r="AB2325" i="8"/>
  <c r="AD2325" i="8"/>
  <c r="Y2155" i="8"/>
  <c r="AA2155" i="8" s="1"/>
  <c r="AC2155" i="8" s="1"/>
  <c r="Z2155" i="8"/>
  <c r="Z2259" i="8"/>
  <c r="Y2259" i="8"/>
  <c r="AA2259" i="8" s="1"/>
  <c r="AC2259" i="8" s="1"/>
  <c r="Z2118" i="8"/>
  <c r="Y2118" i="8"/>
  <c r="AA2118" i="8" s="1"/>
  <c r="AC2118" i="8" s="1"/>
  <c r="Z2089" i="8"/>
  <c r="AB2089" i="8" s="1"/>
  <c r="Y2089" i="8"/>
  <c r="AA2089" i="8" s="1"/>
  <c r="Y2052" i="8"/>
  <c r="AA2052" i="8" s="1"/>
  <c r="AC2052" i="8" s="1"/>
  <c r="Z2052" i="8"/>
  <c r="Z2097" i="8"/>
  <c r="AB2097" i="8" s="1"/>
  <c r="Y2097" i="8"/>
  <c r="AA2097" i="8" s="1"/>
  <c r="Z2034" i="8"/>
  <c r="Y2034" i="8"/>
  <c r="AA2034" i="8" s="1"/>
  <c r="AC2034" i="8" s="1"/>
  <c r="Z2038" i="8"/>
  <c r="AB2038" i="8" s="1"/>
  <c r="Y2038" i="8"/>
  <c r="AA2038" i="8" s="1"/>
  <c r="Z1997" i="8"/>
  <c r="Y1997" i="8"/>
  <c r="AA1997" i="8" s="1"/>
  <c r="AC1997" i="8" s="1"/>
  <c r="Z2082" i="8"/>
  <c r="Y2082" i="8"/>
  <c r="AA2082" i="8" s="1"/>
  <c r="AC2082" i="8" s="1"/>
  <c r="Y2041" i="8"/>
  <c r="AA2041" i="8" s="1"/>
  <c r="Z2041" i="8"/>
  <c r="AB2041" i="8" s="1"/>
  <c r="Z1978" i="8"/>
  <c r="Y1978" i="8"/>
  <c r="AA1978" i="8" s="1"/>
  <c r="AC1978" i="8" s="1"/>
  <c r="Z1898" i="8"/>
  <c r="AB1898" i="8" s="1"/>
  <c r="Y1898" i="8"/>
  <c r="AA1898" i="8" s="1"/>
  <c r="Z2012" i="8"/>
  <c r="Y2012" i="8"/>
  <c r="AA2012" i="8" s="1"/>
  <c r="AC2012" i="8" s="1"/>
  <c r="Z1956" i="8"/>
  <c r="AB1956" i="8" s="1"/>
  <c r="Y1956" i="8"/>
  <c r="AA1956" i="8" s="1"/>
  <c r="Z1992" i="8"/>
  <c r="AB1992" i="8" s="1"/>
  <c r="Y1992" i="8"/>
  <c r="AA1992" i="8" s="1"/>
  <c r="Y1930" i="8"/>
  <c r="AA1930" i="8" s="1"/>
  <c r="Z1930" i="8"/>
  <c r="AB1930" i="8" s="1"/>
  <c r="Z1889" i="8"/>
  <c r="Y1889" i="8"/>
  <c r="AA1889" i="8" s="1"/>
  <c r="AC1889" i="8" s="1"/>
  <c r="Y1896" i="8"/>
  <c r="AA1896" i="8" s="1"/>
  <c r="Z1896" i="8"/>
  <c r="AB1896" i="8" s="1"/>
  <c r="AC1778" i="8"/>
  <c r="AE1778" i="8"/>
  <c r="Z1804" i="8"/>
  <c r="AB1804" i="8" s="1"/>
  <c r="Y1804" i="8"/>
  <c r="AA1804" i="8" s="1"/>
  <c r="AC1804" i="8" s="1"/>
  <c r="Z1735" i="8"/>
  <c r="Y1735" i="8"/>
  <c r="AA1735" i="8" s="1"/>
  <c r="AC1735" i="8" s="1"/>
  <c r="Y1743" i="8"/>
  <c r="AA1743" i="8" s="1"/>
  <c r="AC1743" i="8" s="1"/>
  <c r="Z1743" i="8"/>
  <c r="Z1780" i="8"/>
  <c r="Y1780" i="8"/>
  <c r="AA1780" i="8" s="1"/>
  <c r="AC1780" i="8" s="1"/>
  <c r="Z1583" i="8"/>
  <c r="Y1583" i="8"/>
  <c r="AA1583" i="8" s="1"/>
  <c r="AC1583" i="8" s="1"/>
  <c r="Z1731" i="8"/>
  <c r="AB1731" i="8" s="1"/>
  <c r="Y1731" i="8"/>
  <c r="AA1731" i="8" s="1"/>
  <c r="Z1702" i="8"/>
  <c r="Y1702" i="8"/>
  <c r="AA1702" i="8" s="1"/>
  <c r="AC1702" i="8" s="1"/>
  <c r="Z1563" i="8"/>
  <c r="Y1563" i="8"/>
  <c r="AA1563" i="8" s="1"/>
  <c r="AC1563" i="8" s="1"/>
  <c r="Z1615" i="8"/>
  <c r="AB1615" i="8" s="1"/>
  <c r="Y1615" i="8"/>
  <c r="AA1615" i="8" s="1"/>
  <c r="Y1545" i="8"/>
  <c r="AA1545" i="8" s="1"/>
  <c r="AC1545" i="8" s="1"/>
  <c r="Z1545" i="8"/>
  <c r="Z1513" i="8"/>
  <c r="Y1513" i="8"/>
  <c r="AA1513" i="8" s="1"/>
  <c r="AC1513" i="8" s="1"/>
  <c r="Z1446" i="8"/>
  <c r="AB1446" i="8" s="1"/>
  <c r="Y1446" i="8"/>
  <c r="AA1446" i="8" s="1"/>
  <c r="Z1442" i="8"/>
  <c r="Y1442" i="8"/>
  <c r="AA1442" i="8" s="1"/>
  <c r="AC1442" i="8" s="1"/>
  <c r="Z1529" i="8"/>
  <c r="Y1529" i="8"/>
  <c r="AA1529" i="8" s="1"/>
  <c r="AC1529" i="8" s="1"/>
  <c r="Z1528" i="8"/>
  <c r="Y1528" i="8"/>
  <c r="AA1528" i="8" s="1"/>
  <c r="AC1528" i="8" s="1"/>
  <c r="AB1488" i="8"/>
  <c r="AD1488" i="8"/>
  <c r="Z1257" i="8"/>
  <c r="AB1257" i="8" s="1"/>
  <c r="Y1257" i="8"/>
  <c r="AA1257" i="8" s="1"/>
  <c r="Z1279" i="8"/>
  <c r="AB1279" i="8" s="1"/>
  <c r="Y1279" i="8"/>
  <c r="AA1279" i="8" s="1"/>
  <c r="Z1318" i="8"/>
  <c r="Y1318" i="8"/>
  <c r="AA1318" i="8" s="1"/>
  <c r="AC1318" i="8" s="1"/>
  <c r="Z1324" i="8"/>
  <c r="Y1324" i="8"/>
  <c r="AA1324" i="8" s="1"/>
  <c r="AC1324" i="8" s="1"/>
  <c r="Z1325" i="8"/>
  <c r="Y1325" i="8"/>
  <c r="AA1325" i="8" s="1"/>
  <c r="AC1325" i="8" s="1"/>
  <c r="Z1252" i="8"/>
  <c r="Y1252" i="8"/>
  <c r="AA1252" i="8" s="1"/>
  <c r="AC1252" i="8" s="1"/>
  <c r="Z1205" i="8"/>
  <c r="Y1205" i="8"/>
  <c r="AA1205" i="8" s="1"/>
  <c r="AC1205" i="8" s="1"/>
  <c r="Z1345" i="8"/>
  <c r="Y1345" i="8"/>
  <c r="AA1345" i="8" s="1"/>
  <c r="AC1345" i="8" s="1"/>
  <c r="Z1191" i="8"/>
  <c r="Y1191" i="8"/>
  <c r="AA1191" i="8" s="1"/>
  <c r="AC1191" i="8" s="1"/>
  <c r="Z1066" i="8"/>
  <c r="AB1066" i="8" s="1"/>
  <c r="Y1066" i="8"/>
  <c r="AA1066" i="8" s="1"/>
  <c r="Z1077" i="8"/>
  <c r="Y1077" i="8"/>
  <c r="AA1077" i="8" s="1"/>
  <c r="AC1077" i="8" s="1"/>
  <c r="Y1087" i="8"/>
  <c r="AA1087" i="8" s="1"/>
  <c r="AC1087" i="8" s="1"/>
  <c r="Z1087" i="8"/>
  <c r="Z1216" i="8"/>
  <c r="Y1216" i="8"/>
  <c r="AA1216" i="8" s="1"/>
  <c r="AC1216" i="8" s="1"/>
  <c r="Y1143" i="8"/>
  <c r="AA1143" i="8" s="1"/>
  <c r="AC1143" i="8" s="1"/>
  <c r="Z1143" i="8"/>
  <c r="Z1045" i="8"/>
  <c r="Y1045" i="8"/>
  <c r="AA1045" i="8" s="1"/>
  <c r="AC1045" i="8" s="1"/>
  <c r="AB1297" i="8"/>
  <c r="AD1297" i="8"/>
  <c r="Z1030" i="8"/>
  <c r="Y1030" i="8"/>
  <c r="AA1030" i="8" s="1"/>
  <c r="AC1030" i="8" s="1"/>
  <c r="Z964" i="8"/>
  <c r="AB964" i="8" s="1"/>
  <c r="Y964" i="8"/>
  <c r="AA964" i="8" s="1"/>
  <c r="Y1157" i="8"/>
  <c r="AA1157" i="8" s="1"/>
  <c r="AC1157" i="8" s="1"/>
  <c r="Z1157" i="8"/>
  <c r="Z963" i="8"/>
  <c r="Y963" i="8"/>
  <c r="AA963" i="8" s="1"/>
  <c r="AC963" i="8" s="1"/>
  <c r="Z986" i="8"/>
  <c r="AB986" i="8" s="1"/>
  <c r="Y986" i="8"/>
  <c r="AA986" i="8" s="1"/>
  <c r="Z902" i="8"/>
  <c r="Y902" i="8"/>
  <c r="AA902" i="8" s="1"/>
  <c r="AC902" i="8" s="1"/>
  <c r="Z993" i="8"/>
  <c r="Y993" i="8"/>
  <c r="AA993" i="8" s="1"/>
  <c r="AC993" i="8" s="1"/>
  <c r="Y961" i="8"/>
  <c r="AA961" i="8" s="1"/>
  <c r="Z961" i="8"/>
  <c r="AB961" i="8" s="1"/>
  <c r="Z857" i="8"/>
  <c r="Y857" i="8"/>
  <c r="AA857" i="8" s="1"/>
  <c r="AC857" i="8" s="1"/>
  <c r="Z1016" i="8"/>
  <c r="Y1016" i="8"/>
  <c r="AA1016" i="8" s="1"/>
  <c r="AC1016" i="8" s="1"/>
  <c r="AB1044" i="8"/>
  <c r="AD1044" i="8"/>
  <c r="AB1196" i="8"/>
  <c r="AD1196" i="8"/>
  <c r="Z1008" i="8"/>
  <c r="Y1008" i="8"/>
  <c r="AA1008" i="8" s="1"/>
  <c r="AC1008" i="8" s="1"/>
  <c r="Z887" i="8"/>
  <c r="AB887" i="8" s="1"/>
  <c r="Y887" i="8"/>
  <c r="AA887" i="8" s="1"/>
  <c r="Z839" i="8"/>
  <c r="Y839" i="8"/>
  <c r="AA839" i="8" s="1"/>
  <c r="AC839" i="8" s="1"/>
  <c r="Z861" i="8"/>
  <c r="Y861" i="8"/>
  <c r="AA861" i="8" s="1"/>
  <c r="AC861" i="8" s="1"/>
  <c r="Z830" i="8"/>
  <c r="AB830" i="8" s="1"/>
  <c r="Y830" i="8"/>
  <c r="AA830" i="8" s="1"/>
  <c r="Y570" i="8"/>
  <c r="AA570" i="8" s="1"/>
  <c r="Z570" i="8"/>
  <c r="AB570" i="8" s="1"/>
  <c r="Z593" i="8"/>
  <c r="Y593" i="8"/>
  <c r="AA593" i="8" s="1"/>
  <c r="AC593" i="8" s="1"/>
  <c r="Z794" i="8"/>
  <c r="AB794" i="8" s="1"/>
  <c r="Y794" i="8"/>
  <c r="AA794" i="8" s="1"/>
  <c r="Y652" i="8"/>
  <c r="AA652" i="8" s="1"/>
  <c r="Z652" i="8"/>
  <c r="AB652" i="8" s="1"/>
  <c r="Y757" i="8"/>
  <c r="AA757" i="8" s="1"/>
  <c r="AC757" i="8" s="1"/>
  <c r="Z757" i="8"/>
  <c r="Z694" i="8"/>
  <c r="Y694" i="8"/>
  <c r="AA694" i="8" s="1"/>
  <c r="AC694" i="8" s="1"/>
  <c r="Z610" i="8"/>
  <c r="Y610" i="8"/>
  <c r="AA610" i="8" s="1"/>
  <c r="AC610" i="8" s="1"/>
  <c r="Z562" i="8"/>
  <c r="Y562" i="8"/>
  <c r="AA562" i="8" s="1"/>
  <c r="AC562" i="8" s="1"/>
  <c r="Z648" i="8"/>
  <c r="Y648" i="8"/>
  <c r="AA648" i="8" s="1"/>
  <c r="AC648" i="8" s="1"/>
  <c r="Z624" i="8"/>
  <c r="Y624" i="8"/>
  <c r="AA624" i="8" s="1"/>
  <c r="AC624" i="8" s="1"/>
  <c r="Y582" i="8"/>
  <c r="AA582" i="8" s="1"/>
  <c r="AC582" i="8" s="1"/>
  <c r="Z582" i="8"/>
  <c r="Z709" i="8"/>
  <c r="Y709" i="8"/>
  <c r="AA709" i="8" s="1"/>
  <c r="AC709" i="8" s="1"/>
  <c r="AH2465" i="8"/>
  <c r="Z526" i="8"/>
  <c r="AB526" i="8" s="1"/>
  <c r="Y526" i="8"/>
  <c r="AA526" i="8" s="1"/>
  <c r="Z591" i="8"/>
  <c r="Y591" i="8"/>
  <c r="AA591" i="8" s="1"/>
  <c r="AC591" i="8" s="1"/>
  <c r="Y147" i="8"/>
  <c r="AA147" i="8" s="1"/>
  <c r="AC147" i="8" s="1"/>
  <c r="Z147" i="8"/>
  <c r="Z314" i="8"/>
  <c r="Y314" i="8"/>
  <c r="AA314" i="8" s="1"/>
  <c r="AC314" i="8" s="1"/>
  <c r="Z194" i="8"/>
  <c r="Y194" i="8"/>
  <c r="AA194" i="8" s="1"/>
  <c r="AC194" i="8" s="1"/>
  <c r="Z381" i="8"/>
  <c r="Y381" i="8"/>
  <c r="AA381" i="8" s="1"/>
  <c r="AC381" i="8" s="1"/>
  <c r="Z347" i="8"/>
  <c r="Y347" i="8"/>
  <c r="AA347" i="8" s="1"/>
  <c r="AC347" i="8" s="1"/>
  <c r="AH2450" i="8"/>
  <c r="Y107" i="8"/>
  <c r="AA107" i="8" s="1"/>
  <c r="AC107" i="8" s="1"/>
  <c r="Z107" i="8"/>
  <c r="Z393" i="8"/>
  <c r="AB393" i="8" s="1"/>
  <c r="Y393" i="8"/>
  <c r="AA393" i="8" s="1"/>
  <c r="Y193" i="8"/>
  <c r="AA193" i="8" s="1"/>
  <c r="AC193" i="8" s="1"/>
  <c r="Z193" i="8"/>
  <c r="Z237" i="8"/>
  <c r="AB237" i="8" s="1"/>
  <c r="Y237" i="8"/>
  <c r="AA237" i="8" s="1"/>
  <c r="Z249" i="8"/>
  <c r="AB249" i="8" s="1"/>
  <c r="Y249" i="8"/>
  <c r="AA249" i="8" s="1"/>
  <c r="Z24" i="8"/>
  <c r="Y24" i="8"/>
  <c r="AA24" i="8" s="1"/>
  <c r="AC24" i="8" s="1"/>
  <c r="Z34" i="8"/>
  <c r="Y34" i="8"/>
  <c r="AA34" i="8" s="1"/>
  <c r="AC34" i="8" s="1"/>
  <c r="Y2427" i="8"/>
  <c r="AA2427" i="8" s="1"/>
  <c r="AC2427" i="8" s="1"/>
  <c r="Z2427" i="8"/>
  <c r="Y2412" i="8"/>
  <c r="AA2412" i="8" s="1"/>
  <c r="Z2412" i="8"/>
  <c r="AB2412" i="8" s="1"/>
  <c r="Y2420" i="8"/>
  <c r="AA2420" i="8" s="1"/>
  <c r="AC2420" i="8" s="1"/>
  <c r="Z2420" i="8"/>
  <c r="Z2392" i="8"/>
  <c r="AB2392" i="8" s="1"/>
  <c r="Y2392" i="8"/>
  <c r="AA2392" i="8" s="1"/>
  <c r="Z2390" i="8"/>
  <c r="Y2390" i="8"/>
  <c r="AA2390" i="8" s="1"/>
  <c r="AC2390" i="8" s="1"/>
  <c r="AD2338" i="8"/>
  <c r="AB2338" i="8"/>
  <c r="Z2302" i="8"/>
  <c r="Y2302" i="8"/>
  <c r="AA2302" i="8" s="1"/>
  <c r="AC2302" i="8" s="1"/>
  <c r="Z2237" i="8"/>
  <c r="Y2237" i="8"/>
  <c r="AA2237" i="8" s="1"/>
  <c r="AC2237" i="8" s="1"/>
  <c r="Z2236" i="8"/>
  <c r="Y2236" i="8"/>
  <c r="AA2236" i="8" s="1"/>
  <c r="AC2236" i="8" s="1"/>
  <c r="U2172" i="8"/>
  <c r="V2172" i="8" s="1"/>
  <c r="X2172" i="8" s="1"/>
  <c r="Y2182" i="8"/>
  <c r="AA2182" i="8" s="1"/>
  <c r="AC2182" i="8" s="1"/>
  <c r="Z2182" i="8"/>
  <c r="Z2192" i="8"/>
  <c r="AB2192" i="8" s="1"/>
  <c r="Y2192" i="8"/>
  <c r="AA2192" i="8" s="1"/>
  <c r="Z2193" i="8"/>
  <c r="Y2193" i="8"/>
  <c r="AA2193" i="8" s="1"/>
  <c r="AC2193" i="8" s="1"/>
  <c r="Y2019" i="8"/>
  <c r="AA2019" i="8" s="1"/>
  <c r="AC2019" i="8" s="1"/>
  <c r="Z2019" i="8"/>
  <c r="Z2204" i="8"/>
  <c r="AB2204" i="8" s="1"/>
  <c r="Y2204" i="8"/>
  <c r="AA2204" i="8" s="1"/>
  <c r="Z2086" i="8"/>
  <c r="Y2086" i="8"/>
  <c r="AA2086" i="8" s="1"/>
  <c r="AC2086" i="8" s="1"/>
  <c r="Z2060" i="8"/>
  <c r="Y2060" i="8"/>
  <c r="AA2060" i="8" s="1"/>
  <c r="AC2060" i="8" s="1"/>
  <c r="Y2003" i="8"/>
  <c r="AA2003" i="8" s="1"/>
  <c r="AC2003" i="8" s="1"/>
  <c r="Z2003" i="8"/>
  <c r="AB2102" i="8"/>
  <c r="AD2102" i="8"/>
  <c r="Z1948" i="8"/>
  <c r="AB1948" i="8" s="1"/>
  <c r="Y1948" i="8"/>
  <c r="AA1948" i="8" s="1"/>
  <c r="Z1939" i="8"/>
  <c r="AB1939" i="8" s="1"/>
  <c r="Y1939" i="8"/>
  <c r="AA1939" i="8" s="1"/>
  <c r="Z1976" i="8"/>
  <c r="Y1976" i="8"/>
  <c r="AA1976" i="8" s="1"/>
  <c r="AC1976" i="8" s="1"/>
  <c r="Z1953" i="8"/>
  <c r="AB1953" i="8" s="1"/>
  <c r="Y1953" i="8"/>
  <c r="AA1953" i="8" s="1"/>
  <c r="AC2100" i="8"/>
  <c r="AE2100" i="8"/>
  <c r="Z2042" i="8"/>
  <c r="Y2042" i="8"/>
  <c r="AA2042" i="8" s="1"/>
  <c r="AC2042" i="8" s="1"/>
  <c r="Z1916" i="8"/>
  <c r="Y1916" i="8"/>
  <c r="AA1916" i="8" s="1"/>
  <c r="AC1916" i="8" s="1"/>
  <c r="AD1858" i="8"/>
  <c r="AB1858" i="8"/>
  <c r="Z1822" i="8"/>
  <c r="Y1822" i="8"/>
  <c r="AA1822" i="8" s="1"/>
  <c r="AC1822" i="8" s="1"/>
  <c r="Z1772" i="8"/>
  <c r="Y1772" i="8"/>
  <c r="AA1772" i="8" s="1"/>
  <c r="AC1772" i="8" s="1"/>
  <c r="Z1905" i="8"/>
  <c r="AB1905" i="8" s="1"/>
  <c r="Y1905" i="8"/>
  <c r="AA1905" i="8" s="1"/>
  <c r="Z1891" i="8"/>
  <c r="Y1891" i="8"/>
  <c r="AA1891" i="8" s="1"/>
  <c r="AC1891" i="8" s="1"/>
  <c r="Z1855" i="8"/>
  <c r="Y1855" i="8"/>
  <c r="AA1855" i="8" s="1"/>
  <c r="AC1855" i="8" s="1"/>
  <c r="Y1834" i="8"/>
  <c r="AA1834" i="8" s="1"/>
  <c r="AC1834" i="8" s="1"/>
  <c r="Z1834" i="8"/>
  <c r="Y1920" i="8"/>
  <c r="AA1920" i="8" s="1"/>
  <c r="AC1920" i="8" s="1"/>
  <c r="Z1920" i="8"/>
  <c r="Z1757" i="8"/>
  <c r="Y1757" i="8"/>
  <c r="AA1757" i="8" s="1"/>
  <c r="AC1757" i="8" s="1"/>
  <c r="Z1689" i="8"/>
  <c r="Y1689" i="8"/>
  <c r="AA1689" i="8" s="1"/>
  <c r="AC1689" i="8" s="1"/>
  <c r="Y1761" i="8"/>
  <c r="AA1761" i="8" s="1"/>
  <c r="AC1761" i="8" s="1"/>
  <c r="Z1761" i="8"/>
  <c r="AC1924" i="8"/>
  <c r="AE1924" i="8"/>
  <c r="Z1745" i="8"/>
  <c r="Y1745" i="8"/>
  <c r="AA1745" i="8" s="1"/>
  <c r="AC1745" i="8" s="1"/>
  <c r="Z1718" i="8"/>
  <c r="AB1718" i="8" s="1"/>
  <c r="Y1718" i="8"/>
  <c r="AA1718" i="8" s="1"/>
  <c r="Z1632" i="8"/>
  <c r="Y1632" i="8"/>
  <c r="AA1632" i="8" s="1"/>
  <c r="AC1632" i="8" s="1"/>
  <c r="Z1670" i="8"/>
  <c r="Y1670" i="8"/>
  <c r="AA1670" i="8" s="1"/>
  <c r="AC1670" i="8" s="1"/>
  <c r="Z1569" i="8"/>
  <c r="AB1569" i="8" s="1"/>
  <c r="Y1569" i="8"/>
  <c r="AA1569" i="8" s="1"/>
  <c r="Z1568" i="8"/>
  <c r="AB1568" i="8" s="1"/>
  <c r="Y1568" i="8"/>
  <c r="AA1568" i="8" s="1"/>
  <c r="Z1560" i="8"/>
  <c r="Y1560" i="8"/>
  <c r="AA1560" i="8" s="1"/>
  <c r="AC1560" i="8" s="1"/>
  <c r="Y1630" i="8"/>
  <c r="AA1630" i="8" s="1"/>
  <c r="AC1630" i="8" s="1"/>
  <c r="Z1630" i="8"/>
  <c r="Z1595" i="8"/>
  <c r="Y1595" i="8"/>
  <c r="AA1595" i="8" s="1"/>
  <c r="AC1595" i="8" s="1"/>
  <c r="Z1549" i="8"/>
  <c r="Y1549" i="8"/>
  <c r="AA1549" i="8" s="1"/>
  <c r="AC1549" i="8" s="1"/>
  <c r="Y1441" i="8"/>
  <c r="AA1441" i="8" s="1"/>
  <c r="AC1441" i="8" s="1"/>
  <c r="Z1441" i="8"/>
  <c r="Z1367" i="8"/>
  <c r="Y1367" i="8"/>
  <c r="AA1367" i="8" s="1"/>
  <c r="AC1367" i="8" s="1"/>
  <c r="Z1505" i="8"/>
  <c r="Y1505" i="8"/>
  <c r="AA1505" i="8" s="1"/>
  <c r="AC1505" i="8" s="1"/>
  <c r="Y1436" i="8"/>
  <c r="AA1436" i="8" s="1"/>
  <c r="AC1436" i="8" s="1"/>
  <c r="Z1436" i="8"/>
  <c r="Z1426" i="8"/>
  <c r="Y1426" i="8"/>
  <c r="AA1426" i="8" s="1"/>
  <c r="AC1426" i="8" s="1"/>
  <c r="Z1395" i="8"/>
  <c r="Y1395" i="8"/>
  <c r="AA1395" i="8" s="1"/>
  <c r="AC1395" i="8" s="1"/>
  <c r="Z1408" i="8"/>
  <c r="Y1408" i="8"/>
  <c r="AA1408" i="8" s="1"/>
  <c r="AC1408" i="8" s="1"/>
  <c r="Z1342" i="8"/>
  <c r="AB1342" i="8" s="1"/>
  <c r="Y1342" i="8"/>
  <c r="AA1342" i="8" s="1"/>
  <c r="Z1307" i="8"/>
  <c r="AB1307" i="8" s="1"/>
  <c r="Y1307" i="8"/>
  <c r="AA1307" i="8" s="1"/>
  <c r="Y1424" i="8"/>
  <c r="AA1424" i="8" s="1"/>
  <c r="AC1424" i="8" s="1"/>
  <c r="Z1424" i="8"/>
  <c r="Z1541" i="8"/>
  <c r="Y1541" i="8"/>
  <c r="AA1541" i="8" s="1"/>
  <c r="AC1541" i="8" s="1"/>
  <c r="Z1384" i="8"/>
  <c r="Y1384" i="8"/>
  <c r="AA1384" i="8" s="1"/>
  <c r="AC1384" i="8" s="1"/>
  <c r="Y1292" i="8"/>
  <c r="AA1292" i="8" s="1"/>
  <c r="AC1292" i="8" s="1"/>
  <c r="Z1292" i="8"/>
  <c r="Z1350" i="8"/>
  <c r="Y1350" i="8"/>
  <c r="AA1350" i="8" s="1"/>
  <c r="AC1350" i="8" s="1"/>
  <c r="Z1287" i="8"/>
  <c r="Y1287" i="8"/>
  <c r="AA1287" i="8" s="1"/>
  <c r="AC1287" i="8" s="1"/>
  <c r="Z1214" i="8"/>
  <c r="Y1214" i="8"/>
  <c r="AA1214" i="8" s="1"/>
  <c r="AC1214" i="8" s="1"/>
  <c r="Z1142" i="8"/>
  <c r="Y1142" i="8"/>
  <c r="AA1142" i="8" s="1"/>
  <c r="AC1142" i="8" s="1"/>
  <c r="Z1234" i="8"/>
  <c r="Y1234" i="8"/>
  <c r="AA1234" i="8" s="1"/>
  <c r="AC1234" i="8" s="1"/>
  <c r="Y1137" i="8"/>
  <c r="AA1137" i="8" s="1"/>
  <c r="Z1137" i="8"/>
  <c r="AB1137" i="8" s="1"/>
  <c r="Z977" i="8"/>
  <c r="AB977" i="8" s="1"/>
  <c r="Y977" i="8"/>
  <c r="AA977" i="8" s="1"/>
  <c r="Z905" i="8"/>
  <c r="Y905" i="8"/>
  <c r="AA905" i="8" s="1"/>
  <c r="AC905" i="8" s="1"/>
  <c r="Z1135" i="8"/>
  <c r="Y1135" i="8"/>
  <c r="AA1135" i="8" s="1"/>
  <c r="AC1135" i="8" s="1"/>
  <c r="Z1025" i="8"/>
  <c r="AB1025" i="8" s="1"/>
  <c r="Y1025" i="8"/>
  <c r="AA1025" i="8" s="1"/>
  <c r="Z1036" i="8"/>
  <c r="AB1036" i="8" s="1"/>
  <c r="Y1036" i="8"/>
  <c r="AA1036" i="8" s="1"/>
  <c r="Z931" i="8"/>
  <c r="AB931" i="8" s="1"/>
  <c r="Y931" i="8"/>
  <c r="AA931" i="8" s="1"/>
  <c r="Y783" i="8"/>
  <c r="AA783" i="8" s="1"/>
  <c r="AC783" i="8" s="1"/>
  <c r="Z783" i="8"/>
  <c r="Z1072" i="8"/>
  <c r="Y1072" i="8"/>
  <c r="AA1072" i="8" s="1"/>
  <c r="AC1072" i="8" s="1"/>
  <c r="Z775" i="8"/>
  <c r="Y775" i="8"/>
  <c r="AA775" i="8" s="1"/>
  <c r="AC775" i="8" s="1"/>
  <c r="Y867" i="8"/>
  <c r="AA867" i="8" s="1"/>
  <c r="AC867" i="8" s="1"/>
  <c r="Z867" i="8"/>
  <c r="Z806" i="8"/>
  <c r="Y806" i="8"/>
  <c r="AA806" i="8" s="1"/>
  <c r="AC806" i="8" s="1"/>
  <c r="Z585" i="8"/>
  <c r="Y585" i="8"/>
  <c r="AA585" i="8" s="1"/>
  <c r="AC585" i="8" s="1"/>
  <c r="Z680" i="8"/>
  <c r="Y680" i="8"/>
  <c r="AA680" i="8" s="1"/>
  <c r="AC680" i="8" s="1"/>
  <c r="Z727" i="8"/>
  <c r="AB727" i="8" s="1"/>
  <c r="Y727" i="8"/>
  <c r="AA727" i="8" s="1"/>
  <c r="Z655" i="8"/>
  <c r="AB655" i="8" s="1"/>
  <c r="Y655" i="8"/>
  <c r="AA655" i="8" s="1"/>
  <c r="Z583" i="8"/>
  <c r="Y583" i="8"/>
  <c r="AA583" i="8" s="1"/>
  <c r="AC583" i="8" s="1"/>
  <c r="Y630" i="8"/>
  <c r="AA630" i="8" s="1"/>
  <c r="AC630" i="8" s="1"/>
  <c r="Z630" i="8"/>
  <c r="Z701" i="8"/>
  <c r="Y701" i="8"/>
  <c r="AA701" i="8" s="1"/>
  <c r="AC701" i="8" s="1"/>
  <c r="Z996" i="8"/>
  <c r="Y996" i="8"/>
  <c r="AA996" i="8" s="1"/>
  <c r="AC996" i="8" s="1"/>
  <c r="Y568" i="8"/>
  <c r="AA568" i="8" s="1"/>
  <c r="Z568" i="8"/>
  <c r="AB568" i="8" s="1"/>
  <c r="Z765" i="8"/>
  <c r="AB765" i="8" s="1"/>
  <c r="Y765" i="8"/>
  <c r="AA765" i="8" s="1"/>
  <c r="Z686" i="8"/>
  <c r="Y686" i="8"/>
  <c r="AA686" i="8" s="1"/>
  <c r="AC686" i="8" s="1"/>
  <c r="Z602" i="8"/>
  <c r="Y602" i="8"/>
  <c r="AA602" i="8" s="1"/>
  <c r="AC602" i="8" s="1"/>
  <c r="Z554" i="8"/>
  <c r="Y554" i="8"/>
  <c r="AA554" i="8" s="1"/>
  <c r="AC554" i="8" s="1"/>
  <c r="Z552" i="8"/>
  <c r="Y552" i="8"/>
  <c r="AA552" i="8" s="1"/>
  <c r="AC552" i="8" s="1"/>
  <c r="Z801" i="8"/>
  <c r="AB801" i="8" s="1"/>
  <c r="Y801" i="8"/>
  <c r="AA801" i="8" s="1"/>
  <c r="Z625" i="8"/>
  <c r="AB625" i="8" s="1"/>
  <c r="Y625" i="8"/>
  <c r="AA625" i="8" s="1"/>
  <c r="Z377" i="8"/>
  <c r="Y377" i="8"/>
  <c r="AA377" i="8" s="1"/>
  <c r="AC377" i="8" s="1"/>
  <c r="Z711" i="8"/>
  <c r="AB711" i="8" s="1"/>
  <c r="Y711" i="8"/>
  <c r="AA711" i="8" s="1"/>
  <c r="AH2449" i="8"/>
  <c r="AI2465" i="8"/>
  <c r="Y421" i="8"/>
  <c r="AA421" i="8" s="1"/>
  <c r="Z421" i="8"/>
  <c r="AB421" i="8" s="1"/>
  <c r="Z350" i="8"/>
  <c r="Y350" i="8"/>
  <c r="AA350" i="8" s="1"/>
  <c r="AC350" i="8" s="1"/>
  <c r="Z615" i="8"/>
  <c r="AB615" i="8" s="1"/>
  <c r="Y615" i="8"/>
  <c r="AA615" i="8" s="1"/>
  <c r="Z319" i="8"/>
  <c r="Y319" i="8"/>
  <c r="AA319" i="8" s="1"/>
  <c r="AC319" i="8" s="1"/>
  <c r="Y267" i="8"/>
  <c r="AA267" i="8" s="1"/>
  <c r="Z267" i="8"/>
  <c r="AB267" i="8" s="1"/>
  <c r="Y219" i="8"/>
  <c r="AA219" i="8" s="1"/>
  <c r="Z219" i="8"/>
  <c r="AB219" i="8" s="1"/>
  <c r="AH2452" i="8"/>
  <c r="AI2463" i="8"/>
  <c r="AH2459" i="8"/>
  <c r="Z239" i="8"/>
  <c r="Y239" i="8"/>
  <c r="AA239" i="8" s="1"/>
  <c r="AC239" i="8" s="1"/>
  <c r="Y40" i="8"/>
  <c r="AA40" i="8" s="1"/>
  <c r="AC40" i="8" s="1"/>
  <c r="Z40" i="8"/>
  <c r="Z27" i="8"/>
  <c r="Y27" i="8"/>
  <c r="AA27" i="8" s="1"/>
  <c r="AC27" i="8" s="1"/>
  <c r="AC2161" i="8"/>
  <c r="AE2161" i="8"/>
  <c r="Z2422" i="8"/>
  <c r="AB2422" i="8" s="1"/>
  <c r="Y2422" i="8"/>
  <c r="AA2422" i="8" s="1"/>
  <c r="Y2425" i="8"/>
  <c r="AA2425" i="8" s="1"/>
  <c r="Z2425" i="8"/>
  <c r="AB2425" i="8" s="1"/>
  <c r="Z2324" i="8"/>
  <c r="Y2324" i="8"/>
  <c r="AA2324" i="8" s="1"/>
  <c r="AC2324" i="8" s="1"/>
  <c r="Y2345" i="8"/>
  <c r="AA2345" i="8" s="1"/>
  <c r="Z2345" i="8"/>
  <c r="AB2345" i="8" s="1"/>
  <c r="Y2283" i="8"/>
  <c r="AA2283" i="8" s="1"/>
  <c r="AC2283" i="8" s="1"/>
  <c r="Z2283" i="8"/>
  <c r="AD2328" i="8"/>
  <c r="AB2328" i="8"/>
  <c r="Z2315" i="8"/>
  <c r="Y2315" i="8"/>
  <c r="AA2315" i="8" s="1"/>
  <c r="AC2315" i="8" s="1"/>
  <c r="AD2267" i="8"/>
  <c r="Z2265" i="8"/>
  <c r="AB2265" i="8" s="1"/>
  <c r="Y2265" i="8"/>
  <c r="AA2265" i="8" s="1"/>
  <c r="Z2212" i="8"/>
  <c r="Y2212" i="8"/>
  <c r="AA2212" i="8" s="1"/>
  <c r="AC2212" i="8" s="1"/>
  <c r="Y2171" i="8"/>
  <c r="AA2171" i="8" s="1"/>
  <c r="AC2171" i="8" s="1"/>
  <c r="Z2171" i="8"/>
  <c r="Z2180" i="8"/>
  <c r="AB2180" i="8" s="1"/>
  <c r="Y2180" i="8"/>
  <c r="AA2180" i="8" s="1"/>
  <c r="Z2108" i="8"/>
  <c r="Y2108" i="8"/>
  <c r="AA2108" i="8" s="1"/>
  <c r="AC2108" i="8" s="1"/>
  <c r="U2040" i="8"/>
  <c r="V2040" i="8" s="1"/>
  <c r="X2040" i="8" s="1"/>
  <c r="Z2050" i="8"/>
  <c r="Y2050" i="8"/>
  <c r="AA2050" i="8" s="1"/>
  <c r="AC2050" i="8" s="1"/>
  <c r="Z2004" i="8"/>
  <c r="Y2004" i="8"/>
  <c r="AA2004" i="8" s="1"/>
  <c r="AC2004" i="8" s="1"/>
  <c r="Z1975" i="8"/>
  <c r="AB1975" i="8" s="1"/>
  <c r="Y1975" i="8"/>
  <c r="AA1975" i="8" s="1"/>
  <c r="Z1952" i="8"/>
  <c r="Y1952" i="8"/>
  <c r="AA1952" i="8" s="1"/>
  <c r="AC1952" i="8" s="1"/>
  <c r="Z1904" i="8"/>
  <c r="Y1904" i="8"/>
  <c r="AA1904" i="8" s="1"/>
  <c r="AC1904" i="8" s="1"/>
  <c r="Z1843" i="8"/>
  <c r="AB1843" i="8" s="1"/>
  <c r="Y1843" i="8"/>
  <c r="AA1843" i="8" s="1"/>
  <c r="Y1906" i="8"/>
  <c r="AA1906" i="8" s="1"/>
  <c r="Z1906" i="8"/>
  <c r="AB1906" i="8" s="1"/>
  <c r="Y1870" i="8"/>
  <c r="AA1870" i="8" s="1"/>
  <c r="Z1870" i="8"/>
  <c r="AB1870" i="8" s="1"/>
  <c r="Z1845" i="8"/>
  <c r="Y1845" i="8"/>
  <c r="AA1845" i="8" s="1"/>
  <c r="AC1845" i="8" s="1"/>
  <c r="Z2024" i="8"/>
  <c r="Y2024" i="8"/>
  <c r="AA2024" i="8" s="1"/>
  <c r="AC2024" i="8" s="1"/>
  <c r="Z1987" i="8"/>
  <c r="AB1987" i="8" s="1"/>
  <c r="Y1987" i="8"/>
  <c r="AA1987" i="8" s="1"/>
  <c r="Z1866" i="8"/>
  <c r="AB1866" i="8" s="1"/>
  <c r="Y1866" i="8"/>
  <c r="AA1866" i="8" s="1"/>
  <c r="Z1805" i="8"/>
  <c r="Y1805" i="8"/>
  <c r="AA1805" i="8" s="1"/>
  <c r="AC1805" i="8" s="1"/>
  <c r="Z1792" i="8"/>
  <c r="Y1792" i="8"/>
  <c r="AA1792" i="8" s="1"/>
  <c r="AC1792" i="8" s="1"/>
  <c r="Z1835" i="8"/>
  <c r="AB1835" i="8" s="1"/>
  <c r="Y1835" i="8"/>
  <c r="AA1835" i="8" s="1"/>
  <c r="Z1667" i="8"/>
  <c r="Y1667" i="8"/>
  <c r="AA1667" i="8" s="1"/>
  <c r="AC1667" i="8" s="1"/>
  <c r="AC1841" i="8"/>
  <c r="AE1841" i="8"/>
  <c r="Y1653" i="8"/>
  <c r="AA1653" i="8" s="1"/>
  <c r="AC1653" i="8" s="1"/>
  <c r="Z1653" i="8"/>
  <c r="Z1741" i="8"/>
  <c r="Y1741" i="8"/>
  <c r="AA1741" i="8" s="1"/>
  <c r="AC1741" i="8" s="1"/>
  <c r="Z1732" i="8"/>
  <c r="Y1732" i="8"/>
  <c r="AA1732" i="8" s="1"/>
  <c r="AC1732" i="8" s="1"/>
  <c r="Z1631" i="8"/>
  <c r="Y1631" i="8"/>
  <c r="AA1631" i="8" s="1"/>
  <c r="AC1631" i="8" s="1"/>
  <c r="Z1604" i="8"/>
  <c r="Y1604" i="8"/>
  <c r="AA1604" i="8" s="1"/>
  <c r="AC1604" i="8" s="1"/>
  <c r="Z1727" i="8"/>
  <c r="Y1727" i="8"/>
  <c r="AA1727" i="8" s="1"/>
  <c r="AC1727" i="8" s="1"/>
  <c r="AE1636" i="8"/>
  <c r="AC1636" i="8"/>
  <c r="Z1603" i="8"/>
  <c r="AB1603" i="8" s="1"/>
  <c r="Y1603" i="8"/>
  <c r="AA1603" i="8" s="1"/>
  <c r="Z1567" i="8"/>
  <c r="Y1567" i="8"/>
  <c r="AA1567" i="8" s="1"/>
  <c r="AC1567" i="8" s="1"/>
  <c r="Z1471" i="8"/>
  <c r="Y1471" i="8"/>
  <c r="AA1471" i="8" s="1"/>
  <c r="AC1471" i="8" s="1"/>
  <c r="Z1501" i="8"/>
  <c r="Y1501" i="8"/>
  <c r="AA1501" i="8" s="1"/>
  <c r="AC1501" i="8" s="1"/>
  <c r="Y1521" i="8"/>
  <c r="AA1521" i="8" s="1"/>
  <c r="AC1521" i="8" s="1"/>
  <c r="Z1521" i="8"/>
  <c r="Z1380" i="8"/>
  <c r="AB1380" i="8" s="1"/>
  <c r="Y1380" i="8"/>
  <c r="AA1380" i="8" s="1"/>
  <c r="Z1550" i="8"/>
  <c r="Y1550" i="8"/>
  <c r="AA1550" i="8" s="1"/>
  <c r="AC1550" i="8" s="1"/>
  <c r="Y1449" i="8"/>
  <c r="AA1449" i="8" s="1"/>
  <c r="AC1449" i="8" s="1"/>
  <c r="Z1449" i="8"/>
  <c r="Z1518" i="8"/>
  <c r="Y1518" i="8"/>
  <c r="AA1518" i="8" s="1"/>
  <c r="AC1518" i="8" s="1"/>
  <c r="Z1435" i="8"/>
  <c r="AB1435" i="8" s="1"/>
  <c r="Y1435" i="8"/>
  <c r="AA1435" i="8" s="1"/>
  <c r="Z1351" i="8"/>
  <c r="Y1351" i="8"/>
  <c r="AA1351" i="8" s="1"/>
  <c r="AC1351" i="8" s="1"/>
  <c r="Z1459" i="8"/>
  <c r="AB1459" i="8" s="1"/>
  <c r="Y1459" i="8"/>
  <c r="AA1459" i="8" s="1"/>
  <c r="AD1419" i="8"/>
  <c r="Z1420" i="8"/>
  <c r="Y1420" i="8"/>
  <c r="AA1420" i="8" s="1"/>
  <c r="AC1420" i="8" s="1"/>
  <c r="Y1484" i="8"/>
  <c r="AA1484" i="8" s="1"/>
  <c r="AC1484" i="8" s="1"/>
  <c r="Z1484" i="8"/>
  <c r="Z1291" i="8"/>
  <c r="Y1291" i="8"/>
  <c r="AA1291" i="8" s="1"/>
  <c r="AC1291" i="8" s="1"/>
  <c r="Z1311" i="8"/>
  <c r="Y1311" i="8"/>
  <c r="AA1311" i="8" s="1"/>
  <c r="AC1311" i="8" s="1"/>
  <c r="Z1432" i="8"/>
  <c r="Y1432" i="8"/>
  <c r="AA1432" i="8" s="1"/>
  <c r="AC1432" i="8" s="1"/>
  <c r="Y1256" i="8"/>
  <c r="AA1256" i="8" s="1"/>
  <c r="AC1256" i="8" s="1"/>
  <c r="Z1256" i="8"/>
  <c r="AB1321" i="8"/>
  <c r="AD1321" i="8"/>
  <c r="Z1187" i="8"/>
  <c r="Y1187" i="8"/>
  <c r="AA1187" i="8" s="1"/>
  <c r="AC1187" i="8" s="1"/>
  <c r="Y1244" i="8"/>
  <c r="AA1244" i="8" s="1"/>
  <c r="Z1244" i="8"/>
  <c r="AB1244" i="8" s="1"/>
  <c r="Z1126" i="8"/>
  <c r="Y1126" i="8"/>
  <c r="AA1126" i="8" s="1"/>
  <c r="AC1126" i="8" s="1"/>
  <c r="Z1054" i="8"/>
  <c r="Y1054" i="8"/>
  <c r="AA1054" i="8" s="1"/>
  <c r="AC1054" i="8" s="1"/>
  <c r="Z1139" i="8"/>
  <c r="Y1139" i="8"/>
  <c r="AA1139" i="8" s="1"/>
  <c r="AC1139" i="8" s="1"/>
  <c r="Y1075" i="8"/>
  <c r="AA1075" i="8" s="1"/>
  <c r="Z1075" i="8"/>
  <c r="AB1075" i="8" s="1"/>
  <c r="Z1217" i="8"/>
  <c r="Y1217" i="8"/>
  <c r="AA1217" i="8" s="1"/>
  <c r="AC1217" i="8" s="1"/>
  <c r="Z1125" i="8"/>
  <c r="Y1125" i="8"/>
  <c r="AA1125" i="8" s="1"/>
  <c r="AC1125" i="8" s="1"/>
  <c r="Z1227" i="8"/>
  <c r="Y1227" i="8"/>
  <c r="AA1227" i="8" s="1"/>
  <c r="AC1227" i="8" s="1"/>
  <c r="Z951" i="8"/>
  <c r="Y951" i="8"/>
  <c r="AA951" i="8" s="1"/>
  <c r="AC951" i="8" s="1"/>
  <c r="Z1098" i="8"/>
  <c r="AB1098" i="8" s="1"/>
  <c r="Y1098" i="8"/>
  <c r="AA1098" i="8" s="1"/>
  <c r="Z970" i="8"/>
  <c r="AB970" i="8" s="1"/>
  <c r="Y970" i="8"/>
  <c r="AA970" i="8" s="1"/>
  <c r="Z782" i="8"/>
  <c r="Y782" i="8"/>
  <c r="AA782" i="8" s="1"/>
  <c r="AC782" i="8" s="1"/>
  <c r="Z959" i="8"/>
  <c r="AB959" i="8" s="1"/>
  <c r="Y959" i="8"/>
  <c r="AA959" i="8" s="1"/>
  <c r="Z958" i="8"/>
  <c r="Y958" i="8"/>
  <c r="AA958" i="8" s="1"/>
  <c r="AC958" i="8" s="1"/>
  <c r="Z974" i="8"/>
  <c r="Y974" i="8"/>
  <c r="AA974" i="8" s="1"/>
  <c r="AC974" i="8" s="1"/>
  <c r="Z740" i="8"/>
  <c r="Y740" i="8"/>
  <c r="AA740" i="8" s="1"/>
  <c r="AC740" i="8" s="1"/>
  <c r="Z608" i="8"/>
  <c r="AB608" i="8" s="1"/>
  <c r="Y608" i="8"/>
  <c r="AA608" i="8" s="1"/>
  <c r="Z560" i="8"/>
  <c r="AB560" i="8" s="1"/>
  <c r="Y560" i="8"/>
  <c r="AA560" i="8" s="1"/>
  <c r="Z779" i="8"/>
  <c r="Y779" i="8"/>
  <c r="AA779" i="8" s="1"/>
  <c r="AC779" i="8" s="1"/>
  <c r="Z777" i="8"/>
  <c r="Y777" i="8"/>
  <c r="AA777" i="8" s="1"/>
  <c r="AC777" i="8" s="1"/>
  <c r="Y690" i="8"/>
  <c r="AA690" i="8" s="1"/>
  <c r="Z690" i="8"/>
  <c r="AB690" i="8" s="1"/>
  <c r="AD786" i="8"/>
  <c r="AB786" i="8"/>
  <c r="Z638" i="8"/>
  <c r="AB638" i="8" s="1"/>
  <c r="Y638" i="8"/>
  <c r="AA638" i="8" s="1"/>
  <c r="Z708" i="8"/>
  <c r="Y708" i="8"/>
  <c r="AA708" i="8" s="1"/>
  <c r="AC708" i="8" s="1"/>
  <c r="AH2461" i="8"/>
  <c r="Z567" i="8"/>
  <c r="Y567" i="8"/>
  <c r="AA567" i="8" s="1"/>
  <c r="AC567" i="8" s="1"/>
  <c r="Z413" i="8"/>
  <c r="AB413" i="8" s="1"/>
  <c r="Y413" i="8"/>
  <c r="AA413" i="8" s="1"/>
  <c r="Z637" i="8"/>
  <c r="AB637" i="8" s="1"/>
  <c r="Y637" i="8"/>
  <c r="AA637" i="8" s="1"/>
  <c r="Z745" i="8"/>
  <c r="Y745" i="8"/>
  <c r="AA745" i="8" s="1"/>
  <c r="AC745" i="8" s="1"/>
  <c r="Y315" i="8"/>
  <c r="AA315" i="8" s="1"/>
  <c r="AC315" i="8" s="1"/>
  <c r="Z315" i="8"/>
  <c r="Z345" i="8"/>
  <c r="Y345" i="8"/>
  <c r="AA345" i="8" s="1"/>
  <c r="AC345" i="8" s="1"/>
  <c r="AI2457" i="8"/>
  <c r="Z216" i="8"/>
  <c r="Y216" i="8"/>
  <c r="AA216" i="8" s="1"/>
  <c r="AC216" i="8" s="1"/>
  <c r="Z276" i="8"/>
  <c r="Y276" i="8"/>
  <c r="AA276" i="8" s="1"/>
  <c r="AC276" i="8" s="1"/>
  <c r="Z132" i="8"/>
  <c r="Y132" i="8"/>
  <c r="AA132" i="8" s="1"/>
  <c r="AC132" i="8" s="1"/>
  <c r="AI2452" i="8"/>
  <c r="Z334" i="8"/>
  <c r="Y334" i="8"/>
  <c r="AA334" i="8" s="1"/>
  <c r="AC334" i="8" s="1"/>
  <c r="Y100" i="8"/>
  <c r="AA100" i="8" s="1"/>
  <c r="AC100" i="8" s="1"/>
  <c r="Z100" i="8"/>
  <c r="Y26" i="8"/>
  <c r="AA26" i="8" s="1"/>
  <c r="Z26" i="8"/>
  <c r="AB26" i="8" s="1"/>
  <c r="Z71" i="8"/>
  <c r="Y71" i="8"/>
  <c r="AA71" i="8" s="1"/>
  <c r="AC71" i="8" s="1"/>
  <c r="Z82" i="8"/>
  <c r="AB82" i="8" s="1"/>
  <c r="Y82" i="8"/>
  <c r="AA82" i="8" s="1"/>
  <c r="Z2435" i="8"/>
  <c r="AB2435" i="8" s="1"/>
  <c r="Y2435" i="8"/>
  <c r="AA2435" i="8" s="1"/>
  <c r="Z2271" i="8"/>
  <c r="Y2271" i="8"/>
  <c r="AA2271" i="8" s="1"/>
  <c r="AC2271" i="8" s="1"/>
  <c r="Z2218" i="8"/>
  <c r="AB2218" i="8" s="1"/>
  <c r="Y2218" i="8"/>
  <c r="AA2218" i="8" s="1"/>
  <c r="Z2178" i="8"/>
  <c r="Y2178" i="8"/>
  <c r="AA2178" i="8" s="1"/>
  <c r="AC2178" i="8" s="1"/>
  <c r="Z2165" i="8"/>
  <c r="Y2165" i="8"/>
  <c r="AA2165" i="8" s="1"/>
  <c r="AC2165" i="8" s="1"/>
  <c r="Z2270" i="8"/>
  <c r="Y2270" i="8"/>
  <c r="AA2270" i="8" s="1"/>
  <c r="AC2270" i="8" s="1"/>
  <c r="AB2189" i="8"/>
  <c r="AD2189" i="8"/>
  <c r="Z2145" i="8"/>
  <c r="AB2145" i="8" s="1"/>
  <c r="Y2145" i="8"/>
  <c r="AA2145" i="8" s="1"/>
  <c r="Z2233" i="8"/>
  <c r="Y2233" i="8"/>
  <c r="AA2233" i="8" s="1"/>
  <c r="AC2233" i="8" s="1"/>
  <c r="Z2056" i="8"/>
  <c r="Y2056" i="8"/>
  <c r="AA2056" i="8" s="1"/>
  <c r="AC2056" i="8" s="1"/>
  <c r="Z2117" i="8"/>
  <c r="Y2117" i="8"/>
  <c r="AA2117" i="8" s="1"/>
  <c r="AC2117" i="8" s="1"/>
  <c r="Z2077" i="8"/>
  <c r="AB2077" i="8" s="1"/>
  <c r="Y2077" i="8"/>
  <c r="AA2077" i="8" s="1"/>
  <c r="Z2130" i="8"/>
  <c r="Y2130" i="8"/>
  <c r="AA2130" i="8" s="1"/>
  <c r="AC2130" i="8" s="1"/>
  <c r="U2075" i="8"/>
  <c r="V2075" i="8" s="1"/>
  <c r="X2075" i="8" s="1"/>
  <c r="Y2029" i="8"/>
  <c r="AA2029" i="8" s="1"/>
  <c r="Z2029" i="8"/>
  <c r="AB2029" i="8" s="1"/>
  <c r="Z1985" i="8"/>
  <c r="AB1985" i="8" s="1"/>
  <c r="Y1985" i="8"/>
  <c r="AA1985" i="8" s="1"/>
  <c r="Y1979" i="8"/>
  <c r="AA1979" i="8" s="1"/>
  <c r="AC1979" i="8" s="1"/>
  <c r="Z1979" i="8"/>
  <c r="Z1850" i="8"/>
  <c r="Y1850" i="8"/>
  <c r="AA1850" i="8" s="1"/>
  <c r="AC1850" i="8" s="1"/>
  <c r="Z2000" i="8"/>
  <c r="Y2000" i="8"/>
  <c r="AA2000" i="8" s="1"/>
  <c r="AC2000" i="8" s="1"/>
  <c r="AD1752" i="8"/>
  <c r="Z1810" i="8"/>
  <c r="AB1810" i="8" s="1"/>
  <c r="Y1810" i="8"/>
  <c r="AA1810" i="8" s="1"/>
  <c r="Z1968" i="8"/>
  <c r="AB1968" i="8" s="1"/>
  <c r="Y1968" i="8"/>
  <c r="AA1968" i="8" s="1"/>
  <c r="Z1818" i="8"/>
  <c r="Y1818" i="8"/>
  <c r="AA1818" i="8" s="1"/>
  <c r="AC1818" i="8" s="1"/>
  <c r="Z1754" i="8"/>
  <c r="AB1754" i="8" s="1"/>
  <c r="Y1754" i="8"/>
  <c r="AA1754" i="8" s="1"/>
  <c r="Z1677" i="8"/>
  <c r="AB1677" i="8" s="1"/>
  <c r="Y1677" i="8"/>
  <c r="AA1677" i="8" s="1"/>
  <c r="Z1768" i="8"/>
  <c r="AB1768" i="8" s="1"/>
  <c r="Y1768" i="8"/>
  <c r="AA1768" i="8" s="1"/>
  <c r="Z1917" i="8"/>
  <c r="AB1917" i="8" s="1"/>
  <c r="Y1917" i="8"/>
  <c r="AA1917" i="8" s="1"/>
  <c r="Y1759" i="8"/>
  <c r="AA1759" i="8" s="1"/>
  <c r="Z1759" i="8"/>
  <c r="AB1759" i="8" s="1"/>
  <c r="AB1922" i="8"/>
  <c r="AD1922" i="8"/>
  <c r="Z1791" i="8"/>
  <c r="Y1791" i="8"/>
  <c r="AA1791" i="8" s="1"/>
  <c r="AC1791" i="8" s="1"/>
  <c r="Z1717" i="8"/>
  <c r="Y1717" i="8"/>
  <c r="AA1717" i="8" s="1"/>
  <c r="AC1717" i="8" s="1"/>
  <c r="Z1622" i="8"/>
  <c r="Y1622" i="8"/>
  <c r="AA1622" i="8" s="1"/>
  <c r="AC1622" i="8" s="1"/>
  <c r="Z1693" i="8"/>
  <c r="Y1693" i="8"/>
  <c r="AA1693" i="8" s="1"/>
  <c r="AC1693" i="8" s="1"/>
  <c r="Z1619" i="8"/>
  <c r="Y1619" i="8"/>
  <c r="AA1619" i="8" s="1"/>
  <c r="AC1619" i="8" s="1"/>
  <c r="Z1681" i="8"/>
  <c r="Y1681" i="8"/>
  <c r="AA1681" i="8" s="1"/>
  <c r="AC1681" i="8" s="1"/>
  <c r="Z1730" i="8"/>
  <c r="Y1730" i="8"/>
  <c r="AA1730" i="8" s="1"/>
  <c r="AC1730" i="8" s="1"/>
  <c r="Y1557" i="8"/>
  <c r="AA1557" i="8" s="1"/>
  <c r="Z1557" i="8"/>
  <c r="AB1557" i="8" s="1"/>
  <c r="Y1697" i="8"/>
  <c r="AA1697" i="8" s="1"/>
  <c r="Z1697" i="8"/>
  <c r="AB1697" i="8" s="1"/>
  <c r="Z1638" i="8"/>
  <c r="AB1638" i="8" s="1"/>
  <c r="Y1638" i="8"/>
  <c r="AA1638" i="8" s="1"/>
  <c r="Z1452" i="8"/>
  <c r="AB1452" i="8" s="1"/>
  <c r="Y1452" i="8"/>
  <c r="AA1452" i="8" s="1"/>
  <c r="AB1643" i="8"/>
  <c r="AD1643" i="8"/>
  <c r="Y1548" i="8"/>
  <c r="AA1548" i="8" s="1"/>
  <c r="AC1548" i="8" s="1"/>
  <c r="Z1548" i="8"/>
  <c r="Z1475" i="8"/>
  <c r="Y1475" i="8"/>
  <c r="AA1475" i="8" s="1"/>
  <c r="AC1475" i="8" s="1"/>
  <c r="AB1728" i="8"/>
  <c r="AD1728" i="8"/>
  <c r="Z1576" i="8"/>
  <c r="AB1576" i="8" s="1"/>
  <c r="Y1576" i="8"/>
  <c r="AA1576" i="8" s="1"/>
  <c r="Z1468" i="8"/>
  <c r="Y1468" i="8"/>
  <c r="AA1468" i="8" s="1"/>
  <c r="AC1468" i="8" s="1"/>
  <c r="Z1613" i="8"/>
  <c r="Y1613" i="8"/>
  <c r="AA1613" i="8" s="1"/>
  <c r="AC1613" i="8" s="1"/>
  <c r="Z1473" i="8"/>
  <c r="Y1473" i="8"/>
  <c r="AA1473" i="8" s="1"/>
  <c r="AC1473" i="8" s="1"/>
  <c r="Z1381" i="8"/>
  <c r="Y1381" i="8"/>
  <c r="AA1381" i="8" s="1"/>
  <c r="AC1381" i="8" s="1"/>
  <c r="Z1458" i="8"/>
  <c r="Y1458" i="8"/>
  <c r="AA1458" i="8" s="1"/>
  <c r="AC1458" i="8" s="1"/>
  <c r="Z1339" i="8"/>
  <c r="Y1339" i="8"/>
  <c r="AA1339" i="8" s="1"/>
  <c r="AC1339" i="8" s="1"/>
  <c r="Z1270" i="8"/>
  <c r="Y1270" i="8"/>
  <c r="AA1270" i="8" s="1"/>
  <c r="AC1270" i="8" s="1"/>
  <c r="AB1346" i="8"/>
  <c r="AD1346" i="8"/>
  <c r="Z1402" i="8"/>
  <c r="Y1402" i="8"/>
  <c r="AA1402" i="8" s="1"/>
  <c r="AC1402" i="8" s="1"/>
  <c r="Y1328" i="8"/>
  <c r="AA1328" i="8" s="1"/>
  <c r="Z1328" i="8"/>
  <c r="AB1328" i="8" s="1"/>
  <c r="Z1372" i="8"/>
  <c r="Y1372" i="8"/>
  <c r="AA1372" i="8" s="1"/>
  <c r="AC1372" i="8" s="1"/>
  <c r="Y1193" i="8"/>
  <c r="AA1193" i="8" s="1"/>
  <c r="Z1193" i="8"/>
  <c r="AB1193" i="8" s="1"/>
  <c r="Z1202" i="8"/>
  <c r="AB1202" i="8" s="1"/>
  <c r="Y1202" i="8"/>
  <c r="AA1202" i="8" s="1"/>
  <c r="Z1042" i="8"/>
  <c r="Y1042" i="8"/>
  <c r="AA1042" i="8" s="1"/>
  <c r="AC1042" i="8" s="1"/>
  <c r="Z1053" i="8"/>
  <c r="AB1053" i="8" s="1"/>
  <c r="Y1053" i="8"/>
  <c r="AA1053" i="8" s="1"/>
  <c r="Z1071" i="8"/>
  <c r="Y1071" i="8"/>
  <c r="AA1071" i="8" s="1"/>
  <c r="AC1071" i="8" s="1"/>
  <c r="Y1123" i="8"/>
  <c r="AA1123" i="8" s="1"/>
  <c r="AC1123" i="8" s="1"/>
  <c r="Z1123" i="8"/>
  <c r="Z939" i="8"/>
  <c r="Y939" i="8"/>
  <c r="AA939" i="8" s="1"/>
  <c r="AC939" i="8" s="1"/>
  <c r="Z1166" i="8"/>
  <c r="Y1166" i="8"/>
  <c r="AA1166" i="8" s="1"/>
  <c r="AC1166" i="8" s="1"/>
  <c r="Y973" i="8"/>
  <c r="AA973" i="8" s="1"/>
  <c r="Z973" i="8"/>
  <c r="AB973" i="8" s="1"/>
  <c r="Z1140" i="8"/>
  <c r="Y1140" i="8"/>
  <c r="AA1140" i="8" s="1"/>
  <c r="AC1140" i="8" s="1"/>
  <c r="Z943" i="8"/>
  <c r="AB943" i="8" s="1"/>
  <c r="Y943" i="8"/>
  <c r="AA943" i="8" s="1"/>
  <c r="Z880" i="8"/>
  <c r="Y880" i="8"/>
  <c r="AA880" i="8" s="1"/>
  <c r="AC880" i="8" s="1"/>
  <c r="Y819" i="8"/>
  <c r="AA819" i="8" s="1"/>
  <c r="AC819" i="8" s="1"/>
  <c r="Z819" i="8"/>
  <c r="Z900" i="8"/>
  <c r="Y900" i="8"/>
  <c r="AA900" i="8" s="1"/>
  <c r="AC900" i="8" s="1"/>
  <c r="AB1164" i="8"/>
  <c r="AD1164" i="8"/>
  <c r="AD805" i="8"/>
  <c r="Z763" i="8"/>
  <c r="Y763" i="8"/>
  <c r="AA763" i="8" s="1"/>
  <c r="AC763" i="8" s="1"/>
  <c r="Z874" i="8"/>
  <c r="AB874" i="8" s="1"/>
  <c r="Y874" i="8"/>
  <c r="AA874" i="8" s="1"/>
  <c r="Y771" i="8"/>
  <c r="AA771" i="8" s="1"/>
  <c r="Z771" i="8"/>
  <c r="AB771" i="8" s="1"/>
  <c r="Z715" i="8"/>
  <c r="AB715" i="8" s="1"/>
  <c r="Y715" i="8"/>
  <c r="AA715" i="8" s="1"/>
  <c r="Z643" i="8"/>
  <c r="Y643" i="8"/>
  <c r="AA643" i="8" s="1"/>
  <c r="AC643" i="8" s="1"/>
  <c r="Z571" i="8"/>
  <c r="Y571" i="8"/>
  <c r="AA571" i="8" s="1"/>
  <c r="AC571" i="8" s="1"/>
  <c r="Y618" i="8"/>
  <c r="AA618" i="8" s="1"/>
  <c r="Z618" i="8"/>
  <c r="AB618" i="8" s="1"/>
  <c r="Z689" i="8"/>
  <c r="Y689" i="8"/>
  <c r="AA689" i="8" s="1"/>
  <c r="AC689" i="8" s="1"/>
  <c r="Y640" i="8"/>
  <c r="AA640" i="8" s="1"/>
  <c r="AC640" i="8" s="1"/>
  <c r="Z640" i="8"/>
  <c r="Y556" i="8"/>
  <c r="AA556" i="8" s="1"/>
  <c r="AC556" i="8" s="1"/>
  <c r="Z556" i="8"/>
  <c r="Z849" i="8"/>
  <c r="Y849" i="8"/>
  <c r="AA849" i="8" s="1"/>
  <c r="AC849" i="8" s="1"/>
  <c r="Z732" i="8"/>
  <c r="Y732" i="8"/>
  <c r="AA732" i="8" s="1"/>
  <c r="AC732" i="8" s="1"/>
  <c r="Z672" i="8"/>
  <c r="Y672" i="8"/>
  <c r="AA672" i="8" s="1"/>
  <c r="AC672" i="8" s="1"/>
  <c r="Z412" i="8"/>
  <c r="Y412" i="8"/>
  <c r="AA412" i="8" s="1"/>
  <c r="AC412" i="8" s="1"/>
  <c r="Z576" i="8"/>
  <c r="AB576" i="8" s="1"/>
  <c r="Y576" i="8"/>
  <c r="AA576" i="8" s="1"/>
  <c r="Z710" i="8"/>
  <c r="AB710" i="8" s="1"/>
  <c r="Y710" i="8"/>
  <c r="AA710" i="8" s="1"/>
  <c r="Z661" i="8"/>
  <c r="Y661" i="8"/>
  <c r="AA661" i="8" s="1"/>
  <c r="AC661" i="8" s="1"/>
  <c r="Z482" i="8"/>
  <c r="Y482" i="8"/>
  <c r="AA482" i="8" s="1"/>
  <c r="AC482" i="8" s="1"/>
  <c r="Y409" i="8"/>
  <c r="AA409" i="8" s="1"/>
  <c r="AC409" i="8" s="1"/>
  <c r="Z409" i="8"/>
  <c r="Z338" i="8"/>
  <c r="Y338" i="8"/>
  <c r="AA338" i="8" s="1"/>
  <c r="AC338" i="8" s="1"/>
  <c r="Z324" i="8"/>
  <c r="Y324" i="8"/>
  <c r="AA324" i="8" s="1"/>
  <c r="AC324" i="8" s="1"/>
  <c r="Z332" i="8"/>
  <c r="Y332" i="8"/>
  <c r="AA332" i="8" s="1"/>
  <c r="AC332" i="8" s="1"/>
  <c r="Y171" i="8"/>
  <c r="AA171" i="8" s="1"/>
  <c r="AC171" i="8" s="1"/>
  <c r="Z171" i="8"/>
  <c r="Z395" i="8"/>
  <c r="AB395" i="8" s="1"/>
  <c r="Y395" i="8"/>
  <c r="AA395" i="8" s="1"/>
  <c r="Z465" i="8"/>
  <c r="AB465" i="8" s="1"/>
  <c r="Y465" i="8"/>
  <c r="AA465" i="8" s="1"/>
  <c r="AH2454" i="8"/>
  <c r="Z478" i="8"/>
  <c r="Y478" i="8"/>
  <c r="AA478" i="8" s="1"/>
  <c r="AC478" i="8" s="1"/>
  <c r="Y109" i="8"/>
  <c r="AA109" i="8" s="1"/>
  <c r="AC109" i="8" s="1"/>
  <c r="Z109" i="8"/>
  <c r="Z238" i="8"/>
  <c r="Y238" i="8"/>
  <c r="AA238" i="8" s="1"/>
  <c r="AC238" i="8" s="1"/>
  <c r="Z144" i="8"/>
  <c r="AB144" i="8" s="1"/>
  <c r="Y144" i="8"/>
  <c r="AA144" i="8" s="1"/>
  <c r="Y64" i="8"/>
  <c r="AA64" i="8" s="1"/>
  <c r="AC64" i="8" s="1"/>
  <c r="Z64" i="8"/>
  <c r="Y15" i="8"/>
  <c r="AA15" i="8" s="1"/>
  <c r="Z15" i="8"/>
  <c r="AB15" i="8" s="1"/>
  <c r="Z70" i="8"/>
  <c r="AB70" i="8" s="1"/>
  <c r="Y70" i="8"/>
  <c r="AA70" i="8" s="1"/>
  <c r="Z22" i="8"/>
  <c r="Y22" i="8"/>
  <c r="AA22" i="8" s="1"/>
  <c r="AC22" i="8" s="1"/>
  <c r="U2292" i="8"/>
  <c r="V2292" i="8" s="1"/>
  <c r="X2292" i="8" s="1"/>
  <c r="Z2279" i="8"/>
  <c r="Y2279" i="8"/>
  <c r="AA2279" i="8" s="1"/>
  <c r="AC2279" i="8" s="1"/>
  <c r="Z2278" i="8"/>
  <c r="Y2278" i="8"/>
  <c r="AA2278" i="8" s="1"/>
  <c r="AC2278" i="8" s="1"/>
  <c r="AB2287" i="8"/>
  <c r="AD2287" i="8"/>
  <c r="AB2243" i="8"/>
  <c r="AD2243" i="8"/>
  <c r="Y2164" i="8"/>
  <c r="AA2164" i="8" s="1"/>
  <c r="AC2164" i="8" s="1"/>
  <c r="Z2164" i="8"/>
  <c r="Z2289" i="8"/>
  <c r="Y2289" i="8"/>
  <c r="AA2289" i="8" s="1"/>
  <c r="AC2289" i="8" s="1"/>
  <c r="Z2227" i="8"/>
  <c r="Y2227" i="8"/>
  <c r="AA2227" i="8" s="1"/>
  <c r="AC2227" i="8" s="1"/>
  <c r="Z2181" i="8"/>
  <c r="Y2181" i="8"/>
  <c r="AA2181" i="8" s="1"/>
  <c r="AC2181" i="8" s="1"/>
  <c r="Z2216" i="8"/>
  <c r="Y2216" i="8"/>
  <c r="AA2216" i="8" s="1"/>
  <c r="AC2216" i="8" s="1"/>
  <c r="Z2063" i="8"/>
  <c r="Y2063" i="8"/>
  <c r="AA2063" i="8" s="1"/>
  <c r="AC2063" i="8" s="1"/>
  <c r="Y2028" i="8"/>
  <c r="AA2028" i="8" s="1"/>
  <c r="AC2028" i="8" s="1"/>
  <c r="Z2028" i="8"/>
  <c r="AB2021" i="8"/>
  <c r="AD2021" i="8"/>
  <c r="Z1886" i="8"/>
  <c r="Y1886" i="8"/>
  <c r="AA1886" i="8" s="1"/>
  <c r="AC1886" i="8" s="1"/>
  <c r="Z1838" i="8"/>
  <c r="AB1838" i="8" s="1"/>
  <c r="Y1838" i="8"/>
  <c r="AA1838" i="8" s="1"/>
  <c r="Z1885" i="8"/>
  <c r="Y1885" i="8"/>
  <c r="AA1885" i="8" s="1"/>
  <c r="AC1885" i="8" s="1"/>
  <c r="AE1982" i="8"/>
  <c r="Z1880" i="8"/>
  <c r="Y1880" i="8"/>
  <c r="AA1880" i="8" s="1"/>
  <c r="AC1880" i="8" s="1"/>
  <c r="Z1988" i="8"/>
  <c r="Y1988" i="8"/>
  <c r="AA1988" i="8" s="1"/>
  <c r="AC1988" i="8" s="1"/>
  <c r="Z1915" i="8"/>
  <c r="Y1915" i="8"/>
  <c r="AA1915" i="8" s="1"/>
  <c r="AC1915" i="8" s="1"/>
  <c r="AB1901" i="8"/>
  <c r="AD1901" i="8"/>
  <c r="Z1857" i="8"/>
  <c r="Y1857" i="8"/>
  <c r="AA1857" i="8" s="1"/>
  <c r="AC1857" i="8" s="1"/>
  <c r="AD1986" i="8"/>
  <c r="AB1986" i="8"/>
  <c r="Z1893" i="8"/>
  <c r="AB1893" i="8" s="1"/>
  <c r="Y1893" i="8"/>
  <c r="AA1893" i="8" s="1"/>
  <c r="Z1837" i="8"/>
  <c r="Y1837" i="8"/>
  <c r="AA1837" i="8" s="1"/>
  <c r="AC1837" i="8" s="1"/>
  <c r="Z1713" i="8"/>
  <c r="AB1713" i="8" s="1"/>
  <c r="Y1713" i="8"/>
  <c r="AA1713" i="8" s="1"/>
  <c r="Z1715" i="8"/>
  <c r="Y1715" i="8"/>
  <c r="AA1715" i="8" s="1"/>
  <c r="AC1715" i="8" s="1"/>
  <c r="AC2047" i="8"/>
  <c r="AE2047" i="8"/>
  <c r="AC1814" i="8"/>
  <c r="AE1814" i="8"/>
  <c r="Z1684" i="8"/>
  <c r="Y1684" i="8"/>
  <c r="AA1684" i="8" s="1"/>
  <c r="AC1684" i="8" s="1"/>
  <c r="Z1611" i="8"/>
  <c r="Y1611" i="8"/>
  <c r="AA1611" i="8" s="1"/>
  <c r="AC1611" i="8" s="1"/>
  <c r="AC1800" i="8"/>
  <c r="AE1800" i="8"/>
  <c r="Z1640" i="8"/>
  <c r="AB1640" i="8" s="1"/>
  <c r="Y1640" i="8"/>
  <c r="AA1640" i="8" s="1"/>
  <c r="AB1776" i="8"/>
  <c r="AD1776" i="8"/>
  <c r="Z1562" i="8"/>
  <c r="Y1562" i="8"/>
  <c r="AA1562" i="8" s="1"/>
  <c r="AC1562" i="8" s="1"/>
  <c r="Z1627" i="8"/>
  <c r="AB1627" i="8" s="1"/>
  <c r="Y1627" i="8"/>
  <c r="AA1627" i="8" s="1"/>
  <c r="Z1637" i="8"/>
  <c r="Y1637" i="8"/>
  <c r="AA1637" i="8" s="1"/>
  <c r="AC1637" i="8" s="1"/>
  <c r="Z1600" i="8"/>
  <c r="Y1600" i="8"/>
  <c r="AA1600" i="8" s="1"/>
  <c r="AC1600" i="8" s="1"/>
  <c r="Z1566" i="8"/>
  <c r="Y1566" i="8"/>
  <c r="AA1566" i="8" s="1"/>
  <c r="AC1566" i="8" s="1"/>
  <c r="Z1589" i="8"/>
  <c r="AB1589" i="8" s="1"/>
  <c r="Y1589" i="8"/>
  <c r="AA1589" i="8" s="1"/>
  <c r="Y1532" i="8"/>
  <c r="AA1532" i="8" s="1"/>
  <c r="AC1532" i="8" s="1"/>
  <c r="Z1532" i="8"/>
  <c r="AC1711" i="8"/>
  <c r="AE1711" i="8"/>
  <c r="AD1657" i="8"/>
  <c r="AB1657" i="8"/>
  <c r="Z1428" i="8"/>
  <c r="Y1428" i="8"/>
  <c r="AA1428" i="8" s="1"/>
  <c r="AC1428" i="8" s="1"/>
  <c r="Z1531" i="8"/>
  <c r="Y1531" i="8"/>
  <c r="AA1531" i="8" s="1"/>
  <c r="AC1531" i="8" s="1"/>
  <c r="Y1544" i="8"/>
  <c r="AA1544" i="8" s="1"/>
  <c r="AC1544" i="8" s="1"/>
  <c r="Z1544" i="8"/>
  <c r="Z1296" i="8"/>
  <c r="AB1296" i="8" s="1"/>
  <c r="Y1296" i="8"/>
  <c r="AA1296" i="8" s="1"/>
  <c r="Z1540" i="8"/>
  <c r="Y1540" i="8"/>
  <c r="AA1540" i="8" s="1"/>
  <c r="AC1540" i="8" s="1"/>
  <c r="Z1389" i="8"/>
  <c r="Y1389" i="8"/>
  <c r="AA1389" i="8" s="1"/>
  <c r="AC1389" i="8" s="1"/>
  <c r="Z1330" i="8"/>
  <c r="Y1330" i="8"/>
  <c r="AA1330" i="8" s="1"/>
  <c r="AC1330" i="8" s="1"/>
  <c r="Z1327" i="8"/>
  <c r="Y1327" i="8"/>
  <c r="AA1327" i="8" s="1"/>
  <c r="AC1327" i="8" s="1"/>
  <c r="Z1182" i="8"/>
  <c r="Y1182" i="8"/>
  <c r="AA1182" i="8" s="1"/>
  <c r="AC1182" i="8" s="1"/>
  <c r="AD1250" i="8"/>
  <c r="Z1153" i="8"/>
  <c r="AB1153" i="8" s="1"/>
  <c r="Y1153" i="8"/>
  <c r="AA1153" i="8" s="1"/>
  <c r="Z1233" i="8"/>
  <c r="Y1233" i="8"/>
  <c r="AA1233" i="8" s="1"/>
  <c r="AC1233" i="8" s="1"/>
  <c r="Z1201" i="8"/>
  <c r="Y1201" i="8"/>
  <c r="AA1201" i="8" s="1"/>
  <c r="AC1201" i="8" s="1"/>
  <c r="Z1076" i="8"/>
  <c r="AB1076" i="8" s="1"/>
  <c r="Y1076" i="8"/>
  <c r="AA1076" i="8" s="1"/>
  <c r="Z1070" i="8"/>
  <c r="Y1070" i="8"/>
  <c r="AA1070" i="8" s="1"/>
  <c r="AC1070" i="8" s="1"/>
  <c r="Z1011" i="8"/>
  <c r="Y1011" i="8"/>
  <c r="AA1011" i="8" s="1"/>
  <c r="AC1011" i="8" s="1"/>
  <c r="Z924" i="8"/>
  <c r="AB924" i="8" s="1"/>
  <c r="Y924" i="8"/>
  <c r="AA924" i="8" s="1"/>
  <c r="Z1146" i="8"/>
  <c r="AB1146" i="8" s="1"/>
  <c r="Y1146" i="8"/>
  <c r="AA1146" i="8" s="1"/>
  <c r="Z956" i="8"/>
  <c r="Y956" i="8"/>
  <c r="AA956" i="8" s="1"/>
  <c r="AC956" i="8" s="1"/>
  <c r="Z818" i="8"/>
  <c r="Y818" i="8"/>
  <c r="AA818" i="8" s="1"/>
  <c r="AC818" i="8" s="1"/>
  <c r="Z922" i="8"/>
  <c r="Y922" i="8"/>
  <c r="AA922" i="8" s="1"/>
  <c r="AC922" i="8" s="1"/>
  <c r="Z875" i="8"/>
  <c r="Y875" i="8"/>
  <c r="AA875" i="8" s="1"/>
  <c r="AC875" i="8" s="1"/>
  <c r="Z873" i="8"/>
  <c r="Y873" i="8"/>
  <c r="AA873" i="8" s="1"/>
  <c r="AC873" i="8" s="1"/>
  <c r="Z813" i="8"/>
  <c r="Y813" i="8"/>
  <c r="AA813" i="8" s="1"/>
  <c r="AC813" i="8" s="1"/>
  <c r="Z728" i="8"/>
  <c r="AB728" i="8" s="1"/>
  <c r="Y728" i="8"/>
  <c r="AA728" i="8" s="1"/>
  <c r="Z852" i="8"/>
  <c r="Y852" i="8"/>
  <c r="AA852" i="8" s="1"/>
  <c r="AC852" i="8" s="1"/>
  <c r="Z677" i="8"/>
  <c r="AB677" i="8" s="1"/>
  <c r="Y677" i="8"/>
  <c r="AA677" i="8" s="1"/>
  <c r="Z674" i="8"/>
  <c r="AB674" i="8" s="1"/>
  <c r="Y674" i="8"/>
  <c r="AA674" i="8" s="1"/>
  <c r="Z644" i="8"/>
  <c r="Y644" i="8"/>
  <c r="AA644" i="8" s="1"/>
  <c r="AC644" i="8" s="1"/>
  <c r="AC810" i="8"/>
  <c r="AE810" i="8"/>
  <c r="Y558" i="8"/>
  <c r="AA558" i="8" s="1"/>
  <c r="AC558" i="8" s="1"/>
  <c r="Z558" i="8"/>
  <c r="Z531" i="8"/>
  <c r="Y531" i="8"/>
  <c r="AA531" i="8" s="1"/>
  <c r="AC531" i="8" s="1"/>
  <c r="Y546" i="8"/>
  <c r="AA546" i="8" s="1"/>
  <c r="AC546" i="8" s="1"/>
  <c r="Z546" i="8"/>
  <c r="Y337" i="8"/>
  <c r="AA337" i="8" s="1"/>
  <c r="Z337" i="8"/>
  <c r="AB337" i="8" s="1"/>
  <c r="Z357" i="8"/>
  <c r="Y357" i="8"/>
  <c r="AA357" i="8" s="1"/>
  <c r="AC357" i="8" s="1"/>
  <c r="Y303" i="8"/>
  <c r="AA303" i="8" s="1"/>
  <c r="Z303" i="8"/>
  <c r="AB303" i="8" s="1"/>
  <c r="Y255" i="8"/>
  <c r="AA255" i="8" s="1"/>
  <c r="AC255" i="8" s="1"/>
  <c r="Z255" i="8"/>
  <c r="Y207" i="8"/>
  <c r="AA207" i="8" s="1"/>
  <c r="AC207" i="8" s="1"/>
  <c r="Z207" i="8"/>
  <c r="Z170" i="8"/>
  <c r="Y170" i="8"/>
  <c r="AA170" i="8" s="1"/>
  <c r="AC170" i="8" s="1"/>
  <c r="Z370" i="8"/>
  <c r="Y370" i="8"/>
  <c r="AA370" i="8" s="1"/>
  <c r="AC370" i="8" s="1"/>
  <c r="Z479" i="8"/>
  <c r="AB479" i="8" s="1"/>
  <c r="Y479" i="8"/>
  <c r="AA479" i="8" s="1"/>
  <c r="AI2450" i="8"/>
  <c r="Z275" i="8"/>
  <c r="Y275" i="8"/>
  <c r="AA275" i="8" s="1"/>
  <c r="AC275" i="8" s="1"/>
  <c r="AI2454" i="8"/>
  <c r="Y14" i="8"/>
  <c r="AA14" i="8" s="1"/>
  <c r="Z14" i="8"/>
  <c r="Z273" i="8"/>
  <c r="Y273" i="8"/>
  <c r="AA273" i="8" s="1"/>
  <c r="AC273" i="8" s="1"/>
  <c r="Z969" i="8"/>
  <c r="AB969" i="8" s="1"/>
  <c r="Y969" i="8"/>
  <c r="AA969" i="8" s="1"/>
  <c r="Z859" i="8"/>
  <c r="AB859" i="8" s="1"/>
  <c r="Y859" i="8"/>
  <c r="AA859" i="8" s="1"/>
  <c r="Z866" i="8"/>
  <c r="AB866" i="8" s="1"/>
  <c r="Y866" i="8"/>
  <c r="AA866" i="8" s="1"/>
  <c r="Z862" i="8"/>
  <c r="Y862" i="8"/>
  <c r="AA862" i="8" s="1"/>
  <c r="AC862" i="8" s="1"/>
  <c r="Z860" i="8"/>
  <c r="Y860" i="8"/>
  <c r="AA860" i="8" s="1"/>
  <c r="AC860" i="8" s="1"/>
  <c r="Z646" i="8"/>
  <c r="Y646" i="8"/>
  <c r="AA646" i="8" s="1"/>
  <c r="AC646" i="8" s="1"/>
  <c r="Z838" i="8"/>
  <c r="AB838" i="8" s="1"/>
  <c r="Y838" i="8"/>
  <c r="AA838" i="8" s="1"/>
  <c r="Z692" i="8"/>
  <c r="Y692" i="8"/>
  <c r="AA692" i="8" s="1"/>
  <c r="AC692" i="8" s="1"/>
  <c r="Z584" i="8"/>
  <c r="AB584" i="8" s="1"/>
  <c r="Y584" i="8"/>
  <c r="AA584" i="8" s="1"/>
  <c r="Z744" i="8"/>
  <c r="Y744" i="8"/>
  <c r="AA744" i="8" s="1"/>
  <c r="AC744" i="8" s="1"/>
  <c r="Z497" i="8"/>
  <c r="Y497" i="8"/>
  <c r="AA497" i="8" s="1"/>
  <c r="AC497" i="8" s="1"/>
  <c r="Z461" i="8"/>
  <c r="Y461" i="8"/>
  <c r="AA461" i="8" s="1"/>
  <c r="AC461" i="8" s="1"/>
  <c r="AD729" i="8"/>
  <c r="AB729" i="8"/>
  <c r="AD748" i="8"/>
  <c r="Z399" i="8"/>
  <c r="AB399" i="8" s="1"/>
  <c r="Y399" i="8"/>
  <c r="AA399" i="8" s="1"/>
  <c r="Z528" i="8"/>
  <c r="AB528" i="8" s="1"/>
  <c r="Y528" i="8"/>
  <c r="AA528" i="8" s="1"/>
  <c r="Z506" i="8"/>
  <c r="Y506" i="8"/>
  <c r="AA506" i="8" s="1"/>
  <c r="AC506" i="8" s="1"/>
  <c r="Z362" i="8"/>
  <c r="Y362" i="8"/>
  <c r="AA362" i="8" s="1"/>
  <c r="AC362" i="8" s="1"/>
  <c r="Z454" i="8"/>
  <c r="AB454" i="8" s="1"/>
  <c r="Y454" i="8"/>
  <c r="AA454" i="8" s="1"/>
  <c r="Z161" i="8"/>
  <c r="Y161" i="8"/>
  <c r="AA161" i="8" s="1"/>
  <c r="AC161" i="8" s="1"/>
  <c r="Z459" i="8"/>
  <c r="Y459" i="8"/>
  <c r="AA459" i="8" s="1"/>
  <c r="AC459" i="8" s="1"/>
  <c r="Z442" i="8"/>
  <c r="Y442" i="8"/>
  <c r="AA442" i="8" s="1"/>
  <c r="AC442" i="8" s="1"/>
  <c r="Z452" i="8"/>
  <c r="AB452" i="8" s="1"/>
  <c r="Y452" i="8"/>
  <c r="AA452" i="8" s="1"/>
  <c r="U302" i="8"/>
  <c r="V302" i="8" s="1"/>
  <c r="X302" i="8" s="1"/>
  <c r="Z382" i="8"/>
  <c r="AB382" i="8" s="1"/>
  <c r="Y382" i="8"/>
  <c r="AA382" i="8" s="1"/>
  <c r="Z467" i="8"/>
  <c r="AB467" i="8" s="1"/>
  <c r="Y467" i="8"/>
  <c r="AA467" i="8" s="1"/>
  <c r="AD456" i="8"/>
  <c r="AB456" i="8"/>
  <c r="Z410" i="8"/>
  <c r="Y410" i="8"/>
  <c r="AA410" i="8" s="1"/>
  <c r="AC410" i="8" s="1"/>
  <c r="Z221" i="8"/>
  <c r="Y221" i="8"/>
  <c r="AA221" i="8" s="1"/>
  <c r="AC221" i="8" s="1"/>
  <c r="Y133" i="8"/>
  <c r="AA133" i="8" s="1"/>
  <c r="AC133" i="8" s="1"/>
  <c r="Z133" i="8"/>
  <c r="Y279" i="8"/>
  <c r="AA279" i="8" s="1"/>
  <c r="Z279" i="8"/>
  <c r="AB279" i="8" s="1"/>
  <c r="Z214" i="8"/>
  <c r="Y214" i="8"/>
  <c r="AA214" i="8" s="1"/>
  <c r="AC214" i="8" s="1"/>
  <c r="Z7" i="8"/>
  <c r="Y7" i="8"/>
  <c r="AA7" i="8" s="1"/>
  <c r="Z346" i="8"/>
  <c r="AB346" i="8" s="1"/>
  <c r="Y346" i="8"/>
  <c r="AA346" i="8" s="1"/>
  <c r="Z65" i="8"/>
  <c r="AB65" i="8" s="1"/>
  <c r="Y65" i="8"/>
  <c r="AA65" i="8" s="1"/>
  <c r="Z17" i="8"/>
  <c r="AB17" i="8" s="1"/>
  <c r="Y17" i="8"/>
  <c r="AA17" i="8" s="1"/>
  <c r="AD2452" i="8"/>
  <c r="AA2452" i="8"/>
  <c r="AD2464" i="8"/>
  <c r="AA2464" i="8"/>
  <c r="Z142" i="8"/>
  <c r="AB142" i="8" s="1"/>
  <c r="Y142" i="8"/>
  <c r="AA142" i="8" s="1"/>
  <c r="Z264" i="8"/>
  <c r="AB264" i="8" s="1"/>
  <c r="Y264" i="8"/>
  <c r="AA264" i="8" s="1"/>
  <c r="Z226" i="8"/>
  <c r="Y226" i="8"/>
  <c r="AA226" i="8" s="1"/>
  <c r="AC226" i="8" s="1"/>
  <c r="Z248" i="8"/>
  <c r="AB248" i="8" s="1"/>
  <c r="Y248" i="8"/>
  <c r="AA248" i="8" s="1"/>
  <c r="Z192" i="8"/>
  <c r="AB192" i="8" s="1"/>
  <c r="Y192" i="8"/>
  <c r="AA192" i="8" s="1"/>
  <c r="Z116" i="8"/>
  <c r="AB116" i="8" s="1"/>
  <c r="Y116" i="8"/>
  <c r="AA116" i="8" s="1"/>
  <c r="Z79" i="8"/>
  <c r="Y79" i="8"/>
  <c r="AA79" i="8" s="1"/>
  <c r="AC79" i="8" s="1"/>
  <c r="AD517" i="8"/>
  <c r="AB517" i="8"/>
  <c r="AE37" i="8"/>
  <c r="AC37" i="8"/>
  <c r="Z12" i="8"/>
  <c r="Y12" i="8"/>
  <c r="AA12" i="8" s="1"/>
  <c r="Z80" i="8"/>
  <c r="Y80" i="8"/>
  <c r="AA80" i="8" s="1"/>
  <c r="AC80" i="8" s="1"/>
  <c r="Z2245" i="8"/>
  <c r="Y2245" i="8"/>
  <c r="AA2245" i="8" s="1"/>
  <c r="AC2245" i="8" s="1"/>
  <c r="Z2188" i="8"/>
  <c r="Y2188" i="8"/>
  <c r="AA2188" i="8" s="1"/>
  <c r="AC2188" i="8" s="1"/>
  <c r="Z2179" i="8"/>
  <c r="Y2179" i="8"/>
  <c r="AA2179" i="8" s="1"/>
  <c r="AC2179" i="8" s="1"/>
  <c r="Y2306" i="8"/>
  <c r="AA2306" i="8" s="1"/>
  <c r="Z2306" i="8"/>
  <c r="AB2306" i="8" s="1"/>
  <c r="Z2098" i="8"/>
  <c r="AB2098" i="8" s="1"/>
  <c r="Y2098" i="8"/>
  <c r="AA2098" i="8" s="1"/>
  <c r="Z2157" i="8"/>
  <c r="AB2157" i="8" s="1"/>
  <c r="Y2157" i="8"/>
  <c r="AA2157" i="8" s="1"/>
  <c r="Z2106" i="8"/>
  <c r="AB2106" i="8" s="1"/>
  <c r="Y2106" i="8"/>
  <c r="AA2106" i="8" s="1"/>
  <c r="AD2187" i="8"/>
  <c r="AB2187" i="8"/>
  <c r="Z2129" i="8"/>
  <c r="Y2129" i="8"/>
  <c r="AA2129" i="8" s="1"/>
  <c r="AC2129" i="8" s="1"/>
  <c r="Z2025" i="8"/>
  <c r="Y2025" i="8"/>
  <c r="AA2025" i="8" s="1"/>
  <c r="AC2025" i="8" s="1"/>
  <c r="Z2049" i="8"/>
  <c r="Y2049" i="8"/>
  <c r="AA2049" i="8" s="1"/>
  <c r="AC2049" i="8" s="1"/>
  <c r="Z2087" i="8"/>
  <c r="Y2087" i="8"/>
  <c r="AA2087" i="8" s="1"/>
  <c r="AC2087" i="8" s="1"/>
  <c r="Z1798" i="8"/>
  <c r="Y1798" i="8"/>
  <c r="AA1798" i="8" s="1"/>
  <c r="AC1798" i="8" s="1"/>
  <c r="U1769" i="8"/>
  <c r="V1769" i="8" s="1"/>
  <c r="X1769" i="8" s="1"/>
  <c r="Z1737" i="8"/>
  <c r="AB1737" i="8" s="1"/>
  <c r="Y1737" i="8"/>
  <c r="AA1737" i="8" s="1"/>
  <c r="Z1756" i="8"/>
  <c r="Y1756" i="8"/>
  <c r="AA1756" i="8" s="1"/>
  <c r="AC1756" i="8" s="1"/>
  <c r="Z1767" i="8"/>
  <c r="AB1767" i="8" s="1"/>
  <c r="Y1767" i="8"/>
  <c r="AA1767" i="8" s="1"/>
  <c r="Z1797" i="8"/>
  <c r="Y1797" i="8"/>
  <c r="AA1797" i="8" s="1"/>
  <c r="AC1797" i="8" s="1"/>
  <c r="Z1654" i="8"/>
  <c r="Y1654" i="8"/>
  <c r="AA1654" i="8" s="1"/>
  <c r="AC1654" i="8" s="1"/>
  <c r="Z1599" i="8"/>
  <c r="Y1599" i="8"/>
  <c r="AA1599" i="8" s="1"/>
  <c r="AC1599" i="8" s="1"/>
  <c r="Z1586" i="8"/>
  <c r="AB1586" i="8" s="1"/>
  <c r="Y1586" i="8"/>
  <c r="AA1586" i="8" s="1"/>
  <c r="AD1746" i="8"/>
  <c r="AB1746" i="8"/>
  <c r="Z1633" i="8"/>
  <c r="Y1633" i="8"/>
  <c r="AA1633" i="8" s="1"/>
  <c r="AC1633" i="8" s="1"/>
  <c r="Y1451" i="8"/>
  <c r="AA1451" i="8" s="1"/>
  <c r="AC1451" i="8" s="1"/>
  <c r="Z1451" i="8"/>
  <c r="Z1553" i="8"/>
  <c r="AB1553" i="8" s="1"/>
  <c r="Y1553" i="8"/>
  <c r="AA1553" i="8" s="1"/>
  <c r="Z1493" i="8"/>
  <c r="Y1493" i="8"/>
  <c r="AA1493" i="8" s="1"/>
  <c r="AC1493" i="8" s="1"/>
  <c r="Z1427" i="8"/>
  <c r="Y1427" i="8"/>
  <c r="AA1427" i="8" s="1"/>
  <c r="AC1427" i="8" s="1"/>
  <c r="AD1527" i="8"/>
  <c r="Z1461" i="8"/>
  <c r="Y1461" i="8"/>
  <c r="AA1461" i="8" s="1"/>
  <c r="AC1461" i="8" s="1"/>
  <c r="Z1467" i="8"/>
  <c r="Y1467" i="8"/>
  <c r="AA1467" i="8" s="1"/>
  <c r="AC1467" i="8" s="1"/>
  <c r="U1375" i="8"/>
  <c r="V1375" i="8" s="1"/>
  <c r="X1375" i="8" s="1"/>
  <c r="AE1597" i="8"/>
  <c r="AC1597" i="8"/>
  <c r="Z1331" i="8"/>
  <c r="Y1331" i="8"/>
  <c r="AA1331" i="8" s="1"/>
  <c r="AC1331" i="8" s="1"/>
  <c r="Z1332" i="8"/>
  <c r="Y1332" i="8"/>
  <c r="AA1332" i="8" s="1"/>
  <c r="AC1332" i="8" s="1"/>
  <c r="Z1437" i="8"/>
  <c r="Y1437" i="8"/>
  <c r="AA1437" i="8" s="1"/>
  <c r="AC1437" i="8" s="1"/>
  <c r="Z1322" i="8"/>
  <c r="Y1322" i="8"/>
  <c r="AA1322" i="8" s="1"/>
  <c r="AC1322" i="8" s="1"/>
  <c r="Y1280" i="8"/>
  <c r="AA1280" i="8" s="1"/>
  <c r="AC1280" i="8" s="1"/>
  <c r="Z1280" i="8"/>
  <c r="Z1397" i="8"/>
  <c r="Y1397" i="8"/>
  <c r="AA1397" i="8" s="1"/>
  <c r="AC1397" i="8" s="1"/>
  <c r="Z1175" i="8"/>
  <c r="AB1175" i="8" s="1"/>
  <c r="Y1175" i="8"/>
  <c r="AA1175" i="8" s="1"/>
  <c r="AE1358" i="8"/>
  <c r="Z1203" i="8"/>
  <c r="Y1203" i="8"/>
  <c r="AA1203" i="8" s="1"/>
  <c r="AC1203" i="8" s="1"/>
  <c r="Z1114" i="8"/>
  <c r="Y1114" i="8"/>
  <c r="AA1114" i="8" s="1"/>
  <c r="AC1114" i="8" s="1"/>
  <c r="AD1224" i="8"/>
  <c r="Z989" i="8"/>
  <c r="Y989" i="8"/>
  <c r="AA989" i="8" s="1"/>
  <c r="AC989" i="8" s="1"/>
  <c r="Z917" i="8"/>
  <c r="Y917" i="8"/>
  <c r="AA917" i="8" s="1"/>
  <c r="AC917" i="8" s="1"/>
  <c r="AD942" i="8"/>
  <c r="Z976" i="8"/>
  <c r="AB976" i="8" s="1"/>
  <c r="Y976" i="8"/>
  <c r="AA976" i="8" s="1"/>
  <c r="Z904" i="8"/>
  <c r="AB904" i="8" s="1"/>
  <c r="Y904" i="8"/>
  <c r="AA904" i="8" s="1"/>
  <c r="Z1057" i="8"/>
  <c r="AB1057" i="8" s="1"/>
  <c r="Y1057" i="8"/>
  <c r="AA1057" i="8" s="1"/>
  <c r="U983" i="8"/>
  <c r="V983" i="8" s="1"/>
  <c r="X983" i="8" s="1"/>
  <c r="Z845" i="8"/>
  <c r="Y845" i="8"/>
  <c r="AA845" i="8" s="1"/>
  <c r="AC845" i="8" s="1"/>
  <c r="Z868" i="8"/>
  <c r="AB868" i="8" s="1"/>
  <c r="Y868" i="8"/>
  <c r="AA868" i="8" s="1"/>
  <c r="Z960" i="8"/>
  <c r="Y960" i="8"/>
  <c r="AA960" i="8" s="1"/>
  <c r="AC960" i="8" s="1"/>
  <c r="Z1194" i="8"/>
  <c r="Y1194" i="8"/>
  <c r="AA1194" i="8" s="1"/>
  <c r="AC1194" i="8" s="1"/>
  <c r="U995" i="8"/>
  <c r="V995" i="8" s="1"/>
  <c r="X995" i="8" s="1"/>
  <c r="Z858" i="8"/>
  <c r="Y858" i="8"/>
  <c r="AA858" i="8" s="1"/>
  <c r="AC858" i="8" s="1"/>
  <c r="Z800" i="8"/>
  <c r="AB800" i="8" s="1"/>
  <c r="Y800" i="8"/>
  <c r="AA800" i="8" s="1"/>
  <c r="Z767" i="8"/>
  <c r="Y767" i="8"/>
  <c r="AA767" i="8" s="1"/>
  <c r="AC767" i="8" s="1"/>
  <c r="Z717" i="8"/>
  <c r="Y717" i="8"/>
  <c r="AA717" i="8" s="1"/>
  <c r="AC717" i="8" s="1"/>
  <c r="Z703" i="8"/>
  <c r="Y703" i="8"/>
  <c r="AA703" i="8" s="1"/>
  <c r="AC703" i="8" s="1"/>
  <c r="Z631" i="8"/>
  <c r="Y631" i="8"/>
  <c r="AA631" i="8" s="1"/>
  <c r="AC631" i="8" s="1"/>
  <c r="Z559" i="8"/>
  <c r="Y559" i="8"/>
  <c r="AA559" i="8" s="1"/>
  <c r="AC559" i="8" s="1"/>
  <c r="U746" i="8"/>
  <c r="V746" i="8" s="1"/>
  <c r="X746" i="8" s="1"/>
  <c r="AE770" i="8"/>
  <c r="Z565" i="8"/>
  <c r="Y565" i="8"/>
  <c r="AA565" i="8" s="1"/>
  <c r="AC565" i="8" s="1"/>
  <c r="Z635" i="8"/>
  <c r="Y635" i="8"/>
  <c r="AA635" i="8" s="1"/>
  <c r="AC635" i="8" s="1"/>
  <c r="Z569" i="8"/>
  <c r="Y569" i="8"/>
  <c r="AA569" i="8" s="1"/>
  <c r="AC569" i="8" s="1"/>
  <c r="Z541" i="8"/>
  <c r="Y541" i="8"/>
  <c r="AA541" i="8" s="1"/>
  <c r="AC541" i="8" s="1"/>
  <c r="Z448" i="8"/>
  <c r="AB448" i="8" s="1"/>
  <c r="Y448" i="8"/>
  <c r="AA448" i="8" s="1"/>
  <c r="Z725" i="8"/>
  <c r="Y725" i="8"/>
  <c r="AA725" i="8" s="1"/>
  <c r="AC725" i="8" s="1"/>
  <c r="Z681" i="8"/>
  <c r="AB681" i="8" s="1"/>
  <c r="Y681" i="8"/>
  <c r="AA681" i="8" s="1"/>
  <c r="Z379" i="8"/>
  <c r="AB379" i="8" s="1"/>
  <c r="Y379" i="8"/>
  <c r="AA379" i="8" s="1"/>
  <c r="Z498" i="8"/>
  <c r="AB498" i="8" s="1"/>
  <c r="Y498" i="8"/>
  <c r="AA498" i="8" s="1"/>
  <c r="Z516" i="8"/>
  <c r="Y516" i="8"/>
  <c r="AA516" i="8" s="1"/>
  <c r="AC516" i="8" s="1"/>
  <c r="Z499" i="8"/>
  <c r="AB499" i="8" s="1"/>
  <c r="Y499" i="8"/>
  <c r="AA499" i="8" s="1"/>
  <c r="Y361" i="8"/>
  <c r="AA361" i="8" s="1"/>
  <c r="AC361" i="8" s="1"/>
  <c r="Z361" i="8"/>
  <c r="Y493" i="8"/>
  <c r="AA493" i="8" s="1"/>
  <c r="AC493" i="8" s="1"/>
  <c r="Z493" i="8"/>
  <c r="U290" i="8"/>
  <c r="V290" i="8" s="1"/>
  <c r="X290" i="8" s="1"/>
  <c r="U182" i="8"/>
  <c r="V182" i="8" s="1"/>
  <c r="X182" i="8" s="1"/>
  <c r="AE504" i="8"/>
  <c r="AC504" i="8"/>
  <c r="Z447" i="8"/>
  <c r="Y447" i="8"/>
  <c r="AA447" i="8" s="1"/>
  <c r="AC447" i="8" s="1"/>
  <c r="Z402" i="8"/>
  <c r="AB402" i="8" s="1"/>
  <c r="Y402" i="8"/>
  <c r="AA402" i="8" s="1"/>
  <c r="Z281" i="8"/>
  <c r="AB281" i="8" s="1"/>
  <c r="Y281" i="8"/>
  <c r="AA281" i="8" s="1"/>
  <c r="Z310" i="8"/>
  <c r="AB310" i="8" s="1"/>
  <c r="Y310" i="8"/>
  <c r="AA310" i="8" s="1"/>
  <c r="Y183" i="8"/>
  <c r="AA183" i="8" s="1"/>
  <c r="AC183" i="8" s="1"/>
  <c r="Z183" i="8"/>
  <c r="Z220" i="8"/>
  <c r="Y220" i="8"/>
  <c r="AA220" i="8" s="1"/>
  <c r="AC220" i="8" s="1"/>
  <c r="Z201" i="8"/>
  <c r="AB201" i="8" s="1"/>
  <c r="Y201" i="8"/>
  <c r="AA201" i="8" s="1"/>
  <c r="AE277" i="8"/>
  <c r="AC277" i="8"/>
  <c r="AD2454" i="8"/>
  <c r="AA2454" i="8"/>
  <c r="Z140" i="8"/>
  <c r="AB140" i="8" s="1"/>
  <c r="Y140" i="8"/>
  <c r="AA140" i="8" s="1"/>
  <c r="Z503" i="8"/>
  <c r="Y503" i="8"/>
  <c r="AA503" i="8" s="1"/>
  <c r="AC503" i="8" s="1"/>
  <c r="Z31" i="8"/>
  <c r="AB31" i="8" s="1"/>
  <c r="Y31" i="8"/>
  <c r="AA31" i="8" s="1"/>
  <c r="Z83" i="8"/>
  <c r="Y83" i="8"/>
  <c r="AA83" i="8" s="1"/>
  <c r="AC83" i="8" s="1"/>
  <c r="Z11" i="8"/>
  <c r="Y11" i="8"/>
  <c r="AA11" i="8" s="1"/>
  <c r="Z68" i="8"/>
  <c r="Y68" i="8"/>
  <c r="AA68" i="8" s="1"/>
  <c r="AC68" i="8" s="1"/>
  <c r="AC81" i="8"/>
  <c r="AE81" i="8"/>
  <c r="AD57" i="8"/>
  <c r="AD45" i="8"/>
  <c r="AD2399" i="8"/>
  <c r="Z2360" i="8"/>
  <c r="AB2360" i="8" s="1"/>
  <c r="Y2360" i="8"/>
  <c r="AA2360" i="8" s="1"/>
  <c r="AC2360" i="8" s="1"/>
  <c r="U2347" i="8"/>
  <c r="V2347" i="8" s="1"/>
  <c r="X2347" i="8" s="1"/>
  <c r="Z2354" i="8"/>
  <c r="Y2354" i="8"/>
  <c r="AA2354" i="8" s="1"/>
  <c r="AC2354" i="8" s="1"/>
  <c r="Z2340" i="8"/>
  <c r="Y2340" i="8"/>
  <c r="AA2340" i="8" s="1"/>
  <c r="AC2340" i="8" s="1"/>
  <c r="Z2353" i="8"/>
  <c r="Y2353" i="8"/>
  <c r="AA2353" i="8" s="1"/>
  <c r="AC2353" i="8" s="1"/>
  <c r="AE2400" i="8"/>
  <c r="AC2400" i="8"/>
  <c r="Z2352" i="8"/>
  <c r="Y2352" i="8"/>
  <c r="AA2352" i="8" s="1"/>
  <c r="AC2352" i="8" s="1"/>
  <c r="Y2318" i="8"/>
  <c r="AA2318" i="8" s="1"/>
  <c r="AC2318" i="8" s="1"/>
  <c r="Z2318" i="8"/>
  <c r="Z2266" i="8"/>
  <c r="AB2266" i="8" s="1"/>
  <c r="Y2266" i="8"/>
  <c r="AA2266" i="8" s="1"/>
  <c r="AE2327" i="8"/>
  <c r="AC2327" i="8"/>
  <c r="AD2274" i="8"/>
  <c r="U2260" i="8"/>
  <c r="V2260" i="8" s="1"/>
  <c r="X2260" i="8" s="1"/>
  <c r="Z2215" i="8"/>
  <c r="Y2215" i="8"/>
  <c r="AA2215" i="8" s="1"/>
  <c r="AC2215" i="8" s="1"/>
  <c r="Z2290" i="8"/>
  <c r="AB2290" i="8" s="1"/>
  <c r="Y2290" i="8"/>
  <c r="AA2290" i="8" s="1"/>
  <c r="Z2068" i="8"/>
  <c r="AB2068" i="8" s="1"/>
  <c r="Y2068" i="8"/>
  <c r="AA2068" i="8" s="1"/>
  <c r="Z2032" i="8"/>
  <c r="AB2032" i="8" s="1"/>
  <c r="Y2032" i="8"/>
  <c r="AA2032" i="8" s="1"/>
  <c r="Z2055" i="8"/>
  <c r="Y2055" i="8"/>
  <c r="AA2055" i="8" s="1"/>
  <c r="AC2055" i="8" s="1"/>
  <c r="Y2093" i="8"/>
  <c r="AA2093" i="8" s="1"/>
  <c r="AC2093" i="8" s="1"/>
  <c r="Z2093" i="8"/>
  <c r="Z2134" i="8"/>
  <c r="AB2134" i="8" s="1"/>
  <c r="Y2134" i="8"/>
  <c r="AA2134" i="8" s="1"/>
  <c r="Z2138" i="8"/>
  <c r="Y2138" i="8"/>
  <c r="AA2138" i="8" s="1"/>
  <c r="AC2138" i="8" s="1"/>
  <c r="Y2076" i="8"/>
  <c r="AA2076" i="8" s="1"/>
  <c r="Z2076" i="8"/>
  <c r="AB2076" i="8" s="1"/>
  <c r="Z1984" i="8"/>
  <c r="Y1984" i="8"/>
  <c r="AA1984" i="8" s="1"/>
  <c r="AC1984" i="8" s="1"/>
  <c r="AC2059" i="8"/>
  <c r="AE2059" i="8"/>
  <c r="AD1911" i="8"/>
  <c r="Z1942" i="8"/>
  <c r="AB1942" i="8" s="1"/>
  <c r="Y1942" i="8"/>
  <c r="AA1942" i="8" s="1"/>
  <c r="Y1932" i="8"/>
  <c r="AA1932" i="8" s="1"/>
  <c r="AC1932" i="8" s="1"/>
  <c r="Z1932" i="8"/>
  <c r="AD1765" i="8"/>
  <c r="Y1747" i="8"/>
  <c r="AA1747" i="8" s="1"/>
  <c r="AC1747" i="8" s="1"/>
  <c r="Z1747" i="8"/>
  <c r="Z1703" i="8"/>
  <c r="AB1703" i="8" s="1"/>
  <c r="Y1703" i="8"/>
  <c r="AA1703" i="8" s="1"/>
  <c r="Z1716" i="8"/>
  <c r="Y1716" i="8"/>
  <c r="AA1716" i="8" s="1"/>
  <c r="AC1716" i="8" s="1"/>
  <c r="Z1620" i="8"/>
  <c r="Y1620" i="8"/>
  <c r="AA1620" i="8" s="1"/>
  <c r="AC1620" i="8" s="1"/>
  <c r="Z1733" i="8"/>
  <c r="AB1733" i="8" s="1"/>
  <c r="Y1733" i="8"/>
  <c r="AA1733" i="8" s="1"/>
  <c r="Z1617" i="8"/>
  <c r="AB1617" i="8" s="1"/>
  <c r="Y1617" i="8"/>
  <c r="AA1617" i="8" s="1"/>
  <c r="AC1680" i="8"/>
  <c r="AE1680" i="8"/>
  <c r="Z1650" i="8"/>
  <c r="Y1650" i="8"/>
  <c r="AA1650" i="8" s="1"/>
  <c r="AC1650" i="8" s="1"/>
  <c r="Z1612" i="8"/>
  <c r="AB1612" i="8" s="1"/>
  <c r="Y1612" i="8"/>
  <c r="AA1612" i="8" s="1"/>
  <c r="AD1594" i="8"/>
  <c r="Y1554" i="8"/>
  <c r="AA1554" i="8" s="1"/>
  <c r="Z1554" i="8"/>
  <c r="AB1554" i="8" s="1"/>
  <c r="Y1551" i="8"/>
  <c r="AA1551" i="8" s="1"/>
  <c r="Z1551" i="8"/>
  <c r="AB1551" i="8" s="1"/>
  <c r="AE1500" i="8"/>
  <c r="Z1487" i="8"/>
  <c r="Y1487" i="8"/>
  <c r="AA1487" i="8" s="1"/>
  <c r="AC1487" i="8" s="1"/>
  <c r="Z1546" i="8"/>
  <c r="Y1546" i="8"/>
  <c r="AA1546" i="8" s="1"/>
  <c r="AC1546" i="8" s="1"/>
  <c r="AC1561" i="8"/>
  <c r="AE1561" i="8"/>
  <c r="Z1416" i="8"/>
  <c r="Y1416" i="8"/>
  <c r="AA1416" i="8" s="1"/>
  <c r="AC1416" i="8" s="1"/>
  <c r="Z1368" i="8"/>
  <c r="AB1368" i="8" s="1"/>
  <c r="Y1368" i="8"/>
  <c r="AA1368" i="8" s="1"/>
  <c r="AC1368" i="8" s="1"/>
  <c r="Z1379" i="8"/>
  <c r="Y1379" i="8"/>
  <c r="AA1379" i="8" s="1"/>
  <c r="AC1379" i="8" s="1"/>
  <c r="AE1573" i="8"/>
  <c r="AC1573" i="8"/>
  <c r="Z1503" i="8"/>
  <c r="AB1503" i="8" s="1"/>
  <c r="Y1503" i="8"/>
  <c r="AA1503" i="8" s="1"/>
  <c r="Z1405" i="8"/>
  <c r="Y1405" i="8"/>
  <c r="AA1405" i="8" s="1"/>
  <c r="AC1405" i="8" s="1"/>
  <c r="Z1337" i="8"/>
  <c r="AB1337" i="8" s="1"/>
  <c r="Y1337" i="8"/>
  <c r="AA1337" i="8" s="1"/>
  <c r="Z1271" i="8"/>
  <c r="AB1271" i="8" s="1"/>
  <c r="Y1271" i="8"/>
  <c r="AA1271" i="8" s="1"/>
  <c r="AC1407" i="8"/>
  <c r="AE1407" i="8"/>
  <c r="Z1266" i="8"/>
  <c r="Y1266" i="8"/>
  <c r="AA1266" i="8" s="1"/>
  <c r="AC1266" i="8" s="1"/>
  <c r="Z1209" i="8"/>
  <c r="Y1209" i="8"/>
  <c r="AA1209" i="8" s="1"/>
  <c r="AC1209" i="8" s="1"/>
  <c r="Z1173" i="8"/>
  <c r="Y1173" i="8"/>
  <c r="AA1173" i="8" s="1"/>
  <c r="AC1173" i="8" s="1"/>
  <c r="Z1163" i="8"/>
  <c r="Y1163" i="8"/>
  <c r="AA1163" i="8" s="1"/>
  <c r="AC1163" i="8" s="1"/>
  <c r="AC1275" i="8"/>
  <c r="AE1275" i="8"/>
  <c r="AE1219" i="8"/>
  <c r="Z1050" i="8"/>
  <c r="Y1050" i="8"/>
  <c r="AA1050" i="8" s="1"/>
  <c r="AC1050" i="8" s="1"/>
  <c r="Z1020" i="8"/>
  <c r="AB1020" i="8" s="1"/>
  <c r="Y1020" i="8"/>
  <c r="AA1020" i="8" s="1"/>
  <c r="Z1118" i="8"/>
  <c r="Y1118" i="8"/>
  <c r="AA1118" i="8" s="1"/>
  <c r="AC1118" i="8" s="1"/>
  <c r="Z1094" i="8"/>
  <c r="Y1094" i="8"/>
  <c r="AA1094" i="8" s="1"/>
  <c r="AC1094" i="8" s="1"/>
  <c r="Z1065" i="8"/>
  <c r="Y1065" i="8"/>
  <c r="AA1065" i="8" s="1"/>
  <c r="AC1065" i="8" s="1"/>
  <c r="Z856" i="8"/>
  <c r="AB856" i="8" s="1"/>
  <c r="Y856" i="8"/>
  <c r="AA856" i="8" s="1"/>
  <c r="Z1021" i="8"/>
  <c r="AB1021" i="8" s="1"/>
  <c r="Y1021" i="8"/>
  <c r="AA1021" i="8" s="1"/>
  <c r="AD877" i="8"/>
  <c r="Z955" i="8"/>
  <c r="Y955" i="8"/>
  <c r="AA955" i="8" s="1"/>
  <c r="AC955" i="8" s="1"/>
  <c r="Z811" i="8"/>
  <c r="Y811" i="8"/>
  <c r="AA811" i="8" s="1"/>
  <c r="AC811" i="8" s="1"/>
  <c r="AD797" i="8"/>
  <c r="AE781" i="8"/>
  <c r="AC781" i="8"/>
  <c r="Z682" i="8"/>
  <c r="Y682" i="8"/>
  <c r="AA682" i="8" s="1"/>
  <c r="AC682" i="8" s="1"/>
  <c r="Z749" i="8"/>
  <c r="Y749" i="8"/>
  <c r="AA749" i="8" s="1"/>
  <c r="AC749" i="8" s="1"/>
  <c r="Z449" i="8"/>
  <c r="AB449" i="8" s="1"/>
  <c r="Y449" i="8"/>
  <c r="AA449" i="8" s="1"/>
  <c r="AC575" i="8"/>
  <c r="AE575" i="8"/>
  <c r="Z549" i="8"/>
  <c r="Y549" i="8"/>
  <c r="AA549" i="8" s="1"/>
  <c r="AC549" i="8" s="1"/>
  <c r="AD833" i="8"/>
  <c r="Z342" i="8"/>
  <c r="Y342" i="8"/>
  <c r="AA342" i="8" s="1"/>
  <c r="AC342" i="8" s="1"/>
  <c r="Z475" i="8"/>
  <c r="Y475" i="8"/>
  <c r="AA475" i="8" s="1"/>
  <c r="AC475" i="8" s="1"/>
  <c r="AE481" i="8"/>
  <c r="AC481" i="8"/>
  <c r="Z669" i="8"/>
  <c r="Y669" i="8"/>
  <c r="AA669" i="8" s="1"/>
  <c r="AC669" i="8" s="1"/>
  <c r="U158" i="8"/>
  <c r="V158" i="8" s="1"/>
  <c r="X158" i="8" s="1"/>
  <c r="AD621" i="8"/>
  <c r="AB621" i="8"/>
  <c r="Y181" i="8"/>
  <c r="AA181" i="8" s="1"/>
  <c r="AC181" i="8" s="1"/>
  <c r="Z181" i="8"/>
  <c r="Y217" i="8"/>
  <c r="AA217" i="8" s="1"/>
  <c r="AC217" i="8" s="1"/>
  <c r="Z217" i="8"/>
  <c r="AC464" i="8"/>
  <c r="AE464" i="8"/>
  <c r="Z78" i="8"/>
  <c r="Y78" i="8"/>
  <c r="AA78" i="8" s="1"/>
  <c r="AC78" i="8" s="1"/>
  <c r="Z42" i="8"/>
  <c r="Y42" i="8"/>
  <c r="AA42" i="8" s="1"/>
  <c r="AD2459" i="8"/>
  <c r="AA2459" i="8"/>
  <c r="AD325" i="8"/>
  <c r="AB325" i="8"/>
  <c r="U23" i="8"/>
  <c r="V23" i="8" s="1"/>
  <c r="X23" i="8" s="1"/>
  <c r="AE73" i="8"/>
  <c r="AC73" i="8"/>
  <c r="AC33" i="8"/>
  <c r="AE33" i="8"/>
  <c r="AD49" i="8"/>
  <c r="Z903" i="8"/>
  <c r="Y903" i="8"/>
  <c r="AA903" i="8" s="1"/>
  <c r="AC903" i="8" s="1"/>
  <c r="Z691" i="8"/>
  <c r="Y691" i="8"/>
  <c r="AA691" i="8" s="1"/>
  <c r="AC691" i="8" s="1"/>
  <c r="Z619" i="8"/>
  <c r="Y619" i="8"/>
  <c r="AA619" i="8" s="1"/>
  <c r="AC619" i="8" s="1"/>
  <c r="Z547" i="8"/>
  <c r="AB547" i="8" s="1"/>
  <c r="Y547" i="8"/>
  <c r="AA547" i="8" s="1"/>
  <c r="Z778" i="8"/>
  <c r="AB778" i="8" s="1"/>
  <c r="Y778" i="8"/>
  <c r="AA778" i="8" s="1"/>
  <c r="Y831" i="8"/>
  <c r="AA831" i="8" s="1"/>
  <c r="AC831" i="8" s="1"/>
  <c r="Z831" i="8"/>
  <c r="Z804" i="8"/>
  <c r="Y804" i="8"/>
  <c r="AA804" i="8" s="1"/>
  <c r="AC804" i="8" s="1"/>
  <c r="Z742" i="8"/>
  <c r="AB742" i="8" s="1"/>
  <c r="Y742" i="8"/>
  <c r="AA742" i="8" s="1"/>
  <c r="Z550" i="8"/>
  <c r="Y550" i="8"/>
  <c r="AA550" i="8" s="1"/>
  <c r="AC550" i="8" s="1"/>
  <c r="Z632" i="8"/>
  <c r="Y632" i="8"/>
  <c r="AA632" i="8" s="1"/>
  <c r="AC632" i="8" s="1"/>
  <c r="Z695" i="8"/>
  <c r="Y695" i="8"/>
  <c r="AA695" i="8" s="1"/>
  <c r="AC695" i="8" s="1"/>
  <c r="Z753" i="8"/>
  <c r="AB753" i="8" s="1"/>
  <c r="Y753" i="8"/>
  <c r="AA753" i="8" s="1"/>
  <c r="Z401" i="8"/>
  <c r="Y401" i="8"/>
  <c r="AA401" i="8" s="1"/>
  <c r="AC401" i="8" s="1"/>
  <c r="Z520" i="8"/>
  <c r="Y520" i="8"/>
  <c r="AA520" i="8" s="1"/>
  <c r="AC520" i="8" s="1"/>
  <c r="Z484" i="8"/>
  <c r="Y484" i="8"/>
  <c r="AA484" i="8" s="1"/>
  <c r="AC484" i="8" s="1"/>
  <c r="Z436" i="8"/>
  <c r="AB436" i="8" s="1"/>
  <c r="Y436" i="8"/>
  <c r="AA436" i="8" s="1"/>
  <c r="Z352" i="8"/>
  <c r="Y352" i="8"/>
  <c r="AA352" i="8" s="1"/>
  <c r="AC352" i="8" s="1"/>
  <c r="Z735" i="8"/>
  <c r="AB735" i="8" s="1"/>
  <c r="Y735" i="8"/>
  <c r="AA735" i="8" s="1"/>
  <c r="Z733" i="8"/>
  <c r="AB733" i="8" s="1"/>
  <c r="Y733" i="8"/>
  <c r="AA733" i="8" s="1"/>
  <c r="AD1130" i="8"/>
  <c r="AB1130" i="8"/>
  <c r="Z662" i="8"/>
  <c r="Y662" i="8"/>
  <c r="AA662" i="8" s="1"/>
  <c r="AC662" i="8" s="1"/>
  <c r="Z537" i="8"/>
  <c r="AB537" i="8" s="1"/>
  <c r="Y537" i="8"/>
  <c r="AA537" i="8" s="1"/>
  <c r="Y664" i="8"/>
  <c r="AA664" i="8" s="1"/>
  <c r="Z664" i="8"/>
  <c r="AB664" i="8" s="1"/>
  <c r="Z367" i="8"/>
  <c r="Y367" i="8"/>
  <c r="AA367" i="8" s="1"/>
  <c r="AC367" i="8" s="1"/>
  <c r="Z331" i="8"/>
  <c r="Y331" i="8"/>
  <c r="AA331" i="8" s="1"/>
  <c r="AC331" i="8" s="1"/>
  <c r="Z486" i="8"/>
  <c r="Y486" i="8"/>
  <c r="AA486" i="8" s="1"/>
  <c r="AC486" i="8" s="1"/>
  <c r="AD385" i="8"/>
  <c r="AB385" i="8"/>
  <c r="Z418" i="8"/>
  <c r="AB418" i="8" s="1"/>
  <c r="Y418" i="8"/>
  <c r="AA418" i="8" s="1"/>
  <c r="Z444" i="8"/>
  <c r="AB444" i="8" s="1"/>
  <c r="Y444" i="8"/>
  <c r="AA444" i="8" s="1"/>
  <c r="AB321" i="8"/>
  <c r="AD321" i="8"/>
  <c r="Z650" i="8"/>
  <c r="Y650" i="8"/>
  <c r="AA650" i="8" s="1"/>
  <c r="AC650" i="8" s="1"/>
  <c r="Y397" i="8"/>
  <c r="AA397" i="8" s="1"/>
  <c r="Z397" i="8"/>
  <c r="AB397" i="8" s="1"/>
  <c r="U278" i="8"/>
  <c r="V278" i="8" s="1"/>
  <c r="X278" i="8" s="1"/>
  <c r="Y688" i="8"/>
  <c r="AA688" i="8" s="1"/>
  <c r="Z688" i="8"/>
  <c r="AB688" i="8" s="1"/>
  <c r="AD372" i="8"/>
  <c r="AB372" i="8"/>
  <c r="Z641" i="8"/>
  <c r="AB641" i="8" s="1"/>
  <c r="Y641" i="8"/>
  <c r="AA641" i="8" s="1"/>
  <c r="Y594" i="8"/>
  <c r="AA594" i="8" s="1"/>
  <c r="AC594" i="8" s="1"/>
  <c r="Z594" i="8"/>
  <c r="Z491" i="8"/>
  <c r="AB491" i="8" s="1"/>
  <c r="Y491" i="8"/>
  <c r="AA491" i="8" s="1"/>
  <c r="Z466" i="8"/>
  <c r="Y466" i="8"/>
  <c r="AA466" i="8" s="1"/>
  <c r="AC466" i="8" s="1"/>
  <c r="Z305" i="8"/>
  <c r="AB305" i="8" s="1"/>
  <c r="Y305" i="8"/>
  <c r="AA305" i="8" s="1"/>
  <c r="Z245" i="8"/>
  <c r="AB245" i="8" s="1"/>
  <c r="Y245" i="8"/>
  <c r="AA245" i="8" s="1"/>
  <c r="Z118" i="8"/>
  <c r="Y118" i="8"/>
  <c r="AA118" i="8" s="1"/>
  <c r="AC118" i="8" s="1"/>
  <c r="Z300" i="8"/>
  <c r="Y300" i="8"/>
  <c r="AA300" i="8" s="1"/>
  <c r="AC300" i="8" s="1"/>
  <c r="AE353" i="8"/>
  <c r="AC353" i="8"/>
  <c r="Z101" i="8"/>
  <c r="Y101" i="8"/>
  <c r="AA101" i="8" s="1"/>
  <c r="AC101" i="8" s="1"/>
  <c r="Z53" i="8"/>
  <c r="Y53" i="8"/>
  <c r="AA53" i="8" s="1"/>
  <c r="AC53" i="8" s="1"/>
  <c r="AD2455" i="8"/>
  <c r="AA2455" i="8"/>
  <c r="Z189" i="8"/>
  <c r="Y189" i="8"/>
  <c r="AA189" i="8" s="1"/>
  <c r="AC189" i="8" s="1"/>
  <c r="AD645" i="8"/>
  <c r="AB645" i="8"/>
  <c r="Z225" i="8"/>
  <c r="AB225" i="8" s="1"/>
  <c r="Y225" i="8"/>
  <c r="AA225" i="8" s="1"/>
  <c r="Z153" i="8"/>
  <c r="Y153" i="8"/>
  <c r="AA153" i="8" s="1"/>
  <c r="AC153" i="8" s="1"/>
  <c r="Z224" i="8"/>
  <c r="Y224" i="8"/>
  <c r="AA224" i="8" s="1"/>
  <c r="AC224" i="8" s="1"/>
  <c r="Y51" i="8"/>
  <c r="AA51" i="8" s="1"/>
  <c r="Z51" i="8"/>
  <c r="AB51" i="8" s="1"/>
  <c r="Z44" i="8"/>
  <c r="AB44" i="8" s="1"/>
  <c r="Y44" i="8"/>
  <c r="AA44" i="8" s="1"/>
  <c r="Y2415" i="8"/>
  <c r="AA2415" i="8" s="1"/>
  <c r="AC2415" i="8" s="1"/>
  <c r="Z2415" i="8"/>
  <c r="Z2396" i="8"/>
  <c r="AB2396" i="8" s="1"/>
  <c r="Y2396" i="8"/>
  <c r="AA2396" i="8" s="1"/>
  <c r="U2369" i="8"/>
  <c r="V2369" i="8" s="1"/>
  <c r="X2369" i="8" s="1"/>
  <c r="Z2330" i="8"/>
  <c r="Y2330" i="8"/>
  <c r="AA2330" i="8" s="1"/>
  <c r="AC2330" i="8" s="1"/>
  <c r="AE2326" i="8"/>
  <c r="AC2326" i="8"/>
  <c r="Z2185" i="8"/>
  <c r="Y2185" i="8"/>
  <c r="AA2185" i="8" s="1"/>
  <c r="AC2185" i="8" s="1"/>
  <c r="Z2296" i="8"/>
  <c r="Y2296" i="8"/>
  <c r="AA2296" i="8" s="1"/>
  <c r="AC2296" i="8" s="1"/>
  <c r="Z2176" i="8"/>
  <c r="Y2176" i="8"/>
  <c r="AA2176" i="8" s="1"/>
  <c r="AC2176" i="8" s="1"/>
  <c r="Z2163" i="8"/>
  <c r="Y2163" i="8"/>
  <c r="AA2163" i="8" s="1"/>
  <c r="AC2163" i="8" s="1"/>
  <c r="Z2146" i="8"/>
  <c r="Y2146" i="8"/>
  <c r="AA2146" i="8" s="1"/>
  <c r="AC2146" i="8" s="1"/>
  <c r="Z2092" i="8"/>
  <c r="Y2092" i="8"/>
  <c r="AA2092" i="8" s="1"/>
  <c r="AC2092" i="8" s="1"/>
  <c r="AD2057" i="8"/>
  <c r="Z2199" i="8"/>
  <c r="AB2199" i="8" s="1"/>
  <c r="Y2199" i="8"/>
  <c r="AA2199" i="8" s="1"/>
  <c r="AD1958" i="8"/>
  <c r="AE2033" i="8"/>
  <c r="Z2083" i="8"/>
  <c r="Y2083" i="8"/>
  <c r="AA2083" i="8" s="1"/>
  <c r="AC2083" i="8" s="1"/>
  <c r="U1991" i="8"/>
  <c r="V1991" i="8" s="1"/>
  <c r="X1991" i="8" s="1"/>
  <c r="U1955" i="8"/>
  <c r="V1955" i="8" s="1"/>
  <c r="X1955" i="8" s="1"/>
  <c r="Z2071" i="8"/>
  <c r="Y2071" i="8"/>
  <c r="AA2071" i="8" s="1"/>
  <c r="AC2071" i="8" s="1"/>
  <c r="Z2090" i="8"/>
  <c r="AB2090" i="8" s="1"/>
  <c r="Y2090" i="8"/>
  <c r="AA2090" i="8" s="1"/>
  <c r="Z1972" i="8"/>
  <c r="AB1972" i="8" s="1"/>
  <c r="Y1972" i="8"/>
  <c r="AA1972" i="8" s="1"/>
  <c r="AB2103" i="8"/>
  <c r="AD2103" i="8"/>
  <c r="Z2045" i="8"/>
  <c r="AB2045" i="8" s="1"/>
  <c r="Y2045" i="8"/>
  <c r="AA2045" i="8" s="1"/>
  <c r="Z1897" i="8"/>
  <c r="Y1897" i="8"/>
  <c r="AA1897" i="8" s="1"/>
  <c r="AC1897" i="8" s="1"/>
  <c r="U1931" i="8"/>
  <c r="V1931" i="8" s="1"/>
  <c r="X1931" i="8" s="1"/>
  <c r="Z1865" i="8"/>
  <c r="Y1865" i="8"/>
  <c r="AA1865" i="8" s="1"/>
  <c r="AC1865" i="8" s="1"/>
  <c r="Z1933" i="8"/>
  <c r="Y1933" i="8"/>
  <c r="AA1933" i="8" s="1"/>
  <c r="AC1933" i="8" s="1"/>
  <c r="Z1863" i="8"/>
  <c r="Y1863" i="8"/>
  <c r="AA1863" i="8" s="1"/>
  <c r="AC1863" i="8" s="1"/>
  <c r="AB1963" i="8"/>
  <c r="AD1963" i="8"/>
  <c r="Z1724" i="8"/>
  <c r="AB1724" i="8" s="1"/>
  <c r="Y1724" i="8"/>
  <c r="AA1724" i="8" s="1"/>
  <c r="AC1826" i="8"/>
  <c r="AE1826" i="8"/>
  <c r="AD1789" i="8"/>
  <c r="Z1668" i="8"/>
  <c r="Y1668" i="8"/>
  <c r="AA1668" i="8" s="1"/>
  <c r="AC1668" i="8" s="1"/>
  <c r="Z1608" i="8"/>
  <c r="AB1608" i="8" s="1"/>
  <c r="Y1608" i="8"/>
  <c r="AA1608" i="8" s="1"/>
  <c r="Z1692" i="8"/>
  <c r="Y1692" i="8"/>
  <c r="AA1692" i="8" s="1"/>
  <c r="AC1692" i="8" s="1"/>
  <c r="Z1605" i="8"/>
  <c r="Y1605" i="8"/>
  <c r="AA1605" i="8" s="1"/>
  <c r="AC1605" i="8" s="1"/>
  <c r="AC1766" i="8"/>
  <c r="AE1766" i="8"/>
  <c r="U1495" i="8"/>
  <c r="V1495" i="8" s="1"/>
  <c r="X1495" i="8" s="1"/>
  <c r="Z1539" i="8"/>
  <c r="AB1539" i="8" s="1"/>
  <c r="Y1539" i="8"/>
  <c r="AA1539" i="8" s="1"/>
  <c r="Z1356" i="8"/>
  <c r="AB1356" i="8" s="1"/>
  <c r="Y1356" i="8"/>
  <c r="AA1356" i="8" s="1"/>
  <c r="Z1415" i="8"/>
  <c r="Y1415" i="8"/>
  <c r="AA1415" i="8" s="1"/>
  <c r="AC1415" i="8" s="1"/>
  <c r="Z1444" i="8"/>
  <c r="AB1444" i="8" s="1"/>
  <c r="Y1444" i="8"/>
  <c r="AA1444" i="8" s="1"/>
  <c r="Z1393" i="8"/>
  <c r="Y1393" i="8"/>
  <c r="AA1393" i="8" s="1"/>
  <c r="AC1393" i="8" s="1"/>
  <c r="Z1383" i="8"/>
  <c r="Y1383" i="8"/>
  <c r="AA1383" i="8" s="1"/>
  <c r="AC1383" i="8" s="1"/>
  <c r="Z1260" i="8"/>
  <c r="AB1260" i="8" s="1"/>
  <c r="Y1260" i="8"/>
  <c r="AA1260" i="8" s="1"/>
  <c r="Z1295" i="8"/>
  <c r="Y1295" i="8"/>
  <c r="AA1295" i="8" s="1"/>
  <c r="AC1295" i="8" s="1"/>
  <c r="Z1338" i="8"/>
  <c r="Y1338" i="8"/>
  <c r="AA1338" i="8" s="1"/>
  <c r="AC1338" i="8" s="1"/>
  <c r="Z1223" i="8"/>
  <c r="Y1223" i="8"/>
  <c r="AA1223" i="8" s="1"/>
  <c r="AC1223" i="8" s="1"/>
  <c r="Z1151" i="8"/>
  <c r="Y1151" i="8"/>
  <c r="AA1151" i="8" s="1"/>
  <c r="AC1151" i="8" s="1"/>
  <c r="Z1152" i="8"/>
  <c r="Y1152" i="8"/>
  <c r="AA1152" i="8" s="1"/>
  <c r="AC1152" i="8" s="1"/>
  <c r="AC1263" i="8"/>
  <c r="AE1263" i="8"/>
  <c r="U1155" i="8"/>
  <c r="V1155" i="8" s="1"/>
  <c r="X1155" i="8" s="1"/>
  <c r="Z1160" i="8"/>
  <c r="Y1160" i="8"/>
  <c r="AA1160" i="8" s="1"/>
  <c r="AC1160" i="8" s="1"/>
  <c r="Z1129" i="8"/>
  <c r="AB1129" i="8" s="1"/>
  <c r="Y1129" i="8"/>
  <c r="AA1129" i="8" s="1"/>
  <c r="AC1239" i="8"/>
  <c r="AE1239" i="8"/>
  <c r="Z1083" i="8"/>
  <c r="AB1083" i="8" s="1"/>
  <c r="Y1083" i="8"/>
  <c r="AA1083" i="8" s="1"/>
  <c r="Z1059" i="8"/>
  <c r="Y1059" i="8"/>
  <c r="AA1059" i="8" s="1"/>
  <c r="AC1059" i="8" s="1"/>
  <c r="U982" i="8"/>
  <c r="V982" i="8" s="1"/>
  <c r="X982" i="8" s="1"/>
  <c r="Z832" i="8"/>
  <c r="Y832" i="8"/>
  <c r="AA832" i="8" s="1"/>
  <c r="AC832" i="8" s="1"/>
  <c r="Z967" i="8"/>
  <c r="Y967" i="8"/>
  <c r="AA967" i="8" s="1"/>
  <c r="AC967" i="8" s="1"/>
  <c r="AC1106" i="8"/>
  <c r="AE1106" i="8"/>
  <c r="Z883" i="8"/>
  <c r="Y883" i="8"/>
  <c r="AA883" i="8" s="1"/>
  <c r="AC883" i="8" s="1"/>
  <c r="Z847" i="8"/>
  <c r="AB847" i="8" s="1"/>
  <c r="Y847" i="8"/>
  <c r="AA847" i="8" s="1"/>
  <c r="Z536" i="8"/>
  <c r="AB536" i="8" s="1"/>
  <c r="Y536" i="8"/>
  <c r="AA536" i="8" s="1"/>
  <c r="Z802" i="8"/>
  <c r="Y802" i="8"/>
  <c r="AA802" i="8" s="1"/>
  <c r="AC802" i="8" s="1"/>
  <c r="Z730" i="8"/>
  <c r="AB730" i="8" s="1"/>
  <c r="Y730" i="8"/>
  <c r="AA730" i="8" s="1"/>
  <c r="Z634" i="8"/>
  <c r="Y634" i="8"/>
  <c r="AA634" i="8" s="1"/>
  <c r="AC634" i="8" s="1"/>
  <c r="Z743" i="8"/>
  <c r="AB743" i="8" s="1"/>
  <c r="Y743" i="8"/>
  <c r="AA743" i="8" s="1"/>
  <c r="Z521" i="8"/>
  <c r="AB521" i="8" s="1"/>
  <c r="Y521" i="8"/>
  <c r="AA521" i="8" s="1"/>
  <c r="Z485" i="8"/>
  <c r="Y485" i="8"/>
  <c r="AA485" i="8" s="1"/>
  <c r="AC485" i="8" s="1"/>
  <c r="Z437" i="8"/>
  <c r="Y437" i="8"/>
  <c r="AA437" i="8" s="1"/>
  <c r="AC437" i="8" s="1"/>
  <c r="U434" i="8"/>
  <c r="V434" i="8" s="1"/>
  <c r="X434" i="8" s="1"/>
  <c r="Z523" i="8"/>
  <c r="Y523" i="8"/>
  <c r="AA523" i="8" s="1"/>
  <c r="AC523" i="8" s="1"/>
  <c r="Y330" i="8"/>
  <c r="AA330" i="8" s="1"/>
  <c r="AC330" i="8" s="1"/>
  <c r="Z330" i="8"/>
  <c r="Z378" i="8"/>
  <c r="Y378" i="8"/>
  <c r="AA378" i="8" s="1"/>
  <c r="AC378" i="8" s="1"/>
  <c r="Z149" i="8"/>
  <c r="Y149" i="8"/>
  <c r="AA149" i="8" s="1"/>
  <c r="AC149" i="8" s="1"/>
  <c r="U146" i="8"/>
  <c r="V146" i="8" s="1"/>
  <c r="X146" i="8" s="1"/>
  <c r="AD468" i="8"/>
  <c r="AB468" i="8"/>
  <c r="Z309" i="8"/>
  <c r="Y309" i="8"/>
  <c r="AA309" i="8" s="1"/>
  <c r="AC309" i="8" s="1"/>
  <c r="Z128" i="8"/>
  <c r="AB128" i="8" s="1"/>
  <c r="Y128" i="8"/>
  <c r="AA128" i="8" s="1"/>
  <c r="AD2457" i="8"/>
  <c r="AA2457" i="8"/>
  <c r="Z166" i="8"/>
  <c r="Y166" i="8"/>
  <c r="AA166" i="8" s="1"/>
  <c r="AC166" i="8" s="1"/>
  <c r="Z103" i="8"/>
  <c r="Y103" i="8"/>
  <c r="AA103" i="8" s="1"/>
  <c r="AC103" i="8" s="1"/>
  <c r="Z67" i="8"/>
  <c r="Y67" i="8"/>
  <c r="AA67" i="8" s="1"/>
  <c r="AC67" i="8" s="1"/>
  <c r="Z19" i="8"/>
  <c r="Y19" i="8"/>
  <c r="AA19" i="8" s="1"/>
  <c r="V6" i="8"/>
  <c r="X6" i="8" s="1"/>
  <c r="Y50" i="8"/>
  <c r="AA50" i="8" s="1"/>
  <c r="Z50" i="8"/>
  <c r="AB50" i="8" s="1"/>
  <c r="Y63" i="8"/>
  <c r="AA63" i="8" s="1"/>
  <c r="Z63" i="8"/>
  <c r="AB63" i="8" s="1"/>
  <c r="AD21" i="8"/>
  <c r="Z2438" i="8"/>
  <c r="AB2438" i="8" s="1"/>
  <c r="Y2438" i="8"/>
  <c r="AA2438" i="8" s="1"/>
  <c r="Y2432" i="8"/>
  <c r="AA2432" i="8" s="1"/>
  <c r="Z2432" i="8"/>
  <c r="AB2432" i="8" s="1"/>
  <c r="Z2335" i="8"/>
  <c r="Y2335" i="8"/>
  <c r="AA2335" i="8" s="1"/>
  <c r="AC2335" i="8" s="1"/>
  <c r="Z2339" i="8"/>
  <c r="Y2339" i="8"/>
  <c r="AA2339" i="8" s="1"/>
  <c r="AC2339" i="8" s="1"/>
  <c r="AB2407" i="8"/>
  <c r="AD2407" i="8"/>
  <c r="AE2312" i="8"/>
  <c r="AC2312" i="8"/>
  <c r="AD2257" i="8"/>
  <c r="Z2203" i="8"/>
  <c r="Y2203" i="8"/>
  <c r="AA2203" i="8" s="1"/>
  <c r="AC2203" i="8" s="1"/>
  <c r="Z2214" i="8"/>
  <c r="Y2214" i="8"/>
  <c r="AA2214" i="8" s="1"/>
  <c r="AC2214" i="8" s="1"/>
  <c r="AD2194" i="8"/>
  <c r="AB2194" i="8"/>
  <c r="Z2142" i="8"/>
  <c r="AB2142" i="8" s="1"/>
  <c r="Y2142" i="8"/>
  <c r="AA2142" i="8" s="1"/>
  <c r="AE2099" i="8"/>
  <c r="Z2035" i="8"/>
  <c r="AB2035" i="8" s="1"/>
  <c r="Y2035" i="8"/>
  <c r="AA2035" i="8" s="1"/>
  <c r="Z1961" i="8"/>
  <c r="AB1961" i="8" s="1"/>
  <c r="Y1961" i="8"/>
  <c r="AA1961" i="8" s="1"/>
  <c r="U2027" i="8"/>
  <c r="V2027" i="8" s="1"/>
  <c r="X2027" i="8" s="1"/>
  <c r="U1919" i="8"/>
  <c r="V1919" i="8" s="1"/>
  <c r="X1919" i="8" s="1"/>
  <c r="AD1998" i="8"/>
  <c r="AB1998" i="8"/>
  <c r="AD1918" i="8"/>
  <c r="Z1938" i="8"/>
  <c r="Y1938" i="8"/>
  <c r="AA1938" i="8" s="1"/>
  <c r="AC1938" i="8" s="1"/>
  <c r="Z1823" i="8"/>
  <c r="Y1823" i="8"/>
  <c r="AA1823" i="8" s="1"/>
  <c r="AC1823" i="8" s="1"/>
  <c r="Z1774" i="8"/>
  <c r="AB1774" i="8" s="1"/>
  <c r="Y1774" i="8"/>
  <c r="AA1774" i="8" s="1"/>
  <c r="Z1851" i="8"/>
  <c r="Y1851" i="8"/>
  <c r="AA1851" i="8" s="1"/>
  <c r="AC1851" i="8" s="1"/>
  <c r="AC1962" i="8"/>
  <c r="AE1962" i="8"/>
  <c r="AD1882" i="8"/>
  <c r="AB1882" i="8"/>
  <c r="AD2010" i="8"/>
  <c r="AB2010" i="8"/>
  <c r="Z1691" i="8"/>
  <c r="Y1691" i="8"/>
  <c r="AA1691" i="8" s="1"/>
  <c r="AC1691" i="8" s="1"/>
  <c r="AD1723" i="8"/>
  <c r="Z1572" i="8"/>
  <c r="Y1572" i="8"/>
  <c r="AA1572" i="8" s="1"/>
  <c r="AC1572" i="8" s="1"/>
  <c r="Z1726" i="8"/>
  <c r="AB1726" i="8" s="1"/>
  <c r="Y1726" i="8"/>
  <c r="AA1726" i="8" s="1"/>
  <c r="Z1587" i="8"/>
  <c r="Y1587" i="8"/>
  <c r="AA1587" i="8" s="1"/>
  <c r="AC1587" i="8" s="1"/>
  <c r="U1483" i="8"/>
  <c r="V1483" i="8" s="1"/>
  <c r="X1483" i="8" s="1"/>
  <c r="Z1404" i="8"/>
  <c r="Y1404" i="8"/>
  <c r="AA1404" i="8" s="1"/>
  <c r="AC1404" i="8" s="1"/>
  <c r="U1423" i="8"/>
  <c r="V1423" i="8" s="1"/>
  <c r="X1423" i="8" s="1"/>
  <c r="Z1413" i="8"/>
  <c r="Y1413" i="8"/>
  <c r="AA1413" i="8" s="1"/>
  <c r="AC1413" i="8" s="1"/>
  <c r="Z1248" i="8"/>
  <c r="Y1248" i="8"/>
  <c r="AA1248" i="8" s="1"/>
  <c r="AC1248" i="8" s="1"/>
  <c r="Z1425" i="8"/>
  <c r="Y1425" i="8"/>
  <c r="AA1425" i="8" s="1"/>
  <c r="AC1425" i="8" s="1"/>
  <c r="AD1394" i="8"/>
  <c r="AB1394" i="8"/>
  <c r="AE1382" i="8"/>
  <c r="AE1198" i="8"/>
  <c r="AD1231" i="8"/>
  <c r="AB1231" i="8"/>
  <c r="Z1090" i="8"/>
  <c r="AB1090" i="8" s="1"/>
  <c r="Y1090" i="8"/>
  <c r="AA1090" i="8" s="1"/>
  <c r="AE1174" i="8"/>
  <c r="Z1117" i="8"/>
  <c r="AB1117" i="8" s="1"/>
  <c r="Y1117" i="8"/>
  <c r="AA1117" i="8" s="1"/>
  <c r="Z1119" i="8"/>
  <c r="AB1119" i="8" s="1"/>
  <c r="Y1119" i="8"/>
  <c r="AA1119" i="8" s="1"/>
  <c r="Y1039" i="8"/>
  <c r="AA1039" i="8" s="1"/>
  <c r="AC1039" i="8" s="1"/>
  <c r="Z1039" i="8"/>
  <c r="AC1176" i="8"/>
  <c r="AE1176" i="8"/>
  <c r="Z965" i="8"/>
  <c r="AB965" i="8" s="1"/>
  <c r="Y965" i="8"/>
  <c r="AA965" i="8" s="1"/>
  <c r="Z952" i="8"/>
  <c r="Y952" i="8"/>
  <c r="AA952" i="8" s="1"/>
  <c r="AC952" i="8" s="1"/>
  <c r="Z994" i="8"/>
  <c r="AB994" i="8" s="1"/>
  <c r="Y994" i="8"/>
  <c r="AA994" i="8" s="1"/>
  <c r="Z979" i="8"/>
  <c r="Y979" i="8"/>
  <c r="AA979" i="8" s="1"/>
  <c r="AC979" i="8" s="1"/>
  <c r="Y762" i="8"/>
  <c r="AA762" i="8" s="1"/>
  <c r="AC762" i="8" s="1"/>
  <c r="Z762" i="8"/>
  <c r="Z820" i="8"/>
  <c r="Y820" i="8"/>
  <c r="AA820" i="8" s="1"/>
  <c r="AC820" i="8" s="1"/>
  <c r="Z1035" i="8"/>
  <c r="Y1035" i="8"/>
  <c r="AA1035" i="8" s="1"/>
  <c r="AC1035" i="8" s="1"/>
  <c r="U791" i="8"/>
  <c r="V791" i="8" s="1"/>
  <c r="X791" i="8" s="1"/>
  <c r="AC836" i="8"/>
  <c r="AE836" i="8"/>
  <c r="Z693" i="8"/>
  <c r="Y693" i="8"/>
  <c r="AA693" i="8" s="1"/>
  <c r="AC693" i="8" s="1"/>
  <c r="Z751" i="8"/>
  <c r="AB751" i="8" s="1"/>
  <c r="Y751" i="8"/>
  <c r="AA751" i="8" s="1"/>
  <c r="Z679" i="8"/>
  <c r="AB679" i="8" s="1"/>
  <c r="Y679" i="8"/>
  <c r="AA679" i="8" s="1"/>
  <c r="Z607" i="8"/>
  <c r="Y607" i="8"/>
  <c r="AA607" i="8" s="1"/>
  <c r="AC607" i="8" s="1"/>
  <c r="Z535" i="8"/>
  <c r="AB535" i="8" s="1"/>
  <c r="Y535" i="8"/>
  <c r="AA535" i="8" s="1"/>
  <c r="AD884" i="8"/>
  <c r="Z787" i="8"/>
  <c r="AB787" i="8" s="1"/>
  <c r="Y787" i="8"/>
  <c r="AA787" i="8" s="1"/>
  <c r="Z670" i="8"/>
  <c r="AB670" i="8" s="1"/>
  <c r="Y670" i="8"/>
  <c r="AA670" i="8" s="1"/>
  <c r="Z586" i="8"/>
  <c r="Y586" i="8"/>
  <c r="AA586" i="8" s="1"/>
  <c r="AC586" i="8" s="1"/>
  <c r="Y736" i="8"/>
  <c r="AA736" i="8" s="1"/>
  <c r="Z736" i="8"/>
  <c r="AB736" i="8" s="1"/>
  <c r="Z329" i="8"/>
  <c r="Y329" i="8"/>
  <c r="AA329" i="8" s="1"/>
  <c r="AC329" i="8" s="1"/>
  <c r="AC913" i="8"/>
  <c r="AE913" i="8"/>
  <c r="Z427" i="8"/>
  <c r="AB427" i="8" s="1"/>
  <c r="Y427" i="8"/>
  <c r="AA427" i="8" s="1"/>
  <c r="Y604" i="8"/>
  <c r="AA604" i="8" s="1"/>
  <c r="Z604" i="8"/>
  <c r="AB604" i="8" s="1"/>
  <c r="Z474" i="8"/>
  <c r="Y474" i="8"/>
  <c r="AA474" i="8" s="1"/>
  <c r="AC474" i="8" s="1"/>
  <c r="U266" i="8"/>
  <c r="V266" i="8" s="1"/>
  <c r="X266" i="8" s="1"/>
  <c r="AE633" i="8"/>
  <c r="AC633" i="8"/>
  <c r="AD492" i="8"/>
  <c r="AB492" i="8"/>
  <c r="AE463" i="8"/>
  <c r="Z209" i="8"/>
  <c r="Y209" i="8"/>
  <c r="AA209" i="8" s="1"/>
  <c r="AC209" i="8" s="1"/>
  <c r="Z112" i="8"/>
  <c r="Y112" i="8"/>
  <c r="AA112" i="8" s="1"/>
  <c r="AC112" i="8" s="1"/>
  <c r="AE365" i="8"/>
  <c r="AC365" i="8"/>
  <c r="Z160" i="8"/>
  <c r="AB160" i="8" s="1"/>
  <c r="Y160" i="8"/>
  <c r="AA160" i="8" s="1"/>
  <c r="AD2450" i="8"/>
  <c r="AA2450" i="8"/>
  <c r="AD2462" i="8"/>
  <c r="AA2462" i="8"/>
  <c r="Z222" i="8"/>
  <c r="AB222" i="8" s="1"/>
  <c r="Y222" i="8"/>
  <c r="AA222" i="8" s="1"/>
  <c r="Z285" i="8"/>
  <c r="Y285" i="8"/>
  <c r="AA285" i="8" s="1"/>
  <c r="AC285" i="8" s="1"/>
  <c r="Z262" i="8"/>
  <c r="Y262" i="8"/>
  <c r="AA262" i="8" s="1"/>
  <c r="AC262" i="8" s="1"/>
  <c r="Z236" i="8"/>
  <c r="Y236" i="8"/>
  <c r="AA236" i="8" s="1"/>
  <c r="AC236" i="8" s="1"/>
  <c r="AC141" i="8"/>
  <c r="AE141" i="8"/>
  <c r="Z1308" i="8"/>
  <c r="Y1308" i="8"/>
  <c r="AA1308" i="8" s="1"/>
  <c r="AC1308" i="8" s="1"/>
  <c r="Z1236" i="8"/>
  <c r="Y1236" i="8"/>
  <c r="AA1236" i="8" s="1"/>
  <c r="AC1236" i="8" s="1"/>
  <c r="Z1319" i="8"/>
  <c r="AB1319" i="8" s="1"/>
  <c r="Y1319" i="8"/>
  <c r="AA1319" i="8" s="1"/>
  <c r="AE1370" i="8"/>
  <c r="Z1336" i="8"/>
  <c r="AB1336" i="8" s="1"/>
  <c r="Y1336" i="8"/>
  <c r="AA1336" i="8" s="1"/>
  <c r="Z1347" i="8"/>
  <c r="AB1347" i="8" s="1"/>
  <c r="Y1347" i="8"/>
  <c r="AA1347" i="8" s="1"/>
  <c r="Y1247" i="8"/>
  <c r="AA1247" i="8" s="1"/>
  <c r="Z1247" i="8"/>
  <c r="AB1247" i="8" s="1"/>
  <c r="Z1197" i="8"/>
  <c r="AB1197" i="8" s="1"/>
  <c r="Y1197" i="8"/>
  <c r="AA1197" i="8" s="1"/>
  <c r="Y1161" i="8"/>
  <c r="AA1161" i="8" s="1"/>
  <c r="AC1161" i="8" s="1"/>
  <c r="Z1161" i="8"/>
  <c r="Z1264" i="8"/>
  <c r="Y1264" i="8"/>
  <c r="AA1264" i="8" s="1"/>
  <c r="AC1264" i="8" s="1"/>
  <c r="Z1213" i="8"/>
  <c r="Y1213" i="8"/>
  <c r="AA1213" i="8" s="1"/>
  <c r="AC1213" i="8" s="1"/>
  <c r="Y1304" i="8"/>
  <c r="AA1304" i="8" s="1"/>
  <c r="Z1304" i="8"/>
  <c r="AB1304" i="8" s="1"/>
  <c r="Z1208" i="8"/>
  <c r="AB1208" i="8" s="1"/>
  <c r="Y1208" i="8"/>
  <c r="AA1208" i="8" s="1"/>
  <c r="Z1105" i="8"/>
  <c r="Y1105" i="8"/>
  <c r="AA1105" i="8" s="1"/>
  <c r="AC1105" i="8" s="1"/>
  <c r="Z1081" i="8"/>
  <c r="Y1081" i="8"/>
  <c r="AA1081" i="8" s="1"/>
  <c r="AC1081" i="8" s="1"/>
  <c r="Z1052" i="8"/>
  <c r="AB1052" i="8" s="1"/>
  <c r="Y1052" i="8"/>
  <c r="AA1052" i="8" s="1"/>
  <c r="Z1084" i="8"/>
  <c r="AB1084" i="8" s="1"/>
  <c r="Y1084" i="8"/>
  <c r="AA1084" i="8" s="1"/>
  <c r="Y1026" i="8"/>
  <c r="AA1026" i="8" s="1"/>
  <c r="Z1026" i="8"/>
  <c r="AB1026" i="8" s="1"/>
  <c r="Y962" i="8"/>
  <c r="AA962" i="8" s="1"/>
  <c r="Z962" i="8"/>
  <c r="AB962" i="8" s="1"/>
  <c r="Z891" i="8"/>
  <c r="AB891" i="8" s="1"/>
  <c r="Y891" i="8"/>
  <c r="AA891" i="8" s="1"/>
  <c r="Z1037" i="8"/>
  <c r="Y1037" i="8"/>
  <c r="AA1037" i="8" s="1"/>
  <c r="AC1037" i="8" s="1"/>
  <c r="Y901" i="8"/>
  <c r="AA901" i="8" s="1"/>
  <c r="AC901" i="8" s="1"/>
  <c r="Z901" i="8"/>
  <c r="Z808" i="8"/>
  <c r="Y808" i="8"/>
  <c r="AA808" i="8" s="1"/>
  <c r="AC808" i="8" s="1"/>
  <c r="Y949" i="8"/>
  <c r="AA949" i="8" s="1"/>
  <c r="AC949" i="8" s="1"/>
  <c r="Z949" i="8"/>
  <c r="Z927" i="8"/>
  <c r="AB927" i="8" s="1"/>
  <c r="Y927" i="8"/>
  <c r="AA927" i="8" s="1"/>
  <c r="Y759" i="8"/>
  <c r="AA759" i="8" s="1"/>
  <c r="Z759" i="8"/>
  <c r="AB759" i="8" s="1"/>
  <c r="Z846" i="8"/>
  <c r="Y846" i="8"/>
  <c r="AA846" i="8" s="1"/>
  <c r="AC846" i="8" s="1"/>
  <c r="Z975" i="8"/>
  <c r="AB975" i="8" s="1"/>
  <c r="Y975" i="8"/>
  <c r="AA975" i="8" s="1"/>
  <c r="Z872" i="8"/>
  <c r="AB872" i="8" s="1"/>
  <c r="Y872" i="8"/>
  <c r="AA872" i="8" s="1"/>
  <c r="Z834" i="8"/>
  <c r="Y834" i="8"/>
  <c r="AA834" i="8" s="1"/>
  <c r="AC834" i="8" s="1"/>
  <c r="Y795" i="8"/>
  <c r="AA795" i="8" s="1"/>
  <c r="Z795" i="8"/>
  <c r="AB795" i="8" s="1"/>
  <c r="Z885" i="8"/>
  <c r="Y885" i="8"/>
  <c r="AA885" i="8" s="1"/>
  <c r="AC885" i="8" s="1"/>
  <c r="Z548" i="8"/>
  <c r="Y548" i="8"/>
  <c r="AA548" i="8" s="1"/>
  <c r="AC548" i="8" s="1"/>
  <c r="Z597" i="8"/>
  <c r="Y597" i="8"/>
  <c r="AA597" i="8" s="1"/>
  <c r="AC597" i="8" s="1"/>
  <c r="AD390" i="8"/>
  <c r="Z617" i="8"/>
  <c r="Y617" i="8"/>
  <c r="AA617" i="8" s="1"/>
  <c r="AC617" i="8" s="1"/>
  <c r="Z472" i="8"/>
  <c r="AB472" i="8" s="1"/>
  <c r="Y472" i="8"/>
  <c r="AA472" i="8" s="1"/>
  <c r="Z734" i="8"/>
  <c r="Y734" i="8"/>
  <c r="AA734" i="8" s="1"/>
  <c r="AC734" i="8" s="1"/>
  <c r="Z545" i="8"/>
  <c r="Y545" i="8"/>
  <c r="AA545" i="8" s="1"/>
  <c r="AC545" i="8" s="1"/>
  <c r="U886" i="8"/>
  <c r="V886" i="8" s="1"/>
  <c r="X886" i="8" s="1"/>
  <c r="U422" i="8"/>
  <c r="V422" i="8" s="1"/>
  <c r="X422" i="8" s="1"/>
  <c r="AD683" i="8"/>
  <c r="Z366" i="8"/>
  <c r="Y366" i="8"/>
  <c r="AA366" i="8" s="1"/>
  <c r="AC366" i="8" s="1"/>
  <c r="Z400" i="8"/>
  <c r="Y400" i="8"/>
  <c r="AA400" i="8" s="1"/>
  <c r="AC400" i="8" s="1"/>
  <c r="Z525" i="8"/>
  <c r="Y525" i="8"/>
  <c r="AA525" i="8" s="1"/>
  <c r="AC525" i="8" s="1"/>
  <c r="Z316" i="8"/>
  <c r="Y316" i="8"/>
  <c r="AA316" i="8" s="1"/>
  <c r="AC316" i="8" s="1"/>
  <c r="Z451" i="8"/>
  <c r="Y451" i="8"/>
  <c r="AA451" i="8" s="1"/>
  <c r="AC451" i="8" s="1"/>
  <c r="AE457" i="8"/>
  <c r="AC457" i="8"/>
  <c r="Z336" i="8"/>
  <c r="AB336" i="8" s="1"/>
  <c r="Y336" i="8"/>
  <c r="AA336" i="8" s="1"/>
  <c r="Z424" i="8"/>
  <c r="Y424" i="8"/>
  <c r="AA424" i="8" s="1"/>
  <c r="AC424" i="8" s="1"/>
  <c r="Z530" i="8"/>
  <c r="Y530" i="8"/>
  <c r="AA530" i="8" s="1"/>
  <c r="AC530" i="8" s="1"/>
  <c r="AD416" i="8"/>
  <c r="Z269" i="8"/>
  <c r="AB269" i="8" s="1"/>
  <c r="Y269" i="8"/>
  <c r="AA269" i="8" s="1"/>
  <c r="Y111" i="8"/>
  <c r="AA111" i="8" s="1"/>
  <c r="AC111" i="8" s="1"/>
  <c r="Z111" i="8"/>
  <c r="Z298" i="8"/>
  <c r="Y298" i="8"/>
  <c r="AA298" i="8" s="1"/>
  <c r="AC298" i="8" s="1"/>
  <c r="Y231" i="8"/>
  <c r="AA231" i="8" s="1"/>
  <c r="AC231" i="8" s="1"/>
  <c r="Z231" i="8"/>
  <c r="Z102" i="8"/>
  <c r="Y102" i="8"/>
  <c r="AA102" i="8" s="1"/>
  <c r="Z66" i="8"/>
  <c r="Y66" i="8"/>
  <c r="AA66" i="8" s="1"/>
  <c r="AC66" i="8" s="1"/>
  <c r="Z30" i="8"/>
  <c r="Y30" i="8"/>
  <c r="AA30" i="8" s="1"/>
  <c r="AC30" i="8" s="1"/>
  <c r="Z89" i="8"/>
  <c r="Y89" i="8"/>
  <c r="AA89" i="8" s="1"/>
  <c r="AC89" i="8" s="1"/>
  <c r="Z41" i="8"/>
  <c r="Y41" i="8"/>
  <c r="AA41" i="8" s="1"/>
  <c r="AD2458" i="8"/>
  <c r="AA2458" i="8"/>
  <c r="Z156" i="8"/>
  <c r="Y156" i="8"/>
  <c r="AA156" i="8" s="1"/>
  <c r="AC156" i="8" s="1"/>
  <c r="Z371" i="8"/>
  <c r="AB371" i="8" s="1"/>
  <c r="Y371" i="8"/>
  <c r="AA371" i="8" s="1"/>
  <c r="AD131" i="8"/>
  <c r="AB131" i="8"/>
  <c r="Z130" i="8"/>
  <c r="Y130" i="8"/>
  <c r="AA130" i="8" s="1"/>
  <c r="AC130" i="8" s="1"/>
  <c r="Y313" i="8"/>
  <c r="AA313" i="8" s="1"/>
  <c r="AC313" i="8" s="1"/>
  <c r="Z313" i="8"/>
  <c r="Y76" i="8"/>
  <c r="AA76" i="8" s="1"/>
  <c r="AC76" i="8" s="1"/>
  <c r="Z76" i="8"/>
  <c r="Z36" i="8"/>
  <c r="Y36" i="8"/>
  <c r="AA36" i="8" s="1"/>
  <c r="AC36" i="8" s="1"/>
  <c r="Z87" i="8"/>
  <c r="Y87" i="8"/>
  <c r="AA87" i="8" s="1"/>
  <c r="AC87" i="8" s="1"/>
  <c r="Z1679" i="8"/>
  <c r="Y1679" i="8"/>
  <c r="AA1679" i="8" s="1"/>
  <c r="AC1679" i="8" s="1"/>
  <c r="Z1832" i="8"/>
  <c r="AB1832" i="8" s="1"/>
  <c r="Y1832" i="8"/>
  <c r="AA1832" i="8" s="1"/>
  <c r="Z1770" i="8"/>
  <c r="AB1770" i="8" s="1"/>
  <c r="Y1770" i="8"/>
  <c r="AA1770" i="8" s="1"/>
  <c r="Y1685" i="8"/>
  <c r="AA1685" i="8" s="1"/>
  <c r="AC1685" i="8" s="1"/>
  <c r="Z1685" i="8"/>
  <c r="Z1596" i="8"/>
  <c r="Y1596" i="8"/>
  <c r="AA1596" i="8" s="1"/>
  <c r="AC1596" i="8" s="1"/>
  <c r="Z1706" i="8"/>
  <c r="AB1706" i="8" s="1"/>
  <c r="Y1706" i="8"/>
  <c r="AA1706" i="8" s="1"/>
  <c r="Z1666" i="8"/>
  <c r="Y1666" i="8"/>
  <c r="AA1666" i="8" s="1"/>
  <c r="AC1666" i="8" s="1"/>
  <c r="Z1641" i="8"/>
  <c r="Y1641" i="8"/>
  <c r="AA1641" i="8" s="1"/>
  <c r="AC1641" i="8" s="1"/>
  <c r="Z1581" i="8"/>
  <c r="Y1581" i="8"/>
  <c r="AA1581" i="8" s="1"/>
  <c r="AC1581" i="8" s="1"/>
  <c r="Z1623" i="8"/>
  <c r="Y1623" i="8"/>
  <c r="AA1623" i="8" s="1"/>
  <c r="AC1623" i="8" s="1"/>
  <c r="Z1614" i="8"/>
  <c r="AB1614" i="8" s="1"/>
  <c r="Y1614" i="8"/>
  <c r="AA1614" i="8" s="1"/>
  <c r="Z1579" i="8"/>
  <c r="Y1579" i="8"/>
  <c r="AA1579" i="8" s="1"/>
  <c r="AC1579" i="8" s="1"/>
  <c r="Z1524" i="8"/>
  <c r="Y1524" i="8"/>
  <c r="AA1524" i="8" s="1"/>
  <c r="AC1524" i="8" s="1"/>
  <c r="Z1607" i="8"/>
  <c r="Y1607" i="8"/>
  <c r="AA1607" i="8" s="1"/>
  <c r="AC1607" i="8" s="1"/>
  <c r="Z1489" i="8"/>
  <c r="Y1489" i="8"/>
  <c r="AA1489" i="8" s="1"/>
  <c r="AC1489" i="8" s="1"/>
  <c r="Z1514" i="8"/>
  <c r="Y1514" i="8"/>
  <c r="AA1514" i="8" s="1"/>
  <c r="AC1514" i="8" s="1"/>
  <c r="Z1440" i="8"/>
  <c r="Y1440" i="8"/>
  <c r="AA1440" i="8" s="1"/>
  <c r="AC1440" i="8" s="1"/>
  <c r="Z1403" i="8"/>
  <c r="Y1403" i="8"/>
  <c r="AA1403" i="8" s="1"/>
  <c r="AC1403" i="8" s="1"/>
  <c r="Y1355" i="8"/>
  <c r="AA1355" i="8" s="1"/>
  <c r="Z1355" i="8"/>
  <c r="AB1355" i="8" s="1"/>
  <c r="Z1506" i="8"/>
  <c r="Y1506" i="8"/>
  <c r="AA1506" i="8" s="1"/>
  <c r="AC1506" i="8" s="1"/>
  <c r="Z1492" i="8"/>
  <c r="Y1492" i="8"/>
  <c r="AA1492" i="8" s="1"/>
  <c r="AC1492" i="8" s="1"/>
  <c r="Z1479" i="8"/>
  <c r="Y1479" i="8"/>
  <c r="AA1479" i="8" s="1"/>
  <c r="AC1479" i="8" s="1"/>
  <c r="Y1460" i="8"/>
  <c r="AA1460" i="8" s="1"/>
  <c r="AC1460" i="8" s="1"/>
  <c r="Z1460" i="8"/>
  <c r="U1411" i="8"/>
  <c r="V1411" i="8" s="1"/>
  <c r="X1411" i="8" s="1"/>
  <c r="Z1543" i="8"/>
  <c r="AB1543" i="8" s="1"/>
  <c r="Y1543" i="8"/>
  <c r="AA1543" i="8" s="1"/>
  <c r="Z1490" i="8"/>
  <c r="Y1490" i="8"/>
  <c r="AA1490" i="8" s="1"/>
  <c r="AC1490" i="8" s="1"/>
  <c r="Z1361" i="8"/>
  <c r="AB1361" i="8" s="1"/>
  <c r="Y1361" i="8"/>
  <c r="AA1361" i="8" s="1"/>
  <c r="Z1409" i="8"/>
  <c r="Y1409" i="8"/>
  <c r="AA1409" i="8" s="1"/>
  <c r="AC1409" i="8" s="1"/>
  <c r="Y1343" i="8"/>
  <c r="AA1343" i="8" s="1"/>
  <c r="AC1343" i="8" s="1"/>
  <c r="Z1343" i="8"/>
  <c r="Y1259" i="8"/>
  <c r="AA1259" i="8" s="1"/>
  <c r="AC1259" i="8" s="1"/>
  <c r="Z1259" i="8"/>
  <c r="Z1386" i="8"/>
  <c r="AB1386" i="8" s="1"/>
  <c r="Y1386" i="8"/>
  <c r="AA1386" i="8" s="1"/>
  <c r="Y1352" i="8"/>
  <c r="AA1352" i="8" s="1"/>
  <c r="AC1352" i="8" s="1"/>
  <c r="Z1352" i="8"/>
  <c r="AB1352" i="8" s="1"/>
  <c r="Z1373" i="8"/>
  <c r="AB1373" i="8" s="1"/>
  <c r="Y1373" i="8"/>
  <c r="AA1373" i="8" s="1"/>
  <c r="Z1302" i="8"/>
  <c r="AB1302" i="8" s="1"/>
  <c r="Y1302" i="8"/>
  <c r="AA1302" i="8" s="1"/>
  <c r="Z1326" i="8"/>
  <c r="AB1326" i="8" s="1"/>
  <c r="Y1326" i="8"/>
  <c r="AA1326" i="8" s="1"/>
  <c r="Z1254" i="8"/>
  <c r="AB1254" i="8" s="1"/>
  <c r="Y1254" i="8"/>
  <c r="AA1254" i="8" s="1"/>
  <c r="Z1265" i="8"/>
  <c r="Y1265" i="8"/>
  <c r="AA1265" i="8" s="1"/>
  <c r="AC1265" i="8" s="1"/>
  <c r="Z1245" i="8"/>
  <c r="AB1245" i="8" s="1"/>
  <c r="Y1245" i="8"/>
  <c r="AA1245" i="8" s="1"/>
  <c r="Z1211" i="8"/>
  <c r="Y1211" i="8"/>
  <c r="AA1211" i="8" s="1"/>
  <c r="AC1211" i="8" s="1"/>
  <c r="Z1165" i="8"/>
  <c r="AB1165" i="8" s="1"/>
  <c r="Y1165" i="8"/>
  <c r="AA1165" i="8" s="1"/>
  <c r="Z1078" i="8"/>
  <c r="AB1078" i="8" s="1"/>
  <c r="Y1078" i="8"/>
  <c r="AA1078" i="8" s="1"/>
  <c r="Z1136" i="8"/>
  <c r="AB1136" i="8" s="1"/>
  <c r="Y1136" i="8"/>
  <c r="AA1136" i="8" s="1"/>
  <c r="Z1229" i="8"/>
  <c r="AB1229" i="8" s="1"/>
  <c r="Y1229" i="8"/>
  <c r="AA1229" i="8" s="1"/>
  <c r="Z1147" i="8"/>
  <c r="Y1147" i="8"/>
  <c r="AA1147" i="8" s="1"/>
  <c r="AC1147" i="8" s="1"/>
  <c r="Z953" i="8"/>
  <c r="AB953" i="8" s="1"/>
  <c r="Y953" i="8"/>
  <c r="AA953" i="8" s="1"/>
  <c r="Z1225" i="8"/>
  <c r="Y1225" i="8"/>
  <c r="AA1225" i="8" s="1"/>
  <c r="AC1225" i="8" s="1"/>
  <c r="Z1012" i="8"/>
  <c r="Y1012" i="8"/>
  <c r="AA1012" i="8" s="1"/>
  <c r="AC1012" i="8" s="1"/>
  <c r="Z940" i="8"/>
  <c r="Y940" i="8"/>
  <c r="AA940" i="8" s="1"/>
  <c r="AC940" i="8" s="1"/>
  <c r="U1049" i="8"/>
  <c r="V1049" i="8" s="1"/>
  <c r="X1049" i="8" s="1"/>
  <c r="Z1038" i="8"/>
  <c r="Y1038" i="8"/>
  <c r="AA1038" i="8" s="1"/>
  <c r="AC1038" i="8" s="1"/>
  <c r="Z957" i="8"/>
  <c r="Y957" i="8"/>
  <c r="AA957" i="8" s="1"/>
  <c r="AC957" i="8" s="1"/>
  <c r="Z920" i="8"/>
  <c r="Y920" i="8"/>
  <c r="AA920" i="8" s="1"/>
  <c r="AC920" i="8" s="1"/>
  <c r="Z935" i="8"/>
  <c r="Y935" i="8"/>
  <c r="AA935" i="8" s="1"/>
  <c r="AC935" i="8" s="1"/>
  <c r="Y1063" i="8"/>
  <c r="AA1063" i="8" s="1"/>
  <c r="Z1063" i="8"/>
  <c r="AB1063" i="8" s="1"/>
  <c r="Z972" i="8"/>
  <c r="AB972" i="8" s="1"/>
  <c r="Y972" i="8"/>
  <c r="AA972" i="8" s="1"/>
  <c r="Z912" i="8"/>
  <c r="Y912" i="8"/>
  <c r="AA912" i="8" s="1"/>
  <c r="AC912" i="8" s="1"/>
  <c r="Z796" i="8"/>
  <c r="AB796" i="8" s="1"/>
  <c r="Y796" i="8"/>
  <c r="AA796" i="8" s="1"/>
  <c r="Z1159" i="8"/>
  <c r="Y1159" i="8"/>
  <c r="AA1159" i="8" s="1"/>
  <c r="AC1159" i="8" s="1"/>
  <c r="Z1058" i="8"/>
  <c r="Y1058" i="8"/>
  <c r="AA1058" i="8" s="1"/>
  <c r="AC1058" i="8" s="1"/>
  <c r="Z835" i="8"/>
  <c r="Y835" i="8"/>
  <c r="AA835" i="8" s="1"/>
  <c r="AC835" i="8" s="1"/>
  <c r="Z816" i="8"/>
  <c r="Y816" i="8"/>
  <c r="AA816" i="8" s="1"/>
  <c r="AC816" i="8" s="1"/>
  <c r="Z739" i="8"/>
  <c r="Y739" i="8"/>
  <c r="AA739" i="8" s="1"/>
  <c r="AC739" i="8" s="1"/>
  <c r="Z667" i="8"/>
  <c r="Y667" i="8"/>
  <c r="AA667" i="8" s="1"/>
  <c r="AC667" i="8" s="1"/>
  <c r="Z595" i="8"/>
  <c r="Y595" i="8"/>
  <c r="AA595" i="8" s="1"/>
  <c r="AC595" i="8" s="1"/>
  <c r="Y774" i="8"/>
  <c r="AA774" i="8" s="1"/>
  <c r="Z774" i="8"/>
  <c r="AB774" i="8" s="1"/>
  <c r="Z822" i="8"/>
  <c r="Y822" i="8"/>
  <c r="AA822" i="8" s="1"/>
  <c r="AC822" i="8" s="1"/>
  <c r="Z718" i="8"/>
  <c r="Y718" i="8"/>
  <c r="AA718" i="8" s="1"/>
  <c r="AC718" i="8" s="1"/>
  <c r="Z538" i="8"/>
  <c r="AB538" i="8" s="1"/>
  <c r="Y538" i="8"/>
  <c r="AA538" i="8" s="1"/>
  <c r="Z719" i="8"/>
  <c r="Y719" i="8"/>
  <c r="AA719" i="8" s="1"/>
  <c r="AC719" i="8" s="1"/>
  <c r="Z590" i="8"/>
  <c r="Y590" i="8"/>
  <c r="AA590" i="8" s="1"/>
  <c r="AC590" i="8" s="1"/>
  <c r="Z588" i="8"/>
  <c r="Y588" i="8"/>
  <c r="AA588" i="8" s="1"/>
  <c r="AC588" i="8" s="1"/>
  <c r="AC563" i="8"/>
  <c r="AE563" i="8"/>
  <c r="Z425" i="8"/>
  <c r="Y425" i="8"/>
  <c r="AA425" i="8" s="1"/>
  <c r="AC425" i="8" s="1"/>
  <c r="Z741" i="8"/>
  <c r="AB741" i="8" s="1"/>
  <c r="Y741" i="8"/>
  <c r="AA741" i="8" s="1"/>
  <c r="Y544" i="8"/>
  <c r="AA544" i="8" s="1"/>
  <c r="Z544" i="8"/>
  <c r="AB544" i="8" s="1"/>
  <c r="Z508" i="8"/>
  <c r="Y508" i="8"/>
  <c r="AA508" i="8" s="1"/>
  <c r="AC508" i="8" s="1"/>
  <c r="Z376" i="8"/>
  <c r="Y376" i="8"/>
  <c r="AA376" i="8" s="1"/>
  <c r="AC376" i="8" s="1"/>
  <c r="Z340" i="8"/>
  <c r="Y340" i="8"/>
  <c r="AA340" i="8" s="1"/>
  <c r="AC340" i="8" s="1"/>
  <c r="Z533" i="8"/>
  <c r="Y533" i="8"/>
  <c r="AA533" i="8" s="1"/>
  <c r="AC533" i="8" s="1"/>
  <c r="Z573" i="8"/>
  <c r="AB573" i="8" s="1"/>
  <c r="Y573" i="8"/>
  <c r="AA573" i="8" s="1"/>
  <c r="Y702" i="8"/>
  <c r="AA702" i="8" s="1"/>
  <c r="AC702" i="8" s="1"/>
  <c r="Z702" i="8"/>
  <c r="Z828" i="8"/>
  <c r="AB828" i="8" s="1"/>
  <c r="Y828" i="8"/>
  <c r="AA828" i="8" s="1"/>
  <c r="Z663" i="8"/>
  <c r="Y663" i="8"/>
  <c r="AA663" i="8" s="1"/>
  <c r="AC663" i="8" s="1"/>
  <c r="Z511" i="8"/>
  <c r="AB511" i="8" s="1"/>
  <c r="Y511" i="8"/>
  <c r="AA511" i="8" s="1"/>
  <c r="Z355" i="8"/>
  <c r="AB355" i="8" s="1"/>
  <c r="Y355" i="8"/>
  <c r="AA355" i="8" s="1"/>
  <c r="Z723" i="8"/>
  <c r="Y723" i="8"/>
  <c r="AA723" i="8" s="1"/>
  <c r="AC723" i="8" s="1"/>
  <c r="Z671" i="8"/>
  <c r="AB671" i="8" s="1"/>
  <c r="Y671" i="8"/>
  <c r="AA671" i="8" s="1"/>
  <c r="Z522" i="8"/>
  <c r="AB522" i="8" s="1"/>
  <c r="Y522" i="8"/>
  <c r="AA522" i="8" s="1"/>
  <c r="Z462" i="8"/>
  <c r="Y462" i="8"/>
  <c r="AA462" i="8" s="1"/>
  <c r="AC462" i="8" s="1"/>
  <c r="AD598" i="8"/>
  <c r="AB598" i="8"/>
  <c r="Z428" i="8"/>
  <c r="AB428" i="8" s="1"/>
  <c r="Y428" i="8"/>
  <c r="AA428" i="8" s="1"/>
  <c r="Z344" i="8"/>
  <c r="Y344" i="8"/>
  <c r="AA344" i="8" s="1"/>
  <c r="AC344" i="8" s="1"/>
  <c r="Z601" i="8"/>
  <c r="Y601" i="8"/>
  <c r="AA601" i="8" s="1"/>
  <c r="AC601" i="8" s="1"/>
  <c r="Z443" i="8"/>
  <c r="Y443" i="8"/>
  <c r="AA443" i="8" s="1"/>
  <c r="AC443" i="8" s="1"/>
  <c r="Z406" i="8"/>
  <c r="AB406" i="8" s="1"/>
  <c r="Y406" i="8"/>
  <c r="AA406" i="8" s="1"/>
  <c r="Z339" i="8"/>
  <c r="Y339" i="8"/>
  <c r="AA339" i="8" s="1"/>
  <c r="AC339" i="8" s="1"/>
  <c r="Y433" i="8"/>
  <c r="AA433" i="8" s="1"/>
  <c r="AC433" i="8" s="1"/>
  <c r="Z433" i="8"/>
  <c r="AB433" i="8" s="1"/>
  <c r="U254" i="8"/>
  <c r="V254" i="8" s="1"/>
  <c r="X254" i="8" s="1"/>
  <c r="AC440" i="8"/>
  <c r="AE440" i="8"/>
  <c r="AE384" i="8"/>
  <c r="AC384" i="8"/>
  <c r="Z423" i="8"/>
  <c r="AB423" i="8" s="1"/>
  <c r="Y423" i="8"/>
  <c r="AA423" i="8" s="1"/>
  <c r="Z380" i="8"/>
  <c r="Y380" i="8"/>
  <c r="AA380" i="8" s="1"/>
  <c r="AC380" i="8" s="1"/>
  <c r="AE341" i="8"/>
  <c r="AC341" i="8"/>
  <c r="AE229" i="8"/>
  <c r="AC229" i="8"/>
  <c r="Z200" i="8"/>
  <c r="AB200" i="8" s="1"/>
  <c r="Y200" i="8"/>
  <c r="AA200" i="8" s="1"/>
  <c r="AD2448" i="8"/>
  <c r="AA2448" i="8"/>
  <c r="AD2460" i="8"/>
  <c r="AA2460" i="8"/>
  <c r="Y289" i="8"/>
  <c r="AA289" i="8" s="1"/>
  <c r="AC289" i="8" s="1"/>
  <c r="Z289" i="8"/>
  <c r="Z284" i="8"/>
  <c r="Y284" i="8"/>
  <c r="AA284" i="8" s="1"/>
  <c r="AC284" i="8" s="1"/>
  <c r="Z55" i="8"/>
  <c r="Y55" i="8"/>
  <c r="AA55" i="8" s="1"/>
  <c r="AC55" i="8" s="1"/>
  <c r="W7" i="8"/>
  <c r="Z8" i="8"/>
  <c r="AB8" i="8" s="1"/>
  <c r="Y8" i="8"/>
  <c r="AA8" i="8" s="1"/>
  <c r="AE92" i="8"/>
  <c r="AD69" i="8"/>
  <c r="Z2363" i="8"/>
  <c r="AB2363" i="8" s="1"/>
  <c r="Y2363" i="8"/>
  <c r="AA2363" i="8" s="1"/>
  <c r="AE2395" i="8"/>
  <c r="AC2395" i="8"/>
  <c r="Z2378" i="8"/>
  <c r="Y2378" i="8"/>
  <c r="AA2378" i="8" s="1"/>
  <c r="AC2378" i="8" s="1"/>
  <c r="Z2293" i="8"/>
  <c r="Y2293" i="8"/>
  <c r="AA2293" i="8" s="1"/>
  <c r="AC2293" i="8" s="1"/>
  <c r="Z2253" i="8"/>
  <c r="AB2253" i="8" s="1"/>
  <c r="Y2253" i="8"/>
  <c r="AA2253" i="8" s="1"/>
  <c r="Z2281" i="8"/>
  <c r="Y2281" i="8"/>
  <c r="AA2281" i="8" s="1"/>
  <c r="AC2281" i="8" s="1"/>
  <c r="Z2232" i="8"/>
  <c r="Y2232" i="8"/>
  <c r="AA2232" i="8" s="1"/>
  <c r="AC2232" i="8" s="1"/>
  <c r="Z2191" i="8"/>
  <c r="Y2191" i="8"/>
  <c r="AA2191" i="8" s="1"/>
  <c r="AC2191" i="8" s="1"/>
  <c r="Z2190" i="8"/>
  <c r="Y2190" i="8"/>
  <c r="AA2190" i="8" s="1"/>
  <c r="AC2190" i="8" s="1"/>
  <c r="Z2122" i="8"/>
  <c r="AB2122" i="8" s="1"/>
  <c r="Y2122" i="8"/>
  <c r="AA2122" i="8" s="1"/>
  <c r="Z2153" i="8"/>
  <c r="Y2153" i="8"/>
  <c r="AA2153" i="8" s="1"/>
  <c r="AC2153" i="8" s="1"/>
  <c r="AE2014" i="8"/>
  <c r="AC2014" i="8"/>
  <c r="U1856" i="8"/>
  <c r="V1856" i="8" s="1"/>
  <c r="X1856" i="8" s="1"/>
  <c r="Z1890" i="8"/>
  <c r="Y1890" i="8"/>
  <c r="AA1890" i="8" s="1"/>
  <c r="AC1890" i="8" s="1"/>
  <c r="Z1787" i="8"/>
  <c r="AB1787" i="8" s="1"/>
  <c r="Y1787" i="8"/>
  <c r="AA1787" i="8" s="1"/>
  <c r="AE1900" i="8"/>
  <c r="Z1867" i="8"/>
  <c r="Y1867" i="8"/>
  <c r="AA1867" i="8" s="1"/>
  <c r="AC1867" i="8" s="1"/>
  <c r="Z1802" i="8"/>
  <c r="Y1802" i="8"/>
  <c r="AA1802" i="8" s="1"/>
  <c r="AC1802" i="8" s="1"/>
  <c r="Y1739" i="8"/>
  <c r="AA1739" i="8" s="1"/>
  <c r="AC1739" i="8" s="1"/>
  <c r="Z1739" i="8"/>
  <c r="Z1817" i="8"/>
  <c r="Y1817" i="8"/>
  <c r="AA1817" i="8" s="1"/>
  <c r="AC1817" i="8" s="1"/>
  <c r="AE1783" i="8"/>
  <c r="AC1783" i="8"/>
  <c r="AB1842" i="8"/>
  <c r="AD1842" i="8"/>
  <c r="AE1807" i="8"/>
  <c r="AC1807" i="8"/>
  <c r="Z1676" i="8"/>
  <c r="Y1676" i="8"/>
  <c r="AA1676" i="8" s="1"/>
  <c r="AC1676" i="8" s="1"/>
  <c r="Y1663" i="8"/>
  <c r="AA1663" i="8" s="1"/>
  <c r="AC1663" i="8" s="1"/>
  <c r="Z1663" i="8"/>
  <c r="Z1575" i="8"/>
  <c r="Y1575" i="8"/>
  <c r="AA1575" i="8" s="1"/>
  <c r="AC1575" i="8" s="1"/>
  <c r="Z1578" i="8"/>
  <c r="AB1578" i="8" s="1"/>
  <c r="Y1578" i="8"/>
  <c r="AA1578" i="8" s="1"/>
  <c r="Z1523" i="8"/>
  <c r="AB1523" i="8" s="1"/>
  <c r="Y1523" i="8"/>
  <c r="AA1523" i="8" s="1"/>
  <c r="Z1558" i="8"/>
  <c r="AB1558" i="8" s="1"/>
  <c r="Y1558" i="8"/>
  <c r="AA1558" i="8" s="1"/>
  <c r="U1447" i="8"/>
  <c r="V1447" i="8" s="1"/>
  <c r="X1447" i="8" s="1"/>
  <c r="Z1477" i="8"/>
  <c r="Y1477" i="8"/>
  <c r="AA1477" i="8" s="1"/>
  <c r="AC1477" i="8" s="1"/>
  <c r="Z1526" i="8"/>
  <c r="Y1526" i="8"/>
  <c r="AA1526" i="8" s="1"/>
  <c r="AC1526" i="8" s="1"/>
  <c r="Z1392" i="8"/>
  <c r="AB1392" i="8" s="1"/>
  <c r="Y1392" i="8"/>
  <c r="AA1392" i="8" s="1"/>
  <c r="AC1515" i="8"/>
  <c r="AE1515" i="8"/>
  <c r="Z1429" i="8"/>
  <c r="Y1429" i="8"/>
  <c r="AA1429" i="8" s="1"/>
  <c r="AC1429" i="8" s="1"/>
  <c r="Z1369" i="8"/>
  <c r="Y1369" i="8"/>
  <c r="AA1369" i="8" s="1"/>
  <c r="AC1369" i="8" s="1"/>
  <c r="Z1377" i="8"/>
  <c r="AB1377" i="8" s="1"/>
  <c r="Y1377" i="8"/>
  <c r="AA1377" i="8" s="1"/>
  <c r="Y1472" i="8"/>
  <c r="AA1472" i="8" s="1"/>
  <c r="AC1472" i="8" s="1"/>
  <c r="Z1472" i="8"/>
  <c r="Y1376" i="8"/>
  <c r="AA1376" i="8" s="1"/>
  <c r="Z1376" i="8"/>
  <c r="AB1376" i="8" s="1"/>
  <c r="U1315" i="8"/>
  <c r="V1315" i="8" s="1"/>
  <c r="X1315" i="8" s="1"/>
  <c r="AE1293" i="8"/>
  <c r="Y1149" i="8"/>
  <c r="AA1149" i="8" s="1"/>
  <c r="AC1149" i="8" s="1"/>
  <c r="Z1149" i="8"/>
  <c r="AD1262" i="8"/>
  <c r="Y1134" i="8"/>
  <c r="AA1134" i="8" s="1"/>
  <c r="Z1134" i="8"/>
  <c r="AB1134" i="8" s="1"/>
  <c r="Y1218" i="8"/>
  <c r="AA1218" i="8" s="1"/>
  <c r="Z1218" i="8"/>
  <c r="AB1218" i="8" s="1"/>
  <c r="Z1144" i="8"/>
  <c r="Y1144" i="8"/>
  <c r="AA1144" i="8" s="1"/>
  <c r="AC1144" i="8" s="1"/>
  <c r="Z1200" i="8"/>
  <c r="Y1200" i="8"/>
  <c r="AA1200" i="8" s="1"/>
  <c r="AC1200" i="8" s="1"/>
  <c r="Z1062" i="8"/>
  <c r="Y1062" i="8"/>
  <c r="AA1062" i="8" s="1"/>
  <c r="AC1062" i="8" s="1"/>
  <c r="Z1085" i="8"/>
  <c r="Y1085" i="8"/>
  <c r="AA1085" i="8" s="1"/>
  <c r="AC1085" i="8" s="1"/>
  <c r="Z1018" i="8"/>
  <c r="AB1018" i="8" s="1"/>
  <c r="Y1018" i="8"/>
  <c r="AA1018" i="8" s="1"/>
  <c r="Z1022" i="8"/>
  <c r="AB1022" i="8" s="1"/>
  <c r="Y1022" i="8"/>
  <c r="AA1022" i="8" s="1"/>
  <c r="Z784" i="8"/>
  <c r="AB784" i="8" s="1"/>
  <c r="Y784" i="8"/>
  <c r="AA784" i="8" s="1"/>
  <c r="Z914" i="8"/>
  <c r="Y914" i="8"/>
  <c r="AA914" i="8" s="1"/>
  <c r="AC914" i="8" s="1"/>
  <c r="Z921" i="8"/>
  <c r="Y921" i="8"/>
  <c r="AA921" i="8" s="1"/>
  <c r="AC921" i="8" s="1"/>
  <c r="Z871" i="8"/>
  <c r="AB871" i="8" s="1"/>
  <c r="Y871" i="8"/>
  <c r="AA871" i="8" s="1"/>
  <c r="Z948" i="8"/>
  <c r="Y948" i="8"/>
  <c r="AA948" i="8" s="1"/>
  <c r="AC948" i="8" s="1"/>
  <c r="Z1007" i="8"/>
  <c r="Y1007" i="8"/>
  <c r="AA1007" i="8" s="1"/>
  <c r="AC1007" i="8" s="1"/>
  <c r="Z780" i="8"/>
  <c r="Y780" i="8"/>
  <c r="AA780" i="8" s="1"/>
  <c r="AC780" i="8" s="1"/>
  <c r="Y769" i="8"/>
  <c r="AA769" i="8" s="1"/>
  <c r="AC769" i="8" s="1"/>
  <c r="Z769" i="8"/>
  <c r="AD616" i="8"/>
  <c r="AE793" i="8"/>
  <c r="AC793" i="8"/>
  <c r="Z706" i="8"/>
  <c r="AB706" i="8" s="1"/>
  <c r="Y706" i="8"/>
  <c r="AA706" i="8" s="1"/>
  <c r="Z574" i="8"/>
  <c r="Y574" i="8"/>
  <c r="AA574" i="8" s="1"/>
  <c r="AC574" i="8" s="1"/>
  <c r="Z870" i="8"/>
  <c r="Y870" i="8"/>
  <c r="AA870" i="8" s="1"/>
  <c r="AC870" i="8" s="1"/>
  <c r="Y714" i="8"/>
  <c r="AA714" i="8" s="1"/>
  <c r="AC714" i="8" s="1"/>
  <c r="Z714" i="8"/>
  <c r="Z581" i="8"/>
  <c r="Y581" i="8"/>
  <c r="AA581" i="8" s="1"/>
  <c r="AC581" i="8" s="1"/>
  <c r="Z509" i="8"/>
  <c r="Y509" i="8"/>
  <c r="AA509" i="8" s="1"/>
  <c r="AC509" i="8" s="1"/>
  <c r="Z473" i="8"/>
  <c r="Y473" i="8"/>
  <c r="AA473" i="8" s="1"/>
  <c r="AC473" i="8" s="1"/>
  <c r="Z389" i="8"/>
  <c r="Y389" i="8"/>
  <c r="AA389" i="8" s="1"/>
  <c r="AC389" i="8" s="1"/>
  <c r="Z561" i="8"/>
  <c r="AB561" i="8" s="1"/>
  <c r="Y561" i="8"/>
  <c r="AA561" i="8" s="1"/>
  <c r="Y700" i="8"/>
  <c r="AA700" i="8" s="1"/>
  <c r="AC700" i="8" s="1"/>
  <c r="Z700" i="8"/>
  <c r="Z659" i="8"/>
  <c r="AB659" i="8" s="1"/>
  <c r="Y659" i="8"/>
  <c r="AA659" i="8" s="1"/>
  <c r="AD505" i="8"/>
  <c r="AB505" i="8"/>
  <c r="AD295" i="8"/>
  <c r="Z600" i="8"/>
  <c r="AB600" i="8" s="1"/>
  <c r="Y600" i="8"/>
  <c r="AA600" i="8" s="1"/>
  <c r="U242" i="8"/>
  <c r="V242" i="8" s="1"/>
  <c r="X242" i="8" s="1"/>
  <c r="U122" i="8"/>
  <c r="V122" i="8" s="1"/>
  <c r="X122" i="8" s="1"/>
  <c r="AD609" i="8"/>
  <c r="AB609" i="8"/>
  <c r="Z519" i="8"/>
  <c r="AB519" i="8" s="1"/>
  <c r="Y519" i="8"/>
  <c r="AA519" i="8" s="1"/>
  <c r="Z368" i="8"/>
  <c r="Y368" i="8"/>
  <c r="AA368" i="8" s="1"/>
  <c r="AC368" i="8" s="1"/>
  <c r="Z293" i="8"/>
  <c r="AB293" i="8" s="1"/>
  <c r="Y293" i="8"/>
  <c r="AA293" i="8" s="1"/>
  <c r="Z136" i="8"/>
  <c r="AB136" i="8" s="1"/>
  <c r="Y136" i="8"/>
  <c r="AA136" i="8" s="1"/>
  <c r="Z190" i="8"/>
  <c r="AB190" i="8" s="1"/>
  <c r="Y190" i="8"/>
  <c r="AA190" i="8" s="1"/>
  <c r="Z204" i="8"/>
  <c r="Y204" i="8"/>
  <c r="AA204" i="8" s="1"/>
  <c r="AC204" i="8" s="1"/>
  <c r="AD2453" i="8"/>
  <c r="AA2453" i="8"/>
  <c r="AD2465" i="8"/>
  <c r="AA2465" i="8"/>
  <c r="Z4" i="8"/>
  <c r="AB4" i="8" s="1"/>
  <c r="Y4" i="8"/>
  <c r="AA4" i="8" s="1"/>
  <c r="Z288" i="8"/>
  <c r="Y288" i="8"/>
  <c r="AA288" i="8" s="1"/>
  <c r="AC288" i="8" s="1"/>
  <c r="Z196" i="8"/>
  <c r="Y196" i="8"/>
  <c r="AA196" i="8" s="1"/>
  <c r="AC196" i="8" s="1"/>
  <c r="Z261" i="8"/>
  <c r="AB261" i="8" s="1"/>
  <c r="Y261" i="8"/>
  <c r="AA261" i="8" s="1"/>
  <c r="Z246" i="8"/>
  <c r="AB246" i="8" s="1"/>
  <c r="Y246" i="8"/>
  <c r="AA246" i="8" s="1"/>
  <c r="Z91" i="8"/>
  <c r="AB91" i="8" s="1"/>
  <c r="Y91" i="8"/>
  <c r="AA91" i="8" s="1"/>
  <c r="AD74" i="8"/>
  <c r="AB74" i="8"/>
  <c r="AE62" i="8"/>
  <c r="AC62" i="8"/>
  <c r="Y654" i="8"/>
  <c r="AA654" i="8" s="1"/>
  <c r="AC654" i="8" s="1"/>
  <c r="Z654" i="8"/>
  <c r="Z776" i="8"/>
  <c r="Y776" i="8"/>
  <c r="AA776" i="8" s="1"/>
  <c r="AC776" i="8" s="1"/>
  <c r="Z603" i="8"/>
  <c r="Y603" i="8"/>
  <c r="AA603" i="8" s="1"/>
  <c r="AC603" i="8" s="1"/>
  <c r="Z450" i="8"/>
  <c r="Y450" i="8"/>
  <c r="AA450" i="8" s="1"/>
  <c r="AC450" i="8" s="1"/>
  <c r="Z500" i="8"/>
  <c r="Y500" i="8"/>
  <c r="AA500" i="8" s="1"/>
  <c r="AC500" i="8" s="1"/>
  <c r="Z420" i="8"/>
  <c r="Y420" i="8"/>
  <c r="AA420" i="8" s="1"/>
  <c r="AC420" i="8" s="1"/>
  <c r="Z837" i="8"/>
  <c r="AB837" i="8" s="1"/>
  <c r="Y837" i="8"/>
  <c r="AA837" i="8" s="1"/>
  <c r="Z386" i="8"/>
  <c r="Y386" i="8"/>
  <c r="AA386" i="8" s="1"/>
  <c r="AC386" i="8" s="1"/>
  <c r="Z455" i="8"/>
  <c r="AB455" i="8" s="1"/>
  <c r="Y455" i="8"/>
  <c r="AA455" i="8" s="1"/>
  <c r="Z419" i="8"/>
  <c r="Y419" i="8"/>
  <c r="AA419" i="8" s="1"/>
  <c r="AC419" i="8" s="1"/>
  <c r="Y124" i="8"/>
  <c r="AA124" i="8" s="1"/>
  <c r="AC124" i="8" s="1"/>
  <c r="Z124" i="8"/>
  <c r="Z426" i="8"/>
  <c r="Y426" i="8"/>
  <c r="AA426" i="8" s="1"/>
  <c r="AC426" i="8" s="1"/>
  <c r="U230" i="8"/>
  <c r="V230" i="8" s="1"/>
  <c r="X230" i="8" s="1"/>
  <c r="Z414" i="8"/>
  <c r="AB414" i="8" s="1"/>
  <c r="Y414" i="8"/>
  <c r="AA414" i="8" s="1"/>
  <c r="Y349" i="8"/>
  <c r="AA349" i="8" s="1"/>
  <c r="AC349" i="8" s="1"/>
  <c r="Z349" i="8"/>
  <c r="Z518" i="8"/>
  <c r="Y518" i="8"/>
  <c r="AA518" i="8" s="1"/>
  <c r="AC518" i="8" s="1"/>
  <c r="Z439" i="8"/>
  <c r="Y439" i="8"/>
  <c r="AA439" i="8" s="1"/>
  <c r="AC439" i="8" s="1"/>
  <c r="Z476" i="8"/>
  <c r="AB476" i="8" s="1"/>
  <c r="Y476" i="8"/>
  <c r="AA476" i="8" s="1"/>
  <c r="Z197" i="8"/>
  <c r="Y197" i="8"/>
  <c r="AA197" i="8" s="1"/>
  <c r="AC197" i="8" s="1"/>
  <c r="Z125" i="8"/>
  <c r="Y125" i="8"/>
  <c r="AA125" i="8" s="1"/>
  <c r="AC125" i="8" s="1"/>
  <c r="Z203" i="8"/>
  <c r="Y203" i="8"/>
  <c r="AA203" i="8" s="1"/>
  <c r="AC203" i="8" s="1"/>
  <c r="AB333" i="8"/>
  <c r="AD333" i="8"/>
  <c r="Z18" i="8"/>
  <c r="Y18" i="8"/>
  <c r="AA18" i="8" s="1"/>
  <c r="AC18" i="8" s="1"/>
  <c r="Z77" i="8"/>
  <c r="Y77" i="8"/>
  <c r="AA77" i="8" s="1"/>
  <c r="AC77" i="8" s="1"/>
  <c r="Z29" i="8"/>
  <c r="Y29" i="8"/>
  <c r="AA29" i="8" s="1"/>
  <c r="AC29" i="8" s="1"/>
  <c r="AD2449" i="8"/>
  <c r="AA2449" i="8"/>
  <c r="AD2461" i="8"/>
  <c r="AA2461" i="8"/>
  <c r="Z306" i="8"/>
  <c r="Y306" i="8"/>
  <c r="AA306" i="8" s="1"/>
  <c r="AC306" i="8" s="1"/>
  <c r="AD233" i="8"/>
  <c r="AC272" i="8"/>
  <c r="AE272" i="8"/>
  <c r="Z188" i="8"/>
  <c r="Y188" i="8"/>
  <c r="AA188" i="8" s="1"/>
  <c r="AC188" i="8" s="1"/>
  <c r="AE56" i="8"/>
  <c r="AD86" i="8"/>
  <c r="AB86" i="8"/>
  <c r="Z2401" i="8"/>
  <c r="AB2401" i="8" s="1"/>
  <c r="Y2401" i="8"/>
  <c r="AA2401" i="8" s="1"/>
  <c r="Z2348" i="8"/>
  <c r="Y2348" i="8"/>
  <c r="AA2348" i="8" s="1"/>
  <c r="AC2348" i="8" s="1"/>
  <c r="Y2371" i="8"/>
  <c r="AA2371" i="8" s="1"/>
  <c r="AC2371" i="8" s="1"/>
  <c r="Z2371" i="8"/>
  <c r="Z2342" i="8"/>
  <c r="AB2342" i="8" s="1"/>
  <c r="Y2342" i="8"/>
  <c r="AA2342" i="8" s="1"/>
  <c r="Z2242" i="8"/>
  <c r="AB2242" i="8" s="1"/>
  <c r="Y2242" i="8"/>
  <c r="AA2242" i="8" s="1"/>
  <c r="Z2241" i="8"/>
  <c r="Y2241" i="8"/>
  <c r="AA2241" i="8" s="1"/>
  <c r="AC2241" i="8" s="1"/>
  <c r="Z2220" i="8"/>
  <c r="Y2220" i="8"/>
  <c r="AA2220" i="8" s="1"/>
  <c r="AC2220" i="8" s="1"/>
  <c r="AE2349" i="8"/>
  <c r="U2248" i="8"/>
  <c r="V2248" i="8" s="1"/>
  <c r="X2248" i="8" s="1"/>
  <c r="Z2247" i="8"/>
  <c r="Y2247" i="8"/>
  <c r="AA2247" i="8" s="1"/>
  <c r="AC2247" i="8" s="1"/>
  <c r="Z2200" i="8"/>
  <c r="Y2200" i="8"/>
  <c r="AA2200" i="8" s="1"/>
  <c r="AC2200" i="8" s="1"/>
  <c r="AC2213" i="8"/>
  <c r="AE2213" i="8"/>
  <c r="Z2258" i="8"/>
  <c r="Y2258" i="8"/>
  <c r="AA2258" i="8" s="1"/>
  <c r="AC2258" i="8" s="1"/>
  <c r="AC2126" i="8"/>
  <c r="AE2126" i="8"/>
  <c r="Z2080" i="8"/>
  <c r="Y2080" i="8"/>
  <c r="AA2080" i="8" s="1"/>
  <c r="AC2080" i="8" s="1"/>
  <c r="Z2044" i="8"/>
  <c r="AB2044" i="8" s="1"/>
  <c r="Y2044" i="8"/>
  <c r="AA2044" i="8" s="1"/>
  <c r="Z2067" i="8"/>
  <c r="Y2067" i="8"/>
  <c r="AA2067" i="8" s="1"/>
  <c r="AC2067" i="8" s="1"/>
  <c r="Z2031" i="8"/>
  <c r="AB2031" i="8" s="1"/>
  <c r="Y2031" i="8"/>
  <c r="AA2031" i="8" s="1"/>
  <c r="AC2162" i="8"/>
  <c r="AE2162" i="8"/>
  <c r="Z2008" i="8"/>
  <c r="Y2008" i="8"/>
  <c r="AA2008" i="8" s="1"/>
  <c r="AC2008" i="8" s="1"/>
  <c r="Z2002" i="8"/>
  <c r="AB2002" i="8" s="1"/>
  <c r="Y2002" i="8"/>
  <c r="AA2002" i="8" s="1"/>
  <c r="Z1849" i="8"/>
  <c r="AB1849" i="8" s="1"/>
  <c r="Y1849" i="8"/>
  <c r="AA1849" i="8" s="1"/>
  <c r="Z1871" i="8"/>
  <c r="AB1871" i="8" s="1"/>
  <c r="Y1871" i="8"/>
  <c r="AA1871" i="8" s="1"/>
  <c r="Y1763" i="8"/>
  <c r="AA1763" i="8" s="1"/>
  <c r="Z1763" i="8"/>
  <c r="AB1763" i="8" s="1"/>
  <c r="Z1887" i="8"/>
  <c r="AB1887" i="8" s="1"/>
  <c r="Y1887" i="8"/>
  <c r="AA1887" i="8" s="1"/>
  <c r="AC1974" i="8"/>
  <c r="AE1974" i="8"/>
  <c r="Z1785" i="8"/>
  <c r="Y1785" i="8"/>
  <c r="AA1785" i="8" s="1"/>
  <c r="AC1785" i="8" s="1"/>
  <c r="AE1921" i="8"/>
  <c r="AE1812" i="8"/>
  <c r="Z1655" i="8"/>
  <c r="Y1655" i="8"/>
  <c r="AA1655" i="8" s="1"/>
  <c r="AC1655" i="8" s="1"/>
  <c r="Z1629" i="8"/>
  <c r="Y1629" i="8"/>
  <c r="AA1629" i="8" s="1"/>
  <c r="AC1629" i="8" s="1"/>
  <c r="Z1688" i="8"/>
  <c r="Y1688" i="8"/>
  <c r="AA1688" i="8" s="1"/>
  <c r="AC1688" i="8" s="1"/>
  <c r="AD1645" i="8"/>
  <c r="Z1511" i="8"/>
  <c r="Y1511" i="8"/>
  <c r="AA1511" i="8" s="1"/>
  <c r="AC1511" i="8" s="1"/>
  <c r="Y1463" i="8"/>
  <c r="AA1463" i="8" s="1"/>
  <c r="AC1463" i="8" s="1"/>
  <c r="Z1463" i="8"/>
  <c r="Z1564" i="8"/>
  <c r="Y1564" i="8"/>
  <c r="AA1564" i="8" s="1"/>
  <c r="AC1564" i="8" s="1"/>
  <c r="Z1662" i="8"/>
  <c r="Y1662" i="8"/>
  <c r="AA1662" i="8" s="1"/>
  <c r="AC1662" i="8" s="1"/>
  <c r="Z1465" i="8"/>
  <c r="Y1465" i="8"/>
  <c r="AA1465" i="8" s="1"/>
  <c r="AC1465" i="8" s="1"/>
  <c r="Z1439" i="8"/>
  <c r="AB1439" i="8" s="1"/>
  <c r="Y1439" i="8"/>
  <c r="AA1439" i="8" s="1"/>
  <c r="Z1391" i="8"/>
  <c r="Y1391" i="8"/>
  <c r="AA1391" i="8" s="1"/>
  <c r="AC1391" i="8" s="1"/>
  <c r="Z1366" i="8"/>
  <c r="AB1366" i="8" s="1"/>
  <c r="Y1366" i="8"/>
  <c r="AA1366" i="8" s="1"/>
  <c r="Z1365" i="8"/>
  <c r="Y1365" i="8"/>
  <c r="AA1365" i="8" s="1"/>
  <c r="AC1365" i="8" s="1"/>
  <c r="Z1329" i="8"/>
  <c r="AB1329" i="8" s="1"/>
  <c r="Y1329" i="8"/>
  <c r="AA1329" i="8" s="1"/>
  <c r="Z1286" i="8"/>
  <c r="Y1286" i="8"/>
  <c r="AA1286" i="8" s="1"/>
  <c r="AC1286" i="8" s="1"/>
  <c r="Z1241" i="8"/>
  <c r="Y1241" i="8"/>
  <c r="AA1241" i="8" s="1"/>
  <c r="AC1241" i="8" s="1"/>
  <c r="Z1185" i="8"/>
  <c r="AB1185" i="8" s="1"/>
  <c r="Y1185" i="8"/>
  <c r="AA1185" i="8" s="1"/>
  <c r="AE1285" i="8"/>
  <c r="Z1242" i="8"/>
  <c r="AB1242" i="8" s="1"/>
  <c r="Y1242" i="8"/>
  <c r="AA1242" i="8" s="1"/>
  <c r="AE1207" i="8"/>
  <c r="AD1188" i="8"/>
  <c r="Z1148" i="8"/>
  <c r="Y1148" i="8"/>
  <c r="AA1148" i="8" s="1"/>
  <c r="AC1148" i="8" s="1"/>
  <c r="Z1029" i="8"/>
  <c r="Y1029" i="8"/>
  <c r="AA1029" i="8" s="1"/>
  <c r="AC1029" i="8" s="1"/>
  <c r="AE1032" i="8"/>
  <c r="Z1028" i="8"/>
  <c r="Y1028" i="8"/>
  <c r="AA1028" i="8" s="1"/>
  <c r="AC1028" i="8" s="1"/>
  <c r="Z1003" i="8"/>
  <c r="Y1003" i="8"/>
  <c r="AA1003" i="8" s="1"/>
  <c r="AC1003" i="8" s="1"/>
  <c r="Z909" i="8"/>
  <c r="Y909" i="8"/>
  <c r="AA909" i="8" s="1"/>
  <c r="AC909" i="8" s="1"/>
  <c r="Z881" i="8"/>
  <c r="Y881" i="8"/>
  <c r="AA881" i="8" s="1"/>
  <c r="AC881" i="8" s="1"/>
  <c r="AC1047" i="8"/>
  <c r="AE1047" i="8"/>
  <c r="AD1131" i="8"/>
  <c r="AB1131" i="8"/>
  <c r="Z823" i="8"/>
  <c r="Y823" i="8"/>
  <c r="AA823" i="8" s="1"/>
  <c r="AC823" i="8" s="1"/>
  <c r="Z826" i="8"/>
  <c r="Y826" i="8"/>
  <c r="AA826" i="8" s="1"/>
  <c r="AC826" i="8" s="1"/>
  <c r="AD992" i="8"/>
  <c r="U614" i="8"/>
  <c r="V614" i="8" s="1"/>
  <c r="X614" i="8" s="1"/>
  <c r="Z848" i="8"/>
  <c r="Y848" i="8"/>
  <c r="AA848" i="8" s="1"/>
  <c r="AC848" i="8" s="1"/>
  <c r="U612" i="8"/>
  <c r="V612" i="8" s="1"/>
  <c r="X612" i="8" s="1"/>
  <c r="Z754" i="8"/>
  <c r="AB754" i="8" s="1"/>
  <c r="Y754" i="8"/>
  <c r="AA754" i="8" s="1"/>
  <c r="Z647" i="8"/>
  <c r="Y647" i="8"/>
  <c r="AA647" i="8" s="1"/>
  <c r="AC647" i="8" s="1"/>
  <c r="Z731" i="8"/>
  <c r="AB731" i="8" s="1"/>
  <c r="Y731" i="8"/>
  <c r="AA731" i="8" s="1"/>
  <c r="Z611" i="8"/>
  <c r="AB611" i="8" s="1"/>
  <c r="Y611" i="8"/>
  <c r="AA611" i="8" s="1"/>
  <c r="Z510" i="8"/>
  <c r="Y510" i="8"/>
  <c r="AA510" i="8" s="1"/>
  <c r="AC510" i="8" s="1"/>
  <c r="U218" i="8"/>
  <c r="V218" i="8" s="1"/>
  <c r="X218" i="8" s="1"/>
  <c r="AD408" i="8"/>
  <c r="AD882" i="8"/>
  <c r="AB882" i="8"/>
  <c r="Z317" i="8"/>
  <c r="Y317" i="8"/>
  <c r="AA317" i="8" s="1"/>
  <c r="AC317" i="8" s="1"/>
  <c r="Z113" i="8"/>
  <c r="AB113" i="8" s="1"/>
  <c r="Y113" i="8"/>
  <c r="AA113" i="8" s="1"/>
  <c r="Z202" i="8"/>
  <c r="Y202" i="8"/>
  <c r="AA202" i="8" s="1"/>
  <c r="AC202" i="8" s="1"/>
  <c r="U90" i="8"/>
  <c r="V90" i="8" s="1"/>
  <c r="X90" i="8" s="1"/>
  <c r="Z54" i="8"/>
  <c r="Y54" i="8"/>
  <c r="AA54" i="8" s="1"/>
  <c r="AC54" i="8" s="1"/>
  <c r="AD318" i="8"/>
  <c r="AB318" i="8"/>
  <c r="AD2451" i="8"/>
  <c r="AA2451" i="8"/>
  <c r="AD2463" i="8"/>
  <c r="AA2463" i="8"/>
  <c r="AD119" i="8"/>
  <c r="AB119" i="8"/>
  <c r="Z768" i="8"/>
  <c r="AB768" i="8" s="1"/>
  <c r="Y768" i="8"/>
  <c r="AA768" i="8" s="1"/>
  <c r="Z312" i="8"/>
  <c r="Y312" i="8"/>
  <c r="AA312" i="8" s="1"/>
  <c r="AC312" i="8" s="1"/>
  <c r="Z234" i="8"/>
  <c r="AB234" i="8" s="1"/>
  <c r="Y234" i="8"/>
  <c r="AA234" i="8" s="1"/>
  <c r="Z43" i="8"/>
  <c r="Y43" i="8"/>
  <c r="AA43" i="8" s="1"/>
  <c r="AC43" i="8" s="1"/>
  <c r="Z104" i="8"/>
  <c r="Y104" i="8"/>
  <c r="AA104" i="8" s="1"/>
  <c r="AC104" i="8" s="1"/>
  <c r="AD25" i="8"/>
  <c r="Y98" i="8"/>
  <c r="AA98" i="8" s="1"/>
  <c r="AC98" i="8" s="1"/>
  <c r="Z98" i="8"/>
  <c r="AE13" i="8"/>
  <c r="AC13" i="8"/>
  <c r="Z651" i="8"/>
  <c r="AB651" i="8" s="1"/>
  <c r="Y651" i="8"/>
  <c r="AA651" i="8" s="1"/>
  <c r="Z354" i="8"/>
  <c r="Y354" i="8"/>
  <c r="AA354" i="8" s="1"/>
  <c r="AC354" i="8" s="1"/>
  <c r="Z487" i="8"/>
  <c r="Y487" i="8"/>
  <c r="AA487" i="8" s="1"/>
  <c r="AC487" i="8" s="1"/>
  <c r="Z515" i="8"/>
  <c r="Y515" i="8"/>
  <c r="AA515" i="8" s="1"/>
  <c r="AC515" i="8" s="1"/>
  <c r="Z512" i="8"/>
  <c r="Y512" i="8"/>
  <c r="AA512" i="8" s="1"/>
  <c r="AC512" i="8" s="1"/>
  <c r="Z358" i="8"/>
  <c r="AB358" i="8" s="1"/>
  <c r="Y358" i="8"/>
  <c r="AA358" i="8" s="1"/>
  <c r="Z720" i="8"/>
  <c r="Y720" i="8"/>
  <c r="AA720" i="8" s="1"/>
  <c r="AC720" i="8" s="1"/>
  <c r="AE657" i="8"/>
  <c r="AC657" i="8"/>
  <c r="Z407" i="8"/>
  <c r="Y407" i="8"/>
  <c r="AA407" i="8" s="1"/>
  <c r="AC407" i="8" s="1"/>
  <c r="AD480" i="8"/>
  <c r="AB480" i="8"/>
  <c r="Z404" i="8"/>
  <c r="AB404" i="8" s="1"/>
  <c r="Y404" i="8"/>
  <c r="AA404" i="8" s="1"/>
  <c r="Z760" i="8"/>
  <c r="AB760" i="8" s="1"/>
  <c r="Y760" i="8"/>
  <c r="AA760" i="8" s="1"/>
  <c r="Z327" i="8"/>
  <c r="AB327" i="8" s="1"/>
  <c r="Y327" i="8"/>
  <c r="AA327" i="8" s="1"/>
  <c r="Z411" i="8"/>
  <c r="AB411" i="8" s="1"/>
  <c r="Y411" i="8"/>
  <c r="AA411" i="8" s="1"/>
  <c r="Z348" i="8"/>
  <c r="AB348" i="8" s="1"/>
  <c r="Y348" i="8"/>
  <c r="AA348" i="8" s="1"/>
  <c r="Z257" i="8"/>
  <c r="Y257" i="8"/>
  <c r="AA257" i="8" s="1"/>
  <c r="AC257" i="8" s="1"/>
  <c r="Z494" i="8"/>
  <c r="AB494" i="8" s="1"/>
  <c r="Y494" i="8"/>
  <c r="AA494" i="8" s="1"/>
  <c r="Y135" i="8"/>
  <c r="AA135" i="8" s="1"/>
  <c r="AC135" i="8" s="1"/>
  <c r="Z135" i="8"/>
  <c r="Y241" i="8"/>
  <c r="AA241" i="8" s="1"/>
  <c r="Z241" i="8"/>
  <c r="AB241" i="8" s="1"/>
  <c r="Z308" i="8"/>
  <c r="AB308" i="8" s="1"/>
  <c r="Y308" i="8"/>
  <c r="AA308" i="8" s="1"/>
  <c r="Z286" i="8"/>
  <c r="Y286" i="8"/>
  <c r="AA286" i="8" s="1"/>
  <c r="AC286" i="8" s="1"/>
  <c r="AD2456" i="8"/>
  <c r="AA2456" i="8"/>
  <c r="AE438" i="8"/>
  <c r="AC438" i="8"/>
  <c r="Z296" i="8"/>
  <c r="Y296" i="8"/>
  <c r="AA296" i="8" s="1"/>
  <c r="Z198" i="8"/>
  <c r="AB198" i="8" s="1"/>
  <c r="Y198" i="8"/>
  <c r="AA198" i="8" s="1"/>
  <c r="Z191" i="8"/>
  <c r="Y191" i="8"/>
  <c r="AA191" i="8" s="1"/>
  <c r="AC191" i="8" s="1"/>
  <c r="AE211" i="8"/>
  <c r="Z32" i="8"/>
  <c r="Y32" i="8"/>
  <c r="AA32" i="8" s="1"/>
  <c r="AC32" i="8" s="1"/>
  <c r="AD20" i="8"/>
  <c r="J2187" i="5"/>
  <c r="J2190" i="5"/>
  <c r="J2193" i="5"/>
  <c r="J2199" i="5"/>
  <c r="K2201" i="5"/>
  <c r="J2202" i="5"/>
  <c r="J2205" i="5"/>
  <c r="J2211" i="5"/>
  <c r="K2213" i="5"/>
  <c r="J2214" i="5"/>
  <c r="J2217" i="5"/>
  <c r="J2223" i="5"/>
  <c r="K2225" i="5"/>
  <c r="J2226" i="5"/>
  <c r="J2229" i="5"/>
  <c r="J2235" i="5"/>
  <c r="K2237" i="5"/>
  <c r="J2238" i="5"/>
  <c r="J2241" i="5"/>
  <c r="J2247" i="5"/>
  <c r="K2249" i="5"/>
  <c r="J2250" i="5"/>
  <c r="J2253" i="5"/>
  <c r="J2259" i="5"/>
  <c r="K2261" i="5"/>
  <c r="J2262" i="5"/>
  <c r="J2265" i="5"/>
  <c r="J2271" i="5"/>
  <c r="K2273" i="5"/>
  <c r="J2274" i="5"/>
  <c r="J2277" i="5"/>
  <c r="J2283" i="5"/>
  <c r="K2285" i="5"/>
  <c r="J2286" i="5"/>
  <c r="J2289" i="5"/>
  <c r="J2295" i="5"/>
  <c r="K2297" i="5"/>
  <c r="J2298" i="5"/>
  <c r="J2301" i="5"/>
  <c r="J2307" i="5"/>
  <c r="J2309" i="5"/>
  <c r="J2310" i="5"/>
  <c r="M2313" i="5"/>
  <c r="J2319" i="5"/>
  <c r="K2321" i="5"/>
  <c r="J2325" i="5"/>
  <c r="K2327" i="5"/>
  <c r="J2331" i="5"/>
  <c r="K2333" i="5"/>
  <c r="J2337" i="5"/>
  <c r="K2339" i="5"/>
  <c r="J2343" i="5"/>
  <c r="K2345" i="5"/>
  <c r="J2349" i="5"/>
  <c r="K2351" i="5"/>
  <c r="J2355" i="5"/>
  <c r="K2357" i="5"/>
  <c r="J2361" i="5"/>
  <c r="K2363" i="5"/>
  <c r="J2367" i="5"/>
  <c r="K2369" i="5"/>
  <c r="J2373" i="5"/>
  <c r="K2375" i="5"/>
  <c r="J2379" i="5"/>
  <c r="K2381" i="5"/>
  <c r="K2385" i="5"/>
  <c r="J2387" i="5"/>
  <c r="K2391" i="5"/>
  <c r="J2393" i="5"/>
  <c r="L2394" i="5"/>
  <c r="M2395" i="5"/>
  <c r="K2397" i="5"/>
  <c r="J2398" i="5"/>
  <c r="K2399" i="5"/>
  <c r="M2401" i="5"/>
  <c r="K2403" i="5"/>
  <c r="J2404" i="5"/>
  <c r="J2405" i="5"/>
  <c r="J2406" i="5"/>
  <c r="M2407" i="5"/>
  <c r="K2409" i="5"/>
  <c r="J2411" i="5"/>
  <c r="L2412" i="5"/>
  <c r="M2413" i="5"/>
  <c r="K2415" i="5"/>
  <c r="J2416" i="5"/>
  <c r="K2417" i="5"/>
  <c r="M2419" i="5"/>
  <c r="K2421" i="5"/>
  <c r="J2422" i="5"/>
  <c r="J2423" i="5"/>
  <c r="J2424" i="5"/>
  <c r="M2425" i="5"/>
  <c r="K2427" i="5"/>
  <c r="J2429" i="5"/>
  <c r="J2430" i="5"/>
  <c r="K2431" i="5"/>
  <c r="J2433" i="5"/>
  <c r="K2434" i="5"/>
  <c r="J2435" i="5"/>
  <c r="J2436" i="5"/>
  <c r="K2437" i="5"/>
  <c r="J2439" i="5"/>
  <c r="K2440" i="5"/>
  <c r="J2441" i="5"/>
  <c r="J2442" i="5"/>
  <c r="K2443" i="5"/>
  <c r="AC232" i="8" l="1"/>
  <c r="AE232" i="8"/>
  <c r="AC1162" i="8"/>
  <c r="AE1162" i="8"/>
  <c r="AB1618" i="8"/>
  <c r="AD1618" i="8"/>
  <c r="Z1690" i="8"/>
  <c r="AB1690" i="8" s="1"/>
  <c r="Y1690" i="8"/>
  <c r="AA1690" i="8" s="1"/>
  <c r="AB1186" i="8"/>
  <c r="AD1186" i="8"/>
  <c r="Z2294" i="8"/>
  <c r="AB2294" i="8" s="1"/>
  <c r="AB2337" i="8"/>
  <c r="AD2337" i="8"/>
  <c r="AB172" i="8"/>
  <c r="AD172" i="8"/>
  <c r="AC1935" i="8"/>
  <c r="AE1935" i="8"/>
  <c r="AC2013" i="8"/>
  <c r="AE2013" i="8"/>
  <c r="AB268" i="8"/>
  <c r="AD268" i="8"/>
  <c r="AB1552" i="8"/>
  <c r="AD1552" i="8"/>
  <c r="AB208" i="8"/>
  <c r="AD208" i="8"/>
  <c r="Z1936" i="8"/>
  <c r="AB1936" i="8" s="1"/>
  <c r="Y1936" i="8"/>
  <c r="AA1936" i="8" s="1"/>
  <c r="AC244" i="8"/>
  <c r="AE244" i="8"/>
  <c r="AC2230" i="8"/>
  <c r="AE2230" i="8"/>
  <c r="AB256" i="8"/>
  <c r="AD256" i="8"/>
  <c r="AD2206" i="8"/>
  <c r="AB2206" i="8"/>
  <c r="AD54" i="8"/>
  <c r="AB54" i="8"/>
  <c r="AB1662" i="8"/>
  <c r="AD1662" i="8"/>
  <c r="AD574" i="8"/>
  <c r="AB574" i="8"/>
  <c r="AD1739" i="8"/>
  <c r="AB1739" i="8"/>
  <c r="AB1225" i="8"/>
  <c r="AD1225" i="8"/>
  <c r="AC41" i="8"/>
  <c r="U2463" i="8"/>
  <c r="T2463" i="8" s="1"/>
  <c r="Z2463" i="8" s="1"/>
  <c r="AD762" i="8"/>
  <c r="AB762" i="8"/>
  <c r="AD1039" i="8"/>
  <c r="AB1039" i="8"/>
  <c r="AB2339" i="8"/>
  <c r="AD2339" i="8"/>
  <c r="AC1129" i="8"/>
  <c r="AE1129" i="8"/>
  <c r="AB2176" i="8"/>
  <c r="AD2176" i="8"/>
  <c r="AB594" i="8"/>
  <c r="AD594" i="8"/>
  <c r="AD650" i="8"/>
  <c r="AB650" i="8"/>
  <c r="AB401" i="8"/>
  <c r="AD401" i="8"/>
  <c r="AB903" i="8"/>
  <c r="AD903" i="8"/>
  <c r="AC1503" i="8"/>
  <c r="AE1503" i="8"/>
  <c r="AC1703" i="8"/>
  <c r="AE1703" i="8"/>
  <c r="AC2266" i="8"/>
  <c r="AE2266" i="8"/>
  <c r="AC11" i="8"/>
  <c r="AC448" i="8"/>
  <c r="AE448" i="8"/>
  <c r="AB296" i="8"/>
  <c r="AD296" i="8"/>
  <c r="AE768" i="8"/>
  <c r="AC768" i="8"/>
  <c r="AB420" i="8"/>
  <c r="AD420" i="8"/>
  <c r="AD288" i="8"/>
  <c r="AB288" i="8"/>
  <c r="AB948" i="8"/>
  <c r="AD948" i="8"/>
  <c r="Z1447" i="8"/>
  <c r="Y1447" i="8"/>
  <c r="AA1447" i="8" s="1"/>
  <c r="AC1447" i="8" s="1"/>
  <c r="AB2281" i="8"/>
  <c r="AD2281" i="8"/>
  <c r="AB443" i="8"/>
  <c r="AD443" i="8"/>
  <c r="AD590" i="8"/>
  <c r="AB590" i="8"/>
  <c r="AB1159" i="8"/>
  <c r="AD1159" i="8"/>
  <c r="AC953" i="8"/>
  <c r="AE953" i="8"/>
  <c r="AC1361" i="8"/>
  <c r="AE1361" i="8"/>
  <c r="AB1489" i="8"/>
  <c r="AD1489" i="8"/>
  <c r="AB1581" i="8"/>
  <c r="AD1581" i="8"/>
  <c r="AB41" i="8"/>
  <c r="AD41" i="8"/>
  <c r="AD901" i="8"/>
  <c r="AB901" i="8"/>
  <c r="AC494" i="8"/>
  <c r="AE494" i="8"/>
  <c r="AC404" i="8"/>
  <c r="AE404" i="8"/>
  <c r="AD98" i="8"/>
  <c r="AB98" i="8"/>
  <c r="AC611" i="8"/>
  <c r="AE611" i="8"/>
  <c r="AB909" i="8"/>
  <c r="AD909" i="8"/>
  <c r="AE1242" i="8"/>
  <c r="AC1242" i="8"/>
  <c r="AB1365" i="8"/>
  <c r="AD1365" i="8"/>
  <c r="AB1564" i="8"/>
  <c r="AD1564" i="8"/>
  <c r="AB2067" i="8"/>
  <c r="AD2067" i="8"/>
  <c r="AB2200" i="8"/>
  <c r="AD2200" i="8"/>
  <c r="AB77" i="8"/>
  <c r="AD77" i="8"/>
  <c r="AB124" i="8"/>
  <c r="AD124" i="8"/>
  <c r="AE4" i="8"/>
  <c r="AC4" i="8"/>
  <c r="U2450" i="8"/>
  <c r="T2450" i="8" s="1"/>
  <c r="Z2450" i="8" s="1"/>
  <c r="AC293" i="8"/>
  <c r="AE293" i="8"/>
  <c r="AB473" i="8"/>
  <c r="AD473" i="8"/>
  <c r="AC871" i="8"/>
  <c r="AE871" i="8"/>
  <c r="AB1369" i="8"/>
  <c r="AD1369" i="8"/>
  <c r="AC1558" i="8"/>
  <c r="AE1558" i="8"/>
  <c r="AC2253" i="8"/>
  <c r="AE2253" i="8"/>
  <c r="AC8" i="8"/>
  <c r="AE8" i="8"/>
  <c r="AC671" i="8"/>
  <c r="AE671" i="8"/>
  <c r="AB702" i="8"/>
  <c r="AD702" i="8"/>
  <c r="AC796" i="8"/>
  <c r="AE796" i="8"/>
  <c r="AB1211" i="8"/>
  <c r="AD1211" i="8"/>
  <c r="AC1832" i="8"/>
  <c r="AE1832" i="8"/>
  <c r="AB111" i="8"/>
  <c r="AD111" i="8"/>
  <c r="Z422" i="8"/>
  <c r="Y422" i="8"/>
  <c r="AA422" i="8" s="1"/>
  <c r="AC422" i="8" s="1"/>
  <c r="AB597" i="8"/>
  <c r="AD597" i="8"/>
  <c r="AB1264" i="8"/>
  <c r="AD1264" i="8"/>
  <c r="AC1319" i="8"/>
  <c r="AE1319" i="8"/>
  <c r="AC670" i="8"/>
  <c r="AE670" i="8"/>
  <c r="AC1119" i="8"/>
  <c r="AE1119" i="8"/>
  <c r="AB1587" i="8"/>
  <c r="AD1587" i="8"/>
  <c r="AB2335" i="8"/>
  <c r="AD2335" i="8"/>
  <c r="AB19" i="8"/>
  <c r="AD19" i="8"/>
  <c r="AB309" i="8"/>
  <c r="AD309" i="8"/>
  <c r="Z434" i="8"/>
  <c r="Y434" i="8"/>
  <c r="AA434" i="8" s="1"/>
  <c r="AC434" i="8" s="1"/>
  <c r="AB967" i="8"/>
  <c r="AD967" i="8"/>
  <c r="AB1338" i="8"/>
  <c r="AD1338" i="8"/>
  <c r="AB1415" i="8"/>
  <c r="AD1415" i="8"/>
  <c r="AC1608" i="8"/>
  <c r="AE1608" i="8"/>
  <c r="AB1863" i="8"/>
  <c r="AD1863" i="8"/>
  <c r="AC1972" i="8"/>
  <c r="AE1972" i="8"/>
  <c r="AC2199" i="8"/>
  <c r="AE2199" i="8"/>
  <c r="AB2296" i="8"/>
  <c r="AD2296" i="8"/>
  <c r="AC44" i="8"/>
  <c r="AE44" i="8"/>
  <c r="AC641" i="8"/>
  <c r="AE641" i="8"/>
  <c r="AB367" i="8"/>
  <c r="AD367" i="8"/>
  <c r="AD78" i="8"/>
  <c r="AB78" i="8"/>
  <c r="AB1747" i="8"/>
  <c r="AD1747" i="8"/>
  <c r="AC2068" i="8"/>
  <c r="AE2068" i="8"/>
  <c r="AD2318" i="8"/>
  <c r="AB2318" i="8"/>
  <c r="Z2347" i="8"/>
  <c r="Y2347" i="8"/>
  <c r="AA2347" i="8" s="1"/>
  <c r="AC2347" i="8" s="1"/>
  <c r="AC201" i="8"/>
  <c r="AE201" i="8"/>
  <c r="Z995" i="8"/>
  <c r="AB995" i="8" s="1"/>
  <c r="Y995" i="8"/>
  <c r="AA995" i="8" s="1"/>
  <c r="AC904" i="8"/>
  <c r="AE904" i="8"/>
  <c r="AB1437" i="8"/>
  <c r="AD1437" i="8"/>
  <c r="AB1756" i="8"/>
  <c r="AD1756" i="8"/>
  <c r="AC264" i="8"/>
  <c r="AE264" i="8"/>
  <c r="AE346" i="8"/>
  <c r="AC346" i="8"/>
  <c r="AB442" i="8"/>
  <c r="AD442" i="8"/>
  <c r="AC584" i="8"/>
  <c r="AE584" i="8"/>
  <c r="AC866" i="8"/>
  <c r="AE866" i="8"/>
  <c r="AD275" i="8"/>
  <c r="AB275" i="8"/>
  <c r="AB956" i="8"/>
  <c r="AD956" i="8"/>
  <c r="AB1201" i="8"/>
  <c r="AD1201" i="8"/>
  <c r="AD2289" i="8"/>
  <c r="AB2289" i="8"/>
  <c r="AB109" i="8"/>
  <c r="AD109" i="8"/>
  <c r="AB332" i="8"/>
  <c r="AD332" i="8"/>
  <c r="AB819" i="8"/>
  <c r="AD819" i="8"/>
  <c r="AE1576" i="8"/>
  <c r="AC1576" i="8"/>
  <c r="AC1638" i="8"/>
  <c r="AE1638" i="8"/>
  <c r="AC1917" i="8"/>
  <c r="AE1917" i="8"/>
  <c r="AC1810" i="8"/>
  <c r="AE1810" i="8"/>
  <c r="AC2029" i="8"/>
  <c r="AE2029" i="8"/>
  <c r="AC2145" i="8"/>
  <c r="AE2145" i="8"/>
  <c r="AB315" i="8"/>
  <c r="AD315" i="8"/>
  <c r="AB708" i="8"/>
  <c r="AD708" i="8"/>
  <c r="AB782" i="8"/>
  <c r="AD782" i="8"/>
  <c r="AD1217" i="8"/>
  <c r="AB1217" i="8"/>
  <c r="AB1187" i="8"/>
  <c r="AD1187" i="8"/>
  <c r="AD1449" i="8"/>
  <c r="AB1449" i="8"/>
  <c r="AB2212" i="8"/>
  <c r="AD2212" i="8"/>
  <c r="AB775" i="8"/>
  <c r="AD775" i="8"/>
  <c r="AB1135" i="8"/>
  <c r="AD1135" i="8"/>
  <c r="AB1214" i="8"/>
  <c r="AD1214" i="8"/>
  <c r="AB1822" i="8"/>
  <c r="AD1822" i="8"/>
  <c r="AB1976" i="8"/>
  <c r="AD1976" i="8"/>
  <c r="AD2086" i="8"/>
  <c r="AB2086" i="8"/>
  <c r="AD2420" i="8"/>
  <c r="AB2420" i="8"/>
  <c r="AC237" i="8"/>
  <c r="AE237" i="8"/>
  <c r="AB381" i="8"/>
  <c r="AD381" i="8"/>
  <c r="AC830" i="8"/>
  <c r="AE830" i="8"/>
  <c r="AC986" i="8"/>
  <c r="AE986" i="8"/>
  <c r="AC1956" i="8"/>
  <c r="AE1956" i="8"/>
  <c r="AB2226" i="8"/>
  <c r="AD2226" i="8"/>
  <c r="AD579" i="8"/>
  <c r="AB579" i="8"/>
  <c r="AB713" i="8"/>
  <c r="AD713" i="8"/>
  <c r="AC1190" i="8"/>
  <c r="AE1190" i="8"/>
  <c r="AC1591" i="8"/>
  <c r="AE1591" i="8"/>
  <c r="AC1584" i="8"/>
  <c r="AE1584" i="8"/>
  <c r="AC527" i="8"/>
  <c r="AE527" i="8"/>
  <c r="AD1940" i="8"/>
  <c r="AB1940" i="8"/>
  <c r="AD2064" i="8"/>
  <c r="AB2064" i="8"/>
  <c r="AB1349" i="8"/>
  <c r="AD1349" i="8"/>
  <c r="AB1903" i="8"/>
  <c r="AD1903" i="8"/>
  <c r="AC2009" i="8"/>
  <c r="AE2009" i="8"/>
  <c r="AC2329" i="8"/>
  <c r="AE2329" i="8"/>
  <c r="AB52" i="8"/>
  <c r="AD52" i="8"/>
  <c r="AB471" i="8"/>
  <c r="AD471" i="8"/>
  <c r="AE592" i="8"/>
  <c r="AC592" i="8"/>
  <c r="AD899" i="8"/>
  <c r="AB899" i="8"/>
  <c r="AB1015" i="8"/>
  <c r="AD1015" i="8"/>
  <c r="AB1360" i="8"/>
  <c r="AD1360" i="8"/>
  <c r="AB1536" i="8"/>
  <c r="AD1536" i="8"/>
  <c r="AC1675" i="8"/>
  <c r="AE1675" i="8"/>
  <c r="AD1819" i="8"/>
  <c r="AB1819" i="8"/>
  <c r="AB291" i="8"/>
  <c r="AD291" i="8"/>
  <c r="AB814" i="8"/>
  <c r="AD814" i="8"/>
  <c r="AB1109" i="8"/>
  <c r="AD1109" i="8"/>
  <c r="AB1312" i="8"/>
  <c r="AD1312" i="8"/>
  <c r="AC1601" i="8"/>
  <c r="AE1601" i="8"/>
  <c r="AB1709" i="8"/>
  <c r="AD1709" i="8"/>
  <c r="AE1833" i="8"/>
  <c r="AC1833" i="8"/>
  <c r="AC2156" i="8"/>
  <c r="AE2156" i="8"/>
  <c r="AE2443" i="8"/>
  <c r="AC2443" i="8"/>
  <c r="AB2410" i="8"/>
  <c r="AD2410" i="8"/>
  <c r="AB121" i="8"/>
  <c r="AD121" i="8"/>
  <c r="AB369" i="8"/>
  <c r="AD369" i="8"/>
  <c r="AC1178" i="8"/>
  <c r="AE1178" i="8"/>
  <c r="AE1892" i="8"/>
  <c r="AC1892" i="8"/>
  <c r="AC2048" i="8"/>
  <c r="AE2048" i="8"/>
  <c r="AD2095" i="8"/>
  <c r="AB2095" i="8"/>
  <c r="AB2224" i="8"/>
  <c r="AD2224" i="8"/>
  <c r="AE555" i="8"/>
  <c r="AC555" i="8"/>
  <c r="AD1482" i="8"/>
  <c r="AB1482" i="8"/>
  <c r="AB1672" i="8"/>
  <c r="AD1672" i="8"/>
  <c r="AB1736" i="8"/>
  <c r="AD1736" i="8"/>
  <c r="AB1873" i="8"/>
  <c r="AD1873" i="8"/>
  <c r="AD2355" i="8"/>
  <c r="AB2355" i="8"/>
  <c r="AB2389" i="8"/>
  <c r="AD2389" i="8"/>
  <c r="AB2391" i="8"/>
  <c r="AD2391" i="8"/>
  <c r="AC1610" i="8"/>
  <c r="AE1610" i="8"/>
  <c r="AD2143" i="8"/>
  <c r="AB2143" i="8"/>
  <c r="AB606" i="8"/>
  <c r="AD606" i="8"/>
  <c r="AC2054" i="8"/>
  <c r="AE2054" i="8"/>
  <c r="AE888" i="8"/>
  <c r="AC888" i="8"/>
  <c r="AE2061" i="8"/>
  <c r="AC2061" i="8"/>
  <c r="AC1949" i="8"/>
  <c r="AE1949" i="8"/>
  <c r="AC2277" i="8"/>
  <c r="AE2277" i="8"/>
  <c r="AB29" i="8"/>
  <c r="AD29" i="8"/>
  <c r="AC1018" i="8"/>
  <c r="AE1018" i="8"/>
  <c r="AC522" i="8"/>
  <c r="AE522" i="8"/>
  <c r="AB1409" i="8"/>
  <c r="AD1409" i="8"/>
  <c r="AE1770" i="8"/>
  <c r="AC1770" i="8"/>
  <c r="AD366" i="8"/>
  <c r="AB366" i="8"/>
  <c r="AB808" i="8"/>
  <c r="AD808" i="8"/>
  <c r="AB1213" i="8"/>
  <c r="AD1213" i="8"/>
  <c r="Z1483" i="8"/>
  <c r="AB1483" i="8" s="1"/>
  <c r="Y1483" i="8"/>
  <c r="AA1483" i="8" s="1"/>
  <c r="AB2415" i="8"/>
  <c r="AD2415" i="8"/>
  <c r="AB804" i="8"/>
  <c r="AD804" i="8"/>
  <c r="AB1118" i="8"/>
  <c r="AD1118" i="8"/>
  <c r="AE402" i="8"/>
  <c r="AC402" i="8"/>
  <c r="AC499" i="8"/>
  <c r="AE499" i="8"/>
  <c r="AD1633" i="8"/>
  <c r="AB1633" i="8"/>
  <c r="AB818" i="8"/>
  <c r="AD818" i="8"/>
  <c r="Z90" i="8"/>
  <c r="AB90" i="8" s="1"/>
  <c r="Y90" i="8"/>
  <c r="AA90" i="8" s="1"/>
  <c r="AB510" i="8"/>
  <c r="AD510" i="8"/>
  <c r="AB1655" i="8"/>
  <c r="AD1655" i="8"/>
  <c r="AC1871" i="8"/>
  <c r="AE1871" i="8"/>
  <c r="AE2342" i="8"/>
  <c r="AC2342" i="8"/>
  <c r="AB188" i="8"/>
  <c r="AD188" i="8"/>
  <c r="AB426" i="8"/>
  <c r="AD426" i="8"/>
  <c r="AB595" i="8"/>
  <c r="AD595" i="8"/>
  <c r="AB1492" i="8"/>
  <c r="AD1492" i="8"/>
  <c r="AB298" i="8"/>
  <c r="AD298" i="8"/>
  <c r="AC975" i="8"/>
  <c r="AE975" i="8"/>
  <c r="AB262" i="8"/>
  <c r="AD262" i="8"/>
  <c r="AD586" i="8"/>
  <c r="AB586" i="8"/>
  <c r="AB1692" i="8"/>
  <c r="AD1692" i="8"/>
  <c r="AB512" i="8"/>
  <c r="AD512" i="8"/>
  <c r="AB202" i="8"/>
  <c r="AD202" i="8"/>
  <c r="AC1366" i="8"/>
  <c r="AE1366" i="8"/>
  <c r="AB1463" i="8"/>
  <c r="AD1463" i="8"/>
  <c r="AC1849" i="8"/>
  <c r="AE1849" i="8"/>
  <c r="AC2044" i="8"/>
  <c r="AE2044" i="8"/>
  <c r="AD2371" i="8"/>
  <c r="AB2371" i="8"/>
  <c r="AB500" i="8"/>
  <c r="AD500" i="8"/>
  <c r="AB1085" i="8"/>
  <c r="AD1085" i="8"/>
  <c r="AB1149" i="8"/>
  <c r="AD1149" i="8"/>
  <c r="AB1676" i="8"/>
  <c r="AD1676" i="8"/>
  <c r="AB1802" i="8"/>
  <c r="AD1802" i="8"/>
  <c r="AD2153" i="8"/>
  <c r="AB2153" i="8"/>
  <c r="AC200" i="8"/>
  <c r="AE200" i="8"/>
  <c r="AB601" i="8"/>
  <c r="AD601" i="8"/>
  <c r="AC544" i="8"/>
  <c r="AE544" i="8"/>
  <c r="AB719" i="8"/>
  <c r="AD719" i="8"/>
  <c r="AB667" i="8"/>
  <c r="AD667" i="8"/>
  <c r="AB957" i="8"/>
  <c r="AD957" i="8"/>
  <c r="AC1245" i="8"/>
  <c r="AE1245" i="8"/>
  <c r="AB1506" i="8"/>
  <c r="AD1506" i="8"/>
  <c r="AB1607" i="8"/>
  <c r="AD1607" i="8"/>
  <c r="AD1641" i="8"/>
  <c r="AB1641" i="8"/>
  <c r="AB130" i="8"/>
  <c r="AD130" i="8"/>
  <c r="AB89" i="8"/>
  <c r="AD89" i="8"/>
  <c r="Z886" i="8"/>
  <c r="AB886" i="8" s="1"/>
  <c r="Y886" i="8"/>
  <c r="AA886" i="8" s="1"/>
  <c r="AB1161" i="8"/>
  <c r="AD1161" i="8"/>
  <c r="AB285" i="8"/>
  <c r="AD285" i="8"/>
  <c r="AB112" i="8"/>
  <c r="AD112" i="8"/>
  <c r="AE604" i="8"/>
  <c r="AC604" i="8"/>
  <c r="AB979" i="8"/>
  <c r="AD979" i="8"/>
  <c r="AE1726" i="8"/>
  <c r="AC1726" i="8"/>
  <c r="Z1919" i="8"/>
  <c r="Y1919" i="8"/>
  <c r="AA1919" i="8" s="1"/>
  <c r="AC1919" i="8" s="1"/>
  <c r="AB2214" i="8"/>
  <c r="AD2214" i="8"/>
  <c r="AB1160" i="8"/>
  <c r="AD1160" i="8"/>
  <c r="AC1356" i="8"/>
  <c r="AE1356" i="8"/>
  <c r="AB189" i="8"/>
  <c r="AD189" i="8"/>
  <c r="AB118" i="8"/>
  <c r="AD118" i="8"/>
  <c r="AC444" i="8"/>
  <c r="AE444" i="8"/>
  <c r="AE778" i="8"/>
  <c r="AC778" i="8"/>
  <c r="AE1021" i="8"/>
  <c r="AC1021" i="8"/>
  <c r="AD1266" i="8"/>
  <c r="AB1266" i="8"/>
  <c r="AB1487" i="8"/>
  <c r="AD1487" i="8"/>
  <c r="AE2076" i="8"/>
  <c r="AC2076" i="8"/>
  <c r="AB83" i="8"/>
  <c r="AD83" i="8"/>
  <c r="AB447" i="8"/>
  <c r="AD447" i="8"/>
  <c r="AB516" i="8"/>
  <c r="AD516" i="8"/>
  <c r="AB541" i="8"/>
  <c r="AD541" i="8"/>
  <c r="AB631" i="8"/>
  <c r="AD631" i="8"/>
  <c r="AB1203" i="8"/>
  <c r="AD1203" i="8"/>
  <c r="AC1586" i="8"/>
  <c r="AE1586" i="8"/>
  <c r="AC1737" i="8"/>
  <c r="AE1737" i="8"/>
  <c r="AD2129" i="8"/>
  <c r="AB2129" i="8"/>
  <c r="AB2179" i="8"/>
  <c r="AD2179" i="8"/>
  <c r="AB410" i="8"/>
  <c r="AD410" i="8"/>
  <c r="AC399" i="8"/>
  <c r="AE399" i="8"/>
  <c r="AC1146" i="8"/>
  <c r="AE1146" i="8"/>
  <c r="AB1389" i="8"/>
  <c r="AD1389" i="8"/>
  <c r="AD1637" i="8"/>
  <c r="AB1637" i="8"/>
  <c r="AB1611" i="8"/>
  <c r="AD1611" i="8"/>
  <c r="AB1837" i="8"/>
  <c r="AD1837" i="8"/>
  <c r="AB1988" i="8"/>
  <c r="AD1988" i="8"/>
  <c r="AB2028" i="8"/>
  <c r="AD2028" i="8"/>
  <c r="AB2164" i="8"/>
  <c r="AD2164" i="8"/>
  <c r="AB22" i="8"/>
  <c r="AD22" i="8"/>
  <c r="AC576" i="8"/>
  <c r="AE576" i="8"/>
  <c r="AD640" i="8"/>
  <c r="AB640" i="8"/>
  <c r="AB939" i="8"/>
  <c r="AD939" i="8"/>
  <c r="AC1193" i="8"/>
  <c r="AE1193" i="8"/>
  <c r="AD1339" i="8"/>
  <c r="AB1339" i="8"/>
  <c r="AB1693" i="8"/>
  <c r="AD1693" i="8"/>
  <c r="Z2075" i="8"/>
  <c r="AB2075" i="8" s="1"/>
  <c r="Y2075" i="8"/>
  <c r="AA2075" i="8" s="1"/>
  <c r="AB2271" i="8"/>
  <c r="AD2271" i="8"/>
  <c r="AB334" i="8"/>
  <c r="AD334" i="8"/>
  <c r="AE638" i="8"/>
  <c r="AC638" i="8"/>
  <c r="AC608" i="8"/>
  <c r="AE608" i="8"/>
  <c r="AE970" i="8"/>
  <c r="AC970" i="8"/>
  <c r="AB1567" i="8"/>
  <c r="AD1567" i="8"/>
  <c r="AB1732" i="8"/>
  <c r="AD1732" i="8"/>
  <c r="AB1792" i="8"/>
  <c r="AD1792" i="8"/>
  <c r="AE1870" i="8"/>
  <c r="AC1870" i="8"/>
  <c r="AB2004" i="8"/>
  <c r="AD2004" i="8"/>
  <c r="AC2265" i="8"/>
  <c r="AE2265" i="8"/>
  <c r="AB2324" i="8"/>
  <c r="AD2324" i="8"/>
  <c r="AD239" i="8"/>
  <c r="AB239" i="8"/>
  <c r="AC801" i="8"/>
  <c r="AE801" i="8"/>
  <c r="AC727" i="8"/>
  <c r="AE727" i="8"/>
  <c r="AC1307" i="8"/>
  <c r="AE1307" i="8"/>
  <c r="AB1834" i="8"/>
  <c r="AD1834" i="8"/>
  <c r="AE1939" i="8"/>
  <c r="AC1939" i="8"/>
  <c r="AC2204" i="8"/>
  <c r="AE2204" i="8"/>
  <c r="AB2236" i="8"/>
  <c r="AD2236" i="8"/>
  <c r="AB709" i="8"/>
  <c r="AD709" i="8"/>
  <c r="AB694" i="8"/>
  <c r="AD694" i="8"/>
  <c r="AB1045" i="8"/>
  <c r="AD1045" i="8"/>
  <c r="AB1191" i="8"/>
  <c r="AD1191" i="8"/>
  <c r="AB1318" i="8"/>
  <c r="AD1318" i="8"/>
  <c r="AB1442" i="8"/>
  <c r="AD1442" i="8"/>
  <c r="AB1702" i="8"/>
  <c r="AD1702" i="8"/>
  <c r="AB1997" i="8"/>
  <c r="AD1997" i="8"/>
  <c r="AD2118" i="8"/>
  <c r="AB2118" i="8"/>
  <c r="AB2336" i="8"/>
  <c r="AD2336" i="8"/>
  <c r="AB117" i="8"/>
  <c r="AD117" i="8"/>
  <c r="AB213" i="8"/>
  <c r="AD213" i="8"/>
  <c r="AC388" i="8"/>
  <c r="AE388" i="8"/>
  <c r="AB1542" i="8"/>
  <c r="AD1542" i="8"/>
  <c r="AB1748" i="8"/>
  <c r="AD1748" i="8"/>
  <c r="AC1941" i="8"/>
  <c r="AE1941" i="8"/>
  <c r="AB2252" i="8"/>
  <c r="AD2252" i="8"/>
  <c r="AB48" i="8"/>
  <c r="AD48" i="8"/>
  <c r="AE253" i="8"/>
  <c r="AC253" i="8"/>
  <c r="AB496" i="8"/>
  <c r="AD496" i="8"/>
  <c r="AD698" i="8"/>
  <c r="AB698" i="8"/>
  <c r="AB1023" i="8"/>
  <c r="AD1023" i="8"/>
  <c r="AD1121" i="8"/>
  <c r="AB1121" i="8"/>
  <c r="AB1101" i="8"/>
  <c r="AD1101" i="8"/>
  <c r="AB1221" i="8"/>
  <c r="AD1221" i="8"/>
  <c r="AB1348" i="8"/>
  <c r="AD1348" i="8"/>
  <c r="AB1499" i="8"/>
  <c r="AD1499" i="8"/>
  <c r="AB1705" i="8"/>
  <c r="AD1705" i="8"/>
  <c r="AB1816" i="8"/>
  <c r="AD1816" i="8"/>
  <c r="AB1907" i="8"/>
  <c r="AD1907" i="8"/>
  <c r="AB2404" i="8"/>
  <c r="AD2404" i="8"/>
  <c r="AB60" i="8"/>
  <c r="AD60" i="8"/>
  <c r="AD323" i="8"/>
  <c r="AB323" i="8"/>
  <c r="AE445" i="8"/>
  <c r="AC445" i="8"/>
  <c r="AB737" i="8"/>
  <c r="AD737" i="8"/>
  <c r="AB926" i="8"/>
  <c r="AD926" i="8"/>
  <c r="AC1869" i="8"/>
  <c r="AE1869" i="8"/>
  <c r="AB2402" i="8"/>
  <c r="AD2402" i="8"/>
  <c r="AE542" i="8"/>
  <c r="AC542" i="8"/>
  <c r="AD676" i="8"/>
  <c r="AB676" i="8"/>
  <c r="AB1100" i="8"/>
  <c r="AD1100" i="8"/>
  <c r="AC1385" i="8"/>
  <c r="AE1385" i="8"/>
  <c r="AD1659" i="8"/>
  <c r="AB1659" i="8"/>
  <c r="AB1811" i="8"/>
  <c r="AD1811" i="8"/>
  <c r="AC2043" i="8"/>
  <c r="AE2043" i="8"/>
  <c r="AB502" i="8"/>
  <c r="AD502" i="8"/>
  <c r="AE1110" i="8"/>
  <c r="AC1110" i="8"/>
  <c r="AB1480" i="8"/>
  <c r="AD1480" i="8"/>
  <c r="AB1861" i="8"/>
  <c r="AD1861" i="8"/>
  <c r="AD2225" i="8"/>
  <c r="AB2225" i="8"/>
  <c r="AB328" i="8"/>
  <c r="AD328" i="8"/>
  <c r="AB668" i="8"/>
  <c r="AD668" i="8"/>
  <c r="AB766" i="8"/>
  <c r="AD766" i="8"/>
  <c r="AB944" i="8"/>
  <c r="AD944" i="8"/>
  <c r="AB1048" i="8"/>
  <c r="AD1048" i="8"/>
  <c r="AB1000" i="8"/>
  <c r="AD1000" i="8"/>
  <c r="AB1438" i="8"/>
  <c r="AD1438" i="8"/>
  <c r="AB1696" i="8"/>
  <c r="AD1696" i="8"/>
  <c r="AD2250" i="8"/>
  <c r="AB2250" i="8"/>
  <c r="AC2334" i="8"/>
  <c r="AE2334" i="8"/>
  <c r="AE143" i="8"/>
  <c r="AC143" i="8"/>
  <c r="AC206" i="8"/>
  <c r="AE206" i="8"/>
  <c r="AB470" i="8"/>
  <c r="AD470" i="8"/>
  <c r="AB842" i="8"/>
  <c r="AD842" i="8"/>
  <c r="AB1041" i="8"/>
  <c r="AD1041" i="8"/>
  <c r="AB1288" i="8"/>
  <c r="AD1288" i="8"/>
  <c r="AB1353" i="8"/>
  <c r="AD1353" i="8"/>
  <c r="AB2140" i="8"/>
  <c r="AD2140" i="8"/>
  <c r="AD1577" i="8"/>
  <c r="AB1577" i="8"/>
  <c r="AB1474" i="8"/>
  <c r="AD1474" i="8"/>
  <c r="AB2316" i="8"/>
  <c r="AD2316" i="8"/>
  <c r="AB1179" i="8"/>
  <c r="AD1179" i="8"/>
  <c r="AB1120" i="8"/>
  <c r="AD1120" i="8"/>
  <c r="AD2423" i="8"/>
  <c r="AB2423" i="8"/>
  <c r="AB2017" i="8"/>
  <c r="AD2017" i="8"/>
  <c r="AB1433" i="8"/>
  <c r="AD1433" i="8"/>
  <c r="AB135" i="8"/>
  <c r="AD135" i="8"/>
  <c r="AC731" i="8"/>
  <c r="AE731" i="8"/>
  <c r="AC91" i="8"/>
  <c r="AE91" i="8"/>
  <c r="AD1037" i="8"/>
  <c r="AB1037" i="8"/>
  <c r="AC427" i="8"/>
  <c r="AE427" i="8"/>
  <c r="AE994" i="8"/>
  <c r="AC994" i="8"/>
  <c r="Z2027" i="8"/>
  <c r="AB2027" i="8" s="1"/>
  <c r="Y2027" i="8"/>
  <c r="AA2027" i="8" s="1"/>
  <c r="AC2432" i="8"/>
  <c r="AE2432" i="8"/>
  <c r="AB67" i="8"/>
  <c r="AD67" i="8"/>
  <c r="AB437" i="8"/>
  <c r="AD437" i="8"/>
  <c r="AB802" i="8"/>
  <c r="AD802" i="8"/>
  <c r="AB832" i="8"/>
  <c r="AD832" i="8"/>
  <c r="Z1155" i="8"/>
  <c r="AB1155" i="8" s="1"/>
  <c r="Y1155" i="8"/>
  <c r="AA1155" i="8" s="1"/>
  <c r="AB1295" i="8"/>
  <c r="AD1295" i="8"/>
  <c r="AE2090" i="8"/>
  <c r="AC2090" i="8"/>
  <c r="AB2185" i="8"/>
  <c r="AD2185" i="8"/>
  <c r="AC245" i="8"/>
  <c r="AE245" i="8"/>
  <c r="AE664" i="8"/>
  <c r="AC664" i="8"/>
  <c r="AB352" i="8"/>
  <c r="AD352" i="8"/>
  <c r="AB695" i="8"/>
  <c r="AD695" i="8"/>
  <c r="AB749" i="8"/>
  <c r="AD749" i="8"/>
  <c r="AB1050" i="8"/>
  <c r="AD1050" i="8"/>
  <c r="AC1617" i="8"/>
  <c r="AE1617" i="8"/>
  <c r="AC2290" i="8"/>
  <c r="AE2290" i="8"/>
  <c r="AC31" i="8"/>
  <c r="AE31" i="8"/>
  <c r="AC498" i="8"/>
  <c r="AE498" i="8"/>
  <c r="AB1194" i="8"/>
  <c r="AD1194" i="8"/>
  <c r="AC976" i="8"/>
  <c r="AE976" i="8"/>
  <c r="AD1332" i="8"/>
  <c r="AB1332" i="8"/>
  <c r="AB1427" i="8"/>
  <c r="AD1427" i="8"/>
  <c r="AE142" i="8"/>
  <c r="AC142" i="8"/>
  <c r="AC7" i="8"/>
  <c r="AB459" i="8"/>
  <c r="AD459" i="8"/>
  <c r="AC859" i="8"/>
  <c r="AE859" i="8"/>
  <c r="AC303" i="8"/>
  <c r="AE303" i="8"/>
  <c r="AB813" i="8"/>
  <c r="AD813" i="8"/>
  <c r="AB1233" i="8"/>
  <c r="AD1233" i="8"/>
  <c r="AC1627" i="8"/>
  <c r="AE1627" i="8"/>
  <c r="AC1893" i="8"/>
  <c r="AE1893" i="8"/>
  <c r="AC70" i="8"/>
  <c r="AE70" i="8"/>
  <c r="AB324" i="8"/>
  <c r="AD324" i="8"/>
  <c r="AC771" i="8"/>
  <c r="AE771" i="8"/>
  <c r="AD1123" i="8"/>
  <c r="AB1123" i="8"/>
  <c r="AC1768" i="8"/>
  <c r="AE1768" i="8"/>
  <c r="AC2435" i="8"/>
  <c r="AE2435" i="8"/>
  <c r="AE1075" i="8"/>
  <c r="AC1075" i="8"/>
  <c r="AB1420" i="8"/>
  <c r="AD1420" i="8"/>
  <c r="AC1603" i="8"/>
  <c r="AE1603" i="8"/>
  <c r="AB350" i="8"/>
  <c r="AD350" i="8"/>
  <c r="AE568" i="8"/>
  <c r="AC568" i="8"/>
  <c r="AB1072" i="8"/>
  <c r="AD1072" i="8"/>
  <c r="AB905" i="8"/>
  <c r="AD905" i="8"/>
  <c r="AB1287" i="8"/>
  <c r="AD1287" i="8"/>
  <c r="AB1505" i="8"/>
  <c r="AD1505" i="8"/>
  <c r="AB1560" i="8"/>
  <c r="AD1560" i="8"/>
  <c r="AB1745" i="8"/>
  <c r="AD1745" i="8"/>
  <c r="AB193" i="8"/>
  <c r="AD193" i="8"/>
  <c r="AB194" i="8"/>
  <c r="AD194" i="8"/>
  <c r="AB582" i="8"/>
  <c r="AD582" i="8"/>
  <c r="AB757" i="8"/>
  <c r="AD757" i="8"/>
  <c r="AD1143" i="8"/>
  <c r="AB1143" i="8"/>
  <c r="AE1279" i="8"/>
  <c r="AC1279" i="8"/>
  <c r="AE1446" i="8"/>
  <c r="AC1446" i="8"/>
  <c r="AE1731" i="8"/>
  <c r="AC1731" i="8"/>
  <c r="AE2038" i="8"/>
  <c r="AC2038" i="8"/>
  <c r="AB417" i="8"/>
  <c r="AD417" i="8"/>
  <c r="AB572" i="8"/>
  <c r="AD572" i="8"/>
  <c r="AE1314" i="8"/>
  <c r="AC1314" i="8"/>
  <c r="AC1639" i="8"/>
  <c r="AE1639" i="8"/>
  <c r="AB2104" i="8"/>
  <c r="AD2104" i="8"/>
  <c r="AC747" i="8"/>
  <c r="AE747" i="8"/>
  <c r="AD925" i="8"/>
  <c r="AB925" i="8"/>
  <c r="AC1222" i="8"/>
  <c r="AE1222" i="8"/>
  <c r="AE1658" i="8"/>
  <c r="AC1658" i="8"/>
  <c r="AE1828" i="8"/>
  <c r="AC1828" i="8"/>
  <c r="AC1853" i="8"/>
  <c r="AE1853" i="8"/>
  <c r="AC168" i="8"/>
  <c r="AE168" i="8"/>
  <c r="AE265" i="8"/>
  <c r="AC265" i="8"/>
  <c r="AD373" i="8"/>
  <c r="AB373" i="8"/>
  <c r="AE543" i="8"/>
  <c r="AC543" i="8"/>
  <c r="AB738" i="8"/>
  <c r="AD738" i="8"/>
  <c r="AD1009" i="8"/>
  <c r="AB1009" i="8"/>
  <c r="AB1095" i="8"/>
  <c r="AD1095" i="8"/>
  <c r="AB1417" i="8"/>
  <c r="AD1417" i="8"/>
  <c r="AB1457" i="8"/>
  <c r="AD1457" i="8"/>
  <c r="AE1831" i="8"/>
  <c r="AC1831" i="8"/>
  <c r="AD2119" i="8"/>
  <c r="AB2119" i="8"/>
  <c r="AB2158" i="8"/>
  <c r="AD2158" i="8"/>
  <c r="AE2238" i="8"/>
  <c r="AC2238" i="8"/>
  <c r="AC2285" i="8"/>
  <c r="AE2285" i="8"/>
  <c r="AB524" i="8"/>
  <c r="AD524" i="8"/>
  <c r="AB910" i="8"/>
  <c r="AD910" i="8"/>
  <c r="AB938" i="8"/>
  <c r="AD938" i="8"/>
  <c r="AE1340" i="8"/>
  <c r="AC1340" i="8"/>
  <c r="AC1779" i="8"/>
  <c r="AE1779" i="8"/>
  <c r="AE1881" i="8"/>
  <c r="AC1881" i="8"/>
  <c r="AB2251" i="8"/>
  <c r="AD2251" i="8"/>
  <c r="AB2379" i="8"/>
  <c r="AD2379" i="8"/>
  <c r="AD227" i="8"/>
  <c r="AB227" i="8"/>
  <c r="AD827" i="8"/>
  <c r="AB827" i="8"/>
  <c r="AC628" i="8"/>
  <c r="AE628" i="8"/>
  <c r="AB772" i="8"/>
  <c r="AD772" i="8"/>
  <c r="AB896" i="8"/>
  <c r="AD896" i="8"/>
  <c r="AD1267" i="8"/>
  <c r="AB1267" i="8"/>
  <c r="AC1602" i="8"/>
  <c r="AE1602" i="8"/>
  <c r="AE1806" i="8"/>
  <c r="AC1806" i="8"/>
  <c r="AE2383" i="8"/>
  <c r="AC2383" i="8"/>
  <c r="AB2426" i="8"/>
  <c r="AD2426" i="8"/>
  <c r="AC696" i="8"/>
  <c r="AE696" i="8"/>
  <c r="AC1040" i="8"/>
  <c r="AE1040" i="8"/>
  <c r="AC1034" i="8"/>
  <c r="AE1034" i="8"/>
  <c r="AB1434" i="8"/>
  <c r="AD1434" i="8"/>
  <c r="AC1966" i="8"/>
  <c r="AE1966" i="8"/>
  <c r="AE2116" i="8"/>
  <c r="AC2116" i="8"/>
  <c r="AD532" i="8"/>
  <c r="AB532" i="8"/>
  <c r="AB1232" i="8"/>
  <c r="AD1232" i="8"/>
  <c r="AD1652" i="8"/>
  <c r="AB1652" i="8"/>
  <c r="AB1664" i="8"/>
  <c r="AD1664" i="8"/>
  <c r="AD1844" i="8"/>
  <c r="AB1844" i="8"/>
  <c r="AB1964" i="8"/>
  <c r="AD1964" i="8"/>
  <c r="AB1977" i="8"/>
  <c r="AD1977" i="8"/>
  <c r="AB2272" i="8"/>
  <c r="AD2272" i="8"/>
  <c r="AB2368" i="8"/>
  <c r="AD2368" i="8"/>
  <c r="AE1868" i="8"/>
  <c r="AC1868" i="8"/>
  <c r="AC1108" i="8"/>
  <c r="AE1108" i="8"/>
  <c r="AE2235" i="8"/>
  <c r="AC2235" i="8"/>
  <c r="AC2317" i="8"/>
  <c r="AE2317" i="8"/>
  <c r="AB2408" i="8"/>
  <c r="AD2408" i="8"/>
  <c r="AC1763" i="8"/>
  <c r="AE1763" i="8"/>
  <c r="AB197" i="8"/>
  <c r="AD197" i="8"/>
  <c r="AB826" i="8"/>
  <c r="AD826" i="8"/>
  <c r="AB2247" i="8"/>
  <c r="AD2247" i="8"/>
  <c r="AD18" i="8"/>
  <c r="AB18" i="8"/>
  <c r="AB509" i="8"/>
  <c r="AD509" i="8"/>
  <c r="AB1429" i="8"/>
  <c r="AD1429" i="8"/>
  <c r="AC741" i="8"/>
  <c r="AE741" i="8"/>
  <c r="AB1147" i="8"/>
  <c r="AD1147" i="8"/>
  <c r="AC269" i="8"/>
  <c r="AE269" i="8"/>
  <c r="AB548" i="8"/>
  <c r="AD548" i="8"/>
  <c r="AB1081" i="8"/>
  <c r="AD1081" i="8"/>
  <c r="AC222" i="8"/>
  <c r="AE222" i="8"/>
  <c r="AC1117" i="8"/>
  <c r="AE1117" i="8"/>
  <c r="AB257" i="8"/>
  <c r="AD257" i="8"/>
  <c r="AC1185" i="8"/>
  <c r="AE1185" i="8"/>
  <c r="AB419" i="8"/>
  <c r="AD419" i="8"/>
  <c r="AC659" i="8"/>
  <c r="AE659" i="8"/>
  <c r="AB1867" i="8"/>
  <c r="AD1867" i="8"/>
  <c r="AD2293" i="8"/>
  <c r="AB2293" i="8"/>
  <c r="Z254" i="8"/>
  <c r="Y254" i="8"/>
  <c r="AA254" i="8" s="1"/>
  <c r="AC254" i="8" s="1"/>
  <c r="AD723" i="8"/>
  <c r="AB723" i="8"/>
  <c r="AB739" i="8"/>
  <c r="AD739" i="8"/>
  <c r="AD1038" i="8"/>
  <c r="AB1038" i="8"/>
  <c r="AE1229" i="8"/>
  <c r="AC1229" i="8"/>
  <c r="AC1543" i="8"/>
  <c r="AE1543" i="8"/>
  <c r="AB1666" i="8"/>
  <c r="AD1666" i="8"/>
  <c r="AD1679" i="8"/>
  <c r="AB1679" i="8"/>
  <c r="AC891" i="8"/>
  <c r="AE891" i="8"/>
  <c r="AC1197" i="8"/>
  <c r="AE1197" i="8"/>
  <c r="AB209" i="8"/>
  <c r="AD209" i="8"/>
  <c r="AB1851" i="8"/>
  <c r="AD1851" i="8"/>
  <c r="AB2203" i="8"/>
  <c r="AD2203" i="8"/>
  <c r="AC2438" i="8"/>
  <c r="AE2438" i="8"/>
  <c r="Z146" i="8"/>
  <c r="Y146" i="8"/>
  <c r="AA146" i="8" s="1"/>
  <c r="AC146" i="8" s="1"/>
  <c r="AC536" i="8"/>
  <c r="AE536" i="8"/>
  <c r="Z982" i="8"/>
  <c r="AB982" i="8" s="1"/>
  <c r="Y982" i="8"/>
  <c r="AA982" i="8" s="1"/>
  <c r="AC1260" i="8"/>
  <c r="AE1260" i="8"/>
  <c r="AC1539" i="8"/>
  <c r="AE1539" i="8"/>
  <c r="AB1668" i="8"/>
  <c r="AD1668" i="8"/>
  <c r="AC51" i="8"/>
  <c r="AE51" i="8"/>
  <c r="AC418" i="8"/>
  <c r="AE418" i="8"/>
  <c r="AE537" i="8"/>
  <c r="AC537" i="8"/>
  <c r="AC436" i="8"/>
  <c r="AE436" i="8"/>
  <c r="AC547" i="8"/>
  <c r="AE547" i="8"/>
  <c r="AB217" i="8"/>
  <c r="AD217" i="8"/>
  <c r="AB475" i="8"/>
  <c r="AD475" i="8"/>
  <c r="AC856" i="8"/>
  <c r="AE856" i="8"/>
  <c r="AB1379" i="8"/>
  <c r="AD1379" i="8"/>
  <c r="AB1932" i="8"/>
  <c r="AD1932" i="8"/>
  <c r="AB2138" i="8"/>
  <c r="AD2138" i="8"/>
  <c r="AD2352" i="8"/>
  <c r="AB2352" i="8"/>
  <c r="AB220" i="8"/>
  <c r="AD220" i="8"/>
  <c r="AB569" i="8"/>
  <c r="AD569" i="8"/>
  <c r="AB703" i="8"/>
  <c r="AD703" i="8"/>
  <c r="AC1175" i="8"/>
  <c r="AE1175" i="8"/>
  <c r="Z1769" i="8"/>
  <c r="AB1769" i="8" s="1"/>
  <c r="Y1769" i="8"/>
  <c r="AA1769" i="8" s="1"/>
  <c r="AB2188" i="8"/>
  <c r="AD2188" i="8"/>
  <c r="AB79" i="8"/>
  <c r="AD79" i="8"/>
  <c r="AB7" i="8"/>
  <c r="AD7" i="8"/>
  <c r="AB692" i="8"/>
  <c r="AD692" i="8"/>
  <c r="AE479" i="8"/>
  <c r="AC479" i="8"/>
  <c r="AE924" i="8"/>
  <c r="AC924" i="8"/>
  <c r="AC1153" i="8"/>
  <c r="AE1153" i="8"/>
  <c r="AB1540" i="8"/>
  <c r="AD1540" i="8"/>
  <c r="AB1684" i="8"/>
  <c r="AD1684" i="8"/>
  <c r="AB1880" i="8"/>
  <c r="AD1880" i="8"/>
  <c r="AB478" i="8"/>
  <c r="AD478" i="8"/>
  <c r="AE874" i="8"/>
  <c r="AC874" i="8"/>
  <c r="AB880" i="8"/>
  <c r="AD880" i="8"/>
  <c r="AB1372" i="8"/>
  <c r="AD1372" i="8"/>
  <c r="AB1458" i="8"/>
  <c r="AD1458" i="8"/>
  <c r="AC1697" i="8"/>
  <c r="AE1697" i="8"/>
  <c r="AD1622" i="8"/>
  <c r="AB1622" i="8"/>
  <c r="AD2130" i="8"/>
  <c r="AB2130" i="8"/>
  <c r="AB745" i="8"/>
  <c r="AD745" i="8"/>
  <c r="AE1098" i="8"/>
  <c r="AC1098" i="8"/>
  <c r="AD1256" i="8"/>
  <c r="AB1256" i="8"/>
  <c r="AB1550" i="8"/>
  <c r="AD1550" i="8"/>
  <c r="AB1741" i="8"/>
  <c r="AD1741" i="8"/>
  <c r="AD1805" i="8"/>
  <c r="AB1805" i="8"/>
  <c r="AE1906" i="8"/>
  <c r="AC1906" i="8"/>
  <c r="AD2050" i="8"/>
  <c r="AB2050" i="8"/>
  <c r="AC2425" i="8"/>
  <c r="AE2425" i="8"/>
  <c r="AB783" i="8"/>
  <c r="AD783" i="8"/>
  <c r="AC977" i="8"/>
  <c r="AE977" i="8"/>
  <c r="AC1342" i="8"/>
  <c r="AE1342" i="8"/>
  <c r="AC1568" i="8"/>
  <c r="AE1568" i="8"/>
  <c r="AC1948" i="8"/>
  <c r="AE1948" i="8"/>
  <c r="AB2019" i="8"/>
  <c r="AD2019" i="8"/>
  <c r="AD2237" i="8"/>
  <c r="AB2237" i="8"/>
  <c r="AC2412" i="8"/>
  <c r="AE2412" i="8"/>
  <c r="AB861" i="8"/>
  <c r="AD861" i="8"/>
  <c r="AB1016" i="8"/>
  <c r="AD1016" i="8"/>
  <c r="AB963" i="8"/>
  <c r="AD963" i="8"/>
  <c r="AB1345" i="8"/>
  <c r="AD1345" i="8"/>
  <c r="AB2012" i="8"/>
  <c r="AD2012" i="8"/>
  <c r="AB2259" i="8"/>
  <c r="AD2259" i="8"/>
  <c r="AB2276" i="8"/>
  <c r="AD2276" i="8"/>
  <c r="AB2416" i="8"/>
  <c r="AD2416" i="8"/>
  <c r="AB35" i="8"/>
  <c r="AD35" i="8"/>
  <c r="AB250" i="8"/>
  <c r="AD250" i="8"/>
  <c r="AC297" i="8"/>
  <c r="AE297" i="8"/>
  <c r="AC513" i="8"/>
  <c r="AE513" i="8"/>
  <c r="AE627" i="8"/>
  <c r="AC627" i="8"/>
  <c r="AC1064" i="8"/>
  <c r="AE1064" i="8"/>
  <c r="AB1269" i="8"/>
  <c r="AD1269" i="8"/>
  <c r="AB1796" i="8"/>
  <c r="AD1796" i="8"/>
  <c r="AD2319" i="8"/>
  <c r="AB2319" i="8"/>
  <c r="AC108" i="8"/>
  <c r="AE108" i="8"/>
  <c r="AB429" i="8"/>
  <c r="AD429" i="8"/>
  <c r="AC642" i="8"/>
  <c r="AE642" i="8"/>
  <c r="AE580" i="8"/>
  <c r="AC580" i="8"/>
  <c r="AB1168" i="8"/>
  <c r="AD1168" i="8"/>
  <c r="AD1399" i="8"/>
  <c r="AB1399" i="8"/>
  <c r="AB1708" i="8"/>
  <c r="AD1708" i="8"/>
  <c r="AB1980" i="8"/>
  <c r="AD1980" i="8"/>
  <c r="AB2151" i="8"/>
  <c r="AD2151" i="8"/>
  <c r="AB2405" i="8"/>
  <c r="AD2405" i="8"/>
  <c r="AC879" i="8"/>
  <c r="AE879" i="8"/>
  <c r="AB2386" i="8"/>
  <c r="AD2386" i="8"/>
  <c r="AB274" i="8"/>
  <c r="AD274" i="8"/>
  <c r="AB534" i="8"/>
  <c r="AD534" i="8"/>
  <c r="AB843" i="8"/>
  <c r="AD843" i="8"/>
  <c r="AB1010" i="8"/>
  <c r="AD1010" i="8"/>
  <c r="AE1111" i="8"/>
  <c r="AC1111" i="8"/>
  <c r="AD1793" i="8"/>
  <c r="AB1793" i="8"/>
  <c r="AC2221" i="8"/>
  <c r="AE2221" i="8"/>
  <c r="AB2107" i="8"/>
  <c r="AD2107" i="8"/>
  <c r="AB453" i="8"/>
  <c r="AD453" i="8"/>
  <c r="AB458" i="8"/>
  <c r="AD458" i="8"/>
  <c r="AB1533" i="8"/>
  <c r="AD1533" i="8"/>
  <c r="AD1683" i="8"/>
  <c r="AB1683" i="8"/>
  <c r="AB1786" i="8"/>
  <c r="AD1786" i="8"/>
  <c r="AB2066" i="8"/>
  <c r="AD2066" i="8"/>
  <c r="AE2291" i="8"/>
  <c r="AC2291" i="8"/>
  <c r="AC10" i="8"/>
  <c r="AB405" i="8"/>
  <c r="AD405" i="8"/>
  <c r="AB364" i="8"/>
  <c r="AD364" i="8"/>
  <c r="AB656" i="8"/>
  <c r="AD656" i="8"/>
  <c r="AB1204" i="8"/>
  <c r="AD1204" i="8"/>
  <c r="AC1359" i="8"/>
  <c r="AE1359" i="8"/>
  <c r="AE1642" i="8"/>
  <c r="AC1642" i="8"/>
  <c r="AB1742" i="8"/>
  <c r="AD1742" i="8"/>
  <c r="AD2091" i="8"/>
  <c r="AB2091" i="8"/>
  <c r="AC228" i="8"/>
  <c r="AE228" i="8"/>
  <c r="AB577" i="8"/>
  <c r="AD577" i="8"/>
  <c r="AD947" i="8"/>
  <c r="AB947" i="8"/>
  <c r="AB1074" i="8"/>
  <c r="AD1074" i="8"/>
  <c r="AB1371" i="8"/>
  <c r="AD1371" i="8"/>
  <c r="AC1809" i="8"/>
  <c r="AE1809" i="8"/>
  <c r="AD2168" i="8"/>
  <c r="AB2168" i="8"/>
  <c r="AB1656" i="8"/>
  <c r="AD1656" i="8"/>
  <c r="AB2346" i="8"/>
  <c r="AD2346" i="8"/>
  <c r="AB1580" i="8"/>
  <c r="AD1580" i="8"/>
  <c r="AB1530" i="8"/>
  <c r="AD1530" i="8"/>
  <c r="AB1313" i="8"/>
  <c r="AD1313" i="8"/>
  <c r="AB2030" i="8"/>
  <c r="AD2030" i="8"/>
  <c r="AB1301" i="8"/>
  <c r="AD1301" i="8"/>
  <c r="AB1215" i="8"/>
  <c r="AD1215" i="8"/>
  <c r="AB1282" i="8"/>
  <c r="AD1282" i="8"/>
  <c r="AB2183" i="8"/>
  <c r="AD2183" i="8"/>
  <c r="AB1883" i="8"/>
  <c r="AD1883" i="8"/>
  <c r="AC358" i="8"/>
  <c r="AE358" i="8"/>
  <c r="AC136" i="8"/>
  <c r="AE136" i="8"/>
  <c r="AC828" i="8"/>
  <c r="AE828" i="8"/>
  <c r="AB439" i="8"/>
  <c r="AD439" i="8"/>
  <c r="AC1523" i="8"/>
  <c r="AE1523" i="8"/>
  <c r="AC2122" i="8"/>
  <c r="AE2122" i="8"/>
  <c r="AC573" i="8"/>
  <c r="AE573" i="8"/>
  <c r="AC538" i="8"/>
  <c r="AE538" i="8"/>
  <c r="AB1490" i="8"/>
  <c r="AD1490" i="8"/>
  <c r="AB451" i="8"/>
  <c r="AD451" i="8"/>
  <c r="AD846" i="8"/>
  <c r="AB846" i="8"/>
  <c r="AC787" i="8"/>
  <c r="AE787" i="8"/>
  <c r="AD693" i="8"/>
  <c r="AB693" i="8"/>
  <c r="AB1425" i="8"/>
  <c r="AD1425" i="8"/>
  <c r="AB1933" i="8"/>
  <c r="AD1933" i="8"/>
  <c r="AD515" i="8"/>
  <c r="AB515" i="8"/>
  <c r="AC2002" i="8"/>
  <c r="AE2002" i="8"/>
  <c r="Z2248" i="8"/>
  <c r="AB2248" i="8" s="1"/>
  <c r="Y2248" i="8"/>
  <c r="AA2248" i="8" s="1"/>
  <c r="AB450" i="8"/>
  <c r="AD450" i="8"/>
  <c r="AB368" i="8"/>
  <c r="AD368" i="8"/>
  <c r="AB921" i="8"/>
  <c r="AD921" i="8"/>
  <c r="AB1062" i="8"/>
  <c r="AD1062" i="8"/>
  <c r="AB344" i="8"/>
  <c r="AD344" i="8"/>
  <c r="AB912" i="8"/>
  <c r="AD912" i="8"/>
  <c r="AE1386" i="8"/>
  <c r="AC1386" i="8"/>
  <c r="AC1355" i="8"/>
  <c r="AE1355" i="8"/>
  <c r="AB1524" i="8"/>
  <c r="AD1524" i="8"/>
  <c r="AD30" i="8"/>
  <c r="AB30" i="8"/>
  <c r="AB545" i="8"/>
  <c r="AD545" i="8"/>
  <c r="AB1236" i="8"/>
  <c r="AD1236" i="8"/>
  <c r="AC1961" i="8"/>
  <c r="AE1961" i="8"/>
  <c r="AB32" i="8"/>
  <c r="AD32" i="8"/>
  <c r="AC348" i="8"/>
  <c r="AE348" i="8"/>
  <c r="AB104" i="8"/>
  <c r="AD104" i="8"/>
  <c r="AB823" i="8"/>
  <c r="AD823" i="8"/>
  <c r="AB1028" i="8"/>
  <c r="AD1028" i="8"/>
  <c r="AB1391" i="8"/>
  <c r="AD1391" i="8"/>
  <c r="AB1511" i="8"/>
  <c r="AD1511" i="8"/>
  <c r="AB1785" i="8"/>
  <c r="AD1785" i="8"/>
  <c r="AB2080" i="8"/>
  <c r="AD2080" i="8"/>
  <c r="AB2348" i="8"/>
  <c r="AD2348" i="8"/>
  <c r="AB306" i="8"/>
  <c r="AD306" i="8"/>
  <c r="AB518" i="8"/>
  <c r="AD518" i="8"/>
  <c r="AE455" i="8"/>
  <c r="AC455" i="8"/>
  <c r="AC246" i="8"/>
  <c r="AE246" i="8"/>
  <c r="AC519" i="8"/>
  <c r="AE519" i="8"/>
  <c r="AB581" i="8"/>
  <c r="AD581" i="8"/>
  <c r="AD769" i="8"/>
  <c r="AB769" i="8"/>
  <c r="Z1315" i="8"/>
  <c r="Y1315" i="8"/>
  <c r="AA1315" i="8" s="1"/>
  <c r="AC1315" i="8" s="1"/>
  <c r="AC1578" i="8"/>
  <c r="AE1578" i="8"/>
  <c r="AB55" i="8"/>
  <c r="AD55" i="8"/>
  <c r="AC428" i="8"/>
  <c r="AE428" i="8"/>
  <c r="AC355" i="8"/>
  <c r="AE355" i="8"/>
  <c r="AE972" i="8"/>
  <c r="AC972" i="8"/>
  <c r="Z1049" i="8"/>
  <c r="AB1049" i="8" s="1"/>
  <c r="Y1049" i="8"/>
  <c r="AA1049" i="8" s="1"/>
  <c r="AB1265" i="8"/>
  <c r="AD1265" i="8"/>
  <c r="AE1706" i="8"/>
  <c r="AC1706" i="8"/>
  <c r="AE371" i="8"/>
  <c r="AC371" i="8"/>
  <c r="AB316" i="8"/>
  <c r="AD316" i="8"/>
  <c r="AB885" i="8"/>
  <c r="AD885" i="8"/>
  <c r="AC759" i="8"/>
  <c r="AE759" i="8"/>
  <c r="AB1105" i="8"/>
  <c r="AD1105" i="8"/>
  <c r="AB1248" i="8"/>
  <c r="AD1248" i="8"/>
  <c r="AB1572" i="8"/>
  <c r="AD1572" i="8"/>
  <c r="AC1774" i="8"/>
  <c r="AE1774" i="8"/>
  <c r="AB103" i="8"/>
  <c r="AD103" i="8"/>
  <c r="AB485" i="8"/>
  <c r="AD485" i="8"/>
  <c r="AB1865" i="8"/>
  <c r="AD1865" i="8"/>
  <c r="AB2092" i="8"/>
  <c r="AD2092" i="8"/>
  <c r="AC305" i="8"/>
  <c r="AE305" i="8"/>
  <c r="AB632" i="8"/>
  <c r="AD632" i="8"/>
  <c r="Z23" i="8"/>
  <c r="AB23" i="8" s="1"/>
  <c r="Y23" i="8"/>
  <c r="AA23" i="8" s="1"/>
  <c r="AB682" i="8"/>
  <c r="AD682" i="8"/>
  <c r="AC1271" i="8"/>
  <c r="AE1271" i="8"/>
  <c r="AE1551" i="8"/>
  <c r="AC1551" i="8"/>
  <c r="AE1733" i="8"/>
  <c r="AC1733" i="8"/>
  <c r="AC2134" i="8"/>
  <c r="AE2134" i="8"/>
  <c r="AB183" i="8"/>
  <c r="AD183" i="8"/>
  <c r="Z182" i="8"/>
  <c r="AB182" i="8" s="1"/>
  <c r="Y182" i="8"/>
  <c r="AA182" i="8" s="1"/>
  <c r="AC379" i="8"/>
  <c r="AE379" i="8"/>
  <c r="AB960" i="8"/>
  <c r="AD960" i="8"/>
  <c r="AB1331" i="8"/>
  <c r="AD1331" i="8"/>
  <c r="AB1493" i="8"/>
  <c r="AD1493" i="8"/>
  <c r="AB1599" i="8"/>
  <c r="AD1599" i="8"/>
  <c r="AC2106" i="8"/>
  <c r="AE2106" i="8"/>
  <c r="AC116" i="8"/>
  <c r="AE116" i="8"/>
  <c r="AE467" i="8"/>
  <c r="AC467" i="8"/>
  <c r="AB161" i="8"/>
  <c r="AD161" i="8"/>
  <c r="AE838" i="8"/>
  <c r="AC838" i="8"/>
  <c r="AC969" i="8"/>
  <c r="AE969" i="8"/>
  <c r="AB357" i="8"/>
  <c r="AD357" i="8"/>
  <c r="AB644" i="8"/>
  <c r="AD644" i="8"/>
  <c r="AB873" i="8"/>
  <c r="AD873" i="8"/>
  <c r="AC1296" i="8"/>
  <c r="AE1296" i="8"/>
  <c r="AD1532" i="8"/>
  <c r="AB1532" i="8"/>
  <c r="AD2063" i="8"/>
  <c r="AB2063" i="8"/>
  <c r="AB338" i="8"/>
  <c r="AD338" i="8"/>
  <c r="AB412" i="8"/>
  <c r="AD412" i="8"/>
  <c r="AB689" i="8"/>
  <c r="AD689" i="8"/>
  <c r="AC943" i="8"/>
  <c r="AE943" i="8"/>
  <c r="AC1677" i="8"/>
  <c r="AE1677" i="8"/>
  <c r="AB2000" i="8"/>
  <c r="AD2000" i="8"/>
  <c r="AC2077" i="8"/>
  <c r="AE2077" i="8"/>
  <c r="AC82" i="8"/>
  <c r="AE82" i="8"/>
  <c r="AD132" i="8"/>
  <c r="AB132" i="8"/>
  <c r="AE637" i="8"/>
  <c r="AC637" i="8"/>
  <c r="AB740" i="8"/>
  <c r="AD740" i="8"/>
  <c r="AB1139" i="8"/>
  <c r="AD1139" i="8"/>
  <c r="AC1459" i="8"/>
  <c r="AE1459" i="8"/>
  <c r="AC1380" i="8"/>
  <c r="AE1380" i="8"/>
  <c r="AB1653" i="8"/>
  <c r="AD1653" i="8"/>
  <c r="AC1866" i="8"/>
  <c r="AE1866" i="8"/>
  <c r="AE1843" i="8"/>
  <c r="AC1843" i="8"/>
  <c r="Y2040" i="8"/>
  <c r="AA2040" i="8" s="1"/>
  <c r="Z2040" i="8"/>
  <c r="AB2040" i="8" s="1"/>
  <c r="AC2422" i="8"/>
  <c r="AE2422" i="8"/>
  <c r="AE421" i="8"/>
  <c r="AC421" i="8"/>
  <c r="AB552" i="8"/>
  <c r="AD552" i="8"/>
  <c r="AB996" i="8"/>
  <c r="AD996" i="8"/>
  <c r="AB680" i="8"/>
  <c r="AD680" i="8"/>
  <c r="AB1350" i="8"/>
  <c r="AD1350" i="8"/>
  <c r="AB1367" i="8"/>
  <c r="AD1367" i="8"/>
  <c r="AB1855" i="8"/>
  <c r="AD1855" i="8"/>
  <c r="AD1916" i="8"/>
  <c r="AB1916" i="8"/>
  <c r="AB2427" i="8"/>
  <c r="AD2427" i="8"/>
  <c r="AC393" i="8"/>
  <c r="AE393" i="8"/>
  <c r="AB314" i="8"/>
  <c r="AD314" i="8"/>
  <c r="AD1157" i="8"/>
  <c r="AB1157" i="8"/>
  <c r="AC1257" i="8"/>
  <c r="AE1257" i="8"/>
  <c r="AC1898" i="8"/>
  <c r="AE1898" i="8"/>
  <c r="AD2155" i="8"/>
  <c r="AB2155" i="8"/>
  <c r="AC2314" i="8"/>
  <c r="AE2314" i="8"/>
  <c r="AE311" i="8"/>
  <c r="AC311" i="8"/>
  <c r="AB752" i="8"/>
  <c r="AD752" i="8"/>
  <c r="AE1398" i="8"/>
  <c r="AC1398" i="8"/>
  <c r="AC1387" i="8"/>
  <c r="AE1387" i="8"/>
  <c r="AB2011" i="8"/>
  <c r="AD2011" i="8"/>
  <c r="AB2020" i="8"/>
  <c r="AD2020" i="8"/>
  <c r="AC2295" i="8"/>
  <c r="AE2295" i="8"/>
  <c r="AC878" i="8"/>
  <c r="AE878" i="8"/>
  <c r="AB1967" i="8"/>
  <c r="AD1967" i="8"/>
  <c r="AE2394" i="8"/>
  <c r="AC2394" i="8"/>
  <c r="AC2434" i="8"/>
  <c r="AE2434" i="8"/>
  <c r="AE215" i="8"/>
  <c r="AC215" i="8"/>
  <c r="AC514" i="8"/>
  <c r="AE514" i="8"/>
  <c r="AD712" i="8"/>
  <c r="AB712" i="8"/>
  <c r="AD997" i="8"/>
  <c r="AB997" i="8"/>
  <c r="AB1113" i="8"/>
  <c r="AD1113" i="8"/>
  <c r="AB1497" i="8"/>
  <c r="AD1497" i="8"/>
  <c r="AB1537" i="8"/>
  <c r="AD1537" i="8"/>
  <c r="AB1749" i="8"/>
  <c r="AD1749" i="8"/>
  <c r="AB1821" i="8"/>
  <c r="AD1821" i="8"/>
  <c r="Z2037" i="8"/>
  <c r="AB2037" i="8" s="1"/>
  <c r="Y2037" i="8"/>
  <c r="AA2037" i="8" s="1"/>
  <c r="AB2079" i="8"/>
  <c r="AD2079" i="8"/>
  <c r="AD2313" i="8"/>
  <c r="AB2313" i="8"/>
  <c r="AC2166" i="8"/>
  <c r="AE2166" i="8"/>
  <c r="AE155" i="8"/>
  <c r="AC155" i="8"/>
  <c r="AB649" i="8"/>
  <c r="AD649" i="8"/>
  <c r="AB623" i="8"/>
  <c r="AD623" i="8"/>
  <c r="AE1180" i="8"/>
  <c r="AC1180" i="8"/>
  <c r="AB1374" i="8"/>
  <c r="AD1374" i="8"/>
  <c r="AB1455" i="8"/>
  <c r="AD1455" i="8"/>
  <c r="AB1626" i="8"/>
  <c r="AD1626" i="8"/>
  <c r="AC1854" i="8"/>
  <c r="AE1854" i="8"/>
  <c r="AC1951" i="8"/>
  <c r="AE1951" i="8"/>
  <c r="AB2222" i="8"/>
  <c r="AD2222" i="8"/>
  <c r="AB2440" i="8"/>
  <c r="AD2440" i="8"/>
  <c r="AB134" i="8"/>
  <c r="AD134" i="8"/>
  <c r="AB790" i="8"/>
  <c r="AD790" i="8"/>
  <c r="AE937" i="8"/>
  <c r="AC937" i="8"/>
  <c r="AB984" i="8"/>
  <c r="AD984" i="8"/>
  <c r="AB1184" i="8"/>
  <c r="AD1184" i="8"/>
  <c r="AC1456" i="8"/>
  <c r="AE1456" i="8"/>
  <c r="AB1687" i="8"/>
  <c r="AD1687" i="8"/>
  <c r="AD1795" i="8"/>
  <c r="AB1795" i="8"/>
  <c r="AC2121" i="8"/>
  <c r="AE2121" i="8"/>
  <c r="AB2374" i="8"/>
  <c r="AD2374" i="8"/>
  <c r="AB10" i="8"/>
  <c r="AD10" i="8"/>
  <c r="AD724" i="8"/>
  <c r="AB724" i="8"/>
  <c r="AC840" i="8"/>
  <c r="AE840" i="8"/>
  <c r="AE1228" i="8"/>
  <c r="AC1228" i="8"/>
  <c r="AD1520" i="8"/>
  <c r="AB1520" i="8"/>
  <c r="AB2263" i="8"/>
  <c r="AD2263" i="8"/>
  <c r="AB59" i="8"/>
  <c r="AD59" i="8"/>
  <c r="AC687" i="8"/>
  <c r="AE687" i="8"/>
  <c r="AC1246" i="8"/>
  <c r="AE1246" i="8"/>
  <c r="AB1522" i="8"/>
  <c r="AD1522" i="8"/>
  <c r="AB1738" i="8"/>
  <c r="AD1738" i="8"/>
  <c r="AC1773" i="8"/>
  <c r="AE1773" i="8"/>
  <c r="AB2073" i="8"/>
  <c r="AD2073" i="8"/>
  <c r="AB2269" i="8"/>
  <c r="AD2269" i="8"/>
  <c r="AB2344" i="8"/>
  <c r="AD2344" i="8"/>
  <c r="AC2413" i="8"/>
  <c r="AE2413" i="8"/>
  <c r="AC2240" i="8"/>
  <c r="AE2240" i="8"/>
  <c r="AE1879" i="8"/>
  <c r="AC1879" i="8"/>
  <c r="AC863" i="8"/>
  <c r="AE863" i="8"/>
  <c r="AC1390" i="8"/>
  <c r="AE1390" i="8"/>
  <c r="AC2358" i="8"/>
  <c r="AE2358" i="8"/>
  <c r="AC1590" i="8"/>
  <c r="AE1590" i="8"/>
  <c r="AD1388" i="8"/>
  <c r="AB1388" i="8"/>
  <c r="AC2208" i="8"/>
  <c r="AE2208" i="8"/>
  <c r="AD2088" i="8"/>
  <c r="AB2088" i="8"/>
  <c r="AB2315" i="8"/>
  <c r="AD2315" i="8"/>
  <c r="AC931" i="8"/>
  <c r="AE931" i="8"/>
  <c r="AD1292" i="8"/>
  <c r="AB1292" i="8"/>
  <c r="AB1441" i="8"/>
  <c r="AD1441" i="8"/>
  <c r="AC1569" i="8"/>
  <c r="AE1569" i="8"/>
  <c r="AB1761" i="8"/>
  <c r="AD1761" i="8"/>
  <c r="AB2302" i="8"/>
  <c r="AD2302" i="8"/>
  <c r="AB147" i="8"/>
  <c r="AD147" i="8"/>
  <c r="AB624" i="8"/>
  <c r="AD624" i="8"/>
  <c r="AE652" i="8"/>
  <c r="AC652" i="8"/>
  <c r="AD839" i="8"/>
  <c r="AB839" i="8"/>
  <c r="AB857" i="8"/>
  <c r="AD857" i="8"/>
  <c r="AB1216" i="8"/>
  <c r="AD1216" i="8"/>
  <c r="AD1205" i="8"/>
  <c r="AB1205" i="8"/>
  <c r="AB1513" i="8"/>
  <c r="AD1513" i="8"/>
  <c r="AB1583" i="8"/>
  <c r="AD1583" i="8"/>
  <c r="AC1896" i="8"/>
  <c r="AE1896" i="8"/>
  <c r="AB2034" i="8"/>
  <c r="AD2034" i="8"/>
  <c r="AB2428" i="8"/>
  <c r="AD2428" i="8"/>
  <c r="AB394" i="8"/>
  <c r="AD394" i="8"/>
  <c r="AC684" i="8"/>
  <c r="AE684" i="8"/>
  <c r="AB1498" i="8"/>
  <c r="AD1498" i="8"/>
  <c r="AD1707" i="8"/>
  <c r="AB1707" i="8"/>
  <c r="AC1862" i="8"/>
  <c r="AE1862" i="8"/>
  <c r="AB2195" i="8"/>
  <c r="AD2195" i="8"/>
  <c r="AB39" i="8"/>
  <c r="AD39" i="8"/>
  <c r="AD335" i="8"/>
  <c r="AB335" i="8"/>
  <c r="AB360" i="8"/>
  <c r="AD360" i="8"/>
  <c r="AB892" i="8"/>
  <c r="AD892" i="8"/>
  <c r="AB998" i="8"/>
  <c r="AD998" i="8"/>
  <c r="AB1192" i="8"/>
  <c r="AD1192" i="8"/>
  <c r="AD1243" i="8"/>
  <c r="AB1243" i="8"/>
  <c r="AB1378" i="8"/>
  <c r="AD1378" i="8"/>
  <c r="AD1598" i="8"/>
  <c r="AB1598" i="8"/>
  <c r="AE1734" i="8"/>
  <c r="AC1734" i="8"/>
  <c r="AB1847" i="8"/>
  <c r="AD1847" i="8"/>
  <c r="AB2015" i="8"/>
  <c r="AD2015" i="8"/>
  <c r="AB129" i="8"/>
  <c r="AD129" i="8"/>
  <c r="AB704" i="8"/>
  <c r="AD704" i="8"/>
  <c r="AB1170" i="8"/>
  <c r="AD1170" i="8"/>
  <c r="AB1448" i="8"/>
  <c r="AD1448" i="8"/>
  <c r="AC2211" i="8"/>
  <c r="AE2211" i="8"/>
  <c r="AC446" i="8"/>
  <c r="AE446" i="8"/>
  <c r="AC564" i="8"/>
  <c r="AE564" i="8"/>
  <c r="AB750" i="8"/>
  <c r="AD750" i="8"/>
  <c r="AD1508" i="8"/>
  <c r="AB1508" i="8"/>
  <c r="AD252" i="8"/>
  <c r="AB252" i="8"/>
  <c r="AE1167" i="8"/>
  <c r="AC1167" i="8"/>
  <c r="AD1695" i="8"/>
  <c r="AB1695" i="8"/>
  <c r="AD1929" i="8"/>
  <c r="AB1929" i="8"/>
  <c r="AB1973" i="8"/>
  <c r="AD1973" i="8"/>
  <c r="AC58" i="8"/>
  <c r="AE58" i="8"/>
  <c r="AE179" i="8"/>
  <c r="AC179" i="8"/>
  <c r="AB792" i="8"/>
  <c r="AD792" i="8"/>
  <c r="AB716" i="8"/>
  <c r="AD716" i="8"/>
  <c r="AB854" i="8"/>
  <c r="AD854" i="8"/>
  <c r="AD1097" i="8"/>
  <c r="AB1097" i="8"/>
  <c r="AB1289" i="8"/>
  <c r="AD1289" i="8"/>
  <c r="AB1803" i="8"/>
  <c r="AD1803" i="8"/>
  <c r="AD2074" i="8"/>
  <c r="AB2074" i="8"/>
  <c r="AB2196" i="8"/>
  <c r="AD2196" i="8"/>
  <c r="AD599" i="8"/>
  <c r="AB599" i="8"/>
  <c r="AB707" i="8"/>
  <c r="AD707" i="8"/>
  <c r="AB1226" i="8"/>
  <c r="AD1226" i="8"/>
  <c r="AC1517" i="8"/>
  <c r="AE1517" i="8"/>
  <c r="AB2127" i="8"/>
  <c r="AD2127" i="8"/>
  <c r="AC2309" i="8"/>
  <c r="AE2309" i="8"/>
  <c r="AB1712" i="8"/>
  <c r="AD1712" i="8"/>
  <c r="AB1177" i="8"/>
  <c r="AD1177" i="8"/>
  <c r="AD2280" i="8"/>
  <c r="AB2280" i="8"/>
  <c r="AB1486" i="8"/>
  <c r="AD1486" i="8"/>
  <c r="AD2096" i="8"/>
  <c r="AB2096" i="8"/>
  <c r="AB1481" i="8"/>
  <c r="AD1481" i="8"/>
  <c r="AB1061" i="8"/>
  <c r="AD1061" i="8"/>
  <c r="AC760" i="8"/>
  <c r="AE760" i="8"/>
  <c r="AB881" i="8"/>
  <c r="AD881" i="8"/>
  <c r="AB487" i="8"/>
  <c r="AD487" i="8"/>
  <c r="AC847" i="8"/>
  <c r="AE847" i="8"/>
  <c r="AB53" i="8"/>
  <c r="AD53" i="8"/>
  <c r="AD503" i="8"/>
  <c r="AB503" i="8"/>
  <c r="AB635" i="8"/>
  <c r="AD635" i="8"/>
  <c r="AB1798" i="8"/>
  <c r="AD1798" i="8"/>
  <c r="AD1562" i="8"/>
  <c r="AB1562" i="8"/>
  <c r="AB1381" i="8"/>
  <c r="AD1381" i="8"/>
  <c r="AC308" i="8"/>
  <c r="AE308" i="8"/>
  <c r="AC411" i="8"/>
  <c r="AE411" i="8"/>
  <c r="AB43" i="8"/>
  <c r="AD43" i="8"/>
  <c r="AE754" i="8"/>
  <c r="AC754" i="8"/>
  <c r="AB1241" i="8"/>
  <c r="AD1241" i="8"/>
  <c r="AB2008" i="8"/>
  <c r="AD2008" i="8"/>
  <c r="AB2220" i="8"/>
  <c r="AD2220" i="8"/>
  <c r="AD203" i="8"/>
  <c r="AB203" i="8"/>
  <c r="AC261" i="8"/>
  <c r="AE261" i="8"/>
  <c r="AC784" i="8"/>
  <c r="AE784" i="8"/>
  <c r="AE1376" i="8"/>
  <c r="AC1376" i="8"/>
  <c r="AB284" i="8"/>
  <c r="AD284" i="8"/>
  <c r="AC511" i="8"/>
  <c r="AE511" i="8"/>
  <c r="AB940" i="8"/>
  <c r="AD940" i="8"/>
  <c r="AB1460" i="8"/>
  <c r="AD1460" i="8"/>
  <c r="AC1614" i="8"/>
  <c r="AE1614" i="8"/>
  <c r="AC102" i="8"/>
  <c r="AB530" i="8"/>
  <c r="AD530" i="8"/>
  <c r="AB525" i="8"/>
  <c r="AD525" i="8"/>
  <c r="AC472" i="8"/>
  <c r="AE472" i="8"/>
  <c r="AC795" i="8"/>
  <c r="AE795" i="8"/>
  <c r="AC962" i="8"/>
  <c r="AE962" i="8"/>
  <c r="AC1247" i="8"/>
  <c r="AE1247" i="8"/>
  <c r="AC965" i="8"/>
  <c r="AE965" i="8"/>
  <c r="AB1413" i="8"/>
  <c r="AD1413" i="8"/>
  <c r="AB166" i="8"/>
  <c r="AD166" i="8"/>
  <c r="AC1083" i="8"/>
  <c r="AE1083" i="8"/>
  <c r="AB1152" i="8"/>
  <c r="AD1152" i="8"/>
  <c r="AB1383" i="8"/>
  <c r="AD1383" i="8"/>
  <c r="Y1955" i="8"/>
  <c r="AA1955" i="8" s="1"/>
  <c r="AC1955" i="8" s="1"/>
  <c r="Z1955" i="8"/>
  <c r="AB2146" i="8"/>
  <c r="AD2146" i="8"/>
  <c r="AB2330" i="8"/>
  <c r="AD2330" i="8"/>
  <c r="Z278" i="8"/>
  <c r="Y278" i="8"/>
  <c r="AA278" i="8" s="1"/>
  <c r="AC278" i="8" s="1"/>
  <c r="AD662" i="8"/>
  <c r="AB662" i="8"/>
  <c r="AB484" i="8"/>
  <c r="AD484" i="8"/>
  <c r="AD550" i="8"/>
  <c r="AB550" i="8"/>
  <c r="AB619" i="8"/>
  <c r="AD619" i="8"/>
  <c r="AB1065" i="8"/>
  <c r="AD1065" i="8"/>
  <c r="AC1337" i="8"/>
  <c r="AE1337" i="8"/>
  <c r="AC1554" i="8"/>
  <c r="AE1554" i="8"/>
  <c r="AB2093" i="8"/>
  <c r="AD2093" i="8"/>
  <c r="Z2260" i="8"/>
  <c r="AB2260" i="8" s="1"/>
  <c r="Y2260" i="8"/>
  <c r="AA2260" i="8" s="1"/>
  <c r="AC140" i="8"/>
  <c r="AE140" i="8"/>
  <c r="AE310" i="8"/>
  <c r="AG2465" i="8" s="1"/>
  <c r="AC310" i="8"/>
  <c r="AD493" i="8"/>
  <c r="AB493" i="8"/>
  <c r="AE681" i="8"/>
  <c r="AC681" i="8"/>
  <c r="AB917" i="8"/>
  <c r="AD917" i="8"/>
  <c r="AB1397" i="8"/>
  <c r="AD1397" i="8"/>
  <c r="AB1654" i="8"/>
  <c r="AD1654" i="8"/>
  <c r="AC2157" i="8"/>
  <c r="AE2157" i="8"/>
  <c r="AC192" i="8"/>
  <c r="AE192" i="8"/>
  <c r="AC382" i="8"/>
  <c r="AE382" i="8"/>
  <c r="AB370" i="8"/>
  <c r="AD370" i="8"/>
  <c r="AE337" i="8"/>
  <c r="AC337" i="8"/>
  <c r="AD875" i="8"/>
  <c r="AB875" i="8"/>
  <c r="AB1011" i="8"/>
  <c r="AD1011" i="8"/>
  <c r="AD1544" i="8"/>
  <c r="AB1544" i="8"/>
  <c r="AC1589" i="8"/>
  <c r="AE1589" i="8"/>
  <c r="AB1885" i="8"/>
  <c r="AD1885" i="8"/>
  <c r="AD2216" i="8"/>
  <c r="AB2216" i="8"/>
  <c r="AB64" i="8"/>
  <c r="AD64" i="8"/>
  <c r="AB672" i="8"/>
  <c r="AD672" i="8"/>
  <c r="AC618" i="8"/>
  <c r="AE618" i="8"/>
  <c r="AB763" i="8"/>
  <c r="AD763" i="8"/>
  <c r="AC1053" i="8"/>
  <c r="AE1053" i="8"/>
  <c r="AB1548" i="8"/>
  <c r="AD1548" i="8"/>
  <c r="AC1754" i="8"/>
  <c r="AE1754" i="8"/>
  <c r="AB1850" i="8"/>
  <c r="AD1850" i="8"/>
  <c r="AD276" i="8"/>
  <c r="AB276" i="8"/>
  <c r="AE413" i="8"/>
  <c r="AC413" i="8"/>
  <c r="AC690" i="8"/>
  <c r="AE690" i="8"/>
  <c r="AB974" i="8"/>
  <c r="AD974" i="8"/>
  <c r="AB951" i="8"/>
  <c r="AD951" i="8"/>
  <c r="AB1054" i="8"/>
  <c r="AD1054" i="8"/>
  <c r="AB1432" i="8"/>
  <c r="AD1432" i="8"/>
  <c r="AB1521" i="8"/>
  <c r="AD1521" i="8"/>
  <c r="AC1987" i="8"/>
  <c r="AE1987" i="8"/>
  <c r="AB2108" i="8"/>
  <c r="AD2108" i="8"/>
  <c r="AC219" i="8"/>
  <c r="AE219" i="8"/>
  <c r="AD554" i="8"/>
  <c r="AB554" i="8"/>
  <c r="AB701" i="8"/>
  <c r="AD701" i="8"/>
  <c r="AD585" i="8"/>
  <c r="AB585" i="8"/>
  <c r="AC1137" i="8"/>
  <c r="AE1137" i="8"/>
  <c r="AB1408" i="8"/>
  <c r="AD1408" i="8"/>
  <c r="AB1891" i="8"/>
  <c r="AD1891" i="8"/>
  <c r="AB2042" i="8"/>
  <c r="AD2042" i="8"/>
  <c r="AB2193" i="8"/>
  <c r="AD2193" i="8"/>
  <c r="AD107" i="8"/>
  <c r="AB107" i="8"/>
  <c r="AC794" i="8"/>
  <c r="AE794" i="8"/>
  <c r="AE887" i="8"/>
  <c r="AC887" i="8"/>
  <c r="AC964" i="8"/>
  <c r="AE964" i="8"/>
  <c r="AD1087" i="8"/>
  <c r="AB1087" i="8"/>
  <c r="AD1545" i="8"/>
  <c r="AB1545" i="8"/>
  <c r="AC2097" i="8"/>
  <c r="AE2097" i="8"/>
  <c r="AC2417" i="8"/>
  <c r="AE2417" i="8"/>
  <c r="AC165" i="8"/>
  <c r="AE165" i="8"/>
  <c r="AB489" i="8"/>
  <c r="AD489" i="8"/>
  <c r="AD699" i="8"/>
  <c r="AB699" i="8"/>
  <c r="AB764" i="8"/>
  <c r="AD764" i="8"/>
  <c r="AB1088" i="8"/>
  <c r="AD1088" i="8"/>
  <c r="AB1762" i="8"/>
  <c r="AD1762" i="8"/>
  <c r="AB678" i="8"/>
  <c r="AD678" i="8"/>
  <c r="AE566" i="8"/>
  <c r="AC566" i="8"/>
  <c r="AC851" i="8"/>
  <c r="AE851" i="8"/>
  <c r="AC1300" i="8"/>
  <c r="AE1300" i="8"/>
  <c r="AC2207" i="8"/>
  <c r="AE2207" i="8"/>
  <c r="AE167" i="8"/>
  <c r="AC167" i="8"/>
  <c r="AC789" i="8"/>
  <c r="AE789" i="8"/>
  <c r="AB1362" i="8"/>
  <c r="AD1362" i="8"/>
  <c r="AB1588" i="8"/>
  <c r="AD1588" i="8"/>
  <c r="AB1701" i="8"/>
  <c r="AD1701" i="8"/>
  <c r="AB1927" i="8"/>
  <c r="AD1927" i="8"/>
  <c r="AB2264" i="8"/>
  <c r="AD2264" i="8"/>
  <c r="AB934" i="8"/>
  <c r="AD934" i="8"/>
  <c r="AB987" i="8"/>
  <c r="AD987" i="8"/>
  <c r="AD1303" i="8"/>
  <c r="AB1303" i="8"/>
  <c r="AB1678" i="8"/>
  <c r="AD1678" i="8"/>
  <c r="AD2261" i="8"/>
  <c r="AB2261" i="8"/>
  <c r="AB2414" i="8"/>
  <c r="AD2414" i="8"/>
  <c r="AB123" i="8"/>
  <c r="AD123" i="8"/>
  <c r="AB391" i="8"/>
  <c r="AD391" i="8"/>
  <c r="AB363" i="8"/>
  <c r="AD363" i="8"/>
  <c r="AD578" i="8"/>
  <c r="AB578" i="8"/>
  <c r="AC1333" i="8"/>
  <c r="AE1333" i="8"/>
  <c r="AB1158" i="8"/>
  <c r="AD1158" i="8"/>
  <c r="AB2229" i="8"/>
  <c r="AD2229" i="8"/>
  <c r="AC2437" i="8"/>
  <c r="AE2437" i="8"/>
  <c r="AC326" i="8"/>
  <c r="AE326" i="8"/>
  <c r="AB855" i="8"/>
  <c r="AD855" i="8"/>
  <c r="AC945" i="8"/>
  <c r="AE945" i="8"/>
  <c r="AD1230" i="8"/>
  <c r="AB1230" i="8"/>
  <c r="AC1354" i="8"/>
  <c r="AE1354" i="8"/>
  <c r="AD2016" i="8"/>
  <c r="AB2016" i="8"/>
  <c r="AB96" i="8"/>
  <c r="AD96" i="8"/>
  <c r="AC178" i="8"/>
  <c r="AE178" i="8"/>
  <c r="AC387" i="8"/>
  <c r="AE387" i="8"/>
  <c r="AC919" i="8"/>
  <c r="AE919" i="8"/>
  <c r="AC1199" i="8"/>
  <c r="AE1199" i="8"/>
  <c r="AB1535" i="8"/>
  <c r="AD1535" i="8"/>
  <c r="AB1755" i="8"/>
  <c r="AD1755" i="8"/>
  <c r="AD1830" i="8"/>
  <c r="AB1830" i="8"/>
  <c r="AD1836" i="8"/>
  <c r="AB1836" i="8"/>
  <c r="AB2152" i="8"/>
  <c r="AD2152" i="8"/>
  <c r="AD2331" i="8"/>
  <c r="AB2331" i="8"/>
  <c r="AD1145" i="8"/>
  <c r="AB1145" i="8"/>
  <c r="AD985" i="8"/>
  <c r="AB985" i="8"/>
  <c r="AD1181" i="8"/>
  <c r="AB1181" i="8"/>
  <c r="AC2397" i="8"/>
  <c r="AE2397" i="8"/>
  <c r="AC1534" i="8"/>
  <c r="AE1534" i="8"/>
  <c r="AC1878" i="8"/>
  <c r="AE1878" i="8"/>
  <c r="AB2065" i="8"/>
  <c r="AD2065" i="8"/>
  <c r="AD312" i="8"/>
  <c r="AB312" i="8"/>
  <c r="AD389" i="8"/>
  <c r="AB389" i="8"/>
  <c r="AC113" i="8"/>
  <c r="AE113" i="8"/>
  <c r="AB407" i="8"/>
  <c r="AD407" i="8"/>
  <c r="AB317" i="8"/>
  <c r="AD317" i="8"/>
  <c r="AD700" i="8"/>
  <c r="AB700" i="8"/>
  <c r="AB425" i="8"/>
  <c r="AD425" i="8"/>
  <c r="AB816" i="8"/>
  <c r="AD816" i="8"/>
  <c r="AC1136" i="8"/>
  <c r="AE1136" i="8"/>
  <c r="AB1259" i="8"/>
  <c r="AD1259" i="8"/>
  <c r="AD734" i="8"/>
  <c r="AB734" i="8"/>
  <c r="AC535" i="8"/>
  <c r="AE535" i="8"/>
  <c r="AC1090" i="8"/>
  <c r="AE1090" i="8"/>
  <c r="AE521" i="8"/>
  <c r="AC521" i="8"/>
  <c r="AB181" i="8"/>
  <c r="AD181" i="8"/>
  <c r="AC868" i="8"/>
  <c r="AE868" i="8"/>
  <c r="AC1553" i="8"/>
  <c r="AE1553" i="8"/>
  <c r="AC454" i="8"/>
  <c r="AE454" i="8"/>
  <c r="AC1328" i="8"/>
  <c r="AE1328" i="8"/>
  <c r="AD191" i="8"/>
  <c r="AB191" i="8"/>
  <c r="AD354" i="8"/>
  <c r="AB354" i="8"/>
  <c r="AC234" i="8"/>
  <c r="AE234" i="8"/>
  <c r="AB1029" i="8"/>
  <c r="AD1029" i="8"/>
  <c r="AB1688" i="8"/>
  <c r="AD1688" i="8"/>
  <c r="AC1887" i="8"/>
  <c r="AE1887" i="8"/>
  <c r="AC414" i="8"/>
  <c r="AE414" i="8"/>
  <c r="AB386" i="8"/>
  <c r="AD386" i="8"/>
  <c r="AB776" i="8"/>
  <c r="AD776" i="8"/>
  <c r="AD204" i="8"/>
  <c r="AB204" i="8"/>
  <c r="AE561" i="8"/>
  <c r="AC561" i="8"/>
  <c r="AB780" i="8"/>
  <c r="AD780" i="8"/>
  <c r="AB1144" i="8"/>
  <c r="AD1144" i="8"/>
  <c r="AD1472" i="8"/>
  <c r="AB1472" i="8"/>
  <c r="AB1575" i="8"/>
  <c r="AD1575" i="8"/>
  <c r="AB2191" i="8"/>
  <c r="AD2191" i="8"/>
  <c r="AB289" i="8"/>
  <c r="AD289" i="8"/>
  <c r="AB339" i="8"/>
  <c r="AD339" i="8"/>
  <c r="AB340" i="8"/>
  <c r="AD340" i="8"/>
  <c r="AD822" i="8"/>
  <c r="AB822" i="8"/>
  <c r="AB835" i="8"/>
  <c r="AD835" i="8"/>
  <c r="AE1063" i="8"/>
  <c r="AC1063" i="8"/>
  <c r="AC1078" i="8"/>
  <c r="AE1078" i="8"/>
  <c r="AE1326" i="8"/>
  <c r="AC1326" i="8"/>
  <c r="AB1343" i="8"/>
  <c r="AD1343" i="8"/>
  <c r="AB1440" i="8"/>
  <c r="AD1440" i="8"/>
  <c r="AB1596" i="8"/>
  <c r="AD1596" i="8"/>
  <c r="AB36" i="8"/>
  <c r="AD36" i="8"/>
  <c r="AD156" i="8"/>
  <c r="AB156" i="8"/>
  <c r="AD102" i="8"/>
  <c r="AB102" i="8"/>
  <c r="AD949" i="8"/>
  <c r="AB949" i="8"/>
  <c r="AC1347" i="8"/>
  <c r="AE1347" i="8"/>
  <c r="AB329" i="8"/>
  <c r="AD329" i="8"/>
  <c r="AB1035" i="8"/>
  <c r="AD1035" i="8"/>
  <c r="Z1423" i="8"/>
  <c r="Y1423" i="8"/>
  <c r="AA1423" i="8" s="1"/>
  <c r="AD1691" i="8"/>
  <c r="AB1691" i="8"/>
  <c r="AB1823" i="8"/>
  <c r="AD1823" i="8"/>
  <c r="AC63" i="8"/>
  <c r="AE63" i="8"/>
  <c r="AD378" i="8"/>
  <c r="AB378" i="8"/>
  <c r="AC743" i="8"/>
  <c r="AE743" i="8"/>
  <c r="AC1724" i="8"/>
  <c r="AE1724" i="8"/>
  <c r="AB1897" i="8"/>
  <c r="AD1897" i="8"/>
  <c r="Y1991" i="8"/>
  <c r="AA1991" i="8" s="1"/>
  <c r="AC1991" i="8" s="1"/>
  <c r="Z1991" i="8"/>
  <c r="Z2369" i="8"/>
  <c r="AB2369" i="8" s="1"/>
  <c r="Y2369" i="8"/>
  <c r="AA2369" i="8" s="1"/>
  <c r="AB153" i="8"/>
  <c r="AD153" i="8"/>
  <c r="AB101" i="8"/>
  <c r="AD101" i="8"/>
  <c r="AB466" i="8"/>
  <c r="AD466" i="8"/>
  <c r="AC742" i="8"/>
  <c r="AE742" i="8"/>
  <c r="AB1163" i="8"/>
  <c r="AD1163" i="8"/>
  <c r="AB1416" i="8"/>
  <c r="AD1416" i="8"/>
  <c r="AB1620" i="8"/>
  <c r="AD1620" i="8"/>
  <c r="AB2353" i="8"/>
  <c r="AD2353" i="8"/>
  <c r="AB565" i="8"/>
  <c r="AD565" i="8"/>
  <c r="AD767" i="8"/>
  <c r="AB767" i="8"/>
  <c r="AD1280" i="8"/>
  <c r="AB1280" i="8"/>
  <c r="Z1375" i="8"/>
  <c r="AB1375" i="8" s="1"/>
  <c r="Y1375" i="8"/>
  <c r="AA1375" i="8" s="1"/>
  <c r="AB1451" i="8"/>
  <c r="AD1451" i="8"/>
  <c r="AD2087" i="8"/>
  <c r="AB2087" i="8"/>
  <c r="AB80" i="8"/>
  <c r="AD80" i="8"/>
  <c r="AC279" i="8"/>
  <c r="AE279" i="8"/>
  <c r="AB461" i="8"/>
  <c r="AD461" i="8"/>
  <c r="AD646" i="8"/>
  <c r="AB646" i="8"/>
  <c r="AB273" i="8"/>
  <c r="AD273" i="8"/>
  <c r="AB546" i="8"/>
  <c r="AD546" i="8"/>
  <c r="AC677" i="8"/>
  <c r="AE677" i="8"/>
  <c r="AB1182" i="8"/>
  <c r="AD1182" i="8"/>
  <c r="AD1857" i="8"/>
  <c r="AB1857" i="8"/>
  <c r="AC1838" i="8"/>
  <c r="AE1838" i="8"/>
  <c r="AE395" i="8"/>
  <c r="AC395" i="8"/>
  <c r="AB1140" i="8"/>
  <c r="AD1140" i="8"/>
  <c r="AB1402" i="8"/>
  <c r="AD1402" i="8"/>
  <c r="AB1473" i="8"/>
  <c r="AD1473" i="8"/>
  <c r="AB1730" i="8"/>
  <c r="AD1730" i="8"/>
  <c r="AB1791" i="8"/>
  <c r="AD1791" i="8"/>
  <c r="AB1979" i="8"/>
  <c r="AD1979" i="8"/>
  <c r="AD2117" i="8"/>
  <c r="AB2117" i="8"/>
  <c r="AD2165" i="8"/>
  <c r="AB2165" i="8"/>
  <c r="AB71" i="8"/>
  <c r="AD71" i="8"/>
  <c r="AD1351" i="8"/>
  <c r="AB1351" i="8"/>
  <c r="AD1727" i="8"/>
  <c r="AB1727" i="8"/>
  <c r="AD1904" i="8"/>
  <c r="AB1904" i="8"/>
  <c r="AC2180" i="8"/>
  <c r="AE2180" i="8"/>
  <c r="AE711" i="8"/>
  <c r="AC711" i="8"/>
  <c r="AB630" i="8"/>
  <c r="AD630" i="8"/>
  <c r="AE1036" i="8"/>
  <c r="AC1036" i="8"/>
  <c r="AC1905" i="8"/>
  <c r="AE1905" i="8"/>
  <c r="AB2003" i="8"/>
  <c r="AD2003" i="8"/>
  <c r="AC2192" i="8"/>
  <c r="AE2192" i="8"/>
  <c r="AB34" i="8"/>
  <c r="AD34" i="8"/>
  <c r="AB648" i="8"/>
  <c r="AD648" i="8"/>
  <c r="AE961" i="8"/>
  <c r="AC961" i="8"/>
  <c r="AB1252" i="8"/>
  <c r="AD1252" i="8"/>
  <c r="AB1780" i="8"/>
  <c r="AD1780" i="8"/>
  <c r="AB1889" i="8"/>
  <c r="AD1889" i="8"/>
  <c r="AB1978" i="8"/>
  <c r="AD1978" i="8"/>
  <c r="AB2421" i="8"/>
  <c r="AD2421" i="8"/>
  <c r="AB154" i="8"/>
  <c r="AD154" i="8"/>
  <c r="AE721" i="8"/>
  <c r="AC721" i="8"/>
  <c r="AC435" i="8"/>
  <c r="AE435" i="8"/>
  <c r="AB1294" i="8"/>
  <c r="AD1294" i="8"/>
  <c r="AB1445" i="8"/>
  <c r="AD1445" i="8"/>
  <c r="AD1574" i="8"/>
  <c r="AB1574" i="8"/>
  <c r="AE2262" i="8"/>
  <c r="AC2262" i="8"/>
  <c r="AB2273" i="8"/>
  <c r="AD2273" i="8"/>
  <c r="AB403" i="8"/>
  <c r="AD403" i="8"/>
  <c r="AB981" i="8"/>
  <c r="AD981" i="8"/>
  <c r="AC1133" i="8"/>
  <c r="AE1133" i="8"/>
  <c r="AD1255" i="8"/>
  <c r="AB1255" i="8"/>
  <c r="AD1494" i="8"/>
  <c r="AB1494" i="8"/>
  <c r="AD1669" i="8"/>
  <c r="AB1669" i="8"/>
  <c r="AB1750" i="8"/>
  <c r="AD1750" i="8"/>
  <c r="AB106" i="8"/>
  <c r="AD106" i="8"/>
  <c r="AD722" i="8"/>
  <c r="AB722" i="8"/>
  <c r="AB553" i="8"/>
  <c r="AD553" i="8"/>
  <c r="AB1017" i="8"/>
  <c r="AD1017" i="8"/>
  <c r="AC1169" i="8"/>
  <c r="AE1169" i="8"/>
  <c r="AC2109" i="8"/>
  <c r="AE2109" i="8"/>
  <c r="AB2429" i="8"/>
  <c r="AD2429" i="8"/>
  <c r="AB47" i="8"/>
  <c r="AD47" i="8"/>
  <c r="AD287" i="8"/>
  <c r="AB287" i="8"/>
  <c r="AC923" i="8"/>
  <c r="AE923" i="8"/>
  <c r="AC916" i="8"/>
  <c r="AE916" i="8"/>
  <c r="AB1276" i="8"/>
  <c r="AD1276" i="8"/>
  <c r="AC1660" i="8"/>
  <c r="AE1660" i="8"/>
  <c r="AD1794" i="8"/>
  <c r="AB1794" i="8"/>
  <c r="AB1848" i="8"/>
  <c r="AD1848" i="8"/>
  <c r="AB2128" i="8"/>
  <c r="AD2128" i="8"/>
  <c r="AB2053" i="8"/>
  <c r="AD2053" i="8"/>
  <c r="AC2228" i="8"/>
  <c r="AE2228" i="8"/>
  <c r="AC159" i="8"/>
  <c r="AE159" i="8"/>
  <c r="AC483" i="8"/>
  <c r="AE483" i="8"/>
  <c r="AB1284" i="8"/>
  <c r="AD1284" i="8"/>
  <c r="AB1470" i="8"/>
  <c r="AD1470" i="8"/>
  <c r="AB1628" i="8"/>
  <c r="AD1628" i="8"/>
  <c r="AD1719" i="8"/>
  <c r="AB1719" i="8"/>
  <c r="AB1990" i="8"/>
  <c r="AD1990" i="8"/>
  <c r="AB2072" i="8"/>
  <c r="AD2072" i="8"/>
  <c r="AB2234" i="8"/>
  <c r="AD2234" i="8"/>
  <c r="Y5" i="8"/>
  <c r="AA5" i="8" s="1"/>
  <c r="Z5" i="8"/>
  <c r="AB589" i="8"/>
  <c r="AD589" i="8"/>
  <c r="AB653" i="8"/>
  <c r="AD653" i="8"/>
  <c r="AB950" i="8"/>
  <c r="AD950" i="8"/>
  <c r="AB1621" i="8"/>
  <c r="AD1621" i="8"/>
  <c r="AB1720" i="8"/>
  <c r="AD1720" i="8"/>
  <c r="AB1996" i="8"/>
  <c r="AD1996" i="8"/>
  <c r="AB2132" i="8"/>
  <c r="AD2132" i="8"/>
  <c r="AB665" i="8"/>
  <c r="AD665" i="8"/>
  <c r="AC1592" i="8"/>
  <c r="AE1592" i="8"/>
  <c r="AB1944" i="8"/>
  <c r="AD1944" i="8"/>
  <c r="AB2133" i="8"/>
  <c r="AD2133" i="8"/>
  <c r="AB2373" i="8"/>
  <c r="AD2373" i="8"/>
  <c r="AB1914" i="8"/>
  <c r="AD1914" i="8"/>
  <c r="AB1895" i="8"/>
  <c r="AD1895" i="8"/>
  <c r="AC2294" i="8"/>
  <c r="AE2294" i="8"/>
  <c r="AD1519" i="8"/>
  <c r="AB1519" i="8"/>
  <c r="AB2367" i="8"/>
  <c r="AD2367" i="8"/>
  <c r="AB1989" i="8"/>
  <c r="AD1989" i="8"/>
  <c r="AB1504" i="8"/>
  <c r="AD1504" i="8"/>
  <c r="AB1509" i="8"/>
  <c r="AD1509" i="8"/>
  <c r="AD2382" i="8"/>
  <c r="AB2382" i="8"/>
  <c r="AB1003" i="8"/>
  <c r="AD1003" i="8"/>
  <c r="AB286" i="8"/>
  <c r="AD286" i="8"/>
  <c r="AB647" i="8"/>
  <c r="AD647" i="8"/>
  <c r="AD349" i="8"/>
  <c r="AB349" i="8"/>
  <c r="AB714" i="8"/>
  <c r="AD714" i="8"/>
  <c r="AB914" i="8"/>
  <c r="AD914" i="8"/>
  <c r="AC1392" i="8"/>
  <c r="AE1392" i="8"/>
  <c r="AC1787" i="8"/>
  <c r="AE1787" i="8"/>
  <c r="AB2190" i="8"/>
  <c r="AD2190" i="8"/>
  <c r="AB2378" i="8"/>
  <c r="AD2378" i="8"/>
  <c r="AB718" i="8"/>
  <c r="AD718" i="8"/>
  <c r="Z1411" i="8"/>
  <c r="Y1411" i="8"/>
  <c r="AA1411" i="8" s="1"/>
  <c r="AC1411" i="8" s="1"/>
  <c r="AB1579" i="8"/>
  <c r="AD1579" i="8"/>
  <c r="AD66" i="8"/>
  <c r="AB66" i="8"/>
  <c r="AC927" i="8"/>
  <c r="AE927" i="8"/>
  <c r="Z791" i="8"/>
  <c r="Y791" i="8"/>
  <c r="AA791" i="8" s="1"/>
  <c r="AC791" i="8" s="1"/>
  <c r="AC2035" i="8"/>
  <c r="AE2035" i="8"/>
  <c r="AB149" i="8"/>
  <c r="AD149" i="8"/>
  <c r="Z1495" i="8"/>
  <c r="AB1495" i="8" s="1"/>
  <c r="Y1495" i="8"/>
  <c r="AA1495" i="8" s="1"/>
  <c r="U2460" i="8" s="1"/>
  <c r="T2460" i="8" s="1"/>
  <c r="Z2460" i="8" s="1"/>
  <c r="AB2071" i="8"/>
  <c r="AD2071" i="8"/>
  <c r="AE688" i="8"/>
  <c r="AC688" i="8"/>
  <c r="AD342" i="8"/>
  <c r="AB342" i="8"/>
  <c r="AD717" i="8"/>
  <c r="AB717" i="8"/>
  <c r="AE674" i="8"/>
  <c r="AC674" i="8"/>
  <c r="AC465" i="8"/>
  <c r="AE465" i="8"/>
  <c r="AB409" i="8"/>
  <c r="AD409" i="8"/>
  <c r="AC1557" i="8"/>
  <c r="AE1557" i="8"/>
  <c r="AC198" i="8"/>
  <c r="AE198" i="8"/>
  <c r="AC327" i="8"/>
  <c r="AE327" i="8"/>
  <c r="AE651" i="8"/>
  <c r="AC651" i="8"/>
  <c r="Z612" i="8"/>
  <c r="AB612" i="8" s="1"/>
  <c r="Y612" i="8"/>
  <c r="AA612" i="8" s="1"/>
  <c r="AB1286" i="8"/>
  <c r="AD1286" i="8"/>
  <c r="AB1465" i="8"/>
  <c r="AD1465" i="8"/>
  <c r="AB2258" i="8"/>
  <c r="AD2258" i="8"/>
  <c r="AB2241" i="8"/>
  <c r="AD2241" i="8"/>
  <c r="AB125" i="8"/>
  <c r="AD125" i="8"/>
  <c r="AC837" i="8"/>
  <c r="AE837" i="8"/>
  <c r="AB654" i="8"/>
  <c r="AD654" i="8"/>
  <c r="AE190" i="8"/>
  <c r="AC190" i="8"/>
  <c r="Z122" i="8"/>
  <c r="Y122" i="8"/>
  <c r="AA122" i="8" s="1"/>
  <c r="AC122" i="8" s="1"/>
  <c r="AD870" i="8"/>
  <c r="AB870" i="8"/>
  <c r="AC1022" i="8"/>
  <c r="AE1022" i="8"/>
  <c r="AB1526" i="8"/>
  <c r="AD1526" i="8"/>
  <c r="AB1663" i="8"/>
  <c r="AD1663" i="8"/>
  <c r="AB1890" i="8"/>
  <c r="AD1890" i="8"/>
  <c r="AC2363" i="8"/>
  <c r="AE2363" i="8"/>
  <c r="AB380" i="8"/>
  <c r="AD380" i="8"/>
  <c r="AC406" i="8"/>
  <c r="AE406" i="8"/>
  <c r="AB1012" i="8"/>
  <c r="AD1012" i="8"/>
  <c r="AB1685" i="8"/>
  <c r="AD1685" i="8"/>
  <c r="AB76" i="8"/>
  <c r="AD76" i="8"/>
  <c r="AB231" i="8"/>
  <c r="AD231" i="8"/>
  <c r="AB424" i="8"/>
  <c r="AD424" i="8"/>
  <c r="AB400" i="8"/>
  <c r="AD400" i="8"/>
  <c r="AD834" i="8"/>
  <c r="AB834" i="8"/>
  <c r="AC1026" i="8"/>
  <c r="AE1026" i="8"/>
  <c r="AC1304" i="8"/>
  <c r="AE1304" i="8"/>
  <c r="AC160" i="8"/>
  <c r="AE160" i="8"/>
  <c r="AB607" i="8"/>
  <c r="AD607" i="8"/>
  <c r="AE2142" i="8"/>
  <c r="AC2142" i="8"/>
  <c r="AD330" i="8"/>
  <c r="AB330" i="8"/>
  <c r="AB883" i="8"/>
  <c r="AD883" i="8"/>
  <c r="AB1151" i="8"/>
  <c r="AD1151" i="8"/>
  <c r="AB1393" i="8"/>
  <c r="AD1393" i="8"/>
  <c r="AC2045" i="8"/>
  <c r="AE2045" i="8"/>
  <c r="AB2163" i="8"/>
  <c r="AD2163" i="8"/>
  <c r="AC2396" i="8"/>
  <c r="AE2396" i="8"/>
  <c r="AC225" i="8"/>
  <c r="AE225" i="8"/>
  <c r="AE491" i="8"/>
  <c r="AC491" i="8"/>
  <c r="AE397" i="8"/>
  <c r="AC397" i="8"/>
  <c r="AB486" i="8"/>
  <c r="AD486" i="8"/>
  <c r="AB520" i="8"/>
  <c r="AD520" i="8"/>
  <c r="AB691" i="8"/>
  <c r="AD691" i="8"/>
  <c r="AD549" i="8"/>
  <c r="AB549" i="8"/>
  <c r="AB1094" i="8"/>
  <c r="AD1094" i="8"/>
  <c r="AE1612" i="8"/>
  <c r="AC1612" i="8"/>
  <c r="AC281" i="8"/>
  <c r="AE281" i="8"/>
  <c r="AD361" i="8"/>
  <c r="AB361" i="8"/>
  <c r="AC800" i="8"/>
  <c r="AE800" i="8"/>
  <c r="AB845" i="8"/>
  <c r="AD845" i="8"/>
  <c r="AB989" i="8"/>
  <c r="AD989" i="8"/>
  <c r="AB1797" i="8"/>
  <c r="AD1797" i="8"/>
  <c r="AC2098" i="8"/>
  <c r="AE2098" i="8"/>
  <c r="AC12" i="8"/>
  <c r="AC248" i="8"/>
  <c r="AE248" i="8"/>
  <c r="AC17" i="8"/>
  <c r="AE17" i="8"/>
  <c r="AB133" i="8"/>
  <c r="AD133" i="8"/>
  <c r="Z302" i="8"/>
  <c r="AB302" i="8" s="1"/>
  <c r="Y302" i="8"/>
  <c r="AA302" i="8" s="1"/>
  <c r="AB362" i="8"/>
  <c r="AD362" i="8"/>
  <c r="AD14" i="8"/>
  <c r="AB14" i="8"/>
  <c r="AB170" i="8"/>
  <c r="AD170" i="8"/>
  <c r="AB922" i="8"/>
  <c r="AD922" i="8"/>
  <c r="AB1070" i="8"/>
  <c r="AD1070" i="8"/>
  <c r="AC1640" i="8"/>
  <c r="AE1640" i="8"/>
  <c r="AB2181" i="8"/>
  <c r="AD2181" i="8"/>
  <c r="AB2278" i="8"/>
  <c r="AD2278" i="8"/>
  <c r="AC144" i="8"/>
  <c r="AE144" i="8"/>
  <c r="AB482" i="8"/>
  <c r="AD482" i="8"/>
  <c r="AB732" i="8"/>
  <c r="AD732" i="8"/>
  <c r="AB571" i="8"/>
  <c r="AD571" i="8"/>
  <c r="AD216" i="8"/>
  <c r="AB216" i="8"/>
  <c r="AB777" i="8"/>
  <c r="AD777" i="8"/>
  <c r="AB958" i="8"/>
  <c r="AD958" i="8"/>
  <c r="AB1227" i="8"/>
  <c r="AD1227" i="8"/>
  <c r="AB1126" i="8"/>
  <c r="AD1126" i="8"/>
  <c r="AB1311" i="8"/>
  <c r="AD1311" i="8"/>
  <c r="AC1435" i="8"/>
  <c r="AE1435" i="8"/>
  <c r="AB2283" i="8"/>
  <c r="AD2283" i="8"/>
  <c r="AC267" i="8"/>
  <c r="AE267" i="8"/>
  <c r="AD602" i="8"/>
  <c r="AB602" i="8"/>
  <c r="AB806" i="8"/>
  <c r="AD806" i="8"/>
  <c r="AB1234" i="8"/>
  <c r="AD1234" i="8"/>
  <c r="AB1384" i="8"/>
  <c r="AD1384" i="8"/>
  <c r="AB1395" i="8"/>
  <c r="AD1395" i="8"/>
  <c r="AB1549" i="8"/>
  <c r="AD1549" i="8"/>
  <c r="AB1670" i="8"/>
  <c r="AD1670" i="8"/>
  <c r="AB1689" i="8"/>
  <c r="AD1689" i="8"/>
  <c r="AD591" i="8"/>
  <c r="AB591" i="8"/>
  <c r="AC1615" i="8"/>
  <c r="AE1615" i="8"/>
  <c r="AB1743" i="8"/>
  <c r="AD1743" i="8"/>
  <c r="AD2052" i="8"/>
  <c r="AB2052" i="8"/>
  <c r="AD38" i="8"/>
  <c r="AB38" i="8"/>
  <c r="AC240" i="8"/>
  <c r="AE240" i="8"/>
  <c r="AD971" i="8"/>
  <c r="AB971" i="8"/>
  <c r="AB1086" i="8"/>
  <c r="AD1086" i="8"/>
  <c r="AD1268" i="8"/>
  <c r="AB1268" i="8"/>
  <c r="AC1462" i="8"/>
  <c r="AE1462" i="8"/>
  <c r="AD1649" i="8"/>
  <c r="AB1649" i="8"/>
  <c r="AD1928" i="8"/>
  <c r="AB1928" i="8"/>
  <c r="AB1960" i="8"/>
  <c r="AD1960" i="8"/>
  <c r="AE2169" i="8"/>
  <c r="AC2169" i="8"/>
  <c r="AC622" i="8"/>
  <c r="AE622" i="8"/>
  <c r="AB893" i="8"/>
  <c r="AD893" i="8"/>
  <c r="AC46" i="8"/>
  <c r="AE46" i="8"/>
  <c r="AC685" i="8"/>
  <c r="AE685" i="8"/>
  <c r="AE1154" i="8"/>
  <c r="AC1154" i="8"/>
  <c r="AC929" i="8"/>
  <c r="AE929" i="8"/>
  <c r="AB1422" i="8"/>
  <c r="AD1422" i="8"/>
  <c r="AB1344" i="8"/>
  <c r="AD1344" i="8"/>
  <c r="AB1624" i="8"/>
  <c r="AD1624" i="8"/>
  <c r="AD1829" i="8"/>
  <c r="AB1829" i="8"/>
  <c r="AB1799" i="8"/>
  <c r="AD1799" i="8"/>
  <c r="AB2322" i="8"/>
  <c r="AD2322" i="8"/>
  <c r="AC95" i="8"/>
  <c r="AE95" i="8"/>
  <c r="AB613" i="8"/>
  <c r="AD613" i="8"/>
  <c r="AB660" i="8"/>
  <c r="AD660" i="8"/>
  <c r="AB864" i="8"/>
  <c r="AD864" i="8"/>
  <c r="AB1258" i="8"/>
  <c r="AD1258" i="8"/>
  <c r="AB1453" i="8"/>
  <c r="AD1453" i="8"/>
  <c r="AC1820" i="8"/>
  <c r="AE1820" i="8"/>
  <c r="AB2254" i="8"/>
  <c r="AD2254" i="8"/>
  <c r="AB84" i="8"/>
  <c r="AD84" i="8"/>
  <c r="AC180" i="8"/>
  <c r="AE180" i="8"/>
  <c r="AB195" i="8"/>
  <c r="AD195" i="8"/>
  <c r="AB697" i="8"/>
  <c r="AD697" i="8"/>
  <c r="AD626" i="8"/>
  <c r="AB626" i="8"/>
  <c r="AB915" i="8"/>
  <c r="AD915" i="8"/>
  <c r="AB941" i="8"/>
  <c r="AD941" i="8"/>
  <c r="AB1112" i="8"/>
  <c r="AD1112" i="8"/>
  <c r="AD1412" i="8"/>
  <c r="AB1412" i="8"/>
  <c r="AB1751" i="8"/>
  <c r="AD1751" i="8"/>
  <c r="AC2084" i="8"/>
  <c r="AE2084" i="8"/>
  <c r="AD2170" i="8"/>
  <c r="AB2170" i="8"/>
  <c r="AB2304" i="8"/>
  <c r="AD2304" i="8"/>
  <c r="AB2409" i="8"/>
  <c r="AD2409" i="8"/>
  <c r="AB299" i="8"/>
  <c r="AD299" i="8"/>
  <c r="AE850" i="8"/>
  <c r="AC850" i="8"/>
  <c r="AC1357" i="8"/>
  <c r="AE1357" i="8"/>
  <c r="AE2051" i="8"/>
  <c r="AC2051" i="8"/>
  <c r="AC2282" i="8"/>
  <c r="AE2282" i="8"/>
  <c r="AB120" i="8"/>
  <c r="AD120" i="8"/>
  <c r="AB726" i="8"/>
  <c r="AD726" i="8"/>
  <c r="AC1124" i="8"/>
  <c r="AE1124" i="8"/>
  <c r="AD1364" i="8"/>
  <c r="AB1364" i="8"/>
  <c r="AB1902" i="8"/>
  <c r="AD1902" i="8"/>
  <c r="AB1784" i="8"/>
  <c r="AD1784" i="8"/>
  <c r="AB2308" i="8"/>
  <c r="AD2308" i="8"/>
  <c r="AC2321" i="8"/>
  <c r="AE2321" i="8"/>
  <c r="AB999" i="8"/>
  <c r="AD999" i="8"/>
  <c r="AB1281" i="8"/>
  <c r="AD1281" i="8"/>
  <c r="AC2385" i="8"/>
  <c r="AE2385" i="8"/>
  <c r="AC1559" i="8"/>
  <c r="AE1559" i="8"/>
  <c r="AB1661" i="8"/>
  <c r="AD1661" i="8"/>
  <c r="AB1872" i="8"/>
  <c r="AD1872" i="8"/>
  <c r="AE1006" i="8"/>
  <c r="AC1006" i="8"/>
  <c r="AC2303" i="8"/>
  <c r="AE2303" i="8"/>
  <c r="AC296" i="8"/>
  <c r="U2464" i="8"/>
  <c r="T2464" i="8" s="1"/>
  <c r="Z2464" i="8" s="1"/>
  <c r="AC1439" i="8"/>
  <c r="AE1439" i="8"/>
  <c r="AC2401" i="8"/>
  <c r="AE2401" i="8"/>
  <c r="AD603" i="8"/>
  <c r="AB603" i="8"/>
  <c r="AB1200" i="8"/>
  <c r="AD1200" i="8"/>
  <c r="AB533" i="8"/>
  <c r="AD533" i="8"/>
  <c r="AE1254" i="8"/>
  <c r="AC1254" i="8"/>
  <c r="AB1403" i="8"/>
  <c r="AD1403" i="8"/>
  <c r="AB87" i="8"/>
  <c r="AD87" i="8"/>
  <c r="AC1208" i="8"/>
  <c r="AE1208" i="8"/>
  <c r="AB1308" i="8"/>
  <c r="AD1308" i="8"/>
  <c r="AB952" i="8"/>
  <c r="AD952" i="8"/>
  <c r="AB1059" i="8"/>
  <c r="AD1059" i="8"/>
  <c r="Z1931" i="8"/>
  <c r="AB1931" i="8" s="1"/>
  <c r="Y1931" i="8"/>
  <c r="AA1931" i="8" s="1"/>
  <c r="AB224" i="8"/>
  <c r="AD224" i="8"/>
  <c r="AC1942" i="8"/>
  <c r="AE1942" i="8"/>
  <c r="AB2215" i="8"/>
  <c r="AD2215" i="8"/>
  <c r="Z290" i="8"/>
  <c r="AB290" i="8" s="1"/>
  <c r="Y290" i="8"/>
  <c r="AA290" i="8" s="1"/>
  <c r="AB2245" i="8"/>
  <c r="AD2245" i="8"/>
  <c r="AB214" i="8"/>
  <c r="AD214" i="8"/>
  <c r="AC15" i="8"/>
  <c r="AE15" i="8"/>
  <c r="AB1071" i="8"/>
  <c r="AD1071" i="8"/>
  <c r="AB1475" i="8"/>
  <c r="AD1475" i="8"/>
  <c r="AB1717" i="8"/>
  <c r="AD1717" i="8"/>
  <c r="AB2270" i="8"/>
  <c r="AD2270" i="8"/>
  <c r="AE241" i="8"/>
  <c r="AC241" i="8"/>
  <c r="AB720" i="8"/>
  <c r="AD720" i="8"/>
  <c r="Z218" i="8"/>
  <c r="Y218" i="8"/>
  <c r="AA218" i="8" s="1"/>
  <c r="AC218" i="8" s="1"/>
  <c r="AB1148" i="8"/>
  <c r="AD1148" i="8"/>
  <c r="AC1329" i="8"/>
  <c r="AE1329" i="8"/>
  <c r="AD1629" i="8"/>
  <c r="AB1629" i="8"/>
  <c r="AC2031" i="8"/>
  <c r="AE2031" i="8"/>
  <c r="AC2242" i="8"/>
  <c r="AE2242" i="8"/>
  <c r="Z230" i="8"/>
  <c r="Y230" i="8"/>
  <c r="AA230" i="8" s="1"/>
  <c r="AC230" i="8" s="1"/>
  <c r="AB196" i="8"/>
  <c r="AD196" i="8"/>
  <c r="Z242" i="8"/>
  <c r="Y242" i="8"/>
  <c r="AA242" i="8" s="1"/>
  <c r="AC242" i="8" s="1"/>
  <c r="AD1007" i="8"/>
  <c r="AB1007" i="8"/>
  <c r="AC1218" i="8"/>
  <c r="AE1218" i="8"/>
  <c r="AC1377" i="8"/>
  <c r="AE1377" i="8"/>
  <c r="AD1817" i="8"/>
  <c r="AB1817" i="8"/>
  <c r="Z1856" i="8"/>
  <c r="AB1856" i="8" s="1"/>
  <c r="Y1856" i="8"/>
  <c r="AA1856" i="8" s="1"/>
  <c r="AD2232" i="8"/>
  <c r="AB2232" i="8"/>
  <c r="AC423" i="8"/>
  <c r="AE423" i="8"/>
  <c r="AB462" i="8"/>
  <c r="AD462" i="8"/>
  <c r="AD663" i="8"/>
  <c r="AB663" i="8"/>
  <c r="AB376" i="8"/>
  <c r="AD376" i="8"/>
  <c r="AB588" i="8"/>
  <c r="AD588" i="8"/>
  <c r="AE774" i="8"/>
  <c r="AG2462" i="8" s="1"/>
  <c r="AC774" i="8"/>
  <c r="AB1058" i="8"/>
  <c r="AD1058" i="8"/>
  <c r="AD935" i="8"/>
  <c r="AB935" i="8"/>
  <c r="AC1165" i="8"/>
  <c r="AE1165" i="8"/>
  <c r="AE1302" i="8"/>
  <c r="AC1302" i="8"/>
  <c r="AB1479" i="8"/>
  <c r="AD1479" i="8"/>
  <c r="AB1514" i="8"/>
  <c r="AD1514" i="8"/>
  <c r="AB1623" i="8"/>
  <c r="AD1623" i="8"/>
  <c r="AC336" i="8"/>
  <c r="AE336" i="8"/>
  <c r="AB617" i="8"/>
  <c r="AD617" i="8"/>
  <c r="AC872" i="8"/>
  <c r="AE872" i="8"/>
  <c r="AE1084" i="8"/>
  <c r="AC1084" i="8"/>
  <c r="AC1336" i="8"/>
  <c r="AE1336" i="8"/>
  <c r="AB236" i="8"/>
  <c r="AD236" i="8"/>
  <c r="Z266" i="8"/>
  <c r="Y266" i="8"/>
  <c r="AA266" i="8" s="1"/>
  <c r="AC266" i="8" s="1"/>
  <c r="AE736" i="8"/>
  <c r="AC736" i="8"/>
  <c r="AC679" i="8"/>
  <c r="AE679" i="8"/>
  <c r="AB820" i="8"/>
  <c r="AD820" i="8"/>
  <c r="AB1404" i="8"/>
  <c r="AD1404" i="8"/>
  <c r="AD1938" i="8"/>
  <c r="AB1938" i="8"/>
  <c r="AE50" i="8"/>
  <c r="AC50" i="8"/>
  <c r="AC128" i="8"/>
  <c r="AE128" i="8"/>
  <c r="AC1444" i="8"/>
  <c r="AE1444" i="8"/>
  <c r="AB1605" i="8"/>
  <c r="AD1605" i="8"/>
  <c r="AB2083" i="8"/>
  <c r="AD2083" i="8"/>
  <c r="AE733" i="8"/>
  <c r="AC733" i="8"/>
  <c r="AC42" i="8"/>
  <c r="U2454" i="8"/>
  <c r="T2454" i="8" s="1"/>
  <c r="Z2454" i="8" s="1"/>
  <c r="Z158" i="8"/>
  <c r="Y158" i="8"/>
  <c r="AA158" i="8" s="1"/>
  <c r="AC158" i="8" s="1"/>
  <c r="AB811" i="8"/>
  <c r="AD811" i="8"/>
  <c r="AB1173" i="8"/>
  <c r="AD1173" i="8"/>
  <c r="AB1405" i="8"/>
  <c r="AD1405" i="8"/>
  <c r="AB1716" i="8"/>
  <c r="AD1716" i="8"/>
  <c r="AB2055" i="8"/>
  <c r="AD2055" i="8"/>
  <c r="AD2340" i="8"/>
  <c r="AB2340" i="8"/>
  <c r="AB68" i="8"/>
  <c r="AD68" i="8"/>
  <c r="AB725" i="8"/>
  <c r="AD725" i="8"/>
  <c r="Z746" i="8"/>
  <c r="Y746" i="8"/>
  <c r="AA746" i="8" s="1"/>
  <c r="AC746" i="8" s="1"/>
  <c r="Z983" i="8"/>
  <c r="AB983" i="8" s="1"/>
  <c r="Y983" i="8"/>
  <c r="AA983" i="8" s="1"/>
  <c r="AB1467" i="8"/>
  <c r="AD1467" i="8"/>
  <c r="AC1767" i="8"/>
  <c r="AE1767" i="8"/>
  <c r="AB2049" i="8"/>
  <c r="AD2049" i="8"/>
  <c r="AB12" i="8"/>
  <c r="AD12" i="8"/>
  <c r="AC452" i="8"/>
  <c r="AE452" i="8"/>
  <c r="AB497" i="8"/>
  <c r="AD497" i="8"/>
  <c r="AB860" i="8"/>
  <c r="AD860" i="8"/>
  <c r="AC14" i="8"/>
  <c r="U2465" i="8"/>
  <c r="T2465" i="8" s="1"/>
  <c r="Z2465" i="8" s="1"/>
  <c r="AB207" i="8"/>
  <c r="AD207" i="8"/>
  <c r="AC1076" i="8"/>
  <c r="AE1076" i="8"/>
  <c r="AD1327" i="8"/>
  <c r="AB1327" i="8"/>
  <c r="AD1531" i="8"/>
  <c r="AB1531" i="8"/>
  <c r="AB1566" i="8"/>
  <c r="AD1566" i="8"/>
  <c r="AD1715" i="8"/>
  <c r="AB1715" i="8"/>
  <c r="AB171" i="8"/>
  <c r="AD171" i="8"/>
  <c r="AE973" i="8"/>
  <c r="AC973" i="8"/>
  <c r="AB1042" i="8"/>
  <c r="AD1042" i="8"/>
  <c r="AD1613" i="8"/>
  <c r="AB1613" i="8"/>
  <c r="AB1681" i="8"/>
  <c r="AD1681" i="8"/>
  <c r="AD1818" i="8"/>
  <c r="AB1818" i="8"/>
  <c r="AC1985" i="8"/>
  <c r="AE1985" i="8"/>
  <c r="AB2056" i="8"/>
  <c r="AD2056" i="8"/>
  <c r="AB2178" i="8"/>
  <c r="AD2178" i="8"/>
  <c r="AE26" i="8"/>
  <c r="AC26" i="8"/>
  <c r="U2456" i="8"/>
  <c r="T2456" i="8" s="1"/>
  <c r="Z2456" i="8" s="1"/>
  <c r="AD567" i="8"/>
  <c r="AB567" i="8"/>
  <c r="AC959" i="8"/>
  <c r="AE959" i="8"/>
  <c r="AB1501" i="8"/>
  <c r="AD1501" i="8"/>
  <c r="AB1604" i="8"/>
  <c r="AD1604" i="8"/>
  <c r="AB1667" i="8"/>
  <c r="AD1667" i="8"/>
  <c r="AB2024" i="8"/>
  <c r="AD2024" i="8"/>
  <c r="AB1952" i="8"/>
  <c r="AD1952" i="8"/>
  <c r="AB2171" i="8"/>
  <c r="AD2171" i="8"/>
  <c r="AB27" i="8"/>
  <c r="AD27" i="8"/>
  <c r="AB867" i="8"/>
  <c r="AD867" i="8"/>
  <c r="AE1025" i="8"/>
  <c r="AC1025" i="8"/>
  <c r="AC1953" i="8"/>
  <c r="AE1953" i="8"/>
  <c r="AD2182" i="8"/>
  <c r="AB2182" i="8"/>
  <c r="AB2390" i="8"/>
  <c r="AD2390" i="8"/>
  <c r="AB24" i="8"/>
  <c r="AD24" i="8"/>
  <c r="AC526" i="8"/>
  <c r="AE526" i="8"/>
  <c r="AD562" i="8"/>
  <c r="AB562" i="8"/>
  <c r="AB593" i="8"/>
  <c r="AD593" i="8"/>
  <c r="AB1008" i="8"/>
  <c r="AD1008" i="8"/>
  <c r="AB993" i="8"/>
  <c r="AD993" i="8"/>
  <c r="AB1030" i="8"/>
  <c r="AD1030" i="8"/>
  <c r="AB1077" i="8"/>
  <c r="AD1077" i="8"/>
  <c r="AB1325" i="8"/>
  <c r="AD1325" i="8"/>
  <c r="AB1528" i="8"/>
  <c r="AD1528" i="8"/>
  <c r="AE1930" i="8"/>
  <c r="AC1930" i="8"/>
  <c r="AC2041" i="8"/>
  <c r="AE2041" i="8"/>
  <c r="AB2184" i="8"/>
  <c r="AD2184" i="8"/>
  <c r="AD2381" i="8"/>
  <c r="AB2381" i="8"/>
  <c r="AB2139" i="8"/>
  <c r="AD2139" i="8"/>
  <c r="AC1089" i="8"/>
  <c r="AE1089" i="8"/>
  <c r="AB1700" i="8"/>
  <c r="AD1700" i="8"/>
  <c r="AC2036" i="8"/>
  <c r="AE2036" i="8"/>
  <c r="AB2362" i="8"/>
  <c r="AD2362" i="8"/>
  <c r="AD251" i="8"/>
  <c r="AB251" i="8"/>
  <c r="AB110" i="8"/>
  <c r="AD110" i="8"/>
  <c r="AD675" i="8"/>
  <c r="AB675" i="8"/>
  <c r="AD705" i="8"/>
  <c r="AB705" i="8"/>
  <c r="AB761" i="8"/>
  <c r="AD761" i="8"/>
  <c r="AC1206" i="8"/>
  <c r="AE1206" i="8"/>
  <c r="AB1421" i="8"/>
  <c r="AD1421" i="8"/>
  <c r="AB1450" i="8"/>
  <c r="AD1450" i="8"/>
  <c r="AD1758" i="8"/>
  <c r="AB1758" i="8"/>
  <c r="AB1825" i="8"/>
  <c r="AD1825" i="8"/>
  <c r="AB1808" i="8"/>
  <c r="AD1808" i="8"/>
  <c r="AB1965" i="8"/>
  <c r="AD1965" i="8"/>
  <c r="AB2332" i="8"/>
  <c r="AD2332" i="8"/>
  <c r="AB431" i="8"/>
  <c r="AD431" i="8"/>
  <c r="AB501" i="8"/>
  <c r="AD501" i="8"/>
  <c r="AD803" i="8"/>
  <c r="AB803" i="8"/>
  <c r="AC1272" i="8"/>
  <c r="AE1272" i="8"/>
  <c r="AC1443" i="8"/>
  <c r="AE1443" i="8"/>
  <c r="AE1682" i="8"/>
  <c r="AC1682" i="8"/>
  <c r="AC2307" i="8"/>
  <c r="AE2307" i="8"/>
  <c r="AB2441" i="8"/>
  <c r="AD2441" i="8"/>
  <c r="AE1024" i="8"/>
  <c r="AC1024" i="8"/>
  <c r="AE1410" i="8"/>
  <c r="AC1410" i="8"/>
  <c r="AB1740" i="8"/>
  <c r="AD1740" i="8"/>
  <c r="AB1874" i="8"/>
  <c r="AD1874" i="8"/>
  <c r="AC177" i="8"/>
  <c r="U2462" i="8"/>
  <c r="T2462" i="8" s="1"/>
  <c r="Z2462" i="8" s="1"/>
  <c r="AB1547" i="8"/>
  <c r="AD1547" i="8"/>
  <c r="AD1671" i="8"/>
  <c r="AB1671" i="8"/>
  <c r="AB1926" i="8"/>
  <c r="AD1926" i="8"/>
  <c r="AB1999" i="8"/>
  <c r="AD1999" i="8"/>
  <c r="AC2398" i="8"/>
  <c r="AE2398" i="8"/>
  <c r="AB375" i="8"/>
  <c r="AD375" i="8"/>
  <c r="AB540" i="8"/>
  <c r="AD540" i="8"/>
  <c r="AB815" i="8"/>
  <c r="AD815" i="8"/>
  <c r="AB1107" i="8"/>
  <c r="AD1107" i="8"/>
  <c r="AB1189" i="8"/>
  <c r="AD1189" i="8"/>
  <c r="AD1278" i="8"/>
  <c r="AB1278" i="8"/>
  <c r="AB1760" i="8"/>
  <c r="AD1760" i="8"/>
  <c r="AB2205" i="8"/>
  <c r="AD2205" i="8"/>
  <c r="AD2370" i="8"/>
  <c r="AB2370" i="8"/>
  <c r="AB490" i="8"/>
  <c r="AD490" i="8"/>
  <c r="AB507" i="8"/>
  <c r="AD507" i="8"/>
  <c r="AB596" i="8"/>
  <c r="AD596" i="8"/>
  <c r="AB1004" i="8"/>
  <c r="AD1004" i="8"/>
  <c r="AD1771" i="8"/>
  <c r="AB1771" i="8"/>
  <c r="AC1859" i="8"/>
  <c r="AE1859" i="8"/>
  <c r="AB2085" i="8"/>
  <c r="AD2085" i="8"/>
  <c r="AC2356" i="8"/>
  <c r="AE2356" i="8"/>
  <c r="AC2323" i="8"/>
  <c r="AE2323" i="8"/>
  <c r="AB1306" i="8"/>
  <c r="AD1306" i="8"/>
  <c r="AB2115" i="8"/>
  <c r="AD2115" i="8"/>
  <c r="AB1122" i="8"/>
  <c r="AD1122" i="8"/>
  <c r="AB620" i="8"/>
  <c r="AD620" i="8"/>
  <c r="AB1571" i="8"/>
  <c r="AD1571" i="8"/>
  <c r="AD1073" i="8"/>
  <c r="AB1073" i="8"/>
  <c r="AD2305" i="8"/>
  <c r="AB2305" i="8"/>
  <c r="AD1625" i="8"/>
  <c r="AB1625" i="8"/>
  <c r="AB1827" i="8"/>
  <c r="AD1827" i="8"/>
  <c r="AB848" i="8"/>
  <c r="AD848" i="8"/>
  <c r="AC600" i="8"/>
  <c r="AE600" i="8"/>
  <c r="AB1477" i="8"/>
  <c r="AD1477" i="8"/>
  <c r="AB313" i="8"/>
  <c r="AD313" i="8"/>
  <c r="Z6" i="8"/>
  <c r="Y6" i="8"/>
  <c r="AA6" i="8" s="1"/>
  <c r="AB634" i="8"/>
  <c r="AD634" i="8"/>
  <c r="AB1223" i="8"/>
  <c r="AD1223" i="8"/>
  <c r="AB331" i="8"/>
  <c r="AD331" i="8"/>
  <c r="AD42" i="8"/>
  <c r="AB42" i="8"/>
  <c r="AC2032" i="8"/>
  <c r="AE2032" i="8"/>
  <c r="AC1057" i="8"/>
  <c r="AE1057" i="8"/>
  <c r="AB1322" i="8"/>
  <c r="AD1322" i="8"/>
  <c r="AC65" i="8"/>
  <c r="AE65" i="8"/>
  <c r="AB506" i="8"/>
  <c r="AD506" i="8"/>
  <c r="AB531" i="8"/>
  <c r="AD531" i="8"/>
  <c r="AB852" i="8"/>
  <c r="AD852" i="8"/>
  <c r="AC1713" i="8"/>
  <c r="AE1713" i="8"/>
  <c r="AB1886" i="8"/>
  <c r="AD1886" i="8"/>
  <c r="AB2227" i="8"/>
  <c r="AD2227" i="8"/>
  <c r="AB2279" i="8"/>
  <c r="AD2279" i="8"/>
  <c r="AB661" i="8"/>
  <c r="AD661" i="8"/>
  <c r="AB849" i="8"/>
  <c r="AD849" i="8"/>
  <c r="AB643" i="8"/>
  <c r="AD643" i="8"/>
  <c r="AC1202" i="8"/>
  <c r="AE1202" i="8"/>
  <c r="AC1452" i="8"/>
  <c r="AE1452" i="8"/>
  <c r="AC1968" i="8"/>
  <c r="AE1968" i="8"/>
  <c r="AC2218" i="8"/>
  <c r="AE2218" i="8"/>
  <c r="AB100" i="8"/>
  <c r="AD100" i="8"/>
  <c r="AD779" i="8"/>
  <c r="AB779" i="8"/>
  <c r="AB1125" i="8"/>
  <c r="AD1125" i="8"/>
  <c r="AC1244" i="8"/>
  <c r="AE1244" i="8"/>
  <c r="AD1291" i="8"/>
  <c r="AB1291" i="8"/>
  <c r="AC1835" i="8"/>
  <c r="AE1835" i="8"/>
  <c r="AC1975" i="8"/>
  <c r="AE1975" i="8"/>
  <c r="AB40" i="8"/>
  <c r="AD40" i="8"/>
  <c r="AF2456" i="8" s="1"/>
  <c r="AB319" i="8"/>
  <c r="AD319" i="8"/>
  <c r="AB377" i="8"/>
  <c r="AD377" i="8"/>
  <c r="AB686" i="8"/>
  <c r="AD686" i="8"/>
  <c r="AB583" i="8"/>
  <c r="AD583" i="8"/>
  <c r="AB1142" i="8"/>
  <c r="AD1142" i="8"/>
  <c r="AB1541" i="8"/>
  <c r="AD1541" i="8"/>
  <c r="AB1426" i="8"/>
  <c r="AD1426" i="8"/>
  <c r="AB1595" i="8"/>
  <c r="AD1595" i="8"/>
  <c r="AB1632" i="8"/>
  <c r="AD1632" i="8"/>
  <c r="AD1757" i="8"/>
  <c r="AB1757" i="8"/>
  <c r="AB1772" i="8"/>
  <c r="AD1772" i="8"/>
  <c r="AB2060" i="8"/>
  <c r="AD2060" i="8"/>
  <c r="AE2392" i="8"/>
  <c r="AC2392" i="8"/>
  <c r="AC249" i="8"/>
  <c r="AE249" i="8"/>
  <c r="AB347" i="8"/>
  <c r="AD347" i="8"/>
  <c r="AC1066" i="8"/>
  <c r="AE1066" i="8"/>
  <c r="AC1992" i="8"/>
  <c r="AE1992" i="8"/>
  <c r="AC2089" i="8"/>
  <c r="AE2089" i="8"/>
  <c r="AB16" i="8"/>
  <c r="AD16" i="8"/>
  <c r="AB157" i="8"/>
  <c r="AD157" i="8"/>
  <c r="AB441" i="8"/>
  <c r="AD441" i="8"/>
  <c r="AB539" i="8"/>
  <c r="AD539" i="8"/>
  <c r="AB605" i="8"/>
  <c r="AD605" i="8"/>
  <c r="AB946" i="8"/>
  <c r="AD946" i="8"/>
  <c r="AC1220" i="8"/>
  <c r="AE1220" i="8"/>
  <c r="AB1651" i="8"/>
  <c r="AD1651" i="8"/>
  <c r="AB1775" i="8"/>
  <c r="AD1775" i="8"/>
  <c r="AC1005" i="8"/>
  <c r="AE1005" i="8"/>
  <c r="AD1099" i="8"/>
  <c r="AB1099" i="8"/>
  <c r="AE1253" i="8"/>
  <c r="AC1253" i="8"/>
  <c r="AD1496" i="8"/>
  <c r="AB1496" i="8"/>
  <c r="AB1908" i="8"/>
  <c r="AD1908" i="8"/>
  <c r="AB374" i="8"/>
  <c r="AD374" i="8"/>
  <c r="AC911" i="8"/>
  <c r="AE911" i="8"/>
  <c r="AB1943" i="8"/>
  <c r="AD1943" i="8"/>
  <c r="AC1884" i="8"/>
  <c r="AE1884" i="8"/>
  <c r="AB2144" i="8"/>
  <c r="AD2144" i="8"/>
  <c r="AB2239" i="8"/>
  <c r="AD2239" i="8"/>
  <c r="AB430" i="8"/>
  <c r="AD430" i="8"/>
  <c r="AB351" i="8"/>
  <c r="AD351" i="8"/>
  <c r="AB1027" i="8"/>
  <c r="AD1027" i="8"/>
  <c r="AB988" i="8"/>
  <c r="AD988" i="8"/>
  <c r="AB1396" i="8"/>
  <c r="AD1396" i="8"/>
  <c r="AB1510" i="8"/>
  <c r="AD1510" i="8"/>
  <c r="AB1694" i="8"/>
  <c r="AD1694" i="8"/>
  <c r="AC1790" i="8"/>
  <c r="AE1790" i="8"/>
  <c r="AB1860" i="8"/>
  <c r="AD1860" i="8"/>
  <c r="AD2154" i="8"/>
  <c r="AB2154" i="8"/>
  <c r="AB2120" i="8"/>
  <c r="AD2120" i="8"/>
  <c r="AB2341" i="8"/>
  <c r="AD2341" i="8"/>
  <c r="AB177" i="8"/>
  <c r="AD177" i="8"/>
  <c r="AC477" i="8"/>
  <c r="AE477" i="8"/>
  <c r="AB673" i="8"/>
  <c r="AD673" i="8"/>
  <c r="AB755" i="8"/>
  <c r="AD755" i="8"/>
  <c r="AB890" i="8"/>
  <c r="AD890" i="8"/>
  <c r="AB1013" i="8"/>
  <c r="AD1013" i="8"/>
  <c r="AB1156" i="8"/>
  <c r="AD1156" i="8"/>
  <c r="AD1400" i="8"/>
  <c r="AB1400" i="8"/>
  <c r="AC1565" i="8"/>
  <c r="AE1565" i="8"/>
  <c r="AC1704" i="8"/>
  <c r="AE1704" i="8"/>
  <c r="AC1815" i="8"/>
  <c r="AE1815" i="8"/>
  <c r="AE2062" i="8"/>
  <c r="AC2062" i="8"/>
  <c r="AB2297" i="8"/>
  <c r="AD2297" i="8"/>
  <c r="AB88" i="8"/>
  <c r="AD88" i="8"/>
  <c r="AB392" i="8"/>
  <c r="AD392" i="8"/>
  <c r="AB666" i="8"/>
  <c r="AD666" i="8"/>
  <c r="AC1102" i="8"/>
  <c r="AE1102" i="8"/>
  <c r="AE1290" i="8"/>
  <c r="AC1290" i="8"/>
  <c r="AC1485" i="8"/>
  <c r="AE1485" i="8"/>
  <c r="AC2026" i="8"/>
  <c r="AE2026" i="8"/>
  <c r="AB2380" i="8"/>
  <c r="AD2380" i="8"/>
  <c r="AD263" i="8"/>
  <c r="AB263" i="8"/>
  <c r="AB398" i="8"/>
  <c r="AD398" i="8"/>
  <c r="AC460" i="8"/>
  <c r="AE460" i="8"/>
  <c r="AE756" i="8"/>
  <c r="AC756" i="8"/>
  <c r="AD1316" i="8"/>
  <c r="AB1316" i="8"/>
  <c r="AB1729" i="8"/>
  <c r="AD1729" i="8"/>
  <c r="AD2249" i="8"/>
  <c r="AB2249" i="8"/>
  <c r="AC1516" i="8"/>
  <c r="AE1516" i="8"/>
  <c r="AC1555" i="8"/>
  <c r="AE1555" i="8"/>
  <c r="AC2246" i="8"/>
  <c r="AE2246" i="8"/>
  <c r="AC2433" i="8"/>
  <c r="AE2433" i="8"/>
  <c r="AC2094" i="8"/>
  <c r="AE2094" i="8"/>
  <c r="AB1132" i="8"/>
  <c r="AD1132" i="8"/>
  <c r="AC2424" i="8"/>
  <c r="AE2424" i="8"/>
  <c r="Z614" i="8"/>
  <c r="Y614" i="8"/>
  <c r="AA614" i="8" s="1"/>
  <c r="AC614" i="8" s="1"/>
  <c r="AC476" i="8"/>
  <c r="AE476" i="8"/>
  <c r="AC706" i="8"/>
  <c r="AE706" i="8"/>
  <c r="AC1134" i="8"/>
  <c r="AE1134" i="8"/>
  <c r="AB508" i="8"/>
  <c r="AD508" i="8"/>
  <c r="AB920" i="8"/>
  <c r="AD920" i="8"/>
  <c r="AC1373" i="8"/>
  <c r="AE1373" i="8"/>
  <c r="AC1052" i="8"/>
  <c r="AE1052" i="8"/>
  <c r="AB474" i="8"/>
  <c r="AD474" i="8"/>
  <c r="AC751" i="8"/>
  <c r="AE751" i="8"/>
  <c r="AC19" i="8"/>
  <c r="AB523" i="8"/>
  <c r="AD523" i="8"/>
  <c r="AC730" i="8"/>
  <c r="AE730" i="8"/>
  <c r="AD300" i="8"/>
  <c r="AB300" i="8"/>
  <c r="AE735" i="8"/>
  <c r="AC735" i="8"/>
  <c r="AC753" i="8"/>
  <c r="AE753" i="8"/>
  <c r="AB831" i="8"/>
  <c r="AD831" i="8"/>
  <c r="AD669" i="8"/>
  <c r="AB669" i="8"/>
  <c r="AE449" i="8"/>
  <c r="AC449" i="8"/>
  <c r="AB955" i="8"/>
  <c r="AD955" i="8"/>
  <c r="AC1020" i="8"/>
  <c r="AE1020" i="8"/>
  <c r="AB1209" i="8"/>
  <c r="AD1209" i="8"/>
  <c r="AB1546" i="8"/>
  <c r="AD1546" i="8"/>
  <c r="AB1650" i="8"/>
  <c r="AD1650" i="8"/>
  <c r="AB1984" i="8"/>
  <c r="AD1984" i="8"/>
  <c r="AB2354" i="8"/>
  <c r="AD2354" i="8"/>
  <c r="AB11" i="8"/>
  <c r="AD11" i="8"/>
  <c r="AB559" i="8"/>
  <c r="AD559" i="8"/>
  <c r="AD858" i="8"/>
  <c r="AB858" i="8"/>
  <c r="AB1114" i="8"/>
  <c r="AD1114" i="8"/>
  <c r="AB1461" i="8"/>
  <c r="AD1461" i="8"/>
  <c r="AB2025" i="8"/>
  <c r="AD2025" i="8"/>
  <c r="AC2306" i="8"/>
  <c r="AE2306" i="8"/>
  <c r="AB226" i="8"/>
  <c r="AD226" i="8"/>
  <c r="AB221" i="8"/>
  <c r="AD221" i="8"/>
  <c r="AC528" i="8"/>
  <c r="AE528" i="8"/>
  <c r="AB744" i="8"/>
  <c r="AD744" i="8"/>
  <c r="AB862" i="8"/>
  <c r="AD862" i="8"/>
  <c r="AB255" i="8"/>
  <c r="AD255" i="8"/>
  <c r="AB558" i="8"/>
  <c r="AD558" i="8"/>
  <c r="AC728" i="8"/>
  <c r="AE728" i="8"/>
  <c r="AB1330" i="8"/>
  <c r="AD1330" i="8"/>
  <c r="AB1428" i="8"/>
  <c r="AD1428" i="8"/>
  <c r="AB1600" i="8"/>
  <c r="AD1600" i="8"/>
  <c r="AB1915" i="8"/>
  <c r="AD1915" i="8"/>
  <c r="Z2292" i="8"/>
  <c r="AB2292" i="8" s="1"/>
  <c r="Y2292" i="8"/>
  <c r="AA2292" i="8" s="1"/>
  <c r="AB238" i="8"/>
  <c r="AD238" i="8"/>
  <c r="AE710" i="8"/>
  <c r="AC710" i="8"/>
  <c r="AD556" i="8"/>
  <c r="AB556" i="8"/>
  <c r="AC715" i="8"/>
  <c r="AE715" i="8"/>
  <c r="AD900" i="8"/>
  <c r="AB900" i="8"/>
  <c r="AB1166" i="8"/>
  <c r="AD1166" i="8"/>
  <c r="AB1270" i="8"/>
  <c r="AD1270" i="8"/>
  <c r="AB1468" i="8"/>
  <c r="AD1468" i="8"/>
  <c r="AB1619" i="8"/>
  <c r="AD1619" i="8"/>
  <c r="AE1759" i="8"/>
  <c r="AC1759" i="8"/>
  <c r="AB2233" i="8"/>
  <c r="AD2233" i="8"/>
  <c r="AB345" i="8"/>
  <c r="AD345" i="8"/>
  <c r="AC560" i="8"/>
  <c r="AE560" i="8"/>
  <c r="AB1484" i="8"/>
  <c r="AD1484" i="8"/>
  <c r="AB1518" i="8"/>
  <c r="AD1518" i="8"/>
  <c r="AD1471" i="8"/>
  <c r="AB1471" i="8"/>
  <c r="AB1631" i="8"/>
  <c r="AD1631" i="8"/>
  <c r="AB1845" i="8"/>
  <c r="AD1845" i="8"/>
  <c r="AC2345" i="8"/>
  <c r="AE2345" i="8"/>
  <c r="AE615" i="8"/>
  <c r="AC615" i="8"/>
  <c r="AE625" i="8"/>
  <c r="AC625" i="8"/>
  <c r="AC765" i="8"/>
  <c r="AE765" i="8"/>
  <c r="AC655" i="8"/>
  <c r="AE655" i="8"/>
  <c r="AD1424" i="8"/>
  <c r="AB1424" i="8"/>
  <c r="AD1436" i="8"/>
  <c r="AB1436" i="8"/>
  <c r="AB1630" i="8"/>
  <c r="AD1630" i="8"/>
  <c r="AE1718" i="8"/>
  <c r="AC1718" i="8"/>
  <c r="AB1920" i="8"/>
  <c r="AD1920" i="8"/>
  <c r="Z2172" i="8"/>
  <c r="Y2172" i="8"/>
  <c r="AA2172" i="8" s="1"/>
  <c r="AC2172" i="8" s="1"/>
  <c r="AB610" i="8"/>
  <c r="AD610" i="8"/>
  <c r="AC570" i="8"/>
  <c r="AE570" i="8"/>
  <c r="AB902" i="8"/>
  <c r="AD902" i="8"/>
  <c r="AB1324" i="8"/>
  <c r="AD1324" i="8"/>
  <c r="AB1529" i="8"/>
  <c r="AD1529" i="8"/>
  <c r="AB1563" i="8"/>
  <c r="AD1563" i="8"/>
  <c r="AB1735" i="8"/>
  <c r="AD1735" i="8"/>
  <c r="AB2082" i="8"/>
  <c r="AD2082" i="8"/>
  <c r="AB2173" i="8"/>
  <c r="AD2173" i="8"/>
  <c r="AB2403" i="8"/>
  <c r="AD2403" i="8"/>
  <c r="AC2359" i="8"/>
  <c r="AE2359" i="8"/>
  <c r="AC137" i="8"/>
  <c r="AE137" i="8"/>
  <c r="AC869" i="8"/>
  <c r="AE869" i="8"/>
  <c r="AB1525" i="8"/>
  <c r="AD1525" i="8"/>
  <c r="AB1725" i="8"/>
  <c r="AD1725" i="8"/>
  <c r="AD1846" i="8"/>
  <c r="AB1846" i="8"/>
  <c r="AB2018" i="8"/>
  <c r="AD2018" i="8"/>
  <c r="AB2202" i="8"/>
  <c r="AD2202" i="8"/>
  <c r="AD2393" i="8"/>
  <c r="AB2393" i="8"/>
  <c r="AB2436" i="8"/>
  <c r="AD2436" i="8"/>
  <c r="AB322" i="8"/>
  <c r="AD322" i="8"/>
  <c r="AB876" i="8"/>
  <c r="AD876" i="8"/>
  <c r="AB658" i="8"/>
  <c r="AD658" i="8"/>
  <c r="AB825" i="8"/>
  <c r="AD825" i="8"/>
  <c r="AB1283" i="8"/>
  <c r="AD1283" i="8"/>
  <c r="AB1616" i="8"/>
  <c r="AD1616" i="8"/>
  <c r="AD1781" i="8"/>
  <c r="AB1781" i="8"/>
  <c r="AB2361" i="8"/>
  <c r="AD2361" i="8"/>
  <c r="AB94" i="8"/>
  <c r="AD94" i="8"/>
  <c r="AB169" i="8"/>
  <c r="AD169" i="8"/>
  <c r="AD639" i="8"/>
  <c r="AB639" i="8"/>
  <c r="AB629" i="8"/>
  <c r="AD629" i="8"/>
  <c r="AC1051" i="8"/>
  <c r="AE1051" i="8"/>
  <c r="AB1001" i="8"/>
  <c r="AD1001" i="8"/>
  <c r="AE1469" i="8"/>
  <c r="AC1469" i="8"/>
  <c r="AC1665" i="8"/>
  <c r="AE1665" i="8"/>
  <c r="AC2217" i="8"/>
  <c r="AE2217" i="8"/>
  <c r="AB72" i="8"/>
  <c r="AD72" i="8"/>
  <c r="AC359" i="8"/>
  <c r="AE359" i="8"/>
  <c r="Z1060" i="8"/>
  <c r="AB1060" i="8" s="1"/>
  <c r="Y1060" i="8"/>
  <c r="AA1060" i="8" s="1"/>
  <c r="U2457" i="8" s="1"/>
  <c r="T2457" i="8" s="1"/>
  <c r="Z2457" i="8" s="1"/>
  <c r="AC1363" i="8"/>
  <c r="AE1363" i="8"/>
  <c r="AC2001" i="8"/>
  <c r="AE2001" i="8"/>
  <c r="AE2141" i="8"/>
  <c r="AC2141" i="8"/>
  <c r="AE383" i="8"/>
  <c r="AC383" i="8"/>
  <c r="AC243" i="8"/>
  <c r="AE243" i="8"/>
  <c r="AB343" i="8"/>
  <c r="AD343" i="8"/>
  <c r="AC557" i="8"/>
  <c r="AE557" i="8"/>
  <c r="AE898" i="8"/>
  <c r="AC898" i="8"/>
  <c r="AB1954" i="8"/>
  <c r="AD1954" i="8"/>
  <c r="AB2223" i="8"/>
  <c r="AD2223" i="8"/>
  <c r="Z2444" i="8"/>
  <c r="AB2444" i="8" s="1"/>
  <c r="Y2444" i="8"/>
  <c r="AA2444" i="8" s="1"/>
  <c r="AC2444" i="8" s="1"/>
  <c r="AB495" i="8"/>
  <c r="AD495" i="8"/>
  <c r="AB636" i="8"/>
  <c r="AD636" i="8"/>
  <c r="AC889" i="8"/>
  <c r="AE889" i="8"/>
  <c r="AB844" i="8"/>
  <c r="AD844" i="8"/>
  <c r="AB928" i="8"/>
  <c r="AD928" i="8"/>
  <c r="AD1634" i="8"/>
  <c r="AB1634" i="8"/>
  <c r="AB1744" i="8"/>
  <c r="AD1744" i="8"/>
  <c r="AE2131" i="8"/>
  <c r="AC2131" i="8"/>
  <c r="AB2320" i="8"/>
  <c r="AD2320" i="8"/>
  <c r="AB28" i="8"/>
  <c r="AD28" i="8"/>
  <c r="AB936" i="8"/>
  <c r="AD936" i="8"/>
  <c r="AB1277" i="8"/>
  <c r="AD1277" i="8"/>
  <c r="AD2039" i="8"/>
  <c r="AB2039" i="8"/>
  <c r="AD1507" i="8"/>
  <c r="AB1507" i="8"/>
  <c r="AD2105" i="8"/>
  <c r="AB2105" i="8"/>
  <c r="AD1141" i="8"/>
  <c r="AB1141" i="8"/>
  <c r="AD1782" i="8"/>
  <c r="AB1782" i="8"/>
  <c r="AB933" i="8"/>
  <c r="AD933" i="8"/>
  <c r="AB1635" i="8"/>
  <c r="AD1635" i="8"/>
  <c r="AB1414" i="8"/>
  <c r="AD1414" i="8"/>
  <c r="AD2411" i="8"/>
  <c r="AB2411" i="8"/>
  <c r="AD2343" i="8"/>
  <c r="AB2343" i="8"/>
  <c r="AB1648" i="8"/>
  <c r="AD1648" i="8"/>
  <c r="AG2395" i="5"/>
  <c r="AG2425" i="5"/>
  <c r="S2313" i="5"/>
  <c r="S2413" i="5"/>
  <c r="S2419" i="5"/>
  <c r="S2401" i="5"/>
  <c r="S2407" i="5"/>
  <c r="S2395" i="5"/>
  <c r="S2425" i="5"/>
  <c r="M2402" i="5"/>
  <c r="J2336" i="5"/>
  <c r="M2420" i="5"/>
  <c r="J2366" i="5"/>
  <c r="J2432" i="5"/>
  <c r="J2354" i="5"/>
  <c r="J2396" i="5"/>
  <c r="J2330" i="5"/>
  <c r="AO2412" i="5"/>
  <c r="AO2394" i="5"/>
  <c r="J2438" i="5"/>
  <c r="J2384" i="5"/>
  <c r="J2324" i="5"/>
  <c r="J2378" i="5"/>
  <c r="K2189" i="5"/>
  <c r="J2426" i="5"/>
  <c r="J2372" i="5"/>
  <c r="J2414" i="5"/>
  <c r="J2360" i="5"/>
  <c r="J2390" i="5"/>
  <c r="J2342" i="5"/>
  <c r="J2408" i="5"/>
  <c r="J2348" i="5"/>
  <c r="L2318" i="5"/>
  <c r="M2318" i="5"/>
  <c r="L2312" i="5"/>
  <c r="M2312" i="5"/>
  <c r="J2306" i="5"/>
  <c r="L2306" i="5"/>
  <c r="M2306" i="5"/>
  <c r="J2300" i="5"/>
  <c r="L2300" i="5"/>
  <c r="M2300" i="5"/>
  <c r="J2294" i="5"/>
  <c r="L2294" i="5"/>
  <c r="M2294" i="5"/>
  <c r="J2288" i="5"/>
  <c r="L2288" i="5"/>
  <c r="M2288" i="5"/>
  <c r="J2282" i="5"/>
  <c r="L2282" i="5"/>
  <c r="M2282" i="5"/>
  <c r="J2276" i="5"/>
  <c r="L2276" i="5"/>
  <c r="M2276" i="5"/>
  <c r="J2270" i="5"/>
  <c r="L2270" i="5"/>
  <c r="M2270" i="5"/>
  <c r="J2264" i="5"/>
  <c r="L2264" i="5"/>
  <c r="M2264" i="5"/>
  <c r="J2258" i="5"/>
  <c r="L2258" i="5"/>
  <c r="M2258" i="5"/>
  <c r="J2252" i="5"/>
  <c r="L2252" i="5"/>
  <c r="M2252" i="5"/>
  <c r="J2246" i="5"/>
  <c r="L2246" i="5"/>
  <c r="M2246" i="5"/>
  <c r="J2240" i="5"/>
  <c r="L2240" i="5"/>
  <c r="M2240" i="5"/>
  <c r="J2234" i="5"/>
  <c r="L2234" i="5"/>
  <c r="M2234" i="5"/>
  <c r="J2228" i="5"/>
  <c r="L2228" i="5"/>
  <c r="M2228" i="5"/>
  <c r="J2222" i="5"/>
  <c r="L2222" i="5"/>
  <c r="M2222" i="5"/>
  <c r="J2216" i="5"/>
  <c r="L2216" i="5"/>
  <c r="M2216" i="5"/>
  <c r="J2210" i="5"/>
  <c r="L2210" i="5"/>
  <c r="M2210" i="5"/>
  <c r="J2204" i="5"/>
  <c r="L2204" i="5"/>
  <c r="M2204" i="5"/>
  <c r="J2198" i="5"/>
  <c r="L2198" i="5"/>
  <c r="M2198" i="5"/>
  <c r="J2192" i="5"/>
  <c r="L2192" i="5"/>
  <c r="M2192" i="5"/>
  <c r="J2186" i="5"/>
  <c r="L2186" i="5"/>
  <c r="M2186" i="5"/>
  <c r="J2180" i="5"/>
  <c r="K2180" i="5"/>
  <c r="L2180" i="5"/>
  <c r="M2180" i="5"/>
  <c r="J2174" i="5"/>
  <c r="K2174" i="5"/>
  <c r="L2174" i="5"/>
  <c r="M2174" i="5"/>
  <c r="J2168" i="5"/>
  <c r="K2168" i="5"/>
  <c r="L2168" i="5"/>
  <c r="M2168" i="5"/>
  <c r="J2162" i="5"/>
  <c r="K2162" i="5"/>
  <c r="L2162" i="5"/>
  <c r="M2162" i="5"/>
  <c r="J2156" i="5"/>
  <c r="K2156" i="5"/>
  <c r="L2156" i="5"/>
  <c r="M2156" i="5"/>
  <c r="J2150" i="5"/>
  <c r="K2150" i="5"/>
  <c r="L2150" i="5"/>
  <c r="M2150" i="5"/>
  <c r="J2144" i="5"/>
  <c r="K2144" i="5"/>
  <c r="L2144" i="5"/>
  <c r="M2144" i="5"/>
  <c r="J2138" i="5"/>
  <c r="K2138" i="5"/>
  <c r="L2138" i="5"/>
  <c r="M2138" i="5"/>
  <c r="J2132" i="5"/>
  <c r="K2132" i="5"/>
  <c r="L2132" i="5"/>
  <c r="M2132" i="5"/>
  <c r="J2126" i="5"/>
  <c r="K2126" i="5"/>
  <c r="L2126" i="5"/>
  <c r="M2126" i="5"/>
  <c r="J2120" i="5"/>
  <c r="K2120" i="5"/>
  <c r="L2120" i="5"/>
  <c r="M2120" i="5"/>
  <c r="J2114" i="5"/>
  <c r="K2114" i="5"/>
  <c r="L2114" i="5"/>
  <c r="M2114" i="5"/>
  <c r="J2108" i="5"/>
  <c r="K2108" i="5"/>
  <c r="L2108" i="5"/>
  <c r="M2108" i="5"/>
  <c r="J2102" i="5"/>
  <c r="K2102" i="5"/>
  <c r="L2102" i="5"/>
  <c r="M2102" i="5"/>
  <c r="J2096" i="5"/>
  <c r="K2096" i="5"/>
  <c r="L2096" i="5"/>
  <c r="M2096" i="5"/>
  <c r="J2090" i="5"/>
  <c r="K2090" i="5"/>
  <c r="L2090" i="5"/>
  <c r="M2090" i="5"/>
  <c r="J2084" i="5"/>
  <c r="K2084" i="5"/>
  <c r="L2084" i="5"/>
  <c r="M2084" i="5"/>
  <c r="J2078" i="5"/>
  <c r="K2078" i="5"/>
  <c r="L2078" i="5"/>
  <c r="M2078" i="5"/>
  <c r="J2072" i="5"/>
  <c r="K2072" i="5"/>
  <c r="L2072" i="5"/>
  <c r="M2072" i="5"/>
  <c r="J2066" i="5"/>
  <c r="K2066" i="5"/>
  <c r="L2066" i="5"/>
  <c r="M2066" i="5"/>
  <c r="J2060" i="5"/>
  <c r="K2060" i="5"/>
  <c r="L2060" i="5"/>
  <c r="M2060" i="5"/>
  <c r="J2054" i="5"/>
  <c r="K2054" i="5"/>
  <c r="L2054" i="5"/>
  <c r="M2054" i="5"/>
  <c r="J2048" i="5"/>
  <c r="K2048" i="5"/>
  <c r="L2048" i="5"/>
  <c r="M2048" i="5"/>
  <c r="J2042" i="5"/>
  <c r="K2042" i="5"/>
  <c r="L2042" i="5"/>
  <c r="M2042" i="5"/>
  <c r="J2036" i="5"/>
  <c r="K2036" i="5"/>
  <c r="L2036" i="5"/>
  <c r="M2036" i="5"/>
  <c r="J2030" i="5"/>
  <c r="K2030" i="5"/>
  <c r="L2030" i="5"/>
  <c r="M2030" i="5"/>
  <c r="J2024" i="5"/>
  <c r="K2024" i="5"/>
  <c r="L2024" i="5"/>
  <c r="M2024" i="5"/>
  <c r="J2018" i="5"/>
  <c r="K2018" i="5"/>
  <c r="L2018" i="5"/>
  <c r="M2018" i="5"/>
  <c r="J2012" i="5"/>
  <c r="K2012" i="5"/>
  <c r="L2012" i="5"/>
  <c r="M2012" i="5"/>
  <c r="J2006" i="5"/>
  <c r="K2006" i="5"/>
  <c r="L2006" i="5"/>
  <c r="M2006" i="5"/>
  <c r="J2000" i="5"/>
  <c r="K2000" i="5"/>
  <c r="L2000" i="5"/>
  <c r="M2000" i="5"/>
  <c r="J1994" i="5"/>
  <c r="K1994" i="5"/>
  <c r="L1994" i="5"/>
  <c r="M1994" i="5"/>
  <c r="J1988" i="5"/>
  <c r="K1988" i="5"/>
  <c r="L1988" i="5"/>
  <c r="M1988" i="5"/>
  <c r="J1982" i="5"/>
  <c r="K1982" i="5"/>
  <c r="L1982" i="5"/>
  <c r="M1982" i="5"/>
  <c r="J1976" i="5"/>
  <c r="K1976" i="5"/>
  <c r="L1976" i="5"/>
  <c r="M1976" i="5"/>
  <c r="J1970" i="5"/>
  <c r="K1970" i="5"/>
  <c r="L1970" i="5"/>
  <c r="M1970" i="5"/>
  <c r="J1964" i="5"/>
  <c r="K1964" i="5"/>
  <c r="L1964" i="5"/>
  <c r="M1964" i="5"/>
  <c r="J1958" i="5"/>
  <c r="K1958" i="5"/>
  <c r="L1958" i="5"/>
  <c r="M1958" i="5"/>
  <c r="J1952" i="5"/>
  <c r="K1952" i="5"/>
  <c r="L1952" i="5"/>
  <c r="M1952" i="5"/>
  <c r="J1946" i="5"/>
  <c r="K1946" i="5"/>
  <c r="L1946" i="5"/>
  <c r="M1946" i="5"/>
  <c r="J1940" i="5"/>
  <c r="K1940" i="5"/>
  <c r="L1940" i="5"/>
  <c r="M1940" i="5"/>
  <c r="J1934" i="5"/>
  <c r="K1934" i="5"/>
  <c r="L1934" i="5"/>
  <c r="M1934" i="5"/>
  <c r="J1928" i="5"/>
  <c r="K1928" i="5"/>
  <c r="L1928" i="5"/>
  <c r="M1928" i="5"/>
  <c r="J1922" i="5"/>
  <c r="K1922" i="5"/>
  <c r="L1922" i="5"/>
  <c r="M1922" i="5"/>
  <c r="J1916" i="5"/>
  <c r="K1916" i="5"/>
  <c r="L1916" i="5"/>
  <c r="M1916" i="5"/>
  <c r="J1910" i="5"/>
  <c r="K1910" i="5"/>
  <c r="L1910" i="5"/>
  <c r="M1910" i="5"/>
  <c r="J1904" i="5"/>
  <c r="K1904" i="5"/>
  <c r="L1904" i="5"/>
  <c r="M1904" i="5"/>
  <c r="J1898" i="5"/>
  <c r="K1898" i="5"/>
  <c r="L1898" i="5"/>
  <c r="M1898" i="5"/>
  <c r="J1892" i="5"/>
  <c r="K1892" i="5"/>
  <c r="L1892" i="5"/>
  <c r="M1892" i="5"/>
  <c r="J1886" i="5"/>
  <c r="K1886" i="5"/>
  <c r="L1886" i="5"/>
  <c r="M1886" i="5"/>
  <c r="J1880" i="5"/>
  <c r="K1880" i="5"/>
  <c r="L1880" i="5"/>
  <c r="M1880" i="5"/>
  <c r="J1874" i="5"/>
  <c r="K1874" i="5"/>
  <c r="L1874" i="5"/>
  <c r="M1874" i="5"/>
  <c r="J1868" i="5"/>
  <c r="K1868" i="5"/>
  <c r="L1868" i="5"/>
  <c r="M1868" i="5"/>
  <c r="J1862" i="5"/>
  <c r="K1862" i="5"/>
  <c r="L1862" i="5"/>
  <c r="M1862" i="5"/>
  <c r="J1856" i="5"/>
  <c r="K1856" i="5"/>
  <c r="L1856" i="5"/>
  <c r="M1856" i="5"/>
  <c r="J1850" i="5"/>
  <c r="K1850" i="5"/>
  <c r="L1850" i="5"/>
  <c r="M1850" i="5"/>
  <c r="J1844" i="5"/>
  <c r="K1844" i="5"/>
  <c r="L1844" i="5"/>
  <c r="M1844" i="5"/>
  <c r="J1838" i="5"/>
  <c r="K1838" i="5"/>
  <c r="L1838" i="5"/>
  <c r="M1838" i="5"/>
  <c r="J1832" i="5"/>
  <c r="K1832" i="5"/>
  <c r="L1832" i="5"/>
  <c r="M1832" i="5"/>
  <c r="J1826" i="5"/>
  <c r="K1826" i="5"/>
  <c r="L1826" i="5"/>
  <c r="M1826" i="5"/>
  <c r="J1820" i="5"/>
  <c r="K1820" i="5"/>
  <c r="L1820" i="5"/>
  <c r="M1820" i="5"/>
  <c r="J1814" i="5"/>
  <c r="K1814" i="5"/>
  <c r="L1814" i="5"/>
  <c r="M1814" i="5"/>
  <c r="J1808" i="5"/>
  <c r="K1808" i="5"/>
  <c r="L1808" i="5"/>
  <c r="M1808" i="5"/>
  <c r="J1802" i="5"/>
  <c r="K1802" i="5"/>
  <c r="L1802" i="5"/>
  <c r="M1802" i="5"/>
  <c r="J1796" i="5"/>
  <c r="K1796" i="5"/>
  <c r="L1796" i="5"/>
  <c r="M1796" i="5"/>
  <c r="J1790" i="5"/>
  <c r="K1790" i="5"/>
  <c r="L1790" i="5"/>
  <c r="M1790" i="5"/>
  <c r="J1784" i="5"/>
  <c r="K1784" i="5"/>
  <c r="L1784" i="5"/>
  <c r="M1784" i="5"/>
  <c r="J1778" i="5"/>
  <c r="K1778" i="5"/>
  <c r="L1778" i="5"/>
  <c r="M1778" i="5"/>
  <c r="J1772" i="5"/>
  <c r="K1772" i="5"/>
  <c r="L1772" i="5"/>
  <c r="M1772" i="5"/>
  <c r="J1766" i="5"/>
  <c r="K1766" i="5"/>
  <c r="L1766" i="5"/>
  <c r="M1766" i="5"/>
  <c r="J1760" i="5"/>
  <c r="K1760" i="5"/>
  <c r="L1760" i="5"/>
  <c r="M1760" i="5"/>
  <c r="J1754" i="5"/>
  <c r="K1754" i="5"/>
  <c r="L1754" i="5"/>
  <c r="M1754" i="5"/>
  <c r="J1748" i="5"/>
  <c r="K1748" i="5"/>
  <c r="L1748" i="5"/>
  <c r="M1748" i="5"/>
  <c r="J1742" i="5"/>
  <c r="K1742" i="5"/>
  <c r="L1742" i="5"/>
  <c r="M1742" i="5"/>
  <c r="L1736" i="5"/>
  <c r="J1736" i="5"/>
  <c r="K1736" i="5"/>
  <c r="M1736" i="5"/>
  <c r="L1730" i="5"/>
  <c r="J1730" i="5"/>
  <c r="M1730" i="5"/>
  <c r="K1730" i="5"/>
  <c r="L1724" i="5"/>
  <c r="J1724" i="5"/>
  <c r="K1724" i="5"/>
  <c r="M1724" i="5"/>
  <c r="L1718" i="5"/>
  <c r="J1718" i="5"/>
  <c r="K1718" i="5"/>
  <c r="M1718" i="5"/>
  <c r="L1712" i="5"/>
  <c r="J1712" i="5"/>
  <c r="K1712" i="5"/>
  <c r="M1712" i="5"/>
  <c r="L1706" i="5"/>
  <c r="J1706" i="5"/>
  <c r="K1706" i="5"/>
  <c r="M1706" i="5"/>
  <c r="L1700" i="5"/>
  <c r="J1700" i="5"/>
  <c r="K1700" i="5"/>
  <c r="M1700" i="5"/>
  <c r="L1694" i="5"/>
  <c r="J1694" i="5"/>
  <c r="M1694" i="5"/>
  <c r="K1694" i="5"/>
  <c r="L1688" i="5"/>
  <c r="J1688" i="5"/>
  <c r="K1688" i="5"/>
  <c r="M1688" i="5"/>
  <c r="L1682" i="5"/>
  <c r="J1682" i="5"/>
  <c r="K1682" i="5"/>
  <c r="M1682" i="5"/>
  <c r="L1676" i="5"/>
  <c r="J1676" i="5"/>
  <c r="K1676" i="5"/>
  <c r="M1676" i="5"/>
  <c r="L1670" i="5"/>
  <c r="J1670" i="5"/>
  <c r="K1670" i="5"/>
  <c r="M1670" i="5"/>
  <c r="L1664" i="5"/>
  <c r="J1664" i="5"/>
  <c r="K1664" i="5"/>
  <c r="M1664" i="5"/>
  <c r="L1658" i="5"/>
  <c r="J1658" i="5"/>
  <c r="M1658" i="5"/>
  <c r="K1658" i="5"/>
  <c r="L1652" i="5"/>
  <c r="J1652" i="5"/>
  <c r="K1652" i="5"/>
  <c r="M1652" i="5"/>
  <c r="L1646" i="5"/>
  <c r="J1646" i="5"/>
  <c r="K1646" i="5"/>
  <c r="M1646" i="5"/>
  <c r="L1640" i="5"/>
  <c r="J1640" i="5"/>
  <c r="K1640" i="5"/>
  <c r="M1640" i="5"/>
  <c r="L1634" i="5"/>
  <c r="J1634" i="5"/>
  <c r="K1634" i="5"/>
  <c r="M1634" i="5"/>
  <c r="L1628" i="5"/>
  <c r="J1628" i="5"/>
  <c r="K1628" i="5"/>
  <c r="M1628" i="5"/>
  <c r="L1622" i="5"/>
  <c r="J1622" i="5"/>
  <c r="M1622" i="5"/>
  <c r="K1622" i="5"/>
  <c r="L1616" i="5"/>
  <c r="J1616" i="5"/>
  <c r="K1616" i="5"/>
  <c r="M1616" i="5"/>
  <c r="L1610" i="5"/>
  <c r="J1610" i="5"/>
  <c r="K1610" i="5"/>
  <c r="M1610" i="5"/>
  <c r="L1604" i="5"/>
  <c r="J1604" i="5"/>
  <c r="K1604" i="5"/>
  <c r="M1604" i="5"/>
  <c r="L1598" i="5"/>
  <c r="J1598" i="5"/>
  <c r="K1598" i="5"/>
  <c r="M1598" i="5"/>
  <c r="L1592" i="5"/>
  <c r="J1592" i="5"/>
  <c r="K1592" i="5"/>
  <c r="M1592" i="5"/>
  <c r="L1586" i="5"/>
  <c r="M1586" i="5"/>
  <c r="J1586" i="5"/>
  <c r="K1586" i="5"/>
  <c r="L1580" i="5"/>
  <c r="M1580" i="5"/>
  <c r="J1580" i="5"/>
  <c r="K1580" i="5"/>
  <c r="L1574" i="5"/>
  <c r="M1574" i="5"/>
  <c r="J1574" i="5"/>
  <c r="K1574" i="5"/>
  <c r="L1568" i="5"/>
  <c r="M1568" i="5"/>
  <c r="J1568" i="5"/>
  <c r="K1568" i="5"/>
  <c r="L1562" i="5"/>
  <c r="M1562" i="5"/>
  <c r="J1562" i="5"/>
  <c r="K1562" i="5"/>
  <c r="L1556" i="5"/>
  <c r="M1556" i="5"/>
  <c r="J1556" i="5"/>
  <c r="K1556" i="5"/>
  <c r="L1550" i="5"/>
  <c r="M1550" i="5"/>
  <c r="J1550" i="5"/>
  <c r="K1550" i="5"/>
  <c r="L1544" i="5"/>
  <c r="M1544" i="5"/>
  <c r="J1544" i="5"/>
  <c r="K1544" i="5"/>
  <c r="L1538" i="5"/>
  <c r="M1538" i="5"/>
  <c r="J1538" i="5"/>
  <c r="K1538" i="5"/>
  <c r="L1532" i="5"/>
  <c r="M1532" i="5"/>
  <c r="J1532" i="5"/>
  <c r="K1532" i="5"/>
  <c r="L1526" i="5"/>
  <c r="M1526" i="5"/>
  <c r="J1526" i="5"/>
  <c r="K1526" i="5"/>
  <c r="L1520" i="5"/>
  <c r="M1520" i="5"/>
  <c r="J1520" i="5"/>
  <c r="K1520" i="5"/>
  <c r="L1514" i="5"/>
  <c r="M1514" i="5"/>
  <c r="J1514" i="5"/>
  <c r="K1514" i="5"/>
  <c r="L1508" i="5"/>
  <c r="M1508" i="5"/>
  <c r="J1508" i="5"/>
  <c r="K1508" i="5"/>
  <c r="L1502" i="5"/>
  <c r="M1502" i="5"/>
  <c r="J1502" i="5"/>
  <c r="K1502" i="5"/>
  <c r="L1496" i="5"/>
  <c r="M1496" i="5"/>
  <c r="J1496" i="5"/>
  <c r="K1496" i="5"/>
  <c r="L1490" i="5"/>
  <c r="M1490" i="5"/>
  <c r="J1490" i="5"/>
  <c r="K1490" i="5"/>
  <c r="L1484" i="5"/>
  <c r="M1484" i="5"/>
  <c r="J1484" i="5"/>
  <c r="K1484" i="5"/>
  <c r="L1478" i="5"/>
  <c r="M1478" i="5"/>
  <c r="J1478" i="5"/>
  <c r="K1478" i="5"/>
  <c r="L1472" i="5"/>
  <c r="M1472" i="5"/>
  <c r="J1472" i="5"/>
  <c r="K1472" i="5"/>
  <c r="L1466" i="5"/>
  <c r="M1466" i="5"/>
  <c r="J1466" i="5"/>
  <c r="K1466" i="5"/>
  <c r="L1460" i="5"/>
  <c r="M1460" i="5"/>
  <c r="J1460" i="5"/>
  <c r="K1460" i="5"/>
  <c r="L1454" i="5"/>
  <c r="M1454" i="5"/>
  <c r="J1454" i="5"/>
  <c r="K1454" i="5"/>
  <c r="L1448" i="5"/>
  <c r="M1448" i="5"/>
  <c r="J1448" i="5"/>
  <c r="K1448" i="5"/>
  <c r="L1442" i="5"/>
  <c r="M1442" i="5"/>
  <c r="J1442" i="5"/>
  <c r="K1442" i="5"/>
  <c r="K1436" i="5"/>
  <c r="L1436" i="5"/>
  <c r="M1436" i="5"/>
  <c r="J1436" i="5"/>
  <c r="K1430" i="5"/>
  <c r="L1430" i="5"/>
  <c r="M1430" i="5"/>
  <c r="J1430" i="5"/>
  <c r="K1424" i="5"/>
  <c r="L1424" i="5"/>
  <c r="M1424" i="5"/>
  <c r="J1424" i="5"/>
  <c r="K1418" i="5"/>
  <c r="L1418" i="5"/>
  <c r="M1418" i="5"/>
  <c r="J1418" i="5"/>
  <c r="K1412" i="5"/>
  <c r="L1412" i="5"/>
  <c r="M1412" i="5"/>
  <c r="J1412" i="5"/>
  <c r="K1406" i="5"/>
  <c r="L1406" i="5"/>
  <c r="M1406" i="5"/>
  <c r="J1406" i="5"/>
  <c r="K1400" i="5"/>
  <c r="L1400" i="5"/>
  <c r="M1400" i="5"/>
  <c r="J1400" i="5"/>
  <c r="K1394" i="5"/>
  <c r="L1394" i="5"/>
  <c r="M1394" i="5"/>
  <c r="J1394" i="5"/>
  <c r="K1388" i="5"/>
  <c r="L1388" i="5"/>
  <c r="M1388" i="5"/>
  <c r="J1388" i="5"/>
  <c r="K1382" i="5"/>
  <c r="L1382" i="5"/>
  <c r="M1382" i="5"/>
  <c r="J1382" i="5"/>
  <c r="K1376" i="5"/>
  <c r="L1376" i="5"/>
  <c r="M1376" i="5"/>
  <c r="J1376" i="5"/>
  <c r="K1370" i="5"/>
  <c r="L1370" i="5"/>
  <c r="M1370" i="5"/>
  <c r="J1370" i="5"/>
  <c r="K1364" i="5"/>
  <c r="L1364" i="5"/>
  <c r="M1364" i="5"/>
  <c r="J1364" i="5"/>
  <c r="K1358" i="5"/>
  <c r="L1358" i="5"/>
  <c r="M1358" i="5"/>
  <c r="J1358" i="5"/>
  <c r="K1352" i="5"/>
  <c r="L1352" i="5"/>
  <c r="M1352" i="5"/>
  <c r="J1352" i="5"/>
  <c r="K1346" i="5"/>
  <c r="L1346" i="5"/>
  <c r="M1346" i="5"/>
  <c r="J1346" i="5"/>
  <c r="K1340" i="5"/>
  <c r="L1340" i="5"/>
  <c r="M1340" i="5"/>
  <c r="J1340" i="5"/>
  <c r="K1334" i="5"/>
  <c r="L1334" i="5"/>
  <c r="M1334" i="5"/>
  <c r="J1334" i="5"/>
  <c r="K1328" i="5"/>
  <c r="L1328" i="5"/>
  <c r="M1328" i="5"/>
  <c r="J1328" i="5"/>
  <c r="K1322" i="5"/>
  <c r="L1322" i="5"/>
  <c r="M1322" i="5"/>
  <c r="J1322" i="5"/>
  <c r="K1316" i="5"/>
  <c r="L1316" i="5"/>
  <c r="M1316" i="5"/>
  <c r="J1316" i="5"/>
  <c r="K1310" i="5"/>
  <c r="L1310" i="5"/>
  <c r="M1310" i="5"/>
  <c r="J1310" i="5"/>
  <c r="K1304" i="5"/>
  <c r="L1304" i="5"/>
  <c r="M1304" i="5"/>
  <c r="J1304" i="5"/>
  <c r="K1298" i="5"/>
  <c r="L1298" i="5"/>
  <c r="M1298" i="5"/>
  <c r="J1298" i="5"/>
  <c r="K1292" i="5"/>
  <c r="L1292" i="5"/>
  <c r="M1292" i="5"/>
  <c r="J1292" i="5"/>
  <c r="K1286" i="5"/>
  <c r="L1286" i="5"/>
  <c r="M1286" i="5"/>
  <c r="J1286" i="5"/>
  <c r="K1280" i="5"/>
  <c r="L1280" i="5"/>
  <c r="M1280" i="5"/>
  <c r="J1280" i="5"/>
  <c r="K1274" i="5"/>
  <c r="L1274" i="5"/>
  <c r="M1274" i="5"/>
  <c r="J1274" i="5"/>
  <c r="J1268" i="5"/>
  <c r="K1268" i="5"/>
  <c r="L1268" i="5"/>
  <c r="M1268" i="5"/>
  <c r="J1262" i="5"/>
  <c r="K1262" i="5"/>
  <c r="L1262" i="5"/>
  <c r="M1262" i="5"/>
  <c r="J1256" i="5"/>
  <c r="K1256" i="5"/>
  <c r="L1256" i="5"/>
  <c r="M1256" i="5"/>
  <c r="J1250" i="5"/>
  <c r="K1250" i="5"/>
  <c r="L1250" i="5"/>
  <c r="M1250" i="5"/>
  <c r="J1244" i="5"/>
  <c r="K1244" i="5"/>
  <c r="L1244" i="5"/>
  <c r="M1244" i="5"/>
  <c r="J1238" i="5"/>
  <c r="K1238" i="5"/>
  <c r="L1238" i="5"/>
  <c r="M1238" i="5"/>
  <c r="J1232" i="5"/>
  <c r="K1232" i="5"/>
  <c r="L1232" i="5"/>
  <c r="M1232" i="5"/>
  <c r="J1226" i="5"/>
  <c r="K1226" i="5"/>
  <c r="L1226" i="5"/>
  <c r="M1226" i="5"/>
  <c r="J1220" i="5"/>
  <c r="K1220" i="5"/>
  <c r="L1220" i="5"/>
  <c r="M1220" i="5"/>
  <c r="J1214" i="5"/>
  <c r="K1214" i="5"/>
  <c r="L1214" i="5"/>
  <c r="M1214" i="5"/>
  <c r="J1208" i="5"/>
  <c r="K1208" i="5"/>
  <c r="L1208" i="5"/>
  <c r="M1208" i="5"/>
  <c r="J1202" i="5"/>
  <c r="K1202" i="5"/>
  <c r="L1202" i="5"/>
  <c r="M1202" i="5"/>
  <c r="J1196" i="5"/>
  <c r="K1196" i="5"/>
  <c r="L1196" i="5"/>
  <c r="M1196" i="5"/>
  <c r="J1190" i="5"/>
  <c r="K1190" i="5"/>
  <c r="L1190" i="5"/>
  <c r="M1190" i="5"/>
  <c r="J1184" i="5"/>
  <c r="K1184" i="5"/>
  <c r="L1184" i="5"/>
  <c r="M1184" i="5"/>
  <c r="J1178" i="5"/>
  <c r="K1178" i="5"/>
  <c r="L1178" i="5"/>
  <c r="M1178" i="5"/>
  <c r="J1172" i="5"/>
  <c r="K1172" i="5"/>
  <c r="L1172" i="5"/>
  <c r="M1172" i="5"/>
  <c r="J1166" i="5"/>
  <c r="K1166" i="5"/>
  <c r="L1166" i="5"/>
  <c r="M1166" i="5"/>
  <c r="J1160" i="5"/>
  <c r="K1160" i="5"/>
  <c r="L1160" i="5"/>
  <c r="M1160" i="5"/>
  <c r="J1154" i="5"/>
  <c r="K1154" i="5"/>
  <c r="L1154" i="5"/>
  <c r="M1154" i="5"/>
  <c r="J1148" i="5"/>
  <c r="K1148" i="5"/>
  <c r="L1148" i="5"/>
  <c r="M1148" i="5"/>
  <c r="J1142" i="5"/>
  <c r="K1142" i="5"/>
  <c r="L1142" i="5"/>
  <c r="M1142" i="5"/>
  <c r="J1136" i="5"/>
  <c r="K1136" i="5"/>
  <c r="L1136" i="5"/>
  <c r="M1136" i="5"/>
  <c r="J1130" i="5"/>
  <c r="K1130" i="5"/>
  <c r="L1130" i="5"/>
  <c r="M1130" i="5"/>
  <c r="J1124" i="5"/>
  <c r="K1124" i="5"/>
  <c r="L1124" i="5"/>
  <c r="M1124" i="5"/>
  <c r="J1118" i="5"/>
  <c r="K1118" i="5"/>
  <c r="L1118" i="5"/>
  <c r="M1118" i="5"/>
  <c r="J1112" i="5"/>
  <c r="K1112" i="5"/>
  <c r="L1112" i="5"/>
  <c r="M1112" i="5"/>
  <c r="J1106" i="5"/>
  <c r="K1106" i="5"/>
  <c r="L1106" i="5"/>
  <c r="M1106" i="5"/>
  <c r="J1100" i="5"/>
  <c r="K1100" i="5"/>
  <c r="L1100" i="5"/>
  <c r="M1100" i="5"/>
  <c r="J1094" i="5"/>
  <c r="K1094" i="5"/>
  <c r="L1094" i="5"/>
  <c r="M1094" i="5"/>
  <c r="J1088" i="5"/>
  <c r="K1088" i="5"/>
  <c r="L1088" i="5"/>
  <c r="M1088" i="5"/>
  <c r="J1082" i="5"/>
  <c r="K1082" i="5"/>
  <c r="L1082" i="5"/>
  <c r="M1082" i="5"/>
  <c r="J1076" i="5"/>
  <c r="K1076" i="5"/>
  <c r="L1076" i="5"/>
  <c r="M1076" i="5"/>
  <c r="J1070" i="5"/>
  <c r="K1070" i="5"/>
  <c r="L1070" i="5"/>
  <c r="M1070" i="5"/>
  <c r="J1064" i="5"/>
  <c r="K1064" i="5"/>
  <c r="L1064" i="5"/>
  <c r="M1064" i="5"/>
  <c r="J1058" i="5"/>
  <c r="K1058" i="5"/>
  <c r="L1058" i="5"/>
  <c r="M1058" i="5"/>
  <c r="J1052" i="5"/>
  <c r="K1052" i="5"/>
  <c r="L1052" i="5"/>
  <c r="M1052" i="5"/>
  <c r="J1046" i="5"/>
  <c r="K1046" i="5"/>
  <c r="L1046" i="5"/>
  <c r="M1046" i="5"/>
  <c r="J1040" i="5"/>
  <c r="K1040" i="5"/>
  <c r="L1040" i="5"/>
  <c r="M1040" i="5"/>
  <c r="J1034" i="5"/>
  <c r="K1034" i="5"/>
  <c r="L1034" i="5"/>
  <c r="M1034" i="5"/>
  <c r="J1028" i="5"/>
  <c r="K1028" i="5"/>
  <c r="L1028" i="5"/>
  <c r="M1028" i="5"/>
  <c r="J1022" i="5"/>
  <c r="K1022" i="5"/>
  <c r="L1022" i="5"/>
  <c r="M1022" i="5"/>
  <c r="J1016" i="5"/>
  <c r="K1016" i="5"/>
  <c r="L1016" i="5"/>
  <c r="M1016" i="5"/>
  <c r="J1010" i="5"/>
  <c r="K1010" i="5"/>
  <c r="L1010" i="5"/>
  <c r="M1010" i="5"/>
  <c r="J1004" i="5"/>
  <c r="K1004" i="5"/>
  <c r="L1004" i="5"/>
  <c r="M1004" i="5"/>
  <c r="J998" i="5"/>
  <c r="K998" i="5"/>
  <c r="L998" i="5"/>
  <c r="M998" i="5"/>
  <c r="J992" i="5"/>
  <c r="K992" i="5"/>
  <c r="L992" i="5"/>
  <c r="M992" i="5"/>
  <c r="J986" i="5"/>
  <c r="K986" i="5"/>
  <c r="L986" i="5"/>
  <c r="M986" i="5"/>
  <c r="J980" i="5"/>
  <c r="K980" i="5"/>
  <c r="L980" i="5"/>
  <c r="M980" i="5"/>
  <c r="J974" i="5"/>
  <c r="K974" i="5"/>
  <c r="L974" i="5"/>
  <c r="M974" i="5"/>
  <c r="J968" i="5"/>
  <c r="K968" i="5"/>
  <c r="L968" i="5"/>
  <c r="M968" i="5"/>
  <c r="J962" i="5"/>
  <c r="K962" i="5"/>
  <c r="L962" i="5"/>
  <c r="M962" i="5"/>
  <c r="J956" i="5"/>
  <c r="K956" i="5"/>
  <c r="L956" i="5"/>
  <c r="M956" i="5"/>
  <c r="J950" i="5"/>
  <c r="K950" i="5"/>
  <c r="L950" i="5"/>
  <c r="M950" i="5"/>
  <c r="J944" i="5"/>
  <c r="K944" i="5"/>
  <c r="L944" i="5"/>
  <c r="M944" i="5"/>
  <c r="J938" i="5"/>
  <c r="K938" i="5"/>
  <c r="L938" i="5"/>
  <c r="M938" i="5"/>
  <c r="J932" i="5"/>
  <c r="K932" i="5"/>
  <c r="L932" i="5"/>
  <c r="M932" i="5"/>
  <c r="J926" i="5"/>
  <c r="K926" i="5"/>
  <c r="L926" i="5"/>
  <c r="M926" i="5"/>
  <c r="J920" i="5"/>
  <c r="K920" i="5"/>
  <c r="L920" i="5"/>
  <c r="M920" i="5"/>
  <c r="J914" i="5"/>
  <c r="K914" i="5"/>
  <c r="L914" i="5"/>
  <c r="M914" i="5"/>
  <c r="J908" i="5"/>
  <c r="K908" i="5"/>
  <c r="L908" i="5"/>
  <c r="M908" i="5"/>
  <c r="J902" i="5"/>
  <c r="K902" i="5"/>
  <c r="L902" i="5"/>
  <c r="M902" i="5"/>
  <c r="J896" i="5"/>
  <c r="K896" i="5"/>
  <c r="L896" i="5"/>
  <c r="M896" i="5"/>
  <c r="J890" i="5"/>
  <c r="K890" i="5"/>
  <c r="L890" i="5"/>
  <c r="M890" i="5"/>
  <c r="J884" i="5"/>
  <c r="K884" i="5"/>
  <c r="L884" i="5"/>
  <c r="M884" i="5"/>
  <c r="J878" i="5"/>
  <c r="K878" i="5"/>
  <c r="L878" i="5"/>
  <c r="M878" i="5"/>
  <c r="J872" i="5"/>
  <c r="K872" i="5"/>
  <c r="L872" i="5"/>
  <c r="M872" i="5"/>
  <c r="J866" i="5"/>
  <c r="K866" i="5"/>
  <c r="L866" i="5"/>
  <c r="M866" i="5"/>
  <c r="J860" i="5"/>
  <c r="K860" i="5"/>
  <c r="L860" i="5"/>
  <c r="M860" i="5"/>
  <c r="M854" i="5"/>
  <c r="J854" i="5"/>
  <c r="K854" i="5"/>
  <c r="L854" i="5"/>
  <c r="K848" i="5"/>
  <c r="M848" i="5"/>
  <c r="J848" i="5"/>
  <c r="L848" i="5"/>
  <c r="K842" i="5"/>
  <c r="M842" i="5"/>
  <c r="J842" i="5"/>
  <c r="L842" i="5"/>
  <c r="K836" i="5"/>
  <c r="M836" i="5"/>
  <c r="J836" i="5"/>
  <c r="L836" i="5"/>
  <c r="K830" i="5"/>
  <c r="M830" i="5"/>
  <c r="J830" i="5"/>
  <c r="L830" i="5"/>
  <c r="K824" i="5"/>
  <c r="M824" i="5"/>
  <c r="J824" i="5"/>
  <c r="L824" i="5"/>
  <c r="K818" i="5"/>
  <c r="M818" i="5"/>
  <c r="J818" i="5"/>
  <c r="L818" i="5"/>
  <c r="K812" i="5"/>
  <c r="M812" i="5"/>
  <c r="J812" i="5"/>
  <c r="L812" i="5"/>
  <c r="K806" i="5"/>
  <c r="M806" i="5"/>
  <c r="J806" i="5"/>
  <c r="L806" i="5"/>
  <c r="J800" i="5"/>
  <c r="K800" i="5"/>
  <c r="M800" i="5"/>
  <c r="L800" i="5"/>
  <c r="J794" i="5"/>
  <c r="K794" i="5"/>
  <c r="M794" i="5"/>
  <c r="L794" i="5"/>
  <c r="J788" i="5"/>
  <c r="K788" i="5"/>
  <c r="M788" i="5"/>
  <c r="L788" i="5"/>
  <c r="J782" i="5"/>
  <c r="K782" i="5"/>
  <c r="M782" i="5"/>
  <c r="L782" i="5"/>
  <c r="J776" i="5"/>
  <c r="K776" i="5"/>
  <c r="M776" i="5"/>
  <c r="L776" i="5"/>
  <c r="J770" i="5"/>
  <c r="K770" i="5"/>
  <c r="M770" i="5"/>
  <c r="L770" i="5"/>
  <c r="J764" i="5"/>
  <c r="K764" i="5"/>
  <c r="M764" i="5"/>
  <c r="L764" i="5"/>
  <c r="J758" i="5"/>
  <c r="K758" i="5"/>
  <c r="M758" i="5"/>
  <c r="L758" i="5"/>
  <c r="J752" i="5"/>
  <c r="K752" i="5"/>
  <c r="M752" i="5"/>
  <c r="L752" i="5"/>
  <c r="J746" i="5"/>
  <c r="K746" i="5"/>
  <c r="M746" i="5"/>
  <c r="L746" i="5"/>
  <c r="J740" i="5"/>
  <c r="K740" i="5"/>
  <c r="M740" i="5"/>
  <c r="L740" i="5"/>
  <c r="J734" i="5"/>
  <c r="K734" i="5"/>
  <c r="M734" i="5"/>
  <c r="L734" i="5"/>
  <c r="J728" i="5"/>
  <c r="K728" i="5"/>
  <c r="M728" i="5"/>
  <c r="L728" i="5"/>
  <c r="J722" i="5"/>
  <c r="K722" i="5"/>
  <c r="M722" i="5"/>
  <c r="L722" i="5"/>
  <c r="J716" i="5"/>
  <c r="K716" i="5"/>
  <c r="M716" i="5"/>
  <c r="L716" i="5"/>
  <c r="J710" i="5"/>
  <c r="K710" i="5"/>
  <c r="M710" i="5"/>
  <c r="L710" i="5"/>
  <c r="J704" i="5"/>
  <c r="K704" i="5"/>
  <c r="M704" i="5"/>
  <c r="L704" i="5"/>
  <c r="J698" i="5"/>
  <c r="K698" i="5"/>
  <c r="M698" i="5"/>
  <c r="L698" i="5"/>
  <c r="J692" i="5"/>
  <c r="K692" i="5"/>
  <c r="M692" i="5"/>
  <c r="L692" i="5"/>
  <c r="J686" i="5"/>
  <c r="K686" i="5"/>
  <c r="M686" i="5"/>
  <c r="L686" i="5"/>
  <c r="J680" i="5"/>
  <c r="K680" i="5"/>
  <c r="M680" i="5"/>
  <c r="L680" i="5"/>
  <c r="J674" i="5"/>
  <c r="K674" i="5"/>
  <c r="M674" i="5"/>
  <c r="L674" i="5"/>
  <c r="J668" i="5"/>
  <c r="K668" i="5"/>
  <c r="M668" i="5"/>
  <c r="L668" i="5"/>
  <c r="J662" i="5"/>
  <c r="K662" i="5"/>
  <c r="M662" i="5"/>
  <c r="L662" i="5"/>
  <c r="J656" i="5"/>
  <c r="K656" i="5"/>
  <c r="M656" i="5"/>
  <c r="L656" i="5"/>
  <c r="J650" i="5"/>
  <c r="K650" i="5"/>
  <c r="M650" i="5"/>
  <c r="L650" i="5"/>
  <c r="J644" i="5"/>
  <c r="K644" i="5"/>
  <c r="M644" i="5"/>
  <c r="L644" i="5"/>
  <c r="J638" i="5"/>
  <c r="K638" i="5"/>
  <c r="M638" i="5"/>
  <c r="L638" i="5"/>
  <c r="J632" i="5"/>
  <c r="K632" i="5"/>
  <c r="M632" i="5"/>
  <c r="L632" i="5"/>
  <c r="J626" i="5"/>
  <c r="K626" i="5"/>
  <c r="M626" i="5"/>
  <c r="L626" i="5"/>
  <c r="J620" i="5"/>
  <c r="K620" i="5"/>
  <c r="M620" i="5"/>
  <c r="L620" i="5"/>
  <c r="J614" i="5"/>
  <c r="K614" i="5"/>
  <c r="M614" i="5"/>
  <c r="L614" i="5"/>
  <c r="J608" i="5"/>
  <c r="K608" i="5"/>
  <c r="L608" i="5"/>
  <c r="M608" i="5"/>
  <c r="J602" i="5"/>
  <c r="K602" i="5"/>
  <c r="L602" i="5"/>
  <c r="M602" i="5"/>
  <c r="J596" i="5"/>
  <c r="K596" i="5"/>
  <c r="L596" i="5"/>
  <c r="M596" i="5"/>
  <c r="J590" i="5"/>
  <c r="K590" i="5"/>
  <c r="L590" i="5"/>
  <c r="M590" i="5"/>
  <c r="J584" i="5"/>
  <c r="K584" i="5"/>
  <c r="L584" i="5"/>
  <c r="M584" i="5"/>
  <c r="J578" i="5"/>
  <c r="K578" i="5"/>
  <c r="L578" i="5"/>
  <c r="M578" i="5"/>
  <c r="J572" i="5"/>
  <c r="K572" i="5"/>
  <c r="L572" i="5"/>
  <c r="M572" i="5"/>
  <c r="J566" i="5"/>
  <c r="K566" i="5"/>
  <c r="L566" i="5"/>
  <c r="M566" i="5"/>
  <c r="J560" i="5"/>
  <c r="K560" i="5"/>
  <c r="L560" i="5"/>
  <c r="M560" i="5"/>
  <c r="J554" i="5"/>
  <c r="K554" i="5"/>
  <c r="L554" i="5"/>
  <c r="M554" i="5"/>
  <c r="J548" i="5"/>
  <c r="K548" i="5"/>
  <c r="L548" i="5"/>
  <c r="M548" i="5"/>
  <c r="J542" i="5"/>
  <c r="K542" i="5"/>
  <c r="L542" i="5"/>
  <c r="M542" i="5"/>
  <c r="J536" i="5"/>
  <c r="K536" i="5"/>
  <c r="L536" i="5"/>
  <c r="M536" i="5"/>
  <c r="J530" i="5"/>
  <c r="K530" i="5"/>
  <c r="L530" i="5"/>
  <c r="M530" i="5"/>
  <c r="J524" i="5"/>
  <c r="K524" i="5"/>
  <c r="L524" i="5"/>
  <c r="M524" i="5"/>
  <c r="J518" i="5"/>
  <c r="K518" i="5"/>
  <c r="L518" i="5"/>
  <c r="M518" i="5"/>
  <c r="J512" i="5"/>
  <c r="K512" i="5"/>
  <c r="L512" i="5"/>
  <c r="M512" i="5"/>
  <c r="J506" i="5"/>
  <c r="K506" i="5"/>
  <c r="L506" i="5"/>
  <c r="M506" i="5"/>
  <c r="J500" i="5"/>
  <c r="K500" i="5"/>
  <c r="L500" i="5"/>
  <c r="M500" i="5"/>
  <c r="J494" i="5"/>
  <c r="K494" i="5"/>
  <c r="L494" i="5"/>
  <c r="M494" i="5"/>
  <c r="J488" i="5"/>
  <c r="K488" i="5"/>
  <c r="L488" i="5"/>
  <c r="M488" i="5"/>
  <c r="J482" i="5"/>
  <c r="K482" i="5"/>
  <c r="L482" i="5"/>
  <c r="M482" i="5"/>
  <c r="J476" i="5"/>
  <c r="K476" i="5"/>
  <c r="L476" i="5"/>
  <c r="M476" i="5"/>
  <c r="J470" i="5"/>
  <c r="K470" i="5"/>
  <c r="L470" i="5"/>
  <c r="M470" i="5"/>
  <c r="J464" i="5"/>
  <c r="K464" i="5"/>
  <c r="L464" i="5"/>
  <c r="M464" i="5"/>
  <c r="J458" i="5"/>
  <c r="K458" i="5"/>
  <c r="L458" i="5"/>
  <c r="M458" i="5"/>
  <c r="J452" i="5"/>
  <c r="K452" i="5"/>
  <c r="L452" i="5"/>
  <c r="M452" i="5"/>
  <c r="J446" i="5"/>
  <c r="K446" i="5"/>
  <c r="L446" i="5"/>
  <c r="M446" i="5"/>
  <c r="J440" i="5"/>
  <c r="K440" i="5"/>
  <c r="L440" i="5"/>
  <c r="M440" i="5"/>
  <c r="J434" i="5"/>
  <c r="K434" i="5"/>
  <c r="L434" i="5"/>
  <c r="M434" i="5"/>
  <c r="J428" i="5"/>
  <c r="K428" i="5"/>
  <c r="L428" i="5"/>
  <c r="M428" i="5"/>
  <c r="J422" i="5"/>
  <c r="K422" i="5"/>
  <c r="L422" i="5"/>
  <c r="M422" i="5"/>
  <c r="J416" i="5"/>
  <c r="K416" i="5"/>
  <c r="L416" i="5"/>
  <c r="M416" i="5"/>
  <c r="J410" i="5"/>
  <c r="K410" i="5"/>
  <c r="L410" i="5"/>
  <c r="M410" i="5"/>
  <c r="J404" i="5"/>
  <c r="K404" i="5"/>
  <c r="L404" i="5"/>
  <c r="M404" i="5"/>
  <c r="J398" i="5"/>
  <c r="K398" i="5"/>
  <c r="L398" i="5"/>
  <c r="M398" i="5"/>
  <c r="J392" i="5"/>
  <c r="K392" i="5"/>
  <c r="L392" i="5"/>
  <c r="M392" i="5"/>
  <c r="J386" i="5"/>
  <c r="K386" i="5"/>
  <c r="L386" i="5"/>
  <c r="M386" i="5"/>
  <c r="J380" i="5"/>
  <c r="K380" i="5"/>
  <c r="L380" i="5"/>
  <c r="M380" i="5"/>
  <c r="J374" i="5"/>
  <c r="K374" i="5"/>
  <c r="L374" i="5"/>
  <c r="M374" i="5"/>
  <c r="J368" i="5"/>
  <c r="K368" i="5"/>
  <c r="L368" i="5"/>
  <c r="M368" i="5"/>
  <c r="J362" i="5"/>
  <c r="K362" i="5"/>
  <c r="L362" i="5"/>
  <c r="M362" i="5"/>
  <c r="J356" i="5"/>
  <c r="L356" i="5"/>
  <c r="K356" i="5"/>
  <c r="M356" i="5"/>
  <c r="J350" i="5"/>
  <c r="L350" i="5"/>
  <c r="K350" i="5"/>
  <c r="M350" i="5"/>
  <c r="J344" i="5"/>
  <c r="L344" i="5"/>
  <c r="K344" i="5"/>
  <c r="M344" i="5"/>
  <c r="J338" i="5"/>
  <c r="L338" i="5"/>
  <c r="M338" i="5"/>
  <c r="K338" i="5"/>
  <c r="J332" i="5"/>
  <c r="L332" i="5"/>
  <c r="K332" i="5"/>
  <c r="M332" i="5"/>
  <c r="J326" i="5"/>
  <c r="L326" i="5"/>
  <c r="K326" i="5"/>
  <c r="M326" i="5"/>
  <c r="J320" i="5"/>
  <c r="L320" i="5"/>
  <c r="K320" i="5"/>
  <c r="M320" i="5"/>
  <c r="J314" i="5"/>
  <c r="L314" i="5"/>
  <c r="K314" i="5"/>
  <c r="M314" i="5"/>
  <c r="J308" i="5"/>
  <c r="L308" i="5"/>
  <c r="K308" i="5"/>
  <c r="M308" i="5"/>
  <c r="J302" i="5"/>
  <c r="L302" i="5"/>
  <c r="M302" i="5"/>
  <c r="K302" i="5"/>
  <c r="J296" i="5"/>
  <c r="K296" i="5"/>
  <c r="L296" i="5"/>
  <c r="M296" i="5"/>
  <c r="J290" i="5"/>
  <c r="K290" i="5"/>
  <c r="L290" i="5"/>
  <c r="M290" i="5"/>
  <c r="J284" i="5"/>
  <c r="K284" i="5"/>
  <c r="L284" i="5"/>
  <c r="M284" i="5"/>
  <c r="J278" i="5"/>
  <c r="K278" i="5"/>
  <c r="L278" i="5"/>
  <c r="M278" i="5"/>
  <c r="J272" i="5"/>
  <c r="K272" i="5"/>
  <c r="L272" i="5"/>
  <c r="M272" i="5"/>
  <c r="J266" i="5"/>
  <c r="K266" i="5"/>
  <c r="L266" i="5"/>
  <c r="M266" i="5"/>
  <c r="J260" i="5"/>
  <c r="K260" i="5"/>
  <c r="L260" i="5"/>
  <c r="M260" i="5"/>
  <c r="J254" i="5"/>
  <c r="K254" i="5"/>
  <c r="L254" i="5"/>
  <c r="M254" i="5"/>
  <c r="J248" i="5"/>
  <c r="K248" i="5"/>
  <c r="L248" i="5"/>
  <c r="M248" i="5"/>
  <c r="J242" i="5"/>
  <c r="K242" i="5"/>
  <c r="L242" i="5"/>
  <c r="M242" i="5"/>
  <c r="J236" i="5"/>
  <c r="K236" i="5"/>
  <c r="L236" i="5"/>
  <c r="M236" i="5"/>
  <c r="J230" i="5"/>
  <c r="K230" i="5"/>
  <c r="L230" i="5"/>
  <c r="M230" i="5"/>
  <c r="J224" i="5"/>
  <c r="K224" i="5"/>
  <c r="L224" i="5"/>
  <c r="M224" i="5"/>
  <c r="J218" i="5"/>
  <c r="K218" i="5"/>
  <c r="L218" i="5"/>
  <c r="M218" i="5"/>
  <c r="J212" i="5"/>
  <c r="K212" i="5"/>
  <c r="L212" i="5"/>
  <c r="M212" i="5"/>
  <c r="J206" i="5"/>
  <c r="K206" i="5"/>
  <c r="L206" i="5"/>
  <c r="M206" i="5"/>
  <c r="J200" i="5"/>
  <c r="K200" i="5"/>
  <c r="L200" i="5"/>
  <c r="M200" i="5"/>
  <c r="J194" i="5"/>
  <c r="K194" i="5"/>
  <c r="L194" i="5"/>
  <c r="M194" i="5"/>
  <c r="J188" i="5"/>
  <c r="K188" i="5"/>
  <c r="L188" i="5"/>
  <c r="M188" i="5"/>
  <c r="J182" i="5"/>
  <c r="K182" i="5"/>
  <c r="L182" i="5"/>
  <c r="M182" i="5"/>
  <c r="J176" i="5"/>
  <c r="K176" i="5"/>
  <c r="L176" i="5"/>
  <c r="M176" i="5"/>
  <c r="J170" i="5"/>
  <c r="K170" i="5"/>
  <c r="L170" i="5"/>
  <c r="M170" i="5"/>
  <c r="J164" i="5"/>
  <c r="K164" i="5"/>
  <c r="L164" i="5"/>
  <c r="M164" i="5"/>
  <c r="J158" i="5"/>
  <c r="K158" i="5"/>
  <c r="L158" i="5"/>
  <c r="M158" i="5"/>
  <c r="J152" i="5"/>
  <c r="K152" i="5"/>
  <c r="L152" i="5"/>
  <c r="M152" i="5"/>
  <c r="J146" i="5"/>
  <c r="K146" i="5"/>
  <c r="L146" i="5"/>
  <c r="M146" i="5"/>
  <c r="J140" i="5"/>
  <c r="K140" i="5"/>
  <c r="L140" i="5"/>
  <c r="M140" i="5"/>
  <c r="J134" i="5"/>
  <c r="K134" i="5"/>
  <c r="L134" i="5"/>
  <c r="M134" i="5"/>
  <c r="J128" i="5"/>
  <c r="K128" i="5"/>
  <c r="L128" i="5"/>
  <c r="M128" i="5"/>
  <c r="J122" i="5"/>
  <c r="K122" i="5"/>
  <c r="L122" i="5"/>
  <c r="M122" i="5"/>
  <c r="J116" i="5"/>
  <c r="K116" i="5"/>
  <c r="L116" i="5"/>
  <c r="M116" i="5"/>
  <c r="J110" i="5"/>
  <c r="K110" i="5"/>
  <c r="L110" i="5"/>
  <c r="M110" i="5"/>
  <c r="J104" i="5"/>
  <c r="K104" i="5"/>
  <c r="L104" i="5"/>
  <c r="M104" i="5"/>
  <c r="J98" i="5"/>
  <c r="K98" i="5"/>
  <c r="L98" i="5"/>
  <c r="M98" i="5"/>
  <c r="J92" i="5"/>
  <c r="K92" i="5"/>
  <c r="L92" i="5"/>
  <c r="M92" i="5"/>
  <c r="J86" i="5"/>
  <c r="K86" i="5"/>
  <c r="L86" i="5"/>
  <c r="M86" i="5"/>
  <c r="J80" i="5"/>
  <c r="K80" i="5"/>
  <c r="L80" i="5"/>
  <c r="M80" i="5"/>
  <c r="J74" i="5"/>
  <c r="K74" i="5"/>
  <c r="L74" i="5"/>
  <c r="M74" i="5"/>
  <c r="J68" i="5"/>
  <c r="K68" i="5"/>
  <c r="L68" i="5"/>
  <c r="M68" i="5"/>
  <c r="J62" i="5"/>
  <c r="K62" i="5"/>
  <c r="L62" i="5"/>
  <c r="M62" i="5"/>
  <c r="J56" i="5"/>
  <c r="K56" i="5"/>
  <c r="L56" i="5"/>
  <c r="M56" i="5"/>
  <c r="J50" i="5"/>
  <c r="K50" i="5"/>
  <c r="L50" i="5"/>
  <c r="M50" i="5"/>
  <c r="J44" i="5"/>
  <c r="K44" i="5"/>
  <c r="L44" i="5"/>
  <c r="M44" i="5"/>
  <c r="J38" i="5"/>
  <c r="K38" i="5"/>
  <c r="L38" i="5"/>
  <c r="M38" i="5"/>
  <c r="J32" i="5"/>
  <c r="K32" i="5"/>
  <c r="L32" i="5"/>
  <c r="M32" i="5"/>
  <c r="J26" i="5"/>
  <c r="K26" i="5"/>
  <c r="L26" i="5"/>
  <c r="M26" i="5"/>
  <c r="J20" i="5"/>
  <c r="K20" i="5"/>
  <c r="L20" i="5"/>
  <c r="M20" i="5"/>
  <c r="J2443" i="5"/>
  <c r="J2440" i="5"/>
  <c r="J2437" i="5"/>
  <c r="J2434" i="5"/>
  <c r="J2431" i="5"/>
  <c r="M2427" i="5"/>
  <c r="L2420" i="5"/>
  <c r="J2417" i="5"/>
  <c r="K2413" i="5"/>
  <c r="M2409" i="5"/>
  <c r="L2402" i="5"/>
  <c r="J2399" i="5"/>
  <c r="K2395" i="5"/>
  <c r="J2391" i="5"/>
  <c r="M2385" i="5"/>
  <c r="J2381" i="5"/>
  <c r="J2375" i="5"/>
  <c r="J2369" i="5"/>
  <c r="J2363" i="5"/>
  <c r="J2357" i="5"/>
  <c r="J2351" i="5"/>
  <c r="J2345" i="5"/>
  <c r="J2339" i="5"/>
  <c r="J2333" i="5"/>
  <c r="J2327" i="5"/>
  <c r="J2321" i="5"/>
  <c r="J2312" i="5"/>
  <c r="M2442" i="5"/>
  <c r="M2439" i="5"/>
  <c r="M2436" i="5"/>
  <c r="M2433" i="5"/>
  <c r="M2430" i="5"/>
  <c r="L2427" i="5"/>
  <c r="M2423" i="5"/>
  <c r="K2420" i="5"/>
  <c r="L2416" i="5"/>
  <c r="J2413" i="5"/>
  <c r="L2409" i="5"/>
  <c r="M2405" i="5"/>
  <c r="K2402" i="5"/>
  <c r="L2398" i="5"/>
  <c r="J2395" i="5"/>
  <c r="M2390" i="5"/>
  <c r="L2385" i="5"/>
  <c r="M2379" i="5"/>
  <c r="M2373" i="5"/>
  <c r="M2367" i="5"/>
  <c r="M2361" i="5"/>
  <c r="M2355" i="5"/>
  <c r="M2349" i="5"/>
  <c r="M2343" i="5"/>
  <c r="M2337" i="5"/>
  <c r="M2331" i="5"/>
  <c r="M2325" i="5"/>
  <c r="M2319" i="5"/>
  <c r="M2310" i="5"/>
  <c r="K2300" i="5"/>
  <c r="K2288" i="5"/>
  <c r="K2276" i="5"/>
  <c r="K2264" i="5"/>
  <c r="K2252" i="5"/>
  <c r="K2240" i="5"/>
  <c r="K2228" i="5"/>
  <c r="K2216" i="5"/>
  <c r="K2204" i="5"/>
  <c r="K2192" i="5"/>
  <c r="J2389" i="5"/>
  <c r="K2389" i="5"/>
  <c r="L2389" i="5"/>
  <c r="M2389" i="5"/>
  <c r="J2383" i="5"/>
  <c r="K2383" i="5"/>
  <c r="L2383" i="5"/>
  <c r="M2383" i="5"/>
  <c r="J2377" i="5"/>
  <c r="K2377" i="5"/>
  <c r="L2377" i="5"/>
  <c r="M2377" i="5"/>
  <c r="J2371" i="5"/>
  <c r="K2371" i="5"/>
  <c r="L2371" i="5"/>
  <c r="M2371" i="5"/>
  <c r="J2365" i="5"/>
  <c r="K2365" i="5"/>
  <c r="L2365" i="5"/>
  <c r="M2365" i="5"/>
  <c r="J2359" i="5"/>
  <c r="K2359" i="5"/>
  <c r="L2359" i="5"/>
  <c r="M2359" i="5"/>
  <c r="J2353" i="5"/>
  <c r="K2353" i="5"/>
  <c r="L2353" i="5"/>
  <c r="M2353" i="5"/>
  <c r="J2347" i="5"/>
  <c r="K2347" i="5"/>
  <c r="L2347" i="5"/>
  <c r="M2347" i="5"/>
  <c r="J2341" i="5"/>
  <c r="K2341" i="5"/>
  <c r="L2341" i="5"/>
  <c r="M2341" i="5"/>
  <c r="J2335" i="5"/>
  <c r="K2335" i="5"/>
  <c r="L2335" i="5"/>
  <c r="M2335" i="5"/>
  <c r="J2329" i="5"/>
  <c r="K2329" i="5"/>
  <c r="L2329" i="5"/>
  <c r="M2329" i="5"/>
  <c r="J2323" i="5"/>
  <c r="K2323" i="5"/>
  <c r="L2323" i="5"/>
  <c r="M2323" i="5"/>
  <c r="J2317" i="5"/>
  <c r="K2317" i="5"/>
  <c r="L2317" i="5"/>
  <c r="M2317" i="5"/>
  <c r="J2311" i="5"/>
  <c r="K2311" i="5"/>
  <c r="L2311" i="5"/>
  <c r="M2311" i="5"/>
  <c r="J2305" i="5"/>
  <c r="K2305" i="5"/>
  <c r="L2305" i="5"/>
  <c r="M2305" i="5"/>
  <c r="J2299" i="5"/>
  <c r="K2299" i="5"/>
  <c r="L2299" i="5"/>
  <c r="M2299" i="5"/>
  <c r="J2293" i="5"/>
  <c r="K2293" i="5"/>
  <c r="L2293" i="5"/>
  <c r="M2293" i="5"/>
  <c r="J2287" i="5"/>
  <c r="K2287" i="5"/>
  <c r="L2287" i="5"/>
  <c r="M2287" i="5"/>
  <c r="J2281" i="5"/>
  <c r="K2281" i="5"/>
  <c r="L2281" i="5"/>
  <c r="M2281" i="5"/>
  <c r="J2275" i="5"/>
  <c r="K2275" i="5"/>
  <c r="L2275" i="5"/>
  <c r="M2275" i="5"/>
  <c r="J2269" i="5"/>
  <c r="K2269" i="5"/>
  <c r="L2269" i="5"/>
  <c r="M2269" i="5"/>
  <c r="J2263" i="5"/>
  <c r="K2263" i="5"/>
  <c r="L2263" i="5"/>
  <c r="M2263" i="5"/>
  <c r="J2257" i="5"/>
  <c r="K2257" i="5"/>
  <c r="L2257" i="5"/>
  <c r="M2257" i="5"/>
  <c r="J2251" i="5"/>
  <c r="K2251" i="5"/>
  <c r="L2251" i="5"/>
  <c r="M2251" i="5"/>
  <c r="J2245" i="5"/>
  <c r="K2245" i="5"/>
  <c r="L2245" i="5"/>
  <c r="M2245" i="5"/>
  <c r="J2239" i="5"/>
  <c r="K2239" i="5"/>
  <c r="L2239" i="5"/>
  <c r="M2239" i="5"/>
  <c r="J2233" i="5"/>
  <c r="K2233" i="5"/>
  <c r="L2233" i="5"/>
  <c r="M2233" i="5"/>
  <c r="J2227" i="5"/>
  <c r="K2227" i="5"/>
  <c r="L2227" i="5"/>
  <c r="M2227" i="5"/>
  <c r="J2221" i="5"/>
  <c r="K2221" i="5"/>
  <c r="L2221" i="5"/>
  <c r="M2221" i="5"/>
  <c r="J2215" i="5"/>
  <c r="K2215" i="5"/>
  <c r="L2215" i="5"/>
  <c r="M2215" i="5"/>
  <c r="J2209" i="5"/>
  <c r="K2209" i="5"/>
  <c r="L2209" i="5"/>
  <c r="M2209" i="5"/>
  <c r="J2203" i="5"/>
  <c r="K2203" i="5"/>
  <c r="L2203" i="5"/>
  <c r="M2203" i="5"/>
  <c r="J2197" i="5"/>
  <c r="K2197" i="5"/>
  <c r="L2197" i="5"/>
  <c r="M2197" i="5"/>
  <c r="J2191" i="5"/>
  <c r="K2191" i="5"/>
  <c r="L2191" i="5"/>
  <c r="M2191" i="5"/>
  <c r="J2185" i="5"/>
  <c r="K2185" i="5"/>
  <c r="L2185" i="5"/>
  <c r="M2185" i="5"/>
  <c r="J2179" i="5"/>
  <c r="K2179" i="5"/>
  <c r="L2179" i="5"/>
  <c r="M2179" i="5"/>
  <c r="J2173" i="5"/>
  <c r="K2173" i="5"/>
  <c r="L2173" i="5"/>
  <c r="M2173" i="5"/>
  <c r="J2167" i="5"/>
  <c r="K2167" i="5"/>
  <c r="L2167" i="5"/>
  <c r="M2167" i="5"/>
  <c r="J2161" i="5"/>
  <c r="K2161" i="5"/>
  <c r="L2161" i="5"/>
  <c r="M2161" i="5"/>
  <c r="J2155" i="5"/>
  <c r="K2155" i="5"/>
  <c r="L2155" i="5"/>
  <c r="M2155" i="5"/>
  <c r="J2149" i="5"/>
  <c r="K2149" i="5"/>
  <c r="L2149" i="5"/>
  <c r="M2149" i="5"/>
  <c r="J2143" i="5"/>
  <c r="K2143" i="5"/>
  <c r="L2143" i="5"/>
  <c r="M2143" i="5"/>
  <c r="J2137" i="5"/>
  <c r="K2137" i="5"/>
  <c r="L2137" i="5"/>
  <c r="M2137" i="5"/>
  <c r="J2131" i="5"/>
  <c r="K2131" i="5"/>
  <c r="L2131" i="5"/>
  <c r="M2131" i="5"/>
  <c r="J2125" i="5"/>
  <c r="K2125" i="5"/>
  <c r="L2125" i="5"/>
  <c r="M2125" i="5"/>
  <c r="J2119" i="5"/>
  <c r="K2119" i="5"/>
  <c r="L2119" i="5"/>
  <c r="M2119" i="5"/>
  <c r="J2113" i="5"/>
  <c r="K2113" i="5"/>
  <c r="L2113" i="5"/>
  <c r="M2113" i="5"/>
  <c r="J2107" i="5"/>
  <c r="K2107" i="5"/>
  <c r="L2107" i="5"/>
  <c r="M2107" i="5"/>
  <c r="J2101" i="5"/>
  <c r="K2101" i="5"/>
  <c r="L2101" i="5"/>
  <c r="M2101" i="5"/>
  <c r="J2095" i="5"/>
  <c r="K2095" i="5"/>
  <c r="L2095" i="5"/>
  <c r="M2095" i="5"/>
  <c r="J2089" i="5"/>
  <c r="K2089" i="5"/>
  <c r="L2089" i="5"/>
  <c r="M2089" i="5"/>
  <c r="J2083" i="5"/>
  <c r="K2083" i="5"/>
  <c r="L2083" i="5"/>
  <c r="M2083" i="5"/>
  <c r="J2077" i="5"/>
  <c r="K2077" i="5"/>
  <c r="L2077" i="5"/>
  <c r="M2077" i="5"/>
  <c r="J2071" i="5"/>
  <c r="K2071" i="5"/>
  <c r="L2071" i="5"/>
  <c r="M2071" i="5"/>
  <c r="J2065" i="5"/>
  <c r="K2065" i="5"/>
  <c r="L2065" i="5"/>
  <c r="M2065" i="5"/>
  <c r="J2059" i="5"/>
  <c r="K2059" i="5"/>
  <c r="L2059" i="5"/>
  <c r="M2059" i="5"/>
  <c r="J2053" i="5"/>
  <c r="K2053" i="5"/>
  <c r="L2053" i="5"/>
  <c r="M2053" i="5"/>
  <c r="J2047" i="5"/>
  <c r="K2047" i="5"/>
  <c r="L2047" i="5"/>
  <c r="M2047" i="5"/>
  <c r="J2041" i="5"/>
  <c r="K2041" i="5"/>
  <c r="L2041" i="5"/>
  <c r="M2041" i="5"/>
  <c r="J2035" i="5"/>
  <c r="K2035" i="5"/>
  <c r="L2035" i="5"/>
  <c r="M2035" i="5"/>
  <c r="J2029" i="5"/>
  <c r="K2029" i="5"/>
  <c r="L2029" i="5"/>
  <c r="M2029" i="5"/>
  <c r="J2023" i="5"/>
  <c r="K2023" i="5"/>
  <c r="L2023" i="5"/>
  <c r="M2023" i="5"/>
  <c r="J2017" i="5"/>
  <c r="K2017" i="5"/>
  <c r="L2017" i="5"/>
  <c r="M2017" i="5"/>
  <c r="J2011" i="5"/>
  <c r="K2011" i="5"/>
  <c r="L2011" i="5"/>
  <c r="M2011" i="5"/>
  <c r="J2005" i="5"/>
  <c r="K2005" i="5"/>
  <c r="L2005" i="5"/>
  <c r="M2005" i="5"/>
  <c r="J1999" i="5"/>
  <c r="K1999" i="5"/>
  <c r="L1999" i="5"/>
  <c r="M1999" i="5"/>
  <c r="J1993" i="5"/>
  <c r="K1993" i="5"/>
  <c r="L1993" i="5"/>
  <c r="M1993" i="5"/>
  <c r="J1987" i="5"/>
  <c r="K1987" i="5"/>
  <c r="L1987" i="5"/>
  <c r="M1987" i="5"/>
  <c r="J1981" i="5"/>
  <c r="K1981" i="5"/>
  <c r="L1981" i="5"/>
  <c r="M1981" i="5"/>
  <c r="J1975" i="5"/>
  <c r="K1975" i="5"/>
  <c r="L1975" i="5"/>
  <c r="M1975" i="5"/>
  <c r="J1969" i="5"/>
  <c r="K1969" i="5"/>
  <c r="L1969" i="5"/>
  <c r="M1969" i="5"/>
  <c r="J1963" i="5"/>
  <c r="K1963" i="5"/>
  <c r="L1963" i="5"/>
  <c r="M1963" i="5"/>
  <c r="J1957" i="5"/>
  <c r="K1957" i="5"/>
  <c r="L1957" i="5"/>
  <c r="M1957" i="5"/>
  <c r="J1951" i="5"/>
  <c r="K1951" i="5"/>
  <c r="L1951" i="5"/>
  <c r="M1951" i="5"/>
  <c r="J1945" i="5"/>
  <c r="K1945" i="5"/>
  <c r="L1945" i="5"/>
  <c r="M1945" i="5"/>
  <c r="J1939" i="5"/>
  <c r="K1939" i="5"/>
  <c r="L1939" i="5"/>
  <c r="M1939" i="5"/>
  <c r="J1933" i="5"/>
  <c r="K1933" i="5"/>
  <c r="L1933" i="5"/>
  <c r="M1933" i="5"/>
  <c r="J1927" i="5"/>
  <c r="K1927" i="5"/>
  <c r="L1927" i="5"/>
  <c r="M1927" i="5"/>
  <c r="J1921" i="5"/>
  <c r="K1921" i="5"/>
  <c r="L1921" i="5"/>
  <c r="M1921" i="5"/>
  <c r="J1915" i="5"/>
  <c r="K1915" i="5"/>
  <c r="L1915" i="5"/>
  <c r="M1915" i="5"/>
  <c r="J1909" i="5"/>
  <c r="K1909" i="5"/>
  <c r="L1909" i="5"/>
  <c r="M1909" i="5"/>
  <c r="J1903" i="5"/>
  <c r="K1903" i="5"/>
  <c r="L1903" i="5"/>
  <c r="M1903" i="5"/>
  <c r="J1897" i="5"/>
  <c r="K1897" i="5"/>
  <c r="L1897" i="5"/>
  <c r="M1897" i="5"/>
  <c r="J1891" i="5"/>
  <c r="K1891" i="5"/>
  <c r="L1891" i="5"/>
  <c r="M1891" i="5"/>
  <c r="J1885" i="5"/>
  <c r="K1885" i="5"/>
  <c r="L1885" i="5"/>
  <c r="M1885" i="5"/>
  <c r="J1879" i="5"/>
  <c r="K1879" i="5"/>
  <c r="L1879" i="5"/>
  <c r="M1879" i="5"/>
  <c r="J1873" i="5"/>
  <c r="K1873" i="5"/>
  <c r="L1873" i="5"/>
  <c r="M1873" i="5"/>
  <c r="J1867" i="5"/>
  <c r="K1867" i="5"/>
  <c r="L1867" i="5"/>
  <c r="M1867" i="5"/>
  <c r="J1861" i="5"/>
  <c r="K1861" i="5"/>
  <c r="L1861" i="5"/>
  <c r="M1861" i="5"/>
  <c r="J1855" i="5"/>
  <c r="K1855" i="5"/>
  <c r="L1855" i="5"/>
  <c r="M1855" i="5"/>
  <c r="J1849" i="5"/>
  <c r="K1849" i="5"/>
  <c r="L1849" i="5"/>
  <c r="M1849" i="5"/>
  <c r="J1843" i="5"/>
  <c r="K1843" i="5"/>
  <c r="L1843" i="5"/>
  <c r="M1843" i="5"/>
  <c r="J1837" i="5"/>
  <c r="K1837" i="5"/>
  <c r="L1837" i="5"/>
  <c r="M1837" i="5"/>
  <c r="J1831" i="5"/>
  <c r="K1831" i="5"/>
  <c r="L1831" i="5"/>
  <c r="M1831" i="5"/>
  <c r="J1825" i="5"/>
  <c r="K1825" i="5"/>
  <c r="L1825" i="5"/>
  <c r="M1825" i="5"/>
  <c r="J1819" i="5"/>
  <c r="K1819" i="5"/>
  <c r="L1819" i="5"/>
  <c r="M1819" i="5"/>
  <c r="J1813" i="5"/>
  <c r="K1813" i="5"/>
  <c r="L1813" i="5"/>
  <c r="M1813" i="5"/>
  <c r="J1807" i="5"/>
  <c r="K1807" i="5"/>
  <c r="L1807" i="5"/>
  <c r="M1807" i="5"/>
  <c r="J1801" i="5"/>
  <c r="K1801" i="5"/>
  <c r="L1801" i="5"/>
  <c r="M1801" i="5"/>
  <c r="J1795" i="5"/>
  <c r="K1795" i="5"/>
  <c r="L1795" i="5"/>
  <c r="M1795" i="5"/>
  <c r="J1789" i="5"/>
  <c r="K1789" i="5"/>
  <c r="L1789" i="5"/>
  <c r="M1789" i="5"/>
  <c r="J1783" i="5"/>
  <c r="K1783" i="5"/>
  <c r="L1783" i="5"/>
  <c r="M1783" i="5"/>
  <c r="J1777" i="5"/>
  <c r="K1777" i="5"/>
  <c r="L1777" i="5"/>
  <c r="M1777" i="5"/>
  <c r="J1771" i="5"/>
  <c r="K1771" i="5"/>
  <c r="L1771" i="5"/>
  <c r="M1771" i="5"/>
  <c r="J1765" i="5"/>
  <c r="K1765" i="5"/>
  <c r="L1765" i="5"/>
  <c r="M1765" i="5"/>
  <c r="J1759" i="5"/>
  <c r="K1759" i="5"/>
  <c r="L1759" i="5"/>
  <c r="M1759" i="5"/>
  <c r="J1753" i="5"/>
  <c r="K1753" i="5"/>
  <c r="L1753" i="5"/>
  <c r="M1753" i="5"/>
  <c r="J1747" i="5"/>
  <c r="K1747" i="5"/>
  <c r="L1747" i="5"/>
  <c r="M1747" i="5"/>
  <c r="J1741" i="5"/>
  <c r="K1741" i="5"/>
  <c r="L1741" i="5"/>
  <c r="M1741" i="5"/>
  <c r="J1735" i="5"/>
  <c r="L1735" i="5"/>
  <c r="K1735" i="5"/>
  <c r="M1735" i="5"/>
  <c r="J1729" i="5"/>
  <c r="L1729" i="5"/>
  <c r="K1729" i="5"/>
  <c r="M1729" i="5"/>
  <c r="J1723" i="5"/>
  <c r="L1723" i="5"/>
  <c r="M1723" i="5"/>
  <c r="K1723" i="5"/>
  <c r="J1717" i="5"/>
  <c r="L1717" i="5"/>
  <c r="K1717" i="5"/>
  <c r="M1717" i="5"/>
  <c r="J1711" i="5"/>
  <c r="L1711" i="5"/>
  <c r="K1711" i="5"/>
  <c r="M1711" i="5"/>
  <c r="J1705" i="5"/>
  <c r="L1705" i="5"/>
  <c r="K1705" i="5"/>
  <c r="M1705" i="5"/>
  <c r="J1699" i="5"/>
  <c r="L1699" i="5"/>
  <c r="K1699" i="5"/>
  <c r="M1699" i="5"/>
  <c r="J1693" i="5"/>
  <c r="L1693" i="5"/>
  <c r="K1693" i="5"/>
  <c r="M1693" i="5"/>
  <c r="J1687" i="5"/>
  <c r="L1687" i="5"/>
  <c r="M1687" i="5"/>
  <c r="K1687" i="5"/>
  <c r="J1681" i="5"/>
  <c r="L1681" i="5"/>
  <c r="K1681" i="5"/>
  <c r="M1681" i="5"/>
  <c r="J1675" i="5"/>
  <c r="L1675" i="5"/>
  <c r="K1675" i="5"/>
  <c r="M1675" i="5"/>
  <c r="J1669" i="5"/>
  <c r="L1669" i="5"/>
  <c r="K1669" i="5"/>
  <c r="M1669" i="5"/>
  <c r="J1663" i="5"/>
  <c r="L1663" i="5"/>
  <c r="K1663" i="5"/>
  <c r="M1663" i="5"/>
  <c r="J1657" i="5"/>
  <c r="L1657" i="5"/>
  <c r="K1657" i="5"/>
  <c r="M1657" i="5"/>
  <c r="J1651" i="5"/>
  <c r="L1651" i="5"/>
  <c r="M1651" i="5"/>
  <c r="K1651" i="5"/>
  <c r="J1645" i="5"/>
  <c r="L1645" i="5"/>
  <c r="K1645" i="5"/>
  <c r="M1645" i="5"/>
  <c r="J1639" i="5"/>
  <c r="L1639" i="5"/>
  <c r="K1639" i="5"/>
  <c r="M1639" i="5"/>
  <c r="J1633" i="5"/>
  <c r="L1633" i="5"/>
  <c r="K1633" i="5"/>
  <c r="M1633" i="5"/>
  <c r="J1627" i="5"/>
  <c r="L1627" i="5"/>
  <c r="K1627" i="5"/>
  <c r="M1627" i="5"/>
  <c r="J1621" i="5"/>
  <c r="L1621" i="5"/>
  <c r="K1621" i="5"/>
  <c r="M1621" i="5"/>
  <c r="J1615" i="5"/>
  <c r="L1615" i="5"/>
  <c r="M1615" i="5"/>
  <c r="K1615" i="5"/>
  <c r="J1609" i="5"/>
  <c r="L1609" i="5"/>
  <c r="K1609" i="5"/>
  <c r="M1609" i="5"/>
  <c r="J1603" i="5"/>
  <c r="L1603" i="5"/>
  <c r="K1603" i="5"/>
  <c r="M1603" i="5"/>
  <c r="J1597" i="5"/>
  <c r="L1597" i="5"/>
  <c r="K1597" i="5"/>
  <c r="M1597" i="5"/>
  <c r="J1591" i="5"/>
  <c r="K1591" i="5"/>
  <c r="L1591" i="5"/>
  <c r="M1591" i="5"/>
  <c r="J1585" i="5"/>
  <c r="K1585" i="5"/>
  <c r="L1585" i="5"/>
  <c r="M1585" i="5"/>
  <c r="J1579" i="5"/>
  <c r="K1579" i="5"/>
  <c r="L1579" i="5"/>
  <c r="M1579" i="5"/>
  <c r="J1573" i="5"/>
  <c r="K1573" i="5"/>
  <c r="L1573" i="5"/>
  <c r="M1573" i="5"/>
  <c r="J1567" i="5"/>
  <c r="K1567" i="5"/>
  <c r="L1567" i="5"/>
  <c r="M1567" i="5"/>
  <c r="J1561" i="5"/>
  <c r="K1561" i="5"/>
  <c r="L1561" i="5"/>
  <c r="M1561" i="5"/>
  <c r="J1555" i="5"/>
  <c r="K1555" i="5"/>
  <c r="L1555" i="5"/>
  <c r="M1555" i="5"/>
  <c r="J1549" i="5"/>
  <c r="K1549" i="5"/>
  <c r="L1549" i="5"/>
  <c r="M1549" i="5"/>
  <c r="J1543" i="5"/>
  <c r="K1543" i="5"/>
  <c r="L1543" i="5"/>
  <c r="M1543" i="5"/>
  <c r="J1537" i="5"/>
  <c r="K1537" i="5"/>
  <c r="L1537" i="5"/>
  <c r="M1537" i="5"/>
  <c r="J1531" i="5"/>
  <c r="K1531" i="5"/>
  <c r="L1531" i="5"/>
  <c r="M1531" i="5"/>
  <c r="J1525" i="5"/>
  <c r="K1525" i="5"/>
  <c r="L1525" i="5"/>
  <c r="M1525" i="5"/>
  <c r="J1519" i="5"/>
  <c r="K1519" i="5"/>
  <c r="L1519" i="5"/>
  <c r="M1519" i="5"/>
  <c r="J1513" i="5"/>
  <c r="K1513" i="5"/>
  <c r="L1513" i="5"/>
  <c r="M1513" i="5"/>
  <c r="J1507" i="5"/>
  <c r="K1507" i="5"/>
  <c r="L1507" i="5"/>
  <c r="M1507" i="5"/>
  <c r="J1501" i="5"/>
  <c r="K1501" i="5"/>
  <c r="L1501" i="5"/>
  <c r="M1501" i="5"/>
  <c r="J1495" i="5"/>
  <c r="K1495" i="5"/>
  <c r="L1495" i="5"/>
  <c r="M1495" i="5"/>
  <c r="J1489" i="5"/>
  <c r="K1489" i="5"/>
  <c r="L1489" i="5"/>
  <c r="M1489" i="5"/>
  <c r="J1483" i="5"/>
  <c r="K1483" i="5"/>
  <c r="L1483" i="5"/>
  <c r="M1483" i="5"/>
  <c r="J1477" i="5"/>
  <c r="K1477" i="5"/>
  <c r="L1477" i="5"/>
  <c r="M1477" i="5"/>
  <c r="J1471" i="5"/>
  <c r="K1471" i="5"/>
  <c r="L1471" i="5"/>
  <c r="M1471" i="5"/>
  <c r="J1465" i="5"/>
  <c r="K1465" i="5"/>
  <c r="L1465" i="5"/>
  <c r="M1465" i="5"/>
  <c r="J1459" i="5"/>
  <c r="K1459" i="5"/>
  <c r="L1459" i="5"/>
  <c r="M1459" i="5"/>
  <c r="J1453" i="5"/>
  <c r="K1453" i="5"/>
  <c r="L1453" i="5"/>
  <c r="M1453" i="5"/>
  <c r="J1447" i="5"/>
  <c r="K1447" i="5"/>
  <c r="L1447" i="5"/>
  <c r="M1447" i="5"/>
  <c r="J1441" i="5"/>
  <c r="K1441" i="5"/>
  <c r="L1441" i="5"/>
  <c r="M1441" i="5"/>
  <c r="K1435" i="5"/>
  <c r="M1435" i="5"/>
  <c r="J1435" i="5"/>
  <c r="L1435" i="5"/>
  <c r="K1429" i="5"/>
  <c r="M1429" i="5"/>
  <c r="J1429" i="5"/>
  <c r="L1429" i="5"/>
  <c r="K1423" i="5"/>
  <c r="M1423" i="5"/>
  <c r="J1423" i="5"/>
  <c r="L1423" i="5"/>
  <c r="K1417" i="5"/>
  <c r="M1417" i="5"/>
  <c r="J1417" i="5"/>
  <c r="L1417" i="5"/>
  <c r="K1411" i="5"/>
  <c r="M1411" i="5"/>
  <c r="L1411" i="5"/>
  <c r="J1411" i="5"/>
  <c r="K1405" i="5"/>
  <c r="L1405" i="5"/>
  <c r="M1405" i="5"/>
  <c r="J1405" i="5"/>
  <c r="K1399" i="5"/>
  <c r="L1399" i="5"/>
  <c r="M1399" i="5"/>
  <c r="J1399" i="5"/>
  <c r="K1393" i="5"/>
  <c r="L1393" i="5"/>
  <c r="M1393" i="5"/>
  <c r="J1393" i="5"/>
  <c r="K1387" i="5"/>
  <c r="L1387" i="5"/>
  <c r="M1387" i="5"/>
  <c r="J1387" i="5"/>
  <c r="K1381" i="5"/>
  <c r="L1381" i="5"/>
  <c r="M1381" i="5"/>
  <c r="J1381" i="5"/>
  <c r="K1375" i="5"/>
  <c r="L1375" i="5"/>
  <c r="M1375" i="5"/>
  <c r="J1375" i="5"/>
  <c r="K1369" i="5"/>
  <c r="L1369" i="5"/>
  <c r="M1369" i="5"/>
  <c r="J1369" i="5"/>
  <c r="K1363" i="5"/>
  <c r="L1363" i="5"/>
  <c r="M1363" i="5"/>
  <c r="J1363" i="5"/>
  <c r="K1357" i="5"/>
  <c r="L1357" i="5"/>
  <c r="M1357" i="5"/>
  <c r="J1357" i="5"/>
  <c r="K1351" i="5"/>
  <c r="L1351" i="5"/>
  <c r="M1351" i="5"/>
  <c r="J1351" i="5"/>
  <c r="K1345" i="5"/>
  <c r="L1345" i="5"/>
  <c r="M1345" i="5"/>
  <c r="J1345" i="5"/>
  <c r="K1339" i="5"/>
  <c r="L1339" i="5"/>
  <c r="M1339" i="5"/>
  <c r="J1339" i="5"/>
  <c r="K1333" i="5"/>
  <c r="L1333" i="5"/>
  <c r="M1333" i="5"/>
  <c r="J1333" i="5"/>
  <c r="K1327" i="5"/>
  <c r="L1327" i="5"/>
  <c r="M1327" i="5"/>
  <c r="J1327" i="5"/>
  <c r="K1321" i="5"/>
  <c r="L1321" i="5"/>
  <c r="M1321" i="5"/>
  <c r="J1321" i="5"/>
  <c r="K1315" i="5"/>
  <c r="L1315" i="5"/>
  <c r="M1315" i="5"/>
  <c r="J1315" i="5"/>
  <c r="K1309" i="5"/>
  <c r="L1309" i="5"/>
  <c r="M1309" i="5"/>
  <c r="J1309" i="5"/>
  <c r="K1303" i="5"/>
  <c r="L1303" i="5"/>
  <c r="M1303" i="5"/>
  <c r="J1303" i="5"/>
  <c r="K1297" i="5"/>
  <c r="L1297" i="5"/>
  <c r="M1297" i="5"/>
  <c r="J1297" i="5"/>
  <c r="K1291" i="5"/>
  <c r="L1291" i="5"/>
  <c r="M1291" i="5"/>
  <c r="J1291" i="5"/>
  <c r="K1285" i="5"/>
  <c r="L1285" i="5"/>
  <c r="M1285" i="5"/>
  <c r="J1285" i="5"/>
  <c r="K1279" i="5"/>
  <c r="L1279" i="5"/>
  <c r="M1279" i="5"/>
  <c r="J1279" i="5"/>
  <c r="K1273" i="5"/>
  <c r="L1273" i="5"/>
  <c r="M1273" i="5"/>
  <c r="J1273" i="5"/>
  <c r="K1267" i="5"/>
  <c r="L1267" i="5"/>
  <c r="M1267" i="5"/>
  <c r="J1267" i="5"/>
  <c r="K1261" i="5"/>
  <c r="L1261" i="5"/>
  <c r="M1261" i="5"/>
  <c r="J1261" i="5"/>
  <c r="K1255" i="5"/>
  <c r="L1255" i="5"/>
  <c r="M1255" i="5"/>
  <c r="J1255" i="5"/>
  <c r="K1249" i="5"/>
  <c r="L1249" i="5"/>
  <c r="M1249" i="5"/>
  <c r="J1249" i="5"/>
  <c r="K1243" i="5"/>
  <c r="L1243" i="5"/>
  <c r="M1243" i="5"/>
  <c r="J1243" i="5"/>
  <c r="K1237" i="5"/>
  <c r="L1237" i="5"/>
  <c r="M1237" i="5"/>
  <c r="J1237" i="5"/>
  <c r="K1231" i="5"/>
  <c r="L1231" i="5"/>
  <c r="M1231" i="5"/>
  <c r="J1231" i="5"/>
  <c r="K1225" i="5"/>
  <c r="L1225" i="5"/>
  <c r="M1225" i="5"/>
  <c r="J1225" i="5"/>
  <c r="K1219" i="5"/>
  <c r="L1219" i="5"/>
  <c r="M1219" i="5"/>
  <c r="J1219" i="5"/>
  <c r="K1213" i="5"/>
  <c r="L1213" i="5"/>
  <c r="M1213" i="5"/>
  <c r="J1213" i="5"/>
  <c r="K1207" i="5"/>
  <c r="L1207" i="5"/>
  <c r="M1207" i="5"/>
  <c r="J1207" i="5"/>
  <c r="K1201" i="5"/>
  <c r="L1201" i="5"/>
  <c r="M1201" i="5"/>
  <c r="J1201" i="5"/>
  <c r="K1195" i="5"/>
  <c r="L1195" i="5"/>
  <c r="M1195" i="5"/>
  <c r="J1195" i="5"/>
  <c r="K1189" i="5"/>
  <c r="L1189" i="5"/>
  <c r="M1189" i="5"/>
  <c r="J1189" i="5"/>
  <c r="K1183" i="5"/>
  <c r="L1183" i="5"/>
  <c r="M1183" i="5"/>
  <c r="J1183" i="5"/>
  <c r="K1177" i="5"/>
  <c r="L1177" i="5"/>
  <c r="M1177" i="5"/>
  <c r="J1177" i="5"/>
  <c r="K1171" i="5"/>
  <c r="L1171" i="5"/>
  <c r="M1171" i="5"/>
  <c r="J1171" i="5"/>
  <c r="K1165" i="5"/>
  <c r="L1165" i="5"/>
  <c r="M1165" i="5"/>
  <c r="J1165" i="5"/>
  <c r="K1159" i="5"/>
  <c r="L1159" i="5"/>
  <c r="M1159" i="5"/>
  <c r="J1159" i="5"/>
  <c r="K1153" i="5"/>
  <c r="L1153" i="5"/>
  <c r="M1153" i="5"/>
  <c r="J1153" i="5"/>
  <c r="K1147" i="5"/>
  <c r="L1147" i="5"/>
  <c r="M1147" i="5"/>
  <c r="J1147" i="5"/>
  <c r="K1141" i="5"/>
  <c r="L1141" i="5"/>
  <c r="M1141" i="5"/>
  <c r="J1141" i="5"/>
  <c r="K1135" i="5"/>
  <c r="L1135" i="5"/>
  <c r="M1135" i="5"/>
  <c r="J1135" i="5"/>
  <c r="K1129" i="5"/>
  <c r="L1129" i="5"/>
  <c r="M1129" i="5"/>
  <c r="J1129" i="5"/>
  <c r="K1123" i="5"/>
  <c r="L1123" i="5"/>
  <c r="M1123" i="5"/>
  <c r="J1123" i="5"/>
  <c r="K1117" i="5"/>
  <c r="L1117" i="5"/>
  <c r="M1117" i="5"/>
  <c r="J1117" i="5"/>
  <c r="K1111" i="5"/>
  <c r="L1111" i="5"/>
  <c r="M1111" i="5"/>
  <c r="J1111" i="5"/>
  <c r="K1105" i="5"/>
  <c r="L1105" i="5"/>
  <c r="M1105" i="5"/>
  <c r="J1105" i="5"/>
  <c r="K1099" i="5"/>
  <c r="L1099" i="5"/>
  <c r="M1099" i="5"/>
  <c r="J1099" i="5"/>
  <c r="K1093" i="5"/>
  <c r="L1093" i="5"/>
  <c r="M1093" i="5"/>
  <c r="J1093" i="5"/>
  <c r="K1087" i="5"/>
  <c r="L1087" i="5"/>
  <c r="M1087" i="5"/>
  <c r="J1087" i="5"/>
  <c r="K1081" i="5"/>
  <c r="L1081" i="5"/>
  <c r="M1081" i="5"/>
  <c r="J1081" i="5"/>
  <c r="K1075" i="5"/>
  <c r="L1075" i="5"/>
  <c r="M1075" i="5"/>
  <c r="J1075" i="5"/>
  <c r="K1069" i="5"/>
  <c r="L1069" i="5"/>
  <c r="M1069" i="5"/>
  <c r="J1069" i="5"/>
  <c r="K1063" i="5"/>
  <c r="L1063" i="5"/>
  <c r="M1063" i="5"/>
  <c r="J1063" i="5"/>
  <c r="K1057" i="5"/>
  <c r="L1057" i="5"/>
  <c r="M1057" i="5"/>
  <c r="J1057" i="5"/>
  <c r="K1051" i="5"/>
  <c r="L1051" i="5"/>
  <c r="M1051" i="5"/>
  <c r="J1051" i="5"/>
  <c r="K1045" i="5"/>
  <c r="L1045" i="5"/>
  <c r="M1045" i="5"/>
  <c r="J1045" i="5"/>
  <c r="K1039" i="5"/>
  <c r="L1039" i="5"/>
  <c r="M1039" i="5"/>
  <c r="J1039" i="5"/>
  <c r="K1033" i="5"/>
  <c r="L1033" i="5"/>
  <c r="M1033" i="5"/>
  <c r="J1033" i="5"/>
  <c r="K1027" i="5"/>
  <c r="L1027" i="5"/>
  <c r="M1027" i="5"/>
  <c r="J1027" i="5"/>
  <c r="K1021" i="5"/>
  <c r="L1021" i="5"/>
  <c r="M1021" i="5"/>
  <c r="J1021" i="5"/>
  <c r="K1015" i="5"/>
  <c r="L1015" i="5"/>
  <c r="M1015" i="5"/>
  <c r="J1015" i="5"/>
  <c r="K1009" i="5"/>
  <c r="L1009" i="5"/>
  <c r="M1009" i="5"/>
  <c r="J1009" i="5"/>
  <c r="K1003" i="5"/>
  <c r="L1003" i="5"/>
  <c r="M1003" i="5"/>
  <c r="J1003" i="5"/>
  <c r="K997" i="5"/>
  <c r="L997" i="5"/>
  <c r="M997" i="5"/>
  <c r="J997" i="5"/>
  <c r="K991" i="5"/>
  <c r="L991" i="5"/>
  <c r="M991" i="5"/>
  <c r="J991" i="5"/>
  <c r="K985" i="5"/>
  <c r="L985" i="5"/>
  <c r="M985" i="5"/>
  <c r="J985" i="5"/>
  <c r="K979" i="5"/>
  <c r="L979" i="5"/>
  <c r="M979" i="5"/>
  <c r="J979" i="5"/>
  <c r="K973" i="5"/>
  <c r="L973" i="5"/>
  <c r="M973" i="5"/>
  <c r="J973" i="5"/>
  <c r="K967" i="5"/>
  <c r="L967" i="5"/>
  <c r="M967" i="5"/>
  <c r="J967" i="5"/>
  <c r="K961" i="5"/>
  <c r="L961" i="5"/>
  <c r="M961" i="5"/>
  <c r="J961" i="5"/>
  <c r="K955" i="5"/>
  <c r="L955" i="5"/>
  <c r="M955" i="5"/>
  <c r="J955" i="5"/>
  <c r="K949" i="5"/>
  <c r="L949" i="5"/>
  <c r="M949" i="5"/>
  <c r="J949" i="5"/>
  <c r="K943" i="5"/>
  <c r="L943" i="5"/>
  <c r="M943" i="5"/>
  <c r="J943" i="5"/>
  <c r="K937" i="5"/>
  <c r="L937" i="5"/>
  <c r="M937" i="5"/>
  <c r="J937" i="5"/>
  <c r="K931" i="5"/>
  <c r="L931" i="5"/>
  <c r="M931" i="5"/>
  <c r="J931" i="5"/>
  <c r="K925" i="5"/>
  <c r="L925" i="5"/>
  <c r="M925" i="5"/>
  <c r="J925" i="5"/>
  <c r="K919" i="5"/>
  <c r="L919" i="5"/>
  <c r="M919" i="5"/>
  <c r="J919" i="5"/>
  <c r="K913" i="5"/>
  <c r="L913" i="5"/>
  <c r="M913" i="5"/>
  <c r="J913" i="5"/>
  <c r="K907" i="5"/>
  <c r="L907" i="5"/>
  <c r="M907" i="5"/>
  <c r="J907" i="5"/>
  <c r="K901" i="5"/>
  <c r="L901" i="5"/>
  <c r="M901" i="5"/>
  <c r="J901" i="5"/>
  <c r="K895" i="5"/>
  <c r="L895" i="5"/>
  <c r="M895" i="5"/>
  <c r="J895" i="5"/>
  <c r="K889" i="5"/>
  <c r="L889" i="5"/>
  <c r="M889" i="5"/>
  <c r="J889" i="5"/>
  <c r="K883" i="5"/>
  <c r="L883" i="5"/>
  <c r="M883" i="5"/>
  <c r="J883" i="5"/>
  <c r="K877" i="5"/>
  <c r="L877" i="5"/>
  <c r="M877" i="5"/>
  <c r="J877" i="5"/>
  <c r="K871" i="5"/>
  <c r="L871" i="5"/>
  <c r="M871" i="5"/>
  <c r="J871" i="5"/>
  <c r="K865" i="5"/>
  <c r="L865" i="5"/>
  <c r="M865" i="5"/>
  <c r="J865" i="5"/>
  <c r="K859" i="5"/>
  <c r="L859" i="5"/>
  <c r="M859" i="5"/>
  <c r="J859" i="5"/>
  <c r="K853" i="5"/>
  <c r="L853" i="5"/>
  <c r="M853" i="5"/>
  <c r="J853" i="5"/>
  <c r="K847" i="5"/>
  <c r="L847" i="5"/>
  <c r="M847" i="5"/>
  <c r="J847" i="5"/>
  <c r="K841" i="5"/>
  <c r="L841" i="5"/>
  <c r="M841" i="5"/>
  <c r="J841" i="5"/>
  <c r="K835" i="5"/>
  <c r="L835" i="5"/>
  <c r="M835" i="5"/>
  <c r="J835" i="5"/>
  <c r="K829" i="5"/>
  <c r="L829" i="5"/>
  <c r="M829" i="5"/>
  <c r="J829" i="5"/>
  <c r="K823" i="5"/>
  <c r="L823" i="5"/>
  <c r="M823" i="5"/>
  <c r="J823" i="5"/>
  <c r="K817" i="5"/>
  <c r="L817" i="5"/>
  <c r="M817" i="5"/>
  <c r="J817" i="5"/>
  <c r="K811" i="5"/>
  <c r="L811" i="5"/>
  <c r="M811" i="5"/>
  <c r="J811" i="5"/>
  <c r="K805" i="5"/>
  <c r="L805" i="5"/>
  <c r="M805" i="5"/>
  <c r="J805" i="5"/>
  <c r="K799" i="5"/>
  <c r="L799" i="5"/>
  <c r="M799" i="5"/>
  <c r="J799" i="5"/>
  <c r="K793" i="5"/>
  <c r="L793" i="5"/>
  <c r="M793" i="5"/>
  <c r="J793" i="5"/>
  <c r="K787" i="5"/>
  <c r="L787" i="5"/>
  <c r="M787" i="5"/>
  <c r="J787" i="5"/>
  <c r="K781" i="5"/>
  <c r="L781" i="5"/>
  <c r="M781" i="5"/>
  <c r="J781" i="5"/>
  <c r="K775" i="5"/>
  <c r="L775" i="5"/>
  <c r="M775" i="5"/>
  <c r="J775" i="5"/>
  <c r="K769" i="5"/>
  <c r="L769" i="5"/>
  <c r="M769" i="5"/>
  <c r="J769" i="5"/>
  <c r="K763" i="5"/>
  <c r="L763" i="5"/>
  <c r="M763" i="5"/>
  <c r="J763" i="5"/>
  <c r="K757" i="5"/>
  <c r="L757" i="5"/>
  <c r="M757" i="5"/>
  <c r="J757" i="5"/>
  <c r="K751" i="5"/>
  <c r="L751" i="5"/>
  <c r="M751" i="5"/>
  <c r="J751" i="5"/>
  <c r="K745" i="5"/>
  <c r="L745" i="5"/>
  <c r="M745" i="5"/>
  <c r="J745" i="5"/>
  <c r="K739" i="5"/>
  <c r="L739" i="5"/>
  <c r="M739" i="5"/>
  <c r="J739" i="5"/>
  <c r="K733" i="5"/>
  <c r="L733" i="5"/>
  <c r="M733" i="5"/>
  <c r="J733" i="5"/>
  <c r="K727" i="5"/>
  <c r="L727" i="5"/>
  <c r="M727" i="5"/>
  <c r="J727" i="5"/>
  <c r="K721" i="5"/>
  <c r="L721" i="5"/>
  <c r="M721" i="5"/>
  <c r="J721" i="5"/>
  <c r="K715" i="5"/>
  <c r="L715" i="5"/>
  <c r="M715" i="5"/>
  <c r="J715" i="5"/>
  <c r="K709" i="5"/>
  <c r="L709" i="5"/>
  <c r="M709" i="5"/>
  <c r="J709" i="5"/>
  <c r="K703" i="5"/>
  <c r="L703" i="5"/>
  <c r="M703" i="5"/>
  <c r="J703" i="5"/>
  <c r="K697" i="5"/>
  <c r="L697" i="5"/>
  <c r="M697" i="5"/>
  <c r="J697" i="5"/>
  <c r="K691" i="5"/>
  <c r="L691" i="5"/>
  <c r="M691" i="5"/>
  <c r="J691" i="5"/>
  <c r="K685" i="5"/>
  <c r="L685" i="5"/>
  <c r="M685" i="5"/>
  <c r="J685" i="5"/>
  <c r="K679" i="5"/>
  <c r="L679" i="5"/>
  <c r="M679" i="5"/>
  <c r="J679" i="5"/>
  <c r="K673" i="5"/>
  <c r="L673" i="5"/>
  <c r="M673" i="5"/>
  <c r="J673" i="5"/>
  <c r="K667" i="5"/>
  <c r="L667" i="5"/>
  <c r="M667" i="5"/>
  <c r="J667" i="5"/>
  <c r="K661" i="5"/>
  <c r="L661" i="5"/>
  <c r="M661" i="5"/>
  <c r="J661" i="5"/>
  <c r="K655" i="5"/>
  <c r="L655" i="5"/>
  <c r="M655" i="5"/>
  <c r="J655" i="5"/>
  <c r="K649" i="5"/>
  <c r="L649" i="5"/>
  <c r="M649" i="5"/>
  <c r="J649" i="5"/>
  <c r="K643" i="5"/>
  <c r="L643" i="5"/>
  <c r="M643" i="5"/>
  <c r="J643" i="5"/>
  <c r="K637" i="5"/>
  <c r="L637" i="5"/>
  <c r="M637" i="5"/>
  <c r="J637" i="5"/>
  <c r="K631" i="5"/>
  <c r="L631" i="5"/>
  <c r="M631" i="5"/>
  <c r="J631" i="5"/>
  <c r="K625" i="5"/>
  <c r="L625" i="5"/>
  <c r="M625" i="5"/>
  <c r="J625" i="5"/>
  <c r="K619" i="5"/>
  <c r="L619" i="5"/>
  <c r="M619" i="5"/>
  <c r="J619" i="5"/>
  <c r="K613" i="5"/>
  <c r="L613" i="5"/>
  <c r="M613" i="5"/>
  <c r="J613" i="5"/>
  <c r="J607" i="5"/>
  <c r="K607" i="5"/>
  <c r="L607" i="5"/>
  <c r="M607" i="5"/>
  <c r="J601" i="5"/>
  <c r="K601" i="5"/>
  <c r="L601" i="5"/>
  <c r="M601" i="5"/>
  <c r="J595" i="5"/>
  <c r="K595" i="5"/>
  <c r="L595" i="5"/>
  <c r="M595" i="5"/>
  <c r="J589" i="5"/>
  <c r="K589" i="5"/>
  <c r="L589" i="5"/>
  <c r="M589" i="5"/>
  <c r="J583" i="5"/>
  <c r="K583" i="5"/>
  <c r="L583" i="5"/>
  <c r="M583" i="5"/>
  <c r="J577" i="5"/>
  <c r="K577" i="5"/>
  <c r="L577" i="5"/>
  <c r="M577" i="5"/>
  <c r="J571" i="5"/>
  <c r="K571" i="5"/>
  <c r="L571" i="5"/>
  <c r="M571" i="5"/>
  <c r="J565" i="5"/>
  <c r="K565" i="5"/>
  <c r="L565" i="5"/>
  <c r="M565" i="5"/>
  <c r="J559" i="5"/>
  <c r="K559" i="5"/>
  <c r="L559" i="5"/>
  <c r="M559" i="5"/>
  <c r="J553" i="5"/>
  <c r="K553" i="5"/>
  <c r="L553" i="5"/>
  <c r="M553" i="5"/>
  <c r="J547" i="5"/>
  <c r="K547" i="5"/>
  <c r="L547" i="5"/>
  <c r="M547" i="5"/>
  <c r="J541" i="5"/>
  <c r="K541" i="5"/>
  <c r="L541" i="5"/>
  <c r="M541" i="5"/>
  <c r="J535" i="5"/>
  <c r="K535" i="5"/>
  <c r="L535" i="5"/>
  <c r="M535" i="5"/>
  <c r="J529" i="5"/>
  <c r="K529" i="5"/>
  <c r="L529" i="5"/>
  <c r="M529" i="5"/>
  <c r="J523" i="5"/>
  <c r="K523" i="5"/>
  <c r="L523" i="5"/>
  <c r="M523" i="5"/>
  <c r="J517" i="5"/>
  <c r="K517" i="5"/>
  <c r="L517" i="5"/>
  <c r="M517" i="5"/>
  <c r="J511" i="5"/>
  <c r="K511" i="5"/>
  <c r="L511" i="5"/>
  <c r="M511" i="5"/>
  <c r="J505" i="5"/>
  <c r="K505" i="5"/>
  <c r="L505" i="5"/>
  <c r="M505" i="5"/>
  <c r="J499" i="5"/>
  <c r="K499" i="5"/>
  <c r="L499" i="5"/>
  <c r="M499" i="5"/>
  <c r="J493" i="5"/>
  <c r="K493" i="5"/>
  <c r="L493" i="5"/>
  <c r="M493" i="5"/>
  <c r="J487" i="5"/>
  <c r="K487" i="5"/>
  <c r="L487" i="5"/>
  <c r="M487" i="5"/>
  <c r="J481" i="5"/>
  <c r="K481" i="5"/>
  <c r="L481" i="5"/>
  <c r="M481" i="5"/>
  <c r="J475" i="5"/>
  <c r="K475" i="5"/>
  <c r="L475" i="5"/>
  <c r="M475" i="5"/>
  <c r="J469" i="5"/>
  <c r="K469" i="5"/>
  <c r="L469" i="5"/>
  <c r="M469" i="5"/>
  <c r="J463" i="5"/>
  <c r="K463" i="5"/>
  <c r="L463" i="5"/>
  <c r="M463" i="5"/>
  <c r="J457" i="5"/>
  <c r="K457" i="5"/>
  <c r="L457" i="5"/>
  <c r="M457" i="5"/>
  <c r="J451" i="5"/>
  <c r="K451" i="5"/>
  <c r="L451" i="5"/>
  <c r="M451" i="5"/>
  <c r="J445" i="5"/>
  <c r="K445" i="5"/>
  <c r="L445" i="5"/>
  <c r="M445" i="5"/>
  <c r="J439" i="5"/>
  <c r="K439" i="5"/>
  <c r="L439" i="5"/>
  <c r="M439" i="5"/>
  <c r="J433" i="5"/>
  <c r="K433" i="5"/>
  <c r="L433" i="5"/>
  <c r="M433" i="5"/>
  <c r="J427" i="5"/>
  <c r="K427" i="5"/>
  <c r="L427" i="5"/>
  <c r="M427" i="5"/>
  <c r="J421" i="5"/>
  <c r="K421" i="5"/>
  <c r="L421" i="5"/>
  <c r="M421" i="5"/>
  <c r="J415" i="5"/>
  <c r="K415" i="5"/>
  <c r="L415" i="5"/>
  <c r="M415" i="5"/>
  <c r="J409" i="5"/>
  <c r="K409" i="5"/>
  <c r="L409" i="5"/>
  <c r="M409" i="5"/>
  <c r="J403" i="5"/>
  <c r="K403" i="5"/>
  <c r="L403" i="5"/>
  <c r="M403" i="5"/>
  <c r="J397" i="5"/>
  <c r="K397" i="5"/>
  <c r="L397" i="5"/>
  <c r="M397" i="5"/>
  <c r="J391" i="5"/>
  <c r="K391" i="5"/>
  <c r="L391" i="5"/>
  <c r="M391" i="5"/>
  <c r="J385" i="5"/>
  <c r="K385" i="5"/>
  <c r="L385" i="5"/>
  <c r="M385" i="5"/>
  <c r="J379" i="5"/>
  <c r="K379" i="5"/>
  <c r="L379" i="5"/>
  <c r="M379" i="5"/>
  <c r="J373" i="5"/>
  <c r="K373" i="5"/>
  <c r="L373" i="5"/>
  <c r="M373" i="5"/>
  <c r="J367" i="5"/>
  <c r="K367" i="5"/>
  <c r="L367" i="5"/>
  <c r="M367" i="5"/>
  <c r="J361" i="5"/>
  <c r="K361" i="5"/>
  <c r="L361" i="5"/>
  <c r="M361" i="5"/>
  <c r="J355" i="5"/>
  <c r="L355" i="5"/>
  <c r="M355" i="5"/>
  <c r="K355" i="5"/>
  <c r="J349" i="5"/>
  <c r="L349" i="5"/>
  <c r="M349" i="5"/>
  <c r="K349" i="5"/>
  <c r="J343" i="5"/>
  <c r="L343" i="5"/>
  <c r="M343" i="5"/>
  <c r="K343" i="5"/>
  <c r="J337" i="5"/>
  <c r="L337" i="5"/>
  <c r="M337" i="5"/>
  <c r="K337" i="5"/>
  <c r="J331" i="5"/>
  <c r="L331" i="5"/>
  <c r="M331" i="5"/>
  <c r="K331" i="5"/>
  <c r="J325" i="5"/>
  <c r="L325" i="5"/>
  <c r="M325" i="5"/>
  <c r="K325" i="5"/>
  <c r="J319" i="5"/>
  <c r="L319" i="5"/>
  <c r="M319" i="5"/>
  <c r="K319" i="5"/>
  <c r="J313" i="5"/>
  <c r="L313" i="5"/>
  <c r="M313" i="5"/>
  <c r="K313" i="5"/>
  <c r="J307" i="5"/>
  <c r="L307" i="5"/>
  <c r="M307" i="5"/>
  <c r="K307" i="5"/>
  <c r="J301" i="5"/>
  <c r="L301" i="5"/>
  <c r="M301" i="5"/>
  <c r="K301" i="5"/>
  <c r="J295" i="5"/>
  <c r="L295" i="5"/>
  <c r="M295" i="5"/>
  <c r="K295" i="5"/>
  <c r="J289" i="5"/>
  <c r="L289" i="5"/>
  <c r="M289" i="5"/>
  <c r="K289" i="5"/>
  <c r="J283" i="5"/>
  <c r="L283" i="5"/>
  <c r="M283" i="5"/>
  <c r="K283" i="5"/>
  <c r="J277" i="5"/>
  <c r="K277" i="5"/>
  <c r="L277" i="5"/>
  <c r="M277" i="5"/>
  <c r="J271" i="5"/>
  <c r="K271" i="5"/>
  <c r="L271" i="5"/>
  <c r="M271" i="5"/>
  <c r="J265" i="5"/>
  <c r="K265" i="5"/>
  <c r="L265" i="5"/>
  <c r="M265" i="5"/>
  <c r="J259" i="5"/>
  <c r="K259" i="5"/>
  <c r="L259" i="5"/>
  <c r="M259" i="5"/>
  <c r="J253" i="5"/>
  <c r="K253" i="5"/>
  <c r="L253" i="5"/>
  <c r="M253" i="5"/>
  <c r="J247" i="5"/>
  <c r="K247" i="5"/>
  <c r="L247" i="5"/>
  <c r="M247" i="5"/>
  <c r="J241" i="5"/>
  <c r="K241" i="5"/>
  <c r="L241" i="5"/>
  <c r="M241" i="5"/>
  <c r="J235" i="5"/>
  <c r="K235" i="5"/>
  <c r="L235" i="5"/>
  <c r="M235" i="5"/>
  <c r="J229" i="5"/>
  <c r="K229" i="5"/>
  <c r="L229" i="5"/>
  <c r="M229" i="5"/>
  <c r="J223" i="5"/>
  <c r="K223" i="5"/>
  <c r="L223" i="5"/>
  <c r="M223" i="5"/>
  <c r="J217" i="5"/>
  <c r="K217" i="5"/>
  <c r="L217" i="5"/>
  <c r="M217" i="5"/>
  <c r="J211" i="5"/>
  <c r="K211" i="5"/>
  <c r="L211" i="5"/>
  <c r="M211" i="5"/>
  <c r="J205" i="5"/>
  <c r="K205" i="5"/>
  <c r="L205" i="5"/>
  <c r="M205" i="5"/>
  <c r="J199" i="5"/>
  <c r="K199" i="5"/>
  <c r="L199" i="5"/>
  <c r="M199" i="5"/>
  <c r="J193" i="5"/>
  <c r="K193" i="5"/>
  <c r="L193" i="5"/>
  <c r="M193" i="5"/>
  <c r="J187" i="5"/>
  <c r="K187" i="5"/>
  <c r="L187" i="5"/>
  <c r="M187" i="5"/>
  <c r="J181" i="5"/>
  <c r="K181" i="5"/>
  <c r="L181" i="5"/>
  <c r="M181" i="5"/>
  <c r="J175" i="5"/>
  <c r="K175" i="5"/>
  <c r="L175" i="5"/>
  <c r="M175" i="5"/>
  <c r="J169" i="5"/>
  <c r="K169" i="5"/>
  <c r="L169" i="5"/>
  <c r="M169" i="5"/>
  <c r="J163" i="5"/>
  <c r="K163" i="5"/>
  <c r="L163" i="5"/>
  <c r="M163" i="5"/>
  <c r="J157" i="5"/>
  <c r="K157" i="5"/>
  <c r="L157" i="5"/>
  <c r="M157" i="5"/>
  <c r="J151" i="5"/>
  <c r="K151" i="5"/>
  <c r="L151" i="5"/>
  <c r="M151" i="5"/>
  <c r="J145" i="5"/>
  <c r="K145" i="5"/>
  <c r="L145" i="5"/>
  <c r="M145" i="5"/>
  <c r="J139" i="5"/>
  <c r="K139" i="5"/>
  <c r="L139" i="5"/>
  <c r="M139" i="5"/>
  <c r="J133" i="5"/>
  <c r="K133" i="5"/>
  <c r="L133" i="5"/>
  <c r="M133" i="5"/>
  <c r="J127" i="5"/>
  <c r="K127" i="5"/>
  <c r="L127" i="5"/>
  <c r="M127" i="5"/>
  <c r="J121" i="5"/>
  <c r="K121" i="5"/>
  <c r="L121" i="5"/>
  <c r="M121" i="5"/>
  <c r="J115" i="5"/>
  <c r="K115" i="5"/>
  <c r="L115" i="5"/>
  <c r="M115" i="5"/>
  <c r="J109" i="5"/>
  <c r="K109" i="5"/>
  <c r="L109" i="5"/>
  <c r="M109" i="5"/>
  <c r="J103" i="5"/>
  <c r="K103" i="5"/>
  <c r="L103" i="5"/>
  <c r="M103" i="5"/>
  <c r="J97" i="5"/>
  <c r="K97" i="5"/>
  <c r="L97" i="5"/>
  <c r="M97" i="5"/>
  <c r="J91" i="5"/>
  <c r="K91" i="5"/>
  <c r="L91" i="5"/>
  <c r="M91" i="5"/>
  <c r="J85" i="5"/>
  <c r="K85" i="5"/>
  <c r="L85" i="5"/>
  <c r="M85" i="5"/>
  <c r="J79" i="5"/>
  <c r="K79" i="5"/>
  <c r="L79" i="5"/>
  <c r="M79" i="5"/>
  <c r="J73" i="5"/>
  <c r="K73" i="5"/>
  <c r="L73" i="5"/>
  <c r="M73" i="5"/>
  <c r="J67" i="5"/>
  <c r="K67" i="5"/>
  <c r="L67" i="5"/>
  <c r="M67" i="5"/>
  <c r="J61" i="5"/>
  <c r="K61" i="5"/>
  <c r="L61" i="5"/>
  <c r="M61" i="5"/>
  <c r="J55" i="5"/>
  <c r="K55" i="5"/>
  <c r="L55" i="5"/>
  <c r="M55" i="5"/>
  <c r="J49" i="5"/>
  <c r="K49" i="5"/>
  <c r="L49" i="5"/>
  <c r="M49" i="5"/>
  <c r="J43" i="5"/>
  <c r="K43" i="5"/>
  <c r="L43" i="5"/>
  <c r="M43" i="5"/>
  <c r="J37" i="5"/>
  <c r="K37" i="5"/>
  <c r="L37" i="5"/>
  <c r="M37" i="5"/>
  <c r="J31" i="5"/>
  <c r="K31" i="5"/>
  <c r="L31" i="5"/>
  <c r="M31" i="5"/>
  <c r="J25" i="5"/>
  <c r="K25" i="5"/>
  <c r="L25" i="5"/>
  <c r="M25" i="5"/>
  <c r="J19" i="5"/>
  <c r="K19" i="5"/>
  <c r="L19" i="5"/>
  <c r="M19" i="5"/>
  <c r="L2442" i="5"/>
  <c r="L2439" i="5"/>
  <c r="L2436" i="5"/>
  <c r="L2433" i="5"/>
  <c r="L2430" i="5"/>
  <c r="J2427" i="5"/>
  <c r="L2423" i="5"/>
  <c r="J2420" i="5"/>
  <c r="K2416" i="5"/>
  <c r="M2412" i="5"/>
  <c r="J2409" i="5"/>
  <c r="L2405" i="5"/>
  <c r="J2402" i="5"/>
  <c r="K2398" i="5"/>
  <c r="M2394" i="5"/>
  <c r="L2390" i="5"/>
  <c r="J2385" i="5"/>
  <c r="M2298" i="5"/>
  <c r="M2286" i="5"/>
  <c r="M2274" i="5"/>
  <c r="M2262" i="5"/>
  <c r="M2250" i="5"/>
  <c r="M2238" i="5"/>
  <c r="M2226" i="5"/>
  <c r="M2214" i="5"/>
  <c r="M2202" i="5"/>
  <c r="M2190" i="5"/>
  <c r="K2442" i="5"/>
  <c r="K2439" i="5"/>
  <c r="K2436" i="5"/>
  <c r="K2433" i="5"/>
  <c r="K2430" i="5"/>
  <c r="M2426" i="5"/>
  <c r="K2423" i="5"/>
  <c r="L2419" i="5"/>
  <c r="M2408" i="5"/>
  <c r="K2405" i="5"/>
  <c r="L2401" i="5"/>
  <c r="K2390" i="5"/>
  <c r="M2384" i="5"/>
  <c r="M2378" i="5"/>
  <c r="M2372" i="5"/>
  <c r="M2366" i="5"/>
  <c r="M2360" i="5"/>
  <c r="M2354" i="5"/>
  <c r="M2348" i="5"/>
  <c r="M2342" i="5"/>
  <c r="M2336" i="5"/>
  <c r="M2330" i="5"/>
  <c r="M2324" i="5"/>
  <c r="K2318" i="5"/>
  <c r="K2309" i="5"/>
  <c r="K2424" i="5"/>
  <c r="K2418" i="5"/>
  <c r="K2412" i="5"/>
  <c r="K2406" i="5"/>
  <c r="K2400" i="5"/>
  <c r="K2394" i="5"/>
  <c r="K2388" i="5"/>
  <c r="K2382" i="5"/>
  <c r="L2382" i="5"/>
  <c r="K2376" i="5"/>
  <c r="L2376" i="5"/>
  <c r="K2370" i="5"/>
  <c r="L2370" i="5"/>
  <c r="K2364" i="5"/>
  <c r="L2364" i="5"/>
  <c r="K2358" i="5"/>
  <c r="L2358" i="5"/>
  <c r="K2352" i="5"/>
  <c r="L2352" i="5"/>
  <c r="K2346" i="5"/>
  <c r="L2346" i="5"/>
  <c r="K2340" i="5"/>
  <c r="L2340" i="5"/>
  <c r="K2334" i="5"/>
  <c r="L2334" i="5"/>
  <c r="K2328" i="5"/>
  <c r="L2328" i="5"/>
  <c r="K2322" i="5"/>
  <c r="L2322" i="5"/>
  <c r="K2316" i="5"/>
  <c r="L2316" i="5"/>
  <c r="K2310" i="5"/>
  <c r="L2310" i="5"/>
  <c r="K2304" i="5"/>
  <c r="L2304" i="5"/>
  <c r="K2298" i="5"/>
  <c r="L2298" i="5"/>
  <c r="K2292" i="5"/>
  <c r="L2292" i="5"/>
  <c r="K2286" i="5"/>
  <c r="L2286" i="5"/>
  <c r="K2280" i="5"/>
  <c r="L2280" i="5"/>
  <c r="K2274" i="5"/>
  <c r="L2274" i="5"/>
  <c r="K2268" i="5"/>
  <c r="L2268" i="5"/>
  <c r="K2262" i="5"/>
  <c r="L2262" i="5"/>
  <c r="K2256" i="5"/>
  <c r="L2256" i="5"/>
  <c r="K2250" i="5"/>
  <c r="L2250" i="5"/>
  <c r="K2244" i="5"/>
  <c r="L2244" i="5"/>
  <c r="K2238" i="5"/>
  <c r="L2238" i="5"/>
  <c r="K2232" i="5"/>
  <c r="L2232" i="5"/>
  <c r="K2226" i="5"/>
  <c r="L2226" i="5"/>
  <c r="K2220" i="5"/>
  <c r="L2220" i="5"/>
  <c r="K2214" i="5"/>
  <c r="L2214" i="5"/>
  <c r="K2208" i="5"/>
  <c r="L2208" i="5"/>
  <c r="K2202" i="5"/>
  <c r="L2202" i="5"/>
  <c r="K2196" i="5"/>
  <c r="L2196" i="5"/>
  <c r="K2190" i="5"/>
  <c r="L2190" i="5"/>
  <c r="K2184" i="5"/>
  <c r="L2184" i="5"/>
  <c r="K2178" i="5"/>
  <c r="L2178" i="5"/>
  <c r="M2178" i="5"/>
  <c r="J2178" i="5"/>
  <c r="K2172" i="5"/>
  <c r="L2172" i="5"/>
  <c r="M2172" i="5"/>
  <c r="J2172" i="5"/>
  <c r="K2166" i="5"/>
  <c r="L2166" i="5"/>
  <c r="M2166" i="5"/>
  <c r="J2166" i="5"/>
  <c r="K2160" i="5"/>
  <c r="L2160" i="5"/>
  <c r="M2160" i="5"/>
  <c r="J2160" i="5"/>
  <c r="K2154" i="5"/>
  <c r="L2154" i="5"/>
  <c r="M2154" i="5"/>
  <c r="J2154" i="5"/>
  <c r="K2148" i="5"/>
  <c r="L2148" i="5"/>
  <c r="M2148" i="5"/>
  <c r="J2148" i="5"/>
  <c r="K2142" i="5"/>
  <c r="L2142" i="5"/>
  <c r="M2142" i="5"/>
  <c r="J2142" i="5"/>
  <c r="K2136" i="5"/>
  <c r="L2136" i="5"/>
  <c r="M2136" i="5"/>
  <c r="J2136" i="5"/>
  <c r="K2130" i="5"/>
  <c r="L2130" i="5"/>
  <c r="M2130" i="5"/>
  <c r="J2130" i="5"/>
  <c r="K2124" i="5"/>
  <c r="L2124" i="5"/>
  <c r="M2124" i="5"/>
  <c r="J2124" i="5"/>
  <c r="K2118" i="5"/>
  <c r="L2118" i="5"/>
  <c r="M2118" i="5"/>
  <c r="J2118" i="5"/>
  <c r="K2112" i="5"/>
  <c r="L2112" i="5"/>
  <c r="M2112" i="5"/>
  <c r="J2112" i="5"/>
  <c r="K2106" i="5"/>
  <c r="L2106" i="5"/>
  <c r="M2106" i="5"/>
  <c r="J2106" i="5"/>
  <c r="K2100" i="5"/>
  <c r="L2100" i="5"/>
  <c r="M2100" i="5"/>
  <c r="J2100" i="5"/>
  <c r="K2094" i="5"/>
  <c r="L2094" i="5"/>
  <c r="M2094" i="5"/>
  <c r="J2094" i="5"/>
  <c r="K2088" i="5"/>
  <c r="L2088" i="5"/>
  <c r="M2088" i="5"/>
  <c r="J2088" i="5"/>
  <c r="K2082" i="5"/>
  <c r="L2082" i="5"/>
  <c r="M2082" i="5"/>
  <c r="J2082" i="5"/>
  <c r="K2076" i="5"/>
  <c r="L2076" i="5"/>
  <c r="M2076" i="5"/>
  <c r="J2076" i="5"/>
  <c r="K2070" i="5"/>
  <c r="L2070" i="5"/>
  <c r="M2070" i="5"/>
  <c r="J2070" i="5"/>
  <c r="K2064" i="5"/>
  <c r="L2064" i="5"/>
  <c r="M2064" i="5"/>
  <c r="J2064" i="5"/>
  <c r="K2058" i="5"/>
  <c r="L2058" i="5"/>
  <c r="M2058" i="5"/>
  <c r="J2058" i="5"/>
  <c r="K2052" i="5"/>
  <c r="L2052" i="5"/>
  <c r="M2052" i="5"/>
  <c r="J2052" i="5"/>
  <c r="K2046" i="5"/>
  <c r="L2046" i="5"/>
  <c r="M2046" i="5"/>
  <c r="J2046" i="5"/>
  <c r="K2040" i="5"/>
  <c r="L2040" i="5"/>
  <c r="M2040" i="5"/>
  <c r="J2040" i="5"/>
  <c r="K2034" i="5"/>
  <c r="L2034" i="5"/>
  <c r="M2034" i="5"/>
  <c r="J2034" i="5"/>
  <c r="K2028" i="5"/>
  <c r="L2028" i="5"/>
  <c r="M2028" i="5"/>
  <c r="J2028" i="5"/>
  <c r="K2022" i="5"/>
  <c r="L2022" i="5"/>
  <c r="M2022" i="5"/>
  <c r="J2022" i="5"/>
  <c r="K2016" i="5"/>
  <c r="L2016" i="5"/>
  <c r="M2016" i="5"/>
  <c r="J2016" i="5"/>
  <c r="K2010" i="5"/>
  <c r="L2010" i="5"/>
  <c r="M2010" i="5"/>
  <c r="J2010" i="5"/>
  <c r="K2004" i="5"/>
  <c r="L2004" i="5"/>
  <c r="M2004" i="5"/>
  <c r="J2004" i="5"/>
  <c r="K1998" i="5"/>
  <c r="L1998" i="5"/>
  <c r="M1998" i="5"/>
  <c r="J1998" i="5"/>
  <c r="K1992" i="5"/>
  <c r="L1992" i="5"/>
  <c r="M1992" i="5"/>
  <c r="J1992" i="5"/>
  <c r="K1986" i="5"/>
  <c r="L1986" i="5"/>
  <c r="M1986" i="5"/>
  <c r="J1986" i="5"/>
  <c r="K1980" i="5"/>
  <c r="L1980" i="5"/>
  <c r="M1980" i="5"/>
  <c r="J1980" i="5"/>
  <c r="K1974" i="5"/>
  <c r="L1974" i="5"/>
  <c r="M1974" i="5"/>
  <c r="J1974" i="5"/>
  <c r="K1968" i="5"/>
  <c r="L1968" i="5"/>
  <c r="M1968" i="5"/>
  <c r="J1968" i="5"/>
  <c r="K1962" i="5"/>
  <c r="L1962" i="5"/>
  <c r="M1962" i="5"/>
  <c r="J1962" i="5"/>
  <c r="K1956" i="5"/>
  <c r="L1956" i="5"/>
  <c r="M1956" i="5"/>
  <c r="J1956" i="5"/>
  <c r="K1950" i="5"/>
  <c r="L1950" i="5"/>
  <c r="M1950" i="5"/>
  <c r="J1950" i="5"/>
  <c r="K1944" i="5"/>
  <c r="L1944" i="5"/>
  <c r="M1944" i="5"/>
  <c r="J1944" i="5"/>
  <c r="K1938" i="5"/>
  <c r="L1938" i="5"/>
  <c r="M1938" i="5"/>
  <c r="J1938" i="5"/>
  <c r="K1932" i="5"/>
  <c r="L1932" i="5"/>
  <c r="M1932" i="5"/>
  <c r="J1932" i="5"/>
  <c r="K1926" i="5"/>
  <c r="L1926" i="5"/>
  <c r="M1926" i="5"/>
  <c r="J1926" i="5"/>
  <c r="K1920" i="5"/>
  <c r="L1920" i="5"/>
  <c r="M1920" i="5"/>
  <c r="J1920" i="5"/>
  <c r="K1914" i="5"/>
  <c r="L1914" i="5"/>
  <c r="M1914" i="5"/>
  <c r="J1914" i="5"/>
  <c r="K1908" i="5"/>
  <c r="L1908" i="5"/>
  <c r="M1908" i="5"/>
  <c r="J1908" i="5"/>
  <c r="K1902" i="5"/>
  <c r="L1902" i="5"/>
  <c r="M1902" i="5"/>
  <c r="J1902" i="5"/>
  <c r="K1896" i="5"/>
  <c r="L1896" i="5"/>
  <c r="M1896" i="5"/>
  <c r="J1896" i="5"/>
  <c r="K1890" i="5"/>
  <c r="L1890" i="5"/>
  <c r="M1890" i="5"/>
  <c r="J1890" i="5"/>
  <c r="K1884" i="5"/>
  <c r="L1884" i="5"/>
  <c r="M1884" i="5"/>
  <c r="J1884" i="5"/>
  <c r="K1878" i="5"/>
  <c r="L1878" i="5"/>
  <c r="M1878" i="5"/>
  <c r="J1878" i="5"/>
  <c r="K1872" i="5"/>
  <c r="L1872" i="5"/>
  <c r="M1872" i="5"/>
  <c r="J1872" i="5"/>
  <c r="K1866" i="5"/>
  <c r="L1866" i="5"/>
  <c r="M1866" i="5"/>
  <c r="J1866" i="5"/>
  <c r="K1860" i="5"/>
  <c r="L1860" i="5"/>
  <c r="M1860" i="5"/>
  <c r="J1860" i="5"/>
  <c r="K1854" i="5"/>
  <c r="L1854" i="5"/>
  <c r="M1854" i="5"/>
  <c r="J1854" i="5"/>
  <c r="K1848" i="5"/>
  <c r="L1848" i="5"/>
  <c r="M1848" i="5"/>
  <c r="J1848" i="5"/>
  <c r="K1842" i="5"/>
  <c r="L1842" i="5"/>
  <c r="M1842" i="5"/>
  <c r="J1842" i="5"/>
  <c r="K1836" i="5"/>
  <c r="L1836" i="5"/>
  <c r="M1836" i="5"/>
  <c r="J1836" i="5"/>
  <c r="K1830" i="5"/>
  <c r="L1830" i="5"/>
  <c r="M1830" i="5"/>
  <c r="J1830" i="5"/>
  <c r="K1824" i="5"/>
  <c r="L1824" i="5"/>
  <c r="M1824" i="5"/>
  <c r="J1824" i="5"/>
  <c r="K1818" i="5"/>
  <c r="L1818" i="5"/>
  <c r="M1818" i="5"/>
  <c r="J1818" i="5"/>
  <c r="K1812" i="5"/>
  <c r="L1812" i="5"/>
  <c r="M1812" i="5"/>
  <c r="J1812" i="5"/>
  <c r="K1806" i="5"/>
  <c r="L1806" i="5"/>
  <c r="M1806" i="5"/>
  <c r="J1806" i="5"/>
  <c r="K1800" i="5"/>
  <c r="L1800" i="5"/>
  <c r="M1800" i="5"/>
  <c r="J1800" i="5"/>
  <c r="K1794" i="5"/>
  <c r="L1794" i="5"/>
  <c r="M1794" i="5"/>
  <c r="J1794" i="5"/>
  <c r="K1788" i="5"/>
  <c r="L1788" i="5"/>
  <c r="M1788" i="5"/>
  <c r="J1788" i="5"/>
  <c r="K1782" i="5"/>
  <c r="L1782" i="5"/>
  <c r="M1782" i="5"/>
  <c r="J1782" i="5"/>
  <c r="K1776" i="5"/>
  <c r="L1776" i="5"/>
  <c r="M1776" i="5"/>
  <c r="J1776" i="5"/>
  <c r="K1770" i="5"/>
  <c r="L1770" i="5"/>
  <c r="M1770" i="5"/>
  <c r="J1770" i="5"/>
  <c r="K1764" i="5"/>
  <c r="L1764" i="5"/>
  <c r="M1764" i="5"/>
  <c r="J1764" i="5"/>
  <c r="K1758" i="5"/>
  <c r="L1758" i="5"/>
  <c r="M1758" i="5"/>
  <c r="J1758" i="5"/>
  <c r="K1752" i="5"/>
  <c r="L1752" i="5"/>
  <c r="M1752" i="5"/>
  <c r="J1752" i="5"/>
  <c r="K1746" i="5"/>
  <c r="L1746" i="5"/>
  <c r="M1746" i="5"/>
  <c r="J1746" i="5"/>
  <c r="K1740" i="5"/>
  <c r="L1740" i="5"/>
  <c r="M1740" i="5"/>
  <c r="J1740" i="5"/>
  <c r="J1734" i="5"/>
  <c r="L1734" i="5"/>
  <c r="M1734" i="5"/>
  <c r="K1734" i="5"/>
  <c r="J1728" i="5"/>
  <c r="L1728" i="5"/>
  <c r="M1728" i="5"/>
  <c r="K1728" i="5"/>
  <c r="J1722" i="5"/>
  <c r="L1722" i="5"/>
  <c r="M1722" i="5"/>
  <c r="K1722" i="5"/>
  <c r="J1716" i="5"/>
  <c r="L1716" i="5"/>
  <c r="M1716" i="5"/>
  <c r="K1716" i="5"/>
  <c r="J1710" i="5"/>
  <c r="L1710" i="5"/>
  <c r="M1710" i="5"/>
  <c r="K1710" i="5"/>
  <c r="J1704" i="5"/>
  <c r="L1704" i="5"/>
  <c r="M1704" i="5"/>
  <c r="K1704" i="5"/>
  <c r="J1698" i="5"/>
  <c r="L1698" i="5"/>
  <c r="M1698" i="5"/>
  <c r="K1698" i="5"/>
  <c r="J1692" i="5"/>
  <c r="L1692" i="5"/>
  <c r="M1692" i="5"/>
  <c r="K1692" i="5"/>
  <c r="J1686" i="5"/>
  <c r="L1686" i="5"/>
  <c r="M1686" i="5"/>
  <c r="K1686" i="5"/>
  <c r="J1680" i="5"/>
  <c r="L1680" i="5"/>
  <c r="M1680" i="5"/>
  <c r="K1680" i="5"/>
  <c r="J1674" i="5"/>
  <c r="L1674" i="5"/>
  <c r="M1674" i="5"/>
  <c r="K1674" i="5"/>
  <c r="J1668" i="5"/>
  <c r="L1668" i="5"/>
  <c r="M1668" i="5"/>
  <c r="K1668" i="5"/>
  <c r="J1662" i="5"/>
  <c r="L1662" i="5"/>
  <c r="M1662" i="5"/>
  <c r="K1662" i="5"/>
  <c r="J1656" i="5"/>
  <c r="L1656" i="5"/>
  <c r="M1656" i="5"/>
  <c r="K1656" i="5"/>
  <c r="J1650" i="5"/>
  <c r="L1650" i="5"/>
  <c r="M1650" i="5"/>
  <c r="K1650" i="5"/>
  <c r="J1644" i="5"/>
  <c r="L1644" i="5"/>
  <c r="M1644" i="5"/>
  <c r="K1644" i="5"/>
  <c r="J1638" i="5"/>
  <c r="L1638" i="5"/>
  <c r="M1638" i="5"/>
  <c r="K1638" i="5"/>
  <c r="J1632" i="5"/>
  <c r="L1632" i="5"/>
  <c r="M1632" i="5"/>
  <c r="K1632" i="5"/>
  <c r="J1626" i="5"/>
  <c r="L1626" i="5"/>
  <c r="M1626" i="5"/>
  <c r="K1626" i="5"/>
  <c r="J1620" i="5"/>
  <c r="L1620" i="5"/>
  <c r="M1620" i="5"/>
  <c r="K1620" i="5"/>
  <c r="J1614" i="5"/>
  <c r="L1614" i="5"/>
  <c r="M1614" i="5"/>
  <c r="K1614" i="5"/>
  <c r="J1608" i="5"/>
  <c r="L1608" i="5"/>
  <c r="M1608" i="5"/>
  <c r="K1608" i="5"/>
  <c r="J1602" i="5"/>
  <c r="L1602" i="5"/>
  <c r="M1602" i="5"/>
  <c r="K1602" i="5"/>
  <c r="J1596" i="5"/>
  <c r="L1596" i="5"/>
  <c r="M1596" i="5"/>
  <c r="K1596" i="5"/>
  <c r="J1590" i="5"/>
  <c r="L1590" i="5"/>
  <c r="M1590" i="5"/>
  <c r="K1590" i="5"/>
  <c r="J1584" i="5"/>
  <c r="L1584" i="5"/>
  <c r="M1584" i="5"/>
  <c r="K1584" i="5"/>
  <c r="J1578" i="5"/>
  <c r="L1578" i="5"/>
  <c r="M1578" i="5"/>
  <c r="K1578" i="5"/>
  <c r="J1572" i="5"/>
  <c r="L1572" i="5"/>
  <c r="M1572" i="5"/>
  <c r="K1572" i="5"/>
  <c r="J1566" i="5"/>
  <c r="L1566" i="5"/>
  <c r="M1566" i="5"/>
  <c r="K1566" i="5"/>
  <c r="J1560" i="5"/>
  <c r="L1560" i="5"/>
  <c r="M1560" i="5"/>
  <c r="K1560" i="5"/>
  <c r="J1554" i="5"/>
  <c r="L1554" i="5"/>
  <c r="M1554" i="5"/>
  <c r="K1554" i="5"/>
  <c r="J1548" i="5"/>
  <c r="K1548" i="5"/>
  <c r="L1548" i="5"/>
  <c r="M1548" i="5"/>
  <c r="J1542" i="5"/>
  <c r="K1542" i="5"/>
  <c r="L1542" i="5"/>
  <c r="M1542" i="5"/>
  <c r="J1536" i="5"/>
  <c r="K1536" i="5"/>
  <c r="L1536" i="5"/>
  <c r="M1536" i="5"/>
  <c r="J1530" i="5"/>
  <c r="K1530" i="5"/>
  <c r="L1530" i="5"/>
  <c r="M1530" i="5"/>
  <c r="J1524" i="5"/>
  <c r="K1524" i="5"/>
  <c r="L1524" i="5"/>
  <c r="M1524" i="5"/>
  <c r="J1518" i="5"/>
  <c r="K1518" i="5"/>
  <c r="L1518" i="5"/>
  <c r="M1518" i="5"/>
  <c r="J1512" i="5"/>
  <c r="K1512" i="5"/>
  <c r="L1512" i="5"/>
  <c r="M1512" i="5"/>
  <c r="J1506" i="5"/>
  <c r="K1506" i="5"/>
  <c r="L1506" i="5"/>
  <c r="M1506" i="5"/>
  <c r="J1500" i="5"/>
  <c r="K1500" i="5"/>
  <c r="L1500" i="5"/>
  <c r="M1500" i="5"/>
  <c r="J1494" i="5"/>
  <c r="K1494" i="5"/>
  <c r="L1494" i="5"/>
  <c r="M1494" i="5"/>
  <c r="J1488" i="5"/>
  <c r="K1488" i="5"/>
  <c r="L1488" i="5"/>
  <c r="M1488" i="5"/>
  <c r="J1482" i="5"/>
  <c r="K1482" i="5"/>
  <c r="L1482" i="5"/>
  <c r="M1482" i="5"/>
  <c r="J1476" i="5"/>
  <c r="K1476" i="5"/>
  <c r="L1476" i="5"/>
  <c r="M1476" i="5"/>
  <c r="J1470" i="5"/>
  <c r="K1470" i="5"/>
  <c r="L1470" i="5"/>
  <c r="M1470" i="5"/>
  <c r="J1464" i="5"/>
  <c r="K1464" i="5"/>
  <c r="L1464" i="5"/>
  <c r="M1464" i="5"/>
  <c r="J1458" i="5"/>
  <c r="K1458" i="5"/>
  <c r="L1458" i="5"/>
  <c r="M1458" i="5"/>
  <c r="J1452" i="5"/>
  <c r="K1452" i="5"/>
  <c r="L1452" i="5"/>
  <c r="M1452" i="5"/>
  <c r="J1446" i="5"/>
  <c r="K1446" i="5"/>
  <c r="L1446" i="5"/>
  <c r="M1446" i="5"/>
  <c r="J1440" i="5"/>
  <c r="K1440" i="5"/>
  <c r="L1440" i="5"/>
  <c r="M1440" i="5"/>
  <c r="K1434" i="5"/>
  <c r="M1434" i="5"/>
  <c r="J1434" i="5"/>
  <c r="L1434" i="5"/>
  <c r="K1428" i="5"/>
  <c r="M1428" i="5"/>
  <c r="J1428" i="5"/>
  <c r="L1428" i="5"/>
  <c r="K1422" i="5"/>
  <c r="M1422" i="5"/>
  <c r="J1422" i="5"/>
  <c r="L1422" i="5"/>
  <c r="K1416" i="5"/>
  <c r="M1416" i="5"/>
  <c r="J1416" i="5"/>
  <c r="L1416" i="5"/>
  <c r="K1410" i="5"/>
  <c r="M1410" i="5"/>
  <c r="J1410" i="5"/>
  <c r="L1410" i="5"/>
  <c r="J1404" i="5"/>
  <c r="K1404" i="5"/>
  <c r="M1404" i="5"/>
  <c r="L1404" i="5"/>
  <c r="J1398" i="5"/>
  <c r="K1398" i="5"/>
  <c r="M1398" i="5"/>
  <c r="L1398" i="5"/>
  <c r="J1392" i="5"/>
  <c r="K1392" i="5"/>
  <c r="M1392" i="5"/>
  <c r="L1392" i="5"/>
  <c r="J1386" i="5"/>
  <c r="K1386" i="5"/>
  <c r="M1386" i="5"/>
  <c r="L1386" i="5"/>
  <c r="J1380" i="5"/>
  <c r="K1380" i="5"/>
  <c r="M1380" i="5"/>
  <c r="L1380" i="5"/>
  <c r="J1374" i="5"/>
  <c r="K1374" i="5"/>
  <c r="M1374" i="5"/>
  <c r="L1374" i="5"/>
  <c r="J1368" i="5"/>
  <c r="K1368" i="5"/>
  <c r="M1368" i="5"/>
  <c r="L1368" i="5"/>
  <c r="J1362" i="5"/>
  <c r="K1362" i="5"/>
  <c r="M1362" i="5"/>
  <c r="L1362" i="5"/>
  <c r="J1356" i="5"/>
  <c r="K1356" i="5"/>
  <c r="M1356" i="5"/>
  <c r="L1356" i="5"/>
  <c r="J1350" i="5"/>
  <c r="K1350" i="5"/>
  <c r="M1350" i="5"/>
  <c r="L1350" i="5"/>
  <c r="J1344" i="5"/>
  <c r="K1344" i="5"/>
  <c r="M1344" i="5"/>
  <c r="L1344" i="5"/>
  <c r="J1338" i="5"/>
  <c r="K1338" i="5"/>
  <c r="M1338" i="5"/>
  <c r="L1338" i="5"/>
  <c r="J1332" i="5"/>
  <c r="K1332" i="5"/>
  <c r="M1332" i="5"/>
  <c r="L1332" i="5"/>
  <c r="J1326" i="5"/>
  <c r="K1326" i="5"/>
  <c r="M1326" i="5"/>
  <c r="L1326" i="5"/>
  <c r="J1320" i="5"/>
  <c r="K1320" i="5"/>
  <c r="M1320" i="5"/>
  <c r="L1320" i="5"/>
  <c r="J1314" i="5"/>
  <c r="K1314" i="5"/>
  <c r="M1314" i="5"/>
  <c r="L1314" i="5"/>
  <c r="J1308" i="5"/>
  <c r="K1308" i="5"/>
  <c r="M1308" i="5"/>
  <c r="L1308" i="5"/>
  <c r="J1302" i="5"/>
  <c r="K1302" i="5"/>
  <c r="M1302" i="5"/>
  <c r="L1302" i="5"/>
  <c r="J1296" i="5"/>
  <c r="K1296" i="5"/>
  <c r="M1296" i="5"/>
  <c r="L1296" i="5"/>
  <c r="J1290" i="5"/>
  <c r="K1290" i="5"/>
  <c r="M1290" i="5"/>
  <c r="L1290" i="5"/>
  <c r="J1284" i="5"/>
  <c r="K1284" i="5"/>
  <c r="M1284" i="5"/>
  <c r="L1284" i="5"/>
  <c r="J1278" i="5"/>
  <c r="K1278" i="5"/>
  <c r="M1278" i="5"/>
  <c r="L1278" i="5"/>
  <c r="J1272" i="5"/>
  <c r="K1272" i="5"/>
  <c r="M1272" i="5"/>
  <c r="L1272" i="5"/>
  <c r="J1266" i="5"/>
  <c r="K1266" i="5"/>
  <c r="L1266" i="5"/>
  <c r="M1266" i="5"/>
  <c r="J1260" i="5"/>
  <c r="K1260" i="5"/>
  <c r="L1260" i="5"/>
  <c r="M1260" i="5"/>
  <c r="J1254" i="5"/>
  <c r="K1254" i="5"/>
  <c r="L1254" i="5"/>
  <c r="M1254" i="5"/>
  <c r="J1248" i="5"/>
  <c r="K1248" i="5"/>
  <c r="L1248" i="5"/>
  <c r="M1248" i="5"/>
  <c r="J1242" i="5"/>
  <c r="K1242" i="5"/>
  <c r="L1242" i="5"/>
  <c r="M1242" i="5"/>
  <c r="J1236" i="5"/>
  <c r="K1236" i="5"/>
  <c r="L1236" i="5"/>
  <c r="M1236" i="5"/>
  <c r="J1230" i="5"/>
  <c r="K1230" i="5"/>
  <c r="L1230" i="5"/>
  <c r="M1230" i="5"/>
  <c r="J1224" i="5"/>
  <c r="K1224" i="5"/>
  <c r="L1224" i="5"/>
  <c r="M1224" i="5"/>
  <c r="J1218" i="5"/>
  <c r="K1218" i="5"/>
  <c r="L1218" i="5"/>
  <c r="M1218" i="5"/>
  <c r="J1212" i="5"/>
  <c r="K1212" i="5"/>
  <c r="L1212" i="5"/>
  <c r="M1212" i="5"/>
  <c r="J1206" i="5"/>
  <c r="K1206" i="5"/>
  <c r="L1206" i="5"/>
  <c r="M1206" i="5"/>
  <c r="J1200" i="5"/>
  <c r="K1200" i="5"/>
  <c r="L1200" i="5"/>
  <c r="M1200" i="5"/>
  <c r="J1194" i="5"/>
  <c r="K1194" i="5"/>
  <c r="L1194" i="5"/>
  <c r="M1194" i="5"/>
  <c r="J1188" i="5"/>
  <c r="K1188" i="5"/>
  <c r="L1188" i="5"/>
  <c r="M1188" i="5"/>
  <c r="J1182" i="5"/>
  <c r="K1182" i="5"/>
  <c r="L1182" i="5"/>
  <c r="M1182" i="5"/>
  <c r="J1176" i="5"/>
  <c r="K1176" i="5"/>
  <c r="L1176" i="5"/>
  <c r="M1176" i="5"/>
  <c r="J1170" i="5"/>
  <c r="K1170" i="5"/>
  <c r="L1170" i="5"/>
  <c r="M1170" i="5"/>
  <c r="J1164" i="5"/>
  <c r="K1164" i="5"/>
  <c r="L1164" i="5"/>
  <c r="M1164" i="5"/>
  <c r="J1158" i="5"/>
  <c r="K1158" i="5"/>
  <c r="L1158" i="5"/>
  <c r="M1158" i="5"/>
  <c r="J1152" i="5"/>
  <c r="K1152" i="5"/>
  <c r="L1152" i="5"/>
  <c r="M1152" i="5"/>
  <c r="J1146" i="5"/>
  <c r="K1146" i="5"/>
  <c r="L1146" i="5"/>
  <c r="M1146" i="5"/>
  <c r="J1140" i="5"/>
  <c r="K1140" i="5"/>
  <c r="L1140" i="5"/>
  <c r="M1140" i="5"/>
  <c r="J1134" i="5"/>
  <c r="K1134" i="5"/>
  <c r="L1134" i="5"/>
  <c r="M1134" i="5"/>
  <c r="J1128" i="5"/>
  <c r="K1128" i="5"/>
  <c r="L1128" i="5"/>
  <c r="M1128" i="5"/>
  <c r="J1122" i="5"/>
  <c r="K1122" i="5"/>
  <c r="L1122" i="5"/>
  <c r="M1122" i="5"/>
  <c r="J1116" i="5"/>
  <c r="K1116" i="5"/>
  <c r="L1116" i="5"/>
  <c r="M1116" i="5"/>
  <c r="J1110" i="5"/>
  <c r="K1110" i="5"/>
  <c r="L1110" i="5"/>
  <c r="M1110" i="5"/>
  <c r="J1104" i="5"/>
  <c r="K1104" i="5"/>
  <c r="L1104" i="5"/>
  <c r="M1104" i="5"/>
  <c r="J1098" i="5"/>
  <c r="K1098" i="5"/>
  <c r="L1098" i="5"/>
  <c r="M1098" i="5"/>
  <c r="J1092" i="5"/>
  <c r="K1092" i="5"/>
  <c r="L1092" i="5"/>
  <c r="M1092" i="5"/>
  <c r="J1086" i="5"/>
  <c r="K1086" i="5"/>
  <c r="L1086" i="5"/>
  <c r="M1086" i="5"/>
  <c r="J1080" i="5"/>
  <c r="K1080" i="5"/>
  <c r="L1080" i="5"/>
  <c r="M1080" i="5"/>
  <c r="J1074" i="5"/>
  <c r="K1074" i="5"/>
  <c r="L1074" i="5"/>
  <c r="M1074" i="5"/>
  <c r="J1068" i="5"/>
  <c r="K1068" i="5"/>
  <c r="L1068" i="5"/>
  <c r="M1068" i="5"/>
  <c r="J1062" i="5"/>
  <c r="K1062" i="5"/>
  <c r="L1062" i="5"/>
  <c r="M1062" i="5"/>
  <c r="J1056" i="5"/>
  <c r="K1056" i="5"/>
  <c r="L1056" i="5"/>
  <c r="M1056" i="5"/>
  <c r="J1050" i="5"/>
  <c r="K1050" i="5"/>
  <c r="L1050" i="5"/>
  <c r="M1050" i="5"/>
  <c r="J1044" i="5"/>
  <c r="K1044" i="5"/>
  <c r="L1044" i="5"/>
  <c r="M1044" i="5"/>
  <c r="J1038" i="5"/>
  <c r="K1038" i="5"/>
  <c r="L1038" i="5"/>
  <c r="M1038" i="5"/>
  <c r="J1032" i="5"/>
  <c r="K1032" i="5"/>
  <c r="L1032" i="5"/>
  <c r="M1032" i="5"/>
  <c r="J1026" i="5"/>
  <c r="K1026" i="5"/>
  <c r="L1026" i="5"/>
  <c r="M1026" i="5"/>
  <c r="J1020" i="5"/>
  <c r="K1020" i="5"/>
  <c r="L1020" i="5"/>
  <c r="M1020" i="5"/>
  <c r="J1014" i="5"/>
  <c r="K1014" i="5"/>
  <c r="L1014" i="5"/>
  <c r="M1014" i="5"/>
  <c r="J1008" i="5"/>
  <c r="K1008" i="5"/>
  <c r="L1008" i="5"/>
  <c r="M1008" i="5"/>
  <c r="J1002" i="5"/>
  <c r="K1002" i="5"/>
  <c r="L1002" i="5"/>
  <c r="M1002" i="5"/>
  <c r="J996" i="5"/>
  <c r="K996" i="5"/>
  <c r="L996" i="5"/>
  <c r="M996" i="5"/>
  <c r="J990" i="5"/>
  <c r="K990" i="5"/>
  <c r="L990" i="5"/>
  <c r="M990" i="5"/>
  <c r="J984" i="5"/>
  <c r="K984" i="5"/>
  <c r="L984" i="5"/>
  <c r="M984" i="5"/>
  <c r="J978" i="5"/>
  <c r="K978" i="5"/>
  <c r="L978" i="5"/>
  <c r="M978" i="5"/>
  <c r="J972" i="5"/>
  <c r="K972" i="5"/>
  <c r="L972" i="5"/>
  <c r="M972" i="5"/>
  <c r="J966" i="5"/>
  <c r="K966" i="5"/>
  <c r="L966" i="5"/>
  <c r="M966" i="5"/>
  <c r="J960" i="5"/>
  <c r="K960" i="5"/>
  <c r="L960" i="5"/>
  <c r="M960" i="5"/>
  <c r="J954" i="5"/>
  <c r="K954" i="5"/>
  <c r="L954" i="5"/>
  <c r="M954" i="5"/>
  <c r="J948" i="5"/>
  <c r="K948" i="5"/>
  <c r="L948" i="5"/>
  <c r="M948" i="5"/>
  <c r="J942" i="5"/>
  <c r="K942" i="5"/>
  <c r="L942" i="5"/>
  <c r="M942" i="5"/>
  <c r="J936" i="5"/>
  <c r="K936" i="5"/>
  <c r="L936" i="5"/>
  <c r="M936" i="5"/>
  <c r="J930" i="5"/>
  <c r="K930" i="5"/>
  <c r="L930" i="5"/>
  <c r="M930" i="5"/>
  <c r="J924" i="5"/>
  <c r="K924" i="5"/>
  <c r="L924" i="5"/>
  <c r="M924" i="5"/>
  <c r="J918" i="5"/>
  <c r="K918" i="5"/>
  <c r="L918" i="5"/>
  <c r="M918" i="5"/>
  <c r="J912" i="5"/>
  <c r="K912" i="5"/>
  <c r="L912" i="5"/>
  <c r="M912" i="5"/>
  <c r="J906" i="5"/>
  <c r="K906" i="5"/>
  <c r="L906" i="5"/>
  <c r="M906" i="5"/>
  <c r="J900" i="5"/>
  <c r="K900" i="5"/>
  <c r="L900" i="5"/>
  <c r="M900" i="5"/>
  <c r="J894" i="5"/>
  <c r="K894" i="5"/>
  <c r="L894" i="5"/>
  <c r="M894" i="5"/>
  <c r="J888" i="5"/>
  <c r="K888" i="5"/>
  <c r="L888" i="5"/>
  <c r="M888" i="5"/>
  <c r="J882" i="5"/>
  <c r="K882" i="5"/>
  <c r="L882" i="5"/>
  <c r="M882" i="5"/>
  <c r="J876" i="5"/>
  <c r="K876" i="5"/>
  <c r="L876" i="5"/>
  <c r="M876" i="5"/>
  <c r="J870" i="5"/>
  <c r="K870" i="5"/>
  <c r="L870" i="5"/>
  <c r="M870" i="5"/>
  <c r="J864" i="5"/>
  <c r="K864" i="5"/>
  <c r="L864" i="5"/>
  <c r="M864" i="5"/>
  <c r="J858" i="5"/>
  <c r="K858" i="5"/>
  <c r="L858" i="5"/>
  <c r="M858" i="5"/>
  <c r="K852" i="5"/>
  <c r="M852" i="5"/>
  <c r="J852" i="5"/>
  <c r="L852" i="5"/>
  <c r="K846" i="5"/>
  <c r="M846" i="5"/>
  <c r="J846" i="5"/>
  <c r="L846" i="5"/>
  <c r="K840" i="5"/>
  <c r="M840" i="5"/>
  <c r="J840" i="5"/>
  <c r="L840" i="5"/>
  <c r="K834" i="5"/>
  <c r="M834" i="5"/>
  <c r="L834" i="5"/>
  <c r="J834" i="5"/>
  <c r="K828" i="5"/>
  <c r="M828" i="5"/>
  <c r="J828" i="5"/>
  <c r="L828" i="5"/>
  <c r="K822" i="5"/>
  <c r="M822" i="5"/>
  <c r="J822" i="5"/>
  <c r="L822" i="5"/>
  <c r="K816" i="5"/>
  <c r="M816" i="5"/>
  <c r="J816" i="5"/>
  <c r="L816" i="5"/>
  <c r="K810" i="5"/>
  <c r="M810" i="5"/>
  <c r="J810" i="5"/>
  <c r="L810" i="5"/>
  <c r="K804" i="5"/>
  <c r="M804" i="5"/>
  <c r="J804" i="5"/>
  <c r="L804" i="5"/>
  <c r="K798" i="5"/>
  <c r="L798" i="5"/>
  <c r="M798" i="5"/>
  <c r="J798" i="5"/>
  <c r="K792" i="5"/>
  <c r="L792" i="5"/>
  <c r="M792" i="5"/>
  <c r="J792" i="5"/>
  <c r="K786" i="5"/>
  <c r="L786" i="5"/>
  <c r="M786" i="5"/>
  <c r="J786" i="5"/>
  <c r="K780" i="5"/>
  <c r="L780" i="5"/>
  <c r="M780" i="5"/>
  <c r="J780" i="5"/>
  <c r="K774" i="5"/>
  <c r="L774" i="5"/>
  <c r="M774" i="5"/>
  <c r="J774" i="5"/>
  <c r="K768" i="5"/>
  <c r="L768" i="5"/>
  <c r="M768" i="5"/>
  <c r="J768" i="5"/>
  <c r="K762" i="5"/>
  <c r="L762" i="5"/>
  <c r="M762" i="5"/>
  <c r="J762" i="5"/>
  <c r="K756" i="5"/>
  <c r="L756" i="5"/>
  <c r="M756" i="5"/>
  <c r="J756" i="5"/>
  <c r="K750" i="5"/>
  <c r="L750" i="5"/>
  <c r="M750" i="5"/>
  <c r="J750" i="5"/>
  <c r="K744" i="5"/>
  <c r="L744" i="5"/>
  <c r="M744" i="5"/>
  <c r="J744" i="5"/>
  <c r="K738" i="5"/>
  <c r="L738" i="5"/>
  <c r="M738" i="5"/>
  <c r="J738" i="5"/>
  <c r="K732" i="5"/>
  <c r="L732" i="5"/>
  <c r="M732" i="5"/>
  <c r="J732" i="5"/>
  <c r="K726" i="5"/>
  <c r="L726" i="5"/>
  <c r="M726" i="5"/>
  <c r="J726" i="5"/>
  <c r="K720" i="5"/>
  <c r="L720" i="5"/>
  <c r="M720" i="5"/>
  <c r="J720" i="5"/>
  <c r="K714" i="5"/>
  <c r="L714" i="5"/>
  <c r="M714" i="5"/>
  <c r="J714" i="5"/>
  <c r="K708" i="5"/>
  <c r="L708" i="5"/>
  <c r="M708" i="5"/>
  <c r="J708" i="5"/>
  <c r="K702" i="5"/>
  <c r="L702" i="5"/>
  <c r="M702" i="5"/>
  <c r="J702" i="5"/>
  <c r="K696" i="5"/>
  <c r="L696" i="5"/>
  <c r="M696" i="5"/>
  <c r="J696" i="5"/>
  <c r="K690" i="5"/>
  <c r="L690" i="5"/>
  <c r="M690" i="5"/>
  <c r="J690" i="5"/>
  <c r="K684" i="5"/>
  <c r="L684" i="5"/>
  <c r="M684" i="5"/>
  <c r="J684" i="5"/>
  <c r="K678" i="5"/>
  <c r="L678" i="5"/>
  <c r="M678" i="5"/>
  <c r="J678" i="5"/>
  <c r="K672" i="5"/>
  <c r="L672" i="5"/>
  <c r="M672" i="5"/>
  <c r="J672" i="5"/>
  <c r="K666" i="5"/>
  <c r="L666" i="5"/>
  <c r="M666" i="5"/>
  <c r="J666" i="5"/>
  <c r="K660" i="5"/>
  <c r="L660" i="5"/>
  <c r="M660" i="5"/>
  <c r="J660" i="5"/>
  <c r="K654" i="5"/>
  <c r="L654" i="5"/>
  <c r="M654" i="5"/>
  <c r="J654" i="5"/>
  <c r="K648" i="5"/>
  <c r="L648" i="5"/>
  <c r="M648" i="5"/>
  <c r="J648" i="5"/>
  <c r="K642" i="5"/>
  <c r="L642" i="5"/>
  <c r="M642" i="5"/>
  <c r="J642" i="5"/>
  <c r="K636" i="5"/>
  <c r="L636" i="5"/>
  <c r="M636" i="5"/>
  <c r="J636" i="5"/>
  <c r="K630" i="5"/>
  <c r="L630" i="5"/>
  <c r="M630" i="5"/>
  <c r="J630" i="5"/>
  <c r="K624" i="5"/>
  <c r="L624" i="5"/>
  <c r="M624" i="5"/>
  <c r="J624" i="5"/>
  <c r="K618" i="5"/>
  <c r="L618" i="5"/>
  <c r="M618" i="5"/>
  <c r="J618" i="5"/>
  <c r="K612" i="5"/>
  <c r="L612" i="5"/>
  <c r="M612" i="5"/>
  <c r="J612" i="5"/>
  <c r="K606" i="5"/>
  <c r="L606" i="5"/>
  <c r="M606" i="5"/>
  <c r="J606" i="5"/>
  <c r="K600" i="5"/>
  <c r="L600" i="5"/>
  <c r="M600" i="5"/>
  <c r="J600" i="5"/>
  <c r="K594" i="5"/>
  <c r="L594" i="5"/>
  <c r="M594" i="5"/>
  <c r="J594" i="5"/>
  <c r="K588" i="5"/>
  <c r="L588" i="5"/>
  <c r="M588" i="5"/>
  <c r="J588" i="5"/>
  <c r="K582" i="5"/>
  <c r="L582" i="5"/>
  <c r="M582" i="5"/>
  <c r="J582" i="5"/>
  <c r="K576" i="5"/>
  <c r="L576" i="5"/>
  <c r="M576" i="5"/>
  <c r="J576" i="5"/>
  <c r="K570" i="5"/>
  <c r="L570" i="5"/>
  <c r="M570" i="5"/>
  <c r="J570" i="5"/>
  <c r="K564" i="5"/>
  <c r="L564" i="5"/>
  <c r="M564" i="5"/>
  <c r="J564" i="5"/>
  <c r="K558" i="5"/>
  <c r="L558" i="5"/>
  <c r="M558" i="5"/>
  <c r="J558" i="5"/>
  <c r="K552" i="5"/>
  <c r="L552" i="5"/>
  <c r="M552" i="5"/>
  <c r="J552" i="5"/>
  <c r="K546" i="5"/>
  <c r="L546" i="5"/>
  <c r="M546" i="5"/>
  <c r="J546" i="5"/>
  <c r="K540" i="5"/>
  <c r="L540" i="5"/>
  <c r="M540" i="5"/>
  <c r="J540" i="5"/>
  <c r="K534" i="5"/>
  <c r="L534" i="5"/>
  <c r="M534" i="5"/>
  <c r="J534" i="5"/>
  <c r="K528" i="5"/>
  <c r="L528" i="5"/>
  <c r="M528" i="5"/>
  <c r="J528" i="5"/>
  <c r="K522" i="5"/>
  <c r="L522" i="5"/>
  <c r="M522" i="5"/>
  <c r="J522" i="5"/>
  <c r="K516" i="5"/>
  <c r="L516" i="5"/>
  <c r="M516" i="5"/>
  <c r="J516" i="5"/>
  <c r="K510" i="5"/>
  <c r="L510" i="5"/>
  <c r="M510" i="5"/>
  <c r="J510" i="5"/>
  <c r="K504" i="5"/>
  <c r="L504" i="5"/>
  <c r="M504" i="5"/>
  <c r="J504" i="5"/>
  <c r="K498" i="5"/>
  <c r="L498" i="5"/>
  <c r="M498" i="5"/>
  <c r="J498" i="5"/>
  <c r="K492" i="5"/>
  <c r="L492" i="5"/>
  <c r="M492" i="5"/>
  <c r="J492" i="5"/>
  <c r="K486" i="5"/>
  <c r="L486" i="5"/>
  <c r="M486" i="5"/>
  <c r="J486" i="5"/>
  <c r="K480" i="5"/>
  <c r="L480" i="5"/>
  <c r="M480" i="5"/>
  <c r="J480" i="5"/>
  <c r="K474" i="5"/>
  <c r="L474" i="5"/>
  <c r="M474" i="5"/>
  <c r="J474" i="5"/>
  <c r="K468" i="5"/>
  <c r="L468" i="5"/>
  <c r="M468" i="5"/>
  <c r="J468" i="5"/>
  <c r="K462" i="5"/>
  <c r="L462" i="5"/>
  <c r="M462" i="5"/>
  <c r="J462" i="5"/>
  <c r="K456" i="5"/>
  <c r="L456" i="5"/>
  <c r="M456" i="5"/>
  <c r="J456" i="5"/>
  <c r="K450" i="5"/>
  <c r="L450" i="5"/>
  <c r="M450" i="5"/>
  <c r="J450" i="5"/>
  <c r="K444" i="5"/>
  <c r="L444" i="5"/>
  <c r="M444" i="5"/>
  <c r="J444" i="5"/>
  <c r="K438" i="5"/>
  <c r="L438" i="5"/>
  <c r="M438" i="5"/>
  <c r="J438" i="5"/>
  <c r="K432" i="5"/>
  <c r="L432" i="5"/>
  <c r="M432" i="5"/>
  <c r="J432" i="5"/>
  <c r="K426" i="5"/>
  <c r="L426" i="5"/>
  <c r="M426" i="5"/>
  <c r="J426" i="5"/>
  <c r="K420" i="5"/>
  <c r="L420" i="5"/>
  <c r="M420" i="5"/>
  <c r="J420" i="5"/>
  <c r="K414" i="5"/>
  <c r="L414" i="5"/>
  <c r="M414" i="5"/>
  <c r="J414" i="5"/>
  <c r="K408" i="5"/>
  <c r="L408" i="5"/>
  <c r="M408" i="5"/>
  <c r="J408" i="5"/>
  <c r="K402" i="5"/>
  <c r="L402" i="5"/>
  <c r="M402" i="5"/>
  <c r="J402" i="5"/>
  <c r="K396" i="5"/>
  <c r="L396" i="5"/>
  <c r="M396" i="5"/>
  <c r="J396" i="5"/>
  <c r="K390" i="5"/>
  <c r="L390" i="5"/>
  <c r="M390" i="5"/>
  <c r="J390" i="5"/>
  <c r="K384" i="5"/>
  <c r="L384" i="5"/>
  <c r="M384" i="5"/>
  <c r="J384" i="5"/>
  <c r="K378" i="5"/>
  <c r="L378" i="5"/>
  <c r="M378" i="5"/>
  <c r="J378" i="5"/>
  <c r="K372" i="5"/>
  <c r="L372" i="5"/>
  <c r="M372" i="5"/>
  <c r="J372" i="5"/>
  <c r="K366" i="5"/>
  <c r="L366" i="5"/>
  <c r="M366" i="5"/>
  <c r="J366" i="5"/>
  <c r="J360" i="5"/>
  <c r="K360" i="5"/>
  <c r="L360" i="5"/>
  <c r="M360" i="5"/>
  <c r="L354" i="5"/>
  <c r="J354" i="5"/>
  <c r="K354" i="5"/>
  <c r="M354" i="5"/>
  <c r="L348" i="5"/>
  <c r="J348" i="5"/>
  <c r="K348" i="5"/>
  <c r="M348" i="5"/>
  <c r="L342" i="5"/>
  <c r="J342" i="5"/>
  <c r="K342" i="5"/>
  <c r="M342" i="5"/>
  <c r="L336" i="5"/>
  <c r="J336" i="5"/>
  <c r="K336" i="5"/>
  <c r="M336" i="5"/>
  <c r="L330" i="5"/>
  <c r="J330" i="5"/>
  <c r="K330" i="5"/>
  <c r="M330" i="5"/>
  <c r="L324" i="5"/>
  <c r="J324" i="5"/>
  <c r="K324" i="5"/>
  <c r="M324" i="5"/>
  <c r="L318" i="5"/>
  <c r="J318" i="5"/>
  <c r="K318" i="5"/>
  <c r="M318" i="5"/>
  <c r="L312" i="5"/>
  <c r="J312" i="5"/>
  <c r="K312" i="5"/>
  <c r="M312" i="5"/>
  <c r="L306" i="5"/>
  <c r="J306" i="5"/>
  <c r="K306" i="5"/>
  <c r="M306" i="5"/>
  <c r="L300" i="5"/>
  <c r="J300" i="5"/>
  <c r="K300" i="5"/>
  <c r="M300" i="5"/>
  <c r="L294" i="5"/>
  <c r="M294" i="5"/>
  <c r="J294" i="5"/>
  <c r="K294" i="5"/>
  <c r="L288" i="5"/>
  <c r="M288" i="5"/>
  <c r="J288" i="5"/>
  <c r="K288" i="5"/>
  <c r="L282" i="5"/>
  <c r="M282" i="5"/>
  <c r="J282" i="5"/>
  <c r="K282" i="5"/>
  <c r="L276" i="5"/>
  <c r="M276" i="5"/>
  <c r="J276" i="5"/>
  <c r="K276" i="5"/>
  <c r="L270" i="5"/>
  <c r="M270" i="5"/>
  <c r="J270" i="5"/>
  <c r="K270" i="5"/>
  <c r="L264" i="5"/>
  <c r="M264" i="5"/>
  <c r="J264" i="5"/>
  <c r="K264" i="5"/>
  <c r="L258" i="5"/>
  <c r="M258" i="5"/>
  <c r="J258" i="5"/>
  <c r="K258" i="5"/>
  <c r="L252" i="5"/>
  <c r="M252" i="5"/>
  <c r="J252" i="5"/>
  <c r="K252" i="5"/>
  <c r="L246" i="5"/>
  <c r="M246" i="5"/>
  <c r="J246" i="5"/>
  <c r="K246" i="5"/>
  <c r="L240" i="5"/>
  <c r="M240" i="5"/>
  <c r="J240" i="5"/>
  <c r="K240" i="5"/>
  <c r="L234" i="5"/>
  <c r="M234" i="5"/>
  <c r="J234" i="5"/>
  <c r="K234" i="5"/>
  <c r="L228" i="5"/>
  <c r="M228" i="5"/>
  <c r="J228" i="5"/>
  <c r="K228" i="5"/>
  <c r="L222" i="5"/>
  <c r="M222" i="5"/>
  <c r="J222" i="5"/>
  <c r="K222" i="5"/>
  <c r="L216" i="5"/>
  <c r="M216" i="5"/>
  <c r="J216" i="5"/>
  <c r="K216" i="5"/>
  <c r="L210" i="5"/>
  <c r="M210" i="5"/>
  <c r="J210" i="5"/>
  <c r="K210" i="5"/>
  <c r="L204" i="5"/>
  <c r="M204" i="5"/>
  <c r="J204" i="5"/>
  <c r="K204" i="5"/>
  <c r="L198" i="5"/>
  <c r="M198" i="5"/>
  <c r="J198" i="5"/>
  <c r="K198" i="5"/>
  <c r="L192" i="5"/>
  <c r="M192" i="5"/>
  <c r="J192" i="5"/>
  <c r="K192" i="5"/>
  <c r="L186" i="5"/>
  <c r="M186" i="5"/>
  <c r="J186" i="5"/>
  <c r="K186" i="5"/>
  <c r="L180" i="5"/>
  <c r="M180" i="5"/>
  <c r="J180" i="5"/>
  <c r="K180" i="5"/>
  <c r="L174" i="5"/>
  <c r="M174" i="5"/>
  <c r="J174" i="5"/>
  <c r="K174" i="5"/>
  <c r="L168" i="5"/>
  <c r="M168" i="5"/>
  <c r="J168" i="5"/>
  <c r="K168" i="5"/>
  <c r="L162" i="5"/>
  <c r="M162" i="5"/>
  <c r="J162" i="5"/>
  <c r="K162" i="5"/>
  <c r="L156" i="5"/>
  <c r="M156" i="5"/>
  <c r="J156" i="5"/>
  <c r="K156" i="5"/>
  <c r="L150" i="5"/>
  <c r="M150" i="5"/>
  <c r="J150" i="5"/>
  <c r="K150" i="5"/>
  <c r="L144" i="5"/>
  <c r="M144" i="5"/>
  <c r="J144" i="5"/>
  <c r="K144" i="5"/>
  <c r="L138" i="5"/>
  <c r="M138" i="5"/>
  <c r="J138" i="5"/>
  <c r="K138" i="5"/>
  <c r="L132" i="5"/>
  <c r="M132" i="5"/>
  <c r="J132" i="5"/>
  <c r="K132" i="5"/>
  <c r="L126" i="5"/>
  <c r="M126" i="5"/>
  <c r="J126" i="5"/>
  <c r="K126" i="5"/>
  <c r="L120" i="5"/>
  <c r="M120" i="5"/>
  <c r="J120" i="5"/>
  <c r="K120" i="5"/>
  <c r="L114" i="5"/>
  <c r="M114" i="5"/>
  <c r="J114" i="5"/>
  <c r="K114" i="5"/>
  <c r="L108" i="5"/>
  <c r="M108" i="5"/>
  <c r="J108" i="5"/>
  <c r="K108" i="5"/>
  <c r="L102" i="5"/>
  <c r="M102" i="5"/>
  <c r="J102" i="5"/>
  <c r="K102" i="5"/>
  <c r="L96" i="5"/>
  <c r="M96" i="5"/>
  <c r="J96" i="5"/>
  <c r="K96" i="5"/>
  <c r="L90" i="5"/>
  <c r="M90" i="5"/>
  <c r="J90" i="5"/>
  <c r="K90" i="5"/>
  <c r="L84" i="5"/>
  <c r="M84" i="5"/>
  <c r="J84" i="5"/>
  <c r="K84" i="5"/>
  <c r="L78" i="5"/>
  <c r="M78" i="5"/>
  <c r="J78" i="5"/>
  <c r="K78" i="5"/>
  <c r="L72" i="5"/>
  <c r="M72" i="5"/>
  <c r="J72" i="5"/>
  <c r="K72" i="5"/>
  <c r="L66" i="5"/>
  <c r="M66" i="5"/>
  <c r="J66" i="5"/>
  <c r="K66" i="5"/>
  <c r="L60" i="5"/>
  <c r="M60" i="5"/>
  <c r="J60" i="5"/>
  <c r="K60" i="5"/>
  <c r="L54" i="5"/>
  <c r="M54" i="5"/>
  <c r="J54" i="5"/>
  <c r="K54" i="5"/>
  <c r="L48" i="5"/>
  <c r="M48" i="5"/>
  <c r="J48" i="5"/>
  <c r="K48" i="5"/>
  <c r="L42" i="5"/>
  <c r="M42" i="5"/>
  <c r="J42" i="5"/>
  <c r="K42" i="5"/>
  <c r="L36" i="5"/>
  <c r="M36" i="5"/>
  <c r="J36" i="5"/>
  <c r="K36" i="5"/>
  <c r="L30" i="5"/>
  <c r="M30" i="5"/>
  <c r="J30" i="5"/>
  <c r="K30" i="5"/>
  <c r="L24" i="5"/>
  <c r="M24" i="5"/>
  <c r="J24" i="5"/>
  <c r="K24" i="5"/>
  <c r="L18" i="5"/>
  <c r="M18" i="5"/>
  <c r="J18" i="5"/>
  <c r="K18" i="5"/>
  <c r="L2426" i="5"/>
  <c r="K2419" i="5"/>
  <c r="M2415" i="5"/>
  <c r="J2412" i="5"/>
  <c r="L2408" i="5"/>
  <c r="K2401" i="5"/>
  <c r="M2397" i="5"/>
  <c r="J2394" i="5"/>
  <c r="L2384" i="5"/>
  <c r="L2378" i="5"/>
  <c r="L2372" i="5"/>
  <c r="L2366" i="5"/>
  <c r="L2360" i="5"/>
  <c r="L2354" i="5"/>
  <c r="L2348" i="5"/>
  <c r="L2342" i="5"/>
  <c r="L2336" i="5"/>
  <c r="L2330" i="5"/>
  <c r="L2324" i="5"/>
  <c r="J2318" i="5"/>
  <c r="M2441" i="5"/>
  <c r="M2438" i="5"/>
  <c r="M2435" i="5"/>
  <c r="M2432" i="5"/>
  <c r="M2429" i="5"/>
  <c r="K2426" i="5"/>
  <c r="L2422" i="5"/>
  <c r="J2419" i="5"/>
  <c r="L2415" i="5"/>
  <c r="M2411" i="5"/>
  <c r="K2408" i="5"/>
  <c r="L2404" i="5"/>
  <c r="J2401" i="5"/>
  <c r="L2397" i="5"/>
  <c r="M2393" i="5"/>
  <c r="M2388" i="5"/>
  <c r="K2384" i="5"/>
  <c r="K2378" i="5"/>
  <c r="K2372" i="5"/>
  <c r="K2366" i="5"/>
  <c r="K2360" i="5"/>
  <c r="K2354" i="5"/>
  <c r="K2348" i="5"/>
  <c r="K2342" i="5"/>
  <c r="K2336" i="5"/>
  <c r="K2330" i="5"/>
  <c r="K2324" i="5"/>
  <c r="M2316" i="5"/>
  <c r="M2307" i="5"/>
  <c r="M2295" i="5"/>
  <c r="M2283" i="5"/>
  <c r="M2271" i="5"/>
  <c r="M2259" i="5"/>
  <c r="M2247" i="5"/>
  <c r="M2235" i="5"/>
  <c r="M2223" i="5"/>
  <c r="M2211" i="5"/>
  <c r="M2199" i="5"/>
  <c r="M2187" i="5"/>
  <c r="L2315" i="5"/>
  <c r="M2315" i="5"/>
  <c r="L2309" i="5"/>
  <c r="M2309" i="5"/>
  <c r="J2303" i="5"/>
  <c r="L2303" i="5"/>
  <c r="M2303" i="5"/>
  <c r="J2297" i="5"/>
  <c r="L2297" i="5"/>
  <c r="M2297" i="5"/>
  <c r="J2291" i="5"/>
  <c r="L2291" i="5"/>
  <c r="M2291" i="5"/>
  <c r="J2285" i="5"/>
  <c r="L2285" i="5"/>
  <c r="M2285" i="5"/>
  <c r="J2279" i="5"/>
  <c r="L2279" i="5"/>
  <c r="M2279" i="5"/>
  <c r="J2273" i="5"/>
  <c r="L2273" i="5"/>
  <c r="M2273" i="5"/>
  <c r="J2267" i="5"/>
  <c r="L2267" i="5"/>
  <c r="M2267" i="5"/>
  <c r="J2261" i="5"/>
  <c r="L2261" i="5"/>
  <c r="M2261" i="5"/>
  <c r="J2255" i="5"/>
  <c r="L2255" i="5"/>
  <c r="M2255" i="5"/>
  <c r="J2249" i="5"/>
  <c r="L2249" i="5"/>
  <c r="M2249" i="5"/>
  <c r="J2243" i="5"/>
  <c r="L2243" i="5"/>
  <c r="M2243" i="5"/>
  <c r="J2237" i="5"/>
  <c r="L2237" i="5"/>
  <c r="M2237" i="5"/>
  <c r="J2231" i="5"/>
  <c r="L2231" i="5"/>
  <c r="M2231" i="5"/>
  <c r="J2225" i="5"/>
  <c r="L2225" i="5"/>
  <c r="M2225" i="5"/>
  <c r="J2219" i="5"/>
  <c r="L2219" i="5"/>
  <c r="M2219" i="5"/>
  <c r="J2213" i="5"/>
  <c r="L2213" i="5"/>
  <c r="M2213" i="5"/>
  <c r="J2207" i="5"/>
  <c r="L2207" i="5"/>
  <c r="M2207" i="5"/>
  <c r="J2201" i="5"/>
  <c r="L2201" i="5"/>
  <c r="M2201" i="5"/>
  <c r="J2195" i="5"/>
  <c r="L2195" i="5"/>
  <c r="M2195" i="5"/>
  <c r="J2189" i="5"/>
  <c r="L2189" i="5"/>
  <c r="M2189" i="5"/>
  <c r="J2183" i="5"/>
  <c r="L2183" i="5"/>
  <c r="M2183" i="5"/>
  <c r="J2177" i="5"/>
  <c r="K2177" i="5"/>
  <c r="L2177" i="5"/>
  <c r="M2177" i="5"/>
  <c r="J2171" i="5"/>
  <c r="K2171" i="5"/>
  <c r="L2171" i="5"/>
  <c r="M2171" i="5"/>
  <c r="J2165" i="5"/>
  <c r="K2165" i="5"/>
  <c r="L2165" i="5"/>
  <c r="M2165" i="5"/>
  <c r="J2159" i="5"/>
  <c r="K2159" i="5"/>
  <c r="L2159" i="5"/>
  <c r="M2159" i="5"/>
  <c r="J2153" i="5"/>
  <c r="K2153" i="5"/>
  <c r="L2153" i="5"/>
  <c r="M2153" i="5"/>
  <c r="J2147" i="5"/>
  <c r="K2147" i="5"/>
  <c r="L2147" i="5"/>
  <c r="M2147" i="5"/>
  <c r="J2141" i="5"/>
  <c r="K2141" i="5"/>
  <c r="L2141" i="5"/>
  <c r="M2141" i="5"/>
  <c r="J2135" i="5"/>
  <c r="K2135" i="5"/>
  <c r="L2135" i="5"/>
  <c r="M2135" i="5"/>
  <c r="J2129" i="5"/>
  <c r="K2129" i="5"/>
  <c r="L2129" i="5"/>
  <c r="M2129" i="5"/>
  <c r="J2123" i="5"/>
  <c r="K2123" i="5"/>
  <c r="L2123" i="5"/>
  <c r="M2123" i="5"/>
  <c r="J2117" i="5"/>
  <c r="K2117" i="5"/>
  <c r="L2117" i="5"/>
  <c r="M2117" i="5"/>
  <c r="J2111" i="5"/>
  <c r="K2111" i="5"/>
  <c r="L2111" i="5"/>
  <c r="M2111" i="5"/>
  <c r="J2105" i="5"/>
  <c r="K2105" i="5"/>
  <c r="L2105" i="5"/>
  <c r="M2105" i="5"/>
  <c r="J2099" i="5"/>
  <c r="K2099" i="5"/>
  <c r="L2099" i="5"/>
  <c r="M2099" i="5"/>
  <c r="J2093" i="5"/>
  <c r="K2093" i="5"/>
  <c r="L2093" i="5"/>
  <c r="M2093" i="5"/>
  <c r="J2087" i="5"/>
  <c r="K2087" i="5"/>
  <c r="L2087" i="5"/>
  <c r="M2087" i="5"/>
  <c r="J2081" i="5"/>
  <c r="K2081" i="5"/>
  <c r="L2081" i="5"/>
  <c r="M2081" i="5"/>
  <c r="J2075" i="5"/>
  <c r="K2075" i="5"/>
  <c r="L2075" i="5"/>
  <c r="M2075" i="5"/>
  <c r="J2069" i="5"/>
  <c r="K2069" i="5"/>
  <c r="L2069" i="5"/>
  <c r="M2069" i="5"/>
  <c r="J2063" i="5"/>
  <c r="K2063" i="5"/>
  <c r="L2063" i="5"/>
  <c r="M2063" i="5"/>
  <c r="J2057" i="5"/>
  <c r="K2057" i="5"/>
  <c r="L2057" i="5"/>
  <c r="M2057" i="5"/>
  <c r="J2051" i="5"/>
  <c r="K2051" i="5"/>
  <c r="L2051" i="5"/>
  <c r="M2051" i="5"/>
  <c r="J2045" i="5"/>
  <c r="K2045" i="5"/>
  <c r="L2045" i="5"/>
  <c r="M2045" i="5"/>
  <c r="J2039" i="5"/>
  <c r="K2039" i="5"/>
  <c r="L2039" i="5"/>
  <c r="M2039" i="5"/>
  <c r="J2033" i="5"/>
  <c r="K2033" i="5"/>
  <c r="L2033" i="5"/>
  <c r="M2033" i="5"/>
  <c r="J2027" i="5"/>
  <c r="K2027" i="5"/>
  <c r="L2027" i="5"/>
  <c r="M2027" i="5"/>
  <c r="J2021" i="5"/>
  <c r="K2021" i="5"/>
  <c r="L2021" i="5"/>
  <c r="M2021" i="5"/>
  <c r="J2015" i="5"/>
  <c r="K2015" i="5"/>
  <c r="L2015" i="5"/>
  <c r="M2015" i="5"/>
  <c r="J2009" i="5"/>
  <c r="K2009" i="5"/>
  <c r="L2009" i="5"/>
  <c r="M2009" i="5"/>
  <c r="J2003" i="5"/>
  <c r="K2003" i="5"/>
  <c r="L2003" i="5"/>
  <c r="M2003" i="5"/>
  <c r="J1997" i="5"/>
  <c r="K1997" i="5"/>
  <c r="L1997" i="5"/>
  <c r="M1997" i="5"/>
  <c r="J1991" i="5"/>
  <c r="K1991" i="5"/>
  <c r="L1991" i="5"/>
  <c r="M1991" i="5"/>
  <c r="J1985" i="5"/>
  <c r="K1985" i="5"/>
  <c r="L1985" i="5"/>
  <c r="M1985" i="5"/>
  <c r="J1979" i="5"/>
  <c r="K1979" i="5"/>
  <c r="L1979" i="5"/>
  <c r="M1979" i="5"/>
  <c r="J1973" i="5"/>
  <c r="K1973" i="5"/>
  <c r="L1973" i="5"/>
  <c r="M1973" i="5"/>
  <c r="J1967" i="5"/>
  <c r="K1967" i="5"/>
  <c r="L1967" i="5"/>
  <c r="M1967" i="5"/>
  <c r="J1961" i="5"/>
  <c r="K1961" i="5"/>
  <c r="L1961" i="5"/>
  <c r="M1961" i="5"/>
  <c r="J1955" i="5"/>
  <c r="K1955" i="5"/>
  <c r="L1955" i="5"/>
  <c r="M1955" i="5"/>
  <c r="J1949" i="5"/>
  <c r="K1949" i="5"/>
  <c r="L1949" i="5"/>
  <c r="M1949" i="5"/>
  <c r="J1943" i="5"/>
  <c r="K1943" i="5"/>
  <c r="L1943" i="5"/>
  <c r="M1943" i="5"/>
  <c r="J1937" i="5"/>
  <c r="K1937" i="5"/>
  <c r="L1937" i="5"/>
  <c r="M1937" i="5"/>
  <c r="J1931" i="5"/>
  <c r="K1931" i="5"/>
  <c r="L1931" i="5"/>
  <c r="M1931" i="5"/>
  <c r="J1925" i="5"/>
  <c r="K1925" i="5"/>
  <c r="L1925" i="5"/>
  <c r="M1925" i="5"/>
  <c r="J1919" i="5"/>
  <c r="K1919" i="5"/>
  <c r="L1919" i="5"/>
  <c r="M1919" i="5"/>
  <c r="J1913" i="5"/>
  <c r="K1913" i="5"/>
  <c r="L1913" i="5"/>
  <c r="M1913" i="5"/>
  <c r="J1907" i="5"/>
  <c r="K1907" i="5"/>
  <c r="L1907" i="5"/>
  <c r="M1907" i="5"/>
  <c r="J1901" i="5"/>
  <c r="K1901" i="5"/>
  <c r="L1901" i="5"/>
  <c r="M1901" i="5"/>
  <c r="J1895" i="5"/>
  <c r="K1895" i="5"/>
  <c r="L1895" i="5"/>
  <c r="M1895" i="5"/>
  <c r="J1889" i="5"/>
  <c r="K1889" i="5"/>
  <c r="L1889" i="5"/>
  <c r="M1889" i="5"/>
  <c r="J1883" i="5"/>
  <c r="K1883" i="5"/>
  <c r="L1883" i="5"/>
  <c r="M1883" i="5"/>
  <c r="J1877" i="5"/>
  <c r="K1877" i="5"/>
  <c r="L1877" i="5"/>
  <c r="M1877" i="5"/>
  <c r="J1871" i="5"/>
  <c r="K1871" i="5"/>
  <c r="L1871" i="5"/>
  <c r="M1871" i="5"/>
  <c r="J1865" i="5"/>
  <c r="K1865" i="5"/>
  <c r="L1865" i="5"/>
  <c r="M1865" i="5"/>
  <c r="J1859" i="5"/>
  <c r="K1859" i="5"/>
  <c r="L1859" i="5"/>
  <c r="M1859" i="5"/>
  <c r="J1853" i="5"/>
  <c r="K1853" i="5"/>
  <c r="L1853" i="5"/>
  <c r="M1853" i="5"/>
  <c r="J1847" i="5"/>
  <c r="K1847" i="5"/>
  <c r="L1847" i="5"/>
  <c r="M1847" i="5"/>
  <c r="J1841" i="5"/>
  <c r="K1841" i="5"/>
  <c r="L1841" i="5"/>
  <c r="M1841" i="5"/>
  <c r="J1835" i="5"/>
  <c r="K1835" i="5"/>
  <c r="L1835" i="5"/>
  <c r="M1835" i="5"/>
  <c r="J1829" i="5"/>
  <c r="K1829" i="5"/>
  <c r="L1829" i="5"/>
  <c r="M1829" i="5"/>
  <c r="J1823" i="5"/>
  <c r="K1823" i="5"/>
  <c r="L1823" i="5"/>
  <c r="M1823" i="5"/>
  <c r="J1817" i="5"/>
  <c r="K1817" i="5"/>
  <c r="L1817" i="5"/>
  <c r="M1817" i="5"/>
  <c r="J1811" i="5"/>
  <c r="K1811" i="5"/>
  <c r="L1811" i="5"/>
  <c r="M1811" i="5"/>
  <c r="J1805" i="5"/>
  <c r="K1805" i="5"/>
  <c r="L1805" i="5"/>
  <c r="M1805" i="5"/>
  <c r="J1799" i="5"/>
  <c r="K1799" i="5"/>
  <c r="L1799" i="5"/>
  <c r="M1799" i="5"/>
  <c r="J1793" i="5"/>
  <c r="K1793" i="5"/>
  <c r="L1793" i="5"/>
  <c r="M1793" i="5"/>
  <c r="J1787" i="5"/>
  <c r="K1787" i="5"/>
  <c r="L1787" i="5"/>
  <c r="M1787" i="5"/>
  <c r="J1781" i="5"/>
  <c r="K1781" i="5"/>
  <c r="L1781" i="5"/>
  <c r="M1781" i="5"/>
  <c r="J1775" i="5"/>
  <c r="K1775" i="5"/>
  <c r="L1775" i="5"/>
  <c r="M1775" i="5"/>
  <c r="J1769" i="5"/>
  <c r="K1769" i="5"/>
  <c r="L1769" i="5"/>
  <c r="M1769" i="5"/>
  <c r="J1763" i="5"/>
  <c r="K1763" i="5"/>
  <c r="L1763" i="5"/>
  <c r="M1763" i="5"/>
  <c r="J1757" i="5"/>
  <c r="K1757" i="5"/>
  <c r="L1757" i="5"/>
  <c r="M1757" i="5"/>
  <c r="J1751" i="5"/>
  <c r="K1751" i="5"/>
  <c r="L1751" i="5"/>
  <c r="M1751" i="5"/>
  <c r="J1745" i="5"/>
  <c r="K1745" i="5"/>
  <c r="L1745" i="5"/>
  <c r="M1745" i="5"/>
  <c r="J1739" i="5"/>
  <c r="K1739" i="5"/>
  <c r="L1739" i="5"/>
  <c r="M1739" i="5"/>
  <c r="L1733" i="5"/>
  <c r="J1733" i="5"/>
  <c r="K1733" i="5"/>
  <c r="M1733" i="5"/>
  <c r="L1727" i="5"/>
  <c r="J1727" i="5"/>
  <c r="K1727" i="5"/>
  <c r="M1727" i="5"/>
  <c r="L1721" i="5"/>
  <c r="J1721" i="5"/>
  <c r="K1721" i="5"/>
  <c r="M1721" i="5"/>
  <c r="L1715" i="5"/>
  <c r="J1715" i="5"/>
  <c r="K1715" i="5"/>
  <c r="M1715" i="5"/>
  <c r="L1709" i="5"/>
  <c r="J1709" i="5"/>
  <c r="K1709" i="5"/>
  <c r="M1709" i="5"/>
  <c r="L1703" i="5"/>
  <c r="J1703" i="5"/>
  <c r="K1703" i="5"/>
  <c r="M1703" i="5"/>
  <c r="L1697" i="5"/>
  <c r="J1697" i="5"/>
  <c r="K1697" i="5"/>
  <c r="M1697" i="5"/>
  <c r="L1691" i="5"/>
  <c r="J1691" i="5"/>
  <c r="K1691" i="5"/>
  <c r="M1691" i="5"/>
  <c r="L1685" i="5"/>
  <c r="J1685" i="5"/>
  <c r="K1685" i="5"/>
  <c r="M1685" i="5"/>
  <c r="L1679" i="5"/>
  <c r="J1679" i="5"/>
  <c r="K1679" i="5"/>
  <c r="M1679" i="5"/>
  <c r="L1673" i="5"/>
  <c r="J1673" i="5"/>
  <c r="K1673" i="5"/>
  <c r="M1673" i="5"/>
  <c r="L1667" i="5"/>
  <c r="J1667" i="5"/>
  <c r="K1667" i="5"/>
  <c r="M1667" i="5"/>
  <c r="L1661" i="5"/>
  <c r="J1661" i="5"/>
  <c r="K1661" i="5"/>
  <c r="M1661" i="5"/>
  <c r="L1655" i="5"/>
  <c r="J1655" i="5"/>
  <c r="K1655" i="5"/>
  <c r="M1655" i="5"/>
  <c r="L1649" i="5"/>
  <c r="J1649" i="5"/>
  <c r="K1649" i="5"/>
  <c r="M1649" i="5"/>
  <c r="L1643" i="5"/>
  <c r="J1643" i="5"/>
  <c r="K1643" i="5"/>
  <c r="M1643" i="5"/>
  <c r="L1637" i="5"/>
  <c r="J1637" i="5"/>
  <c r="K1637" i="5"/>
  <c r="M1637" i="5"/>
  <c r="L1631" i="5"/>
  <c r="J1631" i="5"/>
  <c r="K1631" i="5"/>
  <c r="M1631" i="5"/>
  <c r="L1625" i="5"/>
  <c r="J1625" i="5"/>
  <c r="K1625" i="5"/>
  <c r="M1625" i="5"/>
  <c r="L1619" i="5"/>
  <c r="J1619" i="5"/>
  <c r="K1619" i="5"/>
  <c r="M1619" i="5"/>
  <c r="L1613" i="5"/>
  <c r="J1613" i="5"/>
  <c r="K1613" i="5"/>
  <c r="M1613" i="5"/>
  <c r="L1607" i="5"/>
  <c r="J1607" i="5"/>
  <c r="K1607" i="5"/>
  <c r="M1607" i="5"/>
  <c r="L1601" i="5"/>
  <c r="J1601" i="5"/>
  <c r="K1601" i="5"/>
  <c r="M1601" i="5"/>
  <c r="L1595" i="5"/>
  <c r="J1595" i="5"/>
  <c r="K1595" i="5"/>
  <c r="M1595" i="5"/>
  <c r="L1589" i="5"/>
  <c r="M1589" i="5"/>
  <c r="J1589" i="5"/>
  <c r="K1589" i="5"/>
  <c r="L1583" i="5"/>
  <c r="M1583" i="5"/>
  <c r="J1583" i="5"/>
  <c r="K1583" i="5"/>
  <c r="L1577" i="5"/>
  <c r="M1577" i="5"/>
  <c r="J1577" i="5"/>
  <c r="K1577" i="5"/>
  <c r="L1571" i="5"/>
  <c r="M1571" i="5"/>
  <c r="J1571" i="5"/>
  <c r="K1571" i="5"/>
  <c r="L1565" i="5"/>
  <c r="M1565" i="5"/>
  <c r="J1565" i="5"/>
  <c r="K1565" i="5"/>
  <c r="L1559" i="5"/>
  <c r="M1559" i="5"/>
  <c r="J1559" i="5"/>
  <c r="K1559" i="5"/>
  <c r="L1553" i="5"/>
  <c r="M1553" i="5"/>
  <c r="J1553" i="5"/>
  <c r="K1553" i="5"/>
  <c r="L1547" i="5"/>
  <c r="M1547" i="5"/>
  <c r="J1547" i="5"/>
  <c r="K1547" i="5"/>
  <c r="L1541" i="5"/>
  <c r="M1541" i="5"/>
  <c r="J1541" i="5"/>
  <c r="K1541" i="5"/>
  <c r="L1535" i="5"/>
  <c r="M1535" i="5"/>
  <c r="J1535" i="5"/>
  <c r="K1535" i="5"/>
  <c r="L1529" i="5"/>
  <c r="M1529" i="5"/>
  <c r="J1529" i="5"/>
  <c r="K1529" i="5"/>
  <c r="L1523" i="5"/>
  <c r="M1523" i="5"/>
  <c r="J1523" i="5"/>
  <c r="K1523" i="5"/>
  <c r="L1517" i="5"/>
  <c r="M1517" i="5"/>
  <c r="J1517" i="5"/>
  <c r="K1517" i="5"/>
  <c r="L1511" i="5"/>
  <c r="M1511" i="5"/>
  <c r="J1511" i="5"/>
  <c r="K1511" i="5"/>
  <c r="L1505" i="5"/>
  <c r="M1505" i="5"/>
  <c r="J1505" i="5"/>
  <c r="K1505" i="5"/>
  <c r="L1499" i="5"/>
  <c r="M1499" i="5"/>
  <c r="J1499" i="5"/>
  <c r="K1499" i="5"/>
  <c r="L1493" i="5"/>
  <c r="M1493" i="5"/>
  <c r="J1493" i="5"/>
  <c r="K1493" i="5"/>
  <c r="L1487" i="5"/>
  <c r="M1487" i="5"/>
  <c r="J1487" i="5"/>
  <c r="K1487" i="5"/>
  <c r="L1481" i="5"/>
  <c r="M1481" i="5"/>
  <c r="J1481" i="5"/>
  <c r="K1481" i="5"/>
  <c r="L1475" i="5"/>
  <c r="M1475" i="5"/>
  <c r="J1475" i="5"/>
  <c r="K1475" i="5"/>
  <c r="L1469" i="5"/>
  <c r="M1469" i="5"/>
  <c r="J1469" i="5"/>
  <c r="K1469" i="5"/>
  <c r="L1463" i="5"/>
  <c r="M1463" i="5"/>
  <c r="J1463" i="5"/>
  <c r="K1463" i="5"/>
  <c r="L1457" i="5"/>
  <c r="M1457" i="5"/>
  <c r="J1457" i="5"/>
  <c r="K1457" i="5"/>
  <c r="L1451" i="5"/>
  <c r="M1451" i="5"/>
  <c r="J1451" i="5"/>
  <c r="K1451" i="5"/>
  <c r="L1445" i="5"/>
  <c r="M1445" i="5"/>
  <c r="J1445" i="5"/>
  <c r="K1445" i="5"/>
  <c r="L1439" i="5"/>
  <c r="M1439" i="5"/>
  <c r="J1439" i="5"/>
  <c r="K1439" i="5"/>
  <c r="K1433" i="5"/>
  <c r="L1433" i="5"/>
  <c r="M1433" i="5"/>
  <c r="J1433" i="5"/>
  <c r="K1427" i="5"/>
  <c r="L1427" i="5"/>
  <c r="M1427" i="5"/>
  <c r="J1427" i="5"/>
  <c r="K1421" i="5"/>
  <c r="L1421" i="5"/>
  <c r="M1421" i="5"/>
  <c r="J1421" i="5"/>
  <c r="K1415" i="5"/>
  <c r="L1415" i="5"/>
  <c r="M1415" i="5"/>
  <c r="J1415" i="5"/>
  <c r="K1409" i="5"/>
  <c r="L1409" i="5"/>
  <c r="M1409" i="5"/>
  <c r="J1409" i="5"/>
  <c r="K1403" i="5"/>
  <c r="L1403" i="5"/>
  <c r="M1403" i="5"/>
  <c r="J1403" i="5"/>
  <c r="K1397" i="5"/>
  <c r="L1397" i="5"/>
  <c r="M1397" i="5"/>
  <c r="J1397" i="5"/>
  <c r="K1391" i="5"/>
  <c r="L1391" i="5"/>
  <c r="M1391" i="5"/>
  <c r="J1391" i="5"/>
  <c r="K1385" i="5"/>
  <c r="L1385" i="5"/>
  <c r="M1385" i="5"/>
  <c r="J1385" i="5"/>
  <c r="K1379" i="5"/>
  <c r="L1379" i="5"/>
  <c r="M1379" i="5"/>
  <c r="J1379" i="5"/>
  <c r="K1373" i="5"/>
  <c r="L1373" i="5"/>
  <c r="M1373" i="5"/>
  <c r="J1373" i="5"/>
  <c r="K1367" i="5"/>
  <c r="L1367" i="5"/>
  <c r="M1367" i="5"/>
  <c r="J1367" i="5"/>
  <c r="K1361" i="5"/>
  <c r="L1361" i="5"/>
  <c r="M1361" i="5"/>
  <c r="J1361" i="5"/>
  <c r="K1355" i="5"/>
  <c r="L1355" i="5"/>
  <c r="M1355" i="5"/>
  <c r="J1355" i="5"/>
  <c r="K1349" i="5"/>
  <c r="L1349" i="5"/>
  <c r="M1349" i="5"/>
  <c r="J1349" i="5"/>
  <c r="K1343" i="5"/>
  <c r="L1343" i="5"/>
  <c r="M1343" i="5"/>
  <c r="J1343" i="5"/>
  <c r="K1337" i="5"/>
  <c r="L1337" i="5"/>
  <c r="M1337" i="5"/>
  <c r="J1337" i="5"/>
  <c r="K1331" i="5"/>
  <c r="L1331" i="5"/>
  <c r="M1331" i="5"/>
  <c r="J1331" i="5"/>
  <c r="K1325" i="5"/>
  <c r="L1325" i="5"/>
  <c r="M1325" i="5"/>
  <c r="J1325" i="5"/>
  <c r="K1319" i="5"/>
  <c r="L1319" i="5"/>
  <c r="M1319" i="5"/>
  <c r="J1319" i="5"/>
  <c r="K1313" i="5"/>
  <c r="L1313" i="5"/>
  <c r="M1313" i="5"/>
  <c r="J1313" i="5"/>
  <c r="K1307" i="5"/>
  <c r="L1307" i="5"/>
  <c r="M1307" i="5"/>
  <c r="J1307" i="5"/>
  <c r="K1301" i="5"/>
  <c r="L1301" i="5"/>
  <c r="M1301" i="5"/>
  <c r="J1301" i="5"/>
  <c r="K1295" i="5"/>
  <c r="L1295" i="5"/>
  <c r="M1295" i="5"/>
  <c r="J1295" i="5"/>
  <c r="K1289" i="5"/>
  <c r="L1289" i="5"/>
  <c r="M1289" i="5"/>
  <c r="J1289" i="5"/>
  <c r="K1283" i="5"/>
  <c r="L1283" i="5"/>
  <c r="M1283" i="5"/>
  <c r="J1283" i="5"/>
  <c r="K1277" i="5"/>
  <c r="L1277" i="5"/>
  <c r="M1277" i="5"/>
  <c r="J1277" i="5"/>
  <c r="K1271" i="5"/>
  <c r="L1271" i="5"/>
  <c r="M1271" i="5"/>
  <c r="J1271" i="5"/>
  <c r="J1265" i="5"/>
  <c r="K1265" i="5"/>
  <c r="L1265" i="5"/>
  <c r="M1265" i="5"/>
  <c r="J1259" i="5"/>
  <c r="K1259" i="5"/>
  <c r="L1259" i="5"/>
  <c r="M1259" i="5"/>
  <c r="J1253" i="5"/>
  <c r="K1253" i="5"/>
  <c r="L1253" i="5"/>
  <c r="M1253" i="5"/>
  <c r="J1247" i="5"/>
  <c r="K1247" i="5"/>
  <c r="L1247" i="5"/>
  <c r="M1247" i="5"/>
  <c r="J1241" i="5"/>
  <c r="K1241" i="5"/>
  <c r="L1241" i="5"/>
  <c r="M1241" i="5"/>
  <c r="J1235" i="5"/>
  <c r="K1235" i="5"/>
  <c r="L1235" i="5"/>
  <c r="M1235" i="5"/>
  <c r="J1229" i="5"/>
  <c r="K1229" i="5"/>
  <c r="L1229" i="5"/>
  <c r="M1229" i="5"/>
  <c r="J1223" i="5"/>
  <c r="K1223" i="5"/>
  <c r="L1223" i="5"/>
  <c r="M1223" i="5"/>
  <c r="J1217" i="5"/>
  <c r="K1217" i="5"/>
  <c r="L1217" i="5"/>
  <c r="M1217" i="5"/>
  <c r="J1211" i="5"/>
  <c r="K1211" i="5"/>
  <c r="L1211" i="5"/>
  <c r="M1211" i="5"/>
  <c r="J1205" i="5"/>
  <c r="K1205" i="5"/>
  <c r="L1205" i="5"/>
  <c r="M1205" i="5"/>
  <c r="J1199" i="5"/>
  <c r="K1199" i="5"/>
  <c r="L1199" i="5"/>
  <c r="M1199" i="5"/>
  <c r="J1193" i="5"/>
  <c r="K1193" i="5"/>
  <c r="L1193" i="5"/>
  <c r="M1193" i="5"/>
  <c r="J1187" i="5"/>
  <c r="K1187" i="5"/>
  <c r="L1187" i="5"/>
  <c r="M1187" i="5"/>
  <c r="J1181" i="5"/>
  <c r="K1181" i="5"/>
  <c r="L1181" i="5"/>
  <c r="M1181" i="5"/>
  <c r="J1175" i="5"/>
  <c r="K1175" i="5"/>
  <c r="L1175" i="5"/>
  <c r="M1175" i="5"/>
  <c r="J1169" i="5"/>
  <c r="K1169" i="5"/>
  <c r="L1169" i="5"/>
  <c r="M1169" i="5"/>
  <c r="J1163" i="5"/>
  <c r="K1163" i="5"/>
  <c r="L1163" i="5"/>
  <c r="M1163" i="5"/>
  <c r="J1157" i="5"/>
  <c r="K1157" i="5"/>
  <c r="L1157" i="5"/>
  <c r="M1157" i="5"/>
  <c r="J1151" i="5"/>
  <c r="K1151" i="5"/>
  <c r="L1151" i="5"/>
  <c r="M1151" i="5"/>
  <c r="J1145" i="5"/>
  <c r="K1145" i="5"/>
  <c r="L1145" i="5"/>
  <c r="M1145" i="5"/>
  <c r="J1139" i="5"/>
  <c r="K1139" i="5"/>
  <c r="L1139" i="5"/>
  <c r="M1139" i="5"/>
  <c r="J1133" i="5"/>
  <c r="K1133" i="5"/>
  <c r="L1133" i="5"/>
  <c r="M1133" i="5"/>
  <c r="J1127" i="5"/>
  <c r="K1127" i="5"/>
  <c r="L1127" i="5"/>
  <c r="M1127" i="5"/>
  <c r="J1121" i="5"/>
  <c r="K1121" i="5"/>
  <c r="L1121" i="5"/>
  <c r="M1121" i="5"/>
  <c r="J1115" i="5"/>
  <c r="K1115" i="5"/>
  <c r="L1115" i="5"/>
  <c r="M1115" i="5"/>
  <c r="J1109" i="5"/>
  <c r="K1109" i="5"/>
  <c r="L1109" i="5"/>
  <c r="M1109" i="5"/>
  <c r="J1103" i="5"/>
  <c r="K1103" i="5"/>
  <c r="L1103" i="5"/>
  <c r="M1103" i="5"/>
  <c r="J1097" i="5"/>
  <c r="K1097" i="5"/>
  <c r="L1097" i="5"/>
  <c r="M1097" i="5"/>
  <c r="J1091" i="5"/>
  <c r="K1091" i="5"/>
  <c r="L1091" i="5"/>
  <c r="M1091" i="5"/>
  <c r="J1085" i="5"/>
  <c r="K1085" i="5"/>
  <c r="L1085" i="5"/>
  <c r="M1085" i="5"/>
  <c r="J1079" i="5"/>
  <c r="K1079" i="5"/>
  <c r="L1079" i="5"/>
  <c r="M1079" i="5"/>
  <c r="J1073" i="5"/>
  <c r="K1073" i="5"/>
  <c r="L1073" i="5"/>
  <c r="M1073" i="5"/>
  <c r="J1067" i="5"/>
  <c r="K1067" i="5"/>
  <c r="L1067" i="5"/>
  <c r="M1067" i="5"/>
  <c r="J1061" i="5"/>
  <c r="K1061" i="5"/>
  <c r="L1061" i="5"/>
  <c r="M1061" i="5"/>
  <c r="J1055" i="5"/>
  <c r="K1055" i="5"/>
  <c r="L1055" i="5"/>
  <c r="M1055" i="5"/>
  <c r="J1049" i="5"/>
  <c r="K1049" i="5"/>
  <c r="L1049" i="5"/>
  <c r="M1049" i="5"/>
  <c r="J1043" i="5"/>
  <c r="K1043" i="5"/>
  <c r="L1043" i="5"/>
  <c r="M1043" i="5"/>
  <c r="J1037" i="5"/>
  <c r="K1037" i="5"/>
  <c r="L1037" i="5"/>
  <c r="M1037" i="5"/>
  <c r="J1031" i="5"/>
  <c r="K1031" i="5"/>
  <c r="L1031" i="5"/>
  <c r="M1031" i="5"/>
  <c r="J1025" i="5"/>
  <c r="K1025" i="5"/>
  <c r="L1025" i="5"/>
  <c r="M1025" i="5"/>
  <c r="J1019" i="5"/>
  <c r="K1019" i="5"/>
  <c r="L1019" i="5"/>
  <c r="M1019" i="5"/>
  <c r="J1013" i="5"/>
  <c r="K1013" i="5"/>
  <c r="L1013" i="5"/>
  <c r="M1013" i="5"/>
  <c r="J1007" i="5"/>
  <c r="K1007" i="5"/>
  <c r="L1007" i="5"/>
  <c r="M1007" i="5"/>
  <c r="J1001" i="5"/>
  <c r="K1001" i="5"/>
  <c r="L1001" i="5"/>
  <c r="M1001" i="5"/>
  <c r="J995" i="5"/>
  <c r="K995" i="5"/>
  <c r="L995" i="5"/>
  <c r="M995" i="5"/>
  <c r="J989" i="5"/>
  <c r="K989" i="5"/>
  <c r="L989" i="5"/>
  <c r="M989" i="5"/>
  <c r="J983" i="5"/>
  <c r="K983" i="5"/>
  <c r="L983" i="5"/>
  <c r="M983" i="5"/>
  <c r="J977" i="5"/>
  <c r="K977" i="5"/>
  <c r="L977" i="5"/>
  <c r="M977" i="5"/>
  <c r="J971" i="5"/>
  <c r="K971" i="5"/>
  <c r="L971" i="5"/>
  <c r="M971" i="5"/>
  <c r="J965" i="5"/>
  <c r="K965" i="5"/>
  <c r="L965" i="5"/>
  <c r="M965" i="5"/>
  <c r="J959" i="5"/>
  <c r="K959" i="5"/>
  <c r="L959" i="5"/>
  <c r="M959" i="5"/>
  <c r="J953" i="5"/>
  <c r="K953" i="5"/>
  <c r="L953" i="5"/>
  <c r="M953" i="5"/>
  <c r="J947" i="5"/>
  <c r="K947" i="5"/>
  <c r="L947" i="5"/>
  <c r="M947" i="5"/>
  <c r="J941" i="5"/>
  <c r="K941" i="5"/>
  <c r="L941" i="5"/>
  <c r="M941" i="5"/>
  <c r="J935" i="5"/>
  <c r="K935" i="5"/>
  <c r="L935" i="5"/>
  <c r="M935" i="5"/>
  <c r="J929" i="5"/>
  <c r="K929" i="5"/>
  <c r="L929" i="5"/>
  <c r="M929" i="5"/>
  <c r="J923" i="5"/>
  <c r="K923" i="5"/>
  <c r="L923" i="5"/>
  <c r="M923" i="5"/>
  <c r="J917" i="5"/>
  <c r="K917" i="5"/>
  <c r="L917" i="5"/>
  <c r="M917" i="5"/>
  <c r="J911" i="5"/>
  <c r="K911" i="5"/>
  <c r="L911" i="5"/>
  <c r="M911" i="5"/>
  <c r="J905" i="5"/>
  <c r="K905" i="5"/>
  <c r="L905" i="5"/>
  <c r="M905" i="5"/>
  <c r="J899" i="5"/>
  <c r="K899" i="5"/>
  <c r="L899" i="5"/>
  <c r="M899" i="5"/>
  <c r="J893" i="5"/>
  <c r="K893" i="5"/>
  <c r="L893" i="5"/>
  <c r="M893" i="5"/>
  <c r="J887" i="5"/>
  <c r="K887" i="5"/>
  <c r="L887" i="5"/>
  <c r="M887" i="5"/>
  <c r="J881" i="5"/>
  <c r="K881" i="5"/>
  <c r="L881" i="5"/>
  <c r="M881" i="5"/>
  <c r="J875" i="5"/>
  <c r="K875" i="5"/>
  <c r="L875" i="5"/>
  <c r="M875" i="5"/>
  <c r="J869" i="5"/>
  <c r="K869" i="5"/>
  <c r="L869" i="5"/>
  <c r="M869" i="5"/>
  <c r="J863" i="5"/>
  <c r="K863" i="5"/>
  <c r="L863" i="5"/>
  <c r="M863" i="5"/>
  <c r="J857" i="5"/>
  <c r="K857" i="5"/>
  <c r="L857" i="5"/>
  <c r="M857" i="5"/>
  <c r="M851" i="5"/>
  <c r="J851" i="5"/>
  <c r="K851" i="5"/>
  <c r="L851" i="5"/>
  <c r="K845" i="5"/>
  <c r="M845" i="5"/>
  <c r="J845" i="5"/>
  <c r="L845" i="5"/>
  <c r="K839" i="5"/>
  <c r="M839" i="5"/>
  <c r="J839" i="5"/>
  <c r="L839" i="5"/>
  <c r="K833" i="5"/>
  <c r="M833" i="5"/>
  <c r="J833" i="5"/>
  <c r="L833" i="5"/>
  <c r="K827" i="5"/>
  <c r="M827" i="5"/>
  <c r="L827" i="5"/>
  <c r="J827" i="5"/>
  <c r="K821" i="5"/>
  <c r="M821" i="5"/>
  <c r="J821" i="5"/>
  <c r="L821" i="5"/>
  <c r="K815" i="5"/>
  <c r="M815" i="5"/>
  <c r="J815" i="5"/>
  <c r="L815" i="5"/>
  <c r="K809" i="5"/>
  <c r="M809" i="5"/>
  <c r="J809" i="5"/>
  <c r="L809" i="5"/>
  <c r="J803" i="5"/>
  <c r="K803" i="5"/>
  <c r="M803" i="5"/>
  <c r="L803" i="5"/>
  <c r="J797" i="5"/>
  <c r="K797" i="5"/>
  <c r="M797" i="5"/>
  <c r="L797" i="5"/>
  <c r="J791" i="5"/>
  <c r="K791" i="5"/>
  <c r="M791" i="5"/>
  <c r="L791" i="5"/>
  <c r="J785" i="5"/>
  <c r="K785" i="5"/>
  <c r="M785" i="5"/>
  <c r="L785" i="5"/>
  <c r="J779" i="5"/>
  <c r="K779" i="5"/>
  <c r="M779" i="5"/>
  <c r="L779" i="5"/>
  <c r="J773" i="5"/>
  <c r="K773" i="5"/>
  <c r="M773" i="5"/>
  <c r="L773" i="5"/>
  <c r="J767" i="5"/>
  <c r="K767" i="5"/>
  <c r="M767" i="5"/>
  <c r="L767" i="5"/>
  <c r="J761" i="5"/>
  <c r="K761" i="5"/>
  <c r="M761" i="5"/>
  <c r="L761" i="5"/>
  <c r="J755" i="5"/>
  <c r="K755" i="5"/>
  <c r="M755" i="5"/>
  <c r="L755" i="5"/>
  <c r="J749" i="5"/>
  <c r="K749" i="5"/>
  <c r="M749" i="5"/>
  <c r="L749" i="5"/>
  <c r="J743" i="5"/>
  <c r="K743" i="5"/>
  <c r="M743" i="5"/>
  <c r="L743" i="5"/>
  <c r="J737" i="5"/>
  <c r="K737" i="5"/>
  <c r="M737" i="5"/>
  <c r="L737" i="5"/>
  <c r="J731" i="5"/>
  <c r="K731" i="5"/>
  <c r="M731" i="5"/>
  <c r="L731" i="5"/>
  <c r="J725" i="5"/>
  <c r="K725" i="5"/>
  <c r="M725" i="5"/>
  <c r="L725" i="5"/>
  <c r="J719" i="5"/>
  <c r="K719" i="5"/>
  <c r="M719" i="5"/>
  <c r="L719" i="5"/>
  <c r="J713" i="5"/>
  <c r="K713" i="5"/>
  <c r="M713" i="5"/>
  <c r="L713" i="5"/>
  <c r="J707" i="5"/>
  <c r="K707" i="5"/>
  <c r="M707" i="5"/>
  <c r="L707" i="5"/>
  <c r="J701" i="5"/>
  <c r="K701" i="5"/>
  <c r="M701" i="5"/>
  <c r="L701" i="5"/>
  <c r="J695" i="5"/>
  <c r="K695" i="5"/>
  <c r="M695" i="5"/>
  <c r="L695" i="5"/>
  <c r="J689" i="5"/>
  <c r="K689" i="5"/>
  <c r="M689" i="5"/>
  <c r="L689" i="5"/>
  <c r="J683" i="5"/>
  <c r="K683" i="5"/>
  <c r="M683" i="5"/>
  <c r="L683" i="5"/>
  <c r="J677" i="5"/>
  <c r="K677" i="5"/>
  <c r="M677" i="5"/>
  <c r="L677" i="5"/>
  <c r="J671" i="5"/>
  <c r="K671" i="5"/>
  <c r="M671" i="5"/>
  <c r="L671" i="5"/>
  <c r="J665" i="5"/>
  <c r="K665" i="5"/>
  <c r="M665" i="5"/>
  <c r="L665" i="5"/>
  <c r="J659" i="5"/>
  <c r="K659" i="5"/>
  <c r="M659" i="5"/>
  <c r="L659" i="5"/>
  <c r="J653" i="5"/>
  <c r="K653" i="5"/>
  <c r="M653" i="5"/>
  <c r="L653" i="5"/>
  <c r="J647" i="5"/>
  <c r="K647" i="5"/>
  <c r="M647" i="5"/>
  <c r="L647" i="5"/>
  <c r="J641" i="5"/>
  <c r="K641" i="5"/>
  <c r="M641" i="5"/>
  <c r="L641" i="5"/>
  <c r="J635" i="5"/>
  <c r="K635" i="5"/>
  <c r="M635" i="5"/>
  <c r="L635" i="5"/>
  <c r="J629" i="5"/>
  <c r="K629" i="5"/>
  <c r="M629" i="5"/>
  <c r="L629" i="5"/>
  <c r="J623" i="5"/>
  <c r="K623" i="5"/>
  <c r="M623" i="5"/>
  <c r="L623" i="5"/>
  <c r="J617" i="5"/>
  <c r="K617" i="5"/>
  <c r="M617" i="5"/>
  <c r="L617" i="5"/>
  <c r="J611" i="5"/>
  <c r="K611" i="5"/>
  <c r="L611" i="5"/>
  <c r="M611" i="5"/>
  <c r="J605" i="5"/>
  <c r="K605" i="5"/>
  <c r="L605" i="5"/>
  <c r="M605" i="5"/>
  <c r="J599" i="5"/>
  <c r="K599" i="5"/>
  <c r="L599" i="5"/>
  <c r="M599" i="5"/>
  <c r="J593" i="5"/>
  <c r="K593" i="5"/>
  <c r="L593" i="5"/>
  <c r="M593" i="5"/>
  <c r="J587" i="5"/>
  <c r="K587" i="5"/>
  <c r="L587" i="5"/>
  <c r="M587" i="5"/>
  <c r="J581" i="5"/>
  <c r="K581" i="5"/>
  <c r="L581" i="5"/>
  <c r="M581" i="5"/>
  <c r="J575" i="5"/>
  <c r="K575" i="5"/>
  <c r="L575" i="5"/>
  <c r="M575" i="5"/>
  <c r="J569" i="5"/>
  <c r="K569" i="5"/>
  <c r="L569" i="5"/>
  <c r="M569" i="5"/>
  <c r="J563" i="5"/>
  <c r="K563" i="5"/>
  <c r="L563" i="5"/>
  <c r="M563" i="5"/>
  <c r="J557" i="5"/>
  <c r="K557" i="5"/>
  <c r="L557" i="5"/>
  <c r="M557" i="5"/>
  <c r="J551" i="5"/>
  <c r="K551" i="5"/>
  <c r="L551" i="5"/>
  <c r="M551" i="5"/>
  <c r="J545" i="5"/>
  <c r="K545" i="5"/>
  <c r="L545" i="5"/>
  <c r="M545" i="5"/>
  <c r="J539" i="5"/>
  <c r="K539" i="5"/>
  <c r="L539" i="5"/>
  <c r="M539" i="5"/>
  <c r="J533" i="5"/>
  <c r="K533" i="5"/>
  <c r="L533" i="5"/>
  <c r="M533" i="5"/>
  <c r="J527" i="5"/>
  <c r="K527" i="5"/>
  <c r="L527" i="5"/>
  <c r="M527" i="5"/>
  <c r="J521" i="5"/>
  <c r="K521" i="5"/>
  <c r="L521" i="5"/>
  <c r="M521" i="5"/>
  <c r="J515" i="5"/>
  <c r="K515" i="5"/>
  <c r="L515" i="5"/>
  <c r="M515" i="5"/>
  <c r="J509" i="5"/>
  <c r="K509" i="5"/>
  <c r="L509" i="5"/>
  <c r="M509" i="5"/>
  <c r="J503" i="5"/>
  <c r="K503" i="5"/>
  <c r="L503" i="5"/>
  <c r="M503" i="5"/>
  <c r="J497" i="5"/>
  <c r="K497" i="5"/>
  <c r="L497" i="5"/>
  <c r="M497" i="5"/>
  <c r="J491" i="5"/>
  <c r="K491" i="5"/>
  <c r="L491" i="5"/>
  <c r="M491" i="5"/>
  <c r="J485" i="5"/>
  <c r="K485" i="5"/>
  <c r="L485" i="5"/>
  <c r="M485" i="5"/>
  <c r="J479" i="5"/>
  <c r="K479" i="5"/>
  <c r="L479" i="5"/>
  <c r="M479" i="5"/>
  <c r="J473" i="5"/>
  <c r="K473" i="5"/>
  <c r="L473" i="5"/>
  <c r="M473" i="5"/>
  <c r="J467" i="5"/>
  <c r="K467" i="5"/>
  <c r="L467" i="5"/>
  <c r="M467" i="5"/>
  <c r="J461" i="5"/>
  <c r="K461" i="5"/>
  <c r="L461" i="5"/>
  <c r="M461" i="5"/>
  <c r="J455" i="5"/>
  <c r="K455" i="5"/>
  <c r="L455" i="5"/>
  <c r="M455" i="5"/>
  <c r="J449" i="5"/>
  <c r="K449" i="5"/>
  <c r="L449" i="5"/>
  <c r="M449" i="5"/>
  <c r="J443" i="5"/>
  <c r="K443" i="5"/>
  <c r="L443" i="5"/>
  <c r="M443" i="5"/>
  <c r="J437" i="5"/>
  <c r="K437" i="5"/>
  <c r="L437" i="5"/>
  <c r="M437" i="5"/>
  <c r="J431" i="5"/>
  <c r="K431" i="5"/>
  <c r="L431" i="5"/>
  <c r="M431" i="5"/>
  <c r="J425" i="5"/>
  <c r="K425" i="5"/>
  <c r="L425" i="5"/>
  <c r="M425" i="5"/>
  <c r="J419" i="5"/>
  <c r="K419" i="5"/>
  <c r="L419" i="5"/>
  <c r="M419" i="5"/>
  <c r="J413" i="5"/>
  <c r="K413" i="5"/>
  <c r="L413" i="5"/>
  <c r="M413" i="5"/>
  <c r="J407" i="5"/>
  <c r="K407" i="5"/>
  <c r="L407" i="5"/>
  <c r="M407" i="5"/>
  <c r="J401" i="5"/>
  <c r="K401" i="5"/>
  <c r="L401" i="5"/>
  <c r="M401" i="5"/>
  <c r="J395" i="5"/>
  <c r="K395" i="5"/>
  <c r="L395" i="5"/>
  <c r="M395" i="5"/>
  <c r="J389" i="5"/>
  <c r="K389" i="5"/>
  <c r="L389" i="5"/>
  <c r="M389" i="5"/>
  <c r="J383" i="5"/>
  <c r="K383" i="5"/>
  <c r="L383" i="5"/>
  <c r="M383" i="5"/>
  <c r="J377" i="5"/>
  <c r="K377" i="5"/>
  <c r="L377" i="5"/>
  <c r="M377" i="5"/>
  <c r="J371" i="5"/>
  <c r="K371" i="5"/>
  <c r="L371" i="5"/>
  <c r="M371" i="5"/>
  <c r="J365" i="5"/>
  <c r="K365" i="5"/>
  <c r="L365" i="5"/>
  <c r="M365" i="5"/>
  <c r="J359" i="5"/>
  <c r="L359" i="5"/>
  <c r="K359" i="5"/>
  <c r="M359" i="5"/>
  <c r="J353" i="5"/>
  <c r="L353" i="5"/>
  <c r="K353" i="5"/>
  <c r="M353" i="5"/>
  <c r="J347" i="5"/>
  <c r="L347" i="5"/>
  <c r="K347" i="5"/>
  <c r="M347" i="5"/>
  <c r="J341" i="5"/>
  <c r="L341" i="5"/>
  <c r="K341" i="5"/>
  <c r="M341" i="5"/>
  <c r="J335" i="5"/>
  <c r="L335" i="5"/>
  <c r="K335" i="5"/>
  <c r="M335" i="5"/>
  <c r="J329" i="5"/>
  <c r="L329" i="5"/>
  <c r="K329" i="5"/>
  <c r="M329" i="5"/>
  <c r="J323" i="5"/>
  <c r="L323" i="5"/>
  <c r="K323" i="5"/>
  <c r="M323" i="5"/>
  <c r="J317" i="5"/>
  <c r="L317" i="5"/>
  <c r="K317" i="5"/>
  <c r="M317" i="5"/>
  <c r="J311" i="5"/>
  <c r="L311" i="5"/>
  <c r="K311" i="5"/>
  <c r="M311" i="5"/>
  <c r="J305" i="5"/>
  <c r="L305" i="5"/>
  <c r="K305" i="5"/>
  <c r="M305" i="5"/>
  <c r="J299" i="5"/>
  <c r="K299" i="5"/>
  <c r="L299" i="5"/>
  <c r="M299" i="5"/>
  <c r="J293" i="5"/>
  <c r="K293" i="5"/>
  <c r="L293" i="5"/>
  <c r="M293" i="5"/>
  <c r="J287" i="5"/>
  <c r="K287" i="5"/>
  <c r="L287" i="5"/>
  <c r="M287" i="5"/>
  <c r="J281" i="5"/>
  <c r="K281" i="5"/>
  <c r="L281" i="5"/>
  <c r="M281" i="5"/>
  <c r="J275" i="5"/>
  <c r="K275" i="5"/>
  <c r="L275" i="5"/>
  <c r="M275" i="5"/>
  <c r="J269" i="5"/>
  <c r="K269" i="5"/>
  <c r="L269" i="5"/>
  <c r="M269" i="5"/>
  <c r="J263" i="5"/>
  <c r="K263" i="5"/>
  <c r="L263" i="5"/>
  <c r="M263" i="5"/>
  <c r="J257" i="5"/>
  <c r="K257" i="5"/>
  <c r="L257" i="5"/>
  <c r="M257" i="5"/>
  <c r="J251" i="5"/>
  <c r="K251" i="5"/>
  <c r="L251" i="5"/>
  <c r="M251" i="5"/>
  <c r="J245" i="5"/>
  <c r="K245" i="5"/>
  <c r="L245" i="5"/>
  <c r="M245" i="5"/>
  <c r="J239" i="5"/>
  <c r="K239" i="5"/>
  <c r="L239" i="5"/>
  <c r="M239" i="5"/>
  <c r="J233" i="5"/>
  <c r="K233" i="5"/>
  <c r="L233" i="5"/>
  <c r="M233" i="5"/>
  <c r="J227" i="5"/>
  <c r="K227" i="5"/>
  <c r="L227" i="5"/>
  <c r="M227" i="5"/>
  <c r="J221" i="5"/>
  <c r="K221" i="5"/>
  <c r="L221" i="5"/>
  <c r="M221" i="5"/>
  <c r="J215" i="5"/>
  <c r="K215" i="5"/>
  <c r="L215" i="5"/>
  <c r="M215" i="5"/>
  <c r="J209" i="5"/>
  <c r="K209" i="5"/>
  <c r="L209" i="5"/>
  <c r="M209" i="5"/>
  <c r="J203" i="5"/>
  <c r="K203" i="5"/>
  <c r="L203" i="5"/>
  <c r="M203" i="5"/>
  <c r="J197" i="5"/>
  <c r="K197" i="5"/>
  <c r="L197" i="5"/>
  <c r="M197" i="5"/>
  <c r="J191" i="5"/>
  <c r="K191" i="5"/>
  <c r="L191" i="5"/>
  <c r="M191" i="5"/>
  <c r="J185" i="5"/>
  <c r="K185" i="5"/>
  <c r="L185" i="5"/>
  <c r="M185" i="5"/>
  <c r="J179" i="5"/>
  <c r="K179" i="5"/>
  <c r="L179" i="5"/>
  <c r="M179" i="5"/>
  <c r="J173" i="5"/>
  <c r="K173" i="5"/>
  <c r="L173" i="5"/>
  <c r="M173" i="5"/>
  <c r="J167" i="5"/>
  <c r="K167" i="5"/>
  <c r="L167" i="5"/>
  <c r="M167" i="5"/>
  <c r="J161" i="5"/>
  <c r="K161" i="5"/>
  <c r="L161" i="5"/>
  <c r="M161" i="5"/>
  <c r="J155" i="5"/>
  <c r="K155" i="5"/>
  <c r="L155" i="5"/>
  <c r="M155" i="5"/>
  <c r="J149" i="5"/>
  <c r="K149" i="5"/>
  <c r="L149" i="5"/>
  <c r="M149" i="5"/>
  <c r="J143" i="5"/>
  <c r="K143" i="5"/>
  <c r="L143" i="5"/>
  <c r="M143" i="5"/>
  <c r="J137" i="5"/>
  <c r="K137" i="5"/>
  <c r="L137" i="5"/>
  <c r="M137" i="5"/>
  <c r="J131" i="5"/>
  <c r="K131" i="5"/>
  <c r="L131" i="5"/>
  <c r="M131" i="5"/>
  <c r="J125" i="5"/>
  <c r="K125" i="5"/>
  <c r="L125" i="5"/>
  <c r="M125" i="5"/>
  <c r="J119" i="5"/>
  <c r="K119" i="5"/>
  <c r="L119" i="5"/>
  <c r="M119" i="5"/>
  <c r="J113" i="5"/>
  <c r="K113" i="5"/>
  <c r="L113" i="5"/>
  <c r="M113" i="5"/>
  <c r="J107" i="5"/>
  <c r="K107" i="5"/>
  <c r="L107" i="5"/>
  <c r="M107" i="5"/>
  <c r="J101" i="5"/>
  <c r="K101" i="5"/>
  <c r="L101" i="5"/>
  <c r="M101" i="5"/>
  <c r="J95" i="5"/>
  <c r="K95" i="5"/>
  <c r="L95" i="5"/>
  <c r="M95" i="5"/>
  <c r="J89" i="5"/>
  <c r="K89" i="5"/>
  <c r="L89" i="5"/>
  <c r="M89" i="5"/>
  <c r="J83" i="5"/>
  <c r="K83" i="5"/>
  <c r="L83" i="5"/>
  <c r="M83" i="5"/>
  <c r="J77" i="5"/>
  <c r="K77" i="5"/>
  <c r="L77" i="5"/>
  <c r="M77" i="5"/>
  <c r="J71" i="5"/>
  <c r="K71" i="5"/>
  <c r="L71" i="5"/>
  <c r="M71" i="5"/>
  <c r="J65" i="5"/>
  <c r="K65" i="5"/>
  <c r="L65" i="5"/>
  <c r="M65" i="5"/>
  <c r="J59" i="5"/>
  <c r="K59" i="5"/>
  <c r="L59" i="5"/>
  <c r="M59" i="5"/>
  <c r="J53" i="5"/>
  <c r="K53" i="5"/>
  <c r="L53" i="5"/>
  <c r="M53" i="5"/>
  <c r="J47" i="5"/>
  <c r="K47" i="5"/>
  <c r="L47" i="5"/>
  <c r="M47" i="5"/>
  <c r="J41" i="5"/>
  <c r="K41" i="5"/>
  <c r="L41" i="5"/>
  <c r="M41" i="5"/>
  <c r="J35" i="5"/>
  <c r="K35" i="5"/>
  <c r="L35" i="5"/>
  <c r="M35" i="5"/>
  <c r="J29" i="5"/>
  <c r="K29" i="5"/>
  <c r="L29" i="5"/>
  <c r="M29" i="5"/>
  <c r="J23" i="5"/>
  <c r="K23" i="5"/>
  <c r="L23" i="5"/>
  <c r="M23" i="5"/>
  <c r="J17" i="5"/>
  <c r="K17" i="5"/>
  <c r="L17" i="5"/>
  <c r="M17" i="5"/>
  <c r="L2441" i="5"/>
  <c r="L2438" i="5"/>
  <c r="L2435" i="5"/>
  <c r="L2432" i="5"/>
  <c r="L2429" i="5"/>
  <c r="K2422" i="5"/>
  <c r="M2418" i="5"/>
  <c r="J2415" i="5"/>
  <c r="L2411" i="5"/>
  <c r="K2404" i="5"/>
  <c r="M2400" i="5"/>
  <c r="J2397" i="5"/>
  <c r="L2393" i="5"/>
  <c r="L2388" i="5"/>
  <c r="J2316" i="5"/>
  <c r="K2441" i="5"/>
  <c r="K2438" i="5"/>
  <c r="K2435" i="5"/>
  <c r="K2432" i="5"/>
  <c r="K2429" i="5"/>
  <c r="L2425" i="5"/>
  <c r="L2418" i="5"/>
  <c r="M2414" i="5"/>
  <c r="K2411" i="5"/>
  <c r="L2407" i="5"/>
  <c r="L2400" i="5"/>
  <c r="M2396" i="5"/>
  <c r="K2393" i="5"/>
  <c r="J2388" i="5"/>
  <c r="M2382" i="5"/>
  <c r="M2376" i="5"/>
  <c r="M2370" i="5"/>
  <c r="M2364" i="5"/>
  <c r="M2358" i="5"/>
  <c r="M2352" i="5"/>
  <c r="M2346" i="5"/>
  <c r="M2340" i="5"/>
  <c r="M2334" i="5"/>
  <c r="M2328" i="5"/>
  <c r="M2322" i="5"/>
  <c r="K2315" i="5"/>
  <c r="K2306" i="5"/>
  <c r="K2294" i="5"/>
  <c r="K2282" i="5"/>
  <c r="K2270" i="5"/>
  <c r="K2258" i="5"/>
  <c r="K2246" i="5"/>
  <c r="K2234" i="5"/>
  <c r="K2222" i="5"/>
  <c r="K2210" i="5"/>
  <c r="K2198" i="5"/>
  <c r="K2186" i="5"/>
  <c r="M2428" i="5"/>
  <c r="M2422" i="5"/>
  <c r="M2416" i="5"/>
  <c r="M2410" i="5"/>
  <c r="M2404" i="5"/>
  <c r="M2398" i="5"/>
  <c r="J2392" i="5"/>
  <c r="L2392" i="5"/>
  <c r="M2392" i="5"/>
  <c r="J2386" i="5"/>
  <c r="K2386" i="5"/>
  <c r="L2386" i="5"/>
  <c r="M2386" i="5"/>
  <c r="J2380" i="5"/>
  <c r="K2380" i="5"/>
  <c r="L2380" i="5"/>
  <c r="M2380" i="5"/>
  <c r="J2374" i="5"/>
  <c r="K2374" i="5"/>
  <c r="L2374" i="5"/>
  <c r="M2374" i="5"/>
  <c r="J2368" i="5"/>
  <c r="K2368" i="5"/>
  <c r="L2368" i="5"/>
  <c r="M2368" i="5"/>
  <c r="J2362" i="5"/>
  <c r="K2362" i="5"/>
  <c r="L2362" i="5"/>
  <c r="M2362" i="5"/>
  <c r="J2356" i="5"/>
  <c r="K2356" i="5"/>
  <c r="L2356" i="5"/>
  <c r="M2356" i="5"/>
  <c r="J2350" i="5"/>
  <c r="K2350" i="5"/>
  <c r="L2350" i="5"/>
  <c r="M2350" i="5"/>
  <c r="J2344" i="5"/>
  <c r="K2344" i="5"/>
  <c r="L2344" i="5"/>
  <c r="M2344" i="5"/>
  <c r="J2338" i="5"/>
  <c r="K2338" i="5"/>
  <c r="L2338" i="5"/>
  <c r="M2338" i="5"/>
  <c r="J2332" i="5"/>
  <c r="K2332" i="5"/>
  <c r="L2332" i="5"/>
  <c r="M2332" i="5"/>
  <c r="J2326" i="5"/>
  <c r="K2326" i="5"/>
  <c r="L2326" i="5"/>
  <c r="M2326" i="5"/>
  <c r="J2320" i="5"/>
  <c r="K2320" i="5"/>
  <c r="L2320" i="5"/>
  <c r="M2320" i="5"/>
  <c r="J2314" i="5"/>
  <c r="K2314" i="5"/>
  <c r="L2314" i="5"/>
  <c r="M2314" i="5"/>
  <c r="J2308" i="5"/>
  <c r="K2308" i="5"/>
  <c r="L2308" i="5"/>
  <c r="M2308" i="5"/>
  <c r="J2302" i="5"/>
  <c r="K2302" i="5"/>
  <c r="L2302" i="5"/>
  <c r="M2302" i="5"/>
  <c r="J2296" i="5"/>
  <c r="K2296" i="5"/>
  <c r="L2296" i="5"/>
  <c r="M2296" i="5"/>
  <c r="J2290" i="5"/>
  <c r="K2290" i="5"/>
  <c r="L2290" i="5"/>
  <c r="M2290" i="5"/>
  <c r="J2284" i="5"/>
  <c r="K2284" i="5"/>
  <c r="L2284" i="5"/>
  <c r="M2284" i="5"/>
  <c r="J2278" i="5"/>
  <c r="K2278" i="5"/>
  <c r="L2278" i="5"/>
  <c r="M2278" i="5"/>
  <c r="J2272" i="5"/>
  <c r="K2272" i="5"/>
  <c r="L2272" i="5"/>
  <c r="M2272" i="5"/>
  <c r="J2266" i="5"/>
  <c r="K2266" i="5"/>
  <c r="L2266" i="5"/>
  <c r="M2266" i="5"/>
  <c r="J2260" i="5"/>
  <c r="K2260" i="5"/>
  <c r="L2260" i="5"/>
  <c r="M2260" i="5"/>
  <c r="J2254" i="5"/>
  <c r="K2254" i="5"/>
  <c r="L2254" i="5"/>
  <c r="M2254" i="5"/>
  <c r="J2248" i="5"/>
  <c r="K2248" i="5"/>
  <c r="L2248" i="5"/>
  <c r="M2248" i="5"/>
  <c r="J2242" i="5"/>
  <c r="K2242" i="5"/>
  <c r="L2242" i="5"/>
  <c r="M2242" i="5"/>
  <c r="J2236" i="5"/>
  <c r="K2236" i="5"/>
  <c r="L2236" i="5"/>
  <c r="M2236" i="5"/>
  <c r="J2230" i="5"/>
  <c r="K2230" i="5"/>
  <c r="L2230" i="5"/>
  <c r="M2230" i="5"/>
  <c r="J2224" i="5"/>
  <c r="K2224" i="5"/>
  <c r="L2224" i="5"/>
  <c r="M2224" i="5"/>
  <c r="J2218" i="5"/>
  <c r="K2218" i="5"/>
  <c r="L2218" i="5"/>
  <c r="M2218" i="5"/>
  <c r="J2212" i="5"/>
  <c r="K2212" i="5"/>
  <c r="L2212" i="5"/>
  <c r="M2212" i="5"/>
  <c r="J2206" i="5"/>
  <c r="K2206" i="5"/>
  <c r="L2206" i="5"/>
  <c r="M2206" i="5"/>
  <c r="J2200" i="5"/>
  <c r="K2200" i="5"/>
  <c r="L2200" i="5"/>
  <c r="M2200" i="5"/>
  <c r="J2194" i="5"/>
  <c r="K2194" i="5"/>
  <c r="L2194" i="5"/>
  <c r="M2194" i="5"/>
  <c r="J2188" i="5"/>
  <c r="K2188" i="5"/>
  <c r="L2188" i="5"/>
  <c r="M2188" i="5"/>
  <c r="J2182" i="5"/>
  <c r="K2182" i="5"/>
  <c r="L2182" i="5"/>
  <c r="M2182" i="5"/>
  <c r="J2176" i="5"/>
  <c r="K2176" i="5"/>
  <c r="L2176" i="5"/>
  <c r="M2176" i="5"/>
  <c r="J2170" i="5"/>
  <c r="K2170" i="5"/>
  <c r="L2170" i="5"/>
  <c r="M2170" i="5"/>
  <c r="J2164" i="5"/>
  <c r="K2164" i="5"/>
  <c r="L2164" i="5"/>
  <c r="M2164" i="5"/>
  <c r="J2158" i="5"/>
  <c r="K2158" i="5"/>
  <c r="L2158" i="5"/>
  <c r="M2158" i="5"/>
  <c r="J2152" i="5"/>
  <c r="K2152" i="5"/>
  <c r="L2152" i="5"/>
  <c r="M2152" i="5"/>
  <c r="J2146" i="5"/>
  <c r="K2146" i="5"/>
  <c r="L2146" i="5"/>
  <c r="M2146" i="5"/>
  <c r="J2140" i="5"/>
  <c r="K2140" i="5"/>
  <c r="L2140" i="5"/>
  <c r="M2140" i="5"/>
  <c r="J2134" i="5"/>
  <c r="K2134" i="5"/>
  <c r="L2134" i="5"/>
  <c r="M2134" i="5"/>
  <c r="J2128" i="5"/>
  <c r="K2128" i="5"/>
  <c r="L2128" i="5"/>
  <c r="M2128" i="5"/>
  <c r="J2122" i="5"/>
  <c r="K2122" i="5"/>
  <c r="L2122" i="5"/>
  <c r="M2122" i="5"/>
  <c r="J2116" i="5"/>
  <c r="K2116" i="5"/>
  <c r="L2116" i="5"/>
  <c r="M2116" i="5"/>
  <c r="J2110" i="5"/>
  <c r="K2110" i="5"/>
  <c r="L2110" i="5"/>
  <c r="M2110" i="5"/>
  <c r="J2104" i="5"/>
  <c r="K2104" i="5"/>
  <c r="L2104" i="5"/>
  <c r="M2104" i="5"/>
  <c r="J2098" i="5"/>
  <c r="K2098" i="5"/>
  <c r="L2098" i="5"/>
  <c r="M2098" i="5"/>
  <c r="J2092" i="5"/>
  <c r="K2092" i="5"/>
  <c r="L2092" i="5"/>
  <c r="M2092" i="5"/>
  <c r="J2086" i="5"/>
  <c r="K2086" i="5"/>
  <c r="L2086" i="5"/>
  <c r="M2086" i="5"/>
  <c r="J2080" i="5"/>
  <c r="K2080" i="5"/>
  <c r="L2080" i="5"/>
  <c r="M2080" i="5"/>
  <c r="J2074" i="5"/>
  <c r="K2074" i="5"/>
  <c r="L2074" i="5"/>
  <c r="M2074" i="5"/>
  <c r="J2068" i="5"/>
  <c r="K2068" i="5"/>
  <c r="L2068" i="5"/>
  <c r="M2068" i="5"/>
  <c r="J2062" i="5"/>
  <c r="K2062" i="5"/>
  <c r="L2062" i="5"/>
  <c r="M2062" i="5"/>
  <c r="J2056" i="5"/>
  <c r="K2056" i="5"/>
  <c r="L2056" i="5"/>
  <c r="M2056" i="5"/>
  <c r="J2050" i="5"/>
  <c r="K2050" i="5"/>
  <c r="L2050" i="5"/>
  <c r="M2050" i="5"/>
  <c r="J2044" i="5"/>
  <c r="K2044" i="5"/>
  <c r="L2044" i="5"/>
  <c r="M2044" i="5"/>
  <c r="J2038" i="5"/>
  <c r="K2038" i="5"/>
  <c r="L2038" i="5"/>
  <c r="M2038" i="5"/>
  <c r="J2032" i="5"/>
  <c r="K2032" i="5"/>
  <c r="L2032" i="5"/>
  <c r="M2032" i="5"/>
  <c r="J2026" i="5"/>
  <c r="K2026" i="5"/>
  <c r="L2026" i="5"/>
  <c r="M2026" i="5"/>
  <c r="J2020" i="5"/>
  <c r="K2020" i="5"/>
  <c r="L2020" i="5"/>
  <c r="M2020" i="5"/>
  <c r="J2014" i="5"/>
  <c r="K2014" i="5"/>
  <c r="L2014" i="5"/>
  <c r="M2014" i="5"/>
  <c r="J2008" i="5"/>
  <c r="K2008" i="5"/>
  <c r="L2008" i="5"/>
  <c r="M2008" i="5"/>
  <c r="J2002" i="5"/>
  <c r="K2002" i="5"/>
  <c r="L2002" i="5"/>
  <c r="M2002" i="5"/>
  <c r="J1996" i="5"/>
  <c r="K1996" i="5"/>
  <c r="L1996" i="5"/>
  <c r="M1996" i="5"/>
  <c r="J1990" i="5"/>
  <c r="K1990" i="5"/>
  <c r="L1990" i="5"/>
  <c r="M1990" i="5"/>
  <c r="J1984" i="5"/>
  <c r="K1984" i="5"/>
  <c r="L1984" i="5"/>
  <c r="M1984" i="5"/>
  <c r="J1978" i="5"/>
  <c r="K1978" i="5"/>
  <c r="L1978" i="5"/>
  <c r="M1978" i="5"/>
  <c r="J1972" i="5"/>
  <c r="K1972" i="5"/>
  <c r="L1972" i="5"/>
  <c r="M1972" i="5"/>
  <c r="J1966" i="5"/>
  <c r="K1966" i="5"/>
  <c r="L1966" i="5"/>
  <c r="M1966" i="5"/>
  <c r="J1960" i="5"/>
  <c r="K1960" i="5"/>
  <c r="L1960" i="5"/>
  <c r="M1960" i="5"/>
  <c r="J1954" i="5"/>
  <c r="K1954" i="5"/>
  <c r="L1954" i="5"/>
  <c r="M1954" i="5"/>
  <c r="J1948" i="5"/>
  <c r="K1948" i="5"/>
  <c r="L1948" i="5"/>
  <c r="M1948" i="5"/>
  <c r="J1942" i="5"/>
  <c r="K1942" i="5"/>
  <c r="L1942" i="5"/>
  <c r="M1942" i="5"/>
  <c r="J1936" i="5"/>
  <c r="K1936" i="5"/>
  <c r="L1936" i="5"/>
  <c r="M1936" i="5"/>
  <c r="J1930" i="5"/>
  <c r="K1930" i="5"/>
  <c r="L1930" i="5"/>
  <c r="M1930" i="5"/>
  <c r="J1924" i="5"/>
  <c r="K1924" i="5"/>
  <c r="L1924" i="5"/>
  <c r="M1924" i="5"/>
  <c r="J1918" i="5"/>
  <c r="K1918" i="5"/>
  <c r="L1918" i="5"/>
  <c r="M1918" i="5"/>
  <c r="J1912" i="5"/>
  <c r="K1912" i="5"/>
  <c r="L1912" i="5"/>
  <c r="M1912" i="5"/>
  <c r="J1906" i="5"/>
  <c r="K1906" i="5"/>
  <c r="L1906" i="5"/>
  <c r="M1906" i="5"/>
  <c r="J1900" i="5"/>
  <c r="K1900" i="5"/>
  <c r="L1900" i="5"/>
  <c r="M1900" i="5"/>
  <c r="J1894" i="5"/>
  <c r="K1894" i="5"/>
  <c r="L1894" i="5"/>
  <c r="M1894" i="5"/>
  <c r="J1888" i="5"/>
  <c r="K1888" i="5"/>
  <c r="L1888" i="5"/>
  <c r="M1888" i="5"/>
  <c r="J1882" i="5"/>
  <c r="K1882" i="5"/>
  <c r="L1882" i="5"/>
  <c r="M1882" i="5"/>
  <c r="J1876" i="5"/>
  <c r="K1876" i="5"/>
  <c r="L1876" i="5"/>
  <c r="M1876" i="5"/>
  <c r="J1870" i="5"/>
  <c r="K1870" i="5"/>
  <c r="L1870" i="5"/>
  <c r="M1870" i="5"/>
  <c r="J1864" i="5"/>
  <c r="K1864" i="5"/>
  <c r="L1864" i="5"/>
  <c r="M1864" i="5"/>
  <c r="J1858" i="5"/>
  <c r="K1858" i="5"/>
  <c r="L1858" i="5"/>
  <c r="M1858" i="5"/>
  <c r="J1852" i="5"/>
  <c r="K1852" i="5"/>
  <c r="L1852" i="5"/>
  <c r="M1852" i="5"/>
  <c r="J1846" i="5"/>
  <c r="K1846" i="5"/>
  <c r="L1846" i="5"/>
  <c r="M1846" i="5"/>
  <c r="J1840" i="5"/>
  <c r="K1840" i="5"/>
  <c r="L1840" i="5"/>
  <c r="M1840" i="5"/>
  <c r="J1834" i="5"/>
  <c r="K1834" i="5"/>
  <c r="L1834" i="5"/>
  <c r="M1834" i="5"/>
  <c r="J1828" i="5"/>
  <c r="K1828" i="5"/>
  <c r="L1828" i="5"/>
  <c r="M1828" i="5"/>
  <c r="J1822" i="5"/>
  <c r="K1822" i="5"/>
  <c r="L1822" i="5"/>
  <c r="M1822" i="5"/>
  <c r="J1816" i="5"/>
  <c r="K1816" i="5"/>
  <c r="L1816" i="5"/>
  <c r="M1816" i="5"/>
  <c r="J1810" i="5"/>
  <c r="K1810" i="5"/>
  <c r="L1810" i="5"/>
  <c r="M1810" i="5"/>
  <c r="J1804" i="5"/>
  <c r="K1804" i="5"/>
  <c r="L1804" i="5"/>
  <c r="M1804" i="5"/>
  <c r="J1798" i="5"/>
  <c r="K1798" i="5"/>
  <c r="L1798" i="5"/>
  <c r="M1798" i="5"/>
  <c r="J1792" i="5"/>
  <c r="K1792" i="5"/>
  <c r="L1792" i="5"/>
  <c r="M1792" i="5"/>
  <c r="J1786" i="5"/>
  <c r="K1786" i="5"/>
  <c r="L1786" i="5"/>
  <c r="M1786" i="5"/>
  <c r="J1780" i="5"/>
  <c r="K1780" i="5"/>
  <c r="L1780" i="5"/>
  <c r="M1780" i="5"/>
  <c r="J1774" i="5"/>
  <c r="K1774" i="5"/>
  <c r="L1774" i="5"/>
  <c r="M1774" i="5"/>
  <c r="J1768" i="5"/>
  <c r="K1768" i="5"/>
  <c r="L1768" i="5"/>
  <c r="M1768" i="5"/>
  <c r="J1762" i="5"/>
  <c r="K1762" i="5"/>
  <c r="L1762" i="5"/>
  <c r="M1762" i="5"/>
  <c r="J1756" i="5"/>
  <c r="K1756" i="5"/>
  <c r="L1756" i="5"/>
  <c r="M1756" i="5"/>
  <c r="J1750" i="5"/>
  <c r="K1750" i="5"/>
  <c r="L1750" i="5"/>
  <c r="M1750" i="5"/>
  <c r="J1744" i="5"/>
  <c r="K1744" i="5"/>
  <c r="L1744" i="5"/>
  <c r="M1744" i="5"/>
  <c r="J1738" i="5"/>
  <c r="K1738" i="5"/>
  <c r="L1738" i="5"/>
  <c r="M1738" i="5"/>
  <c r="J1732" i="5"/>
  <c r="L1732" i="5"/>
  <c r="K1732" i="5"/>
  <c r="M1732" i="5"/>
  <c r="J1726" i="5"/>
  <c r="L1726" i="5"/>
  <c r="K1726" i="5"/>
  <c r="M1726" i="5"/>
  <c r="J1720" i="5"/>
  <c r="L1720" i="5"/>
  <c r="K1720" i="5"/>
  <c r="M1720" i="5"/>
  <c r="J1714" i="5"/>
  <c r="L1714" i="5"/>
  <c r="K1714" i="5"/>
  <c r="M1714" i="5"/>
  <c r="J1708" i="5"/>
  <c r="L1708" i="5"/>
  <c r="K1708" i="5"/>
  <c r="M1708" i="5"/>
  <c r="J1702" i="5"/>
  <c r="L1702" i="5"/>
  <c r="K1702" i="5"/>
  <c r="M1702" i="5"/>
  <c r="J1696" i="5"/>
  <c r="L1696" i="5"/>
  <c r="K1696" i="5"/>
  <c r="M1696" i="5"/>
  <c r="J1690" i="5"/>
  <c r="L1690" i="5"/>
  <c r="K1690" i="5"/>
  <c r="M1690" i="5"/>
  <c r="J1684" i="5"/>
  <c r="L1684" i="5"/>
  <c r="K1684" i="5"/>
  <c r="M1684" i="5"/>
  <c r="J1678" i="5"/>
  <c r="L1678" i="5"/>
  <c r="K1678" i="5"/>
  <c r="M1678" i="5"/>
  <c r="J1672" i="5"/>
  <c r="L1672" i="5"/>
  <c r="K1672" i="5"/>
  <c r="M1672" i="5"/>
  <c r="J1666" i="5"/>
  <c r="L1666" i="5"/>
  <c r="K1666" i="5"/>
  <c r="M1666" i="5"/>
  <c r="J1660" i="5"/>
  <c r="L1660" i="5"/>
  <c r="K1660" i="5"/>
  <c r="M1660" i="5"/>
  <c r="J1654" i="5"/>
  <c r="L1654" i="5"/>
  <c r="K1654" i="5"/>
  <c r="M1654" i="5"/>
  <c r="J1648" i="5"/>
  <c r="L1648" i="5"/>
  <c r="K1648" i="5"/>
  <c r="M1648" i="5"/>
  <c r="J1642" i="5"/>
  <c r="L1642" i="5"/>
  <c r="K1642" i="5"/>
  <c r="M1642" i="5"/>
  <c r="J1636" i="5"/>
  <c r="L1636" i="5"/>
  <c r="K1636" i="5"/>
  <c r="M1636" i="5"/>
  <c r="J1630" i="5"/>
  <c r="L1630" i="5"/>
  <c r="K1630" i="5"/>
  <c r="M1630" i="5"/>
  <c r="J1624" i="5"/>
  <c r="L1624" i="5"/>
  <c r="K1624" i="5"/>
  <c r="M1624" i="5"/>
  <c r="J1618" i="5"/>
  <c r="L1618" i="5"/>
  <c r="K1618" i="5"/>
  <c r="M1618" i="5"/>
  <c r="J1612" i="5"/>
  <c r="L1612" i="5"/>
  <c r="K1612" i="5"/>
  <c r="M1612" i="5"/>
  <c r="J1606" i="5"/>
  <c r="L1606" i="5"/>
  <c r="K1606" i="5"/>
  <c r="M1606" i="5"/>
  <c r="J1600" i="5"/>
  <c r="L1600" i="5"/>
  <c r="K1600" i="5"/>
  <c r="M1600" i="5"/>
  <c r="J1594" i="5"/>
  <c r="L1594" i="5"/>
  <c r="K1594" i="5"/>
  <c r="M1594" i="5"/>
  <c r="J1588" i="5"/>
  <c r="K1588" i="5"/>
  <c r="L1588" i="5"/>
  <c r="M1588" i="5"/>
  <c r="J1582" i="5"/>
  <c r="K1582" i="5"/>
  <c r="L1582" i="5"/>
  <c r="M1582" i="5"/>
  <c r="J1576" i="5"/>
  <c r="K1576" i="5"/>
  <c r="L1576" i="5"/>
  <c r="M1576" i="5"/>
  <c r="J1570" i="5"/>
  <c r="K1570" i="5"/>
  <c r="L1570" i="5"/>
  <c r="M1570" i="5"/>
  <c r="J1564" i="5"/>
  <c r="K1564" i="5"/>
  <c r="L1564" i="5"/>
  <c r="M1564" i="5"/>
  <c r="J1558" i="5"/>
  <c r="K1558" i="5"/>
  <c r="L1558" i="5"/>
  <c r="M1558" i="5"/>
  <c r="J1552" i="5"/>
  <c r="K1552" i="5"/>
  <c r="L1552" i="5"/>
  <c r="M1552" i="5"/>
  <c r="J1546" i="5"/>
  <c r="K1546" i="5"/>
  <c r="L1546" i="5"/>
  <c r="M1546" i="5"/>
  <c r="J1540" i="5"/>
  <c r="K1540" i="5"/>
  <c r="L1540" i="5"/>
  <c r="M1540" i="5"/>
  <c r="J1534" i="5"/>
  <c r="K1534" i="5"/>
  <c r="L1534" i="5"/>
  <c r="M1534" i="5"/>
  <c r="J1528" i="5"/>
  <c r="K1528" i="5"/>
  <c r="L1528" i="5"/>
  <c r="M1528" i="5"/>
  <c r="J1522" i="5"/>
  <c r="K1522" i="5"/>
  <c r="L1522" i="5"/>
  <c r="M1522" i="5"/>
  <c r="J1516" i="5"/>
  <c r="K1516" i="5"/>
  <c r="L1516" i="5"/>
  <c r="M1516" i="5"/>
  <c r="J1510" i="5"/>
  <c r="K1510" i="5"/>
  <c r="L1510" i="5"/>
  <c r="M1510" i="5"/>
  <c r="J1504" i="5"/>
  <c r="K1504" i="5"/>
  <c r="L1504" i="5"/>
  <c r="M1504" i="5"/>
  <c r="J1498" i="5"/>
  <c r="K1498" i="5"/>
  <c r="L1498" i="5"/>
  <c r="M1498" i="5"/>
  <c r="J1492" i="5"/>
  <c r="K1492" i="5"/>
  <c r="L1492" i="5"/>
  <c r="M1492" i="5"/>
  <c r="J1486" i="5"/>
  <c r="K1486" i="5"/>
  <c r="L1486" i="5"/>
  <c r="M1486" i="5"/>
  <c r="J1480" i="5"/>
  <c r="K1480" i="5"/>
  <c r="L1480" i="5"/>
  <c r="M1480" i="5"/>
  <c r="J1474" i="5"/>
  <c r="K1474" i="5"/>
  <c r="L1474" i="5"/>
  <c r="M1474" i="5"/>
  <c r="J1468" i="5"/>
  <c r="K1468" i="5"/>
  <c r="L1468" i="5"/>
  <c r="M1468" i="5"/>
  <c r="J1462" i="5"/>
  <c r="K1462" i="5"/>
  <c r="L1462" i="5"/>
  <c r="M1462" i="5"/>
  <c r="J1456" i="5"/>
  <c r="K1456" i="5"/>
  <c r="L1456" i="5"/>
  <c r="M1456" i="5"/>
  <c r="J1450" i="5"/>
  <c r="K1450" i="5"/>
  <c r="L1450" i="5"/>
  <c r="M1450" i="5"/>
  <c r="J1444" i="5"/>
  <c r="K1444" i="5"/>
  <c r="L1444" i="5"/>
  <c r="M1444" i="5"/>
  <c r="K1438" i="5"/>
  <c r="M1438" i="5"/>
  <c r="J1438" i="5"/>
  <c r="L1438" i="5"/>
  <c r="K1432" i="5"/>
  <c r="M1432" i="5"/>
  <c r="J1432" i="5"/>
  <c r="L1432" i="5"/>
  <c r="K1426" i="5"/>
  <c r="M1426" i="5"/>
  <c r="J1426" i="5"/>
  <c r="L1426" i="5"/>
  <c r="K1420" i="5"/>
  <c r="M1420" i="5"/>
  <c r="J1420" i="5"/>
  <c r="L1420" i="5"/>
  <c r="K1414" i="5"/>
  <c r="M1414" i="5"/>
  <c r="J1414" i="5"/>
  <c r="L1414" i="5"/>
  <c r="K1408" i="5"/>
  <c r="L1408" i="5"/>
  <c r="M1408" i="5"/>
  <c r="J1408" i="5"/>
  <c r="K1402" i="5"/>
  <c r="L1402" i="5"/>
  <c r="M1402" i="5"/>
  <c r="J1402" i="5"/>
  <c r="K1396" i="5"/>
  <c r="L1396" i="5"/>
  <c r="M1396" i="5"/>
  <c r="J1396" i="5"/>
  <c r="K1390" i="5"/>
  <c r="L1390" i="5"/>
  <c r="M1390" i="5"/>
  <c r="J1390" i="5"/>
  <c r="K1384" i="5"/>
  <c r="L1384" i="5"/>
  <c r="M1384" i="5"/>
  <c r="J1384" i="5"/>
  <c r="K1378" i="5"/>
  <c r="L1378" i="5"/>
  <c r="M1378" i="5"/>
  <c r="J1378" i="5"/>
  <c r="K1372" i="5"/>
  <c r="L1372" i="5"/>
  <c r="M1372" i="5"/>
  <c r="J1372" i="5"/>
  <c r="K1366" i="5"/>
  <c r="L1366" i="5"/>
  <c r="M1366" i="5"/>
  <c r="J1366" i="5"/>
  <c r="K1360" i="5"/>
  <c r="L1360" i="5"/>
  <c r="M1360" i="5"/>
  <c r="J1360" i="5"/>
  <c r="K1354" i="5"/>
  <c r="L1354" i="5"/>
  <c r="M1354" i="5"/>
  <c r="J1354" i="5"/>
  <c r="K1348" i="5"/>
  <c r="L1348" i="5"/>
  <c r="M1348" i="5"/>
  <c r="J1348" i="5"/>
  <c r="K1342" i="5"/>
  <c r="L1342" i="5"/>
  <c r="M1342" i="5"/>
  <c r="J1342" i="5"/>
  <c r="K1336" i="5"/>
  <c r="L1336" i="5"/>
  <c r="M1336" i="5"/>
  <c r="J1336" i="5"/>
  <c r="K1330" i="5"/>
  <c r="L1330" i="5"/>
  <c r="M1330" i="5"/>
  <c r="J1330" i="5"/>
  <c r="K1324" i="5"/>
  <c r="L1324" i="5"/>
  <c r="M1324" i="5"/>
  <c r="J1324" i="5"/>
  <c r="K1318" i="5"/>
  <c r="L1318" i="5"/>
  <c r="M1318" i="5"/>
  <c r="J1318" i="5"/>
  <c r="K1312" i="5"/>
  <c r="L1312" i="5"/>
  <c r="M1312" i="5"/>
  <c r="J1312" i="5"/>
  <c r="K1306" i="5"/>
  <c r="L1306" i="5"/>
  <c r="M1306" i="5"/>
  <c r="J1306" i="5"/>
  <c r="K1300" i="5"/>
  <c r="L1300" i="5"/>
  <c r="M1300" i="5"/>
  <c r="J1300" i="5"/>
  <c r="K1294" i="5"/>
  <c r="L1294" i="5"/>
  <c r="M1294" i="5"/>
  <c r="J1294" i="5"/>
  <c r="K1288" i="5"/>
  <c r="L1288" i="5"/>
  <c r="M1288" i="5"/>
  <c r="J1288" i="5"/>
  <c r="K1282" i="5"/>
  <c r="L1282" i="5"/>
  <c r="M1282" i="5"/>
  <c r="J1282" i="5"/>
  <c r="K1276" i="5"/>
  <c r="L1276" i="5"/>
  <c r="M1276" i="5"/>
  <c r="J1276" i="5"/>
  <c r="K1270" i="5"/>
  <c r="L1270" i="5"/>
  <c r="M1270" i="5"/>
  <c r="J1270" i="5"/>
  <c r="K1264" i="5"/>
  <c r="L1264" i="5"/>
  <c r="M1264" i="5"/>
  <c r="J1264" i="5"/>
  <c r="K1258" i="5"/>
  <c r="L1258" i="5"/>
  <c r="M1258" i="5"/>
  <c r="J1258" i="5"/>
  <c r="K1252" i="5"/>
  <c r="L1252" i="5"/>
  <c r="M1252" i="5"/>
  <c r="J1252" i="5"/>
  <c r="K1246" i="5"/>
  <c r="L1246" i="5"/>
  <c r="M1246" i="5"/>
  <c r="J1246" i="5"/>
  <c r="K1240" i="5"/>
  <c r="L1240" i="5"/>
  <c r="M1240" i="5"/>
  <c r="J1240" i="5"/>
  <c r="K1234" i="5"/>
  <c r="L1234" i="5"/>
  <c r="M1234" i="5"/>
  <c r="J1234" i="5"/>
  <c r="K1228" i="5"/>
  <c r="L1228" i="5"/>
  <c r="M1228" i="5"/>
  <c r="J1228" i="5"/>
  <c r="K1222" i="5"/>
  <c r="L1222" i="5"/>
  <c r="M1222" i="5"/>
  <c r="J1222" i="5"/>
  <c r="K1216" i="5"/>
  <c r="L1216" i="5"/>
  <c r="M1216" i="5"/>
  <c r="J1216" i="5"/>
  <c r="K1210" i="5"/>
  <c r="L1210" i="5"/>
  <c r="M1210" i="5"/>
  <c r="J1210" i="5"/>
  <c r="K1204" i="5"/>
  <c r="L1204" i="5"/>
  <c r="M1204" i="5"/>
  <c r="J1204" i="5"/>
  <c r="K1198" i="5"/>
  <c r="L1198" i="5"/>
  <c r="M1198" i="5"/>
  <c r="J1198" i="5"/>
  <c r="K1192" i="5"/>
  <c r="L1192" i="5"/>
  <c r="M1192" i="5"/>
  <c r="J1192" i="5"/>
  <c r="K1186" i="5"/>
  <c r="L1186" i="5"/>
  <c r="M1186" i="5"/>
  <c r="J1186" i="5"/>
  <c r="K1180" i="5"/>
  <c r="L1180" i="5"/>
  <c r="M1180" i="5"/>
  <c r="J1180" i="5"/>
  <c r="K1174" i="5"/>
  <c r="L1174" i="5"/>
  <c r="M1174" i="5"/>
  <c r="J1174" i="5"/>
  <c r="K1168" i="5"/>
  <c r="L1168" i="5"/>
  <c r="M1168" i="5"/>
  <c r="J1168" i="5"/>
  <c r="K1162" i="5"/>
  <c r="L1162" i="5"/>
  <c r="M1162" i="5"/>
  <c r="J1162" i="5"/>
  <c r="K1156" i="5"/>
  <c r="L1156" i="5"/>
  <c r="M1156" i="5"/>
  <c r="J1156" i="5"/>
  <c r="K1150" i="5"/>
  <c r="L1150" i="5"/>
  <c r="M1150" i="5"/>
  <c r="J1150" i="5"/>
  <c r="K1144" i="5"/>
  <c r="L1144" i="5"/>
  <c r="M1144" i="5"/>
  <c r="J1144" i="5"/>
  <c r="K1138" i="5"/>
  <c r="L1138" i="5"/>
  <c r="M1138" i="5"/>
  <c r="J1138" i="5"/>
  <c r="K1132" i="5"/>
  <c r="L1132" i="5"/>
  <c r="M1132" i="5"/>
  <c r="J1132" i="5"/>
  <c r="K1126" i="5"/>
  <c r="L1126" i="5"/>
  <c r="M1126" i="5"/>
  <c r="J1126" i="5"/>
  <c r="K1120" i="5"/>
  <c r="L1120" i="5"/>
  <c r="M1120" i="5"/>
  <c r="J1120" i="5"/>
  <c r="K1114" i="5"/>
  <c r="L1114" i="5"/>
  <c r="M1114" i="5"/>
  <c r="J1114" i="5"/>
  <c r="K1108" i="5"/>
  <c r="L1108" i="5"/>
  <c r="M1108" i="5"/>
  <c r="J1108" i="5"/>
  <c r="K1102" i="5"/>
  <c r="L1102" i="5"/>
  <c r="M1102" i="5"/>
  <c r="J1102" i="5"/>
  <c r="K1096" i="5"/>
  <c r="L1096" i="5"/>
  <c r="M1096" i="5"/>
  <c r="J1096" i="5"/>
  <c r="K1090" i="5"/>
  <c r="L1090" i="5"/>
  <c r="M1090" i="5"/>
  <c r="J1090" i="5"/>
  <c r="K1084" i="5"/>
  <c r="L1084" i="5"/>
  <c r="M1084" i="5"/>
  <c r="J1084" i="5"/>
  <c r="K1078" i="5"/>
  <c r="L1078" i="5"/>
  <c r="M1078" i="5"/>
  <c r="J1078" i="5"/>
  <c r="K1072" i="5"/>
  <c r="L1072" i="5"/>
  <c r="M1072" i="5"/>
  <c r="J1072" i="5"/>
  <c r="K1066" i="5"/>
  <c r="L1066" i="5"/>
  <c r="M1066" i="5"/>
  <c r="J1066" i="5"/>
  <c r="K1060" i="5"/>
  <c r="L1060" i="5"/>
  <c r="M1060" i="5"/>
  <c r="J1060" i="5"/>
  <c r="K1054" i="5"/>
  <c r="L1054" i="5"/>
  <c r="M1054" i="5"/>
  <c r="J1054" i="5"/>
  <c r="K1048" i="5"/>
  <c r="L1048" i="5"/>
  <c r="M1048" i="5"/>
  <c r="J1048" i="5"/>
  <c r="K1042" i="5"/>
  <c r="L1042" i="5"/>
  <c r="M1042" i="5"/>
  <c r="J1042" i="5"/>
  <c r="K1036" i="5"/>
  <c r="L1036" i="5"/>
  <c r="M1036" i="5"/>
  <c r="J1036" i="5"/>
  <c r="K1030" i="5"/>
  <c r="L1030" i="5"/>
  <c r="M1030" i="5"/>
  <c r="J1030" i="5"/>
  <c r="K1024" i="5"/>
  <c r="L1024" i="5"/>
  <c r="M1024" i="5"/>
  <c r="J1024" i="5"/>
  <c r="K1018" i="5"/>
  <c r="L1018" i="5"/>
  <c r="M1018" i="5"/>
  <c r="J1018" i="5"/>
  <c r="K1012" i="5"/>
  <c r="L1012" i="5"/>
  <c r="M1012" i="5"/>
  <c r="J1012" i="5"/>
  <c r="K1006" i="5"/>
  <c r="L1006" i="5"/>
  <c r="M1006" i="5"/>
  <c r="J1006" i="5"/>
  <c r="K1000" i="5"/>
  <c r="L1000" i="5"/>
  <c r="M1000" i="5"/>
  <c r="J1000" i="5"/>
  <c r="K994" i="5"/>
  <c r="L994" i="5"/>
  <c r="M994" i="5"/>
  <c r="J994" i="5"/>
  <c r="K988" i="5"/>
  <c r="L988" i="5"/>
  <c r="M988" i="5"/>
  <c r="J988" i="5"/>
  <c r="K982" i="5"/>
  <c r="L982" i="5"/>
  <c r="M982" i="5"/>
  <c r="J982" i="5"/>
  <c r="K976" i="5"/>
  <c r="L976" i="5"/>
  <c r="M976" i="5"/>
  <c r="J976" i="5"/>
  <c r="K970" i="5"/>
  <c r="L970" i="5"/>
  <c r="M970" i="5"/>
  <c r="J970" i="5"/>
  <c r="K964" i="5"/>
  <c r="L964" i="5"/>
  <c r="M964" i="5"/>
  <c r="J964" i="5"/>
  <c r="K958" i="5"/>
  <c r="L958" i="5"/>
  <c r="M958" i="5"/>
  <c r="J958" i="5"/>
  <c r="K952" i="5"/>
  <c r="L952" i="5"/>
  <c r="M952" i="5"/>
  <c r="J952" i="5"/>
  <c r="K946" i="5"/>
  <c r="L946" i="5"/>
  <c r="M946" i="5"/>
  <c r="J946" i="5"/>
  <c r="K940" i="5"/>
  <c r="L940" i="5"/>
  <c r="M940" i="5"/>
  <c r="J940" i="5"/>
  <c r="K934" i="5"/>
  <c r="L934" i="5"/>
  <c r="M934" i="5"/>
  <c r="J934" i="5"/>
  <c r="K928" i="5"/>
  <c r="L928" i="5"/>
  <c r="M928" i="5"/>
  <c r="J928" i="5"/>
  <c r="K922" i="5"/>
  <c r="L922" i="5"/>
  <c r="M922" i="5"/>
  <c r="J922" i="5"/>
  <c r="K916" i="5"/>
  <c r="L916" i="5"/>
  <c r="M916" i="5"/>
  <c r="J916" i="5"/>
  <c r="K910" i="5"/>
  <c r="L910" i="5"/>
  <c r="M910" i="5"/>
  <c r="J910" i="5"/>
  <c r="K904" i="5"/>
  <c r="L904" i="5"/>
  <c r="M904" i="5"/>
  <c r="J904" i="5"/>
  <c r="K898" i="5"/>
  <c r="L898" i="5"/>
  <c r="M898" i="5"/>
  <c r="J898" i="5"/>
  <c r="K892" i="5"/>
  <c r="L892" i="5"/>
  <c r="M892" i="5"/>
  <c r="J892" i="5"/>
  <c r="K886" i="5"/>
  <c r="L886" i="5"/>
  <c r="M886" i="5"/>
  <c r="J886" i="5"/>
  <c r="K880" i="5"/>
  <c r="L880" i="5"/>
  <c r="M880" i="5"/>
  <c r="J880" i="5"/>
  <c r="K874" i="5"/>
  <c r="L874" i="5"/>
  <c r="M874" i="5"/>
  <c r="J874" i="5"/>
  <c r="K868" i="5"/>
  <c r="L868" i="5"/>
  <c r="M868" i="5"/>
  <c r="J868" i="5"/>
  <c r="K862" i="5"/>
  <c r="L862" i="5"/>
  <c r="M862" i="5"/>
  <c r="J862" i="5"/>
  <c r="K856" i="5"/>
  <c r="L856" i="5"/>
  <c r="M856" i="5"/>
  <c r="J856" i="5"/>
  <c r="K850" i="5"/>
  <c r="L850" i="5"/>
  <c r="M850" i="5"/>
  <c r="J850" i="5"/>
  <c r="K844" i="5"/>
  <c r="L844" i="5"/>
  <c r="M844" i="5"/>
  <c r="J844" i="5"/>
  <c r="K838" i="5"/>
  <c r="L838" i="5"/>
  <c r="M838" i="5"/>
  <c r="J838" i="5"/>
  <c r="K832" i="5"/>
  <c r="L832" i="5"/>
  <c r="M832" i="5"/>
  <c r="J832" i="5"/>
  <c r="K826" i="5"/>
  <c r="L826" i="5"/>
  <c r="M826" i="5"/>
  <c r="J826" i="5"/>
  <c r="K820" i="5"/>
  <c r="L820" i="5"/>
  <c r="M820" i="5"/>
  <c r="J820" i="5"/>
  <c r="K814" i="5"/>
  <c r="L814" i="5"/>
  <c r="M814" i="5"/>
  <c r="J814" i="5"/>
  <c r="K808" i="5"/>
  <c r="L808" i="5"/>
  <c r="M808" i="5"/>
  <c r="J808" i="5"/>
  <c r="K802" i="5"/>
  <c r="L802" i="5"/>
  <c r="M802" i="5"/>
  <c r="J802" i="5"/>
  <c r="K796" i="5"/>
  <c r="L796" i="5"/>
  <c r="M796" i="5"/>
  <c r="J796" i="5"/>
  <c r="K790" i="5"/>
  <c r="L790" i="5"/>
  <c r="M790" i="5"/>
  <c r="J790" i="5"/>
  <c r="K784" i="5"/>
  <c r="L784" i="5"/>
  <c r="M784" i="5"/>
  <c r="J784" i="5"/>
  <c r="K778" i="5"/>
  <c r="L778" i="5"/>
  <c r="M778" i="5"/>
  <c r="J778" i="5"/>
  <c r="K772" i="5"/>
  <c r="L772" i="5"/>
  <c r="M772" i="5"/>
  <c r="J772" i="5"/>
  <c r="K766" i="5"/>
  <c r="L766" i="5"/>
  <c r="M766" i="5"/>
  <c r="J766" i="5"/>
  <c r="K760" i="5"/>
  <c r="L760" i="5"/>
  <c r="M760" i="5"/>
  <c r="J760" i="5"/>
  <c r="K754" i="5"/>
  <c r="L754" i="5"/>
  <c r="M754" i="5"/>
  <c r="J754" i="5"/>
  <c r="K748" i="5"/>
  <c r="L748" i="5"/>
  <c r="M748" i="5"/>
  <c r="J748" i="5"/>
  <c r="K742" i="5"/>
  <c r="L742" i="5"/>
  <c r="M742" i="5"/>
  <c r="J742" i="5"/>
  <c r="K736" i="5"/>
  <c r="L736" i="5"/>
  <c r="M736" i="5"/>
  <c r="J736" i="5"/>
  <c r="K730" i="5"/>
  <c r="L730" i="5"/>
  <c r="M730" i="5"/>
  <c r="J730" i="5"/>
  <c r="K724" i="5"/>
  <c r="L724" i="5"/>
  <c r="M724" i="5"/>
  <c r="J724" i="5"/>
  <c r="K718" i="5"/>
  <c r="L718" i="5"/>
  <c r="M718" i="5"/>
  <c r="J718" i="5"/>
  <c r="K712" i="5"/>
  <c r="L712" i="5"/>
  <c r="M712" i="5"/>
  <c r="J712" i="5"/>
  <c r="K706" i="5"/>
  <c r="L706" i="5"/>
  <c r="M706" i="5"/>
  <c r="J706" i="5"/>
  <c r="K700" i="5"/>
  <c r="L700" i="5"/>
  <c r="M700" i="5"/>
  <c r="J700" i="5"/>
  <c r="K694" i="5"/>
  <c r="L694" i="5"/>
  <c r="M694" i="5"/>
  <c r="J694" i="5"/>
  <c r="K688" i="5"/>
  <c r="L688" i="5"/>
  <c r="M688" i="5"/>
  <c r="J688" i="5"/>
  <c r="K682" i="5"/>
  <c r="L682" i="5"/>
  <c r="M682" i="5"/>
  <c r="J682" i="5"/>
  <c r="K676" i="5"/>
  <c r="L676" i="5"/>
  <c r="M676" i="5"/>
  <c r="J676" i="5"/>
  <c r="K670" i="5"/>
  <c r="L670" i="5"/>
  <c r="M670" i="5"/>
  <c r="J670" i="5"/>
  <c r="K664" i="5"/>
  <c r="L664" i="5"/>
  <c r="M664" i="5"/>
  <c r="J664" i="5"/>
  <c r="K658" i="5"/>
  <c r="L658" i="5"/>
  <c r="M658" i="5"/>
  <c r="J658" i="5"/>
  <c r="K652" i="5"/>
  <c r="L652" i="5"/>
  <c r="M652" i="5"/>
  <c r="J652" i="5"/>
  <c r="K646" i="5"/>
  <c r="L646" i="5"/>
  <c r="M646" i="5"/>
  <c r="J646" i="5"/>
  <c r="K640" i="5"/>
  <c r="L640" i="5"/>
  <c r="M640" i="5"/>
  <c r="J640" i="5"/>
  <c r="K634" i="5"/>
  <c r="L634" i="5"/>
  <c r="M634" i="5"/>
  <c r="J634" i="5"/>
  <c r="K628" i="5"/>
  <c r="L628" i="5"/>
  <c r="M628" i="5"/>
  <c r="J628" i="5"/>
  <c r="K622" i="5"/>
  <c r="L622" i="5"/>
  <c r="M622" i="5"/>
  <c r="J622" i="5"/>
  <c r="K616" i="5"/>
  <c r="L616" i="5"/>
  <c r="M616" i="5"/>
  <c r="J616" i="5"/>
  <c r="J610" i="5"/>
  <c r="K610" i="5"/>
  <c r="L610" i="5"/>
  <c r="M610" i="5"/>
  <c r="J604" i="5"/>
  <c r="K604" i="5"/>
  <c r="L604" i="5"/>
  <c r="M604" i="5"/>
  <c r="J598" i="5"/>
  <c r="K598" i="5"/>
  <c r="L598" i="5"/>
  <c r="M598" i="5"/>
  <c r="J592" i="5"/>
  <c r="K592" i="5"/>
  <c r="L592" i="5"/>
  <c r="M592" i="5"/>
  <c r="J586" i="5"/>
  <c r="K586" i="5"/>
  <c r="L586" i="5"/>
  <c r="M586" i="5"/>
  <c r="J580" i="5"/>
  <c r="K580" i="5"/>
  <c r="L580" i="5"/>
  <c r="M580" i="5"/>
  <c r="J574" i="5"/>
  <c r="K574" i="5"/>
  <c r="L574" i="5"/>
  <c r="M574" i="5"/>
  <c r="J568" i="5"/>
  <c r="K568" i="5"/>
  <c r="L568" i="5"/>
  <c r="M568" i="5"/>
  <c r="J562" i="5"/>
  <c r="K562" i="5"/>
  <c r="L562" i="5"/>
  <c r="M562" i="5"/>
  <c r="J556" i="5"/>
  <c r="K556" i="5"/>
  <c r="L556" i="5"/>
  <c r="M556" i="5"/>
  <c r="J550" i="5"/>
  <c r="K550" i="5"/>
  <c r="L550" i="5"/>
  <c r="M550" i="5"/>
  <c r="J544" i="5"/>
  <c r="K544" i="5"/>
  <c r="L544" i="5"/>
  <c r="M544" i="5"/>
  <c r="J538" i="5"/>
  <c r="K538" i="5"/>
  <c r="L538" i="5"/>
  <c r="M538" i="5"/>
  <c r="J532" i="5"/>
  <c r="K532" i="5"/>
  <c r="L532" i="5"/>
  <c r="M532" i="5"/>
  <c r="J526" i="5"/>
  <c r="K526" i="5"/>
  <c r="L526" i="5"/>
  <c r="M526" i="5"/>
  <c r="J520" i="5"/>
  <c r="K520" i="5"/>
  <c r="L520" i="5"/>
  <c r="M520" i="5"/>
  <c r="J514" i="5"/>
  <c r="K514" i="5"/>
  <c r="L514" i="5"/>
  <c r="M514" i="5"/>
  <c r="J508" i="5"/>
  <c r="K508" i="5"/>
  <c r="L508" i="5"/>
  <c r="M508" i="5"/>
  <c r="J502" i="5"/>
  <c r="K502" i="5"/>
  <c r="L502" i="5"/>
  <c r="M502" i="5"/>
  <c r="J496" i="5"/>
  <c r="K496" i="5"/>
  <c r="L496" i="5"/>
  <c r="M496" i="5"/>
  <c r="J490" i="5"/>
  <c r="K490" i="5"/>
  <c r="L490" i="5"/>
  <c r="M490" i="5"/>
  <c r="J484" i="5"/>
  <c r="K484" i="5"/>
  <c r="L484" i="5"/>
  <c r="M484" i="5"/>
  <c r="J478" i="5"/>
  <c r="K478" i="5"/>
  <c r="L478" i="5"/>
  <c r="M478" i="5"/>
  <c r="J472" i="5"/>
  <c r="K472" i="5"/>
  <c r="L472" i="5"/>
  <c r="M472" i="5"/>
  <c r="J466" i="5"/>
  <c r="K466" i="5"/>
  <c r="L466" i="5"/>
  <c r="M466" i="5"/>
  <c r="J460" i="5"/>
  <c r="K460" i="5"/>
  <c r="L460" i="5"/>
  <c r="M460" i="5"/>
  <c r="J454" i="5"/>
  <c r="K454" i="5"/>
  <c r="L454" i="5"/>
  <c r="M454" i="5"/>
  <c r="J448" i="5"/>
  <c r="K448" i="5"/>
  <c r="L448" i="5"/>
  <c r="M448" i="5"/>
  <c r="J442" i="5"/>
  <c r="K442" i="5"/>
  <c r="L442" i="5"/>
  <c r="M442" i="5"/>
  <c r="J436" i="5"/>
  <c r="K436" i="5"/>
  <c r="L436" i="5"/>
  <c r="M436" i="5"/>
  <c r="J430" i="5"/>
  <c r="K430" i="5"/>
  <c r="L430" i="5"/>
  <c r="M430" i="5"/>
  <c r="J424" i="5"/>
  <c r="K424" i="5"/>
  <c r="L424" i="5"/>
  <c r="M424" i="5"/>
  <c r="J418" i="5"/>
  <c r="K418" i="5"/>
  <c r="L418" i="5"/>
  <c r="M418" i="5"/>
  <c r="J412" i="5"/>
  <c r="K412" i="5"/>
  <c r="L412" i="5"/>
  <c r="M412" i="5"/>
  <c r="J406" i="5"/>
  <c r="K406" i="5"/>
  <c r="L406" i="5"/>
  <c r="M406" i="5"/>
  <c r="J400" i="5"/>
  <c r="K400" i="5"/>
  <c r="L400" i="5"/>
  <c r="M400" i="5"/>
  <c r="J394" i="5"/>
  <c r="K394" i="5"/>
  <c r="L394" i="5"/>
  <c r="M394" i="5"/>
  <c r="J388" i="5"/>
  <c r="K388" i="5"/>
  <c r="L388" i="5"/>
  <c r="M388" i="5"/>
  <c r="J382" i="5"/>
  <c r="K382" i="5"/>
  <c r="L382" i="5"/>
  <c r="M382" i="5"/>
  <c r="J376" i="5"/>
  <c r="K376" i="5"/>
  <c r="L376" i="5"/>
  <c r="M376" i="5"/>
  <c r="J370" i="5"/>
  <c r="K370" i="5"/>
  <c r="L370" i="5"/>
  <c r="M370" i="5"/>
  <c r="J364" i="5"/>
  <c r="K364" i="5"/>
  <c r="L364" i="5"/>
  <c r="M364" i="5"/>
  <c r="J358" i="5"/>
  <c r="L358" i="5"/>
  <c r="M358" i="5"/>
  <c r="K358" i="5"/>
  <c r="J352" i="5"/>
  <c r="L352" i="5"/>
  <c r="M352" i="5"/>
  <c r="K352" i="5"/>
  <c r="J346" i="5"/>
  <c r="L346" i="5"/>
  <c r="M346" i="5"/>
  <c r="K346" i="5"/>
  <c r="J340" i="5"/>
  <c r="L340" i="5"/>
  <c r="M340" i="5"/>
  <c r="K340" i="5"/>
  <c r="J334" i="5"/>
  <c r="L334" i="5"/>
  <c r="M334" i="5"/>
  <c r="K334" i="5"/>
  <c r="J328" i="5"/>
  <c r="L328" i="5"/>
  <c r="M328" i="5"/>
  <c r="K328" i="5"/>
  <c r="J322" i="5"/>
  <c r="L322" i="5"/>
  <c r="M322" i="5"/>
  <c r="K322" i="5"/>
  <c r="J316" i="5"/>
  <c r="L316" i="5"/>
  <c r="M316" i="5"/>
  <c r="K316" i="5"/>
  <c r="J310" i="5"/>
  <c r="L310" i="5"/>
  <c r="M310" i="5"/>
  <c r="K310" i="5"/>
  <c r="J304" i="5"/>
  <c r="L304" i="5"/>
  <c r="M304" i="5"/>
  <c r="K304" i="5"/>
  <c r="J298" i="5"/>
  <c r="L298" i="5"/>
  <c r="M298" i="5"/>
  <c r="K298" i="5"/>
  <c r="J292" i="5"/>
  <c r="L292" i="5"/>
  <c r="M292" i="5"/>
  <c r="K292" i="5"/>
  <c r="J286" i="5"/>
  <c r="L286" i="5"/>
  <c r="M286" i="5"/>
  <c r="K286" i="5"/>
  <c r="J280" i="5"/>
  <c r="L280" i="5"/>
  <c r="M280" i="5"/>
  <c r="K280" i="5"/>
  <c r="J274" i="5"/>
  <c r="K274" i="5"/>
  <c r="L274" i="5"/>
  <c r="M274" i="5"/>
  <c r="J268" i="5"/>
  <c r="K268" i="5"/>
  <c r="L268" i="5"/>
  <c r="M268" i="5"/>
  <c r="J262" i="5"/>
  <c r="K262" i="5"/>
  <c r="L262" i="5"/>
  <c r="M262" i="5"/>
  <c r="J256" i="5"/>
  <c r="K256" i="5"/>
  <c r="L256" i="5"/>
  <c r="M256" i="5"/>
  <c r="J250" i="5"/>
  <c r="K250" i="5"/>
  <c r="L250" i="5"/>
  <c r="M250" i="5"/>
  <c r="J244" i="5"/>
  <c r="K244" i="5"/>
  <c r="L244" i="5"/>
  <c r="M244" i="5"/>
  <c r="J238" i="5"/>
  <c r="K238" i="5"/>
  <c r="L238" i="5"/>
  <c r="M238" i="5"/>
  <c r="J232" i="5"/>
  <c r="K232" i="5"/>
  <c r="L232" i="5"/>
  <c r="M232" i="5"/>
  <c r="J226" i="5"/>
  <c r="K226" i="5"/>
  <c r="L226" i="5"/>
  <c r="M226" i="5"/>
  <c r="J220" i="5"/>
  <c r="K220" i="5"/>
  <c r="L220" i="5"/>
  <c r="M220" i="5"/>
  <c r="J214" i="5"/>
  <c r="K214" i="5"/>
  <c r="L214" i="5"/>
  <c r="M214" i="5"/>
  <c r="J208" i="5"/>
  <c r="K208" i="5"/>
  <c r="L208" i="5"/>
  <c r="M208" i="5"/>
  <c r="J202" i="5"/>
  <c r="K202" i="5"/>
  <c r="L202" i="5"/>
  <c r="M202" i="5"/>
  <c r="J196" i="5"/>
  <c r="K196" i="5"/>
  <c r="L196" i="5"/>
  <c r="M196" i="5"/>
  <c r="J190" i="5"/>
  <c r="K190" i="5"/>
  <c r="L190" i="5"/>
  <c r="M190" i="5"/>
  <c r="J184" i="5"/>
  <c r="K184" i="5"/>
  <c r="L184" i="5"/>
  <c r="M184" i="5"/>
  <c r="J178" i="5"/>
  <c r="K178" i="5"/>
  <c r="L178" i="5"/>
  <c r="M178" i="5"/>
  <c r="J172" i="5"/>
  <c r="K172" i="5"/>
  <c r="L172" i="5"/>
  <c r="M172" i="5"/>
  <c r="J166" i="5"/>
  <c r="K166" i="5"/>
  <c r="L166" i="5"/>
  <c r="M166" i="5"/>
  <c r="J160" i="5"/>
  <c r="K160" i="5"/>
  <c r="L160" i="5"/>
  <c r="M160" i="5"/>
  <c r="J154" i="5"/>
  <c r="K154" i="5"/>
  <c r="L154" i="5"/>
  <c r="M154" i="5"/>
  <c r="J148" i="5"/>
  <c r="K148" i="5"/>
  <c r="L148" i="5"/>
  <c r="M148" i="5"/>
  <c r="J142" i="5"/>
  <c r="K142" i="5"/>
  <c r="L142" i="5"/>
  <c r="M142" i="5"/>
  <c r="J136" i="5"/>
  <c r="K136" i="5"/>
  <c r="L136" i="5"/>
  <c r="M136" i="5"/>
  <c r="J130" i="5"/>
  <c r="K130" i="5"/>
  <c r="L130" i="5"/>
  <c r="M130" i="5"/>
  <c r="J124" i="5"/>
  <c r="K124" i="5"/>
  <c r="L124" i="5"/>
  <c r="M124" i="5"/>
  <c r="J118" i="5"/>
  <c r="K118" i="5"/>
  <c r="L118" i="5"/>
  <c r="M118" i="5"/>
  <c r="J112" i="5"/>
  <c r="K112" i="5"/>
  <c r="L112" i="5"/>
  <c r="M112" i="5"/>
  <c r="J106" i="5"/>
  <c r="K106" i="5"/>
  <c r="L106" i="5"/>
  <c r="M106" i="5"/>
  <c r="J100" i="5"/>
  <c r="K100" i="5"/>
  <c r="L100" i="5"/>
  <c r="M100" i="5"/>
  <c r="J94" i="5"/>
  <c r="K94" i="5"/>
  <c r="L94" i="5"/>
  <c r="M94" i="5"/>
  <c r="J88" i="5"/>
  <c r="K88" i="5"/>
  <c r="L88" i="5"/>
  <c r="M88" i="5"/>
  <c r="J82" i="5"/>
  <c r="K82" i="5"/>
  <c r="L82" i="5"/>
  <c r="M82" i="5"/>
  <c r="J76" i="5"/>
  <c r="K76" i="5"/>
  <c r="L76" i="5"/>
  <c r="M76" i="5"/>
  <c r="J70" i="5"/>
  <c r="K70" i="5"/>
  <c r="L70" i="5"/>
  <c r="M70" i="5"/>
  <c r="J64" i="5"/>
  <c r="K64" i="5"/>
  <c r="L64" i="5"/>
  <c r="M64" i="5"/>
  <c r="J58" i="5"/>
  <c r="K58" i="5"/>
  <c r="L58" i="5"/>
  <c r="M58" i="5"/>
  <c r="J52" i="5"/>
  <c r="K52" i="5"/>
  <c r="L52" i="5"/>
  <c r="M52" i="5"/>
  <c r="J46" i="5"/>
  <c r="K46" i="5"/>
  <c r="L46" i="5"/>
  <c r="M46" i="5"/>
  <c r="J40" i="5"/>
  <c r="K40" i="5"/>
  <c r="L40" i="5"/>
  <c r="M40" i="5"/>
  <c r="J34" i="5"/>
  <c r="K34" i="5"/>
  <c r="L34" i="5"/>
  <c r="M34" i="5"/>
  <c r="J28" i="5"/>
  <c r="K28" i="5"/>
  <c r="L28" i="5"/>
  <c r="M28" i="5"/>
  <c r="J22" i="5"/>
  <c r="K22" i="5"/>
  <c r="L22" i="5"/>
  <c r="M22" i="5"/>
  <c r="J16" i="5"/>
  <c r="K16" i="5"/>
  <c r="L16" i="5"/>
  <c r="M16" i="5"/>
  <c r="K2425" i="5"/>
  <c r="M2421" i="5"/>
  <c r="J2418" i="5"/>
  <c r="L2414" i="5"/>
  <c r="K2407" i="5"/>
  <c r="M2403" i="5"/>
  <c r="J2400" i="5"/>
  <c r="L2396" i="5"/>
  <c r="M2387" i="5"/>
  <c r="J2382" i="5"/>
  <c r="J2376" i="5"/>
  <c r="J2370" i="5"/>
  <c r="J2364" i="5"/>
  <c r="J2358" i="5"/>
  <c r="J2352" i="5"/>
  <c r="J2346" i="5"/>
  <c r="J2340" i="5"/>
  <c r="J2334" i="5"/>
  <c r="J2328" i="5"/>
  <c r="J2322" i="5"/>
  <c r="J2315" i="5"/>
  <c r="M2304" i="5"/>
  <c r="M2292" i="5"/>
  <c r="M2280" i="5"/>
  <c r="M2268" i="5"/>
  <c r="M2256" i="5"/>
  <c r="M2244" i="5"/>
  <c r="M2232" i="5"/>
  <c r="M2220" i="5"/>
  <c r="M2208" i="5"/>
  <c r="M2196" i="5"/>
  <c r="M2184" i="5"/>
  <c r="M2443" i="5"/>
  <c r="M2440" i="5"/>
  <c r="M2437" i="5"/>
  <c r="M2434" i="5"/>
  <c r="M2431" i="5"/>
  <c r="L2428" i="5"/>
  <c r="J2425" i="5"/>
  <c r="L2421" i="5"/>
  <c r="M2417" i="5"/>
  <c r="K2414" i="5"/>
  <c r="L2410" i="5"/>
  <c r="J2407" i="5"/>
  <c r="L2403" i="5"/>
  <c r="M2399" i="5"/>
  <c r="K2396" i="5"/>
  <c r="K2392" i="5"/>
  <c r="L2387" i="5"/>
  <c r="M2381" i="5"/>
  <c r="M2375" i="5"/>
  <c r="M2369" i="5"/>
  <c r="M2363" i="5"/>
  <c r="M2357" i="5"/>
  <c r="M2351" i="5"/>
  <c r="M2345" i="5"/>
  <c r="M2339" i="5"/>
  <c r="M2333" i="5"/>
  <c r="M2327" i="5"/>
  <c r="M2321" i="5"/>
  <c r="J2304" i="5"/>
  <c r="J2292" i="5"/>
  <c r="J2280" i="5"/>
  <c r="J2268" i="5"/>
  <c r="J2256" i="5"/>
  <c r="J2244" i="5"/>
  <c r="J2232" i="5"/>
  <c r="J2220" i="5"/>
  <c r="J2208" i="5"/>
  <c r="J2196" i="5"/>
  <c r="J2184" i="5"/>
  <c r="K2379" i="5"/>
  <c r="L2379" i="5"/>
  <c r="K2373" i="5"/>
  <c r="L2373" i="5"/>
  <c r="K2367" i="5"/>
  <c r="L2367" i="5"/>
  <c r="K2361" i="5"/>
  <c r="L2361" i="5"/>
  <c r="K2355" i="5"/>
  <c r="L2355" i="5"/>
  <c r="K2349" i="5"/>
  <c r="L2349" i="5"/>
  <c r="K2343" i="5"/>
  <c r="L2343" i="5"/>
  <c r="K2337" i="5"/>
  <c r="L2337" i="5"/>
  <c r="K2331" i="5"/>
  <c r="L2331" i="5"/>
  <c r="K2325" i="5"/>
  <c r="L2325" i="5"/>
  <c r="K2319" i="5"/>
  <c r="L2319" i="5"/>
  <c r="K2313" i="5"/>
  <c r="L2313" i="5"/>
  <c r="K2307" i="5"/>
  <c r="L2307" i="5"/>
  <c r="K2301" i="5"/>
  <c r="L2301" i="5"/>
  <c r="K2295" i="5"/>
  <c r="L2295" i="5"/>
  <c r="K2289" i="5"/>
  <c r="L2289" i="5"/>
  <c r="K2283" i="5"/>
  <c r="L2283" i="5"/>
  <c r="K2277" i="5"/>
  <c r="L2277" i="5"/>
  <c r="K2271" i="5"/>
  <c r="L2271" i="5"/>
  <c r="K2265" i="5"/>
  <c r="L2265" i="5"/>
  <c r="K2259" i="5"/>
  <c r="L2259" i="5"/>
  <c r="K2253" i="5"/>
  <c r="L2253" i="5"/>
  <c r="K2247" i="5"/>
  <c r="L2247" i="5"/>
  <c r="K2241" i="5"/>
  <c r="L2241" i="5"/>
  <c r="K2235" i="5"/>
  <c r="L2235" i="5"/>
  <c r="K2229" i="5"/>
  <c r="L2229" i="5"/>
  <c r="K2223" i="5"/>
  <c r="L2223" i="5"/>
  <c r="K2217" i="5"/>
  <c r="L2217" i="5"/>
  <c r="K2211" i="5"/>
  <c r="L2211" i="5"/>
  <c r="K2205" i="5"/>
  <c r="L2205" i="5"/>
  <c r="K2199" i="5"/>
  <c r="L2199" i="5"/>
  <c r="K2193" i="5"/>
  <c r="L2193" i="5"/>
  <c r="K2187" i="5"/>
  <c r="L2187" i="5"/>
  <c r="K2181" i="5"/>
  <c r="L2181" i="5"/>
  <c r="J2181" i="5"/>
  <c r="K2175" i="5"/>
  <c r="L2175" i="5"/>
  <c r="M2175" i="5"/>
  <c r="J2175" i="5"/>
  <c r="K2169" i="5"/>
  <c r="L2169" i="5"/>
  <c r="M2169" i="5"/>
  <c r="J2169" i="5"/>
  <c r="K2163" i="5"/>
  <c r="L2163" i="5"/>
  <c r="M2163" i="5"/>
  <c r="J2163" i="5"/>
  <c r="K2157" i="5"/>
  <c r="L2157" i="5"/>
  <c r="M2157" i="5"/>
  <c r="J2157" i="5"/>
  <c r="K2151" i="5"/>
  <c r="L2151" i="5"/>
  <c r="M2151" i="5"/>
  <c r="J2151" i="5"/>
  <c r="K2145" i="5"/>
  <c r="L2145" i="5"/>
  <c r="M2145" i="5"/>
  <c r="J2145" i="5"/>
  <c r="K2139" i="5"/>
  <c r="L2139" i="5"/>
  <c r="M2139" i="5"/>
  <c r="J2139" i="5"/>
  <c r="K2133" i="5"/>
  <c r="L2133" i="5"/>
  <c r="M2133" i="5"/>
  <c r="J2133" i="5"/>
  <c r="K2127" i="5"/>
  <c r="L2127" i="5"/>
  <c r="M2127" i="5"/>
  <c r="J2127" i="5"/>
  <c r="K2121" i="5"/>
  <c r="L2121" i="5"/>
  <c r="M2121" i="5"/>
  <c r="J2121" i="5"/>
  <c r="K2115" i="5"/>
  <c r="L2115" i="5"/>
  <c r="M2115" i="5"/>
  <c r="J2115" i="5"/>
  <c r="K2109" i="5"/>
  <c r="L2109" i="5"/>
  <c r="M2109" i="5"/>
  <c r="J2109" i="5"/>
  <c r="K2103" i="5"/>
  <c r="L2103" i="5"/>
  <c r="M2103" i="5"/>
  <c r="J2103" i="5"/>
  <c r="K2097" i="5"/>
  <c r="L2097" i="5"/>
  <c r="M2097" i="5"/>
  <c r="J2097" i="5"/>
  <c r="K2091" i="5"/>
  <c r="L2091" i="5"/>
  <c r="M2091" i="5"/>
  <c r="J2091" i="5"/>
  <c r="K2085" i="5"/>
  <c r="L2085" i="5"/>
  <c r="M2085" i="5"/>
  <c r="J2085" i="5"/>
  <c r="K2079" i="5"/>
  <c r="L2079" i="5"/>
  <c r="M2079" i="5"/>
  <c r="J2079" i="5"/>
  <c r="K2073" i="5"/>
  <c r="L2073" i="5"/>
  <c r="M2073" i="5"/>
  <c r="J2073" i="5"/>
  <c r="K2067" i="5"/>
  <c r="L2067" i="5"/>
  <c r="M2067" i="5"/>
  <c r="J2067" i="5"/>
  <c r="K2061" i="5"/>
  <c r="L2061" i="5"/>
  <c r="M2061" i="5"/>
  <c r="J2061" i="5"/>
  <c r="K2055" i="5"/>
  <c r="L2055" i="5"/>
  <c r="M2055" i="5"/>
  <c r="J2055" i="5"/>
  <c r="K2049" i="5"/>
  <c r="L2049" i="5"/>
  <c r="M2049" i="5"/>
  <c r="J2049" i="5"/>
  <c r="K2043" i="5"/>
  <c r="L2043" i="5"/>
  <c r="M2043" i="5"/>
  <c r="J2043" i="5"/>
  <c r="K2037" i="5"/>
  <c r="L2037" i="5"/>
  <c r="M2037" i="5"/>
  <c r="J2037" i="5"/>
  <c r="K2031" i="5"/>
  <c r="L2031" i="5"/>
  <c r="M2031" i="5"/>
  <c r="J2031" i="5"/>
  <c r="K2025" i="5"/>
  <c r="L2025" i="5"/>
  <c r="M2025" i="5"/>
  <c r="J2025" i="5"/>
  <c r="K2019" i="5"/>
  <c r="L2019" i="5"/>
  <c r="M2019" i="5"/>
  <c r="J2019" i="5"/>
  <c r="K2013" i="5"/>
  <c r="L2013" i="5"/>
  <c r="M2013" i="5"/>
  <c r="J2013" i="5"/>
  <c r="K2007" i="5"/>
  <c r="L2007" i="5"/>
  <c r="M2007" i="5"/>
  <c r="J2007" i="5"/>
  <c r="K2001" i="5"/>
  <c r="L2001" i="5"/>
  <c r="M2001" i="5"/>
  <c r="J2001" i="5"/>
  <c r="K1995" i="5"/>
  <c r="L1995" i="5"/>
  <c r="M1995" i="5"/>
  <c r="J1995" i="5"/>
  <c r="K1989" i="5"/>
  <c r="L1989" i="5"/>
  <c r="M1989" i="5"/>
  <c r="J1989" i="5"/>
  <c r="K1983" i="5"/>
  <c r="L1983" i="5"/>
  <c r="M1983" i="5"/>
  <c r="J1983" i="5"/>
  <c r="K1977" i="5"/>
  <c r="L1977" i="5"/>
  <c r="M1977" i="5"/>
  <c r="J1977" i="5"/>
  <c r="K1971" i="5"/>
  <c r="L1971" i="5"/>
  <c r="M1971" i="5"/>
  <c r="J1971" i="5"/>
  <c r="K1965" i="5"/>
  <c r="L1965" i="5"/>
  <c r="M1965" i="5"/>
  <c r="J1965" i="5"/>
  <c r="K1959" i="5"/>
  <c r="L1959" i="5"/>
  <c r="M1959" i="5"/>
  <c r="J1959" i="5"/>
  <c r="K1953" i="5"/>
  <c r="L1953" i="5"/>
  <c r="M1953" i="5"/>
  <c r="J1953" i="5"/>
  <c r="K1947" i="5"/>
  <c r="L1947" i="5"/>
  <c r="M1947" i="5"/>
  <c r="J1947" i="5"/>
  <c r="K1941" i="5"/>
  <c r="L1941" i="5"/>
  <c r="M1941" i="5"/>
  <c r="J1941" i="5"/>
  <c r="K1935" i="5"/>
  <c r="L1935" i="5"/>
  <c r="M1935" i="5"/>
  <c r="J1935" i="5"/>
  <c r="K1929" i="5"/>
  <c r="L1929" i="5"/>
  <c r="M1929" i="5"/>
  <c r="J1929" i="5"/>
  <c r="K1923" i="5"/>
  <c r="L1923" i="5"/>
  <c r="M1923" i="5"/>
  <c r="J1923" i="5"/>
  <c r="K1917" i="5"/>
  <c r="L1917" i="5"/>
  <c r="M1917" i="5"/>
  <c r="J1917" i="5"/>
  <c r="K1911" i="5"/>
  <c r="L1911" i="5"/>
  <c r="M1911" i="5"/>
  <c r="J1911" i="5"/>
  <c r="K1905" i="5"/>
  <c r="L1905" i="5"/>
  <c r="M1905" i="5"/>
  <c r="J1905" i="5"/>
  <c r="K1899" i="5"/>
  <c r="L1899" i="5"/>
  <c r="M1899" i="5"/>
  <c r="J1899" i="5"/>
  <c r="K1893" i="5"/>
  <c r="L1893" i="5"/>
  <c r="M1893" i="5"/>
  <c r="J1893" i="5"/>
  <c r="K1887" i="5"/>
  <c r="L1887" i="5"/>
  <c r="M1887" i="5"/>
  <c r="J1887" i="5"/>
  <c r="K1881" i="5"/>
  <c r="L1881" i="5"/>
  <c r="M1881" i="5"/>
  <c r="J1881" i="5"/>
  <c r="K1875" i="5"/>
  <c r="L1875" i="5"/>
  <c r="M1875" i="5"/>
  <c r="J1875" i="5"/>
  <c r="K1869" i="5"/>
  <c r="L1869" i="5"/>
  <c r="M1869" i="5"/>
  <c r="J1869" i="5"/>
  <c r="K1863" i="5"/>
  <c r="L1863" i="5"/>
  <c r="M1863" i="5"/>
  <c r="J1863" i="5"/>
  <c r="K1857" i="5"/>
  <c r="L1857" i="5"/>
  <c r="M1857" i="5"/>
  <c r="J1857" i="5"/>
  <c r="K1851" i="5"/>
  <c r="L1851" i="5"/>
  <c r="M1851" i="5"/>
  <c r="J1851" i="5"/>
  <c r="K1845" i="5"/>
  <c r="L1845" i="5"/>
  <c r="M1845" i="5"/>
  <c r="J1845" i="5"/>
  <c r="K1839" i="5"/>
  <c r="L1839" i="5"/>
  <c r="M1839" i="5"/>
  <c r="J1839" i="5"/>
  <c r="K1833" i="5"/>
  <c r="L1833" i="5"/>
  <c r="M1833" i="5"/>
  <c r="J1833" i="5"/>
  <c r="K1827" i="5"/>
  <c r="L1827" i="5"/>
  <c r="M1827" i="5"/>
  <c r="J1827" i="5"/>
  <c r="K1821" i="5"/>
  <c r="L1821" i="5"/>
  <c r="M1821" i="5"/>
  <c r="J1821" i="5"/>
  <c r="K1815" i="5"/>
  <c r="L1815" i="5"/>
  <c r="M1815" i="5"/>
  <c r="J1815" i="5"/>
  <c r="K1809" i="5"/>
  <c r="L1809" i="5"/>
  <c r="M1809" i="5"/>
  <c r="J1809" i="5"/>
  <c r="K1803" i="5"/>
  <c r="L1803" i="5"/>
  <c r="M1803" i="5"/>
  <c r="J1803" i="5"/>
  <c r="K1797" i="5"/>
  <c r="L1797" i="5"/>
  <c r="M1797" i="5"/>
  <c r="J1797" i="5"/>
  <c r="K1791" i="5"/>
  <c r="L1791" i="5"/>
  <c r="M1791" i="5"/>
  <c r="J1791" i="5"/>
  <c r="K1785" i="5"/>
  <c r="L1785" i="5"/>
  <c r="M1785" i="5"/>
  <c r="J1785" i="5"/>
  <c r="K1779" i="5"/>
  <c r="L1779" i="5"/>
  <c r="M1779" i="5"/>
  <c r="J1779" i="5"/>
  <c r="K1773" i="5"/>
  <c r="L1773" i="5"/>
  <c r="M1773" i="5"/>
  <c r="J1773" i="5"/>
  <c r="K1767" i="5"/>
  <c r="L1767" i="5"/>
  <c r="M1767" i="5"/>
  <c r="J1767" i="5"/>
  <c r="K1761" i="5"/>
  <c r="L1761" i="5"/>
  <c r="M1761" i="5"/>
  <c r="J1761" i="5"/>
  <c r="K1755" i="5"/>
  <c r="L1755" i="5"/>
  <c r="M1755" i="5"/>
  <c r="J1755" i="5"/>
  <c r="K1749" i="5"/>
  <c r="L1749" i="5"/>
  <c r="M1749" i="5"/>
  <c r="J1749" i="5"/>
  <c r="K1743" i="5"/>
  <c r="L1743" i="5"/>
  <c r="M1743" i="5"/>
  <c r="J1743" i="5"/>
  <c r="K1737" i="5"/>
  <c r="L1737" i="5"/>
  <c r="M1737" i="5"/>
  <c r="J1737" i="5"/>
  <c r="J1731" i="5"/>
  <c r="L1731" i="5"/>
  <c r="M1731" i="5"/>
  <c r="K1731" i="5"/>
  <c r="J1725" i="5"/>
  <c r="L1725" i="5"/>
  <c r="M1725" i="5"/>
  <c r="K1725" i="5"/>
  <c r="J1719" i="5"/>
  <c r="L1719" i="5"/>
  <c r="M1719" i="5"/>
  <c r="K1719" i="5"/>
  <c r="J1713" i="5"/>
  <c r="L1713" i="5"/>
  <c r="M1713" i="5"/>
  <c r="K1713" i="5"/>
  <c r="J1707" i="5"/>
  <c r="L1707" i="5"/>
  <c r="M1707" i="5"/>
  <c r="K1707" i="5"/>
  <c r="J1701" i="5"/>
  <c r="L1701" i="5"/>
  <c r="M1701" i="5"/>
  <c r="K1701" i="5"/>
  <c r="J1695" i="5"/>
  <c r="L1695" i="5"/>
  <c r="M1695" i="5"/>
  <c r="K1695" i="5"/>
  <c r="J1689" i="5"/>
  <c r="L1689" i="5"/>
  <c r="M1689" i="5"/>
  <c r="K1689" i="5"/>
  <c r="J1683" i="5"/>
  <c r="L1683" i="5"/>
  <c r="M1683" i="5"/>
  <c r="K1683" i="5"/>
  <c r="J1677" i="5"/>
  <c r="L1677" i="5"/>
  <c r="M1677" i="5"/>
  <c r="K1677" i="5"/>
  <c r="J1671" i="5"/>
  <c r="L1671" i="5"/>
  <c r="M1671" i="5"/>
  <c r="K1671" i="5"/>
  <c r="J1665" i="5"/>
  <c r="L1665" i="5"/>
  <c r="M1665" i="5"/>
  <c r="K1665" i="5"/>
  <c r="J1659" i="5"/>
  <c r="L1659" i="5"/>
  <c r="M1659" i="5"/>
  <c r="K1659" i="5"/>
  <c r="J1653" i="5"/>
  <c r="L1653" i="5"/>
  <c r="M1653" i="5"/>
  <c r="K1653" i="5"/>
  <c r="J1647" i="5"/>
  <c r="L1647" i="5"/>
  <c r="M1647" i="5"/>
  <c r="K1647" i="5"/>
  <c r="J1641" i="5"/>
  <c r="L1641" i="5"/>
  <c r="M1641" i="5"/>
  <c r="K1641" i="5"/>
  <c r="J1635" i="5"/>
  <c r="L1635" i="5"/>
  <c r="M1635" i="5"/>
  <c r="K1635" i="5"/>
  <c r="J1629" i="5"/>
  <c r="L1629" i="5"/>
  <c r="M1629" i="5"/>
  <c r="K1629" i="5"/>
  <c r="J1623" i="5"/>
  <c r="L1623" i="5"/>
  <c r="M1623" i="5"/>
  <c r="K1623" i="5"/>
  <c r="J1617" i="5"/>
  <c r="L1617" i="5"/>
  <c r="M1617" i="5"/>
  <c r="K1617" i="5"/>
  <c r="J1611" i="5"/>
  <c r="L1611" i="5"/>
  <c r="M1611" i="5"/>
  <c r="K1611" i="5"/>
  <c r="J1605" i="5"/>
  <c r="L1605" i="5"/>
  <c r="M1605" i="5"/>
  <c r="K1605" i="5"/>
  <c r="J1599" i="5"/>
  <c r="L1599" i="5"/>
  <c r="M1599" i="5"/>
  <c r="K1599" i="5"/>
  <c r="J1593" i="5"/>
  <c r="L1593" i="5"/>
  <c r="M1593" i="5"/>
  <c r="K1593" i="5"/>
  <c r="J1587" i="5"/>
  <c r="L1587" i="5"/>
  <c r="M1587" i="5"/>
  <c r="K1587" i="5"/>
  <c r="J1581" i="5"/>
  <c r="L1581" i="5"/>
  <c r="M1581" i="5"/>
  <c r="K1581" i="5"/>
  <c r="J1575" i="5"/>
  <c r="L1575" i="5"/>
  <c r="M1575" i="5"/>
  <c r="K1575" i="5"/>
  <c r="J1569" i="5"/>
  <c r="L1569" i="5"/>
  <c r="M1569" i="5"/>
  <c r="K1569" i="5"/>
  <c r="J1563" i="5"/>
  <c r="L1563" i="5"/>
  <c r="M1563" i="5"/>
  <c r="K1563" i="5"/>
  <c r="J1557" i="5"/>
  <c r="L1557" i="5"/>
  <c r="M1557" i="5"/>
  <c r="K1557" i="5"/>
  <c r="J1551" i="5"/>
  <c r="K1551" i="5"/>
  <c r="L1551" i="5"/>
  <c r="M1551" i="5"/>
  <c r="J1545" i="5"/>
  <c r="K1545" i="5"/>
  <c r="L1545" i="5"/>
  <c r="M1545" i="5"/>
  <c r="J1539" i="5"/>
  <c r="K1539" i="5"/>
  <c r="L1539" i="5"/>
  <c r="M1539" i="5"/>
  <c r="J1533" i="5"/>
  <c r="K1533" i="5"/>
  <c r="L1533" i="5"/>
  <c r="M1533" i="5"/>
  <c r="J1527" i="5"/>
  <c r="K1527" i="5"/>
  <c r="L1527" i="5"/>
  <c r="M1527" i="5"/>
  <c r="J1521" i="5"/>
  <c r="K1521" i="5"/>
  <c r="L1521" i="5"/>
  <c r="M1521" i="5"/>
  <c r="J1515" i="5"/>
  <c r="K1515" i="5"/>
  <c r="L1515" i="5"/>
  <c r="M1515" i="5"/>
  <c r="J1509" i="5"/>
  <c r="K1509" i="5"/>
  <c r="L1509" i="5"/>
  <c r="M1509" i="5"/>
  <c r="J1503" i="5"/>
  <c r="K1503" i="5"/>
  <c r="L1503" i="5"/>
  <c r="M1503" i="5"/>
  <c r="J1497" i="5"/>
  <c r="K1497" i="5"/>
  <c r="L1497" i="5"/>
  <c r="M1497" i="5"/>
  <c r="J1491" i="5"/>
  <c r="K1491" i="5"/>
  <c r="L1491" i="5"/>
  <c r="M1491" i="5"/>
  <c r="J1485" i="5"/>
  <c r="K1485" i="5"/>
  <c r="L1485" i="5"/>
  <c r="M1485" i="5"/>
  <c r="J1479" i="5"/>
  <c r="K1479" i="5"/>
  <c r="L1479" i="5"/>
  <c r="M1479" i="5"/>
  <c r="J1473" i="5"/>
  <c r="K1473" i="5"/>
  <c r="L1473" i="5"/>
  <c r="M1473" i="5"/>
  <c r="J1467" i="5"/>
  <c r="K1467" i="5"/>
  <c r="L1467" i="5"/>
  <c r="M1467" i="5"/>
  <c r="J1461" i="5"/>
  <c r="K1461" i="5"/>
  <c r="L1461" i="5"/>
  <c r="M1461" i="5"/>
  <c r="J1455" i="5"/>
  <c r="K1455" i="5"/>
  <c r="L1455" i="5"/>
  <c r="M1455" i="5"/>
  <c r="J1449" i="5"/>
  <c r="K1449" i="5"/>
  <c r="L1449" i="5"/>
  <c r="M1449" i="5"/>
  <c r="J1443" i="5"/>
  <c r="K1443" i="5"/>
  <c r="L1443" i="5"/>
  <c r="M1443" i="5"/>
  <c r="K1437" i="5"/>
  <c r="M1437" i="5"/>
  <c r="J1437" i="5"/>
  <c r="L1437" i="5"/>
  <c r="K1431" i="5"/>
  <c r="M1431" i="5"/>
  <c r="J1431" i="5"/>
  <c r="L1431" i="5"/>
  <c r="K1425" i="5"/>
  <c r="M1425" i="5"/>
  <c r="J1425" i="5"/>
  <c r="L1425" i="5"/>
  <c r="K1419" i="5"/>
  <c r="M1419" i="5"/>
  <c r="J1419" i="5"/>
  <c r="L1419" i="5"/>
  <c r="K1413" i="5"/>
  <c r="M1413" i="5"/>
  <c r="J1413" i="5"/>
  <c r="L1413" i="5"/>
  <c r="J1407" i="5"/>
  <c r="K1407" i="5"/>
  <c r="M1407" i="5"/>
  <c r="L1407" i="5"/>
  <c r="J1401" i="5"/>
  <c r="K1401" i="5"/>
  <c r="M1401" i="5"/>
  <c r="L1401" i="5"/>
  <c r="J1395" i="5"/>
  <c r="K1395" i="5"/>
  <c r="M1395" i="5"/>
  <c r="L1395" i="5"/>
  <c r="J1389" i="5"/>
  <c r="K1389" i="5"/>
  <c r="M1389" i="5"/>
  <c r="L1389" i="5"/>
  <c r="J1383" i="5"/>
  <c r="K1383" i="5"/>
  <c r="M1383" i="5"/>
  <c r="L1383" i="5"/>
  <c r="J1377" i="5"/>
  <c r="K1377" i="5"/>
  <c r="M1377" i="5"/>
  <c r="L1377" i="5"/>
  <c r="J1371" i="5"/>
  <c r="K1371" i="5"/>
  <c r="M1371" i="5"/>
  <c r="L1371" i="5"/>
  <c r="J1365" i="5"/>
  <c r="K1365" i="5"/>
  <c r="M1365" i="5"/>
  <c r="L1365" i="5"/>
  <c r="J1359" i="5"/>
  <c r="K1359" i="5"/>
  <c r="M1359" i="5"/>
  <c r="L1359" i="5"/>
  <c r="J1353" i="5"/>
  <c r="K1353" i="5"/>
  <c r="M1353" i="5"/>
  <c r="L1353" i="5"/>
  <c r="J1347" i="5"/>
  <c r="K1347" i="5"/>
  <c r="M1347" i="5"/>
  <c r="L1347" i="5"/>
  <c r="J1341" i="5"/>
  <c r="K1341" i="5"/>
  <c r="M1341" i="5"/>
  <c r="L1341" i="5"/>
  <c r="J1335" i="5"/>
  <c r="K1335" i="5"/>
  <c r="M1335" i="5"/>
  <c r="L1335" i="5"/>
  <c r="J1329" i="5"/>
  <c r="K1329" i="5"/>
  <c r="M1329" i="5"/>
  <c r="L1329" i="5"/>
  <c r="J1323" i="5"/>
  <c r="K1323" i="5"/>
  <c r="M1323" i="5"/>
  <c r="L1323" i="5"/>
  <c r="J1317" i="5"/>
  <c r="K1317" i="5"/>
  <c r="M1317" i="5"/>
  <c r="L1317" i="5"/>
  <c r="J1311" i="5"/>
  <c r="K1311" i="5"/>
  <c r="M1311" i="5"/>
  <c r="L1311" i="5"/>
  <c r="J1305" i="5"/>
  <c r="K1305" i="5"/>
  <c r="M1305" i="5"/>
  <c r="L1305" i="5"/>
  <c r="J1299" i="5"/>
  <c r="K1299" i="5"/>
  <c r="M1299" i="5"/>
  <c r="L1299" i="5"/>
  <c r="J1293" i="5"/>
  <c r="K1293" i="5"/>
  <c r="M1293" i="5"/>
  <c r="L1293" i="5"/>
  <c r="J1287" i="5"/>
  <c r="K1287" i="5"/>
  <c r="M1287" i="5"/>
  <c r="L1287" i="5"/>
  <c r="J1281" i="5"/>
  <c r="K1281" i="5"/>
  <c r="M1281" i="5"/>
  <c r="L1281" i="5"/>
  <c r="J1275" i="5"/>
  <c r="K1275" i="5"/>
  <c r="M1275" i="5"/>
  <c r="L1275" i="5"/>
  <c r="J1269" i="5"/>
  <c r="K1269" i="5"/>
  <c r="L1269" i="5"/>
  <c r="M1269" i="5"/>
  <c r="J1263" i="5"/>
  <c r="K1263" i="5"/>
  <c r="L1263" i="5"/>
  <c r="M1263" i="5"/>
  <c r="J1257" i="5"/>
  <c r="K1257" i="5"/>
  <c r="L1257" i="5"/>
  <c r="M1257" i="5"/>
  <c r="J1251" i="5"/>
  <c r="K1251" i="5"/>
  <c r="L1251" i="5"/>
  <c r="M1251" i="5"/>
  <c r="J1245" i="5"/>
  <c r="K1245" i="5"/>
  <c r="L1245" i="5"/>
  <c r="M1245" i="5"/>
  <c r="J1239" i="5"/>
  <c r="K1239" i="5"/>
  <c r="L1239" i="5"/>
  <c r="M1239" i="5"/>
  <c r="J1233" i="5"/>
  <c r="K1233" i="5"/>
  <c r="L1233" i="5"/>
  <c r="M1233" i="5"/>
  <c r="J1227" i="5"/>
  <c r="K1227" i="5"/>
  <c r="L1227" i="5"/>
  <c r="M1227" i="5"/>
  <c r="J1221" i="5"/>
  <c r="K1221" i="5"/>
  <c r="L1221" i="5"/>
  <c r="M1221" i="5"/>
  <c r="J1215" i="5"/>
  <c r="K1215" i="5"/>
  <c r="L1215" i="5"/>
  <c r="M1215" i="5"/>
  <c r="J1209" i="5"/>
  <c r="K1209" i="5"/>
  <c r="L1209" i="5"/>
  <c r="M1209" i="5"/>
  <c r="J1203" i="5"/>
  <c r="K1203" i="5"/>
  <c r="L1203" i="5"/>
  <c r="M1203" i="5"/>
  <c r="J1197" i="5"/>
  <c r="K1197" i="5"/>
  <c r="L1197" i="5"/>
  <c r="M1197" i="5"/>
  <c r="J1191" i="5"/>
  <c r="K1191" i="5"/>
  <c r="L1191" i="5"/>
  <c r="M1191" i="5"/>
  <c r="J1185" i="5"/>
  <c r="K1185" i="5"/>
  <c r="L1185" i="5"/>
  <c r="M1185" i="5"/>
  <c r="J1179" i="5"/>
  <c r="K1179" i="5"/>
  <c r="L1179" i="5"/>
  <c r="M1179" i="5"/>
  <c r="J1173" i="5"/>
  <c r="K1173" i="5"/>
  <c r="L1173" i="5"/>
  <c r="M1173" i="5"/>
  <c r="J1167" i="5"/>
  <c r="K1167" i="5"/>
  <c r="L1167" i="5"/>
  <c r="M1167" i="5"/>
  <c r="J1161" i="5"/>
  <c r="K1161" i="5"/>
  <c r="L1161" i="5"/>
  <c r="M1161" i="5"/>
  <c r="J1155" i="5"/>
  <c r="K1155" i="5"/>
  <c r="L1155" i="5"/>
  <c r="M1155" i="5"/>
  <c r="J1149" i="5"/>
  <c r="K1149" i="5"/>
  <c r="L1149" i="5"/>
  <c r="M1149" i="5"/>
  <c r="J1143" i="5"/>
  <c r="K1143" i="5"/>
  <c r="L1143" i="5"/>
  <c r="M1143" i="5"/>
  <c r="J1137" i="5"/>
  <c r="K1137" i="5"/>
  <c r="L1137" i="5"/>
  <c r="M1137" i="5"/>
  <c r="J1131" i="5"/>
  <c r="K1131" i="5"/>
  <c r="L1131" i="5"/>
  <c r="M1131" i="5"/>
  <c r="J1125" i="5"/>
  <c r="K1125" i="5"/>
  <c r="L1125" i="5"/>
  <c r="M1125" i="5"/>
  <c r="J1119" i="5"/>
  <c r="K1119" i="5"/>
  <c r="L1119" i="5"/>
  <c r="M1119" i="5"/>
  <c r="J1113" i="5"/>
  <c r="K1113" i="5"/>
  <c r="L1113" i="5"/>
  <c r="M1113" i="5"/>
  <c r="J1107" i="5"/>
  <c r="K1107" i="5"/>
  <c r="L1107" i="5"/>
  <c r="M1107" i="5"/>
  <c r="J1101" i="5"/>
  <c r="K1101" i="5"/>
  <c r="L1101" i="5"/>
  <c r="M1101" i="5"/>
  <c r="J1095" i="5"/>
  <c r="K1095" i="5"/>
  <c r="L1095" i="5"/>
  <c r="M1095" i="5"/>
  <c r="J1089" i="5"/>
  <c r="K1089" i="5"/>
  <c r="L1089" i="5"/>
  <c r="M1089" i="5"/>
  <c r="J1083" i="5"/>
  <c r="K1083" i="5"/>
  <c r="L1083" i="5"/>
  <c r="M1083" i="5"/>
  <c r="J1077" i="5"/>
  <c r="K1077" i="5"/>
  <c r="L1077" i="5"/>
  <c r="M1077" i="5"/>
  <c r="J1071" i="5"/>
  <c r="K1071" i="5"/>
  <c r="L1071" i="5"/>
  <c r="M1071" i="5"/>
  <c r="J1065" i="5"/>
  <c r="K1065" i="5"/>
  <c r="L1065" i="5"/>
  <c r="M1065" i="5"/>
  <c r="J1059" i="5"/>
  <c r="K1059" i="5"/>
  <c r="L1059" i="5"/>
  <c r="M1059" i="5"/>
  <c r="J1053" i="5"/>
  <c r="K1053" i="5"/>
  <c r="L1053" i="5"/>
  <c r="M1053" i="5"/>
  <c r="J1047" i="5"/>
  <c r="K1047" i="5"/>
  <c r="L1047" i="5"/>
  <c r="M1047" i="5"/>
  <c r="J1041" i="5"/>
  <c r="K1041" i="5"/>
  <c r="L1041" i="5"/>
  <c r="M1041" i="5"/>
  <c r="J1035" i="5"/>
  <c r="K1035" i="5"/>
  <c r="L1035" i="5"/>
  <c r="M1035" i="5"/>
  <c r="J1029" i="5"/>
  <c r="K1029" i="5"/>
  <c r="L1029" i="5"/>
  <c r="M1029" i="5"/>
  <c r="J1023" i="5"/>
  <c r="K1023" i="5"/>
  <c r="L1023" i="5"/>
  <c r="M1023" i="5"/>
  <c r="J1017" i="5"/>
  <c r="K1017" i="5"/>
  <c r="L1017" i="5"/>
  <c r="M1017" i="5"/>
  <c r="J1011" i="5"/>
  <c r="K1011" i="5"/>
  <c r="L1011" i="5"/>
  <c r="M1011" i="5"/>
  <c r="J1005" i="5"/>
  <c r="K1005" i="5"/>
  <c r="L1005" i="5"/>
  <c r="M1005" i="5"/>
  <c r="J999" i="5"/>
  <c r="K999" i="5"/>
  <c r="L999" i="5"/>
  <c r="M999" i="5"/>
  <c r="J993" i="5"/>
  <c r="K993" i="5"/>
  <c r="L993" i="5"/>
  <c r="M993" i="5"/>
  <c r="J987" i="5"/>
  <c r="K987" i="5"/>
  <c r="L987" i="5"/>
  <c r="M987" i="5"/>
  <c r="J981" i="5"/>
  <c r="K981" i="5"/>
  <c r="L981" i="5"/>
  <c r="M981" i="5"/>
  <c r="J975" i="5"/>
  <c r="K975" i="5"/>
  <c r="L975" i="5"/>
  <c r="M975" i="5"/>
  <c r="J969" i="5"/>
  <c r="K969" i="5"/>
  <c r="L969" i="5"/>
  <c r="M969" i="5"/>
  <c r="J963" i="5"/>
  <c r="K963" i="5"/>
  <c r="L963" i="5"/>
  <c r="M963" i="5"/>
  <c r="J957" i="5"/>
  <c r="K957" i="5"/>
  <c r="L957" i="5"/>
  <c r="M957" i="5"/>
  <c r="J951" i="5"/>
  <c r="K951" i="5"/>
  <c r="L951" i="5"/>
  <c r="M951" i="5"/>
  <c r="J945" i="5"/>
  <c r="K945" i="5"/>
  <c r="L945" i="5"/>
  <c r="M945" i="5"/>
  <c r="J939" i="5"/>
  <c r="K939" i="5"/>
  <c r="L939" i="5"/>
  <c r="M939" i="5"/>
  <c r="J933" i="5"/>
  <c r="K933" i="5"/>
  <c r="L933" i="5"/>
  <c r="M933" i="5"/>
  <c r="J927" i="5"/>
  <c r="K927" i="5"/>
  <c r="L927" i="5"/>
  <c r="M927" i="5"/>
  <c r="J921" i="5"/>
  <c r="K921" i="5"/>
  <c r="L921" i="5"/>
  <c r="M921" i="5"/>
  <c r="J915" i="5"/>
  <c r="K915" i="5"/>
  <c r="L915" i="5"/>
  <c r="M915" i="5"/>
  <c r="J909" i="5"/>
  <c r="K909" i="5"/>
  <c r="L909" i="5"/>
  <c r="M909" i="5"/>
  <c r="J903" i="5"/>
  <c r="K903" i="5"/>
  <c r="L903" i="5"/>
  <c r="M903" i="5"/>
  <c r="J897" i="5"/>
  <c r="K897" i="5"/>
  <c r="L897" i="5"/>
  <c r="M897" i="5"/>
  <c r="J891" i="5"/>
  <c r="K891" i="5"/>
  <c r="L891" i="5"/>
  <c r="M891" i="5"/>
  <c r="J885" i="5"/>
  <c r="K885" i="5"/>
  <c r="L885" i="5"/>
  <c r="M885" i="5"/>
  <c r="J879" i="5"/>
  <c r="K879" i="5"/>
  <c r="L879" i="5"/>
  <c r="M879" i="5"/>
  <c r="J873" i="5"/>
  <c r="K873" i="5"/>
  <c r="L873" i="5"/>
  <c r="M873" i="5"/>
  <c r="J867" i="5"/>
  <c r="K867" i="5"/>
  <c r="L867" i="5"/>
  <c r="M867" i="5"/>
  <c r="J861" i="5"/>
  <c r="K861" i="5"/>
  <c r="L861" i="5"/>
  <c r="M861" i="5"/>
  <c r="K855" i="5"/>
  <c r="M855" i="5"/>
  <c r="J855" i="5"/>
  <c r="L855" i="5"/>
  <c r="K849" i="5"/>
  <c r="M849" i="5"/>
  <c r="J849" i="5"/>
  <c r="L849" i="5"/>
  <c r="K843" i="5"/>
  <c r="M843" i="5"/>
  <c r="J843" i="5"/>
  <c r="L843" i="5"/>
  <c r="K837" i="5"/>
  <c r="M837" i="5"/>
  <c r="J837" i="5"/>
  <c r="L837" i="5"/>
  <c r="K831" i="5"/>
  <c r="M831" i="5"/>
  <c r="J831" i="5"/>
  <c r="L831" i="5"/>
  <c r="K825" i="5"/>
  <c r="M825" i="5"/>
  <c r="J825" i="5"/>
  <c r="L825" i="5"/>
  <c r="K819" i="5"/>
  <c r="M819" i="5"/>
  <c r="J819" i="5"/>
  <c r="L819" i="5"/>
  <c r="K813" i="5"/>
  <c r="M813" i="5"/>
  <c r="J813" i="5"/>
  <c r="L813" i="5"/>
  <c r="K807" i="5"/>
  <c r="M807" i="5"/>
  <c r="J807" i="5"/>
  <c r="L807" i="5"/>
  <c r="K801" i="5"/>
  <c r="L801" i="5"/>
  <c r="M801" i="5"/>
  <c r="J801" i="5"/>
  <c r="K795" i="5"/>
  <c r="L795" i="5"/>
  <c r="M795" i="5"/>
  <c r="J795" i="5"/>
  <c r="K789" i="5"/>
  <c r="L789" i="5"/>
  <c r="M789" i="5"/>
  <c r="J789" i="5"/>
  <c r="K783" i="5"/>
  <c r="L783" i="5"/>
  <c r="M783" i="5"/>
  <c r="J783" i="5"/>
  <c r="K777" i="5"/>
  <c r="L777" i="5"/>
  <c r="M777" i="5"/>
  <c r="J777" i="5"/>
  <c r="K771" i="5"/>
  <c r="L771" i="5"/>
  <c r="M771" i="5"/>
  <c r="J771" i="5"/>
  <c r="K765" i="5"/>
  <c r="L765" i="5"/>
  <c r="M765" i="5"/>
  <c r="J765" i="5"/>
  <c r="K759" i="5"/>
  <c r="L759" i="5"/>
  <c r="M759" i="5"/>
  <c r="J759" i="5"/>
  <c r="K753" i="5"/>
  <c r="L753" i="5"/>
  <c r="M753" i="5"/>
  <c r="J753" i="5"/>
  <c r="K747" i="5"/>
  <c r="L747" i="5"/>
  <c r="M747" i="5"/>
  <c r="J747" i="5"/>
  <c r="K741" i="5"/>
  <c r="L741" i="5"/>
  <c r="M741" i="5"/>
  <c r="J741" i="5"/>
  <c r="K735" i="5"/>
  <c r="L735" i="5"/>
  <c r="M735" i="5"/>
  <c r="J735" i="5"/>
  <c r="K729" i="5"/>
  <c r="L729" i="5"/>
  <c r="M729" i="5"/>
  <c r="J729" i="5"/>
  <c r="K723" i="5"/>
  <c r="L723" i="5"/>
  <c r="M723" i="5"/>
  <c r="J723" i="5"/>
  <c r="K717" i="5"/>
  <c r="L717" i="5"/>
  <c r="M717" i="5"/>
  <c r="J717" i="5"/>
  <c r="K711" i="5"/>
  <c r="L711" i="5"/>
  <c r="M711" i="5"/>
  <c r="J711" i="5"/>
  <c r="K705" i="5"/>
  <c r="L705" i="5"/>
  <c r="M705" i="5"/>
  <c r="J705" i="5"/>
  <c r="K699" i="5"/>
  <c r="L699" i="5"/>
  <c r="M699" i="5"/>
  <c r="J699" i="5"/>
  <c r="K693" i="5"/>
  <c r="L693" i="5"/>
  <c r="M693" i="5"/>
  <c r="J693" i="5"/>
  <c r="K687" i="5"/>
  <c r="L687" i="5"/>
  <c r="M687" i="5"/>
  <c r="J687" i="5"/>
  <c r="K681" i="5"/>
  <c r="L681" i="5"/>
  <c r="M681" i="5"/>
  <c r="J681" i="5"/>
  <c r="K675" i="5"/>
  <c r="L675" i="5"/>
  <c r="M675" i="5"/>
  <c r="J675" i="5"/>
  <c r="K669" i="5"/>
  <c r="L669" i="5"/>
  <c r="M669" i="5"/>
  <c r="J669" i="5"/>
  <c r="K663" i="5"/>
  <c r="L663" i="5"/>
  <c r="M663" i="5"/>
  <c r="J663" i="5"/>
  <c r="K657" i="5"/>
  <c r="L657" i="5"/>
  <c r="M657" i="5"/>
  <c r="J657" i="5"/>
  <c r="K651" i="5"/>
  <c r="L651" i="5"/>
  <c r="M651" i="5"/>
  <c r="J651" i="5"/>
  <c r="K645" i="5"/>
  <c r="L645" i="5"/>
  <c r="M645" i="5"/>
  <c r="J645" i="5"/>
  <c r="K639" i="5"/>
  <c r="L639" i="5"/>
  <c r="M639" i="5"/>
  <c r="J639" i="5"/>
  <c r="K633" i="5"/>
  <c r="L633" i="5"/>
  <c r="M633" i="5"/>
  <c r="J633" i="5"/>
  <c r="K627" i="5"/>
  <c r="L627" i="5"/>
  <c r="M627" i="5"/>
  <c r="J627" i="5"/>
  <c r="K621" i="5"/>
  <c r="L621" i="5"/>
  <c r="M621" i="5"/>
  <c r="J621" i="5"/>
  <c r="K615" i="5"/>
  <c r="L615" i="5"/>
  <c r="M615" i="5"/>
  <c r="J615" i="5"/>
  <c r="K609" i="5"/>
  <c r="L609" i="5"/>
  <c r="M609" i="5"/>
  <c r="J609" i="5"/>
  <c r="K603" i="5"/>
  <c r="L603" i="5"/>
  <c r="M603" i="5"/>
  <c r="J603" i="5"/>
  <c r="K597" i="5"/>
  <c r="L597" i="5"/>
  <c r="M597" i="5"/>
  <c r="J597" i="5"/>
  <c r="K591" i="5"/>
  <c r="L591" i="5"/>
  <c r="M591" i="5"/>
  <c r="J591" i="5"/>
  <c r="K585" i="5"/>
  <c r="L585" i="5"/>
  <c r="M585" i="5"/>
  <c r="J585" i="5"/>
  <c r="K579" i="5"/>
  <c r="L579" i="5"/>
  <c r="M579" i="5"/>
  <c r="J579" i="5"/>
  <c r="K573" i="5"/>
  <c r="L573" i="5"/>
  <c r="M573" i="5"/>
  <c r="J573" i="5"/>
  <c r="K567" i="5"/>
  <c r="L567" i="5"/>
  <c r="M567" i="5"/>
  <c r="J567" i="5"/>
  <c r="K561" i="5"/>
  <c r="L561" i="5"/>
  <c r="M561" i="5"/>
  <c r="J561" i="5"/>
  <c r="K555" i="5"/>
  <c r="L555" i="5"/>
  <c r="M555" i="5"/>
  <c r="J555" i="5"/>
  <c r="K549" i="5"/>
  <c r="L549" i="5"/>
  <c r="M549" i="5"/>
  <c r="J549" i="5"/>
  <c r="K543" i="5"/>
  <c r="L543" i="5"/>
  <c r="M543" i="5"/>
  <c r="J543" i="5"/>
  <c r="K537" i="5"/>
  <c r="L537" i="5"/>
  <c r="M537" i="5"/>
  <c r="J537" i="5"/>
  <c r="K531" i="5"/>
  <c r="L531" i="5"/>
  <c r="M531" i="5"/>
  <c r="J531" i="5"/>
  <c r="K525" i="5"/>
  <c r="L525" i="5"/>
  <c r="M525" i="5"/>
  <c r="J525" i="5"/>
  <c r="K519" i="5"/>
  <c r="L519" i="5"/>
  <c r="M519" i="5"/>
  <c r="J519" i="5"/>
  <c r="K513" i="5"/>
  <c r="L513" i="5"/>
  <c r="M513" i="5"/>
  <c r="J513" i="5"/>
  <c r="K507" i="5"/>
  <c r="L507" i="5"/>
  <c r="M507" i="5"/>
  <c r="J507" i="5"/>
  <c r="K501" i="5"/>
  <c r="L501" i="5"/>
  <c r="M501" i="5"/>
  <c r="J501" i="5"/>
  <c r="K495" i="5"/>
  <c r="L495" i="5"/>
  <c r="M495" i="5"/>
  <c r="J495" i="5"/>
  <c r="K489" i="5"/>
  <c r="L489" i="5"/>
  <c r="M489" i="5"/>
  <c r="J489" i="5"/>
  <c r="K483" i="5"/>
  <c r="L483" i="5"/>
  <c r="M483" i="5"/>
  <c r="J483" i="5"/>
  <c r="K477" i="5"/>
  <c r="L477" i="5"/>
  <c r="M477" i="5"/>
  <c r="J477" i="5"/>
  <c r="K471" i="5"/>
  <c r="L471" i="5"/>
  <c r="M471" i="5"/>
  <c r="J471" i="5"/>
  <c r="K465" i="5"/>
  <c r="L465" i="5"/>
  <c r="M465" i="5"/>
  <c r="J465" i="5"/>
  <c r="K459" i="5"/>
  <c r="L459" i="5"/>
  <c r="M459" i="5"/>
  <c r="J459" i="5"/>
  <c r="K453" i="5"/>
  <c r="L453" i="5"/>
  <c r="M453" i="5"/>
  <c r="J453" i="5"/>
  <c r="K447" i="5"/>
  <c r="L447" i="5"/>
  <c r="M447" i="5"/>
  <c r="J447" i="5"/>
  <c r="K441" i="5"/>
  <c r="L441" i="5"/>
  <c r="M441" i="5"/>
  <c r="J441" i="5"/>
  <c r="K435" i="5"/>
  <c r="L435" i="5"/>
  <c r="M435" i="5"/>
  <c r="J435" i="5"/>
  <c r="K429" i="5"/>
  <c r="L429" i="5"/>
  <c r="M429" i="5"/>
  <c r="J429" i="5"/>
  <c r="K423" i="5"/>
  <c r="L423" i="5"/>
  <c r="M423" i="5"/>
  <c r="J423" i="5"/>
  <c r="K417" i="5"/>
  <c r="L417" i="5"/>
  <c r="M417" i="5"/>
  <c r="J417" i="5"/>
  <c r="K411" i="5"/>
  <c r="L411" i="5"/>
  <c r="M411" i="5"/>
  <c r="J411" i="5"/>
  <c r="K405" i="5"/>
  <c r="L405" i="5"/>
  <c r="M405" i="5"/>
  <c r="J405" i="5"/>
  <c r="K399" i="5"/>
  <c r="L399" i="5"/>
  <c r="M399" i="5"/>
  <c r="J399" i="5"/>
  <c r="K393" i="5"/>
  <c r="L393" i="5"/>
  <c r="M393" i="5"/>
  <c r="J393" i="5"/>
  <c r="K387" i="5"/>
  <c r="L387" i="5"/>
  <c r="M387" i="5"/>
  <c r="J387" i="5"/>
  <c r="K381" i="5"/>
  <c r="L381" i="5"/>
  <c r="M381" i="5"/>
  <c r="J381" i="5"/>
  <c r="K375" i="5"/>
  <c r="L375" i="5"/>
  <c r="M375" i="5"/>
  <c r="J375" i="5"/>
  <c r="K369" i="5"/>
  <c r="L369" i="5"/>
  <c r="M369" i="5"/>
  <c r="J369" i="5"/>
  <c r="K363" i="5"/>
  <c r="L363" i="5"/>
  <c r="M363" i="5"/>
  <c r="J363" i="5"/>
  <c r="L357" i="5"/>
  <c r="J357" i="5"/>
  <c r="K357" i="5"/>
  <c r="M357" i="5"/>
  <c r="L351" i="5"/>
  <c r="J351" i="5"/>
  <c r="K351" i="5"/>
  <c r="M351" i="5"/>
  <c r="L345" i="5"/>
  <c r="J345" i="5"/>
  <c r="M345" i="5"/>
  <c r="K345" i="5"/>
  <c r="L339" i="5"/>
  <c r="J339" i="5"/>
  <c r="K339" i="5"/>
  <c r="M339" i="5"/>
  <c r="L333" i="5"/>
  <c r="J333" i="5"/>
  <c r="K333" i="5"/>
  <c r="M333" i="5"/>
  <c r="L327" i="5"/>
  <c r="J327" i="5"/>
  <c r="K327" i="5"/>
  <c r="M327" i="5"/>
  <c r="L321" i="5"/>
  <c r="J321" i="5"/>
  <c r="K321" i="5"/>
  <c r="M321" i="5"/>
  <c r="L315" i="5"/>
  <c r="J315" i="5"/>
  <c r="K315" i="5"/>
  <c r="M315" i="5"/>
  <c r="L309" i="5"/>
  <c r="J309" i="5"/>
  <c r="M309" i="5"/>
  <c r="K309" i="5"/>
  <c r="L303" i="5"/>
  <c r="J303" i="5"/>
  <c r="K303" i="5"/>
  <c r="M303" i="5"/>
  <c r="L297" i="5"/>
  <c r="M297" i="5"/>
  <c r="J297" i="5"/>
  <c r="K297" i="5"/>
  <c r="L291" i="5"/>
  <c r="M291" i="5"/>
  <c r="J291" i="5"/>
  <c r="K291" i="5"/>
  <c r="L285" i="5"/>
  <c r="M285" i="5"/>
  <c r="J285" i="5"/>
  <c r="K285" i="5"/>
  <c r="L279" i="5"/>
  <c r="M279" i="5"/>
  <c r="J279" i="5"/>
  <c r="K279" i="5"/>
  <c r="L273" i="5"/>
  <c r="M273" i="5"/>
  <c r="J273" i="5"/>
  <c r="K273" i="5"/>
  <c r="L267" i="5"/>
  <c r="M267" i="5"/>
  <c r="J267" i="5"/>
  <c r="K267" i="5"/>
  <c r="L261" i="5"/>
  <c r="M261" i="5"/>
  <c r="J261" i="5"/>
  <c r="K261" i="5"/>
  <c r="L255" i="5"/>
  <c r="M255" i="5"/>
  <c r="J255" i="5"/>
  <c r="K255" i="5"/>
  <c r="L249" i="5"/>
  <c r="M249" i="5"/>
  <c r="J249" i="5"/>
  <c r="K249" i="5"/>
  <c r="L243" i="5"/>
  <c r="M243" i="5"/>
  <c r="J243" i="5"/>
  <c r="K243" i="5"/>
  <c r="L237" i="5"/>
  <c r="M237" i="5"/>
  <c r="J237" i="5"/>
  <c r="K237" i="5"/>
  <c r="L231" i="5"/>
  <c r="M231" i="5"/>
  <c r="J231" i="5"/>
  <c r="K231" i="5"/>
  <c r="L225" i="5"/>
  <c r="M225" i="5"/>
  <c r="J225" i="5"/>
  <c r="K225" i="5"/>
  <c r="L219" i="5"/>
  <c r="M219" i="5"/>
  <c r="J219" i="5"/>
  <c r="K219" i="5"/>
  <c r="L213" i="5"/>
  <c r="M213" i="5"/>
  <c r="J213" i="5"/>
  <c r="K213" i="5"/>
  <c r="L207" i="5"/>
  <c r="M207" i="5"/>
  <c r="J207" i="5"/>
  <c r="K207" i="5"/>
  <c r="L201" i="5"/>
  <c r="M201" i="5"/>
  <c r="J201" i="5"/>
  <c r="K201" i="5"/>
  <c r="L195" i="5"/>
  <c r="M195" i="5"/>
  <c r="J195" i="5"/>
  <c r="K195" i="5"/>
  <c r="L189" i="5"/>
  <c r="M189" i="5"/>
  <c r="J189" i="5"/>
  <c r="K189" i="5"/>
  <c r="L183" i="5"/>
  <c r="M183" i="5"/>
  <c r="J183" i="5"/>
  <c r="K183" i="5"/>
  <c r="L177" i="5"/>
  <c r="M177" i="5"/>
  <c r="J177" i="5"/>
  <c r="K177" i="5"/>
  <c r="L171" i="5"/>
  <c r="M171" i="5"/>
  <c r="J171" i="5"/>
  <c r="K171" i="5"/>
  <c r="L165" i="5"/>
  <c r="M165" i="5"/>
  <c r="J165" i="5"/>
  <c r="K165" i="5"/>
  <c r="L159" i="5"/>
  <c r="M159" i="5"/>
  <c r="J159" i="5"/>
  <c r="K159" i="5"/>
  <c r="L153" i="5"/>
  <c r="M153" i="5"/>
  <c r="J153" i="5"/>
  <c r="K153" i="5"/>
  <c r="L147" i="5"/>
  <c r="M147" i="5"/>
  <c r="J147" i="5"/>
  <c r="K147" i="5"/>
  <c r="L141" i="5"/>
  <c r="M141" i="5"/>
  <c r="J141" i="5"/>
  <c r="K141" i="5"/>
  <c r="L135" i="5"/>
  <c r="M135" i="5"/>
  <c r="J135" i="5"/>
  <c r="K135" i="5"/>
  <c r="L129" i="5"/>
  <c r="M129" i="5"/>
  <c r="J129" i="5"/>
  <c r="K129" i="5"/>
  <c r="L123" i="5"/>
  <c r="M123" i="5"/>
  <c r="J123" i="5"/>
  <c r="K123" i="5"/>
  <c r="L117" i="5"/>
  <c r="M117" i="5"/>
  <c r="J117" i="5"/>
  <c r="K117" i="5"/>
  <c r="L111" i="5"/>
  <c r="M111" i="5"/>
  <c r="J111" i="5"/>
  <c r="K111" i="5"/>
  <c r="L105" i="5"/>
  <c r="M105" i="5"/>
  <c r="J105" i="5"/>
  <c r="K105" i="5"/>
  <c r="L99" i="5"/>
  <c r="M99" i="5"/>
  <c r="J99" i="5"/>
  <c r="K99" i="5"/>
  <c r="L93" i="5"/>
  <c r="M93" i="5"/>
  <c r="J93" i="5"/>
  <c r="K93" i="5"/>
  <c r="L87" i="5"/>
  <c r="M87" i="5"/>
  <c r="J87" i="5"/>
  <c r="K87" i="5"/>
  <c r="L81" i="5"/>
  <c r="M81" i="5"/>
  <c r="J81" i="5"/>
  <c r="K81" i="5"/>
  <c r="L75" i="5"/>
  <c r="M75" i="5"/>
  <c r="J75" i="5"/>
  <c r="K75" i="5"/>
  <c r="L69" i="5"/>
  <c r="M69" i="5"/>
  <c r="J69" i="5"/>
  <c r="K69" i="5"/>
  <c r="L63" i="5"/>
  <c r="M63" i="5"/>
  <c r="J63" i="5"/>
  <c r="K63" i="5"/>
  <c r="L57" i="5"/>
  <c r="M57" i="5"/>
  <c r="J57" i="5"/>
  <c r="K57" i="5"/>
  <c r="L51" i="5"/>
  <c r="M51" i="5"/>
  <c r="J51" i="5"/>
  <c r="K51" i="5"/>
  <c r="L45" i="5"/>
  <c r="M45" i="5"/>
  <c r="J45" i="5"/>
  <c r="K45" i="5"/>
  <c r="L39" i="5"/>
  <c r="M39" i="5"/>
  <c r="J39" i="5"/>
  <c r="K39" i="5"/>
  <c r="L33" i="5"/>
  <c r="M33" i="5"/>
  <c r="J33" i="5"/>
  <c r="K33" i="5"/>
  <c r="L27" i="5"/>
  <c r="M27" i="5"/>
  <c r="J27" i="5"/>
  <c r="K27" i="5"/>
  <c r="L21" i="5"/>
  <c r="M21" i="5"/>
  <c r="J21" i="5"/>
  <c r="K21" i="5"/>
  <c r="L2443" i="5"/>
  <c r="L2440" i="5"/>
  <c r="L2437" i="5"/>
  <c r="L2434" i="5"/>
  <c r="L2431" i="5"/>
  <c r="K2428" i="5"/>
  <c r="M2424" i="5"/>
  <c r="J2421" i="5"/>
  <c r="L2417" i="5"/>
  <c r="K2410" i="5"/>
  <c r="M2406" i="5"/>
  <c r="J2403" i="5"/>
  <c r="L2399" i="5"/>
  <c r="M2391" i="5"/>
  <c r="K2387" i="5"/>
  <c r="L2381" i="5"/>
  <c r="L2375" i="5"/>
  <c r="L2369" i="5"/>
  <c r="L2363" i="5"/>
  <c r="L2357" i="5"/>
  <c r="L2351" i="5"/>
  <c r="L2345" i="5"/>
  <c r="L2339" i="5"/>
  <c r="L2333" i="5"/>
  <c r="L2327" i="5"/>
  <c r="L2321" i="5"/>
  <c r="J2313" i="5"/>
  <c r="K2303" i="5"/>
  <c r="K2291" i="5"/>
  <c r="K2279" i="5"/>
  <c r="K2267" i="5"/>
  <c r="K2255" i="5"/>
  <c r="K2243" i="5"/>
  <c r="K2231" i="5"/>
  <c r="K2219" i="5"/>
  <c r="K2207" i="5"/>
  <c r="K2195" i="5"/>
  <c r="K2183" i="5"/>
  <c r="J2428" i="5"/>
  <c r="L2424" i="5"/>
  <c r="L2413" i="5"/>
  <c r="J2410" i="5"/>
  <c r="L2406" i="5"/>
  <c r="L2395" i="5"/>
  <c r="L2391" i="5"/>
  <c r="K2312" i="5"/>
  <c r="M2301" i="5"/>
  <c r="M2289" i="5"/>
  <c r="M2277" i="5"/>
  <c r="M2265" i="5"/>
  <c r="M2253" i="5"/>
  <c r="M2241" i="5"/>
  <c r="M2229" i="5"/>
  <c r="M2217" i="5"/>
  <c r="M2205" i="5"/>
  <c r="M2193" i="5"/>
  <c r="M2181" i="5"/>
  <c r="J6" i="5"/>
  <c r="AG4" i="5"/>
  <c r="M6" i="5"/>
  <c r="S2456" i="8" l="1"/>
  <c r="Y2456" i="8" s="1"/>
  <c r="AC2456" i="8" s="1"/>
  <c r="AG2463" i="8"/>
  <c r="AE1690" i="8"/>
  <c r="AC1690" i="8"/>
  <c r="S2463" i="8"/>
  <c r="Y2463" i="8" s="1"/>
  <c r="AF2454" i="8"/>
  <c r="AF2463" i="8"/>
  <c r="U2458" i="8"/>
  <c r="T2458" i="8" s="1"/>
  <c r="Z2458" i="8" s="1"/>
  <c r="S2450" i="8"/>
  <c r="Y2450" i="8" s="1"/>
  <c r="AE2450" i="8" s="1"/>
  <c r="AF2457" i="8"/>
  <c r="AC1936" i="8"/>
  <c r="AE1936" i="8"/>
  <c r="AE2456" i="8"/>
  <c r="AF2462" i="8"/>
  <c r="AB242" i="8"/>
  <c r="AD242" i="8"/>
  <c r="S2465" i="8"/>
  <c r="Y2465" i="8" s="1"/>
  <c r="AC1423" i="8"/>
  <c r="U2448" i="8"/>
  <c r="T2448" i="8" s="1"/>
  <c r="Z2448" i="8" s="1"/>
  <c r="S2457" i="8"/>
  <c r="Y2457" i="8" s="1"/>
  <c r="S2462" i="8"/>
  <c r="Y2462" i="8" s="1"/>
  <c r="AF2450" i="8"/>
  <c r="AE1856" i="8"/>
  <c r="AC1856" i="8"/>
  <c r="AF2465" i="8"/>
  <c r="AD1423" i="8"/>
  <c r="AF2448" i="8" s="1"/>
  <c r="AB1423" i="8"/>
  <c r="S2448" i="8" s="1"/>
  <c r="Y2448" i="8" s="1"/>
  <c r="U2461" i="8"/>
  <c r="T2461" i="8" s="1"/>
  <c r="Z2461" i="8" s="1"/>
  <c r="AC1155" i="8"/>
  <c r="AE1155" i="8"/>
  <c r="AE2027" i="8"/>
  <c r="AC2027" i="8"/>
  <c r="AB422" i="8"/>
  <c r="AD422" i="8"/>
  <c r="AE1060" i="8"/>
  <c r="AC1060" i="8"/>
  <c r="AG2457" i="8"/>
  <c r="AD1411" i="8"/>
  <c r="AB1411" i="8"/>
  <c r="AE2260" i="8"/>
  <c r="AC2260" i="8"/>
  <c r="AB1955" i="8"/>
  <c r="AD1955" i="8"/>
  <c r="AB146" i="8"/>
  <c r="S2455" i="8" s="1"/>
  <c r="Y2455" i="8" s="1"/>
  <c r="AD146" i="8"/>
  <c r="AF2464" i="8"/>
  <c r="AC290" i="8"/>
  <c r="AE290" i="8"/>
  <c r="AC612" i="8"/>
  <c r="AE612" i="8"/>
  <c r="AC886" i="8"/>
  <c r="AE886" i="8"/>
  <c r="AD614" i="8"/>
  <c r="AB614" i="8"/>
  <c r="AF2461" i="8"/>
  <c r="AE2075" i="8"/>
  <c r="AC2075" i="8"/>
  <c r="AC995" i="8"/>
  <c r="AE995" i="8"/>
  <c r="S2464" i="8"/>
  <c r="Y2464" i="8" s="1"/>
  <c r="AB158" i="8"/>
  <c r="AD158" i="8"/>
  <c r="AB230" i="8"/>
  <c r="AD230" i="8"/>
  <c r="AB218" i="8"/>
  <c r="AD218" i="8"/>
  <c r="AC302" i="8"/>
  <c r="AE302" i="8"/>
  <c r="U2449" i="8"/>
  <c r="T2449" i="8" s="1"/>
  <c r="Z2449" i="8" s="1"/>
  <c r="AE2037" i="8"/>
  <c r="AG2461" i="8" s="1"/>
  <c r="AC2037" i="8"/>
  <c r="AG2454" i="8"/>
  <c r="AC1769" i="8"/>
  <c r="AE1769" i="8"/>
  <c r="AB434" i="8"/>
  <c r="AD434" i="8"/>
  <c r="AD1447" i="8"/>
  <c r="AB1447" i="8"/>
  <c r="S2452" i="8" s="1"/>
  <c r="Y2452" i="8" s="1"/>
  <c r="AE2463" i="8"/>
  <c r="AC2463" i="8"/>
  <c r="U2459" i="8"/>
  <c r="T2459" i="8" s="1"/>
  <c r="Z2459" i="8" s="1"/>
  <c r="AC6" i="8"/>
  <c r="U2453" i="8"/>
  <c r="T2453" i="8" s="1"/>
  <c r="Z2453" i="8" s="1"/>
  <c r="U2455" i="8"/>
  <c r="T2455" i="8" s="1"/>
  <c r="Z2455" i="8" s="1"/>
  <c r="AD122" i="8"/>
  <c r="AF2460" i="8" s="1"/>
  <c r="AB122" i="8"/>
  <c r="S2460" i="8" s="1"/>
  <c r="Y2460" i="8" s="1"/>
  <c r="AD791" i="8"/>
  <c r="AB791" i="8"/>
  <c r="AC1375" i="8"/>
  <c r="AE1375" i="8"/>
  <c r="AE2369" i="8"/>
  <c r="AC2369" i="8"/>
  <c r="AB254" i="8"/>
  <c r="AD254" i="8"/>
  <c r="U2452" i="8"/>
  <c r="T2452" i="8" s="1"/>
  <c r="Z2452" i="8" s="1"/>
  <c r="AC1483" i="8"/>
  <c r="AE1483" i="8"/>
  <c r="AG2448" i="8" s="1"/>
  <c r="AB6" i="8"/>
  <c r="S2453" i="8" s="1"/>
  <c r="Y2453" i="8" s="1"/>
  <c r="AD6" i="8"/>
  <c r="AF2453" i="8" s="1"/>
  <c r="AC983" i="8"/>
  <c r="AE983" i="8"/>
  <c r="AC1931" i="8"/>
  <c r="AE1931" i="8"/>
  <c r="AC182" i="8"/>
  <c r="AE182" i="8"/>
  <c r="AC1049" i="8"/>
  <c r="AE1049" i="8"/>
  <c r="AE90" i="8"/>
  <c r="AG2451" i="8" s="1"/>
  <c r="AC90" i="8"/>
  <c r="AG2450" i="8"/>
  <c r="AB2172" i="8"/>
  <c r="AD2172" i="8"/>
  <c r="AF2452" i="8" s="1"/>
  <c r="AE2292" i="8"/>
  <c r="AC2292" i="8"/>
  <c r="AG2456" i="8"/>
  <c r="AG2455" i="8"/>
  <c r="AB266" i="8"/>
  <c r="AD266" i="8"/>
  <c r="AB5" i="8"/>
  <c r="S2451" i="8" s="1"/>
  <c r="Y2451" i="8" s="1"/>
  <c r="AD5" i="8"/>
  <c r="AF2451" i="8" s="1"/>
  <c r="AB1991" i="8"/>
  <c r="AD1991" i="8"/>
  <c r="AD1315" i="8"/>
  <c r="AB1315" i="8"/>
  <c r="S2461" i="8" s="1"/>
  <c r="Y2461" i="8" s="1"/>
  <c r="AB2347" i="8"/>
  <c r="AD2347" i="8"/>
  <c r="AF2459" i="8"/>
  <c r="AC1495" i="8"/>
  <c r="AE1495" i="8"/>
  <c r="AG2460" i="8" s="1"/>
  <c r="AC5" i="8"/>
  <c r="U2451" i="8"/>
  <c r="T2451" i="8" s="1"/>
  <c r="Z2451" i="8" s="1"/>
  <c r="AB278" i="8"/>
  <c r="AD278" i="8"/>
  <c r="AC23" i="8"/>
  <c r="AE23" i="8"/>
  <c r="AG2453" i="8" s="1"/>
  <c r="AE2248" i="8"/>
  <c r="AC2248" i="8"/>
  <c r="AC982" i="8"/>
  <c r="AE982" i="8"/>
  <c r="S2459" i="8"/>
  <c r="Y2459" i="8" s="1"/>
  <c r="S2454" i="8"/>
  <c r="Y2454" i="8" s="1"/>
  <c r="AD746" i="8"/>
  <c r="AB746" i="8"/>
  <c r="AE2040" i="8"/>
  <c r="AC2040" i="8"/>
  <c r="AB1919" i="8"/>
  <c r="AD1919" i="8"/>
  <c r="AF2449" i="8" s="1"/>
  <c r="S2079" i="5"/>
  <c r="S2115" i="5"/>
  <c r="S2133" i="5"/>
  <c r="S2151" i="5"/>
  <c r="AG2375" i="5"/>
  <c r="S2244" i="5"/>
  <c r="S298" i="5"/>
  <c r="S334" i="5"/>
  <c r="AG622" i="5"/>
  <c r="S640" i="5"/>
  <c r="S676" i="5"/>
  <c r="S694" i="5"/>
  <c r="S766" i="5"/>
  <c r="S802" i="5"/>
  <c r="AG838" i="5"/>
  <c r="AG874" i="5"/>
  <c r="S910" i="5"/>
  <c r="S946" i="5"/>
  <c r="S1000" i="5"/>
  <c r="AG1018" i="5"/>
  <c r="AG1036" i="5"/>
  <c r="S1072" i="5"/>
  <c r="AG1090" i="5"/>
  <c r="S1108" i="5"/>
  <c r="S1126" i="5"/>
  <c r="AG1162" i="5"/>
  <c r="S1216" i="5"/>
  <c r="S1252" i="5"/>
  <c r="S1306" i="5"/>
  <c r="S1324" i="5"/>
  <c r="S1378" i="5"/>
  <c r="S1396" i="5"/>
  <c r="S29" i="5"/>
  <c r="AG65" i="5"/>
  <c r="S83" i="5"/>
  <c r="S137" i="5"/>
  <c r="AG155" i="5"/>
  <c r="S191" i="5"/>
  <c r="S209" i="5"/>
  <c r="S227" i="5"/>
  <c r="AG245" i="5"/>
  <c r="S263" i="5"/>
  <c r="AG281" i="5"/>
  <c r="S299" i="5"/>
  <c r="S317" i="5"/>
  <c r="S335" i="5"/>
  <c r="AG353" i="5"/>
  <c r="S371" i="5"/>
  <c r="S497" i="5"/>
  <c r="S605" i="5"/>
  <c r="S875" i="5"/>
  <c r="AG911" i="5"/>
  <c r="AG965" i="5"/>
  <c r="S1001" i="5"/>
  <c r="S1019" i="5"/>
  <c r="S1037" i="5"/>
  <c r="S1073" i="5"/>
  <c r="S1145" i="5"/>
  <c r="S1163" i="5"/>
  <c r="S1217" i="5"/>
  <c r="AG1253" i="5"/>
  <c r="S1595" i="5"/>
  <c r="S1613" i="5"/>
  <c r="S1631" i="5"/>
  <c r="S1649" i="5"/>
  <c r="S1667" i="5"/>
  <c r="S1685" i="5"/>
  <c r="S1721" i="5"/>
  <c r="S1739" i="5"/>
  <c r="S1757" i="5"/>
  <c r="S1775" i="5"/>
  <c r="S1793" i="5"/>
  <c r="S1811" i="5"/>
  <c r="S1829" i="5"/>
  <c r="S1847" i="5"/>
  <c r="S1865" i="5"/>
  <c r="S1883" i="5"/>
  <c r="S1901" i="5"/>
  <c r="S1937" i="5"/>
  <c r="S1955" i="5"/>
  <c r="S1973" i="5"/>
  <c r="S1991" i="5"/>
  <c r="AG2009" i="5"/>
  <c r="S2045" i="5"/>
  <c r="S2063" i="5"/>
  <c r="S2081" i="5"/>
  <c r="S2117" i="5"/>
  <c r="S2135" i="5"/>
  <c r="S2153" i="5"/>
  <c r="S2295" i="5"/>
  <c r="S30" i="5"/>
  <c r="S66" i="5"/>
  <c r="S102" i="5"/>
  <c r="S120" i="5"/>
  <c r="AG138" i="5"/>
  <c r="S174" i="5"/>
  <c r="AG228" i="5"/>
  <c r="AG264" i="5"/>
  <c r="S822" i="5"/>
  <c r="S1416" i="5"/>
  <c r="S2319" i="5"/>
  <c r="S2390" i="5"/>
  <c r="AG638" i="5"/>
  <c r="AG674" i="5"/>
  <c r="S692" i="5"/>
  <c r="AG710" i="5"/>
  <c r="AG728" i="5"/>
  <c r="S746" i="5"/>
  <c r="S764" i="5"/>
  <c r="AG800" i="5"/>
  <c r="S1322" i="5"/>
  <c r="AG1340" i="5"/>
  <c r="AG1358" i="5"/>
  <c r="S1376" i="5"/>
  <c r="S1394" i="5"/>
  <c r="S1412" i="5"/>
  <c r="AG2401" i="5"/>
  <c r="S1143" i="5"/>
  <c r="S64" i="5"/>
  <c r="S226" i="5"/>
  <c r="S370" i="5"/>
  <c r="S496" i="5"/>
  <c r="S1468" i="5"/>
  <c r="S1648" i="5"/>
  <c r="AG1810" i="5"/>
  <c r="AG2242" i="5"/>
  <c r="S2428" i="5"/>
  <c r="S2189" i="5"/>
  <c r="S480" i="5"/>
  <c r="AG1290" i="5"/>
  <c r="S1776" i="5"/>
  <c r="S1938" i="5"/>
  <c r="AG440" i="5"/>
  <c r="AG1052" i="5"/>
  <c r="S1160" i="5"/>
  <c r="S1628" i="5"/>
  <c r="AG2424" i="5"/>
  <c r="S621" i="5"/>
  <c r="S1341" i="5"/>
  <c r="S1683" i="5"/>
  <c r="S1719" i="5"/>
  <c r="S1791" i="5"/>
  <c r="S1845" i="5"/>
  <c r="AG1917" i="5"/>
  <c r="S27" i="5"/>
  <c r="S45" i="5"/>
  <c r="AG63" i="5"/>
  <c r="S117" i="5"/>
  <c r="S135" i="5"/>
  <c r="S153" i="5"/>
  <c r="S171" i="5"/>
  <c r="S189" i="5"/>
  <c r="AG225" i="5"/>
  <c r="AG243" i="5"/>
  <c r="AG261" i="5"/>
  <c r="AG279" i="5"/>
  <c r="AG297" i="5"/>
  <c r="S855" i="5"/>
  <c r="S1413" i="5"/>
  <c r="S1431" i="5"/>
  <c r="AG2256" i="5"/>
  <c r="S2421" i="5"/>
  <c r="S1432" i="5"/>
  <c r="AG2396" i="5"/>
  <c r="AG641" i="5"/>
  <c r="AG659" i="5"/>
  <c r="AG731" i="5"/>
  <c r="S749" i="5"/>
  <c r="S767" i="5"/>
  <c r="S803" i="5"/>
  <c r="S1289" i="5"/>
  <c r="S1325" i="5"/>
  <c r="S1343" i="5"/>
  <c r="AG1361" i="5"/>
  <c r="S1379" i="5"/>
  <c r="S1397" i="5"/>
  <c r="S1433" i="5"/>
  <c r="S2315" i="5"/>
  <c r="S2429" i="5"/>
  <c r="S2408" i="5"/>
  <c r="S19" i="5"/>
  <c r="S55" i="5"/>
  <c r="AG91" i="5"/>
  <c r="S109" i="5"/>
  <c r="S145" i="5"/>
  <c r="S181" i="5"/>
  <c r="S217" i="5"/>
  <c r="S235" i="5"/>
  <c r="S271" i="5"/>
  <c r="AG379" i="5"/>
  <c r="S433" i="5"/>
  <c r="S451" i="5"/>
  <c r="S469" i="5"/>
  <c r="S505" i="5"/>
  <c r="S541" i="5"/>
  <c r="S559" i="5"/>
  <c r="S577" i="5"/>
  <c r="S595" i="5"/>
  <c r="S1441" i="5"/>
  <c r="AG1459" i="5"/>
  <c r="S1477" i="5"/>
  <c r="S1513" i="5"/>
  <c r="S1531" i="5"/>
  <c r="S1549" i="5"/>
  <c r="S1585" i="5"/>
  <c r="AG1639" i="5"/>
  <c r="AG1675" i="5"/>
  <c r="S1693" i="5"/>
  <c r="AG1711" i="5"/>
  <c r="S1747" i="5"/>
  <c r="S1765" i="5"/>
  <c r="S1801" i="5"/>
  <c r="S1819" i="5"/>
  <c r="S1837" i="5"/>
  <c r="S1855" i="5"/>
  <c r="S1891" i="5"/>
  <c r="S1945" i="5"/>
  <c r="S1963" i="5"/>
  <c r="S1981" i="5"/>
  <c r="S1999" i="5"/>
  <c r="S2017" i="5"/>
  <c r="AG2035" i="5"/>
  <c r="S2053" i="5"/>
  <c r="S2071" i="5"/>
  <c r="S2107" i="5"/>
  <c r="S2179" i="5"/>
  <c r="AG2197" i="5"/>
  <c r="S2215" i="5"/>
  <c r="S2233" i="5"/>
  <c r="S2269" i="5"/>
  <c r="S2287" i="5"/>
  <c r="AG2323" i="5"/>
  <c r="AG2359" i="5"/>
  <c r="S2325" i="5"/>
  <c r="S2436" i="5"/>
  <c r="S2427" i="5"/>
  <c r="S818" i="5"/>
  <c r="AG836" i="5"/>
  <c r="S1448" i="5"/>
  <c r="S1538" i="5"/>
  <c r="S1574" i="5"/>
  <c r="S2193" i="5"/>
  <c r="S963" i="5"/>
  <c r="S1125" i="5"/>
  <c r="S1269" i="5"/>
  <c r="S154" i="5"/>
  <c r="S1792" i="5"/>
  <c r="AG1936" i="5"/>
  <c r="AG2098" i="5"/>
  <c r="S2278" i="5"/>
  <c r="AG2213" i="5"/>
  <c r="S2415" i="5"/>
  <c r="AG498" i="5"/>
  <c r="S606" i="5"/>
  <c r="AG1380" i="5"/>
  <c r="S1560" i="5"/>
  <c r="AG1722" i="5"/>
  <c r="S2430" i="5"/>
  <c r="S98" i="5"/>
  <c r="S224" i="5"/>
  <c r="S350" i="5"/>
  <c r="S512" i="5"/>
  <c r="AG1178" i="5"/>
  <c r="AG1646" i="5"/>
  <c r="S1880" i="5"/>
  <c r="S2258" i="5"/>
  <c r="AG387" i="5"/>
  <c r="S531" i="5"/>
  <c r="AG711" i="5"/>
  <c r="AG1557" i="5"/>
  <c r="S1629" i="5"/>
  <c r="AG1881" i="5"/>
  <c r="S2229" i="5"/>
  <c r="AG2268" i="5"/>
  <c r="AG2334" i="5"/>
  <c r="AG821" i="5"/>
  <c r="S839" i="5"/>
  <c r="S1487" i="5"/>
  <c r="AG1559" i="5"/>
  <c r="S1577" i="5"/>
  <c r="S2195" i="5"/>
  <c r="S2219" i="5"/>
  <c r="S2267" i="5"/>
  <c r="S2316" i="5"/>
  <c r="S2388" i="5"/>
  <c r="AG2432" i="5"/>
  <c r="S306" i="5"/>
  <c r="S324" i="5"/>
  <c r="S360" i="5"/>
  <c r="S864" i="5"/>
  <c r="S882" i="5"/>
  <c r="S900" i="5"/>
  <c r="S936" i="5"/>
  <c r="S990" i="5"/>
  <c r="AG1026" i="5"/>
  <c r="S1080" i="5"/>
  <c r="AG1098" i="5"/>
  <c r="AG1116" i="5"/>
  <c r="AG1134" i="5"/>
  <c r="AG1242" i="5"/>
  <c r="S1440" i="5"/>
  <c r="AG1476" i="5"/>
  <c r="S1494" i="5"/>
  <c r="S1530" i="5"/>
  <c r="S1548" i="5"/>
  <c r="AG2342" i="5"/>
  <c r="S289" i="5"/>
  <c r="S307" i="5"/>
  <c r="S325" i="5"/>
  <c r="S631" i="5"/>
  <c r="S649" i="5"/>
  <c r="S667" i="5"/>
  <c r="S703" i="5"/>
  <c r="AG721" i="5"/>
  <c r="S739" i="5"/>
  <c r="S757" i="5"/>
  <c r="AG793" i="5"/>
  <c r="S811" i="5"/>
  <c r="S829" i="5"/>
  <c r="AG847" i="5"/>
  <c r="S883" i="5"/>
  <c r="S901" i="5"/>
  <c r="AG937" i="5"/>
  <c r="S955" i="5"/>
  <c r="S991" i="5"/>
  <c r="S1009" i="5"/>
  <c r="S1045" i="5"/>
  <c r="AG1063" i="5"/>
  <c r="S1099" i="5"/>
  <c r="AG1117" i="5"/>
  <c r="AG1153" i="5"/>
  <c r="S1171" i="5"/>
  <c r="S1189" i="5"/>
  <c r="AG1207" i="5"/>
  <c r="S1225" i="5"/>
  <c r="S1243" i="5"/>
  <c r="S1261" i="5"/>
  <c r="AG1279" i="5"/>
  <c r="S1315" i="5"/>
  <c r="AG1333" i="5"/>
  <c r="AG1387" i="5"/>
  <c r="S1405" i="5"/>
  <c r="S2331" i="5"/>
  <c r="S2439" i="5"/>
  <c r="S854" i="5"/>
  <c r="AG2192" i="5"/>
  <c r="S2420" i="5"/>
  <c r="S1017" i="5"/>
  <c r="S1179" i="5"/>
  <c r="AG82" i="5"/>
  <c r="AG460" i="5"/>
  <c r="AG1558" i="5"/>
  <c r="S1702" i="5"/>
  <c r="S1864" i="5"/>
  <c r="AG2044" i="5"/>
  <c r="AG2309" i="5"/>
  <c r="S750" i="5"/>
  <c r="S1362" i="5"/>
  <c r="AG1686" i="5"/>
  <c r="S1848" i="5"/>
  <c r="S188" i="5"/>
  <c r="S314" i="5"/>
  <c r="S458" i="5"/>
  <c r="S980" i="5"/>
  <c r="S1142" i="5"/>
  <c r="AG1754" i="5"/>
  <c r="S783" i="5"/>
  <c r="S1305" i="5"/>
  <c r="S2241" i="5"/>
  <c r="AG303" i="5"/>
  <c r="S321" i="5"/>
  <c r="S357" i="5"/>
  <c r="S897" i="5"/>
  <c r="S915" i="5"/>
  <c r="S951" i="5"/>
  <c r="AG969" i="5"/>
  <c r="AG1005" i="5"/>
  <c r="S1023" i="5"/>
  <c r="S1041" i="5"/>
  <c r="S1059" i="5"/>
  <c r="S1095" i="5"/>
  <c r="S1113" i="5"/>
  <c r="S1131" i="5"/>
  <c r="S1149" i="5"/>
  <c r="AG1167" i="5"/>
  <c r="AG1185" i="5"/>
  <c r="S1203" i="5"/>
  <c r="S1221" i="5"/>
  <c r="AG1239" i="5"/>
  <c r="S1455" i="5"/>
  <c r="S1473" i="5"/>
  <c r="S1491" i="5"/>
  <c r="S1527" i="5"/>
  <c r="AG2434" i="5"/>
  <c r="S2280" i="5"/>
  <c r="S16" i="5"/>
  <c r="S34" i="5"/>
  <c r="S52" i="5"/>
  <c r="AG70" i="5"/>
  <c r="S88" i="5"/>
  <c r="S106" i="5"/>
  <c r="AG142" i="5"/>
  <c r="AG178" i="5"/>
  <c r="AG232" i="5"/>
  <c r="S250" i="5"/>
  <c r="S376" i="5"/>
  <c r="S394" i="5"/>
  <c r="S430" i="5"/>
  <c r="AG448" i="5"/>
  <c r="S484" i="5"/>
  <c r="AG538" i="5"/>
  <c r="S556" i="5"/>
  <c r="S574" i="5"/>
  <c r="S610" i="5"/>
  <c r="AG1456" i="5"/>
  <c r="S1474" i="5"/>
  <c r="S1528" i="5"/>
  <c r="S1564" i="5"/>
  <c r="S1582" i="5"/>
  <c r="S1600" i="5"/>
  <c r="S1618" i="5"/>
  <c r="AG1636" i="5"/>
  <c r="S1654" i="5"/>
  <c r="S1672" i="5"/>
  <c r="AG1690" i="5"/>
  <c r="S1708" i="5"/>
  <c r="S1744" i="5"/>
  <c r="S1762" i="5"/>
  <c r="S1780" i="5"/>
  <c r="S1834" i="5"/>
  <c r="AG1870" i="5"/>
  <c r="AG1906" i="5"/>
  <c r="AG1924" i="5"/>
  <c r="S1978" i="5"/>
  <c r="AG2014" i="5"/>
  <c r="AG2032" i="5"/>
  <c r="S2050" i="5"/>
  <c r="AG2068" i="5"/>
  <c r="S2086" i="5"/>
  <c r="S2140" i="5"/>
  <c r="S2158" i="5"/>
  <c r="S2176" i="5"/>
  <c r="S2194" i="5"/>
  <c r="S2212" i="5"/>
  <c r="AG2230" i="5"/>
  <c r="AG2248" i="5"/>
  <c r="AG2266" i="5"/>
  <c r="AG2284" i="5"/>
  <c r="S2302" i="5"/>
  <c r="S2320" i="5"/>
  <c r="S2338" i="5"/>
  <c r="AG2356" i="5"/>
  <c r="S2374" i="5"/>
  <c r="AG2392" i="5"/>
  <c r="S2340" i="5"/>
  <c r="S2187" i="5"/>
  <c r="AG2435" i="5"/>
  <c r="S378" i="5"/>
  <c r="S396" i="5"/>
  <c r="AG414" i="5"/>
  <c r="S450" i="5"/>
  <c r="S468" i="5"/>
  <c r="S558" i="5"/>
  <c r="AG576" i="5"/>
  <c r="S648" i="5"/>
  <c r="AG684" i="5"/>
  <c r="S720" i="5"/>
  <c r="AG756" i="5"/>
  <c r="AG774" i="5"/>
  <c r="AG1314" i="5"/>
  <c r="S1332" i="5"/>
  <c r="S1350" i="5"/>
  <c r="S1368" i="5"/>
  <c r="AG1386" i="5"/>
  <c r="AG1584" i="5"/>
  <c r="AG1602" i="5"/>
  <c r="S1620" i="5"/>
  <c r="AG1674" i="5"/>
  <c r="S1692" i="5"/>
  <c r="S1710" i="5"/>
  <c r="S1728" i="5"/>
  <c r="AG1764" i="5"/>
  <c r="AG1800" i="5"/>
  <c r="S1818" i="5"/>
  <c r="S1872" i="5"/>
  <c r="S1890" i="5"/>
  <c r="S1926" i="5"/>
  <c r="S1944" i="5"/>
  <c r="AG1962" i="5"/>
  <c r="S1980" i="5"/>
  <c r="S1998" i="5"/>
  <c r="S2016" i="5"/>
  <c r="S2052" i="5"/>
  <c r="S2070" i="5"/>
  <c r="S2088" i="5"/>
  <c r="AG2106" i="5"/>
  <c r="S2124" i="5"/>
  <c r="AG2142" i="5"/>
  <c r="AG2160" i="5"/>
  <c r="S2178" i="5"/>
  <c r="S2348" i="5"/>
  <c r="AG2412" i="5"/>
  <c r="S2337" i="5"/>
  <c r="AG2442" i="5"/>
  <c r="S68" i="5"/>
  <c r="S86" i="5"/>
  <c r="S104" i="5"/>
  <c r="S122" i="5"/>
  <c r="S158" i="5"/>
  <c r="S194" i="5"/>
  <c r="S266" i="5"/>
  <c r="S284" i="5"/>
  <c r="AG320" i="5"/>
  <c r="S356" i="5"/>
  <c r="S374" i="5"/>
  <c r="S410" i="5"/>
  <c r="AG428" i="5"/>
  <c r="S518" i="5"/>
  <c r="AG536" i="5"/>
  <c r="S572" i="5"/>
  <c r="S590" i="5"/>
  <c r="AG608" i="5"/>
  <c r="S860" i="5"/>
  <c r="S896" i="5"/>
  <c r="S914" i="5"/>
  <c r="S968" i="5"/>
  <c r="AG986" i="5"/>
  <c r="S1004" i="5"/>
  <c r="AG1022" i="5"/>
  <c r="S1094" i="5"/>
  <c r="S1112" i="5"/>
  <c r="S1130" i="5"/>
  <c r="S1184" i="5"/>
  <c r="AG1220" i="5"/>
  <c r="AG1238" i="5"/>
  <c r="S1598" i="5"/>
  <c r="S1616" i="5"/>
  <c r="S1634" i="5"/>
  <c r="S1652" i="5"/>
  <c r="S1670" i="5"/>
  <c r="AG1706" i="5"/>
  <c r="AG1724" i="5"/>
  <c r="S1760" i="5"/>
  <c r="AG1868" i="5"/>
  <c r="S1904" i="5"/>
  <c r="S1922" i="5"/>
  <c r="S1940" i="5"/>
  <c r="S1976" i="5"/>
  <c r="S1994" i="5"/>
  <c r="S2030" i="5"/>
  <c r="S2066" i="5"/>
  <c r="S2120" i="5"/>
  <c r="S2138" i="5"/>
  <c r="AG2156" i="5"/>
  <c r="AG891" i="5"/>
  <c r="AG1053" i="5"/>
  <c r="S1215" i="5"/>
  <c r="S118" i="5"/>
  <c r="AG244" i="5"/>
  <c r="AG406" i="5"/>
  <c r="S1630" i="5"/>
  <c r="AG1972" i="5"/>
  <c r="S2206" i="5"/>
  <c r="S2386" i="5"/>
  <c r="S408" i="5"/>
  <c r="S1308" i="5"/>
  <c r="S1794" i="5"/>
  <c r="AG1974" i="5"/>
  <c r="AG2100" i="5"/>
  <c r="S998" i="5"/>
  <c r="S1736" i="5"/>
  <c r="S1916" i="5"/>
  <c r="S2234" i="5"/>
  <c r="S603" i="5"/>
  <c r="AG747" i="5"/>
  <c r="AG1647" i="5"/>
  <c r="S1701" i="5"/>
  <c r="S1827" i="5"/>
  <c r="S1863" i="5"/>
  <c r="AG1953" i="5"/>
  <c r="AG2253" i="5"/>
  <c r="AG411" i="5"/>
  <c r="S429" i="5"/>
  <c r="S447" i="5"/>
  <c r="AG465" i="5"/>
  <c r="AG483" i="5"/>
  <c r="AG519" i="5"/>
  <c r="AG537" i="5"/>
  <c r="AG555" i="5"/>
  <c r="AG681" i="5"/>
  <c r="S699" i="5"/>
  <c r="AG771" i="5"/>
  <c r="AG789" i="5"/>
  <c r="AG1275" i="5"/>
  <c r="S1311" i="5"/>
  <c r="S1365" i="5"/>
  <c r="S1383" i="5"/>
  <c r="S1581" i="5"/>
  <c r="AG1617" i="5"/>
  <c r="S1653" i="5"/>
  <c r="S1671" i="5"/>
  <c r="S1725" i="5"/>
  <c r="S1761" i="5"/>
  <c r="AG1779" i="5"/>
  <c r="S1797" i="5"/>
  <c r="AG1815" i="5"/>
  <c r="AG1833" i="5"/>
  <c r="AG1887" i="5"/>
  <c r="AG1905" i="5"/>
  <c r="S1959" i="5"/>
  <c r="AG2031" i="5"/>
  <c r="S2067" i="5"/>
  <c r="AG2121" i="5"/>
  <c r="S2139" i="5"/>
  <c r="AG2157" i="5"/>
  <c r="AG2437" i="5"/>
  <c r="AG2292" i="5"/>
  <c r="S286" i="5"/>
  <c r="S322" i="5"/>
  <c r="S340" i="5"/>
  <c r="AG628" i="5"/>
  <c r="AG664" i="5"/>
  <c r="S700" i="5"/>
  <c r="S718" i="5"/>
  <c r="AG736" i="5"/>
  <c r="S772" i="5"/>
  <c r="S808" i="5"/>
  <c r="S844" i="5"/>
  <c r="AG898" i="5"/>
  <c r="S934" i="5"/>
  <c r="S952" i="5"/>
  <c r="S988" i="5"/>
  <c r="AG1006" i="5"/>
  <c r="AG1024" i="5"/>
  <c r="AG1060" i="5"/>
  <c r="S1096" i="5"/>
  <c r="S1114" i="5"/>
  <c r="S1132" i="5"/>
  <c r="AG1150" i="5"/>
  <c r="S1168" i="5"/>
  <c r="S1186" i="5"/>
  <c r="S1204" i="5"/>
  <c r="S1258" i="5"/>
  <c r="S1276" i="5"/>
  <c r="S1294" i="5"/>
  <c r="S1312" i="5"/>
  <c r="S1348" i="5"/>
  <c r="AG1366" i="5"/>
  <c r="S1384" i="5"/>
  <c r="S1402" i="5"/>
  <c r="S2346" i="5"/>
  <c r="AG17" i="5"/>
  <c r="S35" i="5"/>
  <c r="S53" i="5"/>
  <c r="AG143" i="5"/>
  <c r="S161" i="5"/>
  <c r="AG179" i="5"/>
  <c r="S197" i="5"/>
  <c r="AG215" i="5"/>
  <c r="AG305" i="5"/>
  <c r="S323" i="5"/>
  <c r="AG359" i="5"/>
  <c r="AG413" i="5"/>
  <c r="S431" i="5"/>
  <c r="AG467" i="5"/>
  <c r="S503" i="5"/>
  <c r="AG521" i="5"/>
  <c r="S539" i="5"/>
  <c r="AG575" i="5"/>
  <c r="S917" i="5"/>
  <c r="S935" i="5"/>
  <c r="AG953" i="5"/>
  <c r="S971" i="5"/>
  <c r="S1007" i="5"/>
  <c r="AG1025" i="5"/>
  <c r="AG1043" i="5"/>
  <c r="S1097" i="5"/>
  <c r="S1115" i="5"/>
  <c r="AG1133" i="5"/>
  <c r="S1151" i="5"/>
  <c r="S1187" i="5"/>
  <c r="S1205" i="5"/>
  <c r="S1223" i="5"/>
  <c r="S1241" i="5"/>
  <c r="S1619" i="5"/>
  <c r="S1673" i="5"/>
  <c r="S1691" i="5"/>
  <c r="S1727" i="5"/>
  <c r="S1745" i="5"/>
  <c r="S1799" i="5"/>
  <c r="S1817" i="5"/>
  <c r="AG1853" i="5"/>
  <c r="AG1871" i="5"/>
  <c r="S1889" i="5"/>
  <c r="S1907" i="5"/>
  <c r="S1943" i="5"/>
  <c r="AG1961" i="5"/>
  <c r="S1979" i="5"/>
  <c r="AG2033" i="5"/>
  <c r="S2069" i="5"/>
  <c r="S2105" i="5"/>
  <c r="S2123" i="5"/>
  <c r="AG2141" i="5"/>
  <c r="AG2199" i="5"/>
  <c r="S18" i="5"/>
  <c r="S54" i="5"/>
  <c r="AG90" i="5"/>
  <c r="AG108" i="5"/>
  <c r="AG144" i="5"/>
  <c r="AG180" i="5"/>
  <c r="S216" i="5"/>
  <c r="AG234" i="5"/>
  <c r="S846" i="5"/>
  <c r="S1422" i="5"/>
  <c r="S2354" i="5"/>
  <c r="S2426" i="5"/>
  <c r="AG2262" i="5"/>
  <c r="S2343" i="5"/>
  <c r="AG302" i="5"/>
  <c r="S338" i="5"/>
  <c r="S626" i="5"/>
  <c r="S662" i="5"/>
  <c r="S698" i="5"/>
  <c r="S734" i="5"/>
  <c r="AG770" i="5"/>
  <c r="S1274" i="5"/>
  <c r="S1292" i="5"/>
  <c r="AG1328" i="5"/>
  <c r="S1346" i="5"/>
  <c r="S1364" i="5"/>
  <c r="S1400" i="5"/>
  <c r="S1418" i="5"/>
  <c r="S1436" i="5"/>
  <c r="S2402" i="5"/>
  <c r="AG2413" i="5"/>
  <c r="AG1089" i="5"/>
  <c r="S28" i="5"/>
  <c r="AG190" i="5"/>
  <c r="S532" i="5"/>
  <c r="AG1576" i="5"/>
  <c r="AG2116" i="5"/>
  <c r="S2296" i="5"/>
  <c r="AG851" i="5"/>
  <c r="S2261" i="5"/>
  <c r="S516" i="5"/>
  <c r="S2010" i="5"/>
  <c r="S2154" i="5"/>
  <c r="S2324" i="5"/>
  <c r="AG44" i="5"/>
  <c r="S530" i="5"/>
  <c r="AG1034" i="5"/>
  <c r="S1196" i="5"/>
  <c r="S369" i="5"/>
  <c r="AG513" i="5"/>
  <c r="S693" i="5"/>
  <c r="AG2217" i="5"/>
  <c r="S2265" i="5"/>
  <c r="S2391" i="5"/>
  <c r="AG33" i="5"/>
  <c r="AG51" i="5"/>
  <c r="S69" i="5"/>
  <c r="S87" i="5"/>
  <c r="S105" i="5"/>
  <c r="AG141" i="5"/>
  <c r="S177" i="5"/>
  <c r="S195" i="5"/>
  <c r="S213" i="5"/>
  <c r="S231" i="5"/>
  <c r="S807" i="5"/>
  <c r="S825" i="5"/>
  <c r="S843" i="5"/>
  <c r="AG2333" i="5"/>
  <c r="S2399" i="5"/>
  <c r="S2440" i="5"/>
  <c r="S2304" i="5"/>
  <c r="S2352" i="5"/>
  <c r="S2414" i="5"/>
  <c r="S629" i="5"/>
  <c r="S665" i="5"/>
  <c r="S683" i="5"/>
  <c r="S701" i="5"/>
  <c r="S719" i="5"/>
  <c r="S737" i="5"/>
  <c r="S755" i="5"/>
  <c r="S773" i="5"/>
  <c r="S791" i="5"/>
  <c r="S1295" i="5"/>
  <c r="S1331" i="5"/>
  <c r="S1349" i="5"/>
  <c r="S1367" i="5"/>
  <c r="AG1385" i="5"/>
  <c r="S1403" i="5"/>
  <c r="S2273" i="5"/>
  <c r="S2297" i="5"/>
  <c r="S2441" i="5"/>
  <c r="S2360" i="5"/>
  <c r="S2274" i="5"/>
  <c r="S25" i="5"/>
  <c r="S43" i="5"/>
  <c r="S169" i="5"/>
  <c r="AG223" i="5"/>
  <c r="AG277" i="5"/>
  <c r="S403" i="5"/>
  <c r="AG421" i="5"/>
  <c r="S439" i="5"/>
  <c r="AG457" i="5"/>
  <c r="S475" i="5"/>
  <c r="S493" i="5"/>
  <c r="AG511" i="5"/>
  <c r="S529" i="5"/>
  <c r="S565" i="5"/>
  <c r="S601" i="5"/>
  <c r="S1447" i="5"/>
  <c r="S1465" i="5"/>
  <c r="AG1483" i="5"/>
  <c r="S1501" i="5"/>
  <c r="S1519" i="5"/>
  <c r="S1537" i="5"/>
  <c r="AG1555" i="5"/>
  <c r="AG1573" i="5"/>
  <c r="AG1591" i="5"/>
  <c r="S1609" i="5"/>
  <c r="S1627" i="5"/>
  <c r="S1645" i="5"/>
  <c r="S1681" i="5"/>
  <c r="S1699" i="5"/>
  <c r="S1717" i="5"/>
  <c r="AG1753" i="5"/>
  <c r="S1807" i="5"/>
  <c r="S1825" i="5"/>
  <c r="AG1843" i="5"/>
  <c r="S1861" i="5"/>
  <c r="S1915" i="5"/>
  <c r="S1933" i="5"/>
  <c r="AG1951" i="5"/>
  <c r="AG1987" i="5"/>
  <c r="AG2005" i="5"/>
  <c r="S2023" i="5"/>
  <c r="AG2077" i="5"/>
  <c r="S2095" i="5"/>
  <c r="S2113" i="5"/>
  <c r="AG2131" i="5"/>
  <c r="S2167" i="5"/>
  <c r="S2185" i="5"/>
  <c r="AG2221" i="5"/>
  <c r="S2257" i="5"/>
  <c r="S2275" i="5"/>
  <c r="S2311" i="5"/>
  <c r="S2347" i="5"/>
  <c r="S824" i="5"/>
  <c r="S842" i="5"/>
  <c r="S1454" i="5"/>
  <c r="S1508" i="5"/>
  <c r="S1562" i="5"/>
  <c r="S1580" i="5"/>
  <c r="S2198" i="5"/>
  <c r="S2222" i="5"/>
  <c r="AG2246" i="5"/>
  <c r="S1035" i="5"/>
  <c r="AG1503" i="5"/>
  <c r="S2232" i="5"/>
  <c r="S172" i="5"/>
  <c r="AG514" i="5"/>
  <c r="S1666" i="5"/>
  <c r="S1882" i="5"/>
  <c r="S2080" i="5"/>
  <c r="S2332" i="5"/>
  <c r="S624" i="5"/>
  <c r="S786" i="5"/>
  <c r="S1650" i="5"/>
  <c r="S2136" i="5"/>
  <c r="S1268" i="5"/>
  <c r="AG1592" i="5"/>
  <c r="AG1718" i="5"/>
  <c r="AG1862" i="5"/>
  <c r="S2006" i="5"/>
  <c r="S2096" i="5"/>
  <c r="AG2150" i="5"/>
  <c r="AG2277" i="5"/>
  <c r="S2339" i="5"/>
  <c r="S2387" i="5"/>
  <c r="AG2398" i="5"/>
  <c r="S2358" i="5"/>
  <c r="AG809" i="5"/>
  <c r="S845" i="5"/>
  <c r="S1457" i="5"/>
  <c r="S1493" i="5"/>
  <c r="S1529" i="5"/>
  <c r="S1547" i="5"/>
  <c r="AG1565" i="5"/>
  <c r="S1583" i="5"/>
  <c r="S2223" i="5"/>
  <c r="S312" i="5"/>
  <c r="AG888" i="5"/>
  <c r="S942" i="5"/>
  <c r="S960" i="5"/>
  <c r="S978" i="5"/>
  <c r="S996" i="5"/>
  <c r="AG1014" i="5"/>
  <c r="AG1032" i="5"/>
  <c r="S1068" i="5"/>
  <c r="S1086" i="5"/>
  <c r="S1158" i="5"/>
  <c r="S1194" i="5"/>
  <c r="S1212" i="5"/>
  <c r="S1230" i="5"/>
  <c r="S1266" i="5"/>
  <c r="AG1446" i="5"/>
  <c r="S1518" i="5"/>
  <c r="S1536" i="5"/>
  <c r="S2366" i="5"/>
  <c r="S2286" i="5"/>
  <c r="S295" i="5"/>
  <c r="S331" i="5"/>
  <c r="S349" i="5"/>
  <c r="AG655" i="5"/>
  <c r="S763" i="5"/>
  <c r="AG781" i="5"/>
  <c r="S799" i="5"/>
  <c r="S817" i="5"/>
  <c r="S907" i="5"/>
  <c r="AG961" i="5"/>
  <c r="S979" i="5"/>
  <c r="S997" i="5"/>
  <c r="S1033" i="5"/>
  <c r="AG1051" i="5"/>
  <c r="S1069" i="5"/>
  <c r="S1105" i="5"/>
  <c r="S1123" i="5"/>
  <c r="S1159" i="5"/>
  <c r="S1177" i="5"/>
  <c r="S1213" i="5"/>
  <c r="S1231" i="5"/>
  <c r="S1249" i="5"/>
  <c r="S1303" i="5"/>
  <c r="S1321" i="5"/>
  <c r="S1339" i="5"/>
  <c r="S1393" i="5"/>
  <c r="S2355" i="5"/>
  <c r="S999" i="5"/>
  <c r="S1161" i="5"/>
  <c r="AG1485" i="5"/>
  <c r="S100" i="5"/>
  <c r="S262" i="5"/>
  <c r="S442" i="5"/>
  <c r="S1450" i="5"/>
  <c r="AG1612" i="5"/>
  <c r="S1756" i="5"/>
  <c r="S1900" i="5"/>
  <c r="AG2062" i="5"/>
  <c r="AG444" i="5"/>
  <c r="S714" i="5"/>
  <c r="S1758" i="5"/>
  <c r="S1902" i="5"/>
  <c r="S26" i="5"/>
  <c r="S548" i="5"/>
  <c r="AG1106" i="5"/>
  <c r="S1664" i="5"/>
  <c r="AG1898" i="5"/>
  <c r="S2168" i="5"/>
  <c r="S495" i="5"/>
  <c r="AG657" i="5"/>
  <c r="S2007" i="5"/>
  <c r="S6" i="5"/>
  <c r="S2289" i="5"/>
  <c r="AG327" i="5"/>
  <c r="S885" i="5"/>
  <c r="S939" i="5"/>
  <c r="S957" i="5"/>
  <c r="S1065" i="5"/>
  <c r="AG1083" i="5"/>
  <c r="AG1119" i="5"/>
  <c r="S1173" i="5"/>
  <c r="S1227" i="5"/>
  <c r="AG1245" i="5"/>
  <c r="AG1263" i="5"/>
  <c r="S1461" i="5"/>
  <c r="S1479" i="5"/>
  <c r="S1497" i="5"/>
  <c r="AG1515" i="5"/>
  <c r="S1533" i="5"/>
  <c r="AG2345" i="5"/>
  <c r="S2184" i="5"/>
  <c r="S22" i="5"/>
  <c r="AG58" i="5"/>
  <c r="S76" i="5"/>
  <c r="S94" i="5"/>
  <c r="S130" i="5"/>
  <c r="S148" i="5"/>
  <c r="S166" i="5"/>
  <c r="S202" i="5"/>
  <c r="S220" i="5"/>
  <c r="S256" i="5"/>
  <c r="AG472" i="5"/>
  <c r="AG526" i="5"/>
  <c r="AG544" i="5"/>
  <c r="AG580" i="5"/>
  <c r="S598" i="5"/>
  <c r="AG1444" i="5"/>
  <c r="S1480" i="5"/>
  <c r="AG1534" i="5"/>
  <c r="S1552" i="5"/>
  <c r="S1570" i="5"/>
  <c r="AG1642" i="5"/>
  <c r="S1696" i="5"/>
  <c r="S1750" i="5"/>
  <c r="AG1768" i="5"/>
  <c r="S1786" i="5"/>
  <c r="S1804" i="5"/>
  <c r="S1858" i="5"/>
  <c r="AG1930" i="5"/>
  <c r="S1984" i="5"/>
  <c r="S2020" i="5"/>
  <c r="AG2038" i="5"/>
  <c r="S2056" i="5"/>
  <c r="S2074" i="5"/>
  <c r="S2110" i="5"/>
  <c r="S2146" i="5"/>
  <c r="S2164" i="5"/>
  <c r="S2182" i="5"/>
  <c r="S2236" i="5"/>
  <c r="S2254" i="5"/>
  <c r="S2272" i="5"/>
  <c r="AG2290" i="5"/>
  <c r="S2344" i="5"/>
  <c r="S2380" i="5"/>
  <c r="S2404" i="5"/>
  <c r="AG2235" i="5"/>
  <c r="AG2397" i="5"/>
  <c r="S366" i="5"/>
  <c r="AG384" i="5"/>
  <c r="S420" i="5"/>
  <c r="S438" i="5"/>
  <c r="S456" i="5"/>
  <c r="S546" i="5"/>
  <c r="AG564" i="5"/>
  <c r="S636" i="5"/>
  <c r="S654" i="5"/>
  <c r="S672" i="5"/>
  <c r="S726" i="5"/>
  <c r="S780" i="5"/>
  <c r="S798" i="5"/>
  <c r="S1284" i="5"/>
  <c r="AG1302" i="5"/>
  <c r="S1320" i="5"/>
  <c r="S1338" i="5"/>
  <c r="AG1392" i="5"/>
  <c r="AG1554" i="5"/>
  <c r="S1626" i="5"/>
  <c r="S1644" i="5"/>
  <c r="S1662" i="5"/>
  <c r="AG1698" i="5"/>
  <c r="S1716" i="5"/>
  <c r="AG1734" i="5"/>
  <c r="S1752" i="5"/>
  <c r="AG1770" i="5"/>
  <c r="S1788" i="5"/>
  <c r="AG1806" i="5"/>
  <c r="AG1824" i="5"/>
  <c r="S1842" i="5"/>
  <c r="S1860" i="5"/>
  <c r="AG1878" i="5"/>
  <c r="AG1896" i="5"/>
  <c r="S1914" i="5"/>
  <c r="S1932" i="5"/>
  <c r="S1986" i="5"/>
  <c r="AG2022" i="5"/>
  <c r="AG2040" i="5"/>
  <c r="S2058" i="5"/>
  <c r="AG2076" i="5"/>
  <c r="AG2094" i="5"/>
  <c r="AG2112" i="5"/>
  <c r="AG2166" i="5"/>
  <c r="S2372" i="5"/>
  <c r="S2298" i="5"/>
  <c r="S1411" i="5"/>
  <c r="S1429" i="5"/>
  <c r="S2361" i="5"/>
  <c r="S38" i="5"/>
  <c r="S74" i="5"/>
  <c r="S110" i="5"/>
  <c r="AG128" i="5"/>
  <c r="S146" i="5"/>
  <c r="AG182" i="5"/>
  <c r="AG200" i="5"/>
  <c r="S218" i="5"/>
  <c r="S236" i="5"/>
  <c r="AG290" i="5"/>
  <c r="S344" i="5"/>
  <c r="S362" i="5"/>
  <c r="S380" i="5"/>
  <c r="S398" i="5"/>
  <c r="S416" i="5"/>
  <c r="S434" i="5"/>
  <c r="AG452" i="5"/>
  <c r="S470" i="5"/>
  <c r="S488" i="5"/>
  <c r="S524" i="5"/>
  <c r="S560" i="5"/>
  <c r="S578" i="5"/>
  <c r="AG866" i="5"/>
  <c r="S902" i="5"/>
  <c r="S920" i="5"/>
  <c r="S938" i="5"/>
  <c r="S992" i="5"/>
  <c r="S1028" i="5"/>
  <c r="S1046" i="5"/>
  <c r="AG1064" i="5"/>
  <c r="S1082" i="5"/>
  <c r="S1100" i="5"/>
  <c r="S1118" i="5"/>
  <c r="AG1190" i="5"/>
  <c r="AG1208" i="5"/>
  <c r="S1262" i="5"/>
  <c r="AG1640" i="5"/>
  <c r="S1676" i="5"/>
  <c r="S1748" i="5"/>
  <c r="AG1766" i="5"/>
  <c r="S1802" i="5"/>
  <c r="AG1820" i="5"/>
  <c r="AG1838" i="5"/>
  <c r="AG1856" i="5"/>
  <c r="S1874" i="5"/>
  <c r="AG1892" i="5"/>
  <c r="S1928" i="5"/>
  <c r="AG1946" i="5"/>
  <c r="S1964" i="5"/>
  <c r="S2018" i="5"/>
  <c r="S2036" i="5"/>
  <c r="AG2054" i="5"/>
  <c r="S2072" i="5"/>
  <c r="AG2090" i="5"/>
  <c r="S2108" i="5"/>
  <c r="S2144" i="5"/>
  <c r="S2180" i="5"/>
  <c r="S981" i="5"/>
  <c r="S1251" i="5"/>
  <c r="S1521" i="5"/>
  <c r="S1504" i="5"/>
  <c r="S1738" i="5"/>
  <c r="S2314" i="5"/>
  <c r="S426" i="5"/>
  <c r="AG1272" i="5"/>
  <c r="S1740" i="5"/>
  <c r="AG62" i="5"/>
  <c r="S296" i="5"/>
  <c r="S584" i="5"/>
  <c r="S1808" i="5"/>
  <c r="S1934" i="5"/>
  <c r="S2078" i="5"/>
  <c r="S2114" i="5"/>
  <c r="S2132" i="5"/>
  <c r="S549" i="5"/>
  <c r="AG801" i="5"/>
  <c r="S1899" i="5"/>
  <c r="S2406" i="5"/>
  <c r="S345" i="5"/>
  <c r="S363" i="5"/>
  <c r="S381" i="5"/>
  <c r="AG399" i="5"/>
  <c r="S453" i="5"/>
  <c r="S471" i="5"/>
  <c r="S507" i="5"/>
  <c r="S525" i="5"/>
  <c r="S543" i="5"/>
  <c r="S579" i="5"/>
  <c r="AG615" i="5"/>
  <c r="AG633" i="5"/>
  <c r="AG651" i="5"/>
  <c r="AG687" i="5"/>
  <c r="S705" i="5"/>
  <c r="AG741" i="5"/>
  <c r="AG759" i="5"/>
  <c r="AG795" i="5"/>
  <c r="S1281" i="5"/>
  <c r="S1299" i="5"/>
  <c r="S1335" i="5"/>
  <c r="S1353" i="5"/>
  <c r="S1371" i="5"/>
  <c r="AG1569" i="5"/>
  <c r="S1605" i="5"/>
  <c r="S1623" i="5"/>
  <c r="S1659" i="5"/>
  <c r="AG1677" i="5"/>
  <c r="S1695" i="5"/>
  <c r="AG1731" i="5"/>
  <c r="S1749" i="5"/>
  <c r="AG1767" i="5"/>
  <c r="S1785" i="5"/>
  <c r="S1803" i="5"/>
  <c r="S1821" i="5"/>
  <c r="AG1839" i="5"/>
  <c r="AG1875" i="5"/>
  <c r="AG1893" i="5"/>
  <c r="S1911" i="5"/>
  <c r="S1947" i="5"/>
  <c r="AG1983" i="5"/>
  <c r="AG2001" i="5"/>
  <c r="AG2037" i="5"/>
  <c r="S2055" i="5"/>
  <c r="S2073" i="5"/>
  <c r="AG2109" i="5"/>
  <c r="AG2145" i="5"/>
  <c r="S2163" i="5"/>
  <c r="S2351" i="5"/>
  <c r="S2196" i="5"/>
  <c r="S292" i="5"/>
  <c r="S328" i="5"/>
  <c r="AG346" i="5"/>
  <c r="AG652" i="5"/>
  <c r="AG670" i="5"/>
  <c r="S724" i="5"/>
  <c r="S760" i="5"/>
  <c r="AG796" i="5"/>
  <c r="S814" i="5"/>
  <c r="AG850" i="5"/>
  <c r="AG868" i="5"/>
  <c r="AG886" i="5"/>
  <c r="S904" i="5"/>
  <c r="S922" i="5"/>
  <c r="AG994" i="5"/>
  <c r="S1012" i="5"/>
  <c r="S1030" i="5"/>
  <c r="S1048" i="5"/>
  <c r="S1066" i="5"/>
  <c r="AG1102" i="5"/>
  <c r="S1138" i="5"/>
  <c r="S1156" i="5"/>
  <c r="S1210" i="5"/>
  <c r="AG1228" i="5"/>
  <c r="S1246" i="5"/>
  <c r="S1264" i="5"/>
  <c r="AG1300" i="5"/>
  <c r="S1318" i="5"/>
  <c r="AG1336" i="5"/>
  <c r="AG1354" i="5"/>
  <c r="S1372" i="5"/>
  <c r="AG1390" i="5"/>
  <c r="S1408" i="5"/>
  <c r="S2370" i="5"/>
  <c r="AG23" i="5"/>
  <c r="S41" i="5"/>
  <c r="S59" i="5"/>
  <c r="S77" i="5"/>
  <c r="AG113" i="5"/>
  <c r="S131" i="5"/>
  <c r="S149" i="5"/>
  <c r="AG167" i="5"/>
  <c r="S185" i="5"/>
  <c r="S239" i="5"/>
  <c r="S257" i="5"/>
  <c r="S275" i="5"/>
  <c r="AG293" i="5"/>
  <c r="S329" i="5"/>
  <c r="S347" i="5"/>
  <c r="AG365" i="5"/>
  <c r="S437" i="5"/>
  <c r="AG455" i="5"/>
  <c r="S473" i="5"/>
  <c r="S509" i="5"/>
  <c r="S545" i="5"/>
  <c r="AG563" i="5"/>
  <c r="S581" i="5"/>
  <c r="S599" i="5"/>
  <c r="AG869" i="5"/>
  <c r="AG923" i="5"/>
  <c r="S941" i="5"/>
  <c r="AG959" i="5"/>
  <c r="AG995" i="5"/>
  <c r="S1013" i="5"/>
  <c r="S1031" i="5"/>
  <c r="AG1049" i="5"/>
  <c r="S1067" i="5"/>
  <c r="S1085" i="5"/>
  <c r="S1121" i="5"/>
  <c r="S1157" i="5"/>
  <c r="AG1175" i="5"/>
  <c r="AG1193" i="5"/>
  <c r="S1211" i="5"/>
  <c r="AG1229" i="5"/>
  <c r="AG1247" i="5"/>
  <c r="S1607" i="5"/>
  <c r="S1625" i="5"/>
  <c r="AG1697" i="5"/>
  <c r="S1715" i="5"/>
  <c r="AG1733" i="5"/>
  <c r="AG1769" i="5"/>
  <c r="AG1787" i="5"/>
  <c r="S1823" i="5"/>
  <c r="AG1859" i="5"/>
  <c r="S1877" i="5"/>
  <c r="S1913" i="5"/>
  <c r="AG1931" i="5"/>
  <c r="AG1949" i="5"/>
  <c r="AG1985" i="5"/>
  <c r="S2003" i="5"/>
  <c r="S2039" i="5"/>
  <c r="S2057" i="5"/>
  <c r="AG2075" i="5"/>
  <c r="S2093" i="5"/>
  <c r="S2111" i="5"/>
  <c r="S2129" i="5"/>
  <c r="AG2147" i="5"/>
  <c r="S2183" i="5"/>
  <c r="S2231" i="5"/>
  <c r="AG2303" i="5"/>
  <c r="S2247" i="5"/>
  <c r="S2411" i="5"/>
  <c r="S24" i="5"/>
  <c r="S42" i="5"/>
  <c r="S60" i="5"/>
  <c r="S78" i="5"/>
  <c r="S96" i="5"/>
  <c r="S150" i="5"/>
  <c r="S168" i="5"/>
  <c r="S186" i="5"/>
  <c r="AG222" i="5"/>
  <c r="AG240" i="5"/>
  <c r="S258" i="5"/>
  <c r="S276" i="5"/>
  <c r="S294" i="5"/>
  <c r="S816" i="5"/>
  <c r="S834" i="5"/>
  <c r="S852" i="5"/>
  <c r="S1428" i="5"/>
  <c r="S2378" i="5"/>
  <c r="S650" i="5"/>
  <c r="S686" i="5"/>
  <c r="S704" i="5"/>
  <c r="S776" i="5"/>
  <c r="AG794" i="5"/>
  <c r="S1280" i="5"/>
  <c r="S1298" i="5"/>
  <c r="S1334" i="5"/>
  <c r="S1352" i="5"/>
  <c r="S1388" i="5"/>
  <c r="AG1406" i="5"/>
  <c r="S1424" i="5"/>
  <c r="S1658" i="5"/>
  <c r="S1730" i="5"/>
  <c r="S2276" i="5"/>
  <c r="S2300" i="5"/>
  <c r="S909" i="5"/>
  <c r="S1107" i="5"/>
  <c r="S1467" i="5"/>
  <c r="AG136" i="5"/>
  <c r="S478" i="5"/>
  <c r="S1720" i="5"/>
  <c r="AG2134" i="5"/>
  <c r="S372" i="5"/>
  <c r="S570" i="5"/>
  <c r="S1344" i="5"/>
  <c r="S1668" i="5"/>
  <c r="S1830" i="5"/>
  <c r="AG494" i="5"/>
  <c r="AG962" i="5"/>
  <c r="S1124" i="5"/>
  <c r="S1772" i="5"/>
  <c r="AG2306" i="5"/>
  <c r="S585" i="5"/>
  <c r="S729" i="5"/>
  <c r="S1575" i="5"/>
  <c r="S1971" i="5"/>
  <c r="S21" i="5"/>
  <c r="S39" i="5"/>
  <c r="AG75" i="5"/>
  <c r="S93" i="5"/>
  <c r="S111" i="5"/>
  <c r="S129" i="5"/>
  <c r="S147" i="5"/>
  <c r="AG201" i="5"/>
  <c r="AG237" i="5"/>
  <c r="S255" i="5"/>
  <c r="S291" i="5"/>
  <c r="S1425" i="5"/>
  <c r="AG2208" i="5"/>
  <c r="S2376" i="5"/>
  <c r="AG2418" i="5"/>
  <c r="S617" i="5"/>
  <c r="S635" i="5"/>
  <c r="S653" i="5"/>
  <c r="S689" i="5"/>
  <c r="S707" i="5"/>
  <c r="AG743" i="5"/>
  <c r="S761" i="5"/>
  <c r="S779" i="5"/>
  <c r="S1283" i="5"/>
  <c r="AG1319" i="5"/>
  <c r="AG1337" i="5"/>
  <c r="AG1355" i="5"/>
  <c r="AG1373" i="5"/>
  <c r="S1391" i="5"/>
  <c r="S1409" i="5"/>
  <c r="S1427" i="5"/>
  <c r="S2259" i="5"/>
  <c r="S85" i="5"/>
  <c r="S121" i="5"/>
  <c r="S139" i="5"/>
  <c r="S193" i="5"/>
  <c r="AG211" i="5"/>
  <c r="S247" i="5"/>
  <c r="AG265" i="5"/>
  <c r="S409" i="5"/>
  <c r="AG427" i="5"/>
  <c r="AG445" i="5"/>
  <c r="AG463" i="5"/>
  <c r="AG481" i="5"/>
  <c r="AG499" i="5"/>
  <c r="S517" i="5"/>
  <c r="AG535" i="5"/>
  <c r="S607" i="5"/>
  <c r="S1471" i="5"/>
  <c r="S1507" i="5"/>
  <c r="S1633" i="5"/>
  <c r="S1669" i="5"/>
  <c r="AG1759" i="5"/>
  <c r="S1777" i="5"/>
  <c r="S1813" i="5"/>
  <c r="AG1849" i="5"/>
  <c r="S1867" i="5"/>
  <c r="S1885" i="5"/>
  <c r="AG1921" i="5"/>
  <c r="S1939" i="5"/>
  <c r="AG1975" i="5"/>
  <c r="S2011" i="5"/>
  <c r="AG2029" i="5"/>
  <c r="S2083" i="5"/>
  <c r="S2101" i="5"/>
  <c r="S2119" i="5"/>
  <c r="AG2137" i="5"/>
  <c r="S2155" i="5"/>
  <c r="S2173" i="5"/>
  <c r="S2191" i="5"/>
  <c r="S2209" i="5"/>
  <c r="S2227" i="5"/>
  <c r="S2263" i="5"/>
  <c r="S2281" i="5"/>
  <c r="S2299" i="5"/>
  <c r="AG2317" i="5"/>
  <c r="S2371" i="5"/>
  <c r="S2373" i="5"/>
  <c r="S2409" i="5"/>
  <c r="AG830" i="5"/>
  <c r="S848" i="5"/>
  <c r="S1442" i="5"/>
  <c r="S1460" i="5"/>
  <c r="S1496" i="5"/>
  <c r="S1550" i="5"/>
  <c r="AG1568" i="5"/>
  <c r="AG1586" i="5"/>
  <c r="S873" i="5"/>
  <c r="S1071" i="5"/>
  <c r="S1233" i="5"/>
  <c r="AG46" i="5"/>
  <c r="S208" i="5"/>
  <c r="S1522" i="5"/>
  <c r="S1684" i="5"/>
  <c r="S2008" i="5"/>
  <c r="S2188" i="5"/>
  <c r="S390" i="5"/>
  <c r="AG1578" i="5"/>
  <c r="AG1992" i="5"/>
  <c r="S134" i="5"/>
  <c r="S260" i="5"/>
  <c r="S368" i="5"/>
  <c r="AG872" i="5"/>
  <c r="S1070" i="5"/>
  <c r="S1844" i="5"/>
  <c r="S1952" i="5"/>
  <c r="S2024" i="5"/>
  <c r="S2186" i="5"/>
  <c r="S2181" i="5"/>
  <c r="AG2363" i="5"/>
  <c r="S2382" i="5"/>
  <c r="S815" i="5"/>
  <c r="S833" i="5"/>
  <c r="S1463" i="5"/>
  <c r="S1499" i="5"/>
  <c r="AG1517" i="5"/>
  <c r="AG1553" i="5"/>
  <c r="S1571" i="5"/>
  <c r="AG1589" i="5"/>
  <c r="S2271" i="5"/>
  <c r="S300" i="5"/>
  <c r="S318" i="5"/>
  <c r="S912" i="5"/>
  <c r="S948" i="5"/>
  <c r="S966" i="5"/>
  <c r="S984" i="5"/>
  <c r="S1002" i="5"/>
  <c r="S1038" i="5"/>
  <c r="AG1056" i="5"/>
  <c r="S1074" i="5"/>
  <c r="AG1092" i="5"/>
  <c r="S1110" i="5"/>
  <c r="S1128" i="5"/>
  <c r="AG1146" i="5"/>
  <c r="S1200" i="5"/>
  <c r="AG1218" i="5"/>
  <c r="S1236" i="5"/>
  <c r="S1470" i="5"/>
  <c r="S1506" i="5"/>
  <c r="S1524" i="5"/>
  <c r="S1542" i="5"/>
  <c r="S2190" i="5"/>
  <c r="AG2394" i="5"/>
  <c r="S283" i="5"/>
  <c r="AG337" i="5"/>
  <c r="AG355" i="5"/>
  <c r="S661" i="5"/>
  <c r="AG679" i="5"/>
  <c r="S697" i="5"/>
  <c r="S733" i="5"/>
  <c r="AG751" i="5"/>
  <c r="S769" i="5"/>
  <c r="AG787" i="5"/>
  <c r="S805" i="5"/>
  <c r="S823" i="5"/>
  <c r="S841" i="5"/>
  <c r="S877" i="5"/>
  <c r="S895" i="5"/>
  <c r="AG913" i="5"/>
  <c r="AG931" i="5"/>
  <c r="S949" i="5"/>
  <c r="S985" i="5"/>
  <c r="AG1057" i="5"/>
  <c r="AG1075" i="5"/>
  <c r="AG1111" i="5"/>
  <c r="AG1129" i="5"/>
  <c r="S1147" i="5"/>
  <c r="S1165" i="5"/>
  <c r="S1183" i="5"/>
  <c r="S1201" i="5"/>
  <c r="AG1219" i="5"/>
  <c r="S1237" i="5"/>
  <c r="S1309" i="5"/>
  <c r="S1327" i="5"/>
  <c r="S1345" i="5"/>
  <c r="AG1363" i="5"/>
  <c r="S1381" i="5"/>
  <c r="AG1615" i="5"/>
  <c r="S1651" i="5"/>
  <c r="S1723" i="5"/>
  <c r="S2379" i="5"/>
  <c r="S1539" i="5"/>
  <c r="AG1539" i="5"/>
  <c r="S2369" i="5"/>
  <c r="AG2369" i="5"/>
  <c r="S604" i="5"/>
  <c r="AG604" i="5"/>
  <c r="S642" i="5"/>
  <c r="AG642" i="5"/>
  <c r="S768" i="5"/>
  <c r="AG768" i="5"/>
  <c r="S1614" i="5"/>
  <c r="AG1614" i="5"/>
  <c r="S206" i="5"/>
  <c r="AG206" i="5"/>
  <c r="S476" i="5"/>
  <c r="AG476" i="5"/>
  <c r="S566" i="5"/>
  <c r="AG566" i="5"/>
  <c r="S1790" i="5"/>
  <c r="AG1790" i="5"/>
  <c r="S423" i="5"/>
  <c r="AG423" i="5"/>
  <c r="S964" i="5"/>
  <c r="AG964" i="5"/>
  <c r="S929" i="5"/>
  <c r="AG929" i="5"/>
  <c r="S192" i="5"/>
  <c r="AG192" i="5"/>
  <c r="S840" i="5"/>
  <c r="AG840" i="5"/>
  <c r="S2433" i="5"/>
  <c r="AG2433" i="5"/>
  <c r="S1304" i="5"/>
  <c r="AG1304" i="5"/>
  <c r="S677" i="5"/>
  <c r="AG677" i="5"/>
  <c r="S1271" i="5"/>
  <c r="AG1271" i="5"/>
  <c r="S1307" i="5"/>
  <c r="AG1307" i="5"/>
  <c r="S2307" i="5"/>
  <c r="AG2307" i="5"/>
  <c r="S37" i="5"/>
  <c r="AG37" i="5"/>
  <c r="S73" i="5"/>
  <c r="AG73" i="5"/>
  <c r="S199" i="5"/>
  <c r="AG199" i="5"/>
  <c r="S253" i="5"/>
  <c r="AG253" i="5"/>
  <c r="S397" i="5"/>
  <c r="AG397" i="5"/>
  <c r="S1495" i="5"/>
  <c r="AG1495" i="5"/>
  <c r="S1603" i="5"/>
  <c r="AG1603" i="5"/>
  <c r="S1783" i="5"/>
  <c r="AG1783" i="5"/>
  <c r="S1909" i="5"/>
  <c r="AG1909" i="5"/>
  <c r="S2089" i="5"/>
  <c r="AG2089" i="5"/>
  <c r="S2161" i="5"/>
  <c r="AG2161" i="5"/>
  <c r="S1466" i="5"/>
  <c r="AG1466" i="5"/>
  <c r="S1556" i="5"/>
  <c r="AG1556" i="5"/>
  <c r="S2350" i="5"/>
  <c r="AG2350" i="5"/>
  <c r="S1809" i="5"/>
  <c r="AG1809" i="5"/>
  <c r="S730" i="5"/>
  <c r="AG730" i="5"/>
  <c r="S1342" i="5"/>
  <c r="AG1342" i="5"/>
  <c r="S1469" i="5"/>
  <c r="AG1469" i="5"/>
  <c r="S1523" i="5"/>
  <c r="AG1523" i="5"/>
  <c r="S2291" i="5"/>
  <c r="AG2291" i="5"/>
  <c r="S918" i="5"/>
  <c r="AG918" i="5"/>
  <c r="S972" i="5"/>
  <c r="AG972" i="5"/>
  <c r="S1206" i="5"/>
  <c r="AG1206" i="5"/>
  <c r="S1260" i="5"/>
  <c r="AG1260" i="5"/>
  <c r="S2238" i="5"/>
  <c r="AG2238" i="5"/>
  <c r="S685" i="5"/>
  <c r="AG685" i="5"/>
  <c r="S919" i="5"/>
  <c r="AG919" i="5"/>
  <c r="S973" i="5"/>
  <c r="AG973" i="5"/>
  <c r="S2240" i="5"/>
  <c r="AG2240" i="5"/>
  <c r="S2312" i="5"/>
  <c r="AG2312" i="5"/>
  <c r="S927" i="5"/>
  <c r="AG927" i="5"/>
  <c r="S568" i="5"/>
  <c r="AG568" i="5"/>
  <c r="S2260" i="5"/>
  <c r="AG2260" i="5"/>
  <c r="S2282" i="5"/>
  <c r="AG2282" i="5"/>
  <c r="S1665" i="5"/>
  <c r="AG1665" i="5"/>
  <c r="S1703" i="5"/>
  <c r="AG1703" i="5"/>
  <c r="S879" i="5"/>
  <c r="AG879" i="5"/>
  <c r="S1257" i="5"/>
  <c r="AG1257" i="5"/>
  <c r="S2321" i="5"/>
  <c r="AG2321" i="5"/>
  <c r="S160" i="5"/>
  <c r="AG160" i="5"/>
  <c r="S592" i="5"/>
  <c r="AG592" i="5"/>
  <c r="S1726" i="5"/>
  <c r="AG1726" i="5"/>
  <c r="S1852" i="5"/>
  <c r="AG1852" i="5"/>
  <c r="S1888" i="5"/>
  <c r="AG1888" i="5"/>
  <c r="S1942" i="5"/>
  <c r="AG1942" i="5"/>
  <c r="S2122" i="5"/>
  <c r="AG2122" i="5"/>
  <c r="S504" i="5"/>
  <c r="AG504" i="5"/>
  <c r="S522" i="5"/>
  <c r="AG522" i="5"/>
  <c r="S612" i="5"/>
  <c r="AG612" i="5"/>
  <c r="S1296" i="5"/>
  <c r="AG1296" i="5"/>
  <c r="S1638" i="5"/>
  <c r="AG1638" i="5"/>
  <c r="S1854" i="5"/>
  <c r="AG1854" i="5"/>
  <c r="S50" i="5"/>
  <c r="AG50" i="5"/>
  <c r="S140" i="5"/>
  <c r="AG140" i="5"/>
  <c r="S248" i="5"/>
  <c r="AG248" i="5"/>
  <c r="S446" i="5"/>
  <c r="AG446" i="5"/>
  <c r="S464" i="5"/>
  <c r="AG464" i="5"/>
  <c r="S878" i="5"/>
  <c r="AG878" i="5"/>
  <c r="S1040" i="5"/>
  <c r="AG1040" i="5"/>
  <c r="S1076" i="5"/>
  <c r="AG1076" i="5"/>
  <c r="S1202" i="5"/>
  <c r="AG1202" i="5"/>
  <c r="S1778" i="5"/>
  <c r="AG1778" i="5"/>
  <c r="S1814" i="5"/>
  <c r="AG1814" i="5"/>
  <c r="S1832" i="5"/>
  <c r="AG1832" i="5"/>
  <c r="S2048" i="5"/>
  <c r="AG2048" i="5"/>
  <c r="S2084" i="5"/>
  <c r="AG2084" i="5"/>
  <c r="S2174" i="5"/>
  <c r="AG2174" i="5"/>
  <c r="S696" i="5"/>
  <c r="AG696" i="5"/>
  <c r="S1326" i="5"/>
  <c r="AG1326" i="5"/>
  <c r="S404" i="5"/>
  <c r="AG404" i="5"/>
  <c r="S1377" i="5"/>
  <c r="AG1377" i="5"/>
  <c r="S2061" i="5"/>
  <c r="AG2061" i="5"/>
  <c r="S784" i="5"/>
  <c r="AG784" i="5"/>
  <c r="S1198" i="5"/>
  <c r="AG1198" i="5"/>
  <c r="S393" i="5"/>
  <c r="AG393" i="5"/>
  <c r="S573" i="5"/>
  <c r="AG573" i="5"/>
  <c r="S627" i="5"/>
  <c r="AG627" i="5"/>
  <c r="S735" i="5"/>
  <c r="AG735" i="5"/>
  <c r="S753" i="5"/>
  <c r="AG753" i="5"/>
  <c r="S1293" i="5"/>
  <c r="AG1293" i="5"/>
  <c r="S1329" i="5"/>
  <c r="AG1329" i="5"/>
  <c r="S1347" i="5"/>
  <c r="AG1347" i="5"/>
  <c r="S1401" i="5"/>
  <c r="AG1401" i="5"/>
  <c r="S1869" i="5"/>
  <c r="AG1869" i="5"/>
  <c r="S1923" i="5"/>
  <c r="AG1923" i="5"/>
  <c r="S1941" i="5"/>
  <c r="AG1941" i="5"/>
  <c r="S2013" i="5"/>
  <c r="AG2013" i="5"/>
  <c r="S2327" i="5"/>
  <c r="AG2327" i="5"/>
  <c r="S358" i="5"/>
  <c r="AG358" i="5"/>
  <c r="S754" i="5"/>
  <c r="AG754" i="5"/>
  <c r="S916" i="5"/>
  <c r="AG916" i="5"/>
  <c r="S970" i="5"/>
  <c r="AG970" i="5"/>
  <c r="S1078" i="5"/>
  <c r="AG1078" i="5"/>
  <c r="S1222" i="5"/>
  <c r="AG1222" i="5"/>
  <c r="S1240" i="5"/>
  <c r="AG1240" i="5"/>
  <c r="S269" i="5"/>
  <c r="AG269" i="5"/>
  <c r="S341" i="5"/>
  <c r="AG341" i="5"/>
  <c r="S395" i="5"/>
  <c r="AG395" i="5"/>
  <c r="S449" i="5"/>
  <c r="AG449" i="5"/>
  <c r="S557" i="5"/>
  <c r="AG557" i="5"/>
  <c r="S611" i="5"/>
  <c r="AG611" i="5"/>
  <c r="S863" i="5"/>
  <c r="AG863" i="5"/>
  <c r="S1169" i="5"/>
  <c r="AG1169" i="5"/>
  <c r="S1601" i="5"/>
  <c r="AG1601" i="5"/>
  <c r="S1763" i="5"/>
  <c r="AG1763" i="5"/>
  <c r="S1835" i="5"/>
  <c r="AG1835" i="5"/>
  <c r="S1925" i="5"/>
  <c r="AG1925" i="5"/>
  <c r="S2051" i="5"/>
  <c r="AG2051" i="5"/>
  <c r="S2159" i="5"/>
  <c r="AG2159" i="5"/>
  <c r="S2438" i="5"/>
  <c r="AG2438" i="5"/>
  <c r="S162" i="5"/>
  <c r="AG162" i="5"/>
  <c r="S198" i="5"/>
  <c r="AG198" i="5"/>
  <c r="S810" i="5"/>
  <c r="AG810" i="5"/>
  <c r="S828" i="5"/>
  <c r="AG828" i="5"/>
  <c r="S2385" i="5"/>
  <c r="AG2385" i="5"/>
  <c r="S1310" i="5"/>
  <c r="AG1310" i="5"/>
  <c r="S1382" i="5"/>
  <c r="AG1382" i="5"/>
  <c r="S1682" i="5"/>
  <c r="AG1682" i="5"/>
  <c r="S159" i="5"/>
  <c r="AG159" i="5"/>
  <c r="S249" i="5"/>
  <c r="AG249" i="5"/>
  <c r="S267" i="5"/>
  <c r="AG267" i="5"/>
  <c r="S2400" i="5"/>
  <c r="AG2400" i="5"/>
  <c r="S2211" i="5"/>
  <c r="AG2211" i="5"/>
  <c r="S115" i="5"/>
  <c r="AG115" i="5"/>
  <c r="S151" i="5"/>
  <c r="AG151" i="5"/>
  <c r="S187" i="5"/>
  <c r="AG187" i="5"/>
  <c r="S205" i="5"/>
  <c r="AG205" i="5"/>
  <c r="S241" i="5"/>
  <c r="AG241" i="5"/>
  <c r="S259" i="5"/>
  <c r="AG259" i="5"/>
  <c r="S547" i="5"/>
  <c r="AG547" i="5"/>
  <c r="S1879" i="5"/>
  <c r="AG1879" i="5"/>
  <c r="S2041" i="5"/>
  <c r="AG2041" i="5"/>
  <c r="S2059" i="5"/>
  <c r="AG2059" i="5"/>
  <c r="S2149" i="5"/>
  <c r="AG2149" i="5"/>
  <c r="S2329" i="5"/>
  <c r="AG2329" i="5"/>
  <c r="S2383" i="5"/>
  <c r="AG2383" i="5"/>
  <c r="S2349" i="5"/>
  <c r="AG2349" i="5"/>
  <c r="S2294" i="5"/>
  <c r="AG2294" i="5"/>
  <c r="S1197" i="5"/>
  <c r="AG1197" i="5"/>
  <c r="S388" i="5"/>
  <c r="AG388" i="5"/>
  <c r="S1828" i="5"/>
  <c r="AG1828" i="5"/>
  <c r="S1398" i="5"/>
  <c r="AG1398" i="5"/>
  <c r="S1884" i="5"/>
  <c r="AG1884" i="5"/>
  <c r="S1935" i="5"/>
  <c r="AG1935" i="5"/>
  <c r="S2097" i="5"/>
  <c r="AG2097" i="5"/>
  <c r="S1199" i="5"/>
  <c r="AG1199" i="5"/>
  <c r="S81" i="5"/>
  <c r="AG81" i="5"/>
  <c r="S1439" i="5"/>
  <c r="AG1439" i="5"/>
  <c r="S348" i="5"/>
  <c r="AG348" i="5"/>
  <c r="S924" i="5"/>
  <c r="AG924" i="5"/>
  <c r="S1176" i="5"/>
  <c r="AG1176" i="5"/>
  <c r="S1464" i="5"/>
  <c r="AG1464" i="5"/>
  <c r="S1500" i="5"/>
  <c r="AG1500" i="5"/>
  <c r="S637" i="5"/>
  <c r="AG637" i="5"/>
  <c r="S727" i="5"/>
  <c r="AG727" i="5"/>
  <c r="S871" i="5"/>
  <c r="AG871" i="5"/>
  <c r="S889" i="5"/>
  <c r="AG889" i="5"/>
  <c r="S943" i="5"/>
  <c r="AG943" i="5"/>
  <c r="S1195" i="5"/>
  <c r="AG1195" i="5"/>
  <c r="S1285" i="5"/>
  <c r="AG1285" i="5"/>
  <c r="S1357" i="5"/>
  <c r="AG1357" i="5"/>
  <c r="S1375" i="5"/>
  <c r="AG1375" i="5"/>
  <c r="S2026" i="5"/>
  <c r="AG2026" i="5"/>
  <c r="S2285" i="5"/>
  <c r="AG2285" i="5"/>
  <c r="S1866" i="5"/>
  <c r="AG1866" i="5"/>
  <c r="S116" i="5"/>
  <c r="AG116" i="5"/>
  <c r="S477" i="5"/>
  <c r="AG477" i="5"/>
  <c r="S765" i="5"/>
  <c r="AG765" i="5"/>
  <c r="S1593" i="5"/>
  <c r="AG1593" i="5"/>
  <c r="S856" i="5"/>
  <c r="AG856" i="5"/>
  <c r="S1180" i="5"/>
  <c r="AG1180" i="5"/>
  <c r="S983" i="5"/>
  <c r="AG983" i="5"/>
  <c r="S246" i="5"/>
  <c r="AG246" i="5"/>
  <c r="S975" i="5"/>
  <c r="AG975" i="5"/>
  <c r="S1047" i="5"/>
  <c r="AG1047" i="5"/>
  <c r="S1137" i="5"/>
  <c r="AG1137" i="5"/>
  <c r="S1155" i="5"/>
  <c r="AG1155" i="5"/>
  <c r="S1443" i="5"/>
  <c r="AG1443" i="5"/>
  <c r="S1551" i="5"/>
  <c r="AG1551" i="5"/>
  <c r="S382" i="5"/>
  <c r="AG382" i="5"/>
  <c r="S418" i="5"/>
  <c r="AG418" i="5"/>
  <c r="S436" i="5"/>
  <c r="AG436" i="5"/>
  <c r="S454" i="5"/>
  <c r="AG454" i="5"/>
  <c r="S1462" i="5"/>
  <c r="AG1462" i="5"/>
  <c r="S1516" i="5"/>
  <c r="AG1516" i="5"/>
  <c r="S1606" i="5"/>
  <c r="AG1606" i="5"/>
  <c r="S1660" i="5"/>
  <c r="AG1660" i="5"/>
  <c r="S1894" i="5"/>
  <c r="AG1894" i="5"/>
  <c r="S1912" i="5"/>
  <c r="AG1912" i="5"/>
  <c r="S1948" i="5"/>
  <c r="AG1948" i="5"/>
  <c r="S1966" i="5"/>
  <c r="AG1966" i="5"/>
  <c r="S2002" i="5"/>
  <c r="AG2002" i="5"/>
  <c r="S2218" i="5"/>
  <c r="AG2218" i="5"/>
  <c r="S2326" i="5"/>
  <c r="AG2326" i="5"/>
  <c r="S402" i="5"/>
  <c r="AG402" i="5"/>
  <c r="S528" i="5"/>
  <c r="AG528" i="5"/>
  <c r="S600" i="5"/>
  <c r="AG600" i="5"/>
  <c r="S618" i="5"/>
  <c r="AG618" i="5"/>
  <c r="S690" i="5"/>
  <c r="AG690" i="5"/>
  <c r="S1356" i="5"/>
  <c r="AG1356" i="5"/>
  <c r="S1590" i="5"/>
  <c r="AG1590" i="5"/>
  <c r="S1608" i="5"/>
  <c r="AG1608" i="5"/>
  <c r="S1680" i="5"/>
  <c r="AG1680" i="5"/>
  <c r="S1968" i="5"/>
  <c r="AG1968" i="5"/>
  <c r="S2148" i="5"/>
  <c r="AG2148" i="5"/>
  <c r="S56" i="5"/>
  <c r="AG56" i="5"/>
  <c r="S92" i="5"/>
  <c r="AG92" i="5"/>
  <c r="S272" i="5"/>
  <c r="AG272" i="5"/>
  <c r="S308" i="5"/>
  <c r="AG308" i="5"/>
  <c r="S326" i="5"/>
  <c r="AG326" i="5"/>
  <c r="S542" i="5"/>
  <c r="AG542" i="5"/>
  <c r="S1136" i="5"/>
  <c r="AG1136" i="5"/>
  <c r="S1154" i="5"/>
  <c r="AG1154" i="5"/>
  <c r="S1172" i="5"/>
  <c r="AG1172" i="5"/>
  <c r="S1244" i="5"/>
  <c r="AG1244" i="5"/>
  <c r="S1910" i="5"/>
  <c r="AG1910" i="5"/>
  <c r="S1982" i="5"/>
  <c r="AG1982" i="5"/>
  <c r="S2126" i="5"/>
  <c r="AG2126" i="5"/>
  <c r="S2162" i="5"/>
  <c r="AG2162" i="5"/>
  <c r="S1774" i="5"/>
  <c r="AG1774" i="5"/>
  <c r="S1812" i="5"/>
  <c r="AG1812" i="5"/>
  <c r="S1826" i="5"/>
  <c r="AG1826" i="5"/>
  <c r="S1359" i="5"/>
  <c r="AG1359" i="5"/>
  <c r="S1737" i="5"/>
  <c r="AG1737" i="5"/>
  <c r="S280" i="5"/>
  <c r="AG280" i="5"/>
  <c r="S479" i="5"/>
  <c r="AG479" i="5"/>
  <c r="S2027" i="5"/>
  <c r="AG2027" i="5"/>
  <c r="S837" i="5"/>
  <c r="AG837" i="5"/>
  <c r="S435" i="5"/>
  <c r="AG435" i="5"/>
  <c r="S561" i="5"/>
  <c r="AG561" i="5"/>
  <c r="S1407" i="5"/>
  <c r="AG1407" i="5"/>
  <c r="S1713" i="5"/>
  <c r="AG1713" i="5"/>
  <c r="S310" i="5"/>
  <c r="AG310" i="5"/>
  <c r="S688" i="5"/>
  <c r="AG688" i="5"/>
  <c r="S706" i="5"/>
  <c r="AG706" i="5"/>
  <c r="S742" i="5"/>
  <c r="AG742" i="5"/>
  <c r="S778" i="5"/>
  <c r="AG778" i="5"/>
  <c r="S976" i="5"/>
  <c r="AG976" i="5"/>
  <c r="S1084" i="5"/>
  <c r="AG1084" i="5"/>
  <c r="S1174" i="5"/>
  <c r="AG1174" i="5"/>
  <c r="S95" i="5"/>
  <c r="AG95" i="5"/>
  <c r="S311" i="5"/>
  <c r="AG311" i="5"/>
  <c r="S383" i="5"/>
  <c r="AG383" i="5"/>
  <c r="S491" i="5"/>
  <c r="AG491" i="5"/>
  <c r="S527" i="5"/>
  <c r="AG527" i="5"/>
  <c r="S887" i="5"/>
  <c r="AG887" i="5"/>
  <c r="S977" i="5"/>
  <c r="AG977" i="5"/>
  <c r="S1841" i="5"/>
  <c r="AG1841" i="5"/>
  <c r="S2207" i="5"/>
  <c r="AG2207" i="5"/>
  <c r="S2255" i="5"/>
  <c r="AG2255" i="5"/>
  <c r="S114" i="5"/>
  <c r="AG114" i="5"/>
  <c r="S1410" i="5"/>
  <c r="AG1410" i="5"/>
  <c r="S1370" i="5"/>
  <c r="AG1370" i="5"/>
  <c r="S2204" i="5"/>
  <c r="AG2204" i="5"/>
  <c r="S2228" i="5"/>
  <c r="AG2228" i="5"/>
  <c r="S945" i="5"/>
  <c r="AG945" i="5"/>
  <c r="S1956" i="5"/>
  <c r="AG1956" i="5"/>
  <c r="S1435" i="5"/>
  <c r="AG1435" i="5"/>
  <c r="S1610" i="5"/>
  <c r="AG1610" i="5"/>
  <c r="S671" i="5"/>
  <c r="AG671" i="5"/>
  <c r="S2384" i="5"/>
  <c r="AG2384" i="5"/>
  <c r="S31" i="5"/>
  <c r="AG31" i="5"/>
  <c r="S175" i="5"/>
  <c r="AG175" i="5"/>
  <c r="S229" i="5"/>
  <c r="AG229" i="5"/>
  <c r="S1543" i="5"/>
  <c r="AG1543" i="5"/>
  <c r="S1561" i="5"/>
  <c r="AG1561" i="5"/>
  <c r="S1597" i="5"/>
  <c r="AG1597" i="5"/>
  <c r="S1831" i="5"/>
  <c r="AG1831" i="5"/>
  <c r="S2047" i="5"/>
  <c r="AG2047" i="5"/>
  <c r="S1704" i="5"/>
  <c r="AG1704" i="5"/>
  <c r="S1773" i="5"/>
  <c r="AG1773" i="5"/>
  <c r="S2043" i="5"/>
  <c r="AG2043" i="5"/>
  <c r="S2169" i="5"/>
  <c r="AG2169" i="5"/>
  <c r="S982" i="5"/>
  <c r="AG982" i="5"/>
  <c r="S1235" i="5"/>
  <c r="AG1235" i="5"/>
  <c r="S2099" i="5"/>
  <c r="AG2099" i="5"/>
  <c r="S165" i="5"/>
  <c r="AG165" i="5"/>
  <c r="S219" i="5"/>
  <c r="AG219" i="5"/>
  <c r="S2417" i="5"/>
  <c r="AG2417" i="5"/>
  <c r="S2422" i="5"/>
  <c r="AG2422" i="5"/>
  <c r="S336" i="5"/>
  <c r="AG336" i="5"/>
  <c r="S1020" i="5"/>
  <c r="AG1020" i="5"/>
  <c r="S1254" i="5"/>
  <c r="AG1254" i="5"/>
  <c r="S1452" i="5"/>
  <c r="AG1452" i="5"/>
  <c r="S301" i="5"/>
  <c r="AG301" i="5"/>
  <c r="S625" i="5"/>
  <c r="AG625" i="5"/>
  <c r="S715" i="5"/>
  <c r="AG715" i="5"/>
  <c r="S859" i="5"/>
  <c r="AG859" i="5"/>
  <c r="S1021" i="5"/>
  <c r="AG1021" i="5"/>
  <c r="S1093" i="5"/>
  <c r="AG1093" i="5"/>
  <c r="S2443" i="5"/>
  <c r="AG2443" i="5"/>
  <c r="S1798" i="5"/>
  <c r="S1816" i="5"/>
  <c r="S1870" i="5"/>
  <c r="S1906" i="5"/>
  <c r="S1924" i="5"/>
  <c r="S1960" i="5"/>
  <c r="S1996" i="5"/>
  <c r="S2014" i="5"/>
  <c r="S2032" i="5"/>
  <c r="S2068" i="5"/>
  <c r="S2104" i="5"/>
  <c r="S2230" i="5"/>
  <c r="S2248" i="5"/>
  <c r="S2266" i="5"/>
  <c r="S2284" i="5"/>
  <c r="S2356" i="5"/>
  <c r="S2392" i="5"/>
  <c r="S2393" i="5"/>
  <c r="S2435" i="5"/>
  <c r="S414" i="5"/>
  <c r="S432" i="5"/>
  <c r="S486" i="5"/>
  <c r="S540" i="5"/>
  <c r="S576" i="5"/>
  <c r="S594" i="5"/>
  <c r="S630" i="5"/>
  <c r="S666" i="5"/>
  <c r="S684" i="5"/>
  <c r="S702" i="5"/>
  <c r="S738" i="5"/>
  <c r="S756" i="5"/>
  <c r="S774" i="5"/>
  <c r="S792" i="5"/>
  <c r="S1278" i="5"/>
  <c r="S1314" i="5"/>
  <c r="S1386" i="5"/>
  <c r="S1404" i="5"/>
  <c r="S1566" i="5"/>
  <c r="S1584" i="5"/>
  <c r="S1602" i="5"/>
  <c r="S1656" i="5"/>
  <c r="S1674" i="5"/>
  <c r="S1746" i="5"/>
  <c r="S1764" i="5"/>
  <c r="S1782" i="5"/>
  <c r="S1800" i="5"/>
  <c r="S1836" i="5"/>
  <c r="S1908" i="5"/>
  <c r="S1962" i="5"/>
  <c r="S2034" i="5"/>
  <c r="S2106" i="5"/>
  <c r="S2142" i="5"/>
  <c r="S2160" i="5"/>
  <c r="S2250" i="5"/>
  <c r="S2412" i="5"/>
  <c r="S1423" i="5"/>
  <c r="S2442" i="5"/>
  <c r="S32" i="5"/>
  <c r="S176" i="5"/>
  <c r="S212" i="5"/>
  <c r="S230" i="5"/>
  <c r="S320" i="5"/>
  <c r="S392" i="5"/>
  <c r="S428" i="5"/>
  <c r="S482" i="5"/>
  <c r="S500" i="5"/>
  <c r="S536" i="5"/>
  <c r="S554" i="5"/>
  <c r="S608" i="5"/>
  <c r="S932" i="5"/>
  <c r="S950" i="5"/>
  <c r="S986" i="5"/>
  <c r="S1022" i="5"/>
  <c r="S1058" i="5"/>
  <c r="S1148" i="5"/>
  <c r="S1166" i="5"/>
  <c r="S1220" i="5"/>
  <c r="S1238" i="5"/>
  <c r="S1256" i="5"/>
  <c r="S1688" i="5"/>
  <c r="S1706" i="5"/>
  <c r="S1724" i="5"/>
  <c r="S1742" i="5"/>
  <c r="S1796" i="5"/>
  <c r="S1850" i="5"/>
  <c r="S1868" i="5"/>
  <c r="S1886" i="5"/>
  <c r="S1958" i="5"/>
  <c r="S2012" i="5"/>
  <c r="S2102" i="5"/>
  <c r="S2156" i="5"/>
  <c r="S178" i="5"/>
  <c r="S375" i="5"/>
  <c r="S411" i="5"/>
  <c r="S465" i="5"/>
  <c r="S483" i="5"/>
  <c r="S501" i="5"/>
  <c r="S519" i="5"/>
  <c r="S537" i="5"/>
  <c r="S555" i="5"/>
  <c r="S591" i="5"/>
  <c r="S609" i="5"/>
  <c r="S645" i="5"/>
  <c r="S663" i="5"/>
  <c r="S681" i="5"/>
  <c r="S717" i="5"/>
  <c r="S771" i="5"/>
  <c r="S789" i="5"/>
  <c r="S1275" i="5"/>
  <c r="S1563" i="5"/>
  <c r="S1599" i="5"/>
  <c r="S1617" i="5"/>
  <c r="S1635" i="5"/>
  <c r="S1689" i="5"/>
  <c r="S1707" i="5"/>
  <c r="S1743" i="5"/>
  <c r="S1779" i="5"/>
  <c r="S1815" i="5"/>
  <c r="S1833" i="5"/>
  <c r="S1851" i="5"/>
  <c r="S1887" i="5"/>
  <c r="S1905" i="5"/>
  <c r="S1977" i="5"/>
  <c r="S1995" i="5"/>
  <c r="S2031" i="5"/>
  <c r="S2049" i="5"/>
  <c r="S2085" i="5"/>
  <c r="S2103" i="5"/>
  <c r="S2121" i="5"/>
  <c r="S2157" i="5"/>
  <c r="S2175" i="5"/>
  <c r="S2437" i="5"/>
  <c r="S2292" i="5"/>
  <c r="S304" i="5"/>
  <c r="S628" i="5"/>
  <c r="S646" i="5"/>
  <c r="S664" i="5"/>
  <c r="S682" i="5"/>
  <c r="S736" i="5"/>
  <c r="S790" i="5"/>
  <c r="S826" i="5"/>
  <c r="S862" i="5"/>
  <c r="S880" i="5"/>
  <c r="S898" i="5"/>
  <c r="S1006" i="5"/>
  <c r="S1024" i="5"/>
  <c r="S1042" i="5"/>
  <c r="S1060" i="5"/>
  <c r="S1150" i="5"/>
  <c r="S1330" i="5"/>
  <c r="S1366" i="5"/>
  <c r="S17" i="5"/>
  <c r="S71" i="5"/>
  <c r="S89" i="5"/>
  <c r="S107" i="5"/>
  <c r="S125" i="5"/>
  <c r="S143" i="5"/>
  <c r="S179" i="5"/>
  <c r="S215" i="5"/>
  <c r="S233" i="5"/>
  <c r="S251" i="5"/>
  <c r="S287" i="5"/>
  <c r="S305" i="5"/>
  <c r="S359" i="5"/>
  <c r="S377" i="5"/>
  <c r="S413" i="5"/>
  <c r="S467" i="5"/>
  <c r="S485" i="5"/>
  <c r="S521" i="5"/>
  <c r="S575" i="5"/>
  <c r="S593" i="5"/>
  <c r="S881" i="5"/>
  <c r="S899" i="5"/>
  <c r="S953" i="5"/>
  <c r="S989" i="5"/>
  <c r="S1025" i="5"/>
  <c r="S1043" i="5"/>
  <c r="S1061" i="5"/>
  <c r="S1079" i="5"/>
  <c r="S1133" i="5"/>
  <c r="S1259" i="5"/>
  <c r="S1637" i="5"/>
  <c r="S1655" i="5"/>
  <c r="S1709" i="5"/>
  <c r="S1781" i="5"/>
  <c r="S1853" i="5"/>
  <c r="S1871" i="5"/>
  <c r="S1961" i="5"/>
  <c r="S1997" i="5"/>
  <c r="S2015" i="5"/>
  <c r="S2033" i="5"/>
  <c r="S2087" i="5"/>
  <c r="S2141" i="5"/>
  <c r="S2177" i="5"/>
  <c r="S2199" i="5"/>
  <c r="S36" i="5"/>
  <c r="S72" i="5"/>
  <c r="S90" i="5"/>
  <c r="S108" i="5"/>
  <c r="S126" i="5"/>
  <c r="S144" i="5"/>
  <c r="S180" i="5"/>
  <c r="S234" i="5"/>
  <c r="S252" i="5"/>
  <c r="S270" i="5"/>
  <c r="S288" i="5"/>
  <c r="S2262" i="5"/>
  <c r="S2405" i="5"/>
  <c r="S302" i="5"/>
  <c r="S644" i="5"/>
  <c r="S680" i="5"/>
  <c r="S716" i="5"/>
  <c r="S752" i="5"/>
  <c r="S770" i="5"/>
  <c r="S788" i="5"/>
  <c r="S1328" i="5"/>
  <c r="S2318" i="5"/>
  <c r="S1077" i="5"/>
  <c r="S520" i="5"/>
  <c r="S1546" i="5"/>
  <c r="S1419" i="5"/>
  <c r="S1437" i="5"/>
  <c r="S2333" i="5"/>
  <c r="S1420" i="5"/>
  <c r="S1438" i="5"/>
  <c r="S647" i="5"/>
  <c r="S1277" i="5"/>
  <c r="S1313" i="5"/>
  <c r="S1385" i="5"/>
  <c r="S1421" i="5"/>
  <c r="S2201" i="5"/>
  <c r="S2225" i="5"/>
  <c r="S2249" i="5"/>
  <c r="S61" i="5"/>
  <c r="S79" i="5"/>
  <c r="S97" i="5"/>
  <c r="S133" i="5"/>
  <c r="S223" i="5"/>
  <c r="S277" i="5"/>
  <c r="S367" i="5"/>
  <c r="S385" i="5"/>
  <c r="S421" i="5"/>
  <c r="S457" i="5"/>
  <c r="S511" i="5"/>
  <c r="S583" i="5"/>
  <c r="S1483" i="5"/>
  <c r="S1555" i="5"/>
  <c r="S1573" i="5"/>
  <c r="S1591" i="5"/>
  <c r="S1663" i="5"/>
  <c r="S1735" i="5"/>
  <c r="S1753" i="5"/>
  <c r="S1771" i="5"/>
  <c r="S1789" i="5"/>
  <c r="S1843" i="5"/>
  <c r="S1897" i="5"/>
  <c r="S1969" i="5"/>
  <c r="S1987" i="5"/>
  <c r="S2005" i="5"/>
  <c r="S2077" i="5"/>
  <c r="S2131" i="5"/>
  <c r="S2203" i="5"/>
  <c r="S2221" i="5"/>
  <c r="S2239" i="5"/>
  <c r="S2293" i="5"/>
  <c r="S2365" i="5"/>
  <c r="S806" i="5"/>
  <c r="S1472" i="5"/>
  <c r="S1490" i="5"/>
  <c r="S1526" i="5"/>
  <c r="S1544" i="5"/>
  <c r="S2246" i="5"/>
  <c r="S2270" i="5"/>
  <c r="S448" i="5"/>
  <c r="S1636" i="5"/>
  <c r="S141" i="5"/>
  <c r="S285" i="5"/>
  <c r="S2277" i="5"/>
  <c r="S2398" i="5"/>
  <c r="S809" i="5"/>
  <c r="S827" i="5"/>
  <c r="S1475" i="5"/>
  <c r="S1511" i="5"/>
  <c r="S1565" i="5"/>
  <c r="S330" i="5"/>
  <c r="S870" i="5"/>
  <c r="S888" i="5"/>
  <c r="S906" i="5"/>
  <c r="S1014" i="5"/>
  <c r="S1032" i="5"/>
  <c r="S1050" i="5"/>
  <c r="S1104" i="5"/>
  <c r="S1122" i="5"/>
  <c r="S1140" i="5"/>
  <c r="S1248" i="5"/>
  <c r="S1446" i="5"/>
  <c r="S1482" i="5"/>
  <c r="S313" i="5"/>
  <c r="S619" i="5"/>
  <c r="S655" i="5"/>
  <c r="S673" i="5"/>
  <c r="S691" i="5"/>
  <c r="S709" i="5"/>
  <c r="S745" i="5"/>
  <c r="S781" i="5"/>
  <c r="S835" i="5"/>
  <c r="S853" i="5"/>
  <c r="S925" i="5"/>
  <c r="S961" i="5"/>
  <c r="S1015" i="5"/>
  <c r="S1051" i="5"/>
  <c r="S1087" i="5"/>
  <c r="S1141" i="5"/>
  <c r="S1267" i="5"/>
  <c r="S214" i="5"/>
  <c r="S1456" i="5"/>
  <c r="S1492" i="5"/>
  <c r="S1510" i="5"/>
  <c r="S33" i="5"/>
  <c r="S867" i="5"/>
  <c r="S903" i="5"/>
  <c r="S921" i="5"/>
  <c r="S993" i="5"/>
  <c r="S1011" i="5"/>
  <c r="S1029" i="5"/>
  <c r="S1083" i="5"/>
  <c r="S1101" i="5"/>
  <c r="S1119" i="5"/>
  <c r="S1191" i="5"/>
  <c r="S1209" i="5"/>
  <c r="S1245" i="5"/>
  <c r="S1263" i="5"/>
  <c r="S1515" i="5"/>
  <c r="S2345" i="5"/>
  <c r="S40" i="5"/>
  <c r="S112" i="5"/>
  <c r="S184" i="5"/>
  <c r="S238" i="5"/>
  <c r="S274" i="5"/>
  <c r="S364" i="5"/>
  <c r="S400" i="5"/>
  <c r="S472" i="5"/>
  <c r="S490" i="5"/>
  <c r="S508" i="5"/>
  <c r="S526" i="5"/>
  <c r="S544" i="5"/>
  <c r="S562" i="5"/>
  <c r="S580" i="5"/>
  <c r="S1444" i="5"/>
  <c r="S1498" i="5"/>
  <c r="S1534" i="5"/>
  <c r="S1588" i="5"/>
  <c r="S1624" i="5"/>
  <c r="S1642" i="5"/>
  <c r="S1678" i="5"/>
  <c r="S1714" i="5"/>
  <c r="S1732" i="5"/>
  <c r="S1768" i="5"/>
  <c r="S1822" i="5"/>
  <c r="S1840" i="5"/>
  <c r="S1876" i="5"/>
  <c r="S1930" i="5"/>
  <c r="S2038" i="5"/>
  <c r="S2092" i="5"/>
  <c r="S2128" i="5"/>
  <c r="S2200" i="5"/>
  <c r="S2290" i="5"/>
  <c r="S2308" i="5"/>
  <c r="S2362" i="5"/>
  <c r="S2364" i="5"/>
  <c r="S2235" i="5"/>
  <c r="S2397" i="5"/>
  <c r="S384" i="5"/>
  <c r="S474" i="5"/>
  <c r="S492" i="5"/>
  <c r="S510" i="5"/>
  <c r="S564" i="5"/>
  <c r="S582" i="5"/>
  <c r="S708" i="5"/>
  <c r="S744" i="5"/>
  <c r="S762" i="5"/>
  <c r="S1302" i="5"/>
  <c r="S1374" i="5"/>
  <c r="S1392" i="5"/>
  <c r="S1554" i="5"/>
  <c r="S1572" i="5"/>
  <c r="S1698" i="5"/>
  <c r="S1734" i="5"/>
  <c r="S1770" i="5"/>
  <c r="S1806" i="5"/>
  <c r="S1824" i="5"/>
  <c r="S1878" i="5"/>
  <c r="S1950" i="5"/>
  <c r="S2004" i="5"/>
  <c r="S2022" i="5"/>
  <c r="S2040" i="5"/>
  <c r="S2076" i="5"/>
  <c r="S2094" i="5"/>
  <c r="S2112" i="5"/>
  <c r="S2130" i="5"/>
  <c r="S2166" i="5"/>
  <c r="S20" i="5"/>
  <c r="S128" i="5"/>
  <c r="S164" i="5"/>
  <c r="S182" i="5"/>
  <c r="S200" i="5"/>
  <c r="S254" i="5"/>
  <c r="S290" i="5"/>
  <c r="S452" i="5"/>
  <c r="S506" i="5"/>
  <c r="S596" i="5"/>
  <c r="S866" i="5"/>
  <c r="S884" i="5"/>
  <c r="S956" i="5"/>
  <c r="S974" i="5"/>
  <c r="S1010" i="5"/>
  <c r="S1064" i="5"/>
  <c r="S1190" i="5"/>
  <c r="S1208" i="5"/>
  <c r="S1226" i="5"/>
  <c r="S1604" i="5"/>
  <c r="S1640" i="5"/>
  <c r="S1712" i="5"/>
  <c r="S1766" i="5"/>
  <c r="S1784" i="5"/>
  <c r="S1820" i="5"/>
  <c r="S1838" i="5"/>
  <c r="S1856" i="5"/>
  <c r="S1892" i="5"/>
  <c r="S1946" i="5"/>
  <c r="S2000" i="5"/>
  <c r="S2054" i="5"/>
  <c r="S2090" i="5"/>
  <c r="S1005" i="5"/>
  <c r="S1239" i="5"/>
  <c r="S466" i="5"/>
  <c r="S309" i="5"/>
  <c r="S399" i="5"/>
  <c r="S417" i="5"/>
  <c r="S489" i="5"/>
  <c r="S597" i="5"/>
  <c r="S615" i="5"/>
  <c r="S633" i="5"/>
  <c r="S651" i="5"/>
  <c r="S669" i="5"/>
  <c r="S687" i="5"/>
  <c r="S723" i="5"/>
  <c r="S741" i="5"/>
  <c r="S759" i="5"/>
  <c r="S777" i="5"/>
  <c r="S795" i="5"/>
  <c r="S1317" i="5"/>
  <c r="S1389" i="5"/>
  <c r="S1569" i="5"/>
  <c r="S1587" i="5"/>
  <c r="S1641" i="5"/>
  <c r="S1677" i="5"/>
  <c r="S1731" i="5"/>
  <c r="S1767" i="5"/>
  <c r="S1839" i="5"/>
  <c r="S1857" i="5"/>
  <c r="S1875" i="5"/>
  <c r="S1893" i="5"/>
  <c r="S1929" i="5"/>
  <c r="S1965" i="5"/>
  <c r="S1983" i="5"/>
  <c r="S2001" i="5"/>
  <c r="S2019" i="5"/>
  <c r="S2037" i="5"/>
  <c r="S2091" i="5"/>
  <c r="S2109" i="5"/>
  <c r="S2127" i="5"/>
  <c r="S2145" i="5"/>
  <c r="S346" i="5"/>
  <c r="S616" i="5"/>
  <c r="S634" i="5"/>
  <c r="S652" i="5"/>
  <c r="S670" i="5"/>
  <c r="S796" i="5"/>
  <c r="S832" i="5"/>
  <c r="S850" i="5"/>
  <c r="S868" i="5"/>
  <c r="S886" i="5"/>
  <c r="S940" i="5"/>
  <c r="S958" i="5"/>
  <c r="S994" i="5"/>
  <c r="S1102" i="5"/>
  <c r="S1120" i="5"/>
  <c r="S1192" i="5"/>
  <c r="S1228" i="5"/>
  <c r="S1282" i="5"/>
  <c r="S1300" i="5"/>
  <c r="S1336" i="5"/>
  <c r="S1354" i="5"/>
  <c r="S1390" i="5"/>
  <c r="S2410" i="5"/>
  <c r="S23" i="5"/>
  <c r="S113" i="5"/>
  <c r="S167" i="5"/>
  <c r="S203" i="5"/>
  <c r="S221" i="5"/>
  <c r="S293" i="5"/>
  <c r="S365" i="5"/>
  <c r="S401" i="5"/>
  <c r="S419" i="5"/>
  <c r="S455" i="5"/>
  <c r="S563" i="5"/>
  <c r="S869" i="5"/>
  <c r="S905" i="5"/>
  <c r="S923" i="5"/>
  <c r="S959" i="5"/>
  <c r="S995" i="5"/>
  <c r="S1049" i="5"/>
  <c r="S1103" i="5"/>
  <c r="S1139" i="5"/>
  <c r="S1175" i="5"/>
  <c r="S1193" i="5"/>
  <c r="S1229" i="5"/>
  <c r="S1247" i="5"/>
  <c r="S1265" i="5"/>
  <c r="S1643" i="5"/>
  <c r="S1661" i="5"/>
  <c r="S1679" i="5"/>
  <c r="S1697" i="5"/>
  <c r="S1733" i="5"/>
  <c r="S1751" i="5"/>
  <c r="S1769" i="5"/>
  <c r="S1787" i="5"/>
  <c r="S1805" i="5"/>
  <c r="S1859" i="5"/>
  <c r="S1895" i="5"/>
  <c r="S1931" i="5"/>
  <c r="S1949" i="5"/>
  <c r="S1967" i="5"/>
  <c r="S1985" i="5"/>
  <c r="S2021" i="5"/>
  <c r="S2075" i="5"/>
  <c r="S2147" i="5"/>
  <c r="S2165" i="5"/>
  <c r="S2279" i="5"/>
  <c r="S2303" i="5"/>
  <c r="S132" i="5"/>
  <c r="S204" i="5"/>
  <c r="S222" i="5"/>
  <c r="S240" i="5"/>
  <c r="S2367" i="5"/>
  <c r="S614" i="5"/>
  <c r="S632" i="5"/>
  <c r="S668" i="5"/>
  <c r="S722" i="5"/>
  <c r="S740" i="5"/>
  <c r="S758" i="5"/>
  <c r="S794" i="5"/>
  <c r="S1316" i="5"/>
  <c r="S1406" i="5"/>
  <c r="S1622" i="5"/>
  <c r="S1694" i="5"/>
  <c r="S2252" i="5"/>
  <c r="S1545" i="5"/>
  <c r="S124" i="5"/>
  <c r="S1690" i="5"/>
  <c r="S57" i="5"/>
  <c r="S75" i="5"/>
  <c r="S183" i="5"/>
  <c r="S201" i="5"/>
  <c r="S237" i="5"/>
  <c r="S273" i="5"/>
  <c r="S813" i="5"/>
  <c r="S831" i="5"/>
  <c r="S849" i="5"/>
  <c r="S2357" i="5"/>
  <c r="S2208" i="5"/>
  <c r="S2403" i="5"/>
  <c r="S1426" i="5"/>
  <c r="S2416" i="5"/>
  <c r="S2418" i="5"/>
  <c r="S725" i="5"/>
  <c r="S743" i="5"/>
  <c r="S797" i="5"/>
  <c r="S1301" i="5"/>
  <c r="S1319" i="5"/>
  <c r="S1337" i="5"/>
  <c r="S1355" i="5"/>
  <c r="S1373" i="5"/>
  <c r="S49" i="5"/>
  <c r="S67" i="5"/>
  <c r="S103" i="5"/>
  <c r="S157" i="5"/>
  <c r="S211" i="5"/>
  <c r="S265" i="5"/>
  <c r="S373" i="5"/>
  <c r="S391" i="5"/>
  <c r="S427" i="5"/>
  <c r="S463" i="5"/>
  <c r="S481" i="5"/>
  <c r="S499" i="5"/>
  <c r="S535" i="5"/>
  <c r="S553" i="5"/>
  <c r="S571" i="5"/>
  <c r="S589" i="5"/>
  <c r="S1453" i="5"/>
  <c r="S1489" i="5"/>
  <c r="S1525" i="5"/>
  <c r="S1579" i="5"/>
  <c r="S1705" i="5"/>
  <c r="S1741" i="5"/>
  <c r="S1759" i="5"/>
  <c r="S1795" i="5"/>
  <c r="S1849" i="5"/>
  <c r="S1903" i="5"/>
  <c r="S1921" i="5"/>
  <c r="S1957" i="5"/>
  <c r="S1975" i="5"/>
  <c r="S1993" i="5"/>
  <c r="S2029" i="5"/>
  <c r="S2065" i="5"/>
  <c r="S2137" i="5"/>
  <c r="S2245" i="5"/>
  <c r="S2317" i="5"/>
  <c r="S2335" i="5"/>
  <c r="S2353" i="5"/>
  <c r="S2389" i="5"/>
  <c r="S2423" i="5"/>
  <c r="S812" i="5"/>
  <c r="S830" i="5"/>
  <c r="S1478" i="5"/>
  <c r="S1514" i="5"/>
  <c r="S1532" i="5"/>
  <c r="S1568" i="5"/>
  <c r="S1586" i="5"/>
  <c r="S303" i="5"/>
  <c r="S1185" i="5"/>
  <c r="S2434" i="5"/>
  <c r="S538" i="5"/>
  <c r="S2253" i="5"/>
  <c r="S123" i="5"/>
  <c r="S327" i="5"/>
  <c r="S2301" i="5"/>
  <c r="S2363" i="5"/>
  <c r="S2220" i="5"/>
  <c r="S1445" i="5"/>
  <c r="S1481" i="5"/>
  <c r="S1517" i="5"/>
  <c r="S1535" i="5"/>
  <c r="S1553" i="5"/>
  <c r="S1589" i="5"/>
  <c r="S354" i="5"/>
  <c r="S858" i="5"/>
  <c r="S876" i="5"/>
  <c r="S894" i="5"/>
  <c r="S930" i="5"/>
  <c r="S1056" i="5"/>
  <c r="S1092" i="5"/>
  <c r="S1146" i="5"/>
  <c r="S1164" i="5"/>
  <c r="S1182" i="5"/>
  <c r="S1218" i="5"/>
  <c r="S1488" i="5"/>
  <c r="S2394" i="5"/>
  <c r="S319" i="5"/>
  <c r="S337" i="5"/>
  <c r="S355" i="5"/>
  <c r="S643" i="5"/>
  <c r="S679" i="5"/>
  <c r="S751" i="5"/>
  <c r="S787" i="5"/>
  <c r="S913" i="5"/>
  <c r="S931" i="5"/>
  <c r="S967" i="5"/>
  <c r="S1003" i="5"/>
  <c r="S1039" i="5"/>
  <c r="S1057" i="5"/>
  <c r="S1075" i="5"/>
  <c r="S1111" i="5"/>
  <c r="S1129" i="5"/>
  <c r="S1219" i="5"/>
  <c r="S1255" i="5"/>
  <c r="S1273" i="5"/>
  <c r="S1291" i="5"/>
  <c r="S1363" i="5"/>
  <c r="S1399" i="5"/>
  <c r="S1615" i="5"/>
  <c r="S1687" i="5"/>
  <c r="S1509" i="5"/>
  <c r="S70" i="5"/>
  <c r="S232" i="5"/>
  <c r="S412" i="5"/>
  <c r="S315" i="5"/>
  <c r="S333" i="5"/>
  <c r="S351" i="5"/>
  <c r="S891" i="5"/>
  <c r="S1053" i="5"/>
  <c r="S1089" i="5"/>
  <c r="S1449" i="5"/>
  <c r="S1485" i="5"/>
  <c r="S1503" i="5"/>
  <c r="S46" i="5"/>
  <c r="S82" i="5"/>
  <c r="S136" i="5"/>
  <c r="S190" i="5"/>
  <c r="S244" i="5"/>
  <c r="S406" i="5"/>
  <c r="S424" i="5"/>
  <c r="S460" i="5"/>
  <c r="S514" i="5"/>
  <c r="S550" i="5"/>
  <c r="S586" i="5"/>
  <c r="S1486" i="5"/>
  <c r="S1540" i="5"/>
  <c r="S1558" i="5"/>
  <c r="S1576" i="5"/>
  <c r="S1594" i="5"/>
  <c r="S1612" i="5"/>
  <c r="S1810" i="5"/>
  <c r="S1846" i="5"/>
  <c r="S1918" i="5"/>
  <c r="S1936" i="5"/>
  <c r="S1954" i="5"/>
  <c r="S1972" i="5"/>
  <c r="S1990" i="5"/>
  <c r="S2044" i="5"/>
  <c r="S2062" i="5"/>
  <c r="S2098" i="5"/>
  <c r="S2116" i="5"/>
  <c r="S2134" i="5"/>
  <c r="S2152" i="5"/>
  <c r="S2170" i="5"/>
  <c r="S2224" i="5"/>
  <c r="S2242" i="5"/>
  <c r="S2368" i="5"/>
  <c r="S851" i="5"/>
  <c r="S2213" i="5"/>
  <c r="S2237" i="5"/>
  <c r="S2309" i="5"/>
  <c r="S2283" i="5"/>
  <c r="S444" i="5"/>
  <c r="S462" i="5"/>
  <c r="S498" i="5"/>
  <c r="S534" i="5"/>
  <c r="S552" i="5"/>
  <c r="S588" i="5"/>
  <c r="S660" i="5"/>
  <c r="S678" i="5"/>
  <c r="S732" i="5"/>
  <c r="S1272" i="5"/>
  <c r="S1290" i="5"/>
  <c r="S1380" i="5"/>
  <c r="S1578" i="5"/>
  <c r="S1596" i="5"/>
  <c r="S1632" i="5"/>
  <c r="S1686" i="5"/>
  <c r="S1722" i="5"/>
  <c r="S1920" i="5"/>
  <c r="S1974" i="5"/>
  <c r="S1992" i="5"/>
  <c r="S2028" i="5"/>
  <c r="S2046" i="5"/>
  <c r="S2064" i="5"/>
  <c r="S2082" i="5"/>
  <c r="S2100" i="5"/>
  <c r="S2118" i="5"/>
  <c r="S2172" i="5"/>
  <c r="S2202" i="5"/>
  <c r="S1417" i="5"/>
  <c r="S2310" i="5"/>
  <c r="S44" i="5"/>
  <c r="S62" i="5"/>
  <c r="S80" i="5"/>
  <c r="S152" i="5"/>
  <c r="S170" i="5"/>
  <c r="S242" i="5"/>
  <c r="S278" i="5"/>
  <c r="S332" i="5"/>
  <c r="S386" i="5"/>
  <c r="S422" i="5"/>
  <c r="S440" i="5"/>
  <c r="S494" i="5"/>
  <c r="S602" i="5"/>
  <c r="S872" i="5"/>
  <c r="S890" i="5"/>
  <c r="S908" i="5"/>
  <c r="S926" i="5"/>
  <c r="S944" i="5"/>
  <c r="S962" i="5"/>
  <c r="S1016" i="5"/>
  <c r="S1052" i="5"/>
  <c r="S1088" i="5"/>
  <c r="S1106" i="5"/>
  <c r="S1178" i="5"/>
  <c r="S1214" i="5"/>
  <c r="S1232" i="5"/>
  <c r="S1250" i="5"/>
  <c r="S1592" i="5"/>
  <c r="S1646" i="5"/>
  <c r="S1700" i="5"/>
  <c r="S1718" i="5"/>
  <c r="S1754" i="5"/>
  <c r="S1862" i="5"/>
  <c r="S1898" i="5"/>
  <c r="S1970" i="5"/>
  <c r="S1988" i="5"/>
  <c r="S2042" i="5"/>
  <c r="S2060" i="5"/>
  <c r="S2150" i="5"/>
  <c r="S2210" i="5"/>
  <c r="S2306" i="5"/>
  <c r="S969" i="5"/>
  <c r="S196" i="5"/>
  <c r="S502" i="5"/>
  <c r="S2424" i="5"/>
  <c r="S405" i="5"/>
  <c r="S441" i="5"/>
  <c r="S459" i="5"/>
  <c r="S513" i="5"/>
  <c r="S567" i="5"/>
  <c r="S639" i="5"/>
  <c r="S657" i="5"/>
  <c r="S675" i="5"/>
  <c r="S711" i="5"/>
  <c r="S747" i="5"/>
  <c r="S801" i="5"/>
  <c r="S1287" i="5"/>
  <c r="S1323" i="5"/>
  <c r="S1395" i="5"/>
  <c r="S1557" i="5"/>
  <c r="S1611" i="5"/>
  <c r="S1647" i="5"/>
  <c r="S1755" i="5"/>
  <c r="S1881" i="5"/>
  <c r="S1917" i="5"/>
  <c r="S1953" i="5"/>
  <c r="S1989" i="5"/>
  <c r="S2025" i="5"/>
  <c r="S2375" i="5"/>
  <c r="S316" i="5"/>
  <c r="S352" i="5"/>
  <c r="S622" i="5"/>
  <c r="S658" i="5"/>
  <c r="S712" i="5"/>
  <c r="S748" i="5"/>
  <c r="S820" i="5"/>
  <c r="S838" i="5"/>
  <c r="S874" i="5"/>
  <c r="S892" i="5"/>
  <c r="S928" i="5"/>
  <c r="S1018" i="5"/>
  <c r="S1036" i="5"/>
  <c r="S1054" i="5"/>
  <c r="S1090" i="5"/>
  <c r="S1144" i="5"/>
  <c r="S1162" i="5"/>
  <c r="S1234" i="5"/>
  <c r="S1270" i="5"/>
  <c r="S1288" i="5"/>
  <c r="S1360" i="5"/>
  <c r="S2322" i="5"/>
  <c r="S47" i="5"/>
  <c r="S65" i="5"/>
  <c r="S101" i="5"/>
  <c r="S119" i="5"/>
  <c r="S155" i="5"/>
  <c r="S173" i="5"/>
  <c r="S245" i="5"/>
  <c r="S281" i="5"/>
  <c r="S353" i="5"/>
  <c r="S389" i="5"/>
  <c r="S407" i="5"/>
  <c r="S425" i="5"/>
  <c r="S443" i="5"/>
  <c r="S461" i="5"/>
  <c r="S515" i="5"/>
  <c r="S533" i="5"/>
  <c r="S551" i="5"/>
  <c r="S569" i="5"/>
  <c r="S587" i="5"/>
  <c r="S857" i="5"/>
  <c r="S893" i="5"/>
  <c r="S911" i="5"/>
  <c r="S947" i="5"/>
  <c r="S965" i="5"/>
  <c r="S1055" i="5"/>
  <c r="S1091" i="5"/>
  <c r="S1109" i="5"/>
  <c r="S1127" i="5"/>
  <c r="S1181" i="5"/>
  <c r="S1253" i="5"/>
  <c r="S1919" i="5"/>
  <c r="S2009" i="5"/>
  <c r="S2171" i="5"/>
  <c r="S48" i="5"/>
  <c r="S84" i="5"/>
  <c r="S138" i="5"/>
  <c r="S156" i="5"/>
  <c r="S210" i="5"/>
  <c r="S228" i="5"/>
  <c r="S264" i="5"/>
  <c r="S282" i="5"/>
  <c r="S804" i="5"/>
  <c r="S1434" i="5"/>
  <c r="S2330" i="5"/>
  <c r="S2214" i="5"/>
  <c r="S620" i="5"/>
  <c r="S638" i="5"/>
  <c r="S656" i="5"/>
  <c r="S674" i="5"/>
  <c r="S710" i="5"/>
  <c r="S728" i="5"/>
  <c r="S782" i="5"/>
  <c r="S800" i="5"/>
  <c r="S1286" i="5"/>
  <c r="S1340" i="5"/>
  <c r="S1358" i="5"/>
  <c r="S1430" i="5"/>
  <c r="S339" i="5"/>
  <c r="S861" i="5"/>
  <c r="S987" i="5"/>
  <c r="S142" i="5"/>
  <c r="S51" i="5"/>
  <c r="S387" i="5"/>
  <c r="S63" i="5"/>
  <c r="S99" i="5"/>
  <c r="S207" i="5"/>
  <c r="S225" i="5"/>
  <c r="S243" i="5"/>
  <c r="S261" i="5"/>
  <c r="S279" i="5"/>
  <c r="S297" i="5"/>
  <c r="S819" i="5"/>
  <c r="S2381" i="5"/>
  <c r="S2256" i="5"/>
  <c r="S1414" i="5"/>
  <c r="S2328" i="5"/>
  <c r="S2396" i="5"/>
  <c r="S623" i="5"/>
  <c r="S641" i="5"/>
  <c r="S659" i="5"/>
  <c r="S695" i="5"/>
  <c r="S713" i="5"/>
  <c r="S731" i="5"/>
  <c r="S785" i="5"/>
  <c r="S1361" i="5"/>
  <c r="S1415" i="5"/>
  <c r="S2336" i="5"/>
  <c r="S2226" i="5"/>
  <c r="S91" i="5"/>
  <c r="S127" i="5"/>
  <c r="S163" i="5"/>
  <c r="S361" i="5"/>
  <c r="S379" i="5"/>
  <c r="S415" i="5"/>
  <c r="S487" i="5"/>
  <c r="S523" i="5"/>
  <c r="S1459" i="5"/>
  <c r="S1567" i="5"/>
  <c r="S1621" i="5"/>
  <c r="S1639" i="5"/>
  <c r="S1657" i="5"/>
  <c r="S1675" i="5"/>
  <c r="S1711" i="5"/>
  <c r="S1729" i="5"/>
  <c r="S1873" i="5"/>
  <c r="S1927" i="5"/>
  <c r="S2035" i="5"/>
  <c r="S2125" i="5"/>
  <c r="S2143" i="5"/>
  <c r="S2197" i="5"/>
  <c r="S2251" i="5"/>
  <c r="S2305" i="5"/>
  <c r="S2323" i="5"/>
  <c r="S2341" i="5"/>
  <c r="S2359" i="5"/>
  <c r="S2377" i="5"/>
  <c r="S836" i="5"/>
  <c r="S1484" i="5"/>
  <c r="S1502" i="5"/>
  <c r="S1520" i="5"/>
  <c r="S933" i="5"/>
  <c r="S1167" i="5"/>
  <c r="S268" i="5"/>
  <c r="S2205" i="5"/>
  <c r="S2217" i="5"/>
  <c r="S2431" i="5"/>
  <c r="S2268" i="5"/>
  <c r="S2334" i="5"/>
  <c r="S821" i="5"/>
  <c r="S1451" i="5"/>
  <c r="S1505" i="5"/>
  <c r="S1541" i="5"/>
  <c r="S1559" i="5"/>
  <c r="S2243" i="5"/>
  <c r="S2432" i="5"/>
  <c r="S342" i="5"/>
  <c r="S954" i="5"/>
  <c r="S1008" i="5"/>
  <c r="S1026" i="5"/>
  <c r="S1044" i="5"/>
  <c r="S1062" i="5"/>
  <c r="S1098" i="5"/>
  <c r="S1116" i="5"/>
  <c r="S1134" i="5"/>
  <c r="S1152" i="5"/>
  <c r="S1170" i="5"/>
  <c r="S1188" i="5"/>
  <c r="S1224" i="5"/>
  <c r="S1242" i="5"/>
  <c r="S1458" i="5"/>
  <c r="S1476" i="5"/>
  <c r="S1512" i="5"/>
  <c r="S2342" i="5"/>
  <c r="S343" i="5"/>
  <c r="S613" i="5"/>
  <c r="S721" i="5"/>
  <c r="S775" i="5"/>
  <c r="S793" i="5"/>
  <c r="S847" i="5"/>
  <c r="S865" i="5"/>
  <c r="S937" i="5"/>
  <c r="S1027" i="5"/>
  <c r="S1063" i="5"/>
  <c r="S1081" i="5"/>
  <c r="S1117" i="5"/>
  <c r="S1135" i="5"/>
  <c r="S1153" i="5"/>
  <c r="S1207" i="5"/>
  <c r="S1279" i="5"/>
  <c r="S1297" i="5"/>
  <c r="S1333" i="5"/>
  <c r="S1351" i="5"/>
  <c r="S1369" i="5"/>
  <c r="S1387" i="5"/>
  <c r="S2192" i="5"/>
  <c r="S2216" i="5"/>
  <c r="S2264" i="5"/>
  <c r="S2288" i="5"/>
  <c r="S4" i="5"/>
  <c r="AF813" i="5"/>
  <c r="AO813" i="5"/>
  <c r="AF1389" i="5"/>
  <c r="AO1389" i="5"/>
  <c r="AF1583" i="5"/>
  <c r="AO1583" i="5"/>
  <c r="AO1032" i="5"/>
  <c r="AF1230" i="5"/>
  <c r="AO1230" i="5"/>
  <c r="AF295" i="5"/>
  <c r="AO295" i="5"/>
  <c r="AO727" i="5"/>
  <c r="AO871" i="5"/>
  <c r="AO1051" i="5"/>
  <c r="AF1231" i="5"/>
  <c r="AO1231" i="5"/>
  <c r="AO1375" i="5"/>
  <c r="AF1717" i="5"/>
  <c r="AO1717" i="5"/>
  <c r="AF2416" i="5"/>
  <c r="AO2416" i="5"/>
  <c r="AF740" i="5"/>
  <c r="AO740" i="5"/>
  <c r="AF885" i="5"/>
  <c r="AO885" i="5"/>
  <c r="AO1155" i="5"/>
  <c r="AF202" i="5"/>
  <c r="AO202" i="5"/>
  <c r="AO436" i="5"/>
  <c r="AF1552" i="5"/>
  <c r="AO1552" i="5"/>
  <c r="AO1894" i="5"/>
  <c r="AF2092" i="5"/>
  <c r="AO2092" i="5"/>
  <c r="AF2272" i="5"/>
  <c r="AO2272" i="5"/>
  <c r="AO671" i="5"/>
  <c r="AF815" i="5"/>
  <c r="AO815" i="5"/>
  <c r="AF510" i="5"/>
  <c r="AO510" i="5"/>
  <c r="AO690" i="5"/>
  <c r="AO1680" i="5"/>
  <c r="AF1860" i="5"/>
  <c r="AO1860" i="5"/>
  <c r="AO2022" i="5"/>
  <c r="AF2190" i="5"/>
  <c r="AO2190" i="5"/>
  <c r="AO2334" i="5"/>
  <c r="AF2402" i="5"/>
  <c r="AO2402" i="5"/>
  <c r="AF20" i="5"/>
  <c r="AO20" i="5"/>
  <c r="AF38" i="5"/>
  <c r="AO38" i="5"/>
  <c r="AO56" i="5"/>
  <c r="AF74" i="5"/>
  <c r="AO74" i="5"/>
  <c r="AO92" i="5"/>
  <c r="AF110" i="5"/>
  <c r="AO110" i="5"/>
  <c r="AO128" i="5"/>
  <c r="AF146" i="5"/>
  <c r="AO146" i="5"/>
  <c r="AF164" i="5"/>
  <c r="AO164" i="5"/>
  <c r="AO182" i="5"/>
  <c r="AO200" i="5"/>
  <c r="AF218" i="5"/>
  <c r="AO218" i="5"/>
  <c r="AF236" i="5"/>
  <c r="AO236" i="5"/>
  <c r="AF254" i="5"/>
  <c r="AO254" i="5"/>
  <c r="AO272" i="5"/>
  <c r="AO290" i="5"/>
  <c r="AF362" i="5"/>
  <c r="AO362" i="5"/>
  <c r="AF380" i="5"/>
  <c r="AO380" i="5"/>
  <c r="AF398" i="5"/>
  <c r="AO398" i="5"/>
  <c r="AF416" i="5"/>
  <c r="AO416" i="5"/>
  <c r="AF434" i="5"/>
  <c r="AO434" i="5"/>
  <c r="AO452" i="5"/>
  <c r="AF470" i="5"/>
  <c r="AO470" i="5"/>
  <c r="AF488" i="5"/>
  <c r="AO488" i="5"/>
  <c r="AF506" i="5"/>
  <c r="AO506" i="5"/>
  <c r="AF524" i="5"/>
  <c r="AO524" i="5"/>
  <c r="AO542" i="5"/>
  <c r="AO560" i="5"/>
  <c r="AF578" i="5"/>
  <c r="AO578" i="5"/>
  <c r="AO866" i="5"/>
  <c r="AF884" i="5"/>
  <c r="AO884" i="5"/>
  <c r="AF902" i="5"/>
  <c r="AO902" i="5"/>
  <c r="AF920" i="5"/>
  <c r="AO920" i="5"/>
  <c r="AF938" i="5"/>
  <c r="AO938" i="5"/>
  <c r="AF974" i="5"/>
  <c r="AO974" i="5"/>
  <c r="AF1028" i="5"/>
  <c r="AO1028" i="5"/>
  <c r="AF1100" i="5"/>
  <c r="AO1100" i="5"/>
  <c r="AF1118" i="5"/>
  <c r="AO1118" i="5"/>
  <c r="AO1136" i="5"/>
  <c r="AO1154" i="5"/>
  <c r="AO1172" i="5"/>
  <c r="AO1190" i="5"/>
  <c r="AO1208" i="5"/>
  <c r="AF1226" i="5"/>
  <c r="AO1226" i="5"/>
  <c r="AO1244" i="5"/>
  <c r="AF1262" i="5"/>
  <c r="AO1262" i="5"/>
  <c r="AF1748" i="5"/>
  <c r="AO1748" i="5"/>
  <c r="AO1766" i="5"/>
  <c r="AF1784" i="5"/>
  <c r="AO1784" i="5"/>
  <c r="AF1802" i="5"/>
  <c r="AO1802" i="5"/>
  <c r="AO1820" i="5"/>
  <c r="AO1838" i="5"/>
  <c r="AO1856" i="5"/>
  <c r="AF1874" i="5"/>
  <c r="AO1874" i="5"/>
  <c r="AO1892" i="5"/>
  <c r="AO1910" i="5"/>
  <c r="AF1928" i="5"/>
  <c r="AO1928" i="5"/>
  <c r="AO1946" i="5"/>
  <c r="AF1964" i="5"/>
  <c r="AO1964" i="5"/>
  <c r="AO1982" i="5"/>
  <c r="AF2000" i="5"/>
  <c r="AO2000" i="5"/>
  <c r="AF2018" i="5"/>
  <c r="AO2018" i="5"/>
  <c r="AO2036" i="5"/>
  <c r="AO2054" i="5"/>
  <c r="AF2072" i="5"/>
  <c r="AO2072" i="5"/>
  <c r="AO2090" i="5"/>
  <c r="AF2108" i="5"/>
  <c r="AO2108" i="5"/>
  <c r="AO2126" i="5"/>
  <c r="AF2144" i="5"/>
  <c r="AO2144" i="5"/>
  <c r="AO2162" i="5"/>
  <c r="AO2180" i="5"/>
  <c r="T2394" i="5"/>
  <c r="R2394" i="5"/>
  <c r="AO2425" i="5"/>
  <c r="AF1619" i="5"/>
  <c r="AO1619" i="5"/>
  <c r="AF906" i="5"/>
  <c r="AO906" i="5"/>
  <c r="AF1122" i="5"/>
  <c r="AO1122" i="5"/>
  <c r="AF1536" i="5"/>
  <c r="AO1536" i="5"/>
  <c r="AF349" i="5"/>
  <c r="AO349" i="5"/>
  <c r="AF763" i="5"/>
  <c r="AO763" i="5"/>
  <c r="AO961" i="5"/>
  <c r="AF1105" i="5"/>
  <c r="AO1105" i="5"/>
  <c r="AF1249" i="5"/>
  <c r="AO1249" i="5"/>
  <c r="AF1699" i="5"/>
  <c r="AO1699" i="5"/>
  <c r="AF650" i="5"/>
  <c r="AO650" i="5"/>
  <c r="AO975" i="5"/>
  <c r="AO1137" i="5"/>
  <c r="AO1515" i="5"/>
  <c r="AF2325" i="5"/>
  <c r="AO2325" i="5"/>
  <c r="AF130" i="5"/>
  <c r="AO130" i="5"/>
  <c r="AF274" i="5"/>
  <c r="AO274" i="5"/>
  <c r="AF490" i="5"/>
  <c r="AO490" i="5"/>
  <c r="AO1516" i="5"/>
  <c r="AF1858" i="5"/>
  <c r="AO1858" i="5"/>
  <c r="AF2074" i="5"/>
  <c r="AO2074" i="5"/>
  <c r="AO2218" i="5"/>
  <c r="AF2344" i="5"/>
  <c r="AO2344" i="5"/>
  <c r="AF779" i="5"/>
  <c r="AO779" i="5"/>
  <c r="AF420" i="5"/>
  <c r="AO420" i="5"/>
  <c r="AO618" i="5"/>
  <c r="AO1608" i="5"/>
  <c r="AO1734" i="5"/>
  <c r="AF1932" i="5"/>
  <c r="AO1932" i="5"/>
  <c r="AF2130" i="5"/>
  <c r="AO2130" i="5"/>
  <c r="AF956" i="5"/>
  <c r="AO956" i="5"/>
  <c r="AF453" i="5"/>
  <c r="AO453" i="5"/>
  <c r="AF471" i="5"/>
  <c r="AO471" i="5"/>
  <c r="AF489" i="5"/>
  <c r="AO489" i="5"/>
  <c r="AF507" i="5"/>
  <c r="AO507" i="5"/>
  <c r="AF525" i="5"/>
  <c r="AO525" i="5"/>
  <c r="AO543" i="5"/>
  <c r="AO561" i="5"/>
  <c r="AF579" i="5"/>
  <c r="AO579" i="5"/>
  <c r="AF597" i="5"/>
  <c r="AO597" i="5"/>
  <c r="AO615" i="5"/>
  <c r="AO633" i="5"/>
  <c r="AO651" i="5"/>
  <c r="AF669" i="5"/>
  <c r="AO669" i="5"/>
  <c r="AO687" i="5"/>
  <c r="AF705" i="5"/>
  <c r="AO705" i="5"/>
  <c r="AF723" i="5"/>
  <c r="AO723" i="5"/>
  <c r="AO741" i="5"/>
  <c r="AO759" i="5"/>
  <c r="AF777" i="5"/>
  <c r="AO777" i="5"/>
  <c r="AO795" i="5"/>
  <c r="AO1569" i="5"/>
  <c r="AF1587" i="5"/>
  <c r="AO1587" i="5"/>
  <c r="AF1605" i="5"/>
  <c r="AO1605" i="5"/>
  <c r="AF1623" i="5"/>
  <c r="AO1623" i="5"/>
  <c r="AF1641" i="5"/>
  <c r="AO1641" i="5"/>
  <c r="AF1659" i="5"/>
  <c r="AO1659" i="5"/>
  <c r="AO1677" i="5"/>
  <c r="AF1695" i="5"/>
  <c r="AO1695" i="5"/>
  <c r="AO1713" i="5"/>
  <c r="AO1731" i="5"/>
  <c r="AF1749" i="5"/>
  <c r="AO1749" i="5"/>
  <c r="AO1767" i="5"/>
  <c r="AF1785" i="5"/>
  <c r="AO1785" i="5"/>
  <c r="AF1803" i="5"/>
  <c r="AO1803" i="5"/>
  <c r="AF1821" i="5"/>
  <c r="AO1821" i="5"/>
  <c r="AO1839" i="5"/>
  <c r="AF1857" i="5"/>
  <c r="AO1857" i="5"/>
  <c r="AO1875" i="5"/>
  <c r="AO1893" i="5"/>
  <c r="AF1911" i="5"/>
  <c r="AO1911" i="5"/>
  <c r="AF1929" i="5"/>
  <c r="AO1929" i="5"/>
  <c r="AF1947" i="5"/>
  <c r="AO1947" i="5"/>
  <c r="AF1965" i="5"/>
  <c r="AO1965" i="5"/>
  <c r="AO1983" i="5"/>
  <c r="AO2001" i="5"/>
  <c r="AF2019" i="5"/>
  <c r="AO2019" i="5"/>
  <c r="AO2037" i="5"/>
  <c r="AF2055" i="5"/>
  <c r="AO2055" i="5"/>
  <c r="AF2073" i="5"/>
  <c r="AO2073" i="5"/>
  <c r="AF2091" i="5"/>
  <c r="AO2091" i="5"/>
  <c r="AO2109" i="5"/>
  <c r="AF2127" i="5"/>
  <c r="AO2127" i="5"/>
  <c r="AO2145" i="5"/>
  <c r="AF2163" i="5"/>
  <c r="AO2163" i="5"/>
  <c r="AO292" i="5"/>
  <c r="AO310" i="5"/>
  <c r="AF328" i="5"/>
  <c r="AO328" i="5"/>
  <c r="AO346" i="5"/>
  <c r="AF616" i="5"/>
  <c r="AO616" i="5"/>
  <c r="AF634" i="5"/>
  <c r="AO634" i="5"/>
  <c r="AO652" i="5"/>
  <c r="AO670" i="5"/>
  <c r="AO688" i="5"/>
  <c r="AO706" i="5"/>
  <c r="AF724" i="5"/>
  <c r="AO724" i="5"/>
  <c r="AO742" i="5"/>
  <c r="AO760" i="5"/>
  <c r="AO778" i="5"/>
  <c r="AO796" i="5"/>
  <c r="AF814" i="5"/>
  <c r="AO814" i="5"/>
  <c r="AF832" i="5"/>
  <c r="AO832" i="5"/>
  <c r="AO850" i="5"/>
  <c r="AO868" i="5"/>
  <c r="AO886" i="5"/>
  <c r="AO904" i="5"/>
  <c r="AF922" i="5"/>
  <c r="AO922" i="5"/>
  <c r="AF940" i="5"/>
  <c r="AO940" i="5"/>
  <c r="AF958" i="5"/>
  <c r="AO958" i="5"/>
  <c r="AO976" i="5"/>
  <c r="AO994" i="5"/>
  <c r="AF1012" i="5"/>
  <c r="AO1012" i="5"/>
  <c r="AF1030" i="5"/>
  <c r="AO1030" i="5"/>
  <c r="AF1048" i="5"/>
  <c r="AO1048" i="5"/>
  <c r="AO1066" i="5"/>
  <c r="AO1084" i="5"/>
  <c r="AO1102" i="5"/>
  <c r="AF1120" i="5"/>
  <c r="AO1120" i="5"/>
  <c r="AF1138" i="5"/>
  <c r="AO1138" i="5"/>
  <c r="AF1156" i="5"/>
  <c r="AO1156" i="5"/>
  <c r="AO1174" i="5"/>
  <c r="AF1192" i="5"/>
  <c r="AO1192" i="5"/>
  <c r="AF1210" i="5"/>
  <c r="AO1210" i="5"/>
  <c r="AO1228" i="5"/>
  <c r="AO1246" i="5"/>
  <c r="AF1264" i="5"/>
  <c r="AO1264" i="5"/>
  <c r="AF1282" i="5"/>
  <c r="AO1282" i="5"/>
  <c r="AO1300" i="5"/>
  <c r="AF1318" i="5"/>
  <c r="AO1318" i="5"/>
  <c r="AO1336" i="5"/>
  <c r="AO1354" i="5"/>
  <c r="AF1372" i="5"/>
  <c r="AO1372" i="5"/>
  <c r="AO1390" i="5"/>
  <c r="AF1408" i="5"/>
  <c r="AO1408" i="5"/>
  <c r="AO1606" i="5"/>
  <c r="AF1624" i="5"/>
  <c r="AO1624" i="5"/>
  <c r="AO1642" i="5"/>
  <c r="AO1660" i="5"/>
  <c r="AF1678" i="5"/>
  <c r="AO1678" i="5"/>
  <c r="AF1696" i="5"/>
  <c r="AO1696" i="5"/>
  <c r="AF1714" i="5"/>
  <c r="AO1714" i="5"/>
  <c r="AF1732" i="5"/>
  <c r="AO1732" i="5"/>
  <c r="AO23" i="5"/>
  <c r="AF41" i="5"/>
  <c r="AO41" i="5"/>
  <c r="AF59" i="5"/>
  <c r="AO59" i="5"/>
  <c r="AF77" i="5"/>
  <c r="AO77" i="5"/>
  <c r="AO95" i="5"/>
  <c r="AO113" i="5"/>
  <c r="AF131" i="5"/>
  <c r="AO131" i="5"/>
  <c r="AF149" i="5"/>
  <c r="AO149" i="5"/>
  <c r="AO167" i="5"/>
  <c r="AF185" i="5"/>
  <c r="AO185" i="5"/>
  <c r="AF203" i="5"/>
  <c r="AO203" i="5"/>
  <c r="AF221" i="5"/>
  <c r="AO221" i="5"/>
  <c r="AF239" i="5"/>
  <c r="AO239" i="5"/>
  <c r="AF257" i="5"/>
  <c r="AO257" i="5"/>
  <c r="AF275" i="5"/>
  <c r="AO275" i="5"/>
  <c r="AO293" i="5"/>
  <c r="AO365" i="5"/>
  <c r="AO383" i="5"/>
  <c r="AF401" i="5"/>
  <c r="AO401" i="5"/>
  <c r="AF419" i="5"/>
  <c r="AO419" i="5"/>
  <c r="AF437" i="5"/>
  <c r="AO437" i="5"/>
  <c r="AO455" i="5"/>
  <c r="AF473" i="5"/>
  <c r="AO473" i="5"/>
  <c r="AO491" i="5"/>
  <c r="AF509" i="5"/>
  <c r="AO509" i="5"/>
  <c r="AO527" i="5"/>
  <c r="AF545" i="5"/>
  <c r="AO545" i="5"/>
  <c r="AO563" i="5"/>
  <c r="AF581" i="5"/>
  <c r="AO581" i="5"/>
  <c r="AF599" i="5"/>
  <c r="AO599" i="5"/>
  <c r="AO869" i="5"/>
  <c r="AO887" i="5"/>
  <c r="AF905" i="5"/>
  <c r="AO905" i="5"/>
  <c r="AO923" i="5"/>
  <c r="AF941" i="5"/>
  <c r="AO941" i="5"/>
  <c r="AO959" i="5"/>
  <c r="AO977" i="5"/>
  <c r="AO995" i="5"/>
  <c r="AF1013" i="5"/>
  <c r="AO1013" i="5"/>
  <c r="AF1031" i="5"/>
  <c r="AO1031" i="5"/>
  <c r="AO1049" i="5"/>
  <c r="AO1067" i="5"/>
  <c r="AF1085" i="5"/>
  <c r="AO1085" i="5"/>
  <c r="AF1103" i="5"/>
  <c r="AO1103" i="5"/>
  <c r="AF1121" i="5"/>
  <c r="AO1121" i="5"/>
  <c r="AF1139" i="5"/>
  <c r="AO1139" i="5"/>
  <c r="AF1157" i="5"/>
  <c r="AO1157" i="5"/>
  <c r="AO1175" i="5"/>
  <c r="AO1193" i="5"/>
  <c r="AF1211" i="5"/>
  <c r="AO1211" i="5"/>
  <c r="AO1229" i="5"/>
  <c r="AO1247" i="5"/>
  <c r="AF1265" i="5"/>
  <c r="AO1265" i="5"/>
  <c r="AF1751" i="5"/>
  <c r="AO1751" i="5"/>
  <c r="AO1769" i="5"/>
  <c r="AO1787" i="5"/>
  <c r="AF1805" i="5"/>
  <c r="AO1805" i="5"/>
  <c r="AF1823" i="5"/>
  <c r="AO1823" i="5"/>
  <c r="AO1841" i="5"/>
  <c r="AO1859" i="5"/>
  <c r="AF1877" i="5"/>
  <c r="AO1877" i="5"/>
  <c r="AF1895" i="5"/>
  <c r="AO1895" i="5"/>
  <c r="AF1913" i="5"/>
  <c r="AO1913" i="5"/>
  <c r="AO1931" i="5"/>
  <c r="AO1949" i="5"/>
  <c r="AF1967" i="5"/>
  <c r="AO1967" i="5"/>
  <c r="AO1985" i="5"/>
  <c r="AF2003" i="5"/>
  <c r="AO2003" i="5"/>
  <c r="AF2021" i="5"/>
  <c r="AO2021" i="5"/>
  <c r="AF2039" i="5"/>
  <c r="AO2039" i="5"/>
  <c r="AF2057" i="5"/>
  <c r="AO2057" i="5"/>
  <c r="AO2075" i="5"/>
  <c r="AF2093" i="5"/>
  <c r="AO2093" i="5"/>
  <c r="AF2111" i="5"/>
  <c r="AO2111" i="5"/>
  <c r="AF2129" i="5"/>
  <c r="AO2129" i="5"/>
  <c r="AO2147" i="5"/>
  <c r="AF2165" i="5"/>
  <c r="AO2165" i="5"/>
  <c r="AF2183" i="5"/>
  <c r="AO2183" i="5"/>
  <c r="AO2207" i="5"/>
  <c r="AF2231" i="5"/>
  <c r="AO2231" i="5"/>
  <c r="AO2255" i="5"/>
  <c r="AF2279" i="5"/>
  <c r="AO2279" i="5"/>
  <c r="AO2303" i="5"/>
  <c r="AF2415" i="5"/>
  <c r="AO2415" i="5"/>
  <c r="AF2336" i="5"/>
  <c r="AO2336" i="5"/>
  <c r="AF2408" i="5"/>
  <c r="AO2408" i="5"/>
  <c r="AF24" i="5"/>
  <c r="AO24" i="5"/>
  <c r="AF42" i="5"/>
  <c r="AO42" i="5"/>
  <c r="AF60" i="5"/>
  <c r="AO60" i="5"/>
  <c r="AF78" i="5"/>
  <c r="AO78" i="5"/>
  <c r="AF96" i="5"/>
  <c r="AO96" i="5"/>
  <c r="AO114" i="5"/>
  <c r="AF132" i="5"/>
  <c r="AO132" i="5"/>
  <c r="AF150" i="5"/>
  <c r="AO150" i="5"/>
  <c r="AO168" i="5"/>
  <c r="AF186" i="5"/>
  <c r="AO186" i="5"/>
  <c r="AF204" i="5"/>
  <c r="AO204" i="5"/>
  <c r="AO222" i="5"/>
  <c r="AO240" i="5"/>
  <c r="AF258" i="5"/>
  <c r="AO258" i="5"/>
  <c r="AF276" i="5"/>
  <c r="AO276" i="5"/>
  <c r="AO294" i="5"/>
  <c r="AF312" i="5"/>
  <c r="AO312" i="5"/>
  <c r="AF330" i="5"/>
  <c r="AO330" i="5"/>
  <c r="AO348" i="5"/>
  <c r="AF2390" i="5"/>
  <c r="AO2390" i="5"/>
  <c r="AO2433" i="5"/>
  <c r="AF1417" i="5"/>
  <c r="AO1417" i="5"/>
  <c r="AO1435" i="5"/>
  <c r="AO308" i="5"/>
  <c r="AO326" i="5"/>
  <c r="AF344" i="5"/>
  <c r="AO344" i="5"/>
  <c r="AF1280" i="5"/>
  <c r="AO1280" i="5"/>
  <c r="AF1298" i="5"/>
  <c r="AO1298" i="5"/>
  <c r="AF1316" i="5"/>
  <c r="AO1316" i="5"/>
  <c r="AF1334" i="5"/>
  <c r="AO1334" i="5"/>
  <c r="AO1352" i="5"/>
  <c r="AO1370" i="5"/>
  <c r="AF1388" i="5"/>
  <c r="AO1388" i="5"/>
  <c r="AO1406" i="5"/>
  <c r="AF1424" i="5"/>
  <c r="AO1424" i="5"/>
  <c r="AO2204" i="5"/>
  <c r="AO2228" i="5"/>
  <c r="AF2252" i="5"/>
  <c r="AO2252" i="5"/>
  <c r="AF2276" i="5"/>
  <c r="AO2276" i="5"/>
  <c r="AF2300" i="5"/>
  <c r="AO2300" i="5"/>
  <c r="AF1335" i="5"/>
  <c r="AO1335" i="5"/>
  <c r="AF1493" i="5"/>
  <c r="AO1493" i="5"/>
  <c r="AF1673" i="5"/>
  <c r="AO1673" i="5"/>
  <c r="AO924" i="5"/>
  <c r="AF1086" i="5"/>
  <c r="AO1086" i="5"/>
  <c r="AO1446" i="5"/>
  <c r="AO637" i="5"/>
  <c r="AF835" i="5"/>
  <c r="AO835" i="5"/>
  <c r="AO1033" i="5"/>
  <c r="AF1213" i="5"/>
  <c r="AO1213" i="5"/>
  <c r="AF1339" i="5"/>
  <c r="AO1339" i="5"/>
  <c r="AF1663" i="5"/>
  <c r="AO1663" i="5"/>
  <c r="AF1011" i="5"/>
  <c r="AO1011" i="5"/>
  <c r="AF1173" i="5"/>
  <c r="AO1173" i="5"/>
  <c r="AF1461" i="5"/>
  <c r="AO1461" i="5"/>
  <c r="AO2217" i="5"/>
  <c r="AF22" i="5"/>
  <c r="AO22" i="5"/>
  <c r="AO472" i="5"/>
  <c r="AF598" i="5"/>
  <c r="AO598" i="5"/>
  <c r="AO1534" i="5"/>
  <c r="AF1840" i="5"/>
  <c r="AO1840" i="5"/>
  <c r="AO2002" i="5"/>
  <c r="AF2146" i="5"/>
  <c r="AO2146" i="5"/>
  <c r="AF2308" i="5"/>
  <c r="AO2308" i="5"/>
  <c r="AF761" i="5"/>
  <c r="AO761" i="5"/>
  <c r="AF833" i="5"/>
  <c r="AO833" i="5"/>
  <c r="AO402" i="5"/>
  <c r="AF582" i="5"/>
  <c r="AO582" i="5"/>
  <c r="AF744" i="5"/>
  <c r="AO744" i="5"/>
  <c r="AF1644" i="5"/>
  <c r="AO1644" i="5"/>
  <c r="AF1788" i="5"/>
  <c r="AO1788" i="5"/>
  <c r="AF1950" i="5"/>
  <c r="AO1950" i="5"/>
  <c r="AO2148" i="5"/>
  <c r="AF2370" i="5"/>
  <c r="AO2370" i="5"/>
  <c r="AO1064" i="5"/>
  <c r="AO2345" i="5"/>
  <c r="AF2391" i="5"/>
  <c r="AO2391" i="5"/>
  <c r="AF2351" i="5"/>
  <c r="AO2351" i="5"/>
  <c r="AO2417" i="5"/>
  <c r="AF21" i="5"/>
  <c r="AO21" i="5"/>
  <c r="AF39" i="5"/>
  <c r="AO39" i="5"/>
  <c r="AF57" i="5"/>
  <c r="AO57" i="5"/>
  <c r="AO75" i="5"/>
  <c r="AF93" i="5"/>
  <c r="AO93" i="5"/>
  <c r="AF111" i="5"/>
  <c r="AO111" i="5"/>
  <c r="AF129" i="5"/>
  <c r="AO129" i="5"/>
  <c r="AF147" i="5"/>
  <c r="AO147" i="5"/>
  <c r="AO165" i="5"/>
  <c r="AF183" i="5"/>
  <c r="AO183" i="5"/>
  <c r="AO201" i="5"/>
  <c r="AO219" i="5"/>
  <c r="AO237" i="5"/>
  <c r="AF255" i="5"/>
  <c r="AO255" i="5"/>
  <c r="AF273" i="5"/>
  <c r="AO273" i="5"/>
  <c r="AF291" i="5"/>
  <c r="AO291" i="5"/>
  <c r="AF309" i="5"/>
  <c r="AO309" i="5"/>
  <c r="AO327" i="5"/>
  <c r="AF345" i="5"/>
  <c r="AO345" i="5"/>
  <c r="AF2187" i="5"/>
  <c r="AO2187" i="5"/>
  <c r="AF2223" i="5"/>
  <c r="AO2223" i="5"/>
  <c r="AF2259" i="5"/>
  <c r="AO2259" i="5"/>
  <c r="AO2295" i="5"/>
  <c r="AF2331" i="5"/>
  <c r="AO2331" i="5"/>
  <c r="AF2367" i="5"/>
  <c r="AO2367" i="5"/>
  <c r="AO311" i="5"/>
  <c r="AF329" i="5"/>
  <c r="AO329" i="5"/>
  <c r="AF347" i="5"/>
  <c r="AO347" i="5"/>
  <c r="AF1283" i="5"/>
  <c r="AO1283" i="5"/>
  <c r="AF1301" i="5"/>
  <c r="AO1301" i="5"/>
  <c r="AO1319" i="5"/>
  <c r="AO1337" i="5"/>
  <c r="AO1355" i="5"/>
  <c r="AO1373" i="5"/>
  <c r="AF1391" i="5"/>
  <c r="AO1391" i="5"/>
  <c r="AF1409" i="5"/>
  <c r="AO1409" i="5"/>
  <c r="AF1427" i="5"/>
  <c r="AO1427" i="5"/>
  <c r="AO2342" i="5"/>
  <c r="AF804" i="5"/>
  <c r="AO804" i="5"/>
  <c r="AF822" i="5"/>
  <c r="AO822" i="5"/>
  <c r="AO840" i="5"/>
  <c r="AO1272" i="5"/>
  <c r="AO1290" i="5"/>
  <c r="AF1308" i="5"/>
  <c r="AO1308" i="5"/>
  <c r="AO1326" i="5"/>
  <c r="AF1344" i="5"/>
  <c r="AO1344" i="5"/>
  <c r="AF1362" i="5"/>
  <c r="AO1362" i="5"/>
  <c r="AO1380" i="5"/>
  <c r="AO1398" i="5"/>
  <c r="AF1416" i="5"/>
  <c r="AO1416" i="5"/>
  <c r="AF1434" i="5"/>
  <c r="AO1434" i="5"/>
  <c r="AF2196" i="5"/>
  <c r="AO2196" i="5"/>
  <c r="AF2232" i="5"/>
  <c r="AO2232" i="5"/>
  <c r="AO2268" i="5"/>
  <c r="AF2304" i="5"/>
  <c r="AO2304" i="5"/>
  <c r="AF2340" i="5"/>
  <c r="AO2340" i="5"/>
  <c r="AF2376" i="5"/>
  <c r="AO2376" i="5"/>
  <c r="AF2436" i="5"/>
  <c r="AO2436" i="5"/>
  <c r="AO31" i="5"/>
  <c r="AF49" i="5"/>
  <c r="AO49" i="5"/>
  <c r="AF67" i="5"/>
  <c r="AO67" i="5"/>
  <c r="AF85" i="5"/>
  <c r="AO85" i="5"/>
  <c r="AF103" i="5"/>
  <c r="AO103" i="5"/>
  <c r="AF121" i="5"/>
  <c r="AO121" i="5"/>
  <c r="AF139" i="5"/>
  <c r="AO139" i="5"/>
  <c r="AF157" i="5"/>
  <c r="AO157" i="5"/>
  <c r="AO175" i="5"/>
  <c r="AF193" i="5"/>
  <c r="AO193" i="5"/>
  <c r="AO211" i="5"/>
  <c r="AO229" i="5"/>
  <c r="AF247" i="5"/>
  <c r="AO247" i="5"/>
  <c r="AO265" i="5"/>
  <c r="AF373" i="5"/>
  <c r="AO373" i="5"/>
  <c r="AF391" i="5"/>
  <c r="AO391" i="5"/>
  <c r="AF409" i="5"/>
  <c r="AO409" i="5"/>
  <c r="AO427" i="5"/>
  <c r="AO445" i="5"/>
  <c r="AO463" i="5"/>
  <c r="AO481" i="5"/>
  <c r="AO499" i="5"/>
  <c r="AF517" i="5"/>
  <c r="AO517" i="5"/>
  <c r="AO535" i="5"/>
  <c r="AF553" i="5"/>
  <c r="AO553" i="5"/>
  <c r="AF571" i="5"/>
  <c r="AO571" i="5"/>
  <c r="AF589" i="5"/>
  <c r="AO589" i="5"/>
  <c r="AF607" i="5"/>
  <c r="AO607" i="5"/>
  <c r="AF1453" i="5"/>
  <c r="AO1453" i="5"/>
  <c r="AF1471" i="5"/>
  <c r="AO1471" i="5"/>
  <c r="AF1489" i="5"/>
  <c r="AO1489" i="5"/>
  <c r="AF1507" i="5"/>
  <c r="AO1507" i="5"/>
  <c r="AF1525" i="5"/>
  <c r="AO1525" i="5"/>
  <c r="AO1543" i="5"/>
  <c r="AO1561" i="5"/>
  <c r="AF1579" i="5"/>
  <c r="AO1579" i="5"/>
  <c r="AF1741" i="5"/>
  <c r="AO1741" i="5"/>
  <c r="AO1759" i="5"/>
  <c r="AF1777" i="5"/>
  <c r="AO1777" i="5"/>
  <c r="AF1795" i="5"/>
  <c r="AO1795" i="5"/>
  <c r="AF1813" i="5"/>
  <c r="AO1813" i="5"/>
  <c r="AO1831" i="5"/>
  <c r="AO1849" i="5"/>
  <c r="AF1867" i="5"/>
  <c r="AO1867" i="5"/>
  <c r="AF1885" i="5"/>
  <c r="AO1885" i="5"/>
  <c r="AF1903" i="5"/>
  <c r="AO1903" i="5"/>
  <c r="AO1921" i="5"/>
  <c r="AO1939" i="5"/>
  <c r="AF1957" i="5"/>
  <c r="AO1957" i="5"/>
  <c r="AO1975" i="5"/>
  <c r="AF1993" i="5"/>
  <c r="AO1993" i="5"/>
  <c r="AF2011" i="5"/>
  <c r="AO2011" i="5"/>
  <c r="AO2029" i="5"/>
  <c r="AO2047" i="5"/>
  <c r="AF2065" i="5"/>
  <c r="AO2065" i="5"/>
  <c r="AF2083" i="5"/>
  <c r="AO2083" i="5"/>
  <c r="AF2101" i="5"/>
  <c r="AO2101" i="5"/>
  <c r="AF2119" i="5"/>
  <c r="AO2119" i="5"/>
  <c r="AO2137" i="5"/>
  <c r="AF2155" i="5"/>
  <c r="AO2155" i="5"/>
  <c r="AF2173" i="5"/>
  <c r="AO2173" i="5"/>
  <c r="AF2191" i="5"/>
  <c r="AO2191" i="5"/>
  <c r="AF2209" i="5"/>
  <c r="AO2209" i="5"/>
  <c r="AF2227" i="5"/>
  <c r="AO2227" i="5"/>
  <c r="AF2245" i="5"/>
  <c r="AO2245" i="5"/>
  <c r="AF2263" i="5"/>
  <c r="AO2263" i="5"/>
  <c r="AF2281" i="5"/>
  <c r="AO2281" i="5"/>
  <c r="AF2299" i="5"/>
  <c r="AO2299" i="5"/>
  <c r="AO2317" i="5"/>
  <c r="AF2335" i="5"/>
  <c r="AO2335" i="5"/>
  <c r="AF2353" i="5"/>
  <c r="AO2353" i="5"/>
  <c r="AF2371" i="5"/>
  <c r="AO2371" i="5"/>
  <c r="AF2389" i="5"/>
  <c r="AO2389" i="5"/>
  <c r="AF2427" i="5"/>
  <c r="AO2427" i="5"/>
  <c r="AF1442" i="5"/>
  <c r="AO1442" i="5"/>
  <c r="AF1460" i="5"/>
  <c r="AO1460" i="5"/>
  <c r="AF1478" i="5"/>
  <c r="AO1478" i="5"/>
  <c r="AF1496" i="5"/>
  <c r="AO1496" i="5"/>
  <c r="AF1514" i="5"/>
  <c r="AO1514" i="5"/>
  <c r="AF1532" i="5"/>
  <c r="AO1532" i="5"/>
  <c r="AF1550" i="5"/>
  <c r="AO1550" i="5"/>
  <c r="AO1568" i="5"/>
  <c r="AO1586" i="5"/>
  <c r="AF1604" i="5"/>
  <c r="AO1604" i="5"/>
  <c r="AF1622" i="5"/>
  <c r="AO1622" i="5"/>
  <c r="AO1640" i="5"/>
  <c r="AO1658" i="5"/>
  <c r="AF1676" i="5"/>
  <c r="AO1676" i="5"/>
  <c r="AF1694" i="5"/>
  <c r="AO1694" i="5"/>
  <c r="AF1712" i="5"/>
  <c r="AO1712" i="5"/>
  <c r="AF1730" i="5"/>
  <c r="AO1730" i="5"/>
  <c r="R2412" i="5"/>
  <c r="U2412" i="5" s="1"/>
  <c r="T2412" i="5"/>
  <c r="AF1371" i="5"/>
  <c r="AO1371" i="5"/>
  <c r="AF1511" i="5"/>
  <c r="AO1511" i="5"/>
  <c r="AF1709" i="5"/>
  <c r="AO1709" i="5"/>
  <c r="AF942" i="5"/>
  <c r="AO942" i="5"/>
  <c r="AF1140" i="5"/>
  <c r="AO1140" i="5"/>
  <c r="AF1482" i="5"/>
  <c r="AO1482" i="5"/>
  <c r="AF331" i="5"/>
  <c r="AO331" i="5"/>
  <c r="AF709" i="5"/>
  <c r="AO709" i="5"/>
  <c r="AO889" i="5"/>
  <c r="AF1087" i="5"/>
  <c r="AO1087" i="5"/>
  <c r="AF1267" i="5"/>
  <c r="AO1267" i="5"/>
  <c r="AF1681" i="5"/>
  <c r="AO1681" i="5"/>
  <c r="AF704" i="5"/>
  <c r="AO704" i="5"/>
  <c r="AO830" i="5"/>
  <c r="K6" i="5"/>
  <c r="AF957" i="5"/>
  <c r="AO957" i="5"/>
  <c r="AF1101" i="5"/>
  <c r="AO1101" i="5"/>
  <c r="AF1209" i="5"/>
  <c r="AO1209" i="5"/>
  <c r="AF2410" i="5"/>
  <c r="AO2410" i="5"/>
  <c r="AF148" i="5"/>
  <c r="AO148" i="5"/>
  <c r="AF1750" i="5"/>
  <c r="AO1750" i="5"/>
  <c r="AO1930" i="5"/>
  <c r="AF2164" i="5"/>
  <c r="AO2164" i="5"/>
  <c r="AF707" i="5"/>
  <c r="AO707" i="5"/>
  <c r="AF492" i="5"/>
  <c r="AO492" i="5"/>
  <c r="AO1590" i="5"/>
  <c r="AF1842" i="5"/>
  <c r="AO1842" i="5"/>
  <c r="AO2076" i="5"/>
  <c r="AF1082" i="5"/>
  <c r="AO1082" i="5"/>
  <c r="AF381" i="5"/>
  <c r="AO381" i="5"/>
  <c r="AO2395" i="5"/>
  <c r="AF2357" i="5"/>
  <c r="AO2357" i="5"/>
  <c r="AF819" i="5"/>
  <c r="AO819" i="5"/>
  <c r="AO837" i="5"/>
  <c r="AF855" i="5"/>
  <c r="AO855" i="5"/>
  <c r="AF1287" i="5"/>
  <c r="AO1287" i="5"/>
  <c r="AF1305" i="5"/>
  <c r="AO1305" i="5"/>
  <c r="AF1323" i="5"/>
  <c r="AO1323" i="5"/>
  <c r="AF1341" i="5"/>
  <c r="AO1341" i="5"/>
  <c r="AO1359" i="5"/>
  <c r="AO1377" i="5"/>
  <c r="AF1395" i="5"/>
  <c r="AO1395" i="5"/>
  <c r="AF1413" i="5"/>
  <c r="AO1413" i="5"/>
  <c r="AF1431" i="5"/>
  <c r="AO1431" i="5"/>
  <c r="AF2421" i="5"/>
  <c r="AO2421" i="5"/>
  <c r="AF2414" i="5"/>
  <c r="AO2414" i="5"/>
  <c r="AF1414" i="5"/>
  <c r="AO1414" i="5"/>
  <c r="AF1432" i="5"/>
  <c r="AO1432" i="5"/>
  <c r="AF2429" i="5"/>
  <c r="AO2429" i="5"/>
  <c r="AF1445" i="5"/>
  <c r="AO1445" i="5"/>
  <c r="AF1463" i="5"/>
  <c r="AO1463" i="5"/>
  <c r="AF1481" i="5"/>
  <c r="AO1481" i="5"/>
  <c r="AF1499" i="5"/>
  <c r="AO1499" i="5"/>
  <c r="AO1517" i="5"/>
  <c r="AF1535" i="5"/>
  <c r="AO1535" i="5"/>
  <c r="AO1553" i="5"/>
  <c r="AF1571" i="5"/>
  <c r="AO1571" i="5"/>
  <c r="AO1589" i="5"/>
  <c r="AF1607" i="5"/>
  <c r="AO1607" i="5"/>
  <c r="AF1625" i="5"/>
  <c r="AO1625" i="5"/>
  <c r="AF1643" i="5"/>
  <c r="AO1643" i="5"/>
  <c r="AF1661" i="5"/>
  <c r="AO1661" i="5"/>
  <c r="AF1679" i="5"/>
  <c r="AO1679" i="5"/>
  <c r="AO1697" i="5"/>
  <c r="AF1715" i="5"/>
  <c r="AO1715" i="5"/>
  <c r="AO1733" i="5"/>
  <c r="AO2422" i="5"/>
  <c r="AF2348" i="5"/>
  <c r="AO2348" i="5"/>
  <c r="AF858" i="5"/>
  <c r="AO858" i="5"/>
  <c r="AF876" i="5"/>
  <c r="AO876" i="5"/>
  <c r="AF894" i="5"/>
  <c r="AO894" i="5"/>
  <c r="AF912" i="5"/>
  <c r="AO912" i="5"/>
  <c r="AF930" i="5"/>
  <c r="AO930" i="5"/>
  <c r="AF948" i="5"/>
  <c r="AO948" i="5"/>
  <c r="AF966" i="5"/>
  <c r="AO966" i="5"/>
  <c r="AF984" i="5"/>
  <c r="AO984" i="5"/>
  <c r="AF1002" i="5"/>
  <c r="AO1002" i="5"/>
  <c r="AO1020" i="5"/>
  <c r="AF1038" i="5"/>
  <c r="AO1038" i="5"/>
  <c r="AO1056" i="5"/>
  <c r="AF1074" i="5"/>
  <c r="AO1074" i="5"/>
  <c r="AO1092" i="5"/>
  <c r="AO1110" i="5"/>
  <c r="AF1128" i="5"/>
  <c r="AO1128" i="5"/>
  <c r="AO1146" i="5"/>
  <c r="AF1164" i="5"/>
  <c r="AO1164" i="5"/>
  <c r="AF1182" i="5"/>
  <c r="AO1182" i="5"/>
  <c r="AF1200" i="5"/>
  <c r="AO1200" i="5"/>
  <c r="AO1218" i="5"/>
  <c r="AF1236" i="5"/>
  <c r="AO1236" i="5"/>
  <c r="AO1254" i="5"/>
  <c r="AO1452" i="5"/>
  <c r="AF1470" i="5"/>
  <c r="AO1470" i="5"/>
  <c r="AF1488" i="5"/>
  <c r="AO1488" i="5"/>
  <c r="AF1506" i="5"/>
  <c r="AO1506" i="5"/>
  <c r="AF1524" i="5"/>
  <c r="AO1524" i="5"/>
  <c r="AF1542" i="5"/>
  <c r="AO1542" i="5"/>
  <c r="AO2401" i="5"/>
  <c r="AF2439" i="5"/>
  <c r="AO2439" i="5"/>
  <c r="AO283" i="5"/>
  <c r="AO301" i="5"/>
  <c r="AF319" i="5"/>
  <c r="AO319" i="5"/>
  <c r="AO337" i="5"/>
  <c r="AO355" i="5"/>
  <c r="AO625" i="5"/>
  <c r="AF643" i="5"/>
  <c r="AO643" i="5"/>
  <c r="AF661" i="5"/>
  <c r="AO661" i="5"/>
  <c r="AO679" i="5"/>
  <c r="AF697" i="5"/>
  <c r="AO697" i="5"/>
  <c r="AO715" i="5"/>
  <c r="AO733" i="5"/>
  <c r="AO751" i="5"/>
  <c r="AF769" i="5"/>
  <c r="AO769" i="5"/>
  <c r="AO787" i="5"/>
  <c r="AF805" i="5"/>
  <c r="AO805" i="5"/>
  <c r="AF823" i="5"/>
  <c r="AO823" i="5"/>
  <c r="AF841" i="5"/>
  <c r="AO841" i="5"/>
  <c r="AO859" i="5"/>
  <c r="AF877" i="5"/>
  <c r="AO877" i="5"/>
  <c r="AF895" i="5"/>
  <c r="AO895" i="5"/>
  <c r="AO913" i="5"/>
  <c r="AO931" i="5"/>
  <c r="AF949" i="5"/>
  <c r="AO949" i="5"/>
  <c r="AF967" i="5"/>
  <c r="AO967" i="5"/>
  <c r="AF985" i="5"/>
  <c r="AO985" i="5"/>
  <c r="AF1003" i="5"/>
  <c r="AO1003" i="5"/>
  <c r="AO1021" i="5"/>
  <c r="AF1039" i="5"/>
  <c r="AO1039" i="5"/>
  <c r="AO1057" i="5"/>
  <c r="AO1075" i="5"/>
  <c r="AO1093" i="5"/>
  <c r="AO1111" i="5"/>
  <c r="AO1129" i="5"/>
  <c r="AF1147" i="5"/>
  <c r="AO1147" i="5"/>
  <c r="AO1165" i="5"/>
  <c r="AF1183" i="5"/>
  <c r="AO1183" i="5"/>
  <c r="AF1201" i="5"/>
  <c r="AO1201" i="5"/>
  <c r="AO1219" i="5"/>
  <c r="AF1237" i="5"/>
  <c r="AO1237" i="5"/>
  <c r="AF1255" i="5"/>
  <c r="AO1255" i="5"/>
  <c r="AF1273" i="5"/>
  <c r="AO1273" i="5"/>
  <c r="AF1291" i="5"/>
  <c r="AO1291" i="5"/>
  <c r="AF1309" i="5"/>
  <c r="AO1309" i="5"/>
  <c r="AF1327" i="5"/>
  <c r="AO1327" i="5"/>
  <c r="AF1345" i="5"/>
  <c r="AO1345" i="5"/>
  <c r="AO1363" i="5"/>
  <c r="AF1381" i="5"/>
  <c r="AO1381" i="5"/>
  <c r="AF1399" i="5"/>
  <c r="AO1399" i="5"/>
  <c r="AO1597" i="5"/>
  <c r="AO1615" i="5"/>
  <c r="AF1633" i="5"/>
  <c r="AO1633" i="5"/>
  <c r="AF1651" i="5"/>
  <c r="AO1651" i="5"/>
  <c r="AF1669" i="5"/>
  <c r="AO1669" i="5"/>
  <c r="AF1687" i="5"/>
  <c r="AO1687" i="5"/>
  <c r="AF1705" i="5"/>
  <c r="AO1705" i="5"/>
  <c r="AF1723" i="5"/>
  <c r="AO1723" i="5"/>
  <c r="AO2385" i="5"/>
  <c r="AF620" i="5"/>
  <c r="AO620" i="5"/>
  <c r="AO638" i="5"/>
  <c r="AF656" i="5"/>
  <c r="AO656" i="5"/>
  <c r="AO674" i="5"/>
  <c r="AF692" i="5"/>
  <c r="AO692" i="5"/>
  <c r="AO710" i="5"/>
  <c r="AO728" i="5"/>
  <c r="AF746" i="5"/>
  <c r="AO746" i="5"/>
  <c r="AF764" i="5"/>
  <c r="AO764" i="5"/>
  <c r="AF782" i="5"/>
  <c r="AO782" i="5"/>
  <c r="AO800" i="5"/>
  <c r="AF818" i="5"/>
  <c r="AO818" i="5"/>
  <c r="AO836" i="5"/>
  <c r="AF854" i="5"/>
  <c r="AO854" i="5"/>
  <c r="AF849" i="5"/>
  <c r="AO849" i="5"/>
  <c r="AO1407" i="5"/>
  <c r="AO2396" i="5"/>
  <c r="AF1457" i="5"/>
  <c r="AO1457" i="5"/>
  <c r="AF1655" i="5"/>
  <c r="AO1655" i="5"/>
  <c r="AF978" i="5"/>
  <c r="AO978" i="5"/>
  <c r="AF1158" i="5"/>
  <c r="AO1158" i="5"/>
  <c r="AF1248" i="5"/>
  <c r="AO1248" i="5"/>
  <c r="AF799" i="5"/>
  <c r="AO799" i="5"/>
  <c r="AF997" i="5"/>
  <c r="AO997" i="5"/>
  <c r="AF1177" i="5"/>
  <c r="AO1177" i="5"/>
  <c r="AO1357" i="5"/>
  <c r="AF668" i="5"/>
  <c r="AO668" i="5"/>
  <c r="AF848" i="5"/>
  <c r="AO848" i="5"/>
  <c r="AF993" i="5"/>
  <c r="AO993" i="5"/>
  <c r="AO1083" i="5"/>
  <c r="AF1227" i="5"/>
  <c r="AO1227" i="5"/>
  <c r="AF1533" i="5"/>
  <c r="AO1533" i="5"/>
  <c r="AF2361" i="5"/>
  <c r="AO2361" i="5"/>
  <c r="AF112" i="5"/>
  <c r="AO112" i="5"/>
  <c r="AF238" i="5"/>
  <c r="AO238" i="5"/>
  <c r="AF400" i="5"/>
  <c r="AO400" i="5"/>
  <c r="AO544" i="5"/>
  <c r="AF1480" i="5"/>
  <c r="AO1480" i="5"/>
  <c r="AO1768" i="5"/>
  <c r="AO1966" i="5"/>
  <c r="AF2182" i="5"/>
  <c r="AO2182" i="5"/>
  <c r="AF2380" i="5"/>
  <c r="AO2380" i="5"/>
  <c r="AF653" i="5"/>
  <c r="AO653" i="5"/>
  <c r="AO851" i="5"/>
  <c r="AF2330" i="5"/>
  <c r="AO2330" i="5"/>
  <c r="AF366" i="5"/>
  <c r="AO366" i="5"/>
  <c r="AF546" i="5"/>
  <c r="AO546" i="5"/>
  <c r="AF762" i="5"/>
  <c r="AO762" i="5"/>
  <c r="AO1554" i="5"/>
  <c r="AO1698" i="5"/>
  <c r="AO1896" i="5"/>
  <c r="AO2040" i="5"/>
  <c r="AF2298" i="5"/>
  <c r="AO2298" i="5"/>
  <c r="AF992" i="5"/>
  <c r="AO992" i="5"/>
  <c r="AO435" i="5"/>
  <c r="AF2406" i="5"/>
  <c r="AO2406" i="5"/>
  <c r="AO2363" i="5"/>
  <c r="AF873" i="5"/>
  <c r="AO873" i="5"/>
  <c r="AO891" i="5"/>
  <c r="AF909" i="5"/>
  <c r="AO909" i="5"/>
  <c r="AO927" i="5"/>
  <c r="AO945" i="5"/>
  <c r="AF963" i="5"/>
  <c r="AO963" i="5"/>
  <c r="AF981" i="5"/>
  <c r="AO981" i="5"/>
  <c r="AF999" i="5"/>
  <c r="AO999" i="5"/>
  <c r="AF1017" i="5"/>
  <c r="AO1017" i="5"/>
  <c r="AF1035" i="5"/>
  <c r="AO1035" i="5"/>
  <c r="AO1053" i="5"/>
  <c r="AF1071" i="5"/>
  <c r="AO1071" i="5"/>
  <c r="AO1089" i="5"/>
  <c r="AF1107" i="5"/>
  <c r="AO1107" i="5"/>
  <c r="AF1125" i="5"/>
  <c r="AO1125" i="5"/>
  <c r="AF1143" i="5"/>
  <c r="AO1143" i="5"/>
  <c r="AF1161" i="5"/>
  <c r="AO1161" i="5"/>
  <c r="AF1179" i="5"/>
  <c r="AO1179" i="5"/>
  <c r="AO1197" i="5"/>
  <c r="AF1215" i="5"/>
  <c r="AO1215" i="5"/>
  <c r="AF1233" i="5"/>
  <c r="AO1233" i="5"/>
  <c r="AF1251" i="5"/>
  <c r="AO1251" i="5"/>
  <c r="AF1269" i="5"/>
  <c r="AO1269" i="5"/>
  <c r="AF1449" i="5"/>
  <c r="AO1449" i="5"/>
  <c r="AF1467" i="5"/>
  <c r="AO1467" i="5"/>
  <c r="AO1485" i="5"/>
  <c r="AO1503" i="5"/>
  <c r="AF1521" i="5"/>
  <c r="AO1521" i="5"/>
  <c r="AO1539" i="5"/>
  <c r="AF2193" i="5"/>
  <c r="AO2193" i="5"/>
  <c r="AF2229" i="5"/>
  <c r="AO2229" i="5"/>
  <c r="AO2265" i="5"/>
  <c r="AF2301" i="5"/>
  <c r="AO2301" i="5"/>
  <c r="AF2337" i="5"/>
  <c r="AO2337" i="5"/>
  <c r="AF2373" i="5"/>
  <c r="AO2373" i="5"/>
  <c r="AF28" i="5"/>
  <c r="AO28" i="5"/>
  <c r="AO46" i="5"/>
  <c r="AF64" i="5"/>
  <c r="AO64" i="5"/>
  <c r="AO82" i="5"/>
  <c r="AF100" i="5"/>
  <c r="AO100" i="5"/>
  <c r="AF118" i="5"/>
  <c r="AO118" i="5"/>
  <c r="AO136" i="5"/>
  <c r="AF154" i="5"/>
  <c r="AO154" i="5"/>
  <c r="AF172" i="5"/>
  <c r="AO172" i="5"/>
  <c r="AO190" i="5"/>
  <c r="AF208" i="5"/>
  <c r="AO208" i="5"/>
  <c r="AF226" i="5"/>
  <c r="AO226" i="5"/>
  <c r="AO244" i="5"/>
  <c r="AF262" i="5"/>
  <c r="AO262" i="5"/>
  <c r="AF370" i="5"/>
  <c r="AO370" i="5"/>
  <c r="AO388" i="5"/>
  <c r="AO406" i="5"/>
  <c r="AF424" i="5"/>
  <c r="AO424" i="5"/>
  <c r="AF442" i="5"/>
  <c r="AO442" i="5"/>
  <c r="AO460" i="5"/>
  <c r="AF478" i="5"/>
  <c r="AO478" i="5"/>
  <c r="AF496" i="5"/>
  <c r="AO496" i="5"/>
  <c r="AO514" i="5"/>
  <c r="AF532" i="5"/>
  <c r="AO532" i="5"/>
  <c r="AF550" i="5"/>
  <c r="AO550" i="5"/>
  <c r="AO568" i="5"/>
  <c r="AF586" i="5"/>
  <c r="AO586" i="5"/>
  <c r="AO604" i="5"/>
  <c r="AF1450" i="5"/>
  <c r="AO1450" i="5"/>
  <c r="AF1468" i="5"/>
  <c r="AO1468" i="5"/>
  <c r="AF1486" i="5"/>
  <c r="AO1486" i="5"/>
  <c r="AF1504" i="5"/>
  <c r="AO1504" i="5"/>
  <c r="AF1522" i="5"/>
  <c r="AO1522" i="5"/>
  <c r="AF1540" i="5"/>
  <c r="AO1540" i="5"/>
  <c r="AO1558" i="5"/>
  <c r="AO1576" i="5"/>
  <c r="AF1738" i="5"/>
  <c r="AO1738" i="5"/>
  <c r="AF1756" i="5"/>
  <c r="AO1756" i="5"/>
  <c r="AO1774" i="5"/>
  <c r="AF1792" i="5"/>
  <c r="AO1792" i="5"/>
  <c r="AO1810" i="5"/>
  <c r="AO1828" i="5"/>
  <c r="AF1846" i="5"/>
  <c r="AO1846" i="5"/>
  <c r="AF1864" i="5"/>
  <c r="AO1864" i="5"/>
  <c r="AF1882" i="5"/>
  <c r="AO1882" i="5"/>
  <c r="AO1900" i="5"/>
  <c r="AF1918" i="5"/>
  <c r="AO1918" i="5"/>
  <c r="AO1936" i="5"/>
  <c r="AF1954" i="5"/>
  <c r="AO1954" i="5"/>
  <c r="AO1972" i="5"/>
  <c r="AF1990" i="5"/>
  <c r="AO1990" i="5"/>
  <c r="AF2008" i="5"/>
  <c r="AO2008" i="5"/>
  <c r="AO2026" i="5"/>
  <c r="AO2044" i="5"/>
  <c r="AO2062" i="5"/>
  <c r="AF2080" i="5"/>
  <c r="AO2080" i="5"/>
  <c r="AO2098" i="5"/>
  <c r="AO2116" i="5"/>
  <c r="AO2134" i="5"/>
  <c r="AF2152" i="5"/>
  <c r="AO2152" i="5"/>
  <c r="AF2170" i="5"/>
  <c r="AO2170" i="5"/>
  <c r="AF2188" i="5"/>
  <c r="AO2188" i="5"/>
  <c r="AF2206" i="5"/>
  <c r="AO2206" i="5"/>
  <c r="AF2224" i="5"/>
  <c r="AO2224" i="5"/>
  <c r="AO2242" i="5"/>
  <c r="AO2260" i="5"/>
  <c r="AF2278" i="5"/>
  <c r="AO2278" i="5"/>
  <c r="AF2296" i="5"/>
  <c r="AO2296" i="5"/>
  <c r="AO2314" i="5"/>
  <c r="AF2332" i="5"/>
  <c r="AO2332" i="5"/>
  <c r="AO2350" i="5"/>
  <c r="AF2368" i="5"/>
  <c r="AO2368" i="5"/>
  <c r="AF2386" i="5"/>
  <c r="AO2386" i="5"/>
  <c r="AO2432" i="5"/>
  <c r="AF623" i="5"/>
  <c r="AO623" i="5"/>
  <c r="AO641" i="5"/>
  <c r="AO659" i="5"/>
  <c r="AO677" i="5"/>
  <c r="AF695" i="5"/>
  <c r="AO695" i="5"/>
  <c r="AF713" i="5"/>
  <c r="AO713" i="5"/>
  <c r="AO731" i="5"/>
  <c r="AF749" i="5"/>
  <c r="AO749" i="5"/>
  <c r="AF767" i="5"/>
  <c r="AO767" i="5"/>
  <c r="AF785" i="5"/>
  <c r="AO785" i="5"/>
  <c r="AF803" i="5"/>
  <c r="AO803" i="5"/>
  <c r="AO821" i="5"/>
  <c r="AF839" i="5"/>
  <c r="AO839" i="5"/>
  <c r="AF2189" i="5"/>
  <c r="AO2189" i="5"/>
  <c r="AO2213" i="5"/>
  <c r="AF2237" i="5"/>
  <c r="AO2237" i="5"/>
  <c r="AF2261" i="5"/>
  <c r="AO2261" i="5"/>
  <c r="AO2285" i="5"/>
  <c r="AO2309" i="5"/>
  <c r="AF2354" i="5"/>
  <c r="AO2354" i="5"/>
  <c r="AF372" i="5"/>
  <c r="AO372" i="5"/>
  <c r="AF390" i="5"/>
  <c r="AO390" i="5"/>
  <c r="AF408" i="5"/>
  <c r="AO408" i="5"/>
  <c r="AF426" i="5"/>
  <c r="AO426" i="5"/>
  <c r="AO444" i="5"/>
  <c r="AF462" i="5"/>
  <c r="AO462" i="5"/>
  <c r="AF480" i="5"/>
  <c r="AO480" i="5"/>
  <c r="AO498" i="5"/>
  <c r="AF516" i="5"/>
  <c r="AO516" i="5"/>
  <c r="AF534" i="5"/>
  <c r="AO534" i="5"/>
  <c r="AF552" i="5"/>
  <c r="AO552" i="5"/>
  <c r="AO570" i="5"/>
  <c r="AF588" i="5"/>
  <c r="AO588" i="5"/>
  <c r="AF606" i="5"/>
  <c r="AO606" i="5"/>
  <c r="AF624" i="5"/>
  <c r="AO624" i="5"/>
  <c r="AO642" i="5"/>
  <c r="AF660" i="5"/>
  <c r="AO660" i="5"/>
  <c r="AF678" i="5"/>
  <c r="AO678" i="5"/>
  <c r="AO696" i="5"/>
  <c r="AF714" i="5"/>
  <c r="AO714" i="5"/>
  <c r="AF732" i="5"/>
  <c r="AO732" i="5"/>
  <c r="AF750" i="5"/>
  <c r="AO750" i="5"/>
  <c r="AO768" i="5"/>
  <c r="AF786" i="5"/>
  <c r="AO786" i="5"/>
  <c r="AF1560" i="5"/>
  <c r="AO1560" i="5"/>
  <c r="AO1578" i="5"/>
  <c r="AF1596" i="5"/>
  <c r="AO1596" i="5"/>
  <c r="AO1614" i="5"/>
  <c r="AF1632" i="5"/>
  <c r="AO1632" i="5"/>
  <c r="AF1650" i="5"/>
  <c r="AO1650" i="5"/>
  <c r="AF1668" i="5"/>
  <c r="AO1668" i="5"/>
  <c r="AO1686" i="5"/>
  <c r="AO1704" i="5"/>
  <c r="AO1722" i="5"/>
  <c r="AF1740" i="5"/>
  <c r="AO1740" i="5"/>
  <c r="AF1758" i="5"/>
  <c r="AO1758" i="5"/>
  <c r="AF1776" i="5"/>
  <c r="AO1776" i="5"/>
  <c r="AF1794" i="5"/>
  <c r="AO1794" i="5"/>
  <c r="AO1812" i="5"/>
  <c r="AF1830" i="5"/>
  <c r="AO1830" i="5"/>
  <c r="AF1848" i="5"/>
  <c r="AO1848" i="5"/>
  <c r="AO1866" i="5"/>
  <c r="AO1884" i="5"/>
  <c r="AF1902" i="5"/>
  <c r="AO1902" i="5"/>
  <c r="AF1920" i="5"/>
  <c r="AO1920" i="5"/>
  <c r="AF1938" i="5"/>
  <c r="AO1938" i="5"/>
  <c r="AO1956" i="5"/>
  <c r="AO1974" i="5"/>
  <c r="AO1992" i="5"/>
  <c r="AF2010" i="5"/>
  <c r="AO2010" i="5"/>
  <c r="AF2028" i="5"/>
  <c r="AO2028" i="5"/>
  <c r="AF2046" i="5"/>
  <c r="AO2046" i="5"/>
  <c r="AF2064" i="5"/>
  <c r="AO2064" i="5"/>
  <c r="AF2082" i="5"/>
  <c r="AO2082" i="5"/>
  <c r="AO2100" i="5"/>
  <c r="AF2118" i="5"/>
  <c r="AO2118" i="5"/>
  <c r="AO2136" i="5"/>
  <c r="AF2154" i="5"/>
  <c r="AO2154" i="5"/>
  <c r="AF2172" i="5"/>
  <c r="AO2172" i="5"/>
  <c r="AF2202" i="5"/>
  <c r="AO2202" i="5"/>
  <c r="AO2238" i="5"/>
  <c r="AF2274" i="5"/>
  <c r="AO2274" i="5"/>
  <c r="AF2310" i="5"/>
  <c r="AO2310" i="5"/>
  <c r="AF2346" i="5"/>
  <c r="AO2346" i="5"/>
  <c r="AF2382" i="5"/>
  <c r="AO2382" i="5"/>
  <c r="AO2442" i="5"/>
  <c r="AF2420" i="5"/>
  <c r="AO2420" i="5"/>
  <c r="AO26" i="5"/>
  <c r="AO44" i="5"/>
  <c r="AO62" i="5"/>
  <c r="AF80" i="5"/>
  <c r="AO80" i="5"/>
  <c r="AF98" i="5"/>
  <c r="AO98" i="5"/>
  <c r="AO116" i="5"/>
  <c r="AF134" i="5"/>
  <c r="AO134" i="5"/>
  <c r="AF152" i="5"/>
  <c r="AO152" i="5"/>
  <c r="AF170" i="5"/>
  <c r="AO170" i="5"/>
  <c r="AF188" i="5"/>
  <c r="AO188" i="5"/>
  <c r="AO206" i="5"/>
  <c r="AF224" i="5"/>
  <c r="AO224" i="5"/>
  <c r="AF242" i="5"/>
  <c r="AO242" i="5"/>
  <c r="AF260" i="5"/>
  <c r="AO260" i="5"/>
  <c r="AF278" i="5"/>
  <c r="AO278" i="5"/>
  <c r="AF296" i="5"/>
  <c r="AO296" i="5"/>
  <c r="AF368" i="5"/>
  <c r="AO368" i="5"/>
  <c r="AF386" i="5"/>
  <c r="AO386" i="5"/>
  <c r="AO404" i="5"/>
  <c r="AF422" i="5"/>
  <c r="AO422" i="5"/>
  <c r="AO440" i="5"/>
  <c r="AF458" i="5"/>
  <c r="AO458" i="5"/>
  <c r="AO476" i="5"/>
  <c r="AO494" i="5"/>
  <c r="AF512" i="5"/>
  <c r="AO512" i="5"/>
  <c r="AF530" i="5"/>
  <c r="AO530" i="5"/>
  <c r="AF548" i="5"/>
  <c r="AO548" i="5"/>
  <c r="AO566" i="5"/>
  <c r="AO584" i="5"/>
  <c r="AF602" i="5"/>
  <c r="AO602" i="5"/>
  <c r="AO872" i="5"/>
  <c r="AF890" i="5"/>
  <c r="AO890" i="5"/>
  <c r="AF908" i="5"/>
  <c r="AO908" i="5"/>
  <c r="AF926" i="5"/>
  <c r="AO926" i="5"/>
  <c r="AF944" i="5"/>
  <c r="AO944" i="5"/>
  <c r="AO962" i="5"/>
  <c r="AF980" i="5"/>
  <c r="AO980" i="5"/>
  <c r="AF998" i="5"/>
  <c r="AO998" i="5"/>
  <c r="AF1016" i="5"/>
  <c r="AO1016" i="5"/>
  <c r="AO1034" i="5"/>
  <c r="AO1052" i="5"/>
  <c r="AF1070" i="5"/>
  <c r="AO1070" i="5"/>
  <c r="AF1088" i="5"/>
  <c r="AO1088" i="5"/>
  <c r="AO1106" i="5"/>
  <c r="AO1124" i="5"/>
  <c r="AF1142" i="5"/>
  <c r="AO1142" i="5"/>
  <c r="AF1160" i="5"/>
  <c r="AO1160" i="5"/>
  <c r="AO1178" i="5"/>
  <c r="AF1196" i="5"/>
  <c r="AO1196" i="5"/>
  <c r="AF1214" i="5"/>
  <c r="AO1214" i="5"/>
  <c r="AF1232" i="5"/>
  <c r="AO1232" i="5"/>
  <c r="AF1250" i="5"/>
  <c r="AO1250" i="5"/>
  <c r="AF1268" i="5"/>
  <c r="AO1268" i="5"/>
  <c r="AO1754" i="5"/>
  <c r="AF1772" i="5"/>
  <c r="AO1772" i="5"/>
  <c r="AO1790" i="5"/>
  <c r="AF1808" i="5"/>
  <c r="AO1808" i="5"/>
  <c r="AO1826" i="5"/>
  <c r="AF1844" i="5"/>
  <c r="AO1844" i="5"/>
  <c r="AO1862" i="5"/>
  <c r="AF1880" i="5"/>
  <c r="AO1880" i="5"/>
  <c r="AO1898" i="5"/>
  <c r="AF1916" i="5"/>
  <c r="AO1916" i="5"/>
  <c r="AF1934" i="5"/>
  <c r="AO1934" i="5"/>
  <c r="AF1952" i="5"/>
  <c r="AO1952" i="5"/>
  <c r="AF1970" i="5"/>
  <c r="AO1970" i="5"/>
  <c r="AF1988" i="5"/>
  <c r="AO1988" i="5"/>
  <c r="AF2006" i="5"/>
  <c r="AO2006" i="5"/>
  <c r="AF2024" i="5"/>
  <c r="AO2024" i="5"/>
  <c r="AF2042" i="5"/>
  <c r="AO2042" i="5"/>
  <c r="AF2060" i="5"/>
  <c r="AO2060" i="5"/>
  <c r="AF2078" i="5"/>
  <c r="AO2078" i="5"/>
  <c r="AF2096" i="5"/>
  <c r="AO2096" i="5"/>
  <c r="AF2114" i="5"/>
  <c r="AO2114" i="5"/>
  <c r="AF2132" i="5"/>
  <c r="AO2132" i="5"/>
  <c r="AO2150" i="5"/>
  <c r="AF2168" i="5"/>
  <c r="AO2168" i="5"/>
  <c r="AO2186" i="5"/>
  <c r="AF2210" i="5"/>
  <c r="AO2210" i="5"/>
  <c r="AF2234" i="5"/>
  <c r="AO2234" i="5"/>
  <c r="AF2258" i="5"/>
  <c r="AO2258" i="5"/>
  <c r="AO2282" i="5"/>
  <c r="AO2306" i="5"/>
  <c r="AO2333" i="5"/>
  <c r="AF1281" i="5"/>
  <c r="AO1281" i="5"/>
  <c r="AF1425" i="5"/>
  <c r="AO1425" i="5"/>
  <c r="AF1547" i="5"/>
  <c r="AO1547" i="5"/>
  <c r="AF1727" i="5"/>
  <c r="AO1727" i="5"/>
  <c r="AF870" i="5"/>
  <c r="AO870" i="5"/>
  <c r="AF1050" i="5"/>
  <c r="AO1050" i="5"/>
  <c r="AF1194" i="5"/>
  <c r="AO1194" i="5"/>
  <c r="AF691" i="5"/>
  <c r="AO691" i="5"/>
  <c r="AF907" i="5"/>
  <c r="AO907" i="5"/>
  <c r="AF1393" i="5"/>
  <c r="AO1393" i="5"/>
  <c r="AF632" i="5"/>
  <c r="AO632" i="5"/>
  <c r="AF903" i="5"/>
  <c r="AO903" i="5"/>
  <c r="AO1119" i="5"/>
  <c r="AO1263" i="5"/>
  <c r="AO1551" i="5"/>
  <c r="AF76" i="5"/>
  <c r="AO76" i="5"/>
  <c r="AF166" i="5"/>
  <c r="AO166" i="5"/>
  <c r="AO382" i="5"/>
  <c r="AO1570" i="5"/>
  <c r="AO1804" i="5"/>
  <c r="AF2020" i="5"/>
  <c r="AO2020" i="5"/>
  <c r="AF2254" i="5"/>
  <c r="AO2254" i="5"/>
  <c r="AF635" i="5"/>
  <c r="AO635" i="5"/>
  <c r="AO600" i="5"/>
  <c r="AF780" i="5"/>
  <c r="AO780" i="5"/>
  <c r="AF1716" i="5"/>
  <c r="AO1716" i="5"/>
  <c r="AF1914" i="5"/>
  <c r="AO1914" i="5"/>
  <c r="AO2094" i="5"/>
  <c r="AF1010" i="5"/>
  <c r="AO1010" i="5"/>
  <c r="AF363" i="5"/>
  <c r="AO363" i="5"/>
  <c r="AO399" i="5"/>
  <c r="AO2369" i="5"/>
  <c r="AF369" i="5"/>
  <c r="AO369" i="5"/>
  <c r="AO387" i="5"/>
  <c r="AF405" i="5"/>
  <c r="AO405" i="5"/>
  <c r="AO423" i="5"/>
  <c r="AF441" i="5"/>
  <c r="AO441" i="5"/>
  <c r="AF459" i="5"/>
  <c r="AO459" i="5"/>
  <c r="AO477" i="5"/>
  <c r="AF495" i="5"/>
  <c r="AO495" i="5"/>
  <c r="AO513" i="5"/>
  <c r="AF531" i="5"/>
  <c r="AO531" i="5"/>
  <c r="AF549" i="5"/>
  <c r="AO549" i="5"/>
  <c r="AF567" i="5"/>
  <c r="AO567" i="5"/>
  <c r="AF585" i="5"/>
  <c r="AO585" i="5"/>
  <c r="AF603" i="5"/>
  <c r="AO603" i="5"/>
  <c r="AF621" i="5"/>
  <c r="AO621" i="5"/>
  <c r="AF639" i="5"/>
  <c r="AO639" i="5"/>
  <c r="AO657" i="5"/>
  <c r="AF675" i="5"/>
  <c r="AO675" i="5"/>
  <c r="AF693" i="5"/>
  <c r="AO693" i="5"/>
  <c r="AO711" i="5"/>
  <c r="AF729" i="5"/>
  <c r="AO729" i="5"/>
  <c r="AO747" i="5"/>
  <c r="AO765" i="5"/>
  <c r="AF783" i="5"/>
  <c r="AO783" i="5"/>
  <c r="AO801" i="5"/>
  <c r="AO1557" i="5"/>
  <c r="AF1575" i="5"/>
  <c r="AO1575" i="5"/>
  <c r="AO1593" i="5"/>
  <c r="AF1611" i="5"/>
  <c r="AO1611" i="5"/>
  <c r="AF1629" i="5"/>
  <c r="AO1629" i="5"/>
  <c r="AO1647" i="5"/>
  <c r="AO1665" i="5"/>
  <c r="AF1683" i="5"/>
  <c r="AO1683" i="5"/>
  <c r="AF1701" i="5"/>
  <c r="AO1701" i="5"/>
  <c r="AF1719" i="5"/>
  <c r="AO1719" i="5"/>
  <c r="AO1737" i="5"/>
  <c r="AF1755" i="5"/>
  <c r="AO1755" i="5"/>
  <c r="AO1773" i="5"/>
  <c r="AF1791" i="5"/>
  <c r="AO1791" i="5"/>
  <c r="AO1809" i="5"/>
  <c r="AF1827" i="5"/>
  <c r="AO1827" i="5"/>
  <c r="AF1845" i="5"/>
  <c r="AO1845" i="5"/>
  <c r="AF1863" i="5"/>
  <c r="AO1863" i="5"/>
  <c r="AO1881" i="5"/>
  <c r="AF1899" i="5"/>
  <c r="AO1899" i="5"/>
  <c r="AO1917" i="5"/>
  <c r="AO1935" i="5"/>
  <c r="AO1953" i="5"/>
  <c r="AF1971" i="5"/>
  <c r="AO1971" i="5"/>
  <c r="AF1989" i="5"/>
  <c r="AO1989" i="5"/>
  <c r="AF2007" i="5"/>
  <c r="AO2007" i="5"/>
  <c r="AF2025" i="5"/>
  <c r="AO2025" i="5"/>
  <c r="AO2043" i="5"/>
  <c r="AO2061" i="5"/>
  <c r="AF2079" i="5"/>
  <c r="AO2079" i="5"/>
  <c r="AO2097" i="5"/>
  <c r="AF2115" i="5"/>
  <c r="AO2115" i="5"/>
  <c r="AF2133" i="5"/>
  <c r="AO2133" i="5"/>
  <c r="AF2151" i="5"/>
  <c r="AO2151" i="5"/>
  <c r="AO2169" i="5"/>
  <c r="AF2428" i="5"/>
  <c r="AO2428" i="5"/>
  <c r="AO280" i="5"/>
  <c r="AF298" i="5"/>
  <c r="AO298" i="5"/>
  <c r="AF316" i="5"/>
  <c r="AO316" i="5"/>
  <c r="AF334" i="5"/>
  <c r="AO334" i="5"/>
  <c r="AF352" i="5"/>
  <c r="AO352" i="5"/>
  <c r="AO622" i="5"/>
  <c r="AF640" i="5"/>
  <c r="AO640" i="5"/>
  <c r="AF658" i="5"/>
  <c r="AO658" i="5"/>
  <c r="AF676" i="5"/>
  <c r="AO676" i="5"/>
  <c r="AF694" i="5"/>
  <c r="AO694" i="5"/>
  <c r="AF712" i="5"/>
  <c r="AO712" i="5"/>
  <c r="AO730" i="5"/>
  <c r="AF748" i="5"/>
  <c r="AO748" i="5"/>
  <c r="AF766" i="5"/>
  <c r="AO766" i="5"/>
  <c r="AO784" i="5"/>
  <c r="AF802" i="5"/>
  <c r="AO802" i="5"/>
  <c r="AF820" i="5"/>
  <c r="AO820" i="5"/>
  <c r="AO838" i="5"/>
  <c r="AO856" i="5"/>
  <c r="AO874" i="5"/>
  <c r="AF892" i="5"/>
  <c r="AO892" i="5"/>
  <c r="AF910" i="5"/>
  <c r="AO910" i="5"/>
  <c r="AF928" i="5"/>
  <c r="AO928" i="5"/>
  <c r="AF946" i="5"/>
  <c r="AO946" i="5"/>
  <c r="AO964" i="5"/>
  <c r="AO982" i="5"/>
  <c r="AF1000" i="5"/>
  <c r="AO1000" i="5"/>
  <c r="AO1018" i="5"/>
  <c r="AO1036" i="5"/>
  <c r="AF1054" i="5"/>
  <c r="AO1054" i="5"/>
  <c r="AF1072" i="5"/>
  <c r="AO1072" i="5"/>
  <c r="AO1090" i="5"/>
  <c r="AO1108" i="5"/>
  <c r="AF1126" i="5"/>
  <c r="AO1126" i="5"/>
  <c r="AF1144" i="5"/>
  <c r="AO1144" i="5"/>
  <c r="AO1162" i="5"/>
  <c r="AO1180" i="5"/>
  <c r="AO1198" i="5"/>
  <c r="AF1216" i="5"/>
  <c r="AO1216" i="5"/>
  <c r="AF1234" i="5"/>
  <c r="AO1234" i="5"/>
  <c r="AF1252" i="5"/>
  <c r="AO1252" i="5"/>
  <c r="AF1270" i="5"/>
  <c r="AO1270" i="5"/>
  <c r="AF1288" i="5"/>
  <c r="AO1288" i="5"/>
  <c r="AF1306" i="5"/>
  <c r="AO1306" i="5"/>
  <c r="AF1324" i="5"/>
  <c r="AO1324" i="5"/>
  <c r="AO1342" i="5"/>
  <c r="AF1360" i="5"/>
  <c r="AO1360" i="5"/>
  <c r="AF1378" i="5"/>
  <c r="AO1378" i="5"/>
  <c r="AF1396" i="5"/>
  <c r="AO1396" i="5"/>
  <c r="AF1594" i="5"/>
  <c r="AO1594" i="5"/>
  <c r="AO1612" i="5"/>
  <c r="AF1630" i="5"/>
  <c r="AO1630" i="5"/>
  <c r="AF1648" i="5"/>
  <c r="AO1648" i="5"/>
  <c r="AF1666" i="5"/>
  <c r="AO1666" i="5"/>
  <c r="AF1684" i="5"/>
  <c r="AO1684" i="5"/>
  <c r="AF1702" i="5"/>
  <c r="AO1702" i="5"/>
  <c r="AF1720" i="5"/>
  <c r="AO1720" i="5"/>
  <c r="AO2435" i="5"/>
  <c r="AF29" i="5"/>
  <c r="AO29" i="5"/>
  <c r="AF47" i="5"/>
  <c r="AO47" i="5"/>
  <c r="AO65" i="5"/>
  <c r="AF83" i="5"/>
  <c r="AO83" i="5"/>
  <c r="AF101" i="5"/>
  <c r="AO101" i="5"/>
  <c r="AF119" i="5"/>
  <c r="AO119" i="5"/>
  <c r="AO137" i="5"/>
  <c r="AO155" i="5"/>
  <c r="AF173" i="5"/>
  <c r="AO173" i="5"/>
  <c r="AF191" i="5"/>
  <c r="AO191" i="5"/>
  <c r="AF209" i="5"/>
  <c r="AO209" i="5"/>
  <c r="AF227" i="5"/>
  <c r="AO227" i="5"/>
  <c r="AO245" i="5"/>
  <c r="AF263" i="5"/>
  <c r="AO263" i="5"/>
  <c r="AO281" i="5"/>
  <c r="AF299" i="5"/>
  <c r="AO299" i="5"/>
  <c r="AO371" i="5"/>
  <c r="AF389" i="5"/>
  <c r="AO389" i="5"/>
  <c r="AF407" i="5"/>
  <c r="AO407" i="5"/>
  <c r="AF425" i="5"/>
  <c r="AO425" i="5"/>
  <c r="AF443" i="5"/>
  <c r="AO443" i="5"/>
  <c r="AF461" i="5"/>
  <c r="AO461" i="5"/>
  <c r="AO479" i="5"/>
  <c r="AF497" i="5"/>
  <c r="AO497" i="5"/>
  <c r="AF515" i="5"/>
  <c r="AO515" i="5"/>
  <c r="AF533" i="5"/>
  <c r="AO533" i="5"/>
  <c r="AF551" i="5"/>
  <c r="AO551" i="5"/>
  <c r="AF569" i="5"/>
  <c r="AO569" i="5"/>
  <c r="AF587" i="5"/>
  <c r="AO587" i="5"/>
  <c r="AF605" i="5"/>
  <c r="AO605" i="5"/>
  <c r="AF857" i="5"/>
  <c r="AO857" i="5"/>
  <c r="AF875" i="5"/>
  <c r="AO875" i="5"/>
  <c r="AF893" i="5"/>
  <c r="AO893" i="5"/>
  <c r="AO911" i="5"/>
  <c r="AO929" i="5"/>
  <c r="AF947" i="5"/>
  <c r="AO947" i="5"/>
  <c r="AO965" i="5"/>
  <c r="AO983" i="5"/>
  <c r="AF1001" i="5"/>
  <c r="AO1001" i="5"/>
  <c r="AF1019" i="5"/>
  <c r="AO1019" i="5"/>
  <c r="AF1037" i="5"/>
  <c r="AO1037" i="5"/>
  <c r="AF1055" i="5"/>
  <c r="AO1055" i="5"/>
  <c r="AF1073" i="5"/>
  <c r="AO1073" i="5"/>
  <c r="AF1091" i="5"/>
  <c r="AO1091" i="5"/>
  <c r="AF1109" i="5"/>
  <c r="AO1109" i="5"/>
  <c r="AF1127" i="5"/>
  <c r="AO1127" i="5"/>
  <c r="AF1145" i="5"/>
  <c r="AO1145" i="5"/>
  <c r="AF1163" i="5"/>
  <c r="AO1163" i="5"/>
  <c r="AF1181" i="5"/>
  <c r="AO1181" i="5"/>
  <c r="AO1199" i="5"/>
  <c r="AF1217" i="5"/>
  <c r="AO1217" i="5"/>
  <c r="AO1235" i="5"/>
  <c r="AO1253" i="5"/>
  <c r="AF1739" i="5"/>
  <c r="AO1739" i="5"/>
  <c r="AF1757" i="5"/>
  <c r="AO1757" i="5"/>
  <c r="AF1775" i="5"/>
  <c r="AO1775" i="5"/>
  <c r="AF1793" i="5"/>
  <c r="AO1793" i="5"/>
  <c r="AF1811" i="5"/>
  <c r="AO1811" i="5"/>
  <c r="AF1829" i="5"/>
  <c r="AO1829" i="5"/>
  <c r="AF1847" i="5"/>
  <c r="AO1847" i="5"/>
  <c r="AF1865" i="5"/>
  <c r="AO1865" i="5"/>
  <c r="AF1883" i="5"/>
  <c r="AO1883" i="5"/>
  <c r="AF1901" i="5"/>
  <c r="AO1901" i="5"/>
  <c r="AF1919" i="5"/>
  <c r="AO1919" i="5"/>
  <c r="AF1937" i="5"/>
  <c r="AO1937" i="5"/>
  <c r="AF1955" i="5"/>
  <c r="AO1955" i="5"/>
  <c r="AF1973" i="5"/>
  <c r="AO1973" i="5"/>
  <c r="AF1991" i="5"/>
  <c r="AO1991" i="5"/>
  <c r="AO2009" i="5"/>
  <c r="AO2027" i="5"/>
  <c r="AO2045" i="5"/>
  <c r="AF2063" i="5"/>
  <c r="AO2063" i="5"/>
  <c r="AF2081" i="5"/>
  <c r="AO2081" i="5"/>
  <c r="AO2099" i="5"/>
  <c r="AF2117" i="5"/>
  <c r="AO2117" i="5"/>
  <c r="AF2135" i="5"/>
  <c r="AO2135" i="5"/>
  <c r="AF2153" i="5"/>
  <c r="AO2153" i="5"/>
  <c r="AF2171" i="5"/>
  <c r="AO2171" i="5"/>
  <c r="AO2360" i="5"/>
  <c r="AF2426" i="5"/>
  <c r="AO2426" i="5"/>
  <c r="AF30" i="5"/>
  <c r="AO30" i="5"/>
  <c r="AF48" i="5"/>
  <c r="AO48" i="5"/>
  <c r="AF66" i="5"/>
  <c r="AO66" i="5"/>
  <c r="AF84" i="5"/>
  <c r="AO84" i="5"/>
  <c r="AF102" i="5"/>
  <c r="AO102" i="5"/>
  <c r="AF120" i="5"/>
  <c r="AO120" i="5"/>
  <c r="AO138" i="5"/>
  <c r="AF156" i="5"/>
  <c r="AO156" i="5"/>
  <c r="AF174" i="5"/>
  <c r="AO174" i="5"/>
  <c r="AO192" i="5"/>
  <c r="AF210" i="5"/>
  <c r="AO210" i="5"/>
  <c r="AO228" i="5"/>
  <c r="AO246" i="5"/>
  <c r="AO264" i="5"/>
  <c r="AF282" i="5"/>
  <c r="AO282" i="5"/>
  <c r="AF300" i="5"/>
  <c r="AO300" i="5"/>
  <c r="AF318" i="5"/>
  <c r="AO318" i="5"/>
  <c r="AO336" i="5"/>
  <c r="AF354" i="5"/>
  <c r="AO354" i="5"/>
  <c r="AF2405" i="5"/>
  <c r="AO2405" i="5"/>
  <c r="AF1423" i="5"/>
  <c r="AO1423" i="5"/>
  <c r="AF314" i="5"/>
  <c r="AO314" i="5"/>
  <c r="AF332" i="5"/>
  <c r="AO332" i="5"/>
  <c r="AF350" i="5"/>
  <c r="AO350" i="5"/>
  <c r="AF1286" i="5"/>
  <c r="AO1286" i="5"/>
  <c r="AO1304" i="5"/>
  <c r="AF1322" i="5"/>
  <c r="AO1322" i="5"/>
  <c r="AO1340" i="5"/>
  <c r="AO1358" i="5"/>
  <c r="AO1376" i="5"/>
  <c r="AF1394" i="5"/>
  <c r="AO1394" i="5"/>
  <c r="AF1412" i="5"/>
  <c r="AO1412" i="5"/>
  <c r="AF1430" i="5"/>
  <c r="AO1430" i="5"/>
  <c r="AF1317" i="5"/>
  <c r="AO1317" i="5"/>
  <c r="AO1565" i="5"/>
  <c r="AF2324" i="5"/>
  <c r="AO2324" i="5"/>
  <c r="AO1014" i="5"/>
  <c r="AF1212" i="5"/>
  <c r="AO1212" i="5"/>
  <c r="AF1518" i="5"/>
  <c r="AO1518" i="5"/>
  <c r="AO781" i="5"/>
  <c r="AF1015" i="5"/>
  <c r="AO1015" i="5"/>
  <c r="AF1159" i="5"/>
  <c r="AO1159" i="5"/>
  <c r="AF1645" i="5"/>
  <c r="AO1645" i="5"/>
  <c r="AF686" i="5"/>
  <c r="AO686" i="5"/>
  <c r="AO794" i="5"/>
  <c r="AF921" i="5"/>
  <c r="AO921" i="5"/>
  <c r="AF1065" i="5"/>
  <c r="AO1065" i="5"/>
  <c r="AO1443" i="5"/>
  <c r="AO2253" i="5"/>
  <c r="AF40" i="5"/>
  <c r="AO40" i="5"/>
  <c r="AF220" i="5"/>
  <c r="AO220" i="5"/>
  <c r="AO418" i="5"/>
  <c r="AO526" i="5"/>
  <c r="AO1462" i="5"/>
  <c r="AO1912" i="5"/>
  <c r="AF2110" i="5"/>
  <c r="AO2110" i="5"/>
  <c r="AF689" i="5"/>
  <c r="AO689" i="5"/>
  <c r="AO528" i="5"/>
  <c r="AF708" i="5"/>
  <c r="AO708" i="5"/>
  <c r="AO1878" i="5"/>
  <c r="AO2112" i="5"/>
  <c r="AF1046" i="5"/>
  <c r="AO1046" i="5"/>
  <c r="AF417" i="5"/>
  <c r="AO417" i="5"/>
  <c r="AO2413" i="5"/>
  <c r="AO2375" i="5"/>
  <c r="AF2431" i="5"/>
  <c r="AO2431" i="5"/>
  <c r="AF27" i="5"/>
  <c r="AO27" i="5"/>
  <c r="AF45" i="5"/>
  <c r="AO45" i="5"/>
  <c r="AO63" i="5"/>
  <c r="AO81" i="5"/>
  <c r="AF99" i="5"/>
  <c r="AO99" i="5"/>
  <c r="AF117" i="5"/>
  <c r="AO117" i="5"/>
  <c r="AF135" i="5"/>
  <c r="AO135" i="5"/>
  <c r="AF153" i="5"/>
  <c r="AO153" i="5"/>
  <c r="AF171" i="5"/>
  <c r="AO171" i="5"/>
  <c r="AF189" i="5"/>
  <c r="AO189" i="5"/>
  <c r="AF207" i="5"/>
  <c r="AO207" i="5"/>
  <c r="AO225" i="5"/>
  <c r="AO243" i="5"/>
  <c r="AO261" i="5"/>
  <c r="AO279" i="5"/>
  <c r="AO297" i="5"/>
  <c r="AF315" i="5"/>
  <c r="AO315" i="5"/>
  <c r="AF333" i="5"/>
  <c r="AO333" i="5"/>
  <c r="AF351" i="5"/>
  <c r="AO351" i="5"/>
  <c r="AO2199" i="5"/>
  <c r="AO2235" i="5"/>
  <c r="AF2271" i="5"/>
  <c r="AO2271" i="5"/>
  <c r="AO2307" i="5"/>
  <c r="AF2343" i="5"/>
  <c r="AO2343" i="5"/>
  <c r="AF2379" i="5"/>
  <c r="AO2379" i="5"/>
  <c r="AF2387" i="5"/>
  <c r="AO2387" i="5"/>
  <c r="AO2400" i="5"/>
  <c r="AF2388" i="5"/>
  <c r="AO2388" i="5"/>
  <c r="AO2438" i="5"/>
  <c r="AF317" i="5"/>
  <c r="AO317" i="5"/>
  <c r="AF335" i="5"/>
  <c r="AO335" i="5"/>
  <c r="AO353" i="5"/>
  <c r="AO1271" i="5"/>
  <c r="AF1289" i="5"/>
  <c r="AO1289" i="5"/>
  <c r="AO1307" i="5"/>
  <c r="AF1325" i="5"/>
  <c r="AO1325" i="5"/>
  <c r="AF1343" i="5"/>
  <c r="AO1343" i="5"/>
  <c r="AO1361" i="5"/>
  <c r="AF1379" i="5"/>
  <c r="AO1379" i="5"/>
  <c r="AF1397" i="5"/>
  <c r="AO1397" i="5"/>
  <c r="AF1415" i="5"/>
  <c r="AO1415" i="5"/>
  <c r="AF1433" i="5"/>
  <c r="AO1433" i="5"/>
  <c r="AF2315" i="5"/>
  <c r="AO2315" i="5"/>
  <c r="AF2366" i="5"/>
  <c r="AO2366" i="5"/>
  <c r="AO810" i="5"/>
  <c r="AO828" i="5"/>
  <c r="AF846" i="5"/>
  <c r="AO846" i="5"/>
  <c r="AF1278" i="5"/>
  <c r="AO1278" i="5"/>
  <c r="AO1296" i="5"/>
  <c r="AO1314" i="5"/>
  <c r="AF1332" i="5"/>
  <c r="AO1332" i="5"/>
  <c r="AF1350" i="5"/>
  <c r="AO1350" i="5"/>
  <c r="AO1368" i="5"/>
  <c r="AO1386" i="5"/>
  <c r="AF1404" i="5"/>
  <c r="AO1404" i="5"/>
  <c r="AF1422" i="5"/>
  <c r="AO1422" i="5"/>
  <c r="AO2208" i="5"/>
  <c r="AF2244" i="5"/>
  <c r="AO2244" i="5"/>
  <c r="AF2280" i="5"/>
  <c r="AO2280" i="5"/>
  <c r="AF2316" i="5"/>
  <c r="AO2316" i="5"/>
  <c r="AF2352" i="5"/>
  <c r="AO2352" i="5"/>
  <c r="AF2419" i="5"/>
  <c r="AO2419" i="5"/>
  <c r="AF19" i="5"/>
  <c r="AO19" i="5"/>
  <c r="AO37" i="5"/>
  <c r="AF55" i="5"/>
  <c r="AO55" i="5"/>
  <c r="AO73" i="5"/>
  <c r="AO91" i="5"/>
  <c r="AF109" i="5"/>
  <c r="AO109" i="5"/>
  <c r="AF127" i="5"/>
  <c r="AO127" i="5"/>
  <c r="AF145" i="5"/>
  <c r="AO145" i="5"/>
  <c r="AF163" i="5"/>
  <c r="AO163" i="5"/>
  <c r="AF181" i="5"/>
  <c r="AO181" i="5"/>
  <c r="AO199" i="5"/>
  <c r="AF217" i="5"/>
  <c r="AO217" i="5"/>
  <c r="AF235" i="5"/>
  <c r="AO235" i="5"/>
  <c r="AO253" i="5"/>
  <c r="AF271" i="5"/>
  <c r="AO271" i="5"/>
  <c r="AF361" i="5"/>
  <c r="AO361" i="5"/>
  <c r="AO379" i="5"/>
  <c r="AO397" i="5"/>
  <c r="AF415" i="5"/>
  <c r="AO415" i="5"/>
  <c r="AO433" i="5"/>
  <c r="AF451" i="5"/>
  <c r="AO451" i="5"/>
  <c r="AF469" i="5"/>
  <c r="AO469" i="5"/>
  <c r="AF487" i="5"/>
  <c r="AO487" i="5"/>
  <c r="AF505" i="5"/>
  <c r="AO505" i="5"/>
  <c r="AF523" i="5"/>
  <c r="AO523" i="5"/>
  <c r="AF541" i="5"/>
  <c r="AO541" i="5"/>
  <c r="AF559" i="5"/>
  <c r="AO559" i="5"/>
  <c r="AF577" i="5"/>
  <c r="AO577" i="5"/>
  <c r="AF595" i="5"/>
  <c r="AO595" i="5"/>
  <c r="AF1441" i="5"/>
  <c r="AO1441" i="5"/>
  <c r="AO1459" i="5"/>
  <c r="AF1477" i="5"/>
  <c r="AO1477" i="5"/>
  <c r="AO1495" i="5"/>
  <c r="AF1513" i="5"/>
  <c r="AO1513" i="5"/>
  <c r="AF1531" i="5"/>
  <c r="AO1531" i="5"/>
  <c r="AF1549" i="5"/>
  <c r="AO1549" i="5"/>
  <c r="AF1567" i="5"/>
  <c r="AO1567" i="5"/>
  <c r="AF1585" i="5"/>
  <c r="AO1585" i="5"/>
  <c r="AF1747" i="5"/>
  <c r="AO1747" i="5"/>
  <c r="AF1765" i="5"/>
  <c r="AO1765" i="5"/>
  <c r="AO1783" i="5"/>
  <c r="AO1801" i="5"/>
  <c r="AF1819" i="5"/>
  <c r="AO1819" i="5"/>
  <c r="AF1837" i="5"/>
  <c r="AO1837" i="5"/>
  <c r="AF1855" i="5"/>
  <c r="AO1855" i="5"/>
  <c r="AF1873" i="5"/>
  <c r="AO1873" i="5"/>
  <c r="AF1891" i="5"/>
  <c r="AO1891" i="5"/>
  <c r="AO1909" i="5"/>
  <c r="AF1927" i="5"/>
  <c r="AO1927" i="5"/>
  <c r="AF1945" i="5"/>
  <c r="AO1945" i="5"/>
  <c r="AF1963" i="5"/>
  <c r="AO1963" i="5"/>
  <c r="AF1981" i="5"/>
  <c r="AO1981" i="5"/>
  <c r="AF1999" i="5"/>
  <c r="AO1999" i="5"/>
  <c r="AF2017" i="5"/>
  <c r="AO2017" i="5"/>
  <c r="AO2035" i="5"/>
  <c r="AF2053" i="5"/>
  <c r="AO2053" i="5"/>
  <c r="AF2071" i="5"/>
  <c r="AO2071" i="5"/>
  <c r="AO2089" i="5"/>
  <c r="AF2107" i="5"/>
  <c r="AO2107" i="5"/>
  <c r="AF2125" i="5"/>
  <c r="AO2125" i="5"/>
  <c r="AF2143" i="5"/>
  <c r="AO2143" i="5"/>
  <c r="AO2161" i="5"/>
  <c r="AF2179" i="5"/>
  <c r="AO2179" i="5"/>
  <c r="AO2197" i="5"/>
  <c r="AF2215" i="5"/>
  <c r="AO2215" i="5"/>
  <c r="AF2233" i="5"/>
  <c r="AO2233" i="5"/>
  <c r="AF2251" i="5"/>
  <c r="AO2251" i="5"/>
  <c r="AF2269" i="5"/>
  <c r="AO2269" i="5"/>
  <c r="AF2287" i="5"/>
  <c r="AO2287" i="5"/>
  <c r="AF2305" i="5"/>
  <c r="AO2305" i="5"/>
  <c r="AO2323" i="5"/>
  <c r="AF2341" i="5"/>
  <c r="AO2341" i="5"/>
  <c r="AO2359" i="5"/>
  <c r="AF2377" i="5"/>
  <c r="AO2377" i="5"/>
  <c r="AO2398" i="5"/>
  <c r="AF1448" i="5"/>
  <c r="AO1448" i="5"/>
  <c r="AO1466" i="5"/>
  <c r="AF1484" i="5"/>
  <c r="AO1484" i="5"/>
  <c r="AF1502" i="5"/>
  <c r="AO1502" i="5"/>
  <c r="AF1520" i="5"/>
  <c r="AO1520" i="5"/>
  <c r="AF1538" i="5"/>
  <c r="AO1538" i="5"/>
  <c r="AO1556" i="5"/>
  <c r="AF1574" i="5"/>
  <c r="AO1574" i="5"/>
  <c r="AO1592" i="5"/>
  <c r="AO1610" i="5"/>
  <c r="AF1628" i="5"/>
  <c r="AO1628" i="5"/>
  <c r="AO1646" i="5"/>
  <c r="AF1664" i="5"/>
  <c r="AO1664" i="5"/>
  <c r="AO1682" i="5"/>
  <c r="AF1700" i="5"/>
  <c r="AO1700" i="5"/>
  <c r="AO1718" i="5"/>
  <c r="AF1736" i="5"/>
  <c r="AO1736" i="5"/>
  <c r="AF1637" i="5"/>
  <c r="AO1637" i="5"/>
  <c r="AF1068" i="5"/>
  <c r="AO1068" i="5"/>
  <c r="AO655" i="5"/>
  <c r="AF853" i="5"/>
  <c r="AO853" i="5"/>
  <c r="AF1069" i="5"/>
  <c r="AO1069" i="5"/>
  <c r="AF1303" i="5"/>
  <c r="AO1303" i="5"/>
  <c r="AF614" i="5"/>
  <c r="AO614" i="5"/>
  <c r="AF812" i="5"/>
  <c r="AO812" i="5"/>
  <c r="AO1047" i="5"/>
  <c r="AO1245" i="5"/>
  <c r="AF1479" i="5"/>
  <c r="AO1479" i="5"/>
  <c r="AO1948" i="5"/>
  <c r="AF2236" i="5"/>
  <c r="AO2236" i="5"/>
  <c r="AF725" i="5"/>
  <c r="AO725" i="5"/>
  <c r="AO438" i="5"/>
  <c r="AF672" i="5"/>
  <c r="AO672" i="5"/>
  <c r="AO1770" i="5"/>
  <c r="AF2058" i="5"/>
  <c r="AO2058" i="5"/>
  <c r="AF596" i="5"/>
  <c r="AO596" i="5"/>
  <c r="AO2434" i="5"/>
  <c r="AO1293" i="5"/>
  <c r="AF1383" i="5"/>
  <c r="AO1383" i="5"/>
  <c r="AF1437" i="5"/>
  <c r="AO1437" i="5"/>
  <c r="AF1420" i="5"/>
  <c r="AO1420" i="5"/>
  <c r="AF1438" i="5"/>
  <c r="AO1438" i="5"/>
  <c r="AF2407" i="5"/>
  <c r="AO2407" i="5"/>
  <c r="AF2393" i="5"/>
  <c r="AO2393" i="5"/>
  <c r="AF2441" i="5"/>
  <c r="AO2441" i="5"/>
  <c r="AF1451" i="5"/>
  <c r="AO1451" i="5"/>
  <c r="AO1469" i="5"/>
  <c r="AF1487" i="5"/>
  <c r="AO1487" i="5"/>
  <c r="AF1505" i="5"/>
  <c r="AO1505" i="5"/>
  <c r="AO1523" i="5"/>
  <c r="AF1541" i="5"/>
  <c r="AO1541" i="5"/>
  <c r="AO1559" i="5"/>
  <c r="AF1577" i="5"/>
  <c r="AO1577" i="5"/>
  <c r="AF1595" i="5"/>
  <c r="AO1595" i="5"/>
  <c r="AF1613" i="5"/>
  <c r="AO1613" i="5"/>
  <c r="AF1631" i="5"/>
  <c r="AO1631" i="5"/>
  <c r="AF1649" i="5"/>
  <c r="AO1649" i="5"/>
  <c r="AF1667" i="5"/>
  <c r="AO1667" i="5"/>
  <c r="AF1685" i="5"/>
  <c r="AO1685" i="5"/>
  <c r="AO1703" i="5"/>
  <c r="AF1721" i="5"/>
  <c r="AO1721" i="5"/>
  <c r="AF2195" i="5"/>
  <c r="AO2195" i="5"/>
  <c r="AF2219" i="5"/>
  <c r="AO2219" i="5"/>
  <c r="AF2243" i="5"/>
  <c r="AO2243" i="5"/>
  <c r="AF2267" i="5"/>
  <c r="AO2267" i="5"/>
  <c r="AO2291" i="5"/>
  <c r="AF2372" i="5"/>
  <c r="AO2372" i="5"/>
  <c r="AF360" i="5"/>
  <c r="AO360" i="5"/>
  <c r="AF864" i="5"/>
  <c r="AO864" i="5"/>
  <c r="AF882" i="5"/>
  <c r="AO882" i="5"/>
  <c r="AF900" i="5"/>
  <c r="AO900" i="5"/>
  <c r="AO918" i="5"/>
  <c r="AF936" i="5"/>
  <c r="AO936" i="5"/>
  <c r="AF954" i="5"/>
  <c r="AO954" i="5"/>
  <c r="AO972" i="5"/>
  <c r="AF990" i="5"/>
  <c r="AO990" i="5"/>
  <c r="AF1008" i="5"/>
  <c r="AO1008" i="5"/>
  <c r="AO1026" i="5"/>
  <c r="AF1044" i="5"/>
  <c r="AO1044" i="5"/>
  <c r="AF1062" i="5"/>
  <c r="AO1062" i="5"/>
  <c r="AF1080" i="5"/>
  <c r="AO1080" i="5"/>
  <c r="AO1098" i="5"/>
  <c r="AO1116" i="5"/>
  <c r="AO1134" i="5"/>
  <c r="AF1152" i="5"/>
  <c r="AO1152" i="5"/>
  <c r="AF1170" i="5"/>
  <c r="AO1170" i="5"/>
  <c r="AF1188" i="5"/>
  <c r="AO1188" i="5"/>
  <c r="AO1206" i="5"/>
  <c r="AF1224" i="5"/>
  <c r="AO1224" i="5"/>
  <c r="AO1242" i="5"/>
  <c r="AO1260" i="5"/>
  <c r="AF1440" i="5"/>
  <c r="AO1440" i="5"/>
  <c r="AF1458" i="5"/>
  <c r="AO1458" i="5"/>
  <c r="AO1476" i="5"/>
  <c r="AF1494" i="5"/>
  <c r="AO1494" i="5"/>
  <c r="AF1512" i="5"/>
  <c r="AO1512" i="5"/>
  <c r="AF1530" i="5"/>
  <c r="AO1530" i="5"/>
  <c r="AF1548" i="5"/>
  <c r="AO1548" i="5"/>
  <c r="AF289" i="5"/>
  <c r="AO289" i="5"/>
  <c r="AF307" i="5"/>
  <c r="AO307" i="5"/>
  <c r="AF325" i="5"/>
  <c r="AO325" i="5"/>
  <c r="AF343" i="5"/>
  <c r="AO343" i="5"/>
  <c r="AF613" i="5"/>
  <c r="AO613" i="5"/>
  <c r="AF631" i="5"/>
  <c r="AO631" i="5"/>
  <c r="AF649" i="5"/>
  <c r="AO649" i="5"/>
  <c r="AF667" i="5"/>
  <c r="AO667" i="5"/>
  <c r="AO685" i="5"/>
  <c r="AF703" i="5"/>
  <c r="AO703" i="5"/>
  <c r="AO721" i="5"/>
  <c r="AF739" i="5"/>
  <c r="AO739" i="5"/>
  <c r="AF757" i="5"/>
  <c r="AO757" i="5"/>
  <c r="AF775" i="5"/>
  <c r="AO775" i="5"/>
  <c r="AO793" i="5"/>
  <c r="AF811" i="5"/>
  <c r="AO811" i="5"/>
  <c r="AF829" i="5"/>
  <c r="AO829" i="5"/>
  <c r="AO847" i="5"/>
  <c r="AF865" i="5"/>
  <c r="AO865" i="5"/>
  <c r="AF883" i="5"/>
  <c r="AO883" i="5"/>
  <c r="AF901" i="5"/>
  <c r="AO901" i="5"/>
  <c r="AO919" i="5"/>
  <c r="AO937" i="5"/>
  <c r="AF955" i="5"/>
  <c r="AO955" i="5"/>
  <c r="AO973" i="5"/>
  <c r="AF991" i="5"/>
  <c r="AO991" i="5"/>
  <c r="AF1009" i="5"/>
  <c r="AO1009" i="5"/>
  <c r="AF1027" i="5"/>
  <c r="AO1027" i="5"/>
  <c r="AF1045" i="5"/>
  <c r="AO1045" i="5"/>
  <c r="AO1063" i="5"/>
  <c r="AF1081" i="5"/>
  <c r="AO1081" i="5"/>
  <c r="AF1099" i="5"/>
  <c r="AO1099" i="5"/>
  <c r="AO1117" i="5"/>
  <c r="AF1135" i="5"/>
  <c r="AO1135" i="5"/>
  <c r="AO1153" i="5"/>
  <c r="AF1171" i="5"/>
  <c r="AO1171" i="5"/>
  <c r="AF1189" i="5"/>
  <c r="AO1189" i="5"/>
  <c r="AO1207" i="5"/>
  <c r="AF1225" i="5"/>
  <c r="AO1225" i="5"/>
  <c r="AF1243" i="5"/>
  <c r="AO1243" i="5"/>
  <c r="AF1261" i="5"/>
  <c r="AO1261" i="5"/>
  <c r="AO1279" i="5"/>
  <c r="AF1297" i="5"/>
  <c r="AO1297" i="5"/>
  <c r="AF1315" i="5"/>
  <c r="AO1315" i="5"/>
  <c r="AO1333" i="5"/>
  <c r="AF1351" i="5"/>
  <c r="AO1351" i="5"/>
  <c r="AF1369" i="5"/>
  <c r="AO1369" i="5"/>
  <c r="AO1387" i="5"/>
  <c r="AF1405" i="5"/>
  <c r="AO1405" i="5"/>
  <c r="AO1603" i="5"/>
  <c r="AF1621" i="5"/>
  <c r="AO1621" i="5"/>
  <c r="AO1639" i="5"/>
  <c r="AF1657" i="5"/>
  <c r="AO1657" i="5"/>
  <c r="AO1675" i="5"/>
  <c r="AF1693" i="5"/>
  <c r="AO1693" i="5"/>
  <c r="AO1711" i="5"/>
  <c r="AF1729" i="5"/>
  <c r="AO1729" i="5"/>
  <c r="AF626" i="5"/>
  <c r="AO626" i="5"/>
  <c r="AF644" i="5"/>
  <c r="AO644" i="5"/>
  <c r="AF662" i="5"/>
  <c r="AO662" i="5"/>
  <c r="AF680" i="5"/>
  <c r="AO680" i="5"/>
  <c r="AF698" i="5"/>
  <c r="AO698" i="5"/>
  <c r="AF716" i="5"/>
  <c r="AO716" i="5"/>
  <c r="AF734" i="5"/>
  <c r="AO734" i="5"/>
  <c r="AF752" i="5"/>
  <c r="AO752" i="5"/>
  <c r="AO770" i="5"/>
  <c r="AF788" i="5"/>
  <c r="AO788" i="5"/>
  <c r="AF806" i="5"/>
  <c r="AO806" i="5"/>
  <c r="AF824" i="5"/>
  <c r="AO824" i="5"/>
  <c r="AO842" i="5"/>
  <c r="AO2192" i="5"/>
  <c r="AF2216" i="5"/>
  <c r="AO2216" i="5"/>
  <c r="AO2240" i="5"/>
  <c r="AF2264" i="5"/>
  <c r="AO2264" i="5"/>
  <c r="AF2288" i="5"/>
  <c r="AO2288" i="5"/>
  <c r="AO2312" i="5"/>
  <c r="AF1299" i="5"/>
  <c r="AO1299" i="5"/>
  <c r="AF2411" i="5"/>
  <c r="AO2411" i="5"/>
  <c r="AF1475" i="5"/>
  <c r="AO1475" i="5"/>
  <c r="AF1691" i="5"/>
  <c r="AO1691" i="5"/>
  <c r="AO888" i="5"/>
  <c r="AF1104" i="5"/>
  <c r="AO1104" i="5"/>
  <c r="AO1500" i="5"/>
  <c r="AF313" i="5"/>
  <c r="AO313" i="5"/>
  <c r="AF619" i="5"/>
  <c r="AO619" i="5"/>
  <c r="AF817" i="5"/>
  <c r="AO817" i="5"/>
  <c r="AF979" i="5"/>
  <c r="AO979" i="5"/>
  <c r="AF1123" i="5"/>
  <c r="AO1123" i="5"/>
  <c r="AO1285" i="5"/>
  <c r="AF1735" i="5"/>
  <c r="AO1735" i="5"/>
  <c r="AF722" i="5"/>
  <c r="AO722" i="5"/>
  <c r="AF867" i="5"/>
  <c r="AO867" i="5"/>
  <c r="AF1029" i="5"/>
  <c r="AO1029" i="5"/>
  <c r="AF1191" i="5"/>
  <c r="AO1191" i="5"/>
  <c r="AF1497" i="5"/>
  <c r="AO1497" i="5"/>
  <c r="AF2289" i="5"/>
  <c r="AO2289" i="5"/>
  <c r="AO58" i="5"/>
  <c r="AF508" i="5"/>
  <c r="AO508" i="5"/>
  <c r="AO1444" i="5"/>
  <c r="AF1822" i="5"/>
  <c r="AO1822" i="5"/>
  <c r="AO2038" i="5"/>
  <c r="AF2200" i="5"/>
  <c r="AO2200" i="5"/>
  <c r="AF2362" i="5"/>
  <c r="AO2362" i="5"/>
  <c r="AO743" i="5"/>
  <c r="AO384" i="5"/>
  <c r="AO564" i="5"/>
  <c r="AF1626" i="5"/>
  <c r="AO1626" i="5"/>
  <c r="AO1806" i="5"/>
  <c r="AF1986" i="5"/>
  <c r="AO1986" i="5"/>
  <c r="AO2262" i="5"/>
  <c r="AO807" i="5"/>
  <c r="AO1275" i="5"/>
  <c r="AF1365" i="5"/>
  <c r="AO1365" i="5"/>
  <c r="AO2437" i="5"/>
  <c r="AF861" i="5"/>
  <c r="AO861" i="5"/>
  <c r="AO879" i="5"/>
  <c r="AF897" i="5"/>
  <c r="AO897" i="5"/>
  <c r="AF915" i="5"/>
  <c r="AO915" i="5"/>
  <c r="AF933" i="5"/>
  <c r="AO933" i="5"/>
  <c r="AF951" i="5"/>
  <c r="AO951" i="5"/>
  <c r="AO969" i="5"/>
  <c r="AF987" i="5"/>
  <c r="AO987" i="5"/>
  <c r="AO1005" i="5"/>
  <c r="AF1023" i="5"/>
  <c r="AO1023" i="5"/>
  <c r="AF1041" i="5"/>
  <c r="AO1041" i="5"/>
  <c r="AF1059" i="5"/>
  <c r="AO1059" i="5"/>
  <c r="AF1077" i="5"/>
  <c r="AO1077" i="5"/>
  <c r="AF1095" i="5"/>
  <c r="AO1095" i="5"/>
  <c r="AF1113" i="5"/>
  <c r="AO1113" i="5"/>
  <c r="AF1131" i="5"/>
  <c r="AO1131" i="5"/>
  <c r="AF1149" i="5"/>
  <c r="AO1149" i="5"/>
  <c r="AO1167" i="5"/>
  <c r="AO1185" i="5"/>
  <c r="AF1203" i="5"/>
  <c r="AO1203" i="5"/>
  <c r="AF1221" i="5"/>
  <c r="AO1221" i="5"/>
  <c r="AO1239" i="5"/>
  <c r="AO1257" i="5"/>
  <c r="AF1455" i="5"/>
  <c r="AO1455" i="5"/>
  <c r="AF1473" i="5"/>
  <c r="AO1473" i="5"/>
  <c r="AF1491" i="5"/>
  <c r="AO1491" i="5"/>
  <c r="AF1509" i="5"/>
  <c r="AO1509" i="5"/>
  <c r="AF1527" i="5"/>
  <c r="AO1527" i="5"/>
  <c r="AF1545" i="5"/>
  <c r="AO1545" i="5"/>
  <c r="AF2205" i="5"/>
  <c r="AO2205" i="5"/>
  <c r="AF2241" i="5"/>
  <c r="AO2241" i="5"/>
  <c r="AO2277" i="5"/>
  <c r="AF2313" i="5"/>
  <c r="AO2313" i="5"/>
  <c r="AO2349" i="5"/>
  <c r="AF16" i="5"/>
  <c r="AO16" i="5"/>
  <c r="AF34" i="5"/>
  <c r="AO34" i="5"/>
  <c r="AF52" i="5"/>
  <c r="AO52" i="5"/>
  <c r="AO70" i="5"/>
  <c r="AF88" i="5"/>
  <c r="AO88" i="5"/>
  <c r="AF106" i="5"/>
  <c r="AO106" i="5"/>
  <c r="AF124" i="5"/>
  <c r="AO124" i="5"/>
  <c r="AO142" i="5"/>
  <c r="AO160" i="5"/>
  <c r="AO178" i="5"/>
  <c r="AF196" i="5"/>
  <c r="AO196" i="5"/>
  <c r="AF214" i="5"/>
  <c r="AO214" i="5"/>
  <c r="AO232" i="5"/>
  <c r="AF250" i="5"/>
  <c r="AO250" i="5"/>
  <c r="AF268" i="5"/>
  <c r="AO268" i="5"/>
  <c r="AF376" i="5"/>
  <c r="AO376" i="5"/>
  <c r="AF394" i="5"/>
  <c r="AO394" i="5"/>
  <c r="AF412" i="5"/>
  <c r="AO412" i="5"/>
  <c r="AF430" i="5"/>
  <c r="AO430" i="5"/>
  <c r="AO448" i="5"/>
  <c r="AF466" i="5"/>
  <c r="AO466" i="5"/>
  <c r="AF484" i="5"/>
  <c r="AO484" i="5"/>
  <c r="AF502" i="5"/>
  <c r="AO502" i="5"/>
  <c r="AF520" i="5"/>
  <c r="AO520" i="5"/>
  <c r="AO538" i="5"/>
  <c r="AF556" i="5"/>
  <c r="AO556" i="5"/>
  <c r="AF574" i="5"/>
  <c r="AO574" i="5"/>
  <c r="AO592" i="5"/>
  <c r="AF610" i="5"/>
  <c r="AO610" i="5"/>
  <c r="AO1456" i="5"/>
  <c r="AF1474" i="5"/>
  <c r="AO1474" i="5"/>
  <c r="AF1492" i="5"/>
  <c r="AO1492" i="5"/>
  <c r="AF1510" i="5"/>
  <c r="AO1510" i="5"/>
  <c r="AF1528" i="5"/>
  <c r="AO1528" i="5"/>
  <c r="AF1546" i="5"/>
  <c r="AO1546" i="5"/>
  <c r="AF1564" i="5"/>
  <c r="AO1564" i="5"/>
  <c r="AF1582" i="5"/>
  <c r="AO1582" i="5"/>
  <c r="AF1744" i="5"/>
  <c r="AO1744" i="5"/>
  <c r="AF1762" i="5"/>
  <c r="AO1762" i="5"/>
  <c r="AF1780" i="5"/>
  <c r="AO1780" i="5"/>
  <c r="AF1798" i="5"/>
  <c r="AO1798" i="5"/>
  <c r="AF1816" i="5"/>
  <c r="AO1816" i="5"/>
  <c r="AF1834" i="5"/>
  <c r="AO1834" i="5"/>
  <c r="AO1852" i="5"/>
  <c r="AO1870" i="5"/>
  <c r="AO1888" i="5"/>
  <c r="AO1906" i="5"/>
  <c r="AO1924" i="5"/>
  <c r="AO1942" i="5"/>
  <c r="AF1960" i="5"/>
  <c r="AO1960" i="5"/>
  <c r="AF1978" i="5"/>
  <c r="AO1978" i="5"/>
  <c r="AF1996" i="5"/>
  <c r="AO1996" i="5"/>
  <c r="AO2014" i="5"/>
  <c r="AO2032" i="5"/>
  <c r="AF2050" i="5"/>
  <c r="AO2050" i="5"/>
  <c r="AO2068" i="5"/>
  <c r="AF2086" i="5"/>
  <c r="AO2086" i="5"/>
  <c r="AF2104" i="5"/>
  <c r="AO2104" i="5"/>
  <c r="AO2122" i="5"/>
  <c r="AF2140" i="5"/>
  <c r="AO2140" i="5"/>
  <c r="AF2158" i="5"/>
  <c r="AO2158" i="5"/>
  <c r="AF2176" i="5"/>
  <c r="AO2176" i="5"/>
  <c r="AF2194" i="5"/>
  <c r="AO2194" i="5"/>
  <c r="AF2212" i="5"/>
  <c r="AO2212" i="5"/>
  <c r="AO2230" i="5"/>
  <c r="AO2248" i="5"/>
  <c r="AO2266" i="5"/>
  <c r="AO2284" i="5"/>
  <c r="AF2302" i="5"/>
  <c r="AO2302" i="5"/>
  <c r="AF2320" i="5"/>
  <c r="AO2320" i="5"/>
  <c r="AF2338" i="5"/>
  <c r="AO2338" i="5"/>
  <c r="AO2356" i="5"/>
  <c r="AF2374" i="5"/>
  <c r="AO2374" i="5"/>
  <c r="AO2392" i="5"/>
  <c r="AF629" i="5"/>
  <c r="AO629" i="5"/>
  <c r="AF647" i="5"/>
  <c r="AO647" i="5"/>
  <c r="AF665" i="5"/>
  <c r="AO665" i="5"/>
  <c r="AF683" i="5"/>
  <c r="AO683" i="5"/>
  <c r="AF701" i="5"/>
  <c r="AO701" i="5"/>
  <c r="AF719" i="5"/>
  <c r="AO719" i="5"/>
  <c r="AF737" i="5"/>
  <c r="AO737" i="5"/>
  <c r="AF755" i="5"/>
  <c r="AO755" i="5"/>
  <c r="AF773" i="5"/>
  <c r="AO773" i="5"/>
  <c r="AF791" i="5"/>
  <c r="AO791" i="5"/>
  <c r="AO809" i="5"/>
  <c r="AF845" i="5"/>
  <c r="AO845" i="5"/>
  <c r="AO2397" i="5"/>
  <c r="AF2378" i="5"/>
  <c r="AO2378" i="5"/>
  <c r="AF378" i="5"/>
  <c r="AO378" i="5"/>
  <c r="AF396" i="5"/>
  <c r="AO396" i="5"/>
  <c r="AO414" i="5"/>
  <c r="AF432" i="5"/>
  <c r="AO432" i="5"/>
  <c r="AF450" i="5"/>
  <c r="AO450" i="5"/>
  <c r="AF468" i="5"/>
  <c r="AO468" i="5"/>
  <c r="AF486" i="5"/>
  <c r="AO486" i="5"/>
  <c r="AO504" i="5"/>
  <c r="AO522" i="5"/>
  <c r="AF540" i="5"/>
  <c r="AO540" i="5"/>
  <c r="AF558" i="5"/>
  <c r="AO558" i="5"/>
  <c r="AO576" i="5"/>
  <c r="AF594" i="5"/>
  <c r="AO594" i="5"/>
  <c r="AO612" i="5"/>
  <c r="AF630" i="5"/>
  <c r="AO630" i="5"/>
  <c r="AF648" i="5"/>
  <c r="AO648" i="5"/>
  <c r="AF666" i="5"/>
  <c r="AO666" i="5"/>
  <c r="AO684" i="5"/>
  <c r="AF702" i="5"/>
  <c r="AO702" i="5"/>
  <c r="AF720" i="5"/>
  <c r="AO720" i="5"/>
  <c r="AF738" i="5"/>
  <c r="AO738" i="5"/>
  <c r="AO756" i="5"/>
  <c r="AO774" i="5"/>
  <c r="AF792" i="5"/>
  <c r="AO792" i="5"/>
  <c r="AF1566" i="5"/>
  <c r="AO1566" i="5"/>
  <c r="AO1584" i="5"/>
  <c r="AO1602" i="5"/>
  <c r="AF1620" i="5"/>
  <c r="AO1620" i="5"/>
  <c r="AO1638" i="5"/>
  <c r="AF1656" i="5"/>
  <c r="AO1656" i="5"/>
  <c r="AO1674" i="5"/>
  <c r="AF1692" i="5"/>
  <c r="AO1692" i="5"/>
  <c r="AF1710" i="5"/>
  <c r="AO1710" i="5"/>
  <c r="AF1728" i="5"/>
  <c r="AO1728" i="5"/>
  <c r="AF1746" i="5"/>
  <c r="AO1746" i="5"/>
  <c r="AO1764" i="5"/>
  <c r="AF1782" i="5"/>
  <c r="AO1782" i="5"/>
  <c r="AO1800" i="5"/>
  <c r="AF1818" i="5"/>
  <c r="AO1818" i="5"/>
  <c r="AF1836" i="5"/>
  <c r="AO1836" i="5"/>
  <c r="AO1854" i="5"/>
  <c r="AF1872" i="5"/>
  <c r="AO1872" i="5"/>
  <c r="AF1890" i="5"/>
  <c r="AO1890" i="5"/>
  <c r="AF1908" i="5"/>
  <c r="AO1908" i="5"/>
  <c r="AF1926" i="5"/>
  <c r="AO1926" i="5"/>
  <c r="AF1944" i="5"/>
  <c r="AO1944" i="5"/>
  <c r="AO1962" i="5"/>
  <c r="AF1980" i="5"/>
  <c r="AO1980" i="5"/>
  <c r="AF1998" i="5"/>
  <c r="AO1998" i="5"/>
  <c r="AF2016" i="5"/>
  <c r="AO2016" i="5"/>
  <c r="AF2034" i="5"/>
  <c r="AO2034" i="5"/>
  <c r="AF2052" i="5"/>
  <c r="AO2052" i="5"/>
  <c r="AF2070" i="5"/>
  <c r="AO2070" i="5"/>
  <c r="AF2088" i="5"/>
  <c r="AO2088" i="5"/>
  <c r="AO2106" i="5"/>
  <c r="AF2124" i="5"/>
  <c r="AO2124" i="5"/>
  <c r="AO2142" i="5"/>
  <c r="AO2160" i="5"/>
  <c r="AF2178" i="5"/>
  <c r="AO2178" i="5"/>
  <c r="AF2214" i="5"/>
  <c r="AO2214" i="5"/>
  <c r="AF2250" i="5"/>
  <c r="AO2250" i="5"/>
  <c r="AF2286" i="5"/>
  <c r="AO2286" i="5"/>
  <c r="AF2322" i="5"/>
  <c r="AO2322" i="5"/>
  <c r="AO2358" i="5"/>
  <c r="AF32" i="5"/>
  <c r="AO32" i="5"/>
  <c r="AO50" i="5"/>
  <c r="AF68" i="5"/>
  <c r="AO68" i="5"/>
  <c r="AF86" i="5"/>
  <c r="AO86" i="5"/>
  <c r="AF104" i="5"/>
  <c r="AO104" i="5"/>
  <c r="AF122" i="5"/>
  <c r="AO122" i="5"/>
  <c r="AO140" i="5"/>
  <c r="AF158" i="5"/>
  <c r="AO158" i="5"/>
  <c r="AF176" i="5"/>
  <c r="AO176" i="5"/>
  <c r="AF194" i="5"/>
  <c r="AO194" i="5"/>
  <c r="AF212" i="5"/>
  <c r="AO212" i="5"/>
  <c r="AF230" i="5"/>
  <c r="AO230" i="5"/>
  <c r="AO248" i="5"/>
  <c r="AF266" i="5"/>
  <c r="AO266" i="5"/>
  <c r="AF284" i="5"/>
  <c r="AO284" i="5"/>
  <c r="AF374" i="5"/>
  <c r="AO374" i="5"/>
  <c r="AF392" i="5"/>
  <c r="AO392" i="5"/>
  <c r="AF410" i="5"/>
  <c r="AO410" i="5"/>
  <c r="AO428" i="5"/>
  <c r="AO446" i="5"/>
  <c r="AO464" i="5"/>
  <c r="AF482" i="5"/>
  <c r="AO482" i="5"/>
  <c r="AF500" i="5"/>
  <c r="AO500" i="5"/>
  <c r="AF518" i="5"/>
  <c r="AO518" i="5"/>
  <c r="AO536" i="5"/>
  <c r="AF554" i="5"/>
  <c r="AO554" i="5"/>
  <c r="AF572" i="5"/>
  <c r="AO572" i="5"/>
  <c r="AF590" i="5"/>
  <c r="AO590" i="5"/>
  <c r="AO608" i="5"/>
  <c r="AF860" i="5"/>
  <c r="AO860" i="5"/>
  <c r="AO878" i="5"/>
  <c r="AF896" i="5"/>
  <c r="AO896" i="5"/>
  <c r="AF914" i="5"/>
  <c r="AO914" i="5"/>
  <c r="AF932" i="5"/>
  <c r="AO932" i="5"/>
  <c r="AF950" i="5"/>
  <c r="AO950" i="5"/>
  <c r="AF968" i="5"/>
  <c r="AO968" i="5"/>
  <c r="AO986" i="5"/>
  <c r="AF1004" i="5"/>
  <c r="AO1004" i="5"/>
  <c r="AO1022" i="5"/>
  <c r="AO1040" i="5"/>
  <c r="AF1058" i="5"/>
  <c r="AO1058" i="5"/>
  <c r="AO1076" i="5"/>
  <c r="AF1094" i="5"/>
  <c r="AO1094" i="5"/>
  <c r="AF1112" i="5"/>
  <c r="AO1112" i="5"/>
  <c r="AF1130" i="5"/>
  <c r="AO1130" i="5"/>
  <c r="AF1148" i="5"/>
  <c r="AO1148" i="5"/>
  <c r="AF1166" i="5"/>
  <c r="AO1166" i="5"/>
  <c r="AF1184" i="5"/>
  <c r="AO1184" i="5"/>
  <c r="AO1202" i="5"/>
  <c r="AO1220" i="5"/>
  <c r="AO1238" i="5"/>
  <c r="AF1256" i="5"/>
  <c r="AO1256" i="5"/>
  <c r="AF1742" i="5"/>
  <c r="AO1742" i="5"/>
  <c r="AF1760" i="5"/>
  <c r="AO1760" i="5"/>
  <c r="AO1778" i="5"/>
  <c r="AF1796" i="5"/>
  <c r="AO1796" i="5"/>
  <c r="AO1814" i="5"/>
  <c r="AO1832" i="5"/>
  <c r="AF1850" i="5"/>
  <c r="AO1850" i="5"/>
  <c r="AO1868" i="5"/>
  <c r="AF1886" i="5"/>
  <c r="AO1886" i="5"/>
  <c r="AF1904" i="5"/>
  <c r="AO1904" i="5"/>
  <c r="AF1922" i="5"/>
  <c r="AO1922" i="5"/>
  <c r="AF1940" i="5"/>
  <c r="AO1940" i="5"/>
  <c r="AF1958" i="5"/>
  <c r="AO1958" i="5"/>
  <c r="AF1976" i="5"/>
  <c r="AO1976" i="5"/>
  <c r="AF1994" i="5"/>
  <c r="AO1994" i="5"/>
  <c r="AF2012" i="5"/>
  <c r="AO2012" i="5"/>
  <c r="AF2030" i="5"/>
  <c r="AO2030" i="5"/>
  <c r="AO2048" i="5"/>
  <c r="AF2066" i="5"/>
  <c r="AO2066" i="5"/>
  <c r="AO2084" i="5"/>
  <c r="AF2102" i="5"/>
  <c r="AO2102" i="5"/>
  <c r="AF2120" i="5"/>
  <c r="AO2120" i="5"/>
  <c r="AF2138" i="5"/>
  <c r="AO2138" i="5"/>
  <c r="AO2156" i="5"/>
  <c r="AO2174" i="5"/>
  <c r="AF831" i="5"/>
  <c r="AO831" i="5"/>
  <c r="AF1353" i="5"/>
  <c r="AO1353" i="5"/>
  <c r="AF1529" i="5"/>
  <c r="AO1529" i="5"/>
  <c r="AF960" i="5"/>
  <c r="AO960" i="5"/>
  <c r="AF745" i="5"/>
  <c r="AO745" i="5"/>
  <c r="AO943" i="5"/>
  <c r="AF1141" i="5"/>
  <c r="AO1141" i="5"/>
  <c r="AF1321" i="5"/>
  <c r="AO1321" i="5"/>
  <c r="AO1627" i="5"/>
  <c r="AF776" i="5"/>
  <c r="AO776" i="5"/>
  <c r="AF2339" i="5"/>
  <c r="AO2339" i="5"/>
  <c r="AF939" i="5"/>
  <c r="AO939" i="5"/>
  <c r="AF2181" i="5"/>
  <c r="AO2181" i="5"/>
  <c r="AF184" i="5"/>
  <c r="AO184" i="5"/>
  <c r="AF364" i="5"/>
  <c r="AO364" i="5"/>
  <c r="AO580" i="5"/>
  <c r="AF1588" i="5"/>
  <c r="AO1588" i="5"/>
  <c r="AF1786" i="5"/>
  <c r="AO1786" i="5"/>
  <c r="AF1984" i="5"/>
  <c r="AO1984" i="5"/>
  <c r="AF2128" i="5"/>
  <c r="AO2128" i="5"/>
  <c r="AO2326" i="5"/>
  <c r="AF474" i="5"/>
  <c r="AO474" i="5"/>
  <c r="AF636" i="5"/>
  <c r="AO636" i="5"/>
  <c r="AF726" i="5"/>
  <c r="AO726" i="5"/>
  <c r="AF1662" i="5"/>
  <c r="AO1662" i="5"/>
  <c r="AO1824" i="5"/>
  <c r="AF2004" i="5"/>
  <c r="AO2004" i="5"/>
  <c r="AF2226" i="5"/>
  <c r="AO2226" i="5"/>
  <c r="AO2424" i="5"/>
  <c r="AF825" i="5"/>
  <c r="AO825" i="5"/>
  <c r="AO1329" i="5"/>
  <c r="AO1401" i="5"/>
  <c r="AO2321" i="5"/>
  <c r="AF2440" i="5"/>
  <c r="AO2440" i="5"/>
  <c r="AF375" i="5"/>
  <c r="AO375" i="5"/>
  <c r="AO393" i="5"/>
  <c r="AO411" i="5"/>
  <c r="AF429" i="5"/>
  <c r="AO429" i="5"/>
  <c r="AF447" i="5"/>
  <c r="AO447" i="5"/>
  <c r="AO465" i="5"/>
  <c r="AO483" i="5"/>
  <c r="AF501" i="5"/>
  <c r="AO501" i="5"/>
  <c r="AO519" i="5"/>
  <c r="AO537" i="5"/>
  <c r="AO555" i="5"/>
  <c r="AO573" i="5"/>
  <c r="AF591" i="5"/>
  <c r="AO591" i="5"/>
  <c r="AF609" i="5"/>
  <c r="AO609" i="5"/>
  <c r="AO627" i="5"/>
  <c r="AF645" i="5"/>
  <c r="AO645" i="5"/>
  <c r="AF663" i="5"/>
  <c r="AO663" i="5"/>
  <c r="AO681" i="5"/>
  <c r="AF699" i="5"/>
  <c r="AO699" i="5"/>
  <c r="AF717" i="5"/>
  <c r="AO717" i="5"/>
  <c r="AO735" i="5"/>
  <c r="AO753" i="5"/>
  <c r="AO771" i="5"/>
  <c r="AO789" i="5"/>
  <c r="AF1563" i="5"/>
  <c r="AO1563" i="5"/>
  <c r="AF1581" i="5"/>
  <c r="AO1581" i="5"/>
  <c r="AF1599" i="5"/>
  <c r="AO1599" i="5"/>
  <c r="AO1617" i="5"/>
  <c r="AF1635" i="5"/>
  <c r="AO1635" i="5"/>
  <c r="AF1653" i="5"/>
  <c r="AO1653" i="5"/>
  <c r="AF1671" i="5"/>
  <c r="AO1671" i="5"/>
  <c r="AF1689" i="5"/>
  <c r="AO1689" i="5"/>
  <c r="AF1707" i="5"/>
  <c r="AO1707" i="5"/>
  <c r="AF1725" i="5"/>
  <c r="AO1725" i="5"/>
  <c r="AF1743" i="5"/>
  <c r="AO1743" i="5"/>
  <c r="AF1761" i="5"/>
  <c r="AO1761" i="5"/>
  <c r="AO1779" i="5"/>
  <c r="AF1797" i="5"/>
  <c r="AO1797" i="5"/>
  <c r="AO1815" i="5"/>
  <c r="AO1833" i="5"/>
  <c r="AF1851" i="5"/>
  <c r="AO1851" i="5"/>
  <c r="AO1869" i="5"/>
  <c r="AO1887" i="5"/>
  <c r="AO1905" i="5"/>
  <c r="AO1923" i="5"/>
  <c r="AO1941" i="5"/>
  <c r="AF1959" i="5"/>
  <c r="AO1959" i="5"/>
  <c r="AF1977" i="5"/>
  <c r="AO1977" i="5"/>
  <c r="AF1995" i="5"/>
  <c r="AO1995" i="5"/>
  <c r="AO2013" i="5"/>
  <c r="AO2031" i="5"/>
  <c r="AF2049" i="5"/>
  <c r="AO2049" i="5"/>
  <c r="AF2067" i="5"/>
  <c r="AO2067" i="5"/>
  <c r="AF2085" i="5"/>
  <c r="AO2085" i="5"/>
  <c r="AF2103" i="5"/>
  <c r="AO2103" i="5"/>
  <c r="AO2121" i="5"/>
  <c r="AF2139" i="5"/>
  <c r="AO2139" i="5"/>
  <c r="AO2157" i="5"/>
  <c r="AF2175" i="5"/>
  <c r="AO2175" i="5"/>
  <c r="AF286" i="5"/>
  <c r="AO286" i="5"/>
  <c r="AF304" i="5"/>
  <c r="AO304" i="5"/>
  <c r="AF322" i="5"/>
  <c r="AO322" i="5"/>
  <c r="AF340" i="5"/>
  <c r="AO340" i="5"/>
  <c r="AO358" i="5"/>
  <c r="AO628" i="5"/>
  <c r="AF646" i="5"/>
  <c r="AO646" i="5"/>
  <c r="AO664" i="5"/>
  <c r="AF682" i="5"/>
  <c r="AO682" i="5"/>
  <c r="AF700" i="5"/>
  <c r="AO700" i="5"/>
  <c r="AF718" i="5"/>
  <c r="AO718" i="5"/>
  <c r="AO736" i="5"/>
  <c r="AO754" i="5"/>
  <c r="AF772" i="5"/>
  <c r="AO772" i="5"/>
  <c r="AF790" i="5"/>
  <c r="AO790" i="5"/>
  <c r="AF808" i="5"/>
  <c r="AO808" i="5"/>
  <c r="AF826" i="5"/>
  <c r="AO826" i="5"/>
  <c r="AF844" i="5"/>
  <c r="AO844" i="5"/>
  <c r="AF862" i="5"/>
  <c r="AO862" i="5"/>
  <c r="AF880" i="5"/>
  <c r="AO880" i="5"/>
  <c r="AO898" i="5"/>
  <c r="AO916" i="5"/>
  <c r="AO934" i="5"/>
  <c r="AF952" i="5"/>
  <c r="AO952" i="5"/>
  <c r="AO970" i="5"/>
  <c r="AF988" i="5"/>
  <c r="AO988" i="5"/>
  <c r="AO1006" i="5"/>
  <c r="AO1024" i="5"/>
  <c r="AF1042" i="5"/>
  <c r="AO1042" i="5"/>
  <c r="AO1060" i="5"/>
  <c r="AO1078" i="5"/>
  <c r="AO1096" i="5"/>
  <c r="AF1114" i="5"/>
  <c r="AO1114" i="5"/>
  <c r="AF1132" i="5"/>
  <c r="AO1132" i="5"/>
  <c r="AO1150" i="5"/>
  <c r="AF1168" i="5"/>
  <c r="AO1168" i="5"/>
  <c r="AF1186" i="5"/>
  <c r="AO1186" i="5"/>
  <c r="AF1204" i="5"/>
  <c r="AO1204" i="5"/>
  <c r="AO1222" i="5"/>
  <c r="AO1240" i="5"/>
  <c r="AF1258" i="5"/>
  <c r="AO1258" i="5"/>
  <c r="AF1276" i="5"/>
  <c r="AO1276" i="5"/>
  <c r="AF1294" i="5"/>
  <c r="AO1294" i="5"/>
  <c r="AF1312" i="5"/>
  <c r="AO1312" i="5"/>
  <c r="AF1330" i="5"/>
  <c r="AO1330" i="5"/>
  <c r="AF1348" i="5"/>
  <c r="AO1348" i="5"/>
  <c r="AO1366" i="5"/>
  <c r="AF1384" i="5"/>
  <c r="AO1384" i="5"/>
  <c r="AF1402" i="5"/>
  <c r="AO1402" i="5"/>
  <c r="AF1600" i="5"/>
  <c r="AO1600" i="5"/>
  <c r="AF1618" i="5"/>
  <c r="AO1618" i="5"/>
  <c r="AO1636" i="5"/>
  <c r="AF1654" i="5"/>
  <c r="AO1654" i="5"/>
  <c r="AF1672" i="5"/>
  <c r="AO1672" i="5"/>
  <c r="AO1690" i="5"/>
  <c r="AF1708" i="5"/>
  <c r="AO1708" i="5"/>
  <c r="AO1726" i="5"/>
  <c r="AO17" i="5"/>
  <c r="AF35" i="5"/>
  <c r="AO35" i="5"/>
  <c r="AF53" i="5"/>
  <c r="AO53" i="5"/>
  <c r="AF71" i="5"/>
  <c r="AO71" i="5"/>
  <c r="AF89" i="5"/>
  <c r="AO89" i="5"/>
  <c r="AF107" i="5"/>
  <c r="AO107" i="5"/>
  <c r="AF125" i="5"/>
  <c r="AO125" i="5"/>
  <c r="AO143" i="5"/>
  <c r="AF161" i="5"/>
  <c r="AO161" i="5"/>
  <c r="AO179" i="5"/>
  <c r="AF197" i="5"/>
  <c r="AO197" i="5"/>
  <c r="AO215" i="5"/>
  <c r="AF233" i="5"/>
  <c r="AO233" i="5"/>
  <c r="AF251" i="5"/>
  <c r="AO251" i="5"/>
  <c r="AO269" i="5"/>
  <c r="AF287" i="5"/>
  <c r="AO287" i="5"/>
  <c r="AF377" i="5"/>
  <c r="AO377" i="5"/>
  <c r="AO395" i="5"/>
  <c r="AO413" i="5"/>
  <c r="AF431" i="5"/>
  <c r="AO431" i="5"/>
  <c r="AO449" i="5"/>
  <c r="AO467" i="5"/>
  <c r="AF485" i="5"/>
  <c r="AO485" i="5"/>
  <c r="AF503" i="5"/>
  <c r="AO503" i="5"/>
  <c r="AO521" i="5"/>
  <c r="AF539" i="5"/>
  <c r="AO539" i="5"/>
  <c r="AO557" i="5"/>
  <c r="AO575" i="5"/>
  <c r="AF593" i="5"/>
  <c r="AO593" i="5"/>
  <c r="AO611" i="5"/>
  <c r="AF827" i="5"/>
  <c r="AO827" i="5"/>
  <c r="AO863" i="5"/>
  <c r="AF881" i="5"/>
  <c r="AO881" i="5"/>
  <c r="AF899" i="5"/>
  <c r="AO899" i="5"/>
  <c r="AF917" i="5"/>
  <c r="AO917" i="5"/>
  <c r="AF935" i="5"/>
  <c r="AO935" i="5"/>
  <c r="AO953" i="5"/>
  <c r="AF971" i="5"/>
  <c r="AO971" i="5"/>
  <c r="AF989" i="5"/>
  <c r="AO989" i="5"/>
  <c r="AF1007" i="5"/>
  <c r="AO1007" i="5"/>
  <c r="AO1025" i="5"/>
  <c r="AO1043" i="5"/>
  <c r="AF1061" i="5"/>
  <c r="AO1061" i="5"/>
  <c r="AF1079" i="5"/>
  <c r="AO1079" i="5"/>
  <c r="AF1097" i="5"/>
  <c r="AO1097" i="5"/>
  <c r="AF1115" i="5"/>
  <c r="AO1115" i="5"/>
  <c r="AO1133" i="5"/>
  <c r="AF1151" i="5"/>
  <c r="AO1151" i="5"/>
  <c r="AO1169" i="5"/>
  <c r="AF1187" i="5"/>
  <c r="AO1187" i="5"/>
  <c r="AF1205" i="5"/>
  <c r="AO1205" i="5"/>
  <c r="AF1223" i="5"/>
  <c r="AO1223" i="5"/>
  <c r="AF1241" i="5"/>
  <c r="AO1241" i="5"/>
  <c r="AF1259" i="5"/>
  <c r="AO1259" i="5"/>
  <c r="AF1745" i="5"/>
  <c r="AO1745" i="5"/>
  <c r="AO1763" i="5"/>
  <c r="AF1781" i="5"/>
  <c r="AO1781" i="5"/>
  <c r="AF1799" i="5"/>
  <c r="AO1799" i="5"/>
  <c r="AF1817" i="5"/>
  <c r="AO1817" i="5"/>
  <c r="AO1835" i="5"/>
  <c r="AO1853" i="5"/>
  <c r="AO1871" i="5"/>
  <c r="AF1889" i="5"/>
  <c r="AO1889" i="5"/>
  <c r="AF1907" i="5"/>
  <c r="AO1907" i="5"/>
  <c r="AO1925" i="5"/>
  <c r="AF1943" i="5"/>
  <c r="AO1943" i="5"/>
  <c r="AO1961" i="5"/>
  <c r="AF1979" i="5"/>
  <c r="AO1979" i="5"/>
  <c r="AF1997" i="5"/>
  <c r="AO1997" i="5"/>
  <c r="AF2015" i="5"/>
  <c r="AO2015" i="5"/>
  <c r="AO2033" i="5"/>
  <c r="AO2051" i="5"/>
  <c r="AF2069" i="5"/>
  <c r="AO2069" i="5"/>
  <c r="AF2087" i="5"/>
  <c r="AO2087" i="5"/>
  <c r="AF2105" i="5"/>
  <c r="AO2105" i="5"/>
  <c r="AF2123" i="5"/>
  <c r="AO2123" i="5"/>
  <c r="AO2141" i="5"/>
  <c r="AO2159" i="5"/>
  <c r="AF2177" i="5"/>
  <c r="AO2177" i="5"/>
  <c r="AO2384" i="5"/>
  <c r="AF18" i="5"/>
  <c r="AO18" i="5"/>
  <c r="AF36" i="5"/>
  <c r="AO36" i="5"/>
  <c r="AF54" i="5"/>
  <c r="AO54" i="5"/>
  <c r="AF72" i="5"/>
  <c r="AO72" i="5"/>
  <c r="AO90" i="5"/>
  <c r="AO108" i="5"/>
  <c r="AF126" i="5"/>
  <c r="AO126" i="5"/>
  <c r="AO144" i="5"/>
  <c r="AO162" i="5"/>
  <c r="AO180" i="5"/>
  <c r="AO198" i="5"/>
  <c r="AF216" i="5"/>
  <c r="AO216" i="5"/>
  <c r="AO234" i="5"/>
  <c r="AF252" i="5"/>
  <c r="AO252" i="5"/>
  <c r="AF270" i="5"/>
  <c r="AO270" i="5"/>
  <c r="AF288" i="5"/>
  <c r="AO288" i="5"/>
  <c r="AF306" i="5"/>
  <c r="AO306" i="5"/>
  <c r="AF324" i="5"/>
  <c r="AO324" i="5"/>
  <c r="AF342" i="5"/>
  <c r="AO342" i="5"/>
  <c r="AF1429" i="5"/>
  <c r="AO1429" i="5"/>
  <c r="AF2409" i="5"/>
  <c r="AO2409" i="5"/>
  <c r="AO302" i="5"/>
  <c r="AO320" i="5"/>
  <c r="AF338" i="5"/>
  <c r="AO338" i="5"/>
  <c r="AF356" i="5"/>
  <c r="AO356" i="5"/>
  <c r="AF1274" i="5"/>
  <c r="AO1274" i="5"/>
  <c r="AF1292" i="5"/>
  <c r="AO1292" i="5"/>
  <c r="AO1310" i="5"/>
  <c r="AO1328" i="5"/>
  <c r="AF1346" i="5"/>
  <c r="AO1346" i="5"/>
  <c r="AF1364" i="5"/>
  <c r="AO1364" i="5"/>
  <c r="AO1382" i="5"/>
  <c r="AF1400" i="5"/>
  <c r="AO1400" i="5"/>
  <c r="AF1418" i="5"/>
  <c r="AO1418" i="5"/>
  <c r="AF1436" i="5"/>
  <c r="AO1436" i="5"/>
  <c r="AF2318" i="5"/>
  <c r="AO2318" i="5"/>
  <c r="AF1426" i="5"/>
  <c r="AO1426" i="5"/>
  <c r="AO1439" i="5"/>
  <c r="AO1601" i="5"/>
  <c r="AF834" i="5"/>
  <c r="AO834" i="5"/>
  <c r="AF996" i="5"/>
  <c r="AO996" i="5"/>
  <c r="AO1176" i="5"/>
  <c r="AF1266" i="5"/>
  <c r="AO1266" i="5"/>
  <c r="AO1464" i="5"/>
  <c r="AF673" i="5"/>
  <c r="AO673" i="5"/>
  <c r="AF925" i="5"/>
  <c r="AO925" i="5"/>
  <c r="AO1195" i="5"/>
  <c r="AF1609" i="5"/>
  <c r="AO1609" i="5"/>
  <c r="AF758" i="5"/>
  <c r="AO758" i="5"/>
  <c r="AF94" i="5"/>
  <c r="AO94" i="5"/>
  <c r="AF256" i="5"/>
  <c r="AO256" i="5"/>
  <c r="AO454" i="5"/>
  <c r="AF562" i="5"/>
  <c r="AO562" i="5"/>
  <c r="AF1498" i="5"/>
  <c r="AO1498" i="5"/>
  <c r="AF1876" i="5"/>
  <c r="AO1876" i="5"/>
  <c r="AF2056" i="5"/>
  <c r="AO2056" i="5"/>
  <c r="AO2290" i="5"/>
  <c r="AF617" i="5"/>
  <c r="AO617" i="5"/>
  <c r="AF797" i="5"/>
  <c r="AO797" i="5"/>
  <c r="AF456" i="5"/>
  <c r="AO456" i="5"/>
  <c r="AF654" i="5"/>
  <c r="AO654" i="5"/>
  <c r="AF798" i="5"/>
  <c r="AO798" i="5"/>
  <c r="AF1572" i="5"/>
  <c r="AO1572" i="5"/>
  <c r="AF1752" i="5"/>
  <c r="AO1752" i="5"/>
  <c r="AO1968" i="5"/>
  <c r="AO2166" i="5"/>
  <c r="AF2430" i="5"/>
  <c r="AO2430" i="5"/>
  <c r="AF2381" i="5"/>
  <c r="AO2381" i="5"/>
  <c r="AF843" i="5"/>
  <c r="AO843" i="5"/>
  <c r="AF1311" i="5"/>
  <c r="AO1311" i="5"/>
  <c r="AO1347" i="5"/>
  <c r="AF1419" i="5"/>
  <c r="AO1419" i="5"/>
  <c r="L6" i="5"/>
  <c r="AO2327" i="5"/>
  <c r="AF2399" i="5"/>
  <c r="AO2399" i="5"/>
  <c r="AO2443" i="5"/>
  <c r="AO33" i="5"/>
  <c r="AO51" i="5"/>
  <c r="AF69" i="5"/>
  <c r="AO69" i="5"/>
  <c r="AF87" i="5"/>
  <c r="AO87" i="5"/>
  <c r="AO105" i="5"/>
  <c r="AF123" i="5"/>
  <c r="AO123" i="5"/>
  <c r="AO141" i="5"/>
  <c r="AO159" i="5"/>
  <c r="AF177" i="5"/>
  <c r="AO177" i="5"/>
  <c r="AF195" i="5"/>
  <c r="AO195" i="5"/>
  <c r="AF213" i="5"/>
  <c r="AO213" i="5"/>
  <c r="AF231" i="5"/>
  <c r="AO231" i="5"/>
  <c r="AO249" i="5"/>
  <c r="AO267" i="5"/>
  <c r="AF285" i="5"/>
  <c r="AO285" i="5"/>
  <c r="AO303" i="5"/>
  <c r="AF321" i="5"/>
  <c r="AO321" i="5"/>
  <c r="AF339" i="5"/>
  <c r="AO339" i="5"/>
  <c r="AF357" i="5"/>
  <c r="AO357" i="5"/>
  <c r="AO2211" i="5"/>
  <c r="AF2247" i="5"/>
  <c r="AO2247" i="5"/>
  <c r="AF2283" i="5"/>
  <c r="AO2283" i="5"/>
  <c r="AF2319" i="5"/>
  <c r="AO2319" i="5"/>
  <c r="AF2355" i="5"/>
  <c r="AO2355" i="5"/>
  <c r="AF2403" i="5"/>
  <c r="AO2403" i="5"/>
  <c r="AO2418" i="5"/>
  <c r="AO305" i="5"/>
  <c r="AF323" i="5"/>
  <c r="AO323" i="5"/>
  <c r="AO341" i="5"/>
  <c r="AO359" i="5"/>
  <c r="AF1277" i="5"/>
  <c r="AO1277" i="5"/>
  <c r="AF1295" i="5"/>
  <c r="AO1295" i="5"/>
  <c r="AF1313" i="5"/>
  <c r="AO1313" i="5"/>
  <c r="AF1331" i="5"/>
  <c r="AO1331" i="5"/>
  <c r="AF1349" i="5"/>
  <c r="AO1349" i="5"/>
  <c r="AF1367" i="5"/>
  <c r="AO1367" i="5"/>
  <c r="AO1385" i="5"/>
  <c r="AF1403" i="5"/>
  <c r="AO1403" i="5"/>
  <c r="AF1421" i="5"/>
  <c r="AO1421" i="5"/>
  <c r="AF2201" i="5"/>
  <c r="AO2201" i="5"/>
  <c r="AF2225" i="5"/>
  <c r="AO2225" i="5"/>
  <c r="AF2249" i="5"/>
  <c r="AO2249" i="5"/>
  <c r="AF2273" i="5"/>
  <c r="AO2273" i="5"/>
  <c r="AF2297" i="5"/>
  <c r="AO2297" i="5"/>
  <c r="AF2404" i="5"/>
  <c r="AO2404" i="5"/>
  <c r="AF816" i="5"/>
  <c r="AO816" i="5"/>
  <c r="AF852" i="5"/>
  <c r="AO852" i="5"/>
  <c r="AF1284" i="5"/>
  <c r="AO1284" i="5"/>
  <c r="AO1302" i="5"/>
  <c r="AF1320" i="5"/>
  <c r="AO1320" i="5"/>
  <c r="AF1338" i="5"/>
  <c r="AO1338" i="5"/>
  <c r="AO1356" i="5"/>
  <c r="AF1374" i="5"/>
  <c r="AO1374" i="5"/>
  <c r="AO1392" i="5"/>
  <c r="AO1410" i="5"/>
  <c r="AF1428" i="5"/>
  <c r="AO1428" i="5"/>
  <c r="AF2184" i="5"/>
  <c r="AO2184" i="5"/>
  <c r="AF2220" i="5"/>
  <c r="AO2220" i="5"/>
  <c r="AO2256" i="5"/>
  <c r="AO2292" i="5"/>
  <c r="AF2328" i="5"/>
  <c r="AO2328" i="5"/>
  <c r="AF2364" i="5"/>
  <c r="AO2364" i="5"/>
  <c r="AF2423" i="5"/>
  <c r="AO2423" i="5"/>
  <c r="AF25" i="5"/>
  <c r="AO25" i="5"/>
  <c r="AF43" i="5"/>
  <c r="AO43" i="5"/>
  <c r="AF61" i="5"/>
  <c r="AO61" i="5"/>
  <c r="AF79" i="5"/>
  <c r="AO79" i="5"/>
  <c r="AF97" i="5"/>
  <c r="AO97" i="5"/>
  <c r="AO115" i="5"/>
  <c r="AF133" i="5"/>
  <c r="AO133" i="5"/>
  <c r="AO151" i="5"/>
  <c r="AF169" i="5"/>
  <c r="AO169" i="5"/>
  <c r="AO187" i="5"/>
  <c r="AO205" i="5"/>
  <c r="AO223" i="5"/>
  <c r="AO241" i="5"/>
  <c r="AO259" i="5"/>
  <c r="AO277" i="5"/>
  <c r="AF367" i="5"/>
  <c r="AO367" i="5"/>
  <c r="AF385" i="5"/>
  <c r="AO385" i="5"/>
  <c r="AF403" i="5"/>
  <c r="AO403" i="5"/>
  <c r="AO421" i="5"/>
  <c r="AF439" i="5"/>
  <c r="AO439" i="5"/>
  <c r="AO457" i="5"/>
  <c r="AF475" i="5"/>
  <c r="AO475" i="5"/>
  <c r="AF493" i="5"/>
  <c r="AO493" i="5"/>
  <c r="AO511" i="5"/>
  <c r="AF529" i="5"/>
  <c r="AO529" i="5"/>
  <c r="AO547" i="5"/>
  <c r="AF565" i="5"/>
  <c r="AO565" i="5"/>
  <c r="AF583" i="5"/>
  <c r="AO583" i="5"/>
  <c r="AF601" i="5"/>
  <c r="AO601" i="5"/>
  <c r="AF1411" i="5"/>
  <c r="AO1411" i="5"/>
  <c r="AF1447" i="5"/>
  <c r="AO1447" i="5"/>
  <c r="AF1465" i="5"/>
  <c r="AO1465" i="5"/>
  <c r="AO1483" i="5"/>
  <c r="AF1501" i="5"/>
  <c r="AO1501" i="5"/>
  <c r="AF1519" i="5"/>
  <c r="AO1519" i="5"/>
  <c r="AF1537" i="5"/>
  <c r="AO1537" i="5"/>
  <c r="AO1555" i="5"/>
  <c r="AO1573" i="5"/>
  <c r="AO1591" i="5"/>
  <c r="AO1753" i="5"/>
  <c r="AF1771" i="5"/>
  <c r="AO1771" i="5"/>
  <c r="AF1789" i="5"/>
  <c r="AO1789" i="5"/>
  <c r="AO1807" i="5"/>
  <c r="AF1825" i="5"/>
  <c r="AO1825" i="5"/>
  <c r="AO1843" i="5"/>
  <c r="AO1861" i="5"/>
  <c r="AO1879" i="5"/>
  <c r="AF1897" i="5"/>
  <c r="AO1897" i="5"/>
  <c r="AF1915" i="5"/>
  <c r="AO1915" i="5"/>
  <c r="AF1933" i="5"/>
  <c r="AO1933" i="5"/>
  <c r="AO1951" i="5"/>
  <c r="AF1969" i="5"/>
  <c r="AO1969" i="5"/>
  <c r="AO1987" i="5"/>
  <c r="AO2005" i="5"/>
  <c r="AF2023" i="5"/>
  <c r="AO2023" i="5"/>
  <c r="AO2041" i="5"/>
  <c r="AO2059" i="5"/>
  <c r="AO2077" i="5"/>
  <c r="AF2095" i="5"/>
  <c r="AO2095" i="5"/>
  <c r="AO2113" i="5"/>
  <c r="AO2131" i="5"/>
  <c r="AO2149" i="5"/>
  <c r="AF2167" i="5"/>
  <c r="AO2167" i="5"/>
  <c r="AF2185" i="5"/>
  <c r="AO2185" i="5"/>
  <c r="AF2203" i="5"/>
  <c r="AO2203" i="5"/>
  <c r="AO2221" i="5"/>
  <c r="AF2239" i="5"/>
  <c r="AO2239" i="5"/>
  <c r="AF2257" i="5"/>
  <c r="AO2257" i="5"/>
  <c r="AO2275" i="5"/>
  <c r="AF2293" i="5"/>
  <c r="AO2293" i="5"/>
  <c r="AF2311" i="5"/>
  <c r="AO2311" i="5"/>
  <c r="AO2329" i="5"/>
  <c r="AF2347" i="5"/>
  <c r="AO2347" i="5"/>
  <c r="AF2365" i="5"/>
  <c r="AO2365" i="5"/>
  <c r="AO2383" i="5"/>
  <c r="AF1454" i="5"/>
  <c r="AO1454" i="5"/>
  <c r="AF1472" i="5"/>
  <c r="AO1472" i="5"/>
  <c r="AF1490" i="5"/>
  <c r="AO1490" i="5"/>
  <c r="AF1508" i="5"/>
  <c r="AO1508" i="5"/>
  <c r="AF1526" i="5"/>
  <c r="AO1526" i="5"/>
  <c r="AF1544" i="5"/>
  <c r="AO1544" i="5"/>
  <c r="AF1562" i="5"/>
  <c r="AO1562" i="5"/>
  <c r="AF1580" i="5"/>
  <c r="AO1580" i="5"/>
  <c r="AF1598" i="5"/>
  <c r="AO1598" i="5"/>
  <c r="AF1616" i="5"/>
  <c r="AO1616" i="5"/>
  <c r="AF1634" i="5"/>
  <c r="AO1634" i="5"/>
  <c r="AF1652" i="5"/>
  <c r="AO1652" i="5"/>
  <c r="AO1670" i="5"/>
  <c r="AF1688" i="5"/>
  <c r="AO1688" i="5"/>
  <c r="AO1706" i="5"/>
  <c r="AO1724" i="5"/>
  <c r="AF2198" i="5"/>
  <c r="AO2198" i="5"/>
  <c r="AF2222" i="5"/>
  <c r="AO2222" i="5"/>
  <c r="AO2246" i="5"/>
  <c r="AF2270" i="5"/>
  <c r="AO2270" i="5"/>
  <c r="AO2294" i="5"/>
  <c r="L12" i="5"/>
  <c r="M12" i="5"/>
  <c r="J12" i="5"/>
  <c r="K12" i="5"/>
  <c r="J11" i="5"/>
  <c r="K11" i="5"/>
  <c r="L11" i="5"/>
  <c r="M11" i="5"/>
  <c r="J10" i="5"/>
  <c r="K10" i="5"/>
  <c r="L10" i="5"/>
  <c r="M10" i="5"/>
  <c r="L15" i="5"/>
  <c r="M15" i="5"/>
  <c r="J15" i="5"/>
  <c r="K15" i="5"/>
  <c r="L9" i="5"/>
  <c r="M9" i="5"/>
  <c r="J9" i="5"/>
  <c r="K9" i="5"/>
  <c r="J14" i="5"/>
  <c r="K14" i="5"/>
  <c r="L14" i="5"/>
  <c r="M14" i="5"/>
  <c r="J8" i="5"/>
  <c r="K8" i="5"/>
  <c r="L8" i="5"/>
  <c r="M8" i="5"/>
  <c r="J13" i="5"/>
  <c r="K13" i="5"/>
  <c r="L13" i="5"/>
  <c r="M13" i="5"/>
  <c r="J7" i="5"/>
  <c r="K7" i="5"/>
  <c r="L7" i="5"/>
  <c r="M7" i="5"/>
  <c r="AF2458" i="8" l="1"/>
  <c r="AG2458" i="8"/>
  <c r="AC2450" i="8"/>
  <c r="S2449" i="8"/>
  <c r="Y2449" i="8" s="1"/>
  <c r="AE2449" i="8" s="1"/>
  <c r="S2458" i="8"/>
  <c r="Y2458" i="8" s="1"/>
  <c r="AE2458" i="8" s="1"/>
  <c r="AG2452" i="8"/>
  <c r="AG2449" i="8"/>
  <c r="AE2459" i="8"/>
  <c r="AC2459" i="8"/>
  <c r="AG2459" i="8"/>
  <c r="AE2465" i="8"/>
  <c r="AC2465" i="8"/>
  <c r="AE2464" i="8"/>
  <c r="AC2464" i="8"/>
  <c r="AE2448" i="8"/>
  <c r="AC2448" i="8"/>
  <c r="AE2460" i="8"/>
  <c r="AC2460" i="8"/>
  <c r="AE2454" i="8"/>
  <c r="AC2454" i="8"/>
  <c r="AF2455" i="8"/>
  <c r="AE2453" i="8"/>
  <c r="AC2453" i="8"/>
  <c r="AE2455" i="8"/>
  <c r="AC2455" i="8"/>
  <c r="AE2462" i="8"/>
  <c r="AC2462" i="8"/>
  <c r="AE2452" i="8"/>
  <c r="AC2452" i="8"/>
  <c r="AE2451" i="8"/>
  <c r="AC2451" i="8"/>
  <c r="AE2457" i="8"/>
  <c r="AC2457" i="8"/>
  <c r="AE2461" i="8"/>
  <c r="AC2461" i="8"/>
  <c r="S1034" i="5"/>
  <c r="S445" i="5"/>
  <c r="S1896" i="5"/>
  <c r="S58" i="5"/>
  <c r="S1951" i="5"/>
  <c r="AG1165" i="5"/>
  <c r="AG733" i="5"/>
  <c r="AG1110" i="5"/>
  <c r="AG2186" i="5"/>
  <c r="AG1939" i="5"/>
  <c r="AG1124" i="5"/>
  <c r="AG570" i="5"/>
  <c r="AG1658" i="5"/>
  <c r="AG294" i="5"/>
  <c r="AG168" i="5"/>
  <c r="AG1067" i="5"/>
  <c r="AG1246" i="5"/>
  <c r="AG1066" i="5"/>
  <c r="AG904" i="5"/>
  <c r="AG760" i="5"/>
  <c r="AG292" i="5"/>
  <c r="AG543" i="5"/>
  <c r="AG584" i="5"/>
  <c r="AG2314" i="5"/>
  <c r="AG2180" i="5"/>
  <c r="AG2036" i="5"/>
  <c r="AG560" i="5"/>
  <c r="AG438" i="5"/>
  <c r="AG1570" i="5"/>
  <c r="AG26" i="5"/>
  <c r="AG1900" i="5"/>
  <c r="AG1033" i="5"/>
  <c r="AG2358" i="5"/>
  <c r="AG2136" i="5"/>
  <c r="AG2275" i="5"/>
  <c r="AG2113" i="5"/>
  <c r="AG1807" i="5"/>
  <c r="AG1627" i="5"/>
  <c r="AG2265" i="5"/>
  <c r="AG1376" i="5"/>
  <c r="AG2295" i="5"/>
  <c r="AG2045" i="5"/>
  <c r="AG371" i="5"/>
  <c r="AG137" i="5"/>
  <c r="AG1108" i="5"/>
  <c r="S12" i="5"/>
  <c r="S7" i="5"/>
  <c r="S14" i="5"/>
  <c r="S10" i="5"/>
  <c r="AG8" i="5"/>
  <c r="AG13" i="5"/>
  <c r="S9" i="5"/>
  <c r="U2394" i="5"/>
  <c r="AF2443" i="5"/>
  <c r="N2444" i="5"/>
  <c r="R2444" i="5" s="1"/>
  <c r="AF842" i="5"/>
  <c r="S15" i="5"/>
  <c r="AG15" i="5"/>
  <c r="AF1861" i="5"/>
  <c r="AF1670" i="5"/>
  <c r="AF934" i="5"/>
  <c r="S13" i="5"/>
  <c r="S11" i="5"/>
  <c r="V2412" i="5"/>
  <c r="X2412" i="5" s="1"/>
  <c r="S8" i="5"/>
  <c r="T654" i="5"/>
  <c r="R654" i="5"/>
  <c r="U654" i="5" s="1"/>
  <c r="V654" i="5" s="1"/>
  <c r="X654" i="5" s="1"/>
  <c r="T126" i="5"/>
  <c r="R126" i="5"/>
  <c r="U126" i="5" s="1"/>
  <c r="V126" i="5" s="1"/>
  <c r="X126" i="5" s="1"/>
  <c r="R557" i="5"/>
  <c r="U557" i="5" s="1"/>
  <c r="T557" i="5"/>
  <c r="R844" i="5"/>
  <c r="T844" i="5"/>
  <c r="T771" i="5"/>
  <c r="R771" i="5"/>
  <c r="U771" i="5" s="1"/>
  <c r="V771" i="5" s="1"/>
  <c r="X771" i="5" s="1"/>
  <c r="R2120" i="5"/>
  <c r="U2120" i="5" s="1"/>
  <c r="V2120" i="5" s="1"/>
  <c r="X2120" i="5" s="1"/>
  <c r="T2120" i="5"/>
  <c r="T446" i="5"/>
  <c r="R446" i="5"/>
  <c r="R792" i="5"/>
  <c r="T792" i="5"/>
  <c r="R1996" i="5"/>
  <c r="U1996" i="5" s="1"/>
  <c r="V1996" i="5" s="1"/>
  <c r="X1996" i="5" s="1"/>
  <c r="T1996" i="5"/>
  <c r="R2277" i="5"/>
  <c r="U2277" i="5" s="1"/>
  <c r="V2277" i="5" s="1"/>
  <c r="X2277" i="5" s="1"/>
  <c r="T2277" i="5"/>
  <c r="R817" i="5"/>
  <c r="T817" i="5"/>
  <c r="T1099" i="5"/>
  <c r="R1099" i="5"/>
  <c r="U1099" i="5" s="1"/>
  <c r="V1099" i="5" s="1"/>
  <c r="X1099" i="5" s="1"/>
  <c r="T2243" i="5"/>
  <c r="R2243" i="5"/>
  <c r="U2243" i="5" s="1"/>
  <c r="V2243" i="5" s="1"/>
  <c r="X2243" i="5" s="1"/>
  <c r="T1502" i="5"/>
  <c r="R1502" i="5"/>
  <c r="T523" i="5"/>
  <c r="R523" i="5"/>
  <c r="T2235" i="5"/>
  <c r="R2235" i="5"/>
  <c r="U2235" i="5" s="1"/>
  <c r="T282" i="5"/>
  <c r="R282" i="5"/>
  <c r="U282" i="5" s="1"/>
  <c r="R929" i="5"/>
  <c r="T929" i="5"/>
  <c r="R1108" i="5"/>
  <c r="T1108" i="5"/>
  <c r="R1809" i="5"/>
  <c r="T1809" i="5"/>
  <c r="R1050" i="5"/>
  <c r="U1050" i="5" s="1"/>
  <c r="V1050" i="5" s="1"/>
  <c r="X1050" i="5" s="1"/>
  <c r="T1050" i="5"/>
  <c r="T602" i="5"/>
  <c r="R602" i="5"/>
  <c r="U602" i="5" s="1"/>
  <c r="R1776" i="5"/>
  <c r="T1776" i="5"/>
  <c r="T659" i="5"/>
  <c r="R659" i="5"/>
  <c r="U659" i="5" s="1"/>
  <c r="V659" i="5" s="1"/>
  <c r="X659" i="5" s="1"/>
  <c r="T514" i="5"/>
  <c r="R514" i="5"/>
  <c r="U514" i="5" s="1"/>
  <c r="V514" i="5" s="1"/>
  <c r="X514" i="5" s="1"/>
  <c r="T927" i="5"/>
  <c r="R927" i="5"/>
  <c r="R836" i="5"/>
  <c r="U836" i="5" s="1"/>
  <c r="T836" i="5"/>
  <c r="T823" i="5"/>
  <c r="R823" i="5"/>
  <c r="R1661" i="5"/>
  <c r="T1661" i="5"/>
  <c r="R1568" i="5"/>
  <c r="T1568" i="5"/>
  <c r="T2342" i="5"/>
  <c r="R2342" i="5"/>
  <c r="U2342" i="5" s="1"/>
  <c r="V2342" i="5" s="1"/>
  <c r="X2342" i="5" s="1"/>
  <c r="T1339" i="5"/>
  <c r="R1339" i="5"/>
  <c r="R2057" i="5"/>
  <c r="U2057" i="5" s="1"/>
  <c r="V2057" i="5" s="1"/>
  <c r="X2057" i="5" s="1"/>
  <c r="T2057" i="5"/>
  <c r="T1210" i="5"/>
  <c r="R1210" i="5"/>
  <c r="T579" i="5"/>
  <c r="R579" i="5"/>
  <c r="U579" i="5" s="1"/>
  <c r="V579" i="5" s="1"/>
  <c r="X579" i="5" s="1"/>
  <c r="AF7" i="5"/>
  <c r="AO7" i="5"/>
  <c r="AF14" i="5"/>
  <c r="AO14" i="5"/>
  <c r="AF10" i="5"/>
  <c r="AO10" i="5"/>
  <c r="T2294" i="5"/>
  <c r="R2294" i="5"/>
  <c r="U2294" i="5" s="1"/>
  <c r="R1706" i="5"/>
  <c r="T1706" i="5"/>
  <c r="T1598" i="5"/>
  <c r="R1598" i="5"/>
  <c r="U1598" i="5" s="1"/>
  <c r="V1598" i="5" s="1"/>
  <c r="X1598" i="5" s="1"/>
  <c r="T1490" i="5"/>
  <c r="R1490" i="5"/>
  <c r="U1490" i="5" s="1"/>
  <c r="V1490" i="5" s="1"/>
  <c r="X1490" i="5" s="1"/>
  <c r="R2329" i="5"/>
  <c r="U2329" i="5" s="1"/>
  <c r="T2329" i="5"/>
  <c r="R2221" i="5"/>
  <c r="U2221" i="5" s="1"/>
  <c r="V2221" i="5" s="1"/>
  <c r="X2221" i="5" s="1"/>
  <c r="T2221" i="5"/>
  <c r="R2113" i="5"/>
  <c r="U2113" i="5" s="1"/>
  <c r="V2113" i="5" s="1"/>
  <c r="X2113" i="5" s="1"/>
  <c r="T2113" i="5"/>
  <c r="R2005" i="5"/>
  <c r="U2005" i="5" s="1"/>
  <c r="V2005" i="5" s="1"/>
  <c r="X2005" i="5" s="1"/>
  <c r="T2005" i="5"/>
  <c r="R1897" i="5"/>
  <c r="U1897" i="5" s="1"/>
  <c r="T1897" i="5"/>
  <c r="R1789" i="5"/>
  <c r="U1789" i="5" s="1"/>
  <c r="V1789" i="5" s="1"/>
  <c r="X1789" i="5" s="1"/>
  <c r="T1789" i="5"/>
  <c r="R1537" i="5"/>
  <c r="T1537" i="5"/>
  <c r="T1411" i="5"/>
  <c r="R1411" i="5"/>
  <c r="T511" i="5"/>
  <c r="R511" i="5"/>
  <c r="U511" i="5" s="1"/>
  <c r="T403" i="5"/>
  <c r="R403" i="5"/>
  <c r="T223" i="5"/>
  <c r="R223" i="5"/>
  <c r="T115" i="5"/>
  <c r="R115" i="5"/>
  <c r="T2423" i="5"/>
  <c r="R2423" i="5"/>
  <c r="U2423" i="5" s="1"/>
  <c r="V2423" i="5" s="1"/>
  <c r="X2423" i="5" s="1"/>
  <c r="R2184" i="5"/>
  <c r="U2184" i="5" s="1"/>
  <c r="V2184" i="5" s="1"/>
  <c r="X2184" i="5" s="1"/>
  <c r="T2184" i="5"/>
  <c r="T1338" i="5"/>
  <c r="R1338" i="5"/>
  <c r="U1338" i="5" s="1"/>
  <c r="R2404" i="5"/>
  <c r="U2404" i="5" s="1"/>
  <c r="T2404" i="5"/>
  <c r="R1421" i="5"/>
  <c r="T1421" i="5"/>
  <c r="R1313" i="5"/>
  <c r="T1313" i="5"/>
  <c r="R305" i="5"/>
  <c r="T305" i="5"/>
  <c r="T2247" i="5"/>
  <c r="R2247" i="5"/>
  <c r="U2247" i="5" s="1"/>
  <c r="R285" i="5"/>
  <c r="U285" i="5" s="1"/>
  <c r="V285" i="5" s="1"/>
  <c r="X285" i="5" s="1"/>
  <c r="T285" i="5"/>
  <c r="R177" i="5"/>
  <c r="U177" i="5" s="1"/>
  <c r="V177" i="5" s="1"/>
  <c r="X177" i="5" s="1"/>
  <c r="T177" i="5"/>
  <c r="R69" i="5"/>
  <c r="T69" i="5"/>
  <c r="R704" i="5"/>
  <c r="U704" i="5" s="1"/>
  <c r="T704" i="5"/>
  <c r="T331" i="5"/>
  <c r="R331" i="5"/>
  <c r="T1371" i="5"/>
  <c r="R1371" i="5"/>
  <c r="R2162" i="5"/>
  <c r="U2162" i="5" s="1"/>
  <c r="V2162" i="5" s="1"/>
  <c r="X2162" i="5" s="1"/>
  <c r="T2162" i="5"/>
  <c r="T2054" i="5"/>
  <c r="R2054" i="5"/>
  <c r="U2054" i="5" s="1"/>
  <c r="V2054" i="5" s="1"/>
  <c r="X2054" i="5" s="1"/>
  <c r="T1946" i="5"/>
  <c r="R1946" i="5"/>
  <c r="U1946" i="5" s="1"/>
  <c r="V1946" i="5" s="1"/>
  <c r="X1946" i="5" s="1"/>
  <c r="R1838" i="5"/>
  <c r="T1838" i="5"/>
  <c r="T1262" i="5"/>
  <c r="R1262" i="5"/>
  <c r="T1154" i="5"/>
  <c r="R1154" i="5"/>
  <c r="T938" i="5"/>
  <c r="R938" i="5"/>
  <c r="R560" i="5"/>
  <c r="T560" i="5"/>
  <c r="R452" i="5"/>
  <c r="U452" i="5" s="1"/>
  <c r="T452" i="5"/>
  <c r="T290" i="5"/>
  <c r="R290" i="5"/>
  <c r="T182" i="5"/>
  <c r="R182" i="5"/>
  <c r="U182" i="5" s="1"/>
  <c r="V182" i="5" s="1"/>
  <c r="X182" i="5" s="1"/>
  <c r="T74" i="5"/>
  <c r="R74" i="5"/>
  <c r="T2190" i="5"/>
  <c r="R2190" i="5"/>
  <c r="U2190" i="5" s="1"/>
  <c r="V2190" i="5" s="1"/>
  <c r="X2190" i="5" s="1"/>
  <c r="T815" i="5"/>
  <c r="R815" i="5"/>
  <c r="R436" i="5"/>
  <c r="T436" i="5"/>
  <c r="R1717" i="5"/>
  <c r="T1717" i="5"/>
  <c r="T295" i="5"/>
  <c r="R295" i="5"/>
  <c r="U295" i="5" s="1"/>
  <c r="V295" i="5" s="1"/>
  <c r="X295" i="5" s="1"/>
  <c r="T1266" i="5"/>
  <c r="R1266" i="5"/>
  <c r="U1266" i="5" s="1"/>
  <c r="V1266" i="5" s="1"/>
  <c r="X1266" i="5" s="1"/>
  <c r="R2105" i="5"/>
  <c r="U2105" i="5" s="1"/>
  <c r="V2105" i="5" s="1"/>
  <c r="X2105" i="5" s="1"/>
  <c r="T2105" i="5"/>
  <c r="R449" i="5"/>
  <c r="T449" i="5"/>
  <c r="R736" i="5"/>
  <c r="U736" i="5" s="1"/>
  <c r="V736" i="5" s="1"/>
  <c r="X736" i="5" s="1"/>
  <c r="T736" i="5"/>
  <c r="T555" i="5"/>
  <c r="R555" i="5"/>
  <c r="R1796" i="5"/>
  <c r="T1796" i="5"/>
  <c r="R2088" i="5"/>
  <c r="U2088" i="5" s="1"/>
  <c r="V2088" i="5" s="1"/>
  <c r="X2088" i="5" s="1"/>
  <c r="T2088" i="5"/>
  <c r="T755" i="5"/>
  <c r="R755" i="5"/>
  <c r="U755" i="5" s="1"/>
  <c r="V755" i="5" s="1"/>
  <c r="X755" i="5" s="1"/>
  <c r="R484" i="5"/>
  <c r="T484" i="5"/>
  <c r="T743" i="5"/>
  <c r="R743" i="5"/>
  <c r="U743" i="5" s="1"/>
  <c r="V743" i="5" s="1"/>
  <c r="X743" i="5" s="1"/>
  <c r="T1603" i="5"/>
  <c r="R1603" i="5"/>
  <c r="U1603" i="5" s="1"/>
  <c r="V1603" i="5" s="1"/>
  <c r="X1603" i="5" s="1"/>
  <c r="T1098" i="5"/>
  <c r="R1098" i="5"/>
  <c r="T1770" i="5"/>
  <c r="R1770" i="5"/>
  <c r="T1927" i="5"/>
  <c r="R1927" i="5"/>
  <c r="U1927" i="5" s="1"/>
  <c r="V1927" i="5" s="1"/>
  <c r="X1927" i="5" s="1"/>
  <c r="R2208" i="5"/>
  <c r="U2208" i="5" s="1"/>
  <c r="V2208" i="5" s="1"/>
  <c r="X2208" i="5" s="1"/>
  <c r="T2208" i="5"/>
  <c r="T171" i="5"/>
  <c r="R171" i="5"/>
  <c r="U171" i="5" s="1"/>
  <c r="V171" i="5" s="1"/>
  <c r="X171" i="5" s="1"/>
  <c r="T1423" i="5"/>
  <c r="R1423" i="5"/>
  <c r="R1145" i="5"/>
  <c r="U1145" i="5" s="1"/>
  <c r="V1145" i="5" s="1"/>
  <c r="X1145" i="5" s="1"/>
  <c r="T1145" i="5"/>
  <c r="R1612" i="5"/>
  <c r="T1612" i="5"/>
  <c r="R2133" i="5"/>
  <c r="U2133" i="5" s="1"/>
  <c r="T2133" i="5"/>
  <c r="R600" i="5"/>
  <c r="U600" i="5" s="1"/>
  <c r="V600" i="5" s="1"/>
  <c r="X600" i="5" s="1"/>
  <c r="T600" i="5"/>
  <c r="T1754" i="5"/>
  <c r="R1754" i="5"/>
  <c r="U1754" i="5" s="1"/>
  <c r="V1754" i="5" s="1"/>
  <c r="X1754" i="5" s="1"/>
  <c r="T2238" i="5"/>
  <c r="R2238" i="5"/>
  <c r="U2238" i="5" s="1"/>
  <c r="V2238" i="5" s="1"/>
  <c r="X2238" i="5" s="1"/>
  <c r="R588" i="5"/>
  <c r="U588" i="5" s="1"/>
  <c r="V588" i="5" s="1"/>
  <c r="X588" i="5" s="1"/>
  <c r="T588" i="5"/>
  <c r="R1918" i="5"/>
  <c r="U1918" i="5" s="1"/>
  <c r="V1918" i="5" s="1"/>
  <c r="X1918" i="5" s="1"/>
  <c r="T1918" i="5"/>
  <c r="R1521" i="5"/>
  <c r="U1521" i="5" s="1"/>
  <c r="V1521" i="5" s="1"/>
  <c r="X1521" i="5" s="1"/>
  <c r="T1521" i="5"/>
  <c r="R653" i="5"/>
  <c r="T653" i="5"/>
  <c r="T1255" i="5"/>
  <c r="R1255" i="5"/>
  <c r="U1255" i="5" s="1"/>
  <c r="R1164" i="5"/>
  <c r="U1164" i="5" s="1"/>
  <c r="T1164" i="5"/>
  <c r="R148" i="5"/>
  <c r="U148" i="5" s="1"/>
  <c r="V148" i="5" s="1"/>
  <c r="X148" i="5" s="1"/>
  <c r="T148" i="5"/>
  <c r="T2011" i="5"/>
  <c r="R2011" i="5"/>
  <c r="U2011" i="5" s="1"/>
  <c r="R1337" i="5"/>
  <c r="U1337" i="5" s="1"/>
  <c r="V1337" i="5" s="1"/>
  <c r="X1337" i="5" s="1"/>
  <c r="T1337" i="5"/>
  <c r="R22" i="5"/>
  <c r="T22" i="5"/>
  <c r="R168" i="5"/>
  <c r="T168" i="5"/>
  <c r="R473" i="5"/>
  <c r="T473" i="5"/>
  <c r="T778" i="5"/>
  <c r="R778" i="5"/>
  <c r="R2074" i="5"/>
  <c r="U2074" i="5" s="1"/>
  <c r="V2074" i="5" s="1"/>
  <c r="X2074" i="5" s="1"/>
  <c r="T2074" i="5"/>
  <c r="T1419" i="5"/>
  <c r="R1419" i="5"/>
  <c r="U1419" i="5" s="1"/>
  <c r="V1419" i="5" s="1"/>
  <c r="X1419" i="5" s="1"/>
  <c r="T2166" i="5"/>
  <c r="R2166" i="5"/>
  <c r="U2166" i="5" s="1"/>
  <c r="V2166" i="5" s="1"/>
  <c r="X2166" i="5" s="1"/>
  <c r="R456" i="5"/>
  <c r="U456" i="5" s="1"/>
  <c r="V456" i="5" s="1"/>
  <c r="X456" i="5" s="1"/>
  <c r="T456" i="5"/>
  <c r="T1498" i="5"/>
  <c r="R1498" i="5"/>
  <c r="R1609" i="5"/>
  <c r="T1609" i="5"/>
  <c r="R1176" i="5"/>
  <c r="T1176" i="5"/>
  <c r="T2318" i="5"/>
  <c r="R2318" i="5"/>
  <c r="U2318" i="5" s="1"/>
  <c r="V2318" i="5" s="1"/>
  <c r="X2318" i="5" s="1"/>
  <c r="R1346" i="5"/>
  <c r="U1346" i="5" s="1"/>
  <c r="V1346" i="5" s="1"/>
  <c r="X1346" i="5" s="1"/>
  <c r="T1346" i="5"/>
  <c r="R338" i="5"/>
  <c r="T338" i="5"/>
  <c r="R324" i="5"/>
  <c r="U324" i="5" s="1"/>
  <c r="T324" i="5"/>
  <c r="R216" i="5"/>
  <c r="U216" i="5" s="1"/>
  <c r="V216" i="5" s="1"/>
  <c r="X216" i="5" s="1"/>
  <c r="T216" i="5"/>
  <c r="R108" i="5"/>
  <c r="T108" i="5"/>
  <c r="R2384" i="5"/>
  <c r="U2384" i="5" s="1"/>
  <c r="V2384" i="5" s="1"/>
  <c r="X2384" i="5" s="1"/>
  <c r="T2384" i="5"/>
  <c r="T2087" i="5"/>
  <c r="R2087" i="5"/>
  <c r="U2087" i="5" s="1"/>
  <c r="V2087" i="5" s="1"/>
  <c r="X2087" i="5" s="1"/>
  <c r="T1979" i="5"/>
  <c r="R1979" i="5"/>
  <c r="U1979" i="5" s="1"/>
  <c r="V1979" i="5" s="1"/>
  <c r="X1979" i="5" s="1"/>
  <c r="T1871" i="5"/>
  <c r="R1871" i="5"/>
  <c r="T1763" i="5"/>
  <c r="R1763" i="5"/>
  <c r="T1187" i="5"/>
  <c r="R1187" i="5"/>
  <c r="T1079" i="5"/>
  <c r="R1079" i="5"/>
  <c r="U1079" i="5" s="1"/>
  <c r="T971" i="5"/>
  <c r="R971" i="5"/>
  <c r="T863" i="5"/>
  <c r="R863" i="5"/>
  <c r="U863" i="5" s="1"/>
  <c r="V863" i="5" s="1"/>
  <c r="X863" i="5" s="1"/>
  <c r="T539" i="5"/>
  <c r="R539" i="5"/>
  <c r="U539" i="5" s="1"/>
  <c r="T431" i="5"/>
  <c r="R431" i="5"/>
  <c r="U431" i="5" s="1"/>
  <c r="V431" i="5" s="1"/>
  <c r="X431" i="5" s="1"/>
  <c r="T251" i="5"/>
  <c r="R251" i="5"/>
  <c r="T143" i="5"/>
  <c r="R143" i="5"/>
  <c r="U143" i="5" s="1"/>
  <c r="T35" i="5"/>
  <c r="R35" i="5"/>
  <c r="T1654" i="5"/>
  <c r="R1654" i="5"/>
  <c r="T1366" i="5"/>
  <c r="R1366" i="5"/>
  <c r="U1366" i="5" s="1"/>
  <c r="V1366" i="5" s="1"/>
  <c r="X1366" i="5" s="1"/>
  <c r="T1258" i="5"/>
  <c r="R1258" i="5"/>
  <c r="U1258" i="5" s="1"/>
  <c r="V1258" i="5" s="1"/>
  <c r="X1258" i="5" s="1"/>
  <c r="T1150" i="5"/>
  <c r="R1150" i="5"/>
  <c r="U1150" i="5" s="1"/>
  <c r="T1042" i="5"/>
  <c r="R1042" i="5"/>
  <c r="T934" i="5"/>
  <c r="R934" i="5"/>
  <c r="T826" i="5"/>
  <c r="R826" i="5"/>
  <c r="U826" i="5" s="1"/>
  <c r="V826" i="5" s="1"/>
  <c r="X826" i="5" s="1"/>
  <c r="T718" i="5"/>
  <c r="R718" i="5"/>
  <c r="U718" i="5" s="1"/>
  <c r="V718" i="5" s="1"/>
  <c r="X718" i="5" s="1"/>
  <c r="R358" i="5"/>
  <c r="U358" i="5" s="1"/>
  <c r="V358" i="5" s="1"/>
  <c r="X358" i="5" s="1"/>
  <c r="T358" i="5"/>
  <c r="R2157" i="5"/>
  <c r="U2157" i="5" s="1"/>
  <c r="T2157" i="5"/>
  <c r="R2049" i="5"/>
  <c r="U2049" i="5" s="1"/>
  <c r="T2049" i="5"/>
  <c r="R1941" i="5"/>
  <c r="U1941" i="5" s="1"/>
  <c r="V1941" i="5" s="1"/>
  <c r="X1941" i="5" s="1"/>
  <c r="T1941" i="5"/>
  <c r="R1833" i="5"/>
  <c r="T1833" i="5"/>
  <c r="R1725" i="5"/>
  <c r="T1725" i="5"/>
  <c r="R1617" i="5"/>
  <c r="U1617" i="5" s="1"/>
  <c r="T1617" i="5"/>
  <c r="R753" i="5"/>
  <c r="U753" i="5" s="1"/>
  <c r="V753" i="5" s="1"/>
  <c r="X753" i="5" s="1"/>
  <c r="T753" i="5"/>
  <c r="R645" i="5"/>
  <c r="T645" i="5"/>
  <c r="R537" i="5"/>
  <c r="T537" i="5"/>
  <c r="R429" i="5"/>
  <c r="U429" i="5" s="1"/>
  <c r="T429" i="5"/>
  <c r="R1401" i="5"/>
  <c r="T1401" i="5"/>
  <c r="R1824" i="5"/>
  <c r="T1824" i="5"/>
  <c r="R2128" i="5"/>
  <c r="U2128" i="5" s="1"/>
  <c r="V2128" i="5" s="1"/>
  <c r="X2128" i="5" s="1"/>
  <c r="T2128" i="5"/>
  <c r="R184" i="5"/>
  <c r="U184" i="5" s="1"/>
  <c r="V184" i="5" s="1"/>
  <c r="X184" i="5" s="1"/>
  <c r="T184" i="5"/>
  <c r="R1321" i="5"/>
  <c r="T1321" i="5"/>
  <c r="R1353" i="5"/>
  <c r="T1353" i="5"/>
  <c r="T2102" i="5"/>
  <c r="R2102" i="5"/>
  <c r="U2102" i="5" s="1"/>
  <c r="V2102" i="5" s="1"/>
  <c r="X2102" i="5" s="1"/>
  <c r="T1994" i="5"/>
  <c r="R1994" i="5"/>
  <c r="U1994" i="5" s="1"/>
  <c r="V1994" i="5" s="1"/>
  <c r="X1994" i="5" s="1"/>
  <c r="T1886" i="5"/>
  <c r="R1886" i="5"/>
  <c r="U1886" i="5" s="1"/>
  <c r="V1886" i="5" s="1"/>
  <c r="X1886" i="5" s="1"/>
  <c r="T1778" i="5"/>
  <c r="R1778" i="5"/>
  <c r="R1202" i="5"/>
  <c r="T1202" i="5"/>
  <c r="T1094" i="5"/>
  <c r="R1094" i="5"/>
  <c r="T986" i="5"/>
  <c r="R986" i="5"/>
  <c r="T878" i="5"/>
  <c r="R878" i="5"/>
  <c r="R536" i="5"/>
  <c r="U536" i="5" s="1"/>
  <c r="V536" i="5" s="1"/>
  <c r="X536" i="5" s="1"/>
  <c r="T536" i="5"/>
  <c r="R428" i="5"/>
  <c r="U428" i="5" s="1"/>
  <c r="V428" i="5" s="1"/>
  <c r="X428" i="5" s="1"/>
  <c r="T428" i="5"/>
  <c r="R248" i="5"/>
  <c r="U248" i="5" s="1"/>
  <c r="T248" i="5"/>
  <c r="R140" i="5"/>
  <c r="U140" i="5" s="1"/>
  <c r="V140" i="5" s="1"/>
  <c r="X140" i="5" s="1"/>
  <c r="T140" i="5"/>
  <c r="R32" i="5"/>
  <c r="U32" i="5" s="1"/>
  <c r="V32" i="5" s="1"/>
  <c r="X32" i="5" s="1"/>
  <c r="T32" i="5"/>
  <c r="T2178" i="5"/>
  <c r="R2178" i="5"/>
  <c r="U2178" i="5" s="1"/>
  <c r="V2178" i="5" s="1"/>
  <c r="X2178" i="5" s="1"/>
  <c r="T2070" i="5"/>
  <c r="R2070" i="5"/>
  <c r="U2070" i="5" s="1"/>
  <c r="V2070" i="5" s="1"/>
  <c r="X2070" i="5" s="1"/>
  <c r="T1962" i="5"/>
  <c r="R1962" i="5"/>
  <c r="U1962" i="5" s="1"/>
  <c r="V1962" i="5" s="1"/>
  <c r="X1962" i="5" s="1"/>
  <c r="T1854" i="5"/>
  <c r="R1854" i="5"/>
  <c r="T1746" i="5"/>
  <c r="R1746" i="5"/>
  <c r="U1746" i="5" s="1"/>
  <c r="V1746" i="5" s="1"/>
  <c r="X1746" i="5" s="1"/>
  <c r="T1638" i="5"/>
  <c r="R1638" i="5"/>
  <c r="U1638" i="5" s="1"/>
  <c r="V1638" i="5" s="1"/>
  <c r="X1638" i="5" s="1"/>
  <c r="T774" i="5"/>
  <c r="R774" i="5"/>
  <c r="T666" i="5"/>
  <c r="R666" i="5"/>
  <c r="U666" i="5" s="1"/>
  <c r="V666" i="5" s="1"/>
  <c r="X666" i="5" s="1"/>
  <c r="T558" i="5"/>
  <c r="R558" i="5"/>
  <c r="R450" i="5"/>
  <c r="T450" i="5"/>
  <c r="R2397" i="5"/>
  <c r="U2397" i="5" s="1"/>
  <c r="V2397" i="5" s="1"/>
  <c r="X2397" i="5" s="1"/>
  <c r="T2397" i="5"/>
  <c r="R737" i="5"/>
  <c r="T737" i="5"/>
  <c r="R629" i="5"/>
  <c r="T629" i="5"/>
  <c r="R2302" i="5"/>
  <c r="U2302" i="5" s="1"/>
  <c r="T2302" i="5"/>
  <c r="R2194" i="5"/>
  <c r="U2194" i="5" s="1"/>
  <c r="V2194" i="5" s="1"/>
  <c r="X2194" i="5" s="1"/>
  <c r="T2194" i="5"/>
  <c r="T2086" i="5"/>
  <c r="R2086" i="5"/>
  <c r="U2086" i="5" s="1"/>
  <c r="V2086" i="5" s="1"/>
  <c r="X2086" i="5" s="1"/>
  <c r="T1978" i="5"/>
  <c r="R1978" i="5"/>
  <c r="U1978" i="5" s="1"/>
  <c r="V1978" i="5" s="1"/>
  <c r="X1978" i="5" s="1"/>
  <c r="T1870" i="5"/>
  <c r="R1870" i="5"/>
  <c r="T1762" i="5"/>
  <c r="R1762" i="5"/>
  <c r="T1510" i="5"/>
  <c r="R1510" i="5"/>
  <c r="T574" i="5"/>
  <c r="R574" i="5"/>
  <c r="T466" i="5"/>
  <c r="R466" i="5"/>
  <c r="R268" i="5"/>
  <c r="T268" i="5"/>
  <c r="R160" i="5"/>
  <c r="T160" i="5"/>
  <c r="R52" i="5"/>
  <c r="T52" i="5"/>
  <c r="R2241" i="5"/>
  <c r="U2241" i="5" s="1"/>
  <c r="V2241" i="5" s="1"/>
  <c r="X2241" i="5" s="1"/>
  <c r="T2241" i="5"/>
  <c r="R1473" i="5"/>
  <c r="T1473" i="5"/>
  <c r="R1185" i="5"/>
  <c r="T1185" i="5"/>
  <c r="R1077" i="5"/>
  <c r="U1077" i="5" s="1"/>
  <c r="V1077" i="5" s="1"/>
  <c r="X1077" i="5" s="1"/>
  <c r="T1077" i="5"/>
  <c r="R969" i="5"/>
  <c r="U969" i="5" s="1"/>
  <c r="T969" i="5"/>
  <c r="R861" i="5"/>
  <c r="U861" i="5" s="1"/>
  <c r="V861" i="5" s="1"/>
  <c r="X861" i="5" s="1"/>
  <c r="T861" i="5"/>
  <c r="T1986" i="5"/>
  <c r="R1986" i="5"/>
  <c r="U1986" i="5" s="1"/>
  <c r="V1986" i="5" s="1"/>
  <c r="X1986" i="5" s="1"/>
  <c r="T2362" i="5"/>
  <c r="R2362" i="5"/>
  <c r="U2362" i="5" s="1"/>
  <c r="T58" i="5"/>
  <c r="R58" i="5"/>
  <c r="T722" i="5"/>
  <c r="R722" i="5"/>
  <c r="T619" i="5"/>
  <c r="R619" i="5"/>
  <c r="T1475" i="5"/>
  <c r="R1475" i="5"/>
  <c r="R2240" i="5"/>
  <c r="U2240" i="5" s="1"/>
  <c r="V2240" i="5" s="1"/>
  <c r="X2240" i="5" s="1"/>
  <c r="T2240" i="5"/>
  <c r="R788" i="5"/>
  <c r="U788" i="5" s="1"/>
  <c r="T788" i="5"/>
  <c r="R680" i="5"/>
  <c r="T680" i="5"/>
  <c r="R1693" i="5"/>
  <c r="T1693" i="5"/>
  <c r="R1405" i="5"/>
  <c r="T1405" i="5"/>
  <c r="R1297" i="5"/>
  <c r="T1297" i="5"/>
  <c r="R1189" i="5"/>
  <c r="T1189" i="5"/>
  <c r="R1081" i="5"/>
  <c r="U1081" i="5" s="1"/>
  <c r="V1081" i="5" s="1"/>
  <c r="X1081" i="5" s="1"/>
  <c r="T1081" i="5"/>
  <c r="R973" i="5"/>
  <c r="U973" i="5" s="1"/>
  <c r="V973" i="5" s="1"/>
  <c r="X973" i="5" s="1"/>
  <c r="T973" i="5"/>
  <c r="R865" i="5"/>
  <c r="U865" i="5" s="1"/>
  <c r="V865" i="5" s="1"/>
  <c r="X865" i="5" s="1"/>
  <c r="T865" i="5"/>
  <c r="R757" i="5"/>
  <c r="T757" i="5"/>
  <c r="R649" i="5"/>
  <c r="U649" i="5" s="1"/>
  <c r="V649" i="5" s="1"/>
  <c r="X649" i="5" s="1"/>
  <c r="T649" i="5"/>
  <c r="R289" i="5"/>
  <c r="T289" i="5"/>
  <c r="T1458" i="5"/>
  <c r="R1458" i="5"/>
  <c r="U1458" i="5" s="1"/>
  <c r="V1458" i="5" s="1"/>
  <c r="X1458" i="5" s="1"/>
  <c r="R1188" i="5"/>
  <c r="T1188" i="5"/>
  <c r="R1080" i="5"/>
  <c r="U1080" i="5" s="1"/>
  <c r="V1080" i="5" s="1"/>
  <c r="X1080" i="5" s="1"/>
  <c r="T1080" i="5"/>
  <c r="R972" i="5"/>
  <c r="T972" i="5"/>
  <c r="R864" i="5"/>
  <c r="U864" i="5" s="1"/>
  <c r="V864" i="5" s="1"/>
  <c r="X864" i="5" s="1"/>
  <c r="T864" i="5"/>
  <c r="T2219" i="5"/>
  <c r="R2219" i="5"/>
  <c r="U2219" i="5" s="1"/>
  <c r="V2219" i="5" s="1"/>
  <c r="X2219" i="5" s="1"/>
  <c r="R1649" i="5"/>
  <c r="T1649" i="5"/>
  <c r="R1541" i="5"/>
  <c r="U1541" i="5" s="1"/>
  <c r="V1541" i="5" s="1"/>
  <c r="X1541" i="5" s="1"/>
  <c r="T1541" i="5"/>
  <c r="R2441" i="5"/>
  <c r="U2441" i="5" s="1"/>
  <c r="T2441" i="5"/>
  <c r="T1383" i="5"/>
  <c r="R1383" i="5"/>
  <c r="U1383" i="5" s="1"/>
  <c r="V1383" i="5" s="1"/>
  <c r="X1383" i="5" s="1"/>
  <c r="R672" i="5"/>
  <c r="T672" i="5"/>
  <c r="R1245" i="5"/>
  <c r="U1245" i="5" s="1"/>
  <c r="V1245" i="5" s="1"/>
  <c r="X1245" i="5" s="1"/>
  <c r="T1245" i="5"/>
  <c r="R853" i="5"/>
  <c r="U853" i="5" s="1"/>
  <c r="V853" i="5" s="1"/>
  <c r="X853" i="5" s="1"/>
  <c r="T853" i="5"/>
  <c r="R1700" i="5"/>
  <c r="U1700" i="5" s="1"/>
  <c r="T1700" i="5"/>
  <c r="R1592" i="5"/>
  <c r="T1592" i="5"/>
  <c r="R1484" i="5"/>
  <c r="T1484" i="5"/>
  <c r="R2341" i="5"/>
  <c r="U2341" i="5" s="1"/>
  <c r="V2341" i="5" s="1"/>
  <c r="X2341" i="5" s="1"/>
  <c r="T2341" i="5"/>
  <c r="R2233" i="5"/>
  <c r="U2233" i="5" s="1"/>
  <c r="V2233" i="5" s="1"/>
  <c r="X2233" i="5" s="1"/>
  <c r="T2233" i="5"/>
  <c r="R2125" i="5"/>
  <c r="U2125" i="5" s="1"/>
  <c r="V2125" i="5" s="1"/>
  <c r="X2125" i="5" s="1"/>
  <c r="T2125" i="5"/>
  <c r="R2017" i="5"/>
  <c r="U2017" i="5" s="1"/>
  <c r="V2017" i="5" s="1"/>
  <c r="X2017" i="5" s="1"/>
  <c r="T2017" i="5"/>
  <c r="R1909" i="5"/>
  <c r="U1909" i="5" s="1"/>
  <c r="V1909" i="5" s="1"/>
  <c r="X1909" i="5" s="1"/>
  <c r="T1909" i="5"/>
  <c r="R1801" i="5"/>
  <c r="T1801" i="5"/>
  <c r="R1549" i="5"/>
  <c r="T1549" i="5"/>
  <c r="R1441" i="5"/>
  <c r="U1441" i="5" s="1"/>
  <c r="V1441" i="5" s="1"/>
  <c r="X1441" i="5" s="1"/>
  <c r="T1441" i="5"/>
  <c r="R505" i="5"/>
  <c r="U505" i="5" s="1"/>
  <c r="V505" i="5" s="1"/>
  <c r="X505" i="5" s="1"/>
  <c r="T505" i="5"/>
  <c r="R397" i="5"/>
  <c r="T397" i="5"/>
  <c r="R217" i="5"/>
  <c r="U217" i="5" s="1"/>
  <c r="V217" i="5" s="1"/>
  <c r="X217" i="5" s="1"/>
  <c r="T217" i="5"/>
  <c r="R109" i="5"/>
  <c r="T109" i="5"/>
  <c r="T2419" i="5"/>
  <c r="R2419" i="5"/>
  <c r="U2419" i="5" s="1"/>
  <c r="T1422" i="5"/>
  <c r="R1422" i="5"/>
  <c r="U1422" i="5" s="1"/>
  <c r="V1422" i="5" s="1"/>
  <c r="X1422" i="5" s="1"/>
  <c r="T1314" i="5"/>
  <c r="R1314" i="5"/>
  <c r="U1314" i="5" s="1"/>
  <c r="R2366" i="5"/>
  <c r="U2366" i="5" s="1"/>
  <c r="V2366" i="5" s="1"/>
  <c r="X2366" i="5" s="1"/>
  <c r="T2366" i="5"/>
  <c r="R1361" i="5"/>
  <c r="U1361" i="5" s="1"/>
  <c r="V1361" i="5" s="1"/>
  <c r="X1361" i="5" s="1"/>
  <c r="T1361" i="5"/>
  <c r="R353" i="5"/>
  <c r="U353" i="5" s="1"/>
  <c r="V353" i="5" s="1"/>
  <c r="X353" i="5" s="1"/>
  <c r="T353" i="5"/>
  <c r="T2387" i="5"/>
  <c r="R2387" i="5"/>
  <c r="U2387" i="5" s="1"/>
  <c r="V2387" i="5" s="1"/>
  <c r="X2387" i="5" s="1"/>
  <c r="T2199" i="5"/>
  <c r="R2199" i="5"/>
  <c r="U2199" i="5" s="1"/>
  <c r="R261" i="5"/>
  <c r="U261" i="5" s="1"/>
  <c r="V261" i="5" s="1"/>
  <c r="X261" i="5" s="1"/>
  <c r="T261" i="5"/>
  <c r="R153" i="5"/>
  <c r="T153" i="5"/>
  <c r="R45" i="5"/>
  <c r="U45" i="5" s="1"/>
  <c r="V45" i="5" s="1"/>
  <c r="X45" i="5" s="1"/>
  <c r="T45" i="5"/>
  <c r="T1046" i="5"/>
  <c r="R1046" i="5"/>
  <c r="T2110" i="5"/>
  <c r="R2110" i="5"/>
  <c r="U2110" i="5" s="1"/>
  <c r="V2110" i="5" s="1"/>
  <c r="X2110" i="5" s="1"/>
  <c r="R40" i="5"/>
  <c r="T40" i="5"/>
  <c r="T686" i="5"/>
  <c r="R686" i="5"/>
  <c r="U686" i="5" s="1"/>
  <c r="V686" i="5" s="1"/>
  <c r="X686" i="5" s="1"/>
  <c r="R1212" i="5"/>
  <c r="T1212" i="5"/>
  <c r="R1412" i="5"/>
  <c r="T1412" i="5"/>
  <c r="R1304" i="5"/>
  <c r="U1304" i="5" s="1"/>
  <c r="V1304" i="5" s="1"/>
  <c r="X1304" i="5" s="1"/>
  <c r="T1304" i="5"/>
  <c r="R2405" i="5"/>
  <c r="U2405" i="5" s="1"/>
  <c r="T2405" i="5"/>
  <c r="R264" i="5"/>
  <c r="U264" i="5" s="1"/>
  <c r="V264" i="5" s="1"/>
  <c r="X264" i="5" s="1"/>
  <c r="T264" i="5"/>
  <c r="R156" i="5"/>
  <c r="U156" i="5" s="1"/>
  <c r="T156" i="5"/>
  <c r="R48" i="5"/>
  <c r="U48" i="5" s="1"/>
  <c r="T48" i="5"/>
  <c r="T2135" i="5"/>
  <c r="R2135" i="5"/>
  <c r="U2135" i="5" s="1"/>
  <c r="V2135" i="5" s="1"/>
  <c r="X2135" i="5" s="1"/>
  <c r="T2027" i="5"/>
  <c r="R2027" i="5"/>
  <c r="U2027" i="5" s="1"/>
  <c r="V2027" i="5" s="1"/>
  <c r="X2027" i="5" s="1"/>
  <c r="T1919" i="5"/>
  <c r="R1919" i="5"/>
  <c r="U1919" i="5" s="1"/>
  <c r="T1811" i="5"/>
  <c r="R1811" i="5"/>
  <c r="T1235" i="5"/>
  <c r="R1235" i="5"/>
  <c r="T1127" i="5"/>
  <c r="R1127" i="5"/>
  <c r="U1127" i="5" s="1"/>
  <c r="V1127" i="5" s="1"/>
  <c r="X1127" i="5" s="1"/>
  <c r="T1019" i="5"/>
  <c r="R1019" i="5"/>
  <c r="U1019" i="5" s="1"/>
  <c r="T911" i="5"/>
  <c r="R911" i="5"/>
  <c r="R569" i="5"/>
  <c r="T569" i="5"/>
  <c r="R461" i="5"/>
  <c r="T461" i="5"/>
  <c r="T299" i="5"/>
  <c r="R299" i="5"/>
  <c r="T191" i="5"/>
  <c r="R191" i="5"/>
  <c r="U191" i="5" s="1"/>
  <c r="V191" i="5" s="1"/>
  <c r="X191" i="5" s="1"/>
  <c r="T83" i="5"/>
  <c r="R83" i="5"/>
  <c r="U83" i="5" s="1"/>
  <c r="V83" i="5" s="1"/>
  <c r="X83" i="5" s="1"/>
  <c r="T1702" i="5"/>
  <c r="R1702" i="5"/>
  <c r="T1594" i="5"/>
  <c r="R1594" i="5"/>
  <c r="U1594" i="5" s="1"/>
  <c r="V1594" i="5" s="1"/>
  <c r="X1594" i="5" s="1"/>
  <c r="T1306" i="5"/>
  <c r="R1306" i="5"/>
  <c r="U1306" i="5" s="1"/>
  <c r="V1306" i="5" s="1"/>
  <c r="X1306" i="5" s="1"/>
  <c r="T1198" i="5"/>
  <c r="R1198" i="5"/>
  <c r="T1090" i="5"/>
  <c r="R1090" i="5"/>
  <c r="U1090" i="5" s="1"/>
  <c r="V1090" i="5" s="1"/>
  <c r="X1090" i="5" s="1"/>
  <c r="T982" i="5"/>
  <c r="R982" i="5"/>
  <c r="T874" i="5"/>
  <c r="R874" i="5"/>
  <c r="R766" i="5"/>
  <c r="U766" i="5" s="1"/>
  <c r="V766" i="5" s="1"/>
  <c r="X766" i="5" s="1"/>
  <c r="T766" i="5"/>
  <c r="T658" i="5"/>
  <c r="R658" i="5"/>
  <c r="T298" i="5"/>
  <c r="R298" i="5"/>
  <c r="T2115" i="5"/>
  <c r="R2115" i="5"/>
  <c r="U2115" i="5" s="1"/>
  <c r="T2007" i="5"/>
  <c r="R2007" i="5"/>
  <c r="U2007" i="5" s="1"/>
  <c r="T1899" i="5"/>
  <c r="R1899" i="5"/>
  <c r="U1899" i="5" s="1"/>
  <c r="V1899" i="5" s="1"/>
  <c r="X1899" i="5" s="1"/>
  <c r="T1791" i="5"/>
  <c r="R1791" i="5"/>
  <c r="T1683" i="5"/>
  <c r="R1683" i="5"/>
  <c r="U1683" i="5" s="1"/>
  <c r="V1683" i="5" s="1"/>
  <c r="X1683" i="5" s="1"/>
  <c r="T1575" i="5"/>
  <c r="R1575" i="5"/>
  <c r="R729" i="5"/>
  <c r="U729" i="5" s="1"/>
  <c r="V729" i="5" s="1"/>
  <c r="X729" i="5" s="1"/>
  <c r="T729" i="5"/>
  <c r="R621" i="5"/>
  <c r="U621" i="5" s="1"/>
  <c r="V621" i="5" s="1"/>
  <c r="X621" i="5" s="1"/>
  <c r="T621" i="5"/>
  <c r="R513" i="5"/>
  <c r="U513" i="5" s="1"/>
  <c r="T513" i="5"/>
  <c r="R405" i="5"/>
  <c r="T405" i="5"/>
  <c r="T1010" i="5"/>
  <c r="R1010" i="5"/>
  <c r="T635" i="5"/>
  <c r="R635" i="5"/>
  <c r="U635" i="5" s="1"/>
  <c r="V635" i="5" s="1"/>
  <c r="X635" i="5" s="1"/>
  <c r="T166" i="5"/>
  <c r="R166" i="5"/>
  <c r="R632" i="5"/>
  <c r="T632" i="5"/>
  <c r="T870" i="5"/>
  <c r="R870" i="5"/>
  <c r="U870" i="5" s="1"/>
  <c r="V870" i="5" s="1"/>
  <c r="X870" i="5" s="1"/>
  <c r="T2306" i="5"/>
  <c r="R2306" i="5"/>
  <c r="U2306" i="5" s="1"/>
  <c r="V2306" i="5" s="1"/>
  <c r="X2306" i="5" s="1"/>
  <c r="R2168" i="5"/>
  <c r="U2168" i="5" s="1"/>
  <c r="T2168" i="5"/>
  <c r="R2060" i="5"/>
  <c r="U2060" i="5" s="1"/>
  <c r="V2060" i="5" s="1"/>
  <c r="X2060" i="5" s="1"/>
  <c r="T2060" i="5"/>
  <c r="R1952" i="5"/>
  <c r="U1952" i="5" s="1"/>
  <c r="V1952" i="5" s="1"/>
  <c r="X1952" i="5" s="1"/>
  <c r="T1952" i="5"/>
  <c r="R1844" i="5"/>
  <c r="T1844" i="5"/>
  <c r="R1268" i="5"/>
  <c r="U1268" i="5" s="1"/>
  <c r="V1268" i="5" s="1"/>
  <c r="X1268" i="5" s="1"/>
  <c r="T1268" i="5"/>
  <c r="R1160" i="5"/>
  <c r="U1160" i="5" s="1"/>
  <c r="V1160" i="5" s="1"/>
  <c r="X1160" i="5" s="1"/>
  <c r="T1160" i="5"/>
  <c r="R1052" i="5"/>
  <c r="T1052" i="5"/>
  <c r="R944" i="5"/>
  <c r="T944" i="5"/>
  <c r="R584" i="5"/>
  <c r="T584" i="5"/>
  <c r="R476" i="5"/>
  <c r="U476" i="5" s="1"/>
  <c r="T476" i="5"/>
  <c r="R368" i="5"/>
  <c r="T368" i="5"/>
  <c r="T206" i="5"/>
  <c r="R206" i="5"/>
  <c r="T98" i="5"/>
  <c r="R98" i="5"/>
  <c r="U98" i="5" s="1"/>
  <c r="V98" i="5" s="1"/>
  <c r="X98" i="5" s="1"/>
  <c r="T2442" i="5"/>
  <c r="R2442" i="5"/>
  <c r="U2442" i="5" s="1"/>
  <c r="V2442" i="5" s="1"/>
  <c r="X2442" i="5" s="1"/>
  <c r="T2202" i="5"/>
  <c r="R2202" i="5"/>
  <c r="U2202" i="5" s="1"/>
  <c r="V2202" i="5" s="1"/>
  <c r="X2202" i="5" s="1"/>
  <c r="T2082" i="5"/>
  <c r="R2082" i="5"/>
  <c r="U2082" i="5" s="1"/>
  <c r="T1974" i="5"/>
  <c r="R1974" i="5"/>
  <c r="U1974" i="5" s="1"/>
  <c r="V1974" i="5" s="1"/>
  <c r="X1974" i="5" s="1"/>
  <c r="T1866" i="5"/>
  <c r="R1866" i="5"/>
  <c r="T1758" i="5"/>
  <c r="R1758" i="5"/>
  <c r="U1758" i="5" s="1"/>
  <c r="V1758" i="5" s="1"/>
  <c r="X1758" i="5" s="1"/>
  <c r="R1650" i="5"/>
  <c r="U1650" i="5" s="1"/>
  <c r="V1650" i="5" s="1"/>
  <c r="X1650" i="5" s="1"/>
  <c r="T1650" i="5"/>
  <c r="T786" i="5"/>
  <c r="R786" i="5"/>
  <c r="U786" i="5" s="1"/>
  <c r="V786" i="5" s="1"/>
  <c r="X786" i="5" s="1"/>
  <c r="T678" i="5"/>
  <c r="R678" i="5"/>
  <c r="R570" i="5"/>
  <c r="U570" i="5" s="1"/>
  <c r="V570" i="5" s="1"/>
  <c r="X570" i="5" s="1"/>
  <c r="T570" i="5"/>
  <c r="T462" i="5"/>
  <c r="R462" i="5"/>
  <c r="U462" i="5" s="1"/>
  <c r="V462" i="5" s="1"/>
  <c r="X462" i="5" s="1"/>
  <c r="T2354" i="5"/>
  <c r="R2354" i="5"/>
  <c r="U2354" i="5" s="1"/>
  <c r="V2354" i="5" s="1"/>
  <c r="X2354" i="5" s="1"/>
  <c r="R2189" i="5"/>
  <c r="U2189" i="5" s="1"/>
  <c r="T2189" i="5"/>
  <c r="R749" i="5"/>
  <c r="U749" i="5" s="1"/>
  <c r="T749" i="5"/>
  <c r="R641" i="5"/>
  <c r="T641" i="5"/>
  <c r="R2332" i="5"/>
  <c r="U2332" i="5" s="1"/>
  <c r="V2332" i="5" s="1"/>
  <c r="X2332" i="5" s="1"/>
  <c r="T2332" i="5"/>
  <c r="R2224" i="5"/>
  <c r="U2224" i="5" s="1"/>
  <c r="V2224" i="5" s="1"/>
  <c r="X2224" i="5" s="1"/>
  <c r="T2224" i="5"/>
  <c r="R2116" i="5"/>
  <c r="U2116" i="5" s="1"/>
  <c r="T2116" i="5"/>
  <c r="R2008" i="5"/>
  <c r="U2008" i="5" s="1"/>
  <c r="V2008" i="5" s="1"/>
  <c r="X2008" i="5" s="1"/>
  <c r="T2008" i="5"/>
  <c r="R1900" i="5"/>
  <c r="U1900" i="5" s="1"/>
  <c r="V1900" i="5" s="1"/>
  <c r="X1900" i="5" s="1"/>
  <c r="T1900" i="5"/>
  <c r="R1792" i="5"/>
  <c r="U1792" i="5" s="1"/>
  <c r="V1792" i="5" s="1"/>
  <c r="X1792" i="5" s="1"/>
  <c r="T1792" i="5"/>
  <c r="R1540" i="5"/>
  <c r="U1540" i="5" s="1"/>
  <c r="V1540" i="5" s="1"/>
  <c r="X1540" i="5" s="1"/>
  <c r="T1540" i="5"/>
  <c r="R604" i="5"/>
  <c r="T604" i="5"/>
  <c r="R496" i="5"/>
  <c r="T496" i="5"/>
  <c r="R388" i="5"/>
  <c r="U388" i="5" s="1"/>
  <c r="T388" i="5"/>
  <c r="T190" i="5"/>
  <c r="R190" i="5"/>
  <c r="T82" i="5"/>
  <c r="R82" i="5"/>
  <c r="U82" i="5" s="1"/>
  <c r="V82" i="5" s="1"/>
  <c r="X82" i="5" s="1"/>
  <c r="R2301" i="5"/>
  <c r="U2301" i="5" s="1"/>
  <c r="V2301" i="5" s="1"/>
  <c r="X2301" i="5" s="1"/>
  <c r="T2301" i="5"/>
  <c r="T1503" i="5"/>
  <c r="R1503" i="5"/>
  <c r="R1233" i="5"/>
  <c r="U1233" i="5" s="1"/>
  <c r="V1233" i="5" s="1"/>
  <c r="X1233" i="5" s="1"/>
  <c r="T1233" i="5"/>
  <c r="R1125" i="5"/>
  <c r="T1125" i="5"/>
  <c r="R1017" i="5"/>
  <c r="U1017" i="5" s="1"/>
  <c r="V1017" i="5" s="1"/>
  <c r="X1017" i="5" s="1"/>
  <c r="T1017" i="5"/>
  <c r="R909" i="5"/>
  <c r="T909" i="5"/>
  <c r="R992" i="5"/>
  <c r="U992" i="5" s="1"/>
  <c r="V992" i="5" s="1"/>
  <c r="X992" i="5" s="1"/>
  <c r="T992" i="5"/>
  <c r="R762" i="5"/>
  <c r="T762" i="5"/>
  <c r="R2380" i="5"/>
  <c r="U2380" i="5" s="1"/>
  <c r="T2380" i="5"/>
  <c r="R400" i="5"/>
  <c r="U400" i="5" s="1"/>
  <c r="V400" i="5" s="1"/>
  <c r="X400" i="5" s="1"/>
  <c r="T400" i="5"/>
  <c r="T1083" i="5"/>
  <c r="R1083" i="5"/>
  <c r="R997" i="5"/>
  <c r="T997" i="5"/>
  <c r="R1457" i="5"/>
  <c r="T1457" i="5"/>
  <c r="T818" i="5"/>
  <c r="R818" i="5"/>
  <c r="T710" i="5"/>
  <c r="R710" i="5"/>
  <c r="U710" i="5" s="1"/>
  <c r="V710" i="5" s="1"/>
  <c r="X710" i="5" s="1"/>
  <c r="R2385" i="5"/>
  <c r="U2385" i="5" s="1"/>
  <c r="T2385" i="5"/>
  <c r="R1633" i="5"/>
  <c r="T1633" i="5"/>
  <c r="R1345" i="5"/>
  <c r="U1345" i="5" s="1"/>
  <c r="V1345" i="5" s="1"/>
  <c r="X1345" i="5" s="1"/>
  <c r="T1345" i="5"/>
  <c r="R1237" i="5"/>
  <c r="T1237" i="5"/>
  <c r="R1129" i="5"/>
  <c r="T1129" i="5"/>
  <c r="R1021" i="5"/>
  <c r="U1021" i="5" s="1"/>
  <c r="V1021" i="5" s="1"/>
  <c r="X1021" i="5" s="1"/>
  <c r="T1021" i="5"/>
  <c r="R913" i="5"/>
  <c r="U913" i="5" s="1"/>
  <c r="T913" i="5"/>
  <c r="R805" i="5"/>
  <c r="T805" i="5"/>
  <c r="R697" i="5"/>
  <c r="T697" i="5"/>
  <c r="R337" i="5"/>
  <c r="T337" i="5"/>
  <c r="T1542" i="5"/>
  <c r="R1542" i="5"/>
  <c r="U1542" i="5" s="1"/>
  <c r="V1542" i="5" s="1"/>
  <c r="X1542" i="5" s="1"/>
  <c r="T1254" i="5"/>
  <c r="R1254" i="5"/>
  <c r="U1254" i="5" s="1"/>
  <c r="T1146" i="5"/>
  <c r="R1146" i="5"/>
  <c r="U1146" i="5" s="1"/>
  <c r="V1146" i="5" s="1"/>
  <c r="X1146" i="5" s="1"/>
  <c r="T1038" i="5"/>
  <c r="R1038" i="5"/>
  <c r="U1038" i="5" s="1"/>
  <c r="V1038" i="5" s="1"/>
  <c r="X1038" i="5" s="1"/>
  <c r="R930" i="5"/>
  <c r="T930" i="5"/>
  <c r="R2422" i="5"/>
  <c r="U2422" i="5" s="1"/>
  <c r="T2422" i="5"/>
  <c r="T1643" i="5"/>
  <c r="R1643" i="5"/>
  <c r="T1535" i="5"/>
  <c r="R1535" i="5"/>
  <c r="R2429" i="5"/>
  <c r="U2429" i="5" s="1"/>
  <c r="T2429" i="5"/>
  <c r="R1413" i="5"/>
  <c r="T1413" i="5"/>
  <c r="R1305" i="5"/>
  <c r="T1305" i="5"/>
  <c r="T2395" i="5"/>
  <c r="R2395" i="5"/>
  <c r="U2395" i="5" s="1"/>
  <c r="V2395" i="5" s="1"/>
  <c r="X2395" i="5" s="1"/>
  <c r="R492" i="5"/>
  <c r="T492" i="5"/>
  <c r="T2410" i="5"/>
  <c r="R2410" i="5"/>
  <c r="U2410" i="5" s="1"/>
  <c r="T1658" i="5"/>
  <c r="R1658" i="5"/>
  <c r="T1550" i="5"/>
  <c r="R1550" i="5"/>
  <c r="R1442" i="5"/>
  <c r="U1442" i="5" s="1"/>
  <c r="V1442" i="5" s="1"/>
  <c r="X1442" i="5" s="1"/>
  <c r="T1442" i="5"/>
  <c r="R2317" i="5"/>
  <c r="U2317" i="5" s="1"/>
  <c r="V2317" i="5" s="1"/>
  <c r="X2317" i="5" s="1"/>
  <c r="T2317" i="5"/>
  <c r="R2209" i="5"/>
  <c r="U2209" i="5" s="1"/>
  <c r="V2209" i="5" s="1"/>
  <c r="X2209" i="5" s="1"/>
  <c r="T2209" i="5"/>
  <c r="R2101" i="5"/>
  <c r="U2101" i="5" s="1"/>
  <c r="V2101" i="5" s="1"/>
  <c r="X2101" i="5" s="1"/>
  <c r="T2101" i="5"/>
  <c r="R1993" i="5"/>
  <c r="U1993" i="5" s="1"/>
  <c r="V1993" i="5" s="1"/>
  <c r="X1993" i="5" s="1"/>
  <c r="T1993" i="5"/>
  <c r="R1885" i="5"/>
  <c r="U1885" i="5" s="1"/>
  <c r="V1885" i="5" s="1"/>
  <c r="X1885" i="5" s="1"/>
  <c r="T1885" i="5"/>
  <c r="R1777" i="5"/>
  <c r="T1777" i="5"/>
  <c r="R1525" i="5"/>
  <c r="T1525" i="5"/>
  <c r="R589" i="5"/>
  <c r="U589" i="5" s="1"/>
  <c r="V589" i="5" s="1"/>
  <c r="X589" i="5" s="1"/>
  <c r="T589" i="5"/>
  <c r="R481" i="5"/>
  <c r="U481" i="5" s="1"/>
  <c r="T481" i="5"/>
  <c r="R373" i="5"/>
  <c r="T373" i="5"/>
  <c r="T175" i="5"/>
  <c r="R175" i="5"/>
  <c r="U175" i="5" s="1"/>
  <c r="T67" i="5"/>
  <c r="R67" i="5"/>
  <c r="U67" i="5" s="1"/>
  <c r="R2304" i="5"/>
  <c r="U2304" i="5" s="1"/>
  <c r="T2304" i="5"/>
  <c r="T1398" i="5"/>
  <c r="R1398" i="5"/>
  <c r="U1398" i="5" s="1"/>
  <c r="T1290" i="5"/>
  <c r="R1290" i="5"/>
  <c r="T1427" i="5"/>
  <c r="R1427" i="5"/>
  <c r="U1427" i="5" s="1"/>
  <c r="V1427" i="5" s="1"/>
  <c r="X1427" i="5" s="1"/>
  <c r="T1319" i="5"/>
  <c r="R1319" i="5"/>
  <c r="T2367" i="5"/>
  <c r="R2367" i="5"/>
  <c r="U2367" i="5" s="1"/>
  <c r="V2367" i="5" s="1"/>
  <c r="X2367" i="5" s="1"/>
  <c r="R345" i="5"/>
  <c r="T345" i="5"/>
  <c r="R237" i="5"/>
  <c r="T237" i="5"/>
  <c r="R129" i="5"/>
  <c r="T129" i="5"/>
  <c r="R21" i="5"/>
  <c r="U21" i="5" s="1"/>
  <c r="V21" i="5" s="1"/>
  <c r="X21" i="5" s="1"/>
  <c r="T21" i="5"/>
  <c r="T2370" i="5"/>
  <c r="R2370" i="5"/>
  <c r="U2370" i="5" s="1"/>
  <c r="V2370" i="5" s="1"/>
  <c r="X2370" i="5" s="1"/>
  <c r="R582" i="5"/>
  <c r="T582" i="5"/>
  <c r="R2002" i="5"/>
  <c r="U2002" i="5" s="1"/>
  <c r="V2002" i="5" s="1"/>
  <c r="X2002" i="5" s="1"/>
  <c r="T2002" i="5"/>
  <c r="R2217" i="5"/>
  <c r="U2217" i="5" s="1"/>
  <c r="T2217" i="5"/>
  <c r="R1213" i="5"/>
  <c r="T1213" i="5"/>
  <c r="R924" i="5"/>
  <c r="T924" i="5"/>
  <c r="R2252" i="5"/>
  <c r="U2252" i="5" s="1"/>
  <c r="V2252" i="5" s="1"/>
  <c r="X2252" i="5" s="1"/>
  <c r="T2252" i="5"/>
  <c r="R1370" i="5"/>
  <c r="U1370" i="5" s="1"/>
  <c r="V1370" i="5" s="1"/>
  <c r="X1370" i="5" s="1"/>
  <c r="T1370" i="5"/>
  <c r="R344" i="5"/>
  <c r="T344" i="5"/>
  <c r="R2390" i="5"/>
  <c r="U2390" i="5" s="1"/>
  <c r="V2390" i="5" s="1"/>
  <c r="X2390" i="5" s="1"/>
  <c r="T2390" i="5"/>
  <c r="T258" i="5"/>
  <c r="R258" i="5"/>
  <c r="U258" i="5" s="1"/>
  <c r="V258" i="5" s="1"/>
  <c r="X258" i="5" s="1"/>
  <c r="T150" i="5"/>
  <c r="R150" i="5"/>
  <c r="U150" i="5" s="1"/>
  <c r="V150" i="5" s="1"/>
  <c r="X150" i="5" s="1"/>
  <c r="T42" i="5"/>
  <c r="R42" i="5"/>
  <c r="T2279" i="5"/>
  <c r="R2279" i="5"/>
  <c r="U2279" i="5" s="1"/>
  <c r="V2279" i="5" s="1"/>
  <c r="X2279" i="5" s="1"/>
  <c r="T2147" i="5"/>
  <c r="R2147" i="5"/>
  <c r="U2147" i="5" s="1"/>
  <c r="T2039" i="5"/>
  <c r="R2039" i="5"/>
  <c r="U2039" i="5" s="1"/>
  <c r="V2039" i="5" s="1"/>
  <c r="X2039" i="5" s="1"/>
  <c r="T1931" i="5"/>
  <c r="R1931" i="5"/>
  <c r="U1931" i="5" s="1"/>
  <c r="T1823" i="5"/>
  <c r="R1823" i="5"/>
  <c r="T1247" i="5"/>
  <c r="R1247" i="5"/>
  <c r="U1247" i="5" s="1"/>
  <c r="T1139" i="5"/>
  <c r="R1139" i="5"/>
  <c r="U1139" i="5" s="1"/>
  <c r="T1031" i="5"/>
  <c r="R1031" i="5"/>
  <c r="U1031" i="5" s="1"/>
  <c r="V1031" i="5" s="1"/>
  <c r="X1031" i="5" s="1"/>
  <c r="T923" i="5"/>
  <c r="R923" i="5"/>
  <c r="T563" i="5"/>
  <c r="R563" i="5"/>
  <c r="T455" i="5"/>
  <c r="R455" i="5"/>
  <c r="U455" i="5" s="1"/>
  <c r="V455" i="5" s="1"/>
  <c r="X455" i="5" s="1"/>
  <c r="R293" i="5"/>
  <c r="T293" i="5"/>
  <c r="R185" i="5"/>
  <c r="U185" i="5" s="1"/>
  <c r="V185" i="5" s="1"/>
  <c r="X185" i="5" s="1"/>
  <c r="T185" i="5"/>
  <c r="R77" i="5"/>
  <c r="U77" i="5" s="1"/>
  <c r="T77" i="5"/>
  <c r="R1696" i="5"/>
  <c r="T1696" i="5"/>
  <c r="R1408" i="5"/>
  <c r="U1408" i="5" s="1"/>
  <c r="V1408" i="5" s="1"/>
  <c r="X1408" i="5" s="1"/>
  <c r="T1408" i="5"/>
  <c r="R1300" i="5"/>
  <c r="T1300" i="5"/>
  <c r="R1192" i="5"/>
  <c r="T1192" i="5"/>
  <c r="R1084" i="5"/>
  <c r="T1084" i="5"/>
  <c r="R976" i="5"/>
  <c r="T976" i="5"/>
  <c r="R868" i="5"/>
  <c r="T868" i="5"/>
  <c r="R760" i="5"/>
  <c r="U760" i="5" s="1"/>
  <c r="V760" i="5" s="1"/>
  <c r="X760" i="5" s="1"/>
  <c r="T760" i="5"/>
  <c r="R652" i="5"/>
  <c r="T652" i="5"/>
  <c r="R292" i="5"/>
  <c r="U292" i="5" s="1"/>
  <c r="V292" i="5" s="1"/>
  <c r="X292" i="5" s="1"/>
  <c r="T292" i="5"/>
  <c r="R2073" i="5"/>
  <c r="U2073" i="5" s="1"/>
  <c r="T2073" i="5"/>
  <c r="R1965" i="5"/>
  <c r="U1965" i="5" s="1"/>
  <c r="T1965" i="5"/>
  <c r="R1857" i="5"/>
  <c r="T1857" i="5"/>
  <c r="R1749" i="5"/>
  <c r="T1749" i="5"/>
  <c r="R1641" i="5"/>
  <c r="U1641" i="5" s="1"/>
  <c r="T1641" i="5"/>
  <c r="R777" i="5"/>
  <c r="U777" i="5" s="1"/>
  <c r="V777" i="5" s="1"/>
  <c r="X777" i="5" s="1"/>
  <c r="T777" i="5"/>
  <c r="R669" i="5"/>
  <c r="T669" i="5"/>
  <c r="R561" i="5"/>
  <c r="T561" i="5"/>
  <c r="R453" i="5"/>
  <c r="U453" i="5" s="1"/>
  <c r="V453" i="5" s="1"/>
  <c r="X453" i="5" s="1"/>
  <c r="T453" i="5"/>
  <c r="T618" i="5"/>
  <c r="R618" i="5"/>
  <c r="T1858" i="5"/>
  <c r="R1858" i="5"/>
  <c r="T1515" i="5"/>
  <c r="R1515" i="5"/>
  <c r="R1105" i="5"/>
  <c r="U1105" i="5" s="1"/>
  <c r="V1105" i="5" s="1"/>
  <c r="X1105" i="5" s="1"/>
  <c r="T1105" i="5"/>
  <c r="T906" i="5"/>
  <c r="R906" i="5"/>
  <c r="R1364" i="5"/>
  <c r="U1364" i="5" s="1"/>
  <c r="V1364" i="5" s="1"/>
  <c r="X1364" i="5" s="1"/>
  <c r="T1364" i="5"/>
  <c r="R1781" i="5"/>
  <c r="T1781" i="5"/>
  <c r="R1672" i="5"/>
  <c r="T1672" i="5"/>
  <c r="R628" i="5"/>
  <c r="T628" i="5"/>
  <c r="T663" i="5"/>
  <c r="R663" i="5"/>
  <c r="U663" i="5" s="1"/>
  <c r="V663" i="5" s="1"/>
  <c r="X663" i="5" s="1"/>
  <c r="R2012" i="5"/>
  <c r="U2012" i="5" s="1"/>
  <c r="V2012" i="5" s="1"/>
  <c r="X2012" i="5" s="1"/>
  <c r="T2012" i="5"/>
  <c r="T50" i="5"/>
  <c r="R50" i="5"/>
  <c r="U50" i="5" s="1"/>
  <c r="V50" i="5" s="1"/>
  <c r="X50" i="5" s="1"/>
  <c r="T647" i="5"/>
  <c r="R647" i="5"/>
  <c r="U647" i="5" s="1"/>
  <c r="V647" i="5" s="1"/>
  <c r="X647" i="5" s="1"/>
  <c r="T178" i="5"/>
  <c r="R178" i="5"/>
  <c r="R2264" i="5"/>
  <c r="U2264" i="5" s="1"/>
  <c r="V2264" i="5" s="1"/>
  <c r="X2264" i="5" s="1"/>
  <c r="T2264" i="5"/>
  <c r="T1206" i="5"/>
  <c r="R1206" i="5"/>
  <c r="U1206" i="5" s="1"/>
  <c r="V1206" i="5" s="1"/>
  <c r="X1206" i="5" s="1"/>
  <c r="T1610" i="5"/>
  <c r="R1610" i="5"/>
  <c r="T127" i="5"/>
  <c r="R127" i="5"/>
  <c r="R417" i="5"/>
  <c r="T417" i="5"/>
  <c r="R1829" i="5"/>
  <c r="T1829" i="5"/>
  <c r="R1593" i="5"/>
  <c r="T1593" i="5"/>
  <c r="T2078" i="5"/>
  <c r="R2078" i="5"/>
  <c r="U2078" i="5" s="1"/>
  <c r="V2078" i="5" s="1"/>
  <c r="X2078" i="5" s="1"/>
  <c r="R2420" i="5"/>
  <c r="U2420" i="5" s="1"/>
  <c r="V2420" i="5" s="1"/>
  <c r="X2420" i="5" s="1"/>
  <c r="T2420" i="5"/>
  <c r="R2213" i="5"/>
  <c r="U2213" i="5" s="1"/>
  <c r="V2213" i="5" s="1"/>
  <c r="X2213" i="5" s="1"/>
  <c r="T2213" i="5"/>
  <c r="R100" i="5"/>
  <c r="U100" i="5" s="1"/>
  <c r="V100" i="5" s="1"/>
  <c r="X100" i="5" s="1"/>
  <c r="T100" i="5"/>
  <c r="T1227" i="5"/>
  <c r="R1227" i="5"/>
  <c r="T931" i="5"/>
  <c r="R931" i="5"/>
  <c r="U931" i="5" s="1"/>
  <c r="V931" i="5" s="1"/>
  <c r="X931" i="5" s="1"/>
  <c r="R1445" i="5"/>
  <c r="U1445" i="5" s="1"/>
  <c r="V1445" i="5" s="1"/>
  <c r="X1445" i="5" s="1"/>
  <c r="T1445" i="5"/>
  <c r="R1460" i="5"/>
  <c r="T1460" i="5"/>
  <c r="T499" i="5"/>
  <c r="R499" i="5"/>
  <c r="T147" i="5"/>
  <c r="R147" i="5"/>
  <c r="U147" i="5" s="1"/>
  <c r="V147" i="5" s="1"/>
  <c r="X147" i="5" s="1"/>
  <c r="R1280" i="5"/>
  <c r="T1280" i="5"/>
  <c r="R941" i="5"/>
  <c r="U941" i="5" s="1"/>
  <c r="V941" i="5" s="1"/>
  <c r="X941" i="5" s="1"/>
  <c r="T941" i="5"/>
  <c r="T994" i="5"/>
  <c r="R994" i="5"/>
  <c r="R1608" i="5"/>
  <c r="T1608" i="5"/>
  <c r="T2270" i="5"/>
  <c r="R2270" i="5"/>
  <c r="U2270" i="5" s="1"/>
  <c r="V2270" i="5" s="1"/>
  <c r="X2270" i="5" s="1"/>
  <c r="R1688" i="5"/>
  <c r="U1688" i="5" s="1"/>
  <c r="V1688" i="5" s="1"/>
  <c r="X1688" i="5" s="1"/>
  <c r="T1688" i="5"/>
  <c r="R1580" i="5"/>
  <c r="T1580" i="5"/>
  <c r="R1472" i="5"/>
  <c r="T1472" i="5"/>
  <c r="T2311" i="5"/>
  <c r="R2311" i="5"/>
  <c r="U2311" i="5" s="1"/>
  <c r="V2311" i="5" s="1"/>
  <c r="X2311" i="5" s="1"/>
  <c r="T2203" i="5"/>
  <c r="R2203" i="5"/>
  <c r="U2203" i="5" s="1"/>
  <c r="V2203" i="5" s="1"/>
  <c r="X2203" i="5" s="1"/>
  <c r="T2095" i="5"/>
  <c r="R2095" i="5"/>
  <c r="U2095" i="5" s="1"/>
  <c r="V2095" i="5" s="1"/>
  <c r="X2095" i="5" s="1"/>
  <c r="T1987" i="5"/>
  <c r="R1987" i="5"/>
  <c r="U1987" i="5" s="1"/>
  <c r="T1879" i="5"/>
  <c r="R1879" i="5"/>
  <c r="U1879" i="5" s="1"/>
  <c r="V1879" i="5" s="1"/>
  <c r="X1879" i="5" s="1"/>
  <c r="T1771" i="5"/>
  <c r="R1771" i="5"/>
  <c r="T1519" i="5"/>
  <c r="R1519" i="5"/>
  <c r="U1519" i="5" s="1"/>
  <c r="V1519" i="5" s="1"/>
  <c r="X1519" i="5" s="1"/>
  <c r="R601" i="5"/>
  <c r="U601" i="5" s="1"/>
  <c r="V601" i="5" s="1"/>
  <c r="X601" i="5" s="1"/>
  <c r="T601" i="5"/>
  <c r="R493" i="5"/>
  <c r="U493" i="5" s="1"/>
  <c r="V493" i="5" s="1"/>
  <c r="X493" i="5" s="1"/>
  <c r="T493" i="5"/>
  <c r="R385" i="5"/>
  <c r="T385" i="5"/>
  <c r="R205" i="5"/>
  <c r="U205" i="5" s="1"/>
  <c r="V205" i="5" s="1"/>
  <c r="X205" i="5" s="1"/>
  <c r="T205" i="5"/>
  <c r="R97" i="5"/>
  <c r="U97" i="5" s="1"/>
  <c r="T97" i="5"/>
  <c r="R2364" i="5"/>
  <c r="U2364" i="5" s="1"/>
  <c r="T2364" i="5"/>
  <c r="R1428" i="5"/>
  <c r="T1428" i="5"/>
  <c r="R1320" i="5"/>
  <c r="U1320" i="5" s="1"/>
  <c r="V1320" i="5" s="1"/>
  <c r="X1320" i="5" s="1"/>
  <c r="T1320" i="5"/>
  <c r="R2297" i="5"/>
  <c r="U2297" i="5" s="1"/>
  <c r="V2297" i="5" s="1"/>
  <c r="X2297" i="5" s="1"/>
  <c r="T2297" i="5"/>
  <c r="T1403" i="5"/>
  <c r="R1403" i="5"/>
  <c r="U1403" i="5" s="1"/>
  <c r="V1403" i="5" s="1"/>
  <c r="X1403" i="5" s="1"/>
  <c r="T1295" i="5"/>
  <c r="R1295" i="5"/>
  <c r="T2418" i="5"/>
  <c r="R2418" i="5"/>
  <c r="U2418" i="5" s="1"/>
  <c r="T2211" i="5"/>
  <c r="R2211" i="5"/>
  <c r="U2211" i="5" s="1"/>
  <c r="T267" i="5"/>
  <c r="R267" i="5"/>
  <c r="U267" i="5" s="1"/>
  <c r="V267" i="5" s="1"/>
  <c r="X267" i="5" s="1"/>
  <c r="T159" i="5"/>
  <c r="R159" i="5"/>
  <c r="U159" i="5" s="1"/>
  <c r="V159" i="5" s="1"/>
  <c r="X159" i="5" s="1"/>
  <c r="T51" i="5"/>
  <c r="R51" i="5"/>
  <c r="U51" i="5" s="1"/>
  <c r="R1681" i="5"/>
  <c r="T1681" i="5"/>
  <c r="T1482" i="5"/>
  <c r="R1482" i="5"/>
  <c r="U1482" i="5" s="1"/>
  <c r="V1482" i="5" s="1"/>
  <c r="X1482" i="5" s="1"/>
  <c r="R2144" i="5"/>
  <c r="U2144" i="5" s="1"/>
  <c r="V2144" i="5" s="1"/>
  <c r="X2144" i="5" s="1"/>
  <c r="T2144" i="5"/>
  <c r="R2036" i="5"/>
  <c r="U2036" i="5" s="1"/>
  <c r="V2036" i="5" s="1"/>
  <c r="X2036" i="5" s="1"/>
  <c r="T2036" i="5"/>
  <c r="R1928" i="5"/>
  <c r="U1928" i="5" s="1"/>
  <c r="T1928" i="5"/>
  <c r="R1820" i="5"/>
  <c r="T1820" i="5"/>
  <c r="R1244" i="5"/>
  <c r="U1244" i="5" s="1"/>
  <c r="V1244" i="5" s="1"/>
  <c r="X1244" i="5" s="1"/>
  <c r="T1244" i="5"/>
  <c r="R1136" i="5"/>
  <c r="T1136" i="5"/>
  <c r="R920" i="5"/>
  <c r="U920" i="5" s="1"/>
  <c r="V920" i="5" s="1"/>
  <c r="X920" i="5" s="1"/>
  <c r="T920" i="5"/>
  <c r="T542" i="5"/>
  <c r="R542" i="5"/>
  <c r="U542" i="5" s="1"/>
  <c r="V542" i="5" s="1"/>
  <c r="X542" i="5" s="1"/>
  <c r="R434" i="5"/>
  <c r="T434" i="5"/>
  <c r="R272" i="5"/>
  <c r="U272" i="5" s="1"/>
  <c r="T272" i="5"/>
  <c r="R164" i="5"/>
  <c r="U164" i="5" s="1"/>
  <c r="V164" i="5" s="1"/>
  <c r="X164" i="5" s="1"/>
  <c r="T164" i="5"/>
  <c r="R56" i="5"/>
  <c r="U56" i="5" s="1"/>
  <c r="V56" i="5" s="1"/>
  <c r="X56" i="5" s="1"/>
  <c r="T56" i="5"/>
  <c r="T2022" i="5"/>
  <c r="R2022" i="5"/>
  <c r="U2022" i="5" s="1"/>
  <c r="V2022" i="5" s="1"/>
  <c r="X2022" i="5" s="1"/>
  <c r="T671" i="5"/>
  <c r="R671" i="5"/>
  <c r="U671" i="5" s="1"/>
  <c r="V671" i="5" s="1"/>
  <c r="X671" i="5" s="1"/>
  <c r="T202" i="5"/>
  <c r="R202" i="5"/>
  <c r="U202" i="5" s="1"/>
  <c r="V202" i="5" s="1"/>
  <c r="X202" i="5" s="1"/>
  <c r="T1375" i="5"/>
  <c r="R1375" i="5"/>
  <c r="U1375" i="5" s="1"/>
  <c r="T1230" i="5"/>
  <c r="R1230" i="5"/>
  <c r="U1230" i="5" s="1"/>
  <c r="V1230" i="5" s="1"/>
  <c r="X1230" i="5" s="1"/>
  <c r="R269" i="5"/>
  <c r="T269" i="5"/>
  <c r="R364" i="5"/>
  <c r="U364" i="5" s="1"/>
  <c r="V364" i="5" s="1"/>
  <c r="X364" i="5" s="1"/>
  <c r="T364" i="5"/>
  <c r="R684" i="5"/>
  <c r="U684" i="5" s="1"/>
  <c r="T684" i="5"/>
  <c r="T1095" i="5"/>
  <c r="R1095" i="5"/>
  <c r="R1476" i="5"/>
  <c r="U1476" i="5" s="1"/>
  <c r="T1476" i="5"/>
  <c r="T2035" i="5"/>
  <c r="R2035" i="5"/>
  <c r="U2035" i="5" s="1"/>
  <c r="R220" i="5"/>
  <c r="T220" i="5"/>
  <c r="R209" i="5"/>
  <c r="U209" i="5" s="1"/>
  <c r="V209" i="5" s="1"/>
  <c r="X209" i="5" s="1"/>
  <c r="T209" i="5"/>
  <c r="T639" i="5"/>
  <c r="R639" i="5"/>
  <c r="R224" i="5"/>
  <c r="T224" i="5"/>
  <c r="T2026" i="5"/>
  <c r="R2026" i="5"/>
  <c r="U2026" i="5" s="1"/>
  <c r="V2026" i="5" s="1"/>
  <c r="X2026" i="5" s="1"/>
  <c r="R1177" i="5"/>
  <c r="U1177" i="5" s="1"/>
  <c r="V1177" i="5" s="1"/>
  <c r="X1177" i="5" s="1"/>
  <c r="T1177" i="5"/>
  <c r="R1553" i="5"/>
  <c r="T1553" i="5"/>
  <c r="R2340" i="5"/>
  <c r="U2340" i="5" s="1"/>
  <c r="T2340" i="5"/>
  <c r="R1049" i="5"/>
  <c r="U1049" i="5" s="1"/>
  <c r="T1049" i="5"/>
  <c r="T1347" i="5"/>
  <c r="R1347" i="5"/>
  <c r="R1968" i="5"/>
  <c r="U1968" i="5" s="1"/>
  <c r="V1968" i="5" s="1"/>
  <c r="X1968" i="5" s="1"/>
  <c r="T1968" i="5"/>
  <c r="R797" i="5"/>
  <c r="U797" i="5" s="1"/>
  <c r="V797" i="5" s="1"/>
  <c r="X797" i="5" s="1"/>
  <c r="T797" i="5"/>
  <c r="T562" i="5"/>
  <c r="R562" i="5"/>
  <c r="U562" i="5" s="1"/>
  <c r="V562" i="5" s="1"/>
  <c r="X562" i="5" s="1"/>
  <c r="T1195" i="5"/>
  <c r="R1195" i="5"/>
  <c r="R996" i="5"/>
  <c r="U996" i="5" s="1"/>
  <c r="V996" i="5" s="1"/>
  <c r="X996" i="5" s="1"/>
  <c r="T996" i="5"/>
  <c r="R1436" i="5"/>
  <c r="T1436" i="5"/>
  <c r="R1328" i="5"/>
  <c r="U1328" i="5" s="1"/>
  <c r="V1328" i="5" s="1"/>
  <c r="X1328" i="5" s="1"/>
  <c r="T1328" i="5"/>
  <c r="R320" i="5"/>
  <c r="T320" i="5"/>
  <c r="T306" i="5"/>
  <c r="R306" i="5"/>
  <c r="R198" i="5"/>
  <c r="U198" i="5" s="1"/>
  <c r="V198" i="5" s="1"/>
  <c r="X198" i="5" s="1"/>
  <c r="T198" i="5"/>
  <c r="T90" i="5"/>
  <c r="R90" i="5"/>
  <c r="U90" i="5" s="1"/>
  <c r="V90" i="5" s="1"/>
  <c r="X90" i="5" s="1"/>
  <c r="R2177" i="5"/>
  <c r="U2177" i="5" s="1"/>
  <c r="V2177" i="5" s="1"/>
  <c r="X2177" i="5" s="1"/>
  <c r="T2177" i="5"/>
  <c r="R2069" i="5"/>
  <c r="U2069" i="5" s="1"/>
  <c r="V2069" i="5" s="1"/>
  <c r="X2069" i="5" s="1"/>
  <c r="T2069" i="5"/>
  <c r="R1961" i="5"/>
  <c r="U1961" i="5" s="1"/>
  <c r="V1961" i="5" s="1"/>
  <c r="X1961" i="5" s="1"/>
  <c r="T1961" i="5"/>
  <c r="R1853" i="5"/>
  <c r="T1853" i="5"/>
  <c r="R1745" i="5"/>
  <c r="U1745" i="5" s="1"/>
  <c r="T1745" i="5"/>
  <c r="R1169" i="5"/>
  <c r="U1169" i="5" s="1"/>
  <c r="V1169" i="5" s="1"/>
  <c r="X1169" i="5" s="1"/>
  <c r="T1169" i="5"/>
  <c r="R1061" i="5"/>
  <c r="U1061" i="5" s="1"/>
  <c r="T1061" i="5"/>
  <c r="R953" i="5"/>
  <c r="U953" i="5" s="1"/>
  <c r="V953" i="5" s="1"/>
  <c r="X953" i="5" s="1"/>
  <c r="T953" i="5"/>
  <c r="T827" i="5"/>
  <c r="R827" i="5"/>
  <c r="R521" i="5"/>
  <c r="U521" i="5" s="1"/>
  <c r="T521" i="5"/>
  <c r="R413" i="5"/>
  <c r="U413" i="5" s="1"/>
  <c r="V413" i="5" s="1"/>
  <c r="X413" i="5" s="1"/>
  <c r="T413" i="5"/>
  <c r="R233" i="5"/>
  <c r="U233" i="5" s="1"/>
  <c r="V233" i="5" s="1"/>
  <c r="X233" i="5" s="1"/>
  <c r="T233" i="5"/>
  <c r="R125" i="5"/>
  <c r="U125" i="5" s="1"/>
  <c r="V125" i="5" s="1"/>
  <c r="X125" i="5" s="1"/>
  <c r="T125" i="5"/>
  <c r="R17" i="5"/>
  <c r="U17" i="5" s="1"/>
  <c r="V17" i="5" s="1"/>
  <c r="X17" i="5" s="1"/>
  <c r="T17" i="5"/>
  <c r="R1636" i="5"/>
  <c r="T1636" i="5"/>
  <c r="R1348" i="5"/>
  <c r="U1348" i="5" s="1"/>
  <c r="V1348" i="5" s="1"/>
  <c r="X1348" i="5" s="1"/>
  <c r="T1348" i="5"/>
  <c r="R1240" i="5"/>
  <c r="U1240" i="5" s="1"/>
  <c r="V1240" i="5" s="1"/>
  <c r="X1240" i="5" s="1"/>
  <c r="T1240" i="5"/>
  <c r="R1132" i="5"/>
  <c r="T1132" i="5"/>
  <c r="R1024" i="5"/>
  <c r="T1024" i="5"/>
  <c r="R916" i="5"/>
  <c r="U916" i="5" s="1"/>
  <c r="V916" i="5" s="1"/>
  <c r="X916" i="5" s="1"/>
  <c r="T916" i="5"/>
  <c r="R808" i="5"/>
  <c r="T808" i="5"/>
  <c r="R700" i="5"/>
  <c r="U700" i="5" s="1"/>
  <c r="V700" i="5" s="1"/>
  <c r="X700" i="5" s="1"/>
  <c r="T700" i="5"/>
  <c r="R340" i="5"/>
  <c r="U340" i="5" s="1"/>
  <c r="V340" i="5" s="1"/>
  <c r="X340" i="5" s="1"/>
  <c r="T340" i="5"/>
  <c r="T2139" i="5"/>
  <c r="R2139" i="5"/>
  <c r="U2139" i="5" s="1"/>
  <c r="T2031" i="5"/>
  <c r="R2031" i="5"/>
  <c r="U2031" i="5" s="1"/>
  <c r="T1923" i="5"/>
  <c r="R1923" i="5"/>
  <c r="U1923" i="5" s="1"/>
  <c r="V1923" i="5" s="1"/>
  <c r="X1923" i="5" s="1"/>
  <c r="T1815" i="5"/>
  <c r="R1815" i="5"/>
  <c r="T1707" i="5"/>
  <c r="R1707" i="5"/>
  <c r="U1707" i="5" s="1"/>
  <c r="V1707" i="5" s="1"/>
  <c r="X1707" i="5" s="1"/>
  <c r="T1599" i="5"/>
  <c r="R1599" i="5"/>
  <c r="U1599" i="5" s="1"/>
  <c r="V1599" i="5" s="1"/>
  <c r="X1599" i="5" s="1"/>
  <c r="T735" i="5"/>
  <c r="R735" i="5"/>
  <c r="U735" i="5" s="1"/>
  <c r="V735" i="5" s="1"/>
  <c r="X735" i="5" s="1"/>
  <c r="T627" i="5"/>
  <c r="R627" i="5"/>
  <c r="T519" i="5"/>
  <c r="R519" i="5"/>
  <c r="U519" i="5" s="1"/>
  <c r="V519" i="5" s="1"/>
  <c r="X519" i="5" s="1"/>
  <c r="T411" i="5"/>
  <c r="R411" i="5"/>
  <c r="U411" i="5" s="1"/>
  <c r="R1329" i="5"/>
  <c r="U1329" i="5" s="1"/>
  <c r="T1329" i="5"/>
  <c r="T1662" i="5"/>
  <c r="R1662" i="5"/>
  <c r="U1662" i="5" s="1"/>
  <c r="V1662" i="5" s="1"/>
  <c r="X1662" i="5" s="1"/>
  <c r="R1984" i="5"/>
  <c r="U1984" i="5" s="1"/>
  <c r="T1984" i="5"/>
  <c r="R2181" i="5"/>
  <c r="U2181" i="5" s="1"/>
  <c r="T2181" i="5"/>
  <c r="R1141" i="5"/>
  <c r="U1141" i="5" s="1"/>
  <c r="V1141" i="5" s="1"/>
  <c r="X1141" i="5" s="1"/>
  <c r="T1141" i="5"/>
  <c r="T831" i="5"/>
  <c r="R831" i="5"/>
  <c r="R2084" i="5"/>
  <c r="U2084" i="5" s="1"/>
  <c r="V2084" i="5" s="1"/>
  <c r="X2084" i="5" s="1"/>
  <c r="T2084" i="5"/>
  <c r="R1976" i="5"/>
  <c r="U1976" i="5" s="1"/>
  <c r="V1976" i="5" s="1"/>
  <c r="X1976" i="5" s="1"/>
  <c r="T1976" i="5"/>
  <c r="R1868" i="5"/>
  <c r="T1868" i="5"/>
  <c r="R1760" i="5"/>
  <c r="T1760" i="5"/>
  <c r="R1184" i="5"/>
  <c r="T1184" i="5"/>
  <c r="R1076" i="5"/>
  <c r="T1076" i="5"/>
  <c r="R968" i="5"/>
  <c r="U968" i="5" s="1"/>
  <c r="V968" i="5" s="1"/>
  <c r="X968" i="5" s="1"/>
  <c r="T968" i="5"/>
  <c r="R860" i="5"/>
  <c r="T860" i="5"/>
  <c r="T518" i="5"/>
  <c r="R518" i="5"/>
  <c r="U518" i="5" s="1"/>
  <c r="V518" i="5" s="1"/>
  <c r="X518" i="5" s="1"/>
  <c r="T410" i="5"/>
  <c r="R410" i="5"/>
  <c r="U410" i="5" s="1"/>
  <c r="V410" i="5" s="1"/>
  <c r="X410" i="5" s="1"/>
  <c r="R230" i="5"/>
  <c r="T230" i="5"/>
  <c r="T122" i="5"/>
  <c r="R122" i="5"/>
  <c r="U122" i="5" s="1"/>
  <c r="V122" i="5" s="1"/>
  <c r="X122" i="5" s="1"/>
  <c r="T2358" i="5"/>
  <c r="R2358" i="5"/>
  <c r="U2358" i="5" s="1"/>
  <c r="R2160" i="5"/>
  <c r="U2160" i="5" s="1"/>
  <c r="V2160" i="5" s="1"/>
  <c r="X2160" i="5" s="1"/>
  <c r="T2160" i="5"/>
  <c r="R2052" i="5"/>
  <c r="U2052" i="5" s="1"/>
  <c r="T2052" i="5"/>
  <c r="R1944" i="5"/>
  <c r="U1944" i="5" s="1"/>
  <c r="V1944" i="5" s="1"/>
  <c r="X1944" i="5" s="1"/>
  <c r="T1944" i="5"/>
  <c r="R1836" i="5"/>
  <c r="T1836" i="5"/>
  <c r="R1728" i="5"/>
  <c r="T1728" i="5"/>
  <c r="R1620" i="5"/>
  <c r="T1620" i="5"/>
  <c r="R756" i="5"/>
  <c r="U756" i="5" s="1"/>
  <c r="V756" i="5" s="1"/>
  <c r="X756" i="5" s="1"/>
  <c r="T756" i="5"/>
  <c r="R648" i="5"/>
  <c r="U648" i="5" s="1"/>
  <c r="T648" i="5"/>
  <c r="R540" i="5"/>
  <c r="U540" i="5" s="1"/>
  <c r="V540" i="5" s="1"/>
  <c r="X540" i="5" s="1"/>
  <c r="T540" i="5"/>
  <c r="R432" i="5"/>
  <c r="U432" i="5" s="1"/>
  <c r="T432" i="5"/>
  <c r="R845" i="5"/>
  <c r="T845" i="5"/>
  <c r="T719" i="5"/>
  <c r="R719" i="5"/>
  <c r="U719" i="5" s="1"/>
  <c r="V719" i="5" s="1"/>
  <c r="X719" i="5" s="1"/>
  <c r="R2392" i="5"/>
  <c r="U2392" i="5" s="1"/>
  <c r="V2392" i="5" s="1"/>
  <c r="X2392" i="5" s="1"/>
  <c r="T2392" i="5"/>
  <c r="R2284" i="5"/>
  <c r="U2284" i="5" s="1"/>
  <c r="V2284" i="5" s="1"/>
  <c r="X2284" i="5" s="1"/>
  <c r="T2284" i="5"/>
  <c r="R2176" i="5"/>
  <c r="U2176" i="5" s="1"/>
  <c r="V2176" i="5" s="1"/>
  <c r="X2176" i="5" s="1"/>
  <c r="T2176" i="5"/>
  <c r="R2068" i="5"/>
  <c r="U2068" i="5" s="1"/>
  <c r="V2068" i="5" s="1"/>
  <c r="X2068" i="5" s="1"/>
  <c r="T2068" i="5"/>
  <c r="R1960" i="5"/>
  <c r="U1960" i="5" s="1"/>
  <c r="V1960" i="5" s="1"/>
  <c r="X1960" i="5" s="1"/>
  <c r="T1960" i="5"/>
  <c r="R1852" i="5"/>
  <c r="U1852" i="5" s="1"/>
  <c r="V1852" i="5" s="1"/>
  <c r="X1852" i="5" s="1"/>
  <c r="T1852" i="5"/>
  <c r="R1744" i="5"/>
  <c r="T1744" i="5"/>
  <c r="R1492" i="5"/>
  <c r="T1492" i="5"/>
  <c r="R556" i="5"/>
  <c r="U556" i="5" s="1"/>
  <c r="T556" i="5"/>
  <c r="R448" i="5"/>
  <c r="T448" i="5"/>
  <c r="T250" i="5"/>
  <c r="R250" i="5"/>
  <c r="U250" i="5" s="1"/>
  <c r="V250" i="5" s="1"/>
  <c r="X250" i="5" s="1"/>
  <c r="T142" i="5"/>
  <c r="R142" i="5"/>
  <c r="T34" i="5"/>
  <c r="R34" i="5"/>
  <c r="U34" i="5" s="1"/>
  <c r="V34" i="5" s="1"/>
  <c r="X34" i="5" s="1"/>
  <c r="R2205" i="5"/>
  <c r="U2205" i="5" s="1"/>
  <c r="V2205" i="5" s="1"/>
  <c r="X2205" i="5" s="1"/>
  <c r="T2205" i="5"/>
  <c r="T1455" i="5"/>
  <c r="R1455" i="5"/>
  <c r="U1455" i="5" s="1"/>
  <c r="V1455" i="5" s="1"/>
  <c r="X1455" i="5" s="1"/>
  <c r="T1167" i="5"/>
  <c r="R1167" i="5"/>
  <c r="T1059" i="5"/>
  <c r="R1059" i="5"/>
  <c r="T951" i="5"/>
  <c r="R951" i="5"/>
  <c r="R2437" i="5"/>
  <c r="U2437" i="5" s="1"/>
  <c r="V2437" i="5" s="1"/>
  <c r="X2437" i="5" s="1"/>
  <c r="T2437" i="5"/>
  <c r="R1806" i="5"/>
  <c r="T1806" i="5"/>
  <c r="R2200" i="5"/>
  <c r="U2200" i="5" s="1"/>
  <c r="V2200" i="5" s="1"/>
  <c r="X2200" i="5" s="1"/>
  <c r="T2200" i="5"/>
  <c r="R2289" i="5"/>
  <c r="U2289" i="5" s="1"/>
  <c r="V2289" i="5" s="1"/>
  <c r="X2289" i="5" s="1"/>
  <c r="T2289" i="5"/>
  <c r="T1735" i="5"/>
  <c r="R1735" i="5"/>
  <c r="U1735" i="5" s="1"/>
  <c r="V1735" i="5" s="1"/>
  <c r="X1735" i="5" s="1"/>
  <c r="R313" i="5"/>
  <c r="T313" i="5"/>
  <c r="T2411" i="5"/>
  <c r="R2411" i="5"/>
  <c r="U2411" i="5" s="1"/>
  <c r="V2411" i="5" s="1"/>
  <c r="X2411" i="5" s="1"/>
  <c r="R2216" i="5"/>
  <c r="U2216" i="5" s="1"/>
  <c r="V2216" i="5" s="1"/>
  <c r="X2216" i="5" s="1"/>
  <c r="T2216" i="5"/>
  <c r="T770" i="5"/>
  <c r="R770" i="5"/>
  <c r="U770" i="5" s="1"/>
  <c r="V770" i="5" s="1"/>
  <c r="X770" i="5" s="1"/>
  <c r="R662" i="5"/>
  <c r="T662" i="5"/>
  <c r="T1675" i="5"/>
  <c r="R1675" i="5"/>
  <c r="U1675" i="5" s="1"/>
  <c r="V1675" i="5" s="1"/>
  <c r="X1675" i="5" s="1"/>
  <c r="T1387" i="5"/>
  <c r="R1387" i="5"/>
  <c r="T1279" i="5"/>
  <c r="R1279" i="5"/>
  <c r="T1171" i="5"/>
  <c r="R1171" i="5"/>
  <c r="T1063" i="5"/>
  <c r="R1063" i="5"/>
  <c r="U1063" i="5" s="1"/>
  <c r="V1063" i="5" s="1"/>
  <c r="X1063" i="5" s="1"/>
  <c r="T955" i="5"/>
  <c r="R955" i="5"/>
  <c r="T847" i="5"/>
  <c r="R847" i="5"/>
  <c r="U847" i="5" s="1"/>
  <c r="V847" i="5" s="1"/>
  <c r="X847" i="5" s="1"/>
  <c r="T739" i="5"/>
  <c r="R739" i="5"/>
  <c r="T631" i="5"/>
  <c r="R631" i="5"/>
  <c r="R1548" i="5"/>
  <c r="T1548" i="5"/>
  <c r="R1440" i="5"/>
  <c r="U1440" i="5" s="1"/>
  <c r="V1440" i="5" s="1"/>
  <c r="X1440" i="5" s="1"/>
  <c r="T1440" i="5"/>
  <c r="T1170" i="5"/>
  <c r="R1170" i="5"/>
  <c r="R1062" i="5"/>
  <c r="U1062" i="5" s="1"/>
  <c r="V1062" i="5" s="1"/>
  <c r="X1062" i="5" s="1"/>
  <c r="T1062" i="5"/>
  <c r="T954" i="5"/>
  <c r="R954" i="5"/>
  <c r="R360" i="5"/>
  <c r="U360" i="5" s="1"/>
  <c r="V360" i="5" s="1"/>
  <c r="X360" i="5" s="1"/>
  <c r="T360" i="5"/>
  <c r="T2195" i="5"/>
  <c r="R2195" i="5"/>
  <c r="U2195" i="5" s="1"/>
  <c r="V2195" i="5" s="1"/>
  <c r="X2195" i="5" s="1"/>
  <c r="T1631" i="5"/>
  <c r="R1631" i="5"/>
  <c r="T1523" i="5"/>
  <c r="R1523" i="5"/>
  <c r="R2393" i="5"/>
  <c r="U2393" i="5" s="1"/>
  <c r="T2393" i="5"/>
  <c r="R1293" i="5"/>
  <c r="T1293" i="5"/>
  <c r="T438" i="5"/>
  <c r="R438" i="5"/>
  <c r="T1047" i="5"/>
  <c r="R1047" i="5"/>
  <c r="T655" i="5"/>
  <c r="R655" i="5"/>
  <c r="U655" i="5" s="1"/>
  <c r="V655" i="5" s="1"/>
  <c r="X655" i="5" s="1"/>
  <c r="R1682" i="5"/>
  <c r="T1682" i="5"/>
  <c r="T1574" i="5"/>
  <c r="R1574" i="5"/>
  <c r="U1574" i="5" s="1"/>
  <c r="V1574" i="5" s="1"/>
  <c r="X1574" i="5" s="1"/>
  <c r="T1466" i="5"/>
  <c r="R1466" i="5"/>
  <c r="T2323" i="5"/>
  <c r="R2323" i="5"/>
  <c r="U2323" i="5" s="1"/>
  <c r="V2323" i="5" s="1"/>
  <c r="X2323" i="5" s="1"/>
  <c r="T2215" i="5"/>
  <c r="R2215" i="5"/>
  <c r="U2215" i="5" s="1"/>
  <c r="T2107" i="5"/>
  <c r="R2107" i="5"/>
  <c r="U2107" i="5" s="1"/>
  <c r="V2107" i="5" s="1"/>
  <c r="X2107" i="5" s="1"/>
  <c r="T1999" i="5"/>
  <c r="R1999" i="5"/>
  <c r="U1999" i="5" s="1"/>
  <c r="T1891" i="5"/>
  <c r="R1891" i="5"/>
  <c r="U1891" i="5" s="1"/>
  <c r="V1891" i="5" s="1"/>
  <c r="X1891" i="5" s="1"/>
  <c r="T1783" i="5"/>
  <c r="R1783" i="5"/>
  <c r="T1531" i="5"/>
  <c r="R1531" i="5"/>
  <c r="U1531" i="5" s="1"/>
  <c r="V1531" i="5" s="1"/>
  <c r="X1531" i="5" s="1"/>
  <c r="T595" i="5"/>
  <c r="R595" i="5"/>
  <c r="U595" i="5" s="1"/>
  <c r="V595" i="5" s="1"/>
  <c r="X595" i="5" s="1"/>
  <c r="T487" i="5"/>
  <c r="R487" i="5"/>
  <c r="T379" i="5"/>
  <c r="R379" i="5"/>
  <c r="T199" i="5"/>
  <c r="R199" i="5"/>
  <c r="U199" i="5" s="1"/>
  <c r="V199" i="5" s="1"/>
  <c r="X199" i="5" s="1"/>
  <c r="T91" i="5"/>
  <c r="R91" i="5"/>
  <c r="U91" i="5" s="1"/>
  <c r="R2352" i="5"/>
  <c r="U2352" i="5" s="1"/>
  <c r="T2352" i="5"/>
  <c r="R1404" i="5"/>
  <c r="T1404" i="5"/>
  <c r="R1296" i="5"/>
  <c r="T1296" i="5"/>
  <c r="T2315" i="5"/>
  <c r="R2315" i="5"/>
  <c r="U2315" i="5" s="1"/>
  <c r="V2315" i="5" s="1"/>
  <c r="X2315" i="5" s="1"/>
  <c r="T1343" i="5"/>
  <c r="R1343" i="5"/>
  <c r="T335" i="5"/>
  <c r="R335" i="5"/>
  <c r="U335" i="5" s="1"/>
  <c r="V335" i="5" s="1"/>
  <c r="X335" i="5" s="1"/>
  <c r="T2379" i="5"/>
  <c r="R2379" i="5"/>
  <c r="U2379" i="5" s="1"/>
  <c r="T351" i="5"/>
  <c r="R351" i="5"/>
  <c r="U351" i="5" s="1"/>
  <c r="T243" i="5"/>
  <c r="R243" i="5"/>
  <c r="U243" i="5" s="1"/>
  <c r="V243" i="5" s="1"/>
  <c r="X243" i="5" s="1"/>
  <c r="T135" i="5"/>
  <c r="R135" i="5"/>
  <c r="U135" i="5" s="1"/>
  <c r="T27" i="5"/>
  <c r="R27" i="5"/>
  <c r="U27" i="5" s="1"/>
  <c r="V27" i="5" s="1"/>
  <c r="X27" i="5" s="1"/>
  <c r="R2112" i="5"/>
  <c r="U2112" i="5" s="1"/>
  <c r="V2112" i="5" s="1"/>
  <c r="X2112" i="5" s="1"/>
  <c r="T2112" i="5"/>
  <c r="R1912" i="5"/>
  <c r="U1912" i="5" s="1"/>
  <c r="V1912" i="5" s="1"/>
  <c r="X1912" i="5" s="1"/>
  <c r="T1912" i="5"/>
  <c r="R2253" i="5"/>
  <c r="U2253" i="5" s="1"/>
  <c r="V2253" i="5" s="1"/>
  <c r="X2253" i="5" s="1"/>
  <c r="T2253" i="5"/>
  <c r="R1645" i="5"/>
  <c r="T1645" i="5"/>
  <c r="R1014" i="5"/>
  <c r="U1014" i="5" s="1"/>
  <c r="V1014" i="5" s="1"/>
  <c r="X1014" i="5" s="1"/>
  <c r="T1014" i="5"/>
  <c r="T1394" i="5"/>
  <c r="R1394" i="5"/>
  <c r="T1286" i="5"/>
  <c r="R1286" i="5"/>
  <c r="T354" i="5"/>
  <c r="R354" i="5"/>
  <c r="T246" i="5"/>
  <c r="R246" i="5"/>
  <c r="U246" i="5" s="1"/>
  <c r="V246" i="5" s="1"/>
  <c r="X246" i="5" s="1"/>
  <c r="T138" i="5"/>
  <c r="R138" i="5"/>
  <c r="U138" i="5" s="1"/>
  <c r="V138" i="5" s="1"/>
  <c r="X138" i="5" s="1"/>
  <c r="T30" i="5"/>
  <c r="R30" i="5"/>
  <c r="U30" i="5" s="1"/>
  <c r="V30" i="5" s="1"/>
  <c r="X30" i="5" s="1"/>
  <c r="R2117" i="5"/>
  <c r="U2117" i="5" s="1"/>
  <c r="V2117" i="5" s="1"/>
  <c r="X2117" i="5" s="1"/>
  <c r="T2117" i="5"/>
  <c r="R2009" i="5"/>
  <c r="U2009" i="5" s="1"/>
  <c r="V2009" i="5" s="1"/>
  <c r="X2009" i="5" s="1"/>
  <c r="T2009" i="5"/>
  <c r="R1901" i="5"/>
  <c r="U1901" i="5" s="1"/>
  <c r="V1901" i="5" s="1"/>
  <c r="X1901" i="5" s="1"/>
  <c r="T1901" i="5"/>
  <c r="R1793" i="5"/>
  <c r="T1793" i="5"/>
  <c r="R1217" i="5"/>
  <c r="U1217" i="5" s="1"/>
  <c r="V1217" i="5" s="1"/>
  <c r="X1217" i="5" s="1"/>
  <c r="T1217" i="5"/>
  <c r="R1109" i="5"/>
  <c r="T1109" i="5"/>
  <c r="R1001" i="5"/>
  <c r="U1001" i="5" s="1"/>
  <c r="V1001" i="5" s="1"/>
  <c r="X1001" i="5" s="1"/>
  <c r="T1001" i="5"/>
  <c r="R893" i="5"/>
  <c r="T893" i="5"/>
  <c r="T551" i="5"/>
  <c r="R551" i="5"/>
  <c r="T443" i="5"/>
  <c r="R443" i="5"/>
  <c r="U443" i="5" s="1"/>
  <c r="V443" i="5" s="1"/>
  <c r="X443" i="5" s="1"/>
  <c r="R281" i="5"/>
  <c r="U281" i="5" s="1"/>
  <c r="T281" i="5"/>
  <c r="R173" i="5"/>
  <c r="T173" i="5"/>
  <c r="R65" i="5"/>
  <c r="U65" i="5" s="1"/>
  <c r="T65" i="5"/>
  <c r="R1684" i="5"/>
  <c r="T1684" i="5"/>
  <c r="R1396" i="5"/>
  <c r="U1396" i="5" s="1"/>
  <c r="V1396" i="5" s="1"/>
  <c r="X1396" i="5" s="1"/>
  <c r="T1396" i="5"/>
  <c r="R1288" i="5"/>
  <c r="U1288" i="5" s="1"/>
  <c r="V1288" i="5" s="1"/>
  <c r="X1288" i="5" s="1"/>
  <c r="T1288" i="5"/>
  <c r="R1180" i="5"/>
  <c r="U1180" i="5" s="1"/>
  <c r="V1180" i="5" s="1"/>
  <c r="X1180" i="5" s="1"/>
  <c r="T1180" i="5"/>
  <c r="R1072" i="5"/>
  <c r="T1072" i="5"/>
  <c r="R964" i="5"/>
  <c r="U964" i="5" s="1"/>
  <c r="V964" i="5" s="1"/>
  <c r="X964" i="5" s="1"/>
  <c r="T964" i="5"/>
  <c r="R856" i="5"/>
  <c r="U856" i="5" s="1"/>
  <c r="V856" i="5" s="1"/>
  <c r="X856" i="5" s="1"/>
  <c r="T856" i="5"/>
  <c r="R748" i="5"/>
  <c r="U748" i="5" s="1"/>
  <c r="V748" i="5" s="1"/>
  <c r="X748" i="5" s="1"/>
  <c r="T748" i="5"/>
  <c r="R640" i="5"/>
  <c r="U640" i="5" s="1"/>
  <c r="V640" i="5" s="1"/>
  <c r="X640" i="5" s="1"/>
  <c r="T640" i="5"/>
  <c r="R280" i="5"/>
  <c r="T280" i="5"/>
  <c r="R2097" i="5"/>
  <c r="U2097" i="5" s="1"/>
  <c r="T2097" i="5"/>
  <c r="R1989" i="5"/>
  <c r="U1989" i="5" s="1"/>
  <c r="T1989" i="5"/>
  <c r="R1881" i="5"/>
  <c r="U1881" i="5" s="1"/>
  <c r="T1881" i="5"/>
  <c r="R1773" i="5"/>
  <c r="T1773" i="5"/>
  <c r="R1665" i="5"/>
  <c r="T1665" i="5"/>
  <c r="R1557" i="5"/>
  <c r="U1557" i="5" s="1"/>
  <c r="T1557" i="5"/>
  <c r="T711" i="5"/>
  <c r="R711" i="5"/>
  <c r="T603" i="5"/>
  <c r="R603" i="5"/>
  <c r="T495" i="5"/>
  <c r="R495" i="5"/>
  <c r="U495" i="5" s="1"/>
  <c r="V495" i="5" s="1"/>
  <c r="X495" i="5" s="1"/>
  <c r="T387" i="5"/>
  <c r="R387" i="5"/>
  <c r="T2094" i="5"/>
  <c r="R2094" i="5"/>
  <c r="U2094" i="5" s="1"/>
  <c r="V2094" i="5" s="1"/>
  <c r="X2094" i="5" s="1"/>
  <c r="T2254" i="5"/>
  <c r="R2254" i="5"/>
  <c r="U2254" i="5" s="1"/>
  <c r="R76" i="5"/>
  <c r="U76" i="5" s="1"/>
  <c r="V76" i="5" s="1"/>
  <c r="X76" i="5" s="1"/>
  <c r="T76" i="5"/>
  <c r="R1393" i="5"/>
  <c r="T1393" i="5"/>
  <c r="T1727" i="5"/>
  <c r="R1727" i="5"/>
  <c r="U1727" i="5" s="1"/>
  <c r="R2282" i="5"/>
  <c r="U2282" i="5" s="1"/>
  <c r="V2282" i="5" s="1"/>
  <c r="X2282" i="5" s="1"/>
  <c r="T2282" i="5"/>
  <c r="T2150" i="5"/>
  <c r="R2150" i="5"/>
  <c r="U2150" i="5" s="1"/>
  <c r="T2042" i="5"/>
  <c r="R2042" i="5"/>
  <c r="U2042" i="5" s="1"/>
  <c r="V2042" i="5" s="1"/>
  <c r="X2042" i="5" s="1"/>
  <c r="T1934" i="5"/>
  <c r="R1934" i="5"/>
  <c r="U1934" i="5" s="1"/>
  <c r="V1934" i="5" s="1"/>
  <c r="X1934" i="5" s="1"/>
  <c r="T1826" i="5"/>
  <c r="R1826" i="5"/>
  <c r="T1250" i="5"/>
  <c r="R1250" i="5"/>
  <c r="T1142" i="5"/>
  <c r="R1142" i="5"/>
  <c r="T1034" i="5"/>
  <c r="R1034" i="5"/>
  <c r="R926" i="5"/>
  <c r="U926" i="5" s="1"/>
  <c r="V926" i="5" s="1"/>
  <c r="X926" i="5" s="1"/>
  <c r="T926" i="5"/>
  <c r="T566" i="5"/>
  <c r="R566" i="5"/>
  <c r="T458" i="5"/>
  <c r="R458" i="5"/>
  <c r="R296" i="5"/>
  <c r="T296" i="5"/>
  <c r="R188" i="5"/>
  <c r="U188" i="5" s="1"/>
  <c r="T188" i="5"/>
  <c r="R80" i="5"/>
  <c r="T80" i="5"/>
  <c r="T2382" i="5"/>
  <c r="R2382" i="5"/>
  <c r="U2382" i="5" s="1"/>
  <c r="R2172" i="5"/>
  <c r="U2172" i="5" s="1"/>
  <c r="V2172" i="5" s="1"/>
  <c r="X2172" i="5" s="1"/>
  <c r="T2172" i="5"/>
  <c r="R2064" i="5"/>
  <c r="U2064" i="5" s="1"/>
  <c r="V2064" i="5" s="1"/>
  <c r="X2064" i="5" s="1"/>
  <c r="T2064" i="5"/>
  <c r="R1956" i="5"/>
  <c r="U1956" i="5" s="1"/>
  <c r="T1956" i="5"/>
  <c r="R1848" i="5"/>
  <c r="T1848" i="5"/>
  <c r="R1740" i="5"/>
  <c r="U1740" i="5" s="1"/>
  <c r="V1740" i="5" s="1"/>
  <c r="X1740" i="5" s="1"/>
  <c r="T1740" i="5"/>
  <c r="R1632" i="5"/>
  <c r="T1632" i="5"/>
  <c r="R768" i="5"/>
  <c r="T768" i="5"/>
  <c r="R660" i="5"/>
  <c r="U660" i="5" s="1"/>
  <c r="T660" i="5"/>
  <c r="R552" i="5"/>
  <c r="U552" i="5" s="1"/>
  <c r="V552" i="5" s="1"/>
  <c r="X552" i="5" s="1"/>
  <c r="T552" i="5"/>
  <c r="R444" i="5"/>
  <c r="U444" i="5" s="1"/>
  <c r="V444" i="5" s="1"/>
  <c r="X444" i="5" s="1"/>
  <c r="T444" i="5"/>
  <c r="R2309" i="5"/>
  <c r="U2309" i="5" s="1"/>
  <c r="V2309" i="5" s="1"/>
  <c r="X2309" i="5" s="1"/>
  <c r="T2309" i="5"/>
  <c r="T839" i="5"/>
  <c r="R839" i="5"/>
  <c r="T731" i="5"/>
  <c r="R731" i="5"/>
  <c r="U731" i="5" s="1"/>
  <c r="T623" i="5"/>
  <c r="R623" i="5"/>
  <c r="U623" i="5" s="1"/>
  <c r="V623" i="5" s="1"/>
  <c r="X623" i="5" s="1"/>
  <c r="T2314" i="5"/>
  <c r="R2314" i="5"/>
  <c r="U2314" i="5" s="1"/>
  <c r="V2314" i="5" s="1"/>
  <c r="X2314" i="5" s="1"/>
  <c r="R2206" i="5"/>
  <c r="U2206" i="5" s="1"/>
  <c r="V2206" i="5" s="1"/>
  <c r="X2206" i="5" s="1"/>
  <c r="T2206" i="5"/>
  <c r="R2098" i="5"/>
  <c r="U2098" i="5" s="1"/>
  <c r="V2098" i="5" s="1"/>
  <c r="X2098" i="5" s="1"/>
  <c r="T2098" i="5"/>
  <c r="R1990" i="5"/>
  <c r="U1990" i="5" s="1"/>
  <c r="V1990" i="5" s="1"/>
  <c r="X1990" i="5" s="1"/>
  <c r="T1990" i="5"/>
  <c r="R1882" i="5"/>
  <c r="U1882" i="5" s="1"/>
  <c r="V1882" i="5" s="1"/>
  <c r="X1882" i="5" s="1"/>
  <c r="T1882" i="5"/>
  <c r="T1774" i="5"/>
  <c r="R1774" i="5"/>
  <c r="T1522" i="5"/>
  <c r="R1522" i="5"/>
  <c r="T586" i="5"/>
  <c r="R586" i="5"/>
  <c r="U586" i="5" s="1"/>
  <c r="V586" i="5" s="1"/>
  <c r="X586" i="5" s="1"/>
  <c r="T478" i="5"/>
  <c r="R478" i="5"/>
  <c r="T370" i="5"/>
  <c r="R370" i="5"/>
  <c r="R172" i="5"/>
  <c r="T172" i="5"/>
  <c r="R64" i="5"/>
  <c r="T64" i="5"/>
  <c r="R2265" i="5"/>
  <c r="U2265" i="5" s="1"/>
  <c r="V2265" i="5" s="1"/>
  <c r="X2265" i="5" s="1"/>
  <c r="T2265" i="5"/>
  <c r="R1485" i="5"/>
  <c r="T1485" i="5"/>
  <c r="T1215" i="5"/>
  <c r="R1215" i="5"/>
  <c r="U1215" i="5" s="1"/>
  <c r="V1215" i="5" s="1"/>
  <c r="X1215" i="5" s="1"/>
  <c r="T1107" i="5"/>
  <c r="R1107" i="5"/>
  <c r="U1107" i="5" s="1"/>
  <c r="T999" i="5"/>
  <c r="R999" i="5"/>
  <c r="T891" i="5"/>
  <c r="R891" i="5"/>
  <c r="T2298" i="5"/>
  <c r="R2298" i="5"/>
  <c r="U2298" i="5" s="1"/>
  <c r="V2298" i="5" s="1"/>
  <c r="X2298" i="5" s="1"/>
  <c r="T546" i="5"/>
  <c r="R546" i="5"/>
  <c r="T2182" i="5"/>
  <c r="R2182" i="5"/>
  <c r="U2182" i="5" s="1"/>
  <c r="V2182" i="5" s="1"/>
  <c r="X2182" i="5" s="1"/>
  <c r="T238" i="5"/>
  <c r="R238" i="5"/>
  <c r="U238" i="5" s="1"/>
  <c r="V238" i="5" s="1"/>
  <c r="X238" i="5" s="1"/>
  <c r="R993" i="5"/>
  <c r="U993" i="5" s="1"/>
  <c r="T993" i="5"/>
  <c r="T799" i="5"/>
  <c r="R799" i="5"/>
  <c r="U799" i="5" s="1"/>
  <c r="R2396" i="5"/>
  <c r="U2396" i="5" s="1"/>
  <c r="T2396" i="5"/>
  <c r="R800" i="5"/>
  <c r="U800" i="5" s="1"/>
  <c r="T800" i="5"/>
  <c r="R692" i="5"/>
  <c r="T692" i="5"/>
  <c r="T1723" i="5"/>
  <c r="R1723" i="5"/>
  <c r="U1723" i="5" s="1"/>
  <c r="V1723" i="5" s="1"/>
  <c r="X1723" i="5" s="1"/>
  <c r="T1615" i="5"/>
  <c r="R1615" i="5"/>
  <c r="U1615" i="5" s="1"/>
  <c r="V1615" i="5" s="1"/>
  <c r="X1615" i="5" s="1"/>
  <c r="T1327" i="5"/>
  <c r="R1327" i="5"/>
  <c r="U1327" i="5" s="1"/>
  <c r="T1219" i="5"/>
  <c r="R1219" i="5"/>
  <c r="U1219" i="5" s="1"/>
  <c r="V1219" i="5" s="1"/>
  <c r="X1219" i="5" s="1"/>
  <c r="T1111" i="5"/>
  <c r="R1111" i="5"/>
  <c r="T1003" i="5"/>
  <c r="R1003" i="5"/>
  <c r="T895" i="5"/>
  <c r="R895" i="5"/>
  <c r="T787" i="5"/>
  <c r="R787" i="5"/>
  <c r="U787" i="5" s="1"/>
  <c r="V787" i="5" s="1"/>
  <c r="X787" i="5" s="1"/>
  <c r="T679" i="5"/>
  <c r="R679" i="5"/>
  <c r="U679" i="5" s="1"/>
  <c r="V679" i="5" s="1"/>
  <c r="X679" i="5" s="1"/>
  <c r="T319" i="5"/>
  <c r="R319" i="5"/>
  <c r="R1524" i="5"/>
  <c r="U1524" i="5" s="1"/>
  <c r="T1524" i="5"/>
  <c r="R1236" i="5"/>
  <c r="T1236" i="5"/>
  <c r="R1128" i="5"/>
  <c r="U1128" i="5" s="1"/>
  <c r="T1128" i="5"/>
  <c r="R1020" i="5"/>
  <c r="U1020" i="5" s="1"/>
  <c r="V1020" i="5" s="1"/>
  <c r="X1020" i="5" s="1"/>
  <c r="T1020" i="5"/>
  <c r="R912" i="5"/>
  <c r="U912" i="5" s="1"/>
  <c r="V912" i="5" s="1"/>
  <c r="X912" i="5" s="1"/>
  <c r="T912" i="5"/>
  <c r="R1733" i="5"/>
  <c r="U1733" i="5" s="1"/>
  <c r="V1733" i="5" s="1"/>
  <c r="X1733" i="5" s="1"/>
  <c r="T1733" i="5"/>
  <c r="R1625" i="5"/>
  <c r="T1625" i="5"/>
  <c r="R1517" i="5"/>
  <c r="U1517" i="5" s="1"/>
  <c r="V1517" i="5" s="1"/>
  <c r="X1517" i="5" s="1"/>
  <c r="T1517" i="5"/>
  <c r="R1432" i="5"/>
  <c r="U1432" i="5" s="1"/>
  <c r="T1432" i="5"/>
  <c r="T1395" i="5"/>
  <c r="R1395" i="5"/>
  <c r="U1395" i="5" s="1"/>
  <c r="V1395" i="5" s="1"/>
  <c r="X1395" i="5" s="1"/>
  <c r="T1287" i="5"/>
  <c r="R1287" i="5"/>
  <c r="U1287" i="5" s="1"/>
  <c r="V1287" i="5" s="1"/>
  <c r="X1287" i="5" s="1"/>
  <c r="R381" i="5"/>
  <c r="T381" i="5"/>
  <c r="T707" i="5"/>
  <c r="R707" i="5"/>
  <c r="U707" i="5" s="1"/>
  <c r="V707" i="5" s="1"/>
  <c r="X707" i="5" s="1"/>
  <c r="R1209" i="5"/>
  <c r="T1209" i="5"/>
  <c r="Y2412" i="5"/>
  <c r="AA2412" i="5" s="1"/>
  <c r="AE2412" i="5" s="1"/>
  <c r="Z2412" i="5"/>
  <c r="AB2412" i="5" s="1"/>
  <c r="R1640" i="5"/>
  <c r="T1640" i="5"/>
  <c r="R1532" i="5"/>
  <c r="T1532" i="5"/>
  <c r="T2427" i="5"/>
  <c r="R2427" i="5"/>
  <c r="U2427" i="5" s="1"/>
  <c r="T2299" i="5"/>
  <c r="R2299" i="5"/>
  <c r="U2299" i="5" s="1"/>
  <c r="V2299" i="5" s="1"/>
  <c r="X2299" i="5" s="1"/>
  <c r="T2191" i="5"/>
  <c r="R2191" i="5"/>
  <c r="U2191" i="5" s="1"/>
  <c r="V2191" i="5" s="1"/>
  <c r="X2191" i="5" s="1"/>
  <c r="T2083" i="5"/>
  <c r="R2083" i="5"/>
  <c r="U2083" i="5" s="1"/>
  <c r="V2083" i="5" s="1"/>
  <c r="X2083" i="5" s="1"/>
  <c r="T1975" i="5"/>
  <c r="R1975" i="5"/>
  <c r="U1975" i="5" s="1"/>
  <c r="V1975" i="5" s="1"/>
  <c r="X1975" i="5" s="1"/>
  <c r="T1867" i="5"/>
  <c r="R1867" i="5"/>
  <c r="U1867" i="5" s="1"/>
  <c r="V1867" i="5" s="1"/>
  <c r="X1867" i="5" s="1"/>
  <c r="T1759" i="5"/>
  <c r="R1759" i="5"/>
  <c r="U1759" i="5" s="1"/>
  <c r="V1759" i="5" s="1"/>
  <c r="X1759" i="5" s="1"/>
  <c r="T1507" i="5"/>
  <c r="R1507" i="5"/>
  <c r="T571" i="5"/>
  <c r="R571" i="5"/>
  <c r="T463" i="5"/>
  <c r="R463" i="5"/>
  <c r="U463" i="5" s="1"/>
  <c r="V463" i="5" s="1"/>
  <c r="X463" i="5" s="1"/>
  <c r="R265" i="5"/>
  <c r="T265" i="5"/>
  <c r="R157" i="5"/>
  <c r="U157" i="5" s="1"/>
  <c r="T157" i="5"/>
  <c r="R49" i="5"/>
  <c r="U49" i="5" s="1"/>
  <c r="T49" i="5"/>
  <c r="R2268" i="5"/>
  <c r="U2268" i="5" s="1"/>
  <c r="T2268" i="5"/>
  <c r="R1380" i="5"/>
  <c r="T1380" i="5"/>
  <c r="R1272" i="5"/>
  <c r="T1272" i="5"/>
  <c r="R1409" i="5"/>
  <c r="T1409" i="5"/>
  <c r="R1301" i="5"/>
  <c r="T1301" i="5"/>
  <c r="T2331" i="5"/>
  <c r="R2331" i="5"/>
  <c r="U2331" i="5" s="1"/>
  <c r="T327" i="5"/>
  <c r="R327" i="5"/>
  <c r="U327" i="5" s="1"/>
  <c r="T219" i="5"/>
  <c r="R219" i="5"/>
  <c r="U219" i="5" s="1"/>
  <c r="V219" i="5" s="1"/>
  <c r="X219" i="5" s="1"/>
  <c r="T111" i="5"/>
  <c r="R111" i="5"/>
  <c r="U111" i="5" s="1"/>
  <c r="R2417" i="5"/>
  <c r="U2417" i="5" s="1"/>
  <c r="T2417" i="5"/>
  <c r="R2148" i="5"/>
  <c r="U2148" i="5" s="1"/>
  <c r="V2148" i="5" s="1"/>
  <c r="X2148" i="5" s="1"/>
  <c r="T2148" i="5"/>
  <c r="R402" i="5"/>
  <c r="T402" i="5"/>
  <c r="R1840" i="5"/>
  <c r="U1840" i="5" s="1"/>
  <c r="V1840" i="5" s="1"/>
  <c r="X1840" i="5" s="1"/>
  <c r="T1840" i="5"/>
  <c r="R1461" i="5"/>
  <c r="T1461" i="5"/>
  <c r="R1033" i="5"/>
  <c r="U1033" i="5" s="1"/>
  <c r="V1033" i="5" s="1"/>
  <c r="X1033" i="5" s="1"/>
  <c r="T1033" i="5"/>
  <c r="R1673" i="5"/>
  <c r="T1673" i="5"/>
  <c r="R2228" i="5"/>
  <c r="U2228" i="5" s="1"/>
  <c r="V2228" i="5" s="1"/>
  <c r="X2228" i="5" s="1"/>
  <c r="T2228" i="5"/>
  <c r="R1352" i="5"/>
  <c r="T1352" i="5"/>
  <c r="T326" i="5"/>
  <c r="R326" i="5"/>
  <c r="R348" i="5"/>
  <c r="U348" i="5" s="1"/>
  <c r="V348" i="5" s="1"/>
  <c r="X348" i="5" s="1"/>
  <c r="T348" i="5"/>
  <c r="R240" i="5"/>
  <c r="U240" i="5" s="1"/>
  <c r="V240" i="5" s="1"/>
  <c r="X240" i="5" s="1"/>
  <c r="T240" i="5"/>
  <c r="R132" i="5"/>
  <c r="T132" i="5"/>
  <c r="R24" i="5"/>
  <c r="U24" i="5" s="1"/>
  <c r="V24" i="5" s="1"/>
  <c r="X24" i="5" s="1"/>
  <c r="T24" i="5"/>
  <c r="T2255" i="5"/>
  <c r="R2255" i="5"/>
  <c r="U2255" i="5" s="1"/>
  <c r="V2255" i="5" s="1"/>
  <c r="X2255" i="5" s="1"/>
  <c r="R2129" i="5"/>
  <c r="U2129" i="5" s="1"/>
  <c r="V2129" i="5" s="1"/>
  <c r="X2129" i="5" s="1"/>
  <c r="T2129" i="5"/>
  <c r="R2021" i="5"/>
  <c r="U2021" i="5" s="1"/>
  <c r="V2021" i="5" s="1"/>
  <c r="X2021" i="5" s="1"/>
  <c r="T2021" i="5"/>
  <c r="R1913" i="5"/>
  <c r="U1913" i="5" s="1"/>
  <c r="T1913" i="5"/>
  <c r="R1805" i="5"/>
  <c r="T1805" i="5"/>
  <c r="R1229" i="5"/>
  <c r="U1229" i="5" s="1"/>
  <c r="V1229" i="5" s="1"/>
  <c r="X1229" i="5" s="1"/>
  <c r="T1229" i="5"/>
  <c r="R1121" i="5"/>
  <c r="T1121" i="5"/>
  <c r="R1013" i="5"/>
  <c r="U1013" i="5" s="1"/>
  <c r="V1013" i="5" s="1"/>
  <c r="X1013" i="5" s="1"/>
  <c r="T1013" i="5"/>
  <c r="R905" i="5"/>
  <c r="U905" i="5" s="1"/>
  <c r="V905" i="5" s="1"/>
  <c r="X905" i="5" s="1"/>
  <c r="T905" i="5"/>
  <c r="R545" i="5"/>
  <c r="U545" i="5" s="1"/>
  <c r="T545" i="5"/>
  <c r="R437" i="5"/>
  <c r="T437" i="5"/>
  <c r="T275" i="5"/>
  <c r="R275" i="5"/>
  <c r="U275" i="5" s="1"/>
  <c r="V275" i="5" s="1"/>
  <c r="X275" i="5" s="1"/>
  <c r="T167" i="5"/>
  <c r="R167" i="5"/>
  <c r="T59" i="5"/>
  <c r="R59" i="5"/>
  <c r="U59" i="5" s="1"/>
  <c r="V59" i="5" s="1"/>
  <c r="X59" i="5" s="1"/>
  <c r="T1678" i="5"/>
  <c r="R1678" i="5"/>
  <c r="T1390" i="5"/>
  <c r="R1390" i="5"/>
  <c r="T1282" i="5"/>
  <c r="R1282" i="5"/>
  <c r="U1282" i="5" s="1"/>
  <c r="V1282" i="5" s="1"/>
  <c r="X1282" i="5" s="1"/>
  <c r="T1174" i="5"/>
  <c r="R1174" i="5"/>
  <c r="U1174" i="5" s="1"/>
  <c r="V1174" i="5" s="1"/>
  <c r="X1174" i="5" s="1"/>
  <c r="T1066" i="5"/>
  <c r="R1066" i="5"/>
  <c r="U1066" i="5" s="1"/>
  <c r="V1066" i="5" s="1"/>
  <c r="X1066" i="5" s="1"/>
  <c r="T958" i="5"/>
  <c r="R958" i="5"/>
  <c r="U958" i="5" s="1"/>
  <c r="T850" i="5"/>
  <c r="R850" i="5"/>
  <c r="U850" i="5" s="1"/>
  <c r="V850" i="5" s="1"/>
  <c r="X850" i="5" s="1"/>
  <c r="T742" i="5"/>
  <c r="R742" i="5"/>
  <c r="U742" i="5" s="1"/>
  <c r="T634" i="5"/>
  <c r="R634" i="5"/>
  <c r="T2163" i="5"/>
  <c r="R2163" i="5"/>
  <c r="U2163" i="5" s="1"/>
  <c r="V2163" i="5" s="1"/>
  <c r="X2163" i="5" s="1"/>
  <c r="T2055" i="5"/>
  <c r="R2055" i="5"/>
  <c r="U2055" i="5" s="1"/>
  <c r="T1947" i="5"/>
  <c r="R1947" i="5"/>
  <c r="U1947" i="5" s="1"/>
  <c r="T1839" i="5"/>
  <c r="R1839" i="5"/>
  <c r="T1731" i="5"/>
  <c r="R1731" i="5"/>
  <c r="U1731" i="5" s="1"/>
  <c r="V1731" i="5" s="1"/>
  <c r="X1731" i="5" s="1"/>
  <c r="T1623" i="5"/>
  <c r="R1623" i="5"/>
  <c r="T759" i="5"/>
  <c r="R759" i="5"/>
  <c r="T651" i="5"/>
  <c r="R651" i="5"/>
  <c r="T543" i="5"/>
  <c r="R543" i="5"/>
  <c r="U543" i="5" s="1"/>
  <c r="V543" i="5" s="1"/>
  <c r="X543" i="5" s="1"/>
  <c r="R956" i="5"/>
  <c r="U956" i="5" s="1"/>
  <c r="V956" i="5" s="1"/>
  <c r="X956" i="5" s="1"/>
  <c r="T956" i="5"/>
  <c r="R420" i="5"/>
  <c r="T420" i="5"/>
  <c r="R1516" i="5"/>
  <c r="U1516" i="5" s="1"/>
  <c r="T1516" i="5"/>
  <c r="R1137" i="5"/>
  <c r="T1137" i="5"/>
  <c r="R961" i="5"/>
  <c r="U961" i="5" s="1"/>
  <c r="T961" i="5"/>
  <c r="T1619" i="5"/>
  <c r="R1619" i="5"/>
  <c r="R356" i="5"/>
  <c r="T356" i="5"/>
  <c r="R1097" i="5"/>
  <c r="U1097" i="5" s="1"/>
  <c r="V1097" i="5" s="1"/>
  <c r="X1097" i="5" s="1"/>
  <c r="T1097" i="5"/>
  <c r="R1276" i="5"/>
  <c r="T1276" i="5"/>
  <c r="T1743" i="5"/>
  <c r="R1743" i="5"/>
  <c r="T1627" i="5"/>
  <c r="R1627" i="5"/>
  <c r="U1627" i="5" s="1"/>
  <c r="V1627" i="5" s="1"/>
  <c r="X1627" i="5" s="1"/>
  <c r="T554" i="5"/>
  <c r="R554" i="5"/>
  <c r="U554" i="5" s="1"/>
  <c r="V554" i="5" s="1"/>
  <c r="X554" i="5" s="1"/>
  <c r="R1764" i="5"/>
  <c r="T1764" i="5"/>
  <c r="R2320" i="5"/>
  <c r="U2320" i="5" s="1"/>
  <c r="V2320" i="5" s="1"/>
  <c r="X2320" i="5" s="1"/>
  <c r="T2320" i="5"/>
  <c r="R376" i="5"/>
  <c r="U376" i="5" s="1"/>
  <c r="V376" i="5" s="1"/>
  <c r="X376" i="5" s="1"/>
  <c r="T376" i="5"/>
  <c r="R508" i="5"/>
  <c r="U508" i="5" s="1"/>
  <c r="V508" i="5" s="1"/>
  <c r="X508" i="5" s="1"/>
  <c r="T508" i="5"/>
  <c r="T1207" i="5"/>
  <c r="R1207" i="5"/>
  <c r="U1207" i="5" s="1"/>
  <c r="V1207" i="5" s="1"/>
  <c r="X1207" i="5" s="1"/>
  <c r="T882" i="5"/>
  <c r="R882" i="5"/>
  <c r="R1069" i="5"/>
  <c r="U1069" i="5" s="1"/>
  <c r="V1069" i="5" s="1"/>
  <c r="X1069" i="5" s="1"/>
  <c r="T1069" i="5"/>
  <c r="T1819" i="5"/>
  <c r="R1819" i="5"/>
  <c r="R1332" i="5"/>
  <c r="T1332" i="5"/>
  <c r="R689" i="5"/>
  <c r="U689" i="5" s="1"/>
  <c r="V689" i="5" s="1"/>
  <c r="X689" i="5" s="1"/>
  <c r="T689" i="5"/>
  <c r="T174" i="5"/>
  <c r="R174" i="5"/>
  <c r="R1037" i="5"/>
  <c r="U1037" i="5" s="1"/>
  <c r="T1037" i="5"/>
  <c r="R1720" i="5"/>
  <c r="U1720" i="5" s="1"/>
  <c r="V1720" i="5" s="1"/>
  <c r="X1720" i="5" s="1"/>
  <c r="T1720" i="5"/>
  <c r="R784" i="5"/>
  <c r="T784" i="5"/>
  <c r="T747" i="5"/>
  <c r="R747" i="5"/>
  <c r="T2186" i="5"/>
  <c r="R2186" i="5"/>
  <c r="U2186" i="5" s="1"/>
  <c r="V2186" i="5" s="1"/>
  <c r="X2186" i="5" s="1"/>
  <c r="T494" i="5"/>
  <c r="R494" i="5"/>
  <c r="U494" i="5" s="1"/>
  <c r="V494" i="5" s="1"/>
  <c r="X494" i="5" s="1"/>
  <c r="R1668" i="5"/>
  <c r="T1668" i="5"/>
  <c r="R2350" i="5"/>
  <c r="U2350" i="5" s="1"/>
  <c r="T2350" i="5"/>
  <c r="R208" i="5"/>
  <c r="U208" i="5" s="1"/>
  <c r="V208" i="5" s="1"/>
  <c r="X208" i="5" s="1"/>
  <c r="T208" i="5"/>
  <c r="T435" i="5"/>
  <c r="R435" i="5"/>
  <c r="U435" i="5" s="1"/>
  <c r="R728" i="5"/>
  <c r="U728" i="5" s="1"/>
  <c r="T728" i="5"/>
  <c r="T715" i="5"/>
  <c r="R715" i="5"/>
  <c r="T1431" i="5"/>
  <c r="R1431" i="5"/>
  <c r="U1431" i="5" s="1"/>
  <c r="V1431" i="5" s="1"/>
  <c r="X1431" i="5" s="1"/>
  <c r="R1676" i="5"/>
  <c r="U1676" i="5" s="1"/>
  <c r="V1676" i="5" s="1"/>
  <c r="X1676" i="5" s="1"/>
  <c r="T1676" i="5"/>
  <c r="T1543" i="5"/>
  <c r="R1543" i="5"/>
  <c r="U1543" i="5" s="1"/>
  <c r="V1543" i="5" s="1"/>
  <c r="X1543" i="5" s="1"/>
  <c r="T311" i="5"/>
  <c r="R311" i="5"/>
  <c r="U311" i="5" s="1"/>
  <c r="V311" i="5" s="1"/>
  <c r="X311" i="5" s="1"/>
  <c r="T1086" i="5"/>
  <c r="R1086" i="5"/>
  <c r="U1086" i="5" s="1"/>
  <c r="V1086" i="5" s="1"/>
  <c r="X1086" i="5" s="1"/>
  <c r="R60" i="5"/>
  <c r="T60" i="5"/>
  <c r="R581" i="5"/>
  <c r="U581" i="5" s="1"/>
  <c r="V581" i="5" s="1"/>
  <c r="X581" i="5" s="1"/>
  <c r="T581" i="5"/>
  <c r="R1102" i="5"/>
  <c r="U1102" i="5" s="1"/>
  <c r="V1102" i="5" s="1"/>
  <c r="X1102" i="5" s="1"/>
  <c r="T1102" i="5"/>
  <c r="T2091" i="5"/>
  <c r="R2091" i="5"/>
  <c r="U2091" i="5" s="1"/>
  <c r="T1659" i="5"/>
  <c r="R1659" i="5"/>
  <c r="U1659" i="5" s="1"/>
  <c r="V1659" i="5" s="1"/>
  <c r="X1659" i="5" s="1"/>
  <c r="T1122" i="5"/>
  <c r="R1122" i="5"/>
  <c r="AO13" i="5"/>
  <c r="AF11" i="5"/>
  <c r="AO11" i="5"/>
  <c r="R2246" i="5"/>
  <c r="U2246" i="5" s="1"/>
  <c r="V2246" i="5" s="1"/>
  <c r="X2246" i="5" s="1"/>
  <c r="T2246" i="5"/>
  <c r="T1670" i="5"/>
  <c r="R1670" i="5"/>
  <c r="T1562" i="5"/>
  <c r="R1562" i="5"/>
  <c r="U1562" i="5" s="1"/>
  <c r="V1562" i="5" s="1"/>
  <c r="X1562" i="5" s="1"/>
  <c r="T1454" i="5"/>
  <c r="R1454" i="5"/>
  <c r="R2293" i="5"/>
  <c r="U2293" i="5" s="1"/>
  <c r="V2293" i="5" s="1"/>
  <c r="X2293" i="5" s="1"/>
  <c r="T2293" i="5"/>
  <c r="R2185" i="5"/>
  <c r="U2185" i="5" s="1"/>
  <c r="V2185" i="5" s="1"/>
  <c r="X2185" i="5" s="1"/>
  <c r="T2185" i="5"/>
  <c r="R2077" i="5"/>
  <c r="U2077" i="5" s="1"/>
  <c r="V2077" i="5" s="1"/>
  <c r="X2077" i="5" s="1"/>
  <c r="T2077" i="5"/>
  <c r="R1969" i="5"/>
  <c r="U1969" i="5" s="1"/>
  <c r="V1969" i="5" s="1"/>
  <c r="X1969" i="5" s="1"/>
  <c r="T1969" i="5"/>
  <c r="R1861" i="5"/>
  <c r="U1861" i="5" s="1"/>
  <c r="V1861" i="5" s="1"/>
  <c r="X1861" i="5" s="1"/>
  <c r="T1861" i="5"/>
  <c r="R1753" i="5"/>
  <c r="U1753" i="5" s="1"/>
  <c r="V1753" i="5" s="1"/>
  <c r="X1753" i="5" s="1"/>
  <c r="T1753" i="5"/>
  <c r="R1501" i="5"/>
  <c r="T1501" i="5"/>
  <c r="T583" i="5"/>
  <c r="R583" i="5"/>
  <c r="U583" i="5" s="1"/>
  <c r="V583" i="5" s="1"/>
  <c r="X583" i="5" s="1"/>
  <c r="T475" i="5"/>
  <c r="R475" i="5"/>
  <c r="U475" i="5" s="1"/>
  <c r="V475" i="5" s="1"/>
  <c r="X475" i="5" s="1"/>
  <c r="T367" i="5"/>
  <c r="R367" i="5"/>
  <c r="T187" i="5"/>
  <c r="R187" i="5"/>
  <c r="T79" i="5"/>
  <c r="R79" i="5"/>
  <c r="U79" i="5" s="1"/>
  <c r="R2328" i="5"/>
  <c r="U2328" i="5" s="1"/>
  <c r="T2328" i="5"/>
  <c r="T1410" i="5"/>
  <c r="R1410" i="5"/>
  <c r="U1410" i="5" s="1"/>
  <c r="V1410" i="5" s="1"/>
  <c r="X1410" i="5" s="1"/>
  <c r="T1302" i="5"/>
  <c r="R1302" i="5"/>
  <c r="U1302" i="5" s="1"/>
  <c r="V1302" i="5" s="1"/>
  <c r="X1302" i="5" s="1"/>
  <c r="R2273" i="5"/>
  <c r="U2273" i="5" s="1"/>
  <c r="T2273" i="5"/>
  <c r="R1385" i="5"/>
  <c r="T1385" i="5"/>
  <c r="R1277" i="5"/>
  <c r="U1277" i="5" s="1"/>
  <c r="V1277" i="5" s="1"/>
  <c r="X1277" i="5" s="1"/>
  <c r="T1277" i="5"/>
  <c r="T2403" i="5"/>
  <c r="R2403" i="5"/>
  <c r="U2403" i="5" s="1"/>
  <c r="V2403" i="5" s="1"/>
  <c r="X2403" i="5" s="1"/>
  <c r="R357" i="5"/>
  <c r="U357" i="5" s="1"/>
  <c r="T357" i="5"/>
  <c r="R249" i="5"/>
  <c r="U249" i="5" s="1"/>
  <c r="V249" i="5" s="1"/>
  <c r="X249" i="5" s="1"/>
  <c r="T249" i="5"/>
  <c r="R141" i="5"/>
  <c r="U141" i="5" s="1"/>
  <c r="V141" i="5" s="1"/>
  <c r="X141" i="5" s="1"/>
  <c r="T141" i="5"/>
  <c r="R33" i="5"/>
  <c r="T33" i="5"/>
  <c r="T1267" i="5"/>
  <c r="R1267" i="5"/>
  <c r="U1267" i="5" s="1"/>
  <c r="V1267" i="5" s="1"/>
  <c r="X1267" i="5" s="1"/>
  <c r="R1140" i="5"/>
  <c r="U1140" i="5" s="1"/>
  <c r="T1140" i="5"/>
  <c r="T2126" i="5"/>
  <c r="R2126" i="5"/>
  <c r="U2126" i="5" s="1"/>
  <c r="T2018" i="5"/>
  <c r="R2018" i="5"/>
  <c r="U2018" i="5" s="1"/>
  <c r="V2018" i="5" s="1"/>
  <c r="X2018" i="5" s="1"/>
  <c r="T1910" i="5"/>
  <c r="R1910" i="5"/>
  <c r="U1910" i="5" s="1"/>
  <c r="V1910" i="5" s="1"/>
  <c r="X1910" i="5" s="1"/>
  <c r="T1802" i="5"/>
  <c r="R1802" i="5"/>
  <c r="T1226" i="5"/>
  <c r="R1226" i="5"/>
  <c r="R1118" i="5"/>
  <c r="T1118" i="5"/>
  <c r="T902" i="5"/>
  <c r="R902" i="5"/>
  <c r="R524" i="5"/>
  <c r="T524" i="5"/>
  <c r="R416" i="5"/>
  <c r="T416" i="5"/>
  <c r="T254" i="5"/>
  <c r="R254" i="5"/>
  <c r="T146" i="5"/>
  <c r="R146" i="5"/>
  <c r="U146" i="5" s="1"/>
  <c r="V146" i="5" s="1"/>
  <c r="X146" i="5" s="1"/>
  <c r="T38" i="5"/>
  <c r="R38" i="5"/>
  <c r="R1860" i="5"/>
  <c r="T1860" i="5"/>
  <c r="R2272" i="5"/>
  <c r="U2272" i="5" s="1"/>
  <c r="T2272" i="5"/>
  <c r="T1155" i="5"/>
  <c r="R1155" i="5"/>
  <c r="T1231" i="5"/>
  <c r="R1231" i="5"/>
  <c r="U1231" i="5" s="1"/>
  <c r="V1231" i="5" s="1"/>
  <c r="X1231" i="5" s="1"/>
  <c r="R1032" i="5"/>
  <c r="U1032" i="5" s="1"/>
  <c r="V1032" i="5" s="1"/>
  <c r="X1032" i="5" s="1"/>
  <c r="T1032" i="5"/>
  <c r="T1426" i="5"/>
  <c r="R1426" i="5"/>
  <c r="R1997" i="5"/>
  <c r="U1997" i="5" s="1"/>
  <c r="V1997" i="5" s="1"/>
  <c r="X1997" i="5" s="1"/>
  <c r="T1997" i="5"/>
  <c r="R53" i="5"/>
  <c r="U53" i="5" s="1"/>
  <c r="T53" i="5"/>
  <c r="T2067" i="5"/>
  <c r="R2067" i="5"/>
  <c r="U2067" i="5" s="1"/>
  <c r="V2067" i="5" s="1"/>
  <c r="X2067" i="5" s="1"/>
  <c r="R2004" i="5"/>
  <c r="U2004" i="5" s="1"/>
  <c r="V2004" i="5" s="1"/>
  <c r="X2004" i="5" s="1"/>
  <c r="T2004" i="5"/>
  <c r="R1112" i="5"/>
  <c r="T1112" i="5"/>
  <c r="T2214" i="5"/>
  <c r="R2214" i="5"/>
  <c r="U2214" i="5" s="1"/>
  <c r="V2214" i="5" s="1"/>
  <c r="X2214" i="5" s="1"/>
  <c r="T2378" i="5"/>
  <c r="R2378" i="5"/>
  <c r="U2378" i="5" s="1"/>
  <c r="V2378" i="5" s="1"/>
  <c r="X2378" i="5" s="1"/>
  <c r="R592" i="5"/>
  <c r="U592" i="5" s="1"/>
  <c r="V592" i="5" s="1"/>
  <c r="X592" i="5" s="1"/>
  <c r="T592" i="5"/>
  <c r="T879" i="5"/>
  <c r="R879" i="5"/>
  <c r="U879" i="5" s="1"/>
  <c r="T1711" i="5"/>
  <c r="R1711" i="5"/>
  <c r="U1711" i="5" s="1"/>
  <c r="V1711" i="5" s="1"/>
  <c r="X1711" i="5" s="1"/>
  <c r="T307" i="5"/>
  <c r="R307" i="5"/>
  <c r="U307" i="5" s="1"/>
  <c r="V307" i="5" s="1"/>
  <c r="X307" i="5" s="1"/>
  <c r="R1437" i="5"/>
  <c r="T1437" i="5"/>
  <c r="T1567" i="5"/>
  <c r="R1567" i="5"/>
  <c r="U1567" i="5" s="1"/>
  <c r="V1567" i="5" s="1"/>
  <c r="X1567" i="5" s="1"/>
  <c r="T1379" i="5"/>
  <c r="R1379" i="5"/>
  <c r="T1430" i="5"/>
  <c r="R1430" i="5"/>
  <c r="R1253" i="5"/>
  <c r="U1253" i="5" s="1"/>
  <c r="V1253" i="5" s="1"/>
  <c r="X1253" i="5" s="1"/>
  <c r="T1253" i="5"/>
  <c r="R1324" i="5"/>
  <c r="T1324" i="5"/>
  <c r="R2025" i="5"/>
  <c r="U2025" i="5" s="1"/>
  <c r="T2025" i="5"/>
  <c r="T382" i="5"/>
  <c r="R382" i="5"/>
  <c r="U382" i="5" s="1"/>
  <c r="V382" i="5" s="1"/>
  <c r="X382" i="5" s="1"/>
  <c r="T1178" i="5"/>
  <c r="R1178" i="5"/>
  <c r="R2100" i="5"/>
  <c r="U2100" i="5" s="1"/>
  <c r="V2100" i="5" s="1"/>
  <c r="X2100" i="5" s="1"/>
  <c r="T2100" i="5"/>
  <c r="R372" i="5"/>
  <c r="T372" i="5"/>
  <c r="T1558" i="5"/>
  <c r="R1558" i="5"/>
  <c r="T1035" i="5"/>
  <c r="R1035" i="5"/>
  <c r="T1651" i="5"/>
  <c r="R1651" i="5"/>
  <c r="U1651" i="5" s="1"/>
  <c r="V1651" i="5" s="1"/>
  <c r="X1651" i="5" s="1"/>
  <c r="R2401" i="5"/>
  <c r="U2401" i="5" s="1"/>
  <c r="V2401" i="5" s="1"/>
  <c r="X2401" i="5" s="1"/>
  <c r="T2401" i="5"/>
  <c r="T1323" i="5"/>
  <c r="R1323" i="5"/>
  <c r="T2335" i="5"/>
  <c r="R2335" i="5"/>
  <c r="U2335" i="5" s="1"/>
  <c r="V2335" i="5" s="1"/>
  <c r="X2335" i="5" s="1"/>
  <c r="R193" i="5"/>
  <c r="U193" i="5" s="1"/>
  <c r="T193" i="5"/>
  <c r="T2146" i="5"/>
  <c r="R2146" i="5"/>
  <c r="U2146" i="5" s="1"/>
  <c r="V2146" i="5" s="1"/>
  <c r="X2146" i="5" s="1"/>
  <c r="R2165" i="5"/>
  <c r="U2165" i="5" s="1"/>
  <c r="T2165" i="5"/>
  <c r="T1714" i="5"/>
  <c r="R1714" i="5"/>
  <c r="T795" i="5"/>
  <c r="R795" i="5"/>
  <c r="U795" i="5" s="1"/>
  <c r="V795" i="5" s="1"/>
  <c r="X795" i="5" s="1"/>
  <c r="T1311" i="5"/>
  <c r="R1311" i="5"/>
  <c r="R1752" i="5"/>
  <c r="U1752" i="5" s="1"/>
  <c r="V1752" i="5" s="1"/>
  <c r="X1752" i="5" s="1"/>
  <c r="T1752" i="5"/>
  <c r="R617" i="5"/>
  <c r="T617" i="5"/>
  <c r="T454" i="5"/>
  <c r="R454" i="5"/>
  <c r="R925" i="5"/>
  <c r="U925" i="5" s="1"/>
  <c r="V925" i="5" s="1"/>
  <c r="X925" i="5" s="1"/>
  <c r="T925" i="5"/>
  <c r="T834" i="5"/>
  <c r="R834" i="5"/>
  <c r="U834" i="5" s="1"/>
  <c r="V834" i="5" s="1"/>
  <c r="X834" i="5" s="1"/>
  <c r="R1418" i="5"/>
  <c r="T1418" i="5"/>
  <c r="R1310" i="5"/>
  <c r="T1310" i="5"/>
  <c r="T302" i="5"/>
  <c r="R302" i="5"/>
  <c r="R288" i="5"/>
  <c r="U288" i="5" s="1"/>
  <c r="V288" i="5" s="1"/>
  <c r="X288" i="5" s="1"/>
  <c r="T288" i="5"/>
  <c r="R180" i="5"/>
  <c r="U180" i="5" s="1"/>
  <c r="V180" i="5" s="1"/>
  <c r="X180" i="5" s="1"/>
  <c r="T180" i="5"/>
  <c r="R72" i="5"/>
  <c r="U72" i="5" s="1"/>
  <c r="V72" i="5" s="1"/>
  <c r="X72" i="5" s="1"/>
  <c r="T72" i="5"/>
  <c r="T2159" i="5"/>
  <c r="R2159" i="5"/>
  <c r="U2159" i="5" s="1"/>
  <c r="T2051" i="5"/>
  <c r="R2051" i="5"/>
  <c r="U2051" i="5" s="1"/>
  <c r="V2051" i="5" s="1"/>
  <c r="X2051" i="5" s="1"/>
  <c r="T1943" i="5"/>
  <c r="R1943" i="5"/>
  <c r="U1943" i="5" s="1"/>
  <c r="T1835" i="5"/>
  <c r="R1835" i="5"/>
  <c r="T1259" i="5"/>
  <c r="R1259" i="5"/>
  <c r="T1151" i="5"/>
  <c r="R1151" i="5"/>
  <c r="U1151" i="5" s="1"/>
  <c r="T1043" i="5"/>
  <c r="R1043" i="5"/>
  <c r="U1043" i="5" s="1"/>
  <c r="V1043" i="5" s="1"/>
  <c r="X1043" i="5" s="1"/>
  <c r="T935" i="5"/>
  <c r="R935" i="5"/>
  <c r="T611" i="5"/>
  <c r="R611" i="5"/>
  <c r="T503" i="5"/>
  <c r="R503" i="5"/>
  <c r="U503" i="5" s="1"/>
  <c r="T395" i="5"/>
  <c r="R395" i="5"/>
  <c r="T215" i="5"/>
  <c r="R215" i="5"/>
  <c r="T107" i="5"/>
  <c r="R107" i="5"/>
  <c r="U107" i="5" s="1"/>
  <c r="V107" i="5" s="1"/>
  <c r="X107" i="5" s="1"/>
  <c r="R1726" i="5"/>
  <c r="T1726" i="5"/>
  <c r="R1618" i="5"/>
  <c r="T1618" i="5"/>
  <c r="T1330" i="5"/>
  <c r="R1330" i="5"/>
  <c r="U1330" i="5" s="1"/>
  <c r="V1330" i="5" s="1"/>
  <c r="X1330" i="5" s="1"/>
  <c r="T1222" i="5"/>
  <c r="R1222" i="5"/>
  <c r="T1114" i="5"/>
  <c r="R1114" i="5"/>
  <c r="T1006" i="5"/>
  <c r="R1006" i="5"/>
  <c r="T898" i="5"/>
  <c r="R898" i="5"/>
  <c r="U898" i="5" s="1"/>
  <c r="V898" i="5" s="1"/>
  <c r="X898" i="5" s="1"/>
  <c r="T790" i="5"/>
  <c r="R790" i="5"/>
  <c r="T682" i="5"/>
  <c r="R682" i="5"/>
  <c r="U682" i="5" s="1"/>
  <c r="V682" i="5" s="1"/>
  <c r="X682" i="5" s="1"/>
  <c r="T322" i="5"/>
  <c r="R322" i="5"/>
  <c r="U322" i="5" s="1"/>
  <c r="V322" i="5" s="1"/>
  <c r="X322" i="5" s="1"/>
  <c r="R2121" i="5"/>
  <c r="U2121" i="5" s="1"/>
  <c r="T2121" i="5"/>
  <c r="R2013" i="5"/>
  <c r="U2013" i="5" s="1"/>
  <c r="T2013" i="5"/>
  <c r="R1905" i="5"/>
  <c r="U1905" i="5" s="1"/>
  <c r="T1905" i="5"/>
  <c r="R1797" i="5"/>
  <c r="T1797" i="5"/>
  <c r="R1689" i="5"/>
  <c r="T1689" i="5"/>
  <c r="R1581" i="5"/>
  <c r="U1581" i="5" s="1"/>
  <c r="T1581" i="5"/>
  <c r="R717" i="5"/>
  <c r="U717" i="5" s="1"/>
  <c r="V717" i="5" s="1"/>
  <c r="X717" i="5" s="1"/>
  <c r="T717" i="5"/>
  <c r="R609" i="5"/>
  <c r="T609" i="5"/>
  <c r="R501" i="5"/>
  <c r="T501" i="5"/>
  <c r="R393" i="5"/>
  <c r="T393" i="5"/>
  <c r="R825" i="5"/>
  <c r="T825" i="5"/>
  <c r="R726" i="5"/>
  <c r="T726" i="5"/>
  <c r="T1786" i="5"/>
  <c r="R1786" i="5"/>
  <c r="T939" i="5"/>
  <c r="R939" i="5"/>
  <c r="T943" i="5"/>
  <c r="R943" i="5"/>
  <c r="T2174" i="5"/>
  <c r="R2174" i="5"/>
  <c r="U2174" i="5" s="1"/>
  <c r="V2174" i="5" s="1"/>
  <c r="X2174" i="5" s="1"/>
  <c r="T2066" i="5"/>
  <c r="R2066" i="5"/>
  <c r="U2066" i="5" s="1"/>
  <c r="V2066" i="5" s="1"/>
  <c r="X2066" i="5" s="1"/>
  <c r="T1958" i="5"/>
  <c r="R1958" i="5"/>
  <c r="U1958" i="5" s="1"/>
  <c r="V1958" i="5" s="1"/>
  <c r="X1958" i="5" s="1"/>
  <c r="R1850" i="5"/>
  <c r="T1850" i="5"/>
  <c r="T1742" i="5"/>
  <c r="R1742" i="5"/>
  <c r="U1742" i="5" s="1"/>
  <c r="T1166" i="5"/>
  <c r="R1166" i="5"/>
  <c r="T1058" i="5"/>
  <c r="R1058" i="5"/>
  <c r="T950" i="5"/>
  <c r="R950" i="5"/>
  <c r="U950" i="5" s="1"/>
  <c r="V950" i="5" s="1"/>
  <c r="X950" i="5" s="1"/>
  <c r="R608" i="5"/>
  <c r="U608" i="5" s="1"/>
  <c r="T608" i="5"/>
  <c r="R500" i="5"/>
  <c r="U500" i="5" s="1"/>
  <c r="T500" i="5"/>
  <c r="R392" i="5"/>
  <c r="T392" i="5"/>
  <c r="R212" i="5"/>
  <c r="U212" i="5" s="1"/>
  <c r="T212" i="5"/>
  <c r="R104" i="5"/>
  <c r="U104" i="5" s="1"/>
  <c r="V104" i="5" s="1"/>
  <c r="X104" i="5" s="1"/>
  <c r="T104" i="5"/>
  <c r="T2322" i="5"/>
  <c r="R2322" i="5"/>
  <c r="U2322" i="5" s="1"/>
  <c r="T2142" i="5"/>
  <c r="R2142" i="5"/>
  <c r="U2142" i="5" s="1"/>
  <c r="R2034" i="5"/>
  <c r="U2034" i="5" s="1"/>
  <c r="V2034" i="5" s="1"/>
  <c r="X2034" i="5" s="1"/>
  <c r="T2034" i="5"/>
  <c r="T1926" i="5"/>
  <c r="R1926" i="5"/>
  <c r="U1926" i="5" s="1"/>
  <c r="T1818" i="5"/>
  <c r="R1818" i="5"/>
  <c r="T1710" i="5"/>
  <c r="R1710" i="5"/>
  <c r="U1710" i="5" s="1"/>
  <c r="T1602" i="5"/>
  <c r="R1602" i="5"/>
  <c r="U1602" i="5" s="1"/>
  <c r="V1602" i="5" s="1"/>
  <c r="X1602" i="5" s="1"/>
  <c r="T738" i="5"/>
  <c r="R738" i="5"/>
  <c r="T630" i="5"/>
  <c r="R630" i="5"/>
  <c r="U630" i="5" s="1"/>
  <c r="V630" i="5" s="1"/>
  <c r="X630" i="5" s="1"/>
  <c r="T522" i="5"/>
  <c r="R522" i="5"/>
  <c r="U522" i="5" s="1"/>
  <c r="V522" i="5" s="1"/>
  <c r="X522" i="5" s="1"/>
  <c r="T414" i="5"/>
  <c r="R414" i="5"/>
  <c r="R809" i="5"/>
  <c r="T809" i="5"/>
  <c r="R701" i="5"/>
  <c r="U701" i="5" s="1"/>
  <c r="V701" i="5" s="1"/>
  <c r="X701" i="5" s="1"/>
  <c r="T701" i="5"/>
  <c r="T2374" i="5"/>
  <c r="R2374" i="5"/>
  <c r="U2374" i="5" s="1"/>
  <c r="V2374" i="5" s="1"/>
  <c r="X2374" i="5" s="1"/>
  <c r="T2266" i="5"/>
  <c r="R2266" i="5"/>
  <c r="U2266" i="5" s="1"/>
  <c r="R2158" i="5"/>
  <c r="U2158" i="5" s="1"/>
  <c r="V2158" i="5" s="1"/>
  <c r="X2158" i="5" s="1"/>
  <c r="T2158" i="5"/>
  <c r="T2050" i="5"/>
  <c r="R2050" i="5"/>
  <c r="U2050" i="5" s="1"/>
  <c r="V2050" i="5" s="1"/>
  <c r="X2050" i="5" s="1"/>
  <c r="T1942" i="5"/>
  <c r="R1942" i="5"/>
  <c r="U1942" i="5" s="1"/>
  <c r="V1942" i="5" s="1"/>
  <c r="X1942" i="5" s="1"/>
  <c r="T1834" i="5"/>
  <c r="R1834" i="5"/>
  <c r="T1582" i="5"/>
  <c r="R1582" i="5"/>
  <c r="T1474" i="5"/>
  <c r="R1474" i="5"/>
  <c r="R538" i="5"/>
  <c r="U538" i="5" s="1"/>
  <c r="V538" i="5" s="1"/>
  <c r="X538" i="5" s="1"/>
  <c r="T538" i="5"/>
  <c r="T430" i="5"/>
  <c r="R430" i="5"/>
  <c r="R232" i="5"/>
  <c r="T232" i="5"/>
  <c r="R124" i="5"/>
  <c r="T124" i="5"/>
  <c r="R16" i="5"/>
  <c r="U16" i="5" s="1"/>
  <c r="V16" i="5" s="1"/>
  <c r="X16" i="5" s="1"/>
  <c r="T16" i="5"/>
  <c r="R1545" i="5"/>
  <c r="T1545" i="5"/>
  <c r="R1257" i="5"/>
  <c r="U1257" i="5" s="1"/>
  <c r="V1257" i="5" s="1"/>
  <c r="X1257" i="5" s="1"/>
  <c r="T1257" i="5"/>
  <c r="R1149" i="5"/>
  <c r="T1149" i="5"/>
  <c r="R1041" i="5"/>
  <c r="U1041" i="5" s="1"/>
  <c r="T1041" i="5"/>
  <c r="R933" i="5"/>
  <c r="T933" i="5"/>
  <c r="R1365" i="5"/>
  <c r="T1365" i="5"/>
  <c r="T1626" i="5"/>
  <c r="R1626" i="5"/>
  <c r="U1626" i="5" s="1"/>
  <c r="V1626" i="5" s="1"/>
  <c r="X1626" i="5" s="1"/>
  <c r="T2038" i="5"/>
  <c r="R2038" i="5"/>
  <c r="U2038" i="5" s="1"/>
  <c r="V2038" i="5" s="1"/>
  <c r="X2038" i="5" s="1"/>
  <c r="R1497" i="5"/>
  <c r="T1497" i="5"/>
  <c r="R1285" i="5"/>
  <c r="T1285" i="5"/>
  <c r="R1500" i="5"/>
  <c r="T1500" i="5"/>
  <c r="T1299" i="5"/>
  <c r="R1299" i="5"/>
  <c r="R2192" i="5"/>
  <c r="U2192" i="5" s="1"/>
  <c r="V2192" i="5" s="1"/>
  <c r="X2192" i="5" s="1"/>
  <c r="T2192" i="5"/>
  <c r="R752" i="5"/>
  <c r="T752" i="5"/>
  <c r="R644" i="5"/>
  <c r="U644" i="5" s="1"/>
  <c r="T644" i="5"/>
  <c r="R1657" i="5"/>
  <c r="T1657" i="5"/>
  <c r="R1369" i="5"/>
  <c r="U1369" i="5" s="1"/>
  <c r="V1369" i="5" s="1"/>
  <c r="X1369" i="5" s="1"/>
  <c r="T1369" i="5"/>
  <c r="R1261" i="5"/>
  <c r="U1261" i="5" s="1"/>
  <c r="V1261" i="5" s="1"/>
  <c r="X1261" i="5" s="1"/>
  <c r="T1261" i="5"/>
  <c r="R1153" i="5"/>
  <c r="U1153" i="5" s="1"/>
  <c r="V1153" i="5" s="1"/>
  <c r="X1153" i="5" s="1"/>
  <c r="T1153" i="5"/>
  <c r="R1045" i="5"/>
  <c r="T1045" i="5"/>
  <c r="R937" i="5"/>
  <c r="U937" i="5" s="1"/>
  <c r="V937" i="5" s="1"/>
  <c r="X937" i="5" s="1"/>
  <c r="T937" i="5"/>
  <c r="R829" i="5"/>
  <c r="T829" i="5"/>
  <c r="R721" i="5"/>
  <c r="T721" i="5"/>
  <c r="R613" i="5"/>
  <c r="T613" i="5"/>
  <c r="R1530" i="5"/>
  <c r="T1530" i="5"/>
  <c r="R1260" i="5"/>
  <c r="T1260" i="5"/>
  <c r="R1152" i="5"/>
  <c r="U1152" i="5" s="1"/>
  <c r="T1152" i="5"/>
  <c r="R1044" i="5"/>
  <c r="T1044" i="5"/>
  <c r="R936" i="5"/>
  <c r="U936" i="5" s="1"/>
  <c r="V936" i="5" s="1"/>
  <c r="X936" i="5" s="1"/>
  <c r="T936" i="5"/>
  <c r="R2372" i="5"/>
  <c r="U2372" i="5" s="1"/>
  <c r="V2372" i="5" s="1"/>
  <c r="X2372" i="5" s="1"/>
  <c r="T2372" i="5"/>
  <c r="R1721" i="5"/>
  <c r="U1721" i="5" s="1"/>
  <c r="V1721" i="5" s="1"/>
  <c r="X1721" i="5" s="1"/>
  <c r="T1721" i="5"/>
  <c r="R1613" i="5"/>
  <c r="T1613" i="5"/>
  <c r="R1505" i="5"/>
  <c r="U1505" i="5" s="1"/>
  <c r="V1505" i="5" s="1"/>
  <c r="X1505" i="5" s="1"/>
  <c r="T1505" i="5"/>
  <c r="T2407" i="5"/>
  <c r="R2407" i="5"/>
  <c r="U2407" i="5" s="1"/>
  <c r="T2434" i="5"/>
  <c r="R2434" i="5"/>
  <c r="U2434" i="5" s="1"/>
  <c r="R725" i="5"/>
  <c r="U725" i="5" s="1"/>
  <c r="V725" i="5" s="1"/>
  <c r="X725" i="5" s="1"/>
  <c r="T725" i="5"/>
  <c r="R812" i="5"/>
  <c r="U812" i="5" s="1"/>
  <c r="V812" i="5" s="1"/>
  <c r="X812" i="5" s="1"/>
  <c r="T812" i="5"/>
  <c r="R1068" i="5"/>
  <c r="T1068" i="5"/>
  <c r="R1664" i="5"/>
  <c r="T1664" i="5"/>
  <c r="R1556" i="5"/>
  <c r="T1556" i="5"/>
  <c r="R1448" i="5"/>
  <c r="T1448" i="5"/>
  <c r="R2305" i="5"/>
  <c r="U2305" i="5" s="1"/>
  <c r="V2305" i="5" s="1"/>
  <c r="X2305" i="5" s="1"/>
  <c r="T2305" i="5"/>
  <c r="R2197" i="5"/>
  <c r="U2197" i="5" s="1"/>
  <c r="V2197" i="5" s="1"/>
  <c r="X2197" i="5" s="1"/>
  <c r="T2197" i="5"/>
  <c r="R2089" i="5"/>
  <c r="U2089" i="5" s="1"/>
  <c r="V2089" i="5" s="1"/>
  <c r="X2089" i="5" s="1"/>
  <c r="T2089" i="5"/>
  <c r="R1981" i="5"/>
  <c r="U1981" i="5" s="1"/>
  <c r="V1981" i="5" s="1"/>
  <c r="X1981" i="5" s="1"/>
  <c r="T1981" i="5"/>
  <c r="R1873" i="5"/>
  <c r="T1873" i="5"/>
  <c r="R1765" i="5"/>
  <c r="T1765" i="5"/>
  <c r="R1513" i="5"/>
  <c r="T1513" i="5"/>
  <c r="R577" i="5"/>
  <c r="U577" i="5" s="1"/>
  <c r="T577" i="5"/>
  <c r="V469" i="5"/>
  <c r="X469" i="5" s="1"/>
  <c r="R469" i="5"/>
  <c r="U469" i="5" s="1"/>
  <c r="T469" i="5"/>
  <c r="R361" i="5"/>
  <c r="U361" i="5" s="1"/>
  <c r="V361" i="5" s="1"/>
  <c r="X361" i="5" s="1"/>
  <c r="T361" i="5"/>
  <c r="R181" i="5"/>
  <c r="U181" i="5" s="1"/>
  <c r="V181" i="5" s="1"/>
  <c r="X181" i="5" s="1"/>
  <c r="T181" i="5"/>
  <c r="R73" i="5"/>
  <c r="U73" i="5" s="1"/>
  <c r="V73" i="5" s="1"/>
  <c r="X73" i="5" s="1"/>
  <c r="T73" i="5"/>
  <c r="R2316" i="5"/>
  <c r="U2316" i="5" s="1"/>
  <c r="T2316" i="5"/>
  <c r="T1386" i="5"/>
  <c r="R1386" i="5"/>
  <c r="U1386" i="5" s="1"/>
  <c r="R1278" i="5"/>
  <c r="U1278" i="5" s="1"/>
  <c r="V1278" i="5" s="1"/>
  <c r="X1278" i="5" s="1"/>
  <c r="T1278" i="5"/>
  <c r="R1433" i="5"/>
  <c r="T1433" i="5"/>
  <c r="R1325" i="5"/>
  <c r="T1325" i="5"/>
  <c r="R317" i="5"/>
  <c r="U317" i="5" s="1"/>
  <c r="V317" i="5" s="1"/>
  <c r="X317" i="5" s="1"/>
  <c r="T317" i="5"/>
  <c r="T2343" i="5"/>
  <c r="R2343" i="5"/>
  <c r="U2343" i="5" s="1"/>
  <c r="V2343" i="5" s="1"/>
  <c r="X2343" i="5" s="1"/>
  <c r="R333" i="5"/>
  <c r="U333" i="5" s="1"/>
  <c r="T333" i="5"/>
  <c r="R225" i="5"/>
  <c r="U225" i="5" s="1"/>
  <c r="V225" i="5" s="1"/>
  <c r="X225" i="5" s="1"/>
  <c r="T225" i="5"/>
  <c r="R117" i="5"/>
  <c r="T117" i="5"/>
  <c r="T2431" i="5"/>
  <c r="R2431" i="5"/>
  <c r="U2431" i="5" s="1"/>
  <c r="V2431" i="5" s="1"/>
  <c r="X2431" i="5" s="1"/>
  <c r="R1878" i="5"/>
  <c r="U1878" i="5" s="1"/>
  <c r="V1878" i="5" s="1"/>
  <c r="X1878" i="5" s="1"/>
  <c r="T1878" i="5"/>
  <c r="R1462" i="5"/>
  <c r="U1462" i="5" s="1"/>
  <c r="V1462" i="5" s="1"/>
  <c r="X1462" i="5" s="1"/>
  <c r="T1462" i="5"/>
  <c r="T1443" i="5"/>
  <c r="R1443" i="5"/>
  <c r="U1443" i="5" s="1"/>
  <c r="V1443" i="5" s="1"/>
  <c r="X1443" i="5" s="1"/>
  <c r="T1159" i="5"/>
  <c r="R1159" i="5"/>
  <c r="R2324" i="5"/>
  <c r="U2324" i="5" s="1"/>
  <c r="V2324" i="5" s="1"/>
  <c r="X2324" i="5" s="1"/>
  <c r="T2324" i="5"/>
  <c r="R1376" i="5"/>
  <c r="T1376" i="5"/>
  <c r="T350" i="5"/>
  <c r="R350" i="5"/>
  <c r="U350" i="5" s="1"/>
  <c r="V350" i="5" s="1"/>
  <c r="X350" i="5" s="1"/>
  <c r="R336" i="5"/>
  <c r="U336" i="5" s="1"/>
  <c r="T336" i="5"/>
  <c r="R228" i="5"/>
  <c r="U228" i="5" s="1"/>
  <c r="V228" i="5" s="1"/>
  <c r="X228" i="5" s="1"/>
  <c r="T228" i="5"/>
  <c r="R120" i="5"/>
  <c r="U120" i="5" s="1"/>
  <c r="V120" i="5" s="1"/>
  <c r="X120" i="5" s="1"/>
  <c r="T120" i="5"/>
  <c r="T2426" i="5"/>
  <c r="R2426" i="5"/>
  <c r="U2426" i="5" s="1"/>
  <c r="V2426" i="5" s="1"/>
  <c r="X2426" i="5" s="1"/>
  <c r="T2099" i="5"/>
  <c r="R2099" i="5"/>
  <c r="U2099" i="5" s="1"/>
  <c r="V2099" i="5" s="1"/>
  <c r="X2099" i="5" s="1"/>
  <c r="T1991" i="5"/>
  <c r="R1991" i="5"/>
  <c r="U1991" i="5" s="1"/>
  <c r="V1991" i="5" s="1"/>
  <c r="X1991" i="5" s="1"/>
  <c r="T1883" i="5"/>
  <c r="R1883" i="5"/>
  <c r="U1883" i="5" s="1"/>
  <c r="T1775" i="5"/>
  <c r="R1775" i="5"/>
  <c r="T1199" i="5"/>
  <c r="R1199" i="5"/>
  <c r="T1091" i="5"/>
  <c r="R1091" i="5"/>
  <c r="U1091" i="5" s="1"/>
  <c r="T983" i="5"/>
  <c r="R983" i="5"/>
  <c r="U983" i="5" s="1"/>
  <c r="V983" i="5" s="1"/>
  <c r="X983" i="5" s="1"/>
  <c r="T875" i="5"/>
  <c r="R875" i="5"/>
  <c r="U875" i="5" s="1"/>
  <c r="V875" i="5" s="1"/>
  <c r="X875" i="5" s="1"/>
  <c r="R533" i="5"/>
  <c r="T533" i="5"/>
  <c r="R425" i="5"/>
  <c r="T425" i="5"/>
  <c r="T263" i="5"/>
  <c r="R263" i="5"/>
  <c r="T155" i="5"/>
  <c r="R155" i="5"/>
  <c r="T47" i="5"/>
  <c r="R47" i="5"/>
  <c r="T1666" i="5"/>
  <c r="R1666" i="5"/>
  <c r="R1378" i="5"/>
  <c r="U1378" i="5" s="1"/>
  <c r="V1378" i="5" s="1"/>
  <c r="X1378" i="5" s="1"/>
  <c r="T1378" i="5"/>
  <c r="T1270" i="5"/>
  <c r="R1270" i="5"/>
  <c r="R1162" i="5"/>
  <c r="U1162" i="5" s="1"/>
  <c r="V1162" i="5" s="1"/>
  <c r="X1162" i="5" s="1"/>
  <c r="T1162" i="5"/>
  <c r="T1054" i="5"/>
  <c r="R1054" i="5"/>
  <c r="U1054" i="5" s="1"/>
  <c r="V1054" i="5" s="1"/>
  <c r="X1054" i="5" s="1"/>
  <c r="T946" i="5"/>
  <c r="R946" i="5"/>
  <c r="T838" i="5"/>
  <c r="R838" i="5"/>
  <c r="T730" i="5"/>
  <c r="R730" i="5"/>
  <c r="U730" i="5" s="1"/>
  <c r="V730" i="5" s="1"/>
  <c r="X730" i="5" s="1"/>
  <c r="R622" i="5"/>
  <c r="U622" i="5" s="1"/>
  <c r="V622" i="5" s="1"/>
  <c r="X622" i="5" s="1"/>
  <c r="T622" i="5"/>
  <c r="R2428" i="5"/>
  <c r="U2428" i="5" s="1"/>
  <c r="V2428" i="5" s="1"/>
  <c r="X2428" i="5" s="1"/>
  <c r="T2428" i="5"/>
  <c r="T2079" i="5"/>
  <c r="R2079" i="5"/>
  <c r="U2079" i="5" s="1"/>
  <c r="T1971" i="5"/>
  <c r="R1971" i="5"/>
  <c r="U1971" i="5" s="1"/>
  <c r="V1971" i="5" s="1"/>
  <c r="X1971" i="5" s="1"/>
  <c r="T1863" i="5"/>
  <c r="R1863" i="5"/>
  <c r="T1755" i="5"/>
  <c r="R1755" i="5"/>
  <c r="T1647" i="5"/>
  <c r="R1647" i="5"/>
  <c r="R801" i="5"/>
  <c r="T801" i="5"/>
  <c r="R693" i="5"/>
  <c r="U693" i="5" s="1"/>
  <c r="V693" i="5" s="1"/>
  <c r="X693" i="5" s="1"/>
  <c r="T693" i="5"/>
  <c r="R585" i="5"/>
  <c r="U585" i="5" s="1"/>
  <c r="V585" i="5" s="1"/>
  <c r="X585" i="5" s="1"/>
  <c r="T585" i="5"/>
  <c r="R477" i="5"/>
  <c r="T477" i="5"/>
  <c r="R369" i="5"/>
  <c r="U369" i="5" s="1"/>
  <c r="T369" i="5"/>
  <c r="T1914" i="5"/>
  <c r="R1914" i="5"/>
  <c r="U1914" i="5" s="1"/>
  <c r="V1914" i="5" s="1"/>
  <c r="X1914" i="5" s="1"/>
  <c r="R2020" i="5"/>
  <c r="U2020" i="5" s="1"/>
  <c r="V2020" i="5" s="1"/>
  <c r="X2020" i="5" s="1"/>
  <c r="T2020" i="5"/>
  <c r="T1551" i="5"/>
  <c r="R1551" i="5"/>
  <c r="T907" i="5"/>
  <c r="R907" i="5"/>
  <c r="T1547" i="5"/>
  <c r="R1547" i="5"/>
  <c r="T2258" i="5"/>
  <c r="R2258" i="5"/>
  <c r="U2258" i="5" s="1"/>
  <c r="V2258" i="5" s="1"/>
  <c r="X2258" i="5" s="1"/>
  <c r="R2132" i="5"/>
  <c r="U2132" i="5" s="1"/>
  <c r="V2132" i="5" s="1"/>
  <c r="X2132" i="5" s="1"/>
  <c r="T2132" i="5"/>
  <c r="R2024" i="5"/>
  <c r="U2024" i="5" s="1"/>
  <c r="V2024" i="5" s="1"/>
  <c r="X2024" i="5" s="1"/>
  <c r="T2024" i="5"/>
  <c r="R1916" i="5"/>
  <c r="U1916" i="5" s="1"/>
  <c r="V1916" i="5" s="1"/>
  <c r="X1916" i="5" s="1"/>
  <c r="T1916" i="5"/>
  <c r="R1808" i="5"/>
  <c r="T1808" i="5"/>
  <c r="R1232" i="5"/>
  <c r="U1232" i="5" s="1"/>
  <c r="V1232" i="5" s="1"/>
  <c r="X1232" i="5" s="1"/>
  <c r="T1232" i="5"/>
  <c r="R1124" i="5"/>
  <c r="T1124" i="5"/>
  <c r="R1016" i="5"/>
  <c r="T1016" i="5"/>
  <c r="R908" i="5"/>
  <c r="U908" i="5" s="1"/>
  <c r="V908" i="5" s="1"/>
  <c r="X908" i="5" s="1"/>
  <c r="T908" i="5"/>
  <c r="R548" i="5"/>
  <c r="T548" i="5"/>
  <c r="R440" i="5"/>
  <c r="U440" i="5" s="1"/>
  <c r="T440" i="5"/>
  <c r="R278" i="5"/>
  <c r="T278" i="5"/>
  <c r="T170" i="5"/>
  <c r="R170" i="5"/>
  <c r="U170" i="5" s="1"/>
  <c r="V170" i="5" s="1"/>
  <c r="X170" i="5" s="1"/>
  <c r="T62" i="5"/>
  <c r="R62" i="5"/>
  <c r="T2346" i="5"/>
  <c r="R2346" i="5"/>
  <c r="U2346" i="5" s="1"/>
  <c r="V2346" i="5" s="1"/>
  <c r="X2346" i="5" s="1"/>
  <c r="T2154" i="5"/>
  <c r="R2154" i="5"/>
  <c r="U2154" i="5" s="1"/>
  <c r="V2154" i="5" s="1"/>
  <c r="X2154" i="5" s="1"/>
  <c r="T2046" i="5"/>
  <c r="R2046" i="5"/>
  <c r="U2046" i="5" s="1"/>
  <c r="T1938" i="5"/>
  <c r="R1938" i="5"/>
  <c r="U1938" i="5" s="1"/>
  <c r="V1938" i="5" s="1"/>
  <c r="X1938" i="5" s="1"/>
  <c r="T1830" i="5"/>
  <c r="R1830" i="5"/>
  <c r="T1722" i="5"/>
  <c r="R1722" i="5"/>
  <c r="U1722" i="5" s="1"/>
  <c r="T1614" i="5"/>
  <c r="R1614" i="5"/>
  <c r="U1614" i="5" s="1"/>
  <c r="V1614" i="5" s="1"/>
  <c r="X1614" i="5" s="1"/>
  <c r="T750" i="5"/>
  <c r="R750" i="5"/>
  <c r="T642" i="5"/>
  <c r="R642" i="5"/>
  <c r="U642" i="5" s="1"/>
  <c r="V642" i="5" s="1"/>
  <c r="X642" i="5" s="1"/>
  <c r="T534" i="5"/>
  <c r="R534" i="5"/>
  <c r="T426" i="5"/>
  <c r="R426" i="5"/>
  <c r="U426" i="5" s="1"/>
  <c r="V426" i="5" s="1"/>
  <c r="X426" i="5" s="1"/>
  <c r="R2285" i="5"/>
  <c r="U2285" i="5" s="1"/>
  <c r="T2285" i="5"/>
  <c r="R821" i="5"/>
  <c r="U821" i="5" s="1"/>
  <c r="V821" i="5" s="1"/>
  <c r="X821" i="5" s="1"/>
  <c r="T821" i="5"/>
  <c r="R713" i="5"/>
  <c r="U713" i="5" s="1"/>
  <c r="V713" i="5" s="1"/>
  <c r="X713" i="5" s="1"/>
  <c r="T713" i="5"/>
  <c r="R2432" i="5"/>
  <c r="U2432" i="5" s="1"/>
  <c r="T2432" i="5"/>
  <c r="R2296" i="5"/>
  <c r="U2296" i="5" s="1"/>
  <c r="V2296" i="5" s="1"/>
  <c r="X2296" i="5" s="1"/>
  <c r="T2296" i="5"/>
  <c r="R2188" i="5"/>
  <c r="U2188" i="5" s="1"/>
  <c r="V2188" i="5" s="1"/>
  <c r="X2188" i="5" s="1"/>
  <c r="T2188" i="5"/>
  <c r="R2080" i="5"/>
  <c r="U2080" i="5" s="1"/>
  <c r="T2080" i="5"/>
  <c r="R1972" i="5"/>
  <c r="U1972" i="5" s="1"/>
  <c r="V1972" i="5" s="1"/>
  <c r="X1972" i="5" s="1"/>
  <c r="T1972" i="5"/>
  <c r="R1864" i="5"/>
  <c r="U1864" i="5" s="1"/>
  <c r="V1864" i="5" s="1"/>
  <c r="X1864" i="5" s="1"/>
  <c r="T1864" i="5"/>
  <c r="R1756" i="5"/>
  <c r="U1756" i="5" s="1"/>
  <c r="V1756" i="5" s="1"/>
  <c r="X1756" i="5" s="1"/>
  <c r="T1756" i="5"/>
  <c r="R1504" i="5"/>
  <c r="U1504" i="5" s="1"/>
  <c r="V1504" i="5" s="1"/>
  <c r="X1504" i="5" s="1"/>
  <c r="T1504" i="5"/>
  <c r="R568" i="5"/>
  <c r="U568" i="5" s="1"/>
  <c r="V568" i="5" s="1"/>
  <c r="X568" i="5" s="1"/>
  <c r="T568" i="5"/>
  <c r="R460" i="5"/>
  <c r="U460" i="5" s="1"/>
  <c r="V460" i="5" s="1"/>
  <c r="X460" i="5" s="1"/>
  <c r="T460" i="5"/>
  <c r="T262" i="5"/>
  <c r="R262" i="5"/>
  <c r="U262" i="5" s="1"/>
  <c r="V262" i="5" s="1"/>
  <c r="X262" i="5" s="1"/>
  <c r="T154" i="5"/>
  <c r="R154" i="5"/>
  <c r="R46" i="5"/>
  <c r="T46" i="5"/>
  <c r="R2229" i="5"/>
  <c r="U2229" i="5" s="1"/>
  <c r="T2229" i="5"/>
  <c r="T1467" i="5"/>
  <c r="R1467" i="5"/>
  <c r="R1197" i="5"/>
  <c r="T1197" i="5"/>
  <c r="R1089" i="5"/>
  <c r="U1089" i="5" s="1"/>
  <c r="V1089" i="5" s="1"/>
  <c r="X1089" i="5" s="1"/>
  <c r="T1089" i="5"/>
  <c r="R981" i="5"/>
  <c r="T981" i="5"/>
  <c r="R873" i="5"/>
  <c r="T873" i="5"/>
  <c r="R2040" i="5"/>
  <c r="U2040" i="5" s="1"/>
  <c r="V2040" i="5" s="1"/>
  <c r="X2040" i="5" s="1"/>
  <c r="T2040" i="5"/>
  <c r="T366" i="5"/>
  <c r="R366" i="5"/>
  <c r="U366" i="5" s="1"/>
  <c r="V366" i="5" s="1"/>
  <c r="X366" i="5" s="1"/>
  <c r="R1966" i="5"/>
  <c r="U1966" i="5" s="1"/>
  <c r="V1966" i="5" s="1"/>
  <c r="X1966" i="5" s="1"/>
  <c r="T1966" i="5"/>
  <c r="R112" i="5"/>
  <c r="U112" i="5" s="1"/>
  <c r="V112" i="5" s="1"/>
  <c r="X112" i="5" s="1"/>
  <c r="T112" i="5"/>
  <c r="R848" i="5"/>
  <c r="U848" i="5" s="1"/>
  <c r="T848" i="5"/>
  <c r="R1248" i="5"/>
  <c r="U1248" i="5" s="1"/>
  <c r="V1248" i="5" s="1"/>
  <c r="X1248" i="5" s="1"/>
  <c r="T1248" i="5"/>
  <c r="T1407" i="5"/>
  <c r="R1407" i="5"/>
  <c r="U1407" i="5" s="1"/>
  <c r="V1407" i="5" s="1"/>
  <c r="X1407" i="5" s="1"/>
  <c r="T782" i="5"/>
  <c r="R782" i="5"/>
  <c r="U782" i="5" s="1"/>
  <c r="R674" i="5"/>
  <c r="T674" i="5"/>
  <c r="R1705" i="5"/>
  <c r="T1705" i="5"/>
  <c r="R1597" i="5"/>
  <c r="T1597" i="5"/>
  <c r="R1309" i="5"/>
  <c r="T1309" i="5"/>
  <c r="R1201" i="5"/>
  <c r="T1201" i="5"/>
  <c r="R1093" i="5"/>
  <c r="T1093" i="5"/>
  <c r="R985" i="5"/>
  <c r="U985" i="5" s="1"/>
  <c r="V985" i="5" s="1"/>
  <c r="X985" i="5" s="1"/>
  <c r="T985" i="5"/>
  <c r="R877" i="5"/>
  <c r="T877" i="5"/>
  <c r="R769" i="5"/>
  <c r="T769" i="5"/>
  <c r="R661" i="5"/>
  <c r="U661" i="5" s="1"/>
  <c r="V661" i="5" s="1"/>
  <c r="X661" i="5" s="1"/>
  <c r="T661" i="5"/>
  <c r="R301" i="5"/>
  <c r="T301" i="5"/>
  <c r="R1506" i="5"/>
  <c r="T1506" i="5"/>
  <c r="T1218" i="5"/>
  <c r="R1218" i="5"/>
  <c r="U1218" i="5" s="1"/>
  <c r="V1218" i="5" s="1"/>
  <c r="X1218" i="5" s="1"/>
  <c r="T1110" i="5"/>
  <c r="R1110" i="5"/>
  <c r="T1002" i="5"/>
  <c r="R1002" i="5"/>
  <c r="U1002" i="5" s="1"/>
  <c r="V1002" i="5" s="1"/>
  <c r="X1002" i="5" s="1"/>
  <c r="T894" i="5"/>
  <c r="R894" i="5"/>
  <c r="T1715" i="5"/>
  <c r="R1715" i="5"/>
  <c r="T1607" i="5"/>
  <c r="R1607" i="5"/>
  <c r="T1499" i="5"/>
  <c r="R1499" i="5"/>
  <c r="R1414" i="5"/>
  <c r="T1414" i="5"/>
  <c r="R1377" i="5"/>
  <c r="T1377" i="5"/>
  <c r="T855" i="5"/>
  <c r="R855" i="5"/>
  <c r="U855" i="5" s="1"/>
  <c r="T1082" i="5"/>
  <c r="R1082" i="5"/>
  <c r="R2164" i="5"/>
  <c r="U2164" i="5" s="1"/>
  <c r="V2164" i="5" s="1"/>
  <c r="X2164" i="5" s="1"/>
  <c r="T2164" i="5"/>
  <c r="R1101" i="5"/>
  <c r="U1101" i="5" s="1"/>
  <c r="V1101" i="5" s="1"/>
  <c r="X1101" i="5" s="1"/>
  <c r="T1101" i="5"/>
  <c r="R1730" i="5"/>
  <c r="T1730" i="5"/>
  <c r="T1622" i="5"/>
  <c r="R1622" i="5"/>
  <c r="U1622" i="5" s="1"/>
  <c r="V1622" i="5" s="1"/>
  <c r="X1622" i="5" s="1"/>
  <c r="T1514" i="5"/>
  <c r="R1514" i="5"/>
  <c r="R2389" i="5"/>
  <c r="U2389" i="5" s="1"/>
  <c r="V2389" i="5" s="1"/>
  <c r="X2389" i="5" s="1"/>
  <c r="T2389" i="5"/>
  <c r="R2281" i="5"/>
  <c r="U2281" i="5" s="1"/>
  <c r="V2281" i="5" s="1"/>
  <c r="X2281" i="5" s="1"/>
  <c r="T2281" i="5"/>
  <c r="R2173" i="5"/>
  <c r="U2173" i="5" s="1"/>
  <c r="V2173" i="5" s="1"/>
  <c r="X2173" i="5" s="1"/>
  <c r="T2173" i="5"/>
  <c r="R2065" i="5"/>
  <c r="U2065" i="5" s="1"/>
  <c r="V2065" i="5" s="1"/>
  <c r="X2065" i="5" s="1"/>
  <c r="T2065" i="5"/>
  <c r="R1957" i="5"/>
  <c r="U1957" i="5" s="1"/>
  <c r="V1957" i="5" s="1"/>
  <c r="X1957" i="5" s="1"/>
  <c r="T1957" i="5"/>
  <c r="R1849" i="5"/>
  <c r="U1849" i="5" s="1"/>
  <c r="V1849" i="5" s="1"/>
  <c r="X1849" i="5" s="1"/>
  <c r="T1849" i="5"/>
  <c r="R1741" i="5"/>
  <c r="T1741" i="5"/>
  <c r="R1489" i="5"/>
  <c r="T1489" i="5"/>
  <c r="R553" i="5"/>
  <c r="T553" i="5"/>
  <c r="R445" i="5"/>
  <c r="T445" i="5"/>
  <c r="T247" i="5"/>
  <c r="R247" i="5"/>
  <c r="T139" i="5"/>
  <c r="R139" i="5"/>
  <c r="U139" i="5" s="1"/>
  <c r="T31" i="5"/>
  <c r="R31" i="5"/>
  <c r="R2232" i="5"/>
  <c r="U2232" i="5" s="1"/>
  <c r="V2232" i="5" s="1"/>
  <c r="X2232" i="5" s="1"/>
  <c r="T2232" i="5"/>
  <c r="T1362" i="5"/>
  <c r="R1362" i="5"/>
  <c r="U1362" i="5" s="1"/>
  <c r="V1362" i="5" s="1"/>
  <c r="X1362" i="5" s="1"/>
  <c r="R840" i="5"/>
  <c r="T840" i="5"/>
  <c r="T1391" i="5"/>
  <c r="R1391" i="5"/>
  <c r="T1283" i="5"/>
  <c r="R1283" i="5"/>
  <c r="T2295" i="5"/>
  <c r="R2295" i="5"/>
  <c r="U2295" i="5" s="1"/>
  <c r="V2295" i="5" s="1"/>
  <c r="X2295" i="5" s="1"/>
  <c r="R309" i="5"/>
  <c r="U309" i="5" s="1"/>
  <c r="V309" i="5" s="1"/>
  <c r="X309" i="5" s="1"/>
  <c r="T309" i="5"/>
  <c r="R201" i="5"/>
  <c r="T201" i="5"/>
  <c r="R93" i="5"/>
  <c r="U93" i="5" s="1"/>
  <c r="V93" i="5" s="1"/>
  <c r="X93" i="5" s="1"/>
  <c r="T93" i="5"/>
  <c r="T2351" i="5"/>
  <c r="R2351" i="5"/>
  <c r="U2351" i="5" s="1"/>
  <c r="V2351" i="5" s="1"/>
  <c r="X2351" i="5" s="1"/>
  <c r="R1950" i="5"/>
  <c r="U1950" i="5" s="1"/>
  <c r="T1950" i="5"/>
  <c r="R833" i="5"/>
  <c r="T833" i="5"/>
  <c r="R1534" i="5"/>
  <c r="T1534" i="5"/>
  <c r="R1173" i="5"/>
  <c r="U1173" i="5" s="1"/>
  <c r="V1173" i="5" s="1"/>
  <c r="X1173" i="5" s="1"/>
  <c r="T1173" i="5"/>
  <c r="T835" i="5"/>
  <c r="R835" i="5"/>
  <c r="U835" i="5" s="1"/>
  <c r="V835" i="5" s="1"/>
  <c r="X835" i="5" s="1"/>
  <c r="R1493" i="5"/>
  <c r="T1493" i="5"/>
  <c r="R2204" i="5"/>
  <c r="U2204" i="5" s="1"/>
  <c r="V2204" i="5" s="1"/>
  <c r="X2204" i="5" s="1"/>
  <c r="T2204" i="5"/>
  <c r="T1334" i="5"/>
  <c r="R1334" i="5"/>
  <c r="U1334" i="5" s="1"/>
  <c r="V1334" i="5" s="1"/>
  <c r="X1334" i="5" s="1"/>
  <c r="R308" i="5"/>
  <c r="U308" i="5" s="1"/>
  <c r="T308" i="5"/>
  <c r="T330" i="5"/>
  <c r="R330" i="5"/>
  <c r="U330" i="5" s="1"/>
  <c r="V330" i="5" s="1"/>
  <c r="X330" i="5" s="1"/>
  <c r="T222" i="5"/>
  <c r="R222" i="5"/>
  <c r="T114" i="5"/>
  <c r="R114" i="5"/>
  <c r="U114" i="5" s="1"/>
  <c r="V114" i="5" s="1"/>
  <c r="X114" i="5" s="1"/>
  <c r="R2408" i="5"/>
  <c r="U2408" i="5" s="1"/>
  <c r="V2408" i="5" s="1"/>
  <c r="X2408" i="5" s="1"/>
  <c r="T2408" i="5"/>
  <c r="T2231" i="5"/>
  <c r="R2231" i="5"/>
  <c r="U2231" i="5" s="1"/>
  <c r="V2231" i="5" s="1"/>
  <c r="X2231" i="5" s="1"/>
  <c r="T2111" i="5"/>
  <c r="R2111" i="5"/>
  <c r="U2111" i="5" s="1"/>
  <c r="T2003" i="5"/>
  <c r="R2003" i="5"/>
  <c r="U2003" i="5" s="1"/>
  <c r="V2003" i="5" s="1"/>
  <c r="X2003" i="5" s="1"/>
  <c r="T1895" i="5"/>
  <c r="R1895" i="5"/>
  <c r="U1895" i="5" s="1"/>
  <c r="V1895" i="5" s="1"/>
  <c r="X1895" i="5" s="1"/>
  <c r="T1787" i="5"/>
  <c r="R1787" i="5"/>
  <c r="T1211" i="5"/>
  <c r="R1211" i="5"/>
  <c r="U1211" i="5" s="1"/>
  <c r="T1103" i="5"/>
  <c r="R1103" i="5"/>
  <c r="U1103" i="5" s="1"/>
  <c r="T995" i="5"/>
  <c r="R995" i="5"/>
  <c r="U995" i="5" s="1"/>
  <c r="T887" i="5"/>
  <c r="R887" i="5"/>
  <c r="T527" i="5"/>
  <c r="R527" i="5"/>
  <c r="U527" i="5" s="1"/>
  <c r="T419" i="5"/>
  <c r="R419" i="5"/>
  <c r="R257" i="5"/>
  <c r="T257" i="5"/>
  <c r="R149" i="5"/>
  <c r="U149" i="5" s="1"/>
  <c r="V149" i="5" s="1"/>
  <c r="X149" i="5" s="1"/>
  <c r="T149" i="5"/>
  <c r="R41" i="5"/>
  <c r="T41" i="5"/>
  <c r="R1660" i="5"/>
  <c r="T1660" i="5"/>
  <c r="R1372" i="5"/>
  <c r="T1372" i="5"/>
  <c r="R1264" i="5"/>
  <c r="U1264" i="5" s="1"/>
  <c r="V1264" i="5" s="1"/>
  <c r="X1264" i="5" s="1"/>
  <c r="T1264" i="5"/>
  <c r="R1156" i="5"/>
  <c r="T1156" i="5"/>
  <c r="R1048" i="5"/>
  <c r="U1048" i="5" s="1"/>
  <c r="V1048" i="5" s="1"/>
  <c r="X1048" i="5" s="1"/>
  <c r="T1048" i="5"/>
  <c r="R940" i="5"/>
  <c r="U940" i="5" s="1"/>
  <c r="V940" i="5" s="1"/>
  <c r="X940" i="5" s="1"/>
  <c r="T940" i="5"/>
  <c r="R832" i="5"/>
  <c r="U832" i="5" s="1"/>
  <c r="V832" i="5" s="1"/>
  <c r="X832" i="5" s="1"/>
  <c r="T832" i="5"/>
  <c r="R724" i="5"/>
  <c r="U724" i="5" s="1"/>
  <c r="V724" i="5" s="1"/>
  <c r="X724" i="5" s="1"/>
  <c r="T724" i="5"/>
  <c r="R616" i="5"/>
  <c r="U616" i="5" s="1"/>
  <c r="V616" i="5" s="1"/>
  <c r="X616" i="5" s="1"/>
  <c r="T616" i="5"/>
  <c r="R2145" i="5"/>
  <c r="U2145" i="5" s="1"/>
  <c r="V2145" i="5" s="1"/>
  <c r="X2145" i="5" s="1"/>
  <c r="T2145" i="5"/>
  <c r="R2037" i="5"/>
  <c r="U2037" i="5" s="1"/>
  <c r="T2037" i="5"/>
  <c r="R1929" i="5"/>
  <c r="U1929" i="5" s="1"/>
  <c r="V1929" i="5" s="1"/>
  <c r="X1929" i="5" s="1"/>
  <c r="T1929" i="5"/>
  <c r="R1821" i="5"/>
  <c r="T1821" i="5"/>
  <c r="R1713" i="5"/>
  <c r="T1713" i="5"/>
  <c r="R1605" i="5"/>
  <c r="U1605" i="5" s="1"/>
  <c r="V1605" i="5" s="1"/>
  <c r="X1605" i="5" s="1"/>
  <c r="T1605" i="5"/>
  <c r="R741" i="5"/>
  <c r="T741" i="5"/>
  <c r="R633" i="5"/>
  <c r="T633" i="5"/>
  <c r="R525" i="5"/>
  <c r="T525" i="5"/>
  <c r="T2130" i="5"/>
  <c r="R2130" i="5"/>
  <c r="U2130" i="5" s="1"/>
  <c r="V2130" i="5" s="1"/>
  <c r="X2130" i="5" s="1"/>
  <c r="T779" i="5"/>
  <c r="R779" i="5"/>
  <c r="T490" i="5"/>
  <c r="R490" i="5"/>
  <c r="T975" i="5"/>
  <c r="R975" i="5"/>
  <c r="U975" i="5" s="1"/>
  <c r="V975" i="5" s="1"/>
  <c r="X975" i="5" s="1"/>
  <c r="T763" i="5"/>
  <c r="R763" i="5"/>
  <c r="R2425" i="5"/>
  <c r="U2425" i="5" s="1"/>
  <c r="V2425" i="5" s="1"/>
  <c r="X2425" i="5" s="1"/>
  <c r="T2425" i="5"/>
  <c r="T2430" i="5"/>
  <c r="R2430" i="5"/>
  <c r="U2430" i="5" s="1"/>
  <c r="R1889" i="5"/>
  <c r="U1889" i="5" s="1"/>
  <c r="T1889" i="5"/>
  <c r="R1168" i="5"/>
  <c r="T1168" i="5"/>
  <c r="T1635" i="5"/>
  <c r="R1635" i="5"/>
  <c r="R1904" i="5"/>
  <c r="U1904" i="5" s="1"/>
  <c r="T1904" i="5"/>
  <c r="R1980" i="5"/>
  <c r="U1980" i="5" s="1"/>
  <c r="V1980" i="5" s="1"/>
  <c r="X1980" i="5" s="1"/>
  <c r="T1980" i="5"/>
  <c r="R2212" i="5"/>
  <c r="U2212" i="5" s="1"/>
  <c r="V2212" i="5" s="1"/>
  <c r="X2212" i="5" s="1"/>
  <c r="T2212" i="5"/>
  <c r="T70" i="5"/>
  <c r="R70" i="5"/>
  <c r="U70" i="5" s="1"/>
  <c r="V70" i="5" s="1"/>
  <c r="X70" i="5" s="1"/>
  <c r="T867" i="5"/>
  <c r="R867" i="5"/>
  <c r="T1315" i="5"/>
  <c r="R1315" i="5"/>
  <c r="U1315" i="5" s="1"/>
  <c r="T990" i="5"/>
  <c r="R990" i="5"/>
  <c r="U990" i="5" s="1"/>
  <c r="V990" i="5" s="1"/>
  <c r="X990" i="5" s="1"/>
  <c r="T1479" i="5"/>
  <c r="R1479" i="5"/>
  <c r="T1459" i="5"/>
  <c r="R1459" i="5"/>
  <c r="U1459" i="5" s="1"/>
  <c r="V1459" i="5" s="1"/>
  <c r="X1459" i="5" s="1"/>
  <c r="T279" i="5"/>
  <c r="R279" i="5"/>
  <c r="U279" i="5" s="1"/>
  <c r="V279" i="5" s="1"/>
  <c r="X279" i="5" s="1"/>
  <c r="T66" i="5"/>
  <c r="R66" i="5"/>
  <c r="U66" i="5" s="1"/>
  <c r="V66" i="5" s="1"/>
  <c r="X66" i="5" s="1"/>
  <c r="T479" i="5"/>
  <c r="R479" i="5"/>
  <c r="R676" i="5"/>
  <c r="U676" i="5" s="1"/>
  <c r="V676" i="5" s="1"/>
  <c r="X676" i="5" s="1"/>
  <c r="T676" i="5"/>
  <c r="T363" i="5"/>
  <c r="R363" i="5"/>
  <c r="U363" i="5" s="1"/>
  <c r="T1070" i="5"/>
  <c r="R1070" i="5"/>
  <c r="R1560" i="5"/>
  <c r="T1560" i="5"/>
  <c r="T406" i="5"/>
  <c r="R406" i="5"/>
  <c r="R1452" i="5"/>
  <c r="U1452" i="5" s="1"/>
  <c r="T1452" i="5"/>
  <c r="T1590" i="5"/>
  <c r="R1590" i="5"/>
  <c r="T2227" i="5"/>
  <c r="R2227" i="5"/>
  <c r="U2227" i="5" s="1"/>
  <c r="V2227" i="5" s="1"/>
  <c r="X2227" i="5" s="1"/>
  <c r="T391" i="5"/>
  <c r="R391" i="5"/>
  <c r="T255" i="5"/>
  <c r="R255" i="5"/>
  <c r="U255" i="5" s="1"/>
  <c r="V255" i="5" s="1"/>
  <c r="X255" i="5" s="1"/>
  <c r="R2276" i="5"/>
  <c r="U2276" i="5" s="1"/>
  <c r="V2276" i="5" s="1"/>
  <c r="X2276" i="5" s="1"/>
  <c r="T2276" i="5"/>
  <c r="R1949" i="5"/>
  <c r="U1949" i="5" s="1"/>
  <c r="V1949" i="5" s="1"/>
  <c r="X1949" i="5" s="1"/>
  <c r="T1949" i="5"/>
  <c r="T95" i="5"/>
  <c r="R95" i="5"/>
  <c r="U95" i="5" s="1"/>
  <c r="R310" i="5"/>
  <c r="U310" i="5" s="1"/>
  <c r="V310" i="5" s="1"/>
  <c r="X310" i="5" s="1"/>
  <c r="T310" i="5"/>
  <c r="T687" i="5"/>
  <c r="R687" i="5"/>
  <c r="AF9" i="5"/>
  <c r="AO9" i="5"/>
  <c r="R2222" i="5"/>
  <c r="U2222" i="5" s="1"/>
  <c r="V2222" i="5" s="1"/>
  <c r="X2222" i="5" s="1"/>
  <c r="T2222" i="5"/>
  <c r="R1652" i="5"/>
  <c r="U1652" i="5" s="1"/>
  <c r="V1652" i="5" s="1"/>
  <c r="X1652" i="5" s="1"/>
  <c r="T1652" i="5"/>
  <c r="R1544" i="5"/>
  <c r="T1544" i="5"/>
  <c r="T2383" i="5"/>
  <c r="R2383" i="5"/>
  <c r="U2383" i="5" s="1"/>
  <c r="V2383" i="5" s="1"/>
  <c r="X2383" i="5" s="1"/>
  <c r="T2275" i="5"/>
  <c r="R2275" i="5"/>
  <c r="U2275" i="5" s="1"/>
  <c r="V2275" i="5" s="1"/>
  <c r="X2275" i="5" s="1"/>
  <c r="T2167" i="5"/>
  <c r="R2167" i="5"/>
  <c r="U2167" i="5" s="1"/>
  <c r="V2167" i="5" s="1"/>
  <c r="X2167" i="5" s="1"/>
  <c r="T2059" i="5"/>
  <c r="R2059" i="5"/>
  <c r="U2059" i="5" s="1"/>
  <c r="T1951" i="5"/>
  <c r="R1951" i="5"/>
  <c r="U1951" i="5" s="1"/>
  <c r="T1843" i="5"/>
  <c r="R1843" i="5"/>
  <c r="T1591" i="5"/>
  <c r="R1591" i="5"/>
  <c r="U1591" i="5" s="1"/>
  <c r="V1591" i="5" s="1"/>
  <c r="X1591" i="5" s="1"/>
  <c r="T1483" i="5"/>
  <c r="R1483" i="5"/>
  <c r="R565" i="5"/>
  <c r="T565" i="5"/>
  <c r="R457" i="5"/>
  <c r="U457" i="5" s="1"/>
  <c r="T457" i="5"/>
  <c r="R277" i="5"/>
  <c r="T277" i="5"/>
  <c r="R169" i="5"/>
  <c r="T169" i="5"/>
  <c r="R61" i="5"/>
  <c r="T61" i="5"/>
  <c r="R2292" i="5"/>
  <c r="U2292" i="5" s="1"/>
  <c r="T2292" i="5"/>
  <c r="R1392" i="5"/>
  <c r="T1392" i="5"/>
  <c r="R1284" i="5"/>
  <c r="U1284" i="5" s="1"/>
  <c r="V1284" i="5" s="1"/>
  <c r="X1284" i="5" s="1"/>
  <c r="T1284" i="5"/>
  <c r="R2249" i="5"/>
  <c r="U2249" i="5" s="1"/>
  <c r="T2249" i="5"/>
  <c r="T1367" i="5"/>
  <c r="R1367" i="5"/>
  <c r="T359" i="5"/>
  <c r="R359" i="5"/>
  <c r="T2355" i="5"/>
  <c r="R2355" i="5"/>
  <c r="U2355" i="5" s="1"/>
  <c r="T339" i="5"/>
  <c r="R339" i="5"/>
  <c r="U339" i="5" s="1"/>
  <c r="T231" i="5"/>
  <c r="R231" i="5"/>
  <c r="T123" i="5"/>
  <c r="R123" i="5"/>
  <c r="U123" i="5" s="1"/>
  <c r="T2443" i="5"/>
  <c r="R2443" i="5"/>
  <c r="U2443" i="5" s="1"/>
  <c r="V2443" i="5" s="1"/>
  <c r="X2443" i="5" s="1"/>
  <c r="T1087" i="5"/>
  <c r="R1087" i="5"/>
  <c r="T942" i="5"/>
  <c r="R942" i="5"/>
  <c r="R2108" i="5"/>
  <c r="U2108" i="5" s="1"/>
  <c r="V2108" i="5" s="1"/>
  <c r="X2108" i="5" s="1"/>
  <c r="T2108" i="5"/>
  <c r="R2000" i="5"/>
  <c r="U2000" i="5" s="1"/>
  <c r="V2000" i="5" s="1"/>
  <c r="X2000" i="5" s="1"/>
  <c r="T2000" i="5"/>
  <c r="R1892" i="5"/>
  <c r="U1892" i="5" s="1"/>
  <c r="V1892" i="5" s="1"/>
  <c r="X1892" i="5" s="1"/>
  <c r="T1892" i="5"/>
  <c r="R1784" i="5"/>
  <c r="T1784" i="5"/>
  <c r="R1208" i="5"/>
  <c r="U1208" i="5" s="1"/>
  <c r="V1208" i="5" s="1"/>
  <c r="X1208" i="5" s="1"/>
  <c r="T1208" i="5"/>
  <c r="R1100" i="5"/>
  <c r="T1100" i="5"/>
  <c r="R884" i="5"/>
  <c r="T884" i="5"/>
  <c r="T506" i="5"/>
  <c r="R506" i="5"/>
  <c r="U506" i="5" s="1"/>
  <c r="V506" i="5" s="1"/>
  <c r="X506" i="5" s="1"/>
  <c r="T398" i="5"/>
  <c r="R398" i="5"/>
  <c r="R236" i="5"/>
  <c r="T236" i="5"/>
  <c r="R128" i="5"/>
  <c r="U128" i="5" s="1"/>
  <c r="T128" i="5"/>
  <c r="R20" i="5"/>
  <c r="T20" i="5"/>
  <c r="R1680" i="5"/>
  <c r="T1680" i="5"/>
  <c r="R2092" i="5"/>
  <c r="U2092" i="5" s="1"/>
  <c r="V2092" i="5" s="1"/>
  <c r="X2092" i="5" s="1"/>
  <c r="T2092" i="5"/>
  <c r="R885" i="5"/>
  <c r="U885" i="5" s="1"/>
  <c r="V885" i="5" s="1"/>
  <c r="X885" i="5" s="1"/>
  <c r="T885" i="5"/>
  <c r="T1051" i="5"/>
  <c r="R1051" i="5"/>
  <c r="U1051" i="5" s="1"/>
  <c r="V1051" i="5" s="1"/>
  <c r="X1051" i="5" s="1"/>
  <c r="T1583" i="5"/>
  <c r="R1583" i="5"/>
  <c r="T758" i="5"/>
  <c r="R758" i="5"/>
  <c r="U758" i="5" s="1"/>
  <c r="R1205" i="5"/>
  <c r="U1205" i="5" s="1"/>
  <c r="V1205" i="5" s="1"/>
  <c r="X1205" i="5" s="1"/>
  <c r="T1205" i="5"/>
  <c r="R952" i="5"/>
  <c r="U952" i="5" s="1"/>
  <c r="V952" i="5" s="1"/>
  <c r="X952" i="5" s="1"/>
  <c r="T952" i="5"/>
  <c r="T447" i="5"/>
  <c r="R447" i="5"/>
  <c r="U447" i="5" s="1"/>
  <c r="V447" i="5" s="1"/>
  <c r="X447" i="5" s="1"/>
  <c r="R1004" i="5"/>
  <c r="T1004" i="5"/>
  <c r="R1872" i="5"/>
  <c r="T1872" i="5"/>
  <c r="R2104" i="5"/>
  <c r="U2104" i="5" s="1"/>
  <c r="V2104" i="5" s="1"/>
  <c r="X2104" i="5" s="1"/>
  <c r="T2104" i="5"/>
  <c r="T1491" i="5"/>
  <c r="R1491" i="5"/>
  <c r="T1691" i="5"/>
  <c r="R1691" i="5"/>
  <c r="T991" i="5"/>
  <c r="R991" i="5"/>
  <c r="U991" i="5" s="1"/>
  <c r="V991" i="5" s="1"/>
  <c r="X991" i="5" s="1"/>
  <c r="T1667" i="5"/>
  <c r="R1667" i="5"/>
  <c r="T2251" i="5"/>
  <c r="R2251" i="5"/>
  <c r="U2251" i="5" s="1"/>
  <c r="V2251" i="5" s="1"/>
  <c r="X2251" i="5" s="1"/>
  <c r="R810" i="5"/>
  <c r="U810" i="5" s="1"/>
  <c r="V810" i="5" s="1"/>
  <c r="X810" i="5" s="1"/>
  <c r="T810" i="5"/>
  <c r="R1322" i="5"/>
  <c r="T1322" i="5"/>
  <c r="T587" i="5"/>
  <c r="R587" i="5"/>
  <c r="U587" i="5" s="1"/>
  <c r="V587" i="5" s="1"/>
  <c r="X587" i="5" s="1"/>
  <c r="R892" i="5"/>
  <c r="U892" i="5" s="1"/>
  <c r="V892" i="5" s="1"/>
  <c r="X892" i="5" s="1"/>
  <c r="T892" i="5"/>
  <c r="T531" i="5"/>
  <c r="R531" i="5"/>
  <c r="U531" i="5" s="1"/>
  <c r="V531" i="5" s="1"/>
  <c r="X531" i="5" s="1"/>
  <c r="T1862" i="5"/>
  <c r="R1862" i="5"/>
  <c r="R1992" i="5"/>
  <c r="U1992" i="5" s="1"/>
  <c r="V1992" i="5" s="1"/>
  <c r="X1992" i="5" s="1"/>
  <c r="T1992" i="5"/>
  <c r="R2242" i="5"/>
  <c r="U2242" i="5" s="1"/>
  <c r="V2242" i="5" s="1"/>
  <c r="X2242" i="5" s="1"/>
  <c r="T2242" i="5"/>
  <c r="T1143" i="5"/>
  <c r="R1143" i="5"/>
  <c r="T1363" i="5"/>
  <c r="R1363" i="5"/>
  <c r="R1056" i="5"/>
  <c r="T1056" i="5"/>
  <c r="T1903" i="5"/>
  <c r="R1903" i="5"/>
  <c r="U1903" i="5" s="1"/>
  <c r="V1903" i="5" s="1"/>
  <c r="X1903" i="5" s="1"/>
  <c r="R1308" i="5"/>
  <c r="T1308" i="5"/>
  <c r="R744" i="5"/>
  <c r="T744" i="5"/>
  <c r="R2433" i="5"/>
  <c r="U2433" i="5" s="1"/>
  <c r="V2433" i="5" s="1"/>
  <c r="X2433" i="5" s="1"/>
  <c r="T2433" i="5"/>
  <c r="R1157" i="5"/>
  <c r="U1157" i="5" s="1"/>
  <c r="V1157" i="5" s="1"/>
  <c r="X1157" i="5" s="1"/>
  <c r="T1157" i="5"/>
  <c r="T1606" i="5"/>
  <c r="R1606" i="5"/>
  <c r="T670" i="5"/>
  <c r="R670" i="5"/>
  <c r="T471" i="5"/>
  <c r="R471" i="5"/>
  <c r="U471" i="5" s="1"/>
  <c r="V471" i="5" s="1"/>
  <c r="X471" i="5" s="1"/>
  <c r="T843" i="5"/>
  <c r="R843" i="5"/>
  <c r="R1572" i="5"/>
  <c r="U1572" i="5" s="1"/>
  <c r="T1572" i="5"/>
  <c r="T2290" i="5"/>
  <c r="R2290" i="5"/>
  <c r="U2290" i="5" s="1"/>
  <c r="V2290" i="5" s="1"/>
  <c r="X2290" i="5" s="1"/>
  <c r="R256" i="5"/>
  <c r="T256" i="5"/>
  <c r="R673" i="5"/>
  <c r="U673" i="5" s="1"/>
  <c r="V673" i="5" s="1"/>
  <c r="X673" i="5" s="1"/>
  <c r="T673" i="5"/>
  <c r="R1601" i="5"/>
  <c r="T1601" i="5"/>
  <c r="R1400" i="5"/>
  <c r="T1400" i="5"/>
  <c r="R1292" i="5"/>
  <c r="U1292" i="5" s="1"/>
  <c r="V1292" i="5" s="1"/>
  <c r="X1292" i="5" s="1"/>
  <c r="T1292" i="5"/>
  <c r="R2409" i="5"/>
  <c r="U2409" i="5" s="1"/>
  <c r="V2409" i="5" s="1"/>
  <c r="X2409" i="5" s="1"/>
  <c r="T2409" i="5"/>
  <c r="R270" i="5"/>
  <c r="T270" i="5"/>
  <c r="R162" i="5"/>
  <c r="U162" i="5" s="1"/>
  <c r="V162" i="5" s="1"/>
  <c r="X162" i="5" s="1"/>
  <c r="T162" i="5"/>
  <c r="T54" i="5"/>
  <c r="R54" i="5"/>
  <c r="R2141" i="5"/>
  <c r="U2141" i="5" s="1"/>
  <c r="V2141" i="5" s="1"/>
  <c r="X2141" i="5" s="1"/>
  <c r="T2141" i="5"/>
  <c r="R2033" i="5"/>
  <c r="U2033" i="5" s="1"/>
  <c r="V2033" i="5" s="1"/>
  <c r="X2033" i="5" s="1"/>
  <c r="T2033" i="5"/>
  <c r="R1925" i="5"/>
  <c r="U1925" i="5" s="1"/>
  <c r="T1925" i="5"/>
  <c r="R1817" i="5"/>
  <c r="T1817" i="5"/>
  <c r="R1241" i="5"/>
  <c r="U1241" i="5" s="1"/>
  <c r="V1241" i="5" s="1"/>
  <c r="X1241" i="5" s="1"/>
  <c r="T1241" i="5"/>
  <c r="R1133" i="5"/>
  <c r="T1133" i="5"/>
  <c r="R1025" i="5"/>
  <c r="U1025" i="5" s="1"/>
  <c r="V1025" i="5" s="1"/>
  <c r="X1025" i="5" s="1"/>
  <c r="T1025" i="5"/>
  <c r="R917" i="5"/>
  <c r="U917" i="5" s="1"/>
  <c r="V917" i="5" s="1"/>
  <c r="X917" i="5" s="1"/>
  <c r="T917" i="5"/>
  <c r="R593" i="5"/>
  <c r="U593" i="5" s="1"/>
  <c r="V593" i="5" s="1"/>
  <c r="X593" i="5" s="1"/>
  <c r="T593" i="5"/>
  <c r="R485" i="5"/>
  <c r="U485" i="5" s="1"/>
  <c r="V485" i="5" s="1"/>
  <c r="X485" i="5" s="1"/>
  <c r="T485" i="5"/>
  <c r="R377" i="5"/>
  <c r="U377" i="5" s="1"/>
  <c r="V377" i="5" s="1"/>
  <c r="X377" i="5" s="1"/>
  <c r="T377" i="5"/>
  <c r="R197" i="5"/>
  <c r="U197" i="5" s="1"/>
  <c r="V197" i="5" s="1"/>
  <c r="X197" i="5" s="1"/>
  <c r="T197" i="5"/>
  <c r="R89" i="5"/>
  <c r="U89" i="5" s="1"/>
  <c r="V89" i="5" s="1"/>
  <c r="X89" i="5" s="1"/>
  <c r="T89" i="5"/>
  <c r="R1708" i="5"/>
  <c r="T1708" i="5"/>
  <c r="R1600" i="5"/>
  <c r="T1600" i="5"/>
  <c r="R1312" i="5"/>
  <c r="T1312" i="5"/>
  <c r="R1204" i="5"/>
  <c r="T1204" i="5"/>
  <c r="R1096" i="5"/>
  <c r="U1096" i="5" s="1"/>
  <c r="V1096" i="5" s="1"/>
  <c r="X1096" i="5" s="1"/>
  <c r="T1096" i="5"/>
  <c r="R988" i="5"/>
  <c r="T988" i="5"/>
  <c r="R880" i="5"/>
  <c r="U880" i="5" s="1"/>
  <c r="V880" i="5" s="1"/>
  <c r="X880" i="5" s="1"/>
  <c r="T880" i="5"/>
  <c r="R772" i="5"/>
  <c r="U772" i="5" s="1"/>
  <c r="V772" i="5" s="1"/>
  <c r="X772" i="5" s="1"/>
  <c r="T772" i="5"/>
  <c r="R664" i="5"/>
  <c r="U664" i="5" s="1"/>
  <c r="V664" i="5" s="1"/>
  <c r="X664" i="5" s="1"/>
  <c r="T664" i="5"/>
  <c r="R304" i="5"/>
  <c r="U304" i="5" s="1"/>
  <c r="V304" i="5" s="1"/>
  <c r="X304" i="5" s="1"/>
  <c r="T304" i="5"/>
  <c r="T2103" i="5"/>
  <c r="R2103" i="5"/>
  <c r="U2103" i="5" s="1"/>
  <c r="T1995" i="5"/>
  <c r="R1995" i="5"/>
  <c r="U1995" i="5" s="1"/>
  <c r="V1995" i="5" s="1"/>
  <c r="X1995" i="5" s="1"/>
  <c r="T1887" i="5"/>
  <c r="R1887" i="5"/>
  <c r="U1887" i="5" s="1"/>
  <c r="V1887" i="5" s="1"/>
  <c r="X1887" i="5" s="1"/>
  <c r="T1779" i="5"/>
  <c r="R1779" i="5"/>
  <c r="T1671" i="5"/>
  <c r="R1671" i="5"/>
  <c r="T1563" i="5"/>
  <c r="R1563" i="5"/>
  <c r="U1563" i="5" s="1"/>
  <c r="V1563" i="5" s="1"/>
  <c r="X1563" i="5" s="1"/>
  <c r="T699" i="5"/>
  <c r="R699" i="5"/>
  <c r="T591" i="5"/>
  <c r="R591" i="5"/>
  <c r="U591" i="5" s="1"/>
  <c r="V591" i="5" s="1"/>
  <c r="X591" i="5" s="1"/>
  <c r="T483" i="5"/>
  <c r="R483" i="5"/>
  <c r="T375" i="5"/>
  <c r="R375" i="5"/>
  <c r="U375" i="5" s="1"/>
  <c r="R2424" i="5"/>
  <c r="U2424" i="5" s="1"/>
  <c r="T2424" i="5"/>
  <c r="R636" i="5"/>
  <c r="U636" i="5" s="1"/>
  <c r="T636" i="5"/>
  <c r="R1588" i="5"/>
  <c r="T1588" i="5"/>
  <c r="T2339" i="5"/>
  <c r="R2339" i="5"/>
  <c r="U2339" i="5" s="1"/>
  <c r="V2339" i="5" s="1"/>
  <c r="X2339" i="5" s="1"/>
  <c r="R745" i="5"/>
  <c r="T745" i="5"/>
  <c r="R2156" i="5"/>
  <c r="U2156" i="5" s="1"/>
  <c r="V2156" i="5" s="1"/>
  <c r="X2156" i="5" s="1"/>
  <c r="T2156" i="5"/>
  <c r="R2048" i="5"/>
  <c r="U2048" i="5" s="1"/>
  <c r="V2048" i="5" s="1"/>
  <c r="X2048" i="5" s="1"/>
  <c r="T2048" i="5"/>
  <c r="R1940" i="5"/>
  <c r="U1940" i="5" s="1"/>
  <c r="V1940" i="5" s="1"/>
  <c r="X1940" i="5" s="1"/>
  <c r="T1940" i="5"/>
  <c r="R1832" i="5"/>
  <c r="T1832" i="5"/>
  <c r="R1256" i="5"/>
  <c r="U1256" i="5" s="1"/>
  <c r="V1256" i="5" s="1"/>
  <c r="X1256" i="5" s="1"/>
  <c r="T1256" i="5"/>
  <c r="R1148" i="5"/>
  <c r="T1148" i="5"/>
  <c r="R1040" i="5"/>
  <c r="T1040" i="5"/>
  <c r="R932" i="5"/>
  <c r="T932" i="5"/>
  <c r="T590" i="5"/>
  <c r="R590" i="5"/>
  <c r="U590" i="5" s="1"/>
  <c r="V590" i="5" s="1"/>
  <c r="X590" i="5" s="1"/>
  <c r="R482" i="5"/>
  <c r="T482" i="5"/>
  <c r="T374" i="5"/>
  <c r="R374" i="5"/>
  <c r="T194" i="5"/>
  <c r="R194" i="5"/>
  <c r="U194" i="5" s="1"/>
  <c r="T86" i="5"/>
  <c r="R86" i="5"/>
  <c r="T2286" i="5"/>
  <c r="R2286" i="5"/>
  <c r="U2286" i="5" s="1"/>
  <c r="V2286" i="5" s="1"/>
  <c r="X2286" i="5" s="1"/>
  <c r="R2124" i="5"/>
  <c r="U2124" i="5" s="1"/>
  <c r="V2124" i="5" s="1"/>
  <c r="X2124" i="5" s="1"/>
  <c r="T2124" i="5"/>
  <c r="R2016" i="5"/>
  <c r="U2016" i="5" s="1"/>
  <c r="V2016" i="5" s="1"/>
  <c r="X2016" i="5" s="1"/>
  <c r="T2016" i="5"/>
  <c r="R1908" i="5"/>
  <c r="U1908" i="5" s="1"/>
  <c r="V1908" i="5" s="1"/>
  <c r="X1908" i="5" s="1"/>
  <c r="T1908" i="5"/>
  <c r="R1800" i="5"/>
  <c r="T1800" i="5"/>
  <c r="R1692" i="5"/>
  <c r="U1692" i="5" s="1"/>
  <c r="V1692" i="5" s="1"/>
  <c r="X1692" i="5" s="1"/>
  <c r="T1692" i="5"/>
  <c r="R1584" i="5"/>
  <c r="T1584" i="5"/>
  <c r="R720" i="5"/>
  <c r="T720" i="5"/>
  <c r="R612" i="5"/>
  <c r="U612" i="5" s="1"/>
  <c r="V612" i="5" s="1"/>
  <c r="X612" i="5" s="1"/>
  <c r="T612" i="5"/>
  <c r="R504" i="5"/>
  <c r="T504" i="5"/>
  <c r="R396" i="5"/>
  <c r="T396" i="5"/>
  <c r="T791" i="5"/>
  <c r="R791" i="5"/>
  <c r="U791" i="5" s="1"/>
  <c r="V791" i="5" s="1"/>
  <c r="X791" i="5" s="1"/>
  <c r="T683" i="5"/>
  <c r="R683" i="5"/>
  <c r="U683" i="5" s="1"/>
  <c r="V683" i="5" s="1"/>
  <c r="X683" i="5" s="1"/>
  <c r="R2356" i="5"/>
  <c r="U2356" i="5" s="1"/>
  <c r="V2356" i="5" s="1"/>
  <c r="X2356" i="5" s="1"/>
  <c r="T2356" i="5"/>
  <c r="R2248" i="5"/>
  <c r="U2248" i="5" s="1"/>
  <c r="T2248" i="5"/>
  <c r="R2140" i="5"/>
  <c r="U2140" i="5" s="1"/>
  <c r="V2140" i="5" s="1"/>
  <c r="X2140" i="5" s="1"/>
  <c r="T2140" i="5"/>
  <c r="R2032" i="5"/>
  <c r="U2032" i="5" s="1"/>
  <c r="V2032" i="5" s="1"/>
  <c r="X2032" i="5" s="1"/>
  <c r="T2032" i="5"/>
  <c r="R1924" i="5"/>
  <c r="U1924" i="5" s="1"/>
  <c r="V1924" i="5" s="1"/>
  <c r="X1924" i="5" s="1"/>
  <c r="T1924" i="5"/>
  <c r="R1816" i="5"/>
  <c r="U1816" i="5" s="1"/>
  <c r="V1816" i="5" s="1"/>
  <c r="X1816" i="5" s="1"/>
  <c r="T1816" i="5"/>
  <c r="R1564" i="5"/>
  <c r="T1564" i="5"/>
  <c r="R1456" i="5"/>
  <c r="U1456" i="5" s="1"/>
  <c r="V1456" i="5" s="1"/>
  <c r="X1456" i="5" s="1"/>
  <c r="T1456" i="5"/>
  <c r="R520" i="5"/>
  <c r="T520" i="5"/>
  <c r="R412" i="5"/>
  <c r="U412" i="5" s="1"/>
  <c r="V412" i="5" s="1"/>
  <c r="X412" i="5" s="1"/>
  <c r="T412" i="5"/>
  <c r="T214" i="5"/>
  <c r="R214" i="5"/>
  <c r="T106" i="5"/>
  <c r="R106" i="5"/>
  <c r="R2349" i="5"/>
  <c r="U2349" i="5" s="1"/>
  <c r="V2349" i="5" s="1"/>
  <c r="X2349" i="5" s="1"/>
  <c r="T2349" i="5"/>
  <c r="T1527" i="5"/>
  <c r="R1527" i="5"/>
  <c r="U1527" i="5" s="1"/>
  <c r="V1527" i="5" s="1"/>
  <c r="X1527" i="5" s="1"/>
  <c r="T1239" i="5"/>
  <c r="R1239" i="5"/>
  <c r="T1131" i="5"/>
  <c r="R1131" i="5"/>
  <c r="T1023" i="5"/>
  <c r="R1023" i="5"/>
  <c r="T915" i="5"/>
  <c r="R915" i="5"/>
  <c r="T1275" i="5"/>
  <c r="R1275" i="5"/>
  <c r="U1275" i="5" s="1"/>
  <c r="R564" i="5"/>
  <c r="T564" i="5"/>
  <c r="T1822" i="5"/>
  <c r="R1822" i="5"/>
  <c r="T1191" i="5"/>
  <c r="R1191" i="5"/>
  <c r="T1123" i="5"/>
  <c r="R1123" i="5"/>
  <c r="U1123" i="5" s="1"/>
  <c r="R1104" i="5"/>
  <c r="U1104" i="5" s="1"/>
  <c r="T1104" i="5"/>
  <c r="R2312" i="5"/>
  <c r="U2312" i="5" s="1"/>
  <c r="V2312" i="5" s="1"/>
  <c r="X2312" i="5" s="1"/>
  <c r="T2312" i="5"/>
  <c r="T842" i="5"/>
  <c r="R842" i="5"/>
  <c r="T734" i="5"/>
  <c r="R734" i="5"/>
  <c r="U734" i="5" s="1"/>
  <c r="V734" i="5" s="1"/>
  <c r="X734" i="5" s="1"/>
  <c r="R626" i="5"/>
  <c r="U626" i="5" s="1"/>
  <c r="T626" i="5"/>
  <c r="T1639" i="5"/>
  <c r="R1639" i="5"/>
  <c r="U1639" i="5" s="1"/>
  <c r="V1639" i="5" s="1"/>
  <c r="X1639" i="5" s="1"/>
  <c r="T1351" i="5"/>
  <c r="R1351" i="5"/>
  <c r="T1243" i="5"/>
  <c r="R1243" i="5"/>
  <c r="U1243" i="5" s="1"/>
  <c r="T1135" i="5"/>
  <c r="R1135" i="5"/>
  <c r="T1027" i="5"/>
  <c r="R1027" i="5"/>
  <c r="T919" i="5"/>
  <c r="R919" i="5"/>
  <c r="T811" i="5"/>
  <c r="R811" i="5"/>
  <c r="U811" i="5" s="1"/>
  <c r="V811" i="5" s="1"/>
  <c r="X811" i="5" s="1"/>
  <c r="T703" i="5"/>
  <c r="R703" i="5"/>
  <c r="U703" i="5" s="1"/>
  <c r="V703" i="5" s="1"/>
  <c r="X703" i="5" s="1"/>
  <c r="T343" i="5"/>
  <c r="R343" i="5"/>
  <c r="R1512" i="5"/>
  <c r="T1512" i="5"/>
  <c r="T1242" i="5"/>
  <c r="R1242" i="5"/>
  <c r="U1242" i="5" s="1"/>
  <c r="T1134" i="5"/>
  <c r="R1134" i="5"/>
  <c r="T1026" i="5"/>
  <c r="R1026" i="5"/>
  <c r="T918" i="5"/>
  <c r="R918" i="5"/>
  <c r="T2291" i="5"/>
  <c r="R2291" i="5"/>
  <c r="U2291" i="5" s="1"/>
  <c r="V2291" i="5" s="1"/>
  <c r="X2291" i="5" s="1"/>
  <c r="T1703" i="5"/>
  <c r="R1703" i="5"/>
  <c r="T1595" i="5"/>
  <c r="R1595" i="5"/>
  <c r="T1487" i="5"/>
  <c r="R1487" i="5"/>
  <c r="T1438" i="5"/>
  <c r="R1438" i="5"/>
  <c r="U1438" i="5" s="1"/>
  <c r="V1438" i="5" s="1"/>
  <c r="X1438" i="5" s="1"/>
  <c r="R596" i="5"/>
  <c r="U596" i="5" s="1"/>
  <c r="T596" i="5"/>
  <c r="R2236" i="5"/>
  <c r="U2236" i="5" s="1"/>
  <c r="V2236" i="5" s="1"/>
  <c r="X2236" i="5" s="1"/>
  <c r="T2236" i="5"/>
  <c r="T614" i="5"/>
  <c r="R614" i="5"/>
  <c r="U614" i="5" s="1"/>
  <c r="R1637" i="5"/>
  <c r="T1637" i="5"/>
  <c r="T1646" i="5"/>
  <c r="R1646" i="5"/>
  <c r="U1646" i="5" s="1"/>
  <c r="V1646" i="5" s="1"/>
  <c r="X1646" i="5" s="1"/>
  <c r="T1538" i="5"/>
  <c r="R1538" i="5"/>
  <c r="T2398" i="5"/>
  <c r="R2398" i="5"/>
  <c r="U2398" i="5" s="1"/>
  <c r="V2398" i="5" s="1"/>
  <c r="X2398" i="5" s="1"/>
  <c r="T2287" i="5"/>
  <c r="R2287" i="5"/>
  <c r="U2287" i="5" s="1"/>
  <c r="T2179" i="5"/>
  <c r="R2179" i="5"/>
  <c r="U2179" i="5" s="1"/>
  <c r="V2179" i="5" s="1"/>
  <c r="X2179" i="5" s="1"/>
  <c r="T2071" i="5"/>
  <c r="R2071" i="5"/>
  <c r="U2071" i="5" s="1"/>
  <c r="V2071" i="5" s="1"/>
  <c r="X2071" i="5" s="1"/>
  <c r="T1963" i="5"/>
  <c r="R1963" i="5"/>
  <c r="U1963" i="5" s="1"/>
  <c r="T1855" i="5"/>
  <c r="R1855" i="5"/>
  <c r="T1747" i="5"/>
  <c r="R1747" i="5"/>
  <c r="U1747" i="5" s="1"/>
  <c r="V1747" i="5" s="1"/>
  <c r="X1747" i="5" s="1"/>
  <c r="T1495" i="5"/>
  <c r="R1495" i="5"/>
  <c r="T559" i="5"/>
  <c r="R559" i="5"/>
  <c r="T451" i="5"/>
  <c r="R451" i="5"/>
  <c r="T271" i="5"/>
  <c r="R271" i="5"/>
  <c r="U271" i="5" s="1"/>
  <c r="V271" i="5" s="1"/>
  <c r="X271" i="5" s="1"/>
  <c r="T163" i="5"/>
  <c r="R163" i="5"/>
  <c r="U163" i="5" s="1"/>
  <c r="V163" i="5" s="1"/>
  <c r="X163" i="5" s="1"/>
  <c r="T55" i="5"/>
  <c r="R55" i="5"/>
  <c r="U55" i="5" s="1"/>
  <c r="V55" i="5" s="1"/>
  <c r="X55" i="5" s="1"/>
  <c r="R2280" i="5"/>
  <c r="U2280" i="5" s="1"/>
  <c r="T2280" i="5"/>
  <c r="R1368" i="5"/>
  <c r="U1368" i="5" s="1"/>
  <c r="T1368" i="5"/>
  <c r="R846" i="5"/>
  <c r="T846" i="5"/>
  <c r="T1415" i="5"/>
  <c r="R1415" i="5"/>
  <c r="T1307" i="5"/>
  <c r="R1307" i="5"/>
  <c r="T2438" i="5"/>
  <c r="R2438" i="5"/>
  <c r="U2438" i="5" s="1"/>
  <c r="T2307" i="5"/>
  <c r="R2307" i="5"/>
  <c r="U2307" i="5" s="1"/>
  <c r="V2307" i="5" s="1"/>
  <c r="X2307" i="5" s="1"/>
  <c r="T315" i="5"/>
  <c r="R315" i="5"/>
  <c r="U315" i="5" s="1"/>
  <c r="T207" i="5"/>
  <c r="R207" i="5"/>
  <c r="T99" i="5"/>
  <c r="R99" i="5"/>
  <c r="T2375" i="5"/>
  <c r="R2375" i="5"/>
  <c r="U2375" i="5" s="1"/>
  <c r="V2375" i="5" s="1"/>
  <c r="X2375" i="5" s="1"/>
  <c r="R708" i="5"/>
  <c r="T708" i="5"/>
  <c r="R526" i="5"/>
  <c r="U526" i="5" s="1"/>
  <c r="V526" i="5" s="1"/>
  <c r="X526" i="5" s="1"/>
  <c r="T526" i="5"/>
  <c r="R1065" i="5"/>
  <c r="U1065" i="5" s="1"/>
  <c r="V1065" i="5" s="1"/>
  <c r="X1065" i="5" s="1"/>
  <c r="T1065" i="5"/>
  <c r="T1015" i="5"/>
  <c r="R1015" i="5"/>
  <c r="R1565" i="5"/>
  <c r="U1565" i="5" s="1"/>
  <c r="V1565" i="5" s="1"/>
  <c r="X1565" i="5" s="1"/>
  <c r="T1565" i="5"/>
  <c r="T1358" i="5"/>
  <c r="R1358" i="5"/>
  <c r="U1358" i="5" s="1"/>
  <c r="V1358" i="5" s="1"/>
  <c r="X1358" i="5" s="1"/>
  <c r="R332" i="5"/>
  <c r="T332" i="5"/>
  <c r="T318" i="5"/>
  <c r="R318" i="5"/>
  <c r="U318" i="5" s="1"/>
  <c r="V318" i="5" s="1"/>
  <c r="X318" i="5" s="1"/>
  <c r="T210" i="5"/>
  <c r="R210" i="5"/>
  <c r="U210" i="5" s="1"/>
  <c r="T102" i="5"/>
  <c r="R102" i="5"/>
  <c r="R2360" i="5"/>
  <c r="U2360" i="5" s="1"/>
  <c r="V2360" i="5" s="1"/>
  <c r="X2360" i="5" s="1"/>
  <c r="T2360" i="5"/>
  <c r="R2081" i="5"/>
  <c r="U2081" i="5" s="1"/>
  <c r="V2081" i="5" s="1"/>
  <c r="X2081" i="5" s="1"/>
  <c r="T2081" i="5"/>
  <c r="R1973" i="5"/>
  <c r="U1973" i="5" s="1"/>
  <c r="V1973" i="5" s="1"/>
  <c r="X1973" i="5" s="1"/>
  <c r="T1973" i="5"/>
  <c r="R1865" i="5"/>
  <c r="T1865" i="5"/>
  <c r="R1757" i="5"/>
  <c r="U1757" i="5" s="1"/>
  <c r="V1757" i="5" s="1"/>
  <c r="X1757" i="5" s="1"/>
  <c r="T1757" i="5"/>
  <c r="R1181" i="5"/>
  <c r="U1181" i="5" s="1"/>
  <c r="V1181" i="5" s="1"/>
  <c r="X1181" i="5" s="1"/>
  <c r="T1181" i="5"/>
  <c r="R1073" i="5"/>
  <c r="U1073" i="5" s="1"/>
  <c r="V1073" i="5" s="1"/>
  <c r="X1073" i="5" s="1"/>
  <c r="T1073" i="5"/>
  <c r="R965" i="5"/>
  <c r="T965" i="5"/>
  <c r="R857" i="5"/>
  <c r="U857" i="5" s="1"/>
  <c r="T857" i="5"/>
  <c r="T515" i="5"/>
  <c r="R515" i="5"/>
  <c r="U515" i="5" s="1"/>
  <c r="T407" i="5"/>
  <c r="R407" i="5"/>
  <c r="U407" i="5" s="1"/>
  <c r="V407" i="5" s="1"/>
  <c r="X407" i="5" s="1"/>
  <c r="R245" i="5"/>
  <c r="U245" i="5" s="1"/>
  <c r="T245" i="5"/>
  <c r="R137" i="5"/>
  <c r="T137" i="5"/>
  <c r="R29" i="5"/>
  <c r="U29" i="5" s="1"/>
  <c r="V29" i="5" s="1"/>
  <c r="X29" i="5" s="1"/>
  <c r="T29" i="5"/>
  <c r="R1648" i="5"/>
  <c r="T1648" i="5"/>
  <c r="R1360" i="5"/>
  <c r="T1360" i="5"/>
  <c r="R1252" i="5"/>
  <c r="U1252" i="5" s="1"/>
  <c r="V1252" i="5" s="1"/>
  <c r="X1252" i="5" s="1"/>
  <c r="T1252" i="5"/>
  <c r="R1144" i="5"/>
  <c r="U1144" i="5" s="1"/>
  <c r="V1144" i="5" s="1"/>
  <c r="X1144" i="5" s="1"/>
  <c r="T1144" i="5"/>
  <c r="R1036" i="5"/>
  <c r="T1036" i="5"/>
  <c r="R928" i="5"/>
  <c r="U928" i="5" s="1"/>
  <c r="V928" i="5" s="1"/>
  <c r="X928" i="5" s="1"/>
  <c r="T928" i="5"/>
  <c r="R820" i="5"/>
  <c r="U820" i="5" s="1"/>
  <c r="V820" i="5" s="1"/>
  <c r="X820" i="5" s="1"/>
  <c r="T820" i="5"/>
  <c r="R712" i="5"/>
  <c r="U712" i="5" s="1"/>
  <c r="V712" i="5" s="1"/>
  <c r="X712" i="5" s="1"/>
  <c r="T712" i="5"/>
  <c r="R352" i="5"/>
  <c r="T352" i="5"/>
  <c r="R2169" i="5"/>
  <c r="U2169" i="5" s="1"/>
  <c r="T2169" i="5"/>
  <c r="R2061" i="5"/>
  <c r="U2061" i="5" s="1"/>
  <c r="V2061" i="5" s="1"/>
  <c r="X2061" i="5" s="1"/>
  <c r="T2061" i="5"/>
  <c r="R1953" i="5"/>
  <c r="U1953" i="5" s="1"/>
  <c r="T1953" i="5"/>
  <c r="R1845" i="5"/>
  <c r="T1845" i="5"/>
  <c r="R1737" i="5"/>
  <c r="T1737" i="5"/>
  <c r="R1629" i="5"/>
  <c r="U1629" i="5" s="1"/>
  <c r="T1629" i="5"/>
  <c r="T783" i="5"/>
  <c r="R783" i="5"/>
  <c r="U783" i="5" s="1"/>
  <c r="V783" i="5" s="1"/>
  <c r="X783" i="5" s="1"/>
  <c r="T675" i="5"/>
  <c r="R675" i="5"/>
  <c r="T567" i="5"/>
  <c r="R567" i="5"/>
  <c r="U567" i="5" s="1"/>
  <c r="V567" i="5" s="1"/>
  <c r="X567" i="5" s="1"/>
  <c r="T459" i="5"/>
  <c r="R459" i="5"/>
  <c r="R2369" i="5"/>
  <c r="U2369" i="5" s="1"/>
  <c r="T2369" i="5"/>
  <c r="R1716" i="5"/>
  <c r="T1716" i="5"/>
  <c r="R1804" i="5"/>
  <c r="U1804" i="5" s="1"/>
  <c r="V1804" i="5" s="1"/>
  <c r="X1804" i="5" s="1"/>
  <c r="T1804" i="5"/>
  <c r="T1263" i="5"/>
  <c r="R1263" i="5"/>
  <c r="T691" i="5"/>
  <c r="R691" i="5"/>
  <c r="U691" i="5" s="1"/>
  <c r="V691" i="5" s="1"/>
  <c r="X691" i="5" s="1"/>
  <c r="R1425" i="5"/>
  <c r="T1425" i="5"/>
  <c r="T2234" i="5"/>
  <c r="R2234" i="5"/>
  <c r="U2234" i="5" s="1"/>
  <c r="V2234" i="5" s="1"/>
  <c r="X2234" i="5" s="1"/>
  <c r="T2114" i="5"/>
  <c r="R2114" i="5"/>
  <c r="U2114" i="5" s="1"/>
  <c r="V2114" i="5" s="1"/>
  <c r="X2114" i="5" s="1"/>
  <c r="T2006" i="5"/>
  <c r="R2006" i="5"/>
  <c r="U2006" i="5" s="1"/>
  <c r="V2006" i="5" s="1"/>
  <c r="X2006" i="5" s="1"/>
  <c r="T1898" i="5"/>
  <c r="R1898" i="5"/>
  <c r="U1898" i="5" s="1"/>
  <c r="V1898" i="5" s="1"/>
  <c r="X1898" i="5" s="1"/>
  <c r="T1790" i="5"/>
  <c r="R1790" i="5"/>
  <c r="T1214" i="5"/>
  <c r="R1214" i="5"/>
  <c r="T1106" i="5"/>
  <c r="R1106" i="5"/>
  <c r="R998" i="5"/>
  <c r="T998" i="5"/>
  <c r="R890" i="5"/>
  <c r="T890" i="5"/>
  <c r="T530" i="5"/>
  <c r="R530" i="5"/>
  <c r="U530" i="5" s="1"/>
  <c r="V530" i="5" s="1"/>
  <c r="X530" i="5" s="1"/>
  <c r="T422" i="5"/>
  <c r="R422" i="5"/>
  <c r="R260" i="5"/>
  <c r="U260" i="5" s="1"/>
  <c r="T260" i="5"/>
  <c r="R152" i="5"/>
  <c r="U152" i="5" s="1"/>
  <c r="V152" i="5" s="1"/>
  <c r="X152" i="5" s="1"/>
  <c r="T152" i="5"/>
  <c r="R44" i="5"/>
  <c r="U44" i="5" s="1"/>
  <c r="V44" i="5" s="1"/>
  <c r="X44" i="5" s="1"/>
  <c r="T44" i="5"/>
  <c r="R2310" i="5"/>
  <c r="U2310" i="5" s="1"/>
  <c r="T2310" i="5"/>
  <c r="R2136" i="5"/>
  <c r="U2136" i="5" s="1"/>
  <c r="V2136" i="5" s="1"/>
  <c r="X2136" i="5" s="1"/>
  <c r="T2136" i="5"/>
  <c r="R2028" i="5"/>
  <c r="U2028" i="5" s="1"/>
  <c r="V2028" i="5" s="1"/>
  <c r="X2028" i="5" s="1"/>
  <c r="T2028" i="5"/>
  <c r="R1920" i="5"/>
  <c r="U1920" i="5" s="1"/>
  <c r="V1920" i="5" s="1"/>
  <c r="X1920" i="5" s="1"/>
  <c r="T1920" i="5"/>
  <c r="R1812" i="5"/>
  <c r="T1812" i="5"/>
  <c r="R1704" i="5"/>
  <c r="U1704" i="5" s="1"/>
  <c r="V1704" i="5" s="1"/>
  <c r="X1704" i="5" s="1"/>
  <c r="T1704" i="5"/>
  <c r="R1596" i="5"/>
  <c r="T1596" i="5"/>
  <c r="R732" i="5"/>
  <c r="U732" i="5" s="1"/>
  <c r="V732" i="5" s="1"/>
  <c r="X732" i="5" s="1"/>
  <c r="T732" i="5"/>
  <c r="R624" i="5"/>
  <c r="U624" i="5" s="1"/>
  <c r="V624" i="5" s="1"/>
  <c r="X624" i="5" s="1"/>
  <c r="T624" i="5"/>
  <c r="R516" i="5"/>
  <c r="T516" i="5"/>
  <c r="R408" i="5"/>
  <c r="U408" i="5" s="1"/>
  <c r="T408" i="5"/>
  <c r="R2261" i="5"/>
  <c r="U2261" i="5" s="1"/>
  <c r="T2261" i="5"/>
  <c r="T803" i="5"/>
  <c r="R803" i="5"/>
  <c r="T695" i="5"/>
  <c r="R695" i="5"/>
  <c r="R2386" i="5"/>
  <c r="U2386" i="5" s="1"/>
  <c r="T2386" i="5"/>
  <c r="R2278" i="5"/>
  <c r="U2278" i="5" s="1"/>
  <c r="V2278" i="5" s="1"/>
  <c r="X2278" i="5" s="1"/>
  <c r="T2278" i="5"/>
  <c r="T2170" i="5"/>
  <c r="R2170" i="5"/>
  <c r="U2170" i="5" s="1"/>
  <c r="V2170" i="5" s="1"/>
  <c r="X2170" i="5" s="1"/>
  <c r="R2062" i="5"/>
  <c r="U2062" i="5" s="1"/>
  <c r="V2062" i="5" s="1"/>
  <c r="X2062" i="5" s="1"/>
  <c r="T2062" i="5"/>
  <c r="T1954" i="5"/>
  <c r="R1954" i="5"/>
  <c r="U1954" i="5" s="1"/>
  <c r="V1954" i="5" s="1"/>
  <c r="X1954" i="5" s="1"/>
  <c r="T1846" i="5"/>
  <c r="R1846" i="5"/>
  <c r="T1738" i="5"/>
  <c r="R1738" i="5"/>
  <c r="T1486" i="5"/>
  <c r="R1486" i="5"/>
  <c r="U1486" i="5" s="1"/>
  <c r="T550" i="5"/>
  <c r="R550" i="5"/>
  <c r="T442" i="5"/>
  <c r="R442" i="5"/>
  <c r="R244" i="5"/>
  <c r="U244" i="5" s="1"/>
  <c r="T244" i="5"/>
  <c r="R136" i="5"/>
  <c r="U136" i="5" s="1"/>
  <c r="V136" i="5" s="1"/>
  <c r="X136" i="5" s="1"/>
  <c r="T136" i="5"/>
  <c r="R28" i="5"/>
  <c r="T28" i="5"/>
  <c r="R2193" i="5"/>
  <c r="U2193" i="5" s="1"/>
  <c r="T2193" i="5"/>
  <c r="R1449" i="5"/>
  <c r="T1449" i="5"/>
  <c r="T1179" i="5"/>
  <c r="R1179" i="5"/>
  <c r="T1071" i="5"/>
  <c r="R1071" i="5"/>
  <c r="T963" i="5"/>
  <c r="R963" i="5"/>
  <c r="T2363" i="5"/>
  <c r="R2363" i="5"/>
  <c r="U2363" i="5" s="1"/>
  <c r="V2363" i="5" s="1"/>
  <c r="X2363" i="5" s="1"/>
  <c r="R1896" i="5"/>
  <c r="U1896" i="5" s="1"/>
  <c r="V1896" i="5" s="1"/>
  <c r="X1896" i="5" s="1"/>
  <c r="T1896" i="5"/>
  <c r="T2330" i="5"/>
  <c r="R2330" i="5"/>
  <c r="U2330" i="5" s="1"/>
  <c r="V2330" i="5" s="1"/>
  <c r="X2330" i="5" s="1"/>
  <c r="R1768" i="5"/>
  <c r="U1768" i="5" s="1"/>
  <c r="V1768" i="5" s="1"/>
  <c r="X1768" i="5" s="1"/>
  <c r="T1768" i="5"/>
  <c r="R2361" i="5"/>
  <c r="U2361" i="5" s="1"/>
  <c r="V2361" i="5" s="1"/>
  <c r="X2361" i="5" s="1"/>
  <c r="T2361" i="5"/>
  <c r="R668" i="5"/>
  <c r="T668" i="5"/>
  <c r="R1158" i="5"/>
  <c r="T1158" i="5"/>
  <c r="R849" i="5"/>
  <c r="U849" i="5" s="1"/>
  <c r="V849" i="5" s="1"/>
  <c r="X849" i="5" s="1"/>
  <c r="T849" i="5"/>
  <c r="R764" i="5"/>
  <c r="T764" i="5"/>
  <c r="R656" i="5"/>
  <c r="U656" i="5" s="1"/>
  <c r="T656" i="5"/>
  <c r="T1687" i="5"/>
  <c r="R1687" i="5"/>
  <c r="U1687" i="5" s="1"/>
  <c r="V1687" i="5" s="1"/>
  <c r="X1687" i="5" s="1"/>
  <c r="T1399" i="5"/>
  <c r="R1399" i="5"/>
  <c r="T1291" i="5"/>
  <c r="R1291" i="5"/>
  <c r="T1183" i="5"/>
  <c r="R1183" i="5"/>
  <c r="U1183" i="5" s="1"/>
  <c r="V1183" i="5" s="1"/>
  <c r="X1183" i="5" s="1"/>
  <c r="T1075" i="5"/>
  <c r="R1075" i="5"/>
  <c r="U1075" i="5" s="1"/>
  <c r="V1075" i="5" s="1"/>
  <c r="X1075" i="5" s="1"/>
  <c r="T967" i="5"/>
  <c r="R967" i="5"/>
  <c r="T859" i="5"/>
  <c r="R859" i="5"/>
  <c r="U859" i="5" s="1"/>
  <c r="V859" i="5" s="1"/>
  <c r="X859" i="5" s="1"/>
  <c r="T751" i="5"/>
  <c r="R751" i="5"/>
  <c r="T643" i="5"/>
  <c r="R643" i="5"/>
  <c r="T283" i="5"/>
  <c r="R283" i="5"/>
  <c r="U283" i="5" s="1"/>
  <c r="V283" i="5" s="1"/>
  <c r="X283" i="5" s="1"/>
  <c r="R1488" i="5"/>
  <c r="U1488" i="5" s="1"/>
  <c r="T1488" i="5"/>
  <c r="R1200" i="5"/>
  <c r="T1200" i="5"/>
  <c r="R1092" i="5"/>
  <c r="U1092" i="5" s="1"/>
  <c r="T1092" i="5"/>
  <c r="R984" i="5"/>
  <c r="T984" i="5"/>
  <c r="R876" i="5"/>
  <c r="T876" i="5"/>
  <c r="R1697" i="5"/>
  <c r="U1697" i="5" s="1"/>
  <c r="T1697" i="5"/>
  <c r="R1589" i="5"/>
  <c r="U1589" i="5" s="1"/>
  <c r="V1589" i="5" s="1"/>
  <c r="X1589" i="5" s="1"/>
  <c r="T1589" i="5"/>
  <c r="R1481" i="5"/>
  <c r="U1481" i="5" s="1"/>
  <c r="V1481" i="5" s="1"/>
  <c r="X1481" i="5" s="1"/>
  <c r="T1481" i="5"/>
  <c r="T2414" i="5"/>
  <c r="R2414" i="5"/>
  <c r="U2414" i="5" s="1"/>
  <c r="V2414" i="5" s="1"/>
  <c r="X2414" i="5" s="1"/>
  <c r="T1359" i="5"/>
  <c r="R1359" i="5"/>
  <c r="U1359" i="5" s="1"/>
  <c r="V1359" i="5" s="1"/>
  <c r="X1359" i="5" s="1"/>
  <c r="R837" i="5"/>
  <c r="U837" i="5" s="1"/>
  <c r="V837" i="5" s="1"/>
  <c r="X837" i="5" s="1"/>
  <c r="T837" i="5"/>
  <c r="R2076" i="5"/>
  <c r="U2076" i="5" s="1"/>
  <c r="V2076" i="5" s="1"/>
  <c r="X2076" i="5" s="1"/>
  <c r="T2076" i="5"/>
  <c r="R1930" i="5"/>
  <c r="U1930" i="5" s="1"/>
  <c r="V1930" i="5" s="1"/>
  <c r="X1930" i="5" s="1"/>
  <c r="T1930" i="5"/>
  <c r="R957" i="5"/>
  <c r="U957" i="5" s="1"/>
  <c r="V957" i="5" s="1"/>
  <c r="X957" i="5" s="1"/>
  <c r="T957" i="5"/>
  <c r="R1712" i="5"/>
  <c r="U1712" i="5" s="1"/>
  <c r="V1712" i="5" s="1"/>
  <c r="X1712" i="5" s="1"/>
  <c r="T1712" i="5"/>
  <c r="R1604" i="5"/>
  <c r="U1604" i="5" s="1"/>
  <c r="V1604" i="5" s="1"/>
  <c r="X1604" i="5" s="1"/>
  <c r="T1604" i="5"/>
  <c r="R1496" i="5"/>
  <c r="T1496" i="5"/>
  <c r="T2371" i="5"/>
  <c r="R2371" i="5"/>
  <c r="U2371" i="5" s="1"/>
  <c r="V2371" i="5" s="1"/>
  <c r="X2371" i="5" s="1"/>
  <c r="T2263" i="5"/>
  <c r="R2263" i="5"/>
  <c r="U2263" i="5" s="1"/>
  <c r="V2263" i="5" s="1"/>
  <c r="X2263" i="5" s="1"/>
  <c r="T2155" i="5"/>
  <c r="R2155" i="5"/>
  <c r="U2155" i="5" s="1"/>
  <c r="T2047" i="5"/>
  <c r="R2047" i="5"/>
  <c r="U2047" i="5" s="1"/>
  <c r="T1939" i="5"/>
  <c r="R1939" i="5"/>
  <c r="U1939" i="5" s="1"/>
  <c r="V1939" i="5" s="1"/>
  <c r="X1939" i="5" s="1"/>
  <c r="T1831" i="5"/>
  <c r="R1831" i="5"/>
  <c r="T1579" i="5"/>
  <c r="R1579" i="5"/>
  <c r="U1579" i="5" s="1"/>
  <c r="V1579" i="5" s="1"/>
  <c r="X1579" i="5" s="1"/>
  <c r="T1471" i="5"/>
  <c r="R1471" i="5"/>
  <c r="U1471" i="5" s="1"/>
  <c r="V1471" i="5" s="1"/>
  <c r="X1471" i="5" s="1"/>
  <c r="T535" i="5"/>
  <c r="R535" i="5"/>
  <c r="T427" i="5"/>
  <c r="R427" i="5"/>
  <c r="U427" i="5" s="1"/>
  <c r="V427" i="5" s="1"/>
  <c r="X427" i="5" s="1"/>
  <c r="R229" i="5"/>
  <c r="U229" i="5" s="1"/>
  <c r="V229" i="5" s="1"/>
  <c r="X229" i="5" s="1"/>
  <c r="T229" i="5"/>
  <c r="R121" i="5"/>
  <c r="T121" i="5"/>
  <c r="R2436" i="5"/>
  <c r="U2436" i="5" s="1"/>
  <c r="V2436" i="5" s="1"/>
  <c r="X2436" i="5" s="1"/>
  <c r="T2436" i="5"/>
  <c r="R2196" i="5"/>
  <c r="U2196" i="5" s="1"/>
  <c r="V2196" i="5" s="1"/>
  <c r="X2196" i="5" s="1"/>
  <c r="T2196" i="5"/>
  <c r="R1344" i="5"/>
  <c r="T1344" i="5"/>
  <c r="T822" i="5"/>
  <c r="R822" i="5"/>
  <c r="U822" i="5" s="1"/>
  <c r="V822" i="5" s="1"/>
  <c r="X822" i="5" s="1"/>
  <c r="R1373" i="5"/>
  <c r="U1373" i="5" s="1"/>
  <c r="V1373" i="5" s="1"/>
  <c r="X1373" i="5" s="1"/>
  <c r="T1373" i="5"/>
  <c r="T347" i="5"/>
  <c r="R347" i="5"/>
  <c r="U347" i="5" s="1"/>
  <c r="V347" i="5" s="1"/>
  <c r="X347" i="5" s="1"/>
  <c r="T2259" i="5"/>
  <c r="R2259" i="5"/>
  <c r="U2259" i="5" s="1"/>
  <c r="V2259" i="5" s="1"/>
  <c r="X2259" i="5" s="1"/>
  <c r="T291" i="5"/>
  <c r="R291" i="5"/>
  <c r="U291" i="5" s="1"/>
  <c r="V291" i="5" s="1"/>
  <c r="X291" i="5" s="1"/>
  <c r="T183" i="5"/>
  <c r="R183" i="5"/>
  <c r="U183" i="5" s="1"/>
  <c r="V183" i="5" s="1"/>
  <c r="X183" i="5" s="1"/>
  <c r="T75" i="5"/>
  <c r="R75" i="5"/>
  <c r="T2391" i="5"/>
  <c r="R2391" i="5"/>
  <c r="U2391" i="5" s="1"/>
  <c r="V2391" i="5" s="1"/>
  <c r="X2391" i="5" s="1"/>
  <c r="R1788" i="5"/>
  <c r="U1788" i="5" s="1"/>
  <c r="V1788" i="5" s="1"/>
  <c r="X1788" i="5" s="1"/>
  <c r="T1788" i="5"/>
  <c r="R761" i="5"/>
  <c r="U761" i="5" s="1"/>
  <c r="V761" i="5" s="1"/>
  <c r="X761" i="5" s="1"/>
  <c r="T761" i="5"/>
  <c r="T598" i="5"/>
  <c r="R598" i="5"/>
  <c r="U598" i="5" s="1"/>
  <c r="T1011" i="5"/>
  <c r="R1011" i="5"/>
  <c r="R637" i="5"/>
  <c r="U637" i="5" s="1"/>
  <c r="V637" i="5" s="1"/>
  <c r="X637" i="5" s="1"/>
  <c r="T637" i="5"/>
  <c r="T1335" i="5"/>
  <c r="R1335" i="5"/>
  <c r="R1424" i="5"/>
  <c r="T1424" i="5"/>
  <c r="R1316" i="5"/>
  <c r="U1316" i="5" s="1"/>
  <c r="V1316" i="5" s="1"/>
  <c r="X1316" i="5" s="1"/>
  <c r="T1316" i="5"/>
  <c r="T1435" i="5"/>
  <c r="R1435" i="5"/>
  <c r="R312" i="5"/>
  <c r="T312" i="5"/>
  <c r="R204" i="5"/>
  <c r="U204" i="5" s="1"/>
  <c r="V204" i="5" s="1"/>
  <c r="X204" i="5" s="1"/>
  <c r="T204" i="5"/>
  <c r="R96" i="5"/>
  <c r="T96" i="5"/>
  <c r="R2336" i="5"/>
  <c r="U2336" i="5" s="1"/>
  <c r="T2336" i="5"/>
  <c r="T2207" i="5"/>
  <c r="R2207" i="5"/>
  <c r="U2207" i="5" s="1"/>
  <c r="V2207" i="5" s="1"/>
  <c r="X2207" i="5" s="1"/>
  <c r="R2093" i="5"/>
  <c r="U2093" i="5" s="1"/>
  <c r="V2093" i="5" s="1"/>
  <c r="X2093" i="5" s="1"/>
  <c r="T2093" i="5"/>
  <c r="R1985" i="5"/>
  <c r="U1985" i="5" s="1"/>
  <c r="V1985" i="5" s="1"/>
  <c r="X1985" i="5" s="1"/>
  <c r="T1985" i="5"/>
  <c r="R1877" i="5"/>
  <c r="U1877" i="5" s="1"/>
  <c r="V1877" i="5" s="1"/>
  <c r="X1877" i="5" s="1"/>
  <c r="T1877" i="5"/>
  <c r="R1769" i="5"/>
  <c r="T1769" i="5"/>
  <c r="R1193" i="5"/>
  <c r="T1193" i="5"/>
  <c r="R1085" i="5"/>
  <c r="U1085" i="5" s="1"/>
  <c r="V1085" i="5" s="1"/>
  <c r="X1085" i="5" s="1"/>
  <c r="T1085" i="5"/>
  <c r="R977" i="5"/>
  <c r="T977" i="5"/>
  <c r="R869" i="5"/>
  <c r="T869" i="5"/>
  <c r="R509" i="5"/>
  <c r="T509" i="5"/>
  <c r="R401" i="5"/>
  <c r="U401" i="5" s="1"/>
  <c r="V401" i="5" s="1"/>
  <c r="X401" i="5" s="1"/>
  <c r="T401" i="5"/>
  <c r="T239" i="5"/>
  <c r="R239" i="5"/>
  <c r="U239" i="5" s="1"/>
  <c r="V239" i="5" s="1"/>
  <c r="X239" i="5" s="1"/>
  <c r="T131" i="5"/>
  <c r="R131" i="5"/>
  <c r="U131" i="5" s="1"/>
  <c r="V131" i="5" s="1"/>
  <c r="X131" i="5" s="1"/>
  <c r="T23" i="5"/>
  <c r="R23" i="5"/>
  <c r="U23" i="5" s="1"/>
  <c r="V23" i="5" s="1"/>
  <c r="X23" i="5" s="1"/>
  <c r="T1642" i="5"/>
  <c r="R1642" i="5"/>
  <c r="T1354" i="5"/>
  <c r="R1354" i="5"/>
  <c r="U1354" i="5" s="1"/>
  <c r="V1354" i="5" s="1"/>
  <c r="X1354" i="5" s="1"/>
  <c r="T1246" i="5"/>
  <c r="R1246" i="5"/>
  <c r="T1138" i="5"/>
  <c r="R1138" i="5"/>
  <c r="U1138" i="5" s="1"/>
  <c r="R1030" i="5"/>
  <c r="T1030" i="5"/>
  <c r="T922" i="5"/>
  <c r="R922" i="5"/>
  <c r="T814" i="5"/>
  <c r="R814" i="5"/>
  <c r="R706" i="5"/>
  <c r="U706" i="5" s="1"/>
  <c r="V706" i="5" s="1"/>
  <c r="X706" i="5" s="1"/>
  <c r="T706" i="5"/>
  <c r="T346" i="5"/>
  <c r="R346" i="5"/>
  <c r="T2127" i="5"/>
  <c r="R2127" i="5"/>
  <c r="U2127" i="5" s="1"/>
  <c r="T2019" i="5"/>
  <c r="R2019" i="5"/>
  <c r="U2019" i="5" s="1"/>
  <c r="V2019" i="5" s="1"/>
  <c r="X2019" i="5" s="1"/>
  <c r="T1911" i="5"/>
  <c r="R1911" i="5"/>
  <c r="U1911" i="5" s="1"/>
  <c r="T1803" i="5"/>
  <c r="R1803" i="5"/>
  <c r="U1803" i="5" s="1"/>
  <c r="V1803" i="5" s="1"/>
  <c r="X1803" i="5" s="1"/>
  <c r="T1695" i="5"/>
  <c r="R1695" i="5"/>
  <c r="T1587" i="5"/>
  <c r="R1587" i="5"/>
  <c r="U1587" i="5" s="1"/>
  <c r="V1587" i="5" s="1"/>
  <c r="X1587" i="5" s="1"/>
  <c r="T723" i="5"/>
  <c r="R723" i="5"/>
  <c r="T615" i="5"/>
  <c r="R615" i="5"/>
  <c r="T507" i="5"/>
  <c r="R507" i="5"/>
  <c r="U507" i="5" s="1"/>
  <c r="V507" i="5" s="1"/>
  <c r="X507" i="5" s="1"/>
  <c r="R1932" i="5"/>
  <c r="U1932" i="5" s="1"/>
  <c r="V1932" i="5" s="1"/>
  <c r="X1932" i="5" s="1"/>
  <c r="T1932" i="5"/>
  <c r="R2344" i="5"/>
  <c r="U2344" i="5" s="1"/>
  <c r="V2344" i="5" s="1"/>
  <c r="X2344" i="5" s="1"/>
  <c r="T2344" i="5"/>
  <c r="T274" i="5"/>
  <c r="R274" i="5"/>
  <c r="T650" i="5"/>
  <c r="R650" i="5"/>
  <c r="U650" i="5" s="1"/>
  <c r="R349" i="5"/>
  <c r="U349" i="5" s="1"/>
  <c r="V349" i="5" s="1"/>
  <c r="X349" i="5" s="1"/>
  <c r="T349" i="5"/>
  <c r="AF6" i="5"/>
  <c r="AO6" i="5"/>
  <c r="T342" i="5"/>
  <c r="R342" i="5"/>
  <c r="U342" i="5" s="1"/>
  <c r="V342" i="5" s="1"/>
  <c r="X342" i="5" s="1"/>
  <c r="R989" i="5"/>
  <c r="T989" i="5"/>
  <c r="R1384" i="5"/>
  <c r="T1384" i="5"/>
  <c r="T1959" i="5"/>
  <c r="R1959" i="5"/>
  <c r="U1959" i="5" s="1"/>
  <c r="T2326" i="5"/>
  <c r="R2326" i="5"/>
  <c r="U2326" i="5" s="1"/>
  <c r="R896" i="5"/>
  <c r="T896" i="5"/>
  <c r="R1656" i="5"/>
  <c r="T1656" i="5"/>
  <c r="R1780" i="5"/>
  <c r="U1780" i="5" s="1"/>
  <c r="V1780" i="5" s="1"/>
  <c r="X1780" i="5" s="1"/>
  <c r="T1780" i="5"/>
  <c r="T2262" i="5"/>
  <c r="R2262" i="5"/>
  <c r="U2262" i="5" s="1"/>
  <c r="T775" i="5"/>
  <c r="R775" i="5"/>
  <c r="U775" i="5" s="1"/>
  <c r="T1718" i="5"/>
  <c r="R1718" i="5"/>
  <c r="T235" i="5"/>
  <c r="R235" i="5"/>
  <c r="T63" i="5"/>
  <c r="R63" i="5"/>
  <c r="U63" i="5" s="1"/>
  <c r="V63" i="5" s="1"/>
  <c r="X63" i="5" s="1"/>
  <c r="R2045" i="5"/>
  <c r="U2045" i="5" s="1"/>
  <c r="V2045" i="5" s="1"/>
  <c r="X2045" i="5" s="1"/>
  <c r="T2045" i="5"/>
  <c r="R1216" i="5"/>
  <c r="U1216" i="5" s="1"/>
  <c r="V1216" i="5" s="1"/>
  <c r="X1216" i="5" s="1"/>
  <c r="T1216" i="5"/>
  <c r="R1701" i="5"/>
  <c r="T1701" i="5"/>
  <c r="R2333" i="5"/>
  <c r="U2333" i="5" s="1"/>
  <c r="T2333" i="5"/>
  <c r="R386" i="5"/>
  <c r="T386" i="5"/>
  <c r="R480" i="5"/>
  <c r="T480" i="5"/>
  <c r="T1450" i="5"/>
  <c r="R1450" i="5"/>
  <c r="U1450" i="5" s="1"/>
  <c r="V1450" i="5" s="1"/>
  <c r="X1450" i="5" s="1"/>
  <c r="R544" i="5"/>
  <c r="U544" i="5" s="1"/>
  <c r="V544" i="5" s="1"/>
  <c r="X544" i="5" s="1"/>
  <c r="T544" i="5"/>
  <c r="T1039" i="5"/>
  <c r="R1039" i="5"/>
  <c r="U1039" i="5" s="1"/>
  <c r="V1039" i="5" s="1"/>
  <c r="X1039" i="5" s="1"/>
  <c r="R2348" i="5"/>
  <c r="U2348" i="5" s="1"/>
  <c r="V2348" i="5" s="1"/>
  <c r="X2348" i="5" s="1"/>
  <c r="T2348" i="5"/>
  <c r="T607" i="5"/>
  <c r="R607" i="5"/>
  <c r="U607" i="5" s="1"/>
  <c r="V607" i="5" s="1"/>
  <c r="X607" i="5" s="1"/>
  <c r="T2187" i="5"/>
  <c r="R2187" i="5"/>
  <c r="U2187" i="5" s="1"/>
  <c r="R1388" i="5"/>
  <c r="T1388" i="5"/>
  <c r="R1265" i="5"/>
  <c r="U1265" i="5" s="1"/>
  <c r="V1265" i="5" s="1"/>
  <c r="X1265" i="5" s="1"/>
  <c r="T1265" i="5"/>
  <c r="T1318" i="5"/>
  <c r="R1318" i="5"/>
  <c r="T1875" i="5"/>
  <c r="R1875" i="5"/>
  <c r="U1875" i="5" s="1"/>
  <c r="V1875" i="5" s="1"/>
  <c r="X1875" i="5" s="1"/>
  <c r="AO8" i="5"/>
  <c r="T2198" i="5"/>
  <c r="R2198" i="5"/>
  <c r="U2198" i="5" s="1"/>
  <c r="V2198" i="5" s="1"/>
  <c r="X2198" i="5" s="1"/>
  <c r="T1634" i="5"/>
  <c r="R1634" i="5"/>
  <c r="T1526" i="5"/>
  <c r="R1526" i="5"/>
  <c r="R2365" i="5"/>
  <c r="U2365" i="5" s="1"/>
  <c r="V2365" i="5" s="1"/>
  <c r="X2365" i="5" s="1"/>
  <c r="T2365" i="5"/>
  <c r="R2257" i="5"/>
  <c r="U2257" i="5" s="1"/>
  <c r="V2257" i="5" s="1"/>
  <c r="X2257" i="5" s="1"/>
  <c r="T2257" i="5"/>
  <c r="R2149" i="5"/>
  <c r="U2149" i="5" s="1"/>
  <c r="T2149" i="5"/>
  <c r="R2041" i="5"/>
  <c r="U2041" i="5" s="1"/>
  <c r="V2041" i="5" s="1"/>
  <c r="X2041" i="5" s="1"/>
  <c r="T2041" i="5"/>
  <c r="R1933" i="5"/>
  <c r="U1933" i="5" s="1"/>
  <c r="V1933" i="5" s="1"/>
  <c r="X1933" i="5" s="1"/>
  <c r="T1933" i="5"/>
  <c r="R1825" i="5"/>
  <c r="U1825" i="5" s="1"/>
  <c r="V1825" i="5" s="1"/>
  <c r="X1825" i="5" s="1"/>
  <c r="T1825" i="5"/>
  <c r="R1573" i="5"/>
  <c r="T1573" i="5"/>
  <c r="R1465" i="5"/>
  <c r="U1465" i="5" s="1"/>
  <c r="V1465" i="5" s="1"/>
  <c r="X1465" i="5" s="1"/>
  <c r="T1465" i="5"/>
  <c r="T547" i="5"/>
  <c r="R547" i="5"/>
  <c r="T439" i="5"/>
  <c r="R439" i="5"/>
  <c r="T259" i="5"/>
  <c r="R259" i="5"/>
  <c r="U259" i="5" s="1"/>
  <c r="V259" i="5" s="1"/>
  <c r="X259" i="5" s="1"/>
  <c r="T151" i="5"/>
  <c r="R151" i="5"/>
  <c r="U151" i="5" s="1"/>
  <c r="V151" i="5" s="1"/>
  <c r="X151" i="5" s="1"/>
  <c r="T43" i="5"/>
  <c r="R43" i="5"/>
  <c r="R2256" i="5"/>
  <c r="U2256" i="5" s="1"/>
  <c r="T2256" i="5"/>
  <c r="T1374" i="5"/>
  <c r="R1374" i="5"/>
  <c r="U1374" i="5" s="1"/>
  <c r="R852" i="5"/>
  <c r="U852" i="5" s="1"/>
  <c r="V852" i="5" s="1"/>
  <c r="X852" i="5" s="1"/>
  <c r="T852" i="5"/>
  <c r="R2225" i="5"/>
  <c r="U2225" i="5" s="1"/>
  <c r="V2225" i="5" s="1"/>
  <c r="X2225" i="5" s="1"/>
  <c r="T2225" i="5"/>
  <c r="R1349" i="5"/>
  <c r="U1349" i="5" s="1"/>
  <c r="T1349" i="5"/>
  <c r="R341" i="5"/>
  <c r="U341" i="5" s="1"/>
  <c r="T341" i="5"/>
  <c r="T2319" i="5"/>
  <c r="R2319" i="5"/>
  <c r="U2319" i="5" s="1"/>
  <c r="V2319" i="5" s="1"/>
  <c r="X2319" i="5" s="1"/>
  <c r="R321" i="5"/>
  <c r="T321" i="5"/>
  <c r="R213" i="5"/>
  <c r="T213" i="5"/>
  <c r="R105" i="5"/>
  <c r="U105" i="5" s="1"/>
  <c r="V105" i="5" s="1"/>
  <c r="X105" i="5" s="1"/>
  <c r="T105" i="5"/>
  <c r="T2399" i="5"/>
  <c r="R2399" i="5"/>
  <c r="U2399" i="5" s="1"/>
  <c r="R889" i="5"/>
  <c r="U889" i="5" s="1"/>
  <c r="V889" i="5" s="1"/>
  <c r="X889" i="5" s="1"/>
  <c r="T889" i="5"/>
  <c r="R1709" i="5"/>
  <c r="U1709" i="5" s="1"/>
  <c r="T1709" i="5"/>
  <c r="V2394" i="5"/>
  <c r="X2394" i="5" s="1"/>
  <c r="T2090" i="5"/>
  <c r="R2090" i="5"/>
  <c r="U2090" i="5" s="1"/>
  <c r="T1982" i="5"/>
  <c r="R1982" i="5"/>
  <c r="U1982" i="5" s="1"/>
  <c r="V1982" i="5" s="1"/>
  <c r="X1982" i="5" s="1"/>
  <c r="T1874" i="5"/>
  <c r="R1874" i="5"/>
  <c r="R1766" i="5"/>
  <c r="T1766" i="5"/>
  <c r="T1190" i="5"/>
  <c r="R1190" i="5"/>
  <c r="U1190" i="5" s="1"/>
  <c r="R1028" i="5"/>
  <c r="T1028" i="5"/>
  <c r="T866" i="5"/>
  <c r="R866" i="5"/>
  <c r="U866" i="5" s="1"/>
  <c r="R488" i="5"/>
  <c r="T488" i="5"/>
  <c r="R380" i="5"/>
  <c r="T380" i="5"/>
  <c r="T218" i="5"/>
  <c r="R218" i="5"/>
  <c r="T110" i="5"/>
  <c r="R110" i="5"/>
  <c r="U110" i="5" s="1"/>
  <c r="V110" i="5" s="1"/>
  <c r="X110" i="5" s="1"/>
  <c r="T2402" i="5"/>
  <c r="R2402" i="5"/>
  <c r="U2402" i="5" s="1"/>
  <c r="T690" i="5"/>
  <c r="R690" i="5"/>
  <c r="T1894" i="5"/>
  <c r="R1894" i="5"/>
  <c r="U1894" i="5" s="1"/>
  <c r="V1894" i="5" s="1"/>
  <c r="X1894" i="5" s="1"/>
  <c r="R740" i="5"/>
  <c r="T740" i="5"/>
  <c r="T871" i="5"/>
  <c r="R871" i="5"/>
  <c r="U871" i="5" s="1"/>
  <c r="R1389" i="5"/>
  <c r="T1389" i="5"/>
  <c r="R1876" i="5"/>
  <c r="U1876" i="5" s="1"/>
  <c r="V1876" i="5" s="1"/>
  <c r="X1876" i="5" s="1"/>
  <c r="T1876" i="5"/>
  <c r="T234" i="5"/>
  <c r="R234" i="5"/>
  <c r="U234" i="5" s="1"/>
  <c r="R881" i="5"/>
  <c r="T881" i="5"/>
  <c r="R1060" i="5"/>
  <c r="T1060" i="5"/>
  <c r="T1851" i="5"/>
  <c r="R1851" i="5"/>
  <c r="R1529" i="5"/>
  <c r="T1529" i="5"/>
  <c r="T266" i="5"/>
  <c r="R266" i="5"/>
  <c r="R468" i="5"/>
  <c r="U468" i="5" s="1"/>
  <c r="V468" i="5" s="1"/>
  <c r="X468" i="5" s="1"/>
  <c r="T468" i="5"/>
  <c r="R1528" i="5"/>
  <c r="U1528" i="5" s="1"/>
  <c r="V1528" i="5" s="1"/>
  <c r="X1528" i="5" s="1"/>
  <c r="T1528" i="5"/>
  <c r="T987" i="5"/>
  <c r="R987" i="5"/>
  <c r="T698" i="5"/>
  <c r="R698" i="5"/>
  <c r="U698" i="5" s="1"/>
  <c r="T667" i="5"/>
  <c r="R667" i="5"/>
  <c r="U667" i="5" s="1"/>
  <c r="V667" i="5" s="1"/>
  <c r="X667" i="5" s="1"/>
  <c r="T1451" i="5"/>
  <c r="R1451" i="5"/>
  <c r="U1451" i="5" s="1"/>
  <c r="V1451" i="5" s="1"/>
  <c r="X1451" i="5" s="1"/>
  <c r="T2143" i="5"/>
  <c r="R2143" i="5"/>
  <c r="U2143" i="5" s="1"/>
  <c r="V2143" i="5" s="1"/>
  <c r="X2143" i="5" s="1"/>
  <c r="T19" i="5"/>
  <c r="R19" i="5"/>
  <c r="R2400" i="5"/>
  <c r="U2400" i="5" s="1"/>
  <c r="T2400" i="5"/>
  <c r="T1518" i="5"/>
  <c r="R1518" i="5"/>
  <c r="R1937" i="5"/>
  <c r="U1937" i="5" s="1"/>
  <c r="T1937" i="5"/>
  <c r="R101" i="5"/>
  <c r="U101" i="5" s="1"/>
  <c r="V101" i="5" s="1"/>
  <c r="X101" i="5" s="1"/>
  <c r="T101" i="5"/>
  <c r="R316" i="5"/>
  <c r="U316" i="5" s="1"/>
  <c r="V316" i="5" s="1"/>
  <c r="X316" i="5" s="1"/>
  <c r="T316" i="5"/>
  <c r="T423" i="5"/>
  <c r="R423" i="5"/>
  <c r="T1970" i="5"/>
  <c r="R1970" i="5"/>
  <c r="U1970" i="5" s="1"/>
  <c r="V1970" i="5" s="1"/>
  <c r="X1970" i="5" s="1"/>
  <c r="R116" i="5"/>
  <c r="U116" i="5" s="1"/>
  <c r="V116" i="5" s="1"/>
  <c r="X116" i="5" s="1"/>
  <c r="T116" i="5"/>
  <c r="R696" i="5"/>
  <c r="T696" i="5"/>
  <c r="T2134" i="5"/>
  <c r="R2134" i="5"/>
  <c r="U2134" i="5" s="1"/>
  <c r="V2134" i="5" s="1"/>
  <c r="X2134" i="5" s="1"/>
  <c r="R2337" i="5"/>
  <c r="U2337" i="5" s="1"/>
  <c r="V2337" i="5" s="1"/>
  <c r="X2337" i="5" s="1"/>
  <c r="T2337" i="5"/>
  <c r="R1554" i="5"/>
  <c r="T1554" i="5"/>
  <c r="R620" i="5"/>
  <c r="T620" i="5"/>
  <c r="T355" i="5"/>
  <c r="R355" i="5"/>
  <c r="U355" i="5" s="1"/>
  <c r="V355" i="5" s="1"/>
  <c r="X355" i="5" s="1"/>
  <c r="R2357" i="5"/>
  <c r="U2357" i="5" s="1"/>
  <c r="T2357" i="5"/>
  <c r="T2119" i="5"/>
  <c r="R2119" i="5"/>
  <c r="U2119" i="5" s="1"/>
  <c r="R85" i="5"/>
  <c r="U85" i="5" s="1"/>
  <c r="V85" i="5" s="1"/>
  <c r="X85" i="5" s="1"/>
  <c r="T85" i="5"/>
  <c r="T39" i="5"/>
  <c r="R39" i="5"/>
  <c r="T2303" i="5"/>
  <c r="R2303" i="5"/>
  <c r="U2303" i="5" s="1"/>
  <c r="V2303" i="5" s="1"/>
  <c r="X2303" i="5" s="1"/>
  <c r="T203" i="5"/>
  <c r="R203" i="5"/>
  <c r="T1983" i="5"/>
  <c r="R1983" i="5"/>
  <c r="U1983" i="5" s="1"/>
  <c r="R2325" i="5"/>
  <c r="U2325" i="5" s="1"/>
  <c r="V2325" i="5" s="1"/>
  <c r="X2325" i="5" s="1"/>
  <c r="T2325" i="5"/>
  <c r="R2381" i="5"/>
  <c r="U2381" i="5" s="1"/>
  <c r="T2381" i="5"/>
  <c r="T798" i="5"/>
  <c r="R798" i="5"/>
  <c r="U798" i="5" s="1"/>
  <c r="V798" i="5" s="1"/>
  <c r="X798" i="5" s="1"/>
  <c r="R2056" i="5"/>
  <c r="U2056" i="5" s="1"/>
  <c r="V2056" i="5" s="1"/>
  <c r="X2056" i="5" s="1"/>
  <c r="T2056" i="5"/>
  <c r="T94" i="5"/>
  <c r="R94" i="5"/>
  <c r="U94" i="5" s="1"/>
  <c r="V94" i="5" s="1"/>
  <c r="X94" i="5" s="1"/>
  <c r="R1464" i="5"/>
  <c r="U1464" i="5" s="1"/>
  <c r="V1464" i="5" s="1"/>
  <c r="X1464" i="5" s="1"/>
  <c r="T1464" i="5"/>
  <c r="T1439" i="5"/>
  <c r="R1439" i="5"/>
  <c r="U1439" i="5" s="1"/>
  <c r="V1439" i="5" s="1"/>
  <c r="X1439" i="5" s="1"/>
  <c r="T1382" i="5"/>
  <c r="R1382" i="5"/>
  <c r="R1274" i="5"/>
  <c r="U1274" i="5" s="1"/>
  <c r="V1274" i="5" s="1"/>
  <c r="X1274" i="5" s="1"/>
  <c r="T1274" i="5"/>
  <c r="R1429" i="5"/>
  <c r="T1429" i="5"/>
  <c r="R252" i="5"/>
  <c r="T252" i="5"/>
  <c r="R144" i="5"/>
  <c r="U144" i="5" s="1"/>
  <c r="V144" i="5" s="1"/>
  <c r="X144" i="5" s="1"/>
  <c r="T144" i="5"/>
  <c r="R36" i="5"/>
  <c r="U36" i="5" s="1"/>
  <c r="V36" i="5" s="1"/>
  <c r="X36" i="5" s="1"/>
  <c r="T36" i="5"/>
  <c r="T2123" i="5"/>
  <c r="R2123" i="5"/>
  <c r="U2123" i="5" s="1"/>
  <c r="V2123" i="5" s="1"/>
  <c r="X2123" i="5" s="1"/>
  <c r="T2015" i="5"/>
  <c r="R2015" i="5"/>
  <c r="U2015" i="5" s="1"/>
  <c r="V2015" i="5" s="1"/>
  <c r="X2015" i="5" s="1"/>
  <c r="T1907" i="5"/>
  <c r="R1907" i="5"/>
  <c r="U1907" i="5" s="1"/>
  <c r="T1799" i="5"/>
  <c r="R1799" i="5"/>
  <c r="T1223" i="5"/>
  <c r="R1223" i="5"/>
  <c r="U1223" i="5" s="1"/>
  <c r="T1115" i="5"/>
  <c r="R1115" i="5"/>
  <c r="U1115" i="5" s="1"/>
  <c r="T1007" i="5"/>
  <c r="R1007" i="5"/>
  <c r="U1007" i="5" s="1"/>
  <c r="T899" i="5"/>
  <c r="R899" i="5"/>
  <c r="U899" i="5" s="1"/>
  <c r="V899" i="5" s="1"/>
  <c r="X899" i="5" s="1"/>
  <c r="T575" i="5"/>
  <c r="R575" i="5"/>
  <c r="U575" i="5" s="1"/>
  <c r="T467" i="5"/>
  <c r="R467" i="5"/>
  <c r="U467" i="5" s="1"/>
  <c r="T287" i="5"/>
  <c r="R287" i="5"/>
  <c r="T179" i="5"/>
  <c r="R179" i="5"/>
  <c r="T71" i="5"/>
  <c r="R71" i="5"/>
  <c r="T1690" i="5"/>
  <c r="R1690" i="5"/>
  <c r="T1402" i="5"/>
  <c r="R1402" i="5"/>
  <c r="U1402" i="5" s="1"/>
  <c r="V1402" i="5" s="1"/>
  <c r="X1402" i="5" s="1"/>
  <c r="T1294" i="5"/>
  <c r="R1294" i="5"/>
  <c r="T1186" i="5"/>
  <c r="R1186" i="5"/>
  <c r="U1186" i="5" s="1"/>
  <c r="R1078" i="5"/>
  <c r="U1078" i="5" s="1"/>
  <c r="V1078" i="5" s="1"/>
  <c r="X1078" i="5" s="1"/>
  <c r="T1078" i="5"/>
  <c r="R970" i="5"/>
  <c r="T970" i="5"/>
  <c r="T862" i="5"/>
  <c r="R862" i="5"/>
  <c r="T754" i="5"/>
  <c r="R754" i="5"/>
  <c r="U754" i="5" s="1"/>
  <c r="V754" i="5" s="1"/>
  <c r="X754" i="5" s="1"/>
  <c r="T646" i="5"/>
  <c r="R646" i="5"/>
  <c r="T286" i="5"/>
  <c r="R286" i="5"/>
  <c r="R2085" i="5"/>
  <c r="U2085" i="5" s="1"/>
  <c r="T2085" i="5"/>
  <c r="R1977" i="5"/>
  <c r="U1977" i="5" s="1"/>
  <c r="T1977" i="5"/>
  <c r="R1869" i="5"/>
  <c r="T1869" i="5"/>
  <c r="R1761" i="5"/>
  <c r="T1761" i="5"/>
  <c r="R1653" i="5"/>
  <c r="U1653" i="5" s="1"/>
  <c r="T1653" i="5"/>
  <c r="R789" i="5"/>
  <c r="T789" i="5"/>
  <c r="R681" i="5"/>
  <c r="U681" i="5" s="1"/>
  <c r="V681" i="5" s="1"/>
  <c r="X681" i="5" s="1"/>
  <c r="T681" i="5"/>
  <c r="R573" i="5"/>
  <c r="T573" i="5"/>
  <c r="R465" i="5"/>
  <c r="U465" i="5" s="1"/>
  <c r="T465" i="5"/>
  <c r="R2440" i="5"/>
  <c r="U2440" i="5" s="1"/>
  <c r="V2440" i="5" s="1"/>
  <c r="X2440" i="5" s="1"/>
  <c r="T2440" i="5"/>
  <c r="T2226" i="5"/>
  <c r="R2226" i="5"/>
  <c r="U2226" i="5" s="1"/>
  <c r="V2226" i="5" s="1"/>
  <c r="X2226" i="5" s="1"/>
  <c r="T474" i="5"/>
  <c r="R474" i="5"/>
  <c r="U474" i="5" s="1"/>
  <c r="R580" i="5"/>
  <c r="U580" i="5" s="1"/>
  <c r="T580" i="5"/>
  <c r="R776" i="5"/>
  <c r="U776" i="5" s="1"/>
  <c r="T776" i="5"/>
  <c r="R960" i="5"/>
  <c r="T960" i="5"/>
  <c r="T2138" i="5"/>
  <c r="R2138" i="5"/>
  <c r="U2138" i="5" s="1"/>
  <c r="V2138" i="5" s="1"/>
  <c r="X2138" i="5" s="1"/>
  <c r="R2030" i="5"/>
  <c r="U2030" i="5" s="1"/>
  <c r="V2030" i="5" s="1"/>
  <c r="X2030" i="5" s="1"/>
  <c r="T2030" i="5"/>
  <c r="T1922" i="5"/>
  <c r="R1922" i="5"/>
  <c r="U1922" i="5" s="1"/>
  <c r="V1922" i="5" s="1"/>
  <c r="X1922" i="5" s="1"/>
  <c r="R1814" i="5"/>
  <c r="T1814" i="5"/>
  <c r="R1238" i="5"/>
  <c r="T1238" i="5"/>
  <c r="T1130" i="5"/>
  <c r="R1130" i="5"/>
  <c r="T1022" i="5"/>
  <c r="R1022" i="5"/>
  <c r="T914" i="5"/>
  <c r="R914" i="5"/>
  <c r="R572" i="5"/>
  <c r="U572" i="5" s="1"/>
  <c r="V572" i="5" s="1"/>
  <c r="X572" i="5" s="1"/>
  <c r="T572" i="5"/>
  <c r="R464" i="5"/>
  <c r="U464" i="5" s="1"/>
  <c r="V464" i="5" s="1"/>
  <c r="X464" i="5" s="1"/>
  <c r="T464" i="5"/>
  <c r="R284" i="5"/>
  <c r="T284" i="5"/>
  <c r="R176" i="5"/>
  <c r="U176" i="5" s="1"/>
  <c r="V176" i="5" s="1"/>
  <c r="X176" i="5" s="1"/>
  <c r="T176" i="5"/>
  <c r="R68" i="5"/>
  <c r="T68" i="5"/>
  <c r="T2250" i="5"/>
  <c r="R2250" i="5"/>
  <c r="U2250" i="5" s="1"/>
  <c r="V2250" i="5" s="1"/>
  <c r="X2250" i="5" s="1"/>
  <c r="T2106" i="5"/>
  <c r="R2106" i="5"/>
  <c r="U2106" i="5" s="1"/>
  <c r="V2106" i="5" s="1"/>
  <c r="X2106" i="5" s="1"/>
  <c r="T1998" i="5"/>
  <c r="R1998" i="5"/>
  <c r="U1998" i="5" s="1"/>
  <c r="V1998" i="5" s="1"/>
  <c r="X1998" i="5" s="1"/>
  <c r="T1890" i="5"/>
  <c r="R1890" i="5"/>
  <c r="U1890" i="5" s="1"/>
  <c r="V1890" i="5" s="1"/>
  <c r="X1890" i="5" s="1"/>
  <c r="R1782" i="5"/>
  <c r="U1782" i="5" s="1"/>
  <c r="V1782" i="5" s="1"/>
  <c r="X1782" i="5" s="1"/>
  <c r="T1782" i="5"/>
  <c r="T1674" i="5"/>
  <c r="R1674" i="5"/>
  <c r="U1674" i="5" s="1"/>
  <c r="V1674" i="5" s="1"/>
  <c r="X1674" i="5" s="1"/>
  <c r="T1566" i="5"/>
  <c r="R1566" i="5"/>
  <c r="U1566" i="5" s="1"/>
  <c r="V1566" i="5" s="1"/>
  <c r="X1566" i="5" s="1"/>
  <c r="T702" i="5"/>
  <c r="R702" i="5"/>
  <c r="U702" i="5" s="1"/>
  <c r="V702" i="5" s="1"/>
  <c r="X702" i="5" s="1"/>
  <c r="R594" i="5"/>
  <c r="U594" i="5" s="1"/>
  <c r="V594" i="5" s="1"/>
  <c r="X594" i="5" s="1"/>
  <c r="T594" i="5"/>
  <c r="T486" i="5"/>
  <c r="R486" i="5"/>
  <c r="T378" i="5"/>
  <c r="R378" i="5"/>
  <c r="R773" i="5"/>
  <c r="U773" i="5" s="1"/>
  <c r="V773" i="5" s="1"/>
  <c r="X773" i="5" s="1"/>
  <c r="T773" i="5"/>
  <c r="R665" i="5"/>
  <c r="U665" i="5" s="1"/>
  <c r="V665" i="5" s="1"/>
  <c r="X665" i="5" s="1"/>
  <c r="T665" i="5"/>
  <c r="T2338" i="5"/>
  <c r="R2338" i="5"/>
  <c r="U2338" i="5" s="1"/>
  <c r="T2230" i="5"/>
  <c r="R2230" i="5"/>
  <c r="U2230" i="5" s="1"/>
  <c r="V2230" i="5" s="1"/>
  <c r="X2230" i="5" s="1"/>
  <c r="R2122" i="5"/>
  <c r="U2122" i="5" s="1"/>
  <c r="T2122" i="5"/>
  <c r="T2014" i="5"/>
  <c r="R2014" i="5"/>
  <c r="U2014" i="5" s="1"/>
  <c r="V2014" i="5" s="1"/>
  <c r="X2014" i="5" s="1"/>
  <c r="R1906" i="5"/>
  <c r="U1906" i="5" s="1"/>
  <c r="V1906" i="5" s="1"/>
  <c r="X1906" i="5" s="1"/>
  <c r="T1906" i="5"/>
  <c r="T1798" i="5"/>
  <c r="R1798" i="5"/>
  <c r="T1546" i="5"/>
  <c r="R1546" i="5"/>
  <c r="T610" i="5"/>
  <c r="R610" i="5"/>
  <c r="U610" i="5" s="1"/>
  <c r="V610" i="5" s="1"/>
  <c r="X610" i="5" s="1"/>
  <c r="T502" i="5"/>
  <c r="R502" i="5"/>
  <c r="U502" i="5" s="1"/>
  <c r="V502" i="5" s="1"/>
  <c r="X502" i="5" s="1"/>
  <c r="T394" i="5"/>
  <c r="R394" i="5"/>
  <c r="R196" i="5"/>
  <c r="U196" i="5" s="1"/>
  <c r="V196" i="5" s="1"/>
  <c r="X196" i="5" s="1"/>
  <c r="T196" i="5"/>
  <c r="R88" i="5"/>
  <c r="U88" i="5" s="1"/>
  <c r="V88" i="5" s="1"/>
  <c r="X88" i="5" s="1"/>
  <c r="T88" i="5"/>
  <c r="R2313" i="5"/>
  <c r="U2313" i="5" s="1"/>
  <c r="V2313" i="5" s="1"/>
  <c r="X2313" i="5" s="1"/>
  <c r="T2313" i="5"/>
  <c r="R1509" i="5"/>
  <c r="T1509" i="5"/>
  <c r="R1221" i="5"/>
  <c r="T1221" i="5"/>
  <c r="R1113" i="5"/>
  <c r="T1113" i="5"/>
  <c r="R1005" i="5"/>
  <c r="T1005" i="5"/>
  <c r="R897" i="5"/>
  <c r="U897" i="5" s="1"/>
  <c r="V897" i="5" s="1"/>
  <c r="X897" i="5" s="1"/>
  <c r="T897" i="5"/>
  <c r="T807" i="5"/>
  <c r="R807" i="5"/>
  <c r="U807" i="5" s="1"/>
  <c r="R384" i="5"/>
  <c r="U384" i="5" s="1"/>
  <c r="T384" i="5"/>
  <c r="R1444" i="5"/>
  <c r="U1444" i="5" s="1"/>
  <c r="V1444" i="5" s="1"/>
  <c r="X1444" i="5" s="1"/>
  <c r="T1444" i="5"/>
  <c r="R1029" i="5"/>
  <c r="U1029" i="5" s="1"/>
  <c r="T1029" i="5"/>
  <c r="T979" i="5"/>
  <c r="R979" i="5"/>
  <c r="R888" i="5"/>
  <c r="U888" i="5" s="1"/>
  <c r="V888" i="5" s="1"/>
  <c r="X888" i="5" s="1"/>
  <c r="T888" i="5"/>
  <c r="R2288" i="5"/>
  <c r="U2288" i="5" s="1"/>
  <c r="V2288" i="5" s="1"/>
  <c r="X2288" i="5" s="1"/>
  <c r="T2288" i="5"/>
  <c r="R824" i="5"/>
  <c r="U824" i="5" s="1"/>
  <c r="V824" i="5" s="1"/>
  <c r="X824" i="5" s="1"/>
  <c r="T824" i="5"/>
  <c r="R716" i="5"/>
  <c r="T716" i="5"/>
  <c r="R1729" i="5"/>
  <c r="T1729" i="5"/>
  <c r="R1621" i="5"/>
  <c r="T1621" i="5"/>
  <c r="R1333" i="5"/>
  <c r="T1333" i="5"/>
  <c r="R1225" i="5"/>
  <c r="T1225" i="5"/>
  <c r="R1117" i="5"/>
  <c r="U1117" i="5" s="1"/>
  <c r="V1117" i="5" s="1"/>
  <c r="X1117" i="5" s="1"/>
  <c r="T1117" i="5"/>
  <c r="R1009" i="5"/>
  <c r="T1009" i="5"/>
  <c r="R901" i="5"/>
  <c r="U901" i="5" s="1"/>
  <c r="V901" i="5" s="1"/>
  <c r="X901" i="5" s="1"/>
  <c r="T901" i="5"/>
  <c r="R793" i="5"/>
  <c r="U793" i="5" s="1"/>
  <c r="V793" i="5" s="1"/>
  <c r="X793" i="5" s="1"/>
  <c r="T793" i="5"/>
  <c r="R685" i="5"/>
  <c r="T685" i="5"/>
  <c r="R325" i="5"/>
  <c r="U325" i="5" s="1"/>
  <c r="V325" i="5" s="1"/>
  <c r="X325" i="5" s="1"/>
  <c r="T325" i="5"/>
  <c r="R1494" i="5"/>
  <c r="T1494" i="5"/>
  <c r="R1224" i="5"/>
  <c r="T1224" i="5"/>
  <c r="R1116" i="5"/>
  <c r="U1116" i="5" s="1"/>
  <c r="T1116" i="5"/>
  <c r="R1008" i="5"/>
  <c r="U1008" i="5" s="1"/>
  <c r="V1008" i="5" s="1"/>
  <c r="X1008" i="5" s="1"/>
  <c r="T1008" i="5"/>
  <c r="R900" i="5"/>
  <c r="T900" i="5"/>
  <c r="T2267" i="5"/>
  <c r="R2267" i="5"/>
  <c r="U2267" i="5" s="1"/>
  <c r="V2267" i="5" s="1"/>
  <c r="X2267" i="5" s="1"/>
  <c r="R1685" i="5"/>
  <c r="T1685" i="5"/>
  <c r="R1577" i="5"/>
  <c r="T1577" i="5"/>
  <c r="R1469" i="5"/>
  <c r="T1469" i="5"/>
  <c r="R1420" i="5"/>
  <c r="U1420" i="5" s="1"/>
  <c r="V1420" i="5" s="1"/>
  <c r="X1420" i="5" s="1"/>
  <c r="T1420" i="5"/>
  <c r="T2058" i="5"/>
  <c r="R2058" i="5"/>
  <c r="U2058" i="5" s="1"/>
  <c r="V2058" i="5" s="1"/>
  <c r="X2058" i="5" s="1"/>
  <c r="R1948" i="5"/>
  <c r="U1948" i="5" s="1"/>
  <c r="T1948" i="5"/>
  <c r="T1303" i="5"/>
  <c r="R1303" i="5"/>
  <c r="U1303" i="5" s="1"/>
  <c r="V1303" i="5" s="1"/>
  <c r="X1303" i="5" s="1"/>
  <c r="R1736" i="5"/>
  <c r="U1736" i="5" s="1"/>
  <c r="V1736" i="5" s="1"/>
  <c r="X1736" i="5" s="1"/>
  <c r="T1736" i="5"/>
  <c r="R1628" i="5"/>
  <c r="U1628" i="5" s="1"/>
  <c r="V1628" i="5" s="1"/>
  <c r="X1628" i="5" s="1"/>
  <c r="T1628" i="5"/>
  <c r="R1520" i="5"/>
  <c r="T1520" i="5"/>
  <c r="R2377" i="5"/>
  <c r="U2377" i="5" s="1"/>
  <c r="V2377" i="5" s="1"/>
  <c r="X2377" i="5" s="1"/>
  <c r="T2377" i="5"/>
  <c r="R2269" i="5"/>
  <c r="U2269" i="5" s="1"/>
  <c r="V2269" i="5" s="1"/>
  <c r="X2269" i="5" s="1"/>
  <c r="T2269" i="5"/>
  <c r="R2161" i="5"/>
  <c r="U2161" i="5" s="1"/>
  <c r="V2161" i="5" s="1"/>
  <c r="X2161" i="5" s="1"/>
  <c r="T2161" i="5"/>
  <c r="R2053" i="5"/>
  <c r="U2053" i="5" s="1"/>
  <c r="V2053" i="5" s="1"/>
  <c r="X2053" i="5" s="1"/>
  <c r="T2053" i="5"/>
  <c r="R1945" i="5"/>
  <c r="U1945" i="5" s="1"/>
  <c r="V1945" i="5" s="1"/>
  <c r="X1945" i="5" s="1"/>
  <c r="T1945" i="5"/>
  <c r="R1837" i="5"/>
  <c r="T1837" i="5"/>
  <c r="R1585" i="5"/>
  <c r="T1585" i="5"/>
  <c r="R1477" i="5"/>
  <c r="U1477" i="5" s="1"/>
  <c r="V1477" i="5" s="1"/>
  <c r="X1477" i="5" s="1"/>
  <c r="T1477" i="5"/>
  <c r="R541" i="5"/>
  <c r="T541" i="5"/>
  <c r="R433" i="5"/>
  <c r="U433" i="5" s="1"/>
  <c r="V433" i="5" s="1"/>
  <c r="X433" i="5" s="1"/>
  <c r="T433" i="5"/>
  <c r="R253" i="5"/>
  <c r="T253" i="5"/>
  <c r="R145" i="5"/>
  <c r="T145" i="5"/>
  <c r="R37" i="5"/>
  <c r="U37" i="5" s="1"/>
  <c r="T37" i="5"/>
  <c r="R2244" i="5"/>
  <c r="U2244" i="5" s="1"/>
  <c r="V2244" i="5" s="1"/>
  <c r="X2244" i="5" s="1"/>
  <c r="T2244" i="5"/>
  <c r="T1350" i="5"/>
  <c r="R1350" i="5"/>
  <c r="U1350" i="5" s="1"/>
  <c r="R828" i="5"/>
  <c r="U828" i="5" s="1"/>
  <c r="V828" i="5" s="1"/>
  <c r="X828" i="5" s="1"/>
  <c r="T828" i="5"/>
  <c r="R1397" i="5"/>
  <c r="T1397" i="5"/>
  <c r="R1289" i="5"/>
  <c r="T1289" i="5"/>
  <c r="R2388" i="5"/>
  <c r="U2388" i="5" s="1"/>
  <c r="T2388" i="5"/>
  <c r="T2271" i="5"/>
  <c r="R2271" i="5"/>
  <c r="U2271" i="5" s="1"/>
  <c r="V2271" i="5" s="1"/>
  <c r="X2271" i="5" s="1"/>
  <c r="R297" i="5"/>
  <c r="T297" i="5"/>
  <c r="R189" i="5"/>
  <c r="U189" i="5" s="1"/>
  <c r="V189" i="5" s="1"/>
  <c r="X189" i="5" s="1"/>
  <c r="T189" i="5"/>
  <c r="R81" i="5"/>
  <c r="U81" i="5" s="1"/>
  <c r="V81" i="5" s="1"/>
  <c r="X81" i="5" s="1"/>
  <c r="T81" i="5"/>
  <c r="R2413" i="5"/>
  <c r="U2413" i="5" s="1"/>
  <c r="V2413" i="5" s="1"/>
  <c r="X2413" i="5" s="1"/>
  <c r="T2413" i="5"/>
  <c r="R528" i="5"/>
  <c r="T528" i="5"/>
  <c r="T418" i="5"/>
  <c r="R418" i="5"/>
  <c r="U418" i="5" s="1"/>
  <c r="V418" i="5" s="1"/>
  <c r="X418" i="5" s="1"/>
  <c r="R921" i="5"/>
  <c r="U921" i="5" s="1"/>
  <c r="T921" i="5"/>
  <c r="R781" i="5"/>
  <c r="T781" i="5"/>
  <c r="R1317" i="5"/>
  <c r="U1317" i="5" s="1"/>
  <c r="V1317" i="5" s="1"/>
  <c r="X1317" i="5" s="1"/>
  <c r="T1317" i="5"/>
  <c r="R1340" i="5"/>
  <c r="T1340" i="5"/>
  <c r="T314" i="5"/>
  <c r="R314" i="5"/>
  <c r="R300" i="5"/>
  <c r="T300" i="5"/>
  <c r="R192" i="5"/>
  <c r="T192" i="5"/>
  <c r="R84" i="5"/>
  <c r="T84" i="5"/>
  <c r="T2171" i="5"/>
  <c r="R2171" i="5"/>
  <c r="U2171" i="5" s="1"/>
  <c r="T2063" i="5"/>
  <c r="R2063" i="5"/>
  <c r="U2063" i="5" s="1"/>
  <c r="V2063" i="5" s="1"/>
  <c r="X2063" i="5" s="1"/>
  <c r="T1955" i="5"/>
  <c r="R1955" i="5"/>
  <c r="U1955" i="5" s="1"/>
  <c r="V1955" i="5" s="1"/>
  <c r="X1955" i="5" s="1"/>
  <c r="T1847" i="5"/>
  <c r="R1847" i="5"/>
  <c r="T1739" i="5"/>
  <c r="R1739" i="5"/>
  <c r="T1163" i="5"/>
  <c r="R1163" i="5"/>
  <c r="U1163" i="5" s="1"/>
  <c r="T1055" i="5"/>
  <c r="R1055" i="5"/>
  <c r="U1055" i="5" s="1"/>
  <c r="T947" i="5"/>
  <c r="R947" i="5"/>
  <c r="R605" i="5"/>
  <c r="T605" i="5"/>
  <c r="R497" i="5"/>
  <c r="U497" i="5" s="1"/>
  <c r="T497" i="5"/>
  <c r="R389" i="5"/>
  <c r="U389" i="5" s="1"/>
  <c r="V389" i="5" s="1"/>
  <c r="X389" i="5" s="1"/>
  <c r="T389" i="5"/>
  <c r="T227" i="5"/>
  <c r="R227" i="5"/>
  <c r="U227" i="5" s="1"/>
  <c r="V227" i="5" s="1"/>
  <c r="X227" i="5" s="1"/>
  <c r="T119" i="5"/>
  <c r="R119" i="5"/>
  <c r="T2435" i="5"/>
  <c r="R2435" i="5"/>
  <c r="U2435" i="5" s="1"/>
  <c r="V2435" i="5" s="1"/>
  <c r="X2435" i="5" s="1"/>
  <c r="R1630" i="5"/>
  <c r="T1630" i="5"/>
  <c r="T1342" i="5"/>
  <c r="R1342" i="5"/>
  <c r="U1342" i="5" s="1"/>
  <c r="V1342" i="5" s="1"/>
  <c r="X1342" i="5" s="1"/>
  <c r="R1234" i="5"/>
  <c r="T1234" i="5"/>
  <c r="R1126" i="5"/>
  <c r="T1126" i="5"/>
  <c r="T1018" i="5"/>
  <c r="R1018" i="5"/>
  <c r="U1018" i="5" s="1"/>
  <c r="T910" i="5"/>
  <c r="R910" i="5"/>
  <c r="R802" i="5"/>
  <c r="U802" i="5" s="1"/>
  <c r="V802" i="5" s="1"/>
  <c r="X802" i="5" s="1"/>
  <c r="T802" i="5"/>
  <c r="T694" i="5"/>
  <c r="R694" i="5"/>
  <c r="U694" i="5" s="1"/>
  <c r="T334" i="5"/>
  <c r="R334" i="5"/>
  <c r="T2151" i="5"/>
  <c r="R2151" i="5"/>
  <c r="U2151" i="5" s="1"/>
  <c r="T2043" i="5"/>
  <c r="R2043" i="5"/>
  <c r="U2043" i="5" s="1"/>
  <c r="V2043" i="5" s="1"/>
  <c r="X2043" i="5" s="1"/>
  <c r="T1935" i="5"/>
  <c r="R1935" i="5"/>
  <c r="U1935" i="5" s="1"/>
  <c r="V1935" i="5" s="1"/>
  <c r="X1935" i="5" s="1"/>
  <c r="T1827" i="5"/>
  <c r="R1827" i="5"/>
  <c r="U1827" i="5" s="1"/>
  <c r="V1827" i="5" s="1"/>
  <c r="X1827" i="5" s="1"/>
  <c r="T1719" i="5"/>
  <c r="R1719" i="5"/>
  <c r="T1611" i="5"/>
  <c r="R1611" i="5"/>
  <c r="R765" i="5"/>
  <c r="T765" i="5"/>
  <c r="R657" i="5"/>
  <c r="T657" i="5"/>
  <c r="R549" i="5"/>
  <c r="T549" i="5"/>
  <c r="R441" i="5"/>
  <c r="U441" i="5" s="1"/>
  <c r="V441" i="5" s="1"/>
  <c r="X441" i="5" s="1"/>
  <c r="T441" i="5"/>
  <c r="T399" i="5"/>
  <c r="R399" i="5"/>
  <c r="U399" i="5" s="1"/>
  <c r="R780" i="5"/>
  <c r="U780" i="5" s="1"/>
  <c r="V780" i="5" s="1"/>
  <c r="X780" i="5" s="1"/>
  <c r="T780" i="5"/>
  <c r="T1570" i="5"/>
  <c r="R1570" i="5"/>
  <c r="T1119" i="5"/>
  <c r="R1119" i="5"/>
  <c r="R1194" i="5"/>
  <c r="T1194" i="5"/>
  <c r="R1281" i="5"/>
  <c r="U1281" i="5" s="1"/>
  <c r="V1281" i="5" s="1"/>
  <c r="X1281" i="5" s="1"/>
  <c r="T1281" i="5"/>
  <c r="T2210" i="5"/>
  <c r="R2210" i="5"/>
  <c r="U2210" i="5" s="1"/>
  <c r="V2210" i="5" s="1"/>
  <c r="X2210" i="5" s="1"/>
  <c r="R2096" i="5"/>
  <c r="U2096" i="5" s="1"/>
  <c r="V2096" i="5" s="1"/>
  <c r="X2096" i="5" s="1"/>
  <c r="T2096" i="5"/>
  <c r="R1988" i="5"/>
  <c r="U1988" i="5" s="1"/>
  <c r="V1988" i="5" s="1"/>
  <c r="X1988" i="5" s="1"/>
  <c r="T1988" i="5"/>
  <c r="R1880" i="5"/>
  <c r="U1880" i="5" s="1"/>
  <c r="T1880" i="5"/>
  <c r="R1772" i="5"/>
  <c r="T1772" i="5"/>
  <c r="R1196" i="5"/>
  <c r="U1196" i="5" s="1"/>
  <c r="V1196" i="5" s="1"/>
  <c r="X1196" i="5" s="1"/>
  <c r="T1196" i="5"/>
  <c r="R1088" i="5"/>
  <c r="U1088" i="5" s="1"/>
  <c r="V1088" i="5" s="1"/>
  <c r="X1088" i="5" s="1"/>
  <c r="T1088" i="5"/>
  <c r="R980" i="5"/>
  <c r="U980" i="5" s="1"/>
  <c r="V980" i="5" s="1"/>
  <c r="X980" i="5" s="1"/>
  <c r="T980" i="5"/>
  <c r="R872" i="5"/>
  <c r="U872" i="5" s="1"/>
  <c r="T872" i="5"/>
  <c r="R512" i="5"/>
  <c r="T512" i="5"/>
  <c r="R404" i="5"/>
  <c r="T404" i="5"/>
  <c r="T242" i="5"/>
  <c r="R242" i="5"/>
  <c r="U242" i="5" s="1"/>
  <c r="T134" i="5"/>
  <c r="R134" i="5"/>
  <c r="T26" i="5"/>
  <c r="R26" i="5"/>
  <c r="T2274" i="5"/>
  <c r="R2274" i="5"/>
  <c r="U2274" i="5" s="1"/>
  <c r="V2274" i="5" s="1"/>
  <c r="X2274" i="5" s="1"/>
  <c r="R2118" i="5"/>
  <c r="U2118" i="5" s="1"/>
  <c r="V2118" i="5" s="1"/>
  <c r="X2118" i="5" s="1"/>
  <c r="T2118" i="5"/>
  <c r="T2010" i="5"/>
  <c r="R2010" i="5"/>
  <c r="U2010" i="5" s="1"/>
  <c r="V2010" i="5" s="1"/>
  <c r="X2010" i="5" s="1"/>
  <c r="T1902" i="5"/>
  <c r="R1902" i="5"/>
  <c r="U1902" i="5" s="1"/>
  <c r="V1902" i="5" s="1"/>
  <c r="X1902" i="5" s="1"/>
  <c r="T1794" i="5"/>
  <c r="R1794" i="5"/>
  <c r="R1686" i="5"/>
  <c r="U1686" i="5" s="1"/>
  <c r="V1686" i="5" s="1"/>
  <c r="X1686" i="5" s="1"/>
  <c r="T1686" i="5"/>
  <c r="R1578" i="5"/>
  <c r="U1578" i="5" s="1"/>
  <c r="T1578" i="5"/>
  <c r="T714" i="5"/>
  <c r="R714" i="5"/>
  <c r="U714" i="5" s="1"/>
  <c r="V714" i="5" s="1"/>
  <c r="X714" i="5" s="1"/>
  <c r="T606" i="5"/>
  <c r="R606" i="5"/>
  <c r="U606" i="5" s="1"/>
  <c r="V606" i="5" s="1"/>
  <c r="X606" i="5" s="1"/>
  <c r="R498" i="5"/>
  <c r="T498" i="5"/>
  <c r="T390" i="5"/>
  <c r="R390" i="5"/>
  <c r="R2237" i="5"/>
  <c r="U2237" i="5" s="1"/>
  <c r="V2237" i="5" s="1"/>
  <c r="X2237" i="5" s="1"/>
  <c r="T2237" i="5"/>
  <c r="R785" i="5"/>
  <c r="U785" i="5" s="1"/>
  <c r="V785" i="5" s="1"/>
  <c r="X785" i="5" s="1"/>
  <c r="T785" i="5"/>
  <c r="R677" i="5"/>
  <c r="U677" i="5" s="1"/>
  <c r="V677" i="5" s="1"/>
  <c r="X677" i="5" s="1"/>
  <c r="T677" i="5"/>
  <c r="R2368" i="5"/>
  <c r="U2368" i="5" s="1"/>
  <c r="V2368" i="5" s="1"/>
  <c r="X2368" i="5" s="1"/>
  <c r="T2368" i="5"/>
  <c r="R2260" i="5"/>
  <c r="U2260" i="5" s="1"/>
  <c r="V2260" i="5" s="1"/>
  <c r="X2260" i="5" s="1"/>
  <c r="T2260" i="5"/>
  <c r="R2152" i="5"/>
  <c r="U2152" i="5" s="1"/>
  <c r="V2152" i="5" s="1"/>
  <c r="X2152" i="5" s="1"/>
  <c r="T2152" i="5"/>
  <c r="R2044" i="5"/>
  <c r="U2044" i="5" s="1"/>
  <c r="V2044" i="5" s="1"/>
  <c r="X2044" i="5" s="1"/>
  <c r="T2044" i="5"/>
  <c r="R1936" i="5"/>
  <c r="U1936" i="5" s="1"/>
  <c r="V1936" i="5" s="1"/>
  <c r="X1936" i="5" s="1"/>
  <c r="T1936" i="5"/>
  <c r="R1828" i="5"/>
  <c r="U1828" i="5" s="1"/>
  <c r="V1828" i="5" s="1"/>
  <c r="X1828" i="5" s="1"/>
  <c r="T1828" i="5"/>
  <c r="R1576" i="5"/>
  <c r="T1576" i="5"/>
  <c r="R1468" i="5"/>
  <c r="U1468" i="5" s="1"/>
  <c r="V1468" i="5" s="1"/>
  <c r="X1468" i="5" s="1"/>
  <c r="T1468" i="5"/>
  <c r="R532" i="5"/>
  <c r="U532" i="5" s="1"/>
  <c r="V532" i="5" s="1"/>
  <c r="X532" i="5" s="1"/>
  <c r="T532" i="5"/>
  <c r="R424" i="5"/>
  <c r="T424" i="5"/>
  <c r="T226" i="5"/>
  <c r="R226" i="5"/>
  <c r="T118" i="5"/>
  <c r="R118" i="5"/>
  <c r="U118" i="5" s="1"/>
  <c r="V118" i="5" s="1"/>
  <c r="X118" i="5" s="1"/>
  <c r="R2373" i="5"/>
  <c r="U2373" i="5" s="1"/>
  <c r="V2373" i="5" s="1"/>
  <c r="X2373" i="5" s="1"/>
  <c r="T2373" i="5"/>
  <c r="T1539" i="5"/>
  <c r="R1539" i="5"/>
  <c r="U1539" i="5" s="1"/>
  <c r="V1539" i="5" s="1"/>
  <c r="X1539" i="5" s="1"/>
  <c r="R1269" i="5"/>
  <c r="U1269" i="5" s="1"/>
  <c r="V1269" i="5" s="1"/>
  <c r="X1269" i="5" s="1"/>
  <c r="T1269" i="5"/>
  <c r="R1161" i="5"/>
  <c r="U1161" i="5" s="1"/>
  <c r="V1161" i="5" s="1"/>
  <c r="X1161" i="5" s="1"/>
  <c r="T1161" i="5"/>
  <c r="R1053" i="5"/>
  <c r="U1053" i="5" s="1"/>
  <c r="V1053" i="5" s="1"/>
  <c r="X1053" i="5" s="1"/>
  <c r="T1053" i="5"/>
  <c r="R945" i="5"/>
  <c r="T945" i="5"/>
  <c r="T2406" i="5"/>
  <c r="R2406" i="5"/>
  <c r="U2406" i="5" s="1"/>
  <c r="V2406" i="5" s="1"/>
  <c r="X2406" i="5" s="1"/>
  <c r="T1698" i="5"/>
  <c r="R1698" i="5"/>
  <c r="U1698" i="5" s="1"/>
  <c r="T851" i="5"/>
  <c r="R851" i="5"/>
  <c r="R1480" i="5"/>
  <c r="U1480" i="5" s="1"/>
  <c r="V1480" i="5" s="1"/>
  <c r="X1480" i="5" s="1"/>
  <c r="T1480" i="5"/>
  <c r="R1533" i="5"/>
  <c r="U1533" i="5" s="1"/>
  <c r="V1533" i="5" s="1"/>
  <c r="X1533" i="5" s="1"/>
  <c r="T1533" i="5"/>
  <c r="R1357" i="5"/>
  <c r="U1357" i="5" s="1"/>
  <c r="V1357" i="5" s="1"/>
  <c r="X1357" i="5" s="1"/>
  <c r="T1357" i="5"/>
  <c r="T978" i="5"/>
  <c r="R978" i="5"/>
  <c r="R854" i="5"/>
  <c r="T854" i="5"/>
  <c r="T746" i="5"/>
  <c r="R746" i="5"/>
  <c r="U746" i="5" s="1"/>
  <c r="T638" i="5"/>
  <c r="R638" i="5"/>
  <c r="U638" i="5" s="1"/>
  <c r="V638" i="5" s="1"/>
  <c r="X638" i="5" s="1"/>
  <c r="R1669" i="5"/>
  <c r="T1669" i="5"/>
  <c r="R1381" i="5"/>
  <c r="U1381" i="5" s="1"/>
  <c r="V1381" i="5" s="1"/>
  <c r="X1381" i="5" s="1"/>
  <c r="T1381" i="5"/>
  <c r="R1273" i="5"/>
  <c r="U1273" i="5" s="1"/>
  <c r="V1273" i="5" s="1"/>
  <c r="X1273" i="5" s="1"/>
  <c r="T1273" i="5"/>
  <c r="R1165" i="5"/>
  <c r="U1165" i="5" s="1"/>
  <c r="V1165" i="5" s="1"/>
  <c r="X1165" i="5" s="1"/>
  <c r="T1165" i="5"/>
  <c r="R1057" i="5"/>
  <c r="U1057" i="5" s="1"/>
  <c r="V1057" i="5" s="1"/>
  <c r="X1057" i="5" s="1"/>
  <c r="T1057" i="5"/>
  <c r="R949" i="5"/>
  <c r="U949" i="5" s="1"/>
  <c r="V949" i="5" s="1"/>
  <c r="X949" i="5" s="1"/>
  <c r="T949" i="5"/>
  <c r="R841" i="5"/>
  <c r="T841" i="5"/>
  <c r="R733" i="5"/>
  <c r="T733" i="5"/>
  <c r="R625" i="5"/>
  <c r="U625" i="5" s="1"/>
  <c r="V625" i="5" s="1"/>
  <c r="X625" i="5" s="1"/>
  <c r="T625" i="5"/>
  <c r="T2439" i="5"/>
  <c r="R2439" i="5"/>
  <c r="U2439" i="5" s="1"/>
  <c r="V2439" i="5" s="1"/>
  <c r="X2439" i="5" s="1"/>
  <c r="R1470" i="5"/>
  <c r="U1470" i="5" s="1"/>
  <c r="V1470" i="5" s="1"/>
  <c r="X1470" i="5" s="1"/>
  <c r="T1470" i="5"/>
  <c r="T1182" i="5"/>
  <c r="R1182" i="5"/>
  <c r="U1182" i="5" s="1"/>
  <c r="V1182" i="5" s="1"/>
  <c r="X1182" i="5" s="1"/>
  <c r="T1074" i="5"/>
  <c r="R1074" i="5"/>
  <c r="U1074" i="5" s="1"/>
  <c r="V1074" i="5" s="1"/>
  <c r="X1074" i="5" s="1"/>
  <c r="T966" i="5"/>
  <c r="R966" i="5"/>
  <c r="T858" i="5"/>
  <c r="R858" i="5"/>
  <c r="U858" i="5" s="1"/>
  <c r="V858" i="5" s="1"/>
  <c r="X858" i="5" s="1"/>
  <c r="T1679" i="5"/>
  <c r="R1679" i="5"/>
  <c r="T1571" i="5"/>
  <c r="R1571" i="5"/>
  <c r="T1463" i="5"/>
  <c r="R1463" i="5"/>
  <c r="R2421" i="5"/>
  <c r="U2421" i="5" s="1"/>
  <c r="V2421" i="5" s="1"/>
  <c r="X2421" i="5" s="1"/>
  <c r="T2421" i="5"/>
  <c r="R1341" i="5"/>
  <c r="T1341" i="5"/>
  <c r="T819" i="5"/>
  <c r="R819" i="5"/>
  <c r="T1842" i="5"/>
  <c r="R1842" i="5"/>
  <c r="U1842" i="5" s="1"/>
  <c r="V1842" i="5" s="1"/>
  <c r="X1842" i="5" s="1"/>
  <c r="R1750" i="5"/>
  <c r="T1750" i="5"/>
  <c r="T1694" i="5"/>
  <c r="R1694" i="5"/>
  <c r="U1694" i="5" s="1"/>
  <c r="V1694" i="5" s="1"/>
  <c r="X1694" i="5" s="1"/>
  <c r="R1586" i="5"/>
  <c r="U1586" i="5" s="1"/>
  <c r="V1586" i="5" s="1"/>
  <c r="X1586" i="5" s="1"/>
  <c r="T1586" i="5"/>
  <c r="T1478" i="5"/>
  <c r="R1478" i="5"/>
  <c r="U1478" i="5" s="1"/>
  <c r="V1478" i="5" s="1"/>
  <c r="X1478" i="5" s="1"/>
  <c r="R2353" i="5"/>
  <c r="U2353" i="5" s="1"/>
  <c r="V2353" i="5" s="1"/>
  <c r="X2353" i="5" s="1"/>
  <c r="T2353" i="5"/>
  <c r="R2245" i="5"/>
  <c r="U2245" i="5" s="1"/>
  <c r="T2245" i="5"/>
  <c r="R2137" i="5"/>
  <c r="U2137" i="5" s="1"/>
  <c r="V2137" i="5" s="1"/>
  <c r="X2137" i="5" s="1"/>
  <c r="T2137" i="5"/>
  <c r="R2029" i="5"/>
  <c r="U2029" i="5" s="1"/>
  <c r="V2029" i="5" s="1"/>
  <c r="X2029" i="5" s="1"/>
  <c r="T2029" i="5"/>
  <c r="R1921" i="5"/>
  <c r="U1921" i="5" s="1"/>
  <c r="V1921" i="5" s="1"/>
  <c r="X1921" i="5" s="1"/>
  <c r="T1921" i="5"/>
  <c r="R1813" i="5"/>
  <c r="U1813" i="5" s="1"/>
  <c r="V1813" i="5" s="1"/>
  <c r="X1813" i="5" s="1"/>
  <c r="T1813" i="5"/>
  <c r="R1561" i="5"/>
  <c r="T1561" i="5"/>
  <c r="R1453" i="5"/>
  <c r="U1453" i="5" s="1"/>
  <c r="V1453" i="5" s="1"/>
  <c r="X1453" i="5" s="1"/>
  <c r="T1453" i="5"/>
  <c r="R517" i="5"/>
  <c r="T517" i="5"/>
  <c r="R409" i="5"/>
  <c r="T409" i="5"/>
  <c r="T211" i="5"/>
  <c r="R211" i="5"/>
  <c r="T103" i="5"/>
  <c r="R103" i="5"/>
  <c r="R2376" i="5"/>
  <c r="U2376" i="5" s="1"/>
  <c r="T2376" i="5"/>
  <c r="T1434" i="5"/>
  <c r="R1434" i="5"/>
  <c r="T1326" i="5"/>
  <c r="R1326" i="5"/>
  <c r="U1326" i="5" s="1"/>
  <c r="R804" i="5"/>
  <c r="T804" i="5"/>
  <c r="T1355" i="5"/>
  <c r="R1355" i="5"/>
  <c r="R329" i="5"/>
  <c r="U329" i="5" s="1"/>
  <c r="V329" i="5" s="1"/>
  <c r="X329" i="5" s="1"/>
  <c r="T329" i="5"/>
  <c r="T2223" i="5"/>
  <c r="R2223" i="5"/>
  <c r="U2223" i="5" s="1"/>
  <c r="R273" i="5"/>
  <c r="T273" i="5"/>
  <c r="R165" i="5"/>
  <c r="U165" i="5" s="1"/>
  <c r="V165" i="5" s="1"/>
  <c r="X165" i="5" s="1"/>
  <c r="T165" i="5"/>
  <c r="R57" i="5"/>
  <c r="T57" i="5"/>
  <c r="R2345" i="5"/>
  <c r="U2345" i="5" s="1"/>
  <c r="T2345" i="5"/>
  <c r="R1644" i="5"/>
  <c r="T1644" i="5"/>
  <c r="R2308" i="5"/>
  <c r="U2308" i="5" s="1"/>
  <c r="V2308" i="5" s="1"/>
  <c r="X2308" i="5" s="1"/>
  <c r="T2308" i="5"/>
  <c r="R472" i="5"/>
  <c r="T472" i="5"/>
  <c r="T1663" i="5"/>
  <c r="R1663" i="5"/>
  <c r="T1446" i="5"/>
  <c r="R1446" i="5"/>
  <c r="U1446" i="5" s="1"/>
  <c r="V1446" i="5" s="1"/>
  <c r="X1446" i="5" s="1"/>
  <c r="R2300" i="5"/>
  <c r="U2300" i="5" s="1"/>
  <c r="V2300" i="5" s="1"/>
  <c r="X2300" i="5" s="1"/>
  <c r="T2300" i="5"/>
  <c r="T1406" i="5"/>
  <c r="R1406" i="5"/>
  <c r="T1298" i="5"/>
  <c r="R1298" i="5"/>
  <c r="R1417" i="5"/>
  <c r="T1417" i="5"/>
  <c r="T294" i="5"/>
  <c r="R294" i="5"/>
  <c r="T186" i="5"/>
  <c r="R186" i="5"/>
  <c r="T78" i="5"/>
  <c r="R78" i="5"/>
  <c r="U78" i="5" s="1"/>
  <c r="V78" i="5" s="1"/>
  <c r="X78" i="5" s="1"/>
  <c r="T2415" i="5"/>
  <c r="R2415" i="5"/>
  <c r="U2415" i="5" s="1"/>
  <c r="V2415" i="5" s="1"/>
  <c r="X2415" i="5" s="1"/>
  <c r="T2183" i="5"/>
  <c r="R2183" i="5"/>
  <c r="U2183" i="5" s="1"/>
  <c r="T2075" i="5"/>
  <c r="R2075" i="5"/>
  <c r="U2075" i="5" s="1"/>
  <c r="V2075" i="5" s="1"/>
  <c r="X2075" i="5" s="1"/>
  <c r="T1967" i="5"/>
  <c r="R1967" i="5"/>
  <c r="U1967" i="5" s="1"/>
  <c r="T1859" i="5"/>
  <c r="R1859" i="5"/>
  <c r="T1751" i="5"/>
  <c r="R1751" i="5"/>
  <c r="T1175" i="5"/>
  <c r="R1175" i="5"/>
  <c r="U1175" i="5" s="1"/>
  <c r="T1067" i="5"/>
  <c r="R1067" i="5"/>
  <c r="U1067" i="5" s="1"/>
  <c r="T959" i="5"/>
  <c r="R959" i="5"/>
  <c r="T599" i="5"/>
  <c r="R599" i="5"/>
  <c r="T491" i="5"/>
  <c r="R491" i="5"/>
  <c r="U491" i="5" s="1"/>
  <c r="T383" i="5"/>
  <c r="R383" i="5"/>
  <c r="R221" i="5"/>
  <c r="T221" i="5"/>
  <c r="R113" i="5"/>
  <c r="T113" i="5"/>
  <c r="R1732" i="5"/>
  <c r="U1732" i="5" s="1"/>
  <c r="V1732" i="5" s="1"/>
  <c r="X1732" i="5" s="1"/>
  <c r="T1732" i="5"/>
  <c r="R1624" i="5"/>
  <c r="T1624" i="5"/>
  <c r="R1336" i="5"/>
  <c r="T1336" i="5"/>
  <c r="R1228" i="5"/>
  <c r="U1228" i="5" s="1"/>
  <c r="V1228" i="5" s="1"/>
  <c r="X1228" i="5" s="1"/>
  <c r="T1228" i="5"/>
  <c r="R1120" i="5"/>
  <c r="U1120" i="5" s="1"/>
  <c r="V1120" i="5" s="1"/>
  <c r="X1120" i="5" s="1"/>
  <c r="T1120" i="5"/>
  <c r="R1012" i="5"/>
  <c r="U1012" i="5" s="1"/>
  <c r="V1012" i="5" s="1"/>
  <c r="X1012" i="5" s="1"/>
  <c r="T1012" i="5"/>
  <c r="R904" i="5"/>
  <c r="U904" i="5" s="1"/>
  <c r="V904" i="5" s="1"/>
  <c r="X904" i="5" s="1"/>
  <c r="T904" i="5"/>
  <c r="R796" i="5"/>
  <c r="U796" i="5" s="1"/>
  <c r="V796" i="5" s="1"/>
  <c r="X796" i="5" s="1"/>
  <c r="T796" i="5"/>
  <c r="R688" i="5"/>
  <c r="U688" i="5" s="1"/>
  <c r="V688" i="5" s="1"/>
  <c r="X688" i="5" s="1"/>
  <c r="T688" i="5"/>
  <c r="R328" i="5"/>
  <c r="U328" i="5" s="1"/>
  <c r="T328" i="5"/>
  <c r="R2109" i="5"/>
  <c r="U2109" i="5" s="1"/>
  <c r="V2109" i="5" s="1"/>
  <c r="X2109" i="5" s="1"/>
  <c r="T2109" i="5"/>
  <c r="R2001" i="5"/>
  <c r="U2001" i="5" s="1"/>
  <c r="T2001" i="5"/>
  <c r="R1893" i="5"/>
  <c r="U1893" i="5" s="1"/>
  <c r="V1893" i="5" s="1"/>
  <c r="X1893" i="5" s="1"/>
  <c r="T1893" i="5"/>
  <c r="R1785" i="5"/>
  <c r="T1785" i="5"/>
  <c r="R1677" i="5"/>
  <c r="T1677" i="5"/>
  <c r="R1569" i="5"/>
  <c r="U1569" i="5" s="1"/>
  <c r="V1569" i="5" s="1"/>
  <c r="X1569" i="5" s="1"/>
  <c r="T1569" i="5"/>
  <c r="R705" i="5"/>
  <c r="T705" i="5"/>
  <c r="R597" i="5"/>
  <c r="T597" i="5"/>
  <c r="R489" i="5"/>
  <c r="U489" i="5" s="1"/>
  <c r="V489" i="5" s="1"/>
  <c r="X489" i="5" s="1"/>
  <c r="T489" i="5"/>
  <c r="T1734" i="5"/>
  <c r="R1734" i="5"/>
  <c r="T2218" i="5"/>
  <c r="R2218" i="5"/>
  <c r="U2218" i="5" s="1"/>
  <c r="V2218" i="5" s="1"/>
  <c r="X2218" i="5" s="1"/>
  <c r="T130" i="5"/>
  <c r="R130" i="5"/>
  <c r="U130" i="5" s="1"/>
  <c r="V130" i="5" s="1"/>
  <c r="X130" i="5" s="1"/>
  <c r="T1699" i="5"/>
  <c r="R1699" i="5"/>
  <c r="U1699" i="5" s="1"/>
  <c r="V1699" i="5" s="1"/>
  <c r="X1699" i="5" s="1"/>
  <c r="R1536" i="5"/>
  <c r="U1536" i="5" s="1"/>
  <c r="V1536" i="5" s="1"/>
  <c r="X1536" i="5" s="1"/>
  <c r="T1536" i="5"/>
  <c r="T18" i="5"/>
  <c r="R18" i="5"/>
  <c r="U18" i="5" s="1"/>
  <c r="V18" i="5" s="1"/>
  <c r="X18" i="5" s="1"/>
  <c r="R161" i="5"/>
  <c r="T161" i="5"/>
  <c r="T2175" i="5"/>
  <c r="R2175" i="5"/>
  <c r="U2175" i="5" s="1"/>
  <c r="R2321" i="5"/>
  <c r="U2321" i="5" s="1"/>
  <c r="V2321" i="5" s="1"/>
  <c r="X2321" i="5" s="1"/>
  <c r="T2321" i="5"/>
  <c r="R1220" i="5"/>
  <c r="U1220" i="5" s="1"/>
  <c r="V1220" i="5" s="1"/>
  <c r="X1220" i="5" s="1"/>
  <c r="T1220" i="5"/>
  <c r="T158" i="5"/>
  <c r="R158" i="5"/>
  <c r="U158" i="5" s="1"/>
  <c r="V158" i="5" s="1"/>
  <c r="X158" i="5" s="1"/>
  <c r="R576" i="5"/>
  <c r="U576" i="5" s="1"/>
  <c r="V576" i="5" s="1"/>
  <c r="X576" i="5" s="1"/>
  <c r="T576" i="5"/>
  <c r="R1888" i="5"/>
  <c r="U1888" i="5" s="1"/>
  <c r="V1888" i="5" s="1"/>
  <c r="X1888" i="5" s="1"/>
  <c r="T1888" i="5"/>
  <c r="T1203" i="5"/>
  <c r="R1203" i="5"/>
  <c r="U1203" i="5" s="1"/>
  <c r="V1203" i="5" s="1"/>
  <c r="X1203" i="5" s="1"/>
  <c r="T806" i="5"/>
  <c r="R806" i="5"/>
  <c r="T883" i="5"/>
  <c r="R883" i="5"/>
  <c r="T1559" i="5"/>
  <c r="R1559" i="5"/>
  <c r="T2359" i="5"/>
  <c r="R2359" i="5"/>
  <c r="U2359" i="5" s="1"/>
  <c r="V2359" i="5" s="1"/>
  <c r="X2359" i="5" s="1"/>
  <c r="T415" i="5"/>
  <c r="R415" i="5"/>
  <c r="U415" i="5" s="1"/>
  <c r="V415" i="5" s="1"/>
  <c r="X415" i="5" s="1"/>
  <c r="T1271" i="5"/>
  <c r="R1271" i="5"/>
  <c r="T794" i="5"/>
  <c r="R794" i="5"/>
  <c r="R2153" i="5"/>
  <c r="U2153" i="5" s="1"/>
  <c r="V2153" i="5" s="1"/>
  <c r="X2153" i="5" s="1"/>
  <c r="T2153" i="5"/>
  <c r="T371" i="5"/>
  <c r="R371" i="5"/>
  <c r="R1000" i="5"/>
  <c r="U1000" i="5" s="1"/>
  <c r="V1000" i="5" s="1"/>
  <c r="X1000" i="5" s="1"/>
  <c r="T1000" i="5"/>
  <c r="R1917" i="5"/>
  <c r="U1917" i="5" s="1"/>
  <c r="T1917" i="5"/>
  <c r="T903" i="5"/>
  <c r="R903" i="5"/>
  <c r="T962" i="5"/>
  <c r="R962" i="5"/>
  <c r="R1884" i="5"/>
  <c r="U1884" i="5" s="1"/>
  <c r="V1884" i="5" s="1"/>
  <c r="X1884" i="5" s="1"/>
  <c r="T1884" i="5"/>
  <c r="T767" i="5"/>
  <c r="R767" i="5"/>
  <c r="U767" i="5" s="1"/>
  <c r="T1810" i="5"/>
  <c r="R1810" i="5"/>
  <c r="T1251" i="5"/>
  <c r="R1251" i="5"/>
  <c r="U1251" i="5" s="1"/>
  <c r="T1655" i="5"/>
  <c r="R1655" i="5"/>
  <c r="T1147" i="5"/>
  <c r="R1147" i="5"/>
  <c r="R948" i="5"/>
  <c r="U948" i="5" s="1"/>
  <c r="V948" i="5" s="1"/>
  <c r="X948" i="5" s="1"/>
  <c r="T948" i="5"/>
  <c r="T1795" i="5"/>
  <c r="R1795" i="5"/>
  <c r="R1416" i="5"/>
  <c r="T1416" i="5"/>
  <c r="R1064" i="5"/>
  <c r="T1064" i="5"/>
  <c r="R276" i="5"/>
  <c r="U276" i="5" s="1"/>
  <c r="V276" i="5" s="1"/>
  <c r="X276" i="5" s="1"/>
  <c r="T276" i="5"/>
  <c r="R1841" i="5"/>
  <c r="T1841" i="5"/>
  <c r="R365" i="5"/>
  <c r="T365" i="5"/>
  <c r="R886" i="5"/>
  <c r="U886" i="5" s="1"/>
  <c r="V886" i="5" s="1"/>
  <c r="X886" i="5" s="1"/>
  <c r="T886" i="5"/>
  <c r="T1767" i="5"/>
  <c r="R1767" i="5"/>
  <c r="R1249" i="5"/>
  <c r="U1249" i="5" s="1"/>
  <c r="V1249" i="5" s="1"/>
  <c r="X1249" i="5" s="1"/>
  <c r="T1249" i="5"/>
  <c r="AO15" i="5"/>
  <c r="AF12" i="5"/>
  <c r="AO12" i="5"/>
  <c r="R1724" i="5"/>
  <c r="U1724" i="5" s="1"/>
  <c r="V1724" i="5" s="1"/>
  <c r="X1724" i="5" s="1"/>
  <c r="T1724" i="5"/>
  <c r="R1616" i="5"/>
  <c r="U1616" i="5" s="1"/>
  <c r="V1616" i="5" s="1"/>
  <c r="X1616" i="5" s="1"/>
  <c r="T1616" i="5"/>
  <c r="R1508" i="5"/>
  <c r="T1508" i="5"/>
  <c r="T2347" i="5"/>
  <c r="R2347" i="5"/>
  <c r="U2347" i="5" s="1"/>
  <c r="V2347" i="5" s="1"/>
  <c r="X2347" i="5" s="1"/>
  <c r="T2239" i="5"/>
  <c r="R2239" i="5"/>
  <c r="U2239" i="5" s="1"/>
  <c r="T2131" i="5"/>
  <c r="R2131" i="5"/>
  <c r="U2131" i="5" s="1"/>
  <c r="V2131" i="5" s="1"/>
  <c r="X2131" i="5" s="1"/>
  <c r="T2023" i="5"/>
  <c r="R2023" i="5"/>
  <c r="U2023" i="5" s="1"/>
  <c r="V2023" i="5" s="1"/>
  <c r="X2023" i="5" s="1"/>
  <c r="T1915" i="5"/>
  <c r="R1915" i="5"/>
  <c r="U1915" i="5" s="1"/>
  <c r="T1807" i="5"/>
  <c r="R1807" i="5"/>
  <c r="T1555" i="5"/>
  <c r="R1555" i="5"/>
  <c r="U1555" i="5" s="1"/>
  <c r="V1555" i="5" s="1"/>
  <c r="X1555" i="5" s="1"/>
  <c r="T1447" i="5"/>
  <c r="R1447" i="5"/>
  <c r="R529" i="5"/>
  <c r="T529" i="5"/>
  <c r="R421" i="5"/>
  <c r="U421" i="5" s="1"/>
  <c r="V421" i="5" s="1"/>
  <c r="X421" i="5" s="1"/>
  <c r="T421" i="5"/>
  <c r="R241" i="5"/>
  <c r="T241" i="5"/>
  <c r="R133" i="5"/>
  <c r="U133" i="5" s="1"/>
  <c r="T133" i="5"/>
  <c r="R25" i="5"/>
  <c r="U25" i="5" s="1"/>
  <c r="T25" i="5"/>
  <c r="R2220" i="5"/>
  <c r="U2220" i="5" s="1"/>
  <c r="V2220" i="5" s="1"/>
  <c r="X2220" i="5" s="1"/>
  <c r="T2220" i="5"/>
  <c r="R1356" i="5"/>
  <c r="T1356" i="5"/>
  <c r="R816" i="5"/>
  <c r="U816" i="5" s="1"/>
  <c r="V816" i="5" s="1"/>
  <c r="X816" i="5" s="1"/>
  <c r="T816" i="5"/>
  <c r="R2201" i="5"/>
  <c r="U2201" i="5" s="1"/>
  <c r="V2201" i="5" s="1"/>
  <c r="X2201" i="5" s="1"/>
  <c r="T2201" i="5"/>
  <c r="T1331" i="5"/>
  <c r="R1331" i="5"/>
  <c r="T323" i="5"/>
  <c r="R323" i="5"/>
  <c r="U323" i="5" s="1"/>
  <c r="V323" i="5" s="1"/>
  <c r="X323" i="5" s="1"/>
  <c r="T2283" i="5"/>
  <c r="R2283" i="5"/>
  <c r="U2283" i="5" s="1"/>
  <c r="V2283" i="5" s="1"/>
  <c r="X2283" i="5" s="1"/>
  <c r="T303" i="5"/>
  <c r="R303" i="5"/>
  <c r="U303" i="5" s="1"/>
  <c r="V303" i="5" s="1"/>
  <c r="X303" i="5" s="1"/>
  <c r="T195" i="5"/>
  <c r="R195" i="5"/>
  <c r="T87" i="5"/>
  <c r="R87" i="5"/>
  <c r="T2327" i="5"/>
  <c r="R2327" i="5"/>
  <c r="U2327" i="5" s="1"/>
  <c r="V2327" i="5" s="1"/>
  <c r="X2327" i="5" s="1"/>
  <c r="T830" i="5"/>
  <c r="R830" i="5"/>
  <c r="R709" i="5"/>
  <c r="T709" i="5"/>
  <c r="T1511" i="5"/>
  <c r="R1511" i="5"/>
  <c r="R2180" i="5"/>
  <c r="U2180" i="5" s="1"/>
  <c r="V2180" i="5" s="1"/>
  <c r="X2180" i="5" s="1"/>
  <c r="T2180" i="5"/>
  <c r="R2072" i="5"/>
  <c r="U2072" i="5" s="1"/>
  <c r="V2072" i="5" s="1"/>
  <c r="X2072" i="5" s="1"/>
  <c r="T2072" i="5"/>
  <c r="R1964" i="5"/>
  <c r="U1964" i="5" s="1"/>
  <c r="V1964" i="5" s="1"/>
  <c r="X1964" i="5" s="1"/>
  <c r="T1964" i="5"/>
  <c r="R1856" i="5"/>
  <c r="T1856" i="5"/>
  <c r="R1748" i="5"/>
  <c r="T1748" i="5"/>
  <c r="R1172" i="5"/>
  <c r="U1172" i="5" s="1"/>
  <c r="V1172" i="5" s="1"/>
  <c r="X1172" i="5" s="1"/>
  <c r="T1172" i="5"/>
  <c r="R974" i="5"/>
  <c r="T974" i="5"/>
  <c r="T578" i="5"/>
  <c r="R578" i="5"/>
  <c r="U578" i="5" s="1"/>
  <c r="V578" i="5" s="1"/>
  <c r="X578" i="5" s="1"/>
  <c r="T470" i="5"/>
  <c r="R470" i="5"/>
  <c r="T362" i="5"/>
  <c r="R362" i="5"/>
  <c r="U362" i="5" s="1"/>
  <c r="R200" i="5"/>
  <c r="U200" i="5" s="1"/>
  <c r="T200" i="5"/>
  <c r="R92" i="5"/>
  <c r="T92" i="5"/>
  <c r="R2334" i="5"/>
  <c r="U2334" i="5" s="1"/>
  <c r="T2334" i="5"/>
  <c r="T510" i="5"/>
  <c r="R510" i="5"/>
  <c r="U510" i="5" s="1"/>
  <c r="V510" i="5" s="1"/>
  <c r="X510" i="5" s="1"/>
  <c r="R1552" i="5"/>
  <c r="T1552" i="5"/>
  <c r="R2416" i="5"/>
  <c r="U2416" i="5" s="1"/>
  <c r="V2416" i="5" s="1"/>
  <c r="X2416" i="5" s="1"/>
  <c r="T2416" i="5"/>
  <c r="T727" i="5"/>
  <c r="R727" i="5"/>
  <c r="U727" i="5" s="1"/>
  <c r="V727" i="5" s="1"/>
  <c r="X727" i="5" s="1"/>
  <c r="R813" i="5"/>
  <c r="U813" i="5" s="1"/>
  <c r="V813" i="5" s="1"/>
  <c r="X813" i="5" s="1"/>
  <c r="T813" i="5"/>
  <c r="AC2458" i="8" l="1"/>
  <c r="AC2449" i="8"/>
  <c r="V2239" i="5"/>
  <c r="X2239" i="5" s="1"/>
  <c r="V362" i="5"/>
  <c r="X362" i="5" s="1"/>
  <c r="Y362" i="5" s="1"/>
  <c r="AA362" i="5" s="1"/>
  <c r="AC362" i="5" s="1"/>
  <c r="V2357" i="5"/>
  <c r="X2357" i="5" s="1"/>
  <c r="Y2357" i="5" s="1"/>
  <c r="AA2357" i="5" s="1"/>
  <c r="V871" i="5"/>
  <c r="X871" i="5" s="1"/>
  <c r="V1697" i="5"/>
  <c r="X1697" i="5" s="1"/>
  <c r="V457" i="5"/>
  <c r="X457" i="5" s="1"/>
  <c r="V1452" i="5"/>
  <c r="X1452" i="5" s="1"/>
  <c r="V2046" i="5"/>
  <c r="X2046" i="5" s="1"/>
  <c r="Z2046" i="5" s="1"/>
  <c r="V336" i="5"/>
  <c r="X336" i="5" s="1"/>
  <c r="V2159" i="5"/>
  <c r="X2159" i="5" s="1"/>
  <c r="Y2159" i="5" s="1"/>
  <c r="AA2159" i="5" s="1"/>
  <c r="V2165" i="5"/>
  <c r="X2165" i="5" s="1"/>
  <c r="V728" i="5"/>
  <c r="X728" i="5" s="1"/>
  <c r="V1037" i="5"/>
  <c r="X1037" i="5" s="1"/>
  <c r="V2055" i="5"/>
  <c r="X2055" i="5" s="1"/>
  <c r="Y2055" i="5" s="1"/>
  <c r="AA2055" i="5" s="1"/>
  <c r="AC2055" i="5" s="1"/>
  <c r="V2379" i="5"/>
  <c r="X2379" i="5" s="1"/>
  <c r="Y2379" i="5" s="1"/>
  <c r="AA2379" i="5" s="1"/>
  <c r="AC2379" i="5" s="1"/>
  <c r="V1999" i="5"/>
  <c r="X1999" i="5" s="1"/>
  <c r="V1476" i="5"/>
  <c r="X1476" i="5" s="1"/>
  <c r="V1254" i="5"/>
  <c r="X1254" i="5" s="1"/>
  <c r="Y1254" i="5" s="1"/>
  <c r="AA1254" i="5" s="1"/>
  <c r="V48" i="5"/>
  <c r="X48" i="5" s="1"/>
  <c r="V1314" i="5"/>
  <c r="X1314" i="5" s="1"/>
  <c r="V788" i="5"/>
  <c r="X788" i="5" s="1"/>
  <c r="Z788" i="5" s="1"/>
  <c r="V969" i="5"/>
  <c r="X969" i="5" s="1"/>
  <c r="Y969" i="5" s="1"/>
  <c r="AA969" i="5" s="1"/>
  <c r="AE969" i="5" s="1"/>
  <c r="V614" i="5"/>
  <c r="X614" i="5" s="1"/>
  <c r="V2103" i="5"/>
  <c r="X2103" i="5" s="1"/>
  <c r="V758" i="5"/>
  <c r="X758" i="5" s="1"/>
  <c r="V95" i="5"/>
  <c r="X95" i="5" s="1"/>
  <c r="Y95" i="5" s="1"/>
  <c r="AA95" i="5" s="1"/>
  <c r="V2111" i="5"/>
  <c r="X2111" i="5" s="1"/>
  <c r="Y2111" i="5" s="1"/>
  <c r="AA2111" i="5" s="1"/>
  <c r="AC2111" i="5" s="1"/>
  <c r="V1926" i="5"/>
  <c r="X1926" i="5" s="1"/>
  <c r="Y1926" i="5" s="1"/>
  <c r="AA1926" i="5" s="1"/>
  <c r="AC1926" i="5" s="1"/>
  <c r="V65" i="5"/>
  <c r="X65" i="5" s="1"/>
  <c r="V2139" i="5"/>
  <c r="X2139" i="5" s="1"/>
  <c r="V1745" i="5"/>
  <c r="X1745" i="5" s="1"/>
  <c r="Z1745" i="5" s="1"/>
  <c r="AD1745" i="5" s="1"/>
  <c r="V1928" i="5"/>
  <c r="X1928" i="5" s="1"/>
  <c r="V2418" i="5"/>
  <c r="X2418" i="5" s="1"/>
  <c r="V513" i="5"/>
  <c r="X513" i="5" s="1"/>
  <c r="Y513" i="5" s="1"/>
  <c r="AA513" i="5" s="1"/>
  <c r="AE513" i="5" s="1"/>
  <c r="V1919" i="5"/>
  <c r="X1919" i="5" s="1"/>
  <c r="V1150" i="5"/>
  <c r="X1150" i="5" s="1"/>
  <c r="V1255" i="5"/>
  <c r="X1255" i="5" s="1"/>
  <c r="V2001" i="5"/>
  <c r="X2001" i="5" s="1"/>
  <c r="Y2001" i="5" s="1"/>
  <c r="AA2001" i="5" s="1"/>
  <c r="AE2001" i="5" s="1"/>
  <c r="V1175" i="5"/>
  <c r="X1175" i="5" s="1"/>
  <c r="Y1175" i="5" s="1"/>
  <c r="AA1175" i="5" s="1"/>
  <c r="AE1175" i="5" s="1"/>
  <c r="V1116" i="5"/>
  <c r="X1116" i="5" s="1"/>
  <c r="V807" i="5"/>
  <c r="X807" i="5" s="1"/>
  <c r="V580" i="5"/>
  <c r="X580" i="5" s="1"/>
  <c r="Y580" i="5" s="1"/>
  <c r="AA580" i="5" s="1"/>
  <c r="AE580" i="5" s="1"/>
  <c r="V1190" i="5"/>
  <c r="X1190" i="5" s="1"/>
  <c r="Z1190" i="5" s="1"/>
  <c r="AB1190" i="5" s="1"/>
  <c r="V1709" i="5"/>
  <c r="X1709" i="5" s="1"/>
  <c r="V1959" i="5"/>
  <c r="X1959" i="5" s="1"/>
  <c r="Z1959" i="5" s="1"/>
  <c r="AD1959" i="5" s="1"/>
  <c r="V333" i="5"/>
  <c r="X333" i="5" s="1"/>
  <c r="Z333" i="5" s="1"/>
  <c r="V111" i="5"/>
  <c r="X111" i="5" s="1"/>
  <c r="AC2412" i="5"/>
  <c r="V1524" i="5"/>
  <c r="X1524" i="5" s="1"/>
  <c r="V135" i="5"/>
  <c r="X135" i="5" s="1"/>
  <c r="Y135" i="5" s="1"/>
  <c r="AA135" i="5" s="1"/>
  <c r="AC135" i="5" s="1"/>
  <c r="V1049" i="5"/>
  <c r="X1049" i="5" s="1"/>
  <c r="Y1049" i="5" s="1"/>
  <c r="AA1049" i="5" s="1"/>
  <c r="AE1049" i="5" s="1"/>
  <c r="V1375" i="5"/>
  <c r="X1375" i="5" s="1"/>
  <c r="V77" i="5"/>
  <c r="X77" i="5" s="1"/>
  <c r="V2082" i="5"/>
  <c r="X2082" i="5" s="1"/>
  <c r="Z2082" i="5" s="1"/>
  <c r="V2362" i="5"/>
  <c r="X2362" i="5" s="1"/>
  <c r="V1698" i="5"/>
  <c r="X1698" i="5" s="1"/>
  <c r="V1911" i="5"/>
  <c r="X1911" i="5" s="1"/>
  <c r="V1242" i="5"/>
  <c r="X1242" i="5" s="1"/>
  <c r="Y1242" i="5" s="1"/>
  <c r="AA1242" i="5" s="1"/>
  <c r="AE1242" i="5" s="1"/>
  <c r="V1104" i="5"/>
  <c r="X1104" i="5" s="1"/>
  <c r="V375" i="5"/>
  <c r="X375" i="5" s="1"/>
  <c r="V2037" i="5"/>
  <c r="X2037" i="5" s="1"/>
  <c r="V1722" i="5"/>
  <c r="X1722" i="5" s="1"/>
  <c r="Y1722" i="5" s="1"/>
  <c r="AA1722" i="5" s="1"/>
  <c r="AE1722" i="5" s="1"/>
  <c r="V1883" i="5"/>
  <c r="X1883" i="5" s="1"/>
  <c r="Y1883" i="5" s="1"/>
  <c r="AA1883" i="5" s="1"/>
  <c r="AC1883" i="5" s="1"/>
  <c r="V51" i="5"/>
  <c r="X51" i="5" s="1"/>
  <c r="V2422" i="5"/>
  <c r="X2422" i="5" s="1"/>
  <c r="Z2422" i="5" s="1"/>
  <c r="V1019" i="5"/>
  <c r="X1019" i="5" s="1"/>
  <c r="V1700" i="5"/>
  <c r="X1700" i="5" s="1"/>
  <c r="V2334" i="5"/>
  <c r="X2334" i="5" s="1"/>
  <c r="V1948" i="5"/>
  <c r="X1948" i="5" s="1"/>
  <c r="Z1948" i="5" s="1"/>
  <c r="V650" i="5"/>
  <c r="X650" i="5" s="1"/>
  <c r="Y650" i="5" s="1"/>
  <c r="AA650" i="5" s="1"/>
  <c r="AC650" i="5" s="1"/>
  <c r="V244" i="5"/>
  <c r="X244" i="5" s="1"/>
  <c r="V440" i="5"/>
  <c r="X440" i="5" s="1"/>
  <c r="V1943" i="5"/>
  <c r="X1943" i="5" s="1"/>
  <c r="V1881" i="5"/>
  <c r="X1881" i="5" s="1"/>
  <c r="Y1881" i="5" s="1"/>
  <c r="AA1881" i="5" s="1"/>
  <c r="AE1881" i="5" s="1"/>
  <c r="V91" i="5"/>
  <c r="X91" i="5" s="1"/>
  <c r="Z91" i="5" s="1"/>
  <c r="AB91" i="5" s="1"/>
  <c r="V411" i="5"/>
  <c r="X411" i="5" s="1"/>
  <c r="Y411" i="5" s="1"/>
  <c r="AA411" i="5" s="1"/>
  <c r="AE411" i="5" s="1"/>
  <c r="V2217" i="5"/>
  <c r="X2217" i="5" s="1"/>
  <c r="V474" i="5"/>
  <c r="X474" i="5" s="1"/>
  <c r="V341" i="5"/>
  <c r="X341" i="5" s="1"/>
  <c r="V315" i="5"/>
  <c r="X315" i="5" s="1"/>
  <c r="V308" i="5"/>
  <c r="X308" i="5" s="1"/>
  <c r="V1432" i="5"/>
  <c r="X1432" i="5" s="1"/>
  <c r="Y1432" i="5" s="1"/>
  <c r="AA1432" i="5" s="1"/>
  <c r="AC1432" i="5" s="1"/>
  <c r="V800" i="5"/>
  <c r="X800" i="5" s="1"/>
  <c r="V1107" i="5"/>
  <c r="X1107" i="5" s="1"/>
  <c r="V1092" i="5"/>
  <c r="X1092" i="5" s="1"/>
  <c r="V476" i="5"/>
  <c r="X476" i="5" s="1"/>
  <c r="Z476" i="5" s="1"/>
  <c r="V25" i="5"/>
  <c r="X25" i="5" s="1"/>
  <c r="Z25" i="5" s="1"/>
  <c r="AD25" i="5" s="1"/>
  <c r="V328" i="5"/>
  <c r="X328" i="5" s="1"/>
  <c r="Y328" i="5" s="1"/>
  <c r="AA328" i="5" s="1"/>
  <c r="AC328" i="5" s="1"/>
  <c r="V2376" i="5"/>
  <c r="X2376" i="5" s="1"/>
  <c r="V1349" i="5"/>
  <c r="X1349" i="5" s="1"/>
  <c r="V2155" i="5"/>
  <c r="X2155" i="5" s="1"/>
  <c r="V515" i="5"/>
  <c r="X515" i="5" s="1"/>
  <c r="Y515" i="5" s="1"/>
  <c r="AA515" i="5" s="1"/>
  <c r="V1243" i="5"/>
  <c r="X1243" i="5" s="1"/>
  <c r="V2249" i="5"/>
  <c r="X2249" i="5" s="1"/>
  <c r="Z2249" i="5" s="1"/>
  <c r="V1904" i="5"/>
  <c r="X1904" i="5" s="1"/>
  <c r="V995" i="5"/>
  <c r="X995" i="5" s="1"/>
  <c r="V2079" i="5"/>
  <c r="X2079" i="5" s="1"/>
  <c r="V1710" i="5"/>
  <c r="X1710" i="5" s="1"/>
  <c r="Y1710" i="5" s="1"/>
  <c r="AA1710" i="5" s="1"/>
  <c r="AC1710" i="5" s="1"/>
  <c r="V2142" i="5"/>
  <c r="X2142" i="5" s="1"/>
  <c r="Y2142" i="5" s="1"/>
  <c r="AA2142" i="5" s="1"/>
  <c r="AE2142" i="5" s="1"/>
  <c r="V500" i="5"/>
  <c r="X500" i="5" s="1"/>
  <c r="V1742" i="5"/>
  <c r="X1742" i="5" s="1"/>
  <c r="V1905" i="5"/>
  <c r="X1905" i="5" s="1"/>
  <c r="V2272" i="5"/>
  <c r="X2272" i="5" s="1"/>
  <c r="V742" i="5"/>
  <c r="X742" i="5" s="1"/>
  <c r="V2427" i="5"/>
  <c r="X2427" i="5" s="1"/>
  <c r="V1327" i="5"/>
  <c r="X1327" i="5" s="1"/>
  <c r="Y1327" i="5" s="1"/>
  <c r="AA1327" i="5" s="1"/>
  <c r="AC1327" i="5" s="1"/>
  <c r="V2396" i="5"/>
  <c r="X2396" i="5" s="1"/>
  <c r="V188" i="5"/>
  <c r="X188" i="5" s="1"/>
  <c r="V2254" i="5"/>
  <c r="X2254" i="5" s="1"/>
  <c r="V432" i="5"/>
  <c r="X432" i="5" s="1"/>
  <c r="Z432" i="5" s="1"/>
  <c r="V2358" i="5"/>
  <c r="X2358" i="5" s="1"/>
  <c r="Y2358" i="5" s="1"/>
  <c r="AA2358" i="5" s="1"/>
  <c r="AE2358" i="5" s="1"/>
  <c r="V97" i="5"/>
  <c r="X97" i="5" s="1"/>
  <c r="V1398" i="5"/>
  <c r="X1398" i="5" s="1"/>
  <c r="Y1398" i="5" s="1"/>
  <c r="AA1398" i="5" s="1"/>
  <c r="V388" i="5"/>
  <c r="X388" i="5" s="1"/>
  <c r="V2115" i="5"/>
  <c r="X2115" i="5" s="1"/>
  <c r="V2405" i="5"/>
  <c r="X2405" i="5" s="1"/>
  <c r="V1338" i="5"/>
  <c r="X1338" i="5" s="1"/>
  <c r="V1967" i="5"/>
  <c r="X1967" i="5" s="1"/>
  <c r="Y1967" i="5" s="1"/>
  <c r="AA1967" i="5" s="1"/>
  <c r="V2338" i="5"/>
  <c r="X2338" i="5" s="1"/>
  <c r="V2119" i="5"/>
  <c r="X2119" i="5" s="1"/>
  <c r="V866" i="5"/>
  <c r="X866" i="5" s="1"/>
  <c r="V1138" i="5"/>
  <c r="X1138" i="5" s="1"/>
  <c r="Y1138" i="5" s="1"/>
  <c r="AA1138" i="5" s="1"/>
  <c r="AC1138" i="5" s="1"/>
  <c r="V598" i="5"/>
  <c r="X598" i="5" s="1"/>
  <c r="Z598" i="5" s="1"/>
  <c r="AD598" i="5" s="1"/>
  <c r="V194" i="5"/>
  <c r="X194" i="5" s="1"/>
  <c r="V782" i="5"/>
  <c r="X782" i="5" s="1"/>
  <c r="V1151" i="5"/>
  <c r="X1151" i="5" s="1"/>
  <c r="V731" i="5"/>
  <c r="X731" i="5" s="1"/>
  <c r="V351" i="5"/>
  <c r="X351" i="5" s="1"/>
  <c r="V2035" i="5"/>
  <c r="X2035" i="5" s="1"/>
  <c r="V2147" i="5"/>
  <c r="X2147" i="5" s="1"/>
  <c r="Y2147" i="5" s="1"/>
  <c r="AA2147" i="5" s="1"/>
  <c r="AE2147" i="5" s="1"/>
  <c r="V2247" i="5"/>
  <c r="X2247" i="5" s="1"/>
  <c r="Y2247" i="5" s="1"/>
  <c r="AA2247" i="5" s="1"/>
  <c r="AC2247" i="5" s="1"/>
  <c r="V511" i="5"/>
  <c r="X511" i="5" s="1"/>
  <c r="Z511" i="5" s="1"/>
  <c r="AB511" i="5" s="1"/>
  <c r="V37" i="5"/>
  <c r="X37" i="5" s="1"/>
  <c r="V1186" i="5"/>
  <c r="X1186" i="5" s="1"/>
  <c r="Y1186" i="5" s="1"/>
  <c r="AA1186" i="5" s="1"/>
  <c r="AC1186" i="5" s="1"/>
  <c r="V2336" i="5"/>
  <c r="X2336" i="5" s="1"/>
  <c r="Y2336" i="5" s="1"/>
  <c r="AA2336" i="5" s="1"/>
  <c r="V2261" i="5"/>
  <c r="X2261" i="5" s="1"/>
  <c r="V2369" i="5"/>
  <c r="X2369" i="5" s="1"/>
  <c r="V1629" i="5"/>
  <c r="X1629" i="5" s="1"/>
  <c r="V2169" i="5"/>
  <c r="X2169" i="5" s="1"/>
  <c r="V636" i="5"/>
  <c r="X636" i="5" s="1"/>
  <c r="V1572" i="5"/>
  <c r="X1572" i="5" s="1"/>
  <c r="V369" i="5"/>
  <c r="X369" i="5" s="1"/>
  <c r="Z369" i="5" s="1"/>
  <c r="AD369" i="5" s="1"/>
  <c r="V2316" i="5"/>
  <c r="X2316" i="5" s="1"/>
  <c r="V2268" i="5"/>
  <c r="X2268" i="5" s="1"/>
  <c r="V767" i="5"/>
  <c r="X767" i="5" s="1"/>
  <c r="V1067" i="5"/>
  <c r="X1067" i="5" s="1"/>
  <c r="Z1067" i="5" s="1"/>
  <c r="AB1067" i="5" s="1"/>
  <c r="V694" i="5"/>
  <c r="X694" i="5" s="1"/>
  <c r="Z694" i="5" s="1"/>
  <c r="AD694" i="5" s="1"/>
  <c r="V1163" i="5"/>
  <c r="X1163" i="5" s="1"/>
  <c r="V1486" i="5"/>
  <c r="X1486" i="5" s="1"/>
  <c r="V1103" i="5"/>
  <c r="X1103" i="5" s="1"/>
  <c r="V2331" i="5"/>
  <c r="X2331" i="5" s="1"/>
  <c r="V2304" i="5"/>
  <c r="X2304" i="5" s="1"/>
  <c r="V2302" i="5"/>
  <c r="X2302" i="5" s="1"/>
  <c r="Y2302" i="5" s="1"/>
  <c r="AA2302" i="5" s="1"/>
  <c r="AC2302" i="5" s="1"/>
  <c r="U550" i="5"/>
  <c r="Z1233" i="5"/>
  <c r="AD1233" i="5" s="1"/>
  <c r="Y1233" i="5"/>
  <c r="AA1233" i="5" s="1"/>
  <c r="AC1233" i="5" s="1"/>
  <c r="Y2416" i="5"/>
  <c r="AA2416" i="5" s="1"/>
  <c r="Z2416" i="5"/>
  <c r="U903" i="5"/>
  <c r="V384" i="5"/>
  <c r="X384" i="5" s="1"/>
  <c r="Y94" i="5"/>
  <c r="AA94" i="5" s="1"/>
  <c r="AC94" i="5" s="1"/>
  <c r="Z94" i="5"/>
  <c r="AD94" i="5" s="1"/>
  <c r="Y85" i="5"/>
  <c r="AA85" i="5" s="1"/>
  <c r="AC85" i="5" s="1"/>
  <c r="Z85" i="5"/>
  <c r="AD85" i="5" s="1"/>
  <c r="U380" i="5"/>
  <c r="Y889" i="5"/>
  <c r="AA889" i="5" s="1"/>
  <c r="Z889" i="5"/>
  <c r="Y2045" i="5"/>
  <c r="AA2045" i="5" s="1"/>
  <c r="AE2045" i="5" s="1"/>
  <c r="Z2045" i="5"/>
  <c r="AB2045" i="5" s="1"/>
  <c r="Z761" i="5"/>
  <c r="AD761" i="5" s="1"/>
  <c r="Y761" i="5"/>
  <c r="AA761" i="5" s="1"/>
  <c r="AC761" i="5" s="1"/>
  <c r="Y2140" i="5"/>
  <c r="AA2140" i="5" s="1"/>
  <c r="AC2140" i="5" s="1"/>
  <c r="Z2140" i="5"/>
  <c r="AD2140" i="5" s="1"/>
  <c r="U1708" i="5"/>
  <c r="Z975" i="5"/>
  <c r="Y975" i="5"/>
  <c r="AA975" i="5" s="1"/>
  <c r="U222" i="5"/>
  <c r="V1950" i="5"/>
  <c r="X1950" i="5" s="1"/>
  <c r="Y2295" i="5"/>
  <c r="AA2295" i="5" s="1"/>
  <c r="AE2295" i="5" s="1"/>
  <c r="Z2295" i="5"/>
  <c r="AB2295" i="5" s="1"/>
  <c r="V2080" i="5"/>
  <c r="X2080" i="5" s="1"/>
  <c r="Y693" i="5"/>
  <c r="AA693" i="5" s="1"/>
  <c r="AC693" i="5" s="1"/>
  <c r="Z693" i="5"/>
  <c r="AD693" i="5" s="1"/>
  <c r="U1376" i="5"/>
  <c r="Y1721" i="5"/>
  <c r="AA1721" i="5" s="1"/>
  <c r="AC1721" i="5" s="1"/>
  <c r="Z1721" i="5"/>
  <c r="AD1721" i="5" s="1"/>
  <c r="Y717" i="5"/>
  <c r="AA717" i="5" s="1"/>
  <c r="Z717" i="5"/>
  <c r="U1618" i="5"/>
  <c r="Y288" i="5"/>
  <c r="AA288" i="5" s="1"/>
  <c r="Z288" i="5"/>
  <c r="Y2214" i="5"/>
  <c r="AA2214" i="5" s="1"/>
  <c r="Z2214" i="5"/>
  <c r="Y2403" i="5"/>
  <c r="AA2403" i="5" s="1"/>
  <c r="Z2403" i="5"/>
  <c r="Y1733" i="5"/>
  <c r="AA1733" i="5" s="1"/>
  <c r="AE1733" i="5" s="1"/>
  <c r="Z1733" i="5"/>
  <c r="AB1733" i="5" s="1"/>
  <c r="U999" i="5"/>
  <c r="U387" i="5"/>
  <c r="Y1063" i="5"/>
  <c r="AA1063" i="5" s="1"/>
  <c r="AE1063" i="5" s="1"/>
  <c r="Z1063" i="5"/>
  <c r="AB1063" i="5" s="1"/>
  <c r="Y2205" i="5"/>
  <c r="AA2205" i="5" s="1"/>
  <c r="Z2205" i="5"/>
  <c r="U860" i="5"/>
  <c r="Y1923" i="5"/>
  <c r="AA1923" i="5" s="1"/>
  <c r="Z1923" i="5"/>
  <c r="Z797" i="5"/>
  <c r="Y797" i="5"/>
  <c r="AA797" i="5" s="1"/>
  <c r="Y931" i="5"/>
  <c r="AA931" i="5" s="1"/>
  <c r="AE931" i="5" s="1"/>
  <c r="Z931" i="5"/>
  <c r="AB931" i="5" s="1"/>
  <c r="Y777" i="5"/>
  <c r="AA777" i="5" s="1"/>
  <c r="Z777" i="5"/>
  <c r="U563" i="5"/>
  <c r="U924" i="5"/>
  <c r="Z191" i="5"/>
  <c r="AD191" i="5" s="1"/>
  <c r="Y191" i="5"/>
  <c r="AA191" i="5" s="1"/>
  <c r="AC191" i="5" s="1"/>
  <c r="Y753" i="5"/>
  <c r="AA753" i="5" s="1"/>
  <c r="Z753" i="5"/>
  <c r="U529" i="5"/>
  <c r="Y1165" i="5"/>
  <c r="AA1165" i="5" s="1"/>
  <c r="AE1165" i="5" s="1"/>
  <c r="Z1165" i="5"/>
  <c r="AB1165" i="5" s="1"/>
  <c r="U439" i="5"/>
  <c r="Y291" i="5"/>
  <c r="AA291" i="5" s="1"/>
  <c r="AC291" i="5" s="1"/>
  <c r="Z291" i="5"/>
  <c r="AD291" i="5" s="1"/>
  <c r="Z149" i="5"/>
  <c r="AD149" i="5" s="1"/>
  <c r="Y149" i="5"/>
  <c r="AA149" i="5" s="1"/>
  <c r="AC149" i="5" s="1"/>
  <c r="Y493" i="5"/>
  <c r="AA493" i="5" s="1"/>
  <c r="AC493" i="5" s="1"/>
  <c r="Z493" i="5"/>
  <c r="AD493" i="5" s="1"/>
  <c r="Y1480" i="5"/>
  <c r="AA1480" i="5" s="1"/>
  <c r="AC1480" i="5" s="1"/>
  <c r="Z1480" i="5"/>
  <c r="AD1480" i="5" s="1"/>
  <c r="U297" i="5"/>
  <c r="Z665" i="5"/>
  <c r="AD665" i="5" s="1"/>
  <c r="Y665" i="5"/>
  <c r="AA665" i="5" s="1"/>
  <c r="AC665" i="5" s="1"/>
  <c r="Z2440" i="5"/>
  <c r="AD2440" i="5" s="1"/>
  <c r="Y2440" i="5"/>
  <c r="AA2440" i="5" s="1"/>
  <c r="AC2440" i="5" s="1"/>
  <c r="U1429" i="5"/>
  <c r="V2399" i="5"/>
  <c r="X2399" i="5" s="1"/>
  <c r="U1634" i="5"/>
  <c r="Z239" i="5"/>
  <c r="AD239" i="5" s="1"/>
  <c r="Y239" i="5"/>
  <c r="AA239" i="5" s="1"/>
  <c r="AC239" i="5" s="1"/>
  <c r="U1716" i="5"/>
  <c r="Y1757" i="5"/>
  <c r="AA1757" i="5" s="1"/>
  <c r="AC1757" i="5" s="1"/>
  <c r="Z1757" i="5"/>
  <c r="AD1757" i="5" s="1"/>
  <c r="V1123" i="5"/>
  <c r="X1123" i="5" s="1"/>
  <c r="U106" i="5"/>
  <c r="U670" i="5"/>
  <c r="Z506" i="5"/>
  <c r="Y506" i="5"/>
  <c r="AA506" i="5" s="1"/>
  <c r="Y1997" i="5"/>
  <c r="AA1997" i="5" s="1"/>
  <c r="Z1997" i="5"/>
  <c r="V2350" i="5"/>
  <c r="X2350" i="5" s="1"/>
  <c r="U1352" i="5"/>
  <c r="Y2191" i="5"/>
  <c r="AA2191" i="5" s="1"/>
  <c r="AC2191" i="5" s="1"/>
  <c r="Z2191" i="5"/>
  <c r="AD2191" i="5" s="1"/>
  <c r="U566" i="5"/>
  <c r="U662" i="5"/>
  <c r="V1984" i="5"/>
  <c r="X1984" i="5" s="1"/>
  <c r="V2364" i="5"/>
  <c r="X2364" i="5" s="1"/>
  <c r="Y2203" i="5"/>
  <c r="AA2203" i="5" s="1"/>
  <c r="Z2203" i="5"/>
  <c r="Z292" i="5"/>
  <c r="AB292" i="5" s="1"/>
  <c r="Y292" i="5"/>
  <c r="AA292" i="5" s="1"/>
  <c r="AE292" i="5" s="1"/>
  <c r="U805" i="5"/>
  <c r="Y1345" i="5"/>
  <c r="AA1345" i="5" s="1"/>
  <c r="AC1345" i="5" s="1"/>
  <c r="Z1345" i="5"/>
  <c r="AD1345" i="5" s="1"/>
  <c r="Z729" i="5"/>
  <c r="AD729" i="5" s="1"/>
  <c r="Y729" i="5"/>
  <c r="AA729" i="5" s="1"/>
  <c r="AC729" i="5" s="1"/>
  <c r="U484" i="5"/>
  <c r="U974" i="5"/>
  <c r="Y208" i="5"/>
  <c r="AA208" i="5" s="1"/>
  <c r="AC208" i="5" s="1"/>
  <c r="Z208" i="5"/>
  <c r="AD208" i="5" s="1"/>
  <c r="U1810" i="5"/>
  <c r="U1571" i="5"/>
  <c r="V1578" i="5"/>
  <c r="X1578" i="5" s="1"/>
  <c r="Y1955" i="5"/>
  <c r="AA1955" i="5" s="1"/>
  <c r="AC1955" i="5" s="1"/>
  <c r="Z1955" i="5"/>
  <c r="AD1955" i="5" s="1"/>
  <c r="U300" i="5"/>
  <c r="Y2271" i="5"/>
  <c r="AA2271" i="5" s="1"/>
  <c r="AC2271" i="5" s="1"/>
  <c r="Z2271" i="5"/>
  <c r="AD2271" i="5" s="1"/>
  <c r="Y793" i="5"/>
  <c r="AA793" i="5" s="1"/>
  <c r="AE793" i="5" s="1"/>
  <c r="Z793" i="5"/>
  <c r="AB793" i="5" s="1"/>
  <c r="Y2123" i="5"/>
  <c r="AA2123" i="5" s="1"/>
  <c r="AC2123" i="5" s="1"/>
  <c r="Z2123" i="5"/>
  <c r="AD2123" i="5" s="1"/>
  <c r="Y2307" i="5"/>
  <c r="AA2307" i="5" s="1"/>
  <c r="Z2307" i="5"/>
  <c r="V2248" i="5"/>
  <c r="X2248" i="5" s="1"/>
  <c r="U1800" i="5"/>
  <c r="Y89" i="5"/>
  <c r="AA89" i="5" s="1"/>
  <c r="Z89" i="5"/>
  <c r="Y1652" i="5"/>
  <c r="AA1652" i="5" s="1"/>
  <c r="AC1652" i="5" s="1"/>
  <c r="Z1652" i="5"/>
  <c r="AD1652" i="5" s="1"/>
  <c r="U406" i="5"/>
  <c r="Z2212" i="5"/>
  <c r="AD2212" i="5" s="1"/>
  <c r="Y2212" i="5"/>
  <c r="AA2212" i="5" s="1"/>
  <c r="AC2212" i="5" s="1"/>
  <c r="Z330" i="5"/>
  <c r="Y330" i="5"/>
  <c r="AA330" i="5" s="1"/>
  <c r="Y1504" i="5"/>
  <c r="AA1504" i="5" s="1"/>
  <c r="AC1504" i="5" s="1"/>
  <c r="Z1504" i="5"/>
  <c r="AD1504" i="5" s="1"/>
  <c r="Y2188" i="5"/>
  <c r="AA2188" i="5" s="1"/>
  <c r="AC2188" i="5" s="1"/>
  <c r="Z2188" i="5"/>
  <c r="AD2188" i="5" s="1"/>
  <c r="V2285" i="5"/>
  <c r="X2285" i="5" s="1"/>
  <c r="Y1914" i="5"/>
  <c r="AA1914" i="5" s="1"/>
  <c r="AC1914" i="5" s="1"/>
  <c r="Z1914" i="5"/>
  <c r="AD1914" i="5" s="1"/>
  <c r="Y1991" i="5"/>
  <c r="AA1991" i="5" s="1"/>
  <c r="AC1991" i="5" s="1"/>
  <c r="Z1991" i="5"/>
  <c r="AD1991" i="5" s="1"/>
  <c r="Y120" i="5"/>
  <c r="AA120" i="5" s="1"/>
  <c r="AC120" i="5" s="1"/>
  <c r="Z120" i="5"/>
  <c r="AD120" i="5" s="1"/>
  <c r="U1045" i="5"/>
  <c r="U1835" i="5"/>
  <c r="U617" i="5"/>
  <c r="Y2021" i="5"/>
  <c r="AA2021" i="5" s="1"/>
  <c r="Z2021" i="5"/>
  <c r="Y2009" i="5"/>
  <c r="AA2009" i="5" s="1"/>
  <c r="AE2009" i="5" s="1"/>
  <c r="Z2009" i="5"/>
  <c r="AB2009" i="5" s="1"/>
  <c r="Z1574" i="5"/>
  <c r="AD1574" i="5" s="1"/>
  <c r="Y1574" i="5"/>
  <c r="AA1574" i="5" s="1"/>
  <c r="AC1574" i="5" s="1"/>
  <c r="Z122" i="5"/>
  <c r="AD122" i="5" s="1"/>
  <c r="Y122" i="5"/>
  <c r="AA122" i="5" s="1"/>
  <c r="AC122" i="5" s="1"/>
  <c r="Z1662" i="5"/>
  <c r="AD1662" i="5" s="1"/>
  <c r="Y1662" i="5"/>
  <c r="AA1662" i="5" s="1"/>
  <c r="AC1662" i="5" s="1"/>
  <c r="V2031" i="5"/>
  <c r="X2031" i="5" s="1"/>
  <c r="Z364" i="5"/>
  <c r="Y364" i="5"/>
  <c r="AA364" i="5" s="1"/>
  <c r="Y1403" i="5"/>
  <c r="AA1403" i="5" s="1"/>
  <c r="AC1403" i="5" s="1"/>
  <c r="Z1403" i="5"/>
  <c r="AD1403" i="5" s="1"/>
  <c r="Z1206" i="5"/>
  <c r="Y1206" i="5"/>
  <c r="AA1206" i="5" s="1"/>
  <c r="U1575" i="5"/>
  <c r="Y261" i="5"/>
  <c r="AA261" i="5" s="1"/>
  <c r="AE261" i="5" s="1"/>
  <c r="Z261" i="5"/>
  <c r="AB261" i="5" s="1"/>
  <c r="Y2178" i="5"/>
  <c r="AA2178" i="5" s="1"/>
  <c r="AC2178" i="5" s="1"/>
  <c r="Z2178" i="5"/>
  <c r="AD2178" i="5" s="1"/>
  <c r="U313" i="5"/>
  <c r="Z78" i="5"/>
  <c r="AD78" i="5" s="1"/>
  <c r="Y78" i="5"/>
  <c r="AA78" i="5" s="1"/>
  <c r="AC78" i="5" s="1"/>
  <c r="Y2308" i="5"/>
  <c r="AA2308" i="5" s="1"/>
  <c r="Z2308" i="5"/>
  <c r="Y1921" i="5"/>
  <c r="AA1921" i="5" s="1"/>
  <c r="AE1921" i="5" s="1"/>
  <c r="Z1921" i="5"/>
  <c r="AB1921" i="5" s="1"/>
  <c r="Y1381" i="5"/>
  <c r="AA1381" i="5" s="1"/>
  <c r="AC1381" i="5" s="1"/>
  <c r="Z1381" i="5"/>
  <c r="AD1381" i="5" s="1"/>
  <c r="Y2368" i="5"/>
  <c r="AA2368" i="5" s="1"/>
  <c r="Z2368" i="5"/>
  <c r="U1126" i="5"/>
  <c r="Z773" i="5"/>
  <c r="AD773" i="5" s="1"/>
  <c r="Y773" i="5"/>
  <c r="AA773" i="5" s="1"/>
  <c r="AC773" i="5" s="1"/>
  <c r="Z572" i="5"/>
  <c r="AD572" i="5" s="1"/>
  <c r="Y572" i="5"/>
  <c r="AA572" i="5" s="1"/>
  <c r="AC572" i="5" s="1"/>
  <c r="Y754" i="5"/>
  <c r="AA754" i="5" s="1"/>
  <c r="Z754" i="5"/>
  <c r="V2256" i="5"/>
  <c r="X2256" i="5" s="1"/>
  <c r="U559" i="5"/>
  <c r="Y2071" i="5"/>
  <c r="AA2071" i="5" s="1"/>
  <c r="AC2071" i="5" s="1"/>
  <c r="Z2071" i="5"/>
  <c r="AD2071" i="5" s="1"/>
  <c r="U343" i="5"/>
  <c r="U1372" i="5"/>
  <c r="Y835" i="5"/>
  <c r="AA835" i="5" s="1"/>
  <c r="Z835" i="5"/>
  <c r="Z170" i="5"/>
  <c r="Y170" i="5"/>
  <c r="AA170" i="5" s="1"/>
  <c r="U1582" i="5"/>
  <c r="U1112" i="5"/>
  <c r="Y1277" i="5"/>
  <c r="AA1277" i="5" s="1"/>
  <c r="Z1277" i="5"/>
  <c r="Z311" i="5"/>
  <c r="Y311" i="5"/>
  <c r="AA311" i="5" s="1"/>
  <c r="U370" i="5"/>
  <c r="Y444" i="5"/>
  <c r="AA444" i="5" s="1"/>
  <c r="AE444" i="5" s="1"/>
  <c r="Z444" i="5"/>
  <c r="AB444" i="5" s="1"/>
  <c r="U954" i="5"/>
  <c r="U1636" i="5"/>
  <c r="Y267" i="5"/>
  <c r="AA267" i="5" s="1"/>
  <c r="Z267" i="5"/>
  <c r="Z1254" i="5"/>
  <c r="U997" i="5"/>
  <c r="Y2008" i="5"/>
  <c r="AA2008" i="5" s="1"/>
  <c r="AC2008" i="5" s="1"/>
  <c r="Z2008" i="5"/>
  <c r="AD2008" i="5" s="1"/>
  <c r="V2199" i="5"/>
  <c r="X2199" i="5" s="1"/>
  <c r="Y2243" i="5"/>
  <c r="AA2243" i="5" s="1"/>
  <c r="Z2243" i="5"/>
  <c r="U1106" i="5"/>
  <c r="Y2342" i="5"/>
  <c r="AA2342" i="5" s="1"/>
  <c r="AE2342" i="5" s="1"/>
  <c r="Z2342" i="5"/>
  <c r="AB2342" i="5" s="1"/>
  <c r="U959" i="5"/>
  <c r="Z118" i="5"/>
  <c r="AD118" i="5" s="1"/>
  <c r="Y118" i="5"/>
  <c r="AA118" i="5" s="1"/>
  <c r="AC118" i="5" s="1"/>
  <c r="Z2044" i="5"/>
  <c r="AB2044" i="5" s="1"/>
  <c r="Y2044" i="5"/>
  <c r="AA2044" i="5" s="1"/>
  <c r="AE2044" i="5" s="1"/>
  <c r="Z1686" i="5"/>
  <c r="AB1686" i="5" s="1"/>
  <c r="Y1686" i="5"/>
  <c r="AA1686" i="5" s="1"/>
  <c r="AE1686" i="5" s="1"/>
  <c r="Z2118" i="5"/>
  <c r="Y2118" i="5"/>
  <c r="AA2118" i="5" s="1"/>
  <c r="Y901" i="5"/>
  <c r="AA901" i="5" s="1"/>
  <c r="AC901" i="5" s="1"/>
  <c r="Z901" i="5"/>
  <c r="AD901" i="5" s="1"/>
  <c r="Y2056" i="5"/>
  <c r="AA2056" i="5" s="1"/>
  <c r="AC2056" i="5" s="1"/>
  <c r="Z2056" i="5"/>
  <c r="AD2056" i="5" s="1"/>
  <c r="U203" i="5"/>
  <c r="Y316" i="5"/>
  <c r="AA316" i="5" s="1"/>
  <c r="Z316" i="5"/>
  <c r="V2402" i="5"/>
  <c r="X2402" i="5" s="1"/>
  <c r="Y105" i="5"/>
  <c r="AA105" i="5" s="1"/>
  <c r="AC105" i="5" s="1"/>
  <c r="Z105" i="5"/>
  <c r="AB105" i="5" s="1"/>
  <c r="Y1349" i="5"/>
  <c r="AA1349" i="5" s="1"/>
  <c r="AC1349" i="5" s="1"/>
  <c r="Z1349" i="5"/>
  <c r="AD1349" i="5" s="1"/>
  <c r="V2149" i="5"/>
  <c r="X2149" i="5" s="1"/>
  <c r="V2187" i="5"/>
  <c r="X2187" i="5" s="1"/>
  <c r="Z342" i="5"/>
  <c r="Y342" i="5"/>
  <c r="AA342" i="5" s="1"/>
  <c r="Z401" i="5"/>
  <c r="Y401" i="5"/>
  <c r="AA401" i="5" s="1"/>
  <c r="U1193" i="5"/>
  <c r="Z2391" i="5"/>
  <c r="AD2391" i="5" s="1"/>
  <c r="Y2391" i="5"/>
  <c r="AA2391" i="5" s="1"/>
  <c r="AC2391" i="5" s="1"/>
  <c r="U764" i="5"/>
  <c r="V2438" i="5"/>
  <c r="X2438" i="5" s="1"/>
  <c r="Y2356" i="5"/>
  <c r="AA2356" i="5" s="1"/>
  <c r="AE2356" i="5" s="1"/>
  <c r="Z2356" i="5"/>
  <c r="AB2356" i="5" s="1"/>
  <c r="Z1241" i="5"/>
  <c r="AD1241" i="5" s="1"/>
  <c r="Y1241" i="5"/>
  <c r="AA1241" i="5" s="1"/>
  <c r="AC1241" i="5" s="1"/>
  <c r="Y1949" i="5"/>
  <c r="AA1949" i="5" s="1"/>
  <c r="AE1949" i="5" s="1"/>
  <c r="Z1949" i="5"/>
  <c r="AB1949" i="5" s="1"/>
  <c r="U779" i="5"/>
  <c r="U1391" i="5"/>
  <c r="Y2296" i="5"/>
  <c r="AA2296" i="5" s="1"/>
  <c r="AC2296" i="5" s="1"/>
  <c r="Z2296" i="5"/>
  <c r="AD2296" i="5" s="1"/>
  <c r="Y1602" i="5"/>
  <c r="AA1602" i="5" s="1"/>
  <c r="AE1602" i="5" s="1"/>
  <c r="Z1602" i="5"/>
  <c r="AB1602" i="5" s="1"/>
  <c r="U38" i="5"/>
  <c r="V1947" i="5"/>
  <c r="X1947" i="5" s="1"/>
  <c r="Y1013" i="5"/>
  <c r="AA1013" i="5" s="1"/>
  <c r="AC1013" i="5" s="1"/>
  <c r="Z1013" i="5"/>
  <c r="AD1013" i="5" s="1"/>
  <c r="Y2129" i="5"/>
  <c r="AA2129" i="5" s="1"/>
  <c r="AC2129" i="5" s="1"/>
  <c r="Z2129" i="5"/>
  <c r="AD2129" i="5" s="1"/>
  <c r="Y219" i="5"/>
  <c r="AA219" i="5" s="1"/>
  <c r="Z219" i="5"/>
  <c r="Z1001" i="5"/>
  <c r="AD1001" i="5" s="1"/>
  <c r="Y1001" i="5"/>
  <c r="AA1001" i="5" s="1"/>
  <c r="AC1001" i="5" s="1"/>
  <c r="Y2117" i="5"/>
  <c r="AA2117" i="5" s="1"/>
  <c r="AC2117" i="5" s="1"/>
  <c r="Z2117" i="5"/>
  <c r="AD2117" i="5" s="1"/>
  <c r="Y2107" i="5"/>
  <c r="AA2107" i="5" s="1"/>
  <c r="AC2107" i="5" s="1"/>
  <c r="Z2107" i="5"/>
  <c r="AD2107" i="5" s="1"/>
  <c r="U1059" i="5"/>
  <c r="Z2068" i="5"/>
  <c r="AB2068" i="5" s="1"/>
  <c r="Y2068" i="5"/>
  <c r="AA2068" i="5" s="1"/>
  <c r="AE2068" i="5" s="1"/>
  <c r="Y2390" i="5"/>
  <c r="AA2390" i="5" s="1"/>
  <c r="AC2390" i="5" s="1"/>
  <c r="Z2390" i="5"/>
  <c r="AD2390" i="5" s="1"/>
  <c r="Y2354" i="5"/>
  <c r="AA2354" i="5" s="1"/>
  <c r="AC2354" i="5" s="1"/>
  <c r="Z2354" i="5"/>
  <c r="AD2354" i="5" s="1"/>
  <c r="Y217" i="5"/>
  <c r="AA217" i="5" s="1"/>
  <c r="AC217" i="5" s="1"/>
  <c r="Z217" i="5"/>
  <c r="AD217" i="5" s="1"/>
  <c r="U1042" i="5"/>
  <c r="U115" i="5"/>
  <c r="V2294" i="5"/>
  <c r="X2294" i="5" s="1"/>
  <c r="Z701" i="5"/>
  <c r="AD701" i="5" s="1"/>
  <c r="Y701" i="5"/>
  <c r="AA701" i="5" s="1"/>
  <c r="AC701" i="5" s="1"/>
  <c r="Z689" i="5"/>
  <c r="AD689" i="5" s="1"/>
  <c r="Y689" i="5"/>
  <c r="AA689" i="5" s="1"/>
  <c r="AC689" i="5" s="1"/>
  <c r="U641" i="5"/>
  <c r="Y1000" i="5"/>
  <c r="AA1000" i="5" s="1"/>
  <c r="AC1000" i="5" s="1"/>
  <c r="Z1000" i="5"/>
  <c r="AD1000" i="5" s="1"/>
  <c r="Y415" i="5"/>
  <c r="AA415" i="5" s="1"/>
  <c r="Z415" i="5"/>
  <c r="Y2321" i="5"/>
  <c r="AA2321" i="5" s="1"/>
  <c r="Z2321" i="5"/>
  <c r="U186" i="5"/>
  <c r="Z227" i="5"/>
  <c r="AD227" i="5" s="1"/>
  <c r="Y227" i="5"/>
  <c r="AA227" i="5" s="1"/>
  <c r="AC227" i="5" s="1"/>
  <c r="Y2063" i="5"/>
  <c r="AA2063" i="5" s="1"/>
  <c r="AC2063" i="5" s="1"/>
  <c r="Z2063" i="5"/>
  <c r="AD2063" i="5" s="1"/>
  <c r="U979" i="5"/>
  <c r="Z897" i="5"/>
  <c r="AD897" i="5" s="1"/>
  <c r="Y897" i="5"/>
  <c r="AA897" i="5" s="1"/>
  <c r="AC897" i="5" s="1"/>
  <c r="Y36" i="5"/>
  <c r="AA36" i="5" s="1"/>
  <c r="Z36" i="5"/>
  <c r="V2090" i="5"/>
  <c r="X2090" i="5" s="1"/>
  <c r="Y29" i="5"/>
  <c r="AA29" i="5" s="1"/>
  <c r="AC29" i="5" s="1"/>
  <c r="Z29" i="5"/>
  <c r="AD29" i="5" s="1"/>
  <c r="Y2179" i="5"/>
  <c r="AA2179" i="5" s="1"/>
  <c r="AC2179" i="5" s="1"/>
  <c r="Z2179" i="5"/>
  <c r="AD2179" i="5" s="1"/>
  <c r="Y1438" i="5"/>
  <c r="AA1438" i="5" s="1"/>
  <c r="Z1438" i="5"/>
  <c r="Y703" i="5"/>
  <c r="AA703" i="5" s="1"/>
  <c r="AC703" i="5" s="1"/>
  <c r="Z703" i="5"/>
  <c r="AD703" i="5" s="1"/>
  <c r="Z683" i="5"/>
  <c r="AD683" i="5" s="1"/>
  <c r="Y683" i="5"/>
  <c r="AA683" i="5" s="1"/>
  <c r="AC683" i="5" s="1"/>
  <c r="Z197" i="5"/>
  <c r="AD197" i="5" s="1"/>
  <c r="Y197" i="5"/>
  <c r="AA197" i="5" s="1"/>
  <c r="AC197" i="5" s="1"/>
  <c r="U1056" i="5"/>
  <c r="U117" i="5"/>
  <c r="V2407" i="5"/>
  <c r="X2407" i="5" s="1"/>
  <c r="U1114" i="5"/>
  <c r="Z376" i="5"/>
  <c r="AD376" i="5" s="1"/>
  <c r="Y376" i="5"/>
  <c r="AA376" i="5" s="1"/>
  <c r="AC376" i="5" s="1"/>
  <c r="Z623" i="5"/>
  <c r="Y623" i="5"/>
  <c r="AA623" i="5" s="1"/>
  <c r="U80" i="5"/>
  <c r="U1744" i="5"/>
  <c r="Z1230" i="5"/>
  <c r="AD1230" i="5" s="1"/>
  <c r="Y1230" i="5"/>
  <c r="AA1230" i="5" s="1"/>
  <c r="AC1230" i="5" s="1"/>
  <c r="V2211" i="5"/>
  <c r="X2211" i="5" s="1"/>
  <c r="Z100" i="5"/>
  <c r="AD100" i="5" s="1"/>
  <c r="Y100" i="5"/>
  <c r="AA100" i="5" s="1"/>
  <c r="AC100" i="5" s="1"/>
  <c r="U1300" i="5"/>
  <c r="Y1442" i="5"/>
  <c r="AA1442" i="5" s="1"/>
  <c r="AC1442" i="5" s="1"/>
  <c r="Z1442" i="5"/>
  <c r="AD1442" i="5" s="1"/>
  <c r="Z1021" i="5"/>
  <c r="Y1021" i="5"/>
  <c r="AA1021" i="5" s="1"/>
  <c r="V2116" i="5"/>
  <c r="X2116" i="5" s="1"/>
  <c r="U405" i="5"/>
  <c r="Y1090" i="5"/>
  <c r="AA1090" i="5" s="1"/>
  <c r="AE1090" i="5" s="1"/>
  <c r="Z1090" i="5"/>
  <c r="AB1090" i="5" s="1"/>
  <c r="U1811" i="5"/>
  <c r="U1185" i="5"/>
  <c r="Y358" i="5"/>
  <c r="AA358" i="5" s="1"/>
  <c r="Z358" i="5"/>
  <c r="U436" i="5"/>
  <c r="U1371" i="5"/>
  <c r="U823" i="5"/>
  <c r="U747" i="5"/>
  <c r="Y1440" i="5"/>
  <c r="AA1440" i="5" s="1"/>
  <c r="AC1440" i="5" s="1"/>
  <c r="Z1440" i="5"/>
  <c r="AD1440" i="5" s="1"/>
  <c r="Z209" i="5"/>
  <c r="AD209" i="5" s="1"/>
  <c r="Y209" i="5"/>
  <c r="AA209" i="5" s="1"/>
  <c r="AC209" i="5" s="1"/>
  <c r="V2007" i="5"/>
  <c r="X2007" i="5" s="1"/>
  <c r="U1094" i="5"/>
  <c r="Z813" i="5"/>
  <c r="Y813" i="5"/>
  <c r="AA813" i="5" s="1"/>
  <c r="Y2239" i="5"/>
  <c r="AA2239" i="5" s="1"/>
  <c r="Z2239" i="5"/>
  <c r="V1880" i="5"/>
  <c r="X1880" i="5" s="1"/>
  <c r="Y1628" i="5"/>
  <c r="AA1628" i="5" s="1"/>
  <c r="AC1628" i="5" s="1"/>
  <c r="Z1628" i="5"/>
  <c r="AD1628" i="5" s="1"/>
  <c r="Y2058" i="5"/>
  <c r="AA2058" i="5" s="1"/>
  <c r="AC2058" i="5" s="1"/>
  <c r="Z2058" i="5"/>
  <c r="AD2058" i="5" s="1"/>
  <c r="Z88" i="5"/>
  <c r="AD88" i="5" s="1"/>
  <c r="Y88" i="5"/>
  <c r="AA88" i="5" s="1"/>
  <c r="AC88" i="5" s="1"/>
  <c r="V2122" i="5"/>
  <c r="X2122" i="5" s="1"/>
  <c r="U1573" i="5"/>
  <c r="U1718" i="5"/>
  <c r="U1435" i="5"/>
  <c r="U75" i="5"/>
  <c r="U984" i="5"/>
  <c r="Y2278" i="5"/>
  <c r="AA2278" i="5" s="1"/>
  <c r="AC2278" i="5" s="1"/>
  <c r="Z2278" i="5"/>
  <c r="AD2278" i="5" s="1"/>
  <c r="V2310" i="5"/>
  <c r="X2310" i="5" s="1"/>
  <c r="Z55" i="5"/>
  <c r="AD55" i="5" s="1"/>
  <c r="Y55" i="5"/>
  <c r="AA55" i="5" s="1"/>
  <c r="AC55" i="5" s="1"/>
  <c r="U1026" i="5"/>
  <c r="Y412" i="5"/>
  <c r="AA412" i="5" s="1"/>
  <c r="Z412" i="5"/>
  <c r="U1817" i="5"/>
  <c r="Z810" i="5"/>
  <c r="Y810" i="5"/>
  <c r="AA810" i="5" s="1"/>
  <c r="U1491" i="5"/>
  <c r="Y2130" i="5"/>
  <c r="AA2130" i="5" s="1"/>
  <c r="Z2130" i="5"/>
  <c r="U1414" i="5"/>
  <c r="U946" i="5"/>
  <c r="U393" i="5"/>
  <c r="V193" i="5"/>
  <c r="X193" i="5" s="1"/>
  <c r="V2126" i="5"/>
  <c r="X2126" i="5" s="1"/>
  <c r="Z1102" i="5"/>
  <c r="AB1102" i="5" s="1"/>
  <c r="Y1102" i="5"/>
  <c r="AA1102" i="5" s="1"/>
  <c r="AE1102" i="5" s="1"/>
  <c r="Y707" i="5"/>
  <c r="AA707" i="5" s="1"/>
  <c r="AC707" i="5" s="1"/>
  <c r="Z707" i="5"/>
  <c r="AD707" i="5" s="1"/>
  <c r="Y787" i="5"/>
  <c r="AA787" i="5" s="1"/>
  <c r="AE787" i="5" s="1"/>
  <c r="Z787" i="5"/>
  <c r="AB787" i="5" s="1"/>
  <c r="V2215" i="5"/>
  <c r="X2215" i="5" s="1"/>
  <c r="Y1062" i="5"/>
  <c r="AA1062" i="5" s="1"/>
  <c r="Z1062" i="5"/>
  <c r="Y410" i="5"/>
  <c r="AA410" i="5" s="1"/>
  <c r="AC410" i="5" s="1"/>
  <c r="Z410" i="5"/>
  <c r="AD410" i="5" s="1"/>
  <c r="Y2069" i="5"/>
  <c r="AA2069" i="5" s="1"/>
  <c r="AC2069" i="5" s="1"/>
  <c r="Z2069" i="5"/>
  <c r="AD2069" i="5" s="1"/>
  <c r="U306" i="5"/>
  <c r="U499" i="5"/>
  <c r="Z2264" i="5"/>
  <c r="Y2264" i="5"/>
  <c r="AA2264" i="5" s="1"/>
  <c r="U906" i="5"/>
  <c r="U373" i="5"/>
  <c r="Y2422" i="5"/>
  <c r="AA2422" i="5" s="1"/>
  <c r="V2385" i="5"/>
  <c r="X2385" i="5" s="1"/>
  <c r="Z462" i="5"/>
  <c r="Y462" i="5"/>
  <c r="AA462" i="5" s="1"/>
  <c r="Y1650" i="5"/>
  <c r="AA1650" i="5" s="1"/>
  <c r="AC1650" i="5" s="1"/>
  <c r="Z1650" i="5"/>
  <c r="AD1650" i="5" s="1"/>
  <c r="U206" i="5"/>
  <c r="Z1986" i="5"/>
  <c r="AD1986" i="5" s="1"/>
  <c r="Y1986" i="5"/>
  <c r="AA1986" i="5" s="1"/>
  <c r="AC1986" i="5" s="1"/>
  <c r="U967" i="5"/>
  <c r="V1915" i="5"/>
  <c r="X1915" i="5" s="1"/>
  <c r="Z949" i="5"/>
  <c r="AD949" i="5" s="1"/>
  <c r="Y949" i="5"/>
  <c r="AA949" i="5" s="1"/>
  <c r="AC949" i="5" s="1"/>
  <c r="V2171" i="5"/>
  <c r="X2171" i="5" s="1"/>
  <c r="U1494" i="5"/>
  <c r="U716" i="5"/>
  <c r="U1005" i="5"/>
  <c r="Y1439" i="5"/>
  <c r="AA1439" i="5" s="1"/>
  <c r="Z1439" i="5"/>
  <c r="Y355" i="5"/>
  <c r="AA355" i="5" s="1"/>
  <c r="AE355" i="5" s="1"/>
  <c r="Z355" i="5"/>
  <c r="AB355" i="5" s="1"/>
  <c r="Y2143" i="5"/>
  <c r="AA2143" i="5" s="1"/>
  <c r="Z2143" i="5"/>
  <c r="U1179" i="5"/>
  <c r="Y567" i="5"/>
  <c r="AA567" i="5" s="1"/>
  <c r="Z567" i="5"/>
  <c r="U137" i="5"/>
  <c r="Y1973" i="5"/>
  <c r="AA1973" i="5" s="1"/>
  <c r="AC1973" i="5" s="1"/>
  <c r="Z1973" i="5"/>
  <c r="AD1973" i="5" s="1"/>
  <c r="Z318" i="5"/>
  <c r="AD318" i="5" s="1"/>
  <c r="Y318" i="5"/>
  <c r="AA318" i="5" s="1"/>
  <c r="AC318" i="5" s="1"/>
  <c r="Z163" i="5"/>
  <c r="Y163" i="5"/>
  <c r="AA163" i="5" s="1"/>
  <c r="V2287" i="5"/>
  <c r="X2287" i="5" s="1"/>
  <c r="Y811" i="5"/>
  <c r="AA811" i="5" s="1"/>
  <c r="AC811" i="5" s="1"/>
  <c r="Z811" i="5"/>
  <c r="AD811" i="5" s="1"/>
  <c r="Z162" i="5"/>
  <c r="Y162" i="5"/>
  <c r="AA162" i="5" s="1"/>
  <c r="U687" i="5"/>
  <c r="V2432" i="5"/>
  <c r="X2432" i="5" s="1"/>
  <c r="Z225" i="5"/>
  <c r="AB225" i="5" s="1"/>
  <c r="Y225" i="5"/>
  <c r="AA225" i="5" s="1"/>
  <c r="AE225" i="5" s="1"/>
  <c r="U1068" i="5"/>
  <c r="Y834" i="5"/>
  <c r="AA834" i="5" s="1"/>
  <c r="AC834" i="5" s="1"/>
  <c r="Z834" i="5"/>
  <c r="AD834" i="5" s="1"/>
  <c r="Y795" i="5"/>
  <c r="AA795" i="5" s="1"/>
  <c r="AE795" i="5" s="1"/>
  <c r="Z795" i="5"/>
  <c r="AB795" i="5" s="1"/>
  <c r="V2273" i="5"/>
  <c r="X2273" i="5" s="1"/>
  <c r="Z2320" i="5"/>
  <c r="AD2320" i="5" s="1"/>
  <c r="Y2320" i="5"/>
  <c r="AA2320" i="5" s="1"/>
  <c r="AC2320" i="5" s="1"/>
  <c r="U1276" i="5"/>
  <c r="U759" i="5"/>
  <c r="Y586" i="5"/>
  <c r="AA586" i="5" s="1"/>
  <c r="Z586" i="5"/>
  <c r="V1956" i="5"/>
  <c r="X1956" i="5" s="1"/>
  <c r="V2150" i="5"/>
  <c r="X2150" i="5" s="1"/>
  <c r="V2052" i="5"/>
  <c r="X2052" i="5" s="1"/>
  <c r="U1829" i="5"/>
  <c r="Z400" i="5"/>
  <c r="Y400" i="5"/>
  <c r="AA400" i="5" s="1"/>
  <c r="Y2224" i="5"/>
  <c r="AA2224" i="5" s="1"/>
  <c r="Z2224" i="5"/>
  <c r="Y2082" i="5"/>
  <c r="AA2082" i="5" s="1"/>
  <c r="Z1245" i="5"/>
  <c r="AB1245" i="5" s="1"/>
  <c r="Y1245" i="5"/>
  <c r="AA1245" i="5" s="1"/>
  <c r="AE1245" i="5" s="1"/>
  <c r="Y865" i="5"/>
  <c r="AA865" i="5" s="1"/>
  <c r="Z865" i="5"/>
  <c r="V2329" i="5"/>
  <c r="X2329" i="5" s="1"/>
  <c r="Y2057" i="5"/>
  <c r="AA2057" i="5" s="1"/>
  <c r="AC2057" i="5" s="1"/>
  <c r="Z2057" i="5"/>
  <c r="AD2057" i="5" s="1"/>
  <c r="U446" i="5"/>
  <c r="Z189" i="5"/>
  <c r="AD189" i="5" s="1"/>
  <c r="Y189" i="5"/>
  <c r="AA189" i="5" s="1"/>
  <c r="AC189" i="5" s="1"/>
  <c r="Y1985" i="5"/>
  <c r="AA1985" i="5" s="1"/>
  <c r="AE1985" i="5" s="1"/>
  <c r="Z1985" i="5"/>
  <c r="AB1985" i="5" s="1"/>
  <c r="Y1252" i="5"/>
  <c r="AA1252" i="5" s="1"/>
  <c r="AC1252" i="5" s="1"/>
  <c r="Z1252" i="5"/>
  <c r="AD1252" i="5" s="1"/>
  <c r="Z985" i="5"/>
  <c r="AD985" i="5" s="1"/>
  <c r="Y985" i="5"/>
  <c r="AA985" i="5" s="1"/>
  <c r="AC985" i="5" s="1"/>
  <c r="Z937" i="5"/>
  <c r="AB937" i="5" s="1"/>
  <c r="Y937" i="5"/>
  <c r="AA937" i="5" s="1"/>
  <c r="AE937" i="5" s="1"/>
  <c r="Y2095" i="5"/>
  <c r="AA2095" i="5" s="1"/>
  <c r="AC2095" i="5" s="1"/>
  <c r="Z2095" i="5"/>
  <c r="AD2095" i="5" s="1"/>
  <c r="Z578" i="5"/>
  <c r="AD578" i="5" s="1"/>
  <c r="Y578" i="5"/>
  <c r="AA578" i="5" s="1"/>
  <c r="AC578" i="5" s="1"/>
  <c r="Y2075" i="5"/>
  <c r="AA2075" i="5" s="1"/>
  <c r="AE2075" i="5" s="1"/>
  <c r="Z2075" i="5"/>
  <c r="AB2075" i="5" s="1"/>
  <c r="U549" i="5"/>
  <c r="Z1935" i="5"/>
  <c r="Y1935" i="5"/>
  <c r="AA1935" i="5" s="1"/>
  <c r="Y389" i="5"/>
  <c r="AA389" i="5" s="1"/>
  <c r="Z389" i="5"/>
  <c r="Y681" i="5"/>
  <c r="AA681" i="5" s="1"/>
  <c r="AE681" i="5" s="1"/>
  <c r="Z681" i="5"/>
  <c r="AB681" i="5" s="1"/>
  <c r="Y1451" i="5"/>
  <c r="AA1451" i="5" s="1"/>
  <c r="Z1451" i="5"/>
  <c r="U321" i="5"/>
  <c r="Z183" i="5"/>
  <c r="Y183" i="5"/>
  <c r="AA183" i="5" s="1"/>
  <c r="U1812" i="5"/>
  <c r="U520" i="5"/>
  <c r="V128" i="5"/>
  <c r="X128" i="5" s="1"/>
  <c r="U231" i="5"/>
  <c r="U1863" i="5"/>
  <c r="U533" i="5"/>
  <c r="V577" i="5"/>
  <c r="X577" i="5" s="1"/>
  <c r="Z249" i="5"/>
  <c r="Y249" i="5"/>
  <c r="AA249" i="5" s="1"/>
  <c r="U174" i="5"/>
  <c r="Z1229" i="5"/>
  <c r="AB1229" i="5" s="1"/>
  <c r="Y1229" i="5"/>
  <c r="AA1229" i="5" s="1"/>
  <c r="AE1229" i="5" s="1"/>
  <c r="V799" i="5"/>
  <c r="X799" i="5" s="1"/>
  <c r="U1485" i="5"/>
  <c r="Y1217" i="5"/>
  <c r="AA1217" i="5" s="1"/>
  <c r="AC1217" i="5" s="1"/>
  <c r="Z1217" i="5"/>
  <c r="AD1217" i="5" s="1"/>
  <c r="Y243" i="5"/>
  <c r="AA243" i="5" s="1"/>
  <c r="AE243" i="5" s="1"/>
  <c r="Z243" i="5"/>
  <c r="AB243" i="5" s="1"/>
  <c r="Y2200" i="5"/>
  <c r="AA2200" i="5" s="1"/>
  <c r="Z2200" i="5"/>
  <c r="Y340" i="5"/>
  <c r="AA340" i="5" s="1"/>
  <c r="AC340" i="5" s="1"/>
  <c r="Z340" i="5"/>
  <c r="AD340" i="5" s="1"/>
  <c r="U1681" i="5"/>
  <c r="U574" i="5"/>
  <c r="Y600" i="5"/>
  <c r="AA600" i="5" s="1"/>
  <c r="Z600" i="5"/>
  <c r="U1838" i="5"/>
  <c r="V2404" i="5"/>
  <c r="X2404" i="5" s="1"/>
  <c r="U1225" i="5"/>
  <c r="Y1359" i="5"/>
  <c r="AA1359" i="5" s="1"/>
  <c r="Z1359" i="5"/>
  <c r="U942" i="5"/>
  <c r="U1620" i="5"/>
  <c r="U976" i="5"/>
  <c r="V2419" i="5"/>
  <c r="X2419" i="5" s="1"/>
  <c r="Y2283" i="5"/>
  <c r="AA2283" i="5" s="1"/>
  <c r="Z2283" i="5"/>
  <c r="Y421" i="5"/>
  <c r="AA421" i="5" s="1"/>
  <c r="AE421" i="5" s="1"/>
  <c r="Z421" i="5"/>
  <c r="AB421" i="5" s="1"/>
  <c r="U705" i="5"/>
  <c r="Y1057" i="5"/>
  <c r="AA1057" i="5" s="1"/>
  <c r="AE1057" i="5" s="1"/>
  <c r="Z1057" i="5"/>
  <c r="AB1057" i="5" s="1"/>
  <c r="Y638" i="5"/>
  <c r="AA638" i="5" s="1"/>
  <c r="AE638" i="5" s="1"/>
  <c r="Z638" i="5"/>
  <c r="AB638" i="5" s="1"/>
  <c r="Y802" i="5"/>
  <c r="AA802" i="5" s="1"/>
  <c r="AC802" i="5" s="1"/>
  <c r="Z802" i="5"/>
  <c r="AD802" i="5" s="1"/>
  <c r="U900" i="5"/>
  <c r="Z196" i="5"/>
  <c r="Y196" i="5"/>
  <c r="AA196" i="5" s="1"/>
  <c r="Y1674" i="5"/>
  <c r="AA1674" i="5" s="1"/>
  <c r="AE1674" i="5" s="1"/>
  <c r="Z1674" i="5"/>
  <c r="AB1674" i="5" s="1"/>
  <c r="Y468" i="5"/>
  <c r="AA468" i="5" s="1"/>
  <c r="AC468" i="5" s="1"/>
  <c r="Z468" i="5"/>
  <c r="AD468" i="5" s="1"/>
  <c r="U881" i="5"/>
  <c r="Y2319" i="5"/>
  <c r="AA2319" i="5" s="1"/>
  <c r="AC2319" i="5" s="1"/>
  <c r="Z2319" i="5"/>
  <c r="AD2319" i="5" s="1"/>
  <c r="Y259" i="5"/>
  <c r="AA259" i="5" s="1"/>
  <c r="Z259" i="5"/>
  <c r="U1318" i="5"/>
  <c r="Y859" i="5"/>
  <c r="AA859" i="5" s="1"/>
  <c r="Z859" i="5"/>
  <c r="U675" i="5"/>
  <c r="Y2081" i="5"/>
  <c r="AA2081" i="5" s="1"/>
  <c r="AC2081" i="5" s="1"/>
  <c r="Z2081" i="5"/>
  <c r="AD2081" i="5" s="1"/>
  <c r="U1595" i="5"/>
  <c r="U919" i="5"/>
  <c r="V1275" i="5"/>
  <c r="X1275" i="5" s="1"/>
  <c r="Z2104" i="5"/>
  <c r="Y2104" i="5"/>
  <c r="AA2104" i="5" s="1"/>
  <c r="Y1205" i="5"/>
  <c r="AA1205" i="5" s="1"/>
  <c r="AC1205" i="5" s="1"/>
  <c r="Z1205" i="5"/>
  <c r="AD1205" i="5" s="1"/>
  <c r="U445" i="5"/>
  <c r="Y1218" i="5"/>
  <c r="AA1218" i="5" s="1"/>
  <c r="AE1218" i="5" s="1"/>
  <c r="Z1218" i="5"/>
  <c r="AB1218" i="5" s="1"/>
  <c r="Y1972" i="5"/>
  <c r="AA1972" i="5" s="1"/>
  <c r="AE1972" i="5" s="1"/>
  <c r="Z1972" i="5"/>
  <c r="AB1972" i="5" s="1"/>
  <c r="Z713" i="5"/>
  <c r="Y713" i="5"/>
  <c r="AA713" i="5" s="1"/>
  <c r="Z581" i="5"/>
  <c r="AD581" i="5" s="1"/>
  <c r="Y581" i="5"/>
  <c r="AA581" i="5" s="1"/>
  <c r="AC581" i="5" s="1"/>
  <c r="U1764" i="5"/>
  <c r="U420" i="5"/>
  <c r="U1250" i="5"/>
  <c r="Y756" i="5"/>
  <c r="AA756" i="5" s="1"/>
  <c r="AE756" i="5" s="1"/>
  <c r="Z756" i="5"/>
  <c r="AB756" i="5" s="1"/>
  <c r="Z518" i="5"/>
  <c r="AD518" i="5" s="1"/>
  <c r="Y518" i="5"/>
  <c r="AA518" i="5" s="1"/>
  <c r="AC518" i="5" s="1"/>
  <c r="U1760" i="5"/>
  <c r="Y125" i="5"/>
  <c r="AA125" i="5" s="1"/>
  <c r="Z125" i="5"/>
  <c r="Y1928" i="5"/>
  <c r="AA1928" i="5" s="1"/>
  <c r="AC1928" i="5" s="1"/>
  <c r="Z1928" i="5"/>
  <c r="AD1928" i="5" s="1"/>
  <c r="U994" i="5"/>
  <c r="V1247" i="5"/>
  <c r="X1247" i="5" s="1"/>
  <c r="U582" i="5"/>
  <c r="Y2367" i="5"/>
  <c r="AA2367" i="5" s="1"/>
  <c r="Z2367" i="5"/>
  <c r="Z1398" i="5"/>
  <c r="V2380" i="5"/>
  <c r="X2380" i="5" s="1"/>
  <c r="Y2332" i="5"/>
  <c r="AA2332" i="5" s="1"/>
  <c r="AC2332" i="5" s="1"/>
  <c r="Z2332" i="5"/>
  <c r="AD2332" i="5" s="1"/>
  <c r="V2168" i="5"/>
  <c r="X2168" i="5" s="1"/>
  <c r="Y353" i="5"/>
  <c r="AA353" i="5" s="1"/>
  <c r="AE353" i="5" s="1"/>
  <c r="Z353" i="5"/>
  <c r="AB353" i="5" s="1"/>
  <c r="Z973" i="5"/>
  <c r="Y973" i="5"/>
  <c r="AA973" i="5" s="1"/>
  <c r="U251" i="5"/>
  <c r="Y2087" i="5"/>
  <c r="AA2087" i="5" s="1"/>
  <c r="Z2087" i="5"/>
  <c r="V1897" i="5"/>
  <c r="X1897" i="5" s="1"/>
  <c r="Z2106" i="5"/>
  <c r="AB2106" i="5" s="1"/>
  <c r="Y2106" i="5"/>
  <c r="AA2106" i="5" s="1"/>
  <c r="AE2106" i="5" s="1"/>
  <c r="U1518" i="5"/>
  <c r="Z821" i="5"/>
  <c r="AB821" i="5" s="1"/>
  <c r="Y821" i="5"/>
  <c r="AA821" i="5" s="1"/>
  <c r="AE821" i="5" s="1"/>
  <c r="Z233" i="5"/>
  <c r="Y233" i="5"/>
  <c r="AA233" i="5" s="1"/>
  <c r="Z18" i="5"/>
  <c r="AD18" i="5" s="1"/>
  <c r="Y18" i="5"/>
  <c r="AA18" i="5" s="1"/>
  <c r="AC18" i="5" s="1"/>
  <c r="V2183" i="5"/>
  <c r="X2183" i="5" s="1"/>
  <c r="U1663" i="5"/>
  <c r="Y2376" i="5"/>
  <c r="AA2376" i="5" s="1"/>
  <c r="AC2376" i="5" s="1"/>
  <c r="Z2376" i="5"/>
  <c r="AD2376" i="5" s="1"/>
  <c r="V2245" i="5"/>
  <c r="X2245" i="5" s="1"/>
  <c r="Y1444" i="5"/>
  <c r="AA1444" i="5" s="1"/>
  <c r="AE1444" i="5" s="1"/>
  <c r="Z1444" i="5"/>
  <c r="AB1444" i="5" s="1"/>
  <c r="Y1078" i="5"/>
  <c r="AA1078" i="5" s="1"/>
  <c r="Z1078" i="5"/>
  <c r="Z2348" i="5"/>
  <c r="AD2348" i="5" s="1"/>
  <c r="Y2348" i="5"/>
  <c r="AA2348" i="5" s="1"/>
  <c r="AC2348" i="5" s="1"/>
  <c r="Z706" i="5"/>
  <c r="Y706" i="5"/>
  <c r="AA706" i="5" s="1"/>
  <c r="Y1712" i="5"/>
  <c r="AA1712" i="5" s="1"/>
  <c r="Z1712" i="5"/>
  <c r="Y837" i="5"/>
  <c r="AA837" i="5" s="1"/>
  <c r="Z837" i="5"/>
  <c r="Y1589" i="5"/>
  <c r="AA1589" i="5" s="1"/>
  <c r="AE1589" i="5" s="1"/>
  <c r="Z1589" i="5"/>
  <c r="AB1589" i="5" s="1"/>
  <c r="Y2032" i="5"/>
  <c r="AA2032" i="5" s="1"/>
  <c r="AE2032" i="5" s="1"/>
  <c r="Z2032" i="5"/>
  <c r="AB2032" i="5" s="1"/>
  <c r="U482" i="5"/>
  <c r="Y2033" i="5"/>
  <c r="AA2033" i="5" s="1"/>
  <c r="AE2033" i="5" s="1"/>
  <c r="Z2033" i="5"/>
  <c r="AB2033" i="5" s="1"/>
  <c r="Y885" i="5"/>
  <c r="AA885" i="5" s="1"/>
  <c r="AC885" i="5" s="1"/>
  <c r="Z885" i="5"/>
  <c r="AD885" i="5" s="1"/>
  <c r="U1821" i="5"/>
  <c r="Z114" i="5"/>
  <c r="Y114" i="5"/>
  <c r="AA114" i="5" s="1"/>
  <c r="Z2258" i="5"/>
  <c r="AD2258" i="5" s="1"/>
  <c r="Y2258" i="5"/>
  <c r="AA2258" i="5" s="1"/>
  <c r="AC2258" i="5" s="1"/>
  <c r="Y1462" i="5"/>
  <c r="AA1462" i="5" s="1"/>
  <c r="Z1462" i="5"/>
  <c r="Z73" i="5"/>
  <c r="Y73" i="5"/>
  <c r="AA73" i="5" s="1"/>
  <c r="Y1369" i="5"/>
  <c r="AA1369" i="5" s="1"/>
  <c r="Z1369" i="5"/>
  <c r="Z925" i="5"/>
  <c r="Y925" i="5"/>
  <c r="AA925" i="5" s="1"/>
  <c r="U372" i="5"/>
  <c r="Y1253" i="5"/>
  <c r="AA1253" i="5" s="1"/>
  <c r="AE1253" i="5" s="1"/>
  <c r="Z1253" i="5"/>
  <c r="AB1253" i="5" s="1"/>
  <c r="Y307" i="5"/>
  <c r="AA307" i="5" s="1"/>
  <c r="AC307" i="5" s="1"/>
  <c r="Z307" i="5"/>
  <c r="AD307" i="5" s="1"/>
  <c r="U1678" i="5"/>
  <c r="U1805" i="5"/>
  <c r="Z1033" i="5"/>
  <c r="AB1033" i="5" s="1"/>
  <c r="Y1033" i="5"/>
  <c r="AA1033" i="5" s="1"/>
  <c r="AE1033" i="5" s="1"/>
  <c r="U1640" i="5"/>
  <c r="Y2282" i="5"/>
  <c r="AA2282" i="5" s="1"/>
  <c r="Z2282" i="5"/>
  <c r="Y2094" i="5"/>
  <c r="AA2094" i="5" s="1"/>
  <c r="AE2094" i="5" s="1"/>
  <c r="Z2094" i="5"/>
  <c r="AB2094" i="5" s="1"/>
  <c r="Y1396" i="5"/>
  <c r="AA1396" i="5" s="1"/>
  <c r="AC1396" i="5" s="1"/>
  <c r="Z1396" i="5"/>
  <c r="AD1396" i="5" s="1"/>
  <c r="U1793" i="5"/>
  <c r="U438" i="5"/>
  <c r="U628" i="5"/>
  <c r="U669" i="5"/>
  <c r="Z455" i="5"/>
  <c r="AB455" i="5" s="1"/>
  <c r="Y455" i="5"/>
  <c r="AA455" i="5" s="1"/>
  <c r="AE455" i="5" s="1"/>
  <c r="Z2252" i="5"/>
  <c r="Y2252" i="5"/>
  <c r="AA2252" i="5" s="1"/>
  <c r="Y570" i="5"/>
  <c r="AA570" i="5" s="1"/>
  <c r="AE570" i="5" s="1"/>
  <c r="Z570" i="5"/>
  <c r="AB570" i="5" s="1"/>
  <c r="Y2027" i="5"/>
  <c r="AA2027" i="5" s="1"/>
  <c r="Z2027" i="5"/>
  <c r="U1212" i="5"/>
  <c r="U450" i="5"/>
  <c r="Y588" i="5"/>
  <c r="AA588" i="5" s="1"/>
  <c r="Z588" i="5"/>
  <c r="V2133" i="5"/>
  <c r="X2133" i="5" s="1"/>
  <c r="Y743" i="5"/>
  <c r="AA743" i="5" s="1"/>
  <c r="AE743" i="5" s="1"/>
  <c r="Z743" i="5"/>
  <c r="AB743" i="5" s="1"/>
  <c r="U555" i="5"/>
  <c r="Z510" i="5"/>
  <c r="Y510" i="5"/>
  <c r="AA510" i="5" s="1"/>
  <c r="Y816" i="5"/>
  <c r="AA816" i="5" s="1"/>
  <c r="AC816" i="5" s="1"/>
  <c r="Z816" i="5"/>
  <c r="AD816" i="5" s="1"/>
  <c r="Y2347" i="5"/>
  <c r="AA2347" i="5" s="1"/>
  <c r="AC2347" i="5" s="1"/>
  <c r="Z2347" i="5"/>
  <c r="AD2347" i="5" s="1"/>
  <c r="Y1724" i="5"/>
  <c r="AA1724" i="5" s="1"/>
  <c r="AE1724" i="5" s="1"/>
  <c r="Z1724" i="5"/>
  <c r="AB1724" i="5" s="1"/>
  <c r="Z886" i="5"/>
  <c r="AB886" i="5" s="1"/>
  <c r="Y886" i="5"/>
  <c r="AA886" i="5" s="1"/>
  <c r="AE886" i="5" s="1"/>
  <c r="Y276" i="5"/>
  <c r="AA276" i="5" s="1"/>
  <c r="AC276" i="5" s="1"/>
  <c r="Z276" i="5"/>
  <c r="AD276" i="5" s="1"/>
  <c r="Y948" i="5"/>
  <c r="AA948" i="5" s="1"/>
  <c r="AC948" i="5" s="1"/>
  <c r="Z948" i="5"/>
  <c r="AD948" i="5" s="1"/>
  <c r="Y576" i="5"/>
  <c r="AA576" i="5" s="1"/>
  <c r="AE576" i="5" s="1"/>
  <c r="Z576" i="5"/>
  <c r="AB576" i="5" s="1"/>
  <c r="U1734" i="5"/>
  <c r="Y1012" i="5"/>
  <c r="AA1012" i="5" s="1"/>
  <c r="AC1012" i="5" s="1"/>
  <c r="Z1012" i="5"/>
  <c r="AD1012" i="5" s="1"/>
  <c r="U1624" i="5"/>
  <c r="U1859" i="5"/>
  <c r="U1406" i="5"/>
  <c r="U103" i="5"/>
  <c r="U517" i="5"/>
  <c r="Y1074" i="5"/>
  <c r="AA1074" i="5" s="1"/>
  <c r="AC1074" i="5" s="1"/>
  <c r="Z1074" i="5"/>
  <c r="AD1074" i="5" s="1"/>
  <c r="Y2439" i="5"/>
  <c r="AA2439" i="5" s="1"/>
  <c r="AC2439" i="5" s="1"/>
  <c r="Z2439" i="5"/>
  <c r="AD2439" i="5" s="1"/>
  <c r="Y1273" i="5"/>
  <c r="AA1273" i="5" s="1"/>
  <c r="Z1273" i="5"/>
  <c r="Z1357" i="5"/>
  <c r="Y1357" i="5"/>
  <c r="AA1357" i="5" s="1"/>
  <c r="Y2373" i="5"/>
  <c r="AA2373" i="5" s="1"/>
  <c r="AC2373" i="5" s="1"/>
  <c r="Z2373" i="5"/>
  <c r="AD2373" i="5" s="1"/>
  <c r="Y1828" i="5"/>
  <c r="AA1828" i="5" s="1"/>
  <c r="Z1828" i="5"/>
  <c r="Y2152" i="5"/>
  <c r="AA2152" i="5" s="1"/>
  <c r="Z2152" i="5"/>
  <c r="Z677" i="5"/>
  <c r="Y677" i="5"/>
  <c r="AA677" i="5" s="1"/>
  <c r="Y2274" i="5"/>
  <c r="AA2274" i="5" s="1"/>
  <c r="AC2274" i="5" s="1"/>
  <c r="Z2274" i="5"/>
  <c r="AD2274" i="5" s="1"/>
  <c r="U404" i="5"/>
  <c r="Z1281" i="5"/>
  <c r="AD1281" i="5" s="1"/>
  <c r="Y1281" i="5"/>
  <c r="AA1281" i="5" s="1"/>
  <c r="AC1281" i="5" s="1"/>
  <c r="U1719" i="5"/>
  <c r="Y2043" i="5"/>
  <c r="AA2043" i="5" s="1"/>
  <c r="Z2043" i="5"/>
  <c r="Z2435" i="5"/>
  <c r="AB2435" i="5" s="1"/>
  <c r="Y2435" i="5"/>
  <c r="AA2435" i="5" s="1"/>
  <c r="AE2435" i="5" s="1"/>
  <c r="U1847" i="5"/>
  <c r="U781" i="5"/>
  <c r="Z2244" i="5"/>
  <c r="AD2244" i="5" s="1"/>
  <c r="Y2244" i="5"/>
  <c r="AA2244" i="5" s="1"/>
  <c r="AC2244" i="5" s="1"/>
  <c r="U1577" i="5"/>
  <c r="Y2313" i="5"/>
  <c r="AA2313" i="5" s="1"/>
  <c r="AC2313" i="5" s="1"/>
  <c r="Z2313" i="5"/>
  <c r="AD2313" i="5" s="1"/>
  <c r="Y594" i="5"/>
  <c r="AA594" i="5" s="1"/>
  <c r="Z594" i="5"/>
  <c r="Y1998" i="5"/>
  <c r="AA1998" i="5" s="1"/>
  <c r="AC1998" i="5" s="1"/>
  <c r="Z1998" i="5"/>
  <c r="AD1998" i="5" s="1"/>
  <c r="U914" i="5"/>
  <c r="U1238" i="5"/>
  <c r="Y2138" i="5"/>
  <c r="AA2138" i="5" s="1"/>
  <c r="AC2138" i="5" s="1"/>
  <c r="Z2138" i="5"/>
  <c r="AD2138" i="5" s="1"/>
  <c r="U789" i="5"/>
  <c r="U287" i="5"/>
  <c r="U620" i="5"/>
  <c r="Y1039" i="5"/>
  <c r="AA1039" i="5" s="1"/>
  <c r="Z1039" i="5"/>
  <c r="U723" i="5"/>
  <c r="Z1354" i="5"/>
  <c r="AB1354" i="5" s="1"/>
  <c r="Y1354" i="5"/>
  <c r="AA1354" i="5" s="1"/>
  <c r="AE1354" i="5" s="1"/>
  <c r="Y131" i="5"/>
  <c r="AA131" i="5" s="1"/>
  <c r="AC131" i="5" s="1"/>
  <c r="Z131" i="5"/>
  <c r="AD131" i="5" s="1"/>
  <c r="Z822" i="5"/>
  <c r="AD822" i="5" s="1"/>
  <c r="Y822" i="5"/>
  <c r="AA822" i="5" s="1"/>
  <c r="AC822" i="5" s="1"/>
  <c r="U121" i="5"/>
  <c r="Y1471" i="5"/>
  <c r="AA1471" i="5" s="1"/>
  <c r="AC1471" i="5" s="1"/>
  <c r="Z1471" i="5"/>
  <c r="AD1471" i="5" s="1"/>
  <c r="U1399" i="5"/>
  <c r="Y2361" i="5"/>
  <c r="AA2361" i="5" s="1"/>
  <c r="AC2361" i="5" s="1"/>
  <c r="Z2361" i="5"/>
  <c r="AD2361" i="5" s="1"/>
  <c r="Y2363" i="5"/>
  <c r="AA2363" i="5" s="1"/>
  <c r="AE2363" i="5" s="1"/>
  <c r="Z2363" i="5"/>
  <c r="AB2363" i="5" s="1"/>
  <c r="Y1954" i="5"/>
  <c r="AA1954" i="5" s="1"/>
  <c r="Z1954" i="5"/>
  <c r="Y624" i="5"/>
  <c r="AA624" i="5" s="1"/>
  <c r="AC624" i="5" s="1"/>
  <c r="Z624" i="5"/>
  <c r="AD624" i="5" s="1"/>
  <c r="Y2006" i="5"/>
  <c r="AA2006" i="5" s="1"/>
  <c r="AC2006" i="5" s="1"/>
  <c r="Z2006" i="5"/>
  <c r="AD2006" i="5" s="1"/>
  <c r="U1845" i="5"/>
  <c r="U352" i="5"/>
  <c r="U207" i="5"/>
  <c r="U846" i="5"/>
  <c r="Z1646" i="5"/>
  <c r="AB1646" i="5" s="1"/>
  <c r="Y1646" i="5"/>
  <c r="AA1646" i="5" s="1"/>
  <c r="AE1646" i="5" s="1"/>
  <c r="Y1243" i="5"/>
  <c r="AA1243" i="5" s="1"/>
  <c r="AC1243" i="5" s="1"/>
  <c r="Z1243" i="5"/>
  <c r="AD1243" i="5" s="1"/>
  <c r="Z734" i="5"/>
  <c r="AD734" i="5" s="1"/>
  <c r="Y734" i="5"/>
  <c r="AA734" i="5" s="1"/>
  <c r="AC734" i="5" s="1"/>
  <c r="Y1924" i="5"/>
  <c r="AA1924" i="5" s="1"/>
  <c r="AE1924" i="5" s="1"/>
  <c r="Z1924" i="5"/>
  <c r="AB1924" i="5" s="1"/>
  <c r="Y612" i="5"/>
  <c r="AA612" i="5" s="1"/>
  <c r="Z612" i="5"/>
  <c r="Z2286" i="5"/>
  <c r="AD2286" i="5" s="1"/>
  <c r="Y2286" i="5"/>
  <c r="AA2286" i="5" s="1"/>
  <c r="AC2286" i="5" s="1"/>
  <c r="U1148" i="5"/>
  <c r="Y1940" i="5"/>
  <c r="AA1940" i="5" s="1"/>
  <c r="AC1940" i="5" s="1"/>
  <c r="Z1940" i="5"/>
  <c r="AD1940" i="5" s="1"/>
  <c r="Y375" i="5"/>
  <c r="AA375" i="5" s="1"/>
  <c r="Z375" i="5"/>
  <c r="Y1995" i="5"/>
  <c r="AA1995" i="5" s="1"/>
  <c r="Z1995" i="5"/>
  <c r="Y772" i="5"/>
  <c r="AA772" i="5" s="1"/>
  <c r="AC772" i="5" s="1"/>
  <c r="Z772" i="5"/>
  <c r="AD772" i="5" s="1"/>
  <c r="Z1096" i="5"/>
  <c r="AB1096" i="5" s="1"/>
  <c r="Y1096" i="5"/>
  <c r="AA1096" i="5" s="1"/>
  <c r="AC1096" i="5" s="1"/>
  <c r="Y377" i="5"/>
  <c r="AA377" i="5" s="1"/>
  <c r="Z377" i="5"/>
  <c r="Y2141" i="5"/>
  <c r="AA2141" i="5" s="1"/>
  <c r="AE2141" i="5" s="1"/>
  <c r="Z2141" i="5"/>
  <c r="AB2141" i="5" s="1"/>
  <c r="U1601" i="5"/>
  <c r="Z2290" i="5"/>
  <c r="AB2290" i="5" s="1"/>
  <c r="Y2290" i="5"/>
  <c r="AA2290" i="5" s="1"/>
  <c r="AE2290" i="5" s="1"/>
  <c r="Z1992" i="5"/>
  <c r="AB1992" i="5" s="1"/>
  <c r="Y1992" i="5"/>
  <c r="AA1992" i="5" s="1"/>
  <c r="AE1992" i="5" s="1"/>
  <c r="Y447" i="5"/>
  <c r="AA447" i="5" s="1"/>
  <c r="AC447" i="5" s="1"/>
  <c r="Z447" i="5"/>
  <c r="AD447" i="5" s="1"/>
  <c r="Z758" i="5"/>
  <c r="Y758" i="5"/>
  <c r="AA758" i="5" s="1"/>
  <c r="U1392" i="5"/>
  <c r="U277" i="5"/>
  <c r="V2059" i="5"/>
  <c r="X2059" i="5" s="1"/>
  <c r="U1544" i="5"/>
  <c r="Y676" i="5"/>
  <c r="AA676" i="5" s="1"/>
  <c r="AC676" i="5" s="1"/>
  <c r="Z676" i="5"/>
  <c r="AD676" i="5" s="1"/>
  <c r="Y279" i="5"/>
  <c r="AA279" i="5" s="1"/>
  <c r="AE279" i="5" s="1"/>
  <c r="Z279" i="5"/>
  <c r="AB279" i="5" s="1"/>
  <c r="V1315" i="5"/>
  <c r="X1315" i="5" s="1"/>
  <c r="U1168" i="5"/>
  <c r="U763" i="5"/>
  <c r="Y616" i="5"/>
  <c r="AA616" i="5" s="1"/>
  <c r="Z616" i="5"/>
  <c r="Y2231" i="5"/>
  <c r="AA2231" i="5" s="1"/>
  <c r="AC2231" i="5" s="1"/>
  <c r="Z2231" i="5"/>
  <c r="AD2231" i="5" s="1"/>
  <c r="Y1173" i="5"/>
  <c r="AA1173" i="5" s="1"/>
  <c r="AC1173" i="5" s="1"/>
  <c r="Z1173" i="5"/>
  <c r="AD1173" i="5" s="1"/>
  <c r="U31" i="5"/>
  <c r="Z1622" i="5"/>
  <c r="Y1622" i="5"/>
  <c r="AA1622" i="5" s="1"/>
  <c r="U1082" i="5"/>
  <c r="U894" i="5"/>
  <c r="U1093" i="5"/>
  <c r="U1705" i="5"/>
  <c r="Y1248" i="5"/>
  <c r="AA1248" i="5" s="1"/>
  <c r="Z1248" i="5"/>
  <c r="U981" i="5"/>
  <c r="U750" i="5"/>
  <c r="U1830" i="5"/>
  <c r="Y2132" i="5"/>
  <c r="AA2132" i="5" s="1"/>
  <c r="AC2132" i="5" s="1"/>
  <c r="Z2132" i="5"/>
  <c r="AD2132" i="5" s="1"/>
  <c r="Y2343" i="5"/>
  <c r="AA2343" i="5" s="1"/>
  <c r="AC2343" i="5" s="1"/>
  <c r="Z2343" i="5"/>
  <c r="AD2343" i="5" s="1"/>
  <c r="Y1981" i="5"/>
  <c r="AA1981" i="5" s="1"/>
  <c r="AC1981" i="5" s="1"/>
  <c r="Z1981" i="5"/>
  <c r="AD1981" i="5" s="1"/>
  <c r="U1448" i="5"/>
  <c r="U721" i="5"/>
  <c r="U1299" i="5"/>
  <c r="U933" i="5"/>
  <c r="U1545" i="5"/>
  <c r="Z522" i="5"/>
  <c r="Y522" i="5"/>
  <c r="AA522" i="5" s="1"/>
  <c r="Y104" i="5"/>
  <c r="AA104" i="5" s="1"/>
  <c r="AC104" i="5" s="1"/>
  <c r="Z104" i="5"/>
  <c r="AD104" i="5" s="1"/>
  <c r="U1786" i="5"/>
  <c r="Y682" i="5"/>
  <c r="AA682" i="5" s="1"/>
  <c r="Z682" i="5"/>
  <c r="U395" i="5"/>
  <c r="U302" i="5"/>
  <c r="U1714" i="5"/>
  <c r="Y1651" i="5"/>
  <c r="AA1651" i="5" s="1"/>
  <c r="AC1651" i="5" s="1"/>
  <c r="Z1651" i="5"/>
  <c r="AD1651" i="5" s="1"/>
  <c r="Y592" i="5"/>
  <c r="AA592" i="5" s="1"/>
  <c r="Z592" i="5"/>
  <c r="V79" i="5"/>
  <c r="X79" i="5" s="1"/>
  <c r="Y583" i="5"/>
  <c r="AA583" i="5" s="1"/>
  <c r="Z583" i="5"/>
  <c r="U1454" i="5"/>
  <c r="Y2246" i="5"/>
  <c r="AA2246" i="5" s="1"/>
  <c r="AE2246" i="5" s="1"/>
  <c r="Z2246" i="5"/>
  <c r="AB2246" i="5" s="1"/>
  <c r="U60" i="5"/>
  <c r="Y508" i="5"/>
  <c r="AA508" i="5" s="1"/>
  <c r="Z508" i="5"/>
  <c r="Z2148" i="5"/>
  <c r="Y2148" i="5"/>
  <c r="AA2148" i="5" s="1"/>
  <c r="U1409" i="5"/>
  <c r="U571" i="5"/>
  <c r="Z2299" i="5"/>
  <c r="AD2299" i="5" s="1"/>
  <c r="Y2299" i="5"/>
  <c r="AA2299" i="5" s="1"/>
  <c r="AC2299" i="5" s="1"/>
  <c r="U546" i="5"/>
  <c r="Y2098" i="5"/>
  <c r="AA2098" i="5" s="1"/>
  <c r="AE2098" i="5" s="1"/>
  <c r="Z2098" i="5"/>
  <c r="AB2098" i="5" s="1"/>
  <c r="Y246" i="5"/>
  <c r="AA246" i="5" s="1"/>
  <c r="Z246" i="5"/>
  <c r="Y1014" i="5"/>
  <c r="AA1014" i="5" s="1"/>
  <c r="AE1014" i="5" s="1"/>
  <c r="Z1014" i="5"/>
  <c r="AB1014" i="5" s="1"/>
  <c r="Z2112" i="5"/>
  <c r="AB2112" i="5" s="1"/>
  <c r="Y2112" i="5"/>
  <c r="AA2112" i="5" s="1"/>
  <c r="AE2112" i="5" s="1"/>
  <c r="U487" i="5"/>
  <c r="Y847" i="5"/>
  <c r="AA847" i="5" s="1"/>
  <c r="AE847" i="5" s="1"/>
  <c r="Z847" i="5"/>
  <c r="AB847" i="5" s="1"/>
  <c r="U1279" i="5"/>
  <c r="U448" i="5"/>
  <c r="U230" i="5"/>
  <c r="U831" i="5"/>
  <c r="U1132" i="5"/>
  <c r="U224" i="5"/>
  <c r="Z671" i="5"/>
  <c r="Y671" i="5"/>
  <c r="AA671" i="5" s="1"/>
  <c r="U1136" i="5"/>
  <c r="Y1879" i="5"/>
  <c r="AA1879" i="5" s="1"/>
  <c r="Z1879" i="5"/>
  <c r="Z647" i="5"/>
  <c r="Y647" i="5"/>
  <c r="AA647" i="5" s="1"/>
  <c r="U618" i="5"/>
  <c r="Y2039" i="5"/>
  <c r="AA2039" i="5" s="1"/>
  <c r="AC2039" i="5" s="1"/>
  <c r="Z2039" i="5"/>
  <c r="AD2039" i="5" s="1"/>
  <c r="U237" i="5"/>
  <c r="Y1758" i="5"/>
  <c r="AA1758" i="5" s="1"/>
  <c r="AC1758" i="5" s="1"/>
  <c r="Z1758" i="5"/>
  <c r="AD1758" i="5" s="1"/>
  <c r="U166" i="5"/>
  <c r="Y1594" i="5"/>
  <c r="AA1594" i="5" s="1"/>
  <c r="Z1594" i="5"/>
  <c r="U299" i="5"/>
  <c r="Y2135" i="5"/>
  <c r="AA2135" i="5" s="1"/>
  <c r="AC2135" i="5" s="1"/>
  <c r="Z2135" i="5"/>
  <c r="AD2135" i="5" s="1"/>
  <c r="Y1361" i="5"/>
  <c r="AA1361" i="5" s="1"/>
  <c r="AE1361" i="5" s="1"/>
  <c r="Z1361" i="5"/>
  <c r="AB1361" i="5" s="1"/>
  <c r="U1801" i="5"/>
  <c r="U672" i="5"/>
  <c r="U1649" i="5"/>
  <c r="Y1978" i="5"/>
  <c r="AA1978" i="5" s="1"/>
  <c r="AC1978" i="5" s="1"/>
  <c r="Z1978" i="5"/>
  <c r="AD1978" i="5" s="1"/>
  <c r="Y1994" i="5"/>
  <c r="AA1994" i="5" s="1"/>
  <c r="AC1994" i="5" s="1"/>
  <c r="Z1994" i="5"/>
  <c r="AD1994" i="5" s="1"/>
  <c r="U1401" i="5"/>
  <c r="U1654" i="5"/>
  <c r="U971" i="5"/>
  <c r="Y2074" i="5"/>
  <c r="AA2074" i="5" s="1"/>
  <c r="AC2074" i="5" s="1"/>
  <c r="Z2074" i="5"/>
  <c r="AD2074" i="5" s="1"/>
  <c r="Z148" i="5"/>
  <c r="AD148" i="5" s="1"/>
  <c r="Y148" i="5"/>
  <c r="AA148" i="5" s="1"/>
  <c r="AC148" i="5" s="1"/>
  <c r="U1098" i="5"/>
  <c r="Y2105" i="5"/>
  <c r="AA2105" i="5" s="1"/>
  <c r="AC2105" i="5" s="1"/>
  <c r="Z2105" i="5"/>
  <c r="AD2105" i="5" s="1"/>
  <c r="Y579" i="5"/>
  <c r="AA579" i="5" s="1"/>
  <c r="AC579" i="5" s="1"/>
  <c r="Z579" i="5"/>
  <c r="AD579" i="5" s="1"/>
  <c r="Y1050" i="5"/>
  <c r="AA1050" i="5" s="1"/>
  <c r="Z1050" i="5"/>
  <c r="Y727" i="5"/>
  <c r="AA727" i="5" s="1"/>
  <c r="Z727" i="5"/>
  <c r="Y1964" i="5"/>
  <c r="AA1964" i="5" s="1"/>
  <c r="AC1964" i="5" s="1"/>
  <c r="Z1964" i="5"/>
  <c r="AD1964" i="5" s="1"/>
  <c r="U195" i="5"/>
  <c r="Y323" i="5"/>
  <c r="AA323" i="5" s="1"/>
  <c r="AC323" i="5" s="1"/>
  <c r="Z323" i="5"/>
  <c r="AD323" i="5" s="1"/>
  <c r="Z1536" i="5"/>
  <c r="AD1536" i="5" s="1"/>
  <c r="Y1536" i="5"/>
  <c r="AA1536" i="5" s="1"/>
  <c r="AC1536" i="5" s="1"/>
  <c r="Y1893" i="5"/>
  <c r="AA1893" i="5" s="1"/>
  <c r="AE1893" i="5" s="1"/>
  <c r="Z1893" i="5"/>
  <c r="AB1893" i="5" s="1"/>
  <c r="Y688" i="5"/>
  <c r="AA688" i="5" s="1"/>
  <c r="Z688" i="5"/>
  <c r="U383" i="5"/>
  <c r="U804" i="5"/>
  <c r="Z1694" i="5"/>
  <c r="Y1694" i="5"/>
  <c r="AA1694" i="5" s="1"/>
  <c r="Y1053" i="5"/>
  <c r="AA1053" i="5" s="1"/>
  <c r="AE1053" i="5" s="1"/>
  <c r="Z1053" i="5"/>
  <c r="AB1053" i="5" s="1"/>
  <c r="U498" i="5"/>
  <c r="Y1902" i="5"/>
  <c r="AA1902" i="5" s="1"/>
  <c r="AC1902" i="5" s="1"/>
  <c r="Z1902" i="5"/>
  <c r="AD1902" i="5" s="1"/>
  <c r="U26" i="5"/>
  <c r="Y1088" i="5"/>
  <c r="AA1088" i="5" s="1"/>
  <c r="Z1088" i="5"/>
  <c r="Y2413" i="5"/>
  <c r="AA2413" i="5" s="1"/>
  <c r="AE2413" i="5" s="1"/>
  <c r="Z2413" i="5"/>
  <c r="AB2413" i="5" s="1"/>
  <c r="Y433" i="5"/>
  <c r="AA433" i="5" s="1"/>
  <c r="AC433" i="5" s="1"/>
  <c r="Z433" i="5"/>
  <c r="AB433" i="5" s="1"/>
  <c r="U1837" i="5"/>
  <c r="Y2269" i="5"/>
  <c r="AA2269" i="5" s="1"/>
  <c r="AC2269" i="5" s="1"/>
  <c r="Z2269" i="5"/>
  <c r="AD2269" i="5" s="1"/>
  <c r="U1798" i="5"/>
  <c r="Z2230" i="5"/>
  <c r="AB2230" i="5" s="1"/>
  <c r="Y2230" i="5"/>
  <c r="AA2230" i="5" s="1"/>
  <c r="AE2230" i="5" s="1"/>
  <c r="Y176" i="5"/>
  <c r="AA176" i="5" s="1"/>
  <c r="Z176" i="5"/>
  <c r="U1690" i="5"/>
  <c r="Y1464" i="5"/>
  <c r="AA1464" i="5" s="1"/>
  <c r="Z1464" i="5"/>
  <c r="Z798" i="5"/>
  <c r="AD798" i="5" s="1"/>
  <c r="Y798" i="5"/>
  <c r="AA798" i="5" s="1"/>
  <c r="AC798" i="5" s="1"/>
  <c r="U696" i="5"/>
  <c r="U1529" i="5"/>
  <c r="Y871" i="5"/>
  <c r="AA871" i="5" s="1"/>
  <c r="Z871" i="5"/>
  <c r="U43" i="5"/>
  <c r="U386" i="5"/>
  <c r="U1656" i="5"/>
  <c r="U1384" i="5"/>
  <c r="R6" i="5"/>
  <c r="T6" i="5"/>
  <c r="Y2344" i="5"/>
  <c r="AA2344" i="5" s="1"/>
  <c r="AC2344" i="5" s="1"/>
  <c r="Z2344" i="5"/>
  <c r="AD2344" i="5" s="1"/>
  <c r="U1030" i="5"/>
  <c r="U869" i="5"/>
  <c r="U96" i="5"/>
  <c r="Y2259" i="5"/>
  <c r="AA2259" i="5" s="1"/>
  <c r="AC2259" i="5" s="1"/>
  <c r="Z2259" i="5"/>
  <c r="AD2259" i="5" s="1"/>
  <c r="Y957" i="5"/>
  <c r="AA957" i="5" s="1"/>
  <c r="AC957" i="5" s="1"/>
  <c r="Z957" i="5"/>
  <c r="AD957" i="5" s="1"/>
  <c r="U643" i="5"/>
  <c r="Z136" i="5"/>
  <c r="AB136" i="5" s="1"/>
  <c r="Y136" i="5"/>
  <c r="AA136" i="5" s="1"/>
  <c r="AE136" i="5" s="1"/>
  <c r="Y2261" i="5"/>
  <c r="AA2261" i="5" s="1"/>
  <c r="AC2261" i="5" s="1"/>
  <c r="Z2261" i="5"/>
  <c r="AD2261" i="5" s="1"/>
  <c r="Z530" i="5"/>
  <c r="AD530" i="5" s="1"/>
  <c r="Y530" i="5"/>
  <c r="AA530" i="5" s="1"/>
  <c r="AC530" i="5" s="1"/>
  <c r="Z691" i="5"/>
  <c r="Y691" i="5"/>
  <c r="AA691" i="5" s="1"/>
  <c r="U1036" i="5"/>
  <c r="U1360" i="5"/>
  <c r="Y526" i="5"/>
  <c r="AA526" i="5" s="1"/>
  <c r="AE526" i="5" s="1"/>
  <c r="Z526" i="5"/>
  <c r="AB526" i="5" s="1"/>
  <c r="U1351" i="5"/>
  <c r="U842" i="5"/>
  <c r="Z791" i="5"/>
  <c r="AD791" i="5" s="1"/>
  <c r="Y791" i="5"/>
  <c r="AA791" i="5" s="1"/>
  <c r="AC791" i="5" s="1"/>
  <c r="U86" i="5"/>
  <c r="U483" i="5"/>
  <c r="U1671" i="5"/>
  <c r="U54" i="5"/>
  <c r="U744" i="5"/>
  <c r="U1363" i="5"/>
  <c r="U1667" i="5"/>
  <c r="U1583" i="5"/>
  <c r="U884" i="5"/>
  <c r="U1367" i="5"/>
  <c r="Y1591" i="5"/>
  <c r="AA1591" i="5" s="1"/>
  <c r="AE1591" i="5" s="1"/>
  <c r="Z1591" i="5"/>
  <c r="AB1591" i="5" s="1"/>
  <c r="Y1459" i="5"/>
  <c r="AA1459" i="5" s="1"/>
  <c r="AE1459" i="5" s="1"/>
  <c r="Z1459" i="5"/>
  <c r="AB1459" i="5" s="1"/>
  <c r="U867" i="5"/>
  <c r="U741" i="5"/>
  <c r="U257" i="5"/>
  <c r="Y309" i="5"/>
  <c r="AA309" i="5" s="1"/>
  <c r="Z309" i="5"/>
  <c r="Y1849" i="5"/>
  <c r="AA1849" i="5" s="1"/>
  <c r="AE1849" i="5" s="1"/>
  <c r="Z1849" i="5"/>
  <c r="AB1849" i="5" s="1"/>
  <c r="Y2281" i="5"/>
  <c r="AA2281" i="5" s="1"/>
  <c r="AC2281" i="5" s="1"/>
  <c r="Z2281" i="5"/>
  <c r="AD2281" i="5" s="1"/>
  <c r="U769" i="5"/>
  <c r="V2229" i="5"/>
  <c r="X2229" i="5" s="1"/>
  <c r="Y1756" i="5"/>
  <c r="AA1756" i="5" s="1"/>
  <c r="AC1756" i="5" s="1"/>
  <c r="Z1756" i="5"/>
  <c r="AD1756" i="5" s="1"/>
  <c r="U1808" i="5"/>
  <c r="U1551" i="5"/>
  <c r="Z1378" i="5"/>
  <c r="AD1378" i="5" s="1"/>
  <c r="Y1378" i="5"/>
  <c r="AA1378" i="5" s="1"/>
  <c r="AC1378" i="5" s="1"/>
  <c r="Z875" i="5"/>
  <c r="AD875" i="5" s="1"/>
  <c r="Y875" i="5"/>
  <c r="AA875" i="5" s="1"/>
  <c r="AC875" i="5" s="1"/>
  <c r="U1775" i="5"/>
  <c r="Y228" i="5"/>
  <c r="AA228" i="5" s="1"/>
  <c r="AE228" i="5" s="1"/>
  <c r="Z228" i="5"/>
  <c r="AB228" i="5" s="1"/>
  <c r="Z181" i="5"/>
  <c r="AD181" i="5" s="1"/>
  <c r="Y181" i="5"/>
  <c r="AA181" i="5" s="1"/>
  <c r="AC181" i="5" s="1"/>
  <c r="V1152" i="5"/>
  <c r="X1152" i="5" s="1"/>
  <c r="U1657" i="5"/>
  <c r="Y2038" i="5"/>
  <c r="AA2038" i="5" s="1"/>
  <c r="AE2038" i="5" s="1"/>
  <c r="Z2038" i="5"/>
  <c r="AB2038" i="5" s="1"/>
  <c r="U430" i="5"/>
  <c r="Y2158" i="5"/>
  <c r="AA2158" i="5" s="1"/>
  <c r="AC2158" i="5" s="1"/>
  <c r="Z2158" i="5"/>
  <c r="AD2158" i="5" s="1"/>
  <c r="Y630" i="5"/>
  <c r="AA630" i="5" s="1"/>
  <c r="Z630" i="5"/>
  <c r="V608" i="5"/>
  <c r="X608" i="5" s="1"/>
  <c r="Z2174" i="5"/>
  <c r="Y2174" i="5"/>
  <c r="AA2174" i="5" s="1"/>
  <c r="V1581" i="5"/>
  <c r="X1581" i="5" s="1"/>
  <c r="V2013" i="5"/>
  <c r="X2013" i="5" s="1"/>
  <c r="U790" i="5"/>
  <c r="V2025" i="5"/>
  <c r="X2025" i="5" s="1"/>
  <c r="U1379" i="5"/>
  <c r="U1155" i="5"/>
  <c r="U524" i="5"/>
  <c r="U1802" i="5"/>
  <c r="Y141" i="5"/>
  <c r="AA141" i="5" s="1"/>
  <c r="AE141" i="5" s="1"/>
  <c r="Z141" i="5"/>
  <c r="AB141" i="5" s="1"/>
  <c r="U187" i="5"/>
  <c r="Y1969" i="5"/>
  <c r="AA1969" i="5" s="1"/>
  <c r="Z1969" i="5"/>
  <c r="Y554" i="5"/>
  <c r="AA554" i="5" s="1"/>
  <c r="Z554" i="5"/>
  <c r="V961" i="5"/>
  <c r="X961" i="5" s="1"/>
  <c r="Y2255" i="5"/>
  <c r="AA2255" i="5" s="1"/>
  <c r="Z2255" i="5"/>
  <c r="Y240" i="5"/>
  <c r="AA240" i="5" s="1"/>
  <c r="AE240" i="5" s="1"/>
  <c r="Z240" i="5"/>
  <c r="AB240" i="5" s="1"/>
  <c r="U1461" i="5"/>
  <c r="V49" i="5"/>
  <c r="X49" i="5" s="1"/>
  <c r="U381" i="5"/>
  <c r="Z912" i="5"/>
  <c r="AD912" i="5" s="1"/>
  <c r="Y912" i="5"/>
  <c r="AA912" i="5" s="1"/>
  <c r="AC912" i="5" s="1"/>
  <c r="Y1219" i="5"/>
  <c r="AA1219" i="5" s="1"/>
  <c r="AE1219" i="5" s="1"/>
  <c r="Z1219" i="5"/>
  <c r="AB1219" i="5" s="1"/>
  <c r="V1557" i="5"/>
  <c r="X1557" i="5" s="1"/>
  <c r="V1989" i="5"/>
  <c r="X1989" i="5" s="1"/>
  <c r="Y748" i="5"/>
  <c r="AA748" i="5" s="1"/>
  <c r="Z748" i="5"/>
  <c r="U1684" i="5"/>
  <c r="V281" i="5"/>
  <c r="X281" i="5" s="1"/>
  <c r="U354" i="5"/>
  <c r="V2352" i="5"/>
  <c r="X2352" i="5" s="1"/>
  <c r="Y1891" i="5"/>
  <c r="AA1891" i="5" s="1"/>
  <c r="AC1891" i="5" s="1"/>
  <c r="Z1891" i="5"/>
  <c r="AD1891" i="5" s="1"/>
  <c r="U1682" i="5"/>
  <c r="U1631" i="5"/>
  <c r="U1548" i="5"/>
  <c r="U955" i="5"/>
  <c r="U1806" i="5"/>
  <c r="Y540" i="5"/>
  <c r="AA540" i="5" s="1"/>
  <c r="Z540" i="5"/>
  <c r="Z1707" i="5"/>
  <c r="Y1707" i="5"/>
  <c r="AA1707" i="5" s="1"/>
  <c r="U808" i="5"/>
  <c r="Y953" i="5"/>
  <c r="AA953" i="5" s="1"/>
  <c r="AE953" i="5" s="1"/>
  <c r="Z953" i="5"/>
  <c r="AB953" i="5" s="1"/>
  <c r="Z996" i="5"/>
  <c r="AD996" i="5" s="1"/>
  <c r="Y996" i="5"/>
  <c r="AA996" i="5" s="1"/>
  <c r="AC996" i="5" s="1"/>
  <c r="V2340" i="5"/>
  <c r="X2340" i="5" s="1"/>
  <c r="V684" i="5"/>
  <c r="X684" i="5" s="1"/>
  <c r="V272" i="5"/>
  <c r="X272" i="5" s="1"/>
  <c r="Z50" i="5"/>
  <c r="Y50" i="5"/>
  <c r="AA50" i="5" s="1"/>
  <c r="U1857" i="5"/>
  <c r="U344" i="5"/>
  <c r="U1777" i="5"/>
  <c r="Y2209" i="5"/>
  <c r="AA2209" i="5" s="1"/>
  <c r="AC2209" i="5" s="1"/>
  <c r="Z2209" i="5"/>
  <c r="AD2209" i="5" s="1"/>
  <c r="Z2395" i="5"/>
  <c r="AB2395" i="5" s="1"/>
  <c r="Y2395" i="5"/>
  <c r="AA2395" i="5" s="1"/>
  <c r="AE2395" i="5" s="1"/>
  <c r="V2429" i="5"/>
  <c r="X2429" i="5" s="1"/>
  <c r="U930" i="5"/>
  <c r="U1237" i="5"/>
  <c r="Y1792" i="5"/>
  <c r="AA1792" i="5" s="1"/>
  <c r="AC1792" i="5" s="1"/>
  <c r="Z1792" i="5"/>
  <c r="AD1792" i="5" s="1"/>
  <c r="U1866" i="5"/>
  <c r="U944" i="5"/>
  <c r="U1844" i="5"/>
  <c r="U1702" i="5"/>
  <c r="U1405" i="5"/>
  <c r="Y2240" i="5"/>
  <c r="AA2240" i="5" s="1"/>
  <c r="Z2240" i="5"/>
  <c r="U58" i="5"/>
  <c r="U160" i="5"/>
  <c r="U629" i="5"/>
  <c r="U558" i="5"/>
  <c r="Z32" i="5"/>
  <c r="Y32" i="5"/>
  <c r="AA32" i="5" s="1"/>
  <c r="U1871" i="5"/>
  <c r="V324" i="5"/>
  <c r="X324" i="5" s="1"/>
  <c r="Y2318" i="5"/>
  <c r="AA2318" i="5" s="1"/>
  <c r="Z2318" i="5"/>
  <c r="U22" i="5"/>
  <c r="Y2238" i="5"/>
  <c r="AA2238" i="5" s="1"/>
  <c r="Z2238" i="5"/>
  <c r="Y171" i="5"/>
  <c r="AA171" i="5" s="1"/>
  <c r="AC171" i="5" s="1"/>
  <c r="Z171" i="5"/>
  <c r="AD171" i="5" s="1"/>
  <c r="U815" i="5"/>
  <c r="U938" i="5"/>
  <c r="U305" i="5"/>
  <c r="U1411" i="5"/>
  <c r="Y1490" i="5"/>
  <c r="AA1490" i="5" s="1"/>
  <c r="Z1490" i="5"/>
  <c r="U1210" i="5"/>
  <c r="U470" i="5"/>
  <c r="Y1172" i="5"/>
  <c r="AA1172" i="5" s="1"/>
  <c r="Z1172" i="5"/>
  <c r="U709" i="5"/>
  <c r="V133" i="5"/>
  <c r="X133" i="5" s="1"/>
  <c r="U1447" i="5"/>
  <c r="R12" i="5"/>
  <c r="T12" i="5"/>
  <c r="U1064" i="5"/>
  <c r="U1147" i="5"/>
  <c r="U806" i="5"/>
  <c r="V2175" i="5"/>
  <c r="X2175" i="5" s="1"/>
  <c r="Y1699" i="5"/>
  <c r="AA1699" i="5" s="1"/>
  <c r="AC1699" i="5" s="1"/>
  <c r="Z1699" i="5"/>
  <c r="AD1699" i="5" s="1"/>
  <c r="V2345" i="5"/>
  <c r="X2345" i="5" s="1"/>
  <c r="Y2353" i="5"/>
  <c r="AA2353" i="5" s="1"/>
  <c r="Z2353" i="5"/>
  <c r="U1341" i="5"/>
  <c r="U1679" i="5"/>
  <c r="Y625" i="5"/>
  <c r="AA625" i="5" s="1"/>
  <c r="Z625" i="5"/>
  <c r="V746" i="5"/>
  <c r="X746" i="5" s="1"/>
  <c r="Y532" i="5"/>
  <c r="AA532" i="5" s="1"/>
  <c r="AC532" i="5" s="1"/>
  <c r="Z532" i="5"/>
  <c r="AD532" i="5" s="1"/>
  <c r="Y780" i="5"/>
  <c r="AA780" i="5" s="1"/>
  <c r="AC780" i="5" s="1"/>
  <c r="Z780" i="5"/>
  <c r="AD780" i="5" s="1"/>
  <c r="U657" i="5"/>
  <c r="U314" i="5"/>
  <c r="U1397" i="5"/>
  <c r="Z1008" i="5"/>
  <c r="Y1008" i="5"/>
  <c r="AA1008" i="5" s="1"/>
  <c r="Y325" i="5"/>
  <c r="AA325" i="5" s="1"/>
  <c r="AC325" i="5" s="1"/>
  <c r="Z325" i="5"/>
  <c r="AD325" i="5" s="1"/>
  <c r="U1333" i="5"/>
  <c r="U1113" i="5"/>
  <c r="Y502" i="5"/>
  <c r="AA502" i="5" s="1"/>
  <c r="Z502" i="5"/>
  <c r="Y702" i="5"/>
  <c r="AA702" i="5" s="1"/>
  <c r="Z702" i="5"/>
  <c r="V465" i="5"/>
  <c r="X465" i="5" s="1"/>
  <c r="V1977" i="5"/>
  <c r="X1977" i="5" s="1"/>
  <c r="V1007" i="5"/>
  <c r="X1007" i="5" s="1"/>
  <c r="V1907" i="5"/>
  <c r="X1907" i="5" s="1"/>
  <c r="Y1274" i="5"/>
  <c r="AA1274" i="5" s="1"/>
  <c r="AC1274" i="5" s="1"/>
  <c r="Z1274" i="5"/>
  <c r="AD1274" i="5" s="1"/>
  <c r="U488" i="5"/>
  <c r="U1766" i="5"/>
  <c r="Y2394" i="5"/>
  <c r="AA2394" i="5" s="1"/>
  <c r="AE2394" i="5" s="1"/>
  <c r="Z2394" i="5"/>
  <c r="AB2394" i="5" s="1"/>
  <c r="Y2225" i="5"/>
  <c r="AA2225" i="5" s="1"/>
  <c r="Z2225" i="5"/>
  <c r="Y1825" i="5"/>
  <c r="AA1825" i="5" s="1"/>
  <c r="AC1825" i="5" s="1"/>
  <c r="Z1825" i="5"/>
  <c r="AD1825" i="5" s="1"/>
  <c r="Z2257" i="5"/>
  <c r="AD2257" i="5" s="1"/>
  <c r="Y2257" i="5"/>
  <c r="AA2257" i="5" s="1"/>
  <c r="AC2257" i="5" s="1"/>
  <c r="Y607" i="5"/>
  <c r="AA607" i="5" s="1"/>
  <c r="AC607" i="5" s="1"/>
  <c r="Z607" i="5"/>
  <c r="AD607" i="5" s="1"/>
  <c r="Y544" i="5"/>
  <c r="AA544" i="5" s="1"/>
  <c r="AE544" i="5" s="1"/>
  <c r="Z544" i="5"/>
  <c r="AB544" i="5" s="1"/>
  <c r="U1642" i="5"/>
  <c r="Y637" i="5"/>
  <c r="AA637" i="5" s="1"/>
  <c r="Z637" i="5"/>
  <c r="Y347" i="5"/>
  <c r="AA347" i="5" s="1"/>
  <c r="AC347" i="5" s="1"/>
  <c r="Z347" i="5"/>
  <c r="AD347" i="5" s="1"/>
  <c r="U1344" i="5"/>
  <c r="V2047" i="5"/>
  <c r="X2047" i="5" s="1"/>
  <c r="U1496" i="5"/>
  <c r="V2386" i="5"/>
  <c r="X2386" i="5" s="1"/>
  <c r="Z1920" i="5"/>
  <c r="Y1920" i="5"/>
  <c r="AA1920" i="5" s="1"/>
  <c r="Y44" i="5"/>
  <c r="AA44" i="5" s="1"/>
  <c r="AE44" i="5" s="1"/>
  <c r="Z44" i="5"/>
  <c r="AB44" i="5" s="1"/>
  <c r="U1214" i="5"/>
  <c r="V857" i="5"/>
  <c r="X857" i="5" s="1"/>
  <c r="V210" i="5"/>
  <c r="X210" i="5" s="1"/>
  <c r="V1963" i="5"/>
  <c r="X1963" i="5" s="1"/>
  <c r="U1637" i="5"/>
  <c r="V596" i="5"/>
  <c r="X596" i="5" s="1"/>
  <c r="U1703" i="5"/>
  <c r="U1134" i="5"/>
  <c r="U1191" i="5"/>
  <c r="U915" i="5"/>
  <c r="U1239" i="5"/>
  <c r="U720" i="5"/>
  <c r="Y1908" i="5"/>
  <c r="AA1908" i="5" s="1"/>
  <c r="Z1908" i="5"/>
  <c r="Y2048" i="5"/>
  <c r="AA2048" i="5" s="1"/>
  <c r="Z2048" i="5"/>
  <c r="U1588" i="5"/>
  <c r="U1204" i="5"/>
  <c r="Z1025" i="5"/>
  <c r="AB1025" i="5" s="1"/>
  <c r="Y1025" i="5"/>
  <c r="AA1025" i="5" s="1"/>
  <c r="AE1025" i="5" s="1"/>
  <c r="Z2409" i="5"/>
  <c r="AD2409" i="5" s="1"/>
  <c r="Y2409" i="5"/>
  <c r="AA2409" i="5" s="1"/>
  <c r="AC2409" i="5" s="1"/>
  <c r="U1862" i="5"/>
  <c r="Z587" i="5"/>
  <c r="Y587" i="5"/>
  <c r="AA587" i="5" s="1"/>
  <c r="U236" i="5"/>
  <c r="U1087" i="5"/>
  <c r="U479" i="5"/>
  <c r="Z1980" i="5"/>
  <c r="AD1980" i="5" s="1"/>
  <c r="Y1980" i="5"/>
  <c r="AA1980" i="5" s="1"/>
  <c r="AC1980" i="5" s="1"/>
  <c r="Y1048" i="5"/>
  <c r="AA1048" i="5" s="1"/>
  <c r="AC1048" i="5" s="1"/>
  <c r="Z1048" i="5"/>
  <c r="AD1048" i="5" s="1"/>
  <c r="U1660" i="5"/>
  <c r="Y2204" i="5"/>
  <c r="AA2204" i="5" s="1"/>
  <c r="Z2204" i="5"/>
  <c r="Y2351" i="5"/>
  <c r="AA2351" i="5" s="1"/>
  <c r="AC2351" i="5" s="1"/>
  <c r="Z2351" i="5"/>
  <c r="AD2351" i="5" s="1"/>
  <c r="U1730" i="5"/>
  <c r="U1499" i="5"/>
  <c r="Z366" i="5"/>
  <c r="AD366" i="5" s="1"/>
  <c r="Y366" i="5"/>
  <c r="AA366" i="5" s="1"/>
  <c r="AC366" i="5" s="1"/>
  <c r="Z908" i="5"/>
  <c r="Y908" i="5"/>
  <c r="AA908" i="5" s="1"/>
  <c r="U801" i="5"/>
  <c r="Y1054" i="5"/>
  <c r="AA1054" i="5" s="1"/>
  <c r="Z1054" i="5"/>
  <c r="U263" i="5"/>
  <c r="Y1278" i="5"/>
  <c r="AA1278" i="5" s="1"/>
  <c r="Z1278" i="5"/>
  <c r="U1513" i="5"/>
  <c r="U1834" i="5"/>
  <c r="U809" i="5"/>
  <c r="Z950" i="5"/>
  <c r="Y950" i="5"/>
  <c r="AA950" i="5" s="1"/>
  <c r="U501" i="5"/>
  <c r="U1726" i="5"/>
  <c r="Y2335" i="5"/>
  <c r="AA2335" i="5" s="1"/>
  <c r="Z2335" i="5"/>
  <c r="Z2004" i="5"/>
  <c r="Y2004" i="5"/>
  <c r="AA2004" i="5" s="1"/>
  <c r="V2091" i="5"/>
  <c r="X2091" i="5" s="1"/>
  <c r="Y728" i="5"/>
  <c r="AA728" i="5" s="1"/>
  <c r="AE728" i="5" s="1"/>
  <c r="Z728" i="5"/>
  <c r="AB728" i="5" s="1"/>
  <c r="U1668" i="5"/>
  <c r="Y956" i="5"/>
  <c r="AA956" i="5" s="1"/>
  <c r="Z956" i="5"/>
  <c r="U1623" i="5"/>
  <c r="U437" i="5"/>
  <c r="Y2228" i="5"/>
  <c r="AA2228" i="5" s="1"/>
  <c r="Z2228" i="5"/>
  <c r="V327" i="5"/>
  <c r="X327" i="5" s="1"/>
  <c r="Y1517" i="5"/>
  <c r="AA1517" i="5" s="1"/>
  <c r="AE1517" i="5" s="1"/>
  <c r="Z1517" i="5"/>
  <c r="AB1517" i="5" s="1"/>
  <c r="Z1524" i="5"/>
  <c r="AD1524" i="5" s="1"/>
  <c r="Y1524" i="5"/>
  <c r="AA1524" i="5" s="1"/>
  <c r="AC1524" i="5" s="1"/>
  <c r="U895" i="5"/>
  <c r="U692" i="5"/>
  <c r="U478" i="5"/>
  <c r="U1774" i="5"/>
  <c r="U1632" i="5"/>
  <c r="Z2064" i="5"/>
  <c r="Y2064" i="5"/>
  <c r="AA2064" i="5" s="1"/>
  <c r="U1826" i="5"/>
  <c r="Y76" i="5"/>
  <c r="AA76" i="5" s="1"/>
  <c r="AC76" i="5" s="1"/>
  <c r="Z76" i="5"/>
  <c r="AD76" i="5" s="1"/>
  <c r="Y495" i="5"/>
  <c r="AA495" i="5" s="1"/>
  <c r="AC495" i="5" s="1"/>
  <c r="Z495" i="5"/>
  <c r="AD495" i="5" s="1"/>
  <c r="Y443" i="5"/>
  <c r="AA443" i="5" s="1"/>
  <c r="Z443" i="5"/>
  <c r="Y351" i="5"/>
  <c r="AA351" i="5" s="1"/>
  <c r="Z351" i="5"/>
  <c r="Y2315" i="5"/>
  <c r="AA2315" i="5" s="1"/>
  <c r="AC2315" i="5" s="1"/>
  <c r="Z2315" i="5"/>
  <c r="AD2315" i="5" s="1"/>
  <c r="Y1735" i="5"/>
  <c r="AA1735" i="5" s="1"/>
  <c r="Z1735" i="5"/>
  <c r="Y1852" i="5"/>
  <c r="AA1852" i="5" s="1"/>
  <c r="Z1852" i="5"/>
  <c r="U1728" i="5"/>
  <c r="Z2160" i="5"/>
  <c r="AB2160" i="5" s="1"/>
  <c r="Y2160" i="5"/>
  <c r="AA2160" i="5" s="1"/>
  <c r="AE2160" i="5" s="1"/>
  <c r="Z968" i="5"/>
  <c r="AD968" i="5" s="1"/>
  <c r="Y968" i="5"/>
  <c r="AA968" i="5" s="1"/>
  <c r="AC968" i="5" s="1"/>
  <c r="U1853" i="5"/>
  <c r="Z1968" i="5"/>
  <c r="Y1968" i="5"/>
  <c r="AA1968" i="5" s="1"/>
  <c r="U639" i="5"/>
  <c r="Z2036" i="5"/>
  <c r="AB2036" i="5" s="1"/>
  <c r="Y2036" i="5"/>
  <c r="AA2036" i="5" s="1"/>
  <c r="AE2036" i="5" s="1"/>
  <c r="Y2311" i="5"/>
  <c r="AA2311" i="5" s="1"/>
  <c r="AC2311" i="5" s="1"/>
  <c r="Z2311" i="5"/>
  <c r="AD2311" i="5" s="1"/>
  <c r="U1227" i="5"/>
  <c r="U417" i="5"/>
  <c r="U1672" i="5"/>
  <c r="U652" i="5"/>
  <c r="U923" i="5"/>
  <c r="U1213" i="5"/>
  <c r="Y2304" i="5"/>
  <c r="AA2304" i="5" s="1"/>
  <c r="AC2304" i="5" s="1"/>
  <c r="Z2304" i="5"/>
  <c r="AD2304" i="5" s="1"/>
  <c r="U1658" i="5"/>
  <c r="U1535" i="5"/>
  <c r="U1083" i="5"/>
  <c r="Y1017" i="5"/>
  <c r="AA1017" i="5" s="1"/>
  <c r="AC1017" i="5" s="1"/>
  <c r="Z1017" i="5"/>
  <c r="AD1017" i="5" s="1"/>
  <c r="Y2301" i="5"/>
  <c r="AA2301" i="5" s="1"/>
  <c r="Z2301" i="5"/>
  <c r="Z388" i="5"/>
  <c r="Y388" i="5"/>
  <c r="AA388" i="5" s="1"/>
  <c r="Y1683" i="5"/>
  <c r="AA1683" i="5" s="1"/>
  <c r="AC1683" i="5" s="1"/>
  <c r="Z1683" i="5"/>
  <c r="AD1683" i="5" s="1"/>
  <c r="U1198" i="5"/>
  <c r="Y2405" i="5"/>
  <c r="AA2405" i="5" s="1"/>
  <c r="Z2405" i="5"/>
  <c r="Y45" i="5"/>
  <c r="AA45" i="5" s="1"/>
  <c r="AC45" i="5" s="1"/>
  <c r="Z45" i="5"/>
  <c r="AD45" i="5" s="1"/>
  <c r="Y2387" i="5"/>
  <c r="AA2387" i="5" s="1"/>
  <c r="AC2387" i="5" s="1"/>
  <c r="Z2387" i="5"/>
  <c r="AD2387" i="5" s="1"/>
  <c r="Y2233" i="5"/>
  <c r="AA2233" i="5" s="1"/>
  <c r="AC2233" i="5" s="1"/>
  <c r="Z2233" i="5"/>
  <c r="AD2233" i="5" s="1"/>
  <c r="Y1700" i="5"/>
  <c r="AA1700" i="5" s="1"/>
  <c r="Z1700" i="5"/>
  <c r="Z1383" i="5"/>
  <c r="AD1383" i="5" s="1"/>
  <c r="Y1383" i="5"/>
  <c r="AA1383" i="5" s="1"/>
  <c r="AC1383" i="5" s="1"/>
  <c r="Y1080" i="5"/>
  <c r="AA1080" i="5" s="1"/>
  <c r="AC1080" i="5" s="1"/>
  <c r="Z1080" i="5"/>
  <c r="AD1080" i="5" s="1"/>
  <c r="Z649" i="5"/>
  <c r="AD649" i="5" s="1"/>
  <c r="Y649" i="5"/>
  <c r="AA649" i="5" s="1"/>
  <c r="AC649" i="5" s="1"/>
  <c r="U1473" i="5"/>
  <c r="U1510" i="5"/>
  <c r="Y1941" i="5"/>
  <c r="AA1941" i="5" s="1"/>
  <c r="Z1941" i="5"/>
  <c r="U778" i="5"/>
  <c r="Y1521" i="5"/>
  <c r="AA1521" i="5" s="1"/>
  <c r="AC1521" i="5" s="1"/>
  <c r="Z1521" i="5"/>
  <c r="AD1521" i="5" s="1"/>
  <c r="U1612" i="5"/>
  <c r="Y182" i="5"/>
  <c r="AA182" i="5" s="1"/>
  <c r="AE182" i="5" s="1"/>
  <c r="Z182" i="5"/>
  <c r="AB182" i="5" s="1"/>
  <c r="Y1946" i="5"/>
  <c r="AA1946" i="5" s="1"/>
  <c r="AE1946" i="5" s="1"/>
  <c r="Z1946" i="5"/>
  <c r="AB1946" i="5" s="1"/>
  <c r="U331" i="5"/>
  <c r="U223" i="5"/>
  <c r="Y2005" i="5"/>
  <c r="AA2005" i="5" s="1"/>
  <c r="AE2005" i="5" s="1"/>
  <c r="Z2005" i="5"/>
  <c r="AB2005" i="5" s="1"/>
  <c r="V282" i="5"/>
  <c r="X282" i="5" s="1"/>
  <c r="Y2277" i="5"/>
  <c r="AA2277" i="5" s="1"/>
  <c r="AE2277" i="5" s="1"/>
  <c r="Z2277" i="5"/>
  <c r="AB2277" i="5" s="1"/>
  <c r="V557" i="5"/>
  <c r="X557" i="5" s="1"/>
  <c r="Z2334" i="5"/>
  <c r="AB2334" i="5" s="1"/>
  <c r="Y2334" i="5"/>
  <c r="AA2334" i="5" s="1"/>
  <c r="AE2334" i="5" s="1"/>
  <c r="U1356" i="5"/>
  <c r="U365" i="5"/>
  <c r="Y2153" i="5"/>
  <c r="AA2153" i="5" s="1"/>
  <c r="AC2153" i="5" s="1"/>
  <c r="Z2153" i="5"/>
  <c r="AD2153" i="5" s="1"/>
  <c r="Y1569" i="5"/>
  <c r="AA1569" i="5" s="1"/>
  <c r="AE1569" i="5" s="1"/>
  <c r="Z1569" i="5"/>
  <c r="AB1569" i="5" s="1"/>
  <c r="Y1732" i="5"/>
  <c r="AA1732" i="5" s="1"/>
  <c r="Z1732" i="5"/>
  <c r="U294" i="5"/>
  <c r="U472" i="5"/>
  <c r="V2223" i="5"/>
  <c r="X2223" i="5" s="1"/>
  <c r="U211" i="5"/>
  <c r="U1750" i="5"/>
  <c r="Y1182" i="5"/>
  <c r="AA1182" i="5" s="1"/>
  <c r="Z1182" i="5"/>
  <c r="Y1533" i="5"/>
  <c r="AA1533" i="5" s="1"/>
  <c r="AC1533" i="5" s="1"/>
  <c r="Z1533" i="5"/>
  <c r="AD1533" i="5" s="1"/>
  <c r="Y1161" i="5"/>
  <c r="AA1161" i="5" s="1"/>
  <c r="AC1161" i="5" s="1"/>
  <c r="Z1161" i="5"/>
  <c r="AD1161" i="5" s="1"/>
  <c r="Y1936" i="5"/>
  <c r="AA1936" i="5" s="1"/>
  <c r="AE1936" i="5" s="1"/>
  <c r="Z1936" i="5"/>
  <c r="AB1936" i="5" s="1"/>
  <c r="U512" i="5"/>
  <c r="Y1988" i="5"/>
  <c r="AA1988" i="5" s="1"/>
  <c r="Z1988" i="5"/>
  <c r="U1194" i="5"/>
  <c r="Y1827" i="5"/>
  <c r="AA1827" i="5" s="1"/>
  <c r="AC1827" i="5" s="1"/>
  <c r="Z1827" i="5"/>
  <c r="AD1827" i="5" s="1"/>
  <c r="V2151" i="5"/>
  <c r="X2151" i="5" s="1"/>
  <c r="U1234" i="5"/>
  <c r="U119" i="5"/>
  <c r="V1055" i="5"/>
  <c r="X1055" i="5" s="1"/>
  <c r="U541" i="5"/>
  <c r="Z824" i="5"/>
  <c r="AD824" i="5" s="1"/>
  <c r="Y824" i="5"/>
  <c r="AA824" i="5" s="1"/>
  <c r="AC824" i="5" s="1"/>
  <c r="U378" i="5"/>
  <c r="U284" i="5"/>
  <c r="U1814" i="5"/>
  <c r="Z474" i="5"/>
  <c r="Y474" i="5"/>
  <c r="AA474" i="5" s="1"/>
  <c r="Y2303" i="5"/>
  <c r="AA2303" i="5" s="1"/>
  <c r="AE2303" i="5" s="1"/>
  <c r="Z2303" i="5"/>
  <c r="AB2303" i="5" s="1"/>
  <c r="Y2119" i="5"/>
  <c r="AA2119" i="5" s="1"/>
  <c r="AC2119" i="5" s="1"/>
  <c r="Z2119" i="5"/>
  <c r="AD2119" i="5" s="1"/>
  <c r="U1554" i="5"/>
  <c r="Y1528" i="5"/>
  <c r="AA1528" i="5" s="1"/>
  <c r="AC1528" i="5" s="1"/>
  <c r="Z1528" i="5"/>
  <c r="AD1528" i="5" s="1"/>
  <c r="U1851" i="5"/>
  <c r="V234" i="5"/>
  <c r="X234" i="5" s="1"/>
  <c r="U740" i="5"/>
  <c r="U547" i="5"/>
  <c r="Y2198" i="5"/>
  <c r="AA2198" i="5" s="1"/>
  <c r="AC2198" i="5" s="1"/>
  <c r="Z2198" i="5"/>
  <c r="AD2198" i="5" s="1"/>
  <c r="Z349" i="5"/>
  <c r="AD349" i="5" s="1"/>
  <c r="Y349" i="5"/>
  <c r="AA349" i="5" s="1"/>
  <c r="AC349" i="5" s="1"/>
  <c r="Z1587" i="5"/>
  <c r="Y1587" i="5"/>
  <c r="AA1587" i="5" s="1"/>
  <c r="Y1911" i="5"/>
  <c r="AA1911" i="5" s="1"/>
  <c r="AC1911" i="5" s="1"/>
  <c r="Z1911" i="5"/>
  <c r="AD1911" i="5" s="1"/>
  <c r="U1769" i="5"/>
  <c r="Y2093" i="5"/>
  <c r="AA2093" i="5" s="1"/>
  <c r="AC2093" i="5" s="1"/>
  <c r="Z2093" i="5"/>
  <c r="AD2093" i="5" s="1"/>
  <c r="Y1316" i="5"/>
  <c r="AA1316" i="5" s="1"/>
  <c r="Z1316" i="5"/>
  <c r="Y229" i="5"/>
  <c r="AA229" i="5" s="1"/>
  <c r="Z229" i="5"/>
  <c r="Y1579" i="5"/>
  <c r="AA1579" i="5" s="1"/>
  <c r="Z1579" i="5"/>
  <c r="Y1930" i="5"/>
  <c r="AA1930" i="5" s="1"/>
  <c r="AE1930" i="5" s="1"/>
  <c r="Z1930" i="5"/>
  <c r="AB1930" i="5" s="1"/>
  <c r="Y1092" i="5"/>
  <c r="AA1092" i="5" s="1"/>
  <c r="AE1092" i="5" s="1"/>
  <c r="Z1092" i="5"/>
  <c r="AB1092" i="5" s="1"/>
  <c r="Y1075" i="5"/>
  <c r="AA1075" i="5" s="1"/>
  <c r="AE1075" i="5" s="1"/>
  <c r="Z1075" i="5"/>
  <c r="AB1075" i="5" s="1"/>
  <c r="Y1768" i="5"/>
  <c r="AA1768" i="5" s="1"/>
  <c r="AE1768" i="5" s="1"/>
  <c r="Z1768" i="5"/>
  <c r="AB1768" i="5" s="1"/>
  <c r="U963" i="5"/>
  <c r="U1449" i="5"/>
  <c r="U695" i="5"/>
  <c r="Y732" i="5"/>
  <c r="AA732" i="5" s="1"/>
  <c r="Z732" i="5"/>
  <c r="Z2114" i="5"/>
  <c r="AD2114" i="5" s="1"/>
  <c r="Y2114" i="5"/>
  <c r="AA2114" i="5" s="1"/>
  <c r="AC2114" i="5" s="1"/>
  <c r="Z2369" i="5"/>
  <c r="Y2369" i="5"/>
  <c r="AA2369" i="5" s="1"/>
  <c r="U1307" i="5"/>
  <c r="U1495" i="5"/>
  <c r="U1027" i="5"/>
  <c r="U214" i="5"/>
  <c r="U396" i="5"/>
  <c r="Y1256" i="5"/>
  <c r="AA1256" i="5" s="1"/>
  <c r="Z1256" i="5"/>
  <c r="Y2103" i="5"/>
  <c r="AA2103" i="5" s="1"/>
  <c r="Z2103" i="5"/>
  <c r="Z880" i="5"/>
  <c r="Y880" i="5"/>
  <c r="AA880" i="5" s="1"/>
  <c r="Z485" i="5"/>
  <c r="Y485" i="5"/>
  <c r="AA485" i="5" s="1"/>
  <c r="Y1572" i="5"/>
  <c r="AA1572" i="5" s="1"/>
  <c r="Z1572" i="5"/>
  <c r="U1606" i="5"/>
  <c r="Z2092" i="5"/>
  <c r="Y2092" i="5"/>
  <c r="AA2092" i="5" s="1"/>
  <c r="Y2167" i="5"/>
  <c r="AA2167" i="5" s="1"/>
  <c r="AC2167" i="5" s="1"/>
  <c r="Z2167" i="5"/>
  <c r="AD2167" i="5" s="1"/>
  <c r="Y310" i="5"/>
  <c r="AA310" i="5" s="1"/>
  <c r="Z310" i="5"/>
  <c r="Y2227" i="5"/>
  <c r="AA2227" i="5" s="1"/>
  <c r="AC2227" i="5" s="1"/>
  <c r="Z2227" i="5"/>
  <c r="AD2227" i="5" s="1"/>
  <c r="U1560" i="5"/>
  <c r="Y724" i="5"/>
  <c r="AA724" i="5" s="1"/>
  <c r="AC724" i="5" s="1"/>
  <c r="Z724" i="5"/>
  <c r="AD724" i="5" s="1"/>
  <c r="Y995" i="5"/>
  <c r="AA995" i="5" s="1"/>
  <c r="AE995" i="5" s="1"/>
  <c r="Z995" i="5"/>
  <c r="AB995" i="5" s="1"/>
  <c r="Y1895" i="5"/>
  <c r="AA1895" i="5" s="1"/>
  <c r="Z1895" i="5"/>
  <c r="U1534" i="5"/>
  <c r="U553" i="5"/>
  <c r="U1506" i="5"/>
  <c r="U1201" i="5"/>
  <c r="U674" i="5"/>
  <c r="Y1089" i="5"/>
  <c r="AA1089" i="5" s="1"/>
  <c r="AE1089" i="5" s="1"/>
  <c r="Z1089" i="5"/>
  <c r="AB1089" i="5" s="1"/>
  <c r="U46" i="5"/>
  <c r="Z426" i="5"/>
  <c r="AD426" i="5" s="1"/>
  <c r="Y426" i="5"/>
  <c r="AA426" i="5" s="1"/>
  <c r="AC426" i="5" s="1"/>
  <c r="Z2154" i="5"/>
  <c r="AD2154" i="5" s="1"/>
  <c r="Y2154" i="5"/>
  <c r="AA2154" i="5" s="1"/>
  <c r="AC2154" i="5" s="1"/>
  <c r="U278" i="5"/>
  <c r="Y622" i="5"/>
  <c r="AA622" i="5" s="1"/>
  <c r="AE622" i="5" s="1"/>
  <c r="Z622" i="5"/>
  <c r="AB622" i="5" s="1"/>
  <c r="U1666" i="5"/>
  <c r="Y2099" i="5"/>
  <c r="AA2099" i="5" s="1"/>
  <c r="Z2099" i="5"/>
  <c r="Y2089" i="5"/>
  <c r="AA2089" i="5" s="1"/>
  <c r="Z2089" i="5"/>
  <c r="Z812" i="5"/>
  <c r="Y812" i="5"/>
  <c r="AA812" i="5" s="1"/>
  <c r="Y1505" i="5"/>
  <c r="AA1505" i="5" s="1"/>
  <c r="Z1505" i="5"/>
  <c r="Z2372" i="5"/>
  <c r="AD2372" i="5" s="1"/>
  <c r="Y2372" i="5"/>
  <c r="AA2372" i="5" s="1"/>
  <c r="AC2372" i="5" s="1"/>
  <c r="U1260" i="5"/>
  <c r="U829" i="5"/>
  <c r="Y1153" i="5"/>
  <c r="AA1153" i="5" s="1"/>
  <c r="AE1153" i="5" s="1"/>
  <c r="Z1153" i="5"/>
  <c r="AB1153" i="5" s="1"/>
  <c r="Z16" i="5"/>
  <c r="AD16" i="5" s="1"/>
  <c r="Y16" i="5"/>
  <c r="AA16" i="5" s="1"/>
  <c r="AC16" i="5" s="1"/>
  <c r="Y2034" i="5"/>
  <c r="AA2034" i="5" s="1"/>
  <c r="Z2034" i="5"/>
  <c r="Z1742" i="5"/>
  <c r="Y1742" i="5"/>
  <c r="AA1742" i="5" s="1"/>
  <c r="U1689" i="5"/>
  <c r="U1222" i="5"/>
  <c r="Z1043" i="5"/>
  <c r="AB1043" i="5" s="1"/>
  <c r="Y1043" i="5"/>
  <c r="AA1043" i="5" s="1"/>
  <c r="AE1043" i="5" s="1"/>
  <c r="Y1752" i="5"/>
  <c r="AA1752" i="5" s="1"/>
  <c r="AC1752" i="5" s="1"/>
  <c r="Z1752" i="5"/>
  <c r="AD1752" i="5" s="1"/>
  <c r="U1035" i="5"/>
  <c r="Z2100" i="5"/>
  <c r="AB2100" i="5" s="1"/>
  <c r="Y2100" i="5"/>
  <c r="AA2100" i="5" s="1"/>
  <c r="AE2100" i="5" s="1"/>
  <c r="U1324" i="5"/>
  <c r="U1426" i="5"/>
  <c r="Y1302" i="5"/>
  <c r="AA1302" i="5" s="1"/>
  <c r="AE1302" i="5" s="1"/>
  <c r="Z1302" i="5"/>
  <c r="AB1302" i="5" s="1"/>
  <c r="T11" i="5"/>
  <c r="R11" i="5"/>
  <c r="Y1086" i="5"/>
  <c r="AA1086" i="5" s="1"/>
  <c r="AC1086" i="5" s="1"/>
  <c r="Z1086" i="5"/>
  <c r="AD1086" i="5" s="1"/>
  <c r="U784" i="5"/>
  <c r="Y1069" i="5"/>
  <c r="AA1069" i="5" s="1"/>
  <c r="AC1069" i="5" s="1"/>
  <c r="Z1069" i="5"/>
  <c r="AD1069" i="5" s="1"/>
  <c r="Y1097" i="5"/>
  <c r="AA1097" i="5" s="1"/>
  <c r="AC1097" i="5" s="1"/>
  <c r="Z1097" i="5"/>
  <c r="AD1097" i="5" s="1"/>
  <c r="Y742" i="5"/>
  <c r="AA742" i="5" s="1"/>
  <c r="Z742" i="5"/>
  <c r="U1272" i="5"/>
  <c r="Z1975" i="5"/>
  <c r="AB1975" i="5" s="1"/>
  <c r="Y1975" i="5"/>
  <c r="AA1975" i="5" s="1"/>
  <c r="AE1975" i="5" s="1"/>
  <c r="Y1287" i="5"/>
  <c r="AA1287" i="5" s="1"/>
  <c r="Z1287" i="5"/>
  <c r="U319" i="5"/>
  <c r="Y2265" i="5"/>
  <c r="AA2265" i="5" s="1"/>
  <c r="AE2265" i="5" s="1"/>
  <c r="Z2265" i="5"/>
  <c r="AB2265" i="5" s="1"/>
  <c r="Y2206" i="5"/>
  <c r="AA2206" i="5" s="1"/>
  <c r="AC2206" i="5" s="1"/>
  <c r="Z2206" i="5"/>
  <c r="AD2206" i="5" s="1"/>
  <c r="Z731" i="5"/>
  <c r="AB731" i="5" s="1"/>
  <c r="Y731" i="5"/>
  <c r="AA731" i="5" s="1"/>
  <c r="AE731" i="5" s="1"/>
  <c r="Z188" i="5"/>
  <c r="AD188" i="5" s="1"/>
  <c r="Y188" i="5"/>
  <c r="AA188" i="5" s="1"/>
  <c r="AC188" i="5" s="1"/>
  <c r="Z926" i="5"/>
  <c r="Y926" i="5"/>
  <c r="AA926" i="5" s="1"/>
  <c r="U1665" i="5"/>
  <c r="Y1901" i="5"/>
  <c r="AA1901" i="5" s="1"/>
  <c r="AC1901" i="5" s="1"/>
  <c r="Z1901" i="5"/>
  <c r="AD1901" i="5" s="1"/>
  <c r="U1645" i="5"/>
  <c r="Z2323" i="5"/>
  <c r="AB2323" i="5" s="1"/>
  <c r="Y2323" i="5"/>
  <c r="AA2323" i="5" s="1"/>
  <c r="AE2323" i="5" s="1"/>
  <c r="U631" i="5"/>
  <c r="U1387" i="5"/>
  <c r="Z770" i="5"/>
  <c r="AB770" i="5" s="1"/>
  <c r="Y770" i="5"/>
  <c r="AA770" i="5" s="1"/>
  <c r="AE770" i="5" s="1"/>
  <c r="U1167" i="5"/>
  <c r="Z34" i="5"/>
  <c r="AD34" i="5" s="1"/>
  <c r="Y34" i="5"/>
  <c r="AA34" i="5" s="1"/>
  <c r="AC34" i="5" s="1"/>
  <c r="Y2176" i="5"/>
  <c r="AA2176" i="5" s="1"/>
  <c r="AC2176" i="5" s="1"/>
  <c r="Z2176" i="5"/>
  <c r="AD2176" i="5" s="1"/>
  <c r="Z719" i="5"/>
  <c r="AD719" i="5" s="1"/>
  <c r="Y719" i="5"/>
  <c r="AA719" i="5" s="1"/>
  <c r="AC719" i="5" s="1"/>
  <c r="U1868" i="5"/>
  <c r="Y519" i="5"/>
  <c r="AA519" i="5" s="1"/>
  <c r="AE519" i="5" s="1"/>
  <c r="Z519" i="5"/>
  <c r="AB519" i="5" s="1"/>
  <c r="Y2177" i="5"/>
  <c r="AA2177" i="5" s="1"/>
  <c r="Z2177" i="5"/>
  <c r="U320" i="5"/>
  <c r="U1195" i="5"/>
  <c r="U1553" i="5"/>
  <c r="Y2035" i="5"/>
  <c r="AA2035" i="5" s="1"/>
  <c r="AE2035" i="5" s="1"/>
  <c r="Z2035" i="5"/>
  <c r="AB2035" i="5" s="1"/>
  <c r="U434" i="5"/>
  <c r="Y1244" i="5"/>
  <c r="AA1244" i="5" s="1"/>
  <c r="Z1244" i="5"/>
  <c r="Z51" i="5"/>
  <c r="AB51" i="5" s="1"/>
  <c r="Y51" i="5"/>
  <c r="AA51" i="5" s="1"/>
  <c r="AE51" i="5" s="1"/>
  <c r="Z2297" i="5"/>
  <c r="AD2297" i="5" s="1"/>
  <c r="Y2297" i="5"/>
  <c r="AA2297" i="5" s="1"/>
  <c r="AC2297" i="5" s="1"/>
  <c r="Y97" i="5"/>
  <c r="AA97" i="5" s="1"/>
  <c r="Z97" i="5"/>
  <c r="Y1688" i="5"/>
  <c r="AA1688" i="5" s="1"/>
  <c r="Z1688" i="5"/>
  <c r="Y941" i="5"/>
  <c r="AA941" i="5" s="1"/>
  <c r="AC941" i="5" s="1"/>
  <c r="Z941" i="5"/>
  <c r="AD941" i="5" s="1"/>
  <c r="Z2420" i="5"/>
  <c r="AD2420" i="5" s="1"/>
  <c r="Y2420" i="5"/>
  <c r="AA2420" i="5" s="1"/>
  <c r="AC2420" i="5" s="1"/>
  <c r="U1084" i="5"/>
  <c r="Z185" i="5"/>
  <c r="AD185" i="5" s="1"/>
  <c r="Y185" i="5"/>
  <c r="AA185" i="5" s="1"/>
  <c r="AC185" i="5" s="1"/>
  <c r="U1823" i="5"/>
  <c r="Z150" i="5"/>
  <c r="AD150" i="5" s="1"/>
  <c r="Y150" i="5"/>
  <c r="AA150" i="5" s="1"/>
  <c r="AC150" i="5" s="1"/>
  <c r="Y1038" i="5"/>
  <c r="AA1038" i="5" s="1"/>
  <c r="AC1038" i="5" s="1"/>
  <c r="Z1038" i="5"/>
  <c r="AD1038" i="5" s="1"/>
  <c r="Z1542" i="5"/>
  <c r="AD1542" i="5" s="1"/>
  <c r="Y1542" i="5"/>
  <c r="AA1542" i="5" s="1"/>
  <c r="AC1542" i="5" s="1"/>
  <c r="Z710" i="5"/>
  <c r="AB710" i="5" s="1"/>
  <c r="Y710" i="5"/>
  <c r="AA710" i="5" s="1"/>
  <c r="AE710" i="5" s="1"/>
  <c r="U762" i="5"/>
  <c r="U368" i="5"/>
  <c r="Y2306" i="5"/>
  <c r="AA2306" i="5" s="1"/>
  <c r="AE2306" i="5" s="1"/>
  <c r="Z2306" i="5"/>
  <c r="AB2306" i="5" s="1"/>
  <c r="Y766" i="5"/>
  <c r="AA766" i="5" s="1"/>
  <c r="AC766" i="5" s="1"/>
  <c r="Z766" i="5"/>
  <c r="AD766" i="5" s="1"/>
  <c r="Z1019" i="5"/>
  <c r="AD1019" i="5" s="1"/>
  <c r="Y1019" i="5"/>
  <c r="AA1019" i="5" s="1"/>
  <c r="AC1019" i="5" s="1"/>
  <c r="Y686" i="5"/>
  <c r="AA686" i="5" s="1"/>
  <c r="AC686" i="5" s="1"/>
  <c r="Z686" i="5"/>
  <c r="AD686" i="5" s="1"/>
  <c r="U109" i="5"/>
  <c r="Y1909" i="5"/>
  <c r="AA1909" i="5" s="1"/>
  <c r="Z1909" i="5"/>
  <c r="Y2219" i="5"/>
  <c r="AA2219" i="5" s="1"/>
  <c r="AC2219" i="5" s="1"/>
  <c r="Z2219" i="5"/>
  <c r="AD2219" i="5" s="1"/>
  <c r="U1475" i="5"/>
  <c r="Z861" i="5"/>
  <c r="Y861" i="5"/>
  <c r="AA861" i="5" s="1"/>
  <c r="Y2086" i="5"/>
  <c r="AA2086" i="5" s="1"/>
  <c r="AC2086" i="5" s="1"/>
  <c r="Z2086" i="5"/>
  <c r="AD2086" i="5" s="1"/>
  <c r="Y1638" i="5"/>
  <c r="AA1638" i="5" s="1"/>
  <c r="Z1638" i="5"/>
  <c r="Y1962" i="5"/>
  <c r="AA1962" i="5" s="1"/>
  <c r="AE1962" i="5" s="1"/>
  <c r="Z1962" i="5"/>
  <c r="AB1962" i="5" s="1"/>
  <c r="Z536" i="5"/>
  <c r="AB536" i="5" s="1"/>
  <c r="Y536" i="5"/>
  <c r="AA536" i="5" s="1"/>
  <c r="AE536" i="5" s="1"/>
  <c r="U1202" i="5"/>
  <c r="Y2102" i="5"/>
  <c r="AA2102" i="5" s="1"/>
  <c r="Z2102" i="5"/>
  <c r="Y184" i="5"/>
  <c r="AA184" i="5" s="1"/>
  <c r="Z184" i="5"/>
  <c r="U35" i="5"/>
  <c r="Z431" i="5"/>
  <c r="AD431" i="5" s="1"/>
  <c r="Y431" i="5"/>
  <c r="AA431" i="5" s="1"/>
  <c r="AC431" i="5" s="1"/>
  <c r="Z2384" i="5"/>
  <c r="Y2384" i="5"/>
  <c r="AA2384" i="5" s="1"/>
  <c r="U1176" i="5"/>
  <c r="Y456" i="5"/>
  <c r="AA456" i="5" s="1"/>
  <c r="AC456" i="5" s="1"/>
  <c r="Z456" i="5"/>
  <c r="AD456" i="5" s="1"/>
  <c r="Z2208" i="5"/>
  <c r="AB2208" i="5" s="1"/>
  <c r="Y2208" i="5"/>
  <c r="AA2208" i="5" s="1"/>
  <c r="AE2208" i="5" s="1"/>
  <c r="Y1603" i="5"/>
  <c r="AA1603" i="5" s="1"/>
  <c r="Z1603" i="5"/>
  <c r="Z755" i="5"/>
  <c r="AD755" i="5" s="1"/>
  <c r="Y755" i="5"/>
  <c r="AA755" i="5" s="1"/>
  <c r="AC755" i="5" s="1"/>
  <c r="Y1266" i="5"/>
  <c r="AA1266" i="5" s="1"/>
  <c r="AC1266" i="5" s="1"/>
  <c r="Z1266" i="5"/>
  <c r="AD1266" i="5" s="1"/>
  <c r="U290" i="5"/>
  <c r="Y177" i="5"/>
  <c r="AA177" i="5" s="1"/>
  <c r="AC177" i="5" s="1"/>
  <c r="Z177" i="5"/>
  <c r="AD177" i="5" s="1"/>
  <c r="U1809" i="5"/>
  <c r="Y2072" i="5"/>
  <c r="AA2072" i="5" s="1"/>
  <c r="AC2072" i="5" s="1"/>
  <c r="Z2072" i="5"/>
  <c r="AD2072" i="5" s="1"/>
  <c r="U830" i="5"/>
  <c r="U1331" i="5"/>
  <c r="U241" i="5"/>
  <c r="Y2023" i="5"/>
  <c r="AA2023" i="5" s="1"/>
  <c r="AC2023" i="5" s="1"/>
  <c r="Z2023" i="5"/>
  <c r="AD2023" i="5" s="1"/>
  <c r="U1508" i="5"/>
  <c r="T15" i="5"/>
  <c r="R15" i="5"/>
  <c r="Z767" i="5"/>
  <c r="AD767" i="5" s="1"/>
  <c r="Y767" i="5"/>
  <c r="AA767" i="5" s="1"/>
  <c r="AC767" i="5" s="1"/>
  <c r="Y2359" i="5"/>
  <c r="AA2359" i="5" s="1"/>
  <c r="AE2359" i="5" s="1"/>
  <c r="Z2359" i="5"/>
  <c r="AB2359" i="5" s="1"/>
  <c r="Y158" i="5"/>
  <c r="AA158" i="5" s="1"/>
  <c r="AC158" i="5" s="1"/>
  <c r="Z158" i="5"/>
  <c r="AD158" i="5" s="1"/>
  <c r="U161" i="5"/>
  <c r="Y796" i="5"/>
  <c r="AA796" i="5" s="1"/>
  <c r="AE796" i="5" s="1"/>
  <c r="Z796" i="5"/>
  <c r="AB796" i="5" s="1"/>
  <c r="Y1120" i="5"/>
  <c r="AA1120" i="5" s="1"/>
  <c r="Z1120" i="5"/>
  <c r="Y1067" i="5"/>
  <c r="AA1067" i="5" s="1"/>
  <c r="AE1067" i="5" s="1"/>
  <c r="U57" i="5"/>
  <c r="Y1453" i="5"/>
  <c r="AA1453" i="5" s="1"/>
  <c r="Z1453" i="5"/>
  <c r="Y1478" i="5"/>
  <c r="AA1478" i="5" s="1"/>
  <c r="Z1478" i="5"/>
  <c r="U854" i="5"/>
  <c r="Y1698" i="5"/>
  <c r="AA1698" i="5" s="1"/>
  <c r="AE1698" i="5" s="1"/>
  <c r="Z1698" i="5"/>
  <c r="AB1698" i="5" s="1"/>
  <c r="Y2260" i="5"/>
  <c r="AA2260" i="5" s="1"/>
  <c r="Z2260" i="5"/>
  <c r="Z785" i="5"/>
  <c r="Y785" i="5"/>
  <c r="AA785" i="5" s="1"/>
  <c r="Y606" i="5"/>
  <c r="AA606" i="5" s="1"/>
  <c r="AC606" i="5" s="1"/>
  <c r="Z606" i="5"/>
  <c r="AD606" i="5" s="1"/>
  <c r="Y2010" i="5"/>
  <c r="AA2010" i="5" s="1"/>
  <c r="AC2010" i="5" s="1"/>
  <c r="Z2010" i="5"/>
  <c r="AD2010" i="5" s="1"/>
  <c r="U134" i="5"/>
  <c r="Z1196" i="5"/>
  <c r="AD1196" i="5" s="1"/>
  <c r="Y1196" i="5"/>
  <c r="AA1196" i="5" s="1"/>
  <c r="AC1196" i="5" s="1"/>
  <c r="U334" i="5"/>
  <c r="U910" i="5"/>
  <c r="U84" i="5"/>
  <c r="Z81" i="5"/>
  <c r="Y81" i="5"/>
  <c r="AA81" i="5" s="1"/>
  <c r="Z37" i="5"/>
  <c r="Y37" i="5"/>
  <c r="AA37" i="5" s="1"/>
  <c r="Y1945" i="5"/>
  <c r="AA1945" i="5" s="1"/>
  <c r="AC1945" i="5" s="1"/>
  <c r="Z1945" i="5"/>
  <c r="AD1945" i="5" s="1"/>
  <c r="Y2377" i="5"/>
  <c r="AA2377" i="5" s="1"/>
  <c r="Z2377" i="5"/>
  <c r="Y1736" i="5"/>
  <c r="AA1736" i="5" s="1"/>
  <c r="AC1736" i="5" s="1"/>
  <c r="Z1736" i="5"/>
  <c r="AD1736" i="5" s="1"/>
  <c r="U1685" i="5"/>
  <c r="U1009" i="5"/>
  <c r="Y807" i="5"/>
  <c r="AA807" i="5" s="1"/>
  <c r="AC807" i="5" s="1"/>
  <c r="Z807" i="5"/>
  <c r="AB807" i="5" s="1"/>
  <c r="Z1782" i="5"/>
  <c r="Y1782" i="5"/>
  <c r="AA1782" i="5" s="1"/>
  <c r="U1022" i="5"/>
  <c r="U960" i="5"/>
  <c r="U71" i="5"/>
  <c r="U1382" i="5"/>
  <c r="V2381" i="5"/>
  <c r="X2381" i="5" s="1"/>
  <c r="Y116" i="5"/>
  <c r="AA116" i="5" s="1"/>
  <c r="Z116" i="5"/>
  <c r="V2400" i="5"/>
  <c r="X2400" i="5" s="1"/>
  <c r="Y667" i="5"/>
  <c r="AA667" i="5" s="1"/>
  <c r="AC667" i="5" s="1"/>
  <c r="Z667" i="5"/>
  <c r="AD667" i="5" s="1"/>
  <c r="U896" i="5"/>
  <c r="Z1932" i="5"/>
  <c r="AD1932" i="5" s="1"/>
  <c r="Y1932" i="5"/>
  <c r="AA1932" i="5" s="1"/>
  <c r="AC1932" i="5" s="1"/>
  <c r="U977" i="5"/>
  <c r="U1011" i="5"/>
  <c r="U751" i="5"/>
  <c r="Y1687" i="5"/>
  <c r="AA1687" i="5" s="1"/>
  <c r="Z1687" i="5"/>
  <c r="Z849" i="5"/>
  <c r="Y849" i="5"/>
  <c r="AA849" i="5" s="1"/>
  <c r="Y1486" i="5"/>
  <c r="AA1486" i="5" s="1"/>
  <c r="Z1486" i="5"/>
  <c r="Y2062" i="5"/>
  <c r="AA2062" i="5" s="1"/>
  <c r="AE2062" i="5" s="1"/>
  <c r="Z2062" i="5"/>
  <c r="AB2062" i="5" s="1"/>
  <c r="V408" i="5"/>
  <c r="X408" i="5" s="1"/>
  <c r="U1263" i="5"/>
  <c r="U459" i="5"/>
  <c r="Y783" i="5"/>
  <c r="AA783" i="5" s="1"/>
  <c r="AC783" i="5" s="1"/>
  <c r="Z783" i="5"/>
  <c r="AD783" i="5" s="1"/>
  <c r="V1953" i="5"/>
  <c r="X1953" i="5" s="1"/>
  <c r="Z712" i="5"/>
  <c r="Y712" i="5"/>
  <c r="AA712" i="5" s="1"/>
  <c r="U1648" i="5"/>
  <c r="V245" i="5"/>
  <c r="X245" i="5" s="1"/>
  <c r="U965" i="5"/>
  <c r="Y1565" i="5"/>
  <c r="AA1565" i="5" s="1"/>
  <c r="AE1565" i="5" s="1"/>
  <c r="Z1565" i="5"/>
  <c r="AB1565" i="5" s="1"/>
  <c r="U708" i="5"/>
  <c r="Y271" i="5"/>
  <c r="AA271" i="5" s="1"/>
  <c r="AC271" i="5" s="1"/>
  <c r="Z271" i="5"/>
  <c r="AD271" i="5" s="1"/>
  <c r="Y2398" i="5"/>
  <c r="AA2398" i="5" s="1"/>
  <c r="AE2398" i="5" s="1"/>
  <c r="Z2398" i="5"/>
  <c r="AB2398" i="5" s="1"/>
  <c r="Y1639" i="5"/>
  <c r="AA1639" i="5" s="1"/>
  <c r="AE1639" i="5" s="1"/>
  <c r="Z1639" i="5"/>
  <c r="AB1639" i="5" s="1"/>
  <c r="Y1456" i="5"/>
  <c r="AA1456" i="5" s="1"/>
  <c r="AE1456" i="5" s="1"/>
  <c r="Z1456" i="5"/>
  <c r="AB1456" i="5" s="1"/>
  <c r="Y590" i="5"/>
  <c r="AA590" i="5" s="1"/>
  <c r="AC590" i="5" s="1"/>
  <c r="Z590" i="5"/>
  <c r="AD590" i="5" s="1"/>
  <c r="Y591" i="5"/>
  <c r="AA591" i="5" s="1"/>
  <c r="Z591" i="5"/>
  <c r="U1779" i="5"/>
  <c r="U1133" i="5"/>
  <c r="V1925" i="5"/>
  <c r="X1925" i="5" s="1"/>
  <c r="Y673" i="5"/>
  <c r="AA673" i="5" s="1"/>
  <c r="Z673" i="5"/>
  <c r="U843" i="5"/>
  <c r="U1322" i="5"/>
  <c r="Y952" i="5"/>
  <c r="AA952" i="5" s="1"/>
  <c r="AC952" i="5" s="1"/>
  <c r="Z952" i="5"/>
  <c r="AD952" i="5" s="1"/>
  <c r="U1100" i="5"/>
  <c r="Y1892" i="5"/>
  <c r="AA1892" i="5" s="1"/>
  <c r="AE1892" i="5" s="1"/>
  <c r="Z1892" i="5"/>
  <c r="AB1892" i="5" s="1"/>
  <c r="V2292" i="5"/>
  <c r="X2292" i="5" s="1"/>
  <c r="U1843" i="5"/>
  <c r="Z2276" i="5"/>
  <c r="AD2276" i="5" s="1"/>
  <c r="Y2276" i="5"/>
  <c r="AA2276" i="5" s="1"/>
  <c r="AC2276" i="5" s="1"/>
  <c r="U1590" i="5"/>
  <c r="U1479" i="5"/>
  <c r="Y1929" i="5"/>
  <c r="AA1929" i="5" s="1"/>
  <c r="Z1929" i="5"/>
  <c r="U1156" i="5"/>
  <c r="U419" i="5"/>
  <c r="U840" i="5"/>
  <c r="Y1957" i="5"/>
  <c r="AA1957" i="5" s="1"/>
  <c r="Z1957" i="5"/>
  <c r="Z2389" i="5"/>
  <c r="Y2389" i="5"/>
  <c r="AA2389" i="5" s="1"/>
  <c r="Y1002" i="5"/>
  <c r="AA1002" i="5" s="1"/>
  <c r="AC1002" i="5" s="1"/>
  <c r="Z1002" i="5"/>
  <c r="AD1002" i="5" s="1"/>
  <c r="U877" i="5"/>
  <c r="V848" i="5"/>
  <c r="X848" i="5" s="1"/>
  <c r="Y460" i="5"/>
  <c r="AA460" i="5" s="1"/>
  <c r="AE460" i="5" s="1"/>
  <c r="Z460" i="5"/>
  <c r="AB460" i="5" s="1"/>
  <c r="Y1864" i="5"/>
  <c r="AA1864" i="5" s="1"/>
  <c r="AC1864" i="5" s="1"/>
  <c r="Z1864" i="5"/>
  <c r="AD1864" i="5" s="1"/>
  <c r="U1016" i="5"/>
  <c r="U477" i="5"/>
  <c r="Y1971" i="5"/>
  <c r="AA1971" i="5" s="1"/>
  <c r="AC1971" i="5" s="1"/>
  <c r="Z1971" i="5"/>
  <c r="AD1971" i="5" s="1"/>
  <c r="Z2324" i="5"/>
  <c r="AD2324" i="5" s="1"/>
  <c r="Y2324" i="5"/>
  <c r="AA2324" i="5" s="1"/>
  <c r="AC2324" i="5" s="1"/>
  <c r="Y317" i="5"/>
  <c r="AA317" i="5" s="1"/>
  <c r="AC317" i="5" s="1"/>
  <c r="Z317" i="5"/>
  <c r="AD317" i="5" s="1"/>
  <c r="Y361" i="5"/>
  <c r="AA361" i="5" s="1"/>
  <c r="Z361" i="5"/>
  <c r="U1556" i="5"/>
  <c r="U1500" i="5"/>
  <c r="V1041" i="5"/>
  <c r="X1041" i="5" s="1"/>
  <c r="U738" i="5"/>
  <c r="U1818" i="5"/>
  <c r="V212" i="5"/>
  <c r="X212" i="5" s="1"/>
  <c r="U943" i="5"/>
  <c r="U726" i="5"/>
  <c r="V2121" i="5"/>
  <c r="X2121" i="5" s="1"/>
  <c r="Y1943" i="5"/>
  <c r="AA1943" i="5" s="1"/>
  <c r="AC1943" i="5" s="1"/>
  <c r="Z1943" i="5"/>
  <c r="AD1943" i="5" s="1"/>
  <c r="Z72" i="5"/>
  <c r="Y72" i="5"/>
  <c r="AA72" i="5" s="1"/>
  <c r="U1310" i="5"/>
  <c r="Y1711" i="5"/>
  <c r="AA1711" i="5" s="1"/>
  <c r="AE1711" i="5" s="1"/>
  <c r="Z1711" i="5"/>
  <c r="AB1711" i="5" s="1"/>
  <c r="U902" i="5"/>
  <c r="V1140" i="5"/>
  <c r="X1140" i="5" s="1"/>
  <c r="Y1410" i="5"/>
  <c r="AA1410" i="5" s="1"/>
  <c r="Z1410" i="5"/>
  <c r="U1501" i="5"/>
  <c r="Y2077" i="5"/>
  <c r="AA2077" i="5" s="1"/>
  <c r="AE2077" i="5" s="1"/>
  <c r="Z2077" i="5"/>
  <c r="AB2077" i="5" s="1"/>
  <c r="Z1562" i="5"/>
  <c r="AD1562" i="5" s="1"/>
  <c r="Y1562" i="5"/>
  <c r="AA1562" i="5" s="1"/>
  <c r="AC1562" i="5" s="1"/>
  <c r="Y1676" i="5"/>
  <c r="AA1676" i="5" s="1"/>
  <c r="AC1676" i="5" s="1"/>
  <c r="Z1676" i="5"/>
  <c r="AD1676" i="5" s="1"/>
  <c r="U882" i="5"/>
  <c r="Y1627" i="5"/>
  <c r="AA1627" i="5" s="1"/>
  <c r="AE1627" i="5" s="1"/>
  <c r="Z1627" i="5"/>
  <c r="AB1627" i="5" s="1"/>
  <c r="U1137" i="5"/>
  <c r="Y850" i="5"/>
  <c r="AA850" i="5" s="1"/>
  <c r="AE850" i="5" s="1"/>
  <c r="Z850" i="5"/>
  <c r="AB850" i="5" s="1"/>
  <c r="Y1174" i="5"/>
  <c r="AA1174" i="5" s="1"/>
  <c r="Z1174" i="5"/>
  <c r="U1121" i="5"/>
  <c r="V1913" i="5"/>
  <c r="X1913" i="5" s="1"/>
  <c r="V2417" i="5"/>
  <c r="X2417" i="5" s="1"/>
  <c r="V157" i="5"/>
  <c r="X157" i="5" s="1"/>
  <c r="U1507" i="5"/>
  <c r="Z1020" i="5"/>
  <c r="Y1020" i="5"/>
  <c r="AA1020" i="5" s="1"/>
  <c r="U839" i="5"/>
  <c r="Y552" i="5"/>
  <c r="AA552" i="5" s="1"/>
  <c r="Z552" i="5"/>
  <c r="V2097" i="5"/>
  <c r="X2097" i="5" s="1"/>
  <c r="Y856" i="5"/>
  <c r="AA856" i="5" s="1"/>
  <c r="Z856" i="5"/>
  <c r="Y1180" i="5"/>
  <c r="AA1180" i="5" s="1"/>
  <c r="Z1180" i="5"/>
  <c r="U1109" i="5"/>
  <c r="Z30" i="5"/>
  <c r="AD30" i="5" s="1"/>
  <c r="Y30" i="5"/>
  <c r="AA30" i="5" s="1"/>
  <c r="AC30" i="5" s="1"/>
  <c r="Y27" i="5"/>
  <c r="AA27" i="5" s="1"/>
  <c r="AC27" i="5" s="1"/>
  <c r="Z27" i="5"/>
  <c r="AD27" i="5" s="1"/>
  <c r="Y595" i="5"/>
  <c r="AA595" i="5" s="1"/>
  <c r="AC595" i="5" s="1"/>
  <c r="Z595" i="5"/>
  <c r="AD595" i="5" s="1"/>
  <c r="Y655" i="5"/>
  <c r="AA655" i="5" s="1"/>
  <c r="AE655" i="5" s="1"/>
  <c r="Z655" i="5"/>
  <c r="AB655" i="5" s="1"/>
  <c r="U1293" i="5"/>
  <c r="Y2195" i="5"/>
  <c r="AA2195" i="5" s="1"/>
  <c r="AC2195" i="5" s="1"/>
  <c r="Z2195" i="5"/>
  <c r="AD2195" i="5" s="1"/>
  <c r="U142" i="5"/>
  <c r="V556" i="5"/>
  <c r="X556" i="5" s="1"/>
  <c r="U627" i="5"/>
  <c r="U1815" i="5"/>
  <c r="Y2139" i="5"/>
  <c r="AA2139" i="5" s="1"/>
  <c r="AC2139" i="5" s="1"/>
  <c r="Z2139" i="5"/>
  <c r="AD2139" i="5" s="1"/>
  <c r="Y17" i="5"/>
  <c r="AA17" i="5" s="1"/>
  <c r="AE17" i="5" s="1"/>
  <c r="Z17" i="5"/>
  <c r="AB17" i="5" s="1"/>
  <c r="Y413" i="5"/>
  <c r="AA413" i="5" s="1"/>
  <c r="AE413" i="5" s="1"/>
  <c r="Z413" i="5"/>
  <c r="AB413" i="5" s="1"/>
  <c r="U1347" i="5"/>
  <c r="Y1375" i="5"/>
  <c r="AA1375" i="5" s="1"/>
  <c r="Z1375" i="5"/>
  <c r="Z2022" i="5"/>
  <c r="AB2022" i="5" s="1"/>
  <c r="Y2022" i="5"/>
  <c r="AA2022" i="5" s="1"/>
  <c r="AE2022" i="5" s="1"/>
  <c r="Z2418" i="5"/>
  <c r="AB2418" i="5" s="1"/>
  <c r="Y2418" i="5"/>
  <c r="AA2418" i="5" s="1"/>
  <c r="AE2418" i="5" s="1"/>
  <c r="Y601" i="5"/>
  <c r="AA601" i="5" s="1"/>
  <c r="AC601" i="5" s="1"/>
  <c r="Z601" i="5"/>
  <c r="AD601" i="5" s="1"/>
  <c r="U1460" i="5"/>
  <c r="Y2078" i="5"/>
  <c r="AA2078" i="5" s="1"/>
  <c r="AC2078" i="5" s="1"/>
  <c r="Z2078" i="5"/>
  <c r="AD2078" i="5" s="1"/>
  <c r="U127" i="5"/>
  <c r="Y1105" i="5"/>
  <c r="AA1105" i="5" s="1"/>
  <c r="AC1105" i="5" s="1"/>
  <c r="Z1105" i="5"/>
  <c r="AD1105" i="5" s="1"/>
  <c r="Y453" i="5"/>
  <c r="AA453" i="5" s="1"/>
  <c r="AC453" i="5" s="1"/>
  <c r="Z453" i="5"/>
  <c r="AD453" i="5" s="1"/>
  <c r="Y1408" i="5"/>
  <c r="AA1408" i="5" s="1"/>
  <c r="AC1408" i="5" s="1"/>
  <c r="Z1408" i="5"/>
  <c r="AD1408" i="5" s="1"/>
  <c r="Y1370" i="5"/>
  <c r="AA1370" i="5" s="1"/>
  <c r="Z1370" i="5"/>
  <c r="Y2370" i="5"/>
  <c r="AA2370" i="5" s="1"/>
  <c r="AC2370" i="5" s="1"/>
  <c r="Z2370" i="5"/>
  <c r="AD2370" i="5" s="1"/>
  <c r="U345" i="5"/>
  <c r="V481" i="5"/>
  <c r="X481" i="5" s="1"/>
  <c r="Y1885" i="5"/>
  <c r="AA1885" i="5" s="1"/>
  <c r="AC1885" i="5" s="1"/>
  <c r="Z1885" i="5"/>
  <c r="AD1885" i="5" s="1"/>
  <c r="Y2317" i="5"/>
  <c r="AA2317" i="5" s="1"/>
  <c r="AE2317" i="5" s="1"/>
  <c r="Z2317" i="5"/>
  <c r="AB2317" i="5" s="1"/>
  <c r="V913" i="5"/>
  <c r="X913" i="5" s="1"/>
  <c r="U818" i="5"/>
  <c r="U1125" i="5"/>
  <c r="U496" i="5"/>
  <c r="Y1900" i="5"/>
  <c r="AA1900" i="5" s="1"/>
  <c r="AE1900" i="5" s="1"/>
  <c r="Z1900" i="5"/>
  <c r="AB1900" i="5" s="1"/>
  <c r="V749" i="5"/>
  <c r="X749" i="5" s="1"/>
  <c r="Z786" i="5"/>
  <c r="AD786" i="5" s="1"/>
  <c r="Y786" i="5"/>
  <c r="AA786" i="5" s="1"/>
  <c r="AC786" i="5" s="1"/>
  <c r="Y2202" i="5"/>
  <c r="AA2202" i="5" s="1"/>
  <c r="Z2202" i="5"/>
  <c r="U1052" i="5"/>
  <c r="Y2115" i="5"/>
  <c r="AA2115" i="5" s="1"/>
  <c r="AC2115" i="5" s="1"/>
  <c r="Z2115" i="5"/>
  <c r="AD2115" i="5" s="1"/>
  <c r="U874" i="5"/>
  <c r="U461" i="5"/>
  <c r="Z1919" i="5"/>
  <c r="Y1919" i="5"/>
  <c r="AA1919" i="5" s="1"/>
  <c r="Y48" i="5"/>
  <c r="AA48" i="5" s="1"/>
  <c r="Z48" i="5"/>
  <c r="Y1304" i="5"/>
  <c r="AA1304" i="5" s="1"/>
  <c r="Z1304" i="5"/>
  <c r="Y2366" i="5"/>
  <c r="AA2366" i="5" s="1"/>
  <c r="AC2366" i="5" s="1"/>
  <c r="Z2366" i="5"/>
  <c r="AD2366" i="5" s="1"/>
  <c r="Y505" i="5"/>
  <c r="AA505" i="5" s="1"/>
  <c r="AC505" i="5" s="1"/>
  <c r="Z505" i="5"/>
  <c r="AD505" i="5" s="1"/>
  <c r="Z2341" i="5"/>
  <c r="Y2341" i="5"/>
  <c r="AA2341" i="5" s="1"/>
  <c r="U1188" i="5"/>
  <c r="Z1081" i="5"/>
  <c r="Y1081" i="5"/>
  <c r="AA1081" i="5" s="1"/>
  <c r="U1693" i="5"/>
  <c r="U268" i="5"/>
  <c r="Y140" i="5"/>
  <c r="AA140" i="5" s="1"/>
  <c r="Z140" i="5"/>
  <c r="U878" i="5"/>
  <c r="V429" i="5"/>
  <c r="X429" i="5" s="1"/>
  <c r="Y718" i="5"/>
  <c r="AA718" i="5" s="1"/>
  <c r="AC718" i="5" s="1"/>
  <c r="Z718" i="5"/>
  <c r="AD718" i="5" s="1"/>
  <c r="Y1150" i="5"/>
  <c r="AA1150" i="5" s="1"/>
  <c r="AE1150" i="5" s="1"/>
  <c r="Z1150" i="5"/>
  <c r="AB1150" i="5" s="1"/>
  <c r="U338" i="5"/>
  <c r="V1164" i="5"/>
  <c r="X1164" i="5" s="1"/>
  <c r="Y1918" i="5"/>
  <c r="AA1918" i="5" s="1"/>
  <c r="Z1918" i="5"/>
  <c r="Y736" i="5"/>
  <c r="AA736" i="5" s="1"/>
  <c r="AE736" i="5" s="1"/>
  <c r="Z736" i="5"/>
  <c r="AB736" i="5" s="1"/>
  <c r="Z295" i="5"/>
  <c r="AD295" i="5" s="1"/>
  <c r="Y295" i="5"/>
  <c r="AA295" i="5" s="1"/>
  <c r="AC295" i="5" s="1"/>
  <c r="U1154" i="5"/>
  <c r="U1313" i="5"/>
  <c r="Y1338" i="5"/>
  <c r="AA1338" i="5" s="1"/>
  <c r="AC1338" i="5" s="1"/>
  <c r="Z1338" i="5"/>
  <c r="AD1338" i="5" s="1"/>
  <c r="Z1598" i="5"/>
  <c r="AD1598" i="5" s="1"/>
  <c r="Y1598" i="5"/>
  <c r="AA1598" i="5" s="1"/>
  <c r="AC1598" i="5" s="1"/>
  <c r="T10" i="5"/>
  <c r="R10" i="5"/>
  <c r="U10" i="5" s="1"/>
  <c r="V10" i="5" s="1"/>
  <c r="X10" i="5" s="1"/>
  <c r="Z659" i="5"/>
  <c r="AB659" i="5" s="1"/>
  <c r="Y659" i="5"/>
  <c r="AA659" i="5" s="1"/>
  <c r="AE659" i="5" s="1"/>
  <c r="Y2120" i="5"/>
  <c r="AA2120" i="5" s="1"/>
  <c r="AC2120" i="5" s="1"/>
  <c r="Z2120" i="5"/>
  <c r="AD2120" i="5" s="1"/>
  <c r="U92" i="5"/>
  <c r="U1748" i="5"/>
  <c r="Y1555" i="5"/>
  <c r="AA1555" i="5" s="1"/>
  <c r="AE1555" i="5" s="1"/>
  <c r="Z1555" i="5"/>
  <c r="AB1555" i="5" s="1"/>
  <c r="U1655" i="5"/>
  <c r="V1917" i="5"/>
  <c r="X1917" i="5" s="1"/>
  <c r="U794" i="5"/>
  <c r="Z1203" i="5"/>
  <c r="AD1203" i="5" s="1"/>
  <c r="Y1203" i="5"/>
  <c r="AA1203" i="5" s="1"/>
  <c r="AC1203" i="5" s="1"/>
  <c r="Y489" i="5"/>
  <c r="AA489" i="5" s="1"/>
  <c r="Z489" i="5"/>
  <c r="V1326" i="5"/>
  <c r="X1326" i="5" s="1"/>
  <c r="Y2029" i="5"/>
  <c r="AA2029" i="5" s="1"/>
  <c r="AE2029" i="5" s="1"/>
  <c r="Z2029" i="5"/>
  <c r="AB2029" i="5" s="1"/>
  <c r="Y2421" i="5"/>
  <c r="AA2421" i="5" s="1"/>
  <c r="AC2421" i="5" s="1"/>
  <c r="Z2421" i="5"/>
  <c r="AD2421" i="5" s="1"/>
  <c r="U733" i="5"/>
  <c r="V497" i="5"/>
  <c r="X497" i="5" s="1"/>
  <c r="V921" i="5"/>
  <c r="X921" i="5" s="1"/>
  <c r="U685" i="5"/>
  <c r="U1621" i="5"/>
  <c r="V1029" i="5"/>
  <c r="X1029" i="5" s="1"/>
  <c r="U1221" i="5"/>
  <c r="Y1906" i="5"/>
  <c r="AA1906" i="5" s="1"/>
  <c r="AE1906" i="5" s="1"/>
  <c r="Z1906" i="5"/>
  <c r="AB1906" i="5" s="1"/>
  <c r="U573" i="5"/>
  <c r="V1653" i="5"/>
  <c r="X1653" i="5" s="1"/>
  <c r="V2085" i="5"/>
  <c r="X2085" i="5" s="1"/>
  <c r="U862" i="5"/>
  <c r="V467" i="5"/>
  <c r="X467" i="5" s="1"/>
  <c r="V1115" i="5"/>
  <c r="X1115" i="5" s="1"/>
  <c r="U19" i="5"/>
  <c r="Y1876" i="5"/>
  <c r="AA1876" i="5" s="1"/>
  <c r="Z1876" i="5"/>
  <c r="Y1894" i="5"/>
  <c r="AA1894" i="5" s="1"/>
  <c r="Z1894" i="5"/>
  <c r="U1874" i="5"/>
  <c r="Y852" i="5"/>
  <c r="AA852" i="5" s="1"/>
  <c r="AC852" i="5" s="1"/>
  <c r="Z852" i="5"/>
  <c r="AD852" i="5" s="1"/>
  <c r="Y1933" i="5"/>
  <c r="AA1933" i="5" s="1"/>
  <c r="AC1933" i="5" s="1"/>
  <c r="Z1933" i="5"/>
  <c r="AD1933" i="5" s="1"/>
  <c r="Y2365" i="5"/>
  <c r="AA2365" i="5" s="1"/>
  <c r="Z2365" i="5"/>
  <c r="V2333" i="5"/>
  <c r="X2333" i="5" s="1"/>
  <c r="V775" i="5"/>
  <c r="X775" i="5" s="1"/>
  <c r="U989" i="5"/>
  <c r="Y2207" i="5"/>
  <c r="AA2207" i="5" s="1"/>
  <c r="Z2207" i="5"/>
  <c r="Y204" i="5"/>
  <c r="AA204" i="5" s="1"/>
  <c r="Z204" i="5"/>
  <c r="Y1788" i="5"/>
  <c r="AA1788" i="5" s="1"/>
  <c r="AC1788" i="5" s="1"/>
  <c r="Z1788" i="5"/>
  <c r="AD1788" i="5" s="1"/>
  <c r="Y1604" i="5"/>
  <c r="AA1604" i="5" s="1"/>
  <c r="Z1604" i="5"/>
  <c r="U1200" i="5"/>
  <c r="U1596" i="5"/>
  <c r="Z2028" i="5"/>
  <c r="Y2028" i="5"/>
  <c r="AA2028" i="5" s="1"/>
  <c r="Y152" i="5"/>
  <c r="AA152" i="5" s="1"/>
  <c r="Z152" i="5"/>
  <c r="U890" i="5"/>
  <c r="U1790" i="5"/>
  <c r="U1865" i="5"/>
  <c r="U1015" i="5"/>
  <c r="V1368" i="5"/>
  <c r="X1368" i="5" s="1"/>
  <c r="U1538" i="5"/>
  <c r="Y2291" i="5"/>
  <c r="AA2291" i="5" s="1"/>
  <c r="Z2291" i="5"/>
  <c r="U1822" i="5"/>
  <c r="Z1527" i="5"/>
  <c r="AD1527" i="5" s="1"/>
  <c r="Y1527" i="5"/>
  <c r="AA1527" i="5" s="1"/>
  <c r="AC1527" i="5" s="1"/>
  <c r="U1584" i="5"/>
  <c r="Z2016" i="5"/>
  <c r="AD2016" i="5" s="1"/>
  <c r="Y2016" i="5"/>
  <c r="AA2016" i="5" s="1"/>
  <c r="AC2016" i="5" s="1"/>
  <c r="Y2156" i="5"/>
  <c r="AA2156" i="5" s="1"/>
  <c r="AE2156" i="5" s="1"/>
  <c r="Z2156" i="5"/>
  <c r="AB2156" i="5" s="1"/>
  <c r="U1312" i="5"/>
  <c r="U1308" i="5"/>
  <c r="U1143" i="5"/>
  <c r="U1680" i="5"/>
  <c r="U398" i="5"/>
  <c r="Y2443" i="5"/>
  <c r="AA2443" i="5" s="1"/>
  <c r="Z2443" i="5"/>
  <c r="AD2443" i="5" s="1"/>
  <c r="V339" i="5"/>
  <c r="X339" i="5" s="1"/>
  <c r="Z2275" i="5"/>
  <c r="AB2275" i="5" s="1"/>
  <c r="Y2275" i="5"/>
  <c r="AA2275" i="5" s="1"/>
  <c r="AE2275" i="5" s="1"/>
  <c r="U1070" i="5"/>
  <c r="V1889" i="5"/>
  <c r="X1889" i="5" s="1"/>
  <c r="Y1605" i="5"/>
  <c r="AA1605" i="5" s="1"/>
  <c r="AC1605" i="5" s="1"/>
  <c r="Z1605" i="5"/>
  <c r="AD1605" i="5" s="1"/>
  <c r="U41" i="5"/>
  <c r="U1493" i="5"/>
  <c r="V139" i="5"/>
  <c r="X139" i="5" s="1"/>
  <c r="V855" i="5"/>
  <c r="X855" i="5" s="1"/>
  <c r="Z2040" i="5"/>
  <c r="AB2040" i="5" s="1"/>
  <c r="Y2040" i="5"/>
  <c r="AA2040" i="5" s="1"/>
  <c r="AE2040" i="5" s="1"/>
  <c r="U534" i="5"/>
  <c r="U1647" i="5"/>
  <c r="U1159" i="5"/>
  <c r="V1386" i="5"/>
  <c r="X1386" i="5" s="1"/>
  <c r="U1765" i="5"/>
  <c r="V644" i="5"/>
  <c r="X644" i="5" s="1"/>
  <c r="Z538" i="5"/>
  <c r="AB538" i="5" s="1"/>
  <c r="Y538" i="5"/>
  <c r="AA538" i="5" s="1"/>
  <c r="AE538" i="5" s="1"/>
  <c r="V2266" i="5"/>
  <c r="X2266" i="5" s="1"/>
  <c r="U414" i="5"/>
  <c r="U1058" i="5"/>
  <c r="U1850" i="5"/>
  <c r="U609" i="5"/>
  <c r="Z898" i="5"/>
  <c r="AB898" i="5" s="1"/>
  <c r="Y898" i="5"/>
  <c r="AA898" i="5" s="1"/>
  <c r="AE898" i="5" s="1"/>
  <c r="V503" i="5"/>
  <c r="X503" i="5" s="1"/>
  <c r="U1311" i="5"/>
  <c r="U1323" i="5"/>
  <c r="U1178" i="5"/>
  <c r="Y1567" i="5"/>
  <c r="AA1567" i="5" s="1"/>
  <c r="Z1567" i="5"/>
  <c r="Y2378" i="5"/>
  <c r="AA2378" i="5" s="1"/>
  <c r="AC2378" i="5" s="1"/>
  <c r="Z2378" i="5"/>
  <c r="AD2378" i="5" s="1"/>
  <c r="Y146" i="5"/>
  <c r="AA146" i="5" s="1"/>
  <c r="AC146" i="5" s="1"/>
  <c r="Z146" i="5"/>
  <c r="AD146" i="5" s="1"/>
  <c r="Z1910" i="5"/>
  <c r="Y1910" i="5"/>
  <c r="AA1910" i="5" s="1"/>
  <c r="U367" i="5"/>
  <c r="R13" i="5"/>
  <c r="T13" i="5"/>
  <c r="Z1431" i="5"/>
  <c r="AD1431" i="5" s="1"/>
  <c r="Y1431" i="5"/>
  <c r="AA1431" i="5" s="1"/>
  <c r="AC1431" i="5" s="1"/>
  <c r="V435" i="5"/>
  <c r="X435" i="5" s="1"/>
  <c r="Y1731" i="5"/>
  <c r="AA1731" i="5" s="1"/>
  <c r="AE1731" i="5" s="1"/>
  <c r="Z1731" i="5"/>
  <c r="AB1731" i="5" s="1"/>
  <c r="Z1282" i="5"/>
  <c r="Y1282" i="5"/>
  <c r="AA1282" i="5" s="1"/>
  <c r="Y59" i="5"/>
  <c r="AA59" i="5" s="1"/>
  <c r="AC59" i="5" s="1"/>
  <c r="Z59" i="5"/>
  <c r="AD59" i="5" s="1"/>
  <c r="U1673" i="5"/>
  <c r="Y1840" i="5"/>
  <c r="AA1840" i="5" s="1"/>
  <c r="Z1840" i="5"/>
  <c r="U1209" i="5"/>
  <c r="U1625" i="5"/>
  <c r="V993" i="5"/>
  <c r="X993" i="5" s="1"/>
  <c r="Y1740" i="5"/>
  <c r="AA1740" i="5" s="1"/>
  <c r="AC1740" i="5" s="1"/>
  <c r="Z1740" i="5"/>
  <c r="AD1740" i="5" s="1"/>
  <c r="Z2172" i="5"/>
  <c r="Y2172" i="5"/>
  <c r="AA2172" i="5" s="1"/>
  <c r="U296" i="5"/>
  <c r="U1034" i="5"/>
  <c r="Z1934" i="5"/>
  <c r="AD1934" i="5" s="1"/>
  <c r="Y1934" i="5"/>
  <c r="AA1934" i="5" s="1"/>
  <c r="AC1934" i="5" s="1"/>
  <c r="U603" i="5"/>
  <c r="U551" i="5"/>
  <c r="U1286" i="5"/>
  <c r="Z2216" i="5"/>
  <c r="Y2216" i="5"/>
  <c r="AA2216" i="5" s="1"/>
  <c r="Y2437" i="5"/>
  <c r="AA2437" i="5" s="1"/>
  <c r="AE2437" i="5" s="1"/>
  <c r="Z2437" i="5"/>
  <c r="AB2437" i="5" s="1"/>
  <c r="U845" i="5"/>
  <c r="V648" i="5"/>
  <c r="X648" i="5" s="1"/>
  <c r="U1836" i="5"/>
  <c r="U1076" i="5"/>
  <c r="Y1141" i="5"/>
  <c r="AA1141" i="5" s="1"/>
  <c r="Z1141" i="5"/>
  <c r="V1061" i="5"/>
  <c r="X1061" i="5" s="1"/>
  <c r="Z542" i="5"/>
  <c r="Y542" i="5"/>
  <c r="AA542" i="5" s="1"/>
  <c r="Y2144" i="5"/>
  <c r="AA2144" i="5" s="1"/>
  <c r="AC2144" i="5" s="1"/>
  <c r="Z2144" i="5"/>
  <c r="AD2144" i="5" s="1"/>
  <c r="U1295" i="5"/>
  <c r="Z1320" i="5"/>
  <c r="AD1320" i="5" s="1"/>
  <c r="Y1320" i="5"/>
  <c r="AA1320" i="5" s="1"/>
  <c r="AC1320" i="5" s="1"/>
  <c r="Y205" i="5"/>
  <c r="AA205" i="5" s="1"/>
  <c r="Z205" i="5"/>
  <c r="V1987" i="5"/>
  <c r="X1987" i="5" s="1"/>
  <c r="Y2012" i="5"/>
  <c r="AA2012" i="5" s="1"/>
  <c r="Z2012" i="5"/>
  <c r="U1781" i="5"/>
  <c r="V1965" i="5"/>
  <c r="X1965" i="5" s="1"/>
  <c r="Y760" i="5"/>
  <c r="AA760" i="5" s="1"/>
  <c r="AE760" i="5" s="1"/>
  <c r="Z760" i="5"/>
  <c r="AB760" i="5" s="1"/>
  <c r="U293" i="5"/>
  <c r="Y2279" i="5"/>
  <c r="AA2279" i="5" s="1"/>
  <c r="Z2279" i="5"/>
  <c r="Y1427" i="5"/>
  <c r="AA1427" i="5" s="1"/>
  <c r="AC1427" i="5" s="1"/>
  <c r="Z1427" i="5"/>
  <c r="AD1427" i="5" s="1"/>
  <c r="V67" i="5"/>
  <c r="X67" i="5" s="1"/>
  <c r="U1305" i="5"/>
  <c r="U337" i="5"/>
  <c r="Y1952" i="5"/>
  <c r="AA1952" i="5" s="1"/>
  <c r="AC1952" i="5" s="1"/>
  <c r="Z1952" i="5"/>
  <c r="AD1952" i="5" s="1"/>
  <c r="Y621" i="5"/>
  <c r="AA621" i="5" s="1"/>
  <c r="AC621" i="5" s="1"/>
  <c r="Z621" i="5"/>
  <c r="AD621" i="5" s="1"/>
  <c r="U1791" i="5"/>
  <c r="U298" i="5"/>
  <c r="U40" i="5"/>
  <c r="U153" i="5"/>
  <c r="U757" i="5"/>
  <c r="U737" i="5"/>
  <c r="Y666" i="5"/>
  <c r="AA666" i="5" s="1"/>
  <c r="Z666" i="5"/>
  <c r="U1778" i="5"/>
  <c r="V1617" i="5"/>
  <c r="X1617" i="5" s="1"/>
  <c r="V2049" i="5"/>
  <c r="X2049" i="5" s="1"/>
  <c r="Y826" i="5"/>
  <c r="AA826" i="5" s="1"/>
  <c r="Z826" i="5"/>
  <c r="V1079" i="5"/>
  <c r="X1079" i="5" s="1"/>
  <c r="U108" i="5"/>
  <c r="Z1754" i="5"/>
  <c r="AB1754" i="5" s="1"/>
  <c r="Y1754" i="5"/>
  <c r="AA1754" i="5" s="1"/>
  <c r="AE1754" i="5" s="1"/>
  <c r="Y1145" i="5"/>
  <c r="AA1145" i="5" s="1"/>
  <c r="AC1145" i="5" s="1"/>
  <c r="Z1145" i="5"/>
  <c r="AD1145" i="5" s="1"/>
  <c r="Z1927" i="5"/>
  <c r="Y1927" i="5"/>
  <c r="AA1927" i="5" s="1"/>
  <c r="Z2088" i="5"/>
  <c r="AD2088" i="5" s="1"/>
  <c r="Y2088" i="5"/>
  <c r="AA2088" i="5" s="1"/>
  <c r="AC2088" i="5" s="1"/>
  <c r="Y2054" i="5"/>
  <c r="AA2054" i="5" s="1"/>
  <c r="AE2054" i="5" s="1"/>
  <c r="Z2054" i="5"/>
  <c r="AB2054" i="5" s="1"/>
  <c r="U1537" i="5"/>
  <c r="Y2113" i="5"/>
  <c r="AA2113" i="5" s="1"/>
  <c r="AE2113" i="5" s="1"/>
  <c r="Z2113" i="5"/>
  <c r="AB2113" i="5" s="1"/>
  <c r="U1568" i="5"/>
  <c r="V836" i="5"/>
  <c r="X836" i="5" s="1"/>
  <c r="V2235" i="5"/>
  <c r="X2235" i="5" s="1"/>
  <c r="Y1249" i="5"/>
  <c r="AA1249" i="5" s="1"/>
  <c r="AC1249" i="5" s="1"/>
  <c r="Z1249" i="5"/>
  <c r="AD1249" i="5" s="1"/>
  <c r="U1416" i="5"/>
  <c r="Y1884" i="5"/>
  <c r="AA1884" i="5" s="1"/>
  <c r="Z1884" i="5"/>
  <c r="U1677" i="5"/>
  <c r="Y1228" i="5"/>
  <c r="AA1228" i="5" s="1"/>
  <c r="AE1228" i="5" s="1"/>
  <c r="Z1228" i="5"/>
  <c r="AB1228" i="5" s="1"/>
  <c r="U113" i="5"/>
  <c r="V491" i="5"/>
  <c r="X491" i="5" s="1"/>
  <c r="Y2415" i="5"/>
  <c r="AA2415" i="5" s="1"/>
  <c r="AC2415" i="5" s="1"/>
  <c r="Z2415" i="5"/>
  <c r="AD2415" i="5" s="1"/>
  <c r="Z2300" i="5"/>
  <c r="AD2300" i="5" s="1"/>
  <c r="Y2300" i="5"/>
  <c r="AA2300" i="5" s="1"/>
  <c r="AC2300" i="5" s="1"/>
  <c r="U1434" i="5"/>
  <c r="U978" i="5"/>
  <c r="Y1269" i="5"/>
  <c r="AA1269" i="5" s="1"/>
  <c r="AC1269" i="5" s="1"/>
  <c r="Z1269" i="5"/>
  <c r="AD1269" i="5" s="1"/>
  <c r="U226" i="5"/>
  <c r="Y2237" i="5"/>
  <c r="AA2237" i="5" s="1"/>
  <c r="Z2237" i="5"/>
  <c r="U1794" i="5"/>
  <c r="Y2096" i="5"/>
  <c r="AA2096" i="5" s="1"/>
  <c r="AC2096" i="5" s="1"/>
  <c r="Z2096" i="5"/>
  <c r="AD2096" i="5" s="1"/>
  <c r="U1119" i="5"/>
  <c r="V399" i="5"/>
  <c r="X399" i="5" s="1"/>
  <c r="U765" i="5"/>
  <c r="U1340" i="5"/>
  <c r="Z418" i="5"/>
  <c r="Y418" i="5"/>
  <c r="AA418" i="5" s="1"/>
  <c r="Y828" i="5"/>
  <c r="AA828" i="5" s="1"/>
  <c r="Z828" i="5"/>
  <c r="U145" i="5"/>
  <c r="Y1116" i="5"/>
  <c r="AA1116" i="5" s="1"/>
  <c r="AE1116" i="5" s="1"/>
  <c r="Z1116" i="5"/>
  <c r="AB1116" i="5" s="1"/>
  <c r="Z2338" i="5"/>
  <c r="AD2338" i="5" s="1"/>
  <c r="Y2338" i="5"/>
  <c r="AA2338" i="5" s="1"/>
  <c r="AC2338" i="5" s="1"/>
  <c r="Z1922" i="5"/>
  <c r="AD1922" i="5" s="1"/>
  <c r="Y1922" i="5"/>
  <c r="AA1922" i="5" s="1"/>
  <c r="AC1922" i="5" s="1"/>
  <c r="U286" i="5"/>
  <c r="Y2015" i="5"/>
  <c r="AA2015" i="5" s="1"/>
  <c r="Z2015" i="5"/>
  <c r="Y144" i="5"/>
  <c r="AA144" i="5" s="1"/>
  <c r="AE144" i="5" s="1"/>
  <c r="Z144" i="5"/>
  <c r="AB144" i="5" s="1"/>
  <c r="Y2325" i="5"/>
  <c r="AA2325" i="5" s="1"/>
  <c r="AC2325" i="5" s="1"/>
  <c r="Z2325" i="5"/>
  <c r="AD2325" i="5" s="1"/>
  <c r="U39" i="5"/>
  <c r="Z1970" i="5"/>
  <c r="Y1970" i="5"/>
  <c r="AA1970" i="5" s="1"/>
  <c r="Z110" i="5"/>
  <c r="AD110" i="5" s="1"/>
  <c r="Y110" i="5"/>
  <c r="AA110" i="5" s="1"/>
  <c r="AC110" i="5" s="1"/>
  <c r="Z866" i="5"/>
  <c r="AB866" i="5" s="1"/>
  <c r="Y866" i="5"/>
  <c r="AA866" i="5" s="1"/>
  <c r="AE866" i="5" s="1"/>
  <c r="Y1709" i="5"/>
  <c r="AA1709" i="5" s="1"/>
  <c r="Z1709" i="5"/>
  <c r="Y151" i="5"/>
  <c r="AA151" i="5" s="1"/>
  <c r="Z151" i="5"/>
  <c r="Z1265" i="5"/>
  <c r="Y1265" i="5"/>
  <c r="AA1265" i="5" s="1"/>
  <c r="Y63" i="5"/>
  <c r="AA63" i="5" s="1"/>
  <c r="AE63" i="5" s="1"/>
  <c r="Z63" i="5"/>
  <c r="AB63" i="5" s="1"/>
  <c r="Y507" i="5"/>
  <c r="AA507" i="5" s="1"/>
  <c r="AC507" i="5" s="1"/>
  <c r="Z507" i="5"/>
  <c r="AD507" i="5" s="1"/>
  <c r="U1695" i="5"/>
  <c r="Z2019" i="5"/>
  <c r="Y2019" i="5"/>
  <c r="AA2019" i="5" s="1"/>
  <c r="U814" i="5"/>
  <c r="U1424" i="5"/>
  <c r="Z2196" i="5"/>
  <c r="AD2196" i="5" s="1"/>
  <c r="Y2196" i="5"/>
  <c r="AA2196" i="5" s="1"/>
  <c r="AC2196" i="5" s="1"/>
  <c r="U1831" i="5"/>
  <c r="Y2155" i="5"/>
  <c r="AA2155" i="5" s="1"/>
  <c r="AC2155" i="5" s="1"/>
  <c r="Z2155" i="5"/>
  <c r="AD2155" i="5" s="1"/>
  <c r="Z2076" i="5"/>
  <c r="AB2076" i="5" s="1"/>
  <c r="Y2076" i="5"/>
  <c r="AA2076" i="5" s="1"/>
  <c r="AE2076" i="5" s="1"/>
  <c r="Y1697" i="5"/>
  <c r="AA1697" i="5" s="1"/>
  <c r="AE1697" i="5" s="1"/>
  <c r="Z1697" i="5"/>
  <c r="AB1697" i="5" s="1"/>
  <c r="Y1183" i="5"/>
  <c r="AA1183" i="5" s="1"/>
  <c r="AC1183" i="5" s="1"/>
  <c r="Z1183" i="5"/>
  <c r="AD1183" i="5" s="1"/>
  <c r="U1158" i="5"/>
  <c r="Y244" i="5"/>
  <c r="AA244" i="5" s="1"/>
  <c r="AE244" i="5" s="1"/>
  <c r="Z244" i="5"/>
  <c r="AB244" i="5" s="1"/>
  <c r="U1738" i="5"/>
  <c r="Y2170" i="5"/>
  <c r="AA2170" i="5" s="1"/>
  <c r="Z2170" i="5"/>
  <c r="U516" i="5"/>
  <c r="Y2234" i="5"/>
  <c r="AA2234" i="5" s="1"/>
  <c r="AC2234" i="5" s="1"/>
  <c r="Z2234" i="5"/>
  <c r="AD2234" i="5" s="1"/>
  <c r="Y407" i="5"/>
  <c r="AA407" i="5" s="1"/>
  <c r="Z407" i="5"/>
  <c r="Z2375" i="5"/>
  <c r="AB2375" i="5" s="1"/>
  <c r="Y2375" i="5"/>
  <c r="AA2375" i="5" s="1"/>
  <c r="AE2375" i="5" s="1"/>
  <c r="Y315" i="5"/>
  <c r="AA315" i="5" s="1"/>
  <c r="Z315" i="5"/>
  <c r="Y1747" i="5"/>
  <c r="AA1747" i="5" s="1"/>
  <c r="AC1747" i="5" s="1"/>
  <c r="Z1747" i="5"/>
  <c r="AD1747" i="5" s="1"/>
  <c r="U1023" i="5"/>
  <c r="U1564" i="5"/>
  <c r="U504" i="5"/>
  <c r="Y194" i="5"/>
  <c r="AA194" i="5" s="1"/>
  <c r="AC194" i="5" s="1"/>
  <c r="Z194" i="5"/>
  <c r="AD194" i="5" s="1"/>
  <c r="U932" i="5"/>
  <c r="U1832" i="5"/>
  <c r="Y636" i="5"/>
  <c r="AA636" i="5" s="1"/>
  <c r="AC636" i="5" s="1"/>
  <c r="Z636" i="5"/>
  <c r="AD636" i="5" s="1"/>
  <c r="U988" i="5"/>
  <c r="Y2000" i="5"/>
  <c r="AA2000" i="5" s="1"/>
  <c r="Z2000" i="5"/>
  <c r="U61" i="5"/>
  <c r="Y457" i="5"/>
  <c r="AA457" i="5" s="1"/>
  <c r="AE457" i="5" s="1"/>
  <c r="Z457" i="5"/>
  <c r="AB457" i="5" s="1"/>
  <c r="Y1904" i="5"/>
  <c r="AA1904" i="5" s="1"/>
  <c r="AC1904" i="5" s="1"/>
  <c r="Z1904" i="5"/>
  <c r="AD1904" i="5" s="1"/>
  <c r="Y832" i="5"/>
  <c r="AA832" i="5" s="1"/>
  <c r="Z832" i="5"/>
  <c r="Y1103" i="5"/>
  <c r="AA1103" i="5" s="1"/>
  <c r="Z1103" i="5"/>
  <c r="Z2408" i="5"/>
  <c r="AD2408" i="5" s="1"/>
  <c r="Y2408" i="5"/>
  <c r="AA2408" i="5" s="1"/>
  <c r="AC2408" i="5" s="1"/>
  <c r="Z93" i="5"/>
  <c r="AD93" i="5" s="1"/>
  <c r="Y93" i="5"/>
  <c r="AA93" i="5" s="1"/>
  <c r="AC93" i="5" s="1"/>
  <c r="U247" i="5"/>
  <c r="U1514" i="5"/>
  <c r="Y1101" i="5"/>
  <c r="AA1101" i="5" s="1"/>
  <c r="Z1101" i="5"/>
  <c r="U1607" i="5"/>
  <c r="U301" i="5"/>
  <c r="U1309" i="5"/>
  <c r="U1197" i="5"/>
  <c r="U154" i="5"/>
  <c r="Y568" i="5"/>
  <c r="AA568" i="5" s="1"/>
  <c r="Z568" i="5"/>
  <c r="Y2346" i="5"/>
  <c r="AA2346" i="5" s="1"/>
  <c r="AC2346" i="5" s="1"/>
  <c r="Z2346" i="5"/>
  <c r="AD2346" i="5" s="1"/>
  <c r="Y1916" i="5"/>
  <c r="AA1916" i="5" s="1"/>
  <c r="AC1916" i="5" s="1"/>
  <c r="Z1916" i="5"/>
  <c r="AD1916" i="5" s="1"/>
  <c r="U1547" i="5"/>
  <c r="U47" i="5"/>
  <c r="Y983" i="5"/>
  <c r="AA983" i="5" s="1"/>
  <c r="Z983" i="5"/>
  <c r="Z336" i="5"/>
  <c r="Y336" i="5"/>
  <c r="AA336" i="5" s="1"/>
  <c r="Y1878" i="5"/>
  <c r="AA1878" i="5" s="1"/>
  <c r="AE1878" i="5" s="1"/>
  <c r="Z1878" i="5"/>
  <c r="AB1878" i="5" s="1"/>
  <c r="U1325" i="5"/>
  <c r="Y2197" i="5"/>
  <c r="AA2197" i="5" s="1"/>
  <c r="AE2197" i="5" s="1"/>
  <c r="Z2197" i="5"/>
  <c r="AB2197" i="5" s="1"/>
  <c r="U1613" i="5"/>
  <c r="Y936" i="5"/>
  <c r="AA936" i="5" s="1"/>
  <c r="AC936" i="5" s="1"/>
  <c r="Z936" i="5"/>
  <c r="AD936" i="5" s="1"/>
  <c r="U1530" i="5"/>
  <c r="Y1261" i="5"/>
  <c r="AA1261" i="5" s="1"/>
  <c r="AC1261" i="5" s="1"/>
  <c r="Z1261" i="5"/>
  <c r="AD1261" i="5" s="1"/>
  <c r="U1149" i="5"/>
  <c r="U124" i="5"/>
  <c r="U392" i="5"/>
  <c r="U1797" i="5"/>
  <c r="U611" i="5"/>
  <c r="Y1151" i="5"/>
  <c r="AA1151" i="5" s="1"/>
  <c r="AC1151" i="5" s="1"/>
  <c r="Z1151" i="5"/>
  <c r="AD1151" i="5" s="1"/>
  <c r="Y180" i="5"/>
  <c r="AA180" i="5" s="1"/>
  <c r="AE180" i="5" s="1"/>
  <c r="Z180" i="5"/>
  <c r="AB180" i="5" s="1"/>
  <c r="U454" i="5"/>
  <c r="Y2165" i="5"/>
  <c r="AA2165" i="5" s="1"/>
  <c r="Z2165" i="5"/>
  <c r="Y2067" i="5"/>
  <c r="AA2067" i="5" s="1"/>
  <c r="AC2067" i="5" s="1"/>
  <c r="Z2067" i="5"/>
  <c r="AD2067" i="5" s="1"/>
  <c r="Y2272" i="5"/>
  <c r="AA2272" i="5" s="1"/>
  <c r="AC2272" i="5" s="1"/>
  <c r="Z2272" i="5"/>
  <c r="AD2272" i="5" s="1"/>
  <c r="U254" i="5"/>
  <c r="U1122" i="5"/>
  <c r="Z494" i="5"/>
  <c r="AB494" i="5" s="1"/>
  <c r="Y494" i="5"/>
  <c r="AA494" i="5" s="1"/>
  <c r="AE494" i="5" s="1"/>
  <c r="Y1720" i="5"/>
  <c r="AA1720" i="5" s="1"/>
  <c r="AC1720" i="5" s="1"/>
  <c r="Z1720" i="5"/>
  <c r="AD1720" i="5" s="1"/>
  <c r="U356" i="5"/>
  <c r="U167" i="5"/>
  <c r="Z348" i="5"/>
  <c r="Y348" i="5"/>
  <c r="AA348" i="5" s="1"/>
  <c r="Y2331" i="5"/>
  <c r="AA2331" i="5" s="1"/>
  <c r="AC2331" i="5" s="1"/>
  <c r="Z2331" i="5"/>
  <c r="AD2331" i="5" s="1"/>
  <c r="U1380" i="5"/>
  <c r="U265" i="5"/>
  <c r="Y2427" i="5"/>
  <c r="AA2427" i="5" s="1"/>
  <c r="AC2427" i="5" s="1"/>
  <c r="Z2427" i="5"/>
  <c r="AD2427" i="5" s="1"/>
  <c r="Z1395" i="5"/>
  <c r="Y1395" i="5"/>
  <c r="AA1395" i="5" s="1"/>
  <c r="U1003" i="5"/>
  <c r="Y800" i="5"/>
  <c r="AA800" i="5" s="1"/>
  <c r="AE800" i="5" s="1"/>
  <c r="Z800" i="5"/>
  <c r="AB800" i="5" s="1"/>
  <c r="Y238" i="5"/>
  <c r="AA238" i="5" s="1"/>
  <c r="Z238" i="5"/>
  <c r="Y2298" i="5"/>
  <c r="AA2298" i="5" s="1"/>
  <c r="AC2298" i="5" s="1"/>
  <c r="Z2298" i="5"/>
  <c r="AD2298" i="5" s="1"/>
  <c r="Z1107" i="5"/>
  <c r="AD1107" i="5" s="1"/>
  <c r="Y1107" i="5"/>
  <c r="AA1107" i="5" s="1"/>
  <c r="AC1107" i="5" s="1"/>
  <c r="U64" i="5"/>
  <c r="Y1882" i="5"/>
  <c r="AA1882" i="5" s="1"/>
  <c r="AC1882" i="5" s="1"/>
  <c r="Z1882" i="5"/>
  <c r="AD1882" i="5" s="1"/>
  <c r="Y2254" i="5"/>
  <c r="AA2254" i="5" s="1"/>
  <c r="AC2254" i="5" s="1"/>
  <c r="Z2254" i="5"/>
  <c r="AD2254" i="5" s="1"/>
  <c r="U1773" i="5"/>
  <c r="U280" i="5"/>
  <c r="Y1288" i="5"/>
  <c r="AA1288" i="5" s="1"/>
  <c r="Z1288" i="5"/>
  <c r="Y65" i="5"/>
  <c r="AA65" i="5" s="1"/>
  <c r="AE65" i="5" s="1"/>
  <c r="Z65" i="5"/>
  <c r="AB65" i="5" s="1"/>
  <c r="Y2253" i="5"/>
  <c r="AA2253" i="5" s="1"/>
  <c r="AE2253" i="5" s="1"/>
  <c r="Z2253" i="5"/>
  <c r="AB2253" i="5" s="1"/>
  <c r="U1296" i="5"/>
  <c r="Y1999" i="5"/>
  <c r="AA1999" i="5" s="1"/>
  <c r="AC1999" i="5" s="1"/>
  <c r="Z1999" i="5"/>
  <c r="AD1999" i="5" s="1"/>
  <c r="U1466" i="5"/>
  <c r="U1170" i="5"/>
  <c r="U739" i="5"/>
  <c r="Y2289" i="5"/>
  <c r="AA2289" i="5" s="1"/>
  <c r="AC2289" i="5" s="1"/>
  <c r="Z2289" i="5"/>
  <c r="AD2289" i="5" s="1"/>
  <c r="Z1455" i="5"/>
  <c r="AD1455" i="5" s="1"/>
  <c r="Y1455" i="5"/>
  <c r="AA1455" i="5" s="1"/>
  <c r="AC1455" i="5" s="1"/>
  <c r="Z916" i="5"/>
  <c r="Y916" i="5"/>
  <c r="AA916" i="5" s="1"/>
  <c r="Y1240" i="5"/>
  <c r="AA1240" i="5" s="1"/>
  <c r="Z1240" i="5"/>
  <c r="Y1328" i="5"/>
  <c r="AA1328" i="5" s="1"/>
  <c r="AE1328" i="5" s="1"/>
  <c r="Z1328" i="5"/>
  <c r="AB1328" i="5" s="1"/>
  <c r="Y562" i="5"/>
  <c r="AA562" i="5" s="1"/>
  <c r="Z562" i="5"/>
  <c r="Y1177" i="5"/>
  <c r="AA1177" i="5" s="1"/>
  <c r="AC1177" i="5" s="1"/>
  <c r="Z1177" i="5"/>
  <c r="AD1177" i="5" s="1"/>
  <c r="Y1476" i="5"/>
  <c r="AA1476" i="5" s="1"/>
  <c r="AE1476" i="5" s="1"/>
  <c r="Z1476" i="5"/>
  <c r="AB1476" i="5" s="1"/>
  <c r="Y202" i="5"/>
  <c r="AA202" i="5" s="1"/>
  <c r="AC202" i="5" s="1"/>
  <c r="Z202" i="5"/>
  <c r="AD202" i="5" s="1"/>
  <c r="Y56" i="5"/>
  <c r="AA56" i="5" s="1"/>
  <c r="Z56" i="5"/>
  <c r="U1820" i="5"/>
  <c r="Y159" i="5"/>
  <c r="AA159" i="5" s="1"/>
  <c r="Z159" i="5"/>
  <c r="Y1519" i="5"/>
  <c r="AA1519" i="5" s="1"/>
  <c r="AC1519" i="5" s="1"/>
  <c r="Z1519" i="5"/>
  <c r="AD1519" i="5" s="1"/>
  <c r="U1472" i="5"/>
  <c r="U1280" i="5"/>
  <c r="U178" i="5"/>
  <c r="U1515" i="5"/>
  <c r="U1696" i="5"/>
  <c r="Z258" i="5"/>
  <c r="AD258" i="5" s="1"/>
  <c r="Y258" i="5"/>
  <c r="AA258" i="5" s="1"/>
  <c r="AC258" i="5" s="1"/>
  <c r="Z2217" i="5"/>
  <c r="AB2217" i="5" s="1"/>
  <c r="Y2217" i="5"/>
  <c r="AA2217" i="5" s="1"/>
  <c r="AE2217" i="5" s="1"/>
  <c r="Y21" i="5"/>
  <c r="AA21" i="5" s="1"/>
  <c r="AC21" i="5" s="1"/>
  <c r="Z21" i="5"/>
  <c r="AD21" i="5" s="1"/>
  <c r="U1290" i="5"/>
  <c r="U1643" i="5"/>
  <c r="Y1146" i="5"/>
  <c r="AA1146" i="5" s="1"/>
  <c r="AE1146" i="5" s="1"/>
  <c r="Z1146" i="5"/>
  <c r="AB1146" i="5" s="1"/>
  <c r="Z635" i="5"/>
  <c r="AD635" i="5" s="1"/>
  <c r="Y635" i="5"/>
  <c r="AA635" i="5" s="1"/>
  <c r="AC635" i="5" s="1"/>
  <c r="Y1306" i="5"/>
  <c r="AA1306" i="5" s="1"/>
  <c r="AC1306" i="5" s="1"/>
  <c r="Z1306" i="5"/>
  <c r="AD1306" i="5" s="1"/>
  <c r="Y1127" i="5"/>
  <c r="AA1127" i="5" s="1"/>
  <c r="Z1127" i="5"/>
  <c r="Y1441" i="5"/>
  <c r="AA1441" i="5" s="1"/>
  <c r="AC1441" i="5" s="1"/>
  <c r="Z1441" i="5"/>
  <c r="AD1441" i="5" s="1"/>
  <c r="Y2017" i="5"/>
  <c r="AA2017" i="5" s="1"/>
  <c r="AC2017" i="5" s="1"/>
  <c r="Z2017" i="5"/>
  <c r="AD2017" i="5" s="1"/>
  <c r="Y853" i="5"/>
  <c r="AA853" i="5" s="1"/>
  <c r="Z853" i="5"/>
  <c r="Y1458" i="5"/>
  <c r="AA1458" i="5" s="1"/>
  <c r="Z1458" i="5"/>
  <c r="U1762" i="5"/>
  <c r="U537" i="5"/>
  <c r="Z1258" i="5"/>
  <c r="AD1258" i="5" s="1"/>
  <c r="Y1258" i="5"/>
  <c r="AA1258" i="5" s="1"/>
  <c r="AC1258" i="5" s="1"/>
  <c r="U1187" i="5"/>
  <c r="Y1979" i="5"/>
  <c r="AA1979" i="5" s="1"/>
  <c r="AC1979" i="5" s="1"/>
  <c r="Z1979" i="5"/>
  <c r="AD1979" i="5" s="1"/>
  <c r="U1609" i="5"/>
  <c r="Z2184" i="5"/>
  <c r="AD2184" i="5" s="1"/>
  <c r="Y2184" i="5"/>
  <c r="AA2184" i="5" s="1"/>
  <c r="AC2184" i="5" s="1"/>
  <c r="U403" i="5"/>
  <c r="T14" i="5"/>
  <c r="R14" i="5"/>
  <c r="U927" i="5"/>
  <c r="U1776" i="5"/>
  <c r="U1108" i="5"/>
  <c r="U523" i="5"/>
  <c r="Y1099" i="5"/>
  <c r="AA1099" i="5" s="1"/>
  <c r="AC1099" i="5" s="1"/>
  <c r="Z1099" i="5"/>
  <c r="AD1099" i="5" s="1"/>
  <c r="Y771" i="5"/>
  <c r="AA771" i="5" s="1"/>
  <c r="AE771" i="5" s="1"/>
  <c r="Z771" i="5"/>
  <c r="AB771" i="5" s="1"/>
  <c r="U1552" i="5"/>
  <c r="Y2180" i="5"/>
  <c r="AA2180" i="5" s="1"/>
  <c r="AE2180" i="5" s="1"/>
  <c r="Z2180" i="5"/>
  <c r="AB2180" i="5" s="1"/>
  <c r="Z2327" i="5"/>
  <c r="Y2327" i="5"/>
  <c r="AA2327" i="5" s="1"/>
  <c r="Z2220" i="5"/>
  <c r="Y2220" i="5"/>
  <c r="AA2220" i="5" s="1"/>
  <c r="Y2131" i="5"/>
  <c r="AA2131" i="5" s="1"/>
  <c r="AE2131" i="5" s="1"/>
  <c r="Z2131" i="5"/>
  <c r="AB2131" i="5" s="1"/>
  <c r="Y1616" i="5"/>
  <c r="AA1616" i="5" s="1"/>
  <c r="AC1616" i="5" s="1"/>
  <c r="Z1616" i="5"/>
  <c r="AD1616" i="5" s="1"/>
  <c r="U1841" i="5"/>
  <c r="U1559" i="5"/>
  <c r="Y1220" i="5"/>
  <c r="AA1220" i="5" s="1"/>
  <c r="AE1220" i="5" s="1"/>
  <c r="Z1220" i="5"/>
  <c r="AB1220" i="5" s="1"/>
  <c r="Y2109" i="5"/>
  <c r="AA2109" i="5" s="1"/>
  <c r="AE2109" i="5" s="1"/>
  <c r="Z2109" i="5"/>
  <c r="AB2109" i="5" s="1"/>
  <c r="Y904" i="5"/>
  <c r="AA904" i="5" s="1"/>
  <c r="AE904" i="5" s="1"/>
  <c r="Z904" i="5"/>
  <c r="AB904" i="5" s="1"/>
  <c r="U599" i="5"/>
  <c r="U1417" i="5"/>
  <c r="Y165" i="5"/>
  <c r="AA165" i="5" s="1"/>
  <c r="Z165" i="5"/>
  <c r="Y329" i="5"/>
  <c r="AA329" i="5" s="1"/>
  <c r="AC329" i="5" s="1"/>
  <c r="Z329" i="5"/>
  <c r="AD329" i="5" s="1"/>
  <c r="U1561" i="5"/>
  <c r="U1463" i="5"/>
  <c r="Y1470" i="5"/>
  <c r="AA1470" i="5" s="1"/>
  <c r="AC1470" i="5" s="1"/>
  <c r="Z1470" i="5"/>
  <c r="AD1470" i="5" s="1"/>
  <c r="U1669" i="5"/>
  <c r="Y2406" i="5"/>
  <c r="AA2406" i="5" s="1"/>
  <c r="AC2406" i="5" s="1"/>
  <c r="Z2406" i="5"/>
  <c r="AD2406" i="5" s="1"/>
  <c r="Y1468" i="5"/>
  <c r="AA1468" i="5" s="1"/>
  <c r="AC1468" i="5" s="1"/>
  <c r="Z1468" i="5"/>
  <c r="AD1468" i="5" s="1"/>
  <c r="Y714" i="5"/>
  <c r="AA714" i="5" s="1"/>
  <c r="AC714" i="5" s="1"/>
  <c r="Z714" i="5"/>
  <c r="AD714" i="5" s="1"/>
  <c r="U1772" i="5"/>
  <c r="U605" i="5"/>
  <c r="Y1163" i="5"/>
  <c r="AA1163" i="5" s="1"/>
  <c r="AC1163" i="5" s="1"/>
  <c r="Z1163" i="5"/>
  <c r="AD1163" i="5" s="1"/>
  <c r="Y1477" i="5"/>
  <c r="AA1477" i="5" s="1"/>
  <c r="AC1477" i="5" s="1"/>
  <c r="Z1477" i="5"/>
  <c r="AD1477" i="5" s="1"/>
  <c r="Z2053" i="5"/>
  <c r="AD2053" i="5" s="1"/>
  <c r="Y2053" i="5"/>
  <c r="AA2053" i="5" s="1"/>
  <c r="AC2053" i="5" s="1"/>
  <c r="U1520" i="5"/>
  <c r="Z1303" i="5"/>
  <c r="AD1303" i="5" s="1"/>
  <c r="Y1303" i="5"/>
  <c r="AA1303" i="5" s="1"/>
  <c r="AC1303" i="5" s="1"/>
  <c r="Y1420" i="5"/>
  <c r="AA1420" i="5" s="1"/>
  <c r="Z1420" i="5"/>
  <c r="Z2267" i="5"/>
  <c r="AD2267" i="5" s="1"/>
  <c r="Y2267" i="5"/>
  <c r="AA2267" i="5" s="1"/>
  <c r="AC2267" i="5" s="1"/>
  <c r="Z2288" i="5"/>
  <c r="Y2288" i="5"/>
  <c r="AA2288" i="5" s="1"/>
  <c r="Y2014" i="5"/>
  <c r="AA2014" i="5" s="1"/>
  <c r="AE2014" i="5" s="1"/>
  <c r="Z2014" i="5"/>
  <c r="AB2014" i="5" s="1"/>
  <c r="U486" i="5"/>
  <c r="Y2250" i="5"/>
  <c r="AA2250" i="5" s="1"/>
  <c r="Z2250" i="5"/>
  <c r="Z464" i="5"/>
  <c r="Y464" i="5"/>
  <c r="AA464" i="5" s="1"/>
  <c r="Y2226" i="5"/>
  <c r="AA2226" i="5" s="1"/>
  <c r="Z2226" i="5"/>
  <c r="U1761" i="5"/>
  <c r="U1294" i="5"/>
  <c r="Y2337" i="5"/>
  <c r="AA2337" i="5" s="1"/>
  <c r="AC2337" i="5" s="1"/>
  <c r="Z2337" i="5"/>
  <c r="AD2337" i="5" s="1"/>
  <c r="Y101" i="5"/>
  <c r="AA101" i="5" s="1"/>
  <c r="Z101" i="5"/>
  <c r="U1060" i="5"/>
  <c r="U218" i="5"/>
  <c r="U213" i="5"/>
  <c r="Y341" i="5"/>
  <c r="AA341" i="5" s="1"/>
  <c r="Z341" i="5"/>
  <c r="U1526" i="5"/>
  <c r="R8" i="5"/>
  <c r="T8" i="5"/>
  <c r="Y1450" i="5"/>
  <c r="AA1450" i="5" s="1"/>
  <c r="AC1450" i="5" s="1"/>
  <c r="Z1450" i="5"/>
  <c r="AD1450" i="5" s="1"/>
  <c r="U1701" i="5"/>
  <c r="U235" i="5"/>
  <c r="U1246" i="5"/>
  <c r="Y1877" i="5"/>
  <c r="AA1877" i="5" s="1"/>
  <c r="AC1877" i="5" s="1"/>
  <c r="Z1877" i="5"/>
  <c r="AD1877" i="5" s="1"/>
  <c r="Y1373" i="5"/>
  <c r="AA1373" i="5" s="1"/>
  <c r="AE1373" i="5" s="1"/>
  <c r="Z1373" i="5"/>
  <c r="AB1373" i="5" s="1"/>
  <c r="Y427" i="5"/>
  <c r="AA427" i="5" s="1"/>
  <c r="AE427" i="5" s="1"/>
  <c r="Z427" i="5"/>
  <c r="AB427" i="5" s="1"/>
  <c r="Y2263" i="5"/>
  <c r="AA2263" i="5" s="1"/>
  <c r="AC2263" i="5" s="1"/>
  <c r="Z2263" i="5"/>
  <c r="AD2263" i="5" s="1"/>
  <c r="Y2414" i="5"/>
  <c r="AA2414" i="5" s="1"/>
  <c r="AC2414" i="5" s="1"/>
  <c r="Z2414" i="5"/>
  <c r="AD2414" i="5" s="1"/>
  <c r="U1071" i="5"/>
  <c r="U442" i="5"/>
  <c r="U803" i="5"/>
  <c r="Y1629" i="5"/>
  <c r="AA1629" i="5" s="1"/>
  <c r="AC1629" i="5" s="1"/>
  <c r="Z1629" i="5"/>
  <c r="AD1629" i="5" s="1"/>
  <c r="Y2061" i="5"/>
  <c r="AA2061" i="5" s="1"/>
  <c r="Z2061" i="5"/>
  <c r="Y820" i="5"/>
  <c r="AA820" i="5" s="1"/>
  <c r="Z820" i="5"/>
  <c r="Z1144" i="5"/>
  <c r="Y1144" i="5"/>
  <c r="AA1144" i="5" s="1"/>
  <c r="Y1073" i="5"/>
  <c r="AA1073" i="5" s="1"/>
  <c r="AC1073" i="5" s="1"/>
  <c r="Z1073" i="5"/>
  <c r="AD1073" i="5" s="1"/>
  <c r="Z2360" i="5"/>
  <c r="AB2360" i="5" s="1"/>
  <c r="Y2360" i="5"/>
  <c r="AA2360" i="5" s="1"/>
  <c r="AC2360" i="5" s="1"/>
  <c r="U1415" i="5"/>
  <c r="U451" i="5"/>
  <c r="Y614" i="5"/>
  <c r="AA614" i="5" s="1"/>
  <c r="Z614" i="5"/>
  <c r="U1487" i="5"/>
  <c r="U1135" i="5"/>
  <c r="Z2312" i="5"/>
  <c r="Y2312" i="5"/>
  <c r="AA2312" i="5" s="1"/>
  <c r="U374" i="5"/>
  <c r="U699" i="5"/>
  <c r="Y1887" i="5"/>
  <c r="AA1887" i="5" s="1"/>
  <c r="AE1887" i="5" s="1"/>
  <c r="Z1887" i="5"/>
  <c r="AB1887" i="5" s="1"/>
  <c r="Y304" i="5"/>
  <c r="AA304" i="5" s="1"/>
  <c r="Z304" i="5"/>
  <c r="Z593" i="5"/>
  <c r="Y593" i="5"/>
  <c r="AA593" i="5" s="1"/>
  <c r="Y1292" i="5"/>
  <c r="AA1292" i="5" s="1"/>
  <c r="AC1292" i="5" s="1"/>
  <c r="Z1292" i="5"/>
  <c r="AD1292" i="5" s="1"/>
  <c r="U256" i="5"/>
  <c r="Y1157" i="5"/>
  <c r="AA1157" i="5" s="1"/>
  <c r="AC1157" i="5" s="1"/>
  <c r="Z1157" i="5"/>
  <c r="AD1157" i="5" s="1"/>
  <c r="Y1903" i="5"/>
  <c r="AA1903" i="5" s="1"/>
  <c r="Z1903" i="5"/>
  <c r="Y991" i="5"/>
  <c r="AA991" i="5" s="1"/>
  <c r="AC991" i="5" s="1"/>
  <c r="Z991" i="5"/>
  <c r="AD991" i="5" s="1"/>
  <c r="U1872" i="5"/>
  <c r="Y1051" i="5"/>
  <c r="AA1051" i="5" s="1"/>
  <c r="AE1051" i="5" s="1"/>
  <c r="Z1051" i="5"/>
  <c r="AB1051" i="5" s="1"/>
  <c r="Y1208" i="5"/>
  <c r="AA1208" i="5" s="1"/>
  <c r="AE1208" i="5" s="1"/>
  <c r="Z1208" i="5"/>
  <c r="AB1208" i="5" s="1"/>
  <c r="Y2222" i="5"/>
  <c r="AA2222" i="5" s="1"/>
  <c r="AC2222" i="5" s="1"/>
  <c r="Z2222" i="5"/>
  <c r="AD2222" i="5" s="1"/>
  <c r="Y990" i="5"/>
  <c r="AA990" i="5" s="1"/>
  <c r="AC990" i="5" s="1"/>
  <c r="Z990" i="5"/>
  <c r="AD990" i="5" s="1"/>
  <c r="U490" i="5"/>
  <c r="U525" i="5"/>
  <c r="Y2037" i="5"/>
  <c r="AA2037" i="5" s="1"/>
  <c r="AE2037" i="5" s="1"/>
  <c r="Z2037" i="5"/>
  <c r="AB2037" i="5" s="1"/>
  <c r="Y2003" i="5"/>
  <c r="AA2003" i="5" s="1"/>
  <c r="AC2003" i="5" s="1"/>
  <c r="Z2003" i="5"/>
  <c r="AD2003" i="5" s="1"/>
  <c r="U833" i="5"/>
  <c r="U1283" i="5"/>
  <c r="U1489" i="5"/>
  <c r="Y2065" i="5"/>
  <c r="AA2065" i="5" s="1"/>
  <c r="Z2065" i="5"/>
  <c r="U1110" i="5"/>
  <c r="Y782" i="5"/>
  <c r="AA782" i="5" s="1"/>
  <c r="Z782" i="5"/>
  <c r="Z1614" i="5"/>
  <c r="Y1614" i="5"/>
  <c r="AA1614" i="5" s="1"/>
  <c r="Z1938" i="5"/>
  <c r="AD1938" i="5" s="1"/>
  <c r="Y1938" i="5"/>
  <c r="AA1938" i="5" s="1"/>
  <c r="AC1938" i="5" s="1"/>
  <c r="U62" i="5"/>
  <c r="Z440" i="5"/>
  <c r="AB440" i="5" s="1"/>
  <c r="Y440" i="5"/>
  <c r="AA440" i="5" s="1"/>
  <c r="AE440" i="5" s="1"/>
  <c r="U1124" i="5"/>
  <c r="Z2020" i="5"/>
  <c r="AD2020" i="5" s="1"/>
  <c r="Y2020" i="5"/>
  <c r="AA2020" i="5" s="1"/>
  <c r="AC2020" i="5" s="1"/>
  <c r="Y585" i="5"/>
  <c r="AA585" i="5" s="1"/>
  <c r="AC585" i="5" s="1"/>
  <c r="Z585" i="5"/>
  <c r="AD585" i="5" s="1"/>
  <c r="Y2079" i="5"/>
  <c r="AA2079" i="5" s="1"/>
  <c r="AC2079" i="5" s="1"/>
  <c r="Z2079" i="5"/>
  <c r="AD2079" i="5" s="1"/>
  <c r="Y730" i="5"/>
  <c r="AA730" i="5" s="1"/>
  <c r="Z730" i="5"/>
  <c r="Y1162" i="5"/>
  <c r="AA1162" i="5" s="1"/>
  <c r="AE1162" i="5" s="1"/>
  <c r="Z1162" i="5"/>
  <c r="AB1162" i="5" s="1"/>
  <c r="U425" i="5"/>
  <c r="Y2426" i="5"/>
  <c r="AA2426" i="5" s="1"/>
  <c r="AC2426" i="5" s="1"/>
  <c r="Z2426" i="5"/>
  <c r="AD2426" i="5" s="1"/>
  <c r="Y350" i="5"/>
  <c r="AA350" i="5" s="1"/>
  <c r="AC350" i="5" s="1"/>
  <c r="Z350" i="5"/>
  <c r="AD350" i="5" s="1"/>
  <c r="Y2431" i="5"/>
  <c r="AA2431" i="5" s="1"/>
  <c r="Z2431" i="5"/>
  <c r="U1664" i="5"/>
  <c r="Y725" i="5"/>
  <c r="AA725" i="5" s="1"/>
  <c r="Z725" i="5"/>
  <c r="U752" i="5"/>
  <c r="U1285" i="5"/>
  <c r="Y1626" i="5"/>
  <c r="AA1626" i="5" s="1"/>
  <c r="AC1626" i="5" s="1"/>
  <c r="Z1626" i="5"/>
  <c r="AD1626" i="5" s="1"/>
  <c r="U1474" i="5"/>
  <c r="Y1958" i="5"/>
  <c r="AA1958" i="5" s="1"/>
  <c r="Z1958" i="5"/>
  <c r="U825" i="5"/>
  <c r="Z1330" i="5"/>
  <c r="Y1330" i="5"/>
  <c r="AA1330" i="5" s="1"/>
  <c r="Y107" i="5"/>
  <c r="AA107" i="5" s="1"/>
  <c r="Z107" i="5"/>
  <c r="U1259" i="5"/>
  <c r="U1418" i="5"/>
  <c r="Y2146" i="5"/>
  <c r="AA2146" i="5" s="1"/>
  <c r="AC2146" i="5" s="1"/>
  <c r="Z2146" i="5"/>
  <c r="AD2146" i="5" s="1"/>
  <c r="U1558" i="5"/>
  <c r="Y1267" i="5"/>
  <c r="AA1267" i="5" s="1"/>
  <c r="Z1267" i="5"/>
  <c r="U1385" i="5"/>
  <c r="Y1753" i="5"/>
  <c r="AA1753" i="5" s="1"/>
  <c r="AE1753" i="5" s="1"/>
  <c r="Z1753" i="5"/>
  <c r="AB1753" i="5" s="1"/>
  <c r="Y2185" i="5"/>
  <c r="AA2185" i="5" s="1"/>
  <c r="AC2185" i="5" s="1"/>
  <c r="Z2185" i="5"/>
  <c r="AD2185" i="5" s="1"/>
  <c r="U1670" i="5"/>
  <c r="U1332" i="5"/>
  <c r="U1743" i="5"/>
  <c r="Z543" i="5"/>
  <c r="AB543" i="5" s="1"/>
  <c r="Y543" i="5"/>
  <c r="AA543" i="5" s="1"/>
  <c r="AE543" i="5" s="1"/>
  <c r="Z2163" i="5"/>
  <c r="AD2163" i="5" s="1"/>
  <c r="Y2163" i="5"/>
  <c r="AA2163" i="5" s="1"/>
  <c r="AC2163" i="5" s="1"/>
  <c r="V545" i="5"/>
  <c r="X545" i="5" s="1"/>
  <c r="Y24" i="5"/>
  <c r="AA24" i="5" s="1"/>
  <c r="AC24" i="5" s="1"/>
  <c r="Z24" i="5"/>
  <c r="AD24" i="5" s="1"/>
  <c r="U326" i="5"/>
  <c r="Y111" i="5"/>
  <c r="AA111" i="5" s="1"/>
  <c r="AC111" i="5" s="1"/>
  <c r="Z111" i="5"/>
  <c r="AD111" i="5" s="1"/>
  <c r="Y1759" i="5"/>
  <c r="AA1759" i="5" s="1"/>
  <c r="AE1759" i="5" s="1"/>
  <c r="Z1759" i="5"/>
  <c r="AB1759" i="5" s="1"/>
  <c r="Y2083" i="5"/>
  <c r="AA2083" i="5" s="1"/>
  <c r="AC2083" i="5" s="1"/>
  <c r="Z2083" i="5"/>
  <c r="AD2083" i="5" s="1"/>
  <c r="Y679" i="5"/>
  <c r="AA679" i="5" s="1"/>
  <c r="AE679" i="5" s="1"/>
  <c r="Z679" i="5"/>
  <c r="AB679" i="5" s="1"/>
  <c r="Y1615" i="5"/>
  <c r="AA1615" i="5" s="1"/>
  <c r="AE1615" i="5" s="1"/>
  <c r="Z1615" i="5"/>
  <c r="AB1615" i="5" s="1"/>
  <c r="U891" i="5"/>
  <c r="Z1215" i="5"/>
  <c r="AD1215" i="5" s="1"/>
  <c r="Y1215" i="5"/>
  <c r="AA1215" i="5" s="1"/>
  <c r="AC1215" i="5" s="1"/>
  <c r="Z2314" i="5"/>
  <c r="AB2314" i="5" s="1"/>
  <c r="Y2314" i="5"/>
  <c r="AA2314" i="5" s="1"/>
  <c r="AE2314" i="5" s="1"/>
  <c r="U458" i="5"/>
  <c r="Y964" i="5"/>
  <c r="AA964" i="5" s="1"/>
  <c r="Z964" i="5"/>
  <c r="Z138" i="5"/>
  <c r="AB138" i="5" s="1"/>
  <c r="Y138" i="5"/>
  <c r="AA138" i="5" s="1"/>
  <c r="AE138" i="5" s="1"/>
  <c r="Z135" i="5"/>
  <c r="AD135" i="5" s="1"/>
  <c r="Y335" i="5"/>
  <c r="AA335" i="5" s="1"/>
  <c r="AC335" i="5" s="1"/>
  <c r="Z335" i="5"/>
  <c r="AD335" i="5" s="1"/>
  <c r="Y199" i="5"/>
  <c r="AA199" i="5" s="1"/>
  <c r="Z199" i="5"/>
  <c r="Y1531" i="5"/>
  <c r="AA1531" i="5" s="1"/>
  <c r="AC1531" i="5" s="1"/>
  <c r="Z1531" i="5"/>
  <c r="AD1531" i="5" s="1"/>
  <c r="U1047" i="5"/>
  <c r="Y1675" i="5"/>
  <c r="AA1675" i="5" s="1"/>
  <c r="AE1675" i="5" s="1"/>
  <c r="Z1675" i="5"/>
  <c r="AB1675" i="5" s="1"/>
  <c r="Y2411" i="5"/>
  <c r="AA2411" i="5" s="1"/>
  <c r="AC2411" i="5" s="1"/>
  <c r="Z2411" i="5"/>
  <c r="AD2411" i="5" s="1"/>
  <c r="U951" i="5"/>
  <c r="U1492" i="5"/>
  <c r="Y1960" i="5"/>
  <c r="AA1960" i="5" s="1"/>
  <c r="Z1960" i="5"/>
  <c r="Y2284" i="5"/>
  <c r="AA2284" i="5" s="1"/>
  <c r="AE2284" i="5" s="1"/>
  <c r="Z2284" i="5"/>
  <c r="AB2284" i="5" s="1"/>
  <c r="Y1976" i="5"/>
  <c r="AA1976" i="5" s="1"/>
  <c r="AC1976" i="5" s="1"/>
  <c r="Z1976" i="5"/>
  <c r="AD1976" i="5" s="1"/>
  <c r="Y735" i="5"/>
  <c r="AA735" i="5" s="1"/>
  <c r="Z735" i="5"/>
  <c r="V521" i="5"/>
  <c r="X521" i="5" s="1"/>
  <c r="Y1169" i="5"/>
  <c r="AA1169" i="5" s="1"/>
  <c r="Z1169" i="5"/>
  <c r="Y1961" i="5"/>
  <c r="AA1961" i="5" s="1"/>
  <c r="AE1961" i="5" s="1"/>
  <c r="Z1961" i="5"/>
  <c r="AB1961" i="5" s="1"/>
  <c r="Z90" i="5"/>
  <c r="AB90" i="5" s="1"/>
  <c r="Y90" i="5"/>
  <c r="AA90" i="5" s="1"/>
  <c r="AE90" i="5" s="1"/>
  <c r="U1095" i="5"/>
  <c r="U269" i="5"/>
  <c r="Y1482" i="5"/>
  <c r="AA1482" i="5" s="1"/>
  <c r="Z1482" i="5"/>
  <c r="Y2270" i="5"/>
  <c r="AA2270" i="5" s="1"/>
  <c r="Z2270" i="5"/>
  <c r="U1610" i="5"/>
  <c r="Z663" i="5"/>
  <c r="Y663" i="5"/>
  <c r="AA663" i="5" s="1"/>
  <c r="U561" i="5"/>
  <c r="U1192" i="5"/>
  <c r="Y1031" i="5"/>
  <c r="AA1031" i="5" s="1"/>
  <c r="AC1031" i="5" s="1"/>
  <c r="Z1031" i="5"/>
  <c r="AD1031" i="5" s="1"/>
  <c r="Y589" i="5"/>
  <c r="AA589" i="5" s="1"/>
  <c r="Z589" i="5"/>
  <c r="Y1993" i="5"/>
  <c r="AA1993" i="5" s="1"/>
  <c r="Z1993" i="5"/>
  <c r="Y992" i="5"/>
  <c r="AA992" i="5" s="1"/>
  <c r="AC992" i="5" s="1"/>
  <c r="Z992" i="5"/>
  <c r="AD992" i="5" s="1"/>
  <c r="Y82" i="5"/>
  <c r="AA82" i="5" s="1"/>
  <c r="AE82" i="5" s="1"/>
  <c r="Z82" i="5"/>
  <c r="AB82" i="5" s="1"/>
  <c r="U604" i="5"/>
  <c r="Z2442" i="5"/>
  <c r="AB2442" i="5" s="1"/>
  <c r="Y2442" i="5"/>
  <c r="AA2442" i="5" s="1"/>
  <c r="AE2442" i="5" s="1"/>
  <c r="Y1160" i="5"/>
  <c r="AA1160" i="5" s="1"/>
  <c r="AC1160" i="5" s="1"/>
  <c r="Z1160" i="5"/>
  <c r="AD1160" i="5" s="1"/>
  <c r="U1010" i="5"/>
  <c r="U982" i="5"/>
  <c r="Y83" i="5"/>
  <c r="AA83" i="5" s="1"/>
  <c r="AC83" i="5" s="1"/>
  <c r="Z83" i="5"/>
  <c r="AD83" i="5" s="1"/>
  <c r="U569" i="5"/>
  <c r="U1235" i="5"/>
  <c r="V156" i="5"/>
  <c r="X156" i="5" s="1"/>
  <c r="U1412" i="5"/>
  <c r="Y2110" i="5"/>
  <c r="AA2110" i="5" s="1"/>
  <c r="AC2110" i="5" s="1"/>
  <c r="Z2110" i="5"/>
  <c r="AD2110" i="5" s="1"/>
  <c r="Y1314" i="5"/>
  <c r="AA1314" i="5" s="1"/>
  <c r="AE1314" i="5" s="1"/>
  <c r="Z1314" i="5"/>
  <c r="AB1314" i="5" s="1"/>
  <c r="U1484" i="5"/>
  <c r="V2441" i="5"/>
  <c r="X2441" i="5" s="1"/>
  <c r="Y864" i="5"/>
  <c r="AA864" i="5" s="1"/>
  <c r="AC864" i="5" s="1"/>
  <c r="Z864" i="5"/>
  <c r="AD864" i="5" s="1"/>
  <c r="U1189" i="5"/>
  <c r="U680" i="5"/>
  <c r="U619" i="5"/>
  <c r="Y2362" i="5"/>
  <c r="AA2362" i="5" s="1"/>
  <c r="Z2362" i="5"/>
  <c r="Z2241" i="5"/>
  <c r="AD2241" i="5" s="1"/>
  <c r="Y2241" i="5"/>
  <c r="AA2241" i="5" s="1"/>
  <c r="AC2241" i="5" s="1"/>
  <c r="U466" i="5"/>
  <c r="Z2194" i="5"/>
  <c r="AD2194" i="5" s="1"/>
  <c r="Y2194" i="5"/>
  <c r="AA2194" i="5" s="1"/>
  <c r="AC2194" i="5" s="1"/>
  <c r="Z1746" i="5"/>
  <c r="Y1746" i="5"/>
  <c r="AA1746" i="5" s="1"/>
  <c r="Z2070" i="5"/>
  <c r="AD2070" i="5" s="1"/>
  <c r="Y2070" i="5"/>
  <c r="AA2070" i="5" s="1"/>
  <c r="AC2070" i="5" s="1"/>
  <c r="U986" i="5"/>
  <c r="U1353" i="5"/>
  <c r="Z2128" i="5"/>
  <c r="Y2128" i="5"/>
  <c r="AA2128" i="5" s="1"/>
  <c r="U1725" i="5"/>
  <c r="Z2166" i="5"/>
  <c r="AB2166" i="5" s="1"/>
  <c r="Y2166" i="5"/>
  <c r="AA2166" i="5" s="1"/>
  <c r="AE2166" i="5" s="1"/>
  <c r="U473" i="5"/>
  <c r="Y1337" i="5"/>
  <c r="AA1337" i="5" s="1"/>
  <c r="AE1337" i="5" s="1"/>
  <c r="Z1337" i="5"/>
  <c r="AB1337" i="5" s="1"/>
  <c r="Z1255" i="5"/>
  <c r="Y1255" i="5"/>
  <c r="AA1255" i="5" s="1"/>
  <c r="U1423" i="5"/>
  <c r="U449" i="5"/>
  <c r="U1262" i="5"/>
  <c r="Y285" i="5"/>
  <c r="AA285" i="5" s="1"/>
  <c r="Z285" i="5"/>
  <c r="Z1996" i="5"/>
  <c r="Y1996" i="5"/>
  <c r="AA1996" i="5" s="1"/>
  <c r="Z126" i="5"/>
  <c r="Y126" i="5"/>
  <c r="AA126" i="5" s="1"/>
  <c r="Y303" i="5"/>
  <c r="AA303" i="5" s="1"/>
  <c r="AE303" i="5" s="1"/>
  <c r="Z303" i="5"/>
  <c r="AB303" i="5" s="1"/>
  <c r="U1807" i="5"/>
  <c r="U1767" i="5"/>
  <c r="U1795" i="5"/>
  <c r="U962" i="5"/>
  <c r="U1271" i="5"/>
  <c r="Z130" i="5"/>
  <c r="AD130" i="5" s="1"/>
  <c r="Y130" i="5"/>
  <c r="AA130" i="5" s="1"/>
  <c r="AC130" i="5" s="1"/>
  <c r="U597" i="5"/>
  <c r="U1751" i="5"/>
  <c r="Y1446" i="5"/>
  <c r="AA1446" i="5" s="1"/>
  <c r="AE1446" i="5" s="1"/>
  <c r="Z1446" i="5"/>
  <c r="AB1446" i="5" s="1"/>
  <c r="U1355" i="5"/>
  <c r="U409" i="5"/>
  <c r="Y2137" i="5"/>
  <c r="AA2137" i="5" s="1"/>
  <c r="AE2137" i="5" s="1"/>
  <c r="Z2137" i="5"/>
  <c r="AB2137" i="5" s="1"/>
  <c r="Z1586" i="5"/>
  <c r="AB1586" i="5" s="1"/>
  <c r="Y1586" i="5"/>
  <c r="AA1586" i="5" s="1"/>
  <c r="AE1586" i="5" s="1"/>
  <c r="Y1842" i="5"/>
  <c r="AA1842" i="5" s="1"/>
  <c r="AC1842" i="5" s="1"/>
  <c r="Z1842" i="5"/>
  <c r="AD1842" i="5" s="1"/>
  <c r="Z858" i="5"/>
  <c r="Y858" i="5"/>
  <c r="AA858" i="5" s="1"/>
  <c r="U841" i="5"/>
  <c r="Z1539" i="5"/>
  <c r="Y1539" i="5"/>
  <c r="AA1539" i="5" s="1"/>
  <c r="U390" i="5"/>
  <c r="V872" i="5"/>
  <c r="X872" i="5" s="1"/>
  <c r="Y2210" i="5"/>
  <c r="AA2210" i="5" s="1"/>
  <c r="Z2210" i="5"/>
  <c r="Y441" i="5"/>
  <c r="AA441" i="5" s="1"/>
  <c r="Z441" i="5"/>
  <c r="Z1342" i="5"/>
  <c r="Y1342" i="5"/>
  <c r="AA1342" i="5" s="1"/>
  <c r="U1739" i="5"/>
  <c r="U192" i="5"/>
  <c r="V2388" i="5"/>
  <c r="X2388" i="5" s="1"/>
  <c r="U1224" i="5"/>
  <c r="Y1117" i="5"/>
  <c r="AA1117" i="5" s="1"/>
  <c r="AE1117" i="5" s="1"/>
  <c r="Z1117" i="5"/>
  <c r="AB1117" i="5" s="1"/>
  <c r="U1729" i="5"/>
  <c r="U1509" i="5"/>
  <c r="Y610" i="5"/>
  <c r="AA610" i="5" s="1"/>
  <c r="AC610" i="5" s="1"/>
  <c r="Z610" i="5"/>
  <c r="AD610" i="5" s="1"/>
  <c r="Z1566" i="5"/>
  <c r="Y1566" i="5"/>
  <c r="AA1566" i="5" s="1"/>
  <c r="Y1890" i="5"/>
  <c r="AA1890" i="5" s="1"/>
  <c r="AC1890" i="5" s="1"/>
  <c r="Z1890" i="5"/>
  <c r="AD1890" i="5" s="1"/>
  <c r="U1130" i="5"/>
  <c r="V776" i="5"/>
  <c r="X776" i="5" s="1"/>
  <c r="U179" i="5"/>
  <c r="V575" i="5"/>
  <c r="X575" i="5" s="1"/>
  <c r="V1223" i="5"/>
  <c r="X1223" i="5" s="1"/>
  <c r="U252" i="5"/>
  <c r="U1389" i="5"/>
  <c r="U690" i="5"/>
  <c r="U1028" i="5"/>
  <c r="Y1982" i="5"/>
  <c r="AA1982" i="5" s="1"/>
  <c r="Z1982" i="5"/>
  <c r="Y1465" i="5"/>
  <c r="AA1465" i="5" s="1"/>
  <c r="AC1465" i="5" s="1"/>
  <c r="Z1465" i="5"/>
  <c r="AD1465" i="5" s="1"/>
  <c r="Y2041" i="5"/>
  <c r="AA2041" i="5" s="1"/>
  <c r="Z2041" i="5"/>
  <c r="Y1875" i="5"/>
  <c r="AA1875" i="5" s="1"/>
  <c r="AE1875" i="5" s="1"/>
  <c r="Z1875" i="5"/>
  <c r="AB1875" i="5" s="1"/>
  <c r="U1388" i="5"/>
  <c r="V2262" i="5"/>
  <c r="X2262" i="5" s="1"/>
  <c r="V2326" i="5"/>
  <c r="X2326" i="5" s="1"/>
  <c r="U274" i="5"/>
  <c r="Y23" i="5"/>
  <c r="AA23" i="5" s="1"/>
  <c r="AE23" i="5" s="1"/>
  <c r="Z23" i="5"/>
  <c r="AB23" i="5" s="1"/>
  <c r="Y1085" i="5"/>
  <c r="AA1085" i="5" s="1"/>
  <c r="AC1085" i="5" s="1"/>
  <c r="Z1085" i="5"/>
  <c r="AD1085" i="5" s="1"/>
  <c r="U312" i="5"/>
  <c r="U535" i="5"/>
  <c r="U876" i="5"/>
  <c r="Y2330" i="5"/>
  <c r="AA2330" i="5" s="1"/>
  <c r="Z2330" i="5"/>
  <c r="V2193" i="5"/>
  <c r="X2193" i="5" s="1"/>
  <c r="Z1704" i="5"/>
  <c r="Y1704" i="5"/>
  <c r="AA1704" i="5" s="1"/>
  <c r="Z2136" i="5"/>
  <c r="AB2136" i="5" s="1"/>
  <c r="Y2136" i="5"/>
  <c r="AA2136" i="5" s="1"/>
  <c r="AE2136" i="5" s="1"/>
  <c r="U998" i="5"/>
  <c r="Y1804" i="5"/>
  <c r="AA1804" i="5" s="1"/>
  <c r="AC1804" i="5" s="1"/>
  <c r="Z1804" i="5"/>
  <c r="AB1804" i="5" s="1"/>
  <c r="U102" i="5"/>
  <c r="U332" i="5"/>
  <c r="V2280" i="5"/>
  <c r="X2280" i="5" s="1"/>
  <c r="U918" i="5"/>
  <c r="Y1692" i="5"/>
  <c r="AA1692" i="5" s="1"/>
  <c r="AC1692" i="5" s="1"/>
  <c r="Z1692" i="5"/>
  <c r="AD1692" i="5" s="1"/>
  <c r="Z2124" i="5"/>
  <c r="AD2124" i="5" s="1"/>
  <c r="Y2124" i="5"/>
  <c r="AA2124" i="5" s="1"/>
  <c r="AC2124" i="5" s="1"/>
  <c r="U745" i="5"/>
  <c r="U1600" i="5"/>
  <c r="Y471" i="5"/>
  <c r="AA471" i="5" s="1"/>
  <c r="AC471" i="5" s="1"/>
  <c r="Z471" i="5"/>
  <c r="AD471" i="5" s="1"/>
  <c r="Y531" i="5"/>
  <c r="AA531" i="5" s="1"/>
  <c r="AC531" i="5" s="1"/>
  <c r="Z531" i="5"/>
  <c r="AD531" i="5" s="1"/>
  <c r="U1691" i="5"/>
  <c r="U20" i="5"/>
  <c r="V2355" i="5"/>
  <c r="X2355" i="5" s="1"/>
  <c r="U565" i="5"/>
  <c r="Z2383" i="5"/>
  <c r="Y2383" i="5"/>
  <c r="AA2383" i="5" s="1"/>
  <c r="Y255" i="5"/>
  <c r="AA255" i="5" s="1"/>
  <c r="AC255" i="5" s="1"/>
  <c r="Z255" i="5"/>
  <c r="AD255" i="5" s="1"/>
  <c r="Z66" i="5"/>
  <c r="AD66" i="5" s="1"/>
  <c r="Y66" i="5"/>
  <c r="AA66" i="5" s="1"/>
  <c r="AC66" i="5" s="1"/>
  <c r="Z70" i="5"/>
  <c r="AB70" i="5" s="1"/>
  <c r="Y70" i="5"/>
  <c r="AA70" i="5" s="1"/>
  <c r="AE70" i="5" s="1"/>
  <c r="U1635" i="5"/>
  <c r="V2430" i="5"/>
  <c r="X2430" i="5" s="1"/>
  <c r="U1713" i="5"/>
  <c r="Y1264" i="5"/>
  <c r="AA1264" i="5" s="1"/>
  <c r="AC1264" i="5" s="1"/>
  <c r="Z1264" i="5"/>
  <c r="AD1264" i="5" s="1"/>
  <c r="Z308" i="5"/>
  <c r="Y308" i="5"/>
  <c r="AA308" i="5" s="1"/>
  <c r="Y1362" i="5"/>
  <c r="AA1362" i="5" s="1"/>
  <c r="AC1362" i="5" s="1"/>
  <c r="Z1362" i="5"/>
  <c r="AD1362" i="5" s="1"/>
  <c r="U1377" i="5"/>
  <c r="Z1407" i="5"/>
  <c r="Y1407" i="5"/>
  <c r="AA1407" i="5" s="1"/>
  <c r="Z112" i="5"/>
  <c r="Y112" i="5"/>
  <c r="AA112" i="5" s="1"/>
  <c r="U873" i="5"/>
  <c r="U1467" i="5"/>
  <c r="U1755" i="5"/>
  <c r="U838" i="5"/>
  <c r="Z1443" i="5"/>
  <c r="Y1443" i="5"/>
  <c r="AA1443" i="5" s="1"/>
  <c r="Y2316" i="5"/>
  <c r="AA2316" i="5" s="1"/>
  <c r="AC2316" i="5" s="1"/>
  <c r="Z2316" i="5"/>
  <c r="AD2316" i="5" s="1"/>
  <c r="Y469" i="5"/>
  <c r="AA469" i="5" s="1"/>
  <c r="AC469" i="5" s="1"/>
  <c r="Z469" i="5"/>
  <c r="AD469" i="5" s="1"/>
  <c r="U1873" i="5"/>
  <c r="Y1942" i="5"/>
  <c r="AA1942" i="5" s="1"/>
  <c r="Z1942" i="5"/>
  <c r="Y2374" i="5"/>
  <c r="AA2374" i="5" s="1"/>
  <c r="AC2374" i="5" s="1"/>
  <c r="Z2374" i="5"/>
  <c r="AD2374" i="5" s="1"/>
  <c r="U939" i="5"/>
  <c r="Z322" i="5"/>
  <c r="AD322" i="5" s="1"/>
  <c r="Y322" i="5"/>
  <c r="AA322" i="5" s="1"/>
  <c r="AC322" i="5" s="1"/>
  <c r="U1006" i="5"/>
  <c r="U215" i="5"/>
  <c r="Y2051" i="5"/>
  <c r="AA2051" i="5" s="1"/>
  <c r="Z2051" i="5"/>
  <c r="Y382" i="5"/>
  <c r="AA382" i="5" s="1"/>
  <c r="Z382" i="5"/>
  <c r="Z1032" i="5"/>
  <c r="AB1032" i="5" s="1"/>
  <c r="Y1032" i="5"/>
  <c r="AA1032" i="5" s="1"/>
  <c r="AE1032" i="5" s="1"/>
  <c r="U1118" i="5"/>
  <c r="Y2018" i="5"/>
  <c r="AA2018" i="5" s="1"/>
  <c r="AC2018" i="5" s="1"/>
  <c r="Z2018" i="5"/>
  <c r="AD2018" i="5" s="1"/>
  <c r="U715" i="5"/>
  <c r="Y2186" i="5"/>
  <c r="AA2186" i="5" s="1"/>
  <c r="AE2186" i="5" s="1"/>
  <c r="Z2186" i="5"/>
  <c r="AB2186" i="5" s="1"/>
  <c r="Y1207" i="5"/>
  <c r="AA1207" i="5" s="1"/>
  <c r="AE1207" i="5" s="1"/>
  <c r="Z1207" i="5"/>
  <c r="AB1207" i="5" s="1"/>
  <c r="U1619" i="5"/>
  <c r="V1516" i="5"/>
  <c r="X1516" i="5" s="1"/>
  <c r="U651" i="5"/>
  <c r="U1839" i="5"/>
  <c r="U634" i="5"/>
  <c r="U1390" i="5"/>
  <c r="U402" i="5"/>
  <c r="U1301" i="5"/>
  <c r="U1532" i="5"/>
  <c r="V1128" i="5"/>
  <c r="X1128" i="5" s="1"/>
  <c r="V660" i="5"/>
  <c r="X660" i="5" s="1"/>
  <c r="U1848" i="5"/>
  <c r="U1142" i="5"/>
  <c r="Y2042" i="5"/>
  <c r="AA2042" i="5" s="1"/>
  <c r="Z2042" i="5"/>
  <c r="V1727" i="5"/>
  <c r="X1727" i="5" s="1"/>
  <c r="U711" i="5"/>
  <c r="U173" i="5"/>
  <c r="U1394" i="5"/>
  <c r="V2393" i="5"/>
  <c r="X2393" i="5" s="1"/>
  <c r="Y250" i="5"/>
  <c r="AA250" i="5" s="1"/>
  <c r="AC250" i="5" s="1"/>
  <c r="Z250" i="5"/>
  <c r="AD250" i="5" s="1"/>
  <c r="Z1944" i="5"/>
  <c r="AD1944" i="5" s="1"/>
  <c r="Y1944" i="5"/>
  <c r="AA1944" i="5" s="1"/>
  <c r="AC1944" i="5" s="1"/>
  <c r="U1184" i="5"/>
  <c r="V1329" i="5"/>
  <c r="X1329" i="5" s="1"/>
  <c r="U1024" i="5"/>
  <c r="Z1348" i="5"/>
  <c r="AD1348" i="5" s="1"/>
  <c r="Y1348" i="5"/>
  <c r="AA1348" i="5" s="1"/>
  <c r="AC1348" i="5" s="1"/>
  <c r="U827" i="5"/>
  <c r="Y2026" i="5"/>
  <c r="AA2026" i="5" s="1"/>
  <c r="Z2026" i="5"/>
  <c r="U1428" i="5"/>
  <c r="U385" i="5"/>
  <c r="Y1445" i="5"/>
  <c r="AA1445" i="5" s="1"/>
  <c r="Z1445" i="5"/>
  <c r="U1593" i="5"/>
  <c r="V1641" i="5"/>
  <c r="X1641" i="5" s="1"/>
  <c r="V2073" i="5"/>
  <c r="X2073" i="5" s="1"/>
  <c r="U868" i="5"/>
  <c r="V1931" i="5"/>
  <c r="X1931" i="5" s="1"/>
  <c r="U42" i="5"/>
  <c r="Y2002" i="5"/>
  <c r="AA2002" i="5" s="1"/>
  <c r="Z2002" i="5"/>
  <c r="V175" i="5"/>
  <c r="X175" i="5" s="1"/>
  <c r="V2410" i="5"/>
  <c r="X2410" i="5" s="1"/>
  <c r="U1413" i="5"/>
  <c r="U697" i="5"/>
  <c r="U1633" i="5"/>
  <c r="U1457" i="5"/>
  <c r="U190" i="5"/>
  <c r="V2189" i="5"/>
  <c r="X2189" i="5" s="1"/>
  <c r="Y1974" i="5"/>
  <c r="AA1974" i="5" s="1"/>
  <c r="AE1974" i="5" s="1"/>
  <c r="Z1974" i="5"/>
  <c r="AB1974" i="5" s="1"/>
  <c r="Y98" i="5"/>
  <c r="AA98" i="5" s="1"/>
  <c r="AC98" i="5" s="1"/>
  <c r="Z98" i="5"/>
  <c r="AD98" i="5" s="1"/>
  <c r="Y2060" i="5"/>
  <c r="AA2060" i="5" s="1"/>
  <c r="Z2060" i="5"/>
  <c r="Z870" i="5"/>
  <c r="Y870" i="5"/>
  <c r="AA870" i="5" s="1"/>
  <c r="Y1899" i="5"/>
  <c r="AA1899" i="5" s="1"/>
  <c r="AC1899" i="5" s="1"/>
  <c r="Z1899" i="5"/>
  <c r="AD1899" i="5" s="1"/>
  <c r="U658" i="5"/>
  <c r="Z1422" i="5"/>
  <c r="AD1422" i="5" s="1"/>
  <c r="Y1422" i="5"/>
  <c r="AA1422" i="5" s="1"/>
  <c r="AC1422" i="5" s="1"/>
  <c r="Y1077" i="5"/>
  <c r="AA1077" i="5" s="1"/>
  <c r="Z1077" i="5"/>
  <c r="Y2397" i="5"/>
  <c r="AA2397" i="5" s="1"/>
  <c r="AE2397" i="5" s="1"/>
  <c r="Z2397" i="5"/>
  <c r="AB2397" i="5" s="1"/>
  <c r="U774" i="5"/>
  <c r="U1854" i="5"/>
  <c r="V248" i="5"/>
  <c r="X248" i="5" s="1"/>
  <c r="V2157" i="5"/>
  <c r="X2157" i="5" s="1"/>
  <c r="U934" i="5"/>
  <c r="V539" i="5"/>
  <c r="X539" i="5" s="1"/>
  <c r="Y1346" i="5"/>
  <c r="AA1346" i="5" s="1"/>
  <c r="AC1346" i="5" s="1"/>
  <c r="Z1346" i="5"/>
  <c r="AD1346" i="5" s="1"/>
  <c r="U1498" i="5"/>
  <c r="Z1419" i="5"/>
  <c r="Y1419" i="5"/>
  <c r="AA1419" i="5" s="1"/>
  <c r="U1770" i="5"/>
  <c r="U1796" i="5"/>
  <c r="U1717" i="5"/>
  <c r="Y2190" i="5"/>
  <c r="AA2190" i="5" s="1"/>
  <c r="AC2190" i="5" s="1"/>
  <c r="Z2190" i="5"/>
  <c r="AD2190" i="5" s="1"/>
  <c r="V452" i="5"/>
  <c r="X452" i="5" s="1"/>
  <c r="V704" i="5"/>
  <c r="X704" i="5" s="1"/>
  <c r="U1421" i="5"/>
  <c r="Y2423" i="5"/>
  <c r="AA2423" i="5" s="1"/>
  <c r="Z2423" i="5"/>
  <c r="Y1789" i="5"/>
  <c r="AA1789" i="5" s="1"/>
  <c r="Z1789" i="5"/>
  <c r="Z2221" i="5"/>
  <c r="AB2221" i="5" s="1"/>
  <c r="Y2221" i="5"/>
  <c r="AA2221" i="5" s="1"/>
  <c r="AE2221" i="5" s="1"/>
  <c r="U1706" i="5"/>
  <c r="T7" i="5"/>
  <c r="R7" i="5"/>
  <c r="U1661" i="5"/>
  <c r="Y654" i="5"/>
  <c r="AA654" i="5" s="1"/>
  <c r="AC654" i="5" s="1"/>
  <c r="Z654" i="5"/>
  <c r="AD654" i="5" s="1"/>
  <c r="V200" i="5"/>
  <c r="X200" i="5" s="1"/>
  <c r="U1856" i="5"/>
  <c r="U1511" i="5"/>
  <c r="Y1888" i="5"/>
  <c r="AA1888" i="5" s="1"/>
  <c r="Z1888" i="5"/>
  <c r="Y2218" i="5"/>
  <c r="AA2218" i="5" s="1"/>
  <c r="Z2218" i="5"/>
  <c r="U1785" i="5"/>
  <c r="U1336" i="5"/>
  <c r="U1298" i="5"/>
  <c r="U819" i="5"/>
  <c r="U966" i="5"/>
  <c r="U851" i="5"/>
  <c r="U945" i="5"/>
  <c r="U1576" i="5"/>
  <c r="U1611" i="5"/>
  <c r="V1018" i="5"/>
  <c r="X1018" i="5" s="1"/>
  <c r="Z1317" i="5"/>
  <c r="Y1317" i="5"/>
  <c r="AA1317" i="5" s="1"/>
  <c r="U253" i="5"/>
  <c r="U1469" i="5"/>
  <c r="Y888" i="5"/>
  <c r="AA888" i="5" s="1"/>
  <c r="AE888" i="5" s="1"/>
  <c r="Z888" i="5"/>
  <c r="AB888" i="5" s="1"/>
  <c r="U1546" i="5"/>
  <c r="U68" i="5"/>
  <c r="U646" i="5"/>
  <c r="U970" i="5"/>
  <c r="Z899" i="5"/>
  <c r="Y899" i="5"/>
  <c r="AA899" i="5" s="1"/>
  <c r="U1799" i="5"/>
  <c r="Z2134" i="5"/>
  <c r="AB2134" i="5" s="1"/>
  <c r="Y2134" i="5"/>
  <c r="AA2134" i="5" s="1"/>
  <c r="AE2134" i="5" s="1"/>
  <c r="U423" i="5"/>
  <c r="V698" i="5"/>
  <c r="X698" i="5" s="1"/>
  <c r="U266" i="5"/>
  <c r="V1374" i="5"/>
  <c r="X1374" i="5" s="1"/>
  <c r="U480" i="5"/>
  <c r="U615" i="5"/>
  <c r="Y1803" i="5"/>
  <c r="AA1803" i="5" s="1"/>
  <c r="AC1803" i="5" s="1"/>
  <c r="Z1803" i="5"/>
  <c r="AD1803" i="5" s="1"/>
  <c r="V2127" i="5"/>
  <c r="X2127" i="5" s="1"/>
  <c r="U922" i="5"/>
  <c r="U1335" i="5"/>
  <c r="Y2436" i="5"/>
  <c r="AA2436" i="5" s="1"/>
  <c r="AC2436" i="5" s="1"/>
  <c r="Z2436" i="5"/>
  <c r="AD2436" i="5" s="1"/>
  <c r="Y1939" i="5"/>
  <c r="AA1939" i="5" s="1"/>
  <c r="AE1939" i="5" s="1"/>
  <c r="Z1939" i="5"/>
  <c r="AB1939" i="5" s="1"/>
  <c r="Y1481" i="5"/>
  <c r="AA1481" i="5" s="1"/>
  <c r="Z1481" i="5"/>
  <c r="V1488" i="5"/>
  <c r="X1488" i="5" s="1"/>
  <c r="U1291" i="5"/>
  <c r="V656" i="5"/>
  <c r="X656" i="5" s="1"/>
  <c r="U668" i="5"/>
  <c r="U1846" i="5"/>
  <c r="V260" i="5"/>
  <c r="X260" i="5" s="1"/>
  <c r="Z1898" i="5"/>
  <c r="AB1898" i="5" s="1"/>
  <c r="Y1898" i="5"/>
  <c r="AA1898" i="5" s="1"/>
  <c r="AE1898" i="5" s="1"/>
  <c r="U1737" i="5"/>
  <c r="U99" i="5"/>
  <c r="U1855" i="5"/>
  <c r="U1512" i="5"/>
  <c r="V626" i="5"/>
  <c r="X626" i="5" s="1"/>
  <c r="U564" i="5"/>
  <c r="Y2349" i="5"/>
  <c r="AA2349" i="5" s="1"/>
  <c r="Z2349" i="5"/>
  <c r="Y1816" i="5"/>
  <c r="AA1816" i="5" s="1"/>
  <c r="Z1816" i="5"/>
  <c r="U1040" i="5"/>
  <c r="V2424" i="5"/>
  <c r="X2424" i="5" s="1"/>
  <c r="Y664" i="5"/>
  <c r="AA664" i="5" s="1"/>
  <c r="AE664" i="5" s="1"/>
  <c r="Z664" i="5"/>
  <c r="AB664" i="5" s="1"/>
  <c r="Y917" i="5"/>
  <c r="AA917" i="5" s="1"/>
  <c r="AC917" i="5" s="1"/>
  <c r="Z917" i="5"/>
  <c r="AD917" i="5" s="1"/>
  <c r="U1400" i="5"/>
  <c r="Z2242" i="5"/>
  <c r="AB2242" i="5" s="1"/>
  <c r="Y2242" i="5"/>
  <c r="AA2242" i="5" s="1"/>
  <c r="AE2242" i="5" s="1"/>
  <c r="Y2108" i="5"/>
  <c r="AA2108" i="5" s="1"/>
  <c r="AC2108" i="5" s="1"/>
  <c r="Z2108" i="5"/>
  <c r="AD2108" i="5" s="1"/>
  <c r="Y1284" i="5"/>
  <c r="AA1284" i="5" s="1"/>
  <c r="AC1284" i="5" s="1"/>
  <c r="Z1284" i="5"/>
  <c r="AD1284" i="5" s="1"/>
  <c r="U169" i="5"/>
  <c r="V1951" i="5"/>
  <c r="X1951" i="5" s="1"/>
  <c r="U391" i="5"/>
  <c r="Y940" i="5"/>
  <c r="AA940" i="5" s="1"/>
  <c r="Z940" i="5"/>
  <c r="V527" i="5"/>
  <c r="X527" i="5" s="1"/>
  <c r="V1211" i="5"/>
  <c r="X1211" i="5" s="1"/>
  <c r="U201" i="5"/>
  <c r="U1715" i="5"/>
  <c r="U1597" i="5"/>
  <c r="Y642" i="5"/>
  <c r="AA642" i="5" s="1"/>
  <c r="Z642" i="5"/>
  <c r="U548" i="5"/>
  <c r="Y2024" i="5"/>
  <c r="AA2024" i="5" s="1"/>
  <c r="AC2024" i="5" s="1"/>
  <c r="Z2024" i="5"/>
  <c r="AD2024" i="5" s="1"/>
  <c r="U907" i="5"/>
  <c r="U1270" i="5"/>
  <c r="V1091" i="5"/>
  <c r="X1091" i="5" s="1"/>
  <c r="Y2305" i="5"/>
  <c r="AA2305" i="5" s="1"/>
  <c r="Z2305" i="5"/>
  <c r="U1044" i="5"/>
  <c r="U613" i="5"/>
  <c r="U1365" i="5"/>
  <c r="Y1257" i="5"/>
  <c r="AA1257" i="5" s="1"/>
  <c r="Z1257" i="5"/>
  <c r="Z2050" i="5"/>
  <c r="AD2050" i="5" s="1"/>
  <c r="Y2050" i="5"/>
  <c r="AA2050" i="5" s="1"/>
  <c r="AC2050" i="5" s="1"/>
  <c r="U1166" i="5"/>
  <c r="U1430" i="5"/>
  <c r="U1437" i="5"/>
  <c r="V879" i="5"/>
  <c r="X879" i="5" s="1"/>
  <c r="V53" i="5"/>
  <c r="X53" i="5" s="1"/>
  <c r="U1860" i="5"/>
  <c r="V357" i="5"/>
  <c r="X357" i="5" s="1"/>
  <c r="V2328" i="5"/>
  <c r="X2328" i="5" s="1"/>
  <c r="Y1659" i="5"/>
  <c r="AA1659" i="5" s="1"/>
  <c r="AC1659" i="5" s="1"/>
  <c r="Z1659" i="5"/>
  <c r="AD1659" i="5" s="1"/>
  <c r="U1819" i="5"/>
  <c r="V958" i="5"/>
  <c r="X958" i="5" s="1"/>
  <c r="U132" i="5"/>
  <c r="Y2182" i="5"/>
  <c r="AA2182" i="5" s="1"/>
  <c r="AC2182" i="5" s="1"/>
  <c r="Z2182" i="5"/>
  <c r="AD2182" i="5" s="1"/>
  <c r="U172" i="5"/>
  <c r="Y1990" i="5"/>
  <c r="AA1990" i="5" s="1"/>
  <c r="Z1990" i="5"/>
  <c r="V2382" i="5"/>
  <c r="X2382" i="5" s="1"/>
  <c r="U893" i="5"/>
  <c r="Y1912" i="5"/>
  <c r="AA1912" i="5" s="1"/>
  <c r="Z1912" i="5"/>
  <c r="U1404" i="5"/>
  <c r="U379" i="5"/>
  <c r="U1523" i="5"/>
  <c r="U1171" i="5"/>
  <c r="V2181" i="5"/>
  <c r="X2181" i="5" s="1"/>
  <c r="Y198" i="5"/>
  <c r="AA198" i="5" s="1"/>
  <c r="Z198" i="5"/>
  <c r="U1436" i="5"/>
  <c r="Z164" i="5"/>
  <c r="Y164" i="5"/>
  <c r="AA164" i="5" s="1"/>
  <c r="Y920" i="5"/>
  <c r="AA920" i="5" s="1"/>
  <c r="AC920" i="5" s="1"/>
  <c r="Z920" i="5"/>
  <c r="AD920" i="5" s="1"/>
  <c r="U1771" i="5"/>
  <c r="U1608" i="5"/>
  <c r="Y1364" i="5"/>
  <c r="AA1364" i="5" s="1"/>
  <c r="AC1364" i="5" s="1"/>
  <c r="Z1364" i="5"/>
  <c r="AD1364" i="5" s="1"/>
  <c r="U1858" i="5"/>
  <c r="U129" i="5"/>
  <c r="U584" i="5"/>
  <c r="U1549" i="5"/>
  <c r="Y2125" i="5"/>
  <c r="AA2125" i="5" s="1"/>
  <c r="Z2125" i="5"/>
  <c r="Y1541" i="5"/>
  <c r="AA1541" i="5" s="1"/>
  <c r="Z1541" i="5"/>
  <c r="U52" i="5"/>
  <c r="U1870" i="5"/>
  <c r="Z1886" i="5"/>
  <c r="Y1886" i="5"/>
  <c r="AA1886" i="5" s="1"/>
  <c r="U1824" i="5"/>
  <c r="U645" i="5"/>
  <c r="Z1366" i="5"/>
  <c r="AB1366" i="5" s="1"/>
  <c r="Y1366" i="5"/>
  <c r="AA1366" i="5" s="1"/>
  <c r="AE1366" i="5" s="1"/>
  <c r="V143" i="5"/>
  <c r="X143" i="5" s="1"/>
  <c r="Z863" i="5"/>
  <c r="Y863" i="5"/>
  <c r="AA863" i="5" s="1"/>
  <c r="U1763" i="5"/>
  <c r="Y216" i="5"/>
  <c r="AA216" i="5" s="1"/>
  <c r="AC216" i="5" s="1"/>
  <c r="Z216" i="5"/>
  <c r="AD216" i="5" s="1"/>
  <c r="U653" i="5"/>
  <c r="U74" i="5"/>
  <c r="Y2162" i="5"/>
  <c r="AA2162" i="5" s="1"/>
  <c r="Z2162" i="5"/>
  <c r="U1339" i="5"/>
  <c r="U792" i="5"/>
  <c r="U87" i="5"/>
  <c r="Y2201" i="5"/>
  <c r="AA2201" i="5" s="1"/>
  <c r="Z2201" i="5"/>
  <c r="V1251" i="5"/>
  <c r="X1251" i="5" s="1"/>
  <c r="U371" i="5"/>
  <c r="U883" i="5"/>
  <c r="U221" i="5"/>
  <c r="U1644" i="5"/>
  <c r="U273" i="5"/>
  <c r="Y1813" i="5"/>
  <c r="AA1813" i="5" s="1"/>
  <c r="AC1813" i="5" s="1"/>
  <c r="Z1813" i="5"/>
  <c r="AD1813" i="5" s="1"/>
  <c r="U424" i="5"/>
  <c r="V242" i="5"/>
  <c r="X242" i="5" s="1"/>
  <c r="Y980" i="5"/>
  <c r="AA980" i="5" s="1"/>
  <c r="AC980" i="5" s="1"/>
  <c r="Z980" i="5"/>
  <c r="AD980" i="5" s="1"/>
  <c r="U1570" i="5"/>
  <c r="U1630" i="5"/>
  <c r="U947" i="5"/>
  <c r="U528" i="5"/>
  <c r="U1289" i="5"/>
  <c r="V1350" i="5"/>
  <c r="X1350" i="5" s="1"/>
  <c r="U1585" i="5"/>
  <c r="Y2161" i="5"/>
  <c r="AA2161" i="5" s="1"/>
  <c r="Z2161" i="5"/>
  <c r="U394" i="5"/>
  <c r="Y2030" i="5"/>
  <c r="AA2030" i="5" s="1"/>
  <c r="AC2030" i="5" s="1"/>
  <c r="Z2030" i="5"/>
  <c r="AD2030" i="5" s="1"/>
  <c r="U1869" i="5"/>
  <c r="Y1402" i="5"/>
  <c r="AA1402" i="5" s="1"/>
  <c r="AC1402" i="5" s="1"/>
  <c r="Z1402" i="5"/>
  <c r="AD1402" i="5" s="1"/>
  <c r="V1983" i="5"/>
  <c r="X1983" i="5" s="1"/>
  <c r="V1937" i="5"/>
  <c r="X1937" i="5" s="1"/>
  <c r="U987" i="5"/>
  <c r="Y1216" i="5"/>
  <c r="AA1216" i="5" s="1"/>
  <c r="AC1216" i="5" s="1"/>
  <c r="Z1216" i="5"/>
  <c r="AD1216" i="5" s="1"/>
  <c r="Y1780" i="5"/>
  <c r="AA1780" i="5" s="1"/>
  <c r="AC1780" i="5" s="1"/>
  <c r="Z1780" i="5"/>
  <c r="AD1780" i="5" s="1"/>
  <c r="U346" i="5"/>
  <c r="U509" i="5"/>
  <c r="Y2371" i="5"/>
  <c r="AA2371" i="5" s="1"/>
  <c r="AC2371" i="5" s="1"/>
  <c r="Z2371" i="5"/>
  <c r="AD2371" i="5" s="1"/>
  <c r="Z283" i="5"/>
  <c r="AB283" i="5" s="1"/>
  <c r="Y283" i="5"/>
  <c r="AA283" i="5" s="1"/>
  <c r="AC283" i="5" s="1"/>
  <c r="Y1896" i="5"/>
  <c r="AA1896" i="5" s="1"/>
  <c r="AE1896" i="5" s="1"/>
  <c r="Z1896" i="5"/>
  <c r="AB1896" i="5" s="1"/>
  <c r="U28" i="5"/>
  <c r="U422" i="5"/>
  <c r="U1425" i="5"/>
  <c r="Y2169" i="5"/>
  <c r="AA2169" i="5" s="1"/>
  <c r="Z2169" i="5"/>
  <c r="Z928" i="5"/>
  <c r="Y928" i="5"/>
  <c r="AA928" i="5" s="1"/>
  <c r="Y1181" i="5"/>
  <c r="AA1181" i="5" s="1"/>
  <c r="Z1181" i="5"/>
  <c r="Y1358" i="5"/>
  <c r="AA1358" i="5" s="1"/>
  <c r="AE1358" i="5" s="1"/>
  <c r="Z1358" i="5"/>
  <c r="AB1358" i="5" s="1"/>
  <c r="Y1065" i="5"/>
  <c r="AA1065" i="5" s="1"/>
  <c r="AC1065" i="5" s="1"/>
  <c r="Z1065" i="5"/>
  <c r="AD1065" i="5" s="1"/>
  <c r="Z2236" i="5"/>
  <c r="AD2236" i="5" s="1"/>
  <c r="Y2236" i="5"/>
  <c r="AA2236" i="5" s="1"/>
  <c r="AC2236" i="5" s="1"/>
  <c r="Z1104" i="5"/>
  <c r="Y1104" i="5"/>
  <c r="AA1104" i="5" s="1"/>
  <c r="U1131" i="5"/>
  <c r="Y2339" i="5"/>
  <c r="AA2339" i="5" s="1"/>
  <c r="AC2339" i="5" s="1"/>
  <c r="Z2339" i="5"/>
  <c r="AD2339" i="5" s="1"/>
  <c r="Z1563" i="5"/>
  <c r="Y1563" i="5"/>
  <c r="AA1563" i="5" s="1"/>
  <c r="U270" i="5"/>
  <c r="Y2433" i="5"/>
  <c r="AA2433" i="5" s="1"/>
  <c r="Z2433" i="5"/>
  <c r="Y892" i="5"/>
  <c r="AA892" i="5" s="1"/>
  <c r="Z892" i="5"/>
  <c r="Y2251" i="5"/>
  <c r="AA2251" i="5" s="1"/>
  <c r="Z2251" i="5"/>
  <c r="U1004" i="5"/>
  <c r="U1784" i="5"/>
  <c r="V123" i="5"/>
  <c r="X123" i="5" s="1"/>
  <c r="U359" i="5"/>
  <c r="U1483" i="5"/>
  <c r="R9" i="5"/>
  <c r="T9" i="5"/>
  <c r="Y1452" i="5"/>
  <c r="AA1452" i="5" s="1"/>
  <c r="Z1452" i="5"/>
  <c r="V363" i="5"/>
  <c r="X363" i="5" s="1"/>
  <c r="Y2425" i="5"/>
  <c r="AA2425" i="5" s="1"/>
  <c r="AE2425" i="5" s="1"/>
  <c r="Z2425" i="5"/>
  <c r="AB2425" i="5" s="1"/>
  <c r="U633" i="5"/>
  <c r="Z2145" i="5"/>
  <c r="AB2145" i="5" s="1"/>
  <c r="Y2145" i="5"/>
  <c r="AA2145" i="5" s="1"/>
  <c r="AE2145" i="5" s="1"/>
  <c r="U887" i="5"/>
  <c r="U1787" i="5"/>
  <c r="Y1334" i="5"/>
  <c r="AA1334" i="5" s="1"/>
  <c r="AC1334" i="5" s="1"/>
  <c r="Z1334" i="5"/>
  <c r="AD1334" i="5" s="1"/>
  <c r="Z2232" i="5"/>
  <c r="AD2232" i="5" s="1"/>
  <c r="Y2232" i="5"/>
  <c r="AA2232" i="5" s="1"/>
  <c r="AC2232" i="5" s="1"/>
  <c r="U1741" i="5"/>
  <c r="Y2173" i="5"/>
  <c r="AA2173" i="5" s="1"/>
  <c r="AC2173" i="5" s="1"/>
  <c r="Z2173" i="5"/>
  <c r="AD2173" i="5" s="1"/>
  <c r="Y2164" i="5"/>
  <c r="AA2164" i="5" s="1"/>
  <c r="AC2164" i="5" s="1"/>
  <c r="Z2164" i="5"/>
  <c r="AD2164" i="5" s="1"/>
  <c r="Y661" i="5"/>
  <c r="AA661" i="5" s="1"/>
  <c r="AC661" i="5" s="1"/>
  <c r="Z661" i="5"/>
  <c r="AD661" i="5" s="1"/>
  <c r="Y1966" i="5"/>
  <c r="AA1966" i="5" s="1"/>
  <c r="Z1966" i="5"/>
  <c r="Y262" i="5"/>
  <c r="AA262" i="5" s="1"/>
  <c r="AC262" i="5" s="1"/>
  <c r="Z262" i="5"/>
  <c r="AD262" i="5" s="1"/>
  <c r="Y1232" i="5"/>
  <c r="AA1232" i="5" s="1"/>
  <c r="Z1232" i="5"/>
  <c r="Y2428" i="5"/>
  <c r="AA2428" i="5" s="1"/>
  <c r="AC2428" i="5" s="1"/>
  <c r="Z2428" i="5"/>
  <c r="AD2428" i="5" s="1"/>
  <c r="U155" i="5"/>
  <c r="U1199" i="5"/>
  <c r="U1433" i="5"/>
  <c r="V2434" i="5"/>
  <c r="X2434" i="5" s="1"/>
  <c r="Y2192" i="5"/>
  <c r="AA2192" i="5" s="1"/>
  <c r="AE2192" i="5" s="1"/>
  <c r="Z2192" i="5"/>
  <c r="AB2192" i="5" s="1"/>
  <c r="U1497" i="5"/>
  <c r="U232" i="5"/>
  <c r="V2322" i="5"/>
  <c r="X2322" i="5" s="1"/>
  <c r="Z500" i="5"/>
  <c r="Y500" i="5"/>
  <c r="AA500" i="5" s="1"/>
  <c r="Y2066" i="5"/>
  <c r="AA2066" i="5" s="1"/>
  <c r="AC2066" i="5" s="1"/>
  <c r="Z2066" i="5"/>
  <c r="AD2066" i="5" s="1"/>
  <c r="Y1905" i="5"/>
  <c r="AA1905" i="5" s="1"/>
  <c r="AE1905" i="5" s="1"/>
  <c r="Z1905" i="5"/>
  <c r="AB1905" i="5" s="1"/>
  <c r="U935" i="5"/>
  <c r="Y2401" i="5"/>
  <c r="AA2401" i="5" s="1"/>
  <c r="AE2401" i="5" s="1"/>
  <c r="Z2401" i="5"/>
  <c r="AB2401" i="5" s="1"/>
  <c r="Y1231" i="5"/>
  <c r="AA1231" i="5" s="1"/>
  <c r="AC1231" i="5" s="1"/>
  <c r="Z1231" i="5"/>
  <c r="AD1231" i="5" s="1"/>
  <c r="U416" i="5"/>
  <c r="U1226" i="5"/>
  <c r="U33" i="5"/>
  <c r="Y475" i="5"/>
  <c r="AA475" i="5" s="1"/>
  <c r="AC475" i="5" s="1"/>
  <c r="Z475" i="5"/>
  <c r="AD475" i="5" s="1"/>
  <c r="Y1861" i="5"/>
  <c r="AA1861" i="5" s="1"/>
  <c r="AC1861" i="5" s="1"/>
  <c r="Z1861" i="5"/>
  <c r="AD1861" i="5" s="1"/>
  <c r="Y2293" i="5"/>
  <c r="AA2293" i="5" s="1"/>
  <c r="Z2293" i="5"/>
  <c r="Y1543" i="5"/>
  <c r="AA1543" i="5" s="1"/>
  <c r="Z1543" i="5"/>
  <c r="Z1037" i="5"/>
  <c r="AD1037" i="5" s="1"/>
  <c r="Y1037" i="5"/>
  <c r="AA1037" i="5" s="1"/>
  <c r="AC1037" i="5" s="1"/>
  <c r="Y1066" i="5"/>
  <c r="AA1066" i="5" s="1"/>
  <c r="AE1066" i="5" s="1"/>
  <c r="Z1066" i="5"/>
  <c r="AB1066" i="5" s="1"/>
  <c r="Z275" i="5"/>
  <c r="AD275" i="5" s="1"/>
  <c r="Y275" i="5"/>
  <c r="AA275" i="5" s="1"/>
  <c r="AC275" i="5" s="1"/>
  <c r="Z905" i="5"/>
  <c r="Y905" i="5"/>
  <c r="AA905" i="5" s="1"/>
  <c r="Y2268" i="5"/>
  <c r="AA2268" i="5" s="1"/>
  <c r="AE2268" i="5" s="1"/>
  <c r="Z2268" i="5"/>
  <c r="AB2268" i="5" s="1"/>
  <c r="Y463" i="5"/>
  <c r="AA463" i="5" s="1"/>
  <c r="AE463" i="5" s="1"/>
  <c r="Z463" i="5"/>
  <c r="AB463" i="5" s="1"/>
  <c r="Y1867" i="5"/>
  <c r="AA1867" i="5" s="1"/>
  <c r="AC1867" i="5" s="1"/>
  <c r="Z1867" i="5"/>
  <c r="AD1867" i="5" s="1"/>
  <c r="U1236" i="5"/>
  <c r="U1111" i="5"/>
  <c r="Y1723" i="5"/>
  <c r="AA1723" i="5" s="1"/>
  <c r="AC1723" i="5" s="1"/>
  <c r="Z1723" i="5"/>
  <c r="AD1723" i="5" s="1"/>
  <c r="Z2396" i="5"/>
  <c r="AB2396" i="5" s="1"/>
  <c r="Y2396" i="5"/>
  <c r="AA2396" i="5" s="1"/>
  <c r="AE2396" i="5" s="1"/>
  <c r="U1522" i="5"/>
  <c r="Z2309" i="5"/>
  <c r="AB2309" i="5" s="1"/>
  <c r="Y2309" i="5"/>
  <c r="AA2309" i="5" s="1"/>
  <c r="AE2309" i="5" s="1"/>
  <c r="U768" i="5"/>
  <c r="U1393" i="5"/>
  <c r="Z1881" i="5"/>
  <c r="AB1881" i="5" s="1"/>
  <c r="Y640" i="5"/>
  <c r="AA640" i="5" s="1"/>
  <c r="AC640" i="5" s="1"/>
  <c r="Z640" i="5"/>
  <c r="AD640" i="5" s="1"/>
  <c r="U1072" i="5"/>
  <c r="U1343" i="5"/>
  <c r="U1783" i="5"/>
  <c r="Z360" i="5"/>
  <c r="AD360" i="5" s="1"/>
  <c r="Y360" i="5"/>
  <c r="AA360" i="5" s="1"/>
  <c r="AC360" i="5" s="1"/>
  <c r="Y2392" i="5"/>
  <c r="AA2392" i="5" s="1"/>
  <c r="AE2392" i="5" s="1"/>
  <c r="Z2392" i="5"/>
  <c r="AB2392" i="5" s="1"/>
  <c r="Y2084" i="5"/>
  <c r="AA2084" i="5" s="1"/>
  <c r="Z2084" i="5"/>
  <c r="Z1599" i="5"/>
  <c r="Y1599" i="5"/>
  <c r="AA1599" i="5" s="1"/>
  <c r="Z700" i="5"/>
  <c r="AD700" i="5" s="1"/>
  <c r="Y700" i="5"/>
  <c r="AA700" i="5" s="1"/>
  <c r="AC700" i="5" s="1"/>
  <c r="U220" i="5"/>
  <c r="U1580" i="5"/>
  <c r="Z147" i="5"/>
  <c r="AD147" i="5" s="1"/>
  <c r="Y147" i="5"/>
  <c r="AA147" i="5" s="1"/>
  <c r="AC147" i="5" s="1"/>
  <c r="Y2213" i="5"/>
  <c r="AA2213" i="5" s="1"/>
  <c r="AE2213" i="5" s="1"/>
  <c r="Z2213" i="5"/>
  <c r="AB2213" i="5" s="1"/>
  <c r="U1749" i="5"/>
  <c r="Y77" i="5"/>
  <c r="AA77" i="5" s="1"/>
  <c r="AC77" i="5" s="1"/>
  <c r="Z77" i="5"/>
  <c r="AD77" i="5" s="1"/>
  <c r="V1139" i="5"/>
  <c r="X1139" i="5" s="1"/>
  <c r="U1319" i="5"/>
  <c r="U1525" i="5"/>
  <c r="Y2101" i="5"/>
  <c r="AA2101" i="5" s="1"/>
  <c r="AC2101" i="5" s="1"/>
  <c r="Z2101" i="5"/>
  <c r="AD2101" i="5" s="1"/>
  <c r="U1550" i="5"/>
  <c r="U492" i="5"/>
  <c r="U1129" i="5"/>
  <c r="U909" i="5"/>
  <c r="U1503" i="5"/>
  <c r="Y1540" i="5"/>
  <c r="AA1540" i="5" s="1"/>
  <c r="Z1540" i="5"/>
  <c r="U678" i="5"/>
  <c r="Y1268" i="5"/>
  <c r="AA1268" i="5" s="1"/>
  <c r="AC1268" i="5" s="1"/>
  <c r="Z1268" i="5"/>
  <c r="AD1268" i="5" s="1"/>
  <c r="U632" i="5"/>
  <c r="U911" i="5"/>
  <c r="Y264" i="5"/>
  <c r="AA264" i="5" s="1"/>
  <c r="AE264" i="5" s="1"/>
  <c r="Z264" i="5"/>
  <c r="AB264" i="5" s="1"/>
  <c r="U1046" i="5"/>
  <c r="U397" i="5"/>
  <c r="U1592" i="5"/>
  <c r="U972" i="5"/>
  <c r="U289" i="5"/>
  <c r="U1297" i="5"/>
  <c r="U722" i="5"/>
  <c r="Y428" i="5"/>
  <c r="AA428" i="5" s="1"/>
  <c r="AE428" i="5" s="1"/>
  <c r="Z428" i="5"/>
  <c r="AB428" i="5" s="1"/>
  <c r="U1321" i="5"/>
  <c r="U1833" i="5"/>
  <c r="U168" i="5"/>
  <c r="V2011" i="5"/>
  <c r="X2011" i="5" s="1"/>
  <c r="U560" i="5"/>
  <c r="U69" i="5"/>
  <c r="Y514" i="5"/>
  <c r="AA514" i="5" s="1"/>
  <c r="AE514" i="5" s="1"/>
  <c r="Z514" i="5"/>
  <c r="AB514" i="5" s="1"/>
  <c r="V602" i="5"/>
  <c r="X602" i="5" s="1"/>
  <c r="U929" i="5"/>
  <c r="U1502" i="5"/>
  <c r="U817" i="5"/>
  <c r="U844" i="5"/>
  <c r="Z580" i="5" l="1"/>
  <c r="AB580" i="5" s="1"/>
  <c r="Y511" i="5"/>
  <c r="AA511" i="5" s="1"/>
  <c r="AE511" i="5" s="1"/>
  <c r="Z2142" i="5"/>
  <c r="AB2142" i="5" s="1"/>
  <c r="Y432" i="5"/>
  <c r="AA432" i="5" s="1"/>
  <c r="Z1186" i="5"/>
  <c r="AD1186" i="5" s="1"/>
  <c r="Y91" i="5"/>
  <c r="AA91" i="5" s="1"/>
  <c r="AE91" i="5" s="1"/>
  <c r="Z2055" i="5"/>
  <c r="AD2055" i="5" s="1"/>
  <c r="Z2358" i="5"/>
  <c r="AB2358" i="5" s="1"/>
  <c r="Z2379" i="5"/>
  <c r="AD2379" i="5" s="1"/>
  <c r="Z2357" i="5"/>
  <c r="AD2357" i="5" s="1"/>
  <c r="Z1049" i="5"/>
  <c r="AB1049" i="5" s="1"/>
  <c r="Y476" i="5"/>
  <c r="AA476" i="5" s="1"/>
  <c r="Z1883" i="5"/>
  <c r="AD1883" i="5" s="1"/>
  <c r="Z1138" i="5"/>
  <c r="AD1138" i="5" s="1"/>
  <c r="Z2001" i="5"/>
  <c r="AB2001" i="5" s="1"/>
  <c r="Z1710" i="5"/>
  <c r="AD1710" i="5" s="1"/>
  <c r="Z362" i="5"/>
  <c r="AD362" i="5" s="1"/>
  <c r="Z1926" i="5"/>
  <c r="AD1926" i="5" s="1"/>
  <c r="Z95" i="5"/>
  <c r="Z1175" i="5"/>
  <c r="AB1175" i="5" s="1"/>
  <c r="Y598" i="5"/>
  <c r="AA598" i="5" s="1"/>
  <c r="AC598" i="5" s="1"/>
  <c r="Z2247" i="5"/>
  <c r="AD2247" i="5" s="1"/>
  <c r="Z515" i="5"/>
  <c r="AB515" i="5" s="1"/>
  <c r="Y1959" i="5"/>
  <c r="AA1959" i="5" s="1"/>
  <c r="AC1959" i="5" s="1"/>
  <c r="Y1190" i="5"/>
  <c r="AA1190" i="5" s="1"/>
  <c r="AE1190" i="5" s="1"/>
  <c r="Z411" i="5"/>
  <c r="AB411" i="5" s="1"/>
  <c r="Y1745" i="5"/>
  <c r="AA1745" i="5" s="1"/>
  <c r="AC1745" i="5" s="1"/>
  <c r="Z2111" i="5"/>
  <c r="AD2111" i="5" s="1"/>
  <c r="Y25" i="5"/>
  <c r="AA25" i="5" s="1"/>
  <c r="AC25" i="5" s="1"/>
  <c r="Z328" i="5"/>
  <c r="AD328" i="5" s="1"/>
  <c r="Y1948" i="5"/>
  <c r="AA1948" i="5" s="1"/>
  <c r="AE1948" i="5" s="1"/>
  <c r="Y788" i="5"/>
  <c r="AA788" i="5" s="1"/>
  <c r="Z2302" i="5"/>
  <c r="AD2302" i="5" s="1"/>
  <c r="Z2336" i="5"/>
  <c r="AD2336" i="5" s="1"/>
  <c r="Z1722" i="5"/>
  <c r="AB1722" i="5" s="1"/>
  <c r="Y694" i="5"/>
  <c r="AA694" i="5" s="1"/>
  <c r="AC694" i="5" s="1"/>
  <c r="Y2046" i="5"/>
  <c r="AA2046" i="5" s="1"/>
  <c r="Y333" i="5"/>
  <c r="AA333" i="5" s="1"/>
  <c r="AC333" i="5" s="1"/>
  <c r="Y2249" i="5"/>
  <c r="AA2249" i="5" s="1"/>
  <c r="Z650" i="5"/>
  <c r="AD650" i="5" s="1"/>
  <c r="Z1327" i="5"/>
  <c r="AD1327" i="5" s="1"/>
  <c r="Z513" i="5"/>
  <c r="AB513" i="5" s="1"/>
  <c r="Z2159" i="5"/>
  <c r="Z1242" i="5"/>
  <c r="AB1242" i="5" s="1"/>
  <c r="Z2147" i="5"/>
  <c r="AB2147" i="5" s="1"/>
  <c r="Z1967" i="5"/>
  <c r="AB1967" i="5" s="1"/>
  <c r="Z1432" i="5"/>
  <c r="AD1432" i="5" s="1"/>
  <c r="Z969" i="5"/>
  <c r="AB969" i="5" s="1"/>
  <c r="Y369" i="5"/>
  <c r="AA369" i="5" s="1"/>
  <c r="AC369" i="5" s="1"/>
  <c r="AB309" i="5"/>
  <c r="AD309" i="5"/>
  <c r="AB176" i="5"/>
  <c r="AD176" i="5"/>
  <c r="AB1088" i="5"/>
  <c r="AD1088" i="5"/>
  <c r="AB1248" i="5"/>
  <c r="AD1248" i="5"/>
  <c r="AB196" i="5"/>
  <c r="AD196" i="5"/>
  <c r="AB163" i="5"/>
  <c r="AD163" i="5"/>
  <c r="AB1746" i="5"/>
  <c r="AD1746" i="5"/>
  <c r="AB1970" i="5"/>
  <c r="AD1970" i="5"/>
  <c r="AB826" i="5"/>
  <c r="AD826" i="5"/>
  <c r="AB2172" i="5"/>
  <c r="AD2172" i="5"/>
  <c r="AB1282" i="5"/>
  <c r="AD1282" i="5"/>
  <c r="AB152" i="5"/>
  <c r="AD152" i="5"/>
  <c r="AB785" i="5"/>
  <c r="AD785" i="5"/>
  <c r="AB1287" i="5"/>
  <c r="AD1287" i="5"/>
  <c r="AB474" i="5"/>
  <c r="AD474" i="5"/>
  <c r="AB940" i="5"/>
  <c r="AD940" i="5"/>
  <c r="AB1481" i="5"/>
  <c r="AD1481" i="5"/>
  <c r="AB126" i="5"/>
  <c r="AD126" i="5"/>
  <c r="AB2270" i="5"/>
  <c r="AD2270" i="5"/>
  <c r="AB1267" i="5"/>
  <c r="AD1267" i="5"/>
  <c r="AB1958" i="5"/>
  <c r="AD1958" i="5"/>
  <c r="AB1144" i="5"/>
  <c r="AD1144" i="5"/>
  <c r="AB1103" i="5"/>
  <c r="AD1103" i="5"/>
  <c r="AB489" i="5"/>
  <c r="AD489" i="5"/>
  <c r="AB1120" i="5"/>
  <c r="AD1120" i="5"/>
  <c r="AB97" i="5"/>
  <c r="AD97" i="5"/>
  <c r="AB1278" i="5"/>
  <c r="AD1278" i="5"/>
  <c r="AB2225" i="5"/>
  <c r="AD2225" i="5"/>
  <c r="AB702" i="5"/>
  <c r="AD702" i="5"/>
  <c r="AB616" i="5"/>
  <c r="AD616" i="5"/>
  <c r="AB377" i="5"/>
  <c r="AD377" i="5"/>
  <c r="AB2152" i="5"/>
  <c r="AD2152" i="5"/>
  <c r="AB233" i="5"/>
  <c r="AD233" i="5"/>
  <c r="AB623" i="5"/>
  <c r="AD623" i="5"/>
  <c r="AB415" i="5"/>
  <c r="AD415" i="5"/>
  <c r="AB330" i="5"/>
  <c r="AD330" i="5"/>
  <c r="AD515" i="5"/>
  <c r="AB101" i="5"/>
  <c r="AD101" i="5"/>
  <c r="AB782" i="5"/>
  <c r="AD782" i="5"/>
  <c r="AB485" i="5"/>
  <c r="AD485" i="5"/>
  <c r="AB1988" i="5"/>
  <c r="AD1988" i="5"/>
  <c r="AB2405" i="5"/>
  <c r="AD2405" i="5"/>
  <c r="AB1908" i="5"/>
  <c r="AD1908" i="5"/>
  <c r="AB554" i="5"/>
  <c r="AD554" i="5"/>
  <c r="AB510" i="5"/>
  <c r="AD510" i="5"/>
  <c r="AB2082" i="5"/>
  <c r="AD2082" i="5"/>
  <c r="AB586" i="5"/>
  <c r="AD586" i="5"/>
  <c r="AB2264" i="5"/>
  <c r="AD2264" i="5"/>
  <c r="AB2239" i="5"/>
  <c r="AD2239" i="5"/>
  <c r="AB2118" i="5"/>
  <c r="AD2118" i="5"/>
  <c r="AB1993" i="5"/>
  <c r="AD1993" i="5"/>
  <c r="AB926" i="5"/>
  <c r="AD926" i="5"/>
  <c r="AB1181" i="5"/>
  <c r="AD1181" i="5"/>
  <c r="AB2042" i="5"/>
  <c r="AD2042" i="5"/>
  <c r="AB1566" i="5"/>
  <c r="AD1566" i="5"/>
  <c r="AB1996" i="5"/>
  <c r="AD1996" i="5"/>
  <c r="AB1482" i="5"/>
  <c r="AD1482" i="5"/>
  <c r="AB593" i="5"/>
  <c r="AD593" i="5"/>
  <c r="AB562" i="5"/>
  <c r="AD562" i="5"/>
  <c r="AB832" i="5"/>
  <c r="AD832" i="5"/>
  <c r="AB2216" i="5"/>
  <c r="AD2216" i="5"/>
  <c r="AB1567" i="5"/>
  <c r="AD1567" i="5"/>
  <c r="AB2028" i="5"/>
  <c r="AD2028" i="5"/>
  <c r="AB1687" i="5"/>
  <c r="AD1687" i="5"/>
  <c r="AB2177" i="5"/>
  <c r="AD2177" i="5"/>
  <c r="C9" i="7" s="1"/>
  <c r="AB1735" i="5"/>
  <c r="AD1735" i="5"/>
  <c r="AB2004" i="5"/>
  <c r="AD2004" i="5"/>
  <c r="AB502" i="5"/>
  <c r="AD502" i="5"/>
  <c r="AB1050" i="5"/>
  <c r="AD1050" i="5"/>
  <c r="AB647" i="5"/>
  <c r="AD647" i="5"/>
  <c r="AB583" i="5"/>
  <c r="AD583" i="5"/>
  <c r="AB682" i="5"/>
  <c r="AD682" i="5"/>
  <c r="AB758" i="5"/>
  <c r="AD758" i="5"/>
  <c r="AB1039" i="5"/>
  <c r="AD1039" i="5"/>
  <c r="AB1712" i="5"/>
  <c r="AD1712" i="5"/>
  <c r="AB183" i="5"/>
  <c r="AD183" i="5"/>
  <c r="AB2243" i="5"/>
  <c r="AD2243" i="5"/>
  <c r="AB170" i="5"/>
  <c r="AD170" i="5"/>
  <c r="AB2308" i="5"/>
  <c r="AD2308" i="5"/>
  <c r="AB797" i="5"/>
  <c r="AD797" i="5"/>
  <c r="AB2403" i="5"/>
  <c r="AD2403" i="5"/>
  <c r="AB820" i="5"/>
  <c r="AD820" i="5"/>
  <c r="AB673" i="5"/>
  <c r="AD673" i="5"/>
  <c r="AB441" i="5"/>
  <c r="AD441" i="5"/>
  <c r="AB285" i="5"/>
  <c r="AD285" i="5"/>
  <c r="AB589" i="5"/>
  <c r="AD589" i="5"/>
  <c r="AB304" i="5"/>
  <c r="AD304" i="5"/>
  <c r="AB614" i="5"/>
  <c r="AD614" i="5"/>
  <c r="AB2288" i="5"/>
  <c r="AD2288" i="5"/>
  <c r="AB2220" i="5"/>
  <c r="AD2220" i="5"/>
  <c r="AB407" i="5"/>
  <c r="AD407" i="5"/>
  <c r="AB1918" i="5"/>
  <c r="AD1918" i="5"/>
  <c r="AB880" i="5"/>
  <c r="AD880" i="5"/>
  <c r="AB2335" i="5"/>
  <c r="AD2335" i="5"/>
  <c r="AB1054" i="5"/>
  <c r="AD1054" i="5"/>
  <c r="AB587" i="5"/>
  <c r="AD587" i="5"/>
  <c r="AB2318" i="5"/>
  <c r="AD2318" i="5"/>
  <c r="AB1969" i="5"/>
  <c r="AD1969" i="5"/>
  <c r="AB691" i="5"/>
  <c r="AD691" i="5"/>
  <c r="AB594" i="5"/>
  <c r="AD594" i="5"/>
  <c r="AB2252" i="5"/>
  <c r="AD2252" i="5"/>
  <c r="AB925" i="5"/>
  <c r="AD925" i="5"/>
  <c r="AB125" i="5"/>
  <c r="AD125" i="5"/>
  <c r="AB2104" i="5"/>
  <c r="AD2104" i="5"/>
  <c r="AB2200" i="5"/>
  <c r="AD2200" i="5"/>
  <c r="AB2224" i="5"/>
  <c r="AD2224" i="5"/>
  <c r="AB1438" i="5"/>
  <c r="AD1438" i="5"/>
  <c r="AB316" i="5"/>
  <c r="AD316" i="5"/>
  <c r="AB835" i="5"/>
  <c r="AD835" i="5"/>
  <c r="AB1997" i="5"/>
  <c r="AD1997" i="5"/>
  <c r="AB712" i="5"/>
  <c r="AD712" i="5"/>
  <c r="AB1540" i="5"/>
  <c r="AD1540" i="5"/>
  <c r="AB905" i="5"/>
  <c r="AD905" i="5"/>
  <c r="AB1541" i="5"/>
  <c r="AD1541" i="5"/>
  <c r="AB2065" i="5"/>
  <c r="AD2065" i="5"/>
  <c r="AB1127" i="5"/>
  <c r="AD1127" i="5"/>
  <c r="AB1288" i="5"/>
  <c r="AD1288" i="5"/>
  <c r="AB1101" i="5"/>
  <c r="AD1101" i="5"/>
  <c r="AB1709" i="5"/>
  <c r="AD1709" i="5"/>
  <c r="AB1927" i="5"/>
  <c r="AD1927" i="5"/>
  <c r="AB666" i="5"/>
  <c r="AD666" i="5"/>
  <c r="AB2012" i="5"/>
  <c r="AD2012" i="5"/>
  <c r="AB2365" i="5"/>
  <c r="AD2365" i="5"/>
  <c r="AB48" i="5"/>
  <c r="AD48" i="5"/>
  <c r="AB2389" i="5"/>
  <c r="AD2389" i="5"/>
  <c r="AB2377" i="5"/>
  <c r="AD2377" i="5"/>
  <c r="AB2103" i="5"/>
  <c r="AD2103" i="5"/>
  <c r="AB2064" i="5"/>
  <c r="AD2064" i="5"/>
  <c r="AB1490" i="5"/>
  <c r="AD1490" i="5"/>
  <c r="AB1594" i="5"/>
  <c r="AD1594" i="5"/>
  <c r="AB1369" i="5"/>
  <c r="AD1369" i="5"/>
  <c r="AB1451" i="5"/>
  <c r="AD1451" i="5"/>
  <c r="AB412" i="5"/>
  <c r="AD412" i="5"/>
  <c r="AB813" i="5"/>
  <c r="AD813" i="5"/>
  <c r="AB2214" i="5"/>
  <c r="AD2214" i="5"/>
  <c r="AB315" i="5"/>
  <c r="AD315" i="5"/>
  <c r="AB2293" i="5"/>
  <c r="AD2293" i="5"/>
  <c r="AB928" i="5"/>
  <c r="AD928" i="5"/>
  <c r="AB2330" i="5"/>
  <c r="AD2330" i="5"/>
  <c r="AB2210" i="5"/>
  <c r="AD2210" i="5"/>
  <c r="AB2128" i="5"/>
  <c r="AD2128" i="5"/>
  <c r="AB2362" i="5"/>
  <c r="AD2362" i="5"/>
  <c r="AB2226" i="5"/>
  <c r="AD2226" i="5"/>
  <c r="AB238" i="5"/>
  <c r="AD238" i="5"/>
  <c r="AB1141" i="5"/>
  <c r="AD1141" i="5"/>
  <c r="AB1840" i="5"/>
  <c r="AD1840" i="5"/>
  <c r="AB1604" i="5"/>
  <c r="AD1604" i="5"/>
  <c r="AB1957" i="5"/>
  <c r="AD1957" i="5"/>
  <c r="AB1478" i="5"/>
  <c r="AD1478" i="5"/>
  <c r="AB1742" i="5"/>
  <c r="AD1742" i="5"/>
  <c r="AB732" i="5"/>
  <c r="AD732" i="5"/>
  <c r="AB1732" i="5"/>
  <c r="AD1732" i="5"/>
  <c r="AB1700" i="5"/>
  <c r="AD1700" i="5"/>
  <c r="AB567" i="5"/>
  <c r="AD567" i="5"/>
  <c r="AB401" i="5"/>
  <c r="AD401" i="5"/>
  <c r="AB2203" i="5"/>
  <c r="AD2203" i="5"/>
  <c r="AB2416" i="5"/>
  <c r="AD2416" i="5"/>
  <c r="AB2201" i="5"/>
  <c r="AD2201" i="5"/>
  <c r="AB1445" i="5"/>
  <c r="AD1445" i="5"/>
  <c r="AB1599" i="5"/>
  <c r="AD1599" i="5"/>
  <c r="AB2251" i="5"/>
  <c r="AD2251" i="5"/>
  <c r="AB2125" i="5"/>
  <c r="AD2125" i="5"/>
  <c r="AB1816" i="5"/>
  <c r="AD1816" i="5"/>
  <c r="AB870" i="5"/>
  <c r="AD870" i="5"/>
  <c r="AB112" i="5"/>
  <c r="AD112" i="5"/>
  <c r="AB1903" i="5"/>
  <c r="AD1903" i="5"/>
  <c r="AB1420" i="5"/>
  <c r="AD1420" i="5"/>
  <c r="AB2019" i="5"/>
  <c r="AD2019" i="5"/>
  <c r="AB2237" i="5"/>
  <c r="AD2237" i="5"/>
  <c r="AB1081" i="5"/>
  <c r="AD1081" i="5"/>
  <c r="AB591" i="5"/>
  <c r="AD591" i="5"/>
  <c r="AB2034" i="5"/>
  <c r="AD2034" i="5"/>
  <c r="AB1505" i="5"/>
  <c r="AD1505" i="5"/>
  <c r="AB1895" i="5"/>
  <c r="AD1895" i="5"/>
  <c r="AB1256" i="5"/>
  <c r="AD1256" i="5"/>
  <c r="AB1579" i="5"/>
  <c r="AD1579" i="5"/>
  <c r="AB1587" i="5"/>
  <c r="AD1587" i="5"/>
  <c r="AB351" i="5"/>
  <c r="AD351" i="5"/>
  <c r="AB1920" i="5"/>
  <c r="AD1920" i="5"/>
  <c r="AB1622" i="5"/>
  <c r="AD1622" i="5"/>
  <c r="AB1995" i="5"/>
  <c r="AD1995" i="5"/>
  <c r="AB588" i="5"/>
  <c r="AD588" i="5"/>
  <c r="AB713" i="5"/>
  <c r="AD713" i="5"/>
  <c r="AB400" i="5"/>
  <c r="AD400" i="5"/>
  <c r="AB462" i="5"/>
  <c r="AD462" i="5"/>
  <c r="AB2046" i="5"/>
  <c r="AD2046" i="5"/>
  <c r="AB89" i="5"/>
  <c r="AD89" i="5"/>
  <c r="AB506" i="5"/>
  <c r="AD506" i="5"/>
  <c r="AB2205" i="5"/>
  <c r="AD2205" i="5"/>
  <c r="AB288" i="5"/>
  <c r="AD288" i="5"/>
  <c r="C51" i="7" s="1"/>
  <c r="AB1886" i="5"/>
  <c r="AD1886" i="5"/>
  <c r="AB858" i="5"/>
  <c r="AD858" i="5"/>
  <c r="AB1395" i="5"/>
  <c r="AD1395" i="5"/>
  <c r="AB1563" i="5"/>
  <c r="AD1563" i="5"/>
  <c r="AB1104" i="5"/>
  <c r="AD1104" i="5"/>
  <c r="AB164" i="5"/>
  <c r="AD164" i="5"/>
  <c r="AB1317" i="5"/>
  <c r="AD1317" i="5"/>
  <c r="AB2060" i="5"/>
  <c r="AD2060" i="5"/>
  <c r="AB1960" i="5"/>
  <c r="AD1960" i="5"/>
  <c r="AB107" i="5"/>
  <c r="AD107" i="5"/>
  <c r="AB725" i="5"/>
  <c r="AD725" i="5"/>
  <c r="D8" i="7"/>
  <c r="AB2015" i="5"/>
  <c r="AD2015" i="5"/>
  <c r="AB1919" i="5"/>
  <c r="AD1919" i="5"/>
  <c r="AB1453" i="5"/>
  <c r="AD1453" i="5"/>
  <c r="AB184" i="5"/>
  <c r="AD184" i="5"/>
  <c r="AB956" i="5"/>
  <c r="AD956" i="5"/>
  <c r="AB1707" i="5"/>
  <c r="AD1707" i="5"/>
  <c r="AB630" i="5"/>
  <c r="AD630" i="5"/>
  <c r="AB2087" i="5"/>
  <c r="AD2087" i="5"/>
  <c r="AB342" i="5"/>
  <c r="AD342" i="5"/>
  <c r="AB2021" i="5"/>
  <c r="AD2021" i="5"/>
  <c r="AB2423" i="5"/>
  <c r="AD2423" i="5"/>
  <c r="AB1265" i="5"/>
  <c r="AD1265" i="5"/>
  <c r="AB1876" i="5"/>
  <c r="AD1876" i="5"/>
  <c r="AB2202" i="5"/>
  <c r="AD2202" i="5"/>
  <c r="AB849" i="5"/>
  <c r="AD849" i="5"/>
  <c r="AB500" i="5"/>
  <c r="AD500" i="5"/>
  <c r="AB1232" i="5"/>
  <c r="AD1232" i="5"/>
  <c r="AB892" i="5"/>
  <c r="AD892" i="5"/>
  <c r="AB1990" i="5"/>
  <c r="AD1990" i="5"/>
  <c r="AB1458" i="5"/>
  <c r="AD1458" i="5"/>
  <c r="AB2170" i="5"/>
  <c r="AD2170" i="5"/>
  <c r="AB2092" i="5"/>
  <c r="AD2092" i="5"/>
  <c r="AB2301" i="5"/>
  <c r="AD2301" i="5"/>
  <c r="AB443" i="5"/>
  <c r="AD443" i="5"/>
  <c r="AB950" i="5"/>
  <c r="AD950" i="5"/>
  <c r="AB32" i="5"/>
  <c r="AD32" i="5"/>
  <c r="AB540" i="5"/>
  <c r="AD540" i="5"/>
  <c r="AB1694" i="5"/>
  <c r="AD1694" i="5"/>
  <c r="AB508" i="5"/>
  <c r="AD508" i="5"/>
  <c r="AB375" i="5"/>
  <c r="AD375" i="5"/>
  <c r="AB1273" i="5"/>
  <c r="AD1273" i="5"/>
  <c r="AB2367" i="5"/>
  <c r="AD2367" i="5"/>
  <c r="AB389" i="5"/>
  <c r="AD389" i="5"/>
  <c r="AB2143" i="5"/>
  <c r="AD2143" i="5"/>
  <c r="AB1062" i="5"/>
  <c r="AD1062" i="5"/>
  <c r="AB2368" i="5"/>
  <c r="AD2368" i="5"/>
  <c r="AB788" i="5"/>
  <c r="AD788" i="5"/>
  <c r="AB2305" i="5"/>
  <c r="AD2305" i="5"/>
  <c r="AB899" i="5"/>
  <c r="AD899" i="5"/>
  <c r="AB2250" i="5"/>
  <c r="AD2250" i="5"/>
  <c r="AB204" i="5"/>
  <c r="AD204" i="5"/>
  <c r="AB361" i="5"/>
  <c r="AD361" i="5"/>
  <c r="AB1782" i="5"/>
  <c r="AD1782" i="5"/>
  <c r="AB2102" i="5"/>
  <c r="AD2102" i="5"/>
  <c r="AB861" i="5"/>
  <c r="AD861" i="5"/>
  <c r="AB812" i="5"/>
  <c r="AD812" i="5"/>
  <c r="AB1008" i="5"/>
  <c r="AD1008" i="5"/>
  <c r="AB748" i="5"/>
  <c r="AD748" i="5"/>
  <c r="AB1954" i="5"/>
  <c r="AD1954" i="5"/>
  <c r="AB865" i="5"/>
  <c r="AD865" i="5"/>
  <c r="AB1277" i="5"/>
  <c r="AD1277" i="5"/>
  <c r="AB364" i="5"/>
  <c r="AD364" i="5"/>
  <c r="AB777" i="5"/>
  <c r="AD777" i="5"/>
  <c r="AB717" i="5"/>
  <c r="AD717" i="5"/>
  <c r="X2444" i="5"/>
  <c r="AB1789" i="5"/>
  <c r="AD1789" i="5"/>
  <c r="AB1255" i="5"/>
  <c r="AD1255" i="5"/>
  <c r="AB2000" i="5"/>
  <c r="AD2000" i="5"/>
  <c r="AB2279" i="5"/>
  <c r="AD2279" i="5"/>
  <c r="AB2341" i="5"/>
  <c r="AD2341" i="5"/>
  <c r="AB72" i="5"/>
  <c r="AD72" i="5"/>
  <c r="AB908" i="5"/>
  <c r="AD908" i="5"/>
  <c r="AB432" i="5"/>
  <c r="AD432" i="5"/>
  <c r="AB1419" i="5"/>
  <c r="AD1419" i="5"/>
  <c r="AB1077" i="5"/>
  <c r="AD1077" i="5"/>
  <c r="AB333" i="5"/>
  <c r="AD333" i="5"/>
  <c r="AB663" i="5"/>
  <c r="AD663" i="5"/>
  <c r="AB1330" i="5"/>
  <c r="AD1330" i="5"/>
  <c r="AB2431" i="5"/>
  <c r="AD2431" i="5"/>
  <c r="AB2249" i="5"/>
  <c r="AD2249" i="5"/>
  <c r="AB853" i="5"/>
  <c r="AD853" i="5"/>
  <c r="AB2165" i="5"/>
  <c r="AD2165" i="5"/>
  <c r="AB552" i="5"/>
  <c r="AD552" i="5"/>
  <c r="AB1929" i="5"/>
  <c r="AD1929" i="5"/>
  <c r="AB1486" i="5"/>
  <c r="AD1486" i="5"/>
  <c r="AB1688" i="5"/>
  <c r="AD1688" i="5"/>
  <c r="AB1572" i="5"/>
  <c r="AD1572" i="5"/>
  <c r="AB1316" i="5"/>
  <c r="AD1316" i="5"/>
  <c r="AB1182" i="5"/>
  <c r="AD1182" i="5"/>
  <c r="AB2353" i="5"/>
  <c r="AD2353" i="5"/>
  <c r="AB2283" i="5"/>
  <c r="AD2283" i="5"/>
  <c r="AB2130" i="5"/>
  <c r="AD2130" i="5"/>
  <c r="AB36" i="5"/>
  <c r="AD36" i="5"/>
  <c r="AC358" i="5"/>
  <c r="AE358" i="5"/>
  <c r="AC1443" i="5"/>
  <c r="AE1443" i="5"/>
  <c r="AC542" i="5"/>
  <c r="AE542" i="5"/>
  <c r="AC1894" i="5"/>
  <c r="AE1894" i="5"/>
  <c r="AC1375" i="5"/>
  <c r="AE1375" i="5"/>
  <c r="AC2260" i="5"/>
  <c r="AE2260" i="5"/>
  <c r="AC625" i="5"/>
  <c r="AE625" i="5"/>
  <c r="AC1172" i="5"/>
  <c r="AE1172" i="5"/>
  <c r="AC50" i="5"/>
  <c r="AE50" i="5"/>
  <c r="AC1935" i="5"/>
  <c r="AE1935" i="5"/>
  <c r="AC1257" i="5"/>
  <c r="AE1257" i="5"/>
  <c r="AC863" i="5"/>
  <c r="AE863" i="5"/>
  <c r="AC1912" i="5"/>
  <c r="AE1912" i="5"/>
  <c r="AC1888" i="5"/>
  <c r="AE1888" i="5"/>
  <c r="AC2002" i="5"/>
  <c r="AE2002" i="5"/>
  <c r="AC308" i="5"/>
  <c r="AE308" i="5"/>
  <c r="AC1910" i="5"/>
  <c r="AE1910" i="5"/>
  <c r="D15" i="7" s="1"/>
  <c r="AC1174" i="5"/>
  <c r="AE1174" i="5"/>
  <c r="AC116" i="5"/>
  <c r="AE116" i="5"/>
  <c r="AC2099" i="5"/>
  <c r="AE2099" i="5"/>
  <c r="AC2369" i="5"/>
  <c r="AE2369" i="5"/>
  <c r="AC2048" i="5"/>
  <c r="AE2048" i="5"/>
  <c r="AC2238" i="5"/>
  <c r="AE2238" i="5"/>
  <c r="AC592" i="5"/>
  <c r="AE592" i="5"/>
  <c r="AC2027" i="5"/>
  <c r="AE2027" i="5"/>
  <c r="AC162" i="5"/>
  <c r="AE162" i="5"/>
  <c r="AC311" i="5"/>
  <c r="AE311" i="5"/>
  <c r="AC642" i="5"/>
  <c r="AE642" i="5"/>
  <c r="AC2349" i="5"/>
  <c r="AE2349" i="5"/>
  <c r="AC735" i="5"/>
  <c r="AE735" i="5"/>
  <c r="AC983" i="5"/>
  <c r="AE983" i="5"/>
  <c r="AC1370" i="5"/>
  <c r="AE1370" i="5"/>
  <c r="AC2384" i="5"/>
  <c r="AE2384" i="5"/>
  <c r="AC1909" i="5"/>
  <c r="AE1909" i="5"/>
  <c r="AC1968" i="5"/>
  <c r="AE1968" i="5"/>
  <c r="AC1879" i="5"/>
  <c r="AE1879" i="5"/>
  <c r="AC114" i="5"/>
  <c r="AE114" i="5"/>
  <c r="AC1398" i="5"/>
  <c r="AE1398" i="5"/>
  <c r="AC249" i="5"/>
  <c r="AE249" i="5"/>
  <c r="AC677" i="5"/>
  <c r="AE677" i="5"/>
  <c r="AC1543" i="5"/>
  <c r="AE1543" i="5"/>
  <c r="AC2383" i="5"/>
  <c r="AE2383" i="5"/>
  <c r="AC151" i="5"/>
  <c r="AE151" i="5"/>
  <c r="AC388" i="5"/>
  <c r="AE388" i="5"/>
  <c r="AC2228" i="5"/>
  <c r="AE2228" i="5"/>
  <c r="AC688" i="5"/>
  <c r="AE688" i="5"/>
  <c r="AC837" i="5"/>
  <c r="AE837" i="5"/>
  <c r="AC1078" i="5"/>
  <c r="AE1078" i="5"/>
  <c r="AC973" i="5"/>
  <c r="AE973" i="5"/>
  <c r="AC1359" i="5"/>
  <c r="AE1359" i="5"/>
  <c r="AC1948" i="5"/>
  <c r="AC1254" i="5"/>
  <c r="AE1254" i="5"/>
  <c r="AC889" i="5"/>
  <c r="AE889" i="5"/>
  <c r="AC2169" i="5"/>
  <c r="AE2169" i="5"/>
  <c r="AC1942" i="5"/>
  <c r="AE1942" i="5"/>
  <c r="AC2061" i="5"/>
  <c r="AE2061" i="5"/>
  <c r="AC2327" i="5"/>
  <c r="AE2327" i="5"/>
  <c r="AC159" i="5"/>
  <c r="AE159" i="5"/>
  <c r="AC1884" i="5"/>
  <c r="AE1884" i="5"/>
  <c r="AC310" i="5"/>
  <c r="AE310" i="5"/>
  <c r="AC1941" i="5"/>
  <c r="AE1941" i="5"/>
  <c r="AC871" i="5"/>
  <c r="AE871" i="5"/>
  <c r="AC671" i="5"/>
  <c r="AE671" i="5"/>
  <c r="AC522" i="5"/>
  <c r="AE522" i="5"/>
  <c r="AC2043" i="5"/>
  <c r="AE2043" i="5"/>
  <c r="AC1828" i="5"/>
  <c r="AE1828" i="5"/>
  <c r="AC810" i="5"/>
  <c r="AE810" i="5"/>
  <c r="AC219" i="5"/>
  <c r="AE219" i="5"/>
  <c r="AC259" i="5"/>
  <c r="AE259" i="5"/>
  <c r="AC1452" i="5"/>
  <c r="AE1452" i="5"/>
  <c r="AC2026" i="5"/>
  <c r="AE2026" i="5"/>
  <c r="AC382" i="5"/>
  <c r="AE382" i="5"/>
  <c r="AC140" i="5"/>
  <c r="AE140" i="5"/>
  <c r="AC1020" i="5"/>
  <c r="AE1020" i="5"/>
  <c r="AC1638" i="5"/>
  <c r="AE1638" i="5"/>
  <c r="AC742" i="5"/>
  <c r="AE742" i="5"/>
  <c r="AC2240" i="5"/>
  <c r="AE2240" i="5"/>
  <c r="AC612" i="5"/>
  <c r="AE612" i="5"/>
  <c r="AC2282" i="5"/>
  <c r="AE2282" i="5"/>
  <c r="AC267" i="5"/>
  <c r="AE267" i="5"/>
  <c r="AC975" i="5"/>
  <c r="AE975" i="5"/>
  <c r="AC2089" i="5"/>
  <c r="AE2089" i="5"/>
  <c r="AC2162" i="5"/>
  <c r="AE2162" i="5"/>
  <c r="AC1704" i="5"/>
  <c r="AE1704" i="5"/>
  <c r="AC2041" i="5"/>
  <c r="AE2041" i="5"/>
  <c r="AC964" i="5"/>
  <c r="AE964" i="5"/>
  <c r="AC95" i="5"/>
  <c r="AE95" i="5"/>
  <c r="AC205" i="5"/>
  <c r="AE205" i="5"/>
  <c r="AC2291" i="5"/>
  <c r="AE2291" i="5"/>
  <c r="AC1180" i="5"/>
  <c r="AE1180" i="5"/>
  <c r="AC2204" i="5"/>
  <c r="AE2204" i="5"/>
  <c r="AC336" i="5"/>
  <c r="AE336" i="5"/>
  <c r="AC229" i="5"/>
  <c r="AE229" i="5"/>
  <c r="AC1852" i="5"/>
  <c r="AE1852" i="5"/>
  <c r="AC1966" i="5"/>
  <c r="AE1966" i="5"/>
  <c r="AC2433" i="5"/>
  <c r="AE2433" i="5"/>
  <c r="AC2051" i="5"/>
  <c r="AE2051" i="5"/>
  <c r="AC1539" i="5"/>
  <c r="AE1539" i="5"/>
  <c r="AC476" i="5"/>
  <c r="AE476" i="5"/>
  <c r="AC341" i="5"/>
  <c r="AE341" i="5"/>
  <c r="AC464" i="5"/>
  <c r="AE464" i="5"/>
  <c r="AC56" i="5"/>
  <c r="AE56" i="5"/>
  <c r="AC1240" i="5"/>
  <c r="AE1240" i="5"/>
  <c r="AC1304" i="5"/>
  <c r="AE1304" i="5"/>
  <c r="AC37" i="5"/>
  <c r="AE37" i="5"/>
  <c r="AC1244" i="5"/>
  <c r="AE1244" i="5"/>
  <c r="AC1357" i="5"/>
  <c r="AE1357" i="5"/>
  <c r="AC1021" i="5"/>
  <c r="AE1021" i="5"/>
  <c r="AC199" i="5"/>
  <c r="AE199" i="5"/>
  <c r="AC730" i="5"/>
  <c r="AE730" i="5"/>
  <c r="AC916" i="5"/>
  <c r="AE916" i="5"/>
  <c r="AC348" i="5"/>
  <c r="AE348" i="5"/>
  <c r="AC828" i="5"/>
  <c r="AE828" i="5"/>
  <c r="AC856" i="5"/>
  <c r="AE856" i="5"/>
  <c r="AC1603" i="5"/>
  <c r="AE1603" i="5"/>
  <c r="AC2174" i="5"/>
  <c r="AE2174" i="5"/>
  <c r="AC727" i="5"/>
  <c r="AE727" i="5"/>
  <c r="AC2148" i="5"/>
  <c r="AE2148" i="5"/>
  <c r="AC2159" i="5"/>
  <c r="AE2159" i="5"/>
  <c r="AC73" i="5"/>
  <c r="AE73" i="5"/>
  <c r="AC859" i="5"/>
  <c r="AE859" i="5"/>
  <c r="AC2422" i="5"/>
  <c r="AE2422" i="5"/>
  <c r="AC753" i="5"/>
  <c r="AE753" i="5"/>
  <c r="AC1923" i="5"/>
  <c r="AE1923" i="5"/>
  <c r="AC2084" i="5"/>
  <c r="AE2084" i="5"/>
  <c r="AC1206" i="5"/>
  <c r="AE1206" i="5"/>
  <c r="AC2161" i="5"/>
  <c r="AE2161" i="5"/>
  <c r="AC1342" i="5"/>
  <c r="AE1342" i="5"/>
  <c r="AC1169" i="5"/>
  <c r="AE1169" i="5"/>
  <c r="AC1614" i="5"/>
  <c r="AE1614" i="5"/>
  <c r="AC2312" i="5"/>
  <c r="AE2312" i="5"/>
  <c r="AC165" i="5"/>
  <c r="AE165" i="5"/>
  <c r="AC418" i="5"/>
  <c r="AE418" i="5"/>
  <c r="AC2207" i="5"/>
  <c r="AE2207" i="5"/>
  <c r="AC1410" i="5"/>
  <c r="AE1410" i="5"/>
  <c r="AC81" i="5"/>
  <c r="AE81" i="5"/>
  <c r="AC246" i="5"/>
  <c r="AE246" i="5"/>
  <c r="AC600" i="5"/>
  <c r="AE600" i="5"/>
  <c r="AC754" i="5"/>
  <c r="AE754" i="5"/>
  <c r="AC2307" i="5"/>
  <c r="AE2307" i="5"/>
  <c r="AC1462" i="5"/>
  <c r="AE1462" i="5"/>
  <c r="AC198" i="5"/>
  <c r="AE198" i="5"/>
  <c r="AC1407" i="5"/>
  <c r="AE1407" i="5"/>
  <c r="AC2218" i="5"/>
  <c r="AE2218" i="5"/>
  <c r="AC1982" i="5"/>
  <c r="AE1982" i="5"/>
  <c r="AC568" i="5"/>
  <c r="AE568" i="5"/>
  <c r="AC637" i="5"/>
  <c r="AE637" i="5"/>
  <c r="AC2255" i="5"/>
  <c r="AE2255" i="5"/>
  <c r="AC1464" i="5"/>
  <c r="AE1464" i="5"/>
  <c r="AC706" i="5"/>
  <c r="AE706" i="5"/>
  <c r="AC1439" i="5"/>
  <c r="AE1439" i="5"/>
  <c r="AC2321" i="5"/>
  <c r="AE2321" i="5"/>
  <c r="AC2443" i="5"/>
  <c r="AE2443" i="5"/>
  <c r="AB2101" i="5"/>
  <c r="AB1037" i="5"/>
  <c r="AB2173" i="5"/>
  <c r="AC928" i="5"/>
  <c r="AB1402" i="5"/>
  <c r="AB642" i="5"/>
  <c r="AC940" i="5"/>
  <c r="AB2349" i="5"/>
  <c r="AB98" i="5"/>
  <c r="AC1032" i="5"/>
  <c r="AB2374" i="5"/>
  <c r="AB1443" i="5"/>
  <c r="AC441" i="5"/>
  <c r="AB1842" i="5"/>
  <c r="AB83" i="5"/>
  <c r="AB735" i="5"/>
  <c r="AC138" i="5"/>
  <c r="AC593" i="5"/>
  <c r="AC1242" i="5"/>
  <c r="AB1450" i="5"/>
  <c r="AB2337" i="5"/>
  <c r="AC2014" i="5"/>
  <c r="AB1477" i="5"/>
  <c r="AC2131" i="5"/>
  <c r="AB1519" i="5"/>
  <c r="AB1455" i="5"/>
  <c r="AC2253" i="5"/>
  <c r="AB983" i="5"/>
  <c r="AC1103" i="5"/>
  <c r="AC2375" i="5"/>
  <c r="AC2357" i="5"/>
  <c r="AB1922" i="5"/>
  <c r="AC2113" i="5"/>
  <c r="AC1754" i="5"/>
  <c r="AB1427" i="5"/>
  <c r="AB542" i="5"/>
  <c r="AC1282" i="5"/>
  <c r="AC898" i="5"/>
  <c r="AC1906" i="5"/>
  <c r="AB718" i="5"/>
  <c r="AC1900" i="5"/>
  <c r="AB2078" i="5"/>
  <c r="AB1174" i="5"/>
  <c r="AC2062" i="5"/>
  <c r="AB116" i="5"/>
  <c r="AC1120" i="5"/>
  <c r="AB177" i="5"/>
  <c r="AC536" i="5"/>
  <c r="AB34" i="5"/>
  <c r="AC926" i="5"/>
  <c r="AC1287" i="5"/>
  <c r="AC1043" i="5"/>
  <c r="AB2099" i="5"/>
  <c r="AC1089" i="5"/>
  <c r="AC485" i="5"/>
  <c r="AB2198" i="5"/>
  <c r="AC1936" i="5"/>
  <c r="AC2277" i="5"/>
  <c r="AB1521" i="5"/>
  <c r="AB2304" i="5"/>
  <c r="AB366" i="5"/>
  <c r="AB2048" i="5"/>
  <c r="AC2394" i="5"/>
  <c r="AC702" i="5"/>
  <c r="AB2238" i="5"/>
  <c r="AB1792" i="5"/>
  <c r="AC1219" i="5"/>
  <c r="AC526" i="5"/>
  <c r="AB957" i="5"/>
  <c r="AB323" i="5"/>
  <c r="AC1594" i="5"/>
  <c r="AB592" i="5"/>
  <c r="AC2141" i="5"/>
  <c r="AC1646" i="5"/>
  <c r="AC1354" i="5"/>
  <c r="AB677" i="5"/>
  <c r="AC576" i="5"/>
  <c r="AB2027" i="5"/>
  <c r="AB1396" i="5"/>
  <c r="AC125" i="5"/>
  <c r="AB581" i="5"/>
  <c r="AB2319" i="5"/>
  <c r="AB340" i="5"/>
  <c r="AB985" i="5"/>
  <c r="AB2320" i="5"/>
  <c r="AB1986" i="5"/>
  <c r="AC2264" i="5"/>
  <c r="AB88" i="5"/>
  <c r="AB897" i="5"/>
  <c r="AC415" i="5"/>
  <c r="AB217" i="5"/>
  <c r="AB118" i="5"/>
  <c r="AB78" i="5"/>
  <c r="AB1206" i="5"/>
  <c r="AB1574" i="5"/>
  <c r="AB1914" i="5"/>
  <c r="AB2123" i="5"/>
  <c r="AB2191" i="5"/>
  <c r="AC514" i="5"/>
  <c r="AB1268" i="5"/>
  <c r="AB1543" i="5"/>
  <c r="AB1231" i="5"/>
  <c r="AC2425" i="5"/>
  <c r="AB863" i="5"/>
  <c r="AB920" i="5"/>
  <c r="AB917" i="5"/>
  <c r="AC1898" i="5"/>
  <c r="AC1481" i="5"/>
  <c r="AB1803" i="5"/>
  <c r="AC2134" i="5"/>
  <c r="AC2221" i="5"/>
  <c r="AC1207" i="5"/>
  <c r="AB308" i="5"/>
  <c r="AC1566" i="5"/>
  <c r="AC82" i="5"/>
  <c r="AC663" i="5"/>
  <c r="AC1615" i="5"/>
  <c r="AB1883" i="5"/>
  <c r="AB2020" i="5"/>
  <c r="AC1051" i="5"/>
  <c r="AC820" i="5"/>
  <c r="AC2288" i="5"/>
  <c r="AB1470" i="5"/>
  <c r="AC2220" i="5"/>
  <c r="AB1441" i="5"/>
  <c r="AB21" i="5"/>
  <c r="AB2289" i="5"/>
  <c r="AB1107" i="5"/>
  <c r="AB2427" i="5"/>
  <c r="AC494" i="5"/>
  <c r="AC180" i="5"/>
  <c r="AB1183" i="5"/>
  <c r="AB151" i="5"/>
  <c r="AC666" i="5"/>
  <c r="AB621" i="5"/>
  <c r="AC2012" i="5"/>
  <c r="AB1910" i="5"/>
  <c r="AB1527" i="5"/>
  <c r="AC1604" i="5"/>
  <c r="AC1876" i="5"/>
  <c r="AB1203" i="5"/>
  <c r="AC659" i="5"/>
  <c r="AB1370" i="5"/>
  <c r="AC552" i="5"/>
  <c r="AB1676" i="5"/>
  <c r="AC361" i="5"/>
  <c r="AB1864" i="5"/>
  <c r="AC1957" i="5"/>
  <c r="AC673" i="5"/>
  <c r="AB1736" i="5"/>
  <c r="AB1909" i="5"/>
  <c r="AC2306" i="5"/>
  <c r="AC2147" i="5"/>
  <c r="AC97" i="5"/>
  <c r="AC1975" i="5"/>
  <c r="AC1153" i="5"/>
  <c r="AB2227" i="5"/>
  <c r="AC1768" i="5"/>
  <c r="AC1316" i="5"/>
  <c r="AC2303" i="5"/>
  <c r="AB1161" i="5"/>
  <c r="AC1732" i="5"/>
  <c r="AB1383" i="5"/>
  <c r="AB1683" i="5"/>
  <c r="AC1735" i="5"/>
  <c r="AC2064" i="5"/>
  <c r="AC2004" i="5"/>
  <c r="AB50" i="5"/>
  <c r="AC630" i="5"/>
  <c r="AC176" i="5"/>
  <c r="AC1088" i="5"/>
  <c r="AB2105" i="5"/>
  <c r="AB1978" i="5"/>
  <c r="AB1879" i="5"/>
  <c r="AC508" i="5"/>
  <c r="AB2343" i="5"/>
  <c r="AC2363" i="5"/>
  <c r="AC2435" i="5"/>
  <c r="AB1074" i="5"/>
  <c r="AB948" i="5"/>
  <c r="AC510" i="5"/>
  <c r="AB2258" i="5"/>
  <c r="AC1589" i="5"/>
  <c r="AB2348" i="5"/>
  <c r="AC2087" i="5"/>
  <c r="AB1398" i="5"/>
  <c r="AC713" i="5"/>
  <c r="AC638" i="5"/>
  <c r="AB1935" i="5"/>
  <c r="AB1252" i="5"/>
  <c r="AC865" i="5"/>
  <c r="AC787" i="5"/>
  <c r="AB2058" i="5"/>
  <c r="AB100" i="5"/>
  <c r="AB1000" i="5"/>
  <c r="AC1602" i="5"/>
  <c r="AB773" i="5"/>
  <c r="AB25" i="5"/>
  <c r="AB1403" i="5"/>
  <c r="AB1652" i="5"/>
  <c r="AB208" i="5"/>
  <c r="AB1757" i="5"/>
  <c r="AB665" i="5"/>
  <c r="AC1165" i="5"/>
  <c r="AC1063" i="5"/>
  <c r="AC2295" i="5"/>
  <c r="AC2045" i="5"/>
  <c r="AC2416" i="5"/>
  <c r="AC2392" i="5"/>
  <c r="AC2309" i="5"/>
  <c r="AC463" i="5"/>
  <c r="AC1232" i="5"/>
  <c r="AC2251" i="5"/>
  <c r="AC1104" i="5"/>
  <c r="AB2169" i="5"/>
  <c r="AB1422" i="5"/>
  <c r="AB1942" i="5"/>
  <c r="AB1264" i="5"/>
  <c r="AB471" i="5"/>
  <c r="AC2210" i="5"/>
  <c r="AC1586" i="5"/>
  <c r="AC285" i="5"/>
  <c r="AC2128" i="5"/>
  <c r="AB2241" i="5"/>
  <c r="AB992" i="5"/>
  <c r="AB1976" i="5"/>
  <c r="AC1675" i="5"/>
  <c r="AC1753" i="5"/>
  <c r="AC107" i="5"/>
  <c r="AB990" i="5"/>
  <c r="AB2061" i="5"/>
  <c r="AC427" i="5"/>
  <c r="AB1163" i="5"/>
  <c r="AC904" i="5"/>
  <c r="AB1258" i="5"/>
  <c r="AB159" i="5"/>
  <c r="AC562" i="5"/>
  <c r="AC65" i="5"/>
  <c r="AB2298" i="5"/>
  <c r="AB1151" i="5"/>
  <c r="AB936" i="5"/>
  <c r="AC832" i="5"/>
  <c r="AB2325" i="5"/>
  <c r="AB2338" i="5"/>
  <c r="AB2096" i="5"/>
  <c r="AB1884" i="5"/>
  <c r="AB146" i="5"/>
  <c r="AB1605" i="5"/>
  <c r="AB295" i="5"/>
  <c r="AB505" i="5"/>
  <c r="AB2115" i="5"/>
  <c r="AB2195" i="5"/>
  <c r="AB30" i="5"/>
  <c r="AC1711" i="5"/>
  <c r="AB317" i="5"/>
  <c r="AC1456" i="5"/>
  <c r="AC1486" i="5"/>
  <c r="AC1698" i="5"/>
  <c r="AC796" i="5"/>
  <c r="AC770" i="5"/>
  <c r="AC880" i="5"/>
  <c r="AB2369" i="5"/>
  <c r="AB2093" i="5"/>
  <c r="AB2315" i="5"/>
  <c r="AB2228" i="5"/>
  <c r="AC1278" i="5"/>
  <c r="AC544" i="5"/>
  <c r="AC502" i="5"/>
  <c r="AC540" i="5"/>
  <c r="AB912" i="5"/>
  <c r="AC554" i="5"/>
  <c r="AB2158" i="5"/>
  <c r="AC228" i="5"/>
  <c r="AB2259" i="5"/>
  <c r="AC2230" i="5"/>
  <c r="AB688" i="5"/>
  <c r="AB1758" i="5"/>
  <c r="AC847" i="5"/>
  <c r="AB1651" i="5"/>
  <c r="AB104" i="5"/>
  <c r="AC616" i="5"/>
  <c r="AC758" i="5"/>
  <c r="AC377" i="5"/>
  <c r="AB2361" i="5"/>
  <c r="AB1998" i="5"/>
  <c r="AC2152" i="5"/>
  <c r="AC1253" i="5"/>
  <c r="AB837" i="5"/>
  <c r="AB1078" i="5"/>
  <c r="AB18" i="5"/>
  <c r="AC411" i="5"/>
  <c r="AB1359" i="5"/>
  <c r="AC1245" i="5"/>
  <c r="AB162" i="5"/>
  <c r="AB1650" i="5"/>
  <c r="AB707" i="5"/>
  <c r="AC2130" i="5"/>
  <c r="AB2278" i="5"/>
  <c r="AC1438" i="5"/>
  <c r="AB1948" i="5"/>
  <c r="AB2354" i="5"/>
  <c r="AB1001" i="5"/>
  <c r="AB2296" i="5"/>
  <c r="AB1349" i="5"/>
  <c r="AC580" i="5"/>
  <c r="AB328" i="5"/>
  <c r="AB1254" i="5"/>
  <c r="AB311" i="5"/>
  <c r="AC2009" i="5"/>
  <c r="AC292" i="5"/>
  <c r="AC777" i="5"/>
  <c r="AC717" i="5"/>
  <c r="AB889" i="5"/>
  <c r="AB262" i="5"/>
  <c r="AB1780" i="5"/>
  <c r="AB2030" i="5"/>
  <c r="AC1366" i="5"/>
  <c r="AC1541" i="5"/>
  <c r="AC164" i="5"/>
  <c r="AC2305" i="5"/>
  <c r="AC1974" i="5"/>
  <c r="AB2026" i="5"/>
  <c r="AC2186" i="5"/>
  <c r="AB382" i="5"/>
  <c r="AB2383" i="5"/>
  <c r="AC2136" i="5"/>
  <c r="AC1875" i="5"/>
  <c r="AB610" i="5"/>
  <c r="AB130" i="5"/>
  <c r="AC303" i="5"/>
  <c r="AC90" i="5"/>
  <c r="AC679" i="5"/>
  <c r="AC1330" i="5"/>
  <c r="AC440" i="5"/>
  <c r="AC2065" i="5"/>
  <c r="AB991" i="5"/>
  <c r="AC304" i="5"/>
  <c r="AC614" i="5"/>
  <c r="AC2217" i="5"/>
  <c r="AB1904" i="5"/>
  <c r="AB194" i="5"/>
  <c r="AC407" i="5"/>
  <c r="AB2300" i="5"/>
  <c r="AC2054" i="5"/>
  <c r="AB1952" i="5"/>
  <c r="AC1141" i="5"/>
  <c r="AC1731" i="5"/>
  <c r="AB1788" i="5"/>
  <c r="AB2421" i="5"/>
  <c r="AB1408" i="5"/>
  <c r="AC850" i="5"/>
  <c r="AC712" i="5"/>
  <c r="AB1196" i="5"/>
  <c r="AB2023" i="5"/>
  <c r="AB1266" i="5"/>
  <c r="AB2384" i="5"/>
  <c r="AC1962" i="5"/>
  <c r="AB2297" i="5"/>
  <c r="AC2177" i="5"/>
  <c r="AB188" i="5"/>
  <c r="AB310" i="5"/>
  <c r="AC1075" i="5"/>
  <c r="AC474" i="5"/>
  <c r="AB1533" i="5"/>
  <c r="AC1569" i="5"/>
  <c r="AB1941" i="5"/>
  <c r="AC1700" i="5"/>
  <c r="AB1968" i="5"/>
  <c r="AB2351" i="5"/>
  <c r="AC587" i="5"/>
  <c r="AC1908" i="5"/>
  <c r="AB607" i="5"/>
  <c r="AC691" i="5"/>
  <c r="AB871" i="5"/>
  <c r="AB1902" i="5"/>
  <c r="AB1964" i="5"/>
  <c r="AB2132" i="5"/>
  <c r="AB2286" i="5"/>
  <c r="AB2043" i="5"/>
  <c r="AB1828" i="5"/>
  <c r="AB276" i="5"/>
  <c r="AC570" i="5"/>
  <c r="AC2094" i="5"/>
  <c r="AB114" i="5"/>
  <c r="AC233" i="5"/>
  <c r="AB468" i="5"/>
  <c r="AC1057" i="5"/>
  <c r="AC2200" i="5"/>
  <c r="AB249" i="5"/>
  <c r="AC183" i="5"/>
  <c r="AB811" i="5"/>
  <c r="AC567" i="5"/>
  <c r="AB1628" i="5"/>
  <c r="AB209" i="5"/>
  <c r="AC1090" i="5"/>
  <c r="AB2179" i="5"/>
  <c r="AB219" i="5"/>
  <c r="AB901" i="5"/>
  <c r="AB2071" i="5"/>
  <c r="AC364" i="5"/>
  <c r="AC793" i="5"/>
  <c r="AB1959" i="5"/>
  <c r="AB1480" i="5"/>
  <c r="AB1926" i="5"/>
  <c r="AB1233" i="5"/>
  <c r="AB1452" i="5"/>
  <c r="AC1049" i="5"/>
  <c r="AB360" i="5"/>
  <c r="AC2268" i="5"/>
  <c r="AC2293" i="5"/>
  <c r="AB2232" i="5"/>
  <c r="AC892" i="5"/>
  <c r="AB2162" i="5"/>
  <c r="AB1659" i="5"/>
  <c r="AC664" i="5"/>
  <c r="AC1789" i="5"/>
  <c r="AB1944" i="5"/>
  <c r="AB2041" i="5"/>
  <c r="AC2362" i="5"/>
  <c r="AC1314" i="5"/>
  <c r="AB1160" i="5"/>
  <c r="AB1531" i="5"/>
  <c r="AB964" i="5"/>
  <c r="AB2083" i="5"/>
  <c r="AB2163" i="5"/>
  <c r="AC725" i="5"/>
  <c r="AB95" i="5"/>
  <c r="AB1629" i="5"/>
  <c r="AC1373" i="5"/>
  <c r="AB2267" i="5"/>
  <c r="AC2109" i="5"/>
  <c r="AB2327" i="5"/>
  <c r="AC1127" i="5"/>
  <c r="AC1328" i="5"/>
  <c r="AC1288" i="5"/>
  <c r="AB1916" i="5"/>
  <c r="AC1101" i="5"/>
  <c r="AB2234" i="5"/>
  <c r="AC1697" i="5"/>
  <c r="AC2019" i="5"/>
  <c r="AC1709" i="5"/>
  <c r="AC1116" i="5"/>
  <c r="AB2415" i="5"/>
  <c r="AC2279" i="5"/>
  <c r="AB205" i="5"/>
  <c r="AB2378" i="5"/>
  <c r="AB2291" i="5"/>
  <c r="AC2365" i="5"/>
  <c r="AC736" i="5"/>
  <c r="AB140" i="5"/>
  <c r="AB2366" i="5"/>
  <c r="AB601" i="5"/>
  <c r="AC413" i="5"/>
  <c r="AB2055" i="5"/>
  <c r="AB1562" i="5"/>
  <c r="AC460" i="5"/>
  <c r="AC1639" i="5"/>
  <c r="AC849" i="5"/>
  <c r="AB1932" i="5"/>
  <c r="AC2377" i="5"/>
  <c r="AC2001" i="5"/>
  <c r="AB1638" i="5"/>
  <c r="AB686" i="5"/>
  <c r="AC710" i="5"/>
  <c r="AB185" i="5"/>
  <c r="AC51" i="5"/>
  <c r="AC731" i="5"/>
  <c r="AB742" i="5"/>
  <c r="AC1302" i="5"/>
  <c r="AC1742" i="5"/>
  <c r="AC622" i="5"/>
  <c r="AB2153" i="5"/>
  <c r="AC2005" i="5"/>
  <c r="AB2233" i="5"/>
  <c r="AB388" i="5"/>
  <c r="AB1274" i="5"/>
  <c r="AB2240" i="5"/>
  <c r="AB2281" i="5"/>
  <c r="AC1459" i="5"/>
  <c r="AC2112" i="5"/>
  <c r="AB2299" i="5"/>
  <c r="AB447" i="5"/>
  <c r="AB612" i="5"/>
  <c r="AC1039" i="5"/>
  <c r="AC2252" i="5"/>
  <c r="AB2282" i="5"/>
  <c r="AC925" i="5"/>
  <c r="AB973" i="5"/>
  <c r="AC2367" i="5"/>
  <c r="AC1972" i="5"/>
  <c r="AB2081" i="5"/>
  <c r="AC2075" i="5"/>
  <c r="AC1985" i="5"/>
  <c r="AC795" i="5"/>
  <c r="AB694" i="5"/>
  <c r="AC462" i="5"/>
  <c r="AB2069" i="5"/>
  <c r="AC1102" i="5"/>
  <c r="AB1440" i="5"/>
  <c r="AB2063" i="5"/>
  <c r="AB2390" i="5"/>
  <c r="AB2391" i="5"/>
  <c r="AB267" i="5"/>
  <c r="AC1277" i="5"/>
  <c r="AC2368" i="5"/>
  <c r="AB2178" i="5"/>
  <c r="AC2021" i="5"/>
  <c r="AB2188" i="5"/>
  <c r="AC89" i="5"/>
  <c r="AB2271" i="5"/>
  <c r="AC511" i="5"/>
  <c r="AC931" i="5"/>
  <c r="AB77" i="5"/>
  <c r="AC2396" i="5"/>
  <c r="AC905" i="5"/>
  <c r="AB1861" i="5"/>
  <c r="AC2401" i="5"/>
  <c r="AC2192" i="5"/>
  <c r="AB1966" i="5"/>
  <c r="AB1334" i="5"/>
  <c r="AB2433" i="5"/>
  <c r="AB2236" i="5"/>
  <c r="AB1216" i="5"/>
  <c r="AB1364" i="5"/>
  <c r="AC1990" i="5"/>
  <c r="AB1284" i="5"/>
  <c r="AC1939" i="5"/>
  <c r="AC888" i="5"/>
  <c r="AB654" i="5"/>
  <c r="AB1899" i="5"/>
  <c r="AC2042" i="5"/>
  <c r="AB2051" i="5"/>
  <c r="AB469" i="5"/>
  <c r="AC112" i="5"/>
  <c r="AB1085" i="5"/>
  <c r="AC2137" i="5"/>
  <c r="AC1993" i="5"/>
  <c r="AC2284" i="5"/>
  <c r="AC543" i="5"/>
  <c r="AC1267" i="5"/>
  <c r="AC1162" i="5"/>
  <c r="AC1887" i="5"/>
  <c r="AB1877" i="5"/>
  <c r="AB341" i="5"/>
  <c r="AC2226" i="5"/>
  <c r="AB329" i="5"/>
  <c r="AB1306" i="5"/>
  <c r="AB56" i="5"/>
  <c r="AB1240" i="5"/>
  <c r="AC238" i="5"/>
  <c r="AB2331" i="5"/>
  <c r="AB2272" i="5"/>
  <c r="AC2076" i="5"/>
  <c r="AC866" i="5"/>
  <c r="AC144" i="5"/>
  <c r="AB1249" i="5"/>
  <c r="AC2040" i="5"/>
  <c r="AC152" i="5"/>
  <c r="AB1933" i="5"/>
  <c r="AB1180" i="5"/>
  <c r="AC1892" i="5"/>
  <c r="AB1945" i="5"/>
  <c r="AB2010" i="5"/>
  <c r="AC1478" i="5"/>
  <c r="AB431" i="5"/>
  <c r="AC519" i="5"/>
  <c r="AB2372" i="5"/>
  <c r="AB2167" i="5"/>
  <c r="AC2103" i="5"/>
  <c r="AB2114" i="5"/>
  <c r="AC1092" i="5"/>
  <c r="AB1827" i="5"/>
  <c r="AC351" i="5"/>
  <c r="AC2335" i="5"/>
  <c r="AC1054" i="5"/>
  <c r="AB2204" i="5"/>
  <c r="AB325" i="5"/>
  <c r="AB780" i="5"/>
  <c r="AC2353" i="5"/>
  <c r="AC1490" i="5"/>
  <c r="AC2395" i="5"/>
  <c r="AB875" i="5"/>
  <c r="AB2269" i="5"/>
  <c r="AC1893" i="5"/>
  <c r="AB362" i="5"/>
  <c r="AB148" i="5"/>
  <c r="AB671" i="5"/>
  <c r="AC2246" i="5"/>
  <c r="AB522" i="5"/>
  <c r="AC1622" i="5"/>
  <c r="AB772" i="5"/>
  <c r="AB1471" i="5"/>
  <c r="AC1190" i="5"/>
  <c r="AC594" i="5"/>
  <c r="AB2373" i="5"/>
  <c r="AC886" i="5"/>
  <c r="AC743" i="5"/>
  <c r="AB885" i="5"/>
  <c r="AC1712" i="5"/>
  <c r="AC1444" i="5"/>
  <c r="AC821" i="5"/>
  <c r="AB518" i="5"/>
  <c r="AC243" i="5"/>
  <c r="AC2082" i="5"/>
  <c r="AB834" i="5"/>
  <c r="AB810" i="5"/>
  <c r="AB1230" i="5"/>
  <c r="AC2046" i="5"/>
  <c r="AB29" i="5"/>
  <c r="AB689" i="5"/>
  <c r="AB2129" i="5"/>
  <c r="AC2118" i="5"/>
  <c r="AC2342" i="5"/>
  <c r="AB1381" i="5"/>
  <c r="AC2203" i="5"/>
  <c r="AB239" i="5"/>
  <c r="AB493" i="5"/>
  <c r="AB2247" i="5"/>
  <c r="AC797" i="5"/>
  <c r="AC1733" i="5"/>
  <c r="AB1721" i="5"/>
  <c r="AB85" i="5"/>
  <c r="AB700" i="5"/>
  <c r="AB1065" i="5"/>
  <c r="AB980" i="5"/>
  <c r="AC2125" i="5"/>
  <c r="AB198" i="5"/>
  <c r="AB2436" i="5"/>
  <c r="AC2423" i="5"/>
  <c r="AC1419" i="5"/>
  <c r="AB250" i="5"/>
  <c r="AB1704" i="5"/>
  <c r="AB1465" i="5"/>
  <c r="AC1255" i="5"/>
  <c r="AB2110" i="5"/>
  <c r="AC2270" i="5"/>
  <c r="AC1961" i="5"/>
  <c r="AB199" i="5"/>
  <c r="AB730" i="5"/>
  <c r="AB2222" i="5"/>
  <c r="AC1903" i="5"/>
  <c r="AC1420" i="5"/>
  <c r="AB714" i="5"/>
  <c r="AC1220" i="5"/>
  <c r="AC2180" i="5"/>
  <c r="AC969" i="5"/>
  <c r="AB258" i="5"/>
  <c r="AB1999" i="5"/>
  <c r="AC2197" i="5"/>
  <c r="AB2346" i="5"/>
  <c r="AC457" i="5"/>
  <c r="AB828" i="5"/>
  <c r="AB2088" i="5"/>
  <c r="AC826" i="5"/>
  <c r="AB1934" i="5"/>
  <c r="AB1431" i="5"/>
  <c r="AC2028" i="5"/>
  <c r="AC204" i="5"/>
  <c r="AC2029" i="5"/>
  <c r="AC1555" i="5"/>
  <c r="AB1304" i="5"/>
  <c r="AC2202" i="5"/>
  <c r="AC2317" i="5"/>
  <c r="AB453" i="5"/>
  <c r="AC2418" i="5"/>
  <c r="AC17" i="5"/>
  <c r="AC655" i="5"/>
  <c r="AB1020" i="5"/>
  <c r="AC2077" i="5"/>
  <c r="AB2324" i="5"/>
  <c r="AC2398" i="5"/>
  <c r="AB783" i="5"/>
  <c r="AB158" i="5"/>
  <c r="AB755" i="5"/>
  <c r="AB2086" i="5"/>
  <c r="AB1244" i="5"/>
  <c r="AC2323" i="5"/>
  <c r="AB2206" i="5"/>
  <c r="AB1097" i="5"/>
  <c r="AB1911" i="5"/>
  <c r="AC1182" i="5"/>
  <c r="AB2387" i="5"/>
  <c r="AC2301" i="5"/>
  <c r="AB968" i="5"/>
  <c r="AB347" i="5"/>
  <c r="AB2257" i="5"/>
  <c r="AC2318" i="5"/>
  <c r="AC748" i="5"/>
  <c r="AC1969" i="5"/>
  <c r="AC2038" i="5"/>
  <c r="AB530" i="5"/>
  <c r="AB2074" i="5"/>
  <c r="AB2039" i="5"/>
  <c r="AC1992" i="5"/>
  <c r="AB2006" i="5"/>
  <c r="AB2313" i="5"/>
  <c r="AC455" i="5"/>
  <c r="AB598" i="5"/>
  <c r="AC353" i="5"/>
  <c r="AC1218" i="5"/>
  <c r="AC1674" i="5"/>
  <c r="AC421" i="5"/>
  <c r="AB1217" i="5"/>
  <c r="AB578" i="5"/>
  <c r="AB189" i="5"/>
  <c r="AC2143" i="5"/>
  <c r="AB410" i="5"/>
  <c r="AC2068" i="5"/>
  <c r="AC401" i="5"/>
  <c r="AB2302" i="5"/>
  <c r="AB1504" i="5"/>
  <c r="AC1997" i="5"/>
  <c r="AB975" i="5"/>
  <c r="AC1599" i="5"/>
  <c r="AB1723" i="5"/>
  <c r="AB475" i="5"/>
  <c r="AB2161" i="5"/>
  <c r="AC1886" i="5"/>
  <c r="AB2108" i="5"/>
  <c r="AC899" i="5"/>
  <c r="AC2397" i="5"/>
  <c r="AC870" i="5"/>
  <c r="AB2316" i="5"/>
  <c r="AC70" i="5"/>
  <c r="AB1539" i="5"/>
  <c r="AC126" i="5"/>
  <c r="AB2070" i="5"/>
  <c r="AB476" i="5"/>
  <c r="AC589" i="5"/>
  <c r="AB1169" i="5"/>
  <c r="AC1960" i="5"/>
  <c r="AC2314" i="5"/>
  <c r="AC1759" i="5"/>
  <c r="AC1958" i="5"/>
  <c r="AB1938" i="5"/>
  <c r="AB1157" i="5"/>
  <c r="AB464" i="5"/>
  <c r="AB165" i="5"/>
  <c r="AB202" i="5"/>
  <c r="AB2254" i="5"/>
  <c r="AC800" i="5"/>
  <c r="AB2067" i="5"/>
  <c r="AB2155" i="5"/>
  <c r="AB507" i="5"/>
  <c r="AC2015" i="5"/>
  <c r="AC2237" i="5"/>
  <c r="AC1967" i="5"/>
  <c r="AC760" i="5"/>
  <c r="AB1320" i="5"/>
  <c r="AC1567" i="5"/>
  <c r="AC538" i="5"/>
  <c r="AC2275" i="5"/>
  <c r="AB2207" i="5"/>
  <c r="AB852" i="5"/>
  <c r="AB1598" i="5"/>
  <c r="AC1918" i="5"/>
  <c r="AB1885" i="5"/>
  <c r="AB2139" i="5"/>
  <c r="AB595" i="5"/>
  <c r="AB856" i="5"/>
  <c r="AC72" i="5"/>
  <c r="AB1971" i="5"/>
  <c r="AC1929" i="5"/>
  <c r="AB952" i="5"/>
  <c r="AC591" i="5"/>
  <c r="AB271" i="5"/>
  <c r="AC1687" i="5"/>
  <c r="AC1782" i="5"/>
  <c r="AB606" i="5"/>
  <c r="AC1453" i="5"/>
  <c r="AB1603" i="5"/>
  <c r="AB1019" i="5"/>
  <c r="AB1542" i="5"/>
  <c r="AB2420" i="5"/>
  <c r="AC2100" i="5"/>
  <c r="AC2034" i="5"/>
  <c r="AC1505" i="5"/>
  <c r="AB2154" i="5"/>
  <c r="AC1895" i="5"/>
  <c r="AC2092" i="5"/>
  <c r="AC1256" i="5"/>
  <c r="AC1930" i="5"/>
  <c r="AB1528" i="5"/>
  <c r="AB1017" i="5"/>
  <c r="AC2160" i="5"/>
  <c r="AC443" i="5"/>
  <c r="AC956" i="5"/>
  <c r="AB2409" i="5"/>
  <c r="AB1825" i="5"/>
  <c r="AC1008" i="5"/>
  <c r="AB2209" i="5"/>
  <c r="AB996" i="5"/>
  <c r="AB1378" i="5"/>
  <c r="AC1849" i="5"/>
  <c r="AC1591" i="5"/>
  <c r="AB2261" i="5"/>
  <c r="AB2344" i="5"/>
  <c r="AC1053" i="5"/>
  <c r="AB1536" i="5"/>
  <c r="AB727" i="5"/>
  <c r="AC1361" i="5"/>
  <c r="AC1014" i="5"/>
  <c r="AB2159" i="5"/>
  <c r="AC279" i="5"/>
  <c r="AC1924" i="5"/>
  <c r="AB1281" i="5"/>
  <c r="AC1033" i="5"/>
  <c r="AC1369" i="5"/>
  <c r="AC756" i="5"/>
  <c r="AB859" i="5"/>
  <c r="AC196" i="5"/>
  <c r="AC1451" i="5"/>
  <c r="AB2095" i="5"/>
  <c r="AC2224" i="5"/>
  <c r="AC163" i="5"/>
  <c r="AB949" i="5"/>
  <c r="AB227" i="5"/>
  <c r="AB701" i="5"/>
  <c r="AB1013" i="5"/>
  <c r="AC1949" i="5"/>
  <c r="AC1686" i="5"/>
  <c r="AC170" i="5"/>
  <c r="AB1955" i="5"/>
  <c r="AC506" i="5"/>
  <c r="AB753" i="5"/>
  <c r="AB1923" i="5"/>
  <c r="AC2403" i="5"/>
  <c r="AB94" i="5"/>
  <c r="AC1540" i="5"/>
  <c r="AB640" i="5"/>
  <c r="AB275" i="5"/>
  <c r="AC1905" i="5"/>
  <c r="AB661" i="5"/>
  <c r="AC1896" i="5"/>
  <c r="AB2182" i="5"/>
  <c r="AB2050" i="5"/>
  <c r="AB2218" i="5"/>
  <c r="AB1407" i="5"/>
  <c r="AB2124" i="5"/>
  <c r="AC23" i="5"/>
  <c r="AB1982" i="5"/>
  <c r="AC1746" i="5"/>
  <c r="AB864" i="5"/>
  <c r="AC2442" i="5"/>
  <c r="AC1482" i="5"/>
  <c r="AB335" i="5"/>
  <c r="AB111" i="5"/>
  <c r="AB2146" i="5"/>
  <c r="AC2431" i="5"/>
  <c r="AB2079" i="5"/>
  <c r="AB2003" i="5"/>
  <c r="AC2249" i="5"/>
  <c r="AB1073" i="5"/>
  <c r="AB650" i="5"/>
  <c r="AB1303" i="5"/>
  <c r="AB1468" i="5"/>
  <c r="AB2184" i="5"/>
  <c r="AC1458" i="5"/>
  <c r="AB635" i="5"/>
  <c r="AB916" i="5"/>
  <c r="AB1327" i="5"/>
  <c r="AB348" i="5"/>
  <c r="AC2142" i="5"/>
  <c r="AB568" i="5"/>
  <c r="AB93" i="5"/>
  <c r="AB1747" i="5"/>
  <c r="AC2170" i="5"/>
  <c r="AB110" i="5"/>
  <c r="AB1186" i="5"/>
  <c r="AC1927" i="5"/>
  <c r="AC1840" i="5"/>
  <c r="AC2156" i="5"/>
  <c r="AB1338" i="5"/>
  <c r="AC1081" i="5"/>
  <c r="AB786" i="5"/>
  <c r="AB1105" i="5"/>
  <c r="AB1410" i="5"/>
  <c r="AB1002" i="5"/>
  <c r="AB37" i="5"/>
  <c r="AB2072" i="5"/>
  <c r="AC184" i="5"/>
  <c r="AC861" i="5"/>
  <c r="AB766" i="5"/>
  <c r="AB1038" i="5"/>
  <c r="AB941" i="5"/>
  <c r="AB719" i="5"/>
  <c r="AB1069" i="5"/>
  <c r="AB1710" i="5"/>
  <c r="AC812" i="5"/>
  <c r="AC732" i="5"/>
  <c r="AC1587" i="5"/>
  <c r="AC2334" i="5"/>
  <c r="AC1946" i="5"/>
  <c r="AB45" i="5"/>
  <c r="AB2311" i="5"/>
  <c r="AB495" i="5"/>
  <c r="AC950" i="5"/>
  <c r="AB369" i="5"/>
  <c r="AB1048" i="5"/>
  <c r="AC1025" i="5"/>
  <c r="AC44" i="5"/>
  <c r="AB532" i="5"/>
  <c r="AB1891" i="5"/>
  <c r="AC240" i="5"/>
  <c r="AB791" i="5"/>
  <c r="AB798" i="5"/>
  <c r="AB2135" i="5"/>
  <c r="AB246" i="5"/>
  <c r="AC583" i="5"/>
  <c r="AB1173" i="5"/>
  <c r="AB676" i="5"/>
  <c r="AC2290" i="5"/>
  <c r="AC1995" i="5"/>
  <c r="AB624" i="5"/>
  <c r="AB1357" i="5"/>
  <c r="AB1012" i="5"/>
  <c r="AC1724" i="5"/>
  <c r="AC2033" i="5"/>
  <c r="AC2336" i="5"/>
  <c r="AB2376" i="5"/>
  <c r="AC2106" i="5"/>
  <c r="AB1205" i="5"/>
  <c r="AC2283" i="5"/>
  <c r="AB600" i="5"/>
  <c r="AB2057" i="5"/>
  <c r="AC400" i="5"/>
  <c r="AC586" i="5"/>
  <c r="AC225" i="5"/>
  <c r="AC355" i="5"/>
  <c r="AC412" i="5"/>
  <c r="AC2239" i="5"/>
  <c r="AB1021" i="5"/>
  <c r="AC623" i="5"/>
  <c r="AB197" i="5"/>
  <c r="AC342" i="5"/>
  <c r="AC2243" i="5"/>
  <c r="AB754" i="5"/>
  <c r="AC1921" i="5"/>
  <c r="AB1662" i="5"/>
  <c r="AB120" i="5"/>
  <c r="AC330" i="5"/>
  <c r="AB2307" i="5"/>
  <c r="AC788" i="5"/>
  <c r="AB149" i="5"/>
  <c r="AB693" i="5"/>
  <c r="AB2140" i="5"/>
  <c r="AB2066" i="5"/>
  <c r="AC2145" i="5"/>
  <c r="AC1563" i="5"/>
  <c r="AC1358" i="5"/>
  <c r="AB216" i="5"/>
  <c r="AB1257" i="5"/>
  <c r="AB2024" i="5"/>
  <c r="AC2242" i="5"/>
  <c r="AB1346" i="5"/>
  <c r="AC1445" i="5"/>
  <c r="AB1348" i="5"/>
  <c r="AB2018" i="5"/>
  <c r="AB1692" i="5"/>
  <c r="AB1342" i="5"/>
  <c r="AC1996" i="5"/>
  <c r="AC1337" i="5"/>
  <c r="AB1031" i="5"/>
  <c r="AB1626" i="5"/>
  <c r="AB350" i="5"/>
  <c r="AB1614" i="5"/>
  <c r="AB2312" i="5"/>
  <c r="AB2414" i="5"/>
  <c r="AC2250" i="5"/>
  <c r="AB1616" i="5"/>
  <c r="AC771" i="5"/>
  <c r="AB2379" i="5"/>
  <c r="AB1882" i="5"/>
  <c r="AC1878" i="5"/>
  <c r="AC2000" i="5"/>
  <c r="AC1970" i="5"/>
  <c r="AB418" i="5"/>
  <c r="AB1269" i="5"/>
  <c r="AB2144" i="5"/>
  <c r="AC2437" i="5"/>
  <c r="AC2172" i="5"/>
  <c r="AC48" i="5"/>
  <c r="AC2022" i="5"/>
  <c r="AC1627" i="5"/>
  <c r="AB1943" i="5"/>
  <c r="AB590" i="5"/>
  <c r="AB667" i="5"/>
  <c r="AC785" i="5"/>
  <c r="AC1067" i="5"/>
  <c r="AC2359" i="5"/>
  <c r="AC2208" i="5"/>
  <c r="AB2176" i="5"/>
  <c r="AB1901" i="5"/>
  <c r="AC2265" i="5"/>
  <c r="AB426" i="5"/>
  <c r="AC995" i="5"/>
  <c r="AC1579" i="5"/>
  <c r="AC1988" i="5"/>
  <c r="AB649" i="5"/>
  <c r="AB1524" i="5"/>
  <c r="AC908" i="5"/>
  <c r="AC1920" i="5"/>
  <c r="AB637" i="5"/>
  <c r="AB1699" i="5"/>
  <c r="AC953" i="5"/>
  <c r="AB2255" i="5"/>
  <c r="AC141" i="5"/>
  <c r="AB2174" i="5"/>
  <c r="AC309" i="5"/>
  <c r="AC136" i="5"/>
  <c r="AB1464" i="5"/>
  <c r="AC647" i="5"/>
  <c r="AB2148" i="5"/>
  <c r="AB734" i="5"/>
  <c r="AB822" i="5"/>
  <c r="AB2274" i="5"/>
  <c r="AB2347" i="5"/>
  <c r="AC588" i="5"/>
  <c r="AB73" i="5"/>
  <c r="AB2332" i="5"/>
  <c r="AB1928" i="5"/>
  <c r="AC1722" i="5"/>
  <c r="AC681" i="5"/>
  <c r="AC937" i="5"/>
  <c r="AB1439" i="5"/>
  <c r="AB2422" i="5"/>
  <c r="AC1062" i="5"/>
  <c r="AC813" i="5"/>
  <c r="AB1442" i="5"/>
  <c r="AB2321" i="5"/>
  <c r="AB2107" i="5"/>
  <c r="AB1241" i="5"/>
  <c r="AC316" i="5"/>
  <c r="AC2044" i="5"/>
  <c r="AC444" i="5"/>
  <c r="AC261" i="5"/>
  <c r="AB291" i="5"/>
  <c r="AC2214" i="5"/>
  <c r="AC264" i="5"/>
  <c r="AC2213" i="5"/>
  <c r="AB2084" i="5"/>
  <c r="AC1066" i="5"/>
  <c r="AB2164" i="5"/>
  <c r="AC2201" i="5"/>
  <c r="AB2190" i="5"/>
  <c r="AC1077" i="5"/>
  <c r="AC2060" i="5"/>
  <c r="AB322" i="5"/>
  <c r="AB1362" i="5"/>
  <c r="AB66" i="5"/>
  <c r="AC2330" i="5"/>
  <c r="AC858" i="5"/>
  <c r="AC1446" i="5"/>
  <c r="AB135" i="5"/>
  <c r="AB1215" i="5"/>
  <c r="AB585" i="5"/>
  <c r="AB1292" i="5"/>
  <c r="AC1144" i="5"/>
  <c r="AB2406" i="5"/>
  <c r="AB1099" i="5"/>
  <c r="AB1979" i="5"/>
  <c r="AC853" i="5"/>
  <c r="AC1146" i="5"/>
  <c r="AC1476" i="5"/>
  <c r="AC2358" i="5"/>
  <c r="AC2165" i="5"/>
  <c r="AB2408" i="5"/>
  <c r="AC63" i="5"/>
  <c r="AB1145" i="5"/>
  <c r="AC2216" i="5"/>
  <c r="AB59" i="5"/>
  <c r="AB2443" i="5"/>
  <c r="AB2016" i="5"/>
  <c r="AB1894" i="5"/>
  <c r="AB2120" i="5"/>
  <c r="AC1919" i="5"/>
  <c r="AC91" i="5"/>
  <c r="AC2389" i="5"/>
  <c r="AB81" i="5"/>
  <c r="AC2102" i="5"/>
  <c r="AC2035" i="5"/>
  <c r="AB1752" i="5"/>
  <c r="AB2089" i="5"/>
  <c r="AB724" i="5"/>
  <c r="AB229" i="5"/>
  <c r="AB2119" i="5"/>
  <c r="AC182" i="5"/>
  <c r="AB1080" i="5"/>
  <c r="AB1852" i="5"/>
  <c r="AB76" i="5"/>
  <c r="AC728" i="5"/>
  <c r="AC2225" i="5"/>
  <c r="AB171" i="5"/>
  <c r="AC32" i="5"/>
  <c r="AC1694" i="5"/>
  <c r="AC1050" i="5"/>
  <c r="AC375" i="5"/>
  <c r="AB1243" i="5"/>
  <c r="AB131" i="5"/>
  <c r="AB2138" i="5"/>
  <c r="AB2244" i="5"/>
  <c r="AC1273" i="5"/>
  <c r="AB1462" i="5"/>
  <c r="AC2104" i="5"/>
  <c r="AB259" i="5"/>
  <c r="AB802" i="5"/>
  <c r="AB318" i="5"/>
  <c r="AB358" i="5"/>
  <c r="AB683" i="5"/>
  <c r="AC36" i="5"/>
  <c r="AC835" i="5"/>
  <c r="AC2308" i="5"/>
  <c r="AB122" i="5"/>
  <c r="AB1991" i="5"/>
  <c r="AB729" i="5"/>
  <c r="AB191" i="5"/>
  <c r="AC428" i="5"/>
  <c r="AB147" i="5"/>
  <c r="AC432" i="5"/>
  <c r="AC1881" i="5"/>
  <c r="AB1867" i="5"/>
  <c r="AC500" i="5"/>
  <c r="AB2428" i="5"/>
  <c r="AB2339" i="5"/>
  <c r="AC1181" i="5"/>
  <c r="AB2371" i="5"/>
  <c r="AB1813" i="5"/>
  <c r="AB1912" i="5"/>
  <c r="AC1816" i="5"/>
  <c r="AC1317" i="5"/>
  <c r="AB1888" i="5"/>
  <c r="AB2002" i="5"/>
  <c r="AB255" i="5"/>
  <c r="AB531" i="5"/>
  <c r="AB1890" i="5"/>
  <c r="AC1117" i="5"/>
  <c r="AC2166" i="5"/>
  <c r="AB2194" i="5"/>
  <c r="AB2411" i="5"/>
  <c r="AB24" i="5"/>
  <c r="AB2185" i="5"/>
  <c r="AB2426" i="5"/>
  <c r="AC782" i="5"/>
  <c r="AC2037" i="5"/>
  <c r="AC1208" i="5"/>
  <c r="AB2263" i="5"/>
  <c r="AC101" i="5"/>
  <c r="AB2053" i="5"/>
  <c r="AC1175" i="5"/>
  <c r="AB2017" i="5"/>
  <c r="AB1177" i="5"/>
  <c r="AC1395" i="5"/>
  <c r="AB1720" i="5"/>
  <c r="AB1261" i="5"/>
  <c r="AB336" i="5"/>
  <c r="AB636" i="5"/>
  <c r="AC315" i="5"/>
  <c r="AC244" i="5"/>
  <c r="AB2196" i="5"/>
  <c r="AC1265" i="5"/>
  <c r="AC1228" i="5"/>
  <c r="AB1740" i="5"/>
  <c r="AC489" i="5"/>
  <c r="AC1150" i="5"/>
  <c r="AC2341" i="5"/>
  <c r="AB2370" i="5"/>
  <c r="AB1375" i="5"/>
  <c r="AB27" i="5"/>
  <c r="AB2276" i="5"/>
  <c r="AC1565" i="5"/>
  <c r="AB2260" i="5"/>
  <c r="AB767" i="5"/>
  <c r="AB456" i="5"/>
  <c r="AB2219" i="5"/>
  <c r="AC513" i="5"/>
  <c r="AB150" i="5"/>
  <c r="AC1688" i="5"/>
  <c r="AB1086" i="5"/>
  <c r="AB16" i="5"/>
  <c r="AC1572" i="5"/>
  <c r="AB349" i="5"/>
  <c r="AB824" i="5"/>
  <c r="AC2405" i="5"/>
  <c r="AC2036" i="5"/>
  <c r="AC1517" i="5"/>
  <c r="AB1980" i="5"/>
  <c r="AB625" i="5"/>
  <c r="AB1172" i="5"/>
  <c r="AC1707" i="5"/>
  <c r="AB181" i="5"/>
  <c r="AB1756" i="5"/>
  <c r="AC2413" i="5"/>
  <c r="AB579" i="5"/>
  <c r="AB1994" i="5"/>
  <c r="AC2098" i="5"/>
  <c r="AC682" i="5"/>
  <c r="AB1981" i="5"/>
  <c r="AC1248" i="5"/>
  <c r="AB2231" i="5"/>
  <c r="AB1940" i="5"/>
  <c r="AC1954" i="5"/>
  <c r="AB2439" i="5"/>
  <c r="AB816" i="5"/>
  <c r="AB307" i="5"/>
  <c r="AC2032" i="5"/>
  <c r="AB706" i="5"/>
  <c r="AC1229" i="5"/>
  <c r="AC389" i="5"/>
  <c r="AB1745" i="5"/>
  <c r="AB1973" i="5"/>
  <c r="AB55" i="5"/>
  <c r="AB376" i="5"/>
  <c r="AB703" i="5"/>
  <c r="AB2117" i="5"/>
  <c r="AC2356" i="5"/>
  <c r="AB2056" i="5"/>
  <c r="AB2008" i="5"/>
  <c r="AB1432" i="5"/>
  <c r="AB2111" i="5"/>
  <c r="AB572" i="5"/>
  <c r="AB2212" i="5"/>
  <c r="AC515" i="5"/>
  <c r="AB1345" i="5"/>
  <c r="AB2440" i="5"/>
  <c r="AC2205" i="5"/>
  <c r="AC288" i="5"/>
  <c r="AB761" i="5"/>
  <c r="Z10" i="5"/>
  <c r="AD10" i="5" s="1"/>
  <c r="Y10" i="5"/>
  <c r="AA10" i="5" s="1"/>
  <c r="AC10" i="5" s="1"/>
  <c r="V1783" i="5"/>
  <c r="X1783" i="5" s="1"/>
  <c r="V1858" i="5"/>
  <c r="X1858" i="5" s="1"/>
  <c r="V774" i="5"/>
  <c r="X774" i="5" s="1"/>
  <c r="V451" i="5"/>
  <c r="X451" i="5" s="1"/>
  <c r="V733" i="5"/>
  <c r="X733" i="5" s="1"/>
  <c r="V119" i="5"/>
  <c r="X119" i="5" s="1"/>
  <c r="Y2223" i="5"/>
  <c r="AA2223" i="5" s="1"/>
  <c r="AC2223" i="5" s="1"/>
  <c r="Z2223" i="5"/>
  <c r="AD2223" i="5" s="1"/>
  <c r="V365" i="5"/>
  <c r="X365" i="5" s="1"/>
  <c r="V1728" i="5"/>
  <c r="X1728" i="5" s="1"/>
  <c r="V478" i="5"/>
  <c r="X478" i="5" s="1"/>
  <c r="Y1007" i="5"/>
  <c r="AA1007" i="5" s="1"/>
  <c r="AC1007" i="5" s="1"/>
  <c r="Z1007" i="5"/>
  <c r="AD1007" i="5" s="1"/>
  <c r="V1210" i="5"/>
  <c r="X1210" i="5" s="1"/>
  <c r="V1777" i="5"/>
  <c r="X1777" i="5" s="1"/>
  <c r="V955" i="5"/>
  <c r="X955" i="5" s="1"/>
  <c r="Y2025" i="5"/>
  <c r="AA2025" i="5" s="1"/>
  <c r="Z2025" i="5"/>
  <c r="V1808" i="5"/>
  <c r="X1808" i="5" s="1"/>
  <c r="V1363" i="5"/>
  <c r="X1363" i="5" s="1"/>
  <c r="V1529" i="5"/>
  <c r="X1529" i="5" s="1"/>
  <c r="V1649" i="5"/>
  <c r="X1649" i="5" s="1"/>
  <c r="V546" i="5"/>
  <c r="X546" i="5" s="1"/>
  <c r="V302" i="5"/>
  <c r="X302" i="5" s="1"/>
  <c r="V1082" i="5"/>
  <c r="X1082" i="5" s="1"/>
  <c r="Y2310" i="5"/>
  <c r="AA2310" i="5" s="1"/>
  <c r="Z2310" i="5"/>
  <c r="Y2256" i="5"/>
  <c r="AA2256" i="5" s="1"/>
  <c r="AE2256" i="5" s="1"/>
  <c r="Z2256" i="5"/>
  <c r="AB2256" i="5" s="1"/>
  <c r="V256" i="5"/>
  <c r="X256" i="5" s="1"/>
  <c r="V92" i="5"/>
  <c r="X92" i="5" s="1"/>
  <c r="Y157" i="5"/>
  <c r="AA157" i="5" s="1"/>
  <c r="Z157" i="5"/>
  <c r="V1011" i="5"/>
  <c r="X1011" i="5" s="1"/>
  <c r="V1502" i="5"/>
  <c r="X1502" i="5" s="1"/>
  <c r="V1297" i="5"/>
  <c r="X1297" i="5" s="1"/>
  <c r="V1483" i="5"/>
  <c r="X1483" i="5" s="1"/>
  <c r="V987" i="5"/>
  <c r="X987" i="5" s="1"/>
  <c r="V371" i="5"/>
  <c r="X371" i="5" s="1"/>
  <c r="V1870" i="5"/>
  <c r="X1870" i="5" s="1"/>
  <c r="Y2328" i="5"/>
  <c r="AA2328" i="5" s="1"/>
  <c r="Z2328" i="5"/>
  <c r="V613" i="5"/>
  <c r="X613" i="5" s="1"/>
  <c r="V201" i="5"/>
  <c r="X201" i="5" s="1"/>
  <c r="V99" i="5"/>
  <c r="X99" i="5" s="1"/>
  <c r="V970" i="5"/>
  <c r="X970" i="5" s="1"/>
  <c r="V966" i="5"/>
  <c r="X966" i="5" s="1"/>
  <c r="V1785" i="5"/>
  <c r="X1785" i="5" s="1"/>
  <c r="V1717" i="5"/>
  <c r="X1717" i="5" s="1"/>
  <c r="Y2189" i="5"/>
  <c r="AA2189" i="5" s="1"/>
  <c r="AC2189" i="5" s="1"/>
  <c r="Z2189" i="5"/>
  <c r="AD2189" i="5" s="1"/>
  <c r="Y1128" i="5"/>
  <c r="AA1128" i="5" s="1"/>
  <c r="AC1128" i="5" s="1"/>
  <c r="Z1128" i="5"/>
  <c r="AD1128" i="5" s="1"/>
  <c r="V634" i="5"/>
  <c r="X634" i="5" s="1"/>
  <c r="V102" i="5"/>
  <c r="X102" i="5" s="1"/>
  <c r="V179" i="5"/>
  <c r="X179" i="5" s="1"/>
  <c r="Y2388" i="5"/>
  <c r="AA2388" i="5" s="1"/>
  <c r="AC2388" i="5" s="1"/>
  <c r="Z2388" i="5"/>
  <c r="AD2388" i="5" s="1"/>
  <c r="V473" i="5"/>
  <c r="X473" i="5" s="1"/>
  <c r="V619" i="5"/>
  <c r="X619" i="5" s="1"/>
  <c r="V569" i="5"/>
  <c r="X569" i="5" s="1"/>
  <c r="V1285" i="5"/>
  <c r="X1285" i="5" s="1"/>
  <c r="V1489" i="5"/>
  <c r="X1489" i="5" s="1"/>
  <c r="V213" i="5"/>
  <c r="X213" i="5" s="1"/>
  <c r="V1761" i="5"/>
  <c r="X1761" i="5" s="1"/>
  <c r="V1108" i="5"/>
  <c r="X1108" i="5" s="1"/>
  <c r="V1794" i="5"/>
  <c r="X1794" i="5" s="1"/>
  <c r="V1434" i="5"/>
  <c r="X1434" i="5" s="1"/>
  <c r="V737" i="5"/>
  <c r="X737" i="5" s="1"/>
  <c r="V296" i="5"/>
  <c r="X296" i="5" s="1"/>
  <c r="V1209" i="5"/>
  <c r="X1209" i="5" s="1"/>
  <c r="V398" i="5"/>
  <c r="X398" i="5" s="1"/>
  <c r="V1790" i="5"/>
  <c r="X1790" i="5" s="1"/>
  <c r="V1200" i="5"/>
  <c r="X1200" i="5" s="1"/>
  <c r="V1874" i="5"/>
  <c r="X1874" i="5" s="1"/>
  <c r="V862" i="5"/>
  <c r="X862" i="5" s="1"/>
  <c r="Y2417" i="5"/>
  <c r="AA2417" i="5" s="1"/>
  <c r="Z2417" i="5"/>
  <c r="V943" i="5"/>
  <c r="X943" i="5" s="1"/>
  <c r="V1322" i="5"/>
  <c r="X1322" i="5" s="1"/>
  <c r="V1022" i="5"/>
  <c r="X1022" i="5" s="1"/>
  <c r="V334" i="5"/>
  <c r="X334" i="5" s="1"/>
  <c r="V290" i="5"/>
  <c r="X290" i="5" s="1"/>
  <c r="V1176" i="5"/>
  <c r="X1176" i="5" s="1"/>
  <c r="V1202" i="5"/>
  <c r="X1202" i="5" s="1"/>
  <c r="V1475" i="5"/>
  <c r="X1475" i="5" s="1"/>
  <c r="V1084" i="5"/>
  <c r="X1084" i="5" s="1"/>
  <c r="V320" i="5"/>
  <c r="X320" i="5" s="1"/>
  <c r="V1645" i="5"/>
  <c r="X1645" i="5" s="1"/>
  <c r="V278" i="5"/>
  <c r="X278" i="5" s="1"/>
  <c r="V1201" i="5"/>
  <c r="X1201" i="5" s="1"/>
  <c r="V1606" i="5"/>
  <c r="X1606" i="5" s="1"/>
  <c r="V396" i="5"/>
  <c r="X396" i="5" s="1"/>
  <c r="V284" i="5"/>
  <c r="X284" i="5" s="1"/>
  <c r="V1083" i="5"/>
  <c r="X1083" i="5" s="1"/>
  <c r="V652" i="5"/>
  <c r="X652" i="5" s="1"/>
  <c r="V809" i="5"/>
  <c r="X809" i="5" s="1"/>
  <c r="V801" i="5"/>
  <c r="X801" i="5" s="1"/>
  <c r="V1087" i="5"/>
  <c r="X1087" i="5" s="1"/>
  <c r="V1204" i="5"/>
  <c r="X1204" i="5" s="1"/>
  <c r="V915" i="5"/>
  <c r="X915" i="5" s="1"/>
  <c r="Y210" i="5"/>
  <c r="AA210" i="5" s="1"/>
  <c r="Z210" i="5"/>
  <c r="Y1977" i="5"/>
  <c r="AA1977" i="5" s="1"/>
  <c r="Z1977" i="5"/>
  <c r="V1679" i="5"/>
  <c r="X1679" i="5" s="1"/>
  <c r="V806" i="5"/>
  <c r="X806" i="5" s="1"/>
  <c r="V1447" i="5"/>
  <c r="X1447" i="5" s="1"/>
  <c r="V354" i="5"/>
  <c r="X354" i="5" s="1"/>
  <c r="V1132" i="5"/>
  <c r="X1132" i="5" s="1"/>
  <c r="Y79" i="5"/>
  <c r="AA79" i="5" s="1"/>
  <c r="Z79" i="5"/>
  <c r="V981" i="5"/>
  <c r="X981" i="5" s="1"/>
  <c r="V763" i="5"/>
  <c r="X763" i="5" s="1"/>
  <c r="V277" i="5"/>
  <c r="X277" i="5" s="1"/>
  <c r="V1601" i="5"/>
  <c r="X1601" i="5" s="1"/>
  <c r="V1845" i="5"/>
  <c r="X1845" i="5" s="1"/>
  <c r="V1399" i="5"/>
  <c r="X1399" i="5" s="1"/>
  <c r="V723" i="5"/>
  <c r="X723" i="5" s="1"/>
  <c r="V1577" i="5"/>
  <c r="X1577" i="5" s="1"/>
  <c r="V1719" i="5"/>
  <c r="X1719" i="5" s="1"/>
  <c r="V517" i="5"/>
  <c r="X517" i="5" s="1"/>
  <c r="V1734" i="5"/>
  <c r="X1734" i="5" s="1"/>
  <c r="V482" i="5"/>
  <c r="X482" i="5" s="1"/>
  <c r="V1518" i="5"/>
  <c r="X1518" i="5" s="1"/>
  <c r="V582" i="5"/>
  <c r="X582" i="5" s="1"/>
  <c r="V1760" i="5"/>
  <c r="X1760" i="5" s="1"/>
  <c r="V705" i="5"/>
  <c r="X705" i="5" s="1"/>
  <c r="V942" i="5"/>
  <c r="X942" i="5" s="1"/>
  <c r="V574" i="5"/>
  <c r="X574" i="5" s="1"/>
  <c r="V1485" i="5"/>
  <c r="X1485" i="5" s="1"/>
  <c r="V533" i="5"/>
  <c r="X533" i="5" s="1"/>
  <c r="V1812" i="5"/>
  <c r="X1812" i="5" s="1"/>
  <c r="Y2329" i="5"/>
  <c r="AA2329" i="5" s="1"/>
  <c r="Z2329" i="5"/>
  <c r="V1829" i="5"/>
  <c r="X1829" i="5" s="1"/>
  <c r="V759" i="5"/>
  <c r="X759" i="5" s="1"/>
  <c r="V1068" i="5"/>
  <c r="X1068" i="5" s="1"/>
  <c r="Z2287" i="5"/>
  <c r="AD2287" i="5" s="1"/>
  <c r="Y2287" i="5"/>
  <c r="AA2287" i="5" s="1"/>
  <c r="AC2287" i="5" s="1"/>
  <c r="V1179" i="5"/>
  <c r="X1179" i="5" s="1"/>
  <c r="V1494" i="5"/>
  <c r="X1494" i="5" s="1"/>
  <c r="V373" i="5"/>
  <c r="X373" i="5" s="1"/>
  <c r="Y2126" i="5"/>
  <c r="AA2126" i="5" s="1"/>
  <c r="Z2126" i="5"/>
  <c r="V1491" i="5"/>
  <c r="X1491" i="5" s="1"/>
  <c r="V1573" i="5"/>
  <c r="X1573" i="5" s="1"/>
  <c r="V747" i="5"/>
  <c r="X747" i="5" s="1"/>
  <c r="V1811" i="5"/>
  <c r="X1811" i="5" s="1"/>
  <c r="V1300" i="5"/>
  <c r="X1300" i="5" s="1"/>
  <c r="V1056" i="5"/>
  <c r="X1056" i="5" s="1"/>
  <c r="V641" i="5"/>
  <c r="X641" i="5" s="1"/>
  <c r="V38" i="5"/>
  <c r="X38" i="5" s="1"/>
  <c r="Y2402" i="5"/>
  <c r="AA2402" i="5" s="1"/>
  <c r="AC2402" i="5" s="1"/>
  <c r="Z2402" i="5"/>
  <c r="AD2402" i="5" s="1"/>
  <c r="V406" i="5"/>
  <c r="X406" i="5" s="1"/>
  <c r="Y1578" i="5"/>
  <c r="AA1578" i="5" s="1"/>
  <c r="AE1578" i="5" s="1"/>
  <c r="Z1578" i="5"/>
  <c r="AB1578" i="5" s="1"/>
  <c r="V484" i="5"/>
  <c r="X484" i="5" s="1"/>
  <c r="V1352" i="5"/>
  <c r="X1352" i="5" s="1"/>
  <c r="Z1123" i="5"/>
  <c r="AD1123" i="5" s="1"/>
  <c r="Y1123" i="5"/>
  <c r="AA1123" i="5" s="1"/>
  <c r="AC1123" i="5" s="1"/>
  <c r="V1429" i="5"/>
  <c r="X1429" i="5" s="1"/>
  <c r="V387" i="5"/>
  <c r="X387" i="5" s="1"/>
  <c r="V1618" i="5"/>
  <c r="X1618" i="5" s="1"/>
  <c r="Y2080" i="5"/>
  <c r="AA2080" i="5" s="1"/>
  <c r="AC2080" i="5" s="1"/>
  <c r="Z2080" i="5"/>
  <c r="AD2080" i="5" s="1"/>
  <c r="V1549" i="5"/>
  <c r="X1549" i="5" s="1"/>
  <c r="V1137" i="5"/>
  <c r="X1137" i="5" s="1"/>
  <c r="V241" i="5"/>
  <c r="X241" i="5" s="1"/>
  <c r="V168" i="5"/>
  <c r="X168" i="5" s="1"/>
  <c r="V1343" i="5"/>
  <c r="X1343" i="5" s="1"/>
  <c r="Z2434" i="5"/>
  <c r="AB2434" i="5" s="1"/>
  <c r="Y2434" i="5"/>
  <c r="AA2434" i="5" s="1"/>
  <c r="AE2434" i="5" s="1"/>
  <c r="V1741" i="5"/>
  <c r="X1741" i="5" s="1"/>
  <c r="V633" i="5"/>
  <c r="X633" i="5" s="1"/>
  <c r="Y1937" i="5"/>
  <c r="AA1937" i="5" s="1"/>
  <c r="AC1937" i="5" s="1"/>
  <c r="Z1937" i="5"/>
  <c r="AD1937" i="5" s="1"/>
  <c r="V1630" i="5"/>
  <c r="X1630" i="5" s="1"/>
  <c r="Y1251" i="5"/>
  <c r="AA1251" i="5" s="1"/>
  <c r="AC1251" i="5" s="1"/>
  <c r="Z1251" i="5"/>
  <c r="AD1251" i="5" s="1"/>
  <c r="Y143" i="5"/>
  <c r="AA143" i="5" s="1"/>
  <c r="AE143" i="5" s="1"/>
  <c r="Z143" i="5"/>
  <c r="AB143" i="5" s="1"/>
  <c r="Y357" i="5"/>
  <c r="AA357" i="5" s="1"/>
  <c r="AC357" i="5" s="1"/>
  <c r="Z357" i="5"/>
  <c r="AD357" i="5" s="1"/>
  <c r="V169" i="5"/>
  <c r="X169" i="5" s="1"/>
  <c r="V668" i="5"/>
  <c r="X668" i="5" s="1"/>
  <c r="V615" i="5"/>
  <c r="X615" i="5" s="1"/>
  <c r="V423" i="5"/>
  <c r="X423" i="5" s="1"/>
  <c r="V1611" i="5"/>
  <c r="X1611" i="5" s="1"/>
  <c r="V697" i="5"/>
  <c r="X697" i="5" s="1"/>
  <c r="V827" i="5"/>
  <c r="X827" i="5" s="1"/>
  <c r="V711" i="5"/>
  <c r="X711" i="5" s="1"/>
  <c r="V939" i="5"/>
  <c r="X939" i="5" s="1"/>
  <c r="V1713" i="5"/>
  <c r="X1713" i="5" s="1"/>
  <c r="V312" i="5"/>
  <c r="X312" i="5" s="1"/>
  <c r="V1388" i="5"/>
  <c r="X1388" i="5" s="1"/>
  <c r="V690" i="5"/>
  <c r="X690" i="5" s="1"/>
  <c r="Y776" i="5"/>
  <c r="AA776" i="5" s="1"/>
  <c r="AC776" i="5" s="1"/>
  <c r="Z776" i="5"/>
  <c r="AD776" i="5" s="1"/>
  <c r="V1509" i="5"/>
  <c r="X1509" i="5" s="1"/>
  <c r="V891" i="5"/>
  <c r="X891" i="5" s="1"/>
  <c r="V326" i="5"/>
  <c r="X326" i="5" s="1"/>
  <c r="V1332" i="5"/>
  <c r="X1332" i="5" s="1"/>
  <c r="V490" i="5"/>
  <c r="X490" i="5" s="1"/>
  <c r="V1415" i="5"/>
  <c r="X1415" i="5" s="1"/>
  <c r="V1701" i="5"/>
  <c r="X1701" i="5" s="1"/>
  <c r="V1609" i="5"/>
  <c r="X1609" i="5" s="1"/>
  <c r="V1472" i="5"/>
  <c r="X1472" i="5" s="1"/>
  <c r="V280" i="5"/>
  <c r="X280" i="5" s="1"/>
  <c r="V356" i="5"/>
  <c r="X356" i="5" s="1"/>
  <c r="V1797" i="5"/>
  <c r="X1797" i="5" s="1"/>
  <c r="V1530" i="5"/>
  <c r="X1530" i="5" s="1"/>
  <c r="V1023" i="5"/>
  <c r="X1023" i="5" s="1"/>
  <c r="V516" i="5"/>
  <c r="X516" i="5" s="1"/>
  <c r="V286" i="5"/>
  <c r="X286" i="5" s="1"/>
  <c r="V1677" i="5"/>
  <c r="X1677" i="5" s="1"/>
  <c r="Y2235" i="5"/>
  <c r="AA2235" i="5" s="1"/>
  <c r="AE2235" i="5" s="1"/>
  <c r="Z2235" i="5"/>
  <c r="AB2235" i="5" s="1"/>
  <c r="V298" i="5"/>
  <c r="X298" i="5" s="1"/>
  <c r="V1305" i="5"/>
  <c r="X1305" i="5" s="1"/>
  <c r="V1076" i="5"/>
  <c r="X1076" i="5" s="1"/>
  <c r="V1286" i="5"/>
  <c r="X1286" i="5" s="1"/>
  <c r="Y644" i="5"/>
  <c r="AA644" i="5" s="1"/>
  <c r="Z644" i="5"/>
  <c r="V989" i="5"/>
  <c r="X989" i="5" s="1"/>
  <c r="Y2085" i="5"/>
  <c r="AA2085" i="5" s="1"/>
  <c r="Z2085" i="5"/>
  <c r="V685" i="5"/>
  <c r="X685" i="5" s="1"/>
  <c r="V794" i="5"/>
  <c r="X794" i="5" s="1"/>
  <c r="Z1164" i="5"/>
  <c r="Y1164" i="5"/>
  <c r="AA1164" i="5" s="1"/>
  <c r="V874" i="5"/>
  <c r="X874" i="5" s="1"/>
  <c r="Y481" i="5"/>
  <c r="AA481" i="5" s="1"/>
  <c r="AE481" i="5" s="1"/>
  <c r="Z481" i="5"/>
  <c r="AB481" i="5" s="1"/>
  <c r="Y1913" i="5"/>
  <c r="AA1913" i="5" s="1"/>
  <c r="AC1913" i="5" s="1"/>
  <c r="Z1913" i="5"/>
  <c r="AD1913" i="5" s="1"/>
  <c r="Y212" i="5"/>
  <c r="AA212" i="5" s="1"/>
  <c r="Z212" i="5"/>
  <c r="V1556" i="5"/>
  <c r="X1556" i="5" s="1"/>
  <c r="V477" i="5"/>
  <c r="X477" i="5" s="1"/>
  <c r="V877" i="5"/>
  <c r="X877" i="5" s="1"/>
  <c r="V1156" i="5"/>
  <c r="X1156" i="5" s="1"/>
  <c r="Y1953" i="5"/>
  <c r="AA1953" i="5" s="1"/>
  <c r="AE1953" i="5" s="1"/>
  <c r="Z1953" i="5"/>
  <c r="AB1953" i="5" s="1"/>
  <c r="Y2400" i="5"/>
  <c r="AA2400" i="5" s="1"/>
  <c r="Z2400" i="5"/>
  <c r="V1331" i="5"/>
  <c r="X1331" i="5" s="1"/>
  <c r="V1554" i="5"/>
  <c r="X1554" i="5" s="1"/>
  <c r="V1234" i="5"/>
  <c r="X1234" i="5" s="1"/>
  <c r="V472" i="5"/>
  <c r="X472" i="5" s="1"/>
  <c r="V223" i="5"/>
  <c r="X223" i="5" s="1"/>
  <c r="V778" i="5"/>
  <c r="X778" i="5" s="1"/>
  <c r="V639" i="5"/>
  <c r="X639" i="5" s="1"/>
  <c r="V692" i="5"/>
  <c r="X692" i="5" s="1"/>
  <c r="V437" i="5"/>
  <c r="X437" i="5" s="1"/>
  <c r="V1642" i="5"/>
  <c r="X1642" i="5" s="1"/>
  <c r="Y465" i="5"/>
  <c r="AA465" i="5" s="1"/>
  <c r="AE465" i="5" s="1"/>
  <c r="Z465" i="5"/>
  <c r="AB465" i="5" s="1"/>
  <c r="V657" i="5"/>
  <c r="X657" i="5" s="1"/>
  <c r="Y133" i="5"/>
  <c r="AA133" i="5" s="1"/>
  <c r="Z133" i="5"/>
  <c r="V1405" i="5"/>
  <c r="X1405" i="5" s="1"/>
  <c r="V344" i="5"/>
  <c r="X344" i="5" s="1"/>
  <c r="V1548" i="5"/>
  <c r="X1548" i="5" s="1"/>
  <c r="V790" i="5"/>
  <c r="X790" i="5" s="1"/>
  <c r="V430" i="5"/>
  <c r="X430" i="5" s="1"/>
  <c r="V744" i="5"/>
  <c r="X744" i="5" s="1"/>
  <c r="V842" i="5"/>
  <c r="X842" i="5" s="1"/>
  <c r="V96" i="5"/>
  <c r="X96" i="5" s="1"/>
  <c r="V1384" i="5"/>
  <c r="X1384" i="5" s="1"/>
  <c r="V696" i="5"/>
  <c r="X696" i="5" s="1"/>
  <c r="V1798" i="5"/>
  <c r="X1798" i="5" s="1"/>
  <c r="V26" i="5"/>
  <c r="X26" i="5" s="1"/>
  <c r="V804" i="5"/>
  <c r="X804" i="5" s="1"/>
  <c r="V971" i="5"/>
  <c r="X971" i="5" s="1"/>
  <c r="V672" i="5"/>
  <c r="X672" i="5" s="1"/>
  <c r="V166" i="5"/>
  <c r="X166" i="5" s="1"/>
  <c r="V487" i="5"/>
  <c r="X487" i="5" s="1"/>
  <c r="Z1247" i="5"/>
  <c r="AB1247" i="5" s="1"/>
  <c r="Y1247" i="5"/>
  <c r="AA1247" i="5" s="1"/>
  <c r="AE1247" i="5" s="1"/>
  <c r="Y1275" i="5"/>
  <c r="AA1275" i="5" s="1"/>
  <c r="AE1275" i="5" s="1"/>
  <c r="Z1275" i="5"/>
  <c r="AB1275" i="5" s="1"/>
  <c r="Y2031" i="5"/>
  <c r="AA2031" i="5" s="1"/>
  <c r="AE2031" i="5" s="1"/>
  <c r="Z2031" i="5"/>
  <c r="AB2031" i="5" s="1"/>
  <c r="Y2285" i="5"/>
  <c r="AA2285" i="5" s="1"/>
  <c r="Z2285" i="5"/>
  <c r="Y2364" i="5"/>
  <c r="AA2364" i="5" s="1"/>
  <c r="Z2364" i="5"/>
  <c r="Y2350" i="5"/>
  <c r="AA2350" i="5" s="1"/>
  <c r="Z2350" i="5"/>
  <c r="Y2011" i="5"/>
  <c r="AA2011" i="5" s="1"/>
  <c r="AC2011" i="5" s="1"/>
  <c r="Z2011" i="5"/>
  <c r="AD2011" i="5" s="1"/>
  <c r="Y1951" i="5"/>
  <c r="AA1951" i="5" s="1"/>
  <c r="AE1951" i="5" s="1"/>
  <c r="Z1951" i="5"/>
  <c r="AB1951" i="5" s="1"/>
  <c r="V1498" i="5"/>
  <c r="X1498" i="5" s="1"/>
  <c r="V62" i="5"/>
  <c r="X62" i="5" s="1"/>
  <c r="V1564" i="5"/>
  <c r="X1564" i="5" s="1"/>
  <c r="V534" i="5"/>
  <c r="X534" i="5" s="1"/>
  <c r="V1621" i="5"/>
  <c r="X1621" i="5" s="1"/>
  <c r="V142" i="5"/>
  <c r="X142" i="5" s="1"/>
  <c r="V929" i="5"/>
  <c r="X929" i="5" s="1"/>
  <c r="V289" i="5"/>
  <c r="X289" i="5" s="1"/>
  <c r="V1226" i="5"/>
  <c r="X1226" i="5" s="1"/>
  <c r="V359" i="5"/>
  <c r="X359" i="5" s="1"/>
  <c r="V1425" i="5"/>
  <c r="X1425" i="5" s="1"/>
  <c r="V509" i="5"/>
  <c r="X509" i="5" s="1"/>
  <c r="Y1983" i="5"/>
  <c r="AA1983" i="5" s="1"/>
  <c r="AE1983" i="5" s="1"/>
  <c r="Z1983" i="5"/>
  <c r="AB1983" i="5" s="1"/>
  <c r="V273" i="5"/>
  <c r="X273" i="5" s="1"/>
  <c r="V52" i="5"/>
  <c r="X52" i="5" s="1"/>
  <c r="V1044" i="5"/>
  <c r="X1044" i="5" s="1"/>
  <c r="V564" i="5"/>
  <c r="X564" i="5" s="1"/>
  <c r="V1737" i="5"/>
  <c r="X1737" i="5" s="1"/>
  <c r="Y656" i="5"/>
  <c r="AA656" i="5" s="1"/>
  <c r="Z656" i="5"/>
  <c r="V646" i="5"/>
  <c r="X646" i="5" s="1"/>
  <c r="V819" i="5"/>
  <c r="X819" i="5" s="1"/>
  <c r="V1796" i="5"/>
  <c r="X1796" i="5" s="1"/>
  <c r="Z539" i="5"/>
  <c r="AD539" i="5" s="1"/>
  <c r="Y539" i="5"/>
  <c r="AA539" i="5" s="1"/>
  <c r="AC539" i="5" s="1"/>
  <c r="Y1727" i="5"/>
  <c r="AA1727" i="5" s="1"/>
  <c r="AC1727" i="5" s="1"/>
  <c r="Z1727" i="5"/>
  <c r="AD1727" i="5" s="1"/>
  <c r="V1839" i="5"/>
  <c r="X1839" i="5" s="1"/>
  <c r="Y2430" i="5"/>
  <c r="AA2430" i="5" s="1"/>
  <c r="AC2430" i="5" s="1"/>
  <c r="Z2430" i="5"/>
  <c r="AD2430" i="5" s="1"/>
  <c r="Y872" i="5"/>
  <c r="AA872" i="5" s="1"/>
  <c r="AE872" i="5" s="1"/>
  <c r="Z872" i="5"/>
  <c r="AB872" i="5" s="1"/>
  <c r="V962" i="5"/>
  <c r="X962" i="5" s="1"/>
  <c r="V1262" i="5"/>
  <c r="X1262" i="5" s="1"/>
  <c r="V680" i="5"/>
  <c r="X680" i="5" s="1"/>
  <c r="V752" i="5"/>
  <c r="X752" i="5" s="1"/>
  <c r="V1283" i="5"/>
  <c r="X1283" i="5" s="1"/>
  <c r="V218" i="5"/>
  <c r="X218" i="5" s="1"/>
  <c r="V1669" i="5"/>
  <c r="X1669" i="5" s="1"/>
  <c r="V1417" i="5"/>
  <c r="X1417" i="5" s="1"/>
  <c r="V1559" i="5"/>
  <c r="X1559" i="5" s="1"/>
  <c r="V1776" i="5"/>
  <c r="X1776" i="5" s="1"/>
  <c r="Y836" i="5"/>
  <c r="AA836" i="5" s="1"/>
  <c r="AE836" i="5" s="1"/>
  <c r="Z836" i="5"/>
  <c r="AB836" i="5" s="1"/>
  <c r="Y1965" i="5"/>
  <c r="AA1965" i="5" s="1"/>
  <c r="Z1965" i="5"/>
  <c r="V1680" i="5"/>
  <c r="X1680" i="5" s="1"/>
  <c r="V1538" i="5"/>
  <c r="X1538" i="5" s="1"/>
  <c r="V890" i="5"/>
  <c r="X890" i="5" s="1"/>
  <c r="Y775" i="5"/>
  <c r="AA775" i="5" s="1"/>
  <c r="Z775" i="5"/>
  <c r="Y1653" i="5"/>
  <c r="AA1653" i="5" s="1"/>
  <c r="AC1653" i="5" s="1"/>
  <c r="Z1653" i="5"/>
  <c r="AD1653" i="5" s="1"/>
  <c r="Y1917" i="5"/>
  <c r="AA1917" i="5" s="1"/>
  <c r="AE1917" i="5" s="1"/>
  <c r="Z1917" i="5"/>
  <c r="AB1917" i="5" s="1"/>
  <c r="V1313" i="5"/>
  <c r="X1313" i="5" s="1"/>
  <c r="V268" i="5"/>
  <c r="X268" i="5" s="1"/>
  <c r="V1501" i="5"/>
  <c r="X1501" i="5" s="1"/>
  <c r="V1843" i="5"/>
  <c r="X1843" i="5" s="1"/>
  <c r="V843" i="5"/>
  <c r="X843" i="5" s="1"/>
  <c r="V977" i="5"/>
  <c r="X977" i="5" s="1"/>
  <c r="V1167" i="5"/>
  <c r="X1167" i="5" s="1"/>
  <c r="V1506" i="5"/>
  <c r="X1506" i="5" s="1"/>
  <c r="V1560" i="5"/>
  <c r="X1560" i="5" s="1"/>
  <c r="V214" i="5"/>
  <c r="X214" i="5" s="1"/>
  <c r="Y2151" i="5"/>
  <c r="AA2151" i="5" s="1"/>
  <c r="AC2151" i="5" s="1"/>
  <c r="Z2151" i="5"/>
  <c r="AD2151" i="5" s="1"/>
  <c r="V1356" i="5"/>
  <c r="X1356" i="5" s="1"/>
  <c r="V1198" i="5"/>
  <c r="X1198" i="5" s="1"/>
  <c r="V1535" i="5"/>
  <c r="X1535" i="5" s="1"/>
  <c r="V1672" i="5"/>
  <c r="X1672" i="5" s="1"/>
  <c r="V1834" i="5"/>
  <c r="X1834" i="5" s="1"/>
  <c r="V236" i="5"/>
  <c r="X236" i="5" s="1"/>
  <c r="V1588" i="5"/>
  <c r="X1588" i="5" s="1"/>
  <c r="V1191" i="5"/>
  <c r="X1191" i="5" s="1"/>
  <c r="V1496" i="5"/>
  <c r="X1496" i="5" s="1"/>
  <c r="V1341" i="5"/>
  <c r="X1341" i="5" s="1"/>
  <c r="V1237" i="5"/>
  <c r="X1237" i="5" s="1"/>
  <c r="Z281" i="5"/>
  <c r="AB281" i="5" s="1"/>
  <c r="Y281" i="5"/>
  <c r="AA281" i="5" s="1"/>
  <c r="AE281" i="5" s="1"/>
  <c r="Z961" i="5"/>
  <c r="AB961" i="5" s="1"/>
  <c r="Y961" i="5"/>
  <c r="AA961" i="5" s="1"/>
  <c r="AE961" i="5" s="1"/>
  <c r="V1802" i="5"/>
  <c r="X1802" i="5" s="1"/>
  <c r="Y2013" i="5"/>
  <c r="AA2013" i="5" s="1"/>
  <c r="Z2013" i="5"/>
  <c r="V1775" i="5"/>
  <c r="X1775" i="5" s="1"/>
  <c r="Z2229" i="5"/>
  <c r="AD2229" i="5" s="1"/>
  <c r="Y2229" i="5"/>
  <c r="AA2229" i="5" s="1"/>
  <c r="AC2229" i="5" s="1"/>
  <c r="V257" i="5"/>
  <c r="X257" i="5" s="1"/>
  <c r="V1367" i="5"/>
  <c r="X1367" i="5" s="1"/>
  <c r="V1545" i="5"/>
  <c r="X1545" i="5" s="1"/>
  <c r="V1168" i="5"/>
  <c r="X1168" i="5" s="1"/>
  <c r="V1392" i="5"/>
  <c r="X1392" i="5" s="1"/>
  <c r="V1238" i="5"/>
  <c r="X1238" i="5" s="1"/>
  <c r="V103" i="5"/>
  <c r="X103" i="5" s="1"/>
  <c r="V450" i="5"/>
  <c r="X450" i="5" s="1"/>
  <c r="V669" i="5"/>
  <c r="X669" i="5" s="1"/>
  <c r="V1663" i="5"/>
  <c r="X1663" i="5" s="1"/>
  <c r="Y2168" i="5"/>
  <c r="AA2168" i="5" s="1"/>
  <c r="AC2168" i="5" s="1"/>
  <c r="Z2168" i="5"/>
  <c r="AD2168" i="5" s="1"/>
  <c r="V1318" i="5"/>
  <c r="X1318" i="5" s="1"/>
  <c r="V1681" i="5"/>
  <c r="X1681" i="5" s="1"/>
  <c r="Y799" i="5"/>
  <c r="AA799" i="5" s="1"/>
  <c r="AC799" i="5" s="1"/>
  <c r="Z799" i="5"/>
  <c r="AD799" i="5" s="1"/>
  <c r="V1863" i="5"/>
  <c r="X1863" i="5" s="1"/>
  <c r="V549" i="5"/>
  <c r="X549" i="5" s="1"/>
  <c r="V1276" i="5"/>
  <c r="X1276" i="5" s="1"/>
  <c r="Y2171" i="5"/>
  <c r="AA2171" i="5" s="1"/>
  <c r="Z2171" i="5"/>
  <c r="V206" i="5"/>
  <c r="X206" i="5" s="1"/>
  <c r="V906" i="5"/>
  <c r="X906" i="5" s="1"/>
  <c r="Z193" i="5"/>
  <c r="AD193" i="5" s="1"/>
  <c r="Y193" i="5"/>
  <c r="AA193" i="5" s="1"/>
  <c r="AC193" i="5" s="1"/>
  <c r="Y2122" i="5"/>
  <c r="AA2122" i="5" s="1"/>
  <c r="Z2122" i="5"/>
  <c r="V823" i="5"/>
  <c r="X823" i="5" s="1"/>
  <c r="Y2090" i="5"/>
  <c r="AA2090" i="5" s="1"/>
  <c r="AE2090" i="5" s="1"/>
  <c r="Z2090" i="5"/>
  <c r="AB2090" i="5" s="1"/>
  <c r="V1106" i="5"/>
  <c r="X1106" i="5" s="1"/>
  <c r="V617" i="5"/>
  <c r="X617" i="5" s="1"/>
  <c r="V1571" i="5"/>
  <c r="X1571" i="5" s="1"/>
  <c r="V999" i="5"/>
  <c r="X999" i="5" s="1"/>
  <c r="Z384" i="5"/>
  <c r="AB384" i="5" s="1"/>
  <c r="Y384" i="5"/>
  <c r="AA384" i="5" s="1"/>
  <c r="AE384" i="5" s="1"/>
  <c r="V1236" i="5"/>
  <c r="X1236" i="5" s="1"/>
  <c r="V1846" i="5"/>
  <c r="X1846" i="5" s="1"/>
  <c r="V658" i="5"/>
  <c r="X658" i="5" s="1"/>
  <c r="Y602" i="5"/>
  <c r="AA602" i="5" s="1"/>
  <c r="Z602" i="5"/>
  <c r="V911" i="5"/>
  <c r="X911" i="5" s="1"/>
  <c r="V1503" i="5"/>
  <c r="X1503" i="5" s="1"/>
  <c r="V1525" i="5"/>
  <c r="X1525" i="5" s="1"/>
  <c r="V1072" i="5"/>
  <c r="X1072" i="5" s="1"/>
  <c r="V1522" i="5"/>
  <c r="X1522" i="5" s="1"/>
  <c r="V1433" i="5"/>
  <c r="X1433" i="5" s="1"/>
  <c r="Y123" i="5"/>
  <c r="AA123" i="5" s="1"/>
  <c r="Z123" i="5"/>
  <c r="V1585" i="5"/>
  <c r="X1585" i="5" s="1"/>
  <c r="V1570" i="5"/>
  <c r="X1570" i="5" s="1"/>
  <c r="V74" i="5"/>
  <c r="X74" i="5" s="1"/>
  <c r="V1436" i="5"/>
  <c r="X1436" i="5" s="1"/>
  <c r="V1171" i="5"/>
  <c r="X1171" i="5" s="1"/>
  <c r="V1860" i="5"/>
  <c r="X1860" i="5" s="1"/>
  <c r="V548" i="5"/>
  <c r="X548" i="5" s="1"/>
  <c r="Y1211" i="5"/>
  <c r="AA1211" i="5" s="1"/>
  <c r="AC1211" i="5" s="1"/>
  <c r="Z1211" i="5"/>
  <c r="AD1211" i="5" s="1"/>
  <c r="Y626" i="5"/>
  <c r="AA626" i="5" s="1"/>
  <c r="AC626" i="5" s="1"/>
  <c r="Z626" i="5"/>
  <c r="AD626" i="5" s="1"/>
  <c r="V480" i="5"/>
  <c r="X480" i="5" s="1"/>
  <c r="V42" i="5"/>
  <c r="X42" i="5" s="1"/>
  <c r="V1532" i="5"/>
  <c r="X1532" i="5" s="1"/>
  <c r="V715" i="5"/>
  <c r="X715" i="5" s="1"/>
  <c r="V565" i="5"/>
  <c r="X565" i="5" s="1"/>
  <c r="Y2193" i="5"/>
  <c r="AA2193" i="5" s="1"/>
  <c r="AC2193" i="5" s="1"/>
  <c r="Z2193" i="5"/>
  <c r="AD2193" i="5" s="1"/>
  <c r="V1389" i="5"/>
  <c r="X1389" i="5" s="1"/>
  <c r="V1751" i="5"/>
  <c r="X1751" i="5" s="1"/>
  <c r="V604" i="5"/>
  <c r="X604" i="5" s="1"/>
  <c r="V1047" i="5"/>
  <c r="X1047" i="5" s="1"/>
  <c r="V1558" i="5"/>
  <c r="X1558" i="5" s="1"/>
  <c r="V1872" i="5"/>
  <c r="X1872" i="5" s="1"/>
  <c r="V1135" i="5"/>
  <c r="X1135" i="5" s="1"/>
  <c r="V803" i="5"/>
  <c r="X803" i="5" s="1"/>
  <c r="V1296" i="5"/>
  <c r="X1296" i="5" s="1"/>
  <c r="V1773" i="5"/>
  <c r="X1773" i="5" s="1"/>
  <c r="V265" i="5"/>
  <c r="X265" i="5" s="1"/>
  <c r="V392" i="5"/>
  <c r="X392" i="5" s="1"/>
  <c r="V154" i="5"/>
  <c r="X154" i="5" s="1"/>
  <c r="V1514" i="5"/>
  <c r="X1514" i="5" s="1"/>
  <c r="V1832" i="5"/>
  <c r="X1832" i="5" s="1"/>
  <c r="V814" i="5"/>
  <c r="X814" i="5" s="1"/>
  <c r="V39" i="5"/>
  <c r="X39" i="5" s="1"/>
  <c r="V1340" i="5"/>
  <c r="X1340" i="5" s="1"/>
  <c r="Z2049" i="5"/>
  <c r="Y2049" i="5"/>
  <c r="AA2049" i="5" s="1"/>
  <c r="V1791" i="5"/>
  <c r="X1791" i="5" s="1"/>
  <c r="V1836" i="5"/>
  <c r="X1836" i="5" s="1"/>
  <c r="V551" i="5"/>
  <c r="X551" i="5" s="1"/>
  <c r="V609" i="5"/>
  <c r="X609" i="5" s="1"/>
  <c r="V1765" i="5"/>
  <c r="X1765" i="5" s="1"/>
  <c r="Y855" i="5"/>
  <c r="AA855" i="5" s="1"/>
  <c r="AC855" i="5" s="1"/>
  <c r="Z855" i="5"/>
  <c r="AD855" i="5" s="1"/>
  <c r="Y1889" i="5"/>
  <c r="AA1889" i="5" s="1"/>
  <c r="AC1889" i="5" s="1"/>
  <c r="Z1889" i="5"/>
  <c r="AD1889" i="5" s="1"/>
  <c r="Y2333" i="5"/>
  <c r="AA2333" i="5" s="1"/>
  <c r="AE2333" i="5" s="1"/>
  <c r="Z2333" i="5"/>
  <c r="AB2333" i="5" s="1"/>
  <c r="V338" i="5"/>
  <c r="X338" i="5" s="1"/>
  <c r="V496" i="5"/>
  <c r="X496" i="5" s="1"/>
  <c r="V345" i="5"/>
  <c r="X345" i="5" s="1"/>
  <c r="V1121" i="5"/>
  <c r="X1121" i="5" s="1"/>
  <c r="V1310" i="5"/>
  <c r="X1310" i="5" s="1"/>
  <c r="V1818" i="5"/>
  <c r="X1818" i="5" s="1"/>
  <c r="V1016" i="5"/>
  <c r="X1016" i="5" s="1"/>
  <c r="Y2292" i="5"/>
  <c r="AA2292" i="5" s="1"/>
  <c r="AE2292" i="5" s="1"/>
  <c r="Z2292" i="5"/>
  <c r="AB2292" i="5" s="1"/>
  <c r="V708" i="5"/>
  <c r="X708" i="5" s="1"/>
  <c r="U15" i="5"/>
  <c r="V830" i="5"/>
  <c r="X830" i="5" s="1"/>
  <c r="V547" i="5"/>
  <c r="X547" i="5" s="1"/>
  <c r="V378" i="5"/>
  <c r="X378" i="5" s="1"/>
  <c r="V294" i="5"/>
  <c r="X294" i="5" s="1"/>
  <c r="V331" i="5"/>
  <c r="X331" i="5" s="1"/>
  <c r="V1826" i="5"/>
  <c r="X1826" i="5" s="1"/>
  <c r="V895" i="5"/>
  <c r="X895" i="5" s="1"/>
  <c r="V1623" i="5"/>
  <c r="X1623" i="5" s="1"/>
  <c r="Z857" i="5"/>
  <c r="Y857" i="5"/>
  <c r="AA857" i="5" s="1"/>
  <c r="Z2047" i="5"/>
  <c r="Y2047" i="5"/>
  <c r="AA2047" i="5" s="1"/>
  <c r="V1147" i="5"/>
  <c r="X1147" i="5" s="1"/>
  <c r="V709" i="5"/>
  <c r="X709" i="5" s="1"/>
  <c r="V1411" i="5"/>
  <c r="X1411" i="5" s="1"/>
  <c r="V558" i="5"/>
  <c r="X558" i="5" s="1"/>
  <c r="V1857" i="5"/>
  <c r="X1857" i="5" s="1"/>
  <c r="V808" i="5"/>
  <c r="X808" i="5" s="1"/>
  <c r="V1631" i="5"/>
  <c r="X1631" i="5" s="1"/>
  <c r="Y1581" i="5"/>
  <c r="AA1581" i="5" s="1"/>
  <c r="AC1581" i="5" s="1"/>
  <c r="Z1581" i="5"/>
  <c r="AD1581" i="5" s="1"/>
  <c r="V54" i="5"/>
  <c r="X54" i="5" s="1"/>
  <c r="V1351" i="5"/>
  <c r="X1351" i="5" s="1"/>
  <c r="V869" i="5"/>
  <c r="X869" i="5" s="1"/>
  <c r="V1656" i="5"/>
  <c r="X1656" i="5" s="1"/>
  <c r="V383" i="5"/>
  <c r="X383" i="5" s="1"/>
  <c r="V1654" i="5"/>
  <c r="X1654" i="5" s="1"/>
  <c r="V1801" i="5"/>
  <c r="X1801" i="5" s="1"/>
  <c r="V831" i="5"/>
  <c r="X831" i="5" s="1"/>
  <c r="V395" i="5"/>
  <c r="X395" i="5" s="1"/>
  <c r="V31" i="5"/>
  <c r="X31" i="5" s="1"/>
  <c r="Y1315" i="5"/>
  <c r="AA1315" i="5" s="1"/>
  <c r="AC1315" i="5" s="1"/>
  <c r="Z1315" i="5"/>
  <c r="AD1315" i="5" s="1"/>
  <c r="Y2211" i="5"/>
  <c r="AA2211" i="5" s="1"/>
  <c r="Z2211" i="5"/>
  <c r="Y2187" i="5"/>
  <c r="AA2187" i="5" s="1"/>
  <c r="AC2187" i="5" s="1"/>
  <c r="Z2187" i="5"/>
  <c r="AD2187" i="5" s="1"/>
  <c r="Z1984" i="5"/>
  <c r="AD1984" i="5" s="1"/>
  <c r="Y1984" i="5"/>
  <c r="AA1984" i="5" s="1"/>
  <c r="AC1984" i="5" s="1"/>
  <c r="Y698" i="5"/>
  <c r="AA698" i="5" s="1"/>
  <c r="AC698" i="5" s="1"/>
  <c r="Z698" i="5"/>
  <c r="AD698" i="5" s="1"/>
  <c r="V1466" i="5"/>
  <c r="X1466" i="5" s="1"/>
  <c r="V1833" i="5"/>
  <c r="X1833" i="5" s="1"/>
  <c r="V972" i="5"/>
  <c r="X972" i="5" s="1"/>
  <c r="V1580" i="5"/>
  <c r="X1580" i="5" s="1"/>
  <c r="V416" i="5"/>
  <c r="X416" i="5" s="1"/>
  <c r="Y363" i="5"/>
  <c r="AA363" i="5" s="1"/>
  <c r="AC363" i="5" s="1"/>
  <c r="Z363" i="5"/>
  <c r="AD363" i="5" s="1"/>
  <c r="V270" i="5"/>
  <c r="X270" i="5" s="1"/>
  <c r="V422" i="5"/>
  <c r="X422" i="5" s="1"/>
  <c r="V346" i="5"/>
  <c r="X346" i="5" s="1"/>
  <c r="Y1350" i="5"/>
  <c r="AA1350" i="5" s="1"/>
  <c r="AC1350" i="5" s="1"/>
  <c r="Z1350" i="5"/>
  <c r="AD1350" i="5" s="1"/>
  <c r="V1644" i="5"/>
  <c r="X1644" i="5" s="1"/>
  <c r="V893" i="5"/>
  <c r="X893" i="5" s="1"/>
  <c r="V1166" i="5"/>
  <c r="X1166" i="5" s="1"/>
  <c r="Z527" i="5"/>
  <c r="Y527" i="5"/>
  <c r="AA527" i="5" s="1"/>
  <c r="Y2424" i="5"/>
  <c r="AA2424" i="5" s="1"/>
  <c r="AE2424" i="5" s="1"/>
  <c r="Z2424" i="5"/>
  <c r="AB2424" i="5" s="1"/>
  <c r="V1291" i="5"/>
  <c r="X1291" i="5" s="1"/>
  <c r="V1469" i="5"/>
  <c r="X1469" i="5" s="1"/>
  <c r="V190" i="5"/>
  <c r="X190" i="5" s="1"/>
  <c r="V1413" i="5"/>
  <c r="X1413" i="5" s="1"/>
  <c r="Z1931" i="5"/>
  <c r="AB1931" i="5" s="1"/>
  <c r="Y1931" i="5"/>
  <c r="AA1931" i="5" s="1"/>
  <c r="AE1931" i="5" s="1"/>
  <c r="V385" i="5"/>
  <c r="X385" i="5" s="1"/>
  <c r="V651" i="5"/>
  <c r="X651" i="5" s="1"/>
  <c r="V1635" i="5"/>
  <c r="X1635" i="5" s="1"/>
  <c r="Y2355" i="5"/>
  <c r="AA2355" i="5" s="1"/>
  <c r="AC2355" i="5" s="1"/>
  <c r="Z2355" i="5"/>
  <c r="AD2355" i="5" s="1"/>
  <c r="V1130" i="5"/>
  <c r="X1130" i="5" s="1"/>
  <c r="V192" i="5"/>
  <c r="X192" i="5" s="1"/>
  <c r="V1795" i="5"/>
  <c r="X1795" i="5" s="1"/>
  <c r="V449" i="5"/>
  <c r="X449" i="5" s="1"/>
  <c r="V1725" i="5"/>
  <c r="X1725" i="5" s="1"/>
  <c r="V1189" i="5"/>
  <c r="X1189" i="5" s="1"/>
  <c r="V982" i="5"/>
  <c r="X982" i="5" s="1"/>
  <c r="V1192" i="5"/>
  <c r="X1192" i="5" s="1"/>
  <c r="V1670" i="5"/>
  <c r="X1670" i="5" s="1"/>
  <c r="V825" i="5"/>
  <c r="X825" i="5" s="1"/>
  <c r="V1060" i="5"/>
  <c r="X1060" i="5" s="1"/>
  <c r="V605" i="5"/>
  <c r="X605" i="5" s="1"/>
  <c r="V1841" i="5"/>
  <c r="X1841" i="5" s="1"/>
  <c r="V1552" i="5"/>
  <c r="X1552" i="5" s="1"/>
  <c r="V927" i="5"/>
  <c r="X927" i="5" s="1"/>
  <c r="V1568" i="5"/>
  <c r="X1568" i="5" s="1"/>
  <c r="Y1617" i="5"/>
  <c r="AA1617" i="5" s="1"/>
  <c r="AE1617" i="5" s="1"/>
  <c r="Z1617" i="5"/>
  <c r="AB1617" i="5" s="1"/>
  <c r="V757" i="5"/>
  <c r="X757" i="5" s="1"/>
  <c r="Y67" i="5"/>
  <c r="AA67" i="5" s="1"/>
  <c r="Z67" i="5"/>
  <c r="V1295" i="5"/>
  <c r="X1295" i="5" s="1"/>
  <c r="Y648" i="5"/>
  <c r="AA648" i="5" s="1"/>
  <c r="AC648" i="5" s="1"/>
  <c r="Z648" i="5"/>
  <c r="AD648" i="5" s="1"/>
  <c r="V1673" i="5"/>
  <c r="X1673" i="5" s="1"/>
  <c r="U13" i="5"/>
  <c r="V1584" i="5"/>
  <c r="X1584" i="5" s="1"/>
  <c r="Y1368" i="5"/>
  <c r="AA1368" i="5" s="1"/>
  <c r="AC1368" i="5" s="1"/>
  <c r="Z1368" i="5"/>
  <c r="AB1368" i="5" s="1"/>
  <c r="V573" i="5"/>
  <c r="X573" i="5" s="1"/>
  <c r="V1655" i="5"/>
  <c r="X1655" i="5" s="1"/>
  <c r="V1693" i="5"/>
  <c r="X1693" i="5" s="1"/>
  <c r="V1293" i="5"/>
  <c r="X1293" i="5" s="1"/>
  <c r="V839" i="5"/>
  <c r="X839" i="5" s="1"/>
  <c r="Y2381" i="5"/>
  <c r="AA2381" i="5" s="1"/>
  <c r="Z2381" i="5"/>
  <c r="V134" i="5"/>
  <c r="X134" i="5" s="1"/>
  <c r="V854" i="5"/>
  <c r="X854" i="5" s="1"/>
  <c r="V434" i="5"/>
  <c r="X434" i="5" s="1"/>
  <c r="V1665" i="5"/>
  <c r="X1665" i="5" s="1"/>
  <c r="V319" i="5"/>
  <c r="X319" i="5" s="1"/>
  <c r="V1426" i="5"/>
  <c r="X1426" i="5" s="1"/>
  <c r="V1222" i="5"/>
  <c r="X1222" i="5" s="1"/>
  <c r="V553" i="5"/>
  <c r="X553" i="5" s="1"/>
  <c r="V1027" i="5"/>
  <c r="X1027" i="5" s="1"/>
  <c r="V1769" i="5"/>
  <c r="X1769" i="5" s="1"/>
  <c r="V1658" i="5"/>
  <c r="X1658" i="5" s="1"/>
  <c r="V417" i="5"/>
  <c r="X417" i="5" s="1"/>
  <c r="V1513" i="5"/>
  <c r="X1513" i="5" s="1"/>
  <c r="V1660" i="5"/>
  <c r="X1660" i="5" s="1"/>
  <c r="V1134" i="5"/>
  <c r="X1134" i="5" s="1"/>
  <c r="V1766" i="5"/>
  <c r="X1766" i="5" s="1"/>
  <c r="V22" i="5"/>
  <c r="X22" i="5" s="1"/>
  <c r="V1702" i="5"/>
  <c r="X1702" i="5" s="1"/>
  <c r="V930" i="5"/>
  <c r="X930" i="5" s="1"/>
  <c r="V1684" i="5"/>
  <c r="X1684" i="5" s="1"/>
  <c r="V381" i="5"/>
  <c r="X381" i="5" s="1"/>
  <c r="V524" i="5"/>
  <c r="X524" i="5" s="1"/>
  <c r="V884" i="5"/>
  <c r="X884" i="5" s="1"/>
  <c r="V933" i="5"/>
  <c r="X933" i="5" s="1"/>
  <c r="V1705" i="5"/>
  <c r="X1705" i="5" s="1"/>
  <c r="V1148" i="5"/>
  <c r="X1148" i="5" s="1"/>
  <c r="V121" i="5"/>
  <c r="X121" i="5" s="1"/>
  <c r="V914" i="5"/>
  <c r="X914" i="5" s="1"/>
  <c r="V781" i="5"/>
  <c r="X781" i="5" s="1"/>
  <c r="V404" i="5"/>
  <c r="X404" i="5" s="1"/>
  <c r="V1406" i="5"/>
  <c r="X1406" i="5" s="1"/>
  <c r="V1212" i="5"/>
  <c r="X1212" i="5" s="1"/>
  <c r="V628" i="5"/>
  <c r="X628" i="5" s="1"/>
  <c r="V1640" i="5"/>
  <c r="X1640" i="5" s="1"/>
  <c r="V372" i="5"/>
  <c r="X372" i="5" s="1"/>
  <c r="Y2183" i="5"/>
  <c r="AA2183" i="5" s="1"/>
  <c r="AC2183" i="5" s="1"/>
  <c r="Z2183" i="5"/>
  <c r="AD2183" i="5" s="1"/>
  <c r="Y1897" i="5"/>
  <c r="AA1897" i="5" s="1"/>
  <c r="Z1897" i="5"/>
  <c r="V994" i="5"/>
  <c r="X994" i="5" s="1"/>
  <c r="V919" i="5"/>
  <c r="X919" i="5" s="1"/>
  <c r="V900" i="5"/>
  <c r="X900" i="5" s="1"/>
  <c r="V1225" i="5"/>
  <c r="X1225" i="5" s="1"/>
  <c r="V321" i="5"/>
  <c r="X321" i="5" s="1"/>
  <c r="Z2052" i="5"/>
  <c r="AD2052" i="5" s="1"/>
  <c r="Y2052" i="5"/>
  <c r="AA2052" i="5" s="1"/>
  <c r="AC2052" i="5" s="1"/>
  <c r="Z2432" i="5"/>
  <c r="AB2432" i="5" s="1"/>
  <c r="Y2432" i="5"/>
  <c r="AA2432" i="5" s="1"/>
  <c r="AE2432" i="5" s="1"/>
  <c r="Y2215" i="5"/>
  <c r="AA2215" i="5" s="1"/>
  <c r="AC2215" i="5" s="1"/>
  <c r="Z2215" i="5"/>
  <c r="AD2215" i="5" s="1"/>
  <c r="V393" i="5"/>
  <c r="X393" i="5" s="1"/>
  <c r="V1817" i="5"/>
  <c r="X1817" i="5" s="1"/>
  <c r="V984" i="5"/>
  <c r="X984" i="5" s="1"/>
  <c r="V1094" i="5"/>
  <c r="X1094" i="5" s="1"/>
  <c r="V1371" i="5"/>
  <c r="X1371" i="5" s="1"/>
  <c r="V405" i="5"/>
  <c r="X405" i="5" s="1"/>
  <c r="V1114" i="5"/>
  <c r="X1114" i="5" s="1"/>
  <c r="V186" i="5"/>
  <c r="X186" i="5" s="1"/>
  <c r="Y2438" i="5"/>
  <c r="AA2438" i="5" s="1"/>
  <c r="Z2438" i="5"/>
  <c r="V203" i="5"/>
  <c r="X203" i="5" s="1"/>
  <c r="V1636" i="5"/>
  <c r="X1636" i="5" s="1"/>
  <c r="V1372" i="5"/>
  <c r="X1372" i="5" s="1"/>
  <c r="V1835" i="5"/>
  <c r="X1835" i="5" s="1"/>
  <c r="V1810" i="5"/>
  <c r="X1810" i="5" s="1"/>
  <c r="V1716" i="5"/>
  <c r="X1716" i="5" s="1"/>
  <c r="V439" i="5"/>
  <c r="X439" i="5" s="1"/>
  <c r="Y1950" i="5"/>
  <c r="AA1950" i="5" s="1"/>
  <c r="Z1950" i="5"/>
  <c r="V903" i="5"/>
  <c r="X903" i="5" s="1"/>
  <c r="V1046" i="5"/>
  <c r="X1046" i="5" s="1"/>
  <c r="V873" i="5"/>
  <c r="X873" i="5" s="1"/>
  <c r="V1743" i="5"/>
  <c r="X1743" i="5" s="1"/>
  <c r="Z435" i="5"/>
  <c r="Y435" i="5"/>
  <c r="AA435" i="5" s="1"/>
  <c r="V909" i="5"/>
  <c r="X909" i="5" s="1"/>
  <c r="V1319" i="5"/>
  <c r="X1319" i="5" s="1"/>
  <c r="V1784" i="5"/>
  <c r="X1784" i="5" s="1"/>
  <c r="V87" i="5"/>
  <c r="X87" i="5" s="1"/>
  <c r="V653" i="5"/>
  <c r="X653" i="5" s="1"/>
  <c r="V645" i="5"/>
  <c r="X645" i="5" s="1"/>
  <c r="V584" i="5"/>
  <c r="X584" i="5" s="1"/>
  <c r="V1608" i="5"/>
  <c r="X1608" i="5" s="1"/>
  <c r="V1523" i="5"/>
  <c r="X1523" i="5" s="1"/>
  <c r="Y53" i="5"/>
  <c r="AA53" i="5" s="1"/>
  <c r="AC53" i="5" s="1"/>
  <c r="Z53" i="5"/>
  <c r="AD53" i="5" s="1"/>
  <c r="V1335" i="5"/>
  <c r="X1335" i="5" s="1"/>
  <c r="V68" i="5"/>
  <c r="X68" i="5" s="1"/>
  <c r="V1576" i="5"/>
  <c r="X1576" i="5" s="1"/>
  <c r="V1661" i="5"/>
  <c r="X1661" i="5" s="1"/>
  <c r="V1770" i="5"/>
  <c r="X1770" i="5" s="1"/>
  <c r="V934" i="5"/>
  <c r="X934" i="5" s="1"/>
  <c r="Y2410" i="5"/>
  <c r="AA2410" i="5" s="1"/>
  <c r="Z2410" i="5"/>
  <c r="V1024" i="5"/>
  <c r="X1024" i="5" s="1"/>
  <c r="Y2393" i="5"/>
  <c r="AA2393" i="5" s="1"/>
  <c r="Z2393" i="5"/>
  <c r="V1301" i="5"/>
  <c r="X1301" i="5" s="1"/>
  <c r="Y1516" i="5"/>
  <c r="AA1516" i="5" s="1"/>
  <c r="Z1516" i="5"/>
  <c r="V838" i="5"/>
  <c r="X838" i="5" s="1"/>
  <c r="V1377" i="5"/>
  <c r="X1377" i="5" s="1"/>
  <c r="V1729" i="5"/>
  <c r="X1729" i="5" s="1"/>
  <c r="V390" i="5"/>
  <c r="X390" i="5" s="1"/>
  <c r="Y545" i="5"/>
  <c r="AA545" i="5" s="1"/>
  <c r="AC545" i="5" s="1"/>
  <c r="Z545" i="5"/>
  <c r="AD545" i="5" s="1"/>
  <c r="V833" i="5"/>
  <c r="X833" i="5" s="1"/>
  <c r="V442" i="5"/>
  <c r="X442" i="5" s="1"/>
  <c r="U8" i="5"/>
  <c r="U14" i="5"/>
  <c r="V1187" i="5"/>
  <c r="X1187" i="5" s="1"/>
  <c r="V1696" i="5"/>
  <c r="X1696" i="5" s="1"/>
  <c r="V1380" i="5"/>
  <c r="X1380" i="5" s="1"/>
  <c r="V454" i="5"/>
  <c r="X454" i="5" s="1"/>
  <c r="V1613" i="5"/>
  <c r="X1613" i="5" s="1"/>
  <c r="V47" i="5"/>
  <c r="X47" i="5" s="1"/>
  <c r="V1197" i="5"/>
  <c r="X1197" i="5" s="1"/>
  <c r="V247" i="5"/>
  <c r="X247" i="5" s="1"/>
  <c r="V932" i="5"/>
  <c r="X932" i="5" s="1"/>
  <c r="V1738" i="5"/>
  <c r="X1738" i="5" s="1"/>
  <c r="V765" i="5"/>
  <c r="X765" i="5" s="1"/>
  <c r="V226" i="5"/>
  <c r="X226" i="5" s="1"/>
  <c r="V1850" i="5"/>
  <c r="X1850" i="5" s="1"/>
  <c r="Y1386" i="5"/>
  <c r="AA1386" i="5" s="1"/>
  <c r="AE1386" i="5" s="1"/>
  <c r="Z1386" i="5"/>
  <c r="AB1386" i="5" s="1"/>
  <c r="V1070" i="5"/>
  <c r="X1070" i="5" s="1"/>
  <c r="V1143" i="5"/>
  <c r="X1143" i="5" s="1"/>
  <c r="Y921" i="5"/>
  <c r="AA921" i="5" s="1"/>
  <c r="Z921" i="5"/>
  <c r="V1154" i="5"/>
  <c r="X1154" i="5" s="1"/>
  <c r="V1052" i="5"/>
  <c r="X1052" i="5" s="1"/>
  <c r="V1125" i="5"/>
  <c r="X1125" i="5" s="1"/>
  <c r="V127" i="5"/>
  <c r="X127" i="5" s="1"/>
  <c r="V1109" i="5"/>
  <c r="X1109" i="5" s="1"/>
  <c r="V882" i="5"/>
  <c r="X882" i="5" s="1"/>
  <c r="V738" i="5"/>
  <c r="X738" i="5" s="1"/>
  <c r="Y1925" i="5"/>
  <c r="AA1925" i="5" s="1"/>
  <c r="Z1925" i="5"/>
  <c r="V459" i="5"/>
  <c r="X459" i="5" s="1"/>
  <c r="Y557" i="5"/>
  <c r="AA557" i="5" s="1"/>
  <c r="Z557" i="5"/>
  <c r="V1853" i="5"/>
  <c r="X1853" i="5" s="1"/>
  <c r="V1214" i="5"/>
  <c r="X1214" i="5" s="1"/>
  <c r="V1064" i="5"/>
  <c r="X1064" i="5" s="1"/>
  <c r="V305" i="5"/>
  <c r="X305" i="5" s="1"/>
  <c r="V629" i="5"/>
  <c r="X629" i="5" s="1"/>
  <c r="Y2429" i="5"/>
  <c r="AA2429" i="5" s="1"/>
  <c r="AC2429" i="5" s="1"/>
  <c r="Z2429" i="5"/>
  <c r="AD2429" i="5" s="1"/>
  <c r="V1682" i="5"/>
  <c r="X1682" i="5" s="1"/>
  <c r="Z49" i="5"/>
  <c r="Y49" i="5"/>
  <c r="AA49" i="5" s="1"/>
  <c r="V1657" i="5"/>
  <c r="X1657" i="5" s="1"/>
  <c r="V769" i="5"/>
  <c r="X769" i="5" s="1"/>
  <c r="V741" i="5"/>
  <c r="X741" i="5" s="1"/>
  <c r="V1671" i="5"/>
  <c r="X1671" i="5" s="1"/>
  <c r="V1030" i="5"/>
  <c r="X1030" i="5" s="1"/>
  <c r="V386" i="5"/>
  <c r="X386" i="5" s="1"/>
  <c r="V1837" i="5"/>
  <c r="X1837" i="5" s="1"/>
  <c r="V498" i="5"/>
  <c r="X498" i="5" s="1"/>
  <c r="V195" i="5"/>
  <c r="X195" i="5" s="1"/>
  <c r="V1401" i="5"/>
  <c r="X1401" i="5" s="1"/>
  <c r="V230" i="5"/>
  <c r="X230" i="5" s="1"/>
  <c r="V60" i="5"/>
  <c r="X60" i="5" s="1"/>
  <c r="Z2273" i="5"/>
  <c r="AD2273" i="5" s="1"/>
  <c r="Y2273" i="5"/>
  <c r="AA2273" i="5" s="1"/>
  <c r="AC2273" i="5" s="1"/>
  <c r="Y2007" i="5"/>
  <c r="AA2007" i="5" s="1"/>
  <c r="AC2007" i="5" s="1"/>
  <c r="Z2007" i="5"/>
  <c r="AD2007" i="5" s="1"/>
  <c r="Y2199" i="5"/>
  <c r="AA2199" i="5" s="1"/>
  <c r="AE2199" i="5" s="1"/>
  <c r="Z2199" i="5"/>
  <c r="AB2199" i="5" s="1"/>
  <c r="V33" i="5"/>
  <c r="X33" i="5" s="1"/>
  <c r="V947" i="5"/>
  <c r="X947" i="5" s="1"/>
  <c r="Y200" i="5"/>
  <c r="AA200" i="5" s="1"/>
  <c r="AE200" i="5" s="1"/>
  <c r="Z200" i="5"/>
  <c r="AB200" i="5" s="1"/>
  <c r="V525" i="5"/>
  <c r="X525" i="5" s="1"/>
  <c r="V235" i="5"/>
  <c r="X235" i="5" s="1"/>
  <c r="V1280" i="5"/>
  <c r="X1280" i="5" s="1"/>
  <c r="V167" i="5"/>
  <c r="X167" i="5" s="1"/>
  <c r="V1607" i="5"/>
  <c r="X1607" i="5" s="1"/>
  <c r="V1424" i="5"/>
  <c r="X1424" i="5" s="1"/>
  <c r="Z1079" i="5"/>
  <c r="Y1079" i="5"/>
  <c r="AA1079" i="5" s="1"/>
  <c r="Y503" i="5"/>
  <c r="AA503" i="5" s="1"/>
  <c r="AC503" i="5" s="1"/>
  <c r="Z503" i="5"/>
  <c r="AD503" i="5" s="1"/>
  <c r="V461" i="5"/>
  <c r="X461" i="5" s="1"/>
  <c r="V1321" i="5"/>
  <c r="X1321" i="5" s="1"/>
  <c r="V1592" i="5"/>
  <c r="X1592" i="5" s="1"/>
  <c r="V632" i="5"/>
  <c r="X632" i="5" s="1"/>
  <c r="Y1139" i="5"/>
  <c r="AA1139" i="5" s="1"/>
  <c r="Z1139" i="5"/>
  <c r="V220" i="5"/>
  <c r="X220" i="5" s="1"/>
  <c r="Y2322" i="5"/>
  <c r="AA2322" i="5" s="1"/>
  <c r="Z2322" i="5"/>
  <c r="V1199" i="5"/>
  <c r="X1199" i="5" s="1"/>
  <c r="V28" i="5"/>
  <c r="X28" i="5" s="1"/>
  <c r="V1869" i="5"/>
  <c r="X1869" i="5" s="1"/>
  <c r="V1289" i="5"/>
  <c r="X1289" i="5" s="1"/>
  <c r="Y2382" i="5"/>
  <c r="AA2382" i="5" s="1"/>
  <c r="AC2382" i="5" s="1"/>
  <c r="Z2382" i="5"/>
  <c r="AD2382" i="5" s="1"/>
  <c r="V132" i="5"/>
  <c r="X132" i="5" s="1"/>
  <c r="Y879" i="5"/>
  <c r="AA879" i="5" s="1"/>
  <c r="Z879" i="5"/>
  <c r="V1040" i="5"/>
  <c r="X1040" i="5" s="1"/>
  <c r="V1512" i="5"/>
  <c r="X1512" i="5" s="1"/>
  <c r="Z1488" i="5"/>
  <c r="Y1488" i="5"/>
  <c r="AA1488" i="5" s="1"/>
  <c r="V253" i="5"/>
  <c r="X253" i="5" s="1"/>
  <c r="V1298" i="5"/>
  <c r="X1298" i="5" s="1"/>
  <c r="U7" i="5"/>
  <c r="V1421" i="5"/>
  <c r="X1421" i="5" s="1"/>
  <c r="Y2157" i="5"/>
  <c r="AA2157" i="5" s="1"/>
  <c r="AE2157" i="5" s="1"/>
  <c r="Z2157" i="5"/>
  <c r="AB2157" i="5" s="1"/>
  <c r="V868" i="5"/>
  <c r="X868" i="5" s="1"/>
  <c r="V1428" i="5"/>
  <c r="X1428" i="5" s="1"/>
  <c r="Z1329" i="5"/>
  <c r="Y1329" i="5"/>
  <c r="AA1329" i="5" s="1"/>
  <c r="V1142" i="5"/>
  <c r="X1142" i="5" s="1"/>
  <c r="V918" i="5"/>
  <c r="X918" i="5" s="1"/>
  <c r="V1739" i="5"/>
  <c r="X1739" i="5" s="1"/>
  <c r="V597" i="5"/>
  <c r="X597" i="5" s="1"/>
  <c r="V1767" i="5"/>
  <c r="X1767" i="5" s="1"/>
  <c r="V1423" i="5"/>
  <c r="X1423" i="5" s="1"/>
  <c r="V466" i="5"/>
  <c r="X466" i="5" s="1"/>
  <c r="V1010" i="5"/>
  <c r="X1010" i="5" s="1"/>
  <c r="V561" i="5"/>
  <c r="X561" i="5" s="1"/>
  <c r="V269" i="5"/>
  <c r="X269" i="5" s="1"/>
  <c r="Y521" i="5"/>
  <c r="AA521" i="5" s="1"/>
  <c r="AE521" i="5" s="1"/>
  <c r="Z521" i="5"/>
  <c r="AB521" i="5" s="1"/>
  <c r="V1492" i="5"/>
  <c r="X1492" i="5" s="1"/>
  <c r="V1772" i="5"/>
  <c r="X1772" i="5" s="1"/>
  <c r="V1463" i="5"/>
  <c r="X1463" i="5" s="1"/>
  <c r="V599" i="5"/>
  <c r="X599" i="5" s="1"/>
  <c r="Y399" i="5"/>
  <c r="AA399" i="5" s="1"/>
  <c r="AE399" i="5" s="1"/>
  <c r="Z399" i="5"/>
  <c r="AB399" i="5" s="1"/>
  <c r="V1416" i="5"/>
  <c r="X1416" i="5" s="1"/>
  <c r="V1781" i="5"/>
  <c r="X1781" i="5" s="1"/>
  <c r="V845" i="5"/>
  <c r="X845" i="5" s="1"/>
  <c r="V603" i="5"/>
  <c r="X603" i="5" s="1"/>
  <c r="Y993" i="5"/>
  <c r="AA993" i="5" s="1"/>
  <c r="Z993" i="5"/>
  <c r="V1178" i="5"/>
  <c r="X1178" i="5" s="1"/>
  <c r="Y139" i="5"/>
  <c r="AA139" i="5" s="1"/>
  <c r="AC139" i="5" s="1"/>
  <c r="Z139" i="5"/>
  <c r="AD139" i="5" s="1"/>
  <c r="V1015" i="5"/>
  <c r="X1015" i="5" s="1"/>
  <c r="V19" i="5"/>
  <c r="X19" i="5" s="1"/>
  <c r="Y497" i="5"/>
  <c r="AA497" i="5" s="1"/>
  <c r="AC497" i="5" s="1"/>
  <c r="Z497" i="5"/>
  <c r="AD497" i="5" s="1"/>
  <c r="Y1326" i="5"/>
  <c r="AA1326" i="5" s="1"/>
  <c r="Z1326" i="5"/>
  <c r="V1815" i="5"/>
  <c r="X1815" i="5" s="1"/>
  <c r="Y1140" i="5"/>
  <c r="AA1140" i="5" s="1"/>
  <c r="Z1140" i="5"/>
  <c r="V1479" i="5"/>
  <c r="X1479" i="5" s="1"/>
  <c r="V1382" i="5"/>
  <c r="X1382" i="5" s="1"/>
  <c r="V1009" i="5"/>
  <c r="X1009" i="5" s="1"/>
  <c r="V35" i="5"/>
  <c r="X35" i="5" s="1"/>
  <c r="V109" i="5"/>
  <c r="X109" i="5" s="1"/>
  <c r="V368" i="5"/>
  <c r="X368" i="5" s="1"/>
  <c r="V1868" i="5"/>
  <c r="X1868" i="5" s="1"/>
  <c r="V1387" i="5"/>
  <c r="X1387" i="5" s="1"/>
  <c r="V784" i="5"/>
  <c r="X784" i="5" s="1"/>
  <c r="V1324" i="5"/>
  <c r="X1324" i="5" s="1"/>
  <c r="V1689" i="5"/>
  <c r="X1689" i="5" s="1"/>
  <c r="V829" i="5"/>
  <c r="X829" i="5" s="1"/>
  <c r="V46" i="5"/>
  <c r="X46" i="5" s="1"/>
  <c r="V1534" i="5"/>
  <c r="X1534" i="5" s="1"/>
  <c r="V1495" i="5"/>
  <c r="X1495" i="5" s="1"/>
  <c r="V695" i="5"/>
  <c r="X695" i="5" s="1"/>
  <c r="V740" i="5"/>
  <c r="X740" i="5" s="1"/>
  <c r="V1194" i="5"/>
  <c r="X1194" i="5" s="1"/>
  <c r="V1510" i="5"/>
  <c r="X1510" i="5" s="1"/>
  <c r="V1227" i="5"/>
  <c r="X1227" i="5" s="1"/>
  <c r="V1726" i="5"/>
  <c r="X1726" i="5" s="1"/>
  <c r="V1862" i="5"/>
  <c r="X1862" i="5" s="1"/>
  <c r="V1703" i="5"/>
  <c r="X1703" i="5" s="1"/>
  <c r="V1344" i="5"/>
  <c r="X1344" i="5" s="1"/>
  <c r="V488" i="5"/>
  <c r="X488" i="5" s="1"/>
  <c r="V1397" i="5"/>
  <c r="X1397" i="5" s="1"/>
  <c r="Z2345" i="5"/>
  <c r="AB2345" i="5" s="1"/>
  <c r="Y2345" i="5"/>
  <c r="AA2345" i="5" s="1"/>
  <c r="AE2345" i="5" s="1"/>
  <c r="V1844" i="5"/>
  <c r="X1844" i="5" s="1"/>
  <c r="V1155" i="5"/>
  <c r="X1155" i="5" s="1"/>
  <c r="Y608" i="5"/>
  <c r="AA608" i="5" s="1"/>
  <c r="AE608" i="5" s="1"/>
  <c r="Z608" i="5"/>
  <c r="AB608" i="5" s="1"/>
  <c r="Y1152" i="5"/>
  <c r="AA1152" i="5" s="1"/>
  <c r="Z1152" i="5"/>
  <c r="V1583" i="5"/>
  <c r="X1583" i="5" s="1"/>
  <c r="V237" i="5"/>
  <c r="X237" i="5" s="1"/>
  <c r="V1136" i="5"/>
  <c r="X1136" i="5" s="1"/>
  <c r="V571" i="5"/>
  <c r="X571" i="5" s="1"/>
  <c r="V1299" i="5"/>
  <c r="X1299" i="5" s="1"/>
  <c r="V1093" i="5"/>
  <c r="X1093" i="5" s="1"/>
  <c r="V846" i="5"/>
  <c r="X846" i="5" s="1"/>
  <c r="V620" i="5"/>
  <c r="X620" i="5" s="1"/>
  <c r="V1847" i="5"/>
  <c r="X1847" i="5" s="1"/>
  <c r="V1859" i="5"/>
  <c r="X1859" i="5" s="1"/>
  <c r="V555" i="5"/>
  <c r="X555" i="5" s="1"/>
  <c r="V438" i="5"/>
  <c r="X438" i="5" s="1"/>
  <c r="V1821" i="5"/>
  <c r="X1821" i="5" s="1"/>
  <c r="Y2380" i="5"/>
  <c r="AA2380" i="5" s="1"/>
  <c r="AC2380" i="5" s="1"/>
  <c r="Z2380" i="5"/>
  <c r="AD2380" i="5" s="1"/>
  <c r="V1250" i="5"/>
  <c r="X1250" i="5" s="1"/>
  <c r="V1595" i="5"/>
  <c r="X1595" i="5" s="1"/>
  <c r="Y2419" i="5"/>
  <c r="AA2419" i="5" s="1"/>
  <c r="AC2419" i="5" s="1"/>
  <c r="Z2419" i="5"/>
  <c r="AD2419" i="5" s="1"/>
  <c r="Y2404" i="5"/>
  <c r="AA2404" i="5" s="1"/>
  <c r="AC2404" i="5" s="1"/>
  <c r="Z2404" i="5"/>
  <c r="AD2404" i="5" s="1"/>
  <c r="V174" i="5"/>
  <c r="X174" i="5" s="1"/>
  <c r="V231" i="5"/>
  <c r="X231" i="5" s="1"/>
  <c r="Y2150" i="5"/>
  <c r="AA2150" i="5" s="1"/>
  <c r="AE2150" i="5" s="1"/>
  <c r="Z2150" i="5"/>
  <c r="AB2150" i="5" s="1"/>
  <c r="V687" i="5"/>
  <c r="X687" i="5" s="1"/>
  <c r="V499" i="5"/>
  <c r="X499" i="5" s="1"/>
  <c r="V946" i="5"/>
  <c r="X946" i="5" s="1"/>
  <c r="V75" i="5"/>
  <c r="X75" i="5" s="1"/>
  <c r="V436" i="5"/>
  <c r="X436" i="5" s="1"/>
  <c r="Y2116" i="5"/>
  <c r="AA2116" i="5" s="1"/>
  <c r="AE2116" i="5" s="1"/>
  <c r="Z2116" i="5"/>
  <c r="AB2116" i="5" s="1"/>
  <c r="Y2407" i="5"/>
  <c r="AA2407" i="5" s="1"/>
  <c r="AC2407" i="5" s="1"/>
  <c r="Z2407" i="5"/>
  <c r="AD2407" i="5" s="1"/>
  <c r="Y2294" i="5"/>
  <c r="AA2294" i="5" s="1"/>
  <c r="Z2294" i="5"/>
  <c r="V1391" i="5"/>
  <c r="X1391" i="5" s="1"/>
  <c r="V764" i="5"/>
  <c r="X764" i="5" s="1"/>
  <c r="Y2149" i="5"/>
  <c r="AA2149" i="5" s="1"/>
  <c r="Z2149" i="5"/>
  <c r="V954" i="5"/>
  <c r="X954" i="5" s="1"/>
  <c r="V1112" i="5"/>
  <c r="X1112" i="5" s="1"/>
  <c r="V343" i="5"/>
  <c r="X343" i="5" s="1"/>
  <c r="V1575" i="5"/>
  <c r="X1575" i="5" s="1"/>
  <c r="V1045" i="5"/>
  <c r="X1045" i="5" s="1"/>
  <c r="V1800" i="5"/>
  <c r="X1800" i="5" s="1"/>
  <c r="V662" i="5"/>
  <c r="X662" i="5" s="1"/>
  <c r="V297" i="5"/>
  <c r="X297" i="5" s="1"/>
  <c r="V924" i="5"/>
  <c r="X924" i="5" s="1"/>
  <c r="V860" i="5"/>
  <c r="X860" i="5" s="1"/>
  <c r="V222" i="5"/>
  <c r="X222" i="5" s="1"/>
  <c r="V1550" i="5"/>
  <c r="X1550" i="5" s="1"/>
  <c r="V1028" i="5"/>
  <c r="X1028" i="5" s="1"/>
  <c r="V374" i="5"/>
  <c r="X374" i="5" s="1"/>
  <c r="Y848" i="5"/>
  <c r="AA848" i="5" s="1"/>
  <c r="AC848" i="5" s="1"/>
  <c r="Z848" i="5"/>
  <c r="AD848" i="5" s="1"/>
  <c r="V1129" i="5"/>
  <c r="X1129" i="5" s="1"/>
  <c r="V1787" i="5"/>
  <c r="X1787" i="5" s="1"/>
  <c r="V1004" i="5"/>
  <c r="X1004" i="5" s="1"/>
  <c r="Y242" i="5"/>
  <c r="AA242" i="5" s="1"/>
  <c r="Z242" i="5"/>
  <c r="V221" i="5"/>
  <c r="X221" i="5" s="1"/>
  <c r="V792" i="5"/>
  <c r="X792" i="5" s="1"/>
  <c r="V1824" i="5"/>
  <c r="X1824" i="5" s="1"/>
  <c r="V129" i="5"/>
  <c r="X129" i="5" s="1"/>
  <c r="V1771" i="5"/>
  <c r="X1771" i="5" s="1"/>
  <c r="Y958" i="5"/>
  <c r="AA958" i="5" s="1"/>
  <c r="Z958" i="5"/>
  <c r="Y1091" i="5"/>
  <c r="AA1091" i="5" s="1"/>
  <c r="Z1091" i="5"/>
  <c r="V1597" i="5"/>
  <c r="X1597" i="5" s="1"/>
  <c r="Y260" i="5"/>
  <c r="AA260" i="5" s="1"/>
  <c r="AC260" i="5" s="1"/>
  <c r="Z260" i="5"/>
  <c r="AD260" i="5" s="1"/>
  <c r="Y1374" i="5"/>
  <c r="AA1374" i="5" s="1"/>
  <c r="Z1374" i="5"/>
  <c r="V945" i="5"/>
  <c r="X945" i="5" s="1"/>
  <c r="Y704" i="5"/>
  <c r="AA704" i="5" s="1"/>
  <c r="AC704" i="5" s="1"/>
  <c r="Z704" i="5"/>
  <c r="AD704" i="5" s="1"/>
  <c r="Y248" i="5"/>
  <c r="AA248" i="5" s="1"/>
  <c r="Z248" i="5"/>
  <c r="Y2073" i="5"/>
  <c r="AA2073" i="5" s="1"/>
  <c r="AC2073" i="5" s="1"/>
  <c r="Z2073" i="5"/>
  <c r="AD2073" i="5" s="1"/>
  <c r="V1394" i="5"/>
  <c r="X1394" i="5" s="1"/>
  <c r="V402" i="5"/>
  <c r="X402" i="5" s="1"/>
  <c r="V1619" i="5"/>
  <c r="X1619" i="5" s="1"/>
  <c r="V215" i="5"/>
  <c r="X215" i="5" s="1"/>
  <c r="V1873" i="5"/>
  <c r="X1873" i="5" s="1"/>
  <c r="V1755" i="5"/>
  <c r="X1755" i="5" s="1"/>
  <c r="V20" i="5"/>
  <c r="X20" i="5" s="1"/>
  <c r="V1600" i="5"/>
  <c r="X1600" i="5" s="1"/>
  <c r="Y2280" i="5"/>
  <c r="AA2280" i="5" s="1"/>
  <c r="AC2280" i="5" s="1"/>
  <c r="Z2280" i="5"/>
  <c r="AD2280" i="5" s="1"/>
  <c r="Y2441" i="5"/>
  <c r="AA2441" i="5" s="1"/>
  <c r="AC2441" i="5" s="1"/>
  <c r="Z2441" i="5"/>
  <c r="AD2441" i="5" s="1"/>
  <c r="V1412" i="5"/>
  <c r="X1412" i="5" s="1"/>
  <c r="V458" i="5"/>
  <c r="X458" i="5" s="1"/>
  <c r="V1418" i="5"/>
  <c r="X1418" i="5" s="1"/>
  <c r="V425" i="5"/>
  <c r="X425" i="5" s="1"/>
  <c r="V1124" i="5"/>
  <c r="X1124" i="5" s="1"/>
  <c r="V1110" i="5"/>
  <c r="X1110" i="5" s="1"/>
  <c r="V1487" i="5"/>
  <c r="X1487" i="5" s="1"/>
  <c r="V1071" i="5"/>
  <c r="X1071" i="5" s="1"/>
  <c r="V1246" i="5"/>
  <c r="X1246" i="5" s="1"/>
  <c r="V1643" i="5"/>
  <c r="X1643" i="5" s="1"/>
  <c r="V1515" i="5"/>
  <c r="X1515" i="5" s="1"/>
  <c r="V1820" i="5"/>
  <c r="X1820" i="5" s="1"/>
  <c r="V739" i="5"/>
  <c r="X739" i="5" s="1"/>
  <c r="V1122" i="5"/>
  <c r="X1122" i="5" s="1"/>
  <c r="V124" i="5"/>
  <c r="X124" i="5" s="1"/>
  <c r="V1547" i="5"/>
  <c r="X1547" i="5" s="1"/>
  <c r="V1309" i="5"/>
  <c r="X1309" i="5" s="1"/>
  <c r="V61" i="5"/>
  <c r="X61" i="5" s="1"/>
  <c r="V1831" i="5"/>
  <c r="X1831" i="5" s="1"/>
  <c r="V1695" i="5"/>
  <c r="X1695" i="5" s="1"/>
  <c r="Y491" i="5"/>
  <c r="AA491" i="5" s="1"/>
  <c r="Z491" i="5"/>
  <c r="V1778" i="5"/>
  <c r="X1778" i="5" s="1"/>
  <c r="V1058" i="5"/>
  <c r="X1058" i="5" s="1"/>
  <c r="V1159" i="5"/>
  <c r="X1159" i="5" s="1"/>
  <c r="V1308" i="5"/>
  <c r="X1308" i="5" s="1"/>
  <c r="V818" i="5"/>
  <c r="X818" i="5" s="1"/>
  <c r="Y1041" i="5"/>
  <c r="AA1041" i="5" s="1"/>
  <c r="AC1041" i="5" s="1"/>
  <c r="Z1041" i="5"/>
  <c r="AD1041" i="5" s="1"/>
  <c r="V1100" i="5"/>
  <c r="X1100" i="5" s="1"/>
  <c r="V1133" i="5"/>
  <c r="X1133" i="5" s="1"/>
  <c r="V965" i="5"/>
  <c r="X965" i="5" s="1"/>
  <c r="V1263" i="5"/>
  <c r="X1263" i="5" s="1"/>
  <c r="V751" i="5"/>
  <c r="X751" i="5" s="1"/>
  <c r="V1508" i="5"/>
  <c r="X1508" i="5" s="1"/>
  <c r="Y234" i="5"/>
  <c r="AA234" i="5" s="1"/>
  <c r="AE234" i="5" s="1"/>
  <c r="Z234" i="5"/>
  <c r="AB234" i="5" s="1"/>
  <c r="V1632" i="5"/>
  <c r="X1632" i="5" s="1"/>
  <c r="V1668" i="5"/>
  <c r="X1668" i="5" s="1"/>
  <c r="Y596" i="5"/>
  <c r="AA596" i="5" s="1"/>
  <c r="Z596" i="5"/>
  <c r="Z746" i="5"/>
  <c r="AD746" i="5" s="1"/>
  <c r="Y746" i="5"/>
  <c r="AA746" i="5" s="1"/>
  <c r="AC746" i="5" s="1"/>
  <c r="U12" i="5"/>
  <c r="V938" i="5"/>
  <c r="X938" i="5" s="1"/>
  <c r="V160" i="5"/>
  <c r="X160" i="5" s="1"/>
  <c r="Y272" i="5"/>
  <c r="AA272" i="5" s="1"/>
  <c r="Z272" i="5"/>
  <c r="Y1989" i="5"/>
  <c r="AA1989" i="5" s="1"/>
  <c r="Z1989" i="5"/>
  <c r="V867" i="5"/>
  <c r="X867" i="5" s="1"/>
  <c r="V483" i="5"/>
  <c r="X483" i="5" s="1"/>
  <c r="V1360" i="5"/>
  <c r="X1360" i="5" s="1"/>
  <c r="V643" i="5"/>
  <c r="X643" i="5" s="1"/>
  <c r="V43" i="5"/>
  <c r="X43" i="5" s="1"/>
  <c r="V1690" i="5"/>
  <c r="X1690" i="5" s="1"/>
  <c r="V1098" i="5"/>
  <c r="X1098" i="5" s="1"/>
  <c r="V448" i="5"/>
  <c r="X448" i="5" s="1"/>
  <c r="V1786" i="5"/>
  <c r="X1786" i="5" s="1"/>
  <c r="V1830" i="5"/>
  <c r="X1830" i="5" s="1"/>
  <c r="V768" i="5"/>
  <c r="X768" i="5" s="1"/>
  <c r="V907" i="5"/>
  <c r="X907" i="5" s="1"/>
  <c r="V988" i="5"/>
  <c r="X988" i="5" s="1"/>
  <c r="V41" i="5"/>
  <c r="X41" i="5" s="1"/>
  <c r="V844" i="5"/>
  <c r="X844" i="5" s="1"/>
  <c r="V69" i="5"/>
  <c r="X69" i="5" s="1"/>
  <c r="V397" i="5"/>
  <c r="X397" i="5" s="1"/>
  <c r="V232" i="5"/>
  <c r="X232" i="5" s="1"/>
  <c r="V155" i="5"/>
  <c r="X155" i="5" s="1"/>
  <c r="U9" i="5"/>
  <c r="V528" i="5"/>
  <c r="X528" i="5" s="1"/>
  <c r="V1437" i="5"/>
  <c r="X1437" i="5" s="1"/>
  <c r="V922" i="5"/>
  <c r="X922" i="5" s="1"/>
  <c r="V1799" i="5"/>
  <c r="X1799" i="5" s="1"/>
  <c r="V1511" i="5"/>
  <c r="X1511" i="5" s="1"/>
  <c r="Z452" i="5"/>
  <c r="AB452" i="5" s="1"/>
  <c r="Y452" i="5"/>
  <c r="AA452" i="5" s="1"/>
  <c r="AE452" i="5" s="1"/>
  <c r="Y1641" i="5"/>
  <c r="AA1641" i="5" s="1"/>
  <c r="Z1641" i="5"/>
  <c r="V1848" i="5"/>
  <c r="X1848" i="5" s="1"/>
  <c r="V876" i="5"/>
  <c r="X876" i="5" s="1"/>
  <c r="V252" i="5"/>
  <c r="X252" i="5" s="1"/>
  <c r="V409" i="5"/>
  <c r="X409" i="5" s="1"/>
  <c r="V1353" i="5"/>
  <c r="X1353" i="5" s="1"/>
  <c r="Y156" i="5"/>
  <c r="AA156" i="5" s="1"/>
  <c r="Z156" i="5"/>
  <c r="V1095" i="5"/>
  <c r="X1095" i="5" s="1"/>
  <c r="V951" i="5"/>
  <c r="X951" i="5" s="1"/>
  <c r="V1474" i="5"/>
  <c r="X1474" i="5" s="1"/>
  <c r="V1664" i="5"/>
  <c r="X1664" i="5" s="1"/>
  <c r="V1526" i="5"/>
  <c r="X1526" i="5" s="1"/>
  <c r="V486" i="5"/>
  <c r="X486" i="5" s="1"/>
  <c r="V1520" i="5"/>
  <c r="X1520" i="5" s="1"/>
  <c r="V1561" i="5"/>
  <c r="X1561" i="5" s="1"/>
  <c r="V1119" i="5"/>
  <c r="X1119" i="5" s="1"/>
  <c r="V1537" i="5"/>
  <c r="X1537" i="5" s="1"/>
  <c r="V153" i="5"/>
  <c r="X153" i="5" s="1"/>
  <c r="V367" i="5"/>
  <c r="X367" i="5" s="1"/>
  <c r="V1323" i="5"/>
  <c r="X1323" i="5" s="1"/>
  <c r="Y339" i="5"/>
  <c r="AA339" i="5" s="1"/>
  <c r="Z339" i="5"/>
  <c r="V1822" i="5"/>
  <c r="X1822" i="5" s="1"/>
  <c r="V1865" i="5"/>
  <c r="X1865" i="5" s="1"/>
  <c r="V1596" i="5"/>
  <c r="X1596" i="5" s="1"/>
  <c r="V1221" i="5"/>
  <c r="X1221" i="5" s="1"/>
  <c r="Z429" i="5"/>
  <c r="AD429" i="5" s="1"/>
  <c r="Y429" i="5"/>
  <c r="AA429" i="5" s="1"/>
  <c r="AC429" i="5" s="1"/>
  <c r="V1188" i="5"/>
  <c r="X1188" i="5" s="1"/>
  <c r="Y913" i="5"/>
  <c r="AA913" i="5" s="1"/>
  <c r="AE913" i="5" s="1"/>
  <c r="Z913" i="5"/>
  <c r="AB913" i="5" s="1"/>
  <c r="V627" i="5"/>
  <c r="X627" i="5" s="1"/>
  <c r="V902" i="5"/>
  <c r="X902" i="5" s="1"/>
  <c r="Y2121" i="5"/>
  <c r="AA2121" i="5" s="1"/>
  <c r="AE2121" i="5" s="1"/>
  <c r="Z2121" i="5"/>
  <c r="AB2121" i="5" s="1"/>
  <c r="V1590" i="5"/>
  <c r="X1590" i="5" s="1"/>
  <c r="Z245" i="5"/>
  <c r="AB245" i="5" s="1"/>
  <c r="Y245" i="5"/>
  <c r="AA245" i="5" s="1"/>
  <c r="AE245" i="5" s="1"/>
  <c r="Y408" i="5"/>
  <c r="AA408" i="5" s="1"/>
  <c r="AC408" i="5" s="1"/>
  <c r="Z408" i="5"/>
  <c r="AD408" i="5" s="1"/>
  <c r="V896" i="5"/>
  <c r="X896" i="5" s="1"/>
  <c r="V71" i="5"/>
  <c r="X71" i="5" s="1"/>
  <c r="V1685" i="5"/>
  <c r="X1685" i="5" s="1"/>
  <c r="V84" i="5"/>
  <c r="X84" i="5" s="1"/>
  <c r="V161" i="5"/>
  <c r="X161" i="5" s="1"/>
  <c r="V1809" i="5"/>
  <c r="X1809" i="5" s="1"/>
  <c r="V762" i="5"/>
  <c r="X762" i="5" s="1"/>
  <c r="V1823" i="5"/>
  <c r="X1823" i="5" s="1"/>
  <c r="V1553" i="5"/>
  <c r="X1553" i="5" s="1"/>
  <c r="V631" i="5"/>
  <c r="X631" i="5" s="1"/>
  <c r="V1260" i="5"/>
  <c r="X1260" i="5" s="1"/>
  <c r="V1666" i="5"/>
  <c r="X1666" i="5" s="1"/>
  <c r="V1307" i="5"/>
  <c r="X1307" i="5" s="1"/>
  <c r="V1449" i="5"/>
  <c r="X1449" i="5" s="1"/>
  <c r="V541" i="5"/>
  <c r="X541" i="5" s="1"/>
  <c r="V1750" i="5"/>
  <c r="X1750" i="5" s="1"/>
  <c r="Y282" i="5"/>
  <c r="AA282" i="5" s="1"/>
  <c r="Z282" i="5"/>
  <c r="V1473" i="5"/>
  <c r="X1473" i="5" s="1"/>
  <c r="V1213" i="5"/>
  <c r="X1213" i="5" s="1"/>
  <c r="V501" i="5"/>
  <c r="X501" i="5" s="1"/>
  <c r="V263" i="5"/>
  <c r="X263" i="5" s="1"/>
  <c r="V1499" i="5"/>
  <c r="X1499" i="5" s="1"/>
  <c r="V720" i="5"/>
  <c r="X720" i="5" s="1"/>
  <c r="V1113" i="5"/>
  <c r="X1113" i="5" s="1"/>
  <c r="V470" i="5"/>
  <c r="X470" i="5" s="1"/>
  <c r="Z324" i="5"/>
  <c r="AD324" i="5" s="1"/>
  <c r="Y324" i="5"/>
  <c r="AA324" i="5" s="1"/>
  <c r="AC324" i="5" s="1"/>
  <c r="V944" i="5"/>
  <c r="X944" i="5" s="1"/>
  <c r="Y684" i="5"/>
  <c r="AA684" i="5" s="1"/>
  <c r="AE684" i="5" s="1"/>
  <c r="Z684" i="5"/>
  <c r="AB684" i="5" s="1"/>
  <c r="Y2352" i="5"/>
  <c r="AA2352" i="5" s="1"/>
  <c r="AC2352" i="5" s="1"/>
  <c r="Z2352" i="5"/>
  <c r="AD2352" i="5" s="1"/>
  <c r="Y1557" i="5"/>
  <c r="AA1557" i="5" s="1"/>
  <c r="AE1557" i="5" s="1"/>
  <c r="Z1557" i="5"/>
  <c r="AB1557" i="5" s="1"/>
  <c r="V1461" i="5"/>
  <c r="X1461" i="5" s="1"/>
  <c r="V1551" i="5"/>
  <c r="X1551" i="5" s="1"/>
  <c r="V1667" i="5"/>
  <c r="X1667" i="5" s="1"/>
  <c r="V1409" i="5"/>
  <c r="X1409" i="5" s="1"/>
  <c r="V1714" i="5"/>
  <c r="X1714" i="5" s="1"/>
  <c r="V721" i="5"/>
  <c r="X721" i="5" s="1"/>
  <c r="V207" i="5"/>
  <c r="X207" i="5" s="1"/>
  <c r="V287" i="5"/>
  <c r="X287" i="5" s="1"/>
  <c r="V1624" i="5"/>
  <c r="X1624" i="5" s="1"/>
  <c r="V1793" i="5"/>
  <c r="X1793" i="5" s="1"/>
  <c r="V1805" i="5"/>
  <c r="X1805" i="5" s="1"/>
  <c r="V251" i="5"/>
  <c r="X251" i="5" s="1"/>
  <c r="V420" i="5"/>
  <c r="X420" i="5" s="1"/>
  <c r="V445" i="5"/>
  <c r="X445" i="5" s="1"/>
  <c r="V881" i="5"/>
  <c r="X881" i="5" s="1"/>
  <c r="V976" i="5"/>
  <c r="X976" i="5" s="1"/>
  <c r="V1838" i="5"/>
  <c r="X1838" i="5" s="1"/>
  <c r="Y128" i="5"/>
  <c r="AA128" i="5" s="1"/>
  <c r="AE128" i="5" s="1"/>
  <c r="Z128" i="5"/>
  <c r="AB128" i="5" s="1"/>
  <c r="V446" i="5"/>
  <c r="X446" i="5" s="1"/>
  <c r="Z1956" i="5"/>
  <c r="Y1956" i="5"/>
  <c r="AA1956" i="5" s="1"/>
  <c r="V137" i="5"/>
  <c r="X137" i="5" s="1"/>
  <c r="V1005" i="5"/>
  <c r="X1005" i="5" s="1"/>
  <c r="Y1915" i="5"/>
  <c r="AA1915" i="5" s="1"/>
  <c r="AC1915" i="5" s="1"/>
  <c r="Z1915" i="5"/>
  <c r="AD1915" i="5" s="1"/>
  <c r="Y2385" i="5"/>
  <c r="AA2385" i="5" s="1"/>
  <c r="Z2385" i="5"/>
  <c r="V306" i="5"/>
  <c r="X306" i="5" s="1"/>
  <c r="V1414" i="5"/>
  <c r="X1414" i="5" s="1"/>
  <c r="V1026" i="5"/>
  <c r="X1026" i="5" s="1"/>
  <c r="V1435" i="5"/>
  <c r="X1435" i="5" s="1"/>
  <c r="V1744" i="5"/>
  <c r="X1744" i="5" s="1"/>
  <c r="V117" i="5"/>
  <c r="X117" i="5" s="1"/>
  <c r="V979" i="5"/>
  <c r="X979" i="5" s="1"/>
  <c r="V115" i="5"/>
  <c r="X115" i="5" s="1"/>
  <c r="V1059" i="5"/>
  <c r="X1059" i="5" s="1"/>
  <c r="V779" i="5"/>
  <c r="X779" i="5" s="1"/>
  <c r="V959" i="5"/>
  <c r="X959" i="5" s="1"/>
  <c r="V1582" i="5"/>
  <c r="X1582" i="5" s="1"/>
  <c r="V1126" i="5"/>
  <c r="X1126" i="5" s="1"/>
  <c r="Y2248" i="5"/>
  <c r="AA2248" i="5" s="1"/>
  <c r="AE2248" i="5" s="1"/>
  <c r="Z2248" i="5"/>
  <c r="AB2248" i="5" s="1"/>
  <c r="V300" i="5"/>
  <c r="X300" i="5" s="1"/>
  <c r="V805" i="5"/>
  <c r="X805" i="5" s="1"/>
  <c r="V566" i="5"/>
  <c r="X566" i="5" s="1"/>
  <c r="V670" i="5"/>
  <c r="X670" i="5" s="1"/>
  <c r="V1634" i="5"/>
  <c r="X1634" i="5" s="1"/>
  <c r="V529" i="5"/>
  <c r="X529" i="5" s="1"/>
  <c r="V563" i="5"/>
  <c r="X563" i="5" s="1"/>
  <c r="V1376" i="5"/>
  <c r="X1376" i="5" s="1"/>
  <c r="V380" i="5"/>
  <c r="X380" i="5" s="1"/>
  <c r="V935" i="5"/>
  <c r="X935" i="5" s="1"/>
  <c r="V1404" i="5"/>
  <c r="X1404" i="5" s="1"/>
  <c r="Y2262" i="5"/>
  <c r="AA2262" i="5" s="1"/>
  <c r="AE2262" i="5" s="1"/>
  <c r="Z2262" i="5"/>
  <c r="AB2262" i="5" s="1"/>
  <c r="V1271" i="5"/>
  <c r="X1271" i="5" s="1"/>
  <c r="V1762" i="5"/>
  <c r="X1762" i="5" s="1"/>
  <c r="V611" i="5"/>
  <c r="X611" i="5" s="1"/>
  <c r="V419" i="5"/>
  <c r="X419" i="5" s="1"/>
  <c r="V492" i="5"/>
  <c r="X492" i="5" s="1"/>
  <c r="V1393" i="5"/>
  <c r="X1393" i="5" s="1"/>
  <c r="V1111" i="5"/>
  <c r="X1111" i="5" s="1"/>
  <c r="V887" i="5"/>
  <c r="X887" i="5" s="1"/>
  <c r="V424" i="5"/>
  <c r="X424" i="5" s="1"/>
  <c r="V1339" i="5"/>
  <c r="X1339" i="5" s="1"/>
  <c r="Y2181" i="5"/>
  <c r="AA2181" i="5" s="1"/>
  <c r="AC2181" i="5" s="1"/>
  <c r="Z2181" i="5"/>
  <c r="AD2181" i="5" s="1"/>
  <c r="C8" i="7" s="1"/>
  <c r="V379" i="5"/>
  <c r="X379" i="5" s="1"/>
  <c r="V1819" i="5"/>
  <c r="X1819" i="5" s="1"/>
  <c r="V1270" i="5"/>
  <c r="X1270" i="5" s="1"/>
  <c r="V1855" i="5"/>
  <c r="X1855" i="5" s="1"/>
  <c r="Y2127" i="5"/>
  <c r="AA2127" i="5" s="1"/>
  <c r="Z2127" i="5"/>
  <c r="V1546" i="5"/>
  <c r="X1546" i="5" s="1"/>
  <c r="V851" i="5"/>
  <c r="X851" i="5" s="1"/>
  <c r="V1854" i="5"/>
  <c r="X1854" i="5" s="1"/>
  <c r="V1457" i="5"/>
  <c r="X1457" i="5" s="1"/>
  <c r="Y175" i="5"/>
  <c r="AA175" i="5" s="1"/>
  <c r="Z175" i="5"/>
  <c r="V1184" i="5"/>
  <c r="X1184" i="5" s="1"/>
  <c r="Y660" i="5"/>
  <c r="AA660" i="5" s="1"/>
  <c r="Z660" i="5"/>
  <c r="V1006" i="5"/>
  <c r="X1006" i="5" s="1"/>
  <c r="V1467" i="5"/>
  <c r="X1467" i="5" s="1"/>
  <c r="V745" i="5"/>
  <c r="X745" i="5" s="1"/>
  <c r="V998" i="5"/>
  <c r="X998" i="5" s="1"/>
  <c r="V274" i="5"/>
  <c r="X274" i="5" s="1"/>
  <c r="Z1223" i="5"/>
  <c r="AD1223" i="5" s="1"/>
  <c r="Y1223" i="5"/>
  <c r="AA1223" i="5" s="1"/>
  <c r="AC1223" i="5" s="1"/>
  <c r="V1224" i="5"/>
  <c r="X1224" i="5" s="1"/>
  <c r="V841" i="5"/>
  <c r="X841" i="5" s="1"/>
  <c r="V1807" i="5"/>
  <c r="X1807" i="5" s="1"/>
  <c r="V1484" i="5"/>
  <c r="X1484" i="5" s="1"/>
  <c r="V699" i="5"/>
  <c r="X699" i="5" s="1"/>
  <c r="V403" i="5"/>
  <c r="X403" i="5" s="1"/>
  <c r="V537" i="5"/>
  <c r="X537" i="5" s="1"/>
  <c r="V1290" i="5"/>
  <c r="X1290" i="5" s="1"/>
  <c r="V178" i="5"/>
  <c r="X178" i="5" s="1"/>
  <c r="V1170" i="5"/>
  <c r="X1170" i="5" s="1"/>
  <c r="V64" i="5"/>
  <c r="X64" i="5" s="1"/>
  <c r="V1003" i="5"/>
  <c r="X1003" i="5" s="1"/>
  <c r="V254" i="5"/>
  <c r="X254" i="5" s="1"/>
  <c r="V1149" i="5"/>
  <c r="X1149" i="5" s="1"/>
  <c r="V1325" i="5"/>
  <c r="X1325" i="5" s="1"/>
  <c r="V301" i="5"/>
  <c r="X301" i="5" s="1"/>
  <c r="V504" i="5"/>
  <c r="X504" i="5" s="1"/>
  <c r="V1158" i="5"/>
  <c r="X1158" i="5" s="1"/>
  <c r="V145" i="5"/>
  <c r="X145" i="5" s="1"/>
  <c r="V978" i="5"/>
  <c r="X978" i="5" s="1"/>
  <c r="V113" i="5"/>
  <c r="X113" i="5" s="1"/>
  <c r="Y1987" i="5"/>
  <c r="AA1987" i="5" s="1"/>
  <c r="AE1987" i="5" s="1"/>
  <c r="Z1987" i="5"/>
  <c r="AB1987" i="5" s="1"/>
  <c r="Z1061" i="5"/>
  <c r="Y1061" i="5"/>
  <c r="AA1061" i="5" s="1"/>
  <c r="V1625" i="5"/>
  <c r="X1625" i="5" s="1"/>
  <c r="V414" i="5"/>
  <c r="X414" i="5" s="1"/>
  <c r="V1647" i="5"/>
  <c r="X1647" i="5" s="1"/>
  <c r="V1493" i="5"/>
  <c r="X1493" i="5" s="1"/>
  <c r="Y1115" i="5"/>
  <c r="AA1115" i="5" s="1"/>
  <c r="AC1115" i="5" s="1"/>
  <c r="Z1115" i="5"/>
  <c r="AD1115" i="5" s="1"/>
  <c r="Y1029" i="5"/>
  <c r="AA1029" i="5" s="1"/>
  <c r="Z1029" i="5"/>
  <c r="V1748" i="5"/>
  <c r="X1748" i="5" s="1"/>
  <c r="V1460" i="5"/>
  <c r="X1460" i="5" s="1"/>
  <c r="Y556" i="5"/>
  <c r="AA556" i="5" s="1"/>
  <c r="AC556" i="5" s="1"/>
  <c r="Z556" i="5"/>
  <c r="AD556" i="5" s="1"/>
  <c r="V1500" i="5"/>
  <c r="X1500" i="5" s="1"/>
  <c r="V840" i="5"/>
  <c r="X840" i="5" s="1"/>
  <c r="U11" i="5"/>
  <c r="V1851" i="5"/>
  <c r="X1851" i="5" s="1"/>
  <c r="Y1055" i="5"/>
  <c r="AA1055" i="5" s="1"/>
  <c r="Z1055" i="5"/>
  <c r="V1612" i="5"/>
  <c r="X1612" i="5" s="1"/>
  <c r="V1774" i="5"/>
  <c r="X1774" i="5" s="1"/>
  <c r="Y327" i="5"/>
  <c r="AA327" i="5" s="1"/>
  <c r="AE327" i="5" s="1"/>
  <c r="Z327" i="5"/>
  <c r="AB327" i="5" s="1"/>
  <c r="V1637" i="5"/>
  <c r="X1637" i="5" s="1"/>
  <c r="V314" i="5"/>
  <c r="X314" i="5" s="1"/>
  <c r="V815" i="5"/>
  <c r="X815" i="5" s="1"/>
  <c r="V58" i="5"/>
  <c r="X58" i="5" s="1"/>
  <c r="Y2340" i="5"/>
  <c r="AA2340" i="5" s="1"/>
  <c r="AC2340" i="5" s="1"/>
  <c r="Z2340" i="5"/>
  <c r="AD2340" i="5" s="1"/>
  <c r="V1806" i="5"/>
  <c r="X1806" i="5" s="1"/>
  <c r="V86" i="5"/>
  <c r="X86" i="5" s="1"/>
  <c r="V1036" i="5"/>
  <c r="X1036" i="5" s="1"/>
  <c r="U6" i="5"/>
  <c r="V299" i="5"/>
  <c r="X299" i="5" s="1"/>
  <c r="V1279" i="5"/>
  <c r="X1279" i="5" s="1"/>
  <c r="V1454" i="5"/>
  <c r="X1454" i="5" s="1"/>
  <c r="V750" i="5"/>
  <c r="X750" i="5" s="1"/>
  <c r="V894" i="5"/>
  <c r="X894" i="5" s="1"/>
  <c r="V1544" i="5"/>
  <c r="X1544" i="5" s="1"/>
  <c r="Z2133" i="5"/>
  <c r="AD2133" i="5" s="1"/>
  <c r="Y2133" i="5"/>
  <c r="AA2133" i="5" s="1"/>
  <c r="AC2133" i="5" s="1"/>
  <c r="Y2245" i="5"/>
  <c r="AA2245" i="5" s="1"/>
  <c r="Z2245" i="5"/>
  <c r="Y1947" i="5"/>
  <c r="AA1947" i="5" s="1"/>
  <c r="AC1947" i="5" s="1"/>
  <c r="Z1947" i="5"/>
  <c r="AD1947" i="5" s="1"/>
  <c r="V678" i="5"/>
  <c r="X678" i="5" s="1"/>
  <c r="Y1018" i="5"/>
  <c r="AA1018" i="5" s="1"/>
  <c r="AE1018" i="5" s="1"/>
  <c r="Z1018" i="5"/>
  <c r="AB1018" i="5" s="1"/>
  <c r="V1633" i="5"/>
  <c r="X1633" i="5" s="1"/>
  <c r="V293" i="5"/>
  <c r="X293" i="5" s="1"/>
  <c r="V817" i="5"/>
  <c r="X817" i="5" s="1"/>
  <c r="V560" i="5"/>
  <c r="X560" i="5" s="1"/>
  <c r="V722" i="5"/>
  <c r="X722" i="5" s="1"/>
  <c r="V1749" i="5"/>
  <c r="X1749" i="5" s="1"/>
  <c r="V1497" i="5"/>
  <c r="X1497" i="5" s="1"/>
  <c r="V1131" i="5"/>
  <c r="X1131" i="5" s="1"/>
  <c r="V394" i="5"/>
  <c r="X394" i="5" s="1"/>
  <c r="V883" i="5"/>
  <c r="X883" i="5" s="1"/>
  <c r="V1763" i="5"/>
  <c r="X1763" i="5" s="1"/>
  <c r="V172" i="5"/>
  <c r="X172" i="5" s="1"/>
  <c r="V1430" i="5"/>
  <c r="X1430" i="5" s="1"/>
  <c r="V1365" i="5"/>
  <c r="X1365" i="5" s="1"/>
  <c r="V1715" i="5"/>
  <c r="X1715" i="5" s="1"/>
  <c r="V391" i="5"/>
  <c r="X391" i="5" s="1"/>
  <c r="V1400" i="5"/>
  <c r="X1400" i="5" s="1"/>
  <c r="V266" i="5"/>
  <c r="X266" i="5" s="1"/>
  <c r="V1336" i="5"/>
  <c r="X1336" i="5" s="1"/>
  <c r="V1856" i="5"/>
  <c r="X1856" i="5" s="1"/>
  <c r="V1706" i="5"/>
  <c r="X1706" i="5" s="1"/>
  <c r="V1593" i="5"/>
  <c r="X1593" i="5" s="1"/>
  <c r="V173" i="5"/>
  <c r="X173" i="5" s="1"/>
  <c r="V1390" i="5"/>
  <c r="X1390" i="5" s="1"/>
  <c r="V1118" i="5"/>
  <c r="X1118" i="5" s="1"/>
  <c r="V1691" i="5"/>
  <c r="X1691" i="5" s="1"/>
  <c r="V332" i="5"/>
  <c r="X332" i="5" s="1"/>
  <c r="V535" i="5"/>
  <c r="X535" i="5" s="1"/>
  <c r="Y2326" i="5"/>
  <c r="AA2326" i="5" s="1"/>
  <c r="Z2326" i="5"/>
  <c r="Z575" i="5"/>
  <c r="AB575" i="5" s="1"/>
  <c r="Y575" i="5"/>
  <c r="AA575" i="5" s="1"/>
  <c r="AE575" i="5" s="1"/>
  <c r="V1355" i="5"/>
  <c r="X1355" i="5" s="1"/>
  <c r="V986" i="5"/>
  <c r="X986" i="5" s="1"/>
  <c r="V1235" i="5"/>
  <c r="X1235" i="5" s="1"/>
  <c r="V1610" i="5"/>
  <c r="X1610" i="5" s="1"/>
  <c r="V1385" i="5"/>
  <c r="X1385" i="5" s="1"/>
  <c r="V1259" i="5"/>
  <c r="X1259" i="5" s="1"/>
  <c r="V1294" i="5"/>
  <c r="X1294" i="5" s="1"/>
  <c r="V523" i="5"/>
  <c r="X523" i="5" s="1"/>
  <c r="V108" i="5"/>
  <c r="X108" i="5" s="1"/>
  <c r="V40" i="5"/>
  <c r="X40" i="5" s="1"/>
  <c r="V337" i="5"/>
  <c r="X337" i="5" s="1"/>
  <c r="V1034" i="5"/>
  <c r="X1034" i="5" s="1"/>
  <c r="V1311" i="5"/>
  <c r="X1311" i="5" s="1"/>
  <c r="Y2266" i="5"/>
  <c r="AA2266" i="5" s="1"/>
  <c r="AE2266" i="5" s="1"/>
  <c r="Z2266" i="5"/>
  <c r="AB2266" i="5" s="1"/>
  <c r="V1312" i="5"/>
  <c r="X1312" i="5" s="1"/>
  <c r="Y467" i="5"/>
  <c r="AA467" i="5" s="1"/>
  <c r="AE467" i="5" s="1"/>
  <c r="Z467" i="5"/>
  <c r="AB467" i="5" s="1"/>
  <c r="V878" i="5"/>
  <c r="X878" i="5" s="1"/>
  <c r="Z749" i="5"/>
  <c r="AD749" i="5" s="1"/>
  <c r="Y749" i="5"/>
  <c r="AA749" i="5" s="1"/>
  <c r="AC749" i="5" s="1"/>
  <c r="V1347" i="5"/>
  <c r="X1347" i="5" s="1"/>
  <c r="Y2097" i="5"/>
  <c r="AA2097" i="5" s="1"/>
  <c r="Z2097" i="5"/>
  <c r="V1507" i="5"/>
  <c r="X1507" i="5" s="1"/>
  <c r="V726" i="5"/>
  <c r="X726" i="5" s="1"/>
  <c r="V1779" i="5"/>
  <c r="X1779" i="5" s="1"/>
  <c r="V1648" i="5"/>
  <c r="X1648" i="5" s="1"/>
  <c r="V960" i="5"/>
  <c r="X960" i="5" s="1"/>
  <c r="V910" i="5"/>
  <c r="X910" i="5" s="1"/>
  <c r="V57" i="5"/>
  <c r="X57" i="5" s="1"/>
  <c r="V1195" i="5"/>
  <c r="X1195" i="5" s="1"/>
  <c r="V1272" i="5"/>
  <c r="X1272" i="5" s="1"/>
  <c r="V1035" i="5"/>
  <c r="X1035" i="5" s="1"/>
  <c r="V674" i="5"/>
  <c r="X674" i="5" s="1"/>
  <c r="V963" i="5"/>
  <c r="X963" i="5" s="1"/>
  <c r="V1814" i="5"/>
  <c r="X1814" i="5" s="1"/>
  <c r="V512" i="5"/>
  <c r="X512" i="5" s="1"/>
  <c r="V211" i="5"/>
  <c r="X211" i="5" s="1"/>
  <c r="V923" i="5"/>
  <c r="X923" i="5" s="1"/>
  <c r="Y2091" i="5"/>
  <c r="AA2091" i="5" s="1"/>
  <c r="Z2091" i="5"/>
  <c r="V1730" i="5"/>
  <c r="X1730" i="5" s="1"/>
  <c r="V479" i="5"/>
  <c r="X479" i="5" s="1"/>
  <c r="V1239" i="5"/>
  <c r="X1239" i="5" s="1"/>
  <c r="Y1963" i="5"/>
  <c r="AA1963" i="5" s="1"/>
  <c r="AC1963" i="5" s="1"/>
  <c r="Z1963" i="5"/>
  <c r="AD1963" i="5" s="1"/>
  <c r="Y2386" i="5"/>
  <c r="AA2386" i="5" s="1"/>
  <c r="AC2386" i="5" s="1"/>
  <c r="Z2386" i="5"/>
  <c r="AD2386" i="5" s="1"/>
  <c r="Z1907" i="5"/>
  <c r="AD1907" i="5" s="1"/>
  <c r="Y1907" i="5"/>
  <c r="AA1907" i="5" s="1"/>
  <c r="AC1907" i="5" s="1"/>
  <c r="V1333" i="5"/>
  <c r="X1333" i="5" s="1"/>
  <c r="Y2175" i="5"/>
  <c r="AA2175" i="5" s="1"/>
  <c r="Z2175" i="5"/>
  <c r="V1871" i="5"/>
  <c r="X1871" i="5" s="1"/>
  <c r="V1866" i="5"/>
  <c r="X1866" i="5" s="1"/>
  <c r="V187" i="5"/>
  <c r="X187" i="5" s="1"/>
  <c r="V1379" i="5"/>
  <c r="X1379" i="5" s="1"/>
  <c r="V618" i="5"/>
  <c r="X618" i="5" s="1"/>
  <c r="V224" i="5"/>
  <c r="X224" i="5" s="1"/>
  <c r="V1448" i="5"/>
  <c r="X1448" i="5" s="1"/>
  <c r="Y2059" i="5"/>
  <c r="AA2059" i="5" s="1"/>
  <c r="Z2059" i="5"/>
  <c r="V352" i="5"/>
  <c r="X352" i="5" s="1"/>
  <c r="V789" i="5"/>
  <c r="X789" i="5" s="1"/>
  <c r="V1678" i="5"/>
  <c r="X1678" i="5" s="1"/>
  <c r="V1764" i="5"/>
  <c r="X1764" i="5" s="1"/>
  <c r="V675" i="5"/>
  <c r="X675" i="5" s="1"/>
  <c r="V1620" i="5"/>
  <c r="X1620" i="5" s="1"/>
  <c r="Y577" i="5"/>
  <c r="AA577" i="5" s="1"/>
  <c r="AC577" i="5" s="1"/>
  <c r="Z577" i="5"/>
  <c r="AD577" i="5" s="1"/>
  <c r="V520" i="5"/>
  <c r="X520" i="5" s="1"/>
  <c r="V716" i="5"/>
  <c r="X716" i="5" s="1"/>
  <c r="V967" i="5"/>
  <c r="X967" i="5" s="1"/>
  <c r="V1718" i="5"/>
  <c r="X1718" i="5" s="1"/>
  <c r="Y1880" i="5"/>
  <c r="AA1880" i="5" s="1"/>
  <c r="AC1880" i="5" s="1"/>
  <c r="Z1880" i="5"/>
  <c r="AD1880" i="5" s="1"/>
  <c r="V1185" i="5"/>
  <c r="X1185" i="5" s="1"/>
  <c r="V80" i="5"/>
  <c r="X80" i="5" s="1"/>
  <c r="V1042" i="5"/>
  <c r="X1042" i="5" s="1"/>
  <c r="V1193" i="5"/>
  <c r="X1193" i="5" s="1"/>
  <c r="V997" i="5"/>
  <c r="X997" i="5" s="1"/>
  <c r="V370" i="5"/>
  <c r="X370" i="5" s="1"/>
  <c r="V559" i="5"/>
  <c r="X559" i="5" s="1"/>
  <c r="V313" i="5"/>
  <c r="X313" i="5" s="1"/>
  <c r="V974" i="5"/>
  <c r="X974" i="5" s="1"/>
  <c r="V106" i="5"/>
  <c r="X106" i="5" s="1"/>
  <c r="Y2399" i="5"/>
  <c r="AA2399" i="5" s="1"/>
  <c r="AC2399" i="5" s="1"/>
  <c r="Z2399" i="5"/>
  <c r="AD2399" i="5" s="1"/>
  <c r="V1708" i="5"/>
  <c r="X1708" i="5" s="1"/>
  <c r="V550" i="5"/>
  <c r="X550" i="5" s="1"/>
  <c r="AB2336" i="5" l="1"/>
  <c r="AB2357" i="5"/>
  <c r="AB1138" i="5"/>
  <c r="AD1967" i="5"/>
  <c r="C14" i="7"/>
  <c r="C6" i="7"/>
  <c r="AB2245" i="5"/>
  <c r="AD2245" i="5"/>
  <c r="C7" i="7" s="1"/>
  <c r="AB1055" i="5"/>
  <c r="AD1055" i="5"/>
  <c r="AB2328" i="5"/>
  <c r="AD2328" i="5"/>
  <c r="AB2025" i="5"/>
  <c r="AD2025" i="5"/>
  <c r="AB958" i="5"/>
  <c r="AD958" i="5"/>
  <c r="AB602" i="5"/>
  <c r="AD602" i="5"/>
  <c r="AB49" i="5"/>
  <c r="AD49" i="5"/>
  <c r="AB1965" i="5"/>
  <c r="AD1965" i="5"/>
  <c r="AB660" i="5"/>
  <c r="AD660" i="5"/>
  <c r="AB656" i="5"/>
  <c r="AD656" i="5"/>
  <c r="AB79" i="5"/>
  <c r="AD79" i="5"/>
  <c r="AB1897" i="5"/>
  <c r="AD1897" i="5"/>
  <c r="AB1164" i="5"/>
  <c r="AD1164" i="5"/>
  <c r="AB2310" i="5"/>
  <c r="AD2310" i="5"/>
  <c r="AB2127" i="5"/>
  <c r="AD2127" i="5"/>
  <c r="AB1641" i="5"/>
  <c r="AD1641" i="5"/>
  <c r="AB2049" i="5"/>
  <c r="AD2049" i="5"/>
  <c r="AB1091" i="5"/>
  <c r="AD1091" i="5"/>
  <c r="AB2393" i="5"/>
  <c r="AD2393" i="5"/>
  <c r="AB123" i="5"/>
  <c r="AD123" i="5"/>
  <c r="AB2364" i="5"/>
  <c r="AD2364" i="5"/>
  <c r="Y2444" i="5"/>
  <c r="AA2444" i="5" s="1"/>
  <c r="AC2444" i="5" s="1"/>
  <c r="Z2444" i="5"/>
  <c r="AB2444" i="5" s="1"/>
  <c r="AB2175" i="5"/>
  <c r="AD2175" i="5"/>
  <c r="AB2091" i="5"/>
  <c r="AD2091" i="5"/>
  <c r="AB282" i="5"/>
  <c r="AD282" i="5"/>
  <c r="AB339" i="5"/>
  <c r="AD339" i="5"/>
  <c r="AB596" i="5"/>
  <c r="AD596" i="5"/>
  <c r="AB1374" i="5"/>
  <c r="AD1374" i="5"/>
  <c r="AB1488" i="5"/>
  <c r="AD1488" i="5"/>
  <c r="AB2322" i="5"/>
  <c r="AD2322" i="5"/>
  <c r="AB1079" i="5"/>
  <c r="AD1079" i="5"/>
  <c r="AB2381" i="5"/>
  <c r="AD2381" i="5"/>
  <c r="AB2085" i="5"/>
  <c r="AD2085" i="5"/>
  <c r="AB1061" i="5"/>
  <c r="AD1061" i="5"/>
  <c r="AB1140" i="5"/>
  <c r="AD1140" i="5"/>
  <c r="AB993" i="5"/>
  <c r="AD993" i="5"/>
  <c r="AB775" i="5"/>
  <c r="AD775" i="5"/>
  <c r="AB212" i="5"/>
  <c r="AD212" i="5"/>
  <c r="AB242" i="5"/>
  <c r="AD242" i="5"/>
  <c r="AB2410" i="5"/>
  <c r="AD2410" i="5"/>
  <c r="AB857" i="5"/>
  <c r="AD857" i="5"/>
  <c r="AB133" i="5"/>
  <c r="AD133" i="5"/>
  <c r="AB921" i="5"/>
  <c r="AD921" i="5"/>
  <c r="AB1950" i="5"/>
  <c r="AD1950" i="5"/>
  <c r="AB2171" i="5"/>
  <c r="AD2171" i="5"/>
  <c r="AB644" i="5"/>
  <c r="AD644" i="5"/>
  <c r="AB1977" i="5"/>
  <c r="AD1977" i="5"/>
  <c r="AB157" i="5"/>
  <c r="AD157" i="5"/>
  <c r="AB210" i="5"/>
  <c r="AD210" i="5"/>
  <c r="AB156" i="5"/>
  <c r="AD156" i="5"/>
  <c r="AB1989" i="5"/>
  <c r="AD1989" i="5"/>
  <c r="AB1152" i="5"/>
  <c r="AD1152" i="5"/>
  <c r="AB1139" i="5"/>
  <c r="AD1139" i="5"/>
  <c r="AB67" i="5"/>
  <c r="AD67" i="5"/>
  <c r="AB1029" i="5"/>
  <c r="AD1029" i="5"/>
  <c r="AC1329" i="5"/>
  <c r="AE1329" i="5"/>
  <c r="AC2097" i="5"/>
  <c r="AE2097" i="5"/>
  <c r="AC248" i="5"/>
  <c r="AE248" i="5"/>
  <c r="AC2294" i="5"/>
  <c r="AE2294" i="5"/>
  <c r="AC2438" i="5"/>
  <c r="AE2438" i="5"/>
  <c r="AC2122" i="5"/>
  <c r="AE2122" i="5"/>
  <c r="AC2013" i="5"/>
  <c r="AE2013" i="5"/>
  <c r="AC2126" i="5"/>
  <c r="AE2126" i="5"/>
  <c r="AC272" i="5"/>
  <c r="AE272" i="5"/>
  <c r="AC1516" i="5"/>
  <c r="AE1516" i="5"/>
  <c r="AC2350" i="5"/>
  <c r="AE2350" i="5"/>
  <c r="AC2400" i="5"/>
  <c r="AE2400" i="5"/>
  <c r="AC2417" i="5"/>
  <c r="AE2417" i="5"/>
  <c r="AC1326" i="5"/>
  <c r="AE1326" i="5"/>
  <c r="AC2326" i="5"/>
  <c r="AE2326" i="5"/>
  <c r="AC879" i="5"/>
  <c r="AE879" i="5"/>
  <c r="AC557" i="5"/>
  <c r="AE557" i="5"/>
  <c r="AC2329" i="5"/>
  <c r="AE2329" i="5"/>
  <c r="AC2059" i="5"/>
  <c r="AE2059" i="5"/>
  <c r="AC175" i="5"/>
  <c r="AE175" i="5"/>
  <c r="AC2149" i="5"/>
  <c r="AE2149" i="5"/>
  <c r="D10" i="7" s="1"/>
  <c r="AC2211" i="5"/>
  <c r="AE2211" i="5"/>
  <c r="D7" i="7" s="1"/>
  <c r="AC2285" i="5"/>
  <c r="AE2285" i="5"/>
  <c r="AC491" i="5"/>
  <c r="AE491" i="5"/>
  <c r="AC435" i="5"/>
  <c r="AE435" i="5"/>
  <c r="AC2385" i="5"/>
  <c r="AE2385" i="5"/>
  <c r="AC527" i="5"/>
  <c r="AE527" i="5"/>
  <c r="AC1956" i="5"/>
  <c r="AE1956" i="5"/>
  <c r="AC1925" i="5"/>
  <c r="AE1925" i="5"/>
  <c r="AC2047" i="5"/>
  <c r="AE2047" i="5"/>
  <c r="AB648" i="5"/>
  <c r="AB2211" i="5"/>
  <c r="AB1581" i="5"/>
  <c r="AC1917" i="5"/>
  <c r="AC1965" i="5"/>
  <c r="AC872" i="5"/>
  <c r="AC2364" i="5"/>
  <c r="AC465" i="5"/>
  <c r="AC1953" i="5"/>
  <c r="AC2085" i="5"/>
  <c r="AC2256" i="5"/>
  <c r="AB10" i="5"/>
  <c r="AC1374" i="5"/>
  <c r="AC2432" i="5"/>
  <c r="AC281" i="5"/>
  <c r="AB2285" i="5"/>
  <c r="AB776" i="5"/>
  <c r="AB2402" i="5"/>
  <c r="AB1007" i="5"/>
  <c r="AB1947" i="5"/>
  <c r="AB2193" i="5"/>
  <c r="AB626" i="5"/>
  <c r="AB2151" i="5"/>
  <c r="AB1653" i="5"/>
  <c r="AB2430" i="5"/>
  <c r="AB556" i="5"/>
  <c r="AB1041" i="5"/>
  <c r="AB491" i="5"/>
  <c r="AB260" i="5"/>
  <c r="AB2404" i="5"/>
  <c r="AC2322" i="5"/>
  <c r="AC2199" i="5"/>
  <c r="AC1386" i="5"/>
  <c r="AC2393" i="5"/>
  <c r="AC1950" i="5"/>
  <c r="AC1931" i="5"/>
  <c r="AB1315" i="5"/>
  <c r="AC836" i="5"/>
  <c r="AC481" i="5"/>
  <c r="AC2235" i="5"/>
  <c r="AC2328" i="5"/>
  <c r="AC2310" i="5"/>
  <c r="AC327" i="5"/>
  <c r="AC2424" i="5"/>
  <c r="AB1937" i="5"/>
  <c r="AC2175" i="5"/>
  <c r="AC2245" i="5"/>
  <c r="AC2121" i="5"/>
  <c r="AC156" i="5"/>
  <c r="AC1641" i="5"/>
  <c r="AC1152" i="5"/>
  <c r="AB1329" i="5"/>
  <c r="AB2382" i="5"/>
  <c r="AB503" i="5"/>
  <c r="AB2007" i="5"/>
  <c r="AB1925" i="5"/>
  <c r="AB527" i="5"/>
  <c r="AB1211" i="5"/>
  <c r="AC234" i="5"/>
  <c r="AB2097" i="5"/>
  <c r="AC452" i="5"/>
  <c r="AB2073" i="5"/>
  <c r="AB848" i="5"/>
  <c r="AB2294" i="5"/>
  <c r="AB2419" i="5"/>
  <c r="AB139" i="5"/>
  <c r="AB435" i="5"/>
  <c r="AB2052" i="5"/>
  <c r="AC1897" i="5"/>
  <c r="AC2292" i="5"/>
  <c r="AC2090" i="5"/>
  <c r="AC2171" i="5"/>
  <c r="AB2229" i="5"/>
  <c r="AC775" i="5"/>
  <c r="AC656" i="5"/>
  <c r="AC1983" i="5"/>
  <c r="AC2031" i="5"/>
  <c r="AC644" i="5"/>
  <c r="AB1123" i="5"/>
  <c r="AB2287" i="5"/>
  <c r="AC684" i="5"/>
  <c r="AC2266" i="5"/>
  <c r="AB2133" i="5"/>
  <c r="AC2262" i="5"/>
  <c r="AC2248" i="5"/>
  <c r="AB1956" i="5"/>
  <c r="AB324" i="5"/>
  <c r="AB746" i="5"/>
  <c r="AC608" i="5"/>
  <c r="AC1140" i="5"/>
  <c r="AC521" i="5"/>
  <c r="AC1488" i="5"/>
  <c r="AC1079" i="5"/>
  <c r="AB2438" i="5"/>
  <c r="AB2183" i="5"/>
  <c r="AC67" i="5"/>
  <c r="AB2047" i="5"/>
  <c r="AC384" i="5"/>
  <c r="AB2168" i="5"/>
  <c r="AB1727" i="5"/>
  <c r="AC1164" i="5"/>
  <c r="AB357" i="5"/>
  <c r="AC467" i="5"/>
  <c r="AC2410" i="5"/>
  <c r="AC2381" i="5"/>
  <c r="AB2355" i="5"/>
  <c r="AB363" i="5"/>
  <c r="AB698" i="5"/>
  <c r="AC857" i="5"/>
  <c r="AC1951" i="5"/>
  <c r="AC1275" i="5"/>
  <c r="AC157" i="5"/>
  <c r="AC2025" i="5"/>
  <c r="AC1987" i="5"/>
  <c r="AB2399" i="5"/>
  <c r="AB2340" i="5"/>
  <c r="AC1139" i="5"/>
  <c r="AB2273" i="5"/>
  <c r="AB1907" i="5"/>
  <c r="AC2091" i="5"/>
  <c r="AB1223" i="5"/>
  <c r="AC660" i="5"/>
  <c r="AC596" i="5"/>
  <c r="AC1091" i="5"/>
  <c r="AC399" i="5"/>
  <c r="AC49" i="5"/>
  <c r="AB53" i="5"/>
  <c r="AB2122" i="5"/>
  <c r="AB2013" i="5"/>
  <c r="AB2011" i="5"/>
  <c r="AC1247" i="5"/>
  <c r="AC2434" i="5"/>
  <c r="AB2080" i="5"/>
  <c r="AB2126" i="5"/>
  <c r="AB1128" i="5"/>
  <c r="AB2385" i="5"/>
  <c r="AB408" i="5"/>
  <c r="AC1989" i="5"/>
  <c r="AB2441" i="5"/>
  <c r="AB704" i="5"/>
  <c r="AB1326" i="5"/>
  <c r="AC200" i="5"/>
  <c r="AC921" i="5"/>
  <c r="AC2333" i="5"/>
  <c r="AC123" i="5"/>
  <c r="AB539" i="5"/>
  <c r="AC133" i="5"/>
  <c r="AC143" i="5"/>
  <c r="AC79" i="5"/>
  <c r="AC1977" i="5"/>
  <c r="AC1055" i="5"/>
  <c r="AB2181" i="5"/>
  <c r="AB248" i="5"/>
  <c r="AB2407" i="5"/>
  <c r="AB577" i="5"/>
  <c r="AB2386" i="5"/>
  <c r="AC575" i="5"/>
  <c r="AC1061" i="5"/>
  <c r="AB749" i="5"/>
  <c r="AC1018" i="5"/>
  <c r="AC1029" i="5"/>
  <c r="AC2127" i="5"/>
  <c r="AC128" i="5"/>
  <c r="AC1557" i="5"/>
  <c r="AC913" i="5"/>
  <c r="AB272" i="5"/>
  <c r="AC958" i="5"/>
  <c r="AC242" i="5"/>
  <c r="AC2116" i="5"/>
  <c r="AC2150" i="5"/>
  <c r="AC993" i="5"/>
  <c r="AC2157" i="5"/>
  <c r="AB1516" i="5"/>
  <c r="AC1617" i="5"/>
  <c r="AB1984" i="5"/>
  <c r="AB1889" i="5"/>
  <c r="AB2350" i="5"/>
  <c r="AB2400" i="5"/>
  <c r="AB1251" i="5"/>
  <c r="AB2417" i="5"/>
  <c r="AB2189" i="5"/>
  <c r="AB2223" i="5"/>
  <c r="AB429" i="5"/>
  <c r="AB1880" i="5"/>
  <c r="AB2059" i="5"/>
  <c r="AB1963" i="5"/>
  <c r="AB2326" i="5"/>
  <c r="AB1115" i="5"/>
  <c r="AB175" i="5"/>
  <c r="AB1915" i="5"/>
  <c r="AB2352" i="5"/>
  <c r="AC245" i="5"/>
  <c r="AB2280" i="5"/>
  <c r="AB2149" i="5"/>
  <c r="AB2380" i="5"/>
  <c r="AC2345" i="5"/>
  <c r="AB497" i="5"/>
  <c r="AB1350" i="5"/>
  <c r="AB2187" i="5"/>
  <c r="AC602" i="5"/>
  <c r="AB193" i="5"/>
  <c r="AC212" i="5"/>
  <c r="AC1578" i="5"/>
  <c r="AC210" i="5"/>
  <c r="AC282" i="5"/>
  <c r="AC339" i="5"/>
  <c r="AB879" i="5"/>
  <c r="AB2429" i="5"/>
  <c r="AB557" i="5"/>
  <c r="AB545" i="5"/>
  <c r="AB2215" i="5"/>
  <c r="AB855" i="5"/>
  <c r="AC2049" i="5"/>
  <c r="AB799" i="5"/>
  <c r="AC961" i="5"/>
  <c r="AB1913" i="5"/>
  <c r="AB2329" i="5"/>
  <c r="AB2388" i="5"/>
  <c r="Y374" i="5"/>
  <c r="AA374" i="5" s="1"/>
  <c r="AC374" i="5" s="1"/>
  <c r="Z374" i="5"/>
  <c r="AD374" i="5" s="1"/>
  <c r="Y1703" i="5"/>
  <c r="AA1703" i="5" s="1"/>
  <c r="Z1703" i="5"/>
  <c r="Y1548" i="5"/>
  <c r="AA1548" i="5" s="1"/>
  <c r="AC1548" i="5" s="1"/>
  <c r="Z1548" i="5"/>
  <c r="AD1548" i="5" s="1"/>
  <c r="Y1708" i="5"/>
  <c r="AA1708" i="5" s="1"/>
  <c r="AC1708" i="5" s="1"/>
  <c r="Z1708" i="5"/>
  <c r="AD1708" i="5" s="1"/>
  <c r="Y370" i="5"/>
  <c r="AA370" i="5" s="1"/>
  <c r="AC370" i="5" s="1"/>
  <c r="Z370" i="5"/>
  <c r="AD370" i="5" s="1"/>
  <c r="Y1620" i="5"/>
  <c r="AA1620" i="5" s="1"/>
  <c r="AC1620" i="5" s="1"/>
  <c r="Z1620" i="5"/>
  <c r="AD1620" i="5" s="1"/>
  <c r="Y1866" i="5"/>
  <c r="AA1866" i="5" s="1"/>
  <c r="Z1866" i="5"/>
  <c r="Y211" i="5"/>
  <c r="AA211" i="5" s="1"/>
  <c r="AE211" i="5" s="1"/>
  <c r="Z211" i="5"/>
  <c r="AB211" i="5" s="1"/>
  <c r="Y1272" i="5"/>
  <c r="AA1272" i="5" s="1"/>
  <c r="AE1272" i="5" s="1"/>
  <c r="Z1272" i="5"/>
  <c r="AB1272" i="5" s="1"/>
  <c r="Y1779" i="5"/>
  <c r="AA1779" i="5" s="1"/>
  <c r="AE1779" i="5" s="1"/>
  <c r="Z1779" i="5"/>
  <c r="AB1779" i="5" s="1"/>
  <c r="Y337" i="5"/>
  <c r="AA337" i="5" s="1"/>
  <c r="AE337" i="5" s="1"/>
  <c r="Z337" i="5"/>
  <c r="AB337" i="5" s="1"/>
  <c r="Y1385" i="5"/>
  <c r="AA1385" i="5" s="1"/>
  <c r="AE1385" i="5" s="1"/>
  <c r="Z1385" i="5"/>
  <c r="AB1385" i="5" s="1"/>
  <c r="Y173" i="5"/>
  <c r="AA173" i="5" s="1"/>
  <c r="Z173" i="5"/>
  <c r="Y1400" i="5"/>
  <c r="AA1400" i="5" s="1"/>
  <c r="AC1400" i="5" s="1"/>
  <c r="Z1400" i="5"/>
  <c r="AD1400" i="5" s="1"/>
  <c r="Y1763" i="5"/>
  <c r="AA1763" i="5" s="1"/>
  <c r="Z1763" i="5"/>
  <c r="Y678" i="5"/>
  <c r="AA678" i="5" s="1"/>
  <c r="Z678" i="5"/>
  <c r="Y86" i="5"/>
  <c r="AA86" i="5" s="1"/>
  <c r="AC86" i="5" s="1"/>
  <c r="Z86" i="5"/>
  <c r="AD86" i="5" s="1"/>
  <c r="Y1637" i="5"/>
  <c r="AA1637" i="5" s="1"/>
  <c r="Z1637" i="5"/>
  <c r="V11" i="5"/>
  <c r="X11" i="5" s="1"/>
  <c r="Y504" i="5"/>
  <c r="AA504" i="5" s="1"/>
  <c r="Z504" i="5"/>
  <c r="Y64" i="5"/>
  <c r="AA64" i="5" s="1"/>
  <c r="AC64" i="5" s="1"/>
  <c r="Z64" i="5"/>
  <c r="AD64" i="5" s="1"/>
  <c r="Y699" i="5"/>
  <c r="AA699" i="5" s="1"/>
  <c r="AC699" i="5" s="1"/>
  <c r="Z699" i="5"/>
  <c r="AD699" i="5" s="1"/>
  <c r="Y274" i="5"/>
  <c r="AA274" i="5" s="1"/>
  <c r="Z274" i="5"/>
  <c r="Y1184" i="5"/>
  <c r="AA1184" i="5" s="1"/>
  <c r="AC1184" i="5" s="1"/>
  <c r="Z1184" i="5"/>
  <c r="AD1184" i="5" s="1"/>
  <c r="Y419" i="5"/>
  <c r="AA419" i="5" s="1"/>
  <c r="Z419" i="5"/>
  <c r="Y670" i="5"/>
  <c r="AA670" i="5" s="1"/>
  <c r="AE670" i="5" s="1"/>
  <c r="Z670" i="5"/>
  <c r="AB670" i="5" s="1"/>
  <c r="Z117" i="5"/>
  <c r="AD117" i="5" s="1"/>
  <c r="Y117" i="5"/>
  <c r="AA117" i="5" s="1"/>
  <c r="AC117" i="5" s="1"/>
  <c r="Z251" i="5"/>
  <c r="Y251" i="5"/>
  <c r="AA251" i="5" s="1"/>
  <c r="Y721" i="5"/>
  <c r="AA721" i="5" s="1"/>
  <c r="AE721" i="5" s="1"/>
  <c r="Z721" i="5"/>
  <c r="AB721" i="5" s="1"/>
  <c r="Y1113" i="5"/>
  <c r="AA1113" i="5" s="1"/>
  <c r="AC1113" i="5" s="1"/>
  <c r="Z1113" i="5"/>
  <c r="AD1113" i="5" s="1"/>
  <c r="Y1473" i="5"/>
  <c r="AA1473" i="5" s="1"/>
  <c r="AC1473" i="5" s="1"/>
  <c r="Z1473" i="5"/>
  <c r="AD1473" i="5" s="1"/>
  <c r="Y1666" i="5"/>
  <c r="AA1666" i="5" s="1"/>
  <c r="AC1666" i="5" s="1"/>
  <c r="Z1666" i="5"/>
  <c r="AD1666" i="5" s="1"/>
  <c r="Y1822" i="5"/>
  <c r="AA1822" i="5" s="1"/>
  <c r="Z1822" i="5"/>
  <c r="Z1119" i="5"/>
  <c r="AB1119" i="5" s="1"/>
  <c r="Y1119" i="5"/>
  <c r="AA1119" i="5" s="1"/>
  <c r="AE1119" i="5" s="1"/>
  <c r="Y1474" i="5"/>
  <c r="AA1474" i="5" s="1"/>
  <c r="AC1474" i="5" s="1"/>
  <c r="Z1474" i="5"/>
  <c r="AD1474" i="5" s="1"/>
  <c r="Y252" i="5"/>
  <c r="AA252" i="5" s="1"/>
  <c r="Z252" i="5"/>
  <c r="Y907" i="5"/>
  <c r="AA907" i="5" s="1"/>
  <c r="AC907" i="5" s="1"/>
  <c r="Z907" i="5"/>
  <c r="AD907" i="5" s="1"/>
  <c r="Y1690" i="5"/>
  <c r="AA1690" i="5" s="1"/>
  <c r="AE1690" i="5" s="1"/>
  <c r="Z1690" i="5"/>
  <c r="AB1690" i="5" s="1"/>
  <c r="Y1308" i="5"/>
  <c r="AA1308" i="5" s="1"/>
  <c r="AC1308" i="5" s="1"/>
  <c r="Z1308" i="5"/>
  <c r="AD1308" i="5" s="1"/>
  <c r="Y1831" i="5"/>
  <c r="AA1831" i="5" s="1"/>
  <c r="Z1831" i="5"/>
  <c r="Y739" i="5"/>
  <c r="AA739" i="5" s="1"/>
  <c r="AC739" i="5" s="1"/>
  <c r="Z739" i="5"/>
  <c r="AD739" i="5" s="1"/>
  <c r="Y1487" i="5"/>
  <c r="AA1487" i="5" s="1"/>
  <c r="AC1487" i="5" s="1"/>
  <c r="Z1487" i="5"/>
  <c r="AD1487" i="5" s="1"/>
  <c r="Y1412" i="5"/>
  <c r="AA1412" i="5" s="1"/>
  <c r="AC1412" i="5" s="1"/>
  <c r="Z1412" i="5"/>
  <c r="AD1412" i="5" s="1"/>
  <c r="Y1873" i="5"/>
  <c r="AA1873" i="5" s="1"/>
  <c r="Z1873" i="5"/>
  <c r="Z221" i="5"/>
  <c r="Y221" i="5"/>
  <c r="AA221" i="5" s="1"/>
  <c r="Y1112" i="5"/>
  <c r="AA1112" i="5" s="1"/>
  <c r="AC1112" i="5" s="1"/>
  <c r="Z1112" i="5"/>
  <c r="AD1112" i="5" s="1"/>
  <c r="Z687" i="5"/>
  <c r="AB687" i="5" s="1"/>
  <c r="Y687" i="5"/>
  <c r="AA687" i="5" s="1"/>
  <c r="AE687" i="5" s="1"/>
  <c r="Z571" i="5"/>
  <c r="Y571" i="5"/>
  <c r="AA571" i="5" s="1"/>
  <c r="Z1155" i="5"/>
  <c r="Y1155" i="5"/>
  <c r="AA1155" i="5" s="1"/>
  <c r="Y1815" i="5"/>
  <c r="AA1815" i="5" s="1"/>
  <c r="AE1815" i="5" s="1"/>
  <c r="Z1815" i="5"/>
  <c r="AB1815" i="5" s="1"/>
  <c r="Y1178" i="5"/>
  <c r="AA1178" i="5" s="1"/>
  <c r="AE1178" i="5" s="1"/>
  <c r="Z1178" i="5"/>
  <c r="AB1178" i="5" s="1"/>
  <c r="Z269" i="5"/>
  <c r="Y269" i="5"/>
  <c r="AA269" i="5" s="1"/>
  <c r="Y597" i="5"/>
  <c r="AA597" i="5" s="1"/>
  <c r="Z597" i="5"/>
  <c r="Y868" i="5"/>
  <c r="AA868" i="5" s="1"/>
  <c r="AE868" i="5" s="1"/>
  <c r="Z868" i="5"/>
  <c r="AB868" i="5" s="1"/>
  <c r="Y1289" i="5"/>
  <c r="AA1289" i="5" s="1"/>
  <c r="AC1289" i="5" s="1"/>
  <c r="Z1289" i="5"/>
  <c r="AD1289" i="5" s="1"/>
  <c r="Z525" i="5"/>
  <c r="AD525" i="5" s="1"/>
  <c r="Y525" i="5"/>
  <c r="AA525" i="5" s="1"/>
  <c r="AC525" i="5" s="1"/>
  <c r="Y1837" i="5"/>
  <c r="AA1837" i="5" s="1"/>
  <c r="AC1837" i="5" s="1"/>
  <c r="Z1837" i="5"/>
  <c r="AD1837" i="5" s="1"/>
  <c r="Y1657" i="5"/>
  <c r="AA1657" i="5" s="1"/>
  <c r="Z1657" i="5"/>
  <c r="Z1064" i="5"/>
  <c r="AB1064" i="5" s="1"/>
  <c r="Y1064" i="5"/>
  <c r="AA1064" i="5" s="1"/>
  <c r="AE1064" i="5" s="1"/>
  <c r="Y738" i="5"/>
  <c r="AA738" i="5" s="1"/>
  <c r="Z738" i="5"/>
  <c r="Y1154" i="5"/>
  <c r="AA1154" i="5" s="1"/>
  <c r="Z1154" i="5"/>
  <c r="Y226" i="5"/>
  <c r="AA226" i="5" s="1"/>
  <c r="AC226" i="5" s="1"/>
  <c r="Z226" i="5"/>
  <c r="AD226" i="5" s="1"/>
  <c r="Y47" i="5"/>
  <c r="AA47" i="5" s="1"/>
  <c r="Z47" i="5"/>
  <c r="V14" i="5"/>
  <c r="X14" i="5" s="1"/>
  <c r="Y1729" i="5"/>
  <c r="AA1729" i="5" s="1"/>
  <c r="Z1729" i="5"/>
  <c r="Y1024" i="5"/>
  <c r="AA1024" i="5" s="1"/>
  <c r="AE1024" i="5" s="1"/>
  <c r="Z1024" i="5"/>
  <c r="AB1024" i="5" s="1"/>
  <c r="Y68" i="5"/>
  <c r="AA68" i="5" s="1"/>
  <c r="AC68" i="5" s="1"/>
  <c r="Z68" i="5"/>
  <c r="AD68" i="5" s="1"/>
  <c r="Y645" i="5"/>
  <c r="AA645" i="5" s="1"/>
  <c r="Z645" i="5"/>
  <c r="Y439" i="5"/>
  <c r="AA439" i="5" s="1"/>
  <c r="AC439" i="5" s="1"/>
  <c r="Z439" i="5"/>
  <c r="AD439" i="5" s="1"/>
  <c r="Z203" i="5"/>
  <c r="Y203" i="5"/>
  <c r="AA203" i="5" s="1"/>
  <c r="Z1705" i="5"/>
  <c r="Y1705" i="5"/>
  <c r="AA1705" i="5" s="1"/>
  <c r="Y930" i="5"/>
  <c r="AA930" i="5" s="1"/>
  <c r="Z930" i="5"/>
  <c r="Y1513" i="5"/>
  <c r="AA1513" i="5" s="1"/>
  <c r="AC1513" i="5" s="1"/>
  <c r="Z1513" i="5"/>
  <c r="AD1513" i="5" s="1"/>
  <c r="Y1222" i="5"/>
  <c r="AA1222" i="5" s="1"/>
  <c r="Z1222" i="5"/>
  <c r="Y573" i="5"/>
  <c r="AA573" i="5" s="1"/>
  <c r="Z573" i="5"/>
  <c r="Y1295" i="5"/>
  <c r="AA1295" i="5" s="1"/>
  <c r="AC1295" i="5" s="1"/>
  <c r="Z1295" i="5"/>
  <c r="AD1295" i="5" s="1"/>
  <c r="Y1552" i="5"/>
  <c r="AA1552" i="5" s="1"/>
  <c r="AC1552" i="5" s="1"/>
  <c r="Z1552" i="5"/>
  <c r="AD1552" i="5" s="1"/>
  <c r="Z1192" i="5"/>
  <c r="Y1192" i="5"/>
  <c r="AA1192" i="5" s="1"/>
  <c r="Y192" i="5"/>
  <c r="AA192" i="5" s="1"/>
  <c r="Z192" i="5"/>
  <c r="Y383" i="5"/>
  <c r="AA383" i="5" s="1"/>
  <c r="Z383" i="5"/>
  <c r="Y1147" i="5"/>
  <c r="AA1147" i="5" s="1"/>
  <c r="AC1147" i="5" s="1"/>
  <c r="Z1147" i="5"/>
  <c r="AD1147" i="5" s="1"/>
  <c r="Y331" i="5"/>
  <c r="AA331" i="5" s="1"/>
  <c r="AC331" i="5" s="1"/>
  <c r="Z331" i="5"/>
  <c r="AD331" i="5" s="1"/>
  <c r="Y708" i="5"/>
  <c r="AA708" i="5" s="1"/>
  <c r="Z708" i="5"/>
  <c r="Y1765" i="5"/>
  <c r="AA1765" i="5" s="1"/>
  <c r="AC1765" i="5" s="1"/>
  <c r="Z1765" i="5"/>
  <c r="AD1765" i="5" s="1"/>
  <c r="Z1340" i="5"/>
  <c r="AB1340" i="5" s="1"/>
  <c r="Y1340" i="5"/>
  <c r="AA1340" i="5" s="1"/>
  <c r="AE1340" i="5" s="1"/>
  <c r="Y392" i="5"/>
  <c r="AA392" i="5" s="1"/>
  <c r="Z392" i="5"/>
  <c r="Y1872" i="5"/>
  <c r="AA1872" i="5" s="1"/>
  <c r="AC1872" i="5" s="1"/>
  <c r="Z1872" i="5"/>
  <c r="AD1872" i="5" s="1"/>
  <c r="Z74" i="5"/>
  <c r="AD74" i="5" s="1"/>
  <c r="Y74" i="5"/>
  <c r="AA74" i="5" s="1"/>
  <c r="AC74" i="5" s="1"/>
  <c r="Y1072" i="5"/>
  <c r="AA1072" i="5" s="1"/>
  <c r="AC1072" i="5" s="1"/>
  <c r="Z1072" i="5"/>
  <c r="AD1072" i="5" s="1"/>
  <c r="Y1846" i="5"/>
  <c r="AA1846" i="5" s="1"/>
  <c r="Z1846" i="5"/>
  <c r="Y1681" i="5"/>
  <c r="AA1681" i="5" s="1"/>
  <c r="AC1681" i="5" s="1"/>
  <c r="Z1681" i="5"/>
  <c r="AD1681" i="5" s="1"/>
  <c r="Z257" i="5"/>
  <c r="AD257" i="5" s="1"/>
  <c r="Y257" i="5"/>
  <c r="AA257" i="5" s="1"/>
  <c r="AC257" i="5" s="1"/>
  <c r="Z236" i="5"/>
  <c r="AD236" i="5" s="1"/>
  <c r="Y236" i="5"/>
  <c r="AA236" i="5" s="1"/>
  <c r="AC236" i="5" s="1"/>
  <c r="Y646" i="5"/>
  <c r="AA646" i="5" s="1"/>
  <c r="Z646" i="5"/>
  <c r="Z273" i="5"/>
  <c r="Y273" i="5"/>
  <c r="AA273" i="5" s="1"/>
  <c r="Y289" i="5"/>
  <c r="AA289" i="5" s="1"/>
  <c r="AC289" i="5" s="1"/>
  <c r="Z289" i="5"/>
  <c r="AD289" i="5" s="1"/>
  <c r="Y62" i="5"/>
  <c r="AA62" i="5" s="1"/>
  <c r="AE62" i="5" s="1"/>
  <c r="Z62" i="5"/>
  <c r="AB62" i="5" s="1"/>
  <c r="Y1384" i="5"/>
  <c r="AA1384" i="5" s="1"/>
  <c r="AC1384" i="5" s="1"/>
  <c r="Z1384" i="5"/>
  <c r="AD1384" i="5" s="1"/>
  <c r="Y1642" i="5"/>
  <c r="AA1642" i="5" s="1"/>
  <c r="AE1642" i="5" s="1"/>
  <c r="Z1642" i="5"/>
  <c r="AB1642" i="5" s="1"/>
  <c r="Y472" i="5"/>
  <c r="AA472" i="5" s="1"/>
  <c r="AE472" i="5" s="1"/>
  <c r="Z472" i="5"/>
  <c r="AB472" i="5" s="1"/>
  <c r="Y989" i="5"/>
  <c r="AA989" i="5" s="1"/>
  <c r="Z989" i="5"/>
  <c r="Y1415" i="5"/>
  <c r="AA1415" i="5" s="1"/>
  <c r="Z1415" i="5"/>
  <c r="Y711" i="5"/>
  <c r="AA711" i="5" s="1"/>
  <c r="AE711" i="5" s="1"/>
  <c r="Z711" i="5"/>
  <c r="AB711" i="5" s="1"/>
  <c r="Y241" i="5"/>
  <c r="AA241" i="5" s="1"/>
  <c r="Z241" i="5"/>
  <c r="Y1429" i="5"/>
  <c r="AA1429" i="5" s="1"/>
  <c r="AC1429" i="5" s="1"/>
  <c r="Z1429" i="5"/>
  <c r="AD1429" i="5" s="1"/>
  <c r="Y747" i="5"/>
  <c r="AA747" i="5" s="1"/>
  <c r="AE747" i="5" s="1"/>
  <c r="Z747" i="5"/>
  <c r="AB747" i="5" s="1"/>
  <c r="Z1179" i="5"/>
  <c r="AD1179" i="5" s="1"/>
  <c r="Y1179" i="5"/>
  <c r="AA1179" i="5" s="1"/>
  <c r="AC1179" i="5" s="1"/>
  <c r="Y1812" i="5"/>
  <c r="AA1812" i="5" s="1"/>
  <c r="Z1812" i="5"/>
  <c r="Y1760" i="5"/>
  <c r="AA1760" i="5" s="1"/>
  <c r="AC1760" i="5" s="1"/>
  <c r="Z1760" i="5"/>
  <c r="AD1760" i="5" s="1"/>
  <c r="Y1719" i="5"/>
  <c r="AA1719" i="5" s="1"/>
  <c r="AC1719" i="5" s="1"/>
  <c r="Z1719" i="5"/>
  <c r="AD1719" i="5" s="1"/>
  <c r="Y277" i="5"/>
  <c r="AA277" i="5" s="1"/>
  <c r="AE277" i="5" s="1"/>
  <c r="Z277" i="5"/>
  <c r="AB277" i="5" s="1"/>
  <c r="Y1447" i="5"/>
  <c r="AA1447" i="5" s="1"/>
  <c r="AC1447" i="5" s="1"/>
  <c r="Z1447" i="5"/>
  <c r="AD1447" i="5" s="1"/>
  <c r="Z1204" i="5"/>
  <c r="AD1204" i="5" s="1"/>
  <c r="Y1204" i="5"/>
  <c r="AA1204" i="5" s="1"/>
  <c r="AC1204" i="5" s="1"/>
  <c r="Z320" i="5"/>
  <c r="AB320" i="5" s="1"/>
  <c r="Y320" i="5"/>
  <c r="AA320" i="5" s="1"/>
  <c r="AE320" i="5" s="1"/>
  <c r="Y334" i="5"/>
  <c r="AA334" i="5" s="1"/>
  <c r="AC334" i="5" s="1"/>
  <c r="Z334" i="5"/>
  <c r="AD334" i="5" s="1"/>
  <c r="Z1874" i="5"/>
  <c r="AD1874" i="5" s="1"/>
  <c r="Y1874" i="5"/>
  <c r="AA1874" i="5" s="1"/>
  <c r="AC1874" i="5" s="1"/>
  <c r="Y737" i="5"/>
  <c r="AA737" i="5" s="1"/>
  <c r="AC737" i="5" s="1"/>
  <c r="Z737" i="5"/>
  <c r="AD737" i="5" s="1"/>
  <c r="Y1489" i="5"/>
  <c r="AA1489" i="5" s="1"/>
  <c r="Z1489" i="5"/>
  <c r="Y733" i="5"/>
  <c r="AA733" i="5" s="1"/>
  <c r="AE733" i="5" s="1"/>
  <c r="Z733" i="5"/>
  <c r="AB733" i="5" s="1"/>
  <c r="Y232" i="5"/>
  <c r="AA232" i="5" s="1"/>
  <c r="AE232" i="5" s="1"/>
  <c r="Z232" i="5"/>
  <c r="AB232" i="5" s="1"/>
  <c r="Y1502" i="5"/>
  <c r="AA1502" i="5" s="1"/>
  <c r="Z1502" i="5"/>
  <c r="Y1871" i="5"/>
  <c r="AA1871" i="5" s="1"/>
  <c r="AE1871" i="5" s="1"/>
  <c r="Z1871" i="5"/>
  <c r="AB1871" i="5" s="1"/>
  <c r="Y1239" i="5"/>
  <c r="AA1239" i="5" s="1"/>
  <c r="AE1239" i="5" s="1"/>
  <c r="Z1239" i="5"/>
  <c r="AB1239" i="5" s="1"/>
  <c r="Z535" i="5"/>
  <c r="AB535" i="5" s="1"/>
  <c r="Y535" i="5"/>
  <c r="AA535" i="5" s="1"/>
  <c r="AE535" i="5" s="1"/>
  <c r="Y391" i="5"/>
  <c r="AA391" i="5" s="1"/>
  <c r="Z391" i="5"/>
  <c r="Y1484" i="5"/>
  <c r="AA1484" i="5" s="1"/>
  <c r="Z1484" i="5"/>
  <c r="Y959" i="5"/>
  <c r="AA959" i="5" s="1"/>
  <c r="AE959" i="5" s="1"/>
  <c r="Z959" i="5"/>
  <c r="AB959" i="5" s="1"/>
  <c r="Z1838" i="5"/>
  <c r="AB1838" i="5" s="1"/>
  <c r="Y1838" i="5"/>
  <c r="AA1838" i="5" s="1"/>
  <c r="AE1838" i="5" s="1"/>
  <c r="Y720" i="5"/>
  <c r="AA720" i="5" s="1"/>
  <c r="AC720" i="5" s="1"/>
  <c r="Z720" i="5"/>
  <c r="AD720" i="5" s="1"/>
  <c r="Y1188" i="5"/>
  <c r="AA1188" i="5" s="1"/>
  <c r="Z1188" i="5"/>
  <c r="Y922" i="5"/>
  <c r="AA922" i="5" s="1"/>
  <c r="AC922" i="5" s="1"/>
  <c r="Z922" i="5"/>
  <c r="AD922" i="5" s="1"/>
  <c r="Y43" i="5"/>
  <c r="AA43" i="5" s="1"/>
  <c r="AC43" i="5" s="1"/>
  <c r="Z43" i="5"/>
  <c r="AD43" i="5" s="1"/>
  <c r="Y61" i="5"/>
  <c r="AA61" i="5" s="1"/>
  <c r="Z61" i="5"/>
  <c r="Y1820" i="5"/>
  <c r="AA1820" i="5" s="1"/>
  <c r="AE1820" i="5" s="1"/>
  <c r="Z1820" i="5"/>
  <c r="AB1820" i="5" s="1"/>
  <c r="Z215" i="5"/>
  <c r="AB215" i="5" s="1"/>
  <c r="Y215" i="5"/>
  <c r="AA215" i="5" s="1"/>
  <c r="AE215" i="5" s="1"/>
  <c r="Y662" i="5"/>
  <c r="AA662" i="5" s="1"/>
  <c r="AC662" i="5" s="1"/>
  <c r="Z662" i="5"/>
  <c r="AD662" i="5" s="1"/>
  <c r="Y1847" i="5"/>
  <c r="AA1847" i="5" s="1"/>
  <c r="AC1847" i="5" s="1"/>
  <c r="Z1847" i="5"/>
  <c r="AD1847" i="5" s="1"/>
  <c r="Z599" i="5"/>
  <c r="AD599" i="5" s="1"/>
  <c r="Y599" i="5"/>
  <c r="AA599" i="5" s="1"/>
  <c r="AC599" i="5" s="1"/>
  <c r="Y1739" i="5"/>
  <c r="AA1739" i="5" s="1"/>
  <c r="AC1739" i="5" s="1"/>
  <c r="Z1739" i="5"/>
  <c r="AD1739" i="5" s="1"/>
  <c r="Y1512" i="5"/>
  <c r="AA1512" i="5" s="1"/>
  <c r="Z1512" i="5"/>
  <c r="Y1869" i="5"/>
  <c r="AA1869" i="5" s="1"/>
  <c r="Z1869" i="5"/>
  <c r="Y632" i="5"/>
  <c r="AA632" i="5" s="1"/>
  <c r="Z632" i="5"/>
  <c r="Y1424" i="5"/>
  <c r="AA1424" i="5" s="1"/>
  <c r="AC1424" i="5" s="1"/>
  <c r="Z1424" i="5"/>
  <c r="AD1424" i="5" s="1"/>
  <c r="Y386" i="5"/>
  <c r="AA386" i="5" s="1"/>
  <c r="Z386" i="5"/>
  <c r="Z1377" i="5"/>
  <c r="Y1377" i="5"/>
  <c r="AA1377" i="5" s="1"/>
  <c r="Z653" i="5"/>
  <c r="AD653" i="5" s="1"/>
  <c r="Y653" i="5"/>
  <c r="AA653" i="5" s="1"/>
  <c r="AC653" i="5" s="1"/>
  <c r="Y321" i="5"/>
  <c r="AA321" i="5" s="1"/>
  <c r="AC321" i="5" s="1"/>
  <c r="Z321" i="5"/>
  <c r="AD321" i="5" s="1"/>
  <c r="Y933" i="5"/>
  <c r="AA933" i="5" s="1"/>
  <c r="Z933" i="5"/>
  <c r="Z417" i="5"/>
  <c r="Y417" i="5"/>
  <c r="AA417" i="5" s="1"/>
  <c r="Y1841" i="5"/>
  <c r="AA1841" i="5" s="1"/>
  <c r="Z1841" i="5"/>
  <c r="Y982" i="5"/>
  <c r="AA982" i="5" s="1"/>
  <c r="Z982" i="5"/>
  <c r="Y31" i="5"/>
  <c r="AA31" i="5" s="1"/>
  <c r="Z31" i="5"/>
  <c r="Z294" i="5"/>
  <c r="AB294" i="5" s="1"/>
  <c r="Y294" i="5"/>
  <c r="AA294" i="5" s="1"/>
  <c r="AE294" i="5" s="1"/>
  <c r="Y39" i="5"/>
  <c r="AA39" i="5" s="1"/>
  <c r="AC39" i="5" s="1"/>
  <c r="Z39" i="5"/>
  <c r="AD39" i="5" s="1"/>
  <c r="Y1558" i="5"/>
  <c r="AA1558" i="5" s="1"/>
  <c r="AE1558" i="5" s="1"/>
  <c r="Z1558" i="5"/>
  <c r="AB1558" i="5" s="1"/>
  <c r="Y1570" i="5"/>
  <c r="AA1570" i="5" s="1"/>
  <c r="AE1570" i="5" s="1"/>
  <c r="Z1570" i="5"/>
  <c r="AB1570" i="5" s="1"/>
  <c r="Z1318" i="5"/>
  <c r="AD1318" i="5" s="1"/>
  <c r="Y1318" i="5"/>
  <c r="AA1318" i="5" s="1"/>
  <c r="AC1318" i="5" s="1"/>
  <c r="Y752" i="5"/>
  <c r="AA752" i="5" s="1"/>
  <c r="Z752" i="5"/>
  <c r="Y1498" i="5"/>
  <c r="AA1498" i="5" s="1"/>
  <c r="Z1498" i="5"/>
  <c r="Y971" i="5"/>
  <c r="AA971" i="5" s="1"/>
  <c r="AC971" i="5" s="1"/>
  <c r="Z971" i="5"/>
  <c r="AD971" i="5" s="1"/>
  <c r="Y437" i="5"/>
  <c r="AA437" i="5" s="1"/>
  <c r="AC437" i="5" s="1"/>
  <c r="Z437" i="5"/>
  <c r="AD437" i="5" s="1"/>
  <c r="Y1677" i="5"/>
  <c r="AA1677" i="5" s="1"/>
  <c r="AE1677" i="5" s="1"/>
  <c r="Z1677" i="5"/>
  <c r="AB1677" i="5" s="1"/>
  <c r="Y490" i="5"/>
  <c r="AA490" i="5" s="1"/>
  <c r="Z490" i="5"/>
  <c r="Z827" i="5"/>
  <c r="Y827" i="5"/>
  <c r="AA827" i="5" s="1"/>
  <c r="Y169" i="5"/>
  <c r="AA169" i="5" s="1"/>
  <c r="AC169" i="5" s="1"/>
  <c r="Z169" i="5"/>
  <c r="AD169" i="5" s="1"/>
  <c r="Z533" i="5"/>
  <c r="Y533" i="5"/>
  <c r="AA533" i="5" s="1"/>
  <c r="Z582" i="5"/>
  <c r="Y582" i="5"/>
  <c r="AA582" i="5" s="1"/>
  <c r="Y763" i="5"/>
  <c r="AA763" i="5" s="1"/>
  <c r="AC763" i="5" s="1"/>
  <c r="Z763" i="5"/>
  <c r="AD763" i="5" s="1"/>
  <c r="Y806" i="5"/>
  <c r="AA806" i="5" s="1"/>
  <c r="Z806" i="5"/>
  <c r="Y1200" i="5"/>
  <c r="AA1200" i="5" s="1"/>
  <c r="AC1200" i="5" s="1"/>
  <c r="Z1200" i="5"/>
  <c r="AD1200" i="5" s="1"/>
  <c r="Z1082" i="5"/>
  <c r="AD1082" i="5" s="1"/>
  <c r="Y1082" i="5"/>
  <c r="AA1082" i="5" s="1"/>
  <c r="AC1082" i="5" s="1"/>
  <c r="Y1808" i="5"/>
  <c r="AA1808" i="5" s="1"/>
  <c r="AC1808" i="5" s="1"/>
  <c r="Z1808" i="5"/>
  <c r="AD1808" i="5" s="1"/>
  <c r="Y103" i="5"/>
  <c r="AA103" i="5" s="1"/>
  <c r="Z103" i="5"/>
  <c r="Y1363" i="5"/>
  <c r="AA1363" i="5" s="1"/>
  <c r="AE1363" i="5" s="1"/>
  <c r="Z1363" i="5"/>
  <c r="AB1363" i="5" s="1"/>
  <c r="Z997" i="5"/>
  <c r="AD997" i="5" s="1"/>
  <c r="Y997" i="5"/>
  <c r="AA997" i="5" s="1"/>
  <c r="AC997" i="5" s="1"/>
  <c r="Z1718" i="5"/>
  <c r="AB1718" i="5" s="1"/>
  <c r="Y1718" i="5"/>
  <c r="AA1718" i="5" s="1"/>
  <c r="AE1718" i="5" s="1"/>
  <c r="Z675" i="5"/>
  <c r="Y675" i="5"/>
  <c r="AA675" i="5" s="1"/>
  <c r="Y1448" i="5"/>
  <c r="AA1448" i="5" s="1"/>
  <c r="AC1448" i="5" s="1"/>
  <c r="Z1448" i="5"/>
  <c r="AD1448" i="5" s="1"/>
  <c r="Z512" i="5"/>
  <c r="AD512" i="5" s="1"/>
  <c r="Y512" i="5"/>
  <c r="AA512" i="5" s="1"/>
  <c r="AC512" i="5" s="1"/>
  <c r="Y1195" i="5"/>
  <c r="AA1195" i="5" s="1"/>
  <c r="Z1195" i="5"/>
  <c r="Y726" i="5"/>
  <c r="AA726" i="5" s="1"/>
  <c r="AC726" i="5" s="1"/>
  <c r="Z726" i="5"/>
  <c r="AD726" i="5" s="1"/>
  <c r="Z40" i="5"/>
  <c r="Y40" i="5"/>
  <c r="AA40" i="5" s="1"/>
  <c r="Z1610" i="5"/>
  <c r="Y1610" i="5"/>
  <c r="AA1610" i="5" s="1"/>
  <c r="Y1593" i="5"/>
  <c r="AA1593" i="5" s="1"/>
  <c r="Z1593" i="5"/>
  <c r="Y883" i="5"/>
  <c r="AA883" i="5" s="1"/>
  <c r="AC883" i="5" s="1"/>
  <c r="Z883" i="5"/>
  <c r="AD883" i="5" s="1"/>
  <c r="Z560" i="5"/>
  <c r="AB560" i="5" s="1"/>
  <c r="Y560" i="5"/>
  <c r="AA560" i="5" s="1"/>
  <c r="AE560" i="5" s="1"/>
  <c r="Y1454" i="5"/>
  <c r="AA1454" i="5" s="1"/>
  <c r="AC1454" i="5" s="1"/>
  <c r="Z1454" i="5"/>
  <c r="AD1454" i="5" s="1"/>
  <c r="Y1806" i="5"/>
  <c r="AA1806" i="5" s="1"/>
  <c r="AE1806" i="5" s="1"/>
  <c r="Z1806" i="5"/>
  <c r="AB1806" i="5" s="1"/>
  <c r="Y840" i="5"/>
  <c r="AA840" i="5" s="1"/>
  <c r="Z840" i="5"/>
  <c r="Y301" i="5"/>
  <c r="AA301" i="5" s="1"/>
  <c r="Z301" i="5"/>
  <c r="Y1170" i="5"/>
  <c r="AA1170" i="5" s="1"/>
  <c r="Z1170" i="5"/>
  <c r="Z998" i="5"/>
  <c r="AD998" i="5" s="1"/>
  <c r="Y998" i="5"/>
  <c r="AA998" i="5" s="1"/>
  <c r="AC998" i="5" s="1"/>
  <c r="Z1855" i="5"/>
  <c r="AD1855" i="5" s="1"/>
  <c r="Y1855" i="5"/>
  <c r="AA1855" i="5" s="1"/>
  <c r="AC1855" i="5" s="1"/>
  <c r="Z424" i="5"/>
  <c r="Y424" i="5"/>
  <c r="AA424" i="5" s="1"/>
  <c r="Y611" i="5"/>
  <c r="AA611" i="5" s="1"/>
  <c r="Z611" i="5"/>
  <c r="Y380" i="5"/>
  <c r="AA380" i="5" s="1"/>
  <c r="AC380" i="5" s="1"/>
  <c r="Z380" i="5"/>
  <c r="AD380" i="5" s="1"/>
  <c r="Z566" i="5"/>
  <c r="Y566" i="5"/>
  <c r="AA566" i="5" s="1"/>
  <c r="Y1744" i="5"/>
  <c r="AA1744" i="5" s="1"/>
  <c r="AC1744" i="5" s="1"/>
  <c r="Z1744" i="5"/>
  <c r="AD1744" i="5" s="1"/>
  <c r="Y1805" i="5"/>
  <c r="AA1805" i="5" s="1"/>
  <c r="Z1805" i="5"/>
  <c r="Z1714" i="5"/>
  <c r="Y1714" i="5"/>
  <c r="AA1714" i="5" s="1"/>
  <c r="Y1260" i="5"/>
  <c r="AA1260" i="5" s="1"/>
  <c r="Z1260" i="5"/>
  <c r="Z161" i="5"/>
  <c r="AD161" i="5" s="1"/>
  <c r="Y161" i="5"/>
  <c r="AA161" i="5" s="1"/>
  <c r="AC161" i="5" s="1"/>
  <c r="Y1561" i="5"/>
  <c r="AA1561" i="5" s="1"/>
  <c r="Z1561" i="5"/>
  <c r="Y951" i="5"/>
  <c r="AA951" i="5" s="1"/>
  <c r="AC951" i="5" s="1"/>
  <c r="Z951" i="5"/>
  <c r="AD951" i="5" s="1"/>
  <c r="Y876" i="5"/>
  <c r="AA876" i="5" s="1"/>
  <c r="Z876" i="5"/>
  <c r="Y397" i="5"/>
  <c r="AA397" i="5" s="1"/>
  <c r="Z397" i="5"/>
  <c r="Y768" i="5"/>
  <c r="AA768" i="5" s="1"/>
  <c r="Z768" i="5"/>
  <c r="Y1668" i="5"/>
  <c r="AA1668" i="5" s="1"/>
  <c r="AC1668" i="5" s="1"/>
  <c r="Z1668" i="5"/>
  <c r="AD1668" i="5" s="1"/>
  <c r="Y965" i="5"/>
  <c r="AA965" i="5" s="1"/>
  <c r="AE965" i="5" s="1"/>
  <c r="Z965" i="5"/>
  <c r="AB965" i="5" s="1"/>
  <c r="Y1159" i="5"/>
  <c r="AA1159" i="5" s="1"/>
  <c r="AC1159" i="5" s="1"/>
  <c r="Z1159" i="5"/>
  <c r="AD1159" i="5" s="1"/>
  <c r="Y1110" i="5"/>
  <c r="AA1110" i="5" s="1"/>
  <c r="AE1110" i="5" s="1"/>
  <c r="Z1110" i="5"/>
  <c r="AB1110" i="5" s="1"/>
  <c r="Y1028" i="5"/>
  <c r="AA1028" i="5" s="1"/>
  <c r="AC1028" i="5" s="1"/>
  <c r="Z1028" i="5"/>
  <c r="AD1028" i="5" s="1"/>
  <c r="Y954" i="5"/>
  <c r="AA954" i="5" s="1"/>
  <c r="Z954" i="5"/>
  <c r="Y1250" i="5"/>
  <c r="AA1250" i="5" s="1"/>
  <c r="Z1250" i="5"/>
  <c r="Y1136" i="5"/>
  <c r="AA1136" i="5" s="1"/>
  <c r="Z1136" i="5"/>
  <c r="Y1844" i="5"/>
  <c r="AA1844" i="5" s="1"/>
  <c r="AC1844" i="5" s="1"/>
  <c r="Z1844" i="5"/>
  <c r="AD1844" i="5" s="1"/>
  <c r="Z1862" i="5"/>
  <c r="AB1862" i="5" s="1"/>
  <c r="Y1862" i="5"/>
  <c r="AA1862" i="5" s="1"/>
  <c r="AE1862" i="5" s="1"/>
  <c r="Z695" i="5"/>
  <c r="Y695" i="5"/>
  <c r="AA695" i="5" s="1"/>
  <c r="Y1324" i="5"/>
  <c r="AA1324" i="5" s="1"/>
  <c r="AC1324" i="5" s="1"/>
  <c r="Z1324" i="5"/>
  <c r="AD1324" i="5" s="1"/>
  <c r="Y35" i="5"/>
  <c r="AA35" i="5" s="1"/>
  <c r="AC35" i="5" s="1"/>
  <c r="Z35" i="5"/>
  <c r="AD35" i="5" s="1"/>
  <c r="Y561" i="5"/>
  <c r="AA561" i="5" s="1"/>
  <c r="Z561" i="5"/>
  <c r="Y60" i="5"/>
  <c r="AA60" i="5" s="1"/>
  <c r="AC60" i="5" s="1"/>
  <c r="Z60" i="5"/>
  <c r="AD60" i="5" s="1"/>
  <c r="Z1214" i="5"/>
  <c r="Y1214" i="5"/>
  <c r="AA1214" i="5" s="1"/>
  <c r="Z882" i="5"/>
  <c r="AD882" i="5" s="1"/>
  <c r="Y882" i="5"/>
  <c r="AA882" i="5" s="1"/>
  <c r="AC882" i="5" s="1"/>
  <c r="Z765" i="5"/>
  <c r="Y765" i="5"/>
  <c r="AA765" i="5" s="1"/>
  <c r="Y1613" i="5"/>
  <c r="AA1613" i="5" s="1"/>
  <c r="AC1613" i="5" s="1"/>
  <c r="Z1613" i="5"/>
  <c r="AD1613" i="5" s="1"/>
  <c r="V8" i="5"/>
  <c r="X8" i="5" s="1"/>
  <c r="Y1335" i="5"/>
  <c r="AA1335" i="5" s="1"/>
  <c r="AC1335" i="5" s="1"/>
  <c r="Z1335" i="5"/>
  <c r="AD1335" i="5" s="1"/>
  <c r="Y1743" i="5"/>
  <c r="AA1743" i="5" s="1"/>
  <c r="Z1743" i="5"/>
  <c r="Y1716" i="5"/>
  <c r="AA1716" i="5" s="1"/>
  <c r="AC1716" i="5" s="1"/>
  <c r="Z1716" i="5"/>
  <c r="AD1716" i="5" s="1"/>
  <c r="Z984" i="5"/>
  <c r="AD984" i="5" s="1"/>
  <c r="Y984" i="5"/>
  <c r="AA984" i="5" s="1"/>
  <c r="AC984" i="5" s="1"/>
  <c r="Y404" i="5"/>
  <c r="AA404" i="5" s="1"/>
  <c r="Z404" i="5"/>
  <c r="Y1702" i="5"/>
  <c r="AA1702" i="5" s="1"/>
  <c r="AC1702" i="5" s="1"/>
  <c r="Z1702" i="5"/>
  <c r="AD1702" i="5" s="1"/>
  <c r="Y1426" i="5"/>
  <c r="AA1426" i="5" s="1"/>
  <c r="Z1426" i="5"/>
  <c r="Y1130" i="5"/>
  <c r="AA1130" i="5" s="1"/>
  <c r="AC1130" i="5" s="1"/>
  <c r="Z1130" i="5"/>
  <c r="AD1130" i="5" s="1"/>
  <c r="Y1413" i="5"/>
  <c r="AA1413" i="5" s="1"/>
  <c r="AC1413" i="5" s="1"/>
  <c r="Z1413" i="5"/>
  <c r="AD1413" i="5" s="1"/>
  <c r="Y1166" i="5"/>
  <c r="AA1166" i="5" s="1"/>
  <c r="Z1166" i="5"/>
  <c r="Y270" i="5"/>
  <c r="AA270" i="5" s="1"/>
  <c r="Z270" i="5"/>
  <c r="Y1466" i="5"/>
  <c r="AA1466" i="5" s="1"/>
  <c r="Z1466" i="5"/>
  <c r="Y1656" i="5"/>
  <c r="AA1656" i="5" s="1"/>
  <c r="Z1656" i="5"/>
  <c r="Y808" i="5"/>
  <c r="AA808" i="5" s="1"/>
  <c r="AC808" i="5" s="1"/>
  <c r="Z808" i="5"/>
  <c r="AD808" i="5" s="1"/>
  <c r="Z496" i="5"/>
  <c r="AD496" i="5" s="1"/>
  <c r="Y496" i="5"/>
  <c r="AA496" i="5" s="1"/>
  <c r="AC496" i="5" s="1"/>
  <c r="Y609" i="5"/>
  <c r="AA609" i="5" s="1"/>
  <c r="Z609" i="5"/>
  <c r="Y265" i="5"/>
  <c r="AA265" i="5" s="1"/>
  <c r="AE265" i="5" s="1"/>
  <c r="Z265" i="5"/>
  <c r="AB265" i="5" s="1"/>
  <c r="Y565" i="5"/>
  <c r="AA565" i="5" s="1"/>
  <c r="AC565" i="5" s="1"/>
  <c r="Z565" i="5"/>
  <c r="AD565" i="5" s="1"/>
  <c r="Y1525" i="5"/>
  <c r="AA1525" i="5" s="1"/>
  <c r="Z1525" i="5"/>
  <c r="Y1236" i="5"/>
  <c r="AA1236" i="5" s="1"/>
  <c r="AC1236" i="5" s="1"/>
  <c r="Z1236" i="5"/>
  <c r="AD1236" i="5" s="1"/>
  <c r="Y1238" i="5"/>
  <c r="AA1238" i="5" s="1"/>
  <c r="AE1238" i="5" s="1"/>
  <c r="Z1238" i="5"/>
  <c r="AB1238" i="5" s="1"/>
  <c r="Y1237" i="5"/>
  <c r="AA1237" i="5" s="1"/>
  <c r="AC1237" i="5" s="1"/>
  <c r="Z1237" i="5"/>
  <c r="AD1237" i="5" s="1"/>
  <c r="Y1834" i="5"/>
  <c r="AA1834" i="5" s="1"/>
  <c r="AC1834" i="5" s="1"/>
  <c r="Z1834" i="5"/>
  <c r="AD1834" i="5" s="1"/>
  <c r="Y214" i="5"/>
  <c r="AA214" i="5" s="1"/>
  <c r="Z214" i="5"/>
  <c r="Y1843" i="5"/>
  <c r="AA1843" i="5" s="1"/>
  <c r="AE1843" i="5" s="1"/>
  <c r="Z1843" i="5"/>
  <c r="AB1843" i="5" s="1"/>
  <c r="Y1776" i="5"/>
  <c r="AA1776" i="5" s="1"/>
  <c r="AC1776" i="5" s="1"/>
  <c r="Z1776" i="5"/>
  <c r="AD1776" i="5" s="1"/>
  <c r="Y1839" i="5"/>
  <c r="AA1839" i="5" s="1"/>
  <c r="AE1839" i="5" s="1"/>
  <c r="Z1839" i="5"/>
  <c r="AB1839" i="5" s="1"/>
  <c r="Y929" i="5"/>
  <c r="AA929" i="5" s="1"/>
  <c r="Z929" i="5"/>
  <c r="Y96" i="5"/>
  <c r="AA96" i="5" s="1"/>
  <c r="AC96" i="5" s="1"/>
  <c r="Z96" i="5"/>
  <c r="AD96" i="5" s="1"/>
  <c r="Y344" i="5"/>
  <c r="AA344" i="5" s="1"/>
  <c r="AC344" i="5" s="1"/>
  <c r="Z344" i="5"/>
  <c r="AD344" i="5" s="1"/>
  <c r="Z1234" i="5"/>
  <c r="Y1234" i="5"/>
  <c r="AA1234" i="5" s="1"/>
  <c r="Y877" i="5"/>
  <c r="AA877" i="5" s="1"/>
  <c r="AC877" i="5" s="1"/>
  <c r="Z877" i="5"/>
  <c r="AD877" i="5" s="1"/>
  <c r="Y874" i="5"/>
  <c r="AA874" i="5" s="1"/>
  <c r="AE874" i="5" s="1"/>
  <c r="Z874" i="5"/>
  <c r="AB874" i="5" s="1"/>
  <c r="Y356" i="5"/>
  <c r="AA356" i="5" s="1"/>
  <c r="AC356" i="5" s="1"/>
  <c r="Z356" i="5"/>
  <c r="AD356" i="5" s="1"/>
  <c r="Y690" i="5"/>
  <c r="AA690" i="5" s="1"/>
  <c r="Z690" i="5"/>
  <c r="Y633" i="5"/>
  <c r="AA633" i="5" s="1"/>
  <c r="AE633" i="5" s="1"/>
  <c r="Z633" i="5"/>
  <c r="AB633" i="5" s="1"/>
  <c r="Y1137" i="5"/>
  <c r="AA1137" i="5" s="1"/>
  <c r="Z1137" i="5"/>
  <c r="Y38" i="5"/>
  <c r="AA38" i="5" s="1"/>
  <c r="AC38" i="5" s="1"/>
  <c r="Z38" i="5"/>
  <c r="AD38" i="5" s="1"/>
  <c r="Z1573" i="5"/>
  <c r="AB1573" i="5" s="1"/>
  <c r="Y1573" i="5"/>
  <c r="AA1573" i="5" s="1"/>
  <c r="AE1573" i="5" s="1"/>
  <c r="Z1577" i="5"/>
  <c r="AD1577" i="5" s="1"/>
  <c r="Y1577" i="5"/>
  <c r="AA1577" i="5" s="1"/>
  <c r="AC1577" i="5" s="1"/>
  <c r="Y1087" i="5"/>
  <c r="AA1087" i="5" s="1"/>
  <c r="Z1087" i="5"/>
  <c r="Z396" i="5"/>
  <c r="AD396" i="5" s="1"/>
  <c r="Y396" i="5"/>
  <c r="AA396" i="5" s="1"/>
  <c r="AC396" i="5" s="1"/>
  <c r="Y1084" i="5"/>
  <c r="AA1084" i="5" s="1"/>
  <c r="Z1084" i="5"/>
  <c r="Z1022" i="5"/>
  <c r="AB1022" i="5" s="1"/>
  <c r="Y1022" i="5"/>
  <c r="AA1022" i="5" s="1"/>
  <c r="AE1022" i="5" s="1"/>
  <c r="Y1434" i="5"/>
  <c r="AA1434" i="5" s="1"/>
  <c r="Z1434" i="5"/>
  <c r="Y1285" i="5"/>
  <c r="AA1285" i="5" s="1"/>
  <c r="Z1285" i="5"/>
  <c r="Z102" i="5"/>
  <c r="AD102" i="5" s="1"/>
  <c r="Y102" i="5"/>
  <c r="AA102" i="5" s="1"/>
  <c r="AC102" i="5" s="1"/>
  <c r="Y966" i="5"/>
  <c r="AA966" i="5" s="1"/>
  <c r="AC966" i="5" s="1"/>
  <c r="Z966" i="5"/>
  <c r="AD966" i="5" s="1"/>
  <c r="Y1870" i="5"/>
  <c r="AA1870" i="5" s="1"/>
  <c r="AE1870" i="5" s="1"/>
  <c r="Z1870" i="5"/>
  <c r="AB1870" i="5" s="1"/>
  <c r="Z1011" i="5"/>
  <c r="Y1011" i="5"/>
  <c r="AA1011" i="5" s="1"/>
  <c r="Y478" i="5"/>
  <c r="AA478" i="5" s="1"/>
  <c r="AC478" i="5" s="1"/>
  <c r="Z478" i="5"/>
  <c r="AD478" i="5" s="1"/>
  <c r="Y451" i="5"/>
  <c r="AA451" i="5" s="1"/>
  <c r="AC451" i="5" s="1"/>
  <c r="Z451" i="5"/>
  <c r="AD451" i="5" s="1"/>
  <c r="Y935" i="5"/>
  <c r="AA935" i="5" s="1"/>
  <c r="AC935" i="5" s="1"/>
  <c r="Z935" i="5"/>
  <c r="AD935" i="5" s="1"/>
  <c r="Y1406" i="5"/>
  <c r="AA1406" i="5" s="1"/>
  <c r="AE1406" i="5" s="1"/>
  <c r="Z1406" i="5"/>
  <c r="AB1406" i="5" s="1"/>
  <c r="Y422" i="5"/>
  <c r="AA422" i="5" s="1"/>
  <c r="Z422" i="5"/>
  <c r="Y672" i="5"/>
  <c r="AA672" i="5" s="1"/>
  <c r="AC672" i="5" s="1"/>
  <c r="Z672" i="5"/>
  <c r="AD672" i="5" s="1"/>
  <c r="Y668" i="5"/>
  <c r="AA668" i="5" s="1"/>
  <c r="Z668" i="5"/>
  <c r="Y224" i="5"/>
  <c r="AA224" i="5" s="1"/>
  <c r="AC224" i="5" s="1"/>
  <c r="Z224" i="5"/>
  <c r="AD224" i="5" s="1"/>
  <c r="Z479" i="5"/>
  <c r="Y479" i="5"/>
  <c r="AA479" i="5" s="1"/>
  <c r="Z1814" i="5"/>
  <c r="Y1814" i="5"/>
  <c r="AA1814" i="5" s="1"/>
  <c r="Y1715" i="5"/>
  <c r="AA1715" i="5" s="1"/>
  <c r="AC1715" i="5" s="1"/>
  <c r="Z1715" i="5"/>
  <c r="AD1715" i="5" s="1"/>
  <c r="Z1279" i="5"/>
  <c r="AB1279" i="5" s="1"/>
  <c r="Y1279" i="5"/>
  <c r="AA1279" i="5" s="1"/>
  <c r="AE1279" i="5" s="1"/>
  <c r="Y1500" i="5"/>
  <c r="AA1500" i="5" s="1"/>
  <c r="Z1500" i="5"/>
  <c r="Z779" i="5"/>
  <c r="AD779" i="5" s="1"/>
  <c r="Y779" i="5"/>
  <c r="AA779" i="5" s="1"/>
  <c r="AC779" i="5" s="1"/>
  <c r="Z1005" i="5"/>
  <c r="AB1005" i="5" s="1"/>
  <c r="Y1005" i="5"/>
  <c r="AA1005" i="5" s="1"/>
  <c r="AE1005" i="5" s="1"/>
  <c r="Y1323" i="5"/>
  <c r="AA1323" i="5" s="1"/>
  <c r="Z1323" i="5"/>
  <c r="Y1520" i="5"/>
  <c r="AA1520" i="5" s="1"/>
  <c r="Z1520" i="5"/>
  <c r="Z1095" i="5"/>
  <c r="AD1095" i="5" s="1"/>
  <c r="Y1095" i="5"/>
  <c r="AA1095" i="5" s="1"/>
  <c r="AC1095" i="5" s="1"/>
  <c r="Y1437" i="5"/>
  <c r="AA1437" i="5" s="1"/>
  <c r="Z1437" i="5"/>
  <c r="Y1619" i="5"/>
  <c r="AA1619" i="5" s="1"/>
  <c r="AC1619" i="5" s="1"/>
  <c r="Z1619" i="5"/>
  <c r="AD1619" i="5" s="1"/>
  <c r="Y945" i="5"/>
  <c r="AA945" i="5" s="1"/>
  <c r="Z945" i="5"/>
  <c r="Z1550" i="5"/>
  <c r="AD1550" i="5" s="1"/>
  <c r="Y1550" i="5"/>
  <c r="AA1550" i="5" s="1"/>
  <c r="AC1550" i="5" s="1"/>
  <c r="Y436" i="5"/>
  <c r="AA436" i="5" s="1"/>
  <c r="Z436" i="5"/>
  <c r="Y231" i="5"/>
  <c r="AA231" i="5" s="1"/>
  <c r="AC231" i="5" s="1"/>
  <c r="Z231" i="5"/>
  <c r="AD231" i="5" s="1"/>
  <c r="Z620" i="5"/>
  <c r="Y620" i="5"/>
  <c r="AA620" i="5" s="1"/>
  <c r="Y1592" i="5"/>
  <c r="AA1592" i="5" s="1"/>
  <c r="AE1592" i="5" s="1"/>
  <c r="Z1592" i="5"/>
  <c r="AB1592" i="5" s="1"/>
  <c r="Y1607" i="5"/>
  <c r="AA1607" i="5" s="1"/>
  <c r="AC1607" i="5" s="1"/>
  <c r="Z1607" i="5"/>
  <c r="AD1607" i="5" s="1"/>
  <c r="Y947" i="5"/>
  <c r="AA947" i="5" s="1"/>
  <c r="Z947" i="5"/>
  <c r="Z230" i="5"/>
  <c r="Y230" i="5"/>
  <c r="AA230" i="5" s="1"/>
  <c r="Y1030" i="5"/>
  <c r="AA1030" i="5" s="1"/>
  <c r="AC1030" i="5" s="1"/>
  <c r="Z1030" i="5"/>
  <c r="AD1030" i="5" s="1"/>
  <c r="Y1853" i="5"/>
  <c r="AA1853" i="5" s="1"/>
  <c r="AE1853" i="5" s="1"/>
  <c r="Z1853" i="5"/>
  <c r="AB1853" i="5" s="1"/>
  <c r="Y442" i="5"/>
  <c r="AA442" i="5" s="1"/>
  <c r="AC442" i="5" s="1"/>
  <c r="Z442" i="5"/>
  <c r="AD442" i="5" s="1"/>
  <c r="Y934" i="5"/>
  <c r="AA934" i="5" s="1"/>
  <c r="AC934" i="5" s="1"/>
  <c r="Z934" i="5"/>
  <c r="AD934" i="5" s="1"/>
  <c r="Y87" i="5"/>
  <c r="AA87" i="5" s="1"/>
  <c r="AC87" i="5" s="1"/>
  <c r="Z87" i="5"/>
  <c r="AD87" i="5" s="1"/>
  <c r="Y873" i="5"/>
  <c r="AA873" i="5" s="1"/>
  <c r="AC873" i="5" s="1"/>
  <c r="Z873" i="5"/>
  <c r="AD873" i="5" s="1"/>
  <c r="Y884" i="5"/>
  <c r="AA884" i="5" s="1"/>
  <c r="Z884" i="5"/>
  <c r="Y1584" i="5"/>
  <c r="AA1584" i="5" s="1"/>
  <c r="AE1584" i="5" s="1"/>
  <c r="Z1584" i="5"/>
  <c r="AB1584" i="5" s="1"/>
  <c r="Z893" i="5"/>
  <c r="Y893" i="5"/>
  <c r="AA893" i="5" s="1"/>
  <c r="Z869" i="5"/>
  <c r="AB869" i="5" s="1"/>
  <c r="Y869" i="5"/>
  <c r="AA869" i="5" s="1"/>
  <c r="AE869" i="5" s="1"/>
  <c r="Y1857" i="5"/>
  <c r="AA1857" i="5" s="1"/>
  <c r="Z1857" i="5"/>
  <c r="Z551" i="5"/>
  <c r="Y551" i="5"/>
  <c r="AA551" i="5" s="1"/>
  <c r="Y1773" i="5"/>
  <c r="AA1773" i="5" s="1"/>
  <c r="Z1773" i="5"/>
  <c r="Y715" i="5"/>
  <c r="AA715" i="5" s="1"/>
  <c r="Z715" i="5"/>
  <c r="Y1392" i="5"/>
  <c r="AA1392" i="5" s="1"/>
  <c r="AE1392" i="5" s="1"/>
  <c r="Z1392" i="5"/>
  <c r="AB1392" i="5" s="1"/>
  <c r="Z1341" i="5"/>
  <c r="AD1341" i="5" s="1"/>
  <c r="Y1341" i="5"/>
  <c r="AA1341" i="5" s="1"/>
  <c r="AC1341" i="5" s="1"/>
  <c r="Y1560" i="5"/>
  <c r="AA1560" i="5" s="1"/>
  <c r="AC1560" i="5" s="1"/>
  <c r="Z1560" i="5"/>
  <c r="AD1560" i="5" s="1"/>
  <c r="Y890" i="5"/>
  <c r="AA890" i="5" s="1"/>
  <c r="Z890" i="5"/>
  <c r="Y1559" i="5"/>
  <c r="AA1559" i="5" s="1"/>
  <c r="AE1559" i="5" s="1"/>
  <c r="Z1559" i="5"/>
  <c r="AB1559" i="5" s="1"/>
  <c r="Z680" i="5"/>
  <c r="Y680" i="5"/>
  <c r="AA680" i="5" s="1"/>
  <c r="Y1737" i="5"/>
  <c r="AA1737" i="5" s="1"/>
  <c r="Z1737" i="5"/>
  <c r="Y509" i="5"/>
  <c r="AA509" i="5" s="1"/>
  <c r="AC509" i="5" s="1"/>
  <c r="Z509" i="5"/>
  <c r="AD509" i="5" s="1"/>
  <c r="Y842" i="5"/>
  <c r="AA842" i="5" s="1"/>
  <c r="AC842" i="5" s="1"/>
  <c r="Z842" i="5"/>
  <c r="AD842" i="5" s="1"/>
  <c r="C39" i="7" s="1"/>
  <c r="Y692" i="5"/>
  <c r="AA692" i="5" s="1"/>
  <c r="AC692" i="5" s="1"/>
  <c r="Z692" i="5"/>
  <c r="AD692" i="5" s="1"/>
  <c r="Y1388" i="5"/>
  <c r="AA1388" i="5" s="1"/>
  <c r="AC1388" i="5" s="1"/>
  <c r="Z1388" i="5"/>
  <c r="AD1388" i="5" s="1"/>
  <c r="Y981" i="5"/>
  <c r="AA981" i="5" s="1"/>
  <c r="AC981" i="5" s="1"/>
  <c r="Z981" i="5"/>
  <c r="AD981" i="5" s="1"/>
  <c r="Y1679" i="5"/>
  <c r="AA1679" i="5" s="1"/>
  <c r="Z1679" i="5"/>
  <c r="Y1606" i="5"/>
  <c r="AA1606" i="5" s="1"/>
  <c r="Z1606" i="5"/>
  <c r="Y634" i="5"/>
  <c r="AA634" i="5" s="1"/>
  <c r="Z634" i="5"/>
  <c r="Y970" i="5"/>
  <c r="AA970" i="5" s="1"/>
  <c r="Z970" i="5"/>
  <c r="Y302" i="5"/>
  <c r="AA302" i="5" s="1"/>
  <c r="AE302" i="5" s="1"/>
  <c r="Z302" i="5"/>
  <c r="AB302" i="5" s="1"/>
  <c r="Y774" i="5"/>
  <c r="AA774" i="5" s="1"/>
  <c r="AE774" i="5" s="1"/>
  <c r="Z774" i="5"/>
  <c r="AB774" i="5" s="1"/>
  <c r="Y1595" i="5"/>
  <c r="AA1595" i="5" s="1"/>
  <c r="AC1595" i="5" s="1"/>
  <c r="Z1595" i="5"/>
  <c r="AD1595" i="5" s="1"/>
  <c r="Y106" i="5"/>
  <c r="AA106" i="5" s="1"/>
  <c r="AC106" i="5" s="1"/>
  <c r="Z106" i="5"/>
  <c r="AD106" i="5" s="1"/>
  <c r="Z1193" i="5"/>
  <c r="AB1193" i="5" s="1"/>
  <c r="Y1193" i="5"/>
  <c r="AA1193" i="5" s="1"/>
  <c r="AE1193" i="5" s="1"/>
  <c r="Y967" i="5"/>
  <c r="AA967" i="5" s="1"/>
  <c r="Z967" i="5"/>
  <c r="Y1764" i="5"/>
  <c r="AA1764" i="5" s="1"/>
  <c r="AE1764" i="5" s="1"/>
  <c r="Z1764" i="5"/>
  <c r="AB1764" i="5" s="1"/>
  <c r="Y57" i="5"/>
  <c r="AA57" i="5" s="1"/>
  <c r="Z57" i="5"/>
  <c r="Y1507" i="5"/>
  <c r="AA1507" i="5" s="1"/>
  <c r="AC1507" i="5" s="1"/>
  <c r="Z1507" i="5"/>
  <c r="AD1507" i="5" s="1"/>
  <c r="Y1312" i="5"/>
  <c r="AA1312" i="5" s="1"/>
  <c r="AC1312" i="5" s="1"/>
  <c r="Z1312" i="5"/>
  <c r="AD1312" i="5" s="1"/>
  <c r="Y108" i="5"/>
  <c r="AA108" i="5" s="1"/>
  <c r="AE108" i="5" s="1"/>
  <c r="Z108" i="5"/>
  <c r="AB108" i="5" s="1"/>
  <c r="Y1235" i="5"/>
  <c r="AA1235" i="5" s="1"/>
  <c r="Z1235" i="5"/>
  <c r="Y332" i="5"/>
  <c r="AA332" i="5" s="1"/>
  <c r="Z332" i="5"/>
  <c r="Z1706" i="5"/>
  <c r="AB1706" i="5" s="1"/>
  <c r="Y1706" i="5"/>
  <c r="AA1706" i="5" s="1"/>
  <c r="AE1706" i="5" s="1"/>
  <c r="Y394" i="5"/>
  <c r="AA394" i="5" s="1"/>
  <c r="AC394" i="5" s="1"/>
  <c r="Z394" i="5"/>
  <c r="AD394" i="5" s="1"/>
  <c r="Y817" i="5"/>
  <c r="AA817" i="5" s="1"/>
  <c r="AC817" i="5" s="1"/>
  <c r="Z817" i="5"/>
  <c r="AD817" i="5" s="1"/>
  <c r="Y1774" i="5"/>
  <c r="AA1774" i="5" s="1"/>
  <c r="Z1774" i="5"/>
  <c r="Y1493" i="5"/>
  <c r="AA1493" i="5" s="1"/>
  <c r="AC1493" i="5" s="1"/>
  <c r="Z1493" i="5"/>
  <c r="AD1493" i="5" s="1"/>
  <c r="Y113" i="5"/>
  <c r="AA113" i="5" s="1"/>
  <c r="AE113" i="5" s="1"/>
  <c r="Z113" i="5"/>
  <c r="AB113" i="5" s="1"/>
  <c r="Y1325" i="5"/>
  <c r="AA1325" i="5" s="1"/>
  <c r="AC1325" i="5" s="1"/>
  <c r="Z1325" i="5"/>
  <c r="AD1325" i="5" s="1"/>
  <c r="Y178" i="5"/>
  <c r="AA178" i="5" s="1"/>
  <c r="AE178" i="5" s="1"/>
  <c r="Z178" i="5"/>
  <c r="AB178" i="5" s="1"/>
  <c r="Y1807" i="5"/>
  <c r="AA1807" i="5" s="1"/>
  <c r="AE1807" i="5" s="1"/>
  <c r="Z1807" i="5"/>
  <c r="AB1807" i="5" s="1"/>
  <c r="Y745" i="5"/>
  <c r="AA745" i="5" s="1"/>
  <c r="Z745" i="5"/>
  <c r="Y1457" i="5"/>
  <c r="AA1457" i="5" s="1"/>
  <c r="AC1457" i="5" s="1"/>
  <c r="Z1457" i="5"/>
  <c r="AD1457" i="5" s="1"/>
  <c r="Z1270" i="5"/>
  <c r="Y1270" i="5"/>
  <c r="AA1270" i="5" s="1"/>
  <c r="Z887" i="5"/>
  <c r="Y887" i="5"/>
  <c r="AA887" i="5" s="1"/>
  <c r="Y1762" i="5"/>
  <c r="AA1762" i="5" s="1"/>
  <c r="AC1762" i="5" s="1"/>
  <c r="Z1762" i="5"/>
  <c r="AD1762" i="5" s="1"/>
  <c r="Y1376" i="5"/>
  <c r="AA1376" i="5" s="1"/>
  <c r="AE1376" i="5" s="1"/>
  <c r="D27" i="7" s="1"/>
  <c r="Z1376" i="5"/>
  <c r="AB1376" i="5" s="1"/>
  <c r="Y805" i="5"/>
  <c r="AA805" i="5" s="1"/>
  <c r="AC805" i="5" s="1"/>
  <c r="Z805" i="5"/>
  <c r="AD805" i="5" s="1"/>
  <c r="Y1435" i="5"/>
  <c r="AA1435" i="5" s="1"/>
  <c r="Z1435" i="5"/>
  <c r="Y976" i="5"/>
  <c r="AA976" i="5" s="1"/>
  <c r="Z976" i="5"/>
  <c r="Y1793" i="5"/>
  <c r="AA1793" i="5" s="1"/>
  <c r="AC1793" i="5" s="1"/>
  <c r="Z1793" i="5"/>
  <c r="AD1793" i="5" s="1"/>
  <c r="Y1409" i="5"/>
  <c r="AA1409" i="5" s="1"/>
  <c r="AC1409" i="5" s="1"/>
  <c r="Z1409" i="5"/>
  <c r="AD1409" i="5" s="1"/>
  <c r="Y1499" i="5"/>
  <c r="AA1499" i="5" s="1"/>
  <c r="AC1499" i="5" s="1"/>
  <c r="Z1499" i="5"/>
  <c r="AD1499" i="5" s="1"/>
  <c r="Y1750" i="5"/>
  <c r="AA1750" i="5" s="1"/>
  <c r="AC1750" i="5" s="1"/>
  <c r="Z1750" i="5"/>
  <c r="AD1750" i="5" s="1"/>
  <c r="Y631" i="5"/>
  <c r="AA631" i="5" s="1"/>
  <c r="AC631" i="5" s="1"/>
  <c r="Z631" i="5"/>
  <c r="AD631" i="5" s="1"/>
  <c r="Z84" i="5"/>
  <c r="Y84" i="5"/>
  <c r="AA84" i="5" s="1"/>
  <c r="Y1590" i="5"/>
  <c r="AA1590" i="5" s="1"/>
  <c r="Z1590" i="5"/>
  <c r="Y1848" i="5"/>
  <c r="AA1848" i="5" s="1"/>
  <c r="AC1848" i="5" s="1"/>
  <c r="Z1848" i="5"/>
  <c r="AD1848" i="5" s="1"/>
  <c r="Z69" i="5"/>
  <c r="AD69" i="5" s="1"/>
  <c r="Y69" i="5"/>
  <c r="AA69" i="5" s="1"/>
  <c r="AC69" i="5" s="1"/>
  <c r="Z1830" i="5"/>
  <c r="AD1830" i="5" s="1"/>
  <c r="Y1830" i="5"/>
  <c r="AA1830" i="5" s="1"/>
  <c r="AC1830" i="5" s="1"/>
  <c r="Y643" i="5"/>
  <c r="AA643" i="5" s="1"/>
  <c r="Z643" i="5"/>
  <c r="Z160" i="5"/>
  <c r="Y160" i="5"/>
  <c r="AA160" i="5" s="1"/>
  <c r="Y1632" i="5"/>
  <c r="AA1632" i="5" s="1"/>
  <c r="Z1632" i="5"/>
  <c r="Y1133" i="5"/>
  <c r="AA1133" i="5" s="1"/>
  <c r="AE1133" i="5" s="1"/>
  <c r="Z1133" i="5"/>
  <c r="AB1133" i="5" s="1"/>
  <c r="Z1058" i="5"/>
  <c r="Y1058" i="5"/>
  <c r="AA1058" i="5" s="1"/>
  <c r="Y1309" i="5"/>
  <c r="AA1309" i="5" s="1"/>
  <c r="AC1309" i="5" s="1"/>
  <c r="Z1309" i="5"/>
  <c r="AD1309" i="5" s="1"/>
  <c r="Z1515" i="5"/>
  <c r="AB1515" i="5" s="1"/>
  <c r="Y1515" i="5"/>
  <c r="AA1515" i="5" s="1"/>
  <c r="AE1515" i="5" s="1"/>
  <c r="Y1124" i="5"/>
  <c r="AA1124" i="5" s="1"/>
  <c r="AE1124" i="5" s="1"/>
  <c r="Z1124" i="5"/>
  <c r="AB1124" i="5" s="1"/>
  <c r="Y1771" i="5"/>
  <c r="AA1771" i="5" s="1"/>
  <c r="Z1771" i="5"/>
  <c r="Y1004" i="5"/>
  <c r="AA1004" i="5" s="1"/>
  <c r="AC1004" i="5" s="1"/>
  <c r="Z1004" i="5"/>
  <c r="AD1004" i="5" s="1"/>
  <c r="Z1800" i="5"/>
  <c r="AB1800" i="5" s="1"/>
  <c r="Y1800" i="5"/>
  <c r="AA1800" i="5" s="1"/>
  <c r="AE1800" i="5" s="1"/>
  <c r="Z237" i="5"/>
  <c r="AB237" i="5" s="1"/>
  <c r="Y237" i="5"/>
  <c r="AA237" i="5" s="1"/>
  <c r="AE237" i="5" s="1"/>
  <c r="Y1726" i="5"/>
  <c r="AA1726" i="5" s="1"/>
  <c r="Z1726" i="5"/>
  <c r="Y1495" i="5"/>
  <c r="AA1495" i="5" s="1"/>
  <c r="Z1495" i="5"/>
  <c r="Z784" i="5"/>
  <c r="Y784" i="5"/>
  <c r="AA784" i="5" s="1"/>
  <c r="Z1009" i="5"/>
  <c r="AD1009" i="5" s="1"/>
  <c r="Y1009" i="5"/>
  <c r="AA1009" i="5" s="1"/>
  <c r="AC1009" i="5" s="1"/>
  <c r="Y603" i="5"/>
  <c r="AA603" i="5" s="1"/>
  <c r="AC603" i="5" s="1"/>
  <c r="Z603" i="5"/>
  <c r="AD603" i="5" s="1"/>
  <c r="Y1463" i="5"/>
  <c r="AA1463" i="5" s="1"/>
  <c r="AC1463" i="5" s="1"/>
  <c r="Z1463" i="5"/>
  <c r="AD1463" i="5" s="1"/>
  <c r="Z1010" i="5"/>
  <c r="Y1010" i="5"/>
  <c r="AA1010" i="5" s="1"/>
  <c r="Y918" i="5"/>
  <c r="AA918" i="5" s="1"/>
  <c r="Z918" i="5"/>
  <c r="Y1421" i="5"/>
  <c r="AA1421" i="5" s="1"/>
  <c r="Z1421" i="5"/>
  <c r="Z1040" i="5"/>
  <c r="Y1040" i="5"/>
  <c r="AA1040" i="5" s="1"/>
  <c r="Y28" i="5"/>
  <c r="AA28" i="5" s="1"/>
  <c r="AC28" i="5" s="1"/>
  <c r="Z28" i="5"/>
  <c r="AD28" i="5" s="1"/>
  <c r="Z1682" i="5"/>
  <c r="Y1682" i="5"/>
  <c r="AA1682" i="5" s="1"/>
  <c r="Y1109" i="5"/>
  <c r="AA1109" i="5" s="1"/>
  <c r="Z1109" i="5"/>
  <c r="Z1143" i="5"/>
  <c r="AD1143" i="5" s="1"/>
  <c r="Y1143" i="5"/>
  <c r="AA1143" i="5" s="1"/>
  <c r="AC1143" i="5" s="1"/>
  <c r="Y1738" i="5"/>
  <c r="AA1738" i="5" s="1"/>
  <c r="AC1738" i="5" s="1"/>
  <c r="Z1738" i="5"/>
  <c r="AD1738" i="5" s="1"/>
  <c r="Y454" i="5"/>
  <c r="AA454" i="5" s="1"/>
  <c r="Z454" i="5"/>
  <c r="Y838" i="5"/>
  <c r="AA838" i="5" s="1"/>
  <c r="AE838" i="5" s="1"/>
  <c r="Z838" i="5"/>
  <c r="AB838" i="5" s="1"/>
  <c r="Z1810" i="5"/>
  <c r="AB1810" i="5" s="1"/>
  <c r="Y1810" i="5"/>
  <c r="AA1810" i="5" s="1"/>
  <c r="AE1810" i="5" s="1"/>
  <c r="Y186" i="5"/>
  <c r="AA186" i="5" s="1"/>
  <c r="AC186" i="5" s="1"/>
  <c r="Z186" i="5"/>
  <c r="AD186" i="5" s="1"/>
  <c r="Y1817" i="5"/>
  <c r="AA1817" i="5" s="1"/>
  <c r="AC1817" i="5" s="1"/>
  <c r="Z1817" i="5"/>
  <c r="AD1817" i="5" s="1"/>
  <c r="Z1225" i="5"/>
  <c r="AD1225" i="5" s="1"/>
  <c r="Y1225" i="5"/>
  <c r="AA1225" i="5" s="1"/>
  <c r="AC1225" i="5" s="1"/>
  <c r="Z372" i="5"/>
  <c r="AD372" i="5" s="1"/>
  <c r="Y372" i="5"/>
  <c r="AA372" i="5" s="1"/>
  <c r="AC372" i="5" s="1"/>
  <c r="Y781" i="5"/>
  <c r="AA781" i="5" s="1"/>
  <c r="AE781" i="5" s="1"/>
  <c r="Z781" i="5"/>
  <c r="AB781" i="5" s="1"/>
  <c r="Y22" i="5"/>
  <c r="AA22" i="5" s="1"/>
  <c r="AC22" i="5" s="1"/>
  <c r="Z22" i="5"/>
  <c r="AD22" i="5" s="1"/>
  <c r="Z1658" i="5"/>
  <c r="AB1658" i="5" s="1"/>
  <c r="Y1658" i="5"/>
  <c r="AA1658" i="5" s="1"/>
  <c r="AE1658" i="5" s="1"/>
  <c r="Z319" i="5"/>
  <c r="Y319" i="5"/>
  <c r="AA319" i="5" s="1"/>
  <c r="Z839" i="5"/>
  <c r="AD839" i="5" s="1"/>
  <c r="Y839" i="5"/>
  <c r="AA839" i="5" s="1"/>
  <c r="AC839" i="5" s="1"/>
  <c r="Y757" i="5"/>
  <c r="AA757" i="5" s="1"/>
  <c r="AC757" i="5" s="1"/>
  <c r="Z757" i="5"/>
  <c r="AD757" i="5" s="1"/>
  <c r="Z605" i="5"/>
  <c r="AD605" i="5" s="1"/>
  <c r="Y605" i="5"/>
  <c r="AA605" i="5" s="1"/>
  <c r="AC605" i="5" s="1"/>
  <c r="Y1189" i="5"/>
  <c r="AA1189" i="5" s="1"/>
  <c r="AC1189" i="5" s="1"/>
  <c r="Z1189" i="5"/>
  <c r="AD1189" i="5" s="1"/>
  <c r="Y190" i="5"/>
  <c r="AA190" i="5" s="1"/>
  <c r="AE190" i="5" s="1"/>
  <c r="Z190" i="5"/>
  <c r="AB190" i="5" s="1"/>
  <c r="Y395" i="5"/>
  <c r="AA395" i="5" s="1"/>
  <c r="Z395" i="5"/>
  <c r="Z378" i="5"/>
  <c r="AD378" i="5" s="1"/>
  <c r="Y378" i="5"/>
  <c r="AA378" i="5" s="1"/>
  <c r="AC378" i="5" s="1"/>
  <c r="Y1016" i="5"/>
  <c r="AA1016" i="5" s="1"/>
  <c r="Z1016" i="5"/>
  <c r="Y338" i="5"/>
  <c r="AA338" i="5" s="1"/>
  <c r="AC338" i="5" s="1"/>
  <c r="Z338" i="5"/>
  <c r="AD338" i="5" s="1"/>
  <c r="Y814" i="5"/>
  <c r="AA814" i="5" s="1"/>
  <c r="AC814" i="5" s="1"/>
  <c r="Z814" i="5"/>
  <c r="AD814" i="5" s="1"/>
  <c r="Y1047" i="5"/>
  <c r="AA1047" i="5" s="1"/>
  <c r="Z1047" i="5"/>
  <c r="Z548" i="5"/>
  <c r="AD548" i="5" s="1"/>
  <c r="Y548" i="5"/>
  <c r="AA548" i="5" s="1"/>
  <c r="AC548" i="5" s="1"/>
  <c r="Z1585" i="5"/>
  <c r="AD1585" i="5" s="1"/>
  <c r="Y1585" i="5"/>
  <c r="AA1585" i="5" s="1"/>
  <c r="AC1585" i="5" s="1"/>
  <c r="Z1503" i="5"/>
  <c r="AB1503" i="5" s="1"/>
  <c r="Y1503" i="5"/>
  <c r="AA1503" i="5" s="1"/>
  <c r="AE1503" i="5" s="1"/>
  <c r="Y823" i="5"/>
  <c r="AA823" i="5" s="1"/>
  <c r="AC823" i="5" s="1"/>
  <c r="Z823" i="5"/>
  <c r="AD823" i="5" s="1"/>
  <c r="Y1276" i="5"/>
  <c r="AA1276" i="5" s="1"/>
  <c r="AC1276" i="5" s="1"/>
  <c r="Z1276" i="5"/>
  <c r="AD1276" i="5" s="1"/>
  <c r="Y1775" i="5"/>
  <c r="AA1775" i="5" s="1"/>
  <c r="AC1775" i="5" s="1"/>
  <c r="Z1775" i="5"/>
  <c r="AD1775" i="5" s="1"/>
  <c r="Y1672" i="5"/>
  <c r="AA1672" i="5" s="1"/>
  <c r="AC1672" i="5" s="1"/>
  <c r="Z1672" i="5"/>
  <c r="AD1672" i="5" s="1"/>
  <c r="Y1501" i="5"/>
  <c r="AA1501" i="5" s="1"/>
  <c r="AC1501" i="5" s="1"/>
  <c r="Z1501" i="5"/>
  <c r="AD1501" i="5" s="1"/>
  <c r="Y142" i="5"/>
  <c r="AA142" i="5" s="1"/>
  <c r="AE142" i="5" s="1"/>
  <c r="Z142" i="5"/>
  <c r="AB142" i="5" s="1"/>
  <c r="Y804" i="5"/>
  <c r="AA804" i="5" s="1"/>
  <c r="Z804" i="5"/>
  <c r="Y1405" i="5"/>
  <c r="AA1405" i="5" s="1"/>
  <c r="AC1405" i="5" s="1"/>
  <c r="Z1405" i="5"/>
  <c r="AD1405" i="5" s="1"/>
  <c r="Y1554" i="5"/>
  <c r="AA1554" i="5" s="1"/>
  <c r="AE1554" i="5" s="1"/>
  <c r="Z1554" i="5"/>
  <c r="AB1554" i="5" s="1"/>
  <c r="Y477" i="5"/>
  <c r="AA477" i="5" s="1"/>
  <c r="Z477" i="5"/>
  <c r="Y1286" i="5"/>
  <c r="AA1286" i="5" s="1"/>
  <c r="Z1286" i="5"/>
  <c r="Y286" i="5"/>
  <c r="AA286" i="5" s="1"/>
  <c r="AC286" i="5" s="1"/>
  <c r="Z286" i="5"/>
  <c r="AD286" i="5" s="1"/>
  <c r="Y280" i="5"/>
  <c r="AA280" i="5" s="1"/>
  <c r="Z280" i="5"/>
  <c r="Y1332" i="5"/>
  <c r="AA1332" i="5" s="1"/>
  <c r="AC1332" i="5" s="1"/>
  <c r="Z1332" i="5"/>
  <c r="AD1332" i="5" s="1"/>
  <c r="Y697" i="5"/>
  <c r="AA697" i="5" s="1"/>
  <c r="AC697" i="5" s="1"/>
  <c r="Z697" i="5"/>
  <c r="AD697" i="5" s="1"/>
  <c r="Y1741" i="5"/>
  <c r="AA1741" i="5" s="1"/>
  <c r="Z1741" i="5"/>
  <c r="Y1549" i="5"/>
  <c r="AA1549" i="5" s="1"/>
  <c r="AC1549" i="5" s="1"/>
  <c r="Z1549" i="5"/>
  <c r="AD1549" i="5" s="1"/>
  <c r="Z1352" i="5"/>
  <c r="AB1352" i="5" s="1"/>
  <c r="Y1352" i="5"/>
  <c r="AA1352" i="5" s="1"/>
  <c r="AC1352" i="5" s="1"/>
  <c r="Y641" i="5"/>
  <c r="AA641" i="5" s="1"/>
  <c r="AE641" i="5" s="1"/>
  <c r="Z641" i="5"/>
  <c r="AB641" i="5" s="1"/>
  <c r="Z1491" i="5"/>
  <c r="AD1491" i="5" s="1"/>
  <c r="Y1491" i="5"/>
  <c r="AA1491" i="5" s="1"/>
  <c r="AC1491" i="5" s="1"/>
  <c r="Y1068" i="5"/>
  <c r="AA1068" i="5" s="1"/>
  <c r="AC1068" i="5" s="1"/>
  <c r="Z1068" i="5"/>
  <c r="AD1068" i="5" s="1"/>
  <c r="Y1485" i="5"/>
  <c r="AA1485" i="5" s="1"/>
  <c r="AE1485" i="5" s="1"/>
  <c r="Z1485" i="5"/>
  <c r="AB1485" i="5" s="1"/>
  <c r="Y1518" i="5"/>
  <c r="AA1518" i="5" s="1"/>
  <c r="AC1518" i="5" s="1"/>
  <c r="Z1518" i="5"/>
  <c r="AD1518" i="5" s="1"/>
  <c r="Z723" i="5"/>
  <c r="Y723" i="5"/>
  <c r="AA723" i="5" s="1"/>
  <c r="Z801" i="5"/>
  <c r="AB801" i="5" s="1"/>
  <c r="Y801" i="5"/>
  <c r="AA801" i="5" s="1"/>
  <c r="AE801" i="5" s="1"/>
  <c r="Z1475" i="5"/>
  <c r="Y1475" i="5"/>
  <c r="AA1475" i="5" s="1"/>
  <c r="Y1322" i="5"/>
  <c r="AA1322" i="5" s="1"/>
  <c r="AC1322" i="5" s="1"/>
  <c r="Z1322" i="5"/>
  <c r="AD1322" i="5" s="1"/>
  <c r="Z1790" i="5"/>
  <c r="Y1790" i="5"/>
  <c r="AA1790" i="5" s="1"/>
  <c r="Z1794" i="5"/>
  <c r="AD1794" i="5" s="1"/>
  <c r="Y1794" i="5"/>
  <c r="AA1794" i="5" s="1"/>
  <c r="AC1794" i="5" s="1"/>
  <c r="Y569" i="5"/>
  <c r="AA569" i="5" s="1"/>
  <c r="Z569" i="5"/>
  <c r="Y371" i="5"/>
  <c r="AA371" i="5" s="1"/>
  <c r="AE371" i="5" s="1"/>
  <c r="Z371" i="5"/>
  <c r="AB371" i="5" s="1"/>
  <c r="Y1728" i="5"/>
  <c r="AA1728" i="5" s="1"/>
  <c r="AC1728" i="5" s="1"/>
  <c r="Z1728" i="5"/>
  <c r="AD1728" i="5" s="1"/>
  <c r="Y1799" i="5"/>
  <c r="AA1799" i="5" s="1"/>
  <c r="AC1799" i="5" s="1"/>
  <c r="Z1799" i="5"/>
  <c r="AD1799" i="5" s="1"/>
  <c r="Y1859" i="5"/>
  <c r="AA1859" i="5" s="1"/>
  <c r="AE1859" i="5" s="1"/>
  <c r="Z1859" i="5"/>
  <c r="AB1859" i="5" s="1"/>
  <c r="Y1283" i="5"/>
  <c r="AA1283" i="5" s="1"/>
  <c r="AC1283" i="5" s="1"/>
  <c r="Z1283" i="5"/>
  <c r="AD1283" i="5" s="1"/>
  <c r="Y716" i="5"/>
  <c r="AA716" i="5" s="1"/>
  <c r="Z716" i="5"/>
  <c r="Z986" i="5"/>
  <c r="AB986" i="5" s="1"/>
  <c r="Y986" i="5"/>
  <c r="AA986" i="5" s="1"/>
  <c r="AE986" i="5" s="1"/>
  <c r="Y1691" i="5"/>
  <c r="AA1691" i="5" s="1"/>
  <c r="AC1691" i="5" s="1"/>
  <c r="Z1691" i="5"/>
  <c r="AD1691" i="5" s="1"/>
  <c r="Y1856" i="5"/>
  <c r="AA1856" i="5" s="1"/>
  <c r="AE1856" i="5" s="1"/>
  <c r="Z1856" i="5"/>
  <c r="AB1856" i="5" s="1"/>
  <c r="Z1365" i="5"/>
  <c r="AD1365" i="5" s="1"/>
  <c r="Y1365" i="5"/>
  <c r="AA1365" i="5" s="1"/>
  <c r="AC1365" i="5" s="1"/>
  <c r="Z293" i="5"/>
  <c r="AB293" i="5" s="1"/>
  <c r="Y293" i="5"/>
  <c r="AA293" i="5" s="1"/>
  <c r="AE293" i="5" s="1"/>
  <c r="Y1290" i="5"/>
  <c r="AA1290" i="5" s="1"/>
  <c r="AE1290" i="5" s="1"/>
  <c r="Z1290" i="5"/>
  <c r="AB1290" i="5" s="1"/>
  <c r="Z563" i="5"/>
  <c r="AB563" i="5" s="1"/>
  <c r="Y563" i="5"/>
  <c r="AA563" i="5" s="1"/>
  <c r="AE563" i="5" s="1"/>
  <c r="Z881" i="5"/>
  <c r="Y881" i="5"/>
  <c r="AA881" i="5" s="1"/>
  <c r="Y1667" i="5"/>
  <c r="AA1667" i="5" s="1"/>
  <c r="AC1667" i="5" s="1"/>
  <c r="Z1667" i="5"/>
  <c r="AD1667" i="5" s="1"/>
  <c r="Y541" i="5"/>
  <c r="AA541" i="5" s="1"/>
  <c r="AC541" i="5" s="1"/>
  <c r="Z541" i="5"/>
  <c r="AD541" i="5" s="1"/>
  <c r="Y1547" i="5"/>
  <c r="AA1547" i="5" s="1"/>
  <c r="AC1547" i="5" s="1"/>
  <c r="Z1547" i="5"/>
  <c r="AD1547" i="5" s="1"/>
  <c r="Y1643" i="5"/>
  <c r="AA1643" i="5" s="1"/>
  <c r="Z1643" i="5"/>
  <c r="Y1787" i="5"/>
  <c r="AA1787" i="5" s="1"/>
  <c r="AE1787" i="5" s="1"/>
  <c r="Z1787" i="5"/>
  <c r="AB1787" i="5" s="1"/>
  <c r="Y764" i="5"/>
  <c r="AA764" i="5" s="1"/>
  <c r="AC764" i="5" s="1"/>
  <c r="Z764" i="5"/>
  <c r="AD764" i="5" s="1"/>
  <c r="Y75" i="5"/>
  <c r="AA75" i="5" s="1"/>
  <c r="AE75" i="5" s="1"/>
  <c r="Z75" i="5"/>
  <c r="AB75" i="5" s="1"/>
  <c r="Y1821" i="5"/>
  <c r="AA1821" i="5" s="1"/>
  <c r="AC1821" i="5" s="1"/>
  <c r="Z1821" i="5"/>
  <c r="AD1821" i="5" s="1"/>
  <c r="Y1583" i="5"/>
  <c r="AA1583" i="5" s="1"/>
  <c r="AC1583" i="5" s="1"/>
  <c r="Z1583" i="5"/>
  <c r="AD1583" i="5" s="1"/>
  <c r="Y1397" i="5"/>
  <c r="AA1397" i="5" s="1"/>
  <c r="AC1397" i="5" s="1"/>
  <c r="Z1397" i="5"/>
  <c r="AD1397" i="5" s="1"/>
  <c r="Y1382" i="5"/>
  <c r="AA1382" i="5" s="1"/>
  <c r="Z1382" i="5"/>
  <c r="Z19" i="5"/>
  <c r="AD19" i="5" s="1"/>
  <c r="Y19" i="5"/>
  <c r="AA19" i="5" s="1"/>
  <c r="AC19" i="5" s="1"/>
  <c r="Z1142" i="5"/>
  <c r="AD1142" i="5" s="1"/>
  <c r="Y1142" i="5"/>
  <c r="AA1142" i="5" s="1"/>
  <c r="AC1142" i="5" s="1"/>
  <c r="Y1199" i="5"/>
  <c r="AA1199" i="5" s="1"/>
  <c r="Z1199" i="5"/>
  <c r="Y127" i="5"/>
  <c r="AA127" i="5" s="1"/>
  <c r="Z127" i="5"/>
  <c r="Z1070" i="5"/>
  <c r="AD1070" i="5" s="1"/>
  <c r="Y1070" i="5"/>
  <c r="AA1070" i="5" s="1"/>
  <c r="AC1070" i="5" s="1"/>
  <c r="Z1380" i="5"/>
  <c r="AB1380" i="5" s="1"/>
  <c r="Y1380" i="5"/>
  <c r="AA1380" i="5" s="1"/>
  <c r="AE1380" i="5" s="1"/>
  <c r="Z833" i="5"/>
  <c r="AD833" i="5" s="1"/>
  <c r="Y833" i="5"/>
  <c r="AA833" i="5" s="1"/>
  <c r="AC833" i="5" s="1"/>
  <c r="Y1835" i="5"/>
  <c r="AA1835" i="5" s="1"/>
  <c r="Z1835" i="5"/>
  <c r="Z393" i="5"/>
  <c r="Y393" i="5"/>
  <c r="AA393" i="5" s="1"/>
  <c r="Z524" i="5"/>
  <c r="AD524" i="5" s="1"/>
  <c r="Y524" i="5"/>
  <c r="AA524" i="5" s="1"/>
  <c r="AC524" i="5" s="1"/>
  <c r="Y1665" i="5"/>
  <c r="AA1665" i="5" s="1"/>
  <c r="Z1665" i="5"/>
  <c r="Y1725" i="5"/>
  <c r="AA1725" i="5" s="1"/>
  <c r="AC1725" i="5" s="1"/>
  <c r="Z1725" i="5"/>
  <c r="AD1725" i="5" s="1"/>
  <c r="Y1351" i="5"/>
  <c r="AA1351" i="5" s="1"/>
  <c r="Z1351" i="5"/>
  <c r="Y1832" i="5"/>
  <c r="AA1832" i="5" s="1"/>
  <c r="Z1832" i="5"/>
  <c r="Y1532" i="5"/>
  <c r="AA1532" i="5" s="1"/>
  <c r="Z1532" i="5"/>
  <c r="Y1168" i="5"/>
  <c r="AA1168" i="5" s="1"/>
  <c r="AC1168" i="5" s="1"/>
  <c r="Z1168" i="5"/>
  <c r="AD1168" i="5" s="1"/>
  <c r="Y1496" i="5"/>
  <c r="AA1496" i="5" s="1"/>
  <c r="AC1496" i="5" s="1"/>
  <c r="Z1496" i="5"/>
  <c r="AD1496" i="5" s="1"/>
  <c r="Y1538" i="5"/>
  <c r="AA1538" i="5" s="1"/>
  <c r="AC1538" i="5" s="1"/>
  <c r="Z1538" i="5"/>
  <c r="AD1538" i="5" s="1"/>
  <c r="Y1556" i="5"/>
  <c r="AA1556" i="5" s="1"/>
  <c r="Z1556" i="5"/>
  <c r="Z794" i="5"/>
  <c r="AB794" i="5" s="1"/>
  <c r="Y794" i="5"/>
  <c r="AA794" i="5" s="1"/>
  <c r="AE794" i="5" s="1"/>
  <c r="Y1472" i="5"/>
  <c r="AA1472" i="5" s="1"/>
  <c r="Z1472" i="5"/>
  <c r="Y484" i="5"/>
  <c r="AA484" i="5" s="1"/>
  <c r="AC484" i="5" s="1"/>
  <c r="Z484" i="5"/>
  <c r="AD484" i="5" s="1"/>
  <c r="Y1399" i="5"/>
  <c r="AA1399" i="5" s="1"/>
  <c r="Z1399" i="5"/>
  <c r="Y99" i="5"/>
  <c r="AA99" i="5" s="1"/>
  <c r="Z99" i="5"/>
  <c r="Z1582" i="5"/>
  <c r="AD1582" i="5" s="1"/>
  <c r="Y1582" i="5"/>
  <c r="AA1582" i="5" s="1"/>
  <c r="AC1582" i="5" s="1"/>
  <c r="Y1809" i="5"/>
  <c r="AA1809" i="5" s="1"/>
  <c r="Z1809" i="5"/>
  <c r="Y1263" i="5"/>
  <c r="AA1263" i="5" s="1"/>
  <c r="AE1263" i="5" s="1"/>
  <c r="Z1263" i="5"/>
  <c r="AB1263" i="5" s="1"/>
  <c r="Z297" i="5"/>
  <c r="AB297" i="5" s="1"/>
  <c r="Y297" i="5"/>
  <c r="AA297" i="5" s="1"/>
  <c r="AE297" i="5" s="1"/>
  <c r="Y1689" i="5"/>
  <c r="AA1689" i="5" s="1"/>
  <c r="Z1689" i="5"/>
  <c r="Y345" i="5"/>
  <c r="AA345" i="5" s="1"/>
  <c r="AC345" i="5" s="1"/>
  <c r="Z345" i="5"/>
  <c r="AD345" i="5" s="1"/>
  <c r="Z1106" i="5"/>
  <c r="AB1106" i="5" s="1"/>
  <c r="Y1106" i="5"/>
  <c r="AA1106" i="5" s="1"/>
  <c r="AE1106" i="5" s="1"/>
  <c r="Y1156" i="5"/>
  <c r="AA1156" i="5" s="1"/>
  <c r="AC1156" i="5" s="1"/>
  <c r="Z1156" i="5"/>
  <c r="AD1156" i="5" s="1"/>
  <c r="Z974" i="5"/>
  <c r="Y974" i="5"/>
  <c r="AA974" i="5" s="1"/>
  <c r="Y1042" i="5"/>
  <c r="AA1042" i="5" s="1"/>
  <c r="Z1042" i="5"/>
  <c r="Y1678" i="5"/>
  <c r="AA1678" i="5" s="1"/>
  <c r="Z1678" i="5"/>
  <c r="Y618" i="5"/>
  <c r="AA618" i="5" s="1"/>
  <c r="Z618" i="5"/>
  <c r="Y1333" i="5"/>
  <c r="AA1333" i="5" s="1"/>
  <c r="AE1333" i="5" s="1"/>
  <c r="Z1333" i="5"/>
  <c r="AB1333" i="5" s="1"/>
  <c r="Z1730" i="5"/>
  <c r="AD1730" i="5" s="1"/>
  <c r="Y1730" i="5"/>
  <c r="AA1730" i="5" s="1"/>
  <c r="AC1730" i="5" s="1"/>
  <c r="Y963" i="5"/>
  <c r="AA963" i="5" s="1"/>
  <c r="AC963" i="5" s="1"/>
  <c r="Z963" i="5"/>
  <c r="AD963" i="5" s="1"/>
  <c r="Z910" i="5"/>
  <c r="AD910" i="5" s="1"/>
  <c r="Y910" i="5"/>
  <c r="AA910" i="5" s="1"/>
  <c r="AC910" i="5" s="1"/>
  <c r="Y523" i="5"/>
  <c r="AA523" i="5" s="1"/>
  <c r="Z523" i="5"/>
  <c r="Z1131" i="5"/>
  <c r="AD1131" i="5" s="1"/>
  <c r="Y1131" i="5"/>
  <c r="AA1131" i="5" s="1"/>
  <c r="AC1131" i="5" s="1"/>
  <c r="Z299" i="5"/>
  <c r="AD299" i="5" s="1"/>
  <c r="Y299" i="5"/>
  <c r="AA299" i="5" s="1"/>
  <c r="AC299" i="5" s="1"/>
  <c r="Z58" i="5"/>
  <c r="AB58" i="5" s="1"/>
  <c r="Y58" i="5"/>
  <c r="AA58" i="5" s="1"/>
  <c r="AE58" i="5" s="1"/>
  <c r="Y1612" i="5"/>
  <c r="AA1612" i="5" s="1"/>
  <c r="AE1612" i="5" s="1"/>
  <c r="Z1612" i="5"/>
  <c r="AB1612" i="5" s="1"/>
  <c r="Y1647" i="5"/>
  <c r="AA1647" i="5" s="1"/>
  <c r="AE1647" i="5" s="1"/>
  <c r="Z1647" i="5"/>
  <c r="AB1647" i="5" s="1"/>
  <c r="Y978" i="5"/>
  <c r="AA978" i="5" s="1"/>
  <c r="AC978" i="5" s="1"/>
  <c r="Z978" i="5"/>
  <c r="AD978" i="5" s="1"/>
  <c r="Y1149" i="5"/>
  <c r="AA1149" i="5" s="1"/>
  <c r="AC1149" i="5" s="1"/>
  <c r="Z1149" i="5"/>
  <c r="AD1149" i="5" s="1"/>
  <c r="Y841" i="5"/>
  <c r="AA841" i="5" s="1"/>
  <c r="AC841" i="5" s="1"/>
  <c r="Z841" i="5"/>
  <c r="AD841" i="5" s="1"/>
  <c r="Z1467" i="5"/>
  <c r="AD1467" i="5" s="1"/>
  <c r="Y1467" i="5"/>
  <c r="AA1467" i="5" s="1"/>
  <c r="AC1467" i="5" s="1"/>
  <c r="Y1854" i="5"/>
  <c r="AA1854" i="5" s="1"/>
  <c r="Z1854" i="5"/>
  <c r="Y1819" i="5"/>
  <c r="AA1819" i="5" s="1"/>
  <c r="AC1819" i="5" s="1"/>
  <c r="Z1819" i="5"/>
  <c r="AD1819" i="5" s="1"/>
  <c r="Y1111" i="5"/>
  <c r="AA1111" i="5" s="1"/>
  <c r="AE1111" i="5" s="1"/>
  <c r="Z1111" i="5"/>
  <c r="AB1111" i="5" s="1"/>
  <c r="Y1271" i="5"/>
  <c r="AA1271" i="5" s="1"/>
  <c r="Z1271" i="5"/>
  <c r="Y300" i="5"/>
  <c r="AA300" i="5" s="1"/>
  <c r="AC300" i="5" s="1"/>
  <c r="Z300" i="5"/>
  <c r="AD300" i="5" s="1"/>
  <c r="Y1059" i="5"/>
  <c r="AA1059" i="5" s="1"/>
  <c r="AC1059" i="5" s="1"/>
  <c r="Z1059" i="5"/>
  <c r="AD1059" i="5" s="1"/>
  <c r="Y1026" i="5"/>
  <c r="AA1026" i="5" s="1"/>
  <c r="AE1026" i="5" s="1"/>
  <c r="Z1026" i="5"/>
  <c r="AB1026" i="5" s="1"/>
  <c r="Y137" i="5"/>
  <c r="AA137" i="5" s="1"/>
  <c r="AE137" i="5" s="1"/>
  <c r="Z137" i="5"/>
  <c r="AB137" i="5" s="1"/>
  <c r="Y1624" i="5"/>
  <c r="AA1624" i="5" s="1"/>
  <c r="Z1624" i="5"/>
  <c r="Y944" i="5"/>
  <c r="AA944" i="5" s="1"/>
  <c r="Z944" i="5"/>
  <c r="Z263" i="5"/>
  <c r="AD263" i="5" s="1"/>
  <c r="Y263" i="5"/>
  <c r="AA263" i="5" s="1"/>
  <c r="AC263" i="5" s="1"/>
  <c r="Y1553" i="5"/>
  <c r="AA1553" i="5" s="1"/>
  <c r="AE1553" i="5" s="1"/>
  <c r="Z1553" i="5"/>
  <c r="AB1553" i="5" s="1"/>
  <c r="Y1685" i="5"/>
  <c r="AA1685" i="5" s="1"/>
  <c r="AC1685" i="5" s="1"/>
  <c r="Z1685" i="5"/>
  <c r="AD1685" i="5" s="1"/>
  <c r="Y1221" i="5"/>
  <c r="AA1221" i="5" s="1"/>
  <c r="AC1221" i="5" s="1"/>
  <c r="Z1221" i="5"/>
  <c r="AD1221" i="5" s="1"/>
  <c r="Y367" i="5"/>
  <c r="AA367" i="5" s="1"/>
  <c r="Z367" i="5"/>
  <c r="Y486" i="5"/>
  <c r="AA486" i="5" s="1"/>
  <c r="Z486" i="5"/>
  <c r="Y528" i="5"/>
  <c r="AA528" i="5" s="1"/>
  <c r="Z528" i="5"/>
  <c r="Y844" i="5"/>
  <c r="AA844" i="5" s="1"/>
  <c r="AC844" i="5" s="1"/>
  <c r="Z844" i="5"/>
  <c r="AD844" i="5" s="1"/>
  <c r="Y1786" i="5"/>
  <c r="AA1786" i="5" s="1"/>
  <c r="AC1786" i="5" s="1"/>
  <c r="Z1786" i="5"/>
  <c r="AD1786" i="5" s="1"/>
  <c r="Y1360" i="5"/>
  <c r="AA1360" i="5" s="1"/>
  <c r="Z1360" i="5"/>
  <c r="Z938" i="5"/>
  <c r="AD938" i="5" s="1"/>
  <c r="Y938" i="5"/>
  <c r="AA938" i="5" s="1"/>
  <c r="AC938" i="5" s="1"/>
  <c r="Y1100" i="5"/>
  <c r="AA1100" i="5" s="1"/>
  <c r="AC1100" i="5" s="1"/>
  <c r="Z1100" i="5"/>
  <c r="AD1100" i="5" s="1"/>
  <c r="Z1778" i="5"/>
  <c r="Y1778" i="5"/>
  <c r="AA1778" i="5" s="1"/>
  <c r="Y425" i="5"/>
  <c r="AA425" i="5" s="1"/>
  <c r="Z425" i="5"/>
  <c r="Y1600" i="5"/>
  <c r="AA1600" i="5" s="1"/>
  <c r="AC1600" i="5" s="1"/>
  <c r="Z1600" i="5"/>
  <c r="AD1600" i="5" s="1"/>
  <c r="Z402" i="5"/>
  <c r="Y402" i="5"/>
  <c r="AA402" i="5" s="1"/>
  <c r="Z129" i="5"/>
  <c r="AD129" i="5" s="1"/>
  <c r="Y129" i="5"/>
  <c r="AA129" i="5" s="1"/>
  <c r="AC129" i="5" s="1"/>
  <c r="Y222" i="5"/>
  <c r="AA222" i="5" s="1"/>
  <c r="AE222" i="5" s="1"/>
  <c r="Z222" i="5"/>
  <c r="AB222" i="5" s="1"/>
  <c r="Y1045" i="5"/>
  <c r="AA1045" i="5" s="1"/>
  <c r="AC1045" i="5" s="1"/>
  <c r="Z1045" i="5"/>
  <c r="AD1045" i="5" s="1"/>
  <c r="Z174" i="5"/>
  <c r="AD174" i="5" s="1"/>
  <c r="Y174" i="5"/>
  <c r="AA174" i="5" s="1"/>
  <c r="AC174" i="5" s="1"/>
  <c r="Z846" i="5"/>
  <c r="AD846" i="5" s="1"/>
  <c r="Y846" i="5"/>
  <c r="AA846" i="5" s="1"/>
  <c r="AC846" i="5" s="1"/>
  <c r="Z1227" i="5"/>
  <c r="AD1227" i="5" s="1"/>
  <c r="Y1227" i="5"/>
  <c r="AA1227" i="5" s="1"/>
  <c r="AC1227" i="5" s="1"/>
  <c r="Y1534" i="5"/>
  <c r="AA1534" i="5" s="1"/>
  <c r="AE1534" i="5" s="1"/>
  <c r="Z1534" i="5"/>
  <c r="AB1534" i="5" s="1"/>
  <c r="Y1387" i="5"/>
  <c r="AA1387" i="5" s="1"/>
  <c r="AE1387" i="5" s="1"/>
  <c r="Z1387" i="5"/>
  <c r="AB1387" i="5" s="1"/>
  <c r="Z845" i="5"/>
  <c r="AD845" i="5" s="1"/>
  <c r="Y845" i="5"/>
  <c r="AA845" i="5" s="1"/>
  <c r="AC845" i="5" s="1"/>
  <c r="Y1772" i="5"/>
  <c r="AA1772" i="5" s="1"/>
  <c r="AC1772" i="5" s="1"/>
  <c r="Z1772" i="5"/>
  <c r="AD1772" i="5" s="1"/>
  <c r="Y466" i="5"/>
  <c r="AA466" i="5" s="1"/>
  <c r="Z466" i="5"/>
  <c r="W7" i="5"/>
  <c r="V7" i="5"/>
  <c r="X7" i="5" s="1"/>
  <c r="Y1321" i="5"/>
  <c r="AA1321" i="5" s="1"/>
  <c r="AC1321" i="5" s="1"/>
  <c r="Z1321" i="5"/>
  <c r="AD1321" i="5" s="1"/>
  <c r="Y167" i="5"/>
  <c r="AA167" i="5" s="1"/>
  <c r="AE167" i="5" s="1"/>
  <c r="Z167" i="5"/>
  <c r="AB167" i="5" s="1"/>
  <c r="Y33" i="5"/>
  <c r="AA33" i="5" s="1"/>
  <c r="AE33" i="5" s="1"/>
  <c r="Z33" i="5"/>
  <c r="AB33" i="5" s="1"/>
  <c r="Z1401" i="5"/>
  <c r="Y1401" i="5"/>
  <c r="AA1401" i="5" s="1"/>
  <c r="Y1671" i="5"/>
  <c r="AA1671" i="5" s="1"/>
  <c r="AC1671" i="5" s="1"/>
  <c r="Z1671" i="5"/>
  <c r="AD1671" i="5" s="1"/>
  <c r="Y932" i="5"/>
  <c r="AA932" i="5" s="1"/>
  <c r="Z932" i="5"/>
  <c r="Z1770" i="5"/>
  <c r="AB1770" i="5" s="1"/>
  <c r="Y1770" i="5"/>
  <c r="AA1770" i="5" s="1"/>
  <c r="AE1770" i="5" s="1"/>
  <c r="Y1523" i="5"/>
  <c r="AA1523" i="5" s="1"/>
  <c r="Z1523" i="5"/>
  <c r="Z1784" i="5"/>
  <c r="Y1784" i="5"/>
  <c r="AA1784" i="5" s="1"/>
  <c r="Z1046" i="5"/>
  <c r="AD1046" i="5" s="1"/>
  <c r="Y1046" i="5"/>
  <c r="AA1046" i="5" s="1"/>
  <c r="AC1046" i="5" s="1"/>
  <c r="Y1114" i="5"/>
  <c r="AA1114" i="5" s="1"/>
  <c r="AC1114" i="5" s="1"/>
  <c r="Z1114" i="5"/>
  <c r="AD1114" i="5" s="1"/>
  <c r="Y900" i="5"/>
  <c r="AA900" i="5" s="1"/>
  <c r="AC900" i="5" s="1"/>
  <c r="Z900" i="5"/>
  <c r="AD900" i="5" s="1"/>
  <c r="Y1640" i="5"/>
  <c r="AA1640" i="5" s="1"/>
  <c r="AE1640" i="5" s="1"/>
  <c r="Z1640" i="5"/>
  <c r="AB1640" i="5" s="1"/>
  <c r="Y914" i="5"/>
  <c r="AA914" i="5" s="1"/>
  <c r="AC914" i="5" s="1"/>
  <c r="Z914" i="5"/>
  <c r="AD914" i="5" s="1"/>
  <c r="Z1766" i="5"/>
  <c r="AB1766" i="5" s="1"/>
  <c r="Y1766" i="5"/>
  <c r="AA1766" i="5" s="1"/>
  <c r="AE1766" i="5" s="1"/>
  <c r="Y1769" i="5"/>
  <c r="AA1769" i="5" s="1"/>
  <c r="AE1769" i="5" s="1"/>
  <c r="Z1769" i="5"/>
  <c r="AB1769" i="5" s="1"/>
  <c r="Y1293" i="5"/>
  <c r="AA1293" i="5" s="1"/>
  <c r="Z1293" i="5"/>
  <c r="V13" i="5"/>
  <c r="X13" i="5" s="1"/>
  <c r="Y1060" i="5"/>
  <c r="AA1060" i="5" s="1"/>
  <c r="AE1060" i="5" s="1"/>
  <c r="Z1060" i="5"/>
  <c r="AB1060" i="5" s="1"/>
  <c r="Y1635" i="5"/>
  <c r="AA1635" i="5" s="1"/>
  <c r="Z1635" i="5"/>
  <c r="Y1469" i="5"/>
  <c r="AA1469" i="5" s="1"/>
  <c r="Z1469" i="5"/>
  <c r="Y1644" i="5"/>
  <c r="AA1644" i="5" s="1"/>
  <c r="AC1644" i="5" s="1"/>
  <c r="Z1644" i="5"/>
  <c r="AD1644" i="5" s="1"/>
  <c r="Y416" i="5"/>
  <c r="AA416" i="5" s="1"/>
  <c r="AC416" i="5" s="1"/>
  <c r="Z416" i="5"/>
  <c r="AD416" i="5" s="1"/>
  <c r="Z831" i="5"/>
  <c r="Y831" i="5"/>
  <c r="AA831" i="5" s="1"/>
  <c r="Y558" i="5"/>
  <c r="AA558" i="5" s="1"/>
  <c r="AC558" i="5" s="1"/>
  <c r="Z558" i="5"/>
  <c r="AD558" i="5" s="1"/>
  <c r="Y1623" i="5"/>
  <c r="AA1623" i="5" s="1"/>
  <c r="AC1623" i="5" s="1"/>
  <c r="Z1623" i="5"/>
  <c r="AD1623" i="5" s="1"/>
  <c r="Y547" i="5"/>
  <c r="AA547" i="5" s="1"/>
  <c r="Z547" i="5"/>
  <c r="Y1818" i="5"/>
  <c r="AA1818" i="5" s="1"/>
  <c r="AC1818" i="5" s="1"/>
  <c r="Z1818" i="5"/>
  <c r="AD1818" i="5" s="1"/>
  <c r="Y1836" i="5"/>
  <c r="AA1836" i="5" s="1"/>
  <c r="Z1836" i="5"/>
  <c r="Y1296" i="5"/>
  <c r="AA1296" i="5" s="1"/>
  <c r="Z1296" i="5"/>
  <c r="Y604" i="5"/>
  <c r="AA604" i="5" s="1"/>
  <c r="Z604" i="5"/>
  <c r="Y1860" i="5"/>
  <c r="AA1860" i="5" s="1"/>
  <c r="AC1860" i="5" s="1"/>
  <c r="Z1860" i="5"/>
  <c r="AD1860" i="5" s="1"/>
  <c r="Z911" i="5"/>
  <c r="AB911" i="5" s="1"/>
  <c r="Y911" i="5"/>
  <c r="AA911" i="5" s="1"/>
  <c r="AE911" i="5" s="1"/>
  <c r="Y999" i="5"/>
  <c r="AA999" i="5" s="1"/>
  <c r="AC999" i="5" s="1"/>
  <c r="Z999" i="5"/>
  <c r="AD999" i="5" s="1"/>
  <c r="Y549" i="5"/>
  <c r="AA549" i="5" s="1"/>
  <c r="AC549" i="5" s="1"/>
  <c r="Z549" i="5"/>
  <c r="AD549" i="5" s="1"/>
  <c r="Y1663" i="5"/>
  <c r="AA1663" i="5" s="1"/>
  <c r="Z1663" i="5"/>
  <c r="Y1535" i="5"/>
  <c r="AA1535" i="5" s="1"/>
  <c r="Z1535" i="5"/>
  <c r="Y1506" i="5"/>
  <c r="AA1506" i="5" s="1"/>
  <c r="AC1506" i="5" s="1"/>
  <c r="Z1506" i="5"/>
  <c r="AD1506" i="5" s="1"/>
  <c r="Z268" i="5"/>
  <c r="Y268" i="5"/>
  <c r="AA268" i="5" s="1"/>
  <c r="Y1417" i="5"/>
  <c r="AA1417" i="5" s="1"/>
  <c r="Z1417" i="5"/>
  <c r="Y1262" i="5"/>
  <c r="AA1262" i="5" s="1"/>
  <c r="AC1262" i="5" s="1"/>
  <c r="Z1262" i="5"/>
  <c r="AD1262" i="5" s="1"/>
  <c r="Y564" i="5"/>
  <c r="AA564" i="5" s="1"/>
  <c r="AE564" i="5" s="1"/>
  <c r="Z564" i="5"/>
  <c r="AB564" i="5" s="1"/>
  <c r="Y1425" i="5"/>
  <c r="AA1425" i="5" s="1"/>
  <c r="AC1425" i="5" s="1"/>
  <c r="Z1425" i="5"/>
  <c r="AD1425" i="5" s="1"/>
  <c r="Z1621" i="5"/>
  <c r="Y1621" i="5"/>
  <c r="AA1621" i="5" s="1"/>
  <c r="Z26" i="5"/>
  <c r="AB26" i="5" s="1"/>
  <c r="Y26" i="5"/>
  <c r="AA26" i="5" s="1"/>
  <c r="AE26" i="5" s="1"/>
  <c r="Y744" i="5"/>
  <c r="AA744" i="5" s="1"/>
  <c r="Z744" i="5"/>
  <c r="Y639" i="5"/>
  <c r="AA639" i="5" s="1"/>
  <c r="Z639" i="5"/>
  <c r="Y1331" i="5"/>
  <c r="AA1331" i="5" s="1"/>
  <c r="AC1331" i="5" s="1"/>
  <c r="Z1331" i="5"/>
  <c r="AD1331" i="5" s="1"/>
  <c r="Y1076" i="5"/>
  <c r="AA1076" i="5" s="1"/>
  <c r="Z1076" i="5"/>
  <c r="Z516" i="5"/>
  <c r="AD516" i="5" s="1"/>
  <c r="Y516" i="5"/>
  <c r="AA516" i="5" s="1"/>
  <c r="AC516" i="5" s="1"/>
  <c r="Y326" i="5"/>
  <c r="AA326" i="5" s="1"/>
  <c r="Z326" i="5"/>
  <c r="Y312" i="5"/>
  <c r="AA312" i="5" s="1"/>
  <c r="AC312" i="5" s="1"/>
  <c r="Z312" i="5"/>
  <c r="AD312" i="5" s="1"/>
  <c r="Z1611" i="5"/>
  <c r="Y1611" i="5"/>
  <c r="AA1611" i="5" s="1"/>
  <c r="Z1056" i="5"/>
  <c r="AB1056" i="5" s="1"/>
  <c r="Y1056" i="5"/>
  <c r="AA1056" i="5" s="1"/>
  <c r="AE1056" i="5" s="1"/>
  <c r="Y759" i="5"/>
  <c r="AA759" i="5" s="1"/>
  <c r="AE759" i="5" s="1"/>
  <c r="Z759" i="5"/>
  <c r="AB759" i="5" s="1"/>
  <c r="Y574" i="5"/>
  <c r="AA574" i="5" s="1"/>
  <c r="AC574" i="5" s="1"/>
  <c r="Z574" i="5"/>
  <c r="AD574" i="5" s="1"/>
  <c r="Z482" i="5"/>
  <c r="Y482" i="5"/>
  <c r="AA482" i="5" s="1"/>
  <c r="Z809" i="5"/>
  <c r="AB809" i="5" s="1"/>
  <c r="Y809" i="5"/>
  <c r="AA809" i="5" s="1"/>
  <c r="AE809" i="5" s="1"/>
  <c r="Z1201" i="5"/>
  <c r="AD1201" i="5" s="1"/>
  <c r="Y1201" i="5"/>
  <c r="AA1201" i="5" s="1"/>
  <c r="AC1201" i="5" s="1"/>
  <c r="Z1202" i="5"/>
  <c r="Y1202" i="5"/>
  <c r="AA1202" i="5" s="1"/>
  <c r="Y943" i="5"/>
  <c r="AA943" i="5" s="1"/>
  <c r="Z943" i="5"/>
  <c r="Y398" i="5"/>
  <c r="AA398" i="5" s="1"/>
  <c r="AC398" i="5" s="1"/>
  <c r="Z398" i="5"/>
  <c r="AD398" i="5" s="1"/>
  <c r="Y1108" i="5"/>
  <c r="AA1108" i="5" s="1"/>
  <c r="AE1108" i="5" s="1"/>
  <c r="Z1108" i="5"/>
  <c r="AB1108" i="5" s="1"/>
  <c r="Y619" i="5"/>
  <c r="AA619" i="5" s="1"/>
  <c r="Z619" i="5"/>
  <c r="Y987" i="5"/>
  <c r="AA987" i="5" s="1"/>
  <c r="Z987" i="5"/>
  <c r="Y92" i="5"/>
  <c r="AA92" i="5" s="1"/>
  <c r="Z92" i="5"/>
  <c r="Y546" i="5"/>
  <c r="AA546" i="5" s="1"/>
  <c r="AC546" i="5" s="1"/>
  <c r="Z546" i="5"/>
  <c r="AD546" i="5" s="1"/>
  <c r="Y955" i="5"/>
  <c r="AA955" i="5" s="1"/>
  <c r="AC955" i="5" s="1"/>
  <c r="Z955" i="5"/>
  <c r="AD955" i="5" s="1"/>
  <c r="Y365" i="5"/>
  <c r="AA365" i="5" s="1"/>
  <c r="AE365" i="5" s="1"/>
  <c r="Z365" i="5"/>
  <c r="AB365" i="5" s="1"/>
  <c r="Z1858" i="5"/>
  <c r="AD1858" i="5" s="1"/>
  <c r="Y1858" i="5"/>
  <c r="AA1858" i="5" s="1"/>
  <c r="AC1858" i="5" s="1"/>
  <c r="Y722" i="5"/>
  <c r="AA722" i="5" s="1"/>
  <c r="Z722" i="5"/>
  <c r="Y134" i="5"/>
  <c r="AA134" i="5" s="1"/>
  <c r="AC134" i="5" s="1"/>
  <c r="Z134" i="5"/>
  <c r="AD134" i="5" s="1"/>
  <c r="Y1631" i="5"/>
  <c r="AA1631" i="5" s="1"/>
  <c r="AC1631" i="5" s="1"/>
  <c r="Z1631" i="5"/>
  <c r="AD1631" i="5" s="1"/>
  <c r="Y1797" i="5"/>
  <c r="AA1797" i="5" s="1"/>
  <c r="AC1797" i="5" s="1"/>
  <c r="Z1797" i="5"/>
  <c r="AD1797" i="5" s="1"/>
  <c r="Y1785" i="5"/>
  <c r="AA1785" i="5" s="1"/>
  <c r="AC1785" i="5" s="1"/>
  <c r="Z1785" i="5"/>
  <c r="AD1785" i="5" s="1"/>
  <c r="Y674" i="5"/>
  <c r="AA674" i="5" s="1"/>
  <c r="AE674" i="5" s="1"/>
  <c r="Z674" i="5"/>
  <c r="AB674" i="5" s="1"/>
  <c r="Y1355" i="5"/>
  <c r="AA1355" i="5" s="1"/>
  <c r="AE1355" i="5" s="1"/>
  <c r="Z1355" i="5"/>
  <c r="AB1355" i="5" s="1"/>
  <c r="Z1118" i="5"/>
  <c r="AD1118" i="5" s="1"/>
  <c r="Y1118" i="5"/>
  <c r="AA1118" i="5" s="1"/>
  <c r="AC1118" i="5" s="1"/>
  <c r="Y1544" i="5"/>
  <c r="AA1544" i="5" s="1"/>
  <c r="Z1544" i="5"/>
  <c r="Z414" i="5"/>
  <c r="AB414" i="5" s="1"/>
  <c r="Y414" i="5"/>
  <c r="AA414" i="5" s="1"/>
  <c r="AE414" i="5" s="1"/>
  <c r="Y145" i="5"/>
  <c r="AA145" i="5" s="1"/>
  <c r="AC145" i="5" s="1"/>
  <c r="Z145" i="5"/>
  <c r="AD145" i="5" s="1"/>
  <c r="Y254" i="5"/>
  <c r="AA254" i="5" s="1"/>
  <c r="Z254" i="5"/>
  <c r="Y1224" i="5"/>
  <c r="AA1224" i="5" s="1"/>
  <c r="Z1224" i="5"/>
  <c r="Z1006" i="5"/>
  <c r="AB1006" i="5" s="1"/>
  <c r="Y1006" i="5"/>
  <c r="AA1006" i="5" s="1"/>
  <c r="AE1006" i="5" s="1"/>
  <c r="Y379" i="5"/>
  <c r="AA379" i="5" s="1"/>
  <c r="AE379" i="5" s="1"/>
  <c r="Z379" i="5"/>
  <c r="AB379" i="5" s="1"/>
  <c r="Y529" i="5"/>
  <c r="AA529" i="5" s="1"/>
  <c r="AC529" i="5" s="1"/>
  <c r="Z529" i="5"/>
  <c r="AD529" i="5" s="1"/>
  <c r="Z115" i="5"/>
  <c r="Y115" i="5"/>
  <c r="AA115" i="5" s="1"/>
  <c r="Y1414" i="5"/>
  <c r="AA1414" i="5" s="1"/>
  <c r="Z1414" i="5"/>
  <c r="Z287" i="5"/>
  <c r="Y287" i="5"/>
  <c r="AA287" i="5" s="1"/>
  <c r="Y501" i="5"/>
  <c r="AA501" i="5" s="1"/>
  <c r="Z501" i="5"/>
  <c r="Y1823" i="5"/>
  <c r="AA1823" i="5" s="1"/>
  <c r="AC1823" i="5" s="1"/>
  <c r="Z1823" i="5"/>
  <c r="AD1823" i="5" s="1"/>
  <c r="Y902" i="5"/>
  <c r="AA902" i="5" s="1"/>
  <c r="AC902" i="5" s="1"/>
  <c r="Z902" i="5"/>
  <c r="AD902" i="5" s="1"/>
  <c r="Y1596" i="5"/>
  <c r="AA1596" i="5" s="1"/>
  <c r="Z1596" i="5"/>
  <c r="Z1353" i="5"/>
  <c r="AD1353" i="5" s="1"/>
  <c r="Y1353" i="5"/>
  <c r="AA1353" i="5" s="1"/>
  <c r="AC1353" i="5" s="1"/>
  <c r="Y448" i="5"/>
  <c r="AA448" i="5" s="1"/>
  <c r="AE448" i="5" s="1"/>
  <c r="Z448" i="5"/>
  <c r="AB448" i="5" s="1"/>
  <c r="Y1508" i="5"/>
  <c r="AA1508" i="5" s="1"/>
  <c r="AC1508" i="5" s="1"/>
  <c r="Z1508" i="5"/>
  <c r="AD1508" i="5" s="1"/>
  <c r="Y860" i="5"/>
  <c r="AA860" i="5" s="1"/>
  <c r="AC860" i="5" s="1"/>
  <c r="Z860" i="5"/>
  <c r="AD860" i="5" s="1"/>
  <c r="Y946" i="5"/>
  <c r="AA946" i="5" s="1"/>
  <c r="AC946" i="5" s="1"/>
  <c r="Z946" i="5"/>
  <c r="AD946" i="5" s="1"/>
  <c r="Z488" i="5"/>
  <c r="AD488" i="5" s="1"/>
  <c r="Y488" i="5"/>
  <c r="AA488" i="5" s="1"/>
  <c r="AC488" i="5" s="1"/>
  <c r="Y1510" i="5"/>
  <c r="AA1510" i="5" s="1"/>
  <c r="Z1510" i="5"/>
  <c r="Y1492" i="5"/>
  <c r="AA1492" i="5" s="1"/>
  <c r="Z1492" i="5"/>
  <c r="Y132" i="5"/>
  <c r="AA132" i="5" s="1"/>
  <c r="Z132" i="5"/>
  <c r="Z461" i="5"/>
  <c r="Y461" i="5"/>
  <c r="AA461" i="5" s="1"/>
  <c r="Y1661" i="5"/>
  <c r="AA1661" i="5" s="1"/>
  <c r="Z1661" i="5"/>
  <c r="Y1608" i="5"/>
  <c r="AA1608" i="5" s="1"/>
  <c r="Z1608" i="5"/>
  <c r="Y903" i="5"/>
  <c r="AA903" i="5" s="1"/>
  <c r="Z903" i="5"/>
  <c r="Z405" i="5"/>
  <c r="Y405" i="5"/>
  <c r="AA405" i="5" s="1"/>
  <c r="Y121" i="5"/>
  <c r="AA121" i="5" s="1"/>
  <c r="AC121" i="5" s="1"/>
  <c r="Z121" i="5"/>
  <c r="AD121" i="5" s="1"/>
  <c r="Z381" i="5"/>
  <c r="AD381" i="5" s="1"/>
  <c r="Y381" i="5"/>
  <c r="AA381" i="5" s="1"/>
  <c r="AC381" i="5" s="1"/>
  <c r="Y1673" i="5"/>
  <c r="AA1673" i="5" s="1"/>
  <c r="AC1673" i="5" s="1"/>
  <c r="Z1673" i="5"/>
  <c r="AD1673" i="5" s="1"/>
  <c r="Y1568" i="5"/>
  <c r="AA1568" i="5" s="1"/>
  <c r="AE1568" i="5" s="1"/>
  <c r="Z1568" i="5"/>
  <c r="AB1568" i="5" s="1"/>
  <c r="Y449" i="5"/>
  <c r="AA449" i="5" s="1"/>
  <c r="Z449" i="5"/>
  <c r="Y1291" i="5"/>
  <c r="AA1291" i="5" s="1"/>
  <c r="Z1291" i="5"/>
  <c r="Y830" i="5"/>
  <c r="AA830" i="5" s="1"/>
  <c r="AE830" i="5" s="1"/>
  <c r="Z830" i="5"/>
  <c r="AB830" i="5" s="1"/>
  <c r="Z42" i="5"/>
  <c r="AD42" i="5" s="1"/>
  <c r="Y42" i="5"/>
  <c r="AA42" i="5" s="1"/>
  <c r="AC42" i="5" s="1"/>
  <c r="Y1571" i="5"/>
  <c r="AA1571" i="5" s="1"/>
  <c r="AC1571" i="5" s="1"/>
  <c r="Z1571" i="5"/>
  <c r="AD1571" i="5" s="1"/>
  <c r="Y1545" i="5"/>
  <c r="AA1545" i="5" s="1"/>
  <c r="Z1545" i="5"/>
  <c r="Z1802" i="5"/>
  <c r="AD1802" i="5" s="1"/>
  <c r="Y1802" i="5"/>
  <c r="AA1802" i="5" s="1"/>
  <c r="AC1802" i="5" s="1"/>
  <c r="Y1796" i="5"/>
  <c r="AA1796" i="5" s="1"/>
  <c r="Z1796" i="5"/>
  <c r="Y1023" i="5"/>
  <c r="AA1023" i="5" s="1"/>
  <c r="AC1023" i="5" s="1"/>
  <c r="Z1023" i="5"/>
  <c r="AD1023" i="5" s="1"/>
  <c r="Y891" i="5"/>
  <c r="AA891" i="5" s="1"/>
  <c r="AE891" i="5" s="1"/>
  <c r="Z891" i="5"/>
  <c r="AB891" i="5" s="1"/>
  <c r="Y1713" i="5"/>
  <c r="AA1713" i="5" s="1"/>
  <c r="Z1713" i="5"/>
  <c r="Z423" i="5"/>
  <c r="Y423" i="5"/>
  <c r="AA423" i="5" s="1"/>
  <c r="Y1829" i="5"/>
  <c r="AA1829" i="5" s="1"/>
  <c r="AC1829" i="5" s="1"/>
  <c r="Z1829" i="5"/>
  <c r="AD1829" i="5" s="1"/>
  <c r="Y1845" i="5"/>
  <c r="AA1845" i="5" s="1"/>
  <c r="AC1845" i="5" s="1"/>
  <c r="Z1845" i="5"/>
  <c r="AD1845" i="5" s="1"/>
  <c r="Y278" i="5"/>
  <c r="AA278" i="5" s="1"/>
  <c r="Z278" i="5"/>
  <c r="Y1176" i="5"/>
  <c r="AA1176" i="5" s="1"/>
  <c r="Z1176" i="5"/>
  <c r="Y1761" i="5"/>
  <c r="AA1761" i="5" s="1"/>
  <c r="AC1761" i="5" s="1"/>
  <c r="Z1761" i="5"/>
  <c r="AD1761" i="5" s="1"/>
  <c r="Y473" i="5"/>
  <c r="AA473" i="5" s="1"/>
  <c r="AC473" i="5" s="1"/>
  <c r="Z473" i="5"/>
  <c r="AD473" i="5" s="1"/>
  <c r="Y201" i="5"/>
  <c r="AA201" i="5" s="1"/>
  <c r="AE201" i="5" s="1"/>
  <c r="Z201" i="5"/>
  <c r="AB201" i="5" s="1"/>
  <c r="Y313" i="5"/>
  <c r="AA313" i="5" s="1"/>
  <c r="Z313" i="5"/>
  <c r="Y80" i="5"/>
  <c r="AA80" i="5" s="1"/>
  <c r="Z80" i="5"/>
  <c r="Y520" i="5"/>
  <c r="AA520" i="5" s="1"/>
  <c r="Z520" i="5"/>
  <c r="Y789" i="5"/>
  <c r="AA789" i="5" s="1"/>
  <c r="AE789" i="5" s="1"/>
  <c r="Z789" i="5"/>
  <c r="AB789" i="5" s="1"/>
  <c r="Y1379" i="5"/>
  <c r="AA1379" i="5" s="1"/>
  <c r="AC1379" i="5" s="1"/>
  <c r="Z1379" i="5"/>
  <c r="AD1379" i="5" s="1"/>
  <c r="C26" i="7" s="1"/>
  <c r="Z960" i="5"/>
  <c r="AD960" i="5" s="1"/>
  <c r="Y960" i="5"/>
  <c r="AA960" i="5" s="1"/>
  <c r="AC960" i="5" s="1"/>
  <c r="Y1347" i="5"/>
  <c r="AA1347" i="5" s="1"/>
  <c r="Z1347" i="5"/>
  <c r="Y1311" i="5"/>
  <c r="AA1311" i="5" s="1"/>
  <c r="AC1311" i="5" s="1"/>
  <c r="Z1311" i="5"/>
  <c r="AD1311" i="5" s="1"/>
  <c r="Z1294" i="5"/>
  <c r="AD1294" i="5" s="1"/>
  <c r="Y1294" i="5"/>
  <c r="AA1294" i="5" s="1"/>
  <c r="AC1294" i="5" s="1"/>
  <c r="Y1336" i="5"/>
  <c r="AA1336" i="5" s="1"/>
  <c r="AE1336" i="5" s="1"/>
  <c r="Z1336" i="5"/>
  <c r="AB1336" i="5" s="1"/>
  <c r="Y1430" i="5"/>
  <c r="AA1430" i="5" s="1"/>
  <c r="Z1430" i="5"/>
  <c r="Y1497" i="5"/>
  <c r="AA1497" i="5" s="1"/>
  <c r="AC1497" i="5" s="1"/>
  <c r="Z1497" i="5"/>
  <c r="AD1497" i="5" s="1"/>
  <c r="Y1633" i="5"/>
  <c r="AA1633" i="5" s="1"/>
  <c r="AC1633" i="5" s="1"/>
  <c r="Z1633" i="5"/>
  <c r="AD1633" i="5" s="1"/>
  <c r="W6" i="5"/>
  <c r="V6" i="5"/>
  <c r="X6" i="5" s="1"/>
  <c r="Z815" i="5"/>
  <c r="AD815" i="5" s="1"/>
  <c r="Y815" i="5"/>
  <c r="AA815" i="5" s="1"/>
  <c r="AC815" i="5" s="1"/>
  <c r="Y1460" i="5"/>
  <c r="AA1460" i="5" s="1"/>
  <c r="AC1460" i="5" s="1"/>
  <c r="Z1460" i="5"/>
  <c r="AD1460" i="5" s="1"/>
  <c r="Y537" i="5"/>
  <c r="AA537" i="5" s="1"/>
  <c r="AE537" i="5" s="1"/>
  <c r="Z537" i="5"/>
  <c r="AB537" i="5" s="1"/>
  <c r="Z851" i="5"/>
  <c r="AB851" i="5" s="1"/>
  <c r="Y851" i="5"/>
  <c r="AA851" i="5" s="1"/>
  <c r="AE851" i="5" s="1"/>
  <c r="D38" i="7" s="1"/>
  <c r="Y1393" i="5"/>
  <c r="AA1393" i="5" s="1"/>
  <c r="AC1393" i="5" s="1"/>
  <c r="Z1393" i="5"/>
  <c r="AD1393" i="5" s="1"/>
  <c r="Y445" i="5"/>
  <c r="AA445" i="5" s="1"/>
  <c r="AE445" i="5" s="1"/>
  <c r="Z445" i="5"/>
  <c r="AB445" i="5" s="1"/>
  <c r="Z1551" i="5"/>
  <c r="Y1551" i="5"/>
  <c r="AA1551" i="5" s="1"/>
  <c r="Y1449" i="5"/>
  <c r="AA1449" i="5" s="1"/>
  <c r="Z1449" i="5"/>
  <c r="Y71" i="5"/>
  <c r="AA71" i="5" s="1"/>
  <c r="Z71" i="5"/>
  <c r="Y153" i="5"/>
  <c r="AA153" i="5" s="1"/>
  <c r="AC153" i="5" s="1"/>
  <c r="Z153" i="5"/>
  <c r="AD153" i="5" s="1"/>
  <c r="Y1526" i="5"/>
  <c r="AA1526" i="5" s="1"/>
  <c r="Z1526" i="5"/>
  <c r="V9" i="5"/>
  <c r="X9" i="5" s="1"/>
  <c r="Y41" i="5"/>
  <c r="AA41" i="5" s="1"/>
  <c r="AC41" i="5" s="1"/>
  <c r="Z41" i="5"/>
  <c r="AD41" i="5" s="1"/>
  <c r="Y483" i="5"/>
  <c r="AA483" i="5" s="1"/>
  <c r="AE483" i="5" s="1"/>
  <c r="Z483" i="5"/>
  <c r="AB483" i="5" s="1"/>
  <c r="V12" i="5"/>
  <c r="X12" i="5" s="1"/>
  <c r="Z124" i="5"/>
  <c r="Y124" i="5"/>
  <c r="AA124" i="5" s="1"/>
  <c r="Z1246" i="5"/>
  <c r="AB1246" i="5" s="1"/>
  <c r="Y1246" i="5"/>
  <c r="AA1246" i="5" s="1"/>
  <c r="AE1246" i="5" s="1"/>
  <c r="Y1418" i="5"/>
  <c r="AA1418" i="5" s="1"/>
  <c r="AC1418" i="5" s="1"/>
  <c r="Z1418" i="5"/>
  <c r="AD1418" i="5" s="1"/>
  <c r="Z20" i="5"/>
  <c r="Y20" i="5"/>
  <c r="AA20" i="5" s="1"/>
  <c r="Y1394" i="5"/>
  <c r="AA1394" i="5" s="1"/>
  <c r="AC1394" i="5" s="1"/>
  <c r="Z1394" i="5"/>
  <c r="AD1394" i="5" s="1"/>
  <c r="Y1824" i="5"/>
  <c r="AA1824" i="5" s="1"/>
  <c r="AE1824" i="5" s="1"/>
  <c r="Z1824" i="5"/>
  <c r="AB1824" i="5" s="1"/>
  <c r="Y1129" i="5"/>
  <c r="AA1129" i="5" s="1"/>
  <c r="AE1129" i="5" s="1"/>
  <c r="Z1129" i="5"/>
  <c r="AB1129" i="5" s="1"/>
  <c r="Z1575" i="5"/>
  <c r="AD1575" i="5" s="1"/>
  <c r="Y1575" i="5"/>
  <c r="AA1575" i="5" s="1"/>
  <c r="AC1575" i="5" s="1"/>
  <c r="Y1391" i="5"/>
  <c r="AA1391" i="5" s="1"/>
  <c r="AC1391" i="5" s="1"/>
  <c r="Z1391" i="5"/>
  <c r="AD1391" i="5" s="1"/>
  <c r="Z438" i="5"/>
  <c r="AB438" i="5" s="1"/>
  <c r="Y438" i="5"/>
  <c r="AA438" i="5" s="1"/>
  <c r="AE438" i="5" s="1"/>
  <c r="Y1093" i="5"/>
  <c r="AA1093" i="5" s="1"/>
  <c r="Z1093" i="5"/>
  <c r="Z46" i="5"/>
  <c r="AB46" i="5" s="1"/>
  <c r="Y46" i="5"/>
  <c r="AA46" i="5" s="1"/>
  <c r="AE46" i="5" s="1"/>
  <c r="Y1868" i="5"/>
  <c r="AA1868" i="5" s="1"/>
  <c r="AE1868" i="5" s="1"/>
  <c r="Z1868" i="5"/>
  <c r="AB1868" i="5" s="1"/>
  <c r="Z1479" i="5"/>
  <c r="AD1479" i="5" s="1"/>
  <c r="Y1479" i="5"/>
  <c r="AA1479" i="5" s="1"/>
  <c r="AC1479" i="5" s="1"/>
  <c r="Y1015" i="5"/>
  <c r="AA1015" i="5" s="1"/>
  <c r="Z1015" i="5"/>
  <c r="Y1781" i="5"/>
  <c r="AA1781" i="5" s="1"/>
  <c r="Z1781" i="5"/>
  <c r="Y1423" i="5"/>
  <c r="AA1423" i="5" s="1"/>
  <c r="Z1423" i="5"/>
  <c r="Y1298" i="5"/>
  <c r="AA1298" i="5" s="1"/>
  <c r="AC1298" i="5" s="1"/>
  <c r="Z1298" i="5"/>
  <c r="AD1298" i="5" s="1"/>
  <c r="Y1280" i="5"/>
  <c r="AA1280" i="5" s="1"/>
  <c r="AC1280" i="5" s="1"/>
  <c r="Z1280" i="5"/>
  <c r="AD1280" i="5" s="1"/>
  <c r="Y195" i="5"/>
  <c r="AA195" i="5" s="1"/>
  <c r="AC195" i="5" s="1"/>
  <c r="Z195" i="5"/>
  <c r="AD195" i="5" s="1"/>
  <c r="Y741" i="5"/>
  <c r="AA741" i="5" s="1"/>
  <c r="AE741" i="5" s="1"/>
  <c r="Z741" i="5"/>
  <c r="AB741" i="5" s="1"/>
  <c r="Y629" i="5"/>
  <c r="AA629" i="5" s="1"/>
  <c r="AC629" i="5" s="1"/>
  <c r="Z629" i="5"/>
  <c r="AD629" i="5" s="1"/>
  <c r="Y459" i="5"/>
  <c r="AA459" i="5" s="1"/>
  <c r="Z459" i="5"/>
  <c r="Y1125" i="5"/>
  <c r="AA1125" i="5" s="1"/>
  <c r="AC1125" i="5" s="1"/>
  <c r="Z1125" i="5"/>
  <c r="AD1125" i="5" s="1"/>
  <c r="Y247" i="5"/>
  <c r="AA247" i="5" s="1"/>
  <c r="AC247" i="5" s="1"/>
  <c r="Z247" i="5"/>
  <c r="AD247" i="5" s="1"/>
  <c r="Y1696" i="5"/>
  <c r="AA1696" i="5" s="1"/>
  <c r="AC1696" i="5" s="1"/>
  <c r="Z1696" i="5"/>
  <c r="AD1696" i="5" s="1"/>
  <c r="Y1301" i="5"/>
  <c r="AA1301" i="5" s="1"/>
  <c r="Z1301" i="5"/>
  <c r="Y1319" i="5"/>
  <c r="AA1319" i="5" s="1"/>
  <c r="AE1319" i="5" s="1"/>
  <c r="Z1319" i="5"/>
  <c r="AB1319" i="5" s="1"/>
  <c r="Y1372" i="5"/>
  <c r="AA1372" i="5" s="1"/>
  <c r="AC1372" i="5" s="1"/>
  <c r="Z1372" i="5"/>
  <c r="AD1372" i="5" s="1"/>
  <c r="Y919" i="5"/>
  <c r="AA919" i="5" s="1"/>
  <c r="Z919" i="5"/>
  <c r="Y628" i="5"/>
  <c r="AA628" i="5" s="1"/>
  <c r="AE628" i="5" s="1"/>
  <c r="Z628" i="5"/>
  <c r="AB628" i="5" s="1"/>
  <c r="Y1134" i="5"/>
  <c r="AA1134" i="5" s="1"/>
  <c r="AE1134" i="5" s="1"/>
  <c r="Z1134" i="5"/>
  <c r="AB1134" i="5" s="1"/>
  <c r="Y1027" i="5"/>
  <c r="AA1027" i="5" s="1"/>
  <c r="Z1027" i="5"/>
  <c r="Z434" i="5"/>
  <c r="AD434" i="5" s="1"/>
  <c r="Y434" i="5"/>
  <c r="AA434" i="5" s="1"/>
  <c r="AC434" i="5" s="1"/>
  <c r="Y1693" i="5"/>
  <c r="AA1693" i="5" s="1"/>
  <c r="AC1693" i="5" s="1"/>
  <c r="Z1693" i="5"/>
  <c r="AD1693" i="5" s="1"/>
  <c r="Y825" i="5"/>
  <c r="AA825" i="5" s="1"/>
  <c r="AC825" i="5" s="1"/>
  <c r="Z825" i="5"/>
  <c r="AD825" i="5" s="1"/>
  <c r="Z651" i="5"/>
  <c r="AB651" i="5" s="1"/>
  <c r="Y651" i="5"/>
  <c r="AA651" i="5" s="1"/>
  <c r="AE651" i="5" s="1"/>
  <c r="Y1580" i="5"/>
  <c r="AA1580" i="5" s="1"/>
  <c r="AC1580" i="5" s="1"/>
  <c r="Z1580" i="5"/>
  <c r="AD1580" i="5" s="1"/>
  <c r="Y1801" i="5"/>
  <c r="AA1801" i="5" s="1"/>
  <c r="AC1801" i="5" s="1"/>
  <c r="Z1801" i="5"/>
  <c r="AB1801" i="5" s="1"/>
  <c r="Z54" i="5"/>
  <c r="AD54" i="5" s="1"/>
  <c r="Y54" i="5"/>
  <c r="AA54" i="5" s="1"/>
  <c r="AC54" i="5" s="1"/>
  <c r="Y1411" i="5"/>
  <c r="AA1411" i="5" s="1"/>
  <c r="AC1411" i="5" s="1"/>
  <c r="Z1411" i="5"/>
  <c r="AD1411" i="5" s="1"/>
  <c r="Y895" i="5"/>
  <c r="AA895" i="5" s="1"/>
  <c r="AC895" i="5" s="1"/>
  <c r="Z895" i="5"/>
  <c r="AD895" i="5" s="1"/>
  <c r="Y1310" i="5"/>
  <c r="AA1310" i="5" s="1"/>
  <c r="Z1310" i="5"/>
  <c r="Y1791" i="5"/>
  <c r="AA1791" i="5" s="1"/>
  <c r="AC1791" i="5" s="1"/>
  <c r="Z1791" i="5"/>
  <c r="AD1791" i="5" s="1"/>
  <c r="Z1514" i="5"/>
  <c r="Y1514" i="5"/>
  <c r="AA1514" i="5" s="1"/>
  <c r="Z803" i="5"/>
  <c r="AD803" i="5" s="1"/>
  <c r="Y803" i="5"/>
  <c r="AA803" i="5" s="1"/>
  <c r="AC803" i="5" s="1"/>
  <c r="Y1751" i="5"/>
  <c r="AA1751" i="5" s="1"/>
  <c r="Z1751" i="5"/>
  <c r="Y1171" i="5"/>
  <c r="AA1171" i="5" s="1"/>
  <c r="AC1171" i="5" s="1"/>
  <c r="Z1171" i="5"/>
  <c r="AD1171" i="5" s="1"/>
  <c r="Z1433" i="5"/>
  <c r="AD1433" i="5" s="1"/>
  <c r="Y1433" i="5"/>
  <c r="AA1433" i="5" s="1"/>
  <c r="AC1433" i="5" s="1"/>
  <c r="Y1863" i="5"/>
  <c r="AA1863" i="5" s="1"/>
  <c r="AC1863" i="5" s="1"/>
  <c r="Z1863" i="5"/>
  <c r="AD1863" i="5" s="1"/>
  <c r="Z669" i="5"/>
  <c r="Y669" i="5"/>
  <c r="AA669" i="5" s="1"/>
  <c r="Z1191" i="5"/>
  <c r="Y1191" i="5"/>
  <c r="AA1191" i="5" s="1"/>
  <c r="Z1198" i="5"/>
  <c r="Y1198" i="5"/>
  <c r="AA1198" i="5" s="1"/>
  <c r="Z1167" i="5"/>
  <c r="AB1167" i="5" s="1"/>
  <c r="Y1167" i="5"/>
  <c r="AA1167" i="5" s="1"/>
  <c r="AE1167" i="5" s="1"/>
  <c r="Y1313" i="5"/>
  <c r="AA1313" i="5" s="1"/>
  <c r="Z1313" i="5"/>
  <c r="Y1680" i="5"/>
  <c r="AA1680" i="5" s="1"/>
  <c r="Z1680" i="5"/>
  <c r="Y1669" i="5"/>
  <c r="AA1669" i="5" s="1"/>
  <c r="AC1669" i="5" s="1"/>
  <c r="Z1669" i="5"/>
  <c r="AD1669" i="5" s="1"/>
  <c r="Z962" i="5"/>
  <c r="AB962" i="5" s="1"/>
  <c r="Y962" i="5"/>
  <c r="AA962" i="5" s="1"/>
  <c r="AE962" i="5" s="1"/>
  <c r="Z1044" i="5"/>
  <c r="Y1044" i="5"/>
  <c r="AA1044" i="5" s="1"/>
  <c r="Y359" i="5"/>
  <c r="AA359" i="5" s="1"/>
  <c r="AE359" i="5" s="1"/>
  <c r="Z359" i="5"/>
  <c r="AB359" i="5" s="1"/>
  <c r="Y534" i="5"/>
  <c r="AA534" i="5" s="1"/>
  <c r="Z534" i="5"/>
  <c r="Y487" i="5"/>
  <c r="AA487" i="5" s="1"/>
  <c r="Z487" i="5"/>
  <c r="Y1798" i="5"/>
  <c r="AA1798" i="5" s="1"/>
  <c r="Z1798" i="5"/>
  <c r="Y430" i="5"/>
  <c r="AA430" i="5" s="1"/>
  <c r="AC430" i="5" s="1"/>
  <c r="Z430" i="5"/>
  <c r="AD430" i="5" s="1"/>
  <c r="Z657" i="5"/>
  <c r="AB657" i="5" s="1"/>
  <c r="Y657" i="5"/>
  <c r="AA657" i="5" s="1"/>
  <c r="AE657" i="5" s="1"/>
  <c r="Y778" i="5"/>
  <c r="AA778" i="5" s="1"/>
  <c r="Z778" i="5"/>
  <c r="Y685" i="5"/>
  <c r="AA685" i="5" s="1"/>
  <c r="Z685" i="5"/>
  <c r="Y1305" i="5"/>
  <c r="AA1305" i="5" s="1"/>
  <c r="AC1305" i="5" s="1"/>
  <c r="Z1305" i="5"/>
  <c r="AD1305" i="5" s="1"/>
  <c r="Z1609" i="5"/>
  <c r="AD1609" i="5" s="1"/>
  <c r="Y1609" i="5"/>
  <c r="AA1609" i="5" s="1"/>
  <c r="AC1609" i="5" s="1"/>
  <c r="Z1343" i="5"/>
  <c r="AD1343" i="5" s="1"/>
  <c r="Y1343" i="5"/>
  <c r="AA1343" i="5" s="1"/>
  <c r="AC1343" i="5" s="1"/>
  <c r="Y1618" i="5"/>
  <c r="AA1618" i="5" s="1"/>
  <c r="AC1618" i="5" s="1"/>
  <c r="Z1618" i="5"/>
  <c r="AD1618" i="5" s="1"/>
  <c r="Y1300" i="5"/>
  <c r="AA1300" i="5" s="1"/>
  <c r="AE1300" i="5" s="1"/>
  <c r="Z1300" i="5"/>
  <c r="AB1300" i="5" s="1"/>
  <c r="Y373" i="5"/>
  <c r="AA373" i="5" s="1"/>
  <c r="Z373" i="5"/>
  <c r="Y942" i="5"/>
  <c r="AA942" i="5" s="1"/>
  <c r="AC942" i="5" s="1"/>
  <c r="Z942" i="5"/>
  <c r="AD942" i="5" s="1"/>
  <c r="Y1734" i="5"/>
  <c r="AA1734" i="5" s="1"/>
  <c r="AE1734" i="5" s="1"/>
  <c r="Z1734" i="5"/>
  <c r="AB1734" i="5" s="1"/>
  <c r="Y1132" i="5"/>
  <c r="AA1132" i="5" s="1"/>
  <c r="AC1132" i="5" s="1"/>
  <c r="Z1132" i="5"/>
  <c r="AD1132" i="5" s="1"/>
  <c r="Z652" i="5"/>
  <c r="AB652" i="5" s="1"/>
  <c r="Y652" i="5"/>
  <c r="AA652" i="5" s="1"/>
  <c r="AE652" i="5" s="1"/>
  <c r="Y1209" i="5"/>
  <c r="AA1209" i="5" s="1"/>
  <c r="Z1209" i="5"/>
  <c r="Z1483" i="5"/>
  <c r="AB1483" i="5" s="1"/>
  <c r="Y1483" i="5"/>
  <c r="AA1483" i="5" s="1"/>
  <c r="AE1483" i="5" s="1"/>
  <c r="Y256" i="5"/>
  <c r="AA256" i="5" s="1"/>
  <c r="AC256" i="5" s="1"/>
  <c r="Z256" i="5"/>
  <c r="AD256" i="5" s="1"/>
  <c r="Y1649" i="5"/>
  <c r="AA1649" i="5" s="1"/>
  <c r="AC1649" i="5" s="1"/>
  <c r="Z1649" i="5"/>
  <c r="AD1649" i="5" s="1"/>
  <c r="Y1777" i="5"/>
  <c r="AA1777" i="5" s="1"/>
  <c r="AC1777" i="5" s="1"/>
  <c r="Z1777" i="5"/>
  <c r="AD1777" i="5" s="1"/>
  <c r="Y1783" i="5"/>
  <c r="AA1783" i="5" s="1"/>
  <c r="Z1783" i="5"/>
  <c r="Z750" i="5"/>
  <c r="AD750" i="5" s="1"/>
  <c r="Y750" i="5"/>
  <c r="AA750" i="5" s="1"/>
  <c r="AC750" i="5" s="1"/>
  <c r="Y1339" i="5"/>
  <c r="AA1339" i="5" s="1"/>
  <c r="AC1339" i="5" s="1"/>
  <c r="Z1339" i="5"/>
  <c r="AD1339" i="5" s="1"/>
  <c r="Y740" i="5"/>
  <c r="AA740" i="5" s="1"/>
  <c r="Z740" i="5"/>
  <c r="Z1094" i="5"/>
  <c r="AD1094" i="5" s="1"/>
  <c r="Y1094" i="5"/>
  <c r="AA1094" i="5" s="1"/>
  <c r="AC1094" i="5" s="1"/>
  <c r="Y1833" i="5"/>
  <c r="AA1833" i="5" s="1"/>
  <c r="AE1833" i="5" s="1"/>
  <c r="Z1833" i="5"/>
  <c r="AB1833" i="5" s="1"/>
  <c r="Z179" i="5"/>
  <c r="AB179" i="5" s="1"/>
  <c r="Y179" i="5"/>
  <c r="AA179" i="5" s="1"/>
  <c r="AE179" i="5" s="1"/>
  <c r="Y923" i="5"/>
  <c r="AA923" i="5" s="1"/>
  <c r="AE923" i="5" s="1"/>
  <c r="Z923" i="5"/>
  <c r="AB923" i="5" s="1"/>
  <c r="Y1259" i="5"/>
  <c r="AA1259" i="5" s="1"/>
  <c r="Z1259" i="5"/>
  <c r="Y266" i="5"/>
  <c r="AA266" i="5" s="1"/>
  <c r="AC266" i="5" s="1"/>
  <c r="Z266" i="5"/>
  <c r="AD266" i="5" s="1"/>
  <c r="Y1749" i="5"/>
  <c r="AA1749" i="5" s="1"/>
  <c r="AC1749" i="5" s="1"/>
  <c r="Z1749" i="5"/>
  <c r="AD1749" i="5" s="1"/>
  <c r="Y314" i="5"/>
  <c r="AA314" i="5" s="1"/>
  <c r="AC314" i="5" s="1"/>
  <c r="Z314" i="5"/>
  <c r="AD314" i="5" s="1"/>
  <c r="Y492" i="5"/>
  <c r="AA492" i="5" s="1"/>
  <c r="Z492" i="5"/>
  <c r="Y1404" i="5"/>
  <c r="AA1404" i="5" s="1"/>
  <c r="Z1404" i="5"/>
  <c r="Y306" i="5"/>
  <c r="AA306" i="5" s="1"/>
  <c r="AC306" i="5" s="1"/>
  <c r="Z306" i="5"/>
  <c r="AD306" i="5" s="1"/>
  <c r="Y446" i="5"/>
  <c r="AA446" i="5" s="1"/>
  <c r="Z446" i="5"/>
  <c r="Z420" i="5"/>
  <c r="AD420" i="5" s="1"/>
  <c r="Y420" i="5"/>
  <c r="AA420" i="5" s="1"/>
  <c r="AC420" i="5" s="1"/>
  <c r="Y1461" i="5"/>
  <c r="AA1461" i="5" s="1"/>
  <c r="AC1461" i="5" s="1"/>
  <c r="Z1461" i="5"/>
  <c r="AD1461" i="5" s="1"/>
  <c r="Z896" i="5"/>
  <c r="AD896" i="5" s="1"/>
  <c r="Y896" i="5"/>
  <c r="AA896" i="5" s="1"/>
  <c r="AC896" i="5" s="1"/>
  <c r="Y867" i="5"/>
  <c r="AA867" i="5" s="1"/>
  <c r="Z867" i="5"/>
  <c r="Y818" i="5"/>
  <c r="AA818" i="5" s="1"/>
  <c r="AC818" i="5" s="1"/>
  <c r="Z818" i="5"/>
  <c r="AD818" i="5" s="1"/>
  <c r="Z499" i="5"/>
  <c r="AB499" i="5" s="1"/>
  <c r="Y499" i="5"/>
  <c r="AA499" i="5" s="1"/>
  <c r="AE499" i="5" s="1"/>
  <c r="Y555" i="5"/>
  <c r="AA555" i="5" s="1"/>
  <c r="AE555" i="5" s="1"/>
  <c r="Z555" i="5"/>
  <c r="AB555" i="5" s="1"/>
  <c r="Y1299" i="5"/>
  <c r="AA1299" i="5" s="1"/>
  <c r="AC1299" i="5" s="1"/>
  <c r="Z1299" i="5"/>
  <c r="AD1299" i="5" s="1"/>
  <c r="Z1416" i="5"/>
  <c r="AD1416" i="5" s="1"/>
  <c r="Y1416" i="5"/>
  <c r="AA1416" i="5" s="1"/>
  <c r="AC1416" i="5" s="1"/>
  <c r="Y1428" i="5"/>
  <c r="AA1428" i="5" s="1"/>
  <c r="AC1428" i="5" s="1"/>
  <c r="Z1428" i="5"/>
  <c r="AD1428" i="5" s="1"/>
  <c r="Z253" i="5"/>
  <c r="Y253" i="5"/>
  <c r="AA253" i="5" s="1"/>
  <c r="Z305" i="5"/>
  <c r="AB305" i="5" s="1"/>
  <c r="Y305" i="5"/>
  <c r="AA305" i="5" s="1"/>
  <c r="AE305" i="5" s="1"/>
  <c r="Y1187" i="5"/>
  <c r="AA1187" i="5" s="1"/>
  <c r="AC1187" i="5" s="1"/>
  <c r="Z1187" i="5"/>
  <c r="AD1187" i="5" s="1"/>
  <c r="Z390" i="5"/>
  <c r="AD390" i="5" s="1"/>
  <c r="Y390" i="5"/>
  <c r="AA390" i="5" s="1"/>
  <c r="AC390" i="5" s="1"/>
  <c r="Y584" i="5"/>
  <c r="AA584" i="5" s="1"/>
  <c r="AE584" i="5" s="1"/>
  <c r="Z584" i="5"/>
  <c r="AB584" i="5" s="1"/>
  <c r="Y909" i="5"/>
  <c r="AA909" i="5" s="1"/>
  <c r="AC909" i="5" s="1"/>
  <c r="Z909" i="5"/>
  <c r="AD909" i="5" s="1"/>
  <c r="Y994" i="5"/>
  <c r="AA994" i="5" s="1"/>
  <c r="AE994" i="5" s="1"/>
  <c r="Z994" i="5"/>
  <c r="AB994" i="5" s="1"/>
  <c r="Z1212" i="5"/>
  <c r="AD1212" i="5" s="1"/>
  <c r="Y1212" i="5"/>
  <c r="AA1212" i="5" s="1"/>
  <c r="AC1212" i="5" s="1"/>
  <c r="Y553" i="5"/>
  <c r="AA553" i="5" s="1"/>
  <c r="Z553" i="5"/>
  <c r="Y854" i="5"/>
  <c r="AA854" i="5" s="1"/>
  <c r="AC854" i="5" s="1"/>
  <c r="Z854" i="5"/>
  <c r="AD854" i="5" s="1"/>
  <c r="Y1655" i="5"/>
  <c r="AA1655" i="5" s="1"/>
  <c r="Z1655" i="5"/>
  <c r="Y480" i="5"/>
  <c r="AA480" i="5" s="1"/>
  <c r="AC480" i="5" s="1"/>
  <c r="Z480" i="5"/>
  <c r="AD480" i="5" s="1"/>
  <c r="Y1436" i="5"/>
  <c r="AA1436" i="5" s="1"/>
  <c r="AC1436" i="5" s="1"/>
  <c r="Z1436" i="5"/>
  <c r="AD1436" i="5" s="1"/>
  <c r="Y658" i="5"/>
  <c r="AA658" i="5" s="1"/>
  <c r="Z658" i="5"/>
  <c r="Y1367" i="5"/>
  <c r="AA1367" i="5" s="1"/>
  <c r="AC1367" i="5" s="1"/>
  <c r="Z1367" i="5"/>
  <c r="AD1367" i="5" s="1"/>
  <c r="Y218" i="5"/>
  <c r="AA218" i="5" s="1"/>
  <c r="AC218" i="5" s="1"/>
  <c r="Z218" i="5"/>
  <c r="AD218" i="5" s="1"/>
  <c r="Z819" i="5"/>
  <c r="Y819" i="5"/>
  <c r="AA819" i="5" s="1"/>
  <c r="Z52" i="5"/>
  <c r="AD52" i="5" s="1"/>
  <c r="Y52" i="5"/>
  <c r="AA52" i="5" s="1"/>
  <c r="AC52" i="5" s="1"/>
  <c r="Y696" i="5"/>
  <c r="AA696" i="5" s="1"/>
  <c r="Z696" i="5"/>
  <c r="Y1701" i="5"/>
  <c r="AA1701" i="5" s="1"/>
  <c r="AC1701" i="5" s="1"/>
  <c r="Z1701" i="5"/>
  <c r="AD1701" i="5" s="1"/>
  <c r="Y939" i="5"/>
  <c r="AA939" i="5" s="1"/>
  <c r="AC939" i="5" s="1"/>
  <c r="Z939" i="5"/>
  <c r="AD939" i="5" s="1"/>
  <c r="Y168" i="5"/>
  <c r="AA168" i="5" s="1"/>
  <c r="AE168" i="5" s="1"/>
  <c r="Z168" i="5"/>
  <c r="AB168" i="5" s="1"/>
  <c r="Y387" i="5"/>
  <c r="AA387" i="5" s="1"/>
  <c r="AE387" i="5" s="1"/>
  <c r="Z387" i="5"/>
  <c r="AB387" i="5" s="1"/>
  <c r="Y1811" i="5"/>
  <c r="AA1811" i="5" s="1"/>
  <c r="AC1811" i="5" s="1"/>
  <c r="Z1811" i="5"/>
  <c r="AD1811" i="5" s="1"/>
  <c r="Y517" i="5"/>
  <c r="AA517" i="5" s="1"/>
  <c r="AC517" i="5" s="1"/>
  <c r="Z517" i="5"/>
  <c r="AD517" i="5" s="1"/>
  <c r="Z354" i="5"/>
  <c r="Y354" i="5"/>
  <c r="AA354" i="5" s="1"/>
  <c r="Y915" i="5"/>
  <c r="AA915" i="5" s="1"/>
  <c r="AC915" i="5" s="1"/>
  <c r="Z915" i="5"/>
  <c r="AD915" i="5" s="1"/>
  <c r="Y290" i="5"/>
  <c r="AA290" i="5" s="1"/>
  <c r="AE290" i="5" s="1"/>
  <c r="Z290" i="5"/>
  <c r="AB290" i="5" s="1"/>
  <c r="Y296" i="5"/>
  <c r="AA296" i="5" s="1"/>
  <c r="AC296" i="5" s="1"/>
  <c r="Z296" i="5"/>
  <c r="AD296" i="5" s="1"/>
  <c r="Y878" i="5"/>
  <c r="AA878" i="5" s="1"/>
  <c r="Z878" i="5"/>
  <c r="Z109" i="5"/>
  <c r="AD109" i="5" s="1"/>
  <c r="Y109" i="5"/>
  <c r="AA109" i="5" s="1"/>
  <c r="AC109" i="5" s="1"/>
  <c r="Y206" i="5"/>
  <c r="AA206" i="5" s="1"/>
  <c r="Z206" i="5"/>
  <c r="Z843" i="5"/>
  <c r="AD843" i="5" s="1"/>
  <c r="Y843" i="5"/>
  <c r="AA843" i="5" s="1"/>
  <c r="AC843" i="5" s="1"/>
  <c r="Z284" i="5"/>
  <c r="AD284" i="5" s="1"/>
  <c r="Y284" i="5"/>
  <c r="AA284" i="5" s="1"/>
  <c r="AC284" i="5" s="1"/>
  <c r="Y550" i="5"/>
  <c r="AA550" i="5" s="1"/>
  <c r="Z550" i="5"/>
  <c r="Y559" i="5"/>
  <c r="AA559" i="5" s="1"/>
  <c r="AC559" i="5" s="1"/>
  <c r="Z559" i="5"/>
  <c r="AD559" i="5" s="1"/>
  <c r="Y1185" i="5"/>
  <c r="AA1185" i="5" s="1"/>
  <c r="AE1185" i="5" s="1"/>
  <c r="Z1185" i="5"/>
  <c r="AB1185" i="5" s="1"/>
  <c r="Z352" i="5"/>
  <c r="Y352" i="5"/>
  <c r="AA352" i="5" s="1"/>
  <c r="Y187" i="5"/>
  <c r="AA187" i="5" s="1"/>
  <c r="Z187" i="5"/>
  <c r="Y1035" i="5"/>
  <c r="AA1035" i="5" s="1"/>
  <c r="AC1035" i="5" s="1"/>
  <c r="Z1035" i="5"/>
  <c r="AD1035" i="5" s="1"/>
  <c r="Y1648" i="5"/>
  <c r="AA1648" i="5" s="1"/>
  <c r="AC1648" i="5" s="1"/>
  <c r="Z1648" i="5"/>
  <c r="AD1648" i="5" s="1"/>
  <c r="Y1034" i="5"/>
  <c r="AA1034" i="5" s="1"/>
  <c r="AE1034" i="5" s="1"/>
  <c r="Z1034" i="5"/>
  <c r="AB1034" i="5" s="1"/>
  <c r="Z1390" i="5"/>
  <c r="AB1390" i="5" s="1"/>
  <c r="Y1390" i="5"/>
  <c r="AA1390" i="5" s="1"/>
  <c r="AE1390" i="5" s="1"/>
  <c r="Z172" i="5"/>
  <c r="AD172" i="5" s="1"/>
  <c r="Y172" i="5"/>
  <c r="AA172" i="5" s="1"/>
  <c r="AC172" i="5" s="1"/>
  <c r="Z894" i="5"/>
  <c r="Y894" i="5"/>
  <c r="AA894" i="5" s="1"/>
  <c r="Y1036" i="5"/>
  <c r="AA1036" i="5" s="1"/>
  <c r="AE1036" i="5" s="1"/>
  <c r="Z1036" i="5"/>
  <c r="AB1036" i="5" s="1"/>
  <c r="Z1851" i="5"/>
  <c r="Y1851" i="5"/>
  <c r="AA1851" i="5" s="1"/>
  <c r="Z1748" i="5"/>
  <c r="AD1748" i="5" s="1"/>
  <c r="Y1748" i="5"/>
  <c r="AA1748" i="5" s="1"/>
  <c r="AC1748" i="5" s="1"/>
  <c r="Y1625" i="5"/>
  <c r="AA1625" i="5" s="1"/>
  <c r="AC1625" i="5" s="1"/>
  <c r="Z1625" i="5"/>
  <c r="AD1625" i="5" s="1"/>
  <c r="Y1158" i="5"/>
  <c r="AA1158" i="5" s="1"/>
  <c r="AC1158" i="5" s="1"/>
  <c r="Z1158" i="5"/>
  <c r="AD1158" i="5" s="1"/>
  <c r="Y1003" i="5"/>
  <c r="AA1003" i="5" s="1"/>
  <c r="Z1003" i="5"/>
  <c r="Y403" i="5"/>
  <c r="AA403" i="5" s="1"/>
  <c r="AC403" i="5" s="1"/>
  <c r="Z403" i="5"/>
  <c r="AD403" i="5" s="1"/>
  <c r="Y1546" i="5"/>
  <c r="AA1546" i="5" s="1"/>
  <c r="Z1546" i="5"/>
  <c r="Z1634" i="5"/>
  <c r="AD1634" i="5" s="1"/>
  <c r="Y1634" i="5"/>
  <c r="AA1634" i="5" s="1"/>
  <c r="AC1634" i="5" s="1"/>
  <c r="Y1126" i="5"/>
  <c r="AA1126" i="5" s="1"/>
  <c r="AC1126" i="5" s="1"/>
  <c r="Z1126" i="5"/>
  <c r="AD1126" i="5" s="1"/>
  <c r="Y979" i="5"/>
  <c r="AA979" i="5" s="1"/>
  <c r="AC979" i="5" s="1"/>
  <c r="Z979" i="5"/>
  <c r="AD979" i="5" s="1"/>
  <c r="Z207" i="5"/>
  <c r="Y207" i="5"/>
  <c r="AA207" i="5" s="1"/>
  <c r="Z470" i="5"/>
  <c r="AD470" i="5" s="1"/>
  <c r="Y470" i="5"/>
  <c r="AA470" i="5" s="1"/>
  <c r="AC470" i="5" s="1"/>
  <c r="Z1213" i="5"/>
  <c r="AD1213" i="5" s="1"/>
  <c r="Y1213" i="5"/>
  <c r="AA1213" i="5" s="1"/>
  <c r="AC1213" i="5" s="1"/>
  <c r="Y1307" i="5"/>
  <c r="AA1307" i="5" s="1"/>
  <c r="Z1307" i="5"/>
  <c r="Y762" i="5"/>
  <c r="AA762" i="5" s="1"/>
  <c r="Z762" i="5"/>
  <c r="Y627" i="5"/>
  <c r="AA627" i="5" s="1"/>
  <c r="Z627" i="5"/>
  <c r="Y1865" i="5"/>
  <c r="AA1865" i="5" s="1"/>
  <c r="AC1865" i="5" s="1"/>
  <c r="Z1865" i="5"/>
  <c r="AD1865" i="5" s="1"/>
  <c r="Z1537" i="5"/>
  <c r="AD1537" i="5" s="1"/>
  <c r="Y1537" i="5"/>
  <c r="AA1537" i="5" s="1"/>
  <c r="AC1537" i="5" s="1"/>
  <c r="Y1664" i="5"/>
  <c r="AA1664" i="5" s="1"/>
  <c r="AC1664" i="5" s="1"/>
  <c r="Z1664" i="5"/>
  <c r="AD1664" i="5" s="1"/>
  <c r="Y409" i="5"/>
  <c r="AA409" i="5" s="1"/>
  <c r="AC409" i="5" s="1"/>
  <c r="Z409" i="5"/>
  <c r="AD409" i="5" s="1"/>
  <c r="Y1511" i="5"/>
  <c r="AA1511" i="5" s="1"/>
  <c r="Z1511" i="5"/>
  <c r="Y155" i="5"/>
  <c r="AA155" i="5" s="1"/>
  <c r="AE155" i="5" s="1"/>
  <c r="Z155" i="5"/>
  <c r="AB155" i="5" s="1"/>
  <c r="Y988" i="5"/>
  <c r="AA988" i="5" s="1"/>
  <c r="AC988" i="5" s="1"/>
  <c r="Z988" i="5"/>
  <c r="AD988" i="5" s="1"/>
  <c r="Y1098" i="5"/>
  <c r="AA1098" i="5" s="1"/>
  <c r="AE1098" i="5" s="1"/>
  <c r="Z1098" i="5"/>
  <c r="AB1098" i="5" s="1"/>
  <c r="Y751" i="5"/>
  <c r="AA751" i="5" s="1"/>
  <c r="AE751" i="5" s="1"/>
  <c r="Z751" i="5"/>
  <c r="AB751" i="5" s="1"/>
  <c r="Y1695" i="5"/>
  <c r="AA1695" i="5" s="1"/>
  <c r="AC1695" i="5" s="1"/>
  <c r="Z1695" i="5"/>
  <c r="AD1695" i="5" s="1"/>
  <c r="Y1122" i="5"/>
  <c r="AA1122" i="5" s="1"/>
  <c r="Z1122" i="5"/>
  <c r="Z1071" i="5"/>
  <c r="AD1071" i="5" s="1"/>
  <c r="Y1071" i="5"/>
  <c r="AA1071" i="5" s="1"/>
  <c r="AC1071" i="5" s="1"/>
  <c r="Z458" i="5"/>
  <c r="AD458" i="5" s="1"/>
  <c r="Y458" i="5"/>
  <c r="AA458" i="5" s="1"/>
  <c r="AC458" i="5" s="1"/>
  <c r="Y1755" i="5"/>
  <c r="AA1755" i="5" s="1"/>
  <c r="Z1755" i="5"/>
  <c r="Z1597" i="5"/>
  <c r="Y1597" i="5"/>
  <c r="AA1597" i="5" s="1"/>
  <c r="Y792" i="5"/>
  <c r="AA792" i="5" s="1"/>
  <c r="Z792" i="5"/>
  <c r="Y924" i="5"/>
  <c r="AA924" i="5" s="1"/>
  <c r="Z924" i="5"/>
  <c r="Y343" i="5"/>
  <c r="AA343" i="5" s="1"/>
  <c r="Z343" i="5"/>
  <c r="Y1344" i="5"/>
  <c r="AA1344" i="5" s="1"/>
  <c r="AC1344" i="5" s="1"/>
  <c r="Z1344" i="5"/>
  <c r="AD1344" i="5" s="1"/>
  <c r="Y1194" i="5"/>
  <c r="AA1194" i="5" s="1"/>
  <c r="AC1194" i="5" s="1"/>
  <c r="Z1194" i="5"/>
  <c r="AD1194" i="5" s="1"/>
  <c r="Y829" i="5"/>
  <c r="AA829" i="5" s="1"/>
  <c r="AC829" i="5" s="1"/>
  <c r="Z829" i="5"/>
  <c r="AD829" i="5" s="1"/>
  <c r="Y368" i="5"/>
  <c r="AA368" i="5" s="1"/>
  <c r="AC368" i="5" s="1"/>
  <c r="Z368" i="5"/>
  <c r="AD368" i="5" s="1"/>
  <c r="Y1767" i="5"/>
  <c r="AA1767" i="5" s="1"/>
  <c r="AE1767" i="5" s="1"/>
  <c r="Z1767" i="5"/>
  <c r="AB1767" i="5" s="1"/>
  <c r="Y220" i="5"/>
  <c r="AA220" i="5" s="1"/>
  <c r="AC220" i="5" s="1"/>
  <c r="Z220" i="5"/>
  <c r="AD220" i="5" s="1"/>
  <c r="Y235" i="5"/>
  <c r="AA235" i="5" s="1"/>
  <c r="AC235" i="5" s="1"/>
  <c r="Z235" i="5"/>
  <c r="AD235" i="5" s="1"/>
  <c r="Y498" i="5"/>
  <c r="AA498" i="5" s="1"/>
  <c r="AE498" i="5" s="1"/>
  <c r="Z498" i="5"/>
  <c r="AB498" i="5" s="1"/>
  <c r="Y769" i="5"/>
  <c r="AA769" i="5" s="1"/>
  <c r="AC769" i="5" s="1"/>
  <c r="Z769" i="5"/>
  <c r="AD769" i="5" s="1"/>
  <c r="Z1052" i="5"/>
  <c r="AB1052" i="5" s="1"/>
  <c r="Y1052" i="5"/>
  <c r="AA1052" i="5" s="1"/>
  <c r="AE1052" i="5" s="1"/>
  <c r="Z1850" i="5"/>
  <c r="Y1850" i="5"/>
  <c r="AA1850" i="5" s="1"/>
  <c r="Y1197" i="5"/>
  <c r="AA1197" i="5" s="1"/>
  <c r="Z1197" i="5"/>
  <c r="Y1576" i="5"/>
  <c r="AA1576" i="5" s="1"/>
  <c r="AE1576" i="5" s="1"/>
  <c r="Z1576" i="5"/>
  <c r="AB1576" i="5" s="1"/>
  <c r="Y1636" i="5"/>
  <c r="AA1636" i="5" s="1"/>
  <c r="AE1636" i="5" s="1"/>
  <c r="Z1636" i="5"/>
  <c r="AB1636" i="5" s="1"/>
  <c r="Z1371" i="5"/>
  <c r="AD1371" i="5" s="1"/>
  <c r="Y1371" i="5"/>
  <c r="AA1371" i="5" s="1"/>
  <c r="AC1371" i="5" s="1"/>
  <c r="Y1148" i="5"/>
  <c r="AA1148" i="5" s="1"/>
  <c r="Z1148" i="5"/>
  <c r="Y1684" i="5"/>
  <c r="AA1684" i="5" s="1"/>
  <c r="AC1684" i="5" s="1"/>
  <c r="Z1684" i="5"/>
  <c r="AD1684" i="5" s="1"/>
  <c r="Y1660" i="5"/>
  <c r="AA1660" i="5" s="1"/>
  <c r="Z1660" i="5"/>
  <c r="Y927" i="5"/>
  <c r="AA927" i="5" s="1"/>
  <c r="Z927" i="5"/>
  <c r="Z1670" i="5"/>
  <c r="AD1670" i="5" s="1"/>
  <c r="Y1670" i="5"/>
  <c r="AA1670" i="5" s="1"/>
  <c r="AC1670" i="5" s="1"/>
  <c r="Y1795" i="5"/>
  <c r="AA1795" i="5" s="1"/>
  <c r="Z1795" i="5"/>
  <c r="Y385" i="5"/>
  <c r="AA385" i="5" s="1"/>
  <c r="Z385" i="5"/>
  <c r="Z346" i="5"/>
  <c r="AB346" i="5" s="1"/>
  <c r="Y346" i="5"/>
  <c r="AA346" i="5" s="1"/>
  <c r="AE346" i="5" s="1"/>
  <c r="Z972" i="5"/>
  <c r="Y972" i="5"/>
  <c r="AA972" i="5" s="1"/>
  <c r="Y1654" i="5"/>
  <c r="AA1654" i="5" s="1"/>
  <c r="AC1654" i="5" s="1"/>
  <c r="Z1654" i="5"/>
  <c r="AD1654" i="5" s="1"/>
  <c r="Y709" i="5"/>
  <c r="AA709" i="5" s="1"/>
  <c r="Z709" i="5"/>
  <c r="Z1826" i="5"/>
  <c r="Y1826" i="5"/>
  <c r="AA1826" i="5" s="1"/>
  <c r="V15" i="5"/>
  <c r="X15" i="5" s="1"/>
  <c r="Y1121" i="5"/>
  <c r="AA1121" i="5" s="1"/>
  <c r="AC1121" i="5" s="1"/>
  <c r="Z1121" i="5"/>
  <c r="AD1121" i="5" s="1"/>
  <c r="Z154" i="5"/>
  <c r="AD154" i="5" s="1"/>
  <c r="Y154" i="5"/>
  <c r="AA154" i="5" s="1"/>
  <c r="AC154" i="5" s="1"/>
  <c r="Y1135" i="5"/>
  <c r="AA1135" i="5" s="1"/>
  <c r="Z1135" i="5"/>
  <c r="Z1389" i="5"/>
  <c r="Y1389" i="5"/>
  <c r="AA1389" i="5" s="1"/>
  <c r="Y1522" i="5"/>
  <c r="AA1522" i="5" s="1"/>
  <c r="AC1522" i="5" s="1"/>
  <c r="Z1522" i="5"/>
  <c r="AD1522" i="5" s="1"/>
  <c r="Z617" i="5"/>
  <c r="AD617" i="5" s="1"/>
  <c r="Y617" i="5"/>
  <c r="AA617" i="5" s="1"/>
  <c r="AC617" i="5" s="1"/>
  <c r="Z906" i="5"/>
  <c r="Y906" i="5"/>
  <c r="AA906" i="5" s="1"/>
  <c r="Y450" i="5"/>
  <c r="AA450" i="5" s="1"/>
  <c r="AC450" i="5" s="1"/>
  <c r="Z450" i="5"/>
  <c r="AD450" i="5" s="1"/>
  <c r="Y1588" i="5"/>
  <c r="AA1588" i="5" s="1"/>
  <c r="Z1588" i="5"/>
  <c r="Z1356" i="5"/>
  <c r="Y1356" i="5"/>
  <c r="AA1356" i="5" s="1"/>
  <c r="Y977" i="5"/>
  <c r="AA977" i="5" s="1"/>
  <c r="Z977" i="5"/>
  <c r="Z1226" i="5"/>
  <c r="Y1226" i="5"/>
  <c r="AA1226" i="5" s="1"/>
  <c r="Y1564" i="5"/>
  <c r="AA1564" i="5" s="1"/>
  <c r="AC1564" i="5" s="1"/>
  <c r="Z1564" i="5"/>
  <c r="AD1564" i="5" s="1"/>
  <c r="Z166" i="5"/>
  <c r="AD166" i="5" s="1"/>
  <c r="Y166" i="5"/>
  <c r="AA166" i="5" s="1"/>
  <c r="AC166" i="5" s="1"/>
  <c r="Y790" i="5"/>
  <c r="AA790" i="5" s="1"/>
  <c r="Z790" i="5"/>
  <c r="Y223" i="5"/>
  <c r="AA223" i="5" s="1"/>
  <c r="AE223" i="5" s="1"/>
  <c r="Z223" i="5"/>
  <c r="AB223" i="5" s="1"/>
  <c r="Y298" i="5"/>
  <c r="AA298" i="5" s="1"/>
  <c r="AC298" i="5" s="1"/>
  <c r="Z298" i="5"/>
  <c r="AD298" i="5" s="1"/>
  <c r="Y1530" i="5"/>
  <c r="AA1530" i="5" s="1"/>
  <c r="AC1530" i="5" s="1"/>
  <c r="Z1530" i="5"/>
  <c r="AD1530" i="5" s="1"/>
  <c r="Y1509" i="5"/>
  <c r="AA1509" i="5" s="1"/>
  <c r="Z1509" i="5"/>
  <c r="Y615" i="5"/>
  <c r="AA615" i="5" s="1"/>
  <c r="AE615" i="5" s="1"/>
  <c r="Z615" i="5"/>
  <c r="AB615" i="5" s="1"/>
  <c r="Y1630" i="5"/>
  <c r="AA1630" i="5" s="1"/>
  <c r="AC1630" i="5" s="1"/>
  <c r="Z1630" i="5"/>
  <c r="AD1630" i="5" s="1"/>
  <c r="Y406" i="5"/>
  <c r="AA406" i="5" s="1"/>
  <c r="AE406" i="5" s="1"/>
  <c r="Z406" i="5"/>
  <c r="AB406" i="5" s="1"/>
  <c r="Y1494" i="5"/>
  <c r="AA1494" i="5" s="1"/>
  <c r="AC1494" i="5" s="1"/>
  <c r="Z1494" i="5"/>
  <c r="AD1494" i="5" s="1"/>
  <c r="Y705" i="5"/>
  <c r="AA705" i="5" s="1"/>
  <c r="AC705" i="5" s="1"/>
  <c r="Z705" i="5"/>
  <c r="AD705" i="5" s="1"/>
  <c r="Y1601" i="5"/>
  <c r="AA1601" i="5" s="1"/>
  <c r="Z1601" i="5"/>
  <c r="Z1083" i="5"/>
  <c r="AB1083" i="5" s="1"/>
  <c r="Y1083" i="5"/>
  <c r="AA1083" i="5" s="1"/>
  <c r="AE1083" i="5" s="1"/>
  <c r="Y1645" i="5"/>
  <c r="AA1645" i="5" s="1"/>
  <c r="AC1645" i="5" s="1"/>
  <c r="Z1645" i="5"/>
  <c r="AD1645" i="5" s="1"/>
  <c r="Y862" i="5"/>
  <c r="AA862" i="5" s="1"/>
  <c r="Z862" i="5"/>
  <c r="Z213" i="5"/>
  <c r="AD213" i="5" s="1"/>
  <c r="Y213" i="5"/>
  <c r="AA213" i="5" s="1"/>
  <c r="AC213" i="5" s="1"/>
  <c r="Z1717" i="5"/>
  <c r="AD1717" i="5" s="1"/>
  <c r="Y1717" i="5"/>
  <c r="AA1717" i="5" s="1"/>
  <c r="AC1717" i="5" s="1"/>
  <c r="Y613" i="5"/>
  <c r="AA613" i="5" s="1"/>
  <c r="Z613" i="5"/>
  <c r="Z1297" i="5"/>
  <c r="Y1297" i="5"/>
  <c r="AA1297" i="5" s="1"/>
  <c r="Y1529" i="5"/>
  <c r="AA1529" i="5" s="1"/>
  <c r="AC1529" i="5" s="1"/>
  <c r="Z1529" i="5"/>
  <c r="AD1529" i="5" s="1"/>
  <c r="Y1210" i="5"/>
  <c r="AA1210" i="5" s="1"/>
  <c r="AC1210" i="5" s="1"/>
  <c r="Z1210" i="5"/>
  <c r="AD1210" i="5" s="1"/>
  <c r="Y119" i="5"/>
  <c r="AA119" i="5" s="1"/>
  <c r="Z119" i="5"/>
  <c r="M5" i="5"/>
  <c r="L5" i="5"/>
  <c r="K5" i="5"/>
  <c r="J5" i="5"/>
  <c r="L4" i="5"/>
  <c r="K4" i="5"/>
  <c r="J4" i="5"/>
  <c r="C12" i="7" l="1"/>
  <c r="S5" i="5"/>
  <c r="C13" i="7"/>
  <c r="C10" i="7"/>
  <c r="D13" i="7"/>
  <c r="D4" i="7"/>
  <c r="C4" i="7"/>
  <c r="C5" i="7"/>
  <c r="D5" i="7"/>
  <c r="D11" i="7"/>
  <c r="AB792" i="5"/>
  <c r="AD792" i="5"/>
  <c r="AB1191" i="5"/>
  <c r="AD1191" i="5"/>
  <c r="AB831" i="5"/>
  <c r="AD831" i="5"/>
  <c r="AB466" i="5"/>
  <c r="AD466" i="5"/>
  <c r="AB1472" i="5"/>
  <c r="AD1472" i="5"/>
  <c r="AB1741" i="5"/>
  <c r="AD1741" i="5"/>
  <c r="AB332" i="5"/>
  <c r="AD332" i="5"/>
  <c r="AB1389" i="5"/>
  <c r="AD1389" i="5"/>
  <c r="AB1003" i="5"/>
  <c r="AD1003" i="5"/>
  <c r="AB553" i="5"/>
  <c r="AD553" i="5"/>
  <c r="AB1798" i="5"/>
  <c r="AD1798" i="5"/>
  <c r="AB1027" i="5"/>
  <c r="AD1027" i="5"/>
  <c r="AB1301" i="5"/>
  <c r="AD1301" i="5"/>
  <c r="AB1015" i="5"/>
  <c r="AD1015" i="5"/>
  <c r="AB1526" i="5"/>
  <c r="AD1526" i="5"/>
  <c r="AB313" i="5"/>
  <c r="AD313" i="5"/>
  <c r="C50" i="7" s="1"/>
  <c r="AB1796" i="5"/>
  <c r="AD1796" i="5"/>
  <c r="AB1291" i="5"/>
  <c r="AD1291" i="5"/>
  <c r="AB1492" i="5"/>
  <c r="AD1492" i="5"/>
  <c r="AB1224" i="5"/>
  <c r="AD1224" i="5"/>
  <c r="AB722" i="5"/>
  <c r="AD722" i="5"/>
  <c r="AB987" i="5"/>
  <c r="AD987" i="5"/>
  <c r="AB639" i="5"/>
  <c r="AD639" i="5"/>
  <c r="AB1836" i="5"/>
  <c r="AD1836" i="5"/>
  <c r="AB974" i="5"/>
  <c r="AD974" i="5"/>
  <c r="AB319" i="5"/>
  <c r="AD319" i="5"/>
  <c r="AB84" i="5"/>
  <c r="AD84" i="5"/>
  <c r="AB1270" i="5"/>
  <c r="AD1270" i="5"/>
  <c r="AB1011" i="5"/>
  <c r="AD1011" i="5"/>
  <c r="AB386" i="5"/>
  <c r="AD386" i="5"/>
  <c r="AB1484" i="5"/>
  <c r="AD1484" i="5"/>
  <c r="AB1415" i="5"/>
  <c r="AD1415" i="5"/>
  <c r="AB1846" i="5"/>
  <c r="AD1846" i="5"/>
  <c r="AB930" i="5"/>
  <c r="AD930" i="5"/>
  <c r="AB571" i="5"/>
  <c r="AD571" i="5"/>
  <c r="AB867" i="5"/>
  <c r="AD867" i="5"/>
  <c r="AB1546" i="5"/>
  <c r="AD1546" i="5"/>
  <c r="AB459" i="5"/>
  <c r="AD459" i="5"/>
  <c r="AB20" i="5"/>
  <c r="AD20" i="5"/>
  <c r="AB790" i="5"/>
  <c r="AD790" i="5"/>
  <c r="AB1588" i="5"/>
  <c r="AD1588" i="5"/>
  <c r="AB1135" i="5"/>
  <c r="AD1135" i="5"/>
  <c r="AB207" i="5"/>
  <c r="AD207" i="5"/>
  <c r="AB894" i="5"/>
  <c r="AD894" i="5"/>
  <c r="C38" i="7"/>
  <c r="AB669" i="5"/>
  <c r="AD669" i="5"/>
  <c r="AB1514" i="5"/>
  <c r="AD1514" i="5"/>
  <c r="AB405" i="5"/>
  <c r="AD405" i="5"/>
  <c r="AB287" i="5"/>
  <c r="AD287" i="5"/>
  <c r="AB1611" i="5"/>
  <c r="AD1611" i="5"/>
  <c r="AB425" i="5"/>
  <c r="AD425" i="5"/>
  <c r="AB1109" i="5"/>
  <c r="AD1109" i="5"/>
  <c r="C33" i="7" s="1"/>
  <c r="AB643" i="5"/>
  <c r="AD643" i="5"/>
  <c r="AB967" i="5"/>
  <c r="AD967" i="5"/>
  <c r="AB890" i="5"/>
  <c r="AD890" i="5"/>
  <c r="AB1520" i="5"/>
  <c r="AD1520" i="5"/>
  <c r="AB422" i="5"/>
  <c r="AD422" i="5"/>
  <c r="AB1525" i="5"/>
  <c r="AD1525" i="5"/>
  <c r="AB1656" i="5"/>
  <c r="AD1656" i="5"/>
  <c r="AB1426" i="5"/>
  <c r="AD1426" i="5"/>
  <c r="AB1192" i="5"/>
  <c r="AD1192" i="5"/>
  <c r="AB597" i="5"/>
  <c r="AD597" i="5"/>
  <c r="AB274" i="5"/>
  <c r="AD274" i="5"/>
  <c r="AB906" i="5"/>
  <c r="AD906" i="5"/>
  <c r="AB1404" i="5"/>
  <c r="AD1404" i="5"/>
  <c r="AB492" i="5"/>
  <c r="AD492" i="5"/>
  <c r="AB862" i="5"/>
  <c r="AD862" i="5"/>
  <c r="AB343" i="5"/>
  <c r="AD343" i="5"/>
  <c r="AB658" i="5"/>
  <c r="AD658" i="5"/>
  <c r="AB903" i="5"/>
  <c r="AD903" i="5"/>
  <c r="AB1510" i="5"/>
  <c r="AD1510" i="5"/>
  <c r="AB1414" i="5"/>
  <c r="AD1414" i="5"/>
  <c r="AB254" i="5"/>
  <c r="AD254" i="5"/>
  <c r="AB619" i="5"/>
  <c r="AD619" i="5"/>
  <c r="AB744" i="5"/>
  <c r="AD744" i="5"/>
  <c r="AB1417" i="5"/>
  <c r="AD1417" i="5"/>
  <c r="AB1010" i="5"/>
  <c r="AD1010" i="5"/>
  <c r="AB551" i="5"/>
  <c r="AD551" i="5"/>
  <c r="AB230" i="5"/>
  <c r="AD230" i="5"/>
  <c r="AB1234" i="5"/>
  <c r="AD1234" i="5"/>
  <c r="AB1170" i="5"/>
  <c r="AD1170" i="5"/>
  <c r="AB103" i="5"/>
  <c r="AD103" i="5"/>
  <c r="AB391" i="5"/>
  <c r="AD391" i="5"/>
  <c r="AB989" i="5"/>
  <c r="AD989" i="5"/>
  <c r="AB708" i="5"/>
  <c r="AD708" i="5"/>
  <c r="AB1729" i="5"/>
  <c r="AD1729" i="5"/>
  <c r="AB678" i="5"/>
  <c r="AD678" i="5"/>
  <c r="AB1148" i="5"/>
  <c r="AD1148" i="5"/>
  <c r="AB1795" i="5"/>
  <c r="AD1795" i="5"/>
  <c r="AB740" i="5"/>
  <c r="AD740" i="5"/>
  <c r="AB487" i="5"/>
  <c r="AD487" i="5"/>
  <c r="AB352" i="5"/>
  <c r="AD352" i="5"/>
  <c r="AB354" i="5"/>
  <c r="AD354" i="5"/>
  <c r="AB1351" i="5"/>
  <c r="AD1351" i="5"/>
  <c r="AB745" i="5"/>
  <c r="AD745" i="5"/>
  <c r="AB634" i="5"/>
  <c r="AD634" i="5"/>
  <c r="AB1857" i="5"/>
  <c r="AD1857" i="5"/>
  <c r="AB947" i="5"/>
  <c r="AD947" i="5"/>
  <c r="AB1323" i="5"/>
  <c r="AD1323" i="5"/>
  <c r="AB214" i="5"/>
  <c r="AD214" i="5"/>
  <c r="AB582" i="5"/>
  <c r="AD582" i="5"/>
  <c r="AB417" i="5"/>
  <c r="AD417" i="5"/>
  <c r="AB273" i="5"/>
  <c r="AD273" i="5"/>
  <c r="AB1705" i="5"/>
  <c r="AD1705" i="5"/>
  <c r="AB1657" i="5"/>
  <c r="AD1657" i="5"/>
  <c r="C32" i="7"/>
  <c r="AB1297" i="5"/>
  <c r="AD1297" i="5"/>
  <c r="AB1122" i="5"/>
  <c r="AD1122" i="5"/>
  <c r="AB1511" i="5"/>
  <c r="AD1511" i="5"/>
  <c r="AB762" i="5"/>
  <c r="AD762" i="5"/>
  <c r="AB1259" i="5"/>
  <c r="AD1259" i="5"/>
  <c r="AB373" i="5"/>
  <c r="AD373" i="5"/>
  <c r="AB534" i="5"/>
  <c r="AD534" i="5"/>
  <c r="AB1313" i="5"/>
  <c r="AD1313" i="5"/>
  <c r="AB71" i="5"/>
  <c r="AD71" i="5"/>
  <c r="AB1430" i="5"/>
  <c r="AD1430" i="5"/>
  <c r="AB1545" i="5"/>
  <c r="AD1545" i="5"/>
  <c r="AB1596" i="5"/>
  <c r="AD1596" i="5"/>
  <c r="AB1784" i="5"/>
  <c r="AD1784" i="5"/>
  <c r="AB881" i="5"/>
  <c r="AD881" i="5"/>
  <c r="AB1475" i="5"/>
  <c r="AD1475" i="5"/>
  <c r="AB1250" i="5"/>
  <c r="AD1250" i="5"/>
  <c r="AB933" i="5"/>
  <c r="AD933" i="5"/>
  <c r="AB632" i="5"/>
  <c r="AD632" i="5"/>
  <c r="AB1188" i="5"/>
  <c r="AD1188" i="5"/>
  <c r="AB1489" i="5"/>
  <c r="AD1489" i="5"/>
  <c r="AB646" i="5"/>
  <c r="AD646" i="5"/>
  <c r="AB251" i="5"/>
  <c r="AD251" i="5"/>
  <c r="D12" i="7"/>
  <c r="AB613" i="5"/>
  <c r="AD613" i="5"/>
  <c r="AB1509" i="5"/>
  <c r="AD1509" i="5"/>
  <c r="AB1850" i="5"/>
  <c r="AD1850" i="5"/>
  <c r="AB124" i="5"/>
  <c r="AD124" i="5"/>
  <c r="AB482" i="5"/>
  <c r="AD482" i="5"/>
  <c r="AB268" i="5"/>
  <c r="AD268" i="5"/>
  <c r="AB486" i="5"/>
  <c r="AD486" i="5"/>
  <c r="AB944" i="5"/>
  <c r="AD944" i="5"/>
  <c r="AB99" i="5"/>
  <c r="AD99" i="5"/>
  <c r="AB804" i="5"/>
  <c r="AD804" i="5"/>
  <c r="AB1087" i="5"/>
  <c r="AD1087" i="5"/>
  <c r="AB270" i="5"/>
  <c r="AD270" i="5"/>
  <c r="AB533" i="5"/>
  <c r="AD533" i="5"/>
  <c r="AB203" i="5"/>
  <c r="AD203" i="5"/>
  <c r="AB47" i="5"/>
  <c r="AD47" i="5"/>
  <c r="AB1822" i="5"/>
  <c r="AD1822" i="5"/>
  <c r="AB1209" i="5"/>
  <c r="AD1209" i="5"/>
  <c r="AB1449" i="5"/>
  <c r="AD1449" i="5"/>
  <c r="AB1661" i="5"/>
  <c r="AD1661" i="5"/>
  <c r="AB1635" i="5"/>
  <c r="AD1635" i="5"/>
  <c r="AB1058" i="5"/>
  <c r="AD1058" i="5"/>
  <c r="AB954" i="5"/>
  <c r="AD954" i="5"/>
  <c r="AB1498" i="5"/>
  <c r="AD1498" i="5"/>
  <c r="AB221" i="5"/>
  <c r="AD221" i="5"/>
  <c r="D6" i="7"/>
  <c r="AB1621" i="5"/>
  <c r="AD1621" i="5"/>
  <c r="AB367" i="5"/>
  <c r="AD367" i="5"/>
  <c r="AB1624" i="5"/>
  <c r="AD1624" i="5"/>
  <c r="AB523" i="5"/>
  <c r="AD523" i="5"/>
  <c r="AB1678" i="5"/>
  <c r="AD1678" i="5"/>
  <c r="AB1689" i="5"/>
  <c r="AD1689" i="5"/>
  <c r="AB1399" i="5"/>
  <c r="AD1399" i="5"/>
  <c r="AB1643" i="5"/>
  <c r="AD1643" i="5"/>
  <c r="C21" i="7" s="1"/>
  <c r="AB716" i="5"/>
  <c r="AD716" i="5"/>
  <c r="AB569" i="5"/>
  <c r="AD569" i="5"/>
  <c r="AB1016" i="5"/>
  <c r="AD1016" i="5"/>
  <c r="AB1679" i="5"/>
  <c r="AD1679" i="5"/>
  <c r="AB609" i="5"/>
  <c r="AD609" i="5"/>
  <c r="AB1166" i="5"/>
  <c r="AD1166" i="5"/>
  <c r="AB675" i="5"/>
  <c r="AD675" i="5"/>
  <c r="AB1873" i="5"/>
  <c r="AD1873" i="5"/>
  <c r="D44" i="7"/>
  <c r="C11" i="7"/>
  <c r="AB723" i="5"/>
  <c r="AD723" i="5"/>
  <c r="AB893" i="5"/>
  <c r="AD893" i="5"/>
  <c r="AB752" i="5"/>
  <c r="AD752" i="5"/>
  <c r="AB1512" i="5"/>
  <c r="AD1512" i="5"/>
  <c r="AB392" i="5"/>
  <c r="AD392" i="5"/>
  <c r="AB645" i="5"/>
  <c r="AD645" i="5"/>
  <c r="AB173" i="5"/>
  <c r="AD173" i="5"/>
  <c r="AB1226" i="5"/>
  <c r="AD1226" i="5"/>
  <c r="AB1751" i="5"/>
  <c r="AD1751" i="5"/>
  <c r="AB1423" i="5"/>
  <c r="AD1423" i="5"/>
  <c r="AB1544" i="5"/>
  <c r="AD1544" i="5"/>
  <c r="AB1044" i="5"/>
  <c r="AD1044" i="5"/>
  <c r="AB461" i="5"/>
  <c r="AD461" i="5"/>
  <c r="AB932" i="5"/>
  <c r="AD932" i="5"/>
  <c r="AB1360" i="5"/>
  <c r="AD1360" i="5"/>
  <c r="AB1042" i="5"/>
  <c r="AD1042" i="5"/>
  <c r="AB127" i="5"/>
  <c r="AD127" i="5"/>
  <c r="AB1286" i="5"/>
  <c r="AD1286" i="5"/>
  <c r="AB1421" i="5"/>
  <c r="AD1421" i="5"/>
  <c r="AB1771" i="5"/>
  <c r="AD1771" i="5"/>
  <c r="AB1632" i="5"/>
  <c r="AD1632" i="5"/>
  <c r="AB57" i="5"/>
  <c r="AD57" i="5"/>
  <c r="AB1437" i="5"/>
  <c r="AD1437" i="5"/>
  <c r="AB668" i="5"/>
  <c r="AD668" i="5"/>
  <c r="AB1434" i="5"/>
  <c r="AD1434" i="5"/>
  <c r="AB695" i="5"/>
  <c r="AD695" i="5"/>
  <c r="AB1714" i="5"/>
  <c r="AD1714" i="5"/>
  <c r="AB424" i="5"/>
  <c r="AD424" i="5"/>
  <c r="AB40" i="5"/>
  <c r="AD40" i="5"/>
  <c r="AB827" i="5"/>
  <c r="AD827" i="5"/>
  <c r="AB419" i="5"/>
  <c r="AD419" i="5"/>
  <c r="C48" i="7" s="1"/>
  <c r="AB385" i="5"/>
  <c r="AD385" i="5"/>
  <c r="AB550" i="5"/>
  <c r="AD550" i="5"/>
  <c r="AB1655" i="5"/>
  <c r="AD1655" i="5"/>
  <c r="AB520" i="5"/>
  <c r="AD520" i="5"/>
  <c r="AB1535" i="5"/>
  <c r="AD1535" i="5"/>
  <c r="AB119" i="5"/>
  <c r="AD119" i="5"/>
  <c r="AB1851" i="5"/>
  <c r="AD1851" i="5"/>
  <c r="AB819" i="5"/>
  <c r="AD819" i="5"/>
  <c r="AB709" i="5"/>
  <c r="AD709" i="5"/>
  <c r="AB1755" i="5"/>
  <c r="AD1755" i="5"/>
  <c r="AB1781" i="5"/>
  <c r="AD1781" i="5"/>
  <c r="AB80" i="5"/>
  <c r="AD80" i="5"/>
  <c r="AB278" i="5"/>
  <c r="AD278" i="5"/>
  <c r="AB132" i="5"/>
  <c r="AD132" i="5"/>
  <c r="AB501" i="5"/>
  <c r="AD501" i="5"/>
  <c r="AB1663" i="5"/>
  <c r="AD1663" i="5"/>
  <c r="AB680" i="5"/>
  <c r="AD680" i="5"/>
  <c r="AB620" i="5"/>
  <c r="AD620" i="5"/>
  <c r="AB876" i="5"/>
  <c r="AD876" i="5"/>
  <c r="AB1805" i="5"/>
  <c r="AD1805" i="5"/>
  <c r="AB806" i="5"/>
  <c r="AD806" i="5"/>
  <c r="AB490" i="5"/>
  <c r="AD490" i="5"/>
  <c r="AB61" i="5"/>
  <c r="AD61" i="5"/>
  <c r="AB1502" i="5"/>
  <c r="AD1502" i="5"/>
  <c r="AB1637" i="5"/>
  <c r="AD1637" i="5"/>
  <c r="D14" i="7"/>
  <c r="AB1532" i="5"/>
  <c r="AD1532" i="5"/>
  <c r="AB884" i="5"/>
  <c r="AD884" i="5"/>
  <c r="AB1743" i="5"/>
  <c r="AD1743" i="5"/>
  <c r="AB1214" i="5"/>
  <c r="AD1214" i="5"/>
  <c r="D32" i="7"/>
  <c r="AB738" i="5"/>
  <c r="AD738" i="5"/>
  <c r="AB252" i="5"/>
  <c r="AD252" i="5"/>
  <c r="AC1176" i="5"/>
  <c r="AE1176" i="5"/>
  <c r="AC943" i="5"/>
  <c r="AE943" i="5"/>
  <c r="AC1076" i="5"/>
  <c r="AE1076" i="5"/>
  <c r="AC604" i="5"/>
  <c r="AE604" i="5"/>
  <c r="AC1665" i="5"/>
  <c r="AE1665" i="5"/>
  <c r="AC454" i="5"/>
  <c r="AE454" i="5"/>
  <c r="AC1737" i="5"/>
  <c r="AE1737" i="5"/>
  <c r="AC1285" i="5"/>
  <c r="AE1285" i="5"/>
  <c r="AC929" i="5"/>
  <c r="AE929" i="5"/>
  <c r="AC768" i="5"/>
  <c r="AE768" i="5"/>
  <c r="AC1260" i="5"/>
  <c r="AE1260" i="5"/>
  <c r="AC611" i="5"/>
  <c r="AE611" i="5"/>
  <c r="AC840" i="5"/>
  <c r="AE840" i="5"/>
  <c r="D40" i="7" s="1"/>
  <c r="AC1869" i="5"/>
  <c r="AE1869" i="5"/>
  <c r="AC573" i="5"/>
  <c r="AE573" i="5"/>
  <c r="D45" i="7" s="1"/>
  <c r="AC1763" i="5"/>
  <c r="AE1763" i="5"/>
  <c r="AC402" i="5"/>
  <c r="AE402" i="5"/>
  <c r="AC887" i="5"/>
  <c r="AE887" i="5"/>
  <c r="AC1356" i="5"/>
  <c r="AE1356" i="5"/>
  <c r="AC92" i="5"/>
  <c r="AE92" i="5"/>
  <c r="D55" i="7" s="1"/>
  <c r="AC784" i="5"/>
  <c r="AE784" i="5"/>
  <c r="AC927" i="5"/>
  <c r="AE927" i="5"/>
  <c r="AC187" i="5"/>
  <c r="AE187" i="5"/>
  <c r="AC715" i="5"/>
  <c r="AE715" i="5"/>
  <c r="AC397" i="5"/>
  <c r="AE397" i="5"/>
  <c r="AC31" i="5"/>
  <c r="AE31" i="5"/>
  <c r="AC206" i="5"/>
  <c r="AE206" i="5"/>
  <c r="AC446" i="5"/>
  <c r="AE446" i="5"/>
  <c r="AC1347" i="5"/>
  <c r="AE1347" i="5"/>
  <c r="AC1293" i="5"/>
  <c r="AE1293" i="5"/>
  <c r="AC1854" i="5"/>
  <c r="AE1854" i="5"/>
  <c r="AC1199" i="5"/>
  <c r="AE1199" i="5"/>
  <c r="AC477" i="5"/>
  <c r="AE477" i="5"/>
  <c r="AC395" i="5"/>
  <c r="AE395" i="5"/>
  <c r="AC918" i="5"/>
  <c r="AE918" i="5"/>
  <c r="AC1495" i="5"/>
  <c r="AE1495" i="5"/>
  <c r="AC976" i="5"/>
  <c r="AE976" i="5"/>
  <c r="AC1773" i="5"/>
  <c r="AE1773" i="5"/>
  <c r="AC982" i="5"/>
  <c r="AE982" i="5"/>
  <c r="AC192" i="5"/>
  <c r="AE192" i="5"/>
  <c r="AC1154" i="5"/>
  <c r="AE1154" i="5"/>
  <c r="AC1866" i="5"/>
  <c r="AE1866" i="5"/>
  <c r="AC253" i="5"/>
  <c r="AE253" i="5"/>
  <c r="AC1401" i="5"/>
  <c r="AE1401" i="5"/>
  <c r="AC1296" i="5"/>
  <c r="AE1296" i="5"/>
  <c r="AC1222" i="5"/>
  <c r="AE1222" i="5"/>
  <c r="AC504" i="5"/>
  <c r="AE504" i="5"/>
  <c r="AC1790" i="5"/>
  <c r="AE1790" i="5"/>
  <c r="AC449" i="5"/>
  <c r="AE449" i="5"/>
  <c r="AC1726" i="5"/>
  <c r="AE1726" i="5"/>
  <c r="AC1435" i="5"/>
  <c r="AE1435" i="5"/>
  <c r="AC1235" i="5"/>
  <c r="AE1235" i="5"/>
  <c r="AC1137" i="5"/>
  <c r="AE1137" i="5"/>
  <c r="AC1195" i="5"/>
  <c r="AE1195" i="5"/>
  <c r="AC1841" i="5"/>
  <c r="AE1841" i="5"/>
  <c r="AC1812" i="5"/>
  <c r="AE1812" i="5"/>
  <c r="AC423" i="5"/>
  <c r="AE423" i="5"/>
  <c r="AC115" i="5"/>
  <c r="AE115" i="5"/>
  <c r="AC1778" i="5"/>
  <c r="AE1778" i="5"/>
  <c r="AC1682" i="5"/>
  <c r="AE1682" i="5"/>
  <c r="AC1814" i="5"/>
  <c r="AE1814" i="5"/>
  <c r="AC566" i="5"/>
  <c r="AE566" i="5"/>
  <c r="AC1590" i="5"/>
  <c r="AE1590" i="5"/>
  <c r="AC1500" i="5"/>
  <c r="AE1500" i="5"/>
  <c r="AC241" i="5"/>
  <c r="AE241" i="5"/>
  <c r="AC383" i="5"/>
  <c r="AE383" i="5"/>
  <c r="D49" i="7" s="1"/>
  <c r="AC1377" i="5"/>
  <c r="AE1377" i="5"/>
  <c r="AC1197" i="5"/>
  <c r="AE1197" i="5"/>
  <c r="AC627" i="5"/>
  <c r="AE627" i="5"/>
  <c r="AC1680" i="5"/>
  <c r="AE1680" i="5"/>
  <c r="AC1601" i="5"/>
  <c r="AE1601" i="5"/>
  <c r="AC696" i="5"/>
  <c r="AE696" i="5"/>
  <c r="AC1809" i="5"/>
  <c r="AE1809" i="5"/>
  <c r="AC1835" i="5"/>
  <c r="AE1835" i="5"/>
  <c r="AC878" i="5"/>
  <c r="AE878" i="5"/>
  <c r="AC778" i="5"/>
  <c r="AE778" i="5"/>
  <c r="AC326" i="5"/>
  <c r="AE326" i="5"/>
  <c r="AC547" i="5"/>
  <c r="AE547" i="5"/>
  <c r="AC528" i="5"/>
  <c r="AE528" i="5"/>
  <c r="AC1556" i="5"/>
  <c r="AE1556" i="5"/>
  <c r="AC1774" i="5"/>
  <c r="AE1774" i="5"/>
  <c r="AC1466" i="5"/>
  <c r="AE1466" i="5"/>
  <c r="AC561" i="5"/>
  <c r="AE561" i="5"/>
  <c r="AC1136" i="5"/>
  <c r="AE1136" i="5"/>
  <c r="AC1561" i="5"/>
  <c r="AE1561" i="5"/>
  <c r="AC924" i="5"/>
  <c r="AE924" i="5"/>
  <c r="AC685" i="5"/>
  <c r="AE685" i="5"/>
  <c r="AC1310" i="5"/>
  <c r="AE1310" i="5"/>
  <c r="AC1832" i="5"/>
  <c r="AE1832" i="5"/>
  <c r="AC1047" i="5"/>
  <c r="AE1047" i="5"/>
  <c r="AC970" i="5"/>
  <c r="AE970" i="5"/>
  <c r="AC436" i="5"/>
  <c r="AE436" i="5"/>
  <c r="AC1084" i="5"/>
  <c r="AE1084" i="5"/>
  <c r="AC1307" i="5"/>
  <c r="AE1307" i="5"/>
  <c r="AC919" i="5"/>
  <c r="AE919" i="5"/>
  <c r="AC1608" i="5"/>
  <c r="AE1608" i="5"/>
  <c r="AC1469" i="5"/>
  <c r="AE1469" i="5"/>
  <c r="AC1826" i="5"/>
  <c r="AE1826" i="5"/>
  <c r="AC1597" i="5"/>
  <c r="AE1597" i="5"/>
  <c r="AC1198" i="5"/>
  <c r="AE1198" i="5"/>
  <c r="AC479" i="5"/>
  <c r="AE479" i="5"/>
  <c r="AC269" i="5"/>
  <c r="AE269" i="5"/>
  <c r="AC1202" i="5"/>
  <c r="AE1202" i="5"/>
  <c r="AC1703" i="5"/>
  <c r="AE1703" i="5"/>
  <c r="AC972" i="5"/>
  <c r="AE972" i="5"/>
  <c r="AC393" i="5"/>
  <c r="AE393" i="5"/>
  <c r="AC160" i="5"/>
  <c r="AE160" i="5"/>
  <c r="AC1155" i="5"/>
  <c r="AE1155" i="5"/>
  <c r="AC1660" i="5"/>
  <c r="AE1660" i="5"/>
  <c r="AC977" i="5"/>
  <c r="AE977" i="5"/>
  <c r="AC1783" i="5"/>
  <c r="AE1783" i="5"/>
  <c r="AC1093" i="5"/>
  <c r="AE1093" i="5"/>
  <c r="AC1713" i="5"/>
  <c r="AE1713" i="5"/>
  <c r="AC1523" i="5"/>
  <c r="AE1523" i="5"/>
  <c r="AC1271" i="5"/>
  <c r="AE1271" i="5"/>
  <c r="AC618" i="5"/>
  <c r="AE618" i="5"/>
  <c r="AC1382" i="5"/>
  <c r="AE1382" i="5"/>
  <c r="AC280" i="5"/>
  <c r="AE280" i="5"/>
  <c r="AC1606" i="5"/>
  <c r="AE1606" i="5"/>
  <c r="AC945" i="5"/>
  <c r="AE945" i="5"/>
  <c r="AC690" i="5"/>
  <c r="AE690" i="5"/>
  <c r="AC404" i="5"/>
  <c r="AE404" i="5"/>
  <c r="AC301" i="5"/>
  <c r="AE301" i="5"/>
  <c r="AC1593" i="5"/>
  <c r="AE1593" i="5"/>
  <c r="AC1831" i="5"/>
  <c r="AE1831" i="5"/>
  <c r="AC1551" i="5"/>
  <c r="AE1551" i="5"/>
  <c r="AC1040" i="5"/>
  <c r="AE1040" i="5"/>
  <c r="AC765" i="5"/>
  <c r="AE765" i="5"/>
  <c r="AC1610" i="5"/>
  <c r="AE1610" i="5"/>
  <c r="AC1226" i="5"/>
  <c r="AB909" i="5"/>
  <c r="AC482" i="5"/>
  <c r="AB1469" i="5"/>
  <c r="AB1750" i="5"/>
  <c r="AB1717" i="5"/>
  <c r="AB617" i="5"/>
  <c r="AC792" i="5"/>
  <c r="AC1034" i="5"/>
  <c r="AC867" i="5"/>
  <c r="AC359" i="5"/>
  <c r="AC1596" i="5"/>
  <c r="AB1491" i="5"/>
  <c r="AC406" i="5"/>
  <c r="AB1537" i="5"/>
  <c r="AB1645" i="5"/>
  <c r="AB927" i="5"/>
  <c r="AC207" i="5"/>
  <c r="AB187" i="5"/>
  <c r="AB915" i="5"/>
  <c r="AB1749" i="5"/>
  <c r="AB1649" i="5"/>
  <c r="AC1514" i="5"/>
  <c r="AC790" i="5"/>
  <c r="AC1576" i="5"/>
  <c r="AC553" i="5"/>
  <c r="AC555" i="5"/>
  <c r="AB420" i="5"/>
  <c r="AB1094" i="5"/>
  <c r="AC1734" i="5"/>
  <c r="AB1609" i="5"/>
  <c r="AC1798" i="5"/>
  <c r="AC1027" i="5"/>
  <c r="AC1301" i="5"/>
  <c r="AC741" i="5"/>
  <c r="AC1015" i="5"/>
  <c r="AC445" i="5"/>
  <c r="AC80" i="5"/>
  <c r="AC278" i="5"/>
  <c r="AC830" i="5"/>
  <c r="AC132" i="5"/>
  <c r="AC501" i="5"/>
  <c r="AB1118" i="5"/>
  <c r="AB1202" i="5"/>
  <c r="AC564" i="5"/>
  <c r="AC1663" i="5"/>
  <c r="AC932" i="5"/>
  <c r="AB1227" i="5"/>
  <c r="AB402" i="5"/>
  <c r="AC1360" i="5"/>
  <c r="AC137" i="5"/>
  <c r="AC1647" i="5"/>
  <c r="AB910" i="5"/>
  <c r="AC1042" i="5"/>
  <c r="AB524" i="5"/>
  <c r="AC127" i="5"/>
  <c r="AB1794" i="5"/>
  <c r="AC1286" i="5"/>
  <c r="AB1585" i="5"/>
  <c r="AB378" i="5"/>
  <c r="AB839" i="5"/>
  <c r="AB1225" i="5"/>
  <c r="AC1421" i="5"/>
  <c r="AB784" i="5"/>
  <c r="AC1771" i="5"/>
  <c r="AC1632" i="5"/>
  <c r="AB887" i="5"/>
  <c r="AC57" i="5"/>
  <c r="AC774" i="5"/>
  <c r="AC1584" i="5"/>
  <c r="AC1853" i="5"/>
  <c r="AC1437" i="5"/>
  <c r="AC668" i="5"/>
  <c r="AC1434" i="5"/>
  <c r="AC874" i="5"/>
  <c r="AC1839" i="5"/>
  <c r="AC1238" i="5"/>
  <c r="AB496" i="5"/>
  <c r="AB882" i="5"/>
  <c r="AC1806" i="5"/>
  <c r="AC752" i="5"/>
  <c r="AB653" i="5"/>
  <c r="AC1512" i="5"/>
  <c r="AC1820" i="5"/>
  <c r="AC1871" i="5"/>
  <c r="AB1874" i="5"/>
  <c r="AB257" i="5"/>
  <c r="AC392" i="5"/>
  <c r="AC645" i="5"/>
  <c r="AB525" i="5"/>
  <c r="AC1815" i="5"/>
  <c r="AC1873" i="5"/>
  <c r="AC1690" i="5"/>
  <c r="AC670" i="5"/>
  <c r="AC211" i="5"/>
  <c r="AC1122" i="5"/>
  <c r="AB109" i="5"/>
  <c r="AC254" i="5"/>
  <c r="AB878" i="5"/>
  <c r="AB1428" i="5"/>
  <c r="AB778" i="5"/>
  <c r="AC46" i="5"/>
  <c r="AC268" i="5"/>
  <c r="AB1189" i="5"/>
  <c r="AC385" i="5"/>
  <c r="AB750" i="5"/>
  <c r="AB488" i="5"/>
  <c r="AC1108" i="5"/>
  <c r="AC223" i="5"/>
  <c r="AB1670" i="5"/>
  <c r="AB1630" i="5"/>
  <c r="AB1344" i="5"/>
  <c r="AB988" i="5"/>
  <c r="AB1367" i="5"/>
  <c r="AB1187" i="5"/>
  <c r="AB1669" i="5"/>
  <c r="AB1418" i="5"/>
  <c r="AB1023" i="5"/>
  <c r="AB121" i="5"/>
  <c r="AC1006" i="5"/>
  <c r="AC1588" i="5"/>
  <c r="AC1135" i="5"/>
  <c r="AB458" i="5"/>
  <c r="AC1003" i="5"/>
  <c r="AB843" i="5"/>
  <c r="AC1297" i="5"/>
  <c r="AC1083" i="5"/>
  <c r="AB450" i="5"/>
  <c r="AB1660" i="5"/>
  <c r="AB1197" i="5"/>
  <c r="AB220" i="5"/>
  <c r="AB627" i="5"/>
  <c r="AB979" i="5"/>
  <c r="AB1158" i="5"/>
  <c r="AC352" i="5"/>
  <c r="AB206" i="5"/>
  <c r="AC354" i="5"/>
  <c r="AB1701" i="5"/>
  <c r="AC305" i="5"/>
  <c r="AC499" i="5"/>
  <c r="AB446" i="5"/>
  <c r="AB266" i="5"/>
  <c r="AB256" i="5"/>
  <c r="AB942" i="5"/>
  <c r="AB1305" i="5"/>
  <c r="AB1680" i="5"/>
  <c r="AB1863" i="5"/>
  <c r="AB1791" i="5"/>
  <c r="AB1580" i="5"/>
  <c r="AB1696" i="5"/>
  <c r="AB195" i="5"/>
  <c r="AC1246" i="5"/>
  <c r="AB1393" i="5"/>
  <c r="AB1633" i="5"/>
  <c r="AB1347" i="5"/>
  <c r="AB1845" i="5"/>
  <c r="AC405" i="5"/>
  <c r="AC287" i="5"/>
  <c r="AC1611" i="5"/>
  <c r="AB1262" i="5"/>
  <c r="AB549" i="5"/>
  <c r="AB416" i="5"/>
  <c r="AB1293" i="5"/>
  <c r="AB1114" i="5"/>
  <c r="AB1671" i="5"/>
  <c r="AB1600" i="5"/>
  <c r="AB1786" i="5"/>
  <c r="AB1685" i="5"/>
  <c r="AB1854" i="5"/>
  <c r="AB963" i="5"/>
  <c r="AC974" i="5"/>
  <c r="AB1199" i="5"/>
  <c r="AB1821" i="5"/>
  <c r="AB541" i="5"/>
  <c r="AB477" i="5"/>
  <c r="AB1672" i="5"/>
  <c r="AB395" i="5"/>
  <c r="AC319" i="5"/>
  <c r="AB1817" i="5"/>
  <c r="AB918" i="5"/>
  <c r="AB1495" i="5"/>
  <c r="AC84" i="5"/>
  <c r="AB976" i="5"/>
  <c r="AC1270" i="5"/>
  <c r="AB1388" i="5"/>
  <c r="AB1773" i="5"/>
  <c r="AB1030" i="5"/>
  <c r="AB231" i="5"/>
  <c r="AC1279" i="5"/>
  <c r="AB672" i="5"/>
  <c r="AC1011" i="5"/>
  <c r="AC1022" i="5"/>
  <c r="AB38" i="5"/>
  <c r="AB877" i="5"/>
  <c r="AB1776" i="5"/>
  <c r="AB1236" i="5"/>
  <c r="AB808" i="5"/>
  <c r="AB1130" i="5"/>
  <c r="AC1214" i="5"/>
  <c r="AC1862" i="5"/>
  <c r="AB1454" i="5"/>
  <c r="AB726" i="5"/>
  <c r="AB982" i="5"/>
  <c r="AB1739" i="5"/>
  <c r="AB334" i="5"/>
  <c r="AB1760" i="5"/>
  <c r="AB1681" i="5"/>
  <c r="AC1340" i="5"/>
  <c r="AB192" i="5"/>
  <c r="AB1513" i="5"/>
  <c r="AB68" i="5"/>
  <c r="AB1154" i="5"/>
  <c r="AB1289" i="5"/>
  <c r="AB1412" i="5"/>
  <c r="AB907" i="5"/>
  <c r="AB1473" i="5"/>
  <c r="AB1866" i="5"/>
  <c r="AB374" i="5"/>
  <c r="AC615" i="5"/>
  <c r="AB166" i="5"/>
  <c r="AB154" i="5"/>
  <c r="AB1071" i="5"/>
  <c r="AC155" i="5"/>
  <c r="AB172" i="5"/>
  <c r="AB1212" i="5"/>
  <c r="AC740" i="5"/>
  <c r="AC487" i="5"/>
  <c r="AB1479" i="5"/>
  <c r="AC1526" i="5"/>
  <c r="AC313" i="5"/>
  <c r="AC1796" i="5"/>
  <c r="AC1355" i="5"/>
  <c r="AC987" i="5"/>
  <c r="AC1836" i="5"/>
  <c r="AC466" i="5"/>
  <c r="AB846" i="5"/>
  <c r="AC1026" i="5"/>
  <c r="AC1612" i="5"/>
  <c r="AC1263" i="5"/>
  <c r="AC1472" i="5"/>
  <c r="AC1532" i="5"/>
  <c r="AB393" i="5"/>
  <c r="AB1365" i="5"/>
  <c r="AC1859" i="5"/>
  <c r="AB1790" i="5"/>
  <c r="AC1485" i="5"/>
  <c r="AC1741" i="5"/>
  <c r="AB548" i="5"/>
  <c r="AB1143" i="5"/>
  <c r="AC1124" i="5"/>
  <c r="AB160" i="5"/>
  <c r="AC113" i="5"/>
  <c r="AC332" i="5"/>
  <c r="AC1764" i="5"/>
  <c r="AC302" i="5"/>
  <c r="AC1559" i="5"/>
  <c r="AC884" i="5"/>
  <c r="AB1095" i="5"/>
  <c r="AC1743" i="5"/>
  <c r="AC1110" i="5"/>
  <c r="AC876" i="5"/>
  <c r="AC1805" i="5"/>
  <c r="AB1855" i="5"/>
  <c r="AB997" i="5"/>
  <c r="AC806" i="5"/>
  <c r="AC490" i="5"/>
  <c r="AB1318" i="5"/>
  <c r="AB1377" i="5"/>
  <c r="AC61" i="5"/>
  <c r="AC959" i="5"/>
  <c r="AC1502" i="5"/>
  <c r="AC711" i="5"/>
  <c r="AC62" i="5"/>
  <c r="AB1155" i="5"/>
  <c r="AC419" i="5"/>
  <c r="AC173" i="5"/>
  <c r="AB972" i="5"/>
  <c r="AC343" i="5"/>
  <c r="AC658" i="5"/>
  <c r="AC1134" i="5"/>
  <c r="AB1575" i="5"/>
  <c r="AC1291" i="5"/>
  <c r="AC1492" i="5"/>
  <c r="AC448" i="5"/>
  <c r="AC1224" i="5"/>
  <c r="AC722" i="5"/>
  <c r="AB1201" i="5"/>
  <c r="AC639" i="5"/>
  <c r="AB1601" i="5"/>
  <c r="AB1564" i="5"/>
  <c r="AC906" i="5"/>
  <c r="AB1121" i="5"/>
  <c r="AC346" i="5"/>
  <c r="AB1684" i="5"/>
  <c r="AC1850" i="5"/>
  <c r="AB924" i="5"/>
  <c r="AB1126" i="5"/>
  <c r="AB1625" i="5"/>
  <c r="AC1390" i="5"/>
  <c r="AB517" i="5"/>
  <c r="AB696" i="5"/>
  <c r="AB1436" i="5"/>
  <c r="AB818" i="5"/>
  <c r="AB306" i="5"/>
  <c r="AB1339" i="5"/>
  <c r="AC1483" i="5"/>
  <c r="AB685" i="5"/>
  <c r="AB1310" i="5"/>
  <c r="AC651" i="5"/>
  <c r="AB247" i="5"/>
  <c r="AB1280" i="5"/>
  <c r="AC124" i="5"/>
  <c r="AB153" i="5"/>
  <c r="AC851" i="5"/>
  <c r="AB1497" i="5"/>
  <c r="AB1829" i="5"/>
  <c r="AB449" i="5"/>
  <c r="AC809" i="5"/>
  <c r="AB312" i="5"/>
  <c r="AB999" i="5"/>
  <c r="AB1818" i="5"/>
  <c r="AB1644" i="5"/>
  <c r="AB1772" i="5"/>
  <c r="AB844" i="5"/>
  <c r="AB1059" i="5"/>
  <c r="AC58" i="5"/>
  <c r="AB1156" i="5"/>
  <c r="AB1809" i="5"/>
  <c r="AC794" i="5"/>
  <c r="AB1832" i="5"/>
  <c r="AB1835" i="5"/>
  <c r="AB1667" i="5"/>
  <c r="AB1799" i="5"/>
  <c r="AB1322" i="5"/>
  <c r="AB1068" i="5"/>
  <c r="AB697" i="5"/>
  <c r="AB1775" i="5"/>
  <c r="AB1047" i="5"/>
  <c r="AC1658" i="5"/>
  <c r="AB186" i="5"/>
  <c r="AC1010" i="5"/>
  <c r="AB1726" i="5"/>
  <c r="AC1515" i="5"/>
  <c r="AB631" i="5"/>
  <c r="AB1435" i="5"/>
  <c r="AB1457" i="5"/>
  <c r="AB1493" i="5"/>
  <c r="AB1235" i="5"/>
  <c r="AB970" i="5"/>
  <c r="AB692" i="5"/>
  <c r="AC551" i="5"/>
  <c r="AB873" i="5"/>
  <c r="AC230" i="5"/>
  <c r="AB436" i="5"/>
  <c r="AB1715" i="5"/>
  <c r="AB1084" i="5"/>
  <c r="AB1137" i="5"/>
  <c r="AC1234" i="5"/>
  <c r="AB1335" i="5"/>
  <c r="AB60" i="5"/>
  <c r="AB1844" i="5"/>
  <c r="AB1159" i="5"/>
  <c r="AB951" i="5"/>
  <c r="AB1744" i="5"/>
  <c r="AC560" i="5"/>
  <c r="AB1195" i="5"/>
  <c r="AB763" i="5"/>
  <c r="AB1841" i="5"/>
  <c r="AB43" i="5"/>
  <c r="AC320" i="5"/>
  <c r="AB1812" i="5"/>
  <c r="AB289" i="5"/>
  <c r="AB1765" i="5"/>
  <c r="AC1192" i="5"/>
  <c r="AC571" i="5"/>
  <c r="AB1487" i="5"/>
  <c r="AB1113" i="5"/>
  <c r="AB1184" i="5"/>
  <c r="AB1620" i="5"/>
  <c r="AC1511" i="5"/>
  <c r="AB960" i="5"/>
  <c r="AC201" i="5"/>
  <c r="AC903" i="5"/>
  <c r="AC619" i="5"/>
  <c r="AC744" i="5"/>
  <c r="AC1417" i="5"/>
  <c r="AC1769" i="5"/>
  <c r="AB1046" i="5"/>
  <c r="AB1401" i="5"/>
  <c r="AB174" i="5"/>
  <c r="AC425" i="5"/>
  <c r="AC1553" i="5"/>
  <c r="AB1467" i="5"/>
  <c r="AB1730" i="5"/>
  <c r="AB1142" i="5"/>
  <c r="AC75" i="5"/>
  <c r="AC1856" i="5"/>
  <c r="AC1554" i="5"/>
  <c r="AC190" i="5"/>
  <c r="AC1109" i="5"/>
  <c r="AC643" i="5"/>
  <c r="AC967" i="5"/>
  <c r="AC890" i="5"/>
  <c r="AC1520" i="5"/>
  <c r="AC422" i="5"/>
  <c r="AC1870" i="5"/>
  <c r="AC1843" i="5"/>
  <c r="AC1525" i="5"/>
  <c r="AC1656" i="5"/>
  <c r="AC1426" i="5"/>
  <c r="AB998" i="5"/>
  <c r="AC1363" i="5"/>
  <c r="AC1677" i="5"/>
  <c r="AC1570" i="5"/>
  <c r="AC386" i="5"/>
  <c r="AB599" i="5"/>
  <c r="AC1484" i="5"/>
  <c r="AC232" i="5"/>
  <c r="AC1415" i="5"/>
  <c r="AC1846" i="5"/>
  <c r="AC930" i="5"/>
  <c r="AC1024" i="5"/>
  <c r="AC738" i="5"/>
  <c r="AC868" i="5"/>
  <c r="AC252" i="5"/>
  <c r="AC1637" i="5"/>
  <c r="AC1385" i="5"/>
  <c r="AC1259" i="5"/>
  <c r="AB1858" i="5"/>
  <c r="AB1695" i="5"/>
  <c r="AB895" i="5"/>
  <c r="AB1785" i="5"/>
  <c r="AB547" i="5"/>
  <c r="AB1045" i="5"/>
  <c r="AB764" i="5"/>
  <c r="AC881" i="5"/>
  <c r="AB1691" i="5"/>
  <c r="AB1728" i="5"/>
  <c r="AC1475" i="5"/>
  <c r="AB1332" i="5"/>
  <c r="AB1405" i="5"/>
  <c r="AB814" i="5"/>
  <c r="AB22" i="5"/>
  <c r="AB805" i="5"/>
  <c r="AB1774" i="5"/>
  <c r="AC1193" i="5"/>
  <c r="AB842" i="5"/>
  <c r="AB1560" i="5"/>
  <c r="AB87" i="5"/>
  <c r="AB966" i="5"/>
  <c r="AB344" i="5"/>
  <c r="AB565" i="5"/>
  <c r="AB1466" i="5"/>
  <c r="AB1702" i="5"/>
  <c r="AB561" i="5"/>
  <c r="AB1136" i="5"/>
  <c r="AB1561" i="5"/>
  <c r="AB883" i="5"/>
  <c r="AC582" i="5"/>
  <c r="AB437" i="5"/>
  <c r="AC417" i="5"/>
  <c r="AB1424" i="5"/>
  <c r="AB1847" i="5"/>
  <c r="AB922" i="5"/>
  <c r="AC273" i="5"/>
  <c r="AB1072" i="5"/>
  <c r="AB1552" i="5"/>
  <c r="AC1705" i="5"/>
  <c r="AC1064" i="5"/>
  <c r="AC687" i="5"/>
  <c r="AB739" i="5"/>
  <c r="AB1474" i="5"/>
  <c r="AB86" i="5"/>
  <c r="AB370" i="5"/>
  <c r="AC1767" i="5"/>
  <c r="AC534" i="5"/>
  <c r="AB1353" i="5"/>
  <c r="AC1052" i="5"/>
  <c r="AB1125" i="5"/>
  <c r="AB300" i="5"/>
  <c r="AB1556" i="5"/>
  <c r="AB1463" i="5"/>
  <c r="AB1634" i="5"/>
  <c r="AC1300" i="5"/>
  <c r="AC537" i="5"/>
  <c r="AC1568" i="5"/>
  <c r="AB1778" i="5"/>
  <c r="AB1682" i="5"/>
  <c r="AC745" i="5"/>
  <c r="AC634" i="5"/>
  <c r="AC947" i="5"/>
  <c r="AC1323" i="5"/>
  <c r="AC1406" i="5"/>
  <c r="AB396" i="5"/>
  <c r="AC633" i="5"/>
  <c r="AC214" i="5"/>
  <c r="AC965" i="5"/>
  <c r="AB566" i="5"/>
  <c r="AC1170" i="5"/>
  <c r="AB512" i="5"/>
  <c r="AC103" i="5"/>
  <c r="AC391" i="5"/>
  <c r="AC733" i="5"/>
  <c r="AB1204" i="5"/>
  <c r="AB1179" i="5"/>
  <c r="AC989" i="5"/>
  <c r="AC708" i="5"/>
  <c r="AC1729" i="5"/>
  <c r="AC597" i="5"/>
  <c r="AC721" i="5"/>
  <c r="AC274" i="5"/>
  <c r="AC337" i="5"/>
  <c r="AC1868" i="5"/>
  <c r="AC1510" i="5"/>
  <c r="AB409" i="5"/>
  <c r="AB1811" i="5"/>
  <c r="AB825" i="5"/>
  <c r="AB1608" i="5"/>
  <c r="AC26" i="5"/>
  <c r="AC1784" i="5"/>
  <c r="AB841" i="5"/>
  <c r="AC237" i="5"/>
  <c r="AB1748" i="5"/>
  <c r="AB52" i="5"/>
  <c r="AC1209" i="5"/>
  <c r="AC71" i="5"/>
  <c r="AB299" i="5"/>
  <c r="AB1582" i="5"/>
  <c r="AB19" i="5"/>
  <c r="AC108" i="5"/>
  <c r="AB1550" i="5"/>
  <c r="AB1814" i="5"/>
  <c r="AB1494" i="5"/>
  <c r="AB298" i="5"/>
  <c r="AB977" i="5"/>
  <c r="AB1522" i="5"/>
  <c r="AB769" i="5"/>
  <c r="AB829" i="5"/>
  <c r="AB1664" i="5"/>
  <c r="AC1851" i="5"/>
  <c r="AB1648" i="5"/>
  <c r="AB296" i="5"/>
  <c r="AC819" i="5"/>
  <c r="AC179" i="5"/>
  <c r="AB1783" i="5"/>
  <c r="AC652" i="5"/>
  <c r="AB1618" i="5"/>
  <c r="AC657" i="5"/>
  <c r="AC1044" i="5"/>
  <c r="AB1411" i="5"/>
  <c r="AB1693" i="5"/>
  <c r="AB1372" i="5"/>
  <c r="AB1093" i="5"/>
  <c r="AB1394" i="5"/>
  <c r="AB1460" i="5"/>
  <c r="AB1761" i="5"/>
  <c r="AB1713" i="5"/>
  <c r="AB1571" i="5"/>
  <c r="AB1673" i="5"/>
  <c r="AB946" i="5"/>
  <c r="AB902" i="5"/>
  <c r="AB529" i="5"/>
  <c r="AC414" i="5"/>
  <c r="AB1797" i="5"/>
  <c r="AB955" i="5"/>
  <c r="AB398" i="5"/>
  <c r="AB574" i="5"/>
  <c r="AC1621" i="5"/>
  <c r="AB1506" i="5"/>
  <c r="AB1860" i="5"/>
  <c r="AB1623" i="5"/>
  <c r="AB914" i="5"/>
  <c r="AB1523" i="5"/>
  <c r="AB1100" i="5"/>
  <c r="AB1271" i="5"/>
  <c r="AB1149" i="5"/>
  <c r="AB618" i="5"/>
  <c r="AB345" i="5"/>
  <c r="AB1538" i="5"/>
  <c r="AB1725" i="5"/>
  <c r="AC1380" i="5"/>
  <c r="AB1382" i="5"/>
  <c r="AC563" i="5"/>
  <c r="AC986" i="5"/>
  <c r="AC801" i="5"/>
  <c r="AB280" i="5"/>
  <c r="AB823" i="5"/>
  <c r="AB338" i="5"/>
  <c r="AB28" i="5"/>
  <c r="AB603" i="5"/>
  <c r="AC1800" i="5"/>
  <c r="AC1058" i="5"/>
  <c r="AB1499" i="5"/>
  <c r="AB817" i="5"/>
  <c r="AB1312" i="5"/>
  <c r="AB106" i="5"/>
  <c r="AB1606" i="5"/>
  <c r="AB509" i="5"/>
  <c r="AC869" i="5"/>
  <c r="AB934" i="5"/>
  <c r="AB1607" i="5"/>
  <c r="AB945" i="5"/>
  <c r="AC1005" i="5"/>
  <c r="AB935" i="5"/>
  <c r="AB690" i="5"/>
  <c r="AB96" i="5"/>
  <c r="AB1834" i="5"/>
  <c r="AB404" i="5"/>
  <c r="AB1613" i="5"/>
  <c r="AB35" i="5"/>
  <c r="AB1668" i="5"/>
  <c r="AB380" i="5"/>
  <c r="AB301" i="5"/>
  <c r="AB1593" i="5"/>
  <c r="AB1448" i="5"/>
  <c r="AB1808" i="5"/>
  <c r="AC533" i="5"/>
  <c r="AB971" i="5"/>
  <c r="AB39" i="5"/>
  <c r="AB662" i="5"/>
  <c r="AC535" i="5"/>
  <c r="AB1447" i="5"/>
  <c r="AB331" i="5"/>
  <c r="AB1295" i="5"/>
  <c r="AC203" i="5"/>
  <c r="AB1112" i="5"/>
  <c r="AB1831" i="5"/>
  <c r="AC1119" i="5"/>
  <c r="AC251" i="5"/>
  <c r="AB699" i="5"/>
  <c r="AB1708" i="5"/>
  <c r="AC1509" i="5"/>
  <c r="AC762" i="5"/>
  <c r="AB368" i="5"/>
  <c r="AB559" i="5"/>
  <c r="AB1171" i="5"/>
  <c r="AB1298" i="5"/>
  <c r="AB473" i="5"/>
  <c r="AB326" i="5"/>
  <c r="AC1810" i="5"/>
  <c r="AC1148" i="5"/>
  <c r="AC923" i="5"/>
  <c r="AC1824" i="5"/>
  <c r="AB423" i="5"/>
  <c r="AB115" i="5"/>
  <c r="AC33" i="5"/>
  <c r="AC1351" i="5"/>
  <c r="AC1558" i="5"/>
  <c r="AB213" i="5"/>
  <c r="AC1795" i="5"/>
  <c r="AB1597" i="5"/>
  <c r="AC751" i="5"/>
  <c r="AB1213" i="5"/>
  <c r="AC550" i="5"/>
  <c r="AC387" i="5"/>
  <c r="AC1655" i="5"/>
  <c r="AB1416" i="5"/>
  <c r="AC1751" i="5"/>
  <c r="AC459" i="5"/>
  <c r="AC1449" i="5"/>
  <c r="AC1336" i="5"/>
  <c r="AB516" i="5"/>
  <c r="AC1635" i="5"/>
  <c r="AC167" i="5"/>
  <c r="AC1387" i="5"/>
  <c r="AC222" i="5"/>
  <c r="AC486" i="5"/>
  <c r="AC944" i="5"/>
  <c r="AB1131" i="5"/>
  <c r="AC99" i="5"/>
  <c r="AC1787" i="5"/>
  <c r="AC371" i="5"/>
  <c r="AC641" i="5"/>
  <c r="AC804" i="5"/>
  <c r="AB605" i="5"/>
  <c r="AC781" i="5"/>
  <c r="AC838" i="5"/>
  <c r="AB69" i="5"/>
  <c r="AC1376" i="5"/>
  <c r="AC1807" i="5"/>
  <c r="AB1341" i="5"/>
  <c r="AB479" i="5"/>
  <c r="AB102" i="5"/>
  <c r="AC1087" i="5"/>
  <c r="AC265" i="5"/>
  <c r="AC270" i="5"/>
  <c r="AC1250" i="5"/>
  <c r="AB161" i="5"/>
  <c r="AC933" i="5"/>
  <c r="AC632" i="5"/>
  <c r="AC1188" i="5"/>
  <c r="AC1489" i="5"/>
  <c r="AC747" i="5"/>
  <c r="AC472" i="5"/>
  <c r="AC646" i="5"/>
  <c r="AB74" i="5"/>
  <c r="AC1657" i="5"/>
  <c r="AB269" i="5"/>
  <c r="AC678" i="5"/>
  <c r="AC1779" i="5"/>
  <c r="AC994" i="5"/>
  <c r="AC373" i="5"/>
  <c r="AB1433" i="5"/>
  <c r="AC1129" i="5"/>
  <c r="AB1802" i="5"/>
  <c r="AC1766" i="5"/>
  <c r="AC1106" i="5"/>
  <c r="AB1309" i="5"/>
  <c r="AC1404" i="5"/>
  <c r="AC1545" i="5"/>
  <c r="AC365" i="5"/>
  <c r="AB845" i="5"/>
  <c r="AC1333" i="5"/>
  <c r="AB1830" i="5"/>
  <c r="AC1857" i="5"/>
  <c r="AC119" i="5"/>
  <c r="AB1826" i="5"/>
  <c r="AB1371" i="5"/>
  <c r="AC1546" i="5"/>
  <c r="AC584" i="5"/>
  <c r="AB896" i="5"/>
  <c r="AC492" i="5"/>
  <c r="AB1198" i="5"/>
  <c r="AC1423" i="5"/>
  <c r="AC483" i="5"/>
  <c r="AC789" i="5"/>
  <c r="AC1661" i="5"/>
  <c r="AB1210" i="5"/>
  <c r="AC1389" i="5"/>
  <c r="AB1194" i="5"/>
  <c r="AB403" i="5"/>
  <c r="AB1035" i="5"/>
  <c r="AB218" i="5"/>
  <c r="AB854" i="5"/>
  <c r="AB1299" i="5"/>
  <c r="AB1461" i="5"/>
  <c r="AB314" i="5"/>
  <c r="AB1777" i="5"/>
  <c r="AB1132" i="5"/>
  <c r="AB430" i="5"/>
  <c r="AC962" i="5"/>
  <c r="AC1191" i="5"/>
  <c r="AB629" i="5"/>
  <c r="AC438" i="5"/>
  <c r="AC20" i="5"/>
  <c r="AB41" i="5"/>
  <c r="AB1176" i="5"/>
  <c r="AC461" i="5"/>
  <c r="AB860" i="5"/>
  <c r="AB1823" i="5"/>
  <c r="AB1631" i="5"/>
  <c r="AB546" i="5"/>
  <c r="AB943" i="5"/>
  <c r="AB1076" i="5"/>
  <c r="AB1425" i="5"/>
  <c r="AB604" i="5"/>
  <c r="AB558" i="5"/>
  <c r="AC1770" i="5"/>
  <c r="AB1321" i="5"/>
  <c r="AB978" i="5"/>
  <c r="AB1496" i="5"/>
  <c r="AB1665" i="5"/>
  <c r="AB1397" i="5"/>
  <c r="AC723" i="5"/>
  <c r="AB286" i="5"/>
  <c r="AC1503" i="5"/>
  <c r="AB757" i="5"/>
  <c r="AB454" i="5"/>
  <c r="AB1004" i="5"/>
  <c r="AB1848" i="5"/>
  <c r="AB1409" i="5"/>
  <c r="AB1762" i="5"/>
  <c r="AB394" i="5"/>
  <c r="AB1507" i="5"/>
  <c r="AB1595" i="5"/>
  <c r="AB1737" i="5"/>
  <c r="AC893" i="5"/>
  <c r="AB442" i="5"/>
  <c r="AB1619" i="5"/>
  <c r="AB224" i="5"/>
  <c r="AB451" i="5"/>
  <c r="AB1285" i="5"/>
  <c r="AB356" i="5"/>
  <c r="AB929" i="5"/>
  <c r="AB1237" i="5"/>
  <c r="AB1324" i="5"/>
  <c r="AB768" i="5"/>
  <c r="AB1260" i="5"/>
  <c r="AB611" i="5"/>
  <c r="AB840" i="5"/>
  <c r="AC675" i="5"/>
  <c r="AB169" i="5"/>
  <c r="AC294" i="5"/>
  <c r="AB321" i="5"/>
  <c r="AB1869" i="5"/>
  <c r="AC215" i="5"/>
  <c r="AB720" i="5"/>
  <c r="AB737" i="5"/>
  <c r="AB1429" i="5"/>
  <c r="AB1872" i="5"/>
  <c r="AB1147" i="5"/>
  <c r="AB573" i="5"/>
  <c r="AB439" i="5"/>
  <c r="AB1837" i="5"/>
  <c r="AC221" i="5"/>
  <c r="AB1308" i="5"/>
  <c r="AB64" i="5"/>
  <c r="AB1763" i="5"/>
  <c r="AB1548" i="5"/>
  <c r="AC613" i="5"/>
  <c r="AC1185" i="5"/>
  <c r="AB253" i="5"/>
  <c r="AC1313" i="5"/>
  <c r="AC1414" i="5"/>
  <c r="AB1530" i="5"/>
  <c r="AB1307" i="5"/>
  <c r="AB919" i="5"/>
  <c r="AB1379" i="5"/>
  <c r="AB263" i="5"/>
  <c r="AC709" i="5"/>
  <c r="AC498" i="5"/>
  <c r="AC1098" i="5"/>
  <c r="AB470" i="5"/>
  <c r="AC1036" i="5"/>
  <c r="AB284" i="5"/>
  <c r="AC290" i="5"/>
  <c r="AC168" i="5"/>
  <c r="AB390" i="5"/>
  <c r="AC1833" i="5"/>
  <c r="AB1343" i="5"/>
  <c r="AB803" i="5"/>
  <c r="AB54" i="5"/>
  <c r="AB434" i="5"/>
  <c r="AC1319" i="5"/>
  <c r="AC1781" i="5"/>
  <c r="AB1551" i="5"/>
  <c r="AB815" i="5"/>
  <c r="AB1294" i="5"/>
  <c r="AC520" i="5"/>
  <c r="AC891" i="5"/>
  <c r="AB42" i="5"/>
  <c r="AB381" i="5"/>
  <c r="AC379" i="5"/>
  <c r="AC1544" i="5"/>
  <c r="AC759" i="5"/>
  <c r="AC1535" i="5"/>
  <c r="AC1060" i="5"/>
  <c r="AC1640" i="5"/>
  <c r="AC1534" i="5"/>
  <c r="AB129" i="5"/>
  <c r="AB938" i="5"/>
  <c r="AC367" i="5"/>
  <c r="AC1624" i="5"/>
  <c r="AC1111" i="5"/>
  <c r="AC523" i="5"/>
  <c r="AC1678" i="5"/>
  <c r="AC1689" i="5"/>
  <c r="AC1399" i="5"/>
  <c r="AB1070" i="5"/>
  <c r="AC1643" i="5"/>
  <c r="AC1290" i="5"/>
  <c r="AC716" i="5"/>
  <c r="AC569" i="5"/>
  <c r="AC142" i="5"/>
  <c r="AC1016" i="5"/>
  <c r="AB372" i="5"/>
  <c r="AB1040" i="5"/>
  <c r="AB1009" i="5"/>
  <c r="AC1133" i="5"/>
  <c r="AC178" i="5"/>
  <c r="AC1679" i="5"/>
  <c r="AC1392" i="5"/>
  <c r="AC1592" i="5"/>
  <c r="AB779" i="5"/>
  <c r="AB1577" i="5"/>
  <c r="AC609" i="5"/>
  <c r="AC1166" i="5"/>
  <c r="AB984" i="5"/>
  <c r="AB765" i="5"/>
  <c r="AC954" i="5"/>
  <c r="AB1610" i="5"/>
  <c r="AB1082" i="5"/>
  <c r="AC1498" i="5"/>
  <c r="AC1239" i="5"/>
  <c r="AC277" i="5"/>
  <c r="AC1642" i="5"/>
  <c r="AB236" i="5"/>
  <c r="AC47" i="5"/>
  <c r="AC1178" i="5"/>
  <c r="AC1822" i="5"/>
  <c r="AB117" i="5"/>
  <c r="AC1272" i="5"/>
  <c r="AC628" i="5"/>
  <c r="AC674" i="5"/>
  <c r="AB705" i="5"/>
  <c r="AB480" i="5"/>
  <c r="AC1167" i="5"/>
  <c r="AB145" i="5"/>
  <c r="AC911" i="5"/>
  <c r="AB528" i="5"/>
  <c r="AB1276" i="5"/>
  <c r="AC1430" i="5"/>
  <c r="AB833" i="5"/>
  <c r="AC862" i="5"/>
  <c r="AB1356" i="5"/>
  <c r="AC1636" i="5"/>
  <c r="AC1755" i="5"/>
  <c r="AB1529" i="5"/>
  <c r="AB1654" i="5"/>
  <c r="AB235" i="5"/>
  <c r="AB1865" i="5"/>
  <c r="AC894" i="5"/>
  <c r="AB939" i="5"/>
  <c r="AC669" i="5"/>
  <c r="AB1391" i="5"/>
  <c r="AB1311" i="5"/>
  <c r="AB1508" i="5"/>
  <c r="AB134" i="5"/>
  <c r="AB92" i="5"/>
  <c r="AC1056" i="5"/>
  <c r="AB1331" i="5"/>
  <c r="AB1296" i="5"/>
  <c r="AC831" i="5"/>
  <c r="AB900" i="5"/>
  <c r="AB1221" i="5"/>
  <c r="AB1819" i="5"/>
  <c r="AC297" i="5"/>
  <c r="AB484" i="5"/>
  <c r="AB1168" i="5"/>
  <c r="AB1583" i="5"/>
  <c r="AB1547" i="5"/>
  <c r="AC293" i="5"/>
  <c r="AB1283" i="5"/>
  <c r="AB1518" i="5"/>
  <c r="AB1549" i="5"/>
  <c r="AB1501" i="5"/>
  <c r="AB1738" i="5"/>
  <c r="AB1590" i="5"/>
  <c r="AB1793" i="5"/>
  <c r="AB1325" i="5"/>
  <c r="AC1706" i="5"/>
  <c r="AB981" i="5"/>
  <c r="AC680" i="5"/>
  <c r="AB715" i="5"/>
  <c r="AC620" i="5"/>
  <c r="AB1500" i="5"/>
  <c r="AB478" i="5"/>
  <c r="AC1573" i="5"/>
  <c r="AB1413" i="5"/>
  <c r="AB1716" i="5"/>
  <c r="AC695" i="5"/>
  <c r="AB1028" i="5"/>
  <c r="AB397" i="5"/>
  <c r="AC1714" i="5"/>
  <c r="AC424" i="5"/>
  <c r="AC40" i="5"/>
  <c r="AC1718" i="5"/>
  <c r="AB1200" i="5"/>
  <c r="AC827" i="5"/>
  <c r="AB31" i="5"/>
  <c r="AC1838" i="5"/>
  <c r="AB1719" i="5"/>
  <c r="AB241" i="5"/>
  <c r="AB1384" i="5"/>
  <c r="AB383" i="5"/>
  <c r="AB1222" i="5"/>
  <c r="AB226" i="5"/>
  <c r="AB1666" i="5"/>
  <c r="AB504" i="5"/>
  <c r="AB1400" i="5"/>
  <c r="AB1703" i="5"/>
  <c r="Z15" i="5"/>
  <c r="Y15" i="5"/>
  <c r="AA15" i="5" s="1"/>
  <c r="Y12" i="5"/>
  <c r="AA12" i="5" s="1"/>
  <c r="AC12" i="5" s="1"/>
  <c r="Z12" i="5"/>
  <c r="AD12" i="5" s="1"/>
  <c r="Z8" i="5"/>
  <c r="AB8" i="5" s="1"/>
  <c r="Y8" i="5"/>
  <c r="AA8" i="5" s="1"/>
  <c r="AE8" i="5" s="1"/>
  <c r="Y14" i="5"/>
  <c r="AA14" i="5" s="1"/>
  <c r="AC14" i="5" s="1"/>
  <c r="Z14" i="5"/>
  <c r="AD14" i="5" s="1"/>
  <c r="AO5" i="5"/>
  <c r="V2449" i="5"/>
  <c r="V2461" i="5"/>
  <c r="V2450" i="5"/>
  <c r="V2462" i="5"/>
  <c r="V2451" i="5"/>
  <c r="V2463" i="5"/>
  <c r="V2452" i="5"/>
  <c r="V2464" i="5"/>
  <c r="V2453" i="5"/>
  <c r="V2454" i="5"/>
  <c r="V2448" i="5"/>
  <c r="V2455" i="5"/>
  <c r="V2456" i="5"/>
  <c r="V2457" i="5"/>
  <c r="V2458" i="5"/>
  <c r="V2459" i="5"/>
  <c r="V2460" i="5"/>
  <c r="V2465" i="5"/>
  <c r="AO4" i="5"/>
  <c r="Z6" i="5"/>
  <c r="AD6" i="5" s="1"/>
  <c r="Y6" i="5"/>
  <c r="AA6" i="5" s="1"/>
  <c r="AC6" i="5" s="1"/>
  <c r="Y13" i="5"/>
  <c r="AA13" i="5" s="1"/>
  <c r="AE13" i="5" s="1"/>
  <c r="Z13" i="5"/>
  <c r="AB13" i="5" s="1"/>
  <c r="Y7" i="5"/>
  <c r="AA7" i="5" s="1"/>
  <c r="AC7" i="5" s="1"/>
  <c r="Z7" i="5"/>
  <c r="AD7" i="5" s="1"/>
  <c r="Y9" i="5"/>
  <c r="AA9" i="5" s="1"/>
  <c r="AC9" i="5" s="1"/>
  <c r="Z9" i="5"/>
  <c r="AD9" i="5" s="1"/>
  <c r="Y11" i="5"/>
  <c r="AA11" i="5" s="1"/>
  <c r="Z11" i="5"/>
  <c r="T4" i="5"/>
  <c r="R4" i="5"/>
  <c r="D16" i="7" l="1"/>
  <c r="C22" i="7"/>
  <c r="D25" i="7"/>
  <c r="C53" i="7"/>
  <c r="C46" i="7"/>
  <c r="C44" i="7"/>
  <c r="C28" i="7"/>
  <c r="C25" i="7"/>
  <c r="D37" i="7"/>
  <c r="C54" i="7"/>
  <c r="H4" i="7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C43" i="7"/>
  <c r="D23" i="7"/>
  <c r="C30" i="7"/>
  <c r="C34" i="7"/>
  <c r="C40" i="7"/>
  <c r="C47" i="7"/>
  <c r="D29" i="7"/>
  <c r="D20" i="7"/>
  <c r="D46" i="7"/>
  <c r="C18" i="7"/>
  <c r="D41" i="7"/>
  <c r="C24" i="7"/>
  <c r="C19" i="7"/>
  <c r="C20" i="7"/>
  <c r="D54" i="7"/>
  <c r="D35" i="7"/>
  <c r="D47" i="7"/>
  <c r="C42" i="7"/>
  <c r="C49" i="7"/>
  <c r="D48" i="7"/>
  <c r="D24" i="7"/>
  <c r="D19" i="7"/>
  <c r="D42" i="7"/>
  <c r="D18" i="7"/>
  <c r="D50" i="7"/>
  <c r="C36" i="7"/>
  <c r="D22" i="7"/>
  <c r="C52" i="7"/>
  <c r="C29" i="7"/>
  <c r="D28" i="7"/>
  <c r="C37" i="7"/>
  <c r="D43" i="7"/>
  <c r="C35" i="7"/>
  <c r="C55" i="7"/>
  <c r="AB11" i="5"/>
  <c r="AD11" i="5"/>
  <c r="AF2452" i="5" s="1"/>
  <c r="D26" i="7"/>
  <c r="D30" i="7"/>
  <c r="D31" i="7"/>
  <c r="D53" i="7"/>
  <c r="D36" i="7"/>
  <c r="AF5" i="5"/>
  <c r="D34" i="7"/>
  <c r="C17" i="7"/>
  <c r="C16" i="7"/>
  <c r="C23" i="7"/>
  <c r="C31" i="7"/>
  <c r="D17" i="7"/>
  <c r="C41" i="7"/>
  <c r="D52" i="7"/>
  <c r="AC15" i="5"/>
  <c r="AE15" i="5"/>
  <c r="AG2452" i="5" s="1"/>
  <c r="AI2452" i="5"/>
  <c r="AI2458" i="5"/>
  <c r="AI2464" i="5"/>
  <c r="AH2453" i="5"/>
  <c r="AH2459" i="5"/>
  <c r="AH2465" i="5"/>
  <c r="AI2453" i="5"/>
  <c r="AI2459" i="5"/>
  <c r="AI2465" i="5"/>
  <c r="AH2454" i="5"/>
  <c r="AH2460" i="5"/>
  <c r="AH2448" i="5"/>
  <c r="AH2457" i="5"/>
  <c r="AH2449" i="5"/>
  <c r="AI2457" i="5"/>
  <c r="AI2449" i="5"/>
  <c r="AH2458" i="5"/>
  <c r="AH2450" i="5"/>
  <c r="AI2460" i="5"/>
  <c r="AH2461" i="5"/>
  <c r="AI2451" i="5"/>
  <c r="AI2461" i="5"/>
  <c r="AH2452" i="5"/>
  <c r="AH2462" i="5"/>
  <c r="AI2454" i="5"/>
  <c r="AI2462" i="5"/>
  <c r="AH2455" i="5"/>
  <c r="AH2463" i="5"/>
  <c r="AI2455" i="5"/>
  <c r="AI2463" i="5"/>
  <c r="AH2456" i="5"/>
  <c r="AH2464" i="5"/>
  <c r="AI2456" i="5"/>
  <c r="AI2448" i="5"/>
  <c r="AG2457" i="5"/>
  <c r="AG2464" i="5"/>
  <c r="AG2465" i="5"/>
  <c r="AG2460" i="5"/>
  <c r="AG2461" i="5"/>
  <c r="AG2463" i="5"/>
  <c r="AG2449" i="5"/>
  <c r="AG2451" i="5"/>
  <c r="AG2455" i="5"/>
  <c r="AG2456" i="5"/>
  <c r="AG2459" i="5"/>
  <c r="AG2462" i="5"/>
  <c r="AF2449" i="5"/>
  <c r="AF2461" i="5"/>
  <c r="AF2463" i="5"/>
  <c r="AF2464" i="5"/>
  <c r="AF2455" i="5"/>
  <c r="AF2456" i="5"/>
  <c r="AF2458" i="5"/>
  <c r="AG2454" i="5"/>
  <c r="AF2450" i="5"/>
  <c r="AF2454" i="5"/>
  <c r="AF2462" i="5"/>
  <c r="AF2465" i="5"/>
  <c r="AF2448" i="5"/>
  <c r="AG2448" i="5"/>
  <c r="AI2450" i="5"/>
  <c r="AB12" i="5"/>
  <c r="AF2460" i="5"/>
  <c r="AC11" i="5"/>
  <c r="AB15" i="5"/>
  <c r="AB9" i="5"/>
  <c r="AF2459" i="5"/>
  <c r="AB7" i="5"/>
  <c r="AF2457" i="5"/>
  <c r="AC13" i="5"/>
  <c r="AG2453" i="5"/>
  <c r="AB14" i="5"/>
  <c r="S2465" i="5" s="1"/>
  <c r="Y2465" i="5" s="1"/>
  <c r="AB6" i="5"/>
  <c r="AF2453" i="5"/>
  <c r="AC8" i="5"/>
  <c r="R5" i="5"/>
  <c r="T5" i="5"/>
  <c r="U2455" i="5"/>
  <c r="T2455" i="5" s="1"/>
  <c r="Z2455" i="5" s="1"/>
  <c r="U2448" i="5"/>
  <c r="T2448" i="5" s="1"/>
  <c r="Z2448" i="5" s="1"/>
  <c r="L2452" i="5"/>
  <c r="L2458" i="5"/>
  <c r="L2464" i="5"/>
  <c r="U2456" i="5"/>
  <c r="T2456" i="5" s="1"/>
  <c r="Z2456" i="5" s="1"/>
  <c r="M2452" i="5"/>
  <c r="R2452" i="5" s="1"/>
  <c r="X2452" i="5" s="1"/>
  <c r="M2458" i="5"/>
  <c r="R2458" i="5" s="1"/>
  <c r="X2458" i="5" s="1"/>
  <c r="M2464" i="5"/>
  <c r="R2464" i="5" s="1"/>
  <c r="X2464" i="5" s="1"/>
  <c r="U2457" i="5"/>
  <c r="T2457" i="5" s="1"/>
  <c r="Z2457" i="5" s="1"/>
  <c r="L2453" i="5"/>
  <c r="L2459" i="5"/>
  <c r="L2465" i="5"/>
  <c r="U2458" i="5"/>
  <c r="T2458" i="5" s="1"/>
  <c r="Z2458" i="5" s="1"/>
  <c r="M2448" i="5"/>
  <c r="R2448" i="5" s="1"/>
  <c r="X2448" i="5" s="1"/>
  <c r="M2453" i="5"/>
  <c r="R2453" i="5" s="1"/>
  <c r="X2453" i="5" s="1"/>
  <c r="M2459" i="5"/>
  <c r="R2459" i="5" s="1"/>
  <c r="X2459" i="5" s="1"/>
  <c r="M2465" i="5"/>
  <c r="R2465" i="5" s="1"/>
  <c r="X2465" i="5" s="1"/>
  <c r="U2460" i="5"/>
  <c r="T2460" i="5" s="1"/>
  <c r="Z2460" i="5" s="1"/>
  <c r="O2448" i="5"/>
  <c r="W2448" i="5" s="1"/>
  <c r="M2454" i="5"/>
  <c r="R2454" i="5" s="1"/>
  <c r="X2454" i="5" s="1"/>
  <c r="M2460" i="5"/>
  <c r="R2460" i="5" s="1"/>
  <c r="X2460" i="5" s="1"/>
  <c r="U2462" i="5"/>
  <c r="T2462" i="5" s="1"/>
  <c r="Z2462" i="5" s="1"/>
  <c r="M2449" i="5"/>
  <c r="R2449" i="5" s="1"/>
  <c r="X2449" i="5" s="1"/>
  <c r="M2455" i="5"/>
  <c r="R2455" i="5" s="1"/>
  <c r="X2455" i="5" s="1"/>
  <c r="M2461" i="5"/>
  <c r="R2461" i="5" s="1"/>
  <c r="X2461" i="5" s="1"/>
  <c r="U2463" i="5"/>
  <c r="T2463" i="5" s="1"/>
  <c r="Z2463" i="5" s="1"/>
  <c r="L2450" i="5"/>
  <c r="L2456" i="5"/>
  <c r="L2462" i="5"/>
  <c r="U2452" i="5"/>
  <c r="T2452" i="5" s="1"/>
  <c r="Z2452" i="5" s="1"/>
  <c r="U2464" i="5"/>
  <c r="T2464" i="5" s="1"/>
  <c r="Z2464" i="5" s="1"/>
  <c r="M2450" i="5"/>
  <c r="R2450" i="5" s="1"/>
  <c r="X2450" i="5" s="1"/>
  <c r="M2456" i="5"/>
  <c r="R2456" i="5" s="1"/>
  <c r="X2456" i="5" s="1"/>
  <c r="M2462" i="5"/>
  <c r="R2462" i="5" s="1"/>
  <c r="X2462" i="5" s="1"/>
  <c r="U2453" i="5"/>
  <c r="T2453" i="5" s="1"/>
  <c r="Z2453" i="5" s="1"/>
  <c r="U2465" i="5"/>
  <c r="T2465" i="5" s="1"/>
  <c r="Z2465" i="5" s="1"/>
  <c r="L2451" i="5"/>
  <c r="L2457" i="5"/>
  <c r="L2463" i="5"/>
  <c r="U2454" i="5"/>
  <c r="T2454" i="5" s="1"/>
  <c r="Z2454" i="5" s="1"/>
  <c r="S2448" i="5"/>
  <c r="Y2448" i="5" s="1"/>
  <c r="M2451" i="5"/>
  <c r="R2451" i="5" s="1"/>
  <c r="X2451" i="5" s="1"/>
  <c r="M2457" i="5"/>
  <c r="R2457" i="5" s="1"/>
  <c r="X2457" i="5" s="1"/>
  <c r="M2463" i="5"/>
  <c r="R2463" i="5" s="1"/>
  <c r="X2463" i="5" s="1"/>
  <c r="L2454" i="5"/>
  <c r="L2455" i="5"/>
  <c r="L2460" i="5"/>
  <c r="L2461" i="5"/>
  <c r="U2459" i="5"/>
  <c r="T2459" i="5" s="1"/>
  <c r="Z2459" i="5" s="1"/>
  <c r="U2461" i="5"/>
  <c r="T2461" i="5" s="1"/>
  <c r="Z2461" i="5" s="1"/>
  <c r="L2448" i="5"/>
  <c r="L2449" i="5"/>
  <c r="O2456" i="5"/>
  <c r="W2456" i="5" s="1"/>
  <c r="S2464" i="5"/>
  <c r="Y2464" i="5" s="1"/>
  <c r="O2453" i="5"/>
  <c r="W2453" i="5" s="1"/>
  <c r="S2461" i="5"/>
  <c r="Y2461" i="5" s="1"/>
  <c r="O2450" i="5"/>
  <c r="W2450" i="5" s="1"/>
  <c r="S2458" i="5"/>
  <c r="Y2458" i="5" s="1"/>
  <c r="S2455" i="5"/>
  <c r="Y2455" i="5" s="1"/>
  <c r="O2464" i="5"/>
  <c r="W2464" i="5" s="1"/>
  <c r="S2453" i="5"/>
  <c r="Y2453" i="5" s="1"/>
  <c r="S2452" i="5"/>
  <c r="Y2452" i="5" s="1"/>
  <c r="O2461" i="5"/>
  <c r="W2461" i="5" s="1"/>
  <c r="S2463" i="5"/>
  <c r="Y2463" i="5" s="1"/>
  <c r="O2463" i="5"/>
  <c r="W2463" i="5" s="1"/>
  <c r="O2458" i="5"/>
  <c r="W2458" i="5" s="1"/>
  <c r="S2460" i="5"/>
  <c r="Y2460" i="5" s="1"/>
  <c r="O2460" i="5"/>
  <c r="W2460" i="5" s="1"/>
  <c r="O2455" i="5"/>
  <c r="W2455" i="5" s="1"/>
  <c r="S2457" i="5"/>
  <c r="Y2457" i="5" s="1"/>
  <c r="O2457" i="5"/>
  <c r="W2457" i="5" s="1"/>
  <c r="O2452" i="5"/>
  <c r="W2452" i="5" s="1"/>
  <c r="S2454" i="5"/>
  <c r="Y2454" i="5" s="1"/>
  <c r="O2454" i="5"/>
  <c r="W2454" i="5" s="1"/>
  <c r="S2459" i="5"/>
  <c r="Y2459" i="5" s="1"/>
  <c r="O2449" i="5"/>
  <c r="W2449" i="5" s="1"/>
  <c r="O2465" i="5"/>
  <c r="W2465" i="5" s="1"/>
  <c r="O2462" i="5"/>
  <c r="W2462" i="5" s="1"/>
  <c r="S2456" i="5"/>
  <c r="Y2456" i="5" s="1"/>
  <c r="S2462" i="5"/>
  <c r="Y2462" i="5" s="1"/>
  <c r="O2459" i="5"/>
  <c r="W2459" i="5" s="1"/>
  <c r="O2451" i="5"/>
  <c r="W2451" i="5" s="1"/>
  <c r="U4" i="5"/>
  <c r="V4" i="5" s="1"/>
  <c r="X4" i="5" s="1"/>
  <c r="Y4" i="5" s="1"/>
  <c r="AH2451" i="5" l="1"/>
  <c r="D56" i="7"/>
  <c r="H16" i="7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AG2458" i="5"/>
  <c r="AE2465" i="5"/>
  <c r="AC2465" i="5"/>
  <c r="AC2460" i="5"/>
  <c r="AE2460" i="5"/>
  <c r="AD2453" i="5"/>
  <c r="AA2453" i="5"/>
  <c r="AD2458" i="5"/>
  <c r="AA2458" i="5"/>
  <c r="AC2464" i="5"/>
  <c r="AE2464" i="5"/>
  <c r="AD2448" i="5"/>
  <c r="AA2448" i="5"/>
  <c r="AE2456" i="5"/>
  <c r="AC2456" i="5"/>
  <c r="AD2462" i="5"/>
  <c r="AA2462" i="5"/>
  <c r="AD2463" i="5"/>
  <c r="AA2463" i="5"/>
  <c r="AD2456" i="5"/>
  <c r="AA2456" i="5"/>
  <c r="AE2448" i="5"/>
  <c r="AC2448" i="5"/>
  <c r="AD2460" i="5"/>
  <c r="AA2460" i="5"/>
  <c r="AD2465" i="5"/>
  <c r="AA2465" i="5"/>
  <c r="AD2449" i="5"/>
  <c r="AA2449" i="5"/>
  <c r="AE2463" i="5"/>
  <c r="AC2463" i="5"/>
  <c r="AE2459" i="5"/>
  <c r="AC2459" i="5"/>
  <c r="AD2461" i="5"/>
  <c r="AA2461" i="5"/>
  <c r="AE2461" i="5"/>
  <c r="AC2461" i="5"/>
  <c r="AD2454" i="5"/>
  <c r="AA2454" i="5"/>
  <c r="AC2452" i="5"/>
  <c r="AE2452" i="5"/>
  <c r="AE2453" i="5"/>
  <c r="AC2453" i="5"/>
  <c r="AC2454" i="5"/>
  <c r="AE2454" i="5"/>
  <c r="AD2451" i="5"/>
  <c r="AA2451" i="5"/>
  <c r="AD2452" i="5"/>
  <c r="AA2452" i="5"/>
  <c r="AD2464" i="5"/>
  <c r="AA2464" i="5"/>
  <c r="AD2457" i="5"/>
  <c r="AA2457" i="5"/>
  <c r="AE2455" i="5"/>
  <c r="AC2455" i="5"/>
  <c r="AD2459" i="5"/>
  <c r="AA2459" i="5"/>
  <c r="AE2457" i="5"/>
  <c r="AC2457" i="5"/>
  <c r="AC2458" i="5"/>
  <c r="AE2458" i="5"/>
  <c r="AE2462" i="5"/>
  <c r="AC2462" i="5"/>
  <c r="AD2455" i="5"/>
  <c r="AA2455" i="5"/>
  <c r="AD2450" i="5"/>
  <c r="AA2450" i="5"/>
  <c r="U5" i="5"/>
  <c r="W4" i="5"/>
  <c r="V5" i="5" l="1"/>
  <c r="X5" i="5" s="1"/>
  <c r="W5" i="5"/>
  <c r="Z4" i="5"/>
  <c r="AB4" i="5" s="1"/>
  <c r="AA4" i="5"/>
  <c r="AE4" i="5" s="1"/>
  <c r="D57" i="7" s="1"/>
  <c r="AG2450" i="5" l="1"/>
  <c r="S2450" i="5"/>
  <c r="Y2450" i="5" s="1"/>
  <c r="AC4" i="5"/>
  <c r="U2450" i="5"/>
  <c r="T2450" i="5" s="1"/>
  <c r="Z2450" i="5" s="1"/>
  <c r="Y5" i="5"/>
  <c r="AA5" i="5" s="1"/>
  <c r="U2451" i="5" s="1"/>
  <c r="T2451" i="5" s="1"/>
  <c r="Z2451" i="5" s="1"/>
  <c r="Z5" i="5"/>
  <c r="AD5" i="5" s="1"/>
  <c r="C56" i="7" s="1"/>
  <c r="H56" i="7" l="1"/>
  <c r="H57" i="7" s="1"/>
  <c r="AB5" i="5"/>
  <c r="S2451" i="5" s="1"/>
  <c r="Y2451" i="5" s="1"/>
  <c r="AE2450" i="5"/>
  <c r="AC2450" i="5"/>
  <c r="S2449" i="5"/>
  <c r="Y2449" i="5" s="1"/>
  <c r="AC5" i="5"/>
  <c r="U2449" i="5"/>
  <c r="T2449" i="5" s="1"/>
  <c r="Z2449" i="5" s="1"/>
  <c r="I60" i="7" l="1"/>
  <c r="I59" i="7"/>
  <c r="AF2451" i="5"/>
  <c r="AE2451" i="5"/>
  <c r="AC2451" i="5"/>
  <c r="AE2449" i="5"/>
  <c r="AC2449" i="5"/>
  <c r="C59" i="7" l="1"/>
</calcChain>
</file>

<file path=xl/sharedStrings.xml><?xml version="1.0" encoding="utf-8"?>
<sst xmlns="http://schemas.openxmlformats.org/spreadsheetml/2006/main" count="9870" uniqueCount="71">
  <si>
    <t>ProbWin</t>
  </si>
  <si>
    <t>Away</t>
  </si>
  <si>
    <t>Home</t>
  </si>
  <si>
    <t>Newplow</t>
  </si>
  <si>
    <t>newP</t>
  </si>
  <si>
    <t>avgSpread</t>
  </si>
  <si>
    <t>Dec Odds</t>
  </si>
  <si>
    <t>ML</t>
  </si>
  <si>
    <t>All-In Odds</t>
  </si>
  <si>
    <t>Adj ProbW</t>
  </si>
  <si>
    <t>vig</t>
  </si>
  <si>
    <t>initial</t>
  </si>
  <si>
    <t>faveUnderDog</t>
  </si>
  <si>
    <t>Favorite</t>
  </si>
  <si>
    <t>Underdog</t>
  </si>
  <si>
    <t>HomeOddsOpen</t>
  </si>
  <si>
    <t>HomeOddsClose</t>
  </si>
  <si>
    <t>AwayOddsOpen</t>
  </si>
  <si>
    <t>AwayOddsClose</t>
  </si>
  <si>
    <t>Philadelphia Eagles</t>
  </si>
  <si>
    <t>Kansas City Chiefs</t>
  </si>
  <si>
    <t>Cincinnati Bengals</t>
  </si>
  <si>
    <t>San Francisco 49ers</t>
  </si>
  <si>
    <t>Dallas Cowboys</t>
  </si>
  <si>
    <t>Buffalo Bills</t>
  </si>
  <si>
    <t>New York Giants</t>
  </si>
  <si>
    <t>Jacksonville Jaguars</t>
  </si>
  <si>
    <t>Tampa Bay Buccaneers</t>
  </si>
  <si>
    <t>Baltimore Ravens</t>
  </si>
  <si>
    <t>Minnesota Vikings</t>
  </si>
  <si>
    <t>Miami Dolphins</t>
  </si>
  <si>
    <t>Los Angeles Chargers</t>
  </si>
  <si>
    <t>Seattle Seahawks</t>
  </si>
  <si>
    <t>Green Bay Packers</t>
  </si>
  <si>
    <t>Detroit Lions</t>
  </si>
  <si>
    <t>Atlanta Falcons</t>
  </si>
  <si>
    <t>New England Patriots</t>
  </si>
  <si>
    <t>Chicago Bears</t>
  </si>
  <si>
    <t>Denver Broncos</t>
  </si>
  <si>
    <t>Indianapolis Colts</t>
  </si>
  <si>
    <t>Houston Texans</t>
  </si>
  <si>
    <t>Tennessee Titans</t>
  </si>
  <si>
    <t>New York Jets</t>
  </si>
  <si>
    <t>New Orleans Saints</t>
  </si>
  <si>
    <t>Carolina Panthers</t>
  </si>
  <si>
    <t>Pittsburgh Steelers</t>
  </si>
  <si>
    <t>Cleveland Browns</t>
  </si>
  <si>
    <t>Los Angeles Rams</t>
  </si>
  <si>
    <t>Arizona Cardinals</t>
  </si>
  <si>
    <t>Washington Commanders</t>
  </si>
  <si>
    <t>Las Vegas Raiders</t>
  </si>
  <si>
    <t>Washington Football Team</t>
  </si>
  <si>
    <t>Oakland Raiders</t>
  </si>
  <si>
    <t>Washington Redskins</t>
  </si>
  <si>
    <t>San Diego Chargers</t>
  </si>
  <si>
    <t>St. Louis Rams</t>
  </si>
  <si>
    <t>date</t>
  </si>
  <si>
    <t>2014-02-02</t>
  </si>
  <si>
    <t>group</t>
  </si>
  <si>
    <t>und</t>
  </si>
  <si>
    <t>model0</t>
  </si>
  <si>
    <t>model1</t>
  </si>
  <si>
    <t>act0</t>
  </si>
  <si>
    <t>act1</t>
  </si>
  <si>
    <t>away</t>
  </si>
  <si>
    <t>week</t>
  </si>
  <si>
    <t>payout</t>
  </si>
  <si>
    <t>HomeScore</t>
  </si>
  <si>
    <t>AwayScore</t>
  </si>
  <si>
    <t>opening</t>
  </si>
  <si>
    <t>closing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</si>
</sst>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,##0.000;[Red]#,##0.000"/>
    <numFmt numFmtId="165" formatCode="0.00%;[Red]\-0.00%"/>
    <numFmt numFmtId="166" formatCode="#,##0;[Red]#,##0"/>
    <numFmt numFmtId="167" formatCode="#,##0.00;[Red]#,##0.00"/>
    <numFmt numFmtId="168" formatCode="[$-409]m/d/yy\ h:mm\ AM/PM;@"/>
    <numFmt numFmtId="169" formatCode="m/d/yy"/>
    <numFmt numFmtId="170" formatCode="0%;[Red]\-0%"/>
  </numFmts>
  <fonts count="6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Lato"/>
      <family val="2"/>
    </font>
    <font>
      <sz val="11"/>
      <color indexed="8"/>
      <name val="Calibri"/>
      <family val="2"/>
    </font>
    <font>
      <sz val="11"/>
      <color rgb="FF0061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4" fillId="0" borderId="0"/>
    <xf numFmtId="0" fontId="5" fillId="4" borderId="0" applyNumberFormat="0" applyBorder="0" applyAlignment="0" applyProtection="0"/>
  </cellStyleXfs>
  <cellXfs count="31">
    <xf numFmtId="0" fontId="0" fillId="0" borderId="0" xfId="0"/>
    <xf numFmtId="165" fontId="2" fillId="0" borderId="0" xfId="0" applyNumberFormat="1" applyFont="1"/>
    <xf numFmtId="166" fontId="2" fillId="0" borderId="0" xfId="0" applyNumberFormat="1" applyFont="1"/>
    <xf numFmtId="0" fontId="2" fillId="0" borderId="0" xfId="0" applyFont="1"/>
    <xf numFmtId="164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right"/>
    </xf>
    <xf numFmtId="16" fontId="2" fillId="0" borderId="0" xfId="0" quotePrefix="1" applyNumberFormat="1" applyFont="1" applyAlignment="1">
      <alignment horizontal="right"/>
    </xf>
    <xf numFmtId="0" fontId="2" fillId="0" borderId="0" xfId="0" quotePrefix="1" applyFont="1" applyAlignment="1">
      <alignment horizontal="right"/>
    </xf>
    <xf numFmtId="168" fontId="0" fillId="0" borderId="0" xfId="0" applyNumberFormat="1"/>
    <xf numFmtId="0" fontId="1" fillId="0" borderId="0" xfId="1" applyFill="1"/>
    <xf numFmtId="0" fontId="3" fillId="0" borderId="0" xfId="0" applyFont="1"/>
    <xf numFmtId="0" fontId="0" fillId="3" borderId="0" xfId="0" applyFill="1"/>
    <xf numFmtId="14" fontId="0" fillId="0" borderId="0" xfId="0" applyNumberFormat="1"/>
    <xf numFmtId="0" fontId="5" fillId="4" borderId="0" xfId="3"/>
    <xf numFmtId="166" fontId="2" fillId="0" borderId="1" xfId="0" applyNumberFormat="1" applyFont="1" applyBorder="1"/>
    <xf numFmtId="166" fontId="2" fillId="0" borderId="2" xfId="0" applyNumberFormat="1" applyFont="1" applyBorder="1"/>
    <xf numFmtId="166" fontId="2" fillId="0" borderId="3" xfId="0" applyNumberFormat="1" applyFont="1" applyBorder="1"/>
    <xf numFmtId="166" fontId="2" fillId="0" borderId="4" xfId="0" applyNumberFormat="1" applyFont="1" applyBorder="1"/>
    <xf numFmtId="166" fontId="2" fillId="0" borderId="0" xfId="0" applyNumberFormat="1" applyFont="1" applyAlignment="1">
      <alignment horizontal="right"/>
    </xf>
    <xf numFmtId="0" fontId="4" fillId="0" borderId="0" xfId="2"/>
    <xf numFmtId="2" fontId="4" fillId="0" borderId="0" xfId="2" applyNumberFormat="1"/>
    <xf numFmtId="2" fontId="4" fillId="5" borderId="0" xfId="2" applyNumberFormat="1" applyFill="1"/>
    <xf numFmtId="169" fontId="0" fillId="0" borderId="0" xfId="0" applyNumberFormat="1"/>
    <xf numFmtId="169" fontId="0" fillId="3" borderId="0" xfId="0" applyNumberFormat="1" applyFill="1"/>
    <xf numFmtId="170" fontId="2" fillId="0" borderId="0" xfId="0" applyNumberFormat="1" applyFont="1"/>
    <xf numFmtId="167" fontId="0" fillId="0" borderId="0" xfId="0" applyNumberFormat="1"/>
    <xf numFmtId="0" fontId="2" fillId="0" borderId="3" xfId="0" applyFont="1" applyBorder="1"/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166" fontId="0" fillId="0" borderId="0" xfId="0" applyNumberFormat="1"/>
  </cellXfs>
  <cellStyles count="4">
    <cellStyle name="Bad" xfId="1" builtinId="27"/>
    <cellStyle name="Excel Built-in Normal" xfId="2" xr:uid="{5CF1FBC3-5FF4-4C75-9E28-0C3DCCB9D487}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LP Cumulative PnL NFL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70754715458566"/>
          <c:y val="6.2708151064450282E-2"/>
          <c:w val="0.70544445282143597"/>
          <c:h val="0.729273844073002"/>
        </c:manualLayout>
      </c:layout>
      <c:lineChart>
        <c:grouping val="standard"/>
        <c:varyColors val="0"/>
        <c:ser>
          <c:idx val="1"/>
          <c:order val="0"/>
          <c:tx>
            <c:strRef>
              <c:f>Sheet2!$I$3</c:f>
              <c:strCache>
                <c:ptCount val="1"/>
                <c:pt idx="0">
                  <c:v>closing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Sheet2!$G$4:$G$57</c:f>
              <c:numCache>
                <c:formatCode>General</c:formatCode>
                <c:ptCount val="54"/>
                <c:pt idx="0">
                  <c:v>201409</c:v>
                </c:pt>
                <c:pt idx="1">
                  <c:v>201410</c:v>
                </c:pt>
                <c:pt idx="2">
                  <c:v>201411</c:v>
                </c:pt>
                <c:pt idx="3">
                  <c:v>201412</c:v>
                </c:pt>
                <c:pt idx="4">
                  <c:v>201501</c:v>
                </c:pt>
                <c:pt idx="5">
                  <c:v>201502</c:v>
                </c:pt>
                <c:pt idx="6">
                  <c:v>201509</c:v>
                </c:pt>
                <c:pt idx="7">
                  <c:v>201510</c:v>
                </c:pt>
                <c:pt idx="8">
                  <c:v>201511</c:v>
                </c:pt>
                <c:pt idx="9">
                  <c:v>201512</c:v>
                </c:pt>
                <c:pt idx="10">
                  <c:v>201601</c:v>
                </c:pt>
                <c:pt idx="11">
                  <c:v>201602</c:v>
                </c:pt>
                <c:pt idx="12">
                  <c:v>201609</c:v>
                </c:pt>
                <c:pt idx="13">
                  <c:v>201610</c:v>
                </c:pt>
                <c:pt idx="14">
                  <c:v>201611</c:v>
                </c:pt>
                <c:pt idx="15">
                  <c:v>201612</c:v>
                </c:pt>
                <c:pt idx="16">
                  <c:v>201701</c:v>
                </c:pt>
                <c:pt idx="17">
                  <c:v>201702</c:v>
                </c:pt>
                <c:pt idx="18">
                  <c:v>201709</c:v>
                </c:pt>
                <c:pt idx="19">
                  <c:v>201710</c:v>
                </c:pt>
                <c:pt idx="20">
                  <c:v>201711</c:v>
                </c:pt>
                <c:pt idx="21">
                  <c:v>201712</c:v>
                </c:pt>
                <c:pt idx="22">
                  <c:v>201801</c:v>
                </c:pt>
                <c:pt idx="23">
                  <c:v>201802</c:v>
                </c:pt>
                <c:pt idx="24">
                  <c:v>201809</c:v>
                </c:pt>
                <c:pt idx="25">
                  <c:v>201810</c:v>
                </c:pt>
                <c:pt idx="26">
                  <c:v>201811</c:v>
                </c:pt>
                <c:pt idx="27">
                  <c:v>201812</c:v>
                </c:pt>
                <c:pt idx="28">
                  <c:v>201901</c:v>
                </c:pt>
                <c:pt idx="29">
                  <c:v>201902</c:v>
                </c:pt>
                <c:pt idx="30">
                  <c:v>201909</c:v>
                </c:pt>
                <c:pt idx="31">
                  <c:v>201910</c:v>
                </c:pt>
                <c:pt idx="32">
                  <c:v>201911</c:v>
                </c:pt>
                <c:pt idx="33">
                  <c:v>201912</c:v>
                </c:pt>
                <c:pt idx="34">
                  <c:v>202001</c:v>
                </c:pt>
                <c:pt idx="35">
                  <c:v>202002</c:v>
                </c:pt>
                <c:pt idx="36">
                  <c:v>202009</c:v>
                </c:pt>
                <c:pt idx="37">
                  <c:v>202010</c:v>
                </c:pt>
                <c:pt idx="38">
                  <c:v>202011</c:v>
                </c:pt>
                <c:pt idx="39">
                  <c:v>202012</c:v>
                </c:pt>
                <c:pt idx="40">
                  <c:v>202101</c:v>
                </c:pt>
                <c:pt idx="41">
                  <c:v>202102</c:v>
                </c:pt>
                <c:pt idx="42">
                  <c:v>202109</c:v>
                </c:pt>
                <c:pt idx="43">
                  <c:v>202110</c:v>
                </c:pt>
                <c:pt idx="44">
                  <c:v>202111</c:v>
                </c:pt>
                <c:pt idx="45">
                  <c:v>202112</c:v>
                </c:pt>
                <c:pt idx="46">
                  <c:v>202201</c:v>
                </c:pt>
                <c:pt idx="47">
                  <c:v>202202</c:v>
                </c:pt>
                <c:pt idx="48">
                  <c:v>202209</c:v>
                </c:pt>
                <c:pt idx="49">
                  <c:v>202210</c:v>
                </c:pt>
                <c:pt idx="50">
                  <c:v>202211</c:v>
                </c:pt>
                <c:pt idx="51">
                  <c:v>202212</c:v>
                </c:pt>
                <c:pt idx="52">
                  <c:v>202301</c:v>
                </c:pt>
                <c:pt idx="53">
                  <c:v>202302</c:v>
                </c:pt>
              </c:numCache>
            </c:numRef>
          </c:cat>
          <c:val>
            <c:numRef>
              <c:f>Sheet2!$I$4:$I$57</c:f>
              <c:numCache>
                <c:formatCode>#,##0;[Red]#,##0</c:formatCode>
                <c:ptCount val="54"/>
                <c:pt idx="0">
                  <c:v>3062.7860849843892</c:v>
                </c:pt>
                <c:pt idx="1">
                  <c:v>17550.686855790227</c:v>
                </c:pt>
                <c:pt idx="2">
                  <c:v>26353.919810392159</c:v>
                </c:pt>
                <c:pt idx="3">
                  <c:v>38119.199668494286</c:v>
                </c:pt>
                <c:pt idx="4">
                  <c:v>41351.336864419995</c:v>
                </c:pt>
                <c:pt idx="5">
                  <c:v>41442.237060114712</c:v>
                </c:pt>
                <c:pt idx="6">
                  <c:v>44948.97137231582</c:v>
                </c:pt>
                <c:pt idx="7">
                  <c:v>54709.015347066394</c:v>
                </c:pt>
                <c:pt idx="8">
                  <c:v>49772.544077493192</c:v>
                </c:pt>
                <c:pt idx="9">
                  <c:v>53617.15659681824</c:v>
                </c:pt>
                <c:pt idx="10">
                  <c:v>55392.16608151704</c:v>
                </c:pt>
                <c:pt idx="11">
                  <c:v>54943.00250286841</c:v>
                </c:pt>
                <c:pt idx="12">
                  <c:v>56759.106762868039</c:v>
                </c:pt>
                <c:pt idx="13">
                  <c:v>66865.640862553992</c:v>
                </c:pt>
                <c:pt idx="14">
                  <c:v>77870.585989151616</c:v>
                </c:pt>
                <c:pt idx="15">
                  <c:v>88561.686329444055</c:v>
                </c:pt>
                <c:pt idx="16">
                  <c:v>98546.400026340925</c:v>
                </c:pt>
                <c:pt idx="17">
                  <c:v>98849.867888365232</c:v>
                </c:pt>
                <c:pt idx="18">
                  <c:v>105500.19297892424</c:v>
                </c:pt>
                <c:pt idx="19">
                  <c:v>108904.35086115083</c:v>
                </c:pt>
                <c:pt idx="20">
                  <c:v>121749.16291703602</c:v>
                </c:pt>
                <c:pt idx="21">
                  <c:v>139959.46775362329</c:v>
                </c:pt>
                <c:pt idx="22">
                  <c:v>138767.5464556622</c:v>
                </c:pt>
                <c:pt idx="23">
                  <c:v>137799.18128531147</c:v>
                </c:pt>
                <c:pt idx="24">
                  <c:v>141087.18209450811</c:v>
                </c:pt>
                <c:pt idx="25">
                  <c:v>160761.52454622529</c:v>
                </c:pt>
                <c:pt idx="26">
                  <c:v>167815.13031291642</c:v>
                </c:pt>
                <c:pt idx="27">
                  <c:v>172429.61161347557</c:v>
                </c:pt>
                <c:pt idx="28">
                  <c:v>173201.90377810007</c:v>
                </c:pt>
                <c:pt idx="29">
                  <c:v>173446.32499271777</c:v>
                </c:pt>
                <c:pt idx="30">
                  <c:v>181558.89967691796</c:v>
                </c:pt>
                <c:pt idx="31">
                  <c:v>192169.86919987507</c:v>
                </c:pt>
                <c:pt idx="32">
                  <c:v>198890.12658124955</c:v>
                </c:pt>
                <c:pt idx="33">
                  <c:v>205049.70678546524</c:v>
                </c:pt>
                <c:pt idx="34">
                  <c:v>204431.56258248657</c:v>
                </c:pt>
                <c:pt idx="35">
                  <c:v>204638.04451067682</c:v>
                </c:pt>
                <c:pt idx="36">
                  <c:v>215021.52524385368</c:v>
                </c:pt>
                <c:pt idx="37">
                  <c:v>222518.23947615889</c:v>
                </c:pt>
                <c:pt idx="38">
                  <c:v>233161.36836619212</c:v>
                </c:pt>
                <c:pt idx="39">
                  <c:v>231104.1969774341</c:v>
                </c:pt>
                <c:pt idx="40">
                  <c:v>242266.15111209406</c:v>
                </c:pt>
                <c:pt idx="41">
                  <c:v>241785.97432156312</c:v>
                </c:pt>
                <c:pt idx="42">
                  <c:v>247957.22192436547</c:v>
                </c:pt>
                <c:pt idx="43">
                  <c:v>257644.35056364277</c:v>
                </c:pt>
                <c:pt idx="44">
                  <c:v>254560.86861891515</c:v>
                </c:pt>
                <c:pt idx="45">
                  <c:v>266122.04166610452</c:v>
                </c:pt>
                <c:pt idx="46">
                  <c:v>268652.09814209817</c:v>
                </c:pt>
                <c:pt idx="47">
                  <c:v>269199.379260491</c:v>
                </c:pt>
                <c:pt idx="48">
                  <c:v>274776.63173140254</c:v>
                </c:pt>
                <c:pt idx="49">
                  <c:v>276111.38357659127</c:v>
                </c:pt>
                <c:pt idx="50">
                  <c:v>284275.43697824946</c:v>
                </c:pt>
                <c:pt idx="51">
                  <c:v>303201.50612264837</c:v>
                </c:pt>
                <c:pt idx="52">
                  <c:v>319424.02753412351</c:v>
                </c:pt>
                <c:pt idx="53">
                  <c:v>319432.41716299776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A1-4958-BDA1-50ECFEC7C9A6}"/>
            </c:ext>
          </c:extLst>
        </c:ser>
        <c:ser>
          <c:idx val="0"/>
          <c:order val="1"/>
          <c:tx>
            <c:strRef>
              <c:f>Sheet2!$H$3</c:f>
              <c:strCache>
                <c:ptCount val="1"/>
                <c:pt idx="0">
                  <c:v>opening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Sheet2!$G$4:$G$57</c:f>
              <c:numCache>
                <c:formatCode>General</c:formatCode>
                <c:ptCount val="54"/>
                <c:pt idx="0">
                  <c:v>201409</c:v>
                </c:pt>
                <c:pt idx="1">
                  <c:v>201410</c:v>
                </c:pt>
                <c:pt idx="2">
                  <c:v>201411</c:v>
                </c:pt>
                <c:pt idx="3">
                  <c:v>201412</c:v>
                </c:pt>
                <c:pt idx="4">
                  <c:v>201501</c:v>
                </c:pt>
                <c:pt idx="5">
                  <c:v>201502</c:v>
                </c:pt>
                <c:pt idx="6">
                  <c:v>201509</c:v>
                </c:pt>
                <c:pt idx="7">
                  <c:v>201510</c:v>
                </c:pt>
                <c:pt idx="8">
                  <c:v>201511</c:v>
                </c:pt>
                <c:pt idx="9">
                  <c:v>201512</c:v>
                </c:pt>
                <c:pt idx="10">
                  <c:v>201601</c:v>
                </c:pt>
                <c:pt idx="11">
                  <c:v>201602</c:v>
                </c:pt>
                <c:pt idx="12">
                  <c:v>201609</c:v>
                </c:pt>
                <c:pt idx="13">
                  <c:v>201610</c:v>
                </c:pt>
                <c:pt idx="14">
                  <c:v>201611</c:v>
                </c:pt>
                <c:pt idx="15">
                  <c:v>201612</c:v>
                </c:pt>
                <c:pt idx="16">
                  <c:v>201701</c:v>
                </c:pt>
                <c:pt idx="17">
                  <c:v>201702</c:v>
                </c:pt>
                <c:pt idx="18">
                  <c:v>201709</c:v>
                </c:pt>
                <c:pt idx="19">
                  <c:v>201710</c:v>
                </c:pt>
                <c:pt idx="20">
                  <c:v>201711</c:v>
                </c:pt>
                <c:pt idx="21">
                  <c:v>201712</c:v>
                </c:pt>
                <c:pt idx="22">
                  <c:v>201801</c:v>
                </c:pt>
                <c:pt idx="23">
                  <c:v>201802</c:v>
                </c:pt>
                <c:pt idx="24">
                  <c:v>201809</c:v>
                </c:pt>
                <c:pt idx="25">
                  <c:v>201810</c:v>
                </c:pt>
                <c:pt idx="26">
                  <c:v>201811</c:v>
                </c:pt>
                <c:pt idx="27">
                  <c:v>201812</c:v>
                </c:pt>
                <c:pt idx="28">
                  <c:v>201901</c:v>
                </c:pt>
                <c:pt idx="29">
                  <c:v>201902</c:v>
                </c:pt>
                <c:pt idx="30">
                  <c:v>201909</c:v>
                </c:pt>
                <c:pt idx="31">
                  <c:v>201910</c:v>
                </c:pt>
                <c:pt idx="32">
                  <c:v>201911</c:v>
                </c:pt>
                <c:pt idx="33">
                  <c:v>201912</c:v>
                </c:pt>
                <c:pt idx="34">
                  <c:v>202001</c:v>
                </c:pt>
                <c:pt idx="35">
                  <c:v>202002</c:v>
                </c:pt>
                <c:pt idx="36">
                  <c:v>202009</c:v>
                </c:pt>
                <c:pt idx="37">
                  <c:v>202010</c:v>
                </c:pt>
                <c:pt idx="38">
                  <c:v>202011</c:v>
                </c:pt>
                <c:pt idx="39">
                  <c:v>202012</c:v>
                </c:pt>
                <c:pt idx="40">
                  <c:v>202101</c:v>
                </c:pt>
                <c:pt idx="41">
                  <c:v>202102</c:v>
                </c:pt>
                <c:pt idx="42">
                  <c:v>202109</c:v>
                </c:pt>
                <c:pt idx="43">
                  <c:v>202110</c:v>
                </c:pt>
                <c:pt idx="44">
                  <c:v>202111</c:v>
                </c:pt>
                <c:pt idx="45">
                  <c:v>202112</c:v>
                </c:pt>
                <c:pt idx="46">
                  <c:v>202201</c:v>
                </c:pt>
                <c:pt idx="47">
                  <c:v>202202</c:v>
                </c:pt>
                <c:pt idx="48">
                  <c:v>202209</c:v>
                </c:pt>
                <c:pt idx="49">
                  <c:v>202210</c:v>
                </c:pt>
                <c:pt idx="50">
                  <c:v>202211</c:v>
                </c:pt>
                <c:pt idx="51">
                  <c:v>202212</c:v>
                </c:pt>
                <c:pt idx="52">
                  <c:v>202301</c:v>
                </c:pt>
                <c:pt idx="53">
                  <c:v>202302</c:v>
                </c:pt>
              </c:numCache>
            </c:numRef>
          </c:cat>
          <c:val>
            <c:numRef>
              <c:f>Sheet2!$H$4:$H$57</c:f>
              <c:numCache>
                <c:formatCode>#,##0;[Red]#,##0</c:formatCode>
                <c:ptCount val="54"/>
                <c:pt idx="0">
                  <c:v>3550.7921810092721</c:v>
                </c:pt>
                <c:pt idx="1">
                  <c:v>18277.238169509175</c:v>
                </c:pt>
                <c:pt idx="2">
                  <c:v>26321.639760950613</c:v>
                </c:pt>
                <c:pt idx="3">
                  <c:v>37104.818436763933</c:v>
                </c:pt>
                <c:pt idx="4">
                  <c:v>40384.90481973788</c:v>
                </c:pt>
                <c:pt idx="5">
                  <c:v>40731.244754662621</c:v>
                </c:pt>
                <c:pt idx="6">
                  <c:v>44461.934143989252</c:v>
                </c:pt>
                <c:pt idx="7">
                  <c:v>54491.97087073596</c:v>
                </c:pt>
                <c:pt idx="8">
                  <c:v>48457.352434971908</c:v>
                </c:pt>
                <c:pt idx="9">
                  <c:v>52155.241400828229</c:v>
                </c:pt>
                <c:pt idx="10">
                  <c:v>53842.506243056821</c:v>
                </c:pt>
                <c:pt idx="11">
                  <c:v>53393.342664408192</c:v>
                </c:pt>
                <c:pt idx="12">
                  <c:v>55757.303783895841</c:v>
                </c:pt>
                <c:pt idx="13">
                  <c:v>65625.048592225212</c:v>
                </c:pt>
                <c:pt idx="14">
                  <c:v>76183.659539934364</c:v>
                </c:pt>
                <c:pt idx="15">
                  <c:v>87095.275384815468</c:v>
                </c:pt>
                <c:pt idx="16">
                  <c:v>96301.632950717991</c:v>
                </c:pt>
                <c:pt idx="17">
                  <c:v>96615.473045116174</c:v>
                </c:pt>
                <c:pt idx="18">
                  <c:v>103229.0502620301</c:v>
                </c:pt>
                <c:pt idx="19">
                  <c:v>105925.77827125319</c:v>
                </c:pt>
                <c:pt idx="20">
                  <c:v>117539.27978769891</c:v>
                </c:pt>
                <c:pt idx="21">
                  <c:v>134604.68597694102</c:v>
                </c:pt>
                <c:pt idx="22">
                  <c:v>133304.10656435246</c:v>
                </c:pt>
                <c:pt idx="23">
                  <c:v>132335.74139400173</c:v>
                </c:pt>
                <c:pt idx="24">
                  <c:v>135730.65673152544</c:v>
                </c:pt>
                <c:pt idx="25">
                  <c:v>154192.36516409981</c:v>
                </c:pt>
                <c:pt idx="26">
                  <c:v>161018.64529302489</c:v>
                </c:pt>
                <c:pt idx="27">
                  <c:v>162738.49592726861</c:v>
                </c:pt>
                <c:pt idx="28">
                  <c:v>163561.77751072677</c:v>
                </c:pt>
                <c:pt idx="29">
                  <c:v>163696.74619746616</c:v>
                </c:pt>
                <c:pt idx="30">
                  <c:v>171013.51978941544</c:v>
                </c:pt>
                <c:pt idx="31">
                  <c:v>180864.95232910488</c:v>
                </c:pt>
                <c:pt idx="32">
                  <c:v>185790.47073571268</c:v>
                </c:pt>
                <c:pt idx="33">
                  <c:v>189378.80026231467</c:v>
                </c:pt>
                <c:pt idx="34">
                  <c:v>188681.8953580776</c:v>
                </c:pt>
                <c:pt idx="35">
                  <c:v>188888.37728626785</c:v>
                </c:pt>
                <c:pt idx="36">
                  <c:v>198767.58052879147</c:v>
                </c:pt>
                <c:pt idx="37">
                  <c:v>206768.44119528885</c:v>
                </c:pt>
                <c:pt idx="38">
                  <c:v>216957.86643635196</c:v>
                </c:pt>
                <c:pt idx="39">
                  <c:v>213355.27015342805</c:v>
                </c:pt>
                <c:pt idx="40">
                  <c:v>223335.67824647026</c:v>
                </c:pt>
                <c:pt idx="41">
                  <c:v>222855.50145593932</c:v>
                </c:pt>
                <c:pt idx="42">
                  <c:v>228237.58172688572</c:v>
                </c:pt>
                <c:pt idx="43">
                  <c:v>236947.27219509723</c:v>
                </c:pt>
                <c:pt idx="44">
                  <c:v>232815.73438838631</c:v>
                </c:pt>
                <c:pt idx="45">
                  <c:v>239725.97386497664</c:v>
                </c:pt>
                <c:pt idx="46">
                  <c:v>240268.25353562584</c:v>
                </c:pt>
                <c:pt idx="47">
                  <c:v>240749.92933667198</c:v>
                </c:pt>
                <c:pt idx="48">
                  <c:v>244598.90630215837</c:v>
                </c:pt>
                <c:pt idx="49">
                  <c:v>242583.44384753917</c:v>
                </c:pt>
                <c:pt idx="50">
                  <c:v>249334.67393890512</c:v>
                </c:pt>
                <c:pt idx="51">
                  <c:v>264072.93251585419</c:v>
                </c:pt>
                <c:pt idx="52">
                  <c:v>275818.64875256864</c:v>
                </c:pt>
                <c:pt idx="53">
                  <c:v>275827.03838144289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A1-4958-BDA1-50ECFEC7C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548816"/>
        <c:axId val="1883624832"/>
      </c:lineChart>
      <c:catAx>
        <c:axId val="73854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624832"/>
        <c:crosses val="autoZero"/>
        <c:auto val="1"/>
        <c:lblAlgn val="ctr"/>
        <c:lblOffset val="100"/>
        <c:noMultiLvlLbl val="0"/>
      </c:catAx>
      <c:valAx>
        <c:axId val="1883624832"/>
        <c:scaling>
          <c:orientation val="minMax"/>
        </c:scaling>
        <c:delete val="0"/>
        <c:axPos val="l"/>
        <c:numFmt formatCode="#,##0;[Red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54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322481363306974"/>
          <c:y val="0.51153321053615075"/>
          <c:w val="0.20733077458506802"/>
          <c:h val="0.177906390665380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C2D3C2A-8119-4BE6-B494-731E4C4F7E9C}">
  <sheetPr/>
  <sheetViews>
    <sheetView tabSelected="1" zoomScale="6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554" cy="62933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14042F-377E-976C-CB6D-10306F09E79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95C2B-9D41-4B5A-91F8-4BB79CACAFA4}">
  <sheetPr codeName="Sheet3"/>
  <dimension ref="B3:K60"/>
  <sheetViews>
    <sheetView topLeftCell="A3" workbookViewId="0">
      <pane ySplit="1800" topLeftCell="A49" activePane="bottomLeft"/>
      <selection activeCell="J4" sqref="J4:K57"/>
      <selection pane="bottomLeft" activeCell="F60" sqref="F60"/>
    </sheetView>
  </sheetViews>
  <sheetFormatPr defaultRowHeight="15" x14ac:dyDescent="0.25"/>
  <cols>
    <col min="8" max="8" width="20" customWidth="1"/>
  </cols>
  <sheetData>
    <row r="3" spans="2:11" x14ac:dyDescent="0.25">
      <c r="H3" s="28" t="s">
        <v>69</v>
      </c>
      <c r="I3" t="s">
        <v>70</v>
      </c>
    </row>
    <row r="4" spans="2:11" x14ac:dyDescent="0.25">
      <c r="B4">
        <v>201409</v>
      </c>
      <c r="C4" s="2">
        <f>SUMIF(nflTest!$AH$4:$AH$2443,$B4,nflTest!AD$4:AD$2443)</f>
        <v>-9415.2000460798499</v>
      </c>
      <c r="D4" s="2">
        <f>SUMIF(nflTest!$AH$4:$AH$2443,$B4,nflTest!AE$4:AE$2443)</f>
        <v>5864.4078650705778</v>
      </c>
      <c r="E4" s="2">
        <f>SUMIF(closingOdds!$AH$4:$AH$2443,$B4,closingOdds!AD$4:AD$2443)</f>
        <v>-8927.193950054967</v>
      </c>
      <c r="F4" s="2">
        <f>SUMIF(nflTest!$AH$4:$AH$2443,$B4,nflTest!AE$4:AE$2443)</f>
        <v>5864.4078650705778</v>
      </c>
      <c r="G4">
        <f>B4</f>
        <v>201409</v>
      </c>
      <c r="H4" s="2">
        <f>-C4-D4</f>
        <v>3550.7921810092721</v>
      </c>
      <c r="I4" s="2">
        <f>-E4-F4</f>
        <v>3062.7860849843892</v>
      </c>
      <c r="J4" s="30">
        <f>C4+D4</f>
        <v>-3550.7921810092721</v>
      </c>
      <c r="K4" s="30">
        <f>E4+F4</f>
        <v>-3062.7860849843892</v>
      </c>
    </row>
    <row r="5" spans="2:11" x14ac:dyDescent="0.25">
      <c r="B5">
        <v>201410</v>
      </c>
      <c r="C5" s="2">
        <f>SUMIF(nflTest!$AH$4:$AH$2443,$B5,nflTest!AD$4:AD$2443)</f>
        <v>3438.9022492144363</v>
      </c>
      <c r="D5" s="2">
        <f>SUMIF(nflTest!$AH$4:$AH$2443,$B5,nflTest!AE$4:AE$2443)</f>
        <v>-18165.348237714337</v>
      </c>
      <c r="E5" s="2">
        <f>SUMIF(closingOdds!$AH$4:$AH$2443,$B5,closingOdds!AD$4:AD$2443)</f>
        <v>3677.4474669084989</v>
      </c>
      <c r="F5" s="2">
        <f>SUMIF(nflTest!$AH$4:$AH$2443,$B5,nflTest!AE$4:AE$2443)</f>
        <v>-18165.348237714337</v>
      </c>
      <c r="G5">
        <f t="shared" ref="G5:G57" si="0">B5</f>
        <v>201410</v>
      </c>
      <c r="H5" s="2">
        <f>-C5-D5+H4</f>
        <v>18277.238169509175</v>
      </c>
      <c r="I5" s="2">
        <f>-E5-F5+I4</f>
        <v>17550.686855790227</v>
      </c>
      <c r="J5" s="30">
        <f t="shared" ref="J5:J57" si="1">C5+D5</f>
        <v>-14726.445988499901</v>
      </c>
      <c r="K5" s="30">
        <f t="shared" ref="K5:K57" si="2">E5+F5</f>
        <v>-14487.900770805838</v>
      </c>
    </row>
    <row r="6" spans="2:11" x14ac:dyDescent="0.25">
      <c r="B6">
        <v>201411</v>
      </c>
      <c r="C6" s="2">
        <f>SUMIF(nflTest!$AH$4:$AH$2443,$B6,nflTest!AD$4:AD$2443)</f>
        <v>-7946.0028566543742</v>
      </c>
      <c r="D6" s="2">
        <f>SUMIF(nflTest!$AH$4:$AH$2443,$B6,nflTest!AE$4:AE$2443)</f>
        <v>-98.398734787062494</v>
      </c>
      <c r="E6" s="2">
        <f>SUMIF(closingOdds!$AH$4:$AH$2443,$B6,closingOdds!AD$4:AD$2443)</f>
        <v>-8704.8342198148675</v>
      </c>
      <c r="F6" s="2">
        <f>SUMIF(nflTest!$AH$4:$AH$2443,$B6,nflTest!AE$4:AE$2443)</f>
        <v>-98.398734787062494</v>
      </c>
      <c r="G6">
        <f t="shared" si="0"/>
        <v>201411</v>
      </c>
      <c r="H6" s="2">
        <f>-C6-D6+H5</f>
        <v>26321.639760950613</v>
      </c>
      <c r="I6" s="2">
        <f>-E6-F6+I5</f>
        <v>26353.919810392159</v>
      </c>
      <c r="J6" s="30">
        <f t="shared" si="1"/>
        <v>-8044.4015914414367</v>
      </c>
      <c r="K6" s="30">
        <f t="shared" si="2"/>
        <v>-8803.23295460193</v>
      </c>
    </row>
    <row r="7" spans="2:11" x14ac:dyDescent="0.25">
      <c r="B7">
        <v>201412</v>
      </c>
      <c r="C7" s="2">
        <f>SUMIF(nflTest!$AH$4:$AH$2443,$B7,nflTest!AD$4:AD$2443)</f>
        <v>-35.583386992149258</v>
      </c>
      <c r="D7" s="2">
        <f>SUMIF(nflTest!$AH$4:$AH$2443,$B7,nflTest!AE$4:AE$2443)</f>
        <v>-10747.595288821167</v>
      </c>
      <c r="E7" s="2">
        <f>SUMIF(closingOdds!$AH$4:$AH$2443,$B7,closingOdds!AD$4:AD$2443)</f>
        <v>-1017.6845692809638</v>
      </c>
      <c r="F7" s="2">
        <f>SUMIF(nflTest!$AH$4:$AH$2443,$B7,nflTest!AE$4:AE$2443)</f>
        <v>-10747.595288821167</v>
      </c>
      <c r="G7">
        <f t="shared" si="0"/>
        <v>201412</v>
      </c>
      <c r="H7" s="2">
        <f>-C7-D7+H6</f>
        <v>37104.818436763933</v>
      </c>
      <c r="I7" s="2">
        <f>-E7-F7+I6</f>
        <v>38119.199668494286</v>
      </c>
      <c r="J7" s="30">
        <f t="shared" si="1"/>
        <v>-10783.178675813317</v>
      </c>
      <c r="K7" s="30">
        <f t="shared" si="2"/>
        <v>-11765.279858102131</v>
      </c>
    </row>
    <row r="8" spans="2:11" x14ac:dyDescent="0.25">
      <c r="B8">
        <v>201501</v>
      </c>
      <c r="C8" s="2">
        <f>SUMIF(nflTest!$AH$4:$AH$2443,$B8,nflTest!AD$4:AD$2443)</f>
        <v>630.42661421581602</v>
      </c>
      <c r="D8" s="2">
        <f>SUMIF(nflTest!$AH$4:$AH$2443,$B8,nflTest!AE$4:AE$2443)</f>
        <v>-3910.5129971897641</v>
      </c>
      <c r="E8" s="2">
        <f>SUMIF(closingOdds!$AH$4:$AH$2443,$B8,closingOdds!AD$4:AD$2443)</f>
        <v>678.3758012640584</v>
      </c>
      <c r="F8" s="2">
        <f>SUMIF(nflTest!$AH$4:$AH$2443,$B8,nflTest!AE$4:AE$2443)</f>
        <v>-3910.5129971897641</v>
      </c>
      <c r="G8">
        <f t="shared" si="0"/>
        <v>201501</v>
      </c>
      <c r="H8" s="2">
        <f>-C8-D8+H7</f>
        <v>40384.90481973788</v>
      </c>
      <c r="I8" s="2">
        <f>-E8-F8+I7</f>
        <v>41351.336864419995</v>
      </c>
      <c r="J8" s="30">
        <f t="shared" si="1"/>
        <v>-3280.0863829739483</v>
      </c>
      <c r="K8" s="30">
        <f t="shared" si="2"/>
        <v>-3232.1371959257058</v>
      </c>
    </row>
    <row r="9" spans="2:11" x14ac:dyDescent="0.25">
      <c r="B9">
        <v>201502</v>
      </c>
      <c r="C9" s="2">
        <f>SUMIF(nflTest!$AH$4:$AH$2443,$B9,nflTest!AD$4:AD$2443)</f>
        <v>653.66006507525913</v>
      </c>
      <c r="D9" s="2">
        <f>SUMIF(nflTest!$AH$4:$AH$2443,$B9,nflTest!AE$4:AE$2443)</f>
        <v>-1000</v>
      </c>
      <c r="E9" s="2">
        <f>SUMIF(closingOdds!$AH$4:$AH$2443,$B9,closingOdds!AD$4:AD$2443)</f>
        <v>909.09980430528356</v>
      </c>
      <c r="F9" s="2">
        <f>SUMIF(nflTest!$AH$4:$AH$2443,$B9,nflTest!AE$4:AE$2443)</f>
        <v>-1000</v>
      </c>
      <c r="G9">
        <f t="shared" si="0"/>
        <v>201502</v>
      </c>
      <c r="H9" s="2">
        <f>-C9-D9+H8</f>
        <v>40731.244754662621</v>
      </c>
      <c r="I9" s="2">
        <f>-E9-F9+I8</f>
        <v>41442.237060114712</v>
      </c>
      <c r="J9" s="30">
        <f t="shared" si="1"/>
        <v>-346.33993492474087</v>
      </c>
      <c r="K9" s="30">
        <f t="shared" si="2"/>
        <v>-90.900195694716444</v>
      </c>
    </row>
    <row r="10" spans="2:11" x14ac:dyDescent="0.25">
      <c r="B10">
        <v>201509</v>
      </c>
      <c r="C10" s="2">
        <f>SUMIF(nflTest!$AH$4:$AH$2443,$B10,nflTest!AD$4:AD$2443)</f>
        <v>-5822.2771540715148</v>
      </c>
      <c r="D10" s="2">
        <f>SUMIF(nflTest!$AH$4:$AH$2443,$B10,nflTest!AE$4:AE$2443)</f>
        <v>2091.5877647448842</v>
      </c>
      <c r="E10" s="2">
        <f>SUMIF(closingOdds!$AH$4:$AH$2443,$B10,closingOdds!AD$4:AD$2443)</f>
        <v>-5598.322076945994</v>
      </c>
      <c r="F10" s="2">
        <f>SUMIF(nflTest!$AH$4:$AH$2443,$B10,nflTest!AE$4:AE$2443)</f>
        <v>2091.5877647448842</v>
      </c>
      <c r="G10">
        <f t="shared" si="0"/>
        <v>201509</v>
      </c>
      <c r="H10" s="2">
        <f>-C10-D10+H9</f>
        <v>44461.934143989252</v>
      </c>
      <c r="I10" s="2">
        <f>-E10-F10+I9</f>
        <v>44948.97137231582</v>
      </c>
      <c r="J10" s="30">
        <f t="shared" si="1"/>
        <v>-3730.6893893266306</v>
      </c>
      <c r="K10" s="30">
        <f t="shared" si="2"/>
        <v>-3506.7343122011098</v>
      </c>
    </row>
    <row r="11" spans="2:11" x14ac:dyDescent="0.25">
      <c r="B11">
        <v>201510</v>
      </c>
      <c r="C11" s="2">
        <f>SUMIF(nflTest!$AH$4:$AH$2443,$B11,nflTest!AD$4:AD$2443)</f>
        <v>-1805.552531894735</v>
      </c>
      <c r="D11" s="2">
        <f>SUMIF(nflTest!$AH$4:$AH$2443,$B11,nflTest!AE$4:AE$2443)</f>
        <v>-8224.4841948519752</v>
      </c>
      <c r="E11" s="2">
        <f>SUMIF(closingOdds!$AH$4:$AH$2443,$B11,closingOdds!AD$4:AD$2443)</f>
        <v>-1535.5597798985982</v>
      </c>
      <c r="F11" s="2">
        <f>SUMIF(nflTest!$AH$4:$AH$2443,$B11,nflTest!AE$4:AE$2443)</f>
        <v>-8224.4841948519752</v>
      </c>
      <c r="G11">
        <f t="shared" si="0"/>
        <v>201510</v>
      </c>
      <c r="H11" s="2">
        <f>-C11-D11+H10</f>
        <v>54491.97087073596</v>
      </c>
      <c r="I11" s="2">
        <f>-E11-F11+I10</f>
        <v>54709.015347066394</v>
      </c>
      <c r="J11" s="30">
        <f t="shared" si="1"/>
        <v>-10030.03672674671</v>
      </c>
      <c r="K11" s="30">
        <f t="shared" si="2"/>
        <v>-9760.0439747505734</v>
      </c>
    </row>
    <row r="12" spans="2:11" x14ac:dyDescent="0.25">
      <c r="B12">
        <v>201511</v>
      </c>
      <c r="C12" s="2">
        <f>SUMIF(nflTest!$AH$4:$AH$2443,$B12,nflTest!AD$4:AD$2443)</f>
        <v>-8963.8416130077712</v>
      </c>
      <c r="D12" s="2">
        <f>SUMIF(nflTest!$AH$4:$AH$2443,$B12,nflTest!AE$4:AE$2443)</f>
        <v>14998.460048771823</v>
      </c>
      <c r="E12" s="2">
        <f>SUMIF(closingOdds!$AH$4:$AH$2443,$B12,closingOdds!AD$4:AD$2443)</f>
        <v>-10061.988779198618</v>
      </c>
      <c r="F12" s="2">
        <f>SUMIF(nflTest!$AH$4:$AH$2443,$B12,nflTest!AE$4:AE$2443)</f>
        <v>14998.460048771823</v>
      </c>
      <c r="G12">
        <f t="shared" si="0"/>
        <v>201511</v>
      </c>
      <c r="H12" s="2">
        <f>-C12-D12+H11</f>
        <v>48457.352434971908</v>
      </c>
      <c r="I12" s="2">
        <f>-E12-F12+I11</f>
        <v>49772.544077493192</v>
      </c>
      <c r="J12" s="30">
        <f t="shared" si="1"/>
        <v>6034.6184357640523</v>
      </c>
      <c r="K12" s="30">
        <f t="shared" si="2"/>
        <v>4936.4712695732051</v>
      </c>
    </row>
    <row r="13" spans="2:11" x14ac:dyDescent="0.25">
      <c r="B13">
        <v>201512</v>
      </c>
      <c r="C13" s="2">
        <f>SUMIF(nflTest!$AH$4:$AH$2443,$B13,nflTest!AD$4:AD$2443)</f>
        <v>-712.84158579538166</v>
      </c>
      <c r="D13" s="2">
        <f>SUMIF(nflTest!$AH$4:$AH$2443,$B13,nflTest!AE$4:AE$2443)</f>
        <v>-2985.0473800609379</v>
      </c>
      <c r="E13" s="2">
        <f>SUMIF(closingOdds!$AH$4:$AH$2443,$B13,closingOdds!AD$4:AD$2443)</f>
        <v>-859.56513926410707</v>
      </c>
      <c r="F13" s="2">
        <f>SUMIF(nflTest!$AH$4:$AH$2443,$B13,nflTest!AE$4:AE$2443)</f>
        <v>-2985.0473800609379</v>
      </c>
      <c r="G13">
        <f t="shared" si="0"/>
        <v>201512</v>
      </c>
      <c r="H13" s="2">
        <f>-C13-D13+H12</f>
        <v>52155.241400828229</v>
      </c>
      <c r="I13" s="2">
        <f>-E13-F13+I12</f>
        <v>53617.15659681824</v>
      </c>
      <c r="J13" s="30">
        <f t="shared" si="1"/>
        <v>-3697.8889658563194</v>
      </c>
      <c r="K13" s="30">
        <f t="shared" si="2"/>
        <v>-3844.612519325045</v>
      </c>
    </row>
    <row r="14" spans="2:11" x14ac:dyDescent="0.25">
      <c r="B14">
        <v>201601</v>
      </c>
      <c r="C14" s="2">
        <f>SUMIF(nflTest!$AH$4:$AH$2443,$B14,nflTest!AD$4:AD$2443)</f>
        <v>-2804.5345895646747</v>
      </c>
      <c r="D14" s="2">
        <f>SUMIF(nflTest!$AH$4:$AH$2443,$B14,nflTest!AE$4:AE$2443)</f>
        <v>1117.2697473360809</v>
      </c>
      <c r="E14" s="2">
        <f>SUMIF(closingOdds!$AH$4:$AH$2443,$B14,closingOdds!AD$4:AD$2443)</f>
        <v>-2892.2792320348808</v>
      </c>
      <c r="F14" s="2">
        <f>SUMIF(nflTest!$AH$4:$AH$2443,$B14,nflTest!AE$4:AE$2443)</f>
        <v>1117.2697473360809</v>
      </c>
      <c r="G14">
        <f t="shared" si="0"/>
        <v>201601</v>
      </c>
      <c r="H14" s="2">
        <f>-C14-D14+H13</f>
        <v>53842.506243056821</v>
      </c>
      <c r="I14" s="2">
        <f>-E14-F14+I13</f>
        <v>55392.16608151704</v>
      </c>
      <c r="J14" s="30">
        <f t="shared" si="1"/>
        <v>-1687.2648422285938</v>
      </c>
      <c r="K14" s="30">
        <f t="shared" si="2"/>
        <v>-1775.0094846988</v>
      </c>
    </row>
    <row r="15" spans="2:11" x14ac:dyDescent="0.25">
      <c r="B15">
        <v>201602</v>
      </c>
      <c r="C15" s="2">
        <f>SUMIF(nflTest!$AH$4:$AH$2443,$B15,nflTest!AD$4:AD$2443)</f>
        <v>-1000</v>
      </c>
      <c r="D15" s="2">
        <f>SUMIF(nflTest!$AH$4:$AH$2443,$B15,nflTest!AE$4:AE$2443)</f>
        <v>1449.1635786486265</v>
      </c>
      <c r="E15" s="2">
        <f>SUMIF(closingOdds!$AH$4:$AH$2443,$B15,closingOdds!AD$4:AD$2443)</f>
        <v>-1000</v>
      </c>
      <c r="F15" s="2">
        <f>SUMIF(nflTest!$AH$4:$AH$2443,$B15,nflTest!AE$4:AE$2443)</f>
        <v>1449.1635786486265</v>
      </c>
      <c r="G15">
        <f t="shared" si="0"/>
        <v>201602</v>
      </c>
      <c r="H15" s="2">
        <f>-C15-D15+H14</f>
        <v>53393.342664408192</v>
      </c>
      <c r="I15" s="2">
        <f>-E15-F15+I14</f>
        <v>54943.00250286841</v>
      </c>
      <c r="J15" s="30">
        <f t="shared" si="1"/>
        <v>449.16357864862653</v>
      </c>
      <c r="K15" s="30">
        <f t="shared" si="2"/>
        <v>449.16357864862653</v>
      </c>
    </row>
    <row r="16" spans="2:11" x14ac:dyDescent="0.25">
      <c r="B16">
        <v>201609</v>
      </c>
      <c r="C16" s="2">
        <f>SUMIF(nflTest!$AH$4:$AH$2443,$B16,nflTest!AD$4:AD$2443)</f>
        <v>-8841.4200594654994</v>
      </c>
      <c r="D16" s="2">
        <f>SUMIF(nflTest!$AH$4:$AH$2443,$B16,nflTest!AE$4:AE$2443)</f>
        <v>6477.4589399778524</v>
      </c>
      <c r="E16" s="2">
        <f>SUMIF(closingOdds!$AH$4:$AH$2443,$B16,closingOdds!AD$4:AD$2443)</f>
        <v>-8293.5631999774814</v>
      </c>
      <c r="F16" s="2">
        <f>SUMIF(nflTest!$AH$4:$AH$2443,$B16,nflTest!AE$4:AE$2443)</f>
        <v>6477.4589399778524</v>
      </c>
      <c r="G16">
        <f t="shared" si="0"/>
        <v>201609</v>
      </c>
      <c r="H16" s="2">
        <f>-C16-D16+H15</f>
        <v>55757.303783895841</v>
      </c>
      <c r="I16" s="2">
        <f>-E16-F16+I15</f>
        <v>56759.106762868039</v>
      </c>
      <c r="J16" s="30">
        <f t="shared" si="1"/>
        <v>-2363.961119487647</v>
      </c>
      <c r="K16" s="30">
        <f t="shared" si="2"/>
        <v>-1816.104259999629</v>
      </c>
    </row>
    <row r="17" spans="2:11" x14ac:dyDescent="0.25">
      <c r="B17">
        <v>201610</v>
      </c>
      <c r="C17" s="2">
        <f>SUMIF(nflTest!$AH$4:$AH$2443,$B17,nflTest!AD$4:AD$2443)</f>
        <v>-7195.4393620166175</v>
      </c>
      <c r="D17" s="2">
        <f>SUMIF(nflTest!$AH$4:$AH$2443,$B17,nflTest!AE$4:AE$2443)</f>
        <v>-2672.305446312756</v>
      </c>
      <c r="E17" s="2">
        <f>SUMIF(closingOdds!$AH$4:$AH$2443,$B17,closingOdds!AD$4:AD$2443)</f>
        <v>-7434.228653373204</v>
      </c>
      <c r="F17" s="2">
        <f>SUMIF(nflTest!$AH$4:$AH$2443,$B17,nflTest!AE$4:AE$2443)</f>
        <v>-2672.305446312756</v>
      </c>
      <c r="G17">
        <f t="shared" si="0"/>
        <v>201610</v>
      </c>
      <c r="H17" s="2">
        <f>-C17-D17+H16</f>
        <v>65625.048592225212</v>
      </c>
      <c r="I17" s="2">
        <f>-E17-F17+I16</f>
        <v>66865.640862553992</v>
      </c>
      <c r="J17" s="30">
        <f t="shared" si="1"/>
        <v>-9867.744808329373</v>
      </c>
      <c r="K17" s="30">
        <f t="shared" si="2"/>
        <v>-10106.53409968596</v>
      </c>
    </row>
    <row r="18" spans="2:11" x14ac:dyDescent="0.25">
      <c r="B18">
        <v>201611</v>
      </c>
      <c r="C18" s="2">
        <f>SUMIF(nflTest!$AH$4:$AH$2443,$B18,nflTest!AD$4:AD$2443)</f>
        <v>-1081.9641979838052</v>
      </c>
      <c r="D18" s="2">
        <f>SUMIF(nflTest!$AH$4:$AH$2443,$B18,nflTest!AE$4:AE$2443)</f>
        <v>-9476.6467497253525</v>
      </c>
      <c r="E18" s="2">
        <f>SUMIF(closingOdds!$AH$4:$AH$2443,$B18,closingOdds!AD$4:AD$2443)</f>
        <v>-1528.2983768722738</v>
      </c>
      <c r="F18" s="2">
        <f>SUMIF(nflTest!$AH$4:$AH$2443,$B18,nflTest!AE$4:AE$2443)</f>
        <v>-9476.6467497253525</v>
      </c>
      <c r="G18">
        <f t="shared" si="0"/>
        <v>201611</v>
      </c>
      <c r="H18" s="2">
        <f>-C18-D18+H17</f>
        <v>76183.659539934364</v>
      </c>
      <c r="I18" s="2">
        <f>-E18-F18+I17</f>
        <v>77870.585989151616</v>
      </c>
      <c r="J18" s="30">
        <f t="shared" si="1"/>
        <v>-10558.610947709158</v>
      </c>
      <c r="K18" s="30">
        <f t="shared" si="2"/>
        <v>-11004.945126597626</v>
      </c>
    </row>
    <row r="19" spans="2:11" x14ac:dyDescent="0.25">
      <c r="B19">
        <v>201612</v>
      </c>
      <c r="C19" s="2">
        <f>SUMIF(nflTest!$AH$4:$AH$2443,$B19,nflTest!AD$4:AD$2443)</f>
        <v>2961.8464001029784</v>
      </c>
      <c r="D19" s="2">
        <f>SUMIF(nflTest!$AH$4:$AH$2443,$B19,nflTest!AE$4:AE$2443)</f>
        <v>-13873.462244984086</v>
      </c>
      <c r="E19" s="2">
        <f>SUMIF(closingOdds!$AH$4:$AH$2443,$B19,closingOdds!AD$4:AD$2443)</f>
        <v>3182.3619046916383</v>
      </c>
      <c r="F19" s="2">
        <f>SUMIF(nflTest!$AH$4:$AH$2443,$B19,nflTest!AE$4:AE$2443)</f>
        <v>-13873.462244984086</v>
      </c>
      <c r="G19">
        <f t="shared" si="0"/>
        <v>201612</v>
      </c>
      <c r="H19" s="2">
        <f>-C19-D19+H18</f>
        <v>87095.275384815468</v>
      </c>
      <c r="I19" s="2">
        <f>-E19-F19+I18</f>
        <v>88561.686329444055</v>
      </c>
      <c r="J19" s="30">
        <f t="shared" si="1"/>
        <v>-10911.615844881107</v>
      </c>
      <c r="K19" s="30">
        <f t="shared" si="2"/>
        <v>-10691.100340292447</v>
      </c>
    </row>
    <row r="20" spans="2:11" x14ac:dyDescent="0.25">
      <c r="B20">
        <v>201701</v>
      </c>
      <c r="C20" s="2">
        <f>SUMIF(nflTest!$AH$4:$AH$2443,$B20,nflTest!AD$4:AD$2443)</f>
        <v>3795.4136108973516</v>
      </c>
      <c r="D20" s="2">
        <f>SUMIF(nflTest!$AH$4:$AH$2443,$B20,nflTest!AE$4:AE$2443)</f>
        <v>-13001.771176799866</v>
      </c>
      <c r="E20" s="2">
        <f>SUMIF(closingOdds!$AH$4:$AH$2443,$B20,closingOdds!AD$4:AD$2443)</f>
        <v>3017.0574799029991</v>
      </c>
      <c r="F20" s="2">
        <f>SUMIF(nflTest!$AH$4:$AH$2443,$B20,nflTest!AE$4:AE$2443)</f>
        <v>-13001.771176799866</v>
      </c>
      <c r="G20">
        <f t="shared" si="0"/>
        <v>201701</v>
      </c>
      <c r="H20" s="2">
        <f>-C20-D20+H19</f>
        <v>96301.632950717991</v>
      </c>
      <c r="I20" s="2">
        <f>-E20-F20+I19</f>
        <v>98546.400026340925</v>
      </c>
      <c r="J20" s="30">
        <f t="shared" si="1"/>
        <v>-9206.3575659025155</v>
      </c>
      <c r="K20" s="30">
        <f t="shared" si="2"/>
        <v>-9984.7136968968662</v>
      </c>
    </row>
    <row r="21" spans="2:11" x14ac:dyDescent="0.25">
      <c r="B21">
        <v>201702</v>
      </c>
      <c r="C21" s="2">
        <f>SUMIF(nflTest!$AH$4:$AH$2443,$B21,nflTest!AD$4:AD$2443)</f>
        <v>686.15990560181308</v>
      </c>
      <c r="D21" s="2">
        <f>SUMIF(nflTest!$AH$4:$AH$2443,$B21,nflTest!AE$4:AE$2443)</f>
        <v>-1000</v>
      </c>
      <c r="E21" s="2">
        <f>SUMIF(closingOdds!$AH$4:$AH$2443,$B21,closingOdds!AD$4:AD$2443)</f>
        <v>696.53213797569413</v>
      </c>
      <c r="F21" s="2">
        <f>SUMIF(nflTest!$AH$4:$AH$2443,$B21,nflTest!AE$4:AE$2443)</f>
        <v>-1000</v>
      </c>
      <c r="G21">
        <f t="shared" si="0"/>
        <v>201702</v>
      </c>
      <c r="H21" s="2">
        <f>-C21-D21+H20</f>
        <v>96615.473045116174</v>
      </c>
      <c r="I21" s="2">
        <f>-E21-F21+I20</f>
        <v>98849.867888365232</v>
      </c>
      <c r="J21" s="30">
        <f t="shared" si="1"/>
        <v>-313.84009439818692</v>
      </c>
      <c r="K21" s="30">
        <f t="shared" si="2"/>
        <v>-303.46786202430587</v>
      </c>
    </row>
    <row r="22" spans="2:11" x14ac:dyDescent="0.25">
      <c r="B22">
        <v>201709</v>
      </c>
      <c r="C22" s="2">
        <f>SUMIF(nflTest!$AH$4:$AH$2443,$B22,nflTest!AD$4:AD$2443)</f>
        <v>-2521.3892442386268</v>
      </c>
      <c r="D22" s="2">
        <f>SUMIF(nflTest!$AH$4:$AH$2443,$B22,nflTest!AE$4:AE$2443)</f>
        <v>-4092.1879726752941</v>
      </c>
      <c r="E22" s="2">
        <f>SUMIF(closingOdds!$AH$4:$AH$2443,$B22,closingOdds!AD$4:AD$2443)</f>
        <v>-2558.1371178837189</v>
      </c>
      <c r="F22" s="2">
        <f>SUMIF(nflTest!$AH$4:$AH$2443,$B22,nflTest!AE$4:AE$2443)</f>
        <v>-4092.1879726752941</v>
      </c>
      <c r="G22">
        <f t="shared" si="0"/>
        <v>201709</v>
      </c>
      <c r="H22" s="2">
        <f>-C22-D22+H21</f>
        <v>103229.0502620301</v>
      </c>
      <c r="I22" s="2">
        <f>-E22-F22+I21</f>
        <v>105500.19297892424</v>
      </c>
      <c r="J22" s="30">
        <f t="shared" si="1"/>
        <v>-6613.5772169139209</v>
      </c>
      <c r="K22" s="30">
        <f t="shared" si="2"/>
        <v>-6650.325090559013</v>
      </c>
    </row>
    <row r="23" spans="2:11" x14ac:dyDescent="0.25">
      <c r="B23">
        <v>201710</v>
      </c>
      <c r="C23" s="2">
        <f>SUMIF(nflTest!$AH$4:$AH$2443,$B23,nflTest!AD$4:AD$2443)</f>
        <v>-4028.531879929656</v>
      </c>
      <c r="D23" s="2">
        <f>SUMIF(nflTest!$AH$4:$AH$2443,$B23,nflTest!AE$4:AE$2443)</f>
        <v>1331.8038707065607</v>
      </c>
      <c r="E23" s="2">
        <f>SUMIF(closingOdds!$AH$4:$AH$2443,$B23,closingOdds!AD$4:AD$2443)</f>
        <v>-4735.961752933149</v>
      </c>
      <c r="F23" s="2">
        <f>SUMIF(nflTest!$AH$4:$AH$2443,$B23,nflTest!AE$4:AE$2443)</f>
        <v>1331.8038707065607</v>
      </c>
      <c r="G23">
        <f t="shared" si="0"/>
        <v>201710</v>
      </c>
      <c r="H23" s="2">
        <f>-C23-D23+H22</f>
        <v>105925.77827125319</v>
      </c>
      <c r="I23" s="2">
        <f>-E23-F23+I22</f>
        <v>108904.35086115083</v>
      </c>
      <c r="J23" s="30">
        <f t="shared" si="1"/>
        <v>-2696.7280092230953</v>
      </c>
      <c r="K23" s="30">
        <f t="shared" si="2"/>
        <v>-3404.1578822265883</v>
      </c>
    </row>
    <row r="24" spans="2:11" x14ac:dyDescent="0.25">
      <c r="B24">
        <v>201711</v>
      </c>
      <c r="C24" s="2">
        <f>SUMIF(nflTest!$AH$4:$AH$2443,$B24,nflTest!AD$4:AD$2443)</f>
        <v>10402.692696650607</v>
      </c>
      <c r="D24" s="2">
        <f>SUMIF(nflTest!$AH$4:$AH$2443,$B24,nflTest!AE$4:AE$2443)</f>
        <v>-22016.194213096322</v>
      </c>
      <c r="E24" s="2">
        <f>SUMIF(closingOdds!$AH$4:$AH$2443,$B24,closingOdds!AD$4:AD$2443)</f>
        <v>9171.3821572111246</v>
      </c>
      <c r="F24" s="2">
        <f>SUMIF(nflTest!$AH$4:$AH$2443,$B24,nflTest!AE$4:AE$2443)</f>
        <v>-22016.194213096322</v>
      </c>
      <c r="G24">
        <f t="shared" si="0"/>
        <v>201711</v>
      </c>
      <c r="H24" s="2">
        <f>-C24-D24+H23</f>
        <v>117539.27978769891</v>
      </c>
      <c r="I24" s="2">
        <f>-E24-F24+I23</f>
        <v>121749.16291703602</v>
      </c>
      <c r="J24" s="30">
        <f t="shared" si="1"/>
        <v>-11613.501516445715</v>
      </c>
      <c r="K24" s="30">
        <f t="shared" si="2"/>
        <v>-12844.812055885197</v>
      </c>
    </row>
    <row r="25" spans="2:11" x14ac:dyDescent="0.25">
      <c r="B25">
        <v>201712</v>
      </c>
      <c r="C25" s="2">
        <f>SUMIF(nflTest!$AH$4:$AH$2443,$B25,nflTest!AD$4:AD$2443)</f>
        <v>10252.949426988436</v>
      </c>
      <c r="D25" s="2">
        <f>SUMIF(nflTest!$AH$4:$AH$2443,$B25,nflTest!AE$4:AE$2443)</f>
        <v>-27318.355616230561</v>
      </c>
      <c r="E25" s="2">
        <f>SUMIF(closingOdds!$AH$4:$AH$2443,$B25,closingOdds!AD$4:AD$2443)</f>
        <v>9108.0507796432848</v>
      </c>
      <c r="F25" s="2">
        <f>SUMIF(nflTest!$AH$4:$AH$2443,$B25,nflTest!AE$4:AE$2443)</f>
        <v>-27318.355616230561</v>
      </c>
      <c r="G25">
        <f t="shared" si="0"/>
        <v>201712</v>
      </c>
      <c r="H25" s="2">
        <f>-C25-D25+H24</f>
        <v>134604.68597694102</v>
      </c>
      <c r="I25" s="2">
        <f>-E25-F25+I24</f>
        <v>139959.46775362329</v>
      </c>
      <c r="J25" s="30">
        <f t="shared" si="1"/>
        <v>-17065.406189242123</v>
      </c>
      <c r="K25" s="30">
        <f t="shared" si="2"/>
        <v>-18210.304836587275</v>
      </c>
    </row>
    <row r="26" spans="2:11" x14ac:dyDescent="0.25">
      <c r="B26">
        <v>201801</v>
      </c>
      <c r="C26" s="2">
        <f>SUMIF(nflTest!$AH$4:$AH$2443,$B26,nflTest!AD$4:AD$2443)</f>
        <v>-3468.4610746529374</v>
      </c>
      <c r="D26" s="2">
        <f>SUMIF(nflTest!$AH$4:$AH$2443,$B26,nflTest!AE$4:AE$2443)</f>
        <v>4769.0404872414947</v>
      </c>
      <c r="E26" s="2">
        <f>SUMIF(closingOdds!$AH$4:$AH$2443,$B26,closingOdds!AD$4:AD$2443)</f>
        <v>-3577.1191892804063</v>
      </c>
      <c r="F26" s="2">
        <f>SUMIF(nflTest!$AH$4:$AH$2443,$B26,nflTest!AE$4:AE$2443)</f>
        <v>4769.0404872414947</v>
      </c>
      <c r="G26">
        <f t="shared" si="0"/>
        <v>201801</v>
      </c>
      <c r="H26" s="2">
        <f>-C26-D26+H25</f>
        <v>133304.10656435246</v>
      </c>
      <c r="I26" s="2">
        <f>-E26-F26+I25</f>
        <v>138767.5464556622</v>
      </c>
      <c r="J26" s="30">
        <f t="shared" si="1"/>
        <v>1300.5794125885573</v>
      </c>
      <c r="K26" s="30">
        <f t="shared" si="2"/>
        <v>1191.9212979610884</v>
      </c>
    </row>
    <row r="27" spans="2:11" x14ac:dyDescent="0.25">
      <c r="B27">
        <v>201802</v>
      </c>
      <c r="C27" s="2">
        <f>SUMIF(nflTest!$AH$4:$AH$2443,$B27,nflTest!AD$4:AD$2443)</f>
        <v>-1000</v>
      </c>
      <c r="D27" s="2">
        <f>SUMIF(nflTest!$AH$4:$AH$2443,$B27,nflTest!AE$4:AE$2443)</f>
        <v>1968.365170350731</v>
      </c>
      <c r="E27" s="2">
        <f>SUMIF(closingOdds!$AH$4:$AH$2443,$B27,closingOdds!AD$4:AD$2443)</f>
        <v>-1000</v>
      </c>
      <c r="F27" s="2">
        <f>SUMIF(nflTest!$AH$4:$AH$2443,$B27,nflTest!AE$4:AE$2443)</f>
        <v>1968.365170350731</v>
      </c>
      <c r="G27">
        <f t="shared" si="0"/>
        <v>201802</v>
      </c>
      <c r="H27" s="2">
        <f>-C27-D27+H26</f>
        <v>132335.74139400173</v>
      </c>
      <c r="I27" s="2">
        <f>-E27-F27+I26</f>
        <v>137799.18128531147</v>
      </c>
      <c r="J27" s="30">
        <f t="shared" si="1"/>
        <v>968.36517035073098</v>
      </c>
      <c r="K27" s="30">
        <f t="shared" si="2"/>
        <v>968.36517035073098</v>
      </c>
    </row>
    <row r="28" spans="2:11" x14ac:dyDescent="0.25">
      <c r="B28">
        <v>201809</v>
      </c>
      <c r="C28" s="2">
        <f>SUMIF(nflTest!$AH$4:$AH$2443,$B28,nflTest!AD$4:AD$2443)</f>
        <v>-7818.9520889048008</v>
      </c>
      <c r="D28" s="2">
        <f>SUMIF(nflTest!$AH$4:$AH$2443,$B28,nflTest!AE$4:AE$2443)</f>
        <v>4424.0367513810852</v>
      </c>
      <c r="E28" s="2">
        <f>SUMIF(closingOdds!$AH$4:$AH$2443,$B28,closingOdds!AD$4:AD$2443)</f>
        <v>-7712.0375605777235</v>
      </c>
      <c r="F28" s="2">
        <f>SUMIF(nflTest!$AH$4:$AH$2443,$B28,nflTest!AE$4:AE$2443)</f>
        <v>4424.0367513810852</v>
      </c>
      <c r="G28">
        <f t="shared" si="0"/>
        <v>201809</v>
      </c>
      <c r="H28" s="2">
        <f>-C28-D28+H27</f>
        <v>135730.65673152544</v>
      </c>
      <c r="I28" s="2">
        <f>-E28-F28+I27</f>
        <v>141087.18209450811</v>
      </c>
      <c r="J28" s="30">
        <f t="shared" si="1"/>
        <v>-3394.9153375237156</v>
      </c>
      <c r="K28" s="30">
        <f t="shared" si="2"/>
        <v>-3288.0008091966383</v>
      </c>
    </row>
    <row r="29" spans="2:11" x14ac:dyDescent="0.25">
      <c r="B29">
        <v>201810</v>
      </c>
      <c r="C29" s="2">
        <f>SUMIF(nflTest!$AH$4:$AH$2443,$B29,nflTest!AD$4:AD$2443)</f>
        <v>5182.9980588018852</v>
      </c>
      <c r="D29" s="2">
        <f>SUMIF(nflTest!$AH$4:$AH$2443,$B29,nflTest!AE$4:AE$2443)</f>
        <v>-23644.706491376262</v>
      </c>
      <c r="E29" s="2">
        <f>SUMIF(closingOdds!$AH$4:$AH$2443,$B29,closingOdds!AD$4:AD$2443)</f>
        <v>3970.3640396590745</v>
      </c>
      <c r="F29" s="2">
        <f>SUMIF(nflTest!$AH$4:$AH$2443,$B29,nflTest!AE$4:AE$2443)</f>
        <v>-23644.706491376262</v>
      </c>
      <c r="G29">
        <f t="shared" si="0"/>
        <v>201810</v>
      </c>
      <c r="H29" s="2">
        <f>-C29-D29+H28</f>
        <v>154192.36516409981</v>
      </c>
      <c r="I29" s="2">
        <f>-E29-F29+I28</f>
        <v>160761.52454622529</v>
      </c>
      <c r="J29" s="30">
        <f t="shared" si="1"/>
        <v>-18461.708432574378</v>
      </c>
      <c r="K29" s="30">
        <f t="shared" si="2"/>
        <v>-19674.342451717188</v>
      </c>
    </row>
    <row r="30" spans="2:11" x14ac:dyDescent="0.25">
      <c r="B30">
        <v>201811</v>
      </c>
      <c r="C30" s="2">
        <f>SUMIF(nflTest!$AH$4:$AH$2443,$B30,nflTest!AD$4:AD$2443)</f>
        <v>-8159.314623424405</v>
      </c>
      <c r="D30" s="2">
        <f>SUMIF(nflTest!$AH$4:$AH$2443,$B30,nflTest!AE$4:AE$2443)</f>
        <v>1333.034494499328</v>
      </c>
      <c r="E30" s="2">
        <f>SUMIF(closingOdds!$AH$4:$AH$2443,$B30,closingOdds!AD$4:AD$2443)</f>
        <v>-8386.640261190445</v>
      </c>
      <c r="F30" s="2">
        <f>SUMIF(nflTest!$AH$4:$AH$2443,$B30,nflTest!AE$4:AE$2443)</f>
        <v>1333.034494499328</v>
      </c>
      <c r="G30">
        <f t="shared" si="0"/>
        <v>201811</v>
      </c>
      <c r="H30" s="2">
        <f>-C30-D30+H29</f>
        <v>161018.64529302489</v>
      </c>
      <c r="I30" s="2">
        <f>-E30-F30+I29</f>
        <v>167815.13031291642</v>
      </c>
      <c r="J30" s="30">
        <f t="shared" si="1"/>
        <v>-6826.2801289250765</v>
      </c>
      <c r="K30" s="30">
        <f t="shared" si="2"/>
        <v>-7053.6057666911165</v>
      </c>
    </row>
    <row r="31" spans="2:11" x14ac:dyDescent="0.25">
      <c r="B31">
        <v>201812</v>
      </c>
      <c r="C31" s="2">
        <f>SUMIF(nflTest!$AH$4:$AH$2443,$B31,nflTest!AD$4:AD$2443)</f>
        <v>-5192.0069697300396</v>
      </c>
      <c r="D31" s="2">
        <f>SUMIF(nflTest!$AH$4:$AH$2443,$B31,nflTest!AE$4:AE$2443)</f>
        <v>3472.1563354863129</v>
      </c>
      <c r="E31" s="2">
        <f>SUMIF(closingOdds!$AH$4:$AH$2443,$B31,closingOdds!AD$4:AD$2443)</f>
        <v>-8086.6376360454642</v>
      </c>
      <c r="F31" s="2">
        <f>SUMIF(nflTest!$AH$4:$AH$2443,$B31,nflTest!AE$4:AE$2443)</f>
        <v>3472.1563354863129</v>
      </c>
      <c r="G31">
        <f t="shared" si="0"/>
        <v>201812</v>
      </c>
      <c r="H31" s="2">
        <f>-C31-D31+H30</f>
        <v>162738.49592726861</v>
      </c>
      <c r="I31" s="2">
        <f>-E31-F31+I30</f>
        <v>172429.61161347557</v>
      </c>
      <c r="J31" s="30">
        <f t="shared" si="1"/>
        <v>-1719.8506342437267</v>
      </c>
      <c r="K31" s="30">
        <f t="shared" si="2"/>
        <v>-4614.4813005591514</v>
      </c>
    </row>
    <row r="32" spans="2:11" x14ac:dyDescent="0.25">
      <c r="B32">
        <v>201901</v>
      </c>
      <c r="C32" s="2">
        <f>SUMIF(nflTest!$AH$4:$AH$2443,$B32,nflTest!AD$4:AD$2443)</f>
        <v>-2873.0284438713111</v>
      </c>
      <c r="D32" s="2">
        <f>SUMIF(nflTest!$AH$4:$AH$2443,$B32,nflTest!AE$4:AE$2443)</f>
        <v>2049.7468604131591</v>
      </c>
      <c r="E32" s="2">
        <f>SUMIF(closingOdds!$AH$4:$AH$2443,$B32,closingOdds!AD$4:AD$2443)</f>
        <v>-2822.0390250376408</v>
      </c>
      <c r="F32" s="2">
        <f>SUMIF(nflTest!$AH$4:$AH$2443,$B32,nflTest!AE$4:AE$2443)</f>
        <v>2049.7468604131591</v>
      </c>
      <c r="G32">
        <f t="shared" si="0"/>
        <v>201901</v>
      </c>
      <c r="H32" s="2">
        <f>-C32-D32+H31</f>
        <v>163561.77751072677</v>
      </c>
      <c r="I32" s="2">
        <f>-E32-F32+I31</f>
        <v>173201.90377810007</v>
      </c>
      <c r="J32" s="30">
        <f t="shared" si="1"/>
        <v>-823.281583458152</v>
      </c>
      <c r="K32" s="30">
        <f t="shared" si="2"/>
        <v>-772.29216462448176</v>
      </c>
    </row>
    <row r="33" spans="2:11" x14ac:dyDescent="0.25">
      <c r="B33">
        <v>201902</v>
      </c>
      <c r="C33" s="2">
        <f>SUMIF(nflTest!$AH$4:$AH$2443,$B33,nflTest!AD$4:AD$2443)</f>
        <v>865.03131326060907</v>
      </c>
      <c r="D33" s="2">
        <f>SUMIF(nflTest!$AH$4:$AH$2443,$B33,nflTest!AE$4:AE$2443)</f>
        <v>-1000</v>
      </c>
      <c r="E33" s="2">
        <f>SUMIF(closingOdds!$AH$4:$AH$2443,$B33,closingOdds!AD$4:AD$2443)</f>
        <v>755.57878538230739</v>
      </c>
      <c r="F33" s="2">
        <f>SUMIF(nflTest!$AH$4:$AH$2443,$B33,nflTest!AE$4:AE$2443)</f>
        <v>-1000</v>
      </c>
      <c r="G33">
        <f t="shared" si="0"/>
        <v>201902</v>
      </c>
      <c r="H33" s="2">
        <f>-C33-D33+H32</f>
        <v>163696.74619746616</v>
      </c>
      <c r="I33" s="2">
        <f>-E33-F33+I32</f>
        <v>173446.32499271777</v>
      </c>
      <c r="J33" s="30">
        <f t="shared" si="1"/>
        <v>-134.96868673939093</v>
      </c>
      <c r="K33" s="30">
        <f t="shared" si="2"/>
        <v>-244.42121461769261</v>
      </c>
    </row>
    <row r="34" spans="2:11" x14ac:dyDescent="0.25">
      <c r="B34">
        <v>201909</v>
      </c>
      <c r="C34" s="2">
        <f>SUMIF(nflTest!$AH$4:$AH$2443,$B34,nflTest!AD$4:AD$2443)</f>
        <v>-10734.164784370245</v>
      </c>
      <c r="D34" s="2">
        <f>SUMIF(nflTest!$AH$4:$AH$2443,$B34,nflTest!AE$4:AE$2443)</f>
        <v>3417.3911924209742</v>
      </c>
      <c r="E34" s="2">
        <f>SUMIF(closingOdds!$AH$4:$AH$2443,$B34,closingOdds!AD$4:AD$2443)</f>
        <v>-11529.965876621176</v>
      </c>
      <c r="F34" s="2">
        <f>SUMIF(nflTest!$AH$4:$AH$2443,$B34,nflTest!AE$4:AE$2443)</f>
        <v>3417.3911924209742</v>
      </c>
      <c r="G34">
        <f t="shared" si="0"/>
        <v>201909</v>
      </c>
      <c r="H34" s="2">
        <f>-C34-D34+H33</f>
        <v>171013.51978941544</v>
      </c>
      <c r="I34" s="2">
        <f>-E34-F34+I33</f>
        <v>181558.89967691796</v>
      </c>
      <c r="J34" s="30">
        <f t="shared" si="1"/>
        <v>-7316.7735919492707</v>
      </c>
      <c r="K34" s="30">
        <f t="shared" si="2"/>
        <v>-8112.5746842002018</v>
      </c>
    </row>
    <row r="35" spans="2:11" x14ac:dyDescent="0.25">
      <c r="B35">
        <v>201910</v>
      </c>
      <c r="C35" s="2">
        <f>SUMIF(nflTest!$AH$4:$AH$2443,$B35,nflTest!AD$4:AD$2443)</f>
        <v>-199.34669247588943</v>
      </c>
      <c r="D35" s="2">
        <f>SUMIF(nflTest!$AH$4:$AH$2443,$B35,nflTest!AE$4:AE$2443)</f>
        <v>-9652.0858472135624</v>
      </c>
      <c r="E35" s="2">
        <f>SUMIF(closingOdds!$AH$4:$AH$2443,$B35,closingOdds!AD$4:AD$2443)</f>
        <v>-958.88367574354618</v>
      </c>
      <c r="F35" s="2">
        <f>SUMIF(nflTest!$AH$4:$AH$2443,$B35,nflTest!AE$4:AE$2443)</f>
        <v>-9652.0858472135624</v>
      </c>
      <c r="G35">
        <f t="shared" si="0"/>
        <v>201910</v>
      </c>
      <c r="H35" s="2">
        <f>-C35-D35+H34</f>
        <v>180864.95232910488</v>
      </c>
      <c r="I35" s="2">
        <f>-E35-F35+I34</f>
        <v>192169.86919987507</v>
      </c>
      <c r="J35" s="30">
        <f t="shared" si="1"/>
        <v>-9851.432539689451</v>
      </c>
      <c r="K35" s="30">
        <f t="shared" si="2"/>
        <v>-10610.969522957108</v>
      </c>
    </row>
    <row r="36" spans="2:11" x14ac:dyDescent="0.25">
      <c r="B36">
        <v>201911</v>
      </c>
      <c r="C36" s="2">
        <f>SUMIF(nflTest!$AH$4:$AH$2443,$B36,nflTest!AD$4:AD$2443)</f>
        <v>-2800.996895106286</v>
      </c>
      <c r="D36" s="2">
        <f>SUMIF(nflTest!$AH$4:$AH$2443,$B36,nflTest!AE$4:AE$2443)</f>
        <v>-2124.5215115015017</v>
      </c>
      <c r="E36" s="2">
        <f>SUMIF(closingOdds!$AH$4:$AH$2443,$B36,closingOdds!AD$4:AD$2443)</f>
        <v>-4595.7358698729859</v>
      </c>
      <c r="F36" s="2">
        <f>SUMIF(nflTest!$AH$4:$AH$2443,$B36,nflTest!AE$4:AE$2443)</f>
        <v>-2124.5215115015017</v>
      </c>
      <c r="G36">
        <f t="shared" si="0"/>
        <v>201911</v>
      </c>
      <c r="H36" s="2">
        <f>-C36-D36+H35</f>
        <v>185790.47073571268</v>
      </c>
      <c r="I36" s="2">
        <f>-E36-F36+I35</f>
        <v>198890.12658124955</v>
      </c>
      <c r="J36" s="30">
        <f t="shared" si="1"/>
        <v>-4925.5184066077873</v>
      </c>
      <c r="K36" s="30">
        <f t="shared" si="2"/>
        <v>-6720.2573813744875</v>
      </c>
    </row>
    <row r="37" spans="2:11" x14ac:dyDescent="0.25">
      <c r="B37">
        <v>201912</v>
      </c>
      <c r="C37" s="2">
        <f>SUMIF(nflTest!$AH$4:$AH$2443,$B37,nflTest!AD$4:AD$2443)</f>
        <v>-3342.9657248330195</v>
      </c>
      <c r="D37" s="2">
        <f>SUMIF(nflTest!$AH$4:$AH$2443,$B37,nflTest!AE$4:AE$2443)</f>
        <v>-245.36380176899343</v>
      </c>
      <c r="E37" s="2">
        <f>SUMIF(closingOdds!$AH$4:$AH$2443,$B37,closingOdds!AD$4:AD$2443)</f>
        <v>-5914.2164024466956</v>
      </c>
      <c r="F37" s="2">
        <f>SUMIF(nflTest!$AH$4:$AH$2443,$B37,nflTest!AE$4:AE$2443)</f>
        <v>-245.36380176899343</v>
      </c>
      <c r="G37">
        <f t="shared" si="0"/>
        <v>201912</v>
      </c>
      <c r="H37" s="2">
        <f>-C37-D37+H36</f>
        <v>189378.80026231467</v>
      </c>
      <c r="I37" s="2">
        <f>-E37-F37+I36</f>
        <v>205049.70678546524</v>
      </c>
      <c r="J37" s="30">
        <f t="shared" si="1"/>
        <v>-3588.3295266020132</v>
      </c>
      <c r="K37" s="30">
        <f t="shared" si="2"/>
        <v>-6159.5802042156893</v>
      </c>
    </row>
    <row r="38" spans="2:11" x14ac:dyDescent="0.25">
      <c r="B38">
        <v>202001</v>
      </c>
      <c r="C38" s="2">
        <f>SUMIF(nflTest!$AH$4:$AH$2443,$B38,nflTest!AD$4:AD$2443)</f>
        <v>215.08648706878057</v>
      </c>
      <c r="D38" s="2">
        <f>SUMIF(nflTest!$AH$4:$AH$2443,$B38,nflTest!AE$4:AE$2443)</f>
        <v>481.81841716828058</v>
      </c>
      <c r="E38" s="2">
        <f>SUMIF(closingOdds!$AH$4:$AH$2443,$B38,closingOdds!AD$4:AD$2443)</f>
        <v>136.32578581039752</v>
      </c>
      <c r="F38" s="2">
        <f>SUMIF(nflTest!$AH$4:$AH$2443,$B38,nflTest!AE$4:AE$2443)</f>
        <v>481.81841716828058</v>
      </c>
      <c r="G38">
        <f t="shared" si="0"/>
        <v>202001</v>
      </c>
      <c r="H38" s="2">
        <f>-C38-D38+H37</f>
        <v>188681.8953580776</v>
      </c>
      <c r="I38" s="2">
        <f>-E38-F38+I37</f>
        <v>204431.56258248657</v>
      </c>
      <c r="J38" s="30">
        <f t="shared" si="1"/>
        <v>696.90490423706115</v>
      </c>
      <c r="K38" s="30">
        <f t="shared" si="2"/>
        <v>618.14420297867809</v>
      </c>
    </row>
    <row r="39" spans="2:11" x14ac:dyDescent="0.25">
      <c r="B39">
        <v>202002</v>
      </c>
      <c r="C39" s="2">
        <f>SUMIF(nflTest!$AH$4:$AH$2443,$B39,nflTest!AD$4:AD$2443)</f>
        <v>793.51807180976709</v>
      </c>
      <c r="D39" s="2">
        <f>SUMIF(nflTest!$AH$4:$AH$2443,$B39,nflTest!AE$4:AE$2443)</f>
        <v>-1000</v>
      </c>
      <c r="E39" s="2">
        <f>SUMIF(closingOdds!$AH$4:$AH$2443,$B39,closingOdds!AD$4:AD$2443)</f>
        <v>793.51807180976709</v>
      </c>
      <c r="F39" s="2">
        <f>SUMIF(nflTest!$AH$4:$AH$2443,$B39,nflTest!AE$4:AE$2443)</f>
        <v>-1000</v>
      </c>
      <c r="G39">
        <f t="shared" si="0"/>
        <v>202002</v>
      </c>
      <c r="H39" s="2">
        <f>-C39-D39+H38</f>
        <v>188888.37728626785</v>
      </c>
      <c r="I39" s="2">
        <f>-E39-F39+I38</f>
        <v>204638.04451067682</v>
      </c>
      <c r="J39" s="30">
        <f t="shared" si="1"/>
        <v>-206.48192819023291</v>
      </c>
      <c r="K39" s="30">
        <f t="shared" si="2"/>
        <v>-206.48192819023291</v>
      </c>
    </row>
    <row r="40" spans="2:11" x14ac:dyDescent="0.25">
      <c r="B40">
        <v>202009</v>
      </c>
      <c r="C40" s="2">
        <f>SUMIF(nflTest!$AH$4:$AH$2443,$B40,nflTest!AD$4:AD$2443)</f>
        <v>-327.23889556107611</v>
      </c>
      <c r="D40" s="2">
        <f>SUMIF(nflTest!$AH$4:$AH$2443,$B40,nflTest!AE$4:AE$2443)</f>
        <v>-9551.9643469625407</v>
      </c>
      <c r="E40" s="2">
        <f>SUMIF(closingOdds!$AH$4:$AH$2443,$B40,closingOdds!AD$4:AD$2443)</f>
        <v>-831.51638621432176</v>
      </c>
      <c r="F40" s="2">
        <f>SUMIF(nflTest!$AH$4:$AH$2443,$B40,nflTest!AE$4:AE$2443)</f>
        <v>-9551.9643469625407</v>
      </c>
      <c r="G40">
        <f t="shared" si="0"/>
        <v>202009</v>
      </c>
      <c r="H40" s="2">
        <f>-C40-D40+H39</f>
        <v>198767.58052879147</v>
      </c>
      <c r="I40" s="2">
        <f>-E40-F40+I39</f>
        <v>215021.52524385368</v>
      </c>
      <c r="J40" s="30">
        <f t="shared" si="1"/>
        <v>-9879.2032425236175</v>
      </c>
      <c r="K40" s="30">
        <f t="shared" si="2"/>
        <v>-10383.480733176862</v>
      </c>
    </row>
    <row r="41" spans="2:11" x14ac:dyDescent="0.25">
      <c r="B41">
        <v>202010</v>
      </c>
      <c r="C41" s="2">
        <f>SUMIF(nflTest!$AH$4:$AH$2443,$B41,nflTest!AD$4:AD$2443)</f>
        <v>-8387.8152274194508</v>
      </c>
      <c r="D41" s="2">
        <f>SUMIF(nflTest!$AH$4:$AH$2443,$B41,nflTest!AE$4:AE$2443)</f>
        <v>386.95456092208792</v>
      </c>
      <c r="E41" s="2">
        <f>SUMIF(closingOdds!$AH$4:$AH$2443,$B41,closingOdds!AD$4:AD$2443)</f>
        <v>-7883.6687932272898</v>
      </c>
      <c r="F41" s="2">
        <f>SUMIF(nflTest!$AH$4:$AH$2443,$B41,nflTest!AE$4:AE$2443)</f>
        <v>386.95456092208792</v>
      </c>
      <c r="G41">
        <f t="shared" si="0"/>
        <v>202010</v>
      </c>
      <c r="H41" s="2">
        <f>-C41-D41+H40</f>
        <v>206768.44119528885</v>
      </c>
      <c r="I41" s="2">
        <f>-E41-F41+I40</f>
        <v>222518.23947615889</v>
      </c>
      <c r="J41" s="30">
        <f t="shared" si="1"/>
        <v>-8000.8606664973631</v>
      </c>
      <c r="K41" s="30">
        <f t="shared" si="2"/>
        <v>-7496.7142323052021</v>
      </c>
    </row>
    <row r="42" spans="2:11" x14ac:dyDescent="0.25">
      <c r="B42">
        <v>202011</v>
      </c>
      <c r="C42" s="2">
        <f>SUMIF(nflTest!$AH$4:$AH$2443,$B42,nflTest!AD$4:AD$2443)</f>
        <v>-1707.1681554640541</v>
      </c>
      <c r="D42" s="2">
        <f>SUMIF(nflTest!$AH$4:$AH$2443,$B42,nflTest!AE$4:AE$2443)</f>
        <v>-8482.2570855990562</v>
      </c>
      <c r="E42" s="2">
        <f>SUMIF(closingOdds!$AH$4:$AH$2443,$B42,closingOdds!AD$4:AD$2443)</f>
        <v>-2160.8718044341808</v>
      </c>
      <c r="F42" s="2">
        <f>SUMIF(nflTest!$AH$4:$AH$2443,$B42,nflTest!AE$4:AE$2443)</f>
        <v>-8482.2570855990562</v>
      </c>
      <c r="G42">
        <f t="shared" si="0"/>
        <v>202011</v>
      </c>
      <c r="H42" s="2">
        <f>-C42-D42+H41</f>
        <v>216957.86643635196</v>
      </c>
      <c r="I42" s="2">
        <f>-E42-F42+I41</f>
        <v>233161.36836619212</v>
      </c>
      <c r="J42" s="30">
        <f t="shared" si="1"/>
        <v>-10189.425241063111</v>
      </c>
      <c r="K42" s="30">
        <f t="shared" si="2"/>
        <v>-10643.128890033237</v>
      </c>
    </row>
    <row r="43" spans="2:11" x14ac:dyDescent="0.25">
      <c r="B43">
        <v>202012</v>
      </c>
      <c r="C43" s="2">
        <f>SUMIF(nflTest!$AH$4:$AH$2443,$B43,nflTest!AD$4:AD$2443)</f>
        <v>-1920.5213883203628</v>
      </c>
      <c r="D43" s="2">
        <f>SUMIF(nflTest!$AH$4:$AH$2443,$B43,nflTest!AE$4:AE$2443)</f>
        <v>5523.1176712442884</v>
      </c>
      <c r="E43" s="2">
        <f>SUMIF(closingOdds!$AH$4:$AH$2443,$B43,closingOdds!AD$4:AD$2443)</f>
        <v>-3465.946282486263</v>
      </c>
      <c r="F43" s="2">
        <f>SUMIF(nflTest!$AH$4:$AH$2443,$B43,nflTest!AE$4:AE$2443)</f>
        <v>5523.1176712442884</v>
      </c>
      <c r="G43">
        <f t="shared" si="0"/>
        <v>202012</v>
      </c>
      <c r="H43" s="2">
        <f>-C43-D43+H42</f>
        <v>213355.27015342805</v>
      </c>
      <c r="I43" s="2">
        <f>-E43-F43+I42</f>
        <v>231104.1969774341</v>
      </c>
      <c r="J43" s="30">
        <f t="shared" si="1"/>
        <v>3602.5962829239256</v>
      </c>
      <c r="K43" s="30">
        <f t="shared" si="2"/>
        <v>2057.1713887580254</v>
      </c>
    </row>
    <row r="44" spans="2:11" x14ac:dyDescent="0.25">
      <c r="B44">
        <v>202101</v>
      </c>
      <c r="C44" s="2">
        <f>SUMIF(nflTest!$AH$4:$AH$2443,$B44,nflTest!AD$4:AD$2443)</f>
        <v>3634.4430836604347</v>
      </c>
      <c r="D44" s="2">
        <f>SUMIF(nflTest!$AH$4:$AH$2443,$B44,nflTest!AE$4:AE$2443)</f>
        <v>-13614.851176702636</v>
      </c>
      <c r="E44" s="2">
        <f>SUMIF(closingOdds!$AH$4:$AH$2443,$B44,closingOdds!AD$4:AD$2443)</f>
        <v>2452.8970420426872</v>
      </c>
      <c r="F44" s="2">
        <f>SUMIF(nflTest!$AH$4:$AH$2443,$B44,nflTest!AE$4:AE$2443)</f>
        <v>-13614.851176702636</v>
      </c>
      <c r="G44">
        <f t="shared" si="0"/>
        <v>202101</v>
      </c>
      <c r="H44" s="2">
        <f>-C44-D44+H43</f>
        <v>223335.67824647026</v>
      </c>
      <c r="I44" s="2">
        <f>-E44-F44+I43</f>
        <v>242266.15111209406</v>
      </c>
      <c r="J44" s="30">
        <f t="shared" si="1"/>
        <v>-9980.4080930422006</v>
      </c>
      <c r="K44" s="30">
        <f t="shared" si="2"/>
        <v>-11161.954134659949</v>
      </c>
    </row>
    <row r="45" spans="2:11" x14ac:dyDescent="0.25">
      <c r="B45">
        <v>202102</v>
      </c>
      <c r="C45" s="2">
        <f>SUMIF(nflTest!$AH$4:$AH$2443,$B45,nflTest!AD$4:AD$2443)</f>
        <v>-1000</v>
      </c>
      <c r="D45" s="2">
        <f>SUMIF(nflTest!$AH$4:$AH$2443,$B45,nflTest!AE$4:AE$2443)</f>
        <v>1480.1767905309309</v>
      </c>
      <c r="E45" s="2">
        <f>SUMIF(closingOdds!$AH$4:$AH$2443,$B45,closingOdds!AD$4:AD$2443)</f>
        <v>-1000</v>
      </c>
      <c r="F45" s="2">
        <f>SUMIF(nflTest!$AH$4:$AH$2443,$B45,nflTest!AE$4:AE$2443)</f>
        <v>1480.1767905309309</v>
      </c>
      <c r="G45">
        <f t="shared" si="0"/>
        <v>202102</v>
      </c>
      <c r="H45" s="2">
        <f>-C45-D45+H44</f>
        <v>222855.50145593932</v>
      </c>
      <c r="I45" s="2">
        <f>-E45-F45+I44</f>
        <v>241785.97432156312</v>
      </c>
      <c r="J45" s="30">
        <f t="shared" si="1"/>
        <v>480.17679053093093</v>
      </c>
      <c r="K45" s="30">
        <f t="shared" si="2"/>
        <v>480.17679053093093</v>
      </c>
    </row>
    <row r="46" spans="2:11" x14ac:dyDescent="0.25">
      <c r="B46">
        <v>202109</v>
      </c>
      <c r="C46" s="2">
        <f>SUMIF(nflTest!$AH$4:$AH$2443,$B46,nflTest!AD$4:AD$2443)</f>
        <v>-7619.2426254694565</v>
      </c>
      <c r="D46" s="2">
        <f>SUMIF(nflTest!$AH$4:$AH$2443,$B46,nflTest!AE$4:AE$2443)</f>
        <v>2237.1623545230404</v>
      </c>
      <c r="E46" s="2">
        <f>SUMIF(closingOdds!$AH$4:$AH$2443,$B46,closingOdds!AD$4:AD$2443)</f>
        <v>-8408.4099573253825</v>
      </c>
      <c r="F46" s="2">
        <f>SUMIF(nflTest!$AH$4:$AH$2443,$B46,nflTest!AE$4:AE$2443)</f>
        <v>2237.1623545230404</v>
      </c>
      <c r="G46">
        <f t="shared" si="0"/>
        <v>202109</v>
      </c>
      <c r="H46" s="2">
        <f>-C46-D46+H45</f>
        <v>228237.58172688572</v>
      </c>
      <c r="I46" s="2">
        <f>-E46-F46+I45</f>
        <v>247957.22192436547</v>
      </c>
      <c r="J46" s="30">
        <f t="shared" si="1"/>
        <v>-5382.080270946416</v>
      </c>
      <c r="K46" s="30">
        <f t="shared" si="2"/>
        <v>-6171.247602802342</v>
      </c>
    </row>
    <row r="47" spans="2:11" x14ac:dyDescent="0.25">
      <c r="B47">
        <v>202110</v>
      </c>
      <c r="C47" s="2">
        <f>SUMIF(nflTest!$AH$4:$AH$2443,$B47,nflTest!AD$4:AD$2443)</f>
        <v>-4975.2100079624506</v>
      </c>
      <c r="D47" s="2">
        <f>SUMIF(nflTest!$AH$4:$AH$2443,$B47,nflTest!AE$4:AE$2443)</f>
        <v>-3734.4804602490626</v>
      </c>
      <c r="E47" s="2">
        <f>SUMIF(closingOdds!$AH$4:$AH$2443,$B47,closingOdds!AD$4:AD$2443)</f>
        <v>-5952.6481790282332</v>
      </c>
      <c r="F47" s="2">
        <f>SUMIF(nflTest!$AH$4:$AH$2443,$B47,nflTest!AE$4:AE$2443)</f>
        <v>-3734.4804602490626</v>
      </c>
      <c r="G47">
        <f t="shared" si="0"/>
        <v>202110</v>
      </c>
      <c r="H47" s="2">
        <f>-C47-D47+H46</f>
        <v>236947.27219509723</v>
      </c>
      <c r="I47" s="2">
        <f>-E47-F47+I46</f>
        <v>257644.35056364277</v>
      </c>
      <c r="J47" s="30">
        <f t="shared" si="1"/>
        <v>-8709.6904682115128</v>
      </c>
      <c r="K47" s="30">
        <f t="shared" si="2"/>
        <v>-9687.1286392772963</v>
      </c>
    </row>
    <row r="48" spans="2:11" x14ac:dyDescent="0.25">
      <c r="B48">
        <v>202111</v>
      </c>
      <c r="C48" s="2">
        <f>SUMIF(nflTest!$AH$4:$AH$2443,$B48,nflTest!AD$4:AD$2443)</f>
        <v>-7317.9820195236507</v>
      </c>
      <c r="D48" s="2">
        <f>SUMIF(nflTest!$AH$4:$AH$2443,$B48,nflTest!AE$4:AE$2443)</f>
        <v>11449.519826234582</v>
      </c>
      <c r="E48" s="2">
        <f>SUMIF(closingOdds!$AH$4:$AH$2443,$B48,closingOdds!AD$4:AD$2443)</f>
        <v>-8366.0378815069453</v>
      </c>
      <c r="F48" s="2">
        <f>SUMIF(nflTest!$AH$4:$AH$2443,$B48,nflTest!AE$4:AE$2443)</f>
        <v>11449.519826234582</v>
      </c>
      <c r="G48">
        <f t="shared" si="0"/>
        <v>202111</v>
      </c>
      <c r="H48" s="2">
        <f>-C48-D48+H47</f>
        <v>232815.73438838631</v>
      </c>
      <c r="I48" s="2">
        <f>-E48-F48+I47</f>
        <v>254560.86861891515</v>
      </c>
      <c r="J48" s="30">
        <f t="shared" si="1"/>
        <v>4131.5378067109314</v>
      </c>
      <c r="K48" s="30">
        <f t="shared" si="2"/>
        <v>3083.4819447276368</v>
      </c>
    </row>
    <row r="49" spans="2:11" x14ac:dyDescent="0.25">
      <c r="B49">
        <v>202112</v>
      </c>
      <c r="C49" s="2">
        <f>SUMIF(nflTest!$AH$4:$AH$2443,$B49,nflTest!AD$4:AD$2443)</f>
        <v>3509.9868123492415</v>
      </c>
      <c r="D49" s="2">
        <f>SUMIF(nflTest!$AH$4:$AH$2443,$B49,nflTest!AE$4:AE$2443)</f>
        <v>-10420.226288939582</v>
      </c>
      <c r="E49" s="2">
        <f>SUMIF(closingOdds!$AH$4:$AH$2443,$B49,closingOdds!AD$4:AD$2443)</f>
        <v>-1140.946758249775</v>
      </c>
      <c r="F49" s="2">
        <f>SUMIF(nflTest!$AH$4:$AH$2443,$B49,nflTest!AE$4:AE$2443)</f>
        <v>-10420.226288939582</v>
      </c>
      <c r="G49">
        <f t="shared" si="0"/>
        <v>202112</v>
      </c>
      <c r="H49" s="2">
        <f>-C49-D49+H48</f>
        <v>239725.97386497664</v>
      </c>
      <c r="I49" s="2">
        <f>-E49-F49+I48</f>
        <v>266122.04166610452</v>
      </c>
      <c r="J49" s="30">
        <f t="shared" si="1"/>
        <v>-6910.2394765903409</v>
      </c>
      <c r="K49" s="30">
        <f t="shared" si="2"/>
        <v>-11561.173047189357</v>
      </c>
    </row>
    <row r="50" spans="2:11" x14ac:dyDescent="0.25">
      <c r="B50">
        <v>202201</v>
      </c>
      <c r="C50" s="2">
        <f>SUMIF(nflTest!$AH$4:$AH$2443,$B50,nflTest!AD$4:AD$2443)</f>
        <v>-3316.3933368385101</v>
      </c>
      <c r="D50" s="2">
        <f>SUMIF(nflTest!$AH$4:$AH$2443,$B50,nflTest!AE$4:AE$2443)</f>
        <v>2774.113666189307</v>
      </c>
      <c r="E50" s="2">
        <f>SUMIF(closingOdds!$AH$4:$AH$2443,$B50,closingOdds!AD$4:AD$2443)</f>
        <v>-5304.1701421829412</v>
      </c>
      <c r="F50" s="2">
        <f>SUMIF(nflTest!$AH$4:$AH$2443,$B50,nflTest!AE$4:AE$2443)</f>
        <v>2774.113666189307</v>
      </c>
      <c r="G50">
        <f t="shared" si="0"/>
        <v>202201</v>
      </c>
      <c r="H50" s="2">
        <f>-C50-D50+H49</f>
        <v>240268.25353562584</v>
      </c>
      <c r="I50" s="2">
        <f>-E50-F50+I49</f>
        <v>268652.09814209817</v>
      </c>
      <c r="J50" s="30">
        <f t="shared" si="1"/>
        <v>-542.27967064920313</v>
      </c>
      <c r="K50" s="30">
        <f t="shared" si="2"/>
        <v>-2530.0564759936342</v>
      </c>
    </row>
    <row r="51" spans="2:11" x14ac:dyDescent="0.25">
      <c r="B51">
        <v>202202</v>
      </c>
      <c r="C51" s="2">
        <f>SUMIF(nflTest!$AH$4:$AH$2443,$B51,nflTest!AD$4:AD$2443)</f>
        <v>518.32419895386715</v>
      </c>
      <c r="D51" s="2">
        <f>SUMIF(nflTest!$AH$4:$AH$2443,$B51,nflTest!AE$4:AE$2443)</f>
        <v>-1000</v>
      </c>
      <c r="E51" s="2">
        <f>SUMIF(closingOdds!$AH$4:$AH$2443,$B51,closingOdds!AD$4:AD$2443)</f>
        <v>452.71888160718044</v>
      </c>
      <c r="F51" s="2">
        <f>SUMIF(nflTest!$AH$4:$AH$2443,$B51,nflTest!AE$4:AE$2443)</f>
        <v>-1000</v>
      </c>
      <c r="G51">
        <f t="shared" si="0"/>
        <v>202202</v>
      </c>
      <c r="H51" s="2">
        <f>-C51-D51+H50</f>
        <v>240749.92933667198</v>
      </c>
      <c r="I51" s="2">
        <f>-E51-F51+I50</f>
        <v>269199.379260491</v>
      </c>
      <c r="J51" s="30">
        <f t="shared" si="1"/>
        <v>-481.67580104613285</v>
      </c>
      <c r="K51" s="30">
        <f t="shared" si="2"/>
        <v>-547.28111839281951</v>
      </c>
    </row>
    <row r="52" spans="2:11" x14ac:dyDescent="0.25">
      <c r="B52">
        <v>202209</v>
      </c>
      <c r="C52" s="2">
        <f>SUMIF(nflTest!$AH$4:$AH$2443,$B52,nflTest!AD$4:AD$2443)</f>
        <v>-5467.828760534775</v>
      </c>
      <c r="D52" s="2">
        <f>SUMIF(nflTest!$AH$4:$AH$2443,$B52,nflTest!AE$4:AE$2443)</f>
        <v>1618.8517950483965</v>
      </c>
      <c r="E52" s="2">
        <f>SUMIF(closingOdds!$AH$4:$AH$2443,$B52,closingOdds!AD$4:AD$2443)</f>
        <v>-7196.1042659599634</v>
      </c>
      <c r="F52" s="2">
        <f>SUMIF(nflTest!$AH$4:$AH$2443,$B52,nflTest!AE$4:AE$2443)</f>
        <v>1618.8517950483965</v>
      </c>
      <c r="G52">
        <f t="shared" si="0"/>
        <v>202209</v>
      </c>
      <c r="H52" s="2">
        <f>-C52-D52+H51</f>
        <v>244598.90630215837</v>
      </c>
      <c r="I52" s="2">
        <f>-E52-F52+I51</f>
        <v>274776.63173140254</v>
      </c>
      <c r="J52" s="30">
        <f t="shared" si="1"/>
        <v>-3848.9769654863785</v>
      </c>
      <c r="K52" s="30">
        <f t="shared" si="2"/>
        <v>-5577.2524709115669</v>
      </c>
    </row>
    <row r="53" spans="2:11" x14ac:dyDescent="0.25">
      <c r="B53">
        <v>202210</v>
      </c>
      <c r="C53" s="2">
        <f>SUMIF(nflTest!$AH$4:$AH$2443,$B53,nflTest!AD$4:AD$2443)</f>
        <v>-1687.7027850892148</v>
      </c>
      <c r="D53" s="2">
        <f>SUMIF(nflTest!$AH$4:$AH$2443,$B53,nflTest!AE$4:AE$2443)</f>
        <v>3703.1652397084317</v>
      </c>
      <c r="E53" s="2">
        <f>SUMIF(closingOdds!$AH$4:$AH$2443,$B53,closingOdds!AD$4:AD$2443)</f>
        <v>-5037.9170848971416</v>
      </c>
      <c r="F53" s="2">
        <f>SUMIF(nflTest!$AH$4:$AH$2443,$B53,nflTest!AE$4:AE$2443)</f>
        <v>3703.1652397084317</v>
      </c>
      <c r="G53">
        <f t="shared" si="0"/>
        <v>202210</v>
      </c>
      <c r="H53" s="2">
        <f>-C53-D53+H52</f>
        <v>242583.44384753917</v>
      </c>
      <c r="I53" s="2">
        <f>-E53-F53+I52</f>
        <v>276111.38357659127</v>
      </c>
      <c r="J53" s="30">
        <f t="shared" si="1"/>
        <v>2015.4624546192169</v>
      </c>
      <c r="K53" s="30">
        <f t="shared" si="2"/>
        <v>-1334.7518451887099</v>
      </c>
    </row>
    <row r="54" spans="2:11" x14ac:dyDescent="0.25">
      <c r="B54">
        <v>202211</v>
      </c>
      <c r="C54" s="2">
        <f>SUMIF(nflTest!$AH$4:$AH$2443,$B54,nflTest!AD$4:AD$2443)</f>
        <v>-241.19639035635726</v>
      </c>
      <c r="D54" s="2">
        <f>SUMIF(nflTest!$AH$4:$AH$2443,$B54,nflTest!AE$4:AE$2443)</f>
        <v>-6510.0337010095991</v>
      </c>
      <c r="E54" s="2">
        <f>SUMIF(closingOdds!$AH$4:$AH$2443,$B54,closingOdds!AD$4:AD$2443)</f>
        <v>-1654.0197006485844</v>
      </c>
      <c r="F54" s="2">
        <f>SUMIF(nflTest!$AH$4:$AH$2443,$B54,nflTest!AE$4:AE$2443)</f>
        <v>-6510.0337010095991</v>
      </c>
      <c r="G54">
        <f t="shared" si="0"/>
        <v>202211</v>
      </c>
      <c r="H54" s="2">
        <f>-C54-D54+H53</f>
        <v>249334.67393890512</v>
      </c>
      <c r="I54" s="2">
        <f>-E54-F54+I53</f>
        <v>284275.43697824946</v>
      </c>
      <c r="J54" s="30">
        <f t="shared" si="1"/>
        <v>-6751.2300913659565</v>
      </c>
      <c r="K54" s="30">
        <f t="shared" si="2"/>
        <v>-8164.0534016581832</v>
      </c>
    </row>
    <row r="55" spans="2:11" x14ac:dyDescent="0.25">
      <c r="B55">
        <v>202212</v>
      </c>
      <c r="C55" s="2">
        <f>SUMIF(nflTest!$AH$4:$AH$2443,$B55,nflTest!AD$4:AD$2443)</f>
        <v>6928.9646200158459</v>
      </c>
      <c r="D55" s="2">
        <f>SUMIF(nflTest!$AH$4:$AH$2443,$B55,nflTest!AE$4:AE$2443)</f>
        <v>-21667.223196964922</v>
      </c>
      <c r="E55" s="2">
        <f>SUMIF(closingOdds!$AH$4:$AH$2443,$B55,closingOdds!AD$4:AD$2443)</f>
        <v>2741.1540525659939</v>
      </c>
      <c r="F55" s="2">
        <f>SUMIF(nflTest!$AH$4:$AH$2443,$B55,nflTest!AE$4:AE$2443)</f>
        <v>-21667.223196964922</v>
      </c>
      <c r="G55">
        <f t="shared" si="0"/>
        <v>202212</v>
      </c>
      <c r="H55" s="2">
        <f>-C55-D55+H54</f>
        <v>264072.93251585419</v>
      </c>
      <c r="I55" s="2">
        <f>-E55-F55+I54</f>
        <v>303201.50612264837</v>
      </c>
      <c r="J55" s="30">
        <f t="shared" si="1"/>
        <v>-14738.258576949076</v>
      </c>
      <c r="K55" s="30">
        <f t="shared" si="2"/>
        <v>-18926.069144398927</v>
      </c>
    </row>
    <row r="56" spans="2:11" x14ac:dyDescent="0.25">
      <c r="B56">
        <v>202301</v>
      </c>
      <c r="C56" s="2">
        <f>SUMIF(nflTest!$AH$4:$AH$2443,$B56,nflTest!AD$4:AD$2443)</f>
        <v>4986.1129791170351</v>
      </c>
      <c r="D56" s="2">
        <f>SUMIF(nflTest!$AH$4:$AH$2443,$B56,nflTest!AE$4:AE$2443)</f>
        <v>-16731.829215831454</v>
      </c>
      <c r="E56" s="2">
        <f>SUMIF(closingOdds!$AH$4:$AH$2443,$B56,closingOdds!AD$4:AD$2443)</f>
        <v>509.30780435630254</v>
      </c>
      <c r="F56" s="2">
        <f>SUMIF(nflTest!$AH$4:$AH$2443,$B56,nflTest!AE$4:AE$2443)</f>
        <v>-16731.829215831454</v>
      </c>
      <c r="G56">
        <f t="shared" si="0"/>
        <v>202301</v>
      </c>
      <c r="H56" s="2">
        <f>-C56-D56+H55</f>
        <v>275818.64875256864</v>
      </c>
      <c r="I56" s="2">
        <f>-E56-F56+I55</f>
        <v>319424.02753412351</v>
      </c>
      <c r="J56" s="30">
        <f t="shared" si="1"/>
        <v>-11745.716236714419</v>
      </c>
      <c r="K56" s="30">
        <f t="shared" si="2"/>
        <v>-16222.521411475152</v>
      </c>
    </row>
    <row r="57" spans="2:11" x14ac:dyDescent="0.25">
      <c r="B57">
        <v>202302</v>
      </c>
      <c r="C57" s="2">
        <f>SUMIF(nflTest!$AH$4:$AH$2443,$B57,nflTest!AD$4:AD$2443)</f>
        <v>-1000</v>
      </c>
      <c r="D57" s="2">
        <f>SUMIF(nflTest!$AH$4:$AH$2443,$B57,nflTest!AE$4:AE$2443)</f>
        <v>991.61037112576889</v>
      </c>
      <c r="E57" s="2">
        <f>SUMIF(closingOdds!$AH$4:$AH$2443,$B57,closingOdds!AD$4:AD$2443)</f>
        <v>-1000</v>
      </c>
      <c r="F57" s="2">
        <f>SUMIF(nflTest!$AH$4:$AH$2443,$B57,nflTest!AE$4:AE$2443)</f>
        <v>991.61037112576889</v>
      </c>
      <c r="G57">
        <f t="shared" si="0"/>
        <v>202302</v>
      </c>
      <c r="H57" s="2">
        <f>-C57-D57+H56</f>
        <v>275827.03838144289</v>
      </c>
      <c r="I57" s="2">
        <f>-E57-F57+I56</f>
        <v>319432.41716299776</v>
      </c>
      <c r="J57" s="30">
        <f t="shared" si="1"/>
        <v>-8.3896288742311071</v>
      </c>
      <c r="K57" s="30">
        <f t="shared" si="2"/>
        <v>-8.3896288742311071</v>
      </c>
    </row>
    <row r="59" spans="2:11" x14ac:dyDescent="0.25">
      <c r="C59" s="26">
        <f>AVERAGE(C4:C58)</f>
        <v>-1727.3259037744222</v>
      </c>
      <c r="F59">
        <v>9.1999999999999905E-4</v>
      </c>
      <c r="I59" s="2">
        <f>AVERAGE(I4:I58)</f>
        <v>159705.38736826385</v>
      </c>
      <c r="J59" s="2">
        <v>-5337.4789621757045</v>
      </c>
    </row>
    <row r="60" spans="2:11" x14ac:dyDescent="0.25">
      <c r="F60">
        <f>F59*10000</f>
        <v>9.1999999999999904</v>
      </c>
      <c r="I60" s="2">
        <f>STDEV(I4:I57)</f>
        <v>90908.069991545111</v>
      </c>
      <c r="J60" s="2">
        <v>6020.7930252215738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8268D-189C-4A07-A6F5-3597DCFA9574}">
  <dimension ref="A1:AQ2465"/>
  <sheetViews>
    <sheetView topLeftCell="K1" zoomScale="75" zoomScaleNormal="75" workbookViewId="0">
      <pane xSplit="13260" ySplit="2490" topLeftCell="AK2415"/>
      <selection activeCell="N4" sqref="N4:O2443"/>
      <selection pane="topRight" activeCell="AG5" sqref="AG5"/>
      <selection pane="bottomLeft" activeCell="G2440" sqref="G2440"/>
      <selection pane="bottomRight" activeCell="V2435" sqref="V2435"/>
    </sheetView>
  </sheetViews>
  <sheetFormatPr defaultRowHeight="15" x14ac:dyDescent="0.25"/>
  <cols>
    <col min="2" max="2" width="13.5703125" bestFit="1" customWidth="1"/>
    <col min="3" max="4" width="25.85546875" bestFit="1" customWidth="1"/>
    <col min="5" max="5" width="17.42578125" bestFit="1" customWidth="1"/>
    <col min="6" max="6" width="11.140625" bestFit="1" customWidth="1"/>
    <col min="7" max="8" width="11.140625" customWidth="1"/>
    <col min="9" max="9" width="17.42578125" bestFit="1" customWidth="1"/>
    <col min="10" max="10" width="19.5703125" customWidth="1"/>
    <col min="11" max="11" width="25.140625" bestFit="1" customWidth="1"/>
    <col min="12" max="14" width="11" customWidth="1"/>
    <col min="15" max="17" width="9.5703125" customWidth="1"/>
    <col min="18" max="18" width="13.140625" customWidth="1"/>
    <col min="19" max="20" width="9.28515625" bestFit="1" customWidth="1"/>
    <col min="21" max="22" width="10.28515625" bestFit="1" customWidth="1"/>
    <col min="23" max="26" width="9.28515625" bestFit="1" customWidth="1"/>
    <col min="27" max="27" width="9.28515625" customWidth="1"/>
    <col min="28" max="28" width="9.85546875" customWidth="1"/>
    <col min="29" max="34" width="12.85546875" customWidth="1"/>
    <col min="35" max="35" width="29" customWidth="1"/>
    <col min="36" max="36" width="16.42578125" customWidth="1"/>
    <col min="37" max="37" width="26" bestFit="1" customWidth="1"/>
    <col min="38" max="38" width="15.42578125" bestFit="1" customWidth="1"/>
    <col min="39" max="39" width="16.140625" customWidth="1"/>
    <col min="40" max="40" width="12.42578125" customWidth="1"/>
    <col min="41" max="41" width="14.42578125" bestFit="1" customWidth="1"/>
  </cols>
  <sheetData>
    <row r="1" spans="1:43" x14ac:dyDescent="0.25">
      <c r="E1" s="6" t="s">
        <v>11</v>
      </c>
      <c r="J1" t="s">
        <v>12</v>
      </c>
      <c r="N1" s="3"/>
      <c r="R1" s="3"/>
      <c r="S1" s="3"/>
      <c r="T1" s="3"/>
      <c r="U1" s="1"/>
      <c r="V1" s="1">
        <v>0.51100000000000001</v>
      </c>
      <c r="W1" s="3">
        <v>45</v>
      </c>
      <c r="X1">
        <f>W1</f>
        <v>45</v>
      </c>
      <c r="Y1" s="3"/>
      <c r="Z1" s="2"/>
      <c r="AA1" s="3"/>
      <c r="AB1" s="3"/>
      <c r="AC1" s="3"/>
      <c r="AD1" s="3"/>
      <c r="AE1" s="3"/>
      <c r="AF1" s="3"/>
      <c r="AG1" s="3"/>
      <c r="AH1" s="3"/>
      <c r="AI1" s="5"/>
      <c r="AK1" s="11"/>
      <c r="AM1" s="13"/>
    </row>
    <row r="2" spans="1:43" x14ac:dyDescent="0.25">
      <c r="E2" s="6" t="s">
        <v>7</v>
      </c>
      <c r="F2" s="6" t="s">
        <v>7</v>
      </c>
      <c r="G2" s="6"/>
      <c r="H2" s="6"/>
      <c r="J2" s="6"/>
      <c r="K2" s="6"/>
      <c r="L2" s="6"/>
      <c r="M2" s="6"/>
      <c r="N2" s="3" t="s">
        <v>6</v>
      </c>
      <c r="O2" s="3" t="s">
        <v>6</v>
      </c>
      <c r="P2" s="3"/>
      <c r="Q2" s="3"/>
      <c r="R2" s="3" t="s">
        <v>0</v>
      </c>
      <c r="S2" s="3" t="s">
        <v>0</v>
      </c>
      <c r="T2" s="3"/>
      <c r="U2" s="3"/>
      <c r="V2" s="3" t="s">
        <v>9</v>
      </c>
      <c r="W2" s="3"/>
      <c r="X2" s="3" t="s">
        <v>6</v>
      </c>
      <c r="Y2" s="3" t="s">
        <v>6</v>
      </c>
      <c r="Z2" s="3" t="s">
        <v>8</v>
      </c>
      <c r="AA2" s="3"/>
      <c r="AB2" s="3"/>
      <c r="AC2" s="3"/>
      <c r="AD2" s="3" t="s">
        <v>66</v>
      </c>
      <c r="AE2" s="3"/>
      <c r="AF2" s="3"/>
      <c r="AG2" s="3"/>
      <c r="AH2" s="3"/>
    </row>
    <row r="3" spans="1:43" ht="15.75" thickBot="1" x14ac:dyDescent="0.3">
      <c r="B3" s="6" t="s">
        <v>56</v>
      </c>
      <c r="C3" s="29" t="s">
        <v>2</v>
      </c>
      <c r="D3" s="29" t="s">
        <v>1</v>
      </c>
      <c r="E3" s="8" t="s">
        <v>2</v>
      </c>
      <c r="F3" s="7" t="s">
        <v>1</v>
      </c>
      <c r="G3" s="19" t="s">
        <v>67</v>
      </c>
      <c r="H3" s="19" t="s">
        <v>68</v>
      </c>
      <c r="J3" s="7" t="s">
        <v>13</v>
      </c>
      <c r="K3" s="7" t="s">
        <v>14</v>
      </c>
      <c r="L3" s="7" t="s">
        <v>13</v>
      </c>
      <c r="M3" s="7" t="s">
        <v>14</v>
      </c>
      <c r="N3" s="8" t="s">
        <v>2</v>
      </c>
      <c r="O3" s="7" t="s">
        <v>1</v>
      </c>
      <c r="P3" s="7"/>
      <c r="Q3" s="7"/>
      <c r="R3" s="8" t="s">
        <v>2</v>
      </c>
      <c r="S3" s="7" t="s">
        <v>1</v>
      </c>
      <c r="T3" s="7" t="s">
        <v>10</v>
      </c>
      <c r="U3" s="7" t="s">
        <v>5</v>
      </c>
      <c r="V3" s="7" t="s">
        <v>4</v>
      </c>
      <c r="W3" s="7" t="s">
        <v>3</v>
      </c>
      <c r="X3" s="8" t="s">
        <v>2</v>
      </c>
      <c r="Y3" s="7" t="s">
        <v>1</v>
      </c>
      <c r="Z3" s="8" t="s">
        <v>2</v>
      </c>
      <c r="AA3" s="7" t="s">
        <v>1</v>
      </c>
      <c r="AB3" s="8" t="s">
        <v>2</v>
      </c>
      <c r="AC3" s="7" t="s">
        <v>1</v>
      </c>
      <c r="AD3" s="8" t="s">
        <v>2</v>
      </c>
      <c r="AE3" s="7" t="s">
        <v>64</v>
      </c>
      <c r="AF3" s="8" t="s">
        <v>2</v>
      </c>
      <c r="AG3" s="7" t="s">
        <v>64</v>
      </c>
      <c r="AH3" s="7" t="s">
        <v>65</v>
      </c>
      <c r="AI3" s="19" t="s">
        <v>15</v>
      </c>
      <c r="AJ3" s="19" t="s">
        <v>17</v>
      </c>
      <c r="AK3" s="19" t="s">
        <v>16</v>
      </c>
      <c r="AL3" s="19" t="s">
        <v>18</v>
      </c>
      <c r="AO3" s="19" t="s">
        <v>58</v>
      </c>
    </row>
    <row r="4" spans="1:43" x14ac:dyDescent="0.25">
      <c r="A4">
        <v>0</v>
      </c>
      <c r="B4" s="23">
        <v>44969</v>
      </c>
      <c r="C4" s="20" t="s">
        <v>19</v>
      </c>
      <c r="D4" s="20" t="s">
        <v>20</v>
      </c>
      <c r="E4" s="2">
        <v>-120.04801920768308</v>
      </c>
      <c r="F4" s="2">
        <v>100</v>
      </c>
      <c r="G4">
        <v>35</v>
      </c>
      <c r="H4">
        <v>38</v>
      </c>
      <c r="I4" s="9"/>
      <c r="J4" s="2" t="str">
        <f t="shared" ref="J4" si="0">IF(E4&lt;=F4,C4,D4)</f>
        <v>Philadelphia Eagles</v>
      </c>
      <c r="K4" s="2" t="str">
        <f t="shared" ref="K4" si="1">IF(E4&gt;F4,C4,D4)</f>
        <v>Kansas City Chiefs</v>
      </c>
      <c r="L4" s="15">
        <f t="shared" ref="L4" si="2">IF(E4&lt;=F4,E4,F4)</f>
        <v>-120.04801920768308</v>
      </c>
      <c r="M4" s="16">
        <f>IF(E4&gt;F4,E4,F4)</f>
        <v>100</v>
      </c>
      <c r="N4" s="4">
        <f>IF(E4&lt;0,AK4,AL4)</f>
        <v>1.833</v>
      </c>
      <c r="O4" s="4">
        <f>IF(E4&lt;0,AL4,AK4)</f>
        <v>2</v>
      </c>
      <c r="P4" s="4"/>
      <c r="Q4" s="4"/>
      <c r="R4" s="1">
        <f>1/N4</f>
        <v>0.54555373704309873</v>
      </c>
      <c r="S4" s="1">
        <f>1/O4</f>
        <v>0.5</v>
      </c>
      <c r="T4" s="1">
        <f t="shared" ref="T4:T67" si="3">1-N4*O4/(N4+O4)</f>
        <v>4.3569006000521826E-2</v>
      </c>
      <c r="U4" s="1">
        <f t="shared" ref="U4:U67" si="4">ABS(R4-S4)/2</f>
        <v>2.2776868521549365E-2</v>
      </c>
      <c r="V4" s="1">
        <f>V$1+IF(N4&lt;=O4,U4,-U4)</f>
        <v>0.53377686852154937</v>
      </c>
      <c r="W4" s="1">
        <f>V$1+IF(N4&gt;O4,U4,-U4)</f>
        <v>0.48822313147845064</v>
      </c>
      <c r="X4" s="17">
        <f>(1/V4-1)*1000</f>
        <v>873.44199228751052</v>
      </c>
      <c r="Y4" s="18">
        <f>1000000/(X4+W$1)-X$1</f>
        <v>1043.8003906587041</v>
      </c>
      <c r="Z4" s="2">
        <f t="shared" ref="Z4:AA19" si="5">X4*0.95</f>
        <v>829.7698926731349</v>
      </c>
      <c r="AA4" s="18">
        <f t="shared" si="5"/>
        <v>991.61037112576889</v>
      </c>
      <c r="AB4" s="2">
        <f t="shared" ref="AB4:AC19" si="6">IF(Z4&lt;1000,-100000/Z4,Z4/10)</f>
        <v>-120.51533911148094</v>
      </c>
      <c r="AC4" s="2">
        <f>IF(AA4&lt;1000,-100000/AA4,AA4/10)</f>
        <v>-100.84606102543144</v>
      </c>
      <c r="AD4" s="2">
        <f>IF(AP4&gt;AQ4,Z4,-1000)</f>
        <v>-1000</v>
      </c>
      <c r="AE4" s="2">
        <f>IF(AQ4&gt;AP4,AA4,-1000)</f>
        <v>991.61037112576889</v>
      </c>
      <c r="AF4" s="5">
        <f>IF(AP4&gt;AQ4,N4-1,-1)</f>
        <v>-1</v>
      </c>
      <c r="AG4" s="5">
        <f>IF(AQ4&gt;AP4,O4-1,-1)</f>
        <v>1</v>
      </c>
      <c r="AH4" s="3">
        <f>YEAR(B4)*100+MONTH(B4)</f>
        <v>202302</v>
      </c>
      <c r="AI4" s="21">
        <v>1.833</v>
      </c>
      <c r="AJ4" s="21">
        <v>2</v>
      </c>
      <c r="AK4" s="21">
        <v>1.833</v>
      </c>
      <c r="AL4" s="21">
        <v>2</v>
      </c>
      <c r="AO4">
        <f>IF(L4&lt;-200,INT(L4/100)*100,INT(L4/10)*10)</f>
        <v>-130</v>
      </c>
      <c r="AP4">
        <f>IF(E4&lt;F4,G4,H4)</f>
        <v>35</v>
      </c>
      <c r="AQ4">
        <f>IF(E4&lt;F4,H4,G4)</f>
        <v>38</v>
      </c>
    </row>
    <row r="5" spans="1:43" x14ac:dyDescent="0.25">
      <c r="A5">
        <v>1</v>
      </c>
      <c r="B5" s="23">
        <v>44955</v>
      </c>
      <c r="C5" s="20" t="s">
        <v>20</v>
      </c>
      <c r="D5" s="20" t="s">
        <v>21</v>
      </c>
      <c r="E5" s="2">
        <v>-130.03901170351108</v>
      </c>
      <c r="F5" s="2">
        <v>110.00000000000001</v>
      </c>
      <c r="G5">
        <v>23</v>
      </c>
      <c r="H5">
        <v>20</v>
      </c>
      <c r="I5" s="9"/>
      <c r="J5" s="2" t="str">
        <f>IF(E5&lt;=F5,C5,D5)</f>
        <v>Kansas City Chiefs</v>
      </c>
      <c r="K5" s="2" t="str">
        <f>IF(E5&gt;F5,C5,D5)</f>
        <v>Cincinnati Bengals</v>
      </c>
      <c r="L5" s="17">
        <f>IF(E5&lt;=F5,E5,F5)</f>
        <v>-130.03901170351108</v>
      </c>
      <c r="M5" s="18">
        <f>IF(E5&gt;F5,E5,F5)</f>
        <v>110.00000000000001</v>
      </c>
      <c r="N5" s="4">
        <f t="shared" ref="N5:N68" si="7">IF(E5&lt;0,AK5,AL5)</f>
        <v>1.7689999999999999</v>
      </c>
      <c r="O5" s="4">
        <f t="shared" ref="O5:O68" si="8">IF(E5&lt;0,AL5,AK5)</f>
        <v>2.1</v>
      </c>
      <c r="P5" s="4"/>
      <c r="Q5" s="4"/>
      <c r="R5" s="1">
        <f t="shared" ref="R5:S68" si="9">1/N5</f>
        <v>0.56529112492933864</v>
      </c>
      <c r="S5" s="1">
        <f t="shared" si="9"/>
        <v>0.47619047619047616</v>
      </c>
      <c r="T5" s="1">
        <f t="shared" si="3"/>
        <v>3.982941328508649E-2</v>
      </c>
      <c r="U5" s="1">
        <f t="shared" si="4"/>
        <v>4.4550324369431238E-2</v>
      </c>
      <c r="V5" s="1">
        <f t="shared" ref="V5:V68" si="10">V$1+IF(N5&lt;=O5,U5,-U5)</f>
        <v>0.5555503243694313</v>
      </c>
      <c r="W5" s="1">
        <f t="shared" ref="W5:W7" si="11">V$1+IF(N5&gt;O5,U5,-U5)</f>
        <v>0.46644967563056877</v>
      </c>
      <c r="X5" s="17">
        <f t="shared" ref="X5:X68" si="12">(1/V5-1)*1000</f>
        <v>800.01694920263856</v>
      </c>
      <c r="Y5" s="18">
        <f t="shared" ref="Y5:Y68" si="13">1000000/(X5+W$1)-X$1</f>
        <v>1138.4082155909466</v>
      </c>
      <c r="Z5" s="2">
        <f t="shared" si="5"/>
        <v>760.01610174250663</v>
      </c>
      <c r="AA5" s="18">
        <f t="shared" si="5"/>
        <v>1081.4878048113992</v>
      </c>
      <c r="AB5" s="2">
        <f t="shared" si="6"/>
        <v>-131.57615972967898</v>
      </c>
      <c r="AC5" s="2">
        <f t="shared" si="6"/>
        <v>108.14878048113992</v>
      </c>
      <c r="AD5" s="2">
        <f t="shared" ref="AD5:AD68" si="14">IF(AP5&gt;AQ5,Z5,-1000)</f>
        <v>760.01610174250663</v>
      </c>
      <c r="AE5" s="2">
        <f t="shared" ref="AE5:AE68" si="15">IF(AQ5&gt;AP5,AA5,-1000)</f>
        <v>-1000</v>
      </c>
      <c r="AF5" s="5">
        <f t="shared" ref="AF5:AF68" si="16">IF(AP5&gt;AQ5,N5-1,-1)</f>
        <v>0.76899999999999991</v>
      </c>
      <c r="AG5" s="5">
        <f t="shared" ref="AG5:AG68" si="17">IF(AQ5&gt;AP5,O5-1,-1)</f>
        <v>-1</v>
      </c>
      <c r="AH5" s="3">
        <f t="shared" ref="AH5:AH68" si="18">YEAR(B5)*100+MONTH(B5)</f>
        <v>202301</v>
      </c>
      <c r="AI5" s="21">
        <v>1.869</v>
      </c>
      <c r="AJ5" s="21">
        <v>1.952</v>
      </c>
      <c r="AK5" s="21">
        <v>1.7689999999999999</v>
      </c>
      <c r="AL5" s="21">
        <v>2.1</v>
      </c>
      <c r="AO5">
        <f>IF(L5&lt;-200,INT(L5/100)*100,INT(L5/10)*10)</f>
        <v>-140</v>
      </c>
      <c r="AP5">
        <f>IF(E5&lt;F5,G5,H5)</f>
        <v>23</v>
      </c>
      <c r="AQ5">
        <f>IF(E5&lt;F5,H5,G5)</f>
        <v>20</v>
      </c>
    </row>
    <row r="6" spans="1:43" x14ac:dyDescent="0.25">
      <c r="A6">
        <v>2</v>
      </c>
      <c r="B6" s="23">
        <v>44955</v>
      </c>
      <c r="C6" s="20" t="s">
        <v>19</v>
      </c>
      <c r="D6" s="20" t="s">
        <v>22</v>
      </c>
      <c r="E6" s="2">
        <v>-155.03875968992247</v>
      </c>
      <c r="F6" s="2">
        <v>135</v>
      </c>
      <c r="G6">
        <v>31</v>
      </c>
      <c r="H6">
        <v>7</v>
      </c>
      <c r="I6" s="9"/>
      <c r="J6" s="2" t="str">
        <f t="shared" ref="J6:J69" si="19">IF(E6&lt;=F6,C6,D6)</f>
        <v>Philadelphia Eagles</v>
      </c>
      <c r="K6" s="2" t="str">
        <f t="shared" ref="K6:K69" si="20">IF(E6&gt;F6,C6,D6)</f>
        <v>San Francisco 49ers</v>
      </c>
      <c r="L6" s="17">
        <f t="shared" ref="L6:L69" si="21">IF(E6&lt;=F6,E6,F6)</f>
        <v>-155.03875968992247</v>
      </c>
      <c r="M6" s="18">
        <f t="shared" ref="M6:M69" si="22">IF(E6&gt;F6,E6,F6)</f>
        <v>135</v>
      </c>
      <c r="N6" s="4">
        <f t="shared" si="7"/>
        <v>1.645</v>
      </c>
      <c r="O6" s="4">
        <f t="shared" si="8"/>
        <v>2.35</v>
      </c>
      <c r="P6" s="4"/>
      <c r="Q6" s="4"/>
      <c r="R6" s="1">
        <f t="shared" si="9"/>
        <v>0.60790273556231</v>
      </c>
      <c r="S6" s="1">
        <f t="shared" si="9"/>
        <v>0.42553191489361702</v>
      </c>
      <c r="T6" s="1">
        <f t="shared" si="3"/>
        <v>3.2352941176470584E-2</v>
      </c>
      <c r="U6" s="1">
        <f t="shared" si="4"/>
        <v>9.1185410334346489E-2</v>
      </c>
      <c r="V6" s="1">
        <f t="shared" si="10"/>
        <v>0.60218541033434647</v>
      </c>
      <c r="W6" s="1">
        <f t="shared" si="11"/>
        <v>0.41981458966565355</v>
      </c>
      <c r="X6" s="17">
        <f t="shared" si="12"/>
        <v>660.61811335611446</v>
      </c>
      <c r="Y6" s="18">
        <f t="shared" si="13"/>
        <v>1372.1971794257436</v>
      </c>
      <c r="Z6" s="2">
        <f t="shared" si="5"/>
        <v>627.58720768830869</v>
      </c>
      <c r="AA6" s="18">
        <f t="shared" si="5"/>
        <v>1303.5873204544564</v>
      </c>
      <c r="AB6" s="2">
        <f t="shared" si="6"/>
        <v>-159.34040524558463</v>
      </c>
      <c r="AC6" s="2">
        <f t="shared" si="6"/>
        <v>130.35873204544563</v>
      </c>
      <c r="AD6" s="2">
        <f t="shared" si="14"/>
        <v>627.58720768830869</v>
      </c>
      <c r="AE6" s="2">
        <f t="shared" si="15"/>
        <v>-1000</v>
      </c>
      <c r="AF6" s="5">
        <f t="shared" si="16"/>
        <v>0.64500000000000002</v>
      </c>
      <c r="AG6" s="5">
        <f t="shared" si="17"/>
        <v>-1</v>
      </c>
      <c r="AH6" s="3">
        <f t="shared" si="18"/>
        <v>202301</v>
      </c>
      <c r="AI6" s="21">
        <v>1.7689999999999999</v>
      </c>
      <c r="AJ6" s="21">
        <v>2.1</v>
      </c>
      <c r="AK6" s="21">
        <v>1.645</v>
      </c>
      <c r="AL6" s="21">
        <v>2.35</v>
      </c>
      <c r="AO6">
        <f t="shared" ref="AO6:AO69" si="23">IF(L6&lt;-200,INT(L6/100)*100,INT(L6/10)*10)</f>
        <v>-160</v>
      </c>
      <c r="AP6">
        <f>IF(E6&lt;F6,G6,H6)</f>
        <v>31</v>
      </c>
      <c r="AQ6">
        <f>IF(E6&lt;F6,H6,G6)</f>
        <v>7</v>
      </c>
    </row>
    <row r="7" spans="1:43" x14ac:dyDescent="0.25">
      <c r="A7">
        <v>3</v>
      </c>
      <c r="B7" s="23">
        <v>44948</v>
      </c>
      <c r="C7" s="20" t="s">
        <v>22</v>
      </c>
      <c r="D7" s="20" t="s">
        <v>23</v>
      </c>
      <c r="E7" s="2">
        <v>-200</v>
      </c>
      <c r="F7" s="2">
        <v>170.00000000000003</v>
      </c>
      <c r="G7">
        <v>19</v>
      </c>
      <c r="H7">
        <v>12</v>
      </c>
      <c r="I7" s="9"/>
      <c r="J7" s="2" t="str">
        <f t="shared" si="19"/>
        <v>San Francisco 49ers</v>
      </c>
      <c r="K7" s="2" t="str">
        <f t="shared" si="20"/>
        <v>Dallas Cowboys</v>
      </c>
      <c r="L7" s="17">
        <f t="shared" si="21"/>
        <v>-200</v>
      </c>
      <c r="M7" s="18">
        <f t="shared" si="22"/>
        <v>170.00000000000003</v>
      </c>
      <c r="N7" s="4">
        <f t="shared" si="7"/>
        <v>1.5</v>
      </c>
      <c r="O7" s="4">
        <f t="shared" si="8"/>
        <v>2.7</v>
      </c>
      <c r="P7" s="4"/>
      <c r="Q7" s="4"/>
      <c r="R7" s="1">
        <f t="shared" si="9"/>
        <v>0.66666666666666663</v>
      </c>
      <c r="S7" s="1">
        <f t="shared" si="9"/>
        <v>0.37037037037037035</v>
      </c>
      <c r="T7" s="1">
        <f t="shared" si="3"/>
        <v>3.5714285714285587E-2</v>
      </c>
      <c r="U7" s="1">
        <f t="shared" si="4"/>
        <v>0.14814814814814814</v>
      </c>
      <c r="V7" s="1">
        <f t="shared" si="10"/>
        <v>0.65914814814814815</v>
      </c>
      <c r="W7" s="1">
        <f t="shared" si="11"/>
        <v>0.36285185185185187</v>
      </c>
      <c r="X7" s="17">
        <f t="shared" si="12"/>
        <v>517.10962521773342</v>
      </c>
      <c r="Y7" s="18">
        <f t="shared" si="13"/>
        <v>1734.0124117028765</v>
      </c>
      <c r="Z7" s="2">
        <f t="shared" si="5"/>
        <v>491.25414395684675</v>
      </c>
      <c r="AA7" s="18">
        <f t="shared" si="5"/>
        <v>1647.3117911177326</v>
      </c>
      <c r="AB7" s="2">
        <f t="shared" si="6"/>
        <v>-203.56062382403903</v>
      </c>
      <c r="AC7" s="2">
        <f t="shared" si="6"/>
        <v>164.73117911177326</v>
      </c>
      <c r="AD7" s="2">
        <f t="shared" si="14"/>
        <v>491.25414395684675</v>
      </c>
      <c r="AE7" s="2">
        <f t="shared" si="15"/>
        <v>-1000</v>
      </c>
      <c r="AF7" s="5">
        <f t="shared" si="16"/>
        <v>0.5</v>
      </c>
      <c r="AG7" s="5">
        <f t="shared" si="17"/>
        <v>-1</v>
      </c>
      <c r="AH7" s="3">
        <f t="shared" si="18"/>
        <v>202301</v>
      </c>
      <c r="AI7" s="21">
        <v>1.5</v>
      </c>
      <c r="AJ7" s="21">
        <v>2.7</v>
      </c>
      <c r="AK7" s="21">
        <v>1.5</v>
      </c>
      <c r="AL7" s="21">
        <v>2.7</v>
      </c>
      <c r="AO7">
        <f t="shared" si="23"/>
        <v>-200</v>
      </c>
      <c r="AP7">
        <f>IF(E7&lt;F7,G7,H7)</f>
        <v>19</v>
      </c>
      <c r="AQ7">
        <f>IF(E7&lt;F7,H7,G7)</f>
        <v>12</v>
      </c>
    </row>
    <row r="8" spans="1:43" x14ac:dyDescent="0.25">
      <c r="A8">
        <v>4</v>
      </c>
      <c r="B8" s="23">
        <v>44948</v>
      </c>
      <c r="C8" s="20" t="s">
        <v>24</v>
      </c>
      <c r="D8" s="20" t="s">
        <v>21</v>
      </c>
      <c r="E8" s="2">
        <v>-260.41666666666674</v>
      </c>
      <c r="F8" s="2">
        <v>215</v>
      </c>
      <c r="G8">
        <v>10</v>
      </c>
      <c r="H8">
        <v>27</v>
      </c>
      <c r="I8" s="9"/>
      <c r="J8" s="2" t="str">
        <f t="shared" si="19"/>
        <v>Buffalo Bills</v>
      </c>
      <c r="K8" s="2" t="str">
        <f t="shared" si="20"/>
        <v>Cincinnati Bengals</v>
      </c>
      <c r="L8" s="17">
        <f t="shared" si="21"/>
        <v>-260.41666666666674</v>
      </c>
      <c r="M8" s="18">
        <f t="shared" si="22"/>
        <v>215</v>
      </c>
      <c r="N8" s="4">
        <f t="shared" si="7"/>
        <v>1.3839999999999999</v>
      </c>
      <c r="O8" s="4">
        <f t="shared" si="8"/>
        <v>3.15</v>
      </c>
      <c r="P8" s="4"/>
      <c r="Q8" s="4"/>
      <c r="R8" s="1">
        <f t="shared" si="9"/>
        <v>0.7225433526011561</v>
      </c>
      <c r="S8" s="1">
        <f t="shared" si="9"/>
        <v>0.31746031746031744</v>
      </c>
      <c r="T8" s="1">
        <f t="shared" si="3"/>
        <v>3.8464931627701926E-2</v>
      </c>
      <c r="U8" s="1">
        <f t="shared" si="4"/>
        <v>0.20254151757041933</v>
      </c>
      <c r="V8" s="1">
        <f t="shared" si="10"/>
        <v>0.71354151757041939</v>
      </c>
      <c r="W8" s="1"/>
      <c r="X8" s="17">
        <f t="shared" si="12"/>
        <v>401.46014685306676</v>
      </c>
      <c r="Y8" s="18">
        <f t="shared" si="13"/>
        <v>2194.841578355049</v>
      </c>
      <c r="Z8" s="2">
        <f t="shared" si="5"/>
        <v>381.38713951041342</v>
      </c>
      <c r="AA8" s="18">
        <f t="shared" si="5"/>
        <v>2085.0994994372963</v>
      </c>
      <c r="AB8" s="2">
        <f t="shared" si="6"/>
        <v>-262.20076567964503</v>
      </c>
      <c r="AC8" s="2">
        <f t="shared" si="6"/>
        <v>208.50994994372962</v>
      </c>
      <c r="AD8" s="2">
        <f t="shared" si="14"/>
        <v>-1000</v>
      </c>
      <c r="AE8" s="2">
        <f t="shared" si="15"/>
        <v>2085.0994994372963</v>
      </c>
      <c r="AF8" s="5">
        <f t="shared" si="16"/>
        <v>-1</v>
      </c>
      <c r="AG8" s="5">
        <f t="shared" si="17"/>
        <v>2.15</v>
      </c>
      <c r="AH8" s="3">
        <f t="shared" si="18"/>
        <v>202301</v>
      </c>
      <c r="AI8" s="21">
        <v>1.52</v>
      </c>
      <c r="AJ8" s="21">
        <v>2.67</v>
      </c>
      <c r="AK8" s="21">
        <v>1.3839999999999999</v>
      </c>
      <c r="AL8" s="21">
        <v>3.15</v>
      </c>
      <c r="AO8">
        <f t="shared" si="23"/>
        <v>-300</v>
      </c>
      <c r="AP8">
        <f>IF(E8&lt;F8,G8,H8)</f>
        <v>10</v>
      </c>
      <c r="AQ8">
        <f>IF(E8&lt;F8,H8,G8)</f>
        <v>27</v>
      </c>
    </row>
    <row r="9" spans="1:43" x14ac:dyDescent="0.25">
      <c r="A9">
        <v>5</v>
      </c>
      <c r="B9" s="23">
        <v>44947</v>
      </c>
      <c r="C9" s="20" t="s">
        <v>19</v>
      </c>
      <c r="D9" s="20" t="s">
        <v>25</v>
      </c>
      <c r="E9" s="2">
        <v>-380.22813688212943</v>
      </c>
      <c r="F9" s="2">
        <v>300</v>
      </c>
      <c r="G9">
        <v>38</v>
      </c>
      <c r="H9">
        <v>7</v>
      </c>
      <c r="I9" s="9"/>
      <c r="J9" s="2" t="str">
        <f t="shared" si="19"/>
        <v>Philadelphia Eagles</v>
      </c>
      <c r="K9" s="2" t="str">
        <f t="shared" si="20"/>
        <v>New York Giants</v>
      </c>
      <c r="L9" s="17">
        <f t="shared" si="21"/>
        <v>-380.22813688212943</v>
      </c>
      <c r="M9" s="18">
        <f t="shared" si="22"/>
        <v>300</v>
      </c>
      <c r="N9" s="4">
        <f t="shared" si="7"/>
        <v>1.2629999999999999</v>
      </c>
      <c r="O9" s="4">
        <f t="shared" si="8"/>
        <v>4</v>
      </c>
      <c r="P9" s="4"/>
      <c r="Q9" s="4"/>
      <c r="R9" s="1">
        <f t="shared" si="9"/>
        <v>0.79176563737133809</v>
      </c>
      <c r="S9" s="1">
        <f t="shared" si="9"/>
        <v>0.25</v>
      </c>
      <c r="T9" s="1">
        <f t="shared" si="3"/>
        <v>4.0091202736082132E-2</v>
      </c>
      <c r="U9" s="1">
        <f t="shared" si="4"/>
        <v>0.27088281868566905</v>
      </c>
      <c r="V9" s="1">
        <f t="shared" si="10"/>
        <v>0.781882818685669</v>
      </c>
      <c r="W9" s="1"/>
      <c r="X9" s="17">
        <f t="shared" si="12"/>
        <v>278.96402901010407</v>
      </c>
      <c r="Y9" s="18">
        <f t="shared" si="13"/>
        <v>3041.7624503114548</v>
      </c>
      <c r="Z9" s="2">
        <f t="shared" si="5"/>
        <v>265.01582755959885</v>
      </c>
      <c r="AA9" s="18">
        <f t="shared" si="5"/>
        <v>2889.6743277958822</v>
      </c>
      <c r="AB9" s="2">
        <f t="shared" si="6"/>
        <v>-377.3359535573822</v>
      </c>
      <c r="AC9" s="2">
        <f t="shared" si="6"/>
        <v>288.96743277958819</v>
      </c>
      <c r="AD9" s="2">
        <f t="shared" si="14"/>
        <v>265.01582755959885</v>
      </c>
      <c r="AE9" s="2">
        <f t="shared" si="15"/>
        <v>-1000</v>
      </c>
      <c r="AF9" s="5">
        <f t="shared" si="16"/>
        <v>0.2629999999999999</v>
      </c>
      <c r="AG9" s="5">
        <f t="shared" si="17"/>
        <v>-1</v>
      </c>
      <c r="AH9" s="3">
        <f t="shared" si="18"/>
        <v>202301</v>
      </c>
      <c r="AI9" s="21">
        <v>1.3169999999999999</v>
      </c>
      <c r="AJ9" s="21">
        <v>3.55</v>
      </c>
      <c r="AK9" s="21">
        <v>1.2629999999999999</v>
      </c>
      <c r="AL9" s="21">
        <v>4</v>
      </c>
      <c r="AO9">
        <f t="shared" si="23"/>
        <v>-400</v>
      </c>
      <c r="AP9">
        <f>IF(E9&lt;F9,G9,H9)</f>
        <v>38</v>
      </c>
      <c r="AQ9">
        <f>IF(E9&lt;F9,H9,G9)</f>
        <v>7</v>
      </c>
    </row>
    <row r="10" spans="1:43" x14ac:dyDescent="0.25">
      <c r="A10">
        <v>6</v>
      </c>
      <c r="B10" s="23">
        <v>44947</v>
      </c>
      <c r="C10" s="20" t="s">
        <v>20</v>
      </c>
      <c r="D10" s="20" t="s">
        <v>26</v>
      </c>
      <c r="E10" s="2">
        <v>-526.31578947368439</v>
      </c>
      <c r="F10" s="2">
        <v>400</v>
      </c>
      <c r="G10">
        <v>27</v>
      </c>
      <c r="H10">
        <v>20</v>
      </c>
      <c r="I10" s="9"/>
      <c r="J10" s="2" t="str">
        <f t="shared" si="19"/>
        <v>Kansas City Chiefs</v>
      </c>
      <c r="K10" s="2" t="str">
        <f t="shared" si="20"/>
        <v>Jacksonville Jaguars</v>
      </c>
      <c r="L10" s="17">
        <f t="shared" si="21"/>
        <v>-526.31578947368439</v>
      </c>
      <c r="M10" s="18">
        <f t="shared" si="22"/>
        <v>400</v>
      </c>
      <c r="N10" s="4">
        <f t="shared" si="7"/>
        <v>1.19</v>
      </c>
      <c r="O10" s="4">
        <f t="shared" si="8"/>
        <v>5</v>
      </c>
      <c r="P10" s="4"/>
      <c r="Q10" s="4"/>
      <c r="R10" s="1">
        <f t="shared" si="9"/>
        <v>0.84033613445378152</v>
      </c>
      <c r="S10" s="1">
        <f t="shared" si="9"/>
        <v>0.2</v>
      </c>
      <c r="T10" s="1">
        <f t="shared" si="3"/>
        <v>3.8772213247172949E-2</v>
      </c>
      <c r="U10" s="1">
        <f t="shared" si="4"/>
        <v>0.32016806722689073</v>
      </c>
      <c r="V10" s="1">
        <f t="shared" si="10"/>
        <v>0.83116806722689074</v>
      </c>
      <c r="W10" s="1"/>
      <c r="X10" s="17">
        <f t="shared" si="12"/>
        <v>203.12610581443556</v>
      </c>
      <c r="Y10" s="18">
        <f t="shared" si="13"/>
        <v>3985.2087388896653</v>
      </c>
      <c r="Z10" s="2">
        <f t="shared" si="5"/>
        <v>192.96980052371379</v>
      </c>
      <c r="AA10" s="18">
        <f t="shared" si="5"/>
        <v>3785.9483019451818</v>
      </c>
      <c r="AB10" s="2">
        <f t="shared" si="6"/>
        <v>-518.21580231001553</v>
      </c>
      <c r="AC10" s="2">
        <f t="shared" si="6"/>
        <v>378.59483019451818</v>
      </c>
      <c r="AD10" s="2">
        <f t="shared" si="14"/>
        <v>192.96980052371379</v>
      </c>
      <c r="AE10" s="2">
        <f t="shared" si="15"/>
        <v>-1000</v>
      </c>
      <c r="AF10" s="5">
        <f t="shared" si="16"/>
        <v>0.18999999999999995</v>
      </c>
      <c r="AG10" s="5">
        <f t="shared" si="17"/>
        <v>-1</v>
      </c>
      <c r="AH10" s="3">
        <f t="shared" si="18"/>
        <v>202301</v>
      </c>
      <c r="AI10" s="21">
        <v>1.222</v>
      </c>
      <c r="AJ10" s="21">
        <v>4.5</v>
      </c>
      <c r="AK10" s="21">
        <v>1.19</v>
      </c>
      <c r="AL10" s="21">
        <v>5</v>
      </c>
      <c r="AO10">
        <f t="shared" si="23"/>
        <v>-600</v>
      </c>
      <c r="AP10">
        <f>IF(E10&lt;F10,G10,H10)</f>
        <v>27</v>
      </c>
      <c r="AQ10">
        <f>IF(E10&lt;F10,H10,G10)</f>
        <v>20</v>
      </c>
    </row>
    <row r="11" spans="1:43" s="10" customFormat="1" x14ac:dyDescent="0.25">
      <c r="A11">
        <v>7</v>
      </c>
      <c r="B11" s="23">
        <v>44942</v>
      </c>
      <c r="C11" s="20" t="s">
        <v>27</v>
      </c>
      <c r="D11" s="20" t="s">
        <v>23</v>
      </c>
      <c r="E11" s="2">
        <v>125</v>
      </c>
      <c r="F11" s="2">
        <v>-145.13788098693757</v>
      </c>
      <c r="G11">
        <v>14</v>
      </c>
      <c r="H11">
        <v>31</v>
      </c>
      <c r="I11" s="9"/>
      <c r="J11" s="2" t="str">
        <f t="shared" si="19"/>
        <v>Dallas Cowboys</v>
      </c>
      <c r="K11" s="2" t="str">
        <f t="shared" si="20"/>
        <v>Tampa Bay Buccaneers</v>
      </c>
      <c r="L11" s="17">
        <f t="shared" si="21"/>
        <v>-145.13788098693757</v>
      </c>
      <c r="M11" s="18">
        <f t="shared" si="22"/>
        <v>125</v>
      </c>
      <c r="N11" s="4">
        <f t="shared" si="7"/>
        <v>1.6890000000000001</v>
      </c>
      <c r="O11" s="4">
        <f t="shared" si="8"/>
        <v>2.25</v>
      </c>
      <c r="P11" s="4"/>
      <c r="Q11" s="4"/>
      <c r="R11" s="1">
        <f t="shared" si="9"/>
        <v>0.59206631142687982</v>
      </c>
      <c r="S11" s="1">
        <f t="shared" si="9"/>
        <v>0.44444444444444442</v>
      </c>
      <c r="T11" s="1">
        <f t="shared" si="3"/>
        <v>3.522467631378523E-2</v>
      </c>
      <c r="U11" s="1">
        <f t="shared" si="4"/>
        <v>7.3810933491217701E-2</v>
      </c>
      <c r="V11" s="1">
        <f t="shared" si="10"/>
        <v>0.58481093349121771</v>
      </c>
      <c r="W11" s="1"/>
      <c r="X11" s="17">
        <f t="shared" si="12"/>
        <v>709.95435059699923</v>
      </c>
      <c r="Y11" s="18">
        <f t="shared" si="13"/>
        <v>1279.5833992601338</v>
      </c>
      <c r="Z11" s="2">
        <f t="shared" si="5"/>
        <v>674.45663306714926</v>
      </c>
      <c r="AA11" s="18">
        <f t="shared" si="5"/>
        <v>1215.6042292971269</v>
      </c>
      <c r="AB11" s="2">
        <f t="shared" si="6"/>
        <v>-148.26750171503457</v>
      </c>
      <c r="AC11" s="2">
        <f t="shared" si="6"/>
        <v>121.5604229297127</v>
      </c>
      <c r="AD11" s="2">
        <f t="shared" si="14"/>
        <v>674.45663306714926</v>
      </c>
      <c r="AE11" s="2">
        <f t="shared" si="15"/>
        <v>-1000</v>
      </c>
      <c r="AF11" s="5">
        <f t="shared" si="16"/>
        <v>0.68900000000000006</v>
      </c>
      <c r="AG11" s="5">
        <f t="shared" si="17"/>
        <v>-1</v>
      </c>
      <c r="AH11" s="3">
        <f t="shared" si="18"/>
        <v>202301</v>
      </c>
      <c r="AI11" s="21">
        <v>2.4500000000000002</v>
      </c>
      <c r="AJ11" s="21">
        <v>1.6060000000000001</v>
      </c>
      <c r="AK11" s="21">
        <v>2.25</v>
      </c>
      <c r="AL11" s="21">
        <v>1.6890000000000001</v>
      </c>
      <c r="AO11">
        <f t="shared" si="23"/>
        <v>-150</v>
      </c>
      <c r="AP11">
        <f>IF(E11&lt;F11,G11,H11)</f>
        <v>31</v>
      </c>
      <c r="AQ11">
        <f>IF(E11&lt;F11,H11,G11)</f>
        <v>14</v>
      </c>
    </row>
    <row r="12" spans="1:43" s="12" customFormat="1" x14ac:dyDescent="0.25">
      <c r="A12" s="12">
        <v>8</v>
      </c>
      <c r="B12" s="24">
        <v>44941</v>
      </c>
      <c r="C12" s="20" t="s">
        <v>21</v>
      </c>
      <c r="D12" s="20" t="s">
        <v>28</v>
      </c>
      <c r="E12" s="2">
        <v>-425.53191489361683</v>
      </c>
      <c r="F12" s="2">
        <v>325</v>
      </c>
      <c r="G12">
        <v>24</v>
      </c>
      <c r="H12">
        <v>17</v>
      </c>
      <c r="I12" s="9"/>
      <c r="J12" s="2" t="str">
        <f t="shared" si="19"/>
        <v>Cincinnati Bengals</v>
      </c>
      <c r="K12" s="2" t="str">
        <f t="shared" si="20"/>
        <v>Baltimore Ravens</v>
      </c>
      <c r="L12" s="17">
        <f t="shared" si="21"/>
        <v>-425.53191489361683</v>
      </c>
      <c r="M12" s="18">
        <f t="shared" si="22"/>
        <v>325</v>
      </c>
      <c r="N12" s="4">
        <f t="shared" si="7"/>
        <v>1.2350000000000001</v>
      </c>
      <c r="O12" s="4">
        <f t="shared" si="8"/>
        <v>4.25</v>
      </c>
      <c r="P12" s="4"/>
      <c r="Q12" s="4"/>
      <c r="R12" s="1">
        <f t="shared" si="9"/>
        <v>0.80971659919028338</v>
      </c>
      <c r="S12" s="1">
        <f t="shared" si="9"/>
        <v>0.23529411764705882</v>
      </c>
      <c r="T12" s="1">
        <f t="shared" si="3"/>
        <v>4.3072014585232465E-2</v>
      </c>
      <c r="U12" s="1">
        <f t="shared" si="4"/>
        <v>0.28721124077161231</v>
      </c>
      <c r="V12" s="1">
        <f t="shared" si="10"/>
        <v>0.79821124077161232</v>
      </c>
      <c r="W12" s="1"/>
      <c r="X12" s="17">
        <f t="shared" si="12"/>
        <v>252.80119963397561</v>
      </c>
      <c r="Y12" s="18">
        <f t="shared" si="13"/>
        <v>3312.9448344368311</v>
      </c>
      <c r="Z12" s="2">
        <f t="shared" si="5"/>
        <v>240.16113965227683</v>
      </c>
      <c r="AA12" s="18">
        <f t="shared" si="5"/>
        <v>3147.2975927149896</v>
      </c>
      <c r="AB12" s="2">
        <f t="shared" si="6"/>
        <v>-416.38709803254363</v>
      </c>
      <c r="AC12" s="2">
        <f t="shared" si="6"/>
        <v>314.72975927149895</v>
      </c>
      <c r="AD12" s="2">
        <f t="shared" si="14"/>
        <v>240.16113965227683</v>
      </c>
      <c r="AE12" s="2">
        <f t="shared" si="15"/>
        <v>-1000</v>
      </c>
      <c r="AF12" s="5">
        <f t="shared" si="16"/>
        <v>0.2350000000000001</v>
      </c>
      <c r="AG12" s="5">
        <f t="shared" si="17"/>
        <v>-1</v>
      </c>
      <c r="AH12" s="3">
        <f t="shared" si="18"/>
        <v>202301</v>
      </c>
      <c r="AI12" s="21">
        <v>1.333</v>
      </c>
      <c r="AJ12" s="21">
        <v>3.4</v>
      </c>
      <c r="AK12" s="21">
        <v>1.2350000000000001</v>
      </c>
      <c r="AL12" s="21">
        <v>4.25</v>
      </c>
      <c r="AO12">
        <f t="shared" si="23"/>
        <v>-500</v>
      </c>
      <c r="AP12">
        <f>IF(E12&lt;F12,G12,H12)</f>
        <v>24</v>
      </c>
      <c r="AQ12">
        <f>IF(E12&lt;F12,H12,G12)</f>
        <v>17</v>
      </c>
    </row>
    <row r="13" spans="1:43" x14ac:dyDescent="0.25">
      <c r="A13">
        <v>9</v>
      </c>
      <c r="B13" s="24">
        <v>44941</v>
      </c>
      <c r="C13" s="20" t="s">
        <v>29</v>
      </c>
      <c r="D13" s="20" t="s">
        <v>25</v>
      </c>
      <c r="E13" s="2">
        <v>-150.15015015015015</v>
      </c>
      <c r="F13" s="2">
        <v>129.99999999999997</v>
      </c>
      <c r="G13">
        <v>24</v>
      </c>
      <c r="H13">
        <v>31</v>
      </c>
      <c r="I13" s="9"/>
      <c r="J13" s="2" t="str">
        <f t="shared" si="19"/>
        <v>Minnesota Vikings</v>
      </c>
      <c r="K13" s="2" t="str">
        <f t="shared" si="20"/>
        <v>New York Giants</v>
      </c>
      <c r="L13" s="17">
        <f t="shared" si="21"/>
        <v>-150.15015015015015</v>
      </c>
      <c r="M13" s="18">
        <f t="shared" si="22"/>
        <v>129.99999999999997</v>
      </c>
      <c r="N13" s="4">
        <f t="shared" si="7"/>
        <v>1.6659999999999999</v>
      </c>
      <c r="O13" s="4">
        <f t="shared" si="8"/>
        <v>2.2999999999999998</v>
      </c>
      <c r="P13" s="4"/>
      <c r="Q13" s="4"/>
      <c r="R13" s="1">
        <f t="shared" si="9"/>
        <v>0.60024009603841544</v>
      </c>
      <c r="S13" s="1">
        <f t="shared" si="9"/>
        <v>0.43478260869565222</v>
      </c>
      <c r="T13" s="1">
        <f t="shared" si="3"/>
        <v>3.3837619768028349E-2</v>
      </c>
      <c r="U13" s="1">
        <f t="shared" si="4"/>
        <v>8.272874367138161E-2</v>
      </c>
      <c r="V13" s="1">
        <f t="shared" si="10"/>
        <v>0.59372874367138162</v>
      </c>
      <c r="W13" s="1"/>
      <c r="X13" s="17">
        <f t="shared" si="12"/>
        <v>684.27082343428242</v>
      </c>
      <c r="Y13" s="18">
        <f t="shared" si="13"/>
        <v>1326.2326996585434</v>
      </c>
      <c r="Z13" s="2">
        <f t="shared" si="5"/>
        <v>650.05728226256826</v>
      </c>
      <c r="AA13" s="18">
        <f t="shared" si="5"/>
        <v>1259.9210646756162</v>
      </c>
      <c r="AB13" s="2">
        <f t="shared" si="6"/>
        <v>-153.83259710889362</v>
      </c>
      <c r="AC13" s="2">
        <f t="shared" si="6"/>
        <v>125.99210646756163</v>
      </c>
      <c r="AD13" s="2">
        <f t="shared" si="14"/>
        <v>-1000</v>
      </c>
      <c r="AE13" s="2">
        <f t="shared" si="15"/>
        <v>1259.9210646756162</v>
      </c>
      <c r="AF13" s="5">
        <f t="shared" si="16"/>
        <v>-1</v>
      </c>
      <c r="AG13" s="5">
        <f t="shared" si="17"/>
        <v>1.2999999999999998</v>
      </c>
      <c r="AH13" s="3">
        <f t="shared" si="18"/>
        <v>202301</v>
      </c>
      <c r="AI13" s="21">
        <v>1.6659999999999999</v>
      </c>
      <c r="AJ13" s="21">
        <v>2.2999999999999998</v>
      </c>
      <c r="AK13" s="21">
        <v>1.6659999999999999</v>
      </c>
      <c r="AL13" s="21">
        <v>2.2999999999999998</v>
      </c>
      <c r="AO13">
        <f t="shared" si="23"/>
        <v>-160</v>
      </c>
      <c r="AP13">
        <f>IF(E13&lt;F13,G13,H13)</f>
        <v>24</v>
      </c>
      <c r="AQ13">
        <f>IF(E13&lt;F13,H13,G13)</f>
        <v>31</v>
      </c>
    </row>
    <row r="14" spans="1:43" x14ac:dyDescent="0.25">
      <c r="A14">
        <v>10</v>
      </c>
      <c r="B14" s="24">
        <v>44941</v>
      </c>
      <c r="C14" s="20" t="s">
        <v>24</v>
      </c>
      <c r="D14" s="20" t="s">
        <v>30</v>
      </c>
      <c r="E14" s="2">
        <v>-999.99999999999909</v>
      </c>
      <c r="F14" s="2">
        <v>650</v>
      </c>
      <c r="G14">
        <v>34</v>
      </c>
      <c r="H14">
        <v>31</v>
      </c>
      <c r="I14" s="9"/>
      <c r="J14" s="2" t="str">
        <f t="shared" si="19"/>
        <v>Buffalo Bills</v>
      </c>
      <c r="K14" s="2" t="str">
        <f t="shared" si="20"/>
        <v>Miami Dolphins</v>
      </c>
      <c r="L14" s="17">
        <f t="shared" si="21"/>
        <v>-999.99999999999909</v>
      </c>
      <c r="M14" s="18">
        <f t="shared" si="22"/>
        <v>650</v>
      </c>
      <c r="N14" s="4">
        <f t="shared" si="7"/>
        <v>1.1000000000000001</v>
      </c>
      <c r="O14" s="4">
        <f t="shared" si="8"/>
        <v>7.5</v>
      </c>
      <c r="P14" s="4"/>
      <c r="Q14" s="4"/>
      <c r="R14" s="1">
        <f t="shared" si="9"/>
        <v>0.90909090909090906</v>
      </c>
      <c r="S14" s="1">
        <f t="shared" si="9"/>
        <v>0.13333333333333333</v>
      </c>
      <c r="T14" s="1">
        <f t="shared" si="3"/>
        <v>4.0697674418604612E-2</v>
      </c>
      <c r="U14" s="1">
        <f t="shared" si="4"/>
        <v>0.38787878787878788</v>
      </c>
      <c r="V14" s="1">
        <f t="shared" si="10"/>
        <v>0.89887878787878783</v>
      </c>
      <c r="W14" s="1"/>
      <c r="X14" s="17">
        <f t="shared" si="12"/>
        <v>112.49705019721534</v>
      </c>
      <c r="Y14" s="18">
        <f t="shared" si="13"/>
        <v>6304.3252651260173</v>
      </c>
      <c r="Z14" s="2">
        <f t="shared" si="5"/>
        <v>106.87219768735457</v>
      </c>
      <c r="AA14" s="18">
        <f t="shared" si="5"/>
        <v>5989.1090018697159</v>
      </c>
      <c r="AB14" s="2">
        <f t="shared" si="6"/>
        <v>-935.69704903553497</v>
      </c>
      <c r="AC14" s="2">
        <f t="shared" si="6"/>
        <v>598.91090018697162</v>
      </c>
      <c r="AD14" s="2">
        <f t="shared" si="14"/>
        <v>106.87219768735457</v>
      </c>
      <c r="AE14" s="2">
        <f t="shared" si="15"/>
        <v>-1000</v>
      </c>
      <c r="AF14" s="5">
        <f t="shared" si="16"/>
        <v>0.10000000000000009</v>
      </c>
      <c r="AG14" s="5">
        <f t="shared" si="17"/>
        <v>-1</v>
      </c>
      <c r="AH14" s="3">
        <f t="shared" si="18"/>
        <v>202301</v>
      </c>
      <c r="AI14" s="21">
        <v>1.1659999999999999</v>
      </c>
      <c r="AJ14" s="21">
        <v>5.5</v>
      </c>
      <c r="AK14" s="21">
        <v>1.1000000000000001</v>
      </c>
      <c r="AL14" s="21">
        <v>7.5</v>
      </c>
      <c r="AO14">
        <f t="shared" si="23"/>
        <v>-1000</v>
      </c>
      <c r="AP14">
        <f>IF(E14&lt;F14,G14,H14)</f>
        <v>34</v>
      </c>
      <c r="AQ14">
        <f>IF(E14&lt;F14,H14,G14)</f>
        <v>31</v>
      </c>
    </row>
    <row r="15" spans="1:43" x14ac:dyDescent="0.25">
      <c r="A15">
        <v>11</v>
      </c>
      <c r="B15" s="24">
        <v>44940</v>
      </c>
      <c r="C15" s="20" t="s">
        <v>26</v>
      </c>
      <c r="D15" s="20" t="s">
        <v>31</v>
      </c>
      <c r="E15" s="2">
        <v>120.00000000000001</v>
      </c>
      <c r="F15" s="2">
        <v>-140.0560224089636</v>
      </c>
      <c r="G15">
        <v>31</v>
      </c>
      <c r="H15">
        <v>30</v>
      </c>
      <c r="I15" s="9"/>
      <c r="J15" s="2" t="str">
        <f t="shared" si="19"/>
        <v>Los Angeles Chargers</v>
      </c>
      <c r="K15" s="2" t="str">
        <f t="shared" si="20"/>
        <v>Jacksonville Jaguars</v>
      </c>
      <c r="L15" s="17">
        <f t="shared" si="21"/>
        <v>-140.0560224089636</v>
      </c>
      <c r="M15" s="18">
        <f t="shared" si="22"/>
        <v>120.00000000000001</v>
      </c>
      <c r="N15" s="4">
        <f t="shared" si="7"/>
        <v>1.714</v>
      </c>
      <c r="O15" s="4">
        <f t="shared" si="8"/>
        <v>2.2000000000000002</v>
      </c>
      <c r="P15" s="4"/>
      <c r="Q15" s="4"/>
      <c r="R15" s="1">
        <f t="shared" si="9"/>
        <v>0.58343057176196034</v>
      </c>
      <c r="S15" s="1">
        <f t="shared" si="9"/>
        <v>0.45454545454545453</v>
      </c>
      <c r="T15" s="1">
        <f t="shared" si="3"/>
        <v>3.6586612161471632E-2</v>
      </c>
      <c r="U15" s="1">
        <f t="shared" si="4"/>
        <v>6.4442558608252903E-2</v>
      </c>
      <c r="V15" s="1">
        <f t="shared" si="10"/>
        <v>0.57544255860825289</v>
      </c>
      <c r="W15" s="1"/>
      <c r="X15" s="17">
        <f t="shared" si="12"/>
        <v>737.79291267327915</v>
      </c>
      <c r="Y15" s="18">
        <f t="shared" si="13"/>
        <v>1232.4770744729244</v>
      </c>
      <c r="Z15" s="2">
        <f t="shared" si="5"/>
        <v>700.90326703961512</v>
      </c>
      <c r="AA15" s="18">
        <f t="shared" si="5"/>
        <v>1170.8532207492781</v>
      </c>
      <c r="AB15" s="2">
        <f t="shared" si="6"/>
        <v>-142.67304020762683</v>
      </c>
      <c r="AC15" s="2">
        <f t="shared" si="6"/>
        <v>117.0853220749278</v>
      </c>
      <c r="AD15" s="2">
        <f t="shared" si="14"/>
        <v>-1000</v>
      </c>
      <c r="AE15" s="2">
        <f t="shared" si="15"/>
        <v>1170.8532207492781</v>
      </c>
      <c r="AF15" s="5">
        <f t="shared" si="16"/>
        <v>-1</v>
      </c>
      <c r="AG15" s="5">
        <f t="shared" si="17"/>
        <v>1.2000000000000002</v>
      </c>
      <c r="AH15" s="3">
        <f t="shared" si="18"/>
        <v>202301</v>
      </c>
      <c r="AI15" s="21">
        <v>2</v>
      </c>
      <c r="AJ15" s="21">
        <v>1.833</v>
      </c>
      <c r="AK15" s="21">
        <v>2.2000000000000002</v>
      </c>
      <c r="AL15" s="21">
        <v>1.714</v>
      </c>
      <c r="AO15">
        <f t="shared" si="23"/>
        <v>-150</v>
      </c>
      <c r="AP15">
        <f>IF(E15&lt;F15,G15,H15)</f>
        <v>30</v>
      </c>
      <c r="AQ15">
        <f>IF(E15&lt;F15,H15,G15)</f>
        <v>31</v>
      </c>
    </row>
    <row r="16" spans="1:43" x14ac:dyDescent="0.25">
      <c r="A16">
        <v>12</v>
      </c>
      <c r="B16" s="24">
        <v>44940</v>
      </c>
      <c r="C16" s="20" t="s">
        <v>22</v>
      </c>
      <c r="D16" s="20" t="s">
        <v>32</v>
      </c>
      <c r="E16" s="2">
        <v>-500.00000000000011</v>
      </c>
      <c r="F16" s="2">
        <v>375</v>
      </c>
      <c r="G16">
        <v>41</v>
      </c>
      <c r="H16">
        <v>23</v>
      </c>
      <c r="I16" s="9"/>
      <c r="J16" s="2" t="str">
        <f t="shared" si="19"/>
        <v>San Francisco 49ers</v>
      </c>
      <c r="K16" s="2" t="str">
        <f t="shared" si="20"/>
        <v>Seattle Seahawks</v>
      </c>
      <c r="L16" s="17">
        <f t="shared" si="21"/>
        <v>-500.00000000000011</v>
      </c>
      <c r="M16" s="18">
        <f t="shared" si="22"/>
        <v>375</v>
      </c>
      <c r="N16" s="4">
        <f t="shared" si="7"/>
        <v>1.2</v>
      </c>
      <c r="O16" s="4">
        <f t="shared" si="8"/>
        <v>4.75</v>
      </c>
      <c r="P16" s="4"/>
      <c r="Q16" s="4"/>
      <c r="R16" s="1">
        <f t="shared" si="9"/>
        <v>0.83333333333333337</v>
      </c>
      <c r="S16" s="1">
        <f t="shared" si="9"/>
        <v>0.21052631578947367</v>
      </c>
      <c r="T16" s="1">
        <f t="shared" si="3"/>
        <v>4.2016806722689037E-2</v>
      </c>
      <c r="U16" s="1">
        <f t="shared" si="4"/>
        <v>0.31140350877192985</v>
      </c>
      <c r="V16" s="1">
        <f t="shared" si="10"/>
        <v>0.82240350877192991</v>
      </c>
      <c r="W16" s="1"/>
      <c r="X16" s="17">
        <f t="shared" si="12"/>
        <v>215.94811954689931</v>
      </c>
      <c r="Y16" s="18">
        <f t="shared" si="13"/>
        <v>3787.1793685900598</v>
      </c>
      <c r="Z16" s="2">
        <f t="shared" si="5"/>
        <v>205.15071356955434</v>
      </c>
      <c r="AA16" s="18">
        <f t="shared" si="5"/>
        <v>3597.8204001605568</v>
      </c>
      <c r="AB16" s="2">
        <f t="shared" si="6"/>
        <v>-487.44651315139578</v>
      </c>
      <c r="AC16" s="2">
        <f t="shared" si="6"/>
        <v>359.7820400160557</v>
      </c>
      <c r="AD16" s="2">
        <f t="shared" si="14"/>
        <v>205.15071356955434</v>
      </c>
      <c r="AE16" s="2">
        <f t="shared" si="15"/>
        <v>-1000</v>
      </c>
      <c r="AF16" s="5">
        <f t="shared" si="16"/>
        <v>0.19999999999999996</v>
      </c>
      <c r="AG16" s="5">
        <f t="shared" si="17"/>
        <v>-1</v>
      </c>
      <c r="AH16" s="3">
        <f t="shared" si="18"/>
        <v>202301</v>
      </c>
      <c r="AI16" s="21">
        <v>1.2</v>
      </c>
      <c r="AJ16" s="21">
        <v>4.75</v>
      </c>
      <c r="AK16" s="21">
        <v>1.2</v>
      </c>
      <c r="AL16" s="21">
        <v>4.75</v>
      </c>
      <c r="AO16">
        <f t="shared" si="23"/>
        <v>-500</v>
      </c>
      <c r="AP16">
        <f>IF(E16&lt;F16,G16,H16)</f>
        <v>41</v>
      </c>
      <c r="AQ16">
        <f>IF(E16&lt;F16,H16,G16)</f>
        <v>23</v>
      </c>
    </row>
    <row r="17" spans="1:43" x14ac:dyDescent="0.25">
      <c r="A17">
        <v>13</v>
      </c>
      <c r="B17" s="24">
        <v>44934</v>
      </c>
      <c r="C17" s="20" t="s">
        <v>33</v>
      </c>
      <c r="D17" s="20" t="s">
        <v>34</v>
      </c>
      <c r="E17" s="2">
        <v>-235.29411764705881</v>
      </c>
      <c r="F17" s="2">
        <v>195.00000000000003</v>
      </c>
      <c r="G17">
        <v>16</v>
      </c>
      <c r="H17">
        <v>20</v>
      </c>
      <c r="I17" s="9"/>
      <c r="J17" s="2" t="str">
        <f t="shared" si="19"/>
        <v>Green Bay Packers</v>
      </c>
      <c r="K17" s="2" t="str">
        <f t="shared" si="20"/>
        <v>Detroit Lions</v>
      </c>
      <c r="L17" s="17">
        <f t="shared" si="21"/>
        <v>-235.29411764705881</v>
      </c>
      <c r="M17" s="18">
        <f t="shared" si="22"/>
        <v>195.00000000000003</v>
      </c>
      <c r="N17" s="4">
        <f t="shared" si="7"/>
        <v>1.425</v>
      </c>
      <c r="O17" s="4">
        <f t="shared" si="8"/>
        <v>2.95</v>
      </c>
      <c r="P17" s="4"/>
      <c r="Q17" s="4"/>
      <c r="R17" s="1">
        <f t="shared" si="9"/>
        <v>0.70175438596491224</v>
      </c>
      <c r="S17" s="1">
        <f t="shared" si="9"/>
        <v>0.33898305084745761</v>
      </c>
      <c r="T17" s="1">
        <f t="shared" si="3"/>
        <v>3.9142857142857035E-2</v>
      </c>
      <c r="U17" s="1">
        <f t="shared" si="4"/>
        <v>0.18138566755872731</v>
      </c>
      <c r="V17" s="1">
        <f t="shared" si="10"/>
        <v>0.69238566755872732</v>
      </c>
      <c r="W17" s="1"/>
      <c r="X17" s="17">
        <f t="shared" si="12"/>
        <v>444.28177366219268</v>
      </c>
      <c r="Y17" s="18">
        <f t="shared" si="13"/>
        <v>1998.812080951159</v>
      </c>
      <c r="Z17" s="2">
        <f t="shared" si="5"/>
        <v>422.06768497908303</v>
      </c>
      <c r="AA17" s="18">
        <f t="shared" si="5"/>
        <v>1898.871476903601</v>
      </c>
      <c r="AB17" s="2">
        <f t="shared" si="6"/>
        <v>-236.92882340650135</v>
      </c>
      <c r="AC17" s="2">
        <f t="shared" si="6"/>
        <v>189.88714769036011</v>
      </c>
      <c r="AD17" s="2">
        <f t="shared" si="14"/>
        <v>-1000</v>
      </c>
      <c r="AE17" s="2">
        <f t="shared" si="15"/>
        <v>1898.871476903601</v>
      </c>
      <c r="AF17" s="5">
        <f t="shared" si="16"/>
        <v>-1</v>
      </c>
      <c r="AG17" s="5">
        <f t="shared" si="17"/>
        <v>1.9500000000000002</v>
      </c>
      <c r="AH17" s="3">
        <f t="shared" si="18"/>
        <v>202301</v>
      </c>
      <c r="AI17" s="21">
        <v>1.454</v>
      </c>
      <c r="AJ17" s="21">
        <v>2.8</v>
      </c>
      <c r="AK17" s="21">
        <v>1.425</v>
      </c>
      <c r="AL17" s="21">
        <v>2.95</v>
      </c>
      <c r="AO17">
        <f t="shared" si="23"/>
        <v>-300</v>
      </c>
      <c r="AP17">
        <f>IF(E17&lt;F17,G17,H17)</f>
        <v>16</v>
      </c>
      <c r="AQ17">
        <f>IF(E17&lt;F17,H17,G17)</f>
        <v>20</v>
      </c>
    </row>
    <row r="18" spans="1:43" x14ac:dyDescent="0.25">
      <c r="A18">
        <v>14</v>
      </c>
      <c r="B18" s="24">
        <v>44934</v>
      </c>
      <c r="C18" s="20" t="s">
        <v>35</v>
      </c>
      <c r="D18" s="20" t="s">
        <v>27</v>
      </c>
      <c r="E18" s="2">
        <v>-260.41666666666674</v>
      </c>
      <c r="F18" s="2">
        <v>215</v>
      </c>
      <c r="G18">
        <v>30</v>
      </c>
      <c r="H18">
        <v>17</v>
      </c>
      <c r="I18" s="9"/>
      <c r="J18" s="2" t="str">
        <f t="shared" si="19"/>
        <v>Atlanta Falcons</v>
      </c>
      <c r="K18" s="2" t="str">
        <f t="shared" si="20"/>
        <v>Tampa Bay Buccaneers</v>
      </c>
      <c r="L18" s="17">
        <f t="shared" si="21"/>
        <v>-260.41666666666674</v>
      </c>
      <c r="M18" s="18">
        <f t="shared" si="22"/>
        <v>215</v>
      </c>
      <c r="N18" s="4">
        <f t="shared" si="7"/>
        <v>1.3839999999999999</v>
      </c>
      <c r="O18" s="4">
        <f t="shared" si="8"/>
        <v>3.15</v>
      </c>
      <c r="P18" s="4"/>
      <c r="Q18" s="4"/>
      <c r="R18" s="1">
        <f t="shared" si="9"/>
        <v>0.7225433526011561</v>
      </c>
      <c r="S18" s="1">
        <f t="shared" si="9"/>
        <v>0.31746031746031744</v>
      </c>
      <c r="T18" s="1">
        <f t="shared" si="3"/>
        <v>3.8464931627701926E-2</v>
      </c>
      <c r="U18" s="1">
        <f t="shared" si="4"/>
        <v>0.20254151757041933</v>
      </c>
      <c r="V18" s="1">
        <f t="shared" si="10"/>
        <v>0.71354151757041939</v>
      </c>
      <c r="W18" s="1"/>
      <c r="X18" s="17">
        <f t="shared" si="12"/>
        <v>401.46014685306676</v>
      </c>
      <c r="Y18" s="18">
        <f t="shared" si="13"/>
        <v>2194.841578355049</v>
      </c>
      <c r="Z18" s="2">
        <f t="shared" si="5"/>
        <v>381.38713951041342</v>
      </c>
      <c r="AA18" s="18">
        <f t="shared" si="5"/>
        <v>2085.0994994372963</v>
      </c>
      <c r="AB18" s="2">
        <f t="shared" si="6"/>
        <v>-262.20076567964503</v>
      </c>
      <c r="AC18" s="2">
        <f t="shared" si="6"/>
        <v>208.50994994372962</v>
      </c>
      <c r="AD18" s="2">
        <f t="shared" si="14"/>
        <v>381.38713951041342</v>
      </c>
      <c r="AE18" s="2">
        <f t="shared" si="15"/>
        <v>-1000</v>
      </c>
      <c r="AF18" s="5">
        <f t="shared" si="16"/>
        <v>0.3839999999999999</v>
      </c>
      <c r="AG18" s="5">
        <f t="shared" si="17"/>
        <v>-1</v>
      </c>
      <c r="AH18" s="3">
        <f t="shared" si="18"/>
        <v>202301</v>
      </c>
      <c r="AI18" s="21">
        <v>1.909</v>
      </c>
      <c r="AJ18" s="21">
        <v>1.909</v>
      </c>
      <c r="AK18" s="21">
        <v>1.3839999999999999</v>
      </c>
      <c r="AL18" s="21">
        <v>3.15</v>
      </c>
      <c r="AO18">
        <f t="shared" si="23"/>
        <v>-300</v>
      </c>
      <c r="AP18">
        <f>IF(E18&lt;F18,G18,H18)</f>
        <v>30</v>
      </c>
      <c r="AQ18">
        <f>IF(E18&lt;F18,H18,G18)</f>
        <v>17</v>
      </c>
    </row>
    <row r="19" spans="1:43" x14ac:dyDescent="0.25">
      <c r="A19">
        <v>15</v>
      </c>
      <c r="B19" s="24">
        <v>44934</v>
      </c>
      <c r="C19" s="20" t="s">
        <v>24</v>
      </c>
      <c r="D19" s="20" t="s">
        <v>36</v>
      </c>
      <c r="E19" s="2">
        <v>-380.22813688212943</v>
      </c>
      <c r="F19" s="2">
        <v>300</v>
      </c>
      <c r="G19">
        <v>35</v>
      </c>
      <c r="H19">
        <v>23</v>
      </c>
      <c r="I19" s="9"/>
      <c r="J19" s="2" t="str">
        <f t="shared" si="19"/>
        <v>Buffalo Bills</v>
      </c>
      <c r="K19" s="2" t="str">
        <f t="shared" si="20"/>
        <v>New England Patriots</v>
      </c>
      <c r="L19" s="17">
        <f t="shared" si="21"/>
        <v>-380.22813688212943</v>
      </c>
      <c r="M19" s="18">
        <f t="shared" si="22"/>
        <v>300</v>
      </c>
      <c r="N19" s="4">
        <f t="shared" si="7"/>
        <v>1.2629999999999999</v>
      </c>
      <c r="O19" s="4">
        <f t="shared" si="8"/>
        <v>4</v>
      </c>
      <c r="P19" s="4"/>
      <c r="Q19" s="4"/>
      <c r="R19" s="1">
        <f t="shared" si="9"/>
        <v>0.79176563737133809</v>
      </c>
      <c r="S19" s="1">
        <f t="shared" si="9"/>
        <v>0.25</v>
      </c>
      <c r="T19" s="1">
        <f t="shared" si="3"/>
        <v>4.0091202736082132E-2</v>
      </c>
      <c r="U19" s="1">
        <f t="shared" si="4"/>
        <v>0.27088281868566905</v>
      </c>
      <c r="V19" s="1">
        <f t="shared" si="10"/>
        <v>0.781882818685669</v>
      </c>
      <c r="W19" s="1"/>
      <c r="X19" s="17">
        <f t="shared" si="12"/>
        <v>278.96402901010407</v>
      </c>
      <c r="Y19" s="18">
        <f t="shared" si="13"/>
        <v>3041.7624503114548</v>
      </c>
      <c r="Z19" s="2">
        <f t="shared" si="5"/>
        <v>265.01582755959885</v>
      </c>
      <c r="AA19" s="18">
        <f t="shared" si="5"/>
        <v>2889.6743277958822</v>
      </c>
      <c r="AB19" s="2">
        <f t="shared" si="6"/>
        <v>-377.3359535573822</v>
      </c>
      <c r="AC19" s="2">
        <f t="shared" si="6"/>
        <v>288.96743277958819</v>
      </c>
      <c r="AD19" s="2">
        <f t="shared" si="14"/>
        <v>265.01582755959885</v>
      </c>
      <c r="AE19" s="2">
        <f t="shared" si="15"/>
        <v>-1000</v>
      </c>
      <c r="AF19" s="5">
        <f t="shared" si="16"/>
        <v>0.2629999999999999</v>
      </c>
      <c r="AG19" s="5">
        <f t="shared" si="17"/>
        <v>-1</v>
      </c>
      <c r="AH19" s="3">
        <f t="shared" si="18"/>
        <v>202301</v>
      </c>
      <c r="AI19" s="21">
        <v>1.2</v>
      </c>
      <c r="AJ19" s="21">
        <v>4.75</v>
      </c>
      <c r="AK19" s="21">
        <v>1.2629999999999999</v>
      </c>
      <c r="AL19" s="21">
        <v>4</v>
      </c>
      <c r="AO19">
        <f t="shared" si="23"/>
        <v>-400</v>
      </c>
      <c r="AP19">
        <f>IF(E19&lt;F19,G19,H19)</f>
        <v>35</v>
      </c>
      <c r="AQ19">
        <f>IF(E19&lt;F19,H19,G19)</f>
        <v>23</v>
      </c>
    </row>
    <row r="20" spans="1:43" x14ac:dyDescent="0.25">
      <c r="A20">
        <v>16</v>
      </c>
      <c r="B20" s="24">
        <v>44934</v>
      </c>
      <c r="C20" s="20" t="s">
        <v>37</v>
      </c>
      <c r="D20" s="20" t="s">
        <v>29</v>
      </c>
      <c r="E20" s="2">
        <v>229.99999999999997</v>
      </c>
      <c r="F20" s="2">
        <v>-280.1120448179272</v>
      </c>
      <c r="G20">
        <v>13</v>
      </c>
      <c r="H20">
        <v>29</v>
      </c>
      <c r="I20" s="9"/>
      <c r="J20" s="2" t="str">
        <f t="shared" si="19"/>
        <v>Minnesota Vikings</v>
      </c>
      <c r="K20" s="2" t="str">
        <f t="shared" si="20"/>
        <v>Chicago Bears</v>
      </c>
      <c r="L20" s="17">
        <f t="shared" si="21"/>
        <v>-280.1120448179272</v>
      </c>
      <c r="M20" s="18">
        <f t="shared" si="22"/>
        <v>229.99999999999997</v>
      </c>
      <c r="N20" s="4">
        <f t="shared" si="7"/>
        <v>1.357</v>
      </c>
      <c r="O20" s="4">
        <f t="shared" si="8"/>
        <v>3.3</v>
      </c>
      <c r="P20" s="4"/>
      <c r="Q20" s="4"/>
      <c r="R20" s="1">
        <f t="shared" si="9"/>
        <v>0.73691967575534267</v>
      </c>
      <c r="S20" s="1">
        <f t="shared" si="9"/>
        <v>0.30303030303030304</v>
      </c>
      <c r="T20" s="1">
        <f t="shared" si="3"/>
        <v>3.8415288812540416E-2</v>
      </c>
      <c r="U20" s="1">
        <f t="shared" si="4"/>
        <v>0.21694468636251982</v>
      </c>
      <c r="V20" s="1">
        <f t="shared" si="10"/>
        <v>0.72794468636251985</v>
      </c>
      <c r="W20" s="1"/>
      <c r="X20" s="17">
        <f t="shared" si="12"/>
        <v>373.73075006140687</v>
      </c>
      <c r="Y20" s="18">
        <f t="shared" si="13"/>
        <v>2343.1694856500267</v>
      </c>
      <c r="Z20" s="2">
        <f t="shared" ref="Z20:AA83" si="24">X20*0.95</f>
        <v>355.04421255833648</v>
      </c>
      <c r="AA20" s="18">
        <f t="shared" si="24"/>
        <v>2226.011011367525</v>
      </c>
      <c r="AB20" s="2">
        <f t="shared" ref="AB20:AC83" si="25">IF(Z20&lt;1000,-100000/Z20,Z20/10)</f>
        <v>-281.65506284254451</v>
      </c>
      <c r="AC20" s="2">
        <f t="shared" si="25"/>
        <v>222.6011011367525</v>
      </c>
      <c r="AD20" s="2">
        <f t="shared" si="14"/>
        <v>355.04421255833648</v>
      </c>
      <c r="AE20" s="2">
        <f t="shared" si="15"/>
        <v>-1000</v>
      </c>
      <c r="AF20" s="5">
        <f t="shared" si="16"/>
        <v>0.35699999999999998</v>
      </c>
      <c r="AG20" s="5">
        <f t="shared" si="17"/>
        <v>-1</v>
      </c>
      <c r="AH20" s="3">
        <f t="shared" si="18"/>
        <v>202301</v>
      </c>
      <c r="AI20" s="21">
        <v>2.15</v>
      </c>
      <c r="AJ20" s="21">
        <v>1.74</v>
      </c>
      <c r="AK20" s="21">
        <v>3.3</v>
      </c>
      <c r="AL20" s="21">
        <v>1.357</v>
      </c>
      <c r="AO20">
        <f t="shared" si="23"/>
        <v>-300</v>
      </c>
      <c r="AP20">
        <f>IF(E20&lt;F20,G20,H20)</f>
        <v>29</v>
      </c>
      <c r="AQ20">
        <f>IF(E20&lt;F20,H20,G20)</f>
        <v>13</v>
      </c>
    </row>
    <row r="21" spans="1:43" x14ac:dyDescent="0.25">
      <c r="A21">
        <v>17</v>
      </c>
      <c r="B21" s="24">
        <v>44934</v>
      </c>
      <c r="C21" s="20" t="s">
        <v>21</v>
      </c>
      <c r="D21" s="20" t="s">
        <v>28</v>
      </c>
      <c r="E21" s="2">
        <v>-704.22535211267655</v>
      </c>
      <c r="F21" s="2">
        <v>500</v>
      </c>
      <c r="G21">
        <v>27</v>
      </c>
      <c r="H21">
        <v>16</v>
      </c>
      <c r="I21" s="9"/>
      <c r="J21" s="2" t="str">
        <f t="shared" si="19"/>
        <v>Cincinnati Bengals</v>
      </c>
      <c r="K21" s="2" t="str">
        <f t="shared" si="20"/>
        <v>Baltimore Ravens</v>
      </c>
      <c r="L21" s="17">
        <f t="shared" si="21"/>
        <v>-704.22535211267655</v>
      </c>
      <c r="M21" s="18">
        <f t="shared" si="22"/>
        <v>500</v>
      </c>
      <c r="N21" s="4">
        <f t="shared" si="7"/>
        <v>1.1419999999999999</v>
      </c>
      <c r="O21" s="4">
        <f t="shared" si="8"/>
        <v>6</v>
      </c>
      <c r="P21" s="4"/>
      <c r="Q21" s="4"/>
      <c r="R21" s="1">
        <f t="shared" si="9"/>
        <v>0.87565674255691772</v>
      </c>
      <c r="S21" s="1">
        <f t="shared" si="9"/>
        <v>0.16666666666666666</v>
      </c>
      <c r="T21" s="1">
        <f t="shared" si="3"/>
        <v>4.0604872584710128E-2</v>
      </c>
      <c r="U21" s="1">
        <f t="shared" si="4"/>
        <v>0.35449503794512555</v>
      </c>
      <c r="V21" s="1">
        <f t="shared" si="10"/>
        <v>0.86549503794512561</v>
      </c>
      <c r="W21" s="1"/>
      <c r="X21" s="17">
        <f t="shared" si="12"/>
        <v>155.40812616813903</v>
      </c>
      <c r="Y21" s="18">
        <f t="shared" si="13"/>
        <v>4944.8176242664777</v>
      </c>
      <c r="Z21" s="2">
        <f t="shared" si="24"/>
        <v>147.63771985973207</v>
      </c>
      <c r="AA21" s="18">
        <f t="shared" si="24"/>
        <v>4697.5767430531532</v>
      </c>
      <c r="AB21" s="2">
        <f t="shared" si="25"/>
        <v>-677.33367932672081</v>
      </c>
      <c r="AC21" s="2">
        <f t="shared" si="25"/>
        <v>469.75767430531533</v>
      </c>
      <c r="AD21" s="2">
        <f t="shared" si="14"/>
        <v>147.63771985973207</v>
      </c>
      <c r="AE21" s="2">
        <f t="shared" si="15"/>
        <v>-1000</v>
      </c>
      <c r="AF21" s="5">
        <f t="shared" si="16"/>
        <v>0.1419999999999999</v>
      </c>
      <c r="AG21" s="5">
        <f t="shared" si="17"/>
        <v>-1</v>
      </c>
      <c r="AH21" s="3">
        <f t="shared" si="18"/>
        <v>202301</v>
      </c>
      <c r="AI21" s="21">
        <v>1.4</v>
      </c>
      <c r="AJ21" s="21">
        <v>3.1</v>
      </c>
      <c r="AK21" s="21">
        <v>1.1419999999999999</v>
      </c>
      <c r="AL21" s="21">
        <v>6</v>
      </c>
      <c r="AO21">
        <f t="shared" si="23"/>
        <v>-800</v>
      </c>
      <c r="AP21">
        <f>IF(E21&lt;F21,G21,H21)</f>
        <v>27</v>
      </c>
      <c r="AQ21">
        <f>IF(E21&lt;F21,H21,G21)</f>
        <v>16</v>
      </c>
    </row>
    <row r="22" spans="1:43" x14ac:dyDescent="0.25">
      <c r="A22">
        <v>18</v>
      </c>
      <c r="B22" s="24">
        <v>44934</v>
      </c>
      <c r="C22" s="20" t="s">
        <v>38</v>
      </c>
      <c r="D22" s="20" t="s">
        <v>31</v>
      </c>
      <c r="E22" s="2">
        <v>-280.1120448179272</v>
      </c>
      <c r="F22" s="2">
        <v>229.99999999999997</v>
      </c>
      <c r="G22">
        <v>31</v>
      </c>
      <c r="H22">
        <v>28</v>
      </c>
      <c r="I22" s="9"/>
      <c r="J22" s="2" t="str">
        <f t="shared" si="19"/>
        <v>Denver Broncos</v>
      </c>
      <c r="K22" s="2" t="str">
        <f t="shared" si="20"/>
        <v>Los Angeles Chargers</v>
      </c>
      <c r="L22" s="17">
        <f t="shared" si="21"/>
        <v>-280.1120448179272</v>
      </c>
      <c r="M22" s="18">
        <f t="shared" si="22"/>
        <v>229.99999999999997</v>
      </c>
      <c r="N22" s="4">
        <f t="shared" si="7"/>
        <v>1.357</v>
      </c>
      <c r="O22" s="4">
        <f t="shared" si="8"/>
        <v>3.3</v>
      </c>
      <c r="P22" s="4"/>
      <c r="Q22" s="4"/>
      <c r="R22" s="1">
        <f t="shared" si="9"/>
        <v>0.73691967575534267</v>
      </c>
      <c r="S22" s="1">
        <f t="shared" si="9"/>
        <v>0.30303030303030304</v>
      </c>
      <c r="T22" s="1">
        <f t="shared" si="3"/>
        <v>3.8415288812540416E-2</v>
      </c>
      <c r="U22" s="1">
        <f t="shared" si="4"/>
        <v>0.21694468636251982</v>
      </c>
      <c r="V22" s="1">
        <f t="shared" si="10"/>
        <v>0.72794468636251985</v>
      </c>
      <c r="W22" s="1"/>
      <c r="X22" s="17">
        <f t="shared" si="12"/>
        <v>373.73075006140687</v>
      </c>
      <c r="Y22" s="18">
        <f t="shared" si="13"/>
        <v>2343.1694856500267</v>
      </c>
      <c r="Z22" s="2">
        <f t="shared" si="24"/>
        <v>355.04421255833648</v>
      </c>
      <c r="AA22" s="18">
        <f t="shared" si="24"/>
        <v>2226.011011367525</v>
      </c>
      <c r="AB22" s="2">
        <f t="shared" si="25"/>
        <v>-281.65506284254451</v>
      </c>
      <c r="AC22" s="2">
        <f t="shared" si="25"/>
        <v>222.6011011367525</v>
      </c>
      <c r="AD22" s="2">
        <f t="shared" si="14"/>
        <v>355.04421255833648</v>
      </c>
      <c r="AE22" s="2">
        <f t="shared" si="15"/>
        <v>-1000</v>
      </c>
      <c r="AF22" s="5">
        <f t="shared" si="16"/>
        <v>0.35699999999999998</v>
      </c>
      <c r="AG22" s="5">
        <f t="shared" si="17"/>
        <v>-1</v>
      </c>
      <c r="AH22" s="3">
        <f t="shared" si="18"/>
        <v>202301</v>
      </c>
      <c r="AI22" s="21">
        <v>1.74</v>
      </c>
      <c r="AJ22" s="21">
        <v>2.15</v>
      </c>
      <c r="AK22" s="21">
        <v>1.357</v>
      </c>
      <c r="AL22" s="21">
        <v>3.3</v>
      </c>
      <c r="AO22">
        <f t="shared" si="23"/>
        <v>-300</v>
      </c>
      <c r="AP22">
        <f>IF(E22&lt;F22,G22,H22)</f>
        <v>31</v>
      </c>
      <c r="AQ22">
        <f>IF(E22&lt;F22,H22,G22)</f>
        <v>28</v>
      </c>
    </row>
    <row r="23" spans="1:43" x14ac:dyDescent="0.25">
      <c r="A23">
        <v>19</v>
      </c>
      <c r="B23" s="24">
        <v>44934</v>
      </c>
      <c r="C23" s="20" t="s">
        <v>39</v>
      </c>
      <c r="D23" s="20" t="s">
        <v>40</v>
      </c>
      <c r="E23" s="2">
        <v>-155.03875968992247</v>
      </c>
      <c r="F23" s="2">
        <v>135</v>
      </c>
      <c r="G23">
        <v>31</v>
      </c>
      <c r="H23">
        <v>32</v>
      </c>
      <c r="I23" s="9"/>
      <c r="J23" s="2" t="str">
        <f t="shared" si="19"/>
        <v>Indianapolis Colts</v>
      </c>
      <c r="K23" s="2" t="str">
        <f t="shared" si="20"/>
        <v>Houston Texans</v>
      </c>
      <c r="L23" s="17">
        <f t="shared" si="21"/>
        <v>-155.03875968992247</v>
      </c>
      <c r="M23" s="18">
        <f t="shared" si="22"/>
        <v>135</v>
      </c>
      <c r="N23" s="4">
        <f t="shared" si="7"/>
        <v>1.645</v>
      </c>
      <c r="O23" s="4">
        <f t="shared" si="8"/>
        <v>2.35</v>
      </c>
      <c r="P23" s="4"/>
      <c r="Q23" s="4"/>
      <c r="R23" s="1">
        <f t="shared" si="9"/>
        <v>0.60790273556231</v>
      </c>
      <c r="S23" s="1">
        <f t="shared" si="9"/>
        <v>0.42553191489361702</v>
      </c>
      <c r="T23" s="1">
        <f t="shared" si="3"/>
        <v>3.2352941176470584E-2</v>
      </c>
      <c r="U23" s="1">
        <f t="shared" si="4"/>
        <v>9.1185410334346489E-2</v>
      </c>
      <c r="V23" s="1">
        <f t="shared" si="10"/>
        <v>0.60218541033434647</v>
      </c>
      <c r="W23" s="1"/>
      <c r="X23" s="17">
        <f t="shared" si="12"/>
        <v>660.61811335611446</v>
      </c>
      <c r="Y23" s="18">
        <f t="shared" si="13"/>
        <v>1372.1971794257436</v>
      </c>
      <c r="Z23" s="2">
        <f t="shared" si="24"/>
        <v>627.58720768830869</v>
      </c>
      <c r="AA23" s="18">
        <f t="shared" si="24"/>
        <v>1303.5873204544564</v>
      </c>
      <c r="AB23" s="2">
        <f t="shared" si="25"/>
        <v>-159.34040524558463</v>
      </c>
      <c r="AC23" s="2">
        <f t="shared" si="25"/>
        <v>130.35873204544563</v>
      </c>
      <c r="AD23" s="2">
        <f t="shared" si="14"/>
        <v>-1000</v>
      </c>
      <c r="AE23" s="2">
        <f t="shared" si="15"/>
        <v>1303.5873204544564</v>
      </c>
      <c r="AF23" s="5">
        <f t="shared" si="16"/>
        <v>-1</v>
      </c>
      <c r="AG23" s="5">
        <f t="shared" si="17"/>
        <v>1.35</v>
      </c>
      <c r="AH23" s="3">
        <f t="shared" si="18"/>
        <v>202301</v>
      </c>
      <c r="AI23" s="21">
        <v>1.74</v>
      </c>
      <c r="AJ23" s="21">
        <v>2.15</v>
      </c>
      <c r="AK23" s="21">
        <v>1.645</v>
      </c>
      <c r="AL23" s="21">
        <v>2.35</v>
      </c>
      <c r="AO23">
        <f t="shared" si="23"/>
        <v>-160</v>
      </c>
      <c r="AP23">
        <f>IF(E23&lt;F23,G23,H23)</f>
        <v>31</v>
      </c>
      <c r="AQ23">
        <f>IF(E23&lt;F23,H23,G23)</f>
        <v>32</v>
      </c>
    </row>
    <row r="24" spans="1:43" x14ac:dyDescent="0.25">
      <c r="A24">
        <v>20</v>
      </c>
      <c r="B24" s="24">
        <v>44934</v>
      </c>
      <c r="C24" s="20" t="s">
        <v>26</v>
      </c>
      <c r="D24" s="20" t="s">
        <v>41</v>
      </c>
      <c r="E24" s="2">
        <v>-280.1120448179272</v>
      </c>
      <c r="F24" s="2">
        <v>229.99999999999997</v>
      </c>
      <c r="G24">
        <v>20</v>
      </c>
      <c r="H24">
        <v>16</v>
      </c>
      <c r="I24" s="9"/>
      <c r="J24" s="2" t="str">
        <f t="shared" si="19"/>
        <v>Jacksonville Jaguars</v>
      </c>
      <c r="K24" s="2" t="str">
        <f t="shared" si="20"/>
        <v>Tennessee Titans</v>
      </c>
      <c r="L24" s="17">
        <f t="shared" si="21"/>
        <v>-280.1120448179272</v>
      </c>
      <c r="M24" s="18">
        <f t="shared" si="22"/>
        <v>229.99999999999997</v>
      </c>
      <c r="N24" s="4">
        <f t="shared" si="7"/>
        <v>1.357</v>
      </c>
      <c r="O24" s="4">
        <f t="shared" si="8"/>
        <v>3.3</v>
      </c>
      <c r="P24" s="4"/>
      <c r="Q24" s="4"/>
      <c r="R24" s="1">
        <f t="shared" si="9"/>
        <v>0.73691967575534267</v>
      </c>
      <c r="S24" s="1">
        <f t="shared" si="9"/>
        <v>0.30303030303030304</v>
      </c>
      <c r="T24" s="1">
        <f t="shared" si="3"/>
        <v>3.8415288812540416E-2</v>
      </c>
      <c r="U24" s="1">
        <f t="shared" si="4"/>
        <v>0.21694468636251982</v>
      </c>
      <c r="V24" s="1">
        <f t="shared" si="10"/>
        <v>0.72794468636251985</v>
      </c>
      <c r="W24" s="1"/>
      <c r="X24" s="17">
        <f t="shared" si="12"/>
        <v>373.73075006140687</v>
      </c>
      <c r="Y24" s="18">
        <f t="shared" si="13"/>
        <v>2343.1694856500267</v>
      </c>
      <c r="Z24" s="2">
        <f t="shared" si="24"/>
        <v>355.04421255833648</v>
      </c>
      <c r="AA24" s="18">
        <f t="shared" si="24"/>
        <v>2226.011011367525</v>
      </c>
      <c r="AB24" s="2">
        <f t="shared" si="25"/>
        <v>-281.65506284254451</v>
      </c>
      <c r="AC24" s="2">
        <f t="shared" si="25"/>
        <v>222.6011011367525</v>
      </c>
      <c r="AD24" s="2">
        <f t="shared" si="14"/>
        <v>355.04421255833648</v>
      </c>
      <c r="AE24" s="2">
        <f t="shared" si="15"/>
        <v>-1000</v>
      </c>
      <c r="AF24" s="5">
        <f t="shared" si="16"/>
        <v>0.35699999999999998</v>
      </c>
      <c r="AG24" s="5">
        <f t="shared" si="17"/>
        <v>-1</v>
      </c>
      <c r="AH24" s="3">
        <f t="shared" si="18"/>
        <v>202301</v>
      </c>
      <c r="AI24" s="21">
        <v>1.37</v>
      </c>
      <c r="AJ24" s="21">
        <v>3.2</v>
      </c>
      <c r="AK24" s="21">
        <v>1.357</v>
      </c>
      <c r="AL24" s="21">
        <v>3.3</v>
      </c>
      <c r="AO24">
        <f t="shared" si="23"/>
        <v>-300</v>
      </c>
      <c r="AP24">
        <f>IF(E24&lt;F24,G24,H24)</f>
        <v>20</v>
      </c>
      <c r="AQ24">
        <f>IF(E24&lt;F24,H24,G24)</f>
        <v>16</v>
      </c>
    </row>
    <row r="25" spans="1:43" x14ac:dyDescent="0.25">
      <c r="A25">
        <v>21</v>
      </c>
      <c r="B25" s="24">
        <v>44934</v>
      </c>
      <c r="C25" s="20" t="s">
        <v>30</v>
      </c>
      <c r="D25" s="20" t="s">
        <v>42</v>
      </c>
      <c r="E25" s="2">
        <v>-185.18518518518516</v>
      </c>
      <c r="F25" s="2">
        <v>165</v>
      </c>
      <c r="G25">
        <v>11</v>
      </c>
      <c r="H25">
        <v>6</v>
      </c>
      <c r="I25" s="9"/>
      <c r="J25" s="2" t="str">
        <f t="shared" si="19"/>
        <v>Miami Dolphins</v>
      </c>
      <c r="K25" s="2" t="str">
        <f t="shared" si="20"/>
        <v>New York Jets</v>
      </c>
      <c r="L25" s="17">
        <f t="shared" si="21"/>
        <v>-185.18518518518516</v>
      </c>
      <c r="M25" s="18">
        <f t="shared" si="22"/>
        <v>165</v>
      </c>
      <c r="N25" s="4">
        <f t="shared" si="7"/>
        <v>1.54</v>
      </c>
      <c r="O25" s="4">
        <f t="shared" si="8"/>
        <v>2.65</v>
      </c>
      <c r="P25" s="4"/>
      <c r="Q25" s="4"/>
      <c r="R25" s="1">
        <f t="shared" si="9"/>
        <v>0.64935064935064934</v>
      </c>
      <c r="S25" s="1">
        <f t="shared" si="9"/>
        <v>0.37735849056603776</v>
      </c>
      <c r="T25" s="1">
        <f t="shared" si="3"/>
        <v>2.6014319809069208E-2</v>
      </c>
      <c r="U25" s="1">
        <f t="shared" si="4"/>
        <v>0.13599607939230579</v>
      </c>
      <c r="V25" s="1">
        <f t="shared" si="10"/>
        <v>0.64699607939230575</v>
      </c>
      <c r="W25" s="1"/>
      <c r="X25" s="17">
        <f t="shared" si="12"/>
        <v>545.60441995143913</v>
      </c>
      <c r="Y25" s="18">
        <f t="shared" si="13"/>
        <v>1648.1806912014345</v>
      </c>
      <c r="Z25" s="2">
        <f t="shared" si="24"/>
        <v>518.32419895386715</v>
      </c>
      <c r="AA25" s="18">
        <f t="shared" si="24"/>
        <v>1565.7716566413626</v>
      </c>
      <c r="AB25" s="2">
        <f t="shared" si="25"/>
        <v>-192.92944493394256</v>
      </c>
      <c r="AC25" s="2">
        <f t="shared" si="25"/>
        <v>156.57716566413626</v>
      </c>
      <c r="AD25" s="2">
        <f t="shared" si="14"/>
        <v>518.32419895386715</v>
      </c>
      <c r="AE25" s="2">
        <f t="shared" si="15"/>
        <v>-1000</v>
      </c>
      <c r="AF25" s="5">
        <f t="shared" si="16"/>
        <v>0.54</v>
      </c>
      <c r="AG25" s="5">
        <f t="shared" si="17"/>
        <v>-1</v>
      </c>
      <c r="AH25" s="3">
        <f t="shared" si="18"/>
        <v>202301</v>
      </c>
      <c r="AI25" s="21">
        <v>1.909</v>
      </c>
      <c r="AJ25" s="21">
        <v>1.909</v>
      </c>
      <c r="AK25" s="21">
        <v>1.54</v>
      </c>
      <c r="AL25" s="21">
        <v>2.65</v>
      </c>
      <c r="AO25">
        <f t="shared" si="23"/>
        <v>-190</v>
      </c>
      <c r="AP25">
        <f>IF(E25&lt;F25,G25,H25)</f>
        <v>11</v>
      </c>
      <c r="AQ25">
        <f>IF(E25&lt;F25,H25,G25)</f>
        <v>6</v>
      </c>
    </row>
    <row r="26" spans="1:43" x14ac:dyDescent="0.25">
      <c r="A26">
        <v>22</v>
      </c>
      <c r="B26" s="24">
        <v>44934</v>
      </c>
      <c r="C26" s="20" t="s">
        <v>43</v>
      </c>
      <c r="D26" s="20" t="s">
        <v>44</v>
      </c>
      <c r="E26" s="2">
        <v>-180.1801801801802</v>
      </c>
      <c r="F26" s="2">
        <v>160</v>
      </c>
      <c r="G26">
        <v>7</v>
      </c>
      <c r="H26">
        <v>10</v>
      </c>
      <c r="I26" s="9"/>
      <c r="J26" s="2" t="str">
        <f t="shared" si="19"/>
        <v>New Orleans Saints</v>
      </c>
      <c r="K26" s="2" t="str">
        <f t="shared" si="20"/>
        <v>Carolina Panthers</v>
      </c>
      <c r="L26" s="17">
        <f t="shared" si="21"/>
        <v>-180.1801801801802</v>
      </c>
      <c r="M26" s="18">
        <f t="shared" si="22"/>
        <v>160</v>
      </c>
      <c r="N26" s="4">
        <f t="shared" si="7"/>
        <v>1.5549999999999999</v>
      </c>
      <c r="O26" s="4">
        <f t="shared" si="8"/>
        <v>2.6</v>
      </c>
      <c r="P26" s="4"/>
      <c r="Q26" s="4"/>
      <c r="R26" s="1">
        <f t="shared" si="9"/>
        <v>0.64308681672025725</v>
      </c>
      <c r="S26" s="1">
        <f t="shared" si="9"/>
        <v>0.38461538461538458</v>
      </c>
      <c r="T26" s="1">
        <f t="shared" si="3"/>
        <v>2.695547533092657E-2</v>
      </c>
      <c r="U26" s="1">
        <f t="shared" si="4"/>
        <v>0.12923571605243633</v>
      </c>
      <c r="V26" s="1">
        <f t="shared" si="10"/>
        <v>0.64023571605243634</v>
      </c>
      <c r="W26" s="1"/>
      <c r="X26" s="17">
        <f t="shared" si="12"/>
        <v>561.92473323075023</v>
      </c>
      <c r="Y26" s="18">
        <f t="shared" si="13"/>
        <v>1602.6507633440012</v>
      </c>
      <c r="Z26" s="2">
        <f t="shared" si="24"/>
        <v>533.82849656921269</v>
      </c>
      <c r="AA26" s="18">
        <f t="shared" si="24"/>
        <v>1522.518225176801</v>
      </c>
      <c r="AB26" s="2">
        <f t="shared" si="25"/>
        <v>-187.32608064701668</v>
      </c>
      <c r="AC26" s="2">
        <f t="shared" si="25"/>
        <v>152.2518225176801</v>
      </c>
      <c r="AD26" s="2">
        <f t="shared" si="14"/>
        <v>-1000</v>
      </c>
      <c r="AE26" s="2">
        <f t="shared" si="15"/>
        <v>1522.518225176801</v>
      </c>
      <c r="AF26" s="5">
        <f t="shared" si="16"/>
        <v>-1</v>
      </c>
      <c r="AG26" s="5">
        <f t="shared" si="17"/>
        <v>1.6</v>
      </c>
      <c r="AH26" s="3">
        <f t="shared" si="18"/>
        <v>202301</v>
      </c>
      <c r="AI26" s="21">
        <v>1.625</v>
      </c>
      <c r="AJ26" s="21">
        <v>2.4</v>
      </c>
      <c r="AK26" s="21">
        <v>1.5549999999999999</v>
      </c>
      <c r="AL26" s="21">
        <v>2.6</v>
      </c>
      <c r="AO26">
        <f t="shared" si="23"/>
        <v>-190</v>
      </c>
      <c r="AP26">
        <f>IF(E26&lt;F26,G26,H26)</f>
        <v>7</v>
      </c>
      <c r="AQ26">
        <f>IF(E26&lt;F26,H26,G26)</f>
        <v>10</v>
      </c>
    </row>
    <row r="27" spans="1:43" x14ac:dyDescent="0.25">
      <c r="A27">
        <v>23</v>
      </c>
      <c r="B27" s="24">
        <v>44934</v>
      </c>
      <c r="C27" s="20" t="s">
        <v>19</v>
      </c>
      <c r="D27" s="20" t="s">
        <v>25</v>
      </c>
      <c r="E27" s="2">
        <v>-1612.9032258064501</v>
      </c>
      <c r="F27" s="2">
        <v>950</v>
      </c>
      <c r="G27">
        <v>22</v>
      </c>
      <c r="H27">
        <v>16</v>
      </c>
      <c r="I27" s="9"/>
      <c r="J27" s="2" t="str">
        <f t="shared" si="19"/>
        <v>Philadelphia Eagles</v>
      </c>
      <c r="K27" s="2" t="str">
        <f t="shared" si="20"/>
        <v>New York Giants</v>
      </c>
      <c r="L27" s="17">
        <f t="shared" si="21"/>
        <v>-1612.9032258064501</v>
      </c>
      <c r="M27" s="18">
        <f t="shared" si="22"/>
        <v>950</v>
      </c>
      <c r="N27" s="4">
        <f t="shared" si="7"/>
        <v>1.0620000000000001</v>
      </c>
      <c r="O27" s="4">
        <f t="shared" si="8"/>
        <v>10.5</v>
      </c>
      <c r="P27" s="4"/>
      <c r="Q27" s="4"/>
      <c r="R27" s="1">
        <f t="shared" si="9"/>
        <v>0.94161958568738224</v>
      </c>
      <c r="S27" s="1">
        <f t="shared" si="9"/>
        <v>9.5238095238095233E-2</v>
      </c>
      <c r="T27" s="1">
        <f t="shared" si="3"/>
        <v>3.5547483134405811E-2</v>
      </c>
      <c r="U27" s="1">
        <f t="shared" si="4"/>
        <v>0.42319074522464351</v>
      </c>
      <c r="V27" s="1">
        <f t="shared" si="10"/>
        <v>0.93419074522464352</v>
      </c>
      <c r="W27" s="1"/>
      <c r="X27" s="17">
        <f t="shared" si="12"/>
        <v>70.445200952543587</v>
      </c>
      <c r="Y27" s="18">
        <f t="shared" si="13"/>
        <v>8617.1184055201484</v>
      </c>
      <c r="Z27" s="2">
        <f t="shared" si="24"/>
        <v>66.922940904916402</v>
      </c>
      <c r="AA27" s="18">
        <f t="shared" si="24"/>
        <v>8186.2624852441404</v>
      </c>
      <c r="AB27" s="2">
        <f t="shared" si="25"/>
        <v>-1494.2559105715218</v>
      </c>
      <c r="AC27" s="2">
        <f t="shared" si="25"/>
        <v>818.626248524414</v>
      </c>
      <c r="AD27" s="2">
        <f t="shared" si="14"/>
        <v>66.922940904916402</v>
      </c>
      <c r="AE27" s="2">
        <f t="shared" si="15"/>
        <v>-1000</v>
      </c>
      <c r="AF27" s="5">
        <f t="shared" si="16"/>
        <v>6.2000000000000055E-2</v>
      </c>
      <c r="AG27" s="5">
        <f t="shared" si="17"/>
        <v>-1</v>
      </c>
      <c r="AH27" s="3">
        <f t="shared" si="18"/>
        <v>202301</v>
      </c>
      <c r="AI27" s="21">
        <v>1.7689999999999999</v>
      </c>
      <c r="AJ27" s="21">
        <v>2.1</v>
      </c>
      <c r="AK27" s="21">
        <v>1.0620000000000001</v>
      </c>
      <c r="AL27" s="21">
        <v>10.5</v>
      </c>
      <c r="AO27">
        <f t="shared" si="23"/>
        <v>-1700</v>
      </c>
      <c r="AP27">
        <f>IF(E27&lt;F27,G27,H27)</f>
        <v>22</v>
      </c>
      <c r="AQ27">
        <f>IF(E27&lt;F27,H27,G27)</f>
        <v>16</v>
      </c>
    </row>
    <row r="28" spans="1:43" x14ac:dyDescent="0.25">
      <c r="A28">
        <v>24</v>
      </c>
      <c r="B28" s="24">
        <v>44934</v>
      </c>
      <c r="C28" s="20" t="s">
        <v>45</v>
      </c>
      <c r="D28" s="20" t="s">
        <v>46</v>
      </c>
      <c r="E28" s="2">
        <v>-145.13788098693757</v>
      </c>
      <c r="F28" s="2">
        <v>125</v>
      </c>
      <c r="G28">
        <v>28</v>
      </c>
      <c r="H28">
        <v>14</v>
      </c>
      <c r="I28" s="9"/>
      <c r="J28" s="2" t="str">
        <f t="shared" si="19"/>
        <v>Pittsburgh Steelers</v>
      </c>
      <c r="K28" s="2" t="str">
        <f t="shared" si="20"/>
        <v>Cleveland Browns</v>
      </c>
      <c r="L28" s="17">
        <f t="shared" si="21"/>
        <v>-145.13788098693757</v>
      </c>
      <c r="M28" s="18">
        <f t="shared" si="22"/>
        <v>125</v>
      </c>
      <c r="N28" s="4">
        <f t="shared" si="7"/>
        <v>1.6890000000000001</v>
      </c>
      <c r="O28" s="4">
        <f t="shared" si="8"/>
        <v>2.25</v>
      </c>
      <c r="P28" s="4"/>
      <c r="Q28" s="4"/>
      <c r="R28" s="1">
        <f t="shared" si="9"/>
        <v>0.59206631142687982</v>
      </c>
      <c r="S28" s="1">
        <f t="shared" si="9"/>
        <v>0.44444444444444442</v>
      </c>
      <c r="T28" s="1">
        <f t="shared" si="3"/>
        <v>3.522467631378523E-2</v>
      </c>
      <c r="U28" s="1">
        <f t="shared" si="4"/>
        <v>7.3810933491217701E-2</v>
      </c>
      <c r="V28" s="1">
        <f t="shared" si="10"/>
        <v>0.58481093349121771</v>
      </c>
      <c r="W28" s="1"/>
      <c r="X28" s="17">
        <f t="shared" si="12"/>
        <v>709.95435059699923</v>
      </c>
      <c r="Y28" s="18">
        <f t="shared" si="13"/>
        <v>1279.5833992601338</v>
      </c>
      <c r="Z28" s="2">
        <f t="shared" si="24"/>
        <v>674.45663306714926</v>
      </c>
      <c r="AA28" s="18">
        <f t="shared" si="24"/>
        <v>1215.6042292971269</v>
      </c>
      <c r="AB28" s="2">
        <f t="shared" si="25"/>
        <v>-148.26750171503457</v>
      </c>
      <c r="AC28" s="2">
        <f t="shared" si="25"/>
        <v>121.5604229297127</v>
      </c>
      <c r="AD28" s="2">
        <f t="shared" si="14"/>
        <v>674.45663306714926</v>
      </c>
      <c r="AE28" s="2">
        <f t="shared" si="15"/>
        <v>-1000</v>
      </c>
      <c r="AF28" s="5">
        <f t="shared" si="16"/>
        <v>0.68900000000000006</v>
      </c>
      <c r="AG28" s="5">
        <f t="shared" si="17"/>
        <v>-1</v>
      </c>
      <c r="AH28" s="3">
        <f t="shared" si="18"/>
        <v>202301</v>
      </c>
      <c r="AI28" s="21">
        <v>1.833</v>
      </c>
      <c r="AJ28" s="21">
        <v>2</v>
      </c>
      <c r="AK28" s="21">
        <v>1.6890000000000001</v>
      </c>
      <c r="AL28" s="21">
        <v>2.25</v>
      </c>
      <c r="AO28">
        <f t="shared" si="23"/>
        <v>-150</v>
      </c>
      <c r="AP28">
        <f>IF(E28&lt;F28,G28,H28)</f>
        <v>28</v>
      </c>
      <c r="AQ28">
        <f>IF(E28&lt;F28,H28,G28)</f>
        <v>14</v>
      </c>
    </row>
    <row r="29" spans="1:43" s="14" customFormat="1" x14ac:dyDescent="0.25">
      <c r="A29" s="14">
        <v>25</v>
      </c>
      <c r="B29" s="24">
        <v>44934</v>
      </c>
      <c r="C29" s="20" t="s">
        <v>32</v>
      </c>
      <c r="D29" s="20" t="s">
        <v>47</v>
      </c>
      <c r="E29" s="2">
        <v>-220.26431718061676</v>
      </c>
      <c r="F29" s="2">
        <v>179.99999999999997</v>
      </c>
      <c r="G29">
        <v>19</v>
      </c>
      <c r="H29">
        <v>16</v>
      </c>
      <c r="I29" s="9"/>
      <c r="J29" s="2" t="str">
        <f t="shared" si="19"/>
        <v>Seattle Seahawks</v>
      </c>
      <c r="K29" s="2" t="str">
        <f t="shared" si="20"/>
        <v>Los Angeles Rams</v>
      </c>
      <c r="L29" s="17">
        <f t="shared" si="21"/>
        <v>-220.26431718061676</v>
      </c>
      <c r="M29" s="18">
        <f t="shared" si="22"/>
        <v>179.99999999999997</v>
      </c>
      <c r="N29" s="4">
        <f t="shared" si="7"/>
        <v>1.454</v>
      </c>
      <c r="O29" s="4">
        <f t="shared" si="8"/>
        <v>2.8</v>
      </c>
      <c r="P29" s="4"/>
      <c r="Q29" s="4"/>
      <c r="R29" s="1">
        <f t="shared" si="9"/>
        <v>0.68775790921595603</v>
      </c>
      <c r="S29" s="1">
        <f t="shared" si="9"/>
        <v>0.35714285714285715</v>
      </c>
      <c r="T29" s="1">
        <f t="shared" si="3"/>
        <v>4.2971321109544047E-2</v>
      </c>
      <c r="U29" s="1">
        <f t="shared" si="4"/>
        <v>0.16530752603654944</v>
      </c>
      <c r="V29" s="1">
        <f t="shared" si="10"/>
        <v>0.67630752603654942</v>
      </c>
      <c r="W29" s="1"/>
      <c r="X29" s="17">
        <f t="shared" si="12"/>
        <v>478.61728799681782</v>
      </c>
      <c r="Y29" s="18">
        <f t="shared" si="13"/>
        <v>1864.7917943574034</v>
      </c>
      <c r="Z29" s="2">
        <f t="shared" si="24"/>
        <v>454.68642359697691</v>
      </c>
      <c r="AA29" s="18">
        <f t="shared" si="24"/>
        <v>1771.5522046395331</v>
      </c>
      <c r="AB29" s="2">
        <f t="shared" si="25"/>
        <v>-219.93179213249962</v>
      </c>
      <c r="AC29" s="2">
        <f t="shared" si="25"/>
        <v>177.1552204639533</v>
      </c>
      <c r="AD29" s="2">
        <f t="shared" si="14"/>
        <v>454.68642359697691</v>
      </c>
      <c r="AE29" s="2">
        <f t="shared" si="15"/>
        <v>-1000</v>
      </c>
      <c r="AF29" s="5">
        <f t="shared" si="16"/>
        <v>0.45399999999999996</v>
      </c>
      <c r="AG29" s="5">
        <f t="shared" si="17"/>
        <v>-1</v>
      </c>
      <c r="AH29" s="3">
        <f t="shared" si="18"/>
        <v>202301</v>
      </c>
      <c r="AI29" s="21">
        <v>1.625</v>
      </c>
      <c r="AJ29" s="21">
        <v>2.4</v>
      </c>
      <c r="AK29" s="21">
        <v>1.454</v>
      </c>
      <c r="AL29" s="21">
        <v>2.8</v>
      </c>
      <c r="AO29">
        <f t="shared" si="23"/>
        <v>-300</v>
      </c>
      <c r="AP29">
        <f>IF(E29&lt;F29,G29,H29)</f>
        <v>19</v>
      </c>
      <c r="AQ29">
        <f>IF(E29&lt;F29,H29,G29)</f>
        <v>16</v>
      </c>
    </row>
    <row r="30" spans="1:43" x14ac:dyDescent="0.25">
      <c r="A30">
        <v>26</v>
      </c>
      <c r="B30" s="24">
        <v>44934</v>
      </c>
      <c r="C30" s="20" t="s">
        <v>22</v>
      </c>
      <c r="D30" s="20" t="s">
        <v>48</v>
      </c>
      <c r="E30" s="2">
        <v>-1204.8192771084343</v>
      </c>
      <c r="F30" s="2">
        <v>750</v>
      </c>
      <c r="G30">
        <v>38</v>
      </c>
      <c r="H30">
        <v>13</v>
      </c>
      <c r="I30" s="9"/>
      <c r="J30" s="2" t="str">
        <f t="shared" si="19"/>
        <v>San Francisco 49ers</v>
      </c>
      <c r="K30" s="2" t="str">
        <f t="shared" si="20"/>
        <v>Arizona Cardinals</v>
      </c>
      <c r="L30" s="17">
        <f t="shared" si="21"/>
        <v>-1204.8192771084343</v>
      </c>
      <c r="M30" s="18">
        <f t="shared" si="22"/>
        <v>750</v>
      </c>
      <c r="N30" s="4">
        <f t="shared" si="7"/>
        <v>1.083</v>
      </c>
      <c r="O30" s="4">
        <f t="shared" si="8"/>
        <v>8.5</v>
      </c>
      <c r="P30" s="4"/>
      <c r="Q30" s="4"/>
      <c r="R30" s="1">
        <f t="shared" si="9"/>
        <v>0.92336103416435833</v>
      </c>
      <c r="S30" s="1">
        <f t="shared" si="9"/>
        <v>0.11764705882352941</v>
      </c>
      <c r="T30" s="1">
        <f t="shared" si="3"/>
        <v>3.9392674527809812E-2</v>
      </c>
      <c r="U30" s="1">
        <f t="shared" si="4"/>
        <v>0.40285698767041445</v>
      </c>
      <c r="V30" s="1">
        <f t="shared" si="10"/>
        <v>0.91385698767041446</v>
      </c>
      <c r="W30" s="1"/>
      <c r="X30" s="17">
        <f t="shared" si="12"/>
        <v>94.263121573518347</v>
      </c>
      <c r="Y30" s="18">
        <f t="shared" si="13"/>
        <v>7135.6519105784255</v>
      </c>
      <c r="Z30" s="2">
        <f t="shared" si="24"/>
        <v>89.549965494842425</v>
      </c>
      <c r="AA30" s="18">
        <f t="shared" si="24"/>
        <v>6778.8693150495037</v>
      </c>
      <c r="AB30" s="2">
        <f t="shared" si="25"/>
        <v>-1116.6950143130925</v>
      </c>
      <c r="AC30" s="2">
        <f t="shared" si="25"/>
        <v>677.88693150495033</v>
      </c>
      <c r="AD30" s="2">
        <f t="shared" si="14"/>
        <v>89.549965494842425</v>
      </c>
      <c r="AE30" s="2">
        <f t="shared" si="15"/>
        <v>-1000</v>
      </c>
      <c r="AF30" s="5">
        <f t="shared" si="16"/>
        <v>8.2999999999999963E-2</v>
      </c>
      <c r="AG30" s="5">
        <f t="shared" si="17"/>
        <v>-1</v>
      </c>
      <c r="AH30" s="3">
        <f t="shared" si="18"/>
        <v>202301</v>
      </c>
      <c r="AI30" s="21">
        <v>1.19</v>
      </c>
      <c r="AJ30" s="21">
        <v>5</v>
      </c>
      <c r="AK30" s="21">
        <v>1.083</v>
      </c>
      <c r="AL30" s="21">
        <v>8.5</v>
      </c>
      <c r="AO30">
        <f t="shared" si="23"/>
        <v>-1300</v>
      </c>
      <c r="AP30">
        <f>IF(E30&lt;F30,G30,H30)</f>
        <v>38</v>
      </c>
      <c r="AQ30">
        <f>IF(E30&lt;F30,H30,G30)</f>
        <v>13</v>
      </c>
    </row>
    <row r="31" spans="1:43" x14ac:dyDescent="0.25">
      <c r="A31">
        <v>27</v>
      </c>
      <c r="B31" s="24">
        <v>44934</v>
      </c>
      <c r="C31" s="20" t="s">
        <v>49</v>
      </c>
      <c r="D31" s="20" t="s">
        <v>23</v>
      </c>
      <c r="E31" s="2">
        <v>275</v>
      </c>
      <c r="F31" s="2">
        <v>-350.87719298245622</v>
      </c>
      <c r="G31">
        <v>26</v>
      </c>
      <c r="H31">
        <v>6</v>
      </c>
      <c r="I31" s="9"/>
      <c r="J31" s="2" t="str">
        <f t="shared" si="19"/>
        <v>Dallas Cowboys</v>
      </c>
      <c r="K31" s="2" t="str">
        <f t="shared" si="20"/>
        <v>Washington Commanders</v>
      </c>
      <c r="L31" s="17">
        <f t="shared" si="21"/>
        <v>-350.87719298245622</v>
      </c>
      <c r="M31" s="18">
        <f t="shared" si="22"/>
        <v>275</v>
      </c>
      <c r="N31" s="4">
        <f t="shared" si="7"/>
        <v>1.2849999999999999</v>
      </c>
      <c r="O31" s="4">
        <f t="shared" si="8"/>
        <v>3.75</v>
      </c>
      <c r="P31" s="4"/>
      <c r="Q31" s="4"/>
      <c r="R31" s="1">
        <f t="shared" si="9"/>
        <v>0.77821011673151752</v>
      </c>
      <c r="S31" s="1">
        <f t="shared" si="9"/>
        <v>0.26666666666666666</v>
      </c>
      <c r="T31" s="1">
        <f t="shared" si="3"/>
        <v>4.2949354518371452E-2</v>
      </c>
      <c r="U31" s="1">
        <f t="shared" si="4"/>
        <v>0.2557717250324254</v>
      </c>
      <c r="V31" s="1">
        <f t="shared" si="10"/>
        <v>0.76677172503242541</v>
      </c>
      <c r="W31" s="1"/>
      <c r="X31" s="17">
        <f t="shared" si="12"/>
        <v>304.16911233615429</v>
      </c>
      <c r="Y31" s="18">
        <f t="shared" si="13"/>
        <v>2818.941753923737</v>
      </c>
      <c r="Z31" s="2">
        <f t="shared" si="24"/>
        <v>288.96065671934656</v>
      </c>
      <c r="AA31" s="18">
        <f t="shared" si="24"/>
        <v>2677.9946662275502</v>
      </c>
      <c r="AB31" s="2">
        <f t="shared" si="25"/>
        <v>-346.06787351374669</v>
      </c>
      <c r="AC31" s="2">
        <f t="shared" si="25"/>
        <v>267.79946662275501</v>
      </c>
      <c r="AD31" s="2">
        <f t="shared" si="14"/>
        <v>-1000</v>
      </c>
      <c r="AE31" s="2">
        <f t="shared" si="15"/>
        <v>2677.9946662275502</v>
      </c>
      <c r="AF31" s="5">
        <f t="shared" si="16"/>
        <v>-1</v>
      </c>
      <c r="AG31" s="5">
        <f t="shared" si="17"/>
        <v>2.75</v>
      </c>
      <c r="AH31" s="3">
        <f t="shared" si="18"/>
        <v>202301</v>
      </c>
      <c r="AI31" s="21">
        <v>1.476</v>
      </c>
      <c r="AJ31" s="21">
        <v>2.75</v>
      </c>
      <c r="AK31" s="21">
        <v>3.75</v>
      </c>
      <c r="AL31" s="21">
        <v>1.2849999999999999</v>
      </c>
      <c r="AO31">
        <f t="shared" si="23"/>
        <v>-400</v>
      </c>
      <c r="AP31">
        <f>IF(E31&lt;F31,G31,H31)</f>
        <v>6</v>
      </c>
      <c r="AQ31">
        <f>IF(E31&lt;F31,H31,G31)</f>
        <v>26</v>
      </c>
    </row>
    <row r="32" spans="1:43" x14ac:dyDescent="0.25">
      <c r="A32">
        <v>28</v>
      </c>
      <c r="B32" s="24">
        <v>44933</v>
      </c>
      <c r="C32" s="20" t="s">
        <v>50</v>
      </c>
      <c r="D32" s="20" t="s">
        <v>20</v>
      </c>
      <c r="E32" s="2">
        <v>325</v>
      </c>
      <c r="F32" s="2">
        <v>-425.53191489361683</v>
      </c>
      <c r="G32">
        <v>13</v>
      </c>
      <c r="H32">
        <v>31</v>
      </c>
      <c r="I32" s="9"/>
      <c r="J32" s="2" t="str">
        <f t="shared" si="19"/>
        <v>Kansas City Chiefs</v>
      </c>
      <c r="K32" s="2" t="str">
        <f t="shared" si="20"/>
        <v>Las Vegas Raiders</v>
      </c>
      <c r="L32" s="17">
        <f t="shared" si="21"/>
        <v>-425.53191489361683</v>
      </c>
      <c r="M32" s="18">
        <f t="shared" si="22"/>
        <v>325</v>
      </c>
      <c r="N32" s="4">
        <f t="shared" si="7"/>
        <v>1.2350000000000001</v>
      </c>
      <c r="O32" s="4">
        <f t="shared" si="8"/>
        <v>4.25</v>
      </c>
      <c r="P32" s="4"/>
      <c r="Q32" s="4"/>
      <c r="R32" s="1">
        <f t="shared" si="9"/>
        <v>0.80971659919028338</v>
      </c>
      <c r="S32" s="1">
        <f t="shared" si="9"/>
        <v>0.23529411764705882</v>
      </c>
      <c r="T32" s="1">
        <f t="shared" si="3"/>
        <v>4.3072014585232465E-2</v>
      </c>
      <c r="U32" s="1">
        <f t="shared" si="4"/>
        <v>0.28721124077161231</v>
      </c>
      <c r="V32" s="1">
        <f t="shared" si="10"/>
        <v>0.79821124077161232</v>
      </c>
      <c r="W32" s="1"/>
      <c r="X32" s="17">
        <f t="shared" si="12"/>
        <v>252.80119963397561</v>
      </c>
      <c r="Y32" s="18">
        <f t="shared" si="13"/>
        <v>3312.9448344368311</v>
      </c>
      <c r="Z32" s="2">
        <f t="shared" si="24"/>
        <v>240.16113965227683</v>
      </c>
      <c r="AA32" s="18">
        <f t="shared" si="24"/>
        <v>3147.2975927149896</v>
      </c>
      <c r="AB32" s="2">
        <f t="shared" si="25"/>
        <v>-416.38709803254363</v>
      </c>
      <c r="AC32" s="2">
        <f t="shared" si="25"/>
        <v>314.72975927149895</v>
      </c>
      <c r="AD32" s="2">
        <f t="shared" si="14"/>
        <v>240.16113965227683</v>
      </c>
      <c r="AE32" s="2">
        <f t="shared" si="15"/>
        <v>-1000</v>
      </c>
      <c r="AF32" s="5">
        <f t="shared" si="16"/>
        <v>0.2350000000000001</v>
      </c>
      <c r="AG32" s="5">
        <f t="shared" si="17"/>
        <v>-1</v>
      </c>
      <c r="AH32" s="3">
        <f t="shared" si="18"/>
        <v>202301</v>
      </c>
      <c r="AI32" s="21">
        <v>4.5</v>
      </c>
      <c r="AJ32" s="21">
        <v>1.222</v>
      </c>
      <c r="AK32" s="21">
        <v>4.25</v>
      </c>
      <c r="AL32" s="21">
        <v>1.2350000000000001</v>
      </c>
      <c r="AO32">
        <f t="shared" si="23"/>
        <v>-500</v>
      </c>
      <c r="AP32">
        <f>IF(E32&lt;F32,G32,H32)</f>
        <v>31</v>
      </c>
      <c r="AQ32">
        <f>IF(E32&lt;F32,H32,G32)</f>
        <v>13</v>
      </c>
    </row>
    <row r="33" spans="1:43" x14ac:dyDescent="0.25">
      <c r="A33">
        <v>29</v>
      </c>
      <c r="B33" s="24">
        <v>44927</v>
      </c>
      <c r="C33" s="20" t="s">
        <v>28</v>
      </c>
      <c r="D33" s="20" t="s">
        <v>45</v>
      </c>
      <c r="E33" s="2">
        <v>-115.07479861910242</v>
      </c>
      <c r="F33" s="2">
        <v>-105.0420168067227</v>
      </c>
      <c r="G33">
        <v>13</v>
      </c>
      <c r="H33">
        <v>16</v>
      </c>
      <c r="I33" s="9"/>
      <c r="J33" s="2" t="str">
        <f t="shared" si="19"/>
        <v>Baltimore Ravens</v>
      </c>
      <c r="K33" s="2" t="str">
        <f t="shared" si="20"/>
        <v>Pittsburgh Steelers</v>
      </c>
      <c r="L33" s="17">
        <f t="shared" si="21"/>
        <v>-115.07479861910242</v>
      </c>
      <c r="M33" s="18">
        <f t="shared" si="22"/>
        <v>-105.0420168067227</v>
      </c>
      <c r="N33" s="4">
        <f t="shared" si="7"/>
        <v>1.869</v>
      </c>
      <c r="O33" s="4">
        <f t="shared" si="8"/>
        <v>1.952</v>
      </c>
      <c r="P33" s="4"/>
      <c r="Q33" s="4"/>
      <c r="R33" s="1">
        <f t="shared" si="9"/>
        <v>0.53504547886570364</v>
      </c>
      <c r="S33" s="1">
        <f t="shared" si="9"/>
        <v>0.51229508196721307</v>
      </c>
      <c r="T33" s="1">
        <f t="shared" si="3"/>
        <v>4.5200732792462617E-2</v>
      </c>
      <c r="U33" s="1">
        <f t="shared" si="4"/>
        <v>1.1375198449245283E-2</v>
      </c>
      <c r="V33" s="1">
        <f t="shared" si="10"/>
        <v>0.52237519844924529</v>
      </c>
      <c r="W33" s="1"/>
      <c r="X33" s="17">
        <f t="shared" si="12"/>
        <v>914.33284537370957</v>
      </c>
      <c r="Y33" s="18">
        <f t="shared" si="13"/>
        <v>997.39107919884509</v>
      </c>
      <c r="Z33" s="2">
        <f t="shared" si="24"/>
        <v>868.61620310502406</v>
      </c>
      <c r="AA33" s="18">
        <f t="shared" si="24"/>
        <v>947.52152523890277</v>
      </c>
      <c r="AB33" s="2">
        <f t="shared" si="25"/>
        <v>-115.12564426329155</v>
      </c>
      <c r="AC33" s="2">
        <f t="shared" si="25"/>
        <v>-105.53849948135644</v>
      </c>
      <c r="AD33" s="2">
        <f t="shared" si="14"/>
        <v>-1000</v>
      </c>
      <c r="AE33" s="2">
        <f t="shared" si="15"/>
        <v>947.52152523890277</v>
      </c>
      <c r="AF33" s="5">
        <f t="shared" si="16"/>
        <v>-1</v>
      </c>
      <c r="AG33" s="5">
        <f t="shared" si="17"/>
        <v>0.95199999999999996</v>
      </c>
      <c r="AH33" s="3">
        <f t="shared" si="18"/>
        <v>202301</v>
      </c>
      <c r="AI33" s="21">
        <v>1.476</v>
      </c>
      <c r="AJ33" s="21">
        <v>2.75</v>
      </c>
      <c r="AK33" s="21">
        <v>1.869</v>
      </c>
      <c r="AL33" s="21">
        <v>1.952</v>
      </c>
      <c r="AO33">
        <f t="shared" si="23"/>
        <v>-120</v>
      </c>
      <c r="AP33">
        <f>IF(E33&lt;F33,G33,H33)</f>
        <v>13</v>
      </c>
      <c r="AQ33">
        <f>IF(E33&lt;F33,H33,G33)</f>
        <v>16</v>
      </c>
    </row>
    <row r="34" spans="1:43" x14ac:dyDescent="0.25">
      <c r="A34">
        <v>30</v>
      </c>
      <c r="B34" s="24">
        <v>44927</v>
      </c>
      <c r="C34" s="20" t="s">
        <v>33</v>
      </c>
      <c r="D34" s="20" t="s">
        <v>29</v>
      </c>
      <c r="E34" s="2">
        <v>-185.18518518518516</v>
      </c>
      <c r="F34" s="2">
        <v>165</v>
      </c>
      <c r="G34">
        <v>41</v>
      </c>
      <c r="H34">
        <v>17</v>
      </c>
      <c r="I34" s="9"/>
      <c r="J34" s="2" t="str">
        <f t="shared" si="19"/>
        <v>Green Bay Packers</v>
      </c>
      <c r="K34" s="2" t="str">
        <f t="shared" si="20"/>
        <v>Minnesota Vikings</v>
      </c>
      <c r="L34" s="17">
        <f t="shared" si="21"/>
        <v>-185.18518518518516</v>
      </c>
      <c r="M34" s="18">
        <f t="shared" si="22"/>
        <v>165</v>
      </c>
      <c r="N34" s="4">
        <f t="shared" si="7"/>
        <v>1.54</v>
      </c>
      <c r="O34" s="4">
        <f t="shared" si="8"/>
        <v>2.65</v>
      </c>
      <c r="P34" s="4"/>
      <c r="Q34" s="4"/>
      <c r="R34" s="1">
        <f t="shared" si="9"/>
        <v>0.64935064935064934</v>
      </c>
      <c r="S34" s="1">
        <f t="shared" si="9"/>
        <v>0.37735849056603776</v>
      </c>
      <c r="T34" s="1">
        <f t="shared" si="3"/>
        <v>2.6014319809069208E-2</v>
      </c>
      <c r="U34" s="1">
        <f t="shared" si="4"/>
        <v>0.13599607939230579</v>
      </c>
      <c r="V34" s="1">
        <f t="shared" si="10"/>
        <v>0.64699607939230575</v>
      </c>
      <c r="W34" s="1"/>
      <c r="X34" s="17">
        <f t="shared" si="12"/>
        <v>545.60441995143913</v>
      </c>
      <c r="Y34" s="18">
        <f t="shared" si="13"/>
        <v>1648.1806912014345</v>
      </c>
      <c r="Z34" s="2">
        <f t="shared" si="24"/>
        <v>518.32419895386715</v>
      </c>
      <c r="AA34" s="18">
        <f t="shared" si="24"/>
        <v>1565.7716566413626</v>
      </c>
      <c r="AB34" s="2">
        <f t="shared" si="25"/>
        <v>-192.92944493394256</v>
      </c>
      <c r="AC34" s="2">
        <f t="shared" si="25"/>
        <v>156.57716566413626</v>
      </c>
      <c r="AD34" s="2">
        <f t="shared" si="14"/>
        <v>518.32419895386715</v>
      </c>
      <c r="AE34" s="2">
        <f t="shared" si="15"/>
        <v>-1000</v>
      </c>
      <c r="AF34" s="5">
        <f t="shared" si="16"/>
        <v>0.54</v>
      </c>
      <c r="AG34" s="5">
        <f t="shared" si="17"/>
        <v>-1</v>
      </c>
      <c r="AH34" s="3">
        <f t="shared" si="18"/>
        <v>202301</v>
      </c>
      <c r="AI34" s="21">
        <v>1.74</v>
      </c>
      <c r="AJ34" s="21">
        <v>2.15</v>
      </c>
      <c r="AK34" s="21">
        <v>1.54</v>
      </c>
      <c r="AL34" s="21">
        <v>2.65</v>
      </c>
      <c r="AO34">
        <f t="shared" si="23"/>
        <v>-190</v>
      </c>
      <c r="AP34">
        <f>IF(E34&lt;F34,G34,H34)</f>
        <v>41</v>
      </c>
      <c r="AQ34">
        <f>IF(E34&lt;F34,H34,G34)</f>
        <v>17</v>
      </c>
    </row>
    <row r="35" spans="1:43" x14ac:dyDescent="0.25">
      <c r="A35">
        <v>31</v>
      </c>
      <c r="B35" s="24">
        <v>44927</v>
      </c>
      <c r="C35" s="20" t="s">
        <v>31</v>
      </c>
      <c r="D35" s="20" t="s">
        <v>47</v>
      </c>
      <c r="E35" s="2">
        <v>-275.48209366391183</v>
      </c>
      <c r="F35" s="2">
        <v>225</v>
      </c>
      <c r="G35">
        <v>31</v>
      </c>
      <c r="H35">
        <v>10</v>
      </c>
      <c r="I35" s="9"/>
      <c r="J35" s="2" t="str">
        <f t="shared" si="19"/>
        <v>Los Angeles Chargers</v>
      </c>
      <c r="K35" s="2" t="str">
        <f t="shared" si="20"/>
        <v>Los Angeles Rams</v>
      </c>
      <c r="L35" s="17">
        <f t="shared" si="21"/>
        <v>-275.48209366391183</v>
      </c>
      <c r="M35" s="18">
        <f t="shared" si="22"/>
        <v>225</v>
      </c>
      <c r="N35" s="4">
        <f t="shared" si="7"/>
        <v>1.363</v>
      </c>
      <c r="O35" s="4">
        <f t="shared" si="8"/>
        <v>3.25</v>
      </c>
      <c r="P35" s="4"/>
      <c r="Q35" s="4"/>
      <c r="R35" s="1">
        <f t="shared" si="9"/>
        <v>0.73367571533382248</v>
      </c>
      <c r="S35" s="1">
        <f t="shared" si="9"/>
        <v>0.30769230769230771</v>
      </c>
      <c r="T35" s="1">
        <f t="shared" si="3"/>
        <v>3.9724691090396558E-2</v>
      </c>
      <c r="U35" s="1">
        <f t="shared" si="4"/>
        <v>0.21299170382075738</v>
      </c>
      <c r="V35" s="1">
        <f t="shared" si="10"/>
        <v>0.72399170382075739</v>
      </c>
      <c r="W35" s="1"/>
      <c r="X35" s="17">
        <f t="shared" si="12"/>
        <v>381.2312968817879</v>
      </c>
      <c r="Y35" s="18">
        <f t="shared" si="13"/>
        <v>2301.1440004893461</v>
      </c>
      <c r="Z35" s="2">
        <f t="shared" si="24"/>
        <v>362.16973203769851</v>
      </c>
      <c r="AA35" s="18">
        <f t="shared" si="24"/>
        <v>2186.0868004648787</v>
      </c>
      <c r="AB35" s="2">
        <f t="shared" si="25"/>
        <v>-276.113631686899</v>
      </c>
      <c r="AC35" s="2">
        <f t="shared" si="25"/>
        <v>218.60868004648788</v>
      </c>
      <c r="AD35" s="2">
        <f t="shared" si="14"/>
        <v>362.16973203769851</v>
      </c>
      <c r="AE35" s="2">
        <f t="shared" si="15"/>
        <v>-1000</v>
      </c>
      <c r="AF35" s="5">
        <f t="shared" si="16"/>
        <v>0.36299999999999999</v>
      </c>
      <c r="AG35" s="5">
        <f t="shared" si="17"/>
        <v>-1</v>
      </c>
      <c r="AH35" s="3">
        <f t="shared" si="18"/>
        <v>202301</v>
      </c>
      <c r="AI35" s="21">
        <v>1.327</v>
      </c>
      <c r="AJ35" s="21">
        <v>3.45</v>
      </c>
      <c r="AK35" s="21">
        <v>1.363</v>
      </c>
      <c r="AL35" s="21">
        <v>3.25</v>
      </c>
      <c r="AO35">
        <f t="shared" si="23"/>
        <v>-300</v>
      </c>
      <c r="AP35">
        <f>IF(E35&lt;F35,G35,H35)</f>
        <v>31</v>
      </c>
      <c r="AQ35">
        <f>IF(E35&lt;F35,H35,G35)</f>
        <v>10</v>
      </c>
    </row>
    <row r="36" spans="1:43" s="14" customFormat="1" x14ac:dyDescent="0.25">
      <c r="B36" s="24">
        <v>44927</v>
      </c>
      <c r="C36" s="20" t="s">
        <v>50</v>
      </c>
      <c r="D36" s="20" t="s">
        <v>22</v>
      </c>
      <c r="E36" s="2">
        <v>375</v>
      </c>
      <c r="F36" s="2">
        <v>-500.00000000000011</v>
      </c>
      <c r="G36">
        <v>34</v>
      </c>
      <c r="H36">
        <v>37</v>
      </c>
      <c r="I36" s="9"/>
      <c r="J36" s="2" t="str">
        <f t="shared" si="19"/>
        <v>San Francisco 49ers</v>
      </c>
      <c r="K36" s="2" t="str">
        <f t="shared" si="20"/>
        <v>Las Vegas Raiders</v>
      </c>
      <c r="L36" s="17">
        <f t="shared" si="21"/>
        <v>-500.00000000000011</v>
      </c>
      <c r="M36" s="18">
        <f t="shared" si="22"/>
        <v>375</v>
      </c>
      <c r="N36" s="4">
        <f t="shared" si="7"/>
        <v>1.2</v>
      </c>
      <c r="O36" s="4">
        <f t="shared" si="8"/>
        <v>4.75</v>
      </c>
      <c r="P36" s="4"/>
      <c r="Q36" s="4"/>
      <c r="R36" s="1">
        <f t="shared" si="9"/>
        <v>0.83333333333333337</v>
      </c>
      <c r="S36" s="1">
        <f t="shared" si="9"/>
        <v>0.21052631578947367</v>
      </c>
      <c r="T36" s="1">
        <f t="shared" si="3"/>
        <v>4.2016806722689037E-2</v>
      </c>
      <c r="U36" s="1">
        <f t="shared" si="4"/>
        <v>0.31140350877192985</v>
      </c>
      <c r="V36" s="1">
        <f t="shared" si="10"/>
        <v>0.82240350877192991</v>
      </c>
      <c r="W36" s="1"/>
      <c r="X36" s="17">
        <f t="shared" si="12"/>
        <v>215.94811954689931</v>
      </c>
      <c r="Y36" s="18">
        <f t="shared" si="13"/>
        <v>3787.1793685900598</v>
      </c>
      <c r="Z36" s="2">
        <f t="shared" si="24"/>
        <v>205.15071356955434</v>
      </c>
      <c r="AA36" s="18">
        <f t="shared" si="24"/>
        <v>3597.8204001605568</v>
      </c>
      <c r="AB36" s="2">
        <f t="shared" si="25"/>
        <v>-487.44651315139578</v>
      </c>
      <c r="AC36" s="2">
        <f t="shared" si="25"/>
        <v>359.7820400160557</v>
      </c>
      <c r="AD36" s="2">
        <f t="shared" si="14"/>
        <v>205.15071356955434</v>
      </c>
      <c r="AE36" s="2">
        <f t="shared" si="15"/>
        <v>-1000</v>
      </c>
      <c r="AF36" s="5">
        <f t="shared" si="16"/>
        <v>0.19999999999999996</v>
      </c>
      <c r="AG36" s="5">
        <f t="shared" si="17"/>
        <v>-1</v>
      </c>
      <c r="AH36" s="3">
        <f t="shared" si="18"/>
        <v>202301</v>
      </c>
      <c r="AI36" s="21">
        <v>2.8</v>
      </c>
      <c r="AJ36" s="21">
        <v>1.454</v>
      </c>
      <c r="AK36" s="21">
        <v>4.75</v>
      </c>
      <c r="AL36" s="21">
        <v>1.2</v>
      </c>
      <c r="AO36">
        <f t="shared" si="23"/>
        <v>-500</v>
      </c>
      <c r="AP36">
        <f>IF(E36&lt;F36,G36,H36)</f>
        <v>37</v>
      </c>
      <c r="AQ36">
        <f>IF(E36&lt;F36,H36,G36)</f>
        <v>34</v>
      </c>
    </row>
    <row r="37" spans="1:43" x14ac:dyDescent="0.25">
      <c r="B37" s="24">
        <v>44927</v>
      </c>
      <c r="C37" s="20" t="s">
        <v>32</v>
      </c>
      <c r="D37" s="20" t="s">
        <v>42</v>
      </c>
      <c r="E37" s="2">
        <v>104.99999999999999</v>
      </c>
      <c r="F37" s="2">
        <v>-125</v>
      </c>
      <c r="G37">
        <v>23</v>
      </c>
      <c r="H37">
        <v>6</v>
      </c>
      <c r="I37" s="9"/>
      <c r="J37" s="2" t="str">
        <f t="shared" si="19"/>
        <v>New York Jets</v>
      </c>
      <c r="K37" s="2" t="str">
        <f t="shared" si="20"/>
        <v>Seattle Seahawks</v>
      </c>
      <c r="L37" s="17">
        <f t="shared" si="21"/>
        <v>-125</v>
      </c>
      <c r="M37" s="18">
        <f t="shared" si="22"/>
        <v>104.99999999999999</v>
      </c>
      <c r="N37" s="4">
        <f t="shared" si="7"/>
        <v>1.8</v>
      </c>
      <c r="O37" s="4">
        <f t="shared" si="8"/>
        <v>2.0499999999999998</v>
      </c>
      <c r="P37" s="4"/>
      <c r="Q37" s="4"/>
      <c r="R37" s="1">
        <f t="shared" si="9"/>
        <v>0.55555555555555558</v>
      </c>
      <c r="S37" s="1">
        <f t="shared" si="9"/>
        <v>0.48780487804878053</v>
      </c>
      <c r="T37" s="1">
        <f t="shared" si="3"/>
        <v>4.1558441558441461E-2</v>
      </c>
      <c r="U37" s="1">
        <f t="shared" si="4"/>
        <v>3.3875338753387524E-2</v>
      </c>
      <c r="V37" s="1">
        <f t="shared" si="10"/>
        <v>0.54487533875338756</v>
      </c>
      <c r="W37" s="1"/>
      <c r="X37" s="17">
        <f t="shared" si="12"/>
        <v>835.28218085238643</v>
      </c>
      <c r="Y37" s="18">
        <f t="shared" si="13"/>
        <v>1090.9993667390718</v>
      </c>
      <c r="Z37" s="2">
        <f t="shared" si="24"/>
        <v>793.51807180976709</v>
      </c>
      <c r="AA37" s="18">
        <f t="shared" si="24"/>
        <v>1036.449398402118</v>
      </c>
      <c r="AB37" s="2">
        <f t="shared" si="25"/>
        <v>-126.02107444375048</v>
      </c>
      <c r="AC37" s="2">
        <f t="shared" si="25"/>
        <v>103.6449398402118</v>
      </c>
      <c r="AD37" s="2">
        <f t="shared" si="14"/>
        <v>-1000</v>
      </c>
      <c r="AE37" s="2">
        <f t="shared" si="15"/>
        <v>1036.449398402118</v>
      </c>
      <c r="AF37" s="5">
        <f t="shared" si="16"/>
        <v>-1</v>
      </c>
      <c r="AG37" s="5">
        <f t="shared" si="17"/>
        <v>1.0499999999999998</v>
      </c>
      <c r="AH37" s="3">
        <f t="shared" si="18"/>
        <v>202301</v>
      </c>
      <c r="AI37" s="21">
        <v>1.833</v>
      </c>
      <c r="AJ37" s="21">
        <v>2</v>
      </c>
      <c r="AK37" s="21">
        <v>2.0499999999999998</v>
      </c>
      <c r="AL37" s="21">
        <v>1.8</v>
      </c>
      <c r="AO37">
        <f t="shared" si="23"/>
        <v>-130</v>
      </c>
      <c r="AP37">
        <f>IF(E37&lt;F37,G37,H37)</f>
        <v>6</v>
      </c>
      <c r="AQ37">
        <f>IF(E37&lt;F37,H37,G37)</f>
        <v>23</v>
      </c>
    </row>
    <row r="38" spans="1:43" x14ac:dyDescent="0.25">
      <c r="B38" s="24">
        <v>44927</v>
      </c>
      <c r="C38" s="20" t="s">
        <v>35</v>
      </c>
      <c r="D38" s="20" t="s">
        <v>48</v>
      </c>
      <c r="E38" s="2">
        <v>-290.69767441860461</v>
      </c>
      <c r="F38" s="2">
        <v>235</v>
      </c>
      <c r="G38">
        <v>20</v>
      </c>
      <c r="H38">
        <v>19</v>
      </c>
      <c r="I38" s="9"/>
      <c r="J38" s="2" t="str">
        <f t="shared" si="19"/>
        <v>Atlanta Falcons</v>
      </c>
      <c r="K38" s="2" t="str">
        <f t="shared" si="20"/>
        <v>Arizona Cardinals</v>
      </c>
      <c r="L38" s="17">
        <f t="shared" si="21"/>
        <v>-290.69767441860461</v>
      </c>
      <c r="M38" s="18">
        <f t="shared" si="22"/>
        <v>235</v>
      </c>
      <c r="N38" s="4">
        <f t="shared" si="7"/>
        <v>1.3440000000000001</v>
      </c>
      <c r="O38" s="4">
        <f t="shared" si="8"/>
        <v>3.35</v>
      </c>
      <c r="P38" s="4"/>
      <c r="Q38" s="4"/>
      <c r="R38" s="1">
        <f t="shared" si="9"/>
        <v>0.74404761904761896</v>
      </c>
      <c r="S38" s="1">
        <f t="shared" si="9"/>
        <v>0.29850746268656714</v>
      </c>
      <c r="T38" s="1">
        <f t="shared" si="3"/>
        <v>4.0818065615679466E-2</v>
      </c>
      <c r="U38" s="1">
        <f t="shared" si="4"/>
        <v>0.22277007818052591</v>
      </c>
      <c r="V38" s="1">
        <f t="shared" si="10"/>
        <v>0.73377007818052586</v>
      </c>
      <c r="W38" s="1"/>
      <c r="X38" s="17">
        <f t="shared" si="12"/>
        <v>362.82471817278838</v>
      </c>
      <c r="Y38" s="18">
        <f t="shared" si="13"/>
        <v>2407.033816097231</v>
      </c>
      <c r="Z38" s="2">
        <f t="shared" si="24"/>
        <v>344.68348226414895</v>
      </c>
      <c r="AA38" s="18">
        <f t="shared" si="24"/>
        <v>2286.6821252923692</v>
      </c>
      <c r="AB38" s="2">
        <f t="shared" si="25"/>
        <v>-290.12124208309109</v>
      </c>
      <c r="AC38" s="2">
        <f t="shared" si="25"/>
        <v>228.66821252923691</v>
      </c>
      <c r="AD38" s="2">
        <f t="shared" si="14"/>
        <v>344.68348226414895</v>
      </c>
      <c r="AE38" s="2">
        <f t="shared" si="15"/>
        <v>-1000</v>
      </c>
      <c r="AF38" s="5">
        <f t="shared" si="16"/>
        <v>0.34400000000000008</v>
      </c>
      <c r="AG38" s="5">
        <f t="shared" si="17"/>
        <v>-1</v>
      </c>
      <c r="AH38" s="3">
        <f t="shared" si="18"/>
        <v>202301</v>
      </c>
      <c r="AI38" s="21">
        <v>1.625</v>
      </c>
      <c r="AJ38" s="21">
        <v>2.4</v>
      </c>
      <c r="AK38" s="21">
        <v>1.3440000000000001</v>
      </c>
      <c r="AL38" s="21">
        <v>3.35</v>
      </c>
      <c r="AO38">
        <f t="shared" si="23"/>
        <v>-300</v>
      </c>
      <c r="AP38">
        <f>IF(E38&lt;F38,G38,H38)</f>
        <v>20</v>
      </c>
      <c r="AQ38">
        <f>IF(E38&lt;F38,H38,G38)</f>
        <v>19</v>
      </c>
    </row>
    <row r="39" spans="1:43" x14ac:dyDescent="0.25">
      <c r="B39" s="24">
        <v>44927</v>
      </c>
      <c r="C39" s="20" t="s">
        <v>34</v>
      </c>
      <c r="D39" s="20" t="s">
        <v>37</v>
      </c>
      <c r="E39" s="2">
        <v>-220.26431718061676</v>
      </c>
      <c r="F39" s="2">
        <v>179.99999999999997</v>
      </c>
      <c r="G39">
        <v>41</v>
      </c>
      <c r="H39">
        <v>10</v>
      </c>
      <c r="I39" s="9"/>
      <c r="J39" s="2" t="str">
        <f t="shared" si="19"/>
        <v>Detroit Lions</v>
      </c>
      <c r="K39" s="2" t="str">
        <f t="shared" si="20"/>
        <v>Chicago Bears</v>
      </c>
      <c r="L39" s="17">
        <f t="shared" si="21"/>
        <v>-220.26431718061676</v>
      </c>
      <c r="M39" s="18">
        <f t="shared" si="22"/>
        <v>179.99999999999997</v>
      </c>
      <c r="N39" s="4">
        <f t="shared" si="7"/>
        <v>1.454</v>
      </c>
      <c r="O39" s="4">
        <f t="shared" si="8"/>
        <v>2.8</v>
      </c>
      <c r="P39" s="4"/>
      <c r="Q39" s="4"/>
      <c r="R39" s="1">
        <f t="shared" si="9"/>
        <v>0.68775790921595603</v>
      </c>
      <c r="S39" s="1">
        <f t="shared" si="9"/>
        <v>0.35714285714285715</v>
      </c>
      <c r="T39" s="1">
        <f t="shared" si="3"/>
        <v>4.2971321109544047E-2</v>
      </c>
      <c r="U39" s="1">
        <f t="shared" si="4"/>
        <v>0.16530752603654944</v>
      </c>
      <c r="V39" s="1">
        <f t="shared" si="10"/>
        <v>0.67630752603654942</v>
      </c>
      <c r="W39" s="1"/>
      <c r="X39" s="17">
        <f t="shared" si="12"/>
        <v>478.61728799681782</v>
      </c>
      <c r="Y39" s="18">
        <f t="shared" si="13"/>
        <v>1864.7917943574034</v>
      </c>
      <c r="Z39" s="2">
        <f t="shared" si="24"/>
        <v>454.68642359697691</v>
      </c>
      <c r="AA39" s="18">
        <f t="shared" si="24"/>
        <v>1771.5522046395331</v>
      </c>
      <c r="AB39" s="2">
        <f t="shared" si="25"/>
        <v>-219.93179213249962</v>
      </c>
      <c r="AC39" s="2">
        <f t="shared" si="25"/>
        <v>177.1552204639533</v>
      </c>
      <c r="AD39" s="2">
        <f t="shared" si="14"/>
        <v>454.68642359697691</v>
      </c>
      <c r="AE39" s="2">
        <f t="shared" si="15"/>
        <v>-1000</v>
      </c>
      <c r="AF39" s="5">
        <f t="shared" si="16"/>
        <v>0.45399999999999996</v>
      </c>
      <c r="AG39" s="5">
        <f t="shared" si="17"/>
        <v>-1</v>
      </c>
      <c r="AH39" s="3">
        <f t="shared" si="18"/>
        <v>202301</v>
      </c>
      <c r="AI39" s="21">
        <v>1.357</v>
      </c>
      <c r="AJ39" s="21">
        <v>3.3</v>
      </c>
      <c r="AK39" s="21">
        <v>1.454</v>
      </c>
      <c r="AL39" s="21">
        <v>2.8</v>
      </c>
      <c r="AO39">
        <f t="shared" si="23"/>
        <v>-300</v>
      </c>
      <c r="AP39">
        <f>IF(E39&lt;F39,G39,H39)</f>
        <v>41</v>
      </c>
      <c r="AQ39">
        <f>IF(E39&lt;F39,H39,G39)</f>
        <v>10</v>
      </c>
    </row>
    <row r="40" spans="1:43" x14ac:dyDescent="0.25">
      <c r="B40" s="24">
        <v>44927</v>
      </c>
      <c r="C40" s="20" t="s">
        <v>40</v>
      </c>
      <c r="D40" s="20" t="s">
        <v>26</v>
      </c>
      <c r="E40" s="2">
        <v>165</v>
      </c>
      <c r="F40" s="2">
        <v>-185.18518518518516</v>
      </c>
      <c r="G40">
        <v>3</v>
      </c>
      <c r="H40">
        <v>31</v>
      </c>
      <c r="I40" s="9"/>
      <c r="J40" s="2" t="str">
        <f t="shared" si="19"/>
        <v>Jacksonville Jaguars</v>
      </c>
      <c r="K40" s="2" t="str">
        <f t="shared" si="20"/>
        <v>Houston Texans</v>
      </c>
      <c r="L40" s="17">
        <f t="shared" si="21"/>
        <v>-185.18518518518516</v>
      </c>
      <c r="M40" s="18">
        <f t="shared" si="22"/>
        <v>165</v>
      </c>
      <c r="N40" s="4">
        <f t="shared" si="7"/>
        <v>1.54</v>
      </c>
      <c r="O40" s="4">
        <f t="shared" si="8"/>
        <v>2.65</v>
      </c>
      <c r="P40" s="4"/>
      <c r="Q40" s="4"/>
      <c r="R40" s="1">
        <f t="shared" si="9"/>
        <v>0.64935064935064934</v>
      </c>
      <c r="S40" s="1">
        <f t="shared" si="9"/>
        <v>0.37735849056603776</v>
      </c>
      <c r="T40" s="1">
        <f t="shared" si="3"/>
        <v>2.6014319809069208E-2</v>
      </c>
      <c r="U40" s="1">
        <f t="shared" si="4"/>
        <v>0.13599607939230579</v>
      </c>
      <c r="V40" s="1">
        <f t="shared" si="10"/>
        <v>0.64699607939230575</v>
      </c>
      <c r="W40" s="1"/>
      <c r="X40" s="17">
        <f t="shared" si="12"/>
        <v>545.60441995143913</v>
      </c>
      <c r="Y40" s="18">
        <f t="shared" si="13"/>
        <v>1648.1806912014345</v>
      </c>
      <c r="Z40" s="2">
        <f t="shared" si="24"/>
        <v>518.32419895386715</v>
      </c>
      <c r="AA40" s="18">
        <f t="shared" si="24"/>
        <v>1565.7716566413626</v>
      </c>
      <c r="AB40" s="2">
        <f t="shared" si="25"/>
        <v>-192.92944493394256</v>
      </c>
      <c r="AC40" s="2">
        <f t="shared" si="25"/>
        <v>156.57716566413626</v>
      </c>
      <c r="AD40" s="2">
        <f t="shared" si="14"/>
        <v>518.32419895386715</v>
      </c>
      <c r="AE40" s="2">
        <f t="shared" si="15"/>
        <v>-1000</v>
      </c>
      <c r="AF40" s="5">
        <f t="shared" si="16"/>
        <v>0.54</v>
      </c>
      <c r="AG40" s="5">
        <f t="shared" si="17"/>
        <v>-1</v>
      </c>
      <c r="AH40" s="3">
        <f t="shared" si="18"/>
        <v>202301</v>
      </c>
      <c r="AI40" s="21">
        <v>2.8</v>
      </c>
      <c r="AJ40" s="21">
        <v>1.454</v>
      </c>
      <c r="AK40" s="21">
        <v>2.65</v>
      </c>
      <c r="AL40" s="21">
        <v>1.54</v>
      </c>
      <c r="AO40">
        <f t="shared" si="23"/>
        <v>-190</v>
      </c>
      <c r="AP40">
        <f>IF(E40&lt;F40,G40,H40)</f>
        <v>31</v>
      </c>
      <c r="AQ40">
        <f>IF(E40&lt;F40,H40,G40)</f>
        <v>3</v>
      </c>
    </row>
    <row r="41" spans="1:43" x14ac:dyDescent="0.25">
      <c r="B41" s="24">
        <v>44927</v>
      </c>
      <c r="C41" s="20" t="s">
        <v>20</v>
      </c>
      <c r="D41" s="20" t="s">
        <v>38</v>
      </c>
      <c r="E41" s="2">
        <v>-800</v>
      </c>
      <c r="F41" s="2">
        <v>550</v>
      </c>
      <c r="G41">
        <v>27</v>
      </c>
      <c r="H41">
        <v>24</v>
      </c>
      <c r="I41" s="9"/>
      <c r="J41" s="2" t="str">
        <f t="shared" si="19"/>
        <v>Kansas City Chiefs</v>
      </c>
      <c r="K41" s="2" t="str">
        <f t="shared" si="20"/>
        <v>Denver Broncos</v>
      </c>
      <c r="L41" s="17">
        <f t="shared" si="21"/>
        <v>-800</v>
      </c>
      <c r="M41" s="18">
        <f t="shared" si="22"/>
        <v>550</v>
      </c>
      <c r="N41" s="4">
        <f t="shared" si="7"/>
        <v>1.125</v>
      </c>
      <c r="O41" s="4">
        <f t="shared" si="8"/>
        <v>6.5</v>
      </c>
      <c r="P41" s="4"/>
      <c r="Q41" s="4"/>
      <c r="R41" s="1">
        <f t="shared" si="9"/>
        <v>0.88888888888888884</v>
      </c>
      <c r="S41" s="1">
        <f t="shared" si="9"/>
        <v>0.15384615384615385</v>
      </c>
      <c r="T41" s="1">
        <f t="shared" si="3"/>
        <v>4.0983606557377095E-2</v>
      </c>
      <c r="U41" s="1">
        <f t="shared" si="4"/>
        <v>0.36752136752136749</v>
      </c>
      <c r="V41" s="1">
        <f t="shared" si="10"/>
        <v>0.87852136752136745</v>
      </c>
      <c r="W41" s="1"/>
      <c r="X41" s="17">
        <f t="shared" si="12"/>
        <v>138.27624115890157</v>
      </c>
      <c r="Y41" s="18">
        <f t="shared" si="13"/>
        <v>5411.2445938259625</v>
      </c>
      <c r="Z41" s="2">
        <f t="shared" si="24"/>
        <v>131.36242910095649</v>
      </c>
      <c r="AA41" s="18">
        <f t="shared" si="24"/>
        <v>5140.6823641346646</v>
      </c>
      <c r="AB41" s="2">
        <f t="shared" si="25"/>
        <v>-761.25267083137294</v>
      </c>
      <c r="AC41" s="2">
        <f t="shared" si="25"/>
        <v>514.06823641346648</v>
      </c>
      <c r="AD41" s="2">
        <f t="shared" si="14"/>
        <v>131.36242910095649</v>
      </c>
      <c r="AE41" s="2">
        <f t="shared" si="15"/>
        <v>-1000</v>
      </c>
      <c r="AF41" s="5">
        <f t="shared" si="16"/>
        <v>0.125</v>
      </c>
      <c r="AG41" s="5">
        <f t="shared" si="17"/>
        <v>-1</v>
      </c>
      <c r="AH41" s="3">
        <f t="shared" si="18"/>
        <v>202301</v>
      </c>
      <c r="AI41" s="21">
        <v>1.2</v>
      </c>
      <c r="AJ41" s="21">
        <v>4.75</v>
      </c>
      <c r="AK41" s="21">
        <v>1.125</v>
      </c>
      <c r="AL41" s="21">
        <v>6.5</v>
      </c>
      <c r="AO41">
        <f t="shared" si="23"/>
        <v>-800</v>
      </c>
      <c r="AP41">
        <f>IF(E41&lt;F41,G41,H41)</f>
        <v>27</v>
      </c>
      <c r="AQ41">
        <f>IF(E41&lt;F41,H41,G41)</f>
        <v>24</v>
      </c>
    </row>
    <row r="42" spans="1:43" x14ac:dyDescent="0.25">
      <c r="B42" s="24">
        <v>44927</v>
      </c>
      <c r="C42" s="20" t="s">
        <v>36</v>
      </c>
      <c r="D42" s="20" t="s">
        <v>30</v>
      </c>
      <c r="E42" s="2">
        <v>-165.016501650165</v>
      </c>
      <c r="F42" s="2">
        <v>145.00000000000003</v>
      </c>
      <c r="G42">
        <v>23</v>
      </c>
      <c r="H42">
        <v>21</v>
      </c>
      <c r="I42" s="9"/>
      <c r="J42" s="2" t="str">
        <f t="shared" si="19"/>
        <v>New England Patriots</v>
      </c>
      <c r="K42" s="2" t="str">
        <f t="shared" si="20"/>
        <v>Miami Dolphins</v>
      </c>
      <c r="L42" s="17">
        <f t="shared" si="21"/>
        <v>-165.016501650165</v>
      </c>
      <c r="M42" s="18">
        <f t="shared" si="22"/>
        <v>145.00000000000003</v>
      </c>
      <c r="N42" s="4">
        <f t="shared" si="7"/>
        <v>1.6060000000000001</v>
      </c>
      <c r="O42" s="4">
        <f t="shared" si="8"/>
        <v>2.4500000000000002</v>
      </c>
      <c r="P42" s="4"/>
      <c r="Q42" s="4"/>
      <c r="R42" s="1">
        <f t="shared" si="9"/>
        <v>0.62266500622665</v>
      </c>
      <c r="S42" s="1">
        <f t="shared" si="9"/>
        <v>0.4081632653061224</v>
      </c>
      <c r="T42" s="1">
        <f t="shared" si="3"/>
        <v>2.9906311637080796E-2</v>
      </c>
      <c r="U42" s="1">
        <f t="shared" si="4"/>
        <v>0.1072508704602638</v>
      </c>
      <c r="V42" s="1">
        <f t="shared" si="10"/>
        <v>0.61825087046026383</v>
      </c>
      <c r="W42" s="1"/>
      <c r="X42" s="17">
        <f t="shared" si="12"/>
        <v>617.46638424550656</v>
      </c>
      <c r="Y42" s="18">
        <f t="shared" si="13"/>
        <v>1464.510555979253</v>
      </c>
      <c r="Z42" s="2">
        <f t="shared" si="24"/>
        <v>586.59306503323126</v>
      </c>
      <c r="AA42" s="18">
        <f t="shared" si="24"/>
        <v>1391.2850281802903</v>
      </c>
      <c r="AB42" s="2">
        <f t="shared" si="25"/>
        <v>-170.47593290986975</v>
      </c>
      <c r="AC42" s="2">
        <f t="shared" si="25"/>
        <v>139.12850281802903</v>
      </c>
      <c r="AD42" s="2">
        <f t="shared" si="14"/>
        <v>586.59306503323126</v>
      </c>
      <c r="AE42" s="2">
        <f t="shared" si="15"/>
        <v>-1000</v>
      </c>
      <c r="AF42" s="5">
        <f t="shared" si="16"/>
        <v>0.60600000000000009</v>
      </c>
      <c r="AG42" s="5">
        <f t="shared" si="17"/>
        <v>-1</v>
      </c>
      <c r="AH42" s="3">
        <f t="shared" si="18"/>
        <v>202301</v>
      </c>
      <c r="AI42" s="21">
        <v>2.15</v>
      </c>
      <c r="AJ42" s="21">
        <v>1.74</v>
      </c>
      <c r="AK42" s="21">
        <v>1.6060000000000001</v>
      </c>
      <c r="AL42" s="21">
        <v>2.4500000000000002</v>
      </c>
      <c r="AO42">
        <f t="shared" si="23"/>
        <v>-170</v>
      </c>
      <c r="AP42">
        <f>IF(E42&lt;F42,G42,H42)</f>
        <v>23</v>
      </c>
      <c r="AQ42">
        <f>IF(E42&lt;F42,H42,G42)</f>
        <v>21</v>
      </c>
    </row>
    <row r="43" spans="1:43" x14ac:dyDescent="0.25">
      <c r="B43" s="24">
        <v>44927</v>
      </c>
      <c r="C43" s="20" t="s">
        <v>25</v>
      </c>
      <c r="D43" s="20" t="s">
        <v>39</v>
      </c>
      <c r="E43" s="2">
        <v>-245.09803921568633</v>
      </c>
      <c r="F43" s="2">
        <v>204.99999999999997</v>
      </c>
      <c r="G43">
        <v>38</v>
      </c>
      <c r="H43">
        <v>10</v>
      </c>
      <c r="I43" s="9"/>
      <c r="J43" s="2" t="str">
        <f t="shared" si="19"/>
        <v>New York Giants</v>
      </c>
      <c r="K43" s="2" t="str">
        <f t="shared" si="20"/>
        <v>Indianapolis Colts</v>
      </c>
      <c r="L43" s="17">
        <f t="shared" si="21"/>
        <v>-245.09803921568633</v>
      </c>
      <c r="M43" s="18">
        <f t="shared" si="22"/>
        <v>204.99999999999997</v>
      </c>
      <c r="N43" s="4">
        <f t="shared" si="7"/>
        <v>1.4079999999999999</v>
      </c>
      <c r="O43" s="4">
        <f t="shared" si="8"/>
        <v>3.05</v>
      </c>
      <c r="P43" s="4"/>
      <c r="Q43" s="4"/>
      <c r="R43" s="1">
        <f t="shared" si="9"/>
        <v>0.71022727272727282</v>
      </c>
      <c r="S43" s="1">
        <f t="shared" si="9"/>
        <v>0.32786885245901642</v>
      </c>
      <c r="T43" s="1">
        <f t="shared" si="3"/>
        <v>3.6698070883804501E-2</v>
      </c>
      <c r="U43" s="1">
        <f t="shared" si="4"/>
        <v>0.1911792101341282</v>
      </c>
      <c r="V43" s="1">
        <f t="shared" si="10"/>
        <v>0.70217921013412821</v>
      </c>
      <c r="W43" s="1"/>
      <c r="X43" s="17">
        <f t="shared" si="12"/>
        <v>424.13786333688665</v>
      </c>
      <c r="Y43" s="18">
        <f t="shared" si="13"/>
        <v>2086.5695835914712</v>
      </c>
      <c r="Z43" s="2">
        <f t="shared" si="24"/>
        <v>402.93097017004231</v>
      </c>
      <c r="AA43" s="18">
        <f t="shared" si="24"/>
        <v>1982.2411044118976</v>
      </c>
      <c r="AB43" s="2">
        <f t="shared" si="25"/>
        <v>-248.1814687955077</v>
      </c>
      <c r="AC43" s="2">
        <f t="shared" si="25"/>
        <v>198.22411044118977</v>
      </c>
      <c r="AD43" s="2">
        <f t="shared" si="14"/>
        <v>402.93097017004231</v>
      </c>
      <c r="AE43" s="2">
        <f t="shared" si="15"/>
        <v>-1000</v>
      </c>
      <c r="AF43" s="5">
        <f t="shared" si="16"/>
        <v>0.40799999999999992</v>
      </c>
      <c r="AG43" s="5">
        <f t="shared" si="17"/>
        <v>-1</v>
      </c>
      <c r="AH43" s="3">
        <f t="shared" si="18"/>
        <v>202301</v>
      </c>
      <c r="AI43" s="21">
        <v>1.6060000000000001</v>
      </c>
      <c r="AJ43" s="21">
        <v>2.4500000000000002</v>
      </c>
      <c r="AK43" s="21">
        <v>1.4079999999999999</v>
      </c>
      <c r="AL43" s="21">
        <v>3.05</v>
      </c>
      <c r="AO43">
        <f t="shared" si="23"/>
        <v>-300</v>
      </c>
      <c r="AP43">
        <f>IF(E43&lt;F43,G43,H43)</f>
        <v>38</v>
      </c>
      <c r="AQ43">
        <f>IF(E43&lt;F43,H43,G43)</f>
        <v>10</v>
      </c>
    </row>
    <row r="44" spans="1:43" x14ac:dyDescent="0.25">
      <c r="B44" s="24">
        <v>44927</v>
      </c>
      <c r="C44" s="20" t="s">
        <v>19</v>
      </c>
      <c r="D44" s="20" t="s">
        <v>43</v>
      </c>
      <c r="E44" s="2">
        <v>-230.41474654377885</v>
      </c>
      <c r="F44" s="2">
        <v>190</v>
      </c>
      <c r="G44">
        <v>10</v>
      </c>
      <c r="H44">
        <v>20</v>
      </c>
      <c r="I44" s="9"/>
      <c r="J44" s="2" t="str">
        <f t="shared" si="19"/>
        <v>Philadelphia Eagles</v>
      </c>
      <c r="K44" s="2" t="str">
        <f t="shared" si="20"/>
        <v>New Orleans Saints</v>
      </c>
      <c r="L44" s="17">
        <f t="shared" si="21"/>
        <v>-230.41474654377885</v>
      </c>
      <c r="M44" s="18">
        <f t="shared" si="22"/>
        <v>190</v>
      </c>
      <c r="N44" s="4">
        <f t="shared" si="7"/>
        <v>1.4339999999999999</v>
      </c>
      <c r="O44" s="4">
        <f t="shared" si="8"/>
        <v>2.9</v>
      </c>
      <c r="P44" s="4"/>
      <c r="Q44" s="4"/>
      <c r="R44" s="1">
        <f t="shared" si="9"/>
        <v>0.69735006973500702</v>
      </c>
      <c r="S44" s="1">
        <f t="shared" si="9"/>
        <v>0.34482758620689657</v>
      </c>
      <c r="T44" s="1">
        <f t="shared" si="3"/>
        <v>4.0470696815874452E-2</v>
      </c>
      <c r="U44" s="1">
        <f t="shared" si="4"/>
        <v>0.17626124176405522</v>
      </c>
      <c r="V44" s="1">
        <f t="shared" si="10"/>
        <v>0.68726124176405523</v>
      </c>
      <c r="W44" s="1"/>
      <c r="X44" s="17">
        <f t="shared" si="12"/>
        <v>455.05077142603011</v>
      </c>
      <c r="Y44" s="18">
        <f t="shared" si="13"/>
        <v>1954.7969349156874</v>
      </c>
      <c r="Z44" s="2">
        <f t="shared" si="24"/>
        <v>432.29823285472861</v>
      </c>
      <c r="AA44" s="18">
        <f t="shared" si="24"/>
        <v>1857.057088169903</v>
      </c>
      <c r="AB44" s="2">
        <f t="shared" si="25"/>
        <v>-231.32178759935954</v>
      </c>
      <c r="AC44" s="2">
        <f t="shared" si="25"/>
        <v>185.7057088169903</v>
      </c>
      <c r="AD44" s="2">
        <f t="shared" si="14"/>
        <v>-1000</v>
      </c>
      <c r="AE44" s="2">
        <f t="shared" si="15"/>
        <v>1857.057088169903</v>
      </c>
      <c r="AF44" s="5">
        <f t="shared" si="16"/>
        <v>-1</v>
      </c>
      <c r="AG44" s="5">
        <f t="shared" si="17"/>
        <v>1.9</v>
      </c>
      <c r="AH44" s="3">
        <f t="shared" si="18"/>
        <v>202301</v>
      </c>
      <c r="AI44" s="21">
        <v>1.3839999999999999</v>
      </c>
      <c r="AJ44" s="21">
        <v>3.15</v>
      </c>
      <c r="AK44" s="21">
        <v>1.4339999999999999</v>
      </c>
      <c r="AL44" s="21">
        <v>2.9</v>
      </c>
      <c r="AO44">
        <f t="shared" si="23"/>
        <v>-300</v>
      </c>
      <c r="AP44">
        <f>IF(E44&lt;F44,G44,H44)</f>
        <v>10</v>
      </c>
      <c r="AQ44">
        <f>IF(E44&lt;F44,H44,G44)</f>
        <v>20</v>
      </c>
    </row>
    <row r="45" spans="1:43" x14ac:dyDescent="0.25">
      <c r="B45" s="24">
        <v>44927</v>
      </c>
      <c r="C45" s="20" t="s">
        <v>27</v>
      </c>
      <c r="D45" s="20" t="s">
        <v>44</v>
      </c>
      <c r="E45" s="2">
        <v>-185.18518518518516</v>
      </c>
      <c r="F45" s="2">
        <v>165</v>
      </c>
      <c r="G45">
        <v>30</v>
      </c>
      <c r="H45">
        <v>24</v>
      </c>
      <c r="I45" s="9"/>
      <c r="J45" s="2" t="str">
        <f t="shared" si="19"/>
        <v>Tampa Bay Buccaneers</v>
      </c>
      <c r="K45" s="2" t="str">
        <f t="shared" si="20"/>
        <v>Carolina Panthers</v>
      </c>
      <c r="L45" s="17">
        <f t="shared" si="21"/>
        <v>-185.18518518518516</v>
      </c>
      <c r="M45" s="18">
        <f t="shared" si="22"/>
        <v>165</v>
      </c>
      <c r="N45" s="4">
        <f t="shared" si="7"/>
        <v>1.54</v>
      </c>
      <c r="O45" s="4">
        <f t="shared" si="8"/>
        <v>2.65</v>
      </c>
      <c r="P45" s="4"/>
      <c r="Q45" s="4"/>
      <c r="R45" s="1">
        <f t="shared" si="9"/>
        <v>0.64935064935064934</v>
      </c>
      <c r="S45" s="1">
        <f t="shared" si="9"/>
        <v>0.37735849056603776</v>
      </c>
      <c r="T45" s="1">
        <f t="shared" si="3"/>
        <v>2.6014319809069208E-2</v>
      </c>
      <c r="U45" s="1">
        <f t="shared" si="4"/>
        <v>0.13599607939230579</v>
      </c>
      <c r="V45" s="1">
        <f t="shared" si="10"/>
        <v>0.64699607939230575</v>
      </c>
      <c r="W45" s="1"/>
      <c r="X45" s="17">
        <f t="shared" si="12"/>
        <v>545.60441995143913</v>
      </c>
      <c r="Y45" s="18">
        <f t="shared" si="13"/>
        <v>1648.1806912014345</v>
      </c>
      <c r="Z45" s="2">
        <f t="shared" si="24"/>
        <v>518.32419895386715</v>
      </c>
      <c r="AA45" s="18">
        <f t="shared" si="24"/>
        <v>1565.7716566413626</v>
      </c>
      <c r="AB45" s="2">
        <f t="shared" si="25"/>
        <v>-192.92944493394256</v>
      </c>
      <c r="AC45" s="2">
        <f t="shared" si="25"/>
        <v>156.57716566413626</v>
      </c>
      <c r="AD45" s="2">
        <f t="shared" si="14"/>
        <v>518.32419895386715</v>
      </c>
      <c r="AE45" s="2">
        <f t="shared" si="15"/>
        <v>-1000</v>
      </c>
      <c r="AF45" s="5">
        <f t="shared" si="16"/>
        <v>0.54</v>
      </c>
      <c r="AG45" s="5">
        <f t="shared" si="17"/>
        <v>-1</v>
      </c>
      <c r="AH45" s="3">
        <f t="shared" si="18"/>
        <v>202301</v>
      </c>
      <c r="AI45" s="21">
        <v>1.3169999999999999</v>
      </c>
      <c r="AJ45" s="21">
        <v>3.55</v>
      </c>
      <c r="AK45" s="21">
        <v>1.54</v>
      </c>
      <c r="AL45" s="21">
        <v>2.65</v>
      </c>
      <c r="AO45">
        <f t="shared" si="23"/>
        <v>-190</v>
      </c>
      <c r="AP45">
        <f>IF(E45&lt;F45,G45,H45)</f>
        <v>30</v>
      </c>
      <c r="AQ45">
        <f>IF(E45&lt;F45,H45,G45)</f>
        <v>24</v>
      </c>
    </row>
    <row r="46" spans="1:43" x14ac:dyDescent="0.25">
      <c r="B46" s="24">
        <v>44927</v>
      </c>
      <c r="C46" s="20" t="s">
        <v>49</v>
      </c>
      <c r="D46" s="20" t="s">
        <v>46</v>
      </c>
      <c r="E46" s="2">
        <v>-130.03901170351108</v>
      </c>
      <c r="F46" s="2">
        <v>110.00000000000001</v>
      </c>
      <c r="G46">
        <v>10</v>
      </c>
      <c r="H46">
        <v>24</v>
      </c>
      <c r="I46" s="9"/>
      <c r="J46" s="2" t="str">
        <f t="shared" si="19"/>
        <v>Washington Commanders</v>
      </c>
      <c r="K46" s="2" t="str">
        <f t="shared" si="20"/>
        <v>Cleveland Browns</v>
      </c>
      <c r="L46" s="17">
        <f t="shared" si="21"/>
        <v>-130.03901170351108</v>
      </c>
      <c r="M46" s="18">
        <f t="shared" si="22"/>
        <v>110.00000000000001</v>
      </c>
      <c r="N46" s="4">
        <f t="shared" si="7"/>
        <v>1.7689999999999999</v>
      </c>
      <c r="O46" s="4">
        <f t="shared" si="8"/>
        <v>2.1</v>
      </c>
      <c r="P46" s="4"/>
      <c r="Q46" s="4"/>
      <c r="R46" s="1">
        <f t="shared" si="9"/>
        <v>0.56529112492933864</v>
      </c>
      <c r="S46" s="1">
        <f t="shared" si="9"/>
        <v>0.47619047619047616</v>
      </c>
      <c r="T46" s="1">
        <f t="shared" si="3"/>
        <v>3.982941328508649E-2</v>
      </c>
      <c r="U46" s="1">
        <f t="shared" si="4"/>
        <v>4.4550324369431238E-2</v>
      </c>
      <c r="V46" s="1">
        <f t="shared" si="10"/>
        <v>0.5555503243694313</v>
      </c>
      <c r="W46" s="1"/>
      <c r="X46" s="17">
        <f t="shared" si="12"/>
        <v>800.01694920263856</v>
      </c>
      <c r="Y46" s="18">
        <f t="shared" si="13"/>
        <v>1138.4082155909466</v>
      </c>
      <c r="Z46" s="2">
        <f t="shared" si="24"/>
        <v>760.01610174250663</v>
      </c>
      <c r="AA46" s="18">
        <f t="shared" si="24"/>
        <v>1081.4878048113992</v>
      </c>
      <c r="AB46" s="2">
        <f t="shared" si="25"/>
        <v>-131.57615972967898</v>
      </c>
      <c r="AC46" s="2">
        <f t="shared" si="25"/>
        <v>108.14878048113992</v>
      </c>
      <c r="AD46" s="2">
        <f t="shared" si="14"/>
        <v>-1000</v>
      </c>
      <c r="AE46" s="2">
        <f t="shared" si="15"/>
        <v>1081.4878048113992</v>
      </c>
      <c r="AF46" s="5">
        <f t="shared" si="16"/>
        <v>-1</v>
      </c>
      <c r="AG46" s="5">
        <f t="shared" si="17"/>
        <v>1.1000000000000001</v>
      </c>
      <c r="AH46" s="3">
        <f t="shared" si="18"/>
        <v>202301</v>
      </c>
      <c r="AI46" s="21">
        <v>1.7689999999999999</v>
      </c>
      <c r="AJ46" s="21">
        <v>2.1</v>
      </c>
      <c r="AK46" s="21">
        <v>1.7689999999999999</v>
      </c>
      <c r="AL46" s="21">
        <v>2.1</v>
      </c>
      <c r="AO46">
        <f t="shared" si="23"/>
        <v>-140</v>
      </c>
      <c r="AP46">
        <f>IF(E46&lt;F46,G46,H46)</f>
        <v>10</v>
      </c>
      <c r="AQ46">
        <f>IF(E46&lt;F46,H46,G46)</f>
        <v>24</v>
      </c>
    </row>
    <row r="47" spans="1:43" x14ac:dyDescent="0.25">
      <c r="B47" s="24">
        <v>44924</v>
      </c>
      <c r="C47" s="20" t="s">
        <v>41</v>
      </c>
      <c r="D47" s="20" t="s">
        <v>23</v>
      </c>
      <c r="E47" s="2">
        <v>600</v>
      </c>
      <c r="F47" s="2">
        <v>-900.90090090090098</v>
      </c>
      <c r="G47">
        <v>13</v>
      </c>
      <c r="H47">
        <v>27</v>
      </c>
      <c r="I47" s="9"/>
      <c r="J47" s="2" t="str">
        <f t="shared" si="19"/>
        <v>Dallas Cowboys</v>
      </c>
      <c r="K47" s="2" t="str">
        <f t="shared" si="20"/>
        <v>Tennessee Titans</v>
      </c>
      <c r="L47" s="17">
        <f t="shared" si="21"/>
        <v>-900.90090090090098</v>
      </c>
      <c r="M47" s="18">
        <f t="shared" si="22"/>
        <v>600</v>
      </c>
      <c r="N47" s="4">
        <f t="shared" si="7"/>
        <v>1.111</v>
      </c>
      <c r="O47" s="4">
        <f t="shared" si="8"/>
        <v>7</v>
      </c>
      <c r="P47" s="4"/>
      <c r="Q47" s="4"/>
      <c r="R47" s="1">
        <f t="shared" si="9"/>
        <v>0.90009000900090008</v>
      </c>
      <c r="S47" s="1">
        <f t="shared" si="9"/>
        <v>0.14285714285714285</v>
      </c>
      <c r="T47" s="1">
        <f t="shared" si="3"/>
        <v>4.1178646282825859E-2</v>
      </c>
      <c r="U47" s="1">
        <f t="shared" si="4"/>
        <v>0.37861643307187864</v>
      </c>
      <c r="V47" s="1">
        <f t="shared" si="10"/>
        <v>0.88961643307187865</v>
      </c>
      <c r="W47" s="1"/>
      <c r="X47" s="17">
        <f t="shared" si="12"/>
        <v>124.0799549385152</v>
      </c>
      <c r="Y47" s="18">
        <f t="shared" si="13"/>
        <v>5869.361642476445</v>
      </c>
      <c r="Z47" s="2">
        <f t="shared" si="24"/>
        <v>117.87595719158944</v>
      </c>
      <c r="AA47" s="18">
        <f t="shared" si="24"/>
        <v>5575.8935603526224</v>
      </c>
      <c r="AB47" s="2">
        <f t="shared" si="25"/>
        <v>-848.34942071745138</v>
      </c>
      <c r="AC47" s="2">
        <f t="shared" si="25"/>
        <v>557.5893560352622</v>
      </c>
      <c r="AD47" s="2">
        <f t="shared" si="14"/>
        <v>117.87595719158944</v>
      </c>
      <c r="AE47" s="2">
        <f t="shared" si="15"/>
        <v>-1000</v>
      </c>
      <c r="AF47" s="5">
        <f t="shared" si="16"/>
        <v>0.11099999999999999</v>
      </c>
      <c r="AG47" s="5">
        <f t="shared" si="17"/>
        <v>-1</v>
      </c>
      <c r="AH47" s="3">
        <f t="shared" si="18"/>
        <v>202212</v>
      </c>
      <c r="AI47" s="21">
        <v>2.35</v>
      </c>
      <c r="AJ47" s="21">
        <v>1.645</v>
      </c>
      <c r="AK47" s="21">
        <v>7</v>
      </c>
      <c r="AL47" s="21">
        <v>1.111</v>
      </c>
      <c r="AO47">
        <f t="shared" si="23"/>
        <v>-1000</v>
      </c>
      <c r="AP47">
        <f>IF(E47&lt;F47,G47,H47)</f>
        <v>27</v>
      </c>
      <c r="AQ47">
        <f>IF(E47&lt;F47,H47,G47)</f>
        <v>13</v>
      </c>
    </row>
    <row r="48" spans="1:43" x14ac:dyDescent="0.25">
      <c r="B48" s="24">
        <v>44921</v>
      </c>
      <c r="C48" s="20" t="s">
        <v>39</v>
      </c>
      <c r="D48" s="20" t="s">
        <v>31</v>
      </c>
      <c r="E48" s="2">
        <v>170.00000000000003</v>
      </c>
      <c r="F48" s="2">
        <v>-200</v>
      </c>
      <c r="G48">
        <v>3</v>
      </c>
      <c r="H48">
        <v>20</v>
      </c>
      <c r="I48" s="9"/>
      <c r="J48" s="2" t="str">
        <f t="shared" si="19"/>
        <v>Los Angeles Chargers</v>
      </c>
      <c r="K48" s="2" t="str">
        <f t="shared" si="20"/>
        <v>Indianapolis Colts</v>
      </c>
      <c r="L48" s="17">
        <f t="shared" si="21"/>
        <v>-200</v>
      </c>
      <c r="M48" s="18">
        <f t="shared" si="22"/>
        <v>170.00000000000003</v>
      </c>
      <c r="N48" s="4">
        <f t="shared" si="7"/>
        <v>1.5</v>
      </c>
      <c r="O48" s="4">
        <f t="shared" si="8"/>
        <v>2.7</v>
      </c>
      <c r="P48" s="4"/>
      <c r="Q48" s="4"/>
      <c r="R48" s="1">
        <f t="shared" si="9"/>
        <v>0.66666666666666663</v>
      </c>
      <c r="S48" s="1">
        <f t="shared" si="9"/>
        <v>0.37037037037037035</v>
      </c>
      <c r="T48" s="1">
        <f t="shared" si="3"/>
        <v>3.5714285714285587E-2</v>
      </c>
      <c r="U48" s="1">
        <f t="shared" si="4"/>
        <v>0.14814814814814814</v>
      </c>
      <c r="V48" s="1">
        <f t="shared" si="10"/>
        <v>0.65914814814814815</v>
      </c>
      <c r="W48" s="1"/>
      <c r="X48" s="17">
        <f t="shared" si="12"/>
        <v>517.10962521773342</v>
      </c>
      <c r="Y48" s="18">
        <f t="shared" si="13"/>
        <v>1734.0124117028765</v>
      </c>
      <c r="Z48" s="2">
        <f t="shared" si="24"/>
        <v>491.25414395684675</v>
      </c>
      <c r="AA48" s="18">
        <f t="shared" si="24"/>
        <v>1647.3117911177326</v>
      </c>
      <c r="AB48" s="2">
        <f t="shared" si="25"/>
        <v>-203.56062382403903</v>
      </c>
      <c r="AC48" s="2">
        <f t="shared" si="25"/>
        <v>164.73117911177326</v>
      </c>
      <c r="AD48" s="2">
        <f t="shared" si="14"/>
        <v>491.25414395684675</v>
      </c>
      <c r="AE48" s="2">
        <f t="shared" si="15"/>
        <v>-1000</v>
      </c>
      <c r="AF48" s="5">
        <f t="shared" si="16"/>
        <v>0.5</v>
      </c>
      <c r="AG48" s="5">
        <f t="shared" si="17"/>
        <v>-1</v>
      </c>
      <c r="AH48" s="3">
        <f t="shared" si="18"/>
        <v>202212</v>
      </c>
      <c r="AI48" s="21">
        <v>2.15</v>
      </c>
      <c r="AJ48" s="21">
        <v>1.74</v>
      </c>
      <c r="AK48" s="21">
        <v>2.7</v>
      </c>
      <c r="AL48" s="21">
        <v>1.5</v>
      </c>
      <c r="AO48">
        <f t="shared" si="23"/>
        <v>-200</v>
      </c>
      <c r="AP48">
        <f>IF(E48&lt;F48,G48,H48)</f>
        <v>20</v>
      </c>
      <c r="AQ48">
        <f>IF(E48&lt;F48,H48,G48)</f>
        <v>3</v>
      </c>
    </row>
    <row r="49" spans="2:43" x14ac:dyDescent="0.25">
      <c r="B49" s="24">
        <v>44920</v>
      </c>
      <c r="C49" s="20" t="s">
        <v>48</v>
      </c>
      <c r="D49" s="20" t="s">
        <v>27</v>
      </c>
      <c r="E49" s="2">
        <v>300</v>
      </c>
      <c r="F49" s="2">
        <v>-380.22813688212943</v>
      </c>
      <c r="G49">
        <v>16</v>
      </c>
      <c r="H49">
        <v>19</v>
      </c>
      <c r="I49" s="9"/>
      <c r="J49" s="2" t="str">
        <f t="shared" si="19"/>
        <v>Tampa Bay Buccaneers</v>
      </c>
      <c r="K49" s="2" t="str">
        <f t="shared" si="20"/>
        <v>Arizona Cardinals</v>
      </c>
      <c r="L49" s="17">
        <f t="shared" si="21"/>
        <v>-380.22813688212943</v>
      </c>
      <c r="M49" s="18">
        <f t="shared" si="22"/>
        <v>300</v>
      </c>
      <c r="N49" s="4">
        <f t="shared" si="7"/>
        <v>1.2629999999999999</v>
      </c>
      <c r="O49" s="4">
        <f t="shared" si="8"/>
        <v>4</v>
      </c>
      <c r="P49" s="4"/>
      <c r="Q49" s="4"/>
      <c r="R49" s="1">
        <f t="shared" si="9"/>
        <v>0.79176563737133809</v>
      </c>
      <c r="S49" s="1">
        <f t="shared" si="9"/>
        <v>0.25</v>
      </c>
      <c r="T49" s="1">
        <f t="shared" si="3"/>
        <v>4.0091202736082132E-2</v>
      </c>
      <c r="U49" s="1">
        <f t="shared" si="4"/>
        <v>0.27088281868566905</v>
      </c>
      <c r="V49" s="1">
        <f t="shared" si="10"/>
        <v>0.781882818685669</v>
      </c>
      <c r="W49" s="1"/>
      <c r="X49" s="17">
        <f t="shared" si="12"/>
        <v>278.96402901010407</v>
      </c>
      <c r="Y49" s="18">
        <f t="shared" si="13"/>
        <v>3041.7624503114548</v>
      </c>
      <c r="Z49" s="2">
        <f t="shared" si="24"/>
        <v>265.01582755959885</v>
      </c>
      <c r="AA49" s="18">
        <f t="shared" si="24"/>
        <v>2889.6743277958822</v>
      </c>
      <c r="AB49" s="2">
        <f t="shared" si="25"/>
        <v>-377.3359535573822</v>
      </c>
      <c r="AC49" s="2">
        <f t="shared" si="25"/>
        <v>288.96743277958819</v>
      </c>
      <c r="AD49" s="2">
        <f t="shared" si="14"/>
        <v>265.01582755959885</v>
      </c>
      <c r="AE49" s="2">
        <f t="shared" si="15"/>
        <v>-1000</v>
      </c>
      <c r="AF49" s="5">
        <f t="shared" si="16"/>
        <v>0.2629999999999999</v>
      </c>
      <c r="AG49" s="5">
        <f t="shared" si="17"/>
        <v>-1</v>
      </c>
      <c r="AH49" s="3">
        <f t="shared" si="18"/>
        <v>202212</v>
      </c>
      <c r="AI49" s="21">
        <v>2.35</v>
      </c>
      <c r="AJ49" s="21">
        <v>1.645</v>
      </c>
      <c r="AK49" s="21">
        <v>4</v>
      </c>
      <c r="AL49" s="21">
        <v>1.2629999999999999</v>
      </c>
      <c r="AO49">
        <f t="shared" si="23"/>
        <v>-400</v>
      </c>
      <c r="AP49">
        <f>IF(E49&lt;F49,G49,H49)</f>
        <v>19</v>
      </c>
      <c r="AQ49">
        <f>IF(E49&lt;F49,H49,G49)</f>
        <v>16</v>
      </c>
    </row>
    <row r="50" spans="2:43" x14ac:dyDescent="0.25">
      <c r="B50" s="24">
        <v>44920</v>
      </c>
      <c r="C50" s="20" t="s">
        <v>47</v>
      </c>
      <c r="D50" s="20" t="s">
        <v>38</v>
      </c>
      <c r="E50" s="2">
        <v>154.99999999999997</v>
      </c>
      <c r="F50" s="2">
        <v>-175.13134851138355</v>
      </c>
      <c r="G50">
        <v>51</v>
      </c>
      <c r="H50">
        <v>14</v>
      </c>
      <c r="I50" s="9"/>
      <c r="J50" s="2" t="str">
        <f t="shared" si="19"/>
        <v>Denver Broncos</v>
      </c>
      <c r="K50" s="2" t="str">
        <f t="shared" si="20"/>
        <v>Los Angeles Rams</v>
      </c>
      <c r="L50" s="17">
        <f t="shared" si="21"/>
        <v>-175.13134851138355</v>
      </c>
      <c r="M50" s="18">
        <f t="shared" si="22"/>
        <v>154.99999999999997</v>
      </c>
      <c r="N50" s="4">
        <f t="shared" si="7"/>
        <v>1.571</v>
      </c>
      <c r="O50" s="4">
        <f t="shared" si="8"/>
        <v>2.5499999999999998</v>
      </c>
      <c r="P50" s="4"/>
      <c r="Q50" s="4"/>
      <c r="R50" s="1">
        <f t="shared" si="9"/>
        <v>0.63653723742838964</v>
      </c>
      <c r="S50" s="1">
        <f t="shared" si="9"/>
        <v>0.39215686274509809</v>
      </c>
      <c r="T50" s="1">
        <f t="shared" si="3"/>
        <v>2.789371511769001E-2</v>
      </c>
      <c r="U50" s="1">
        <f t="shared" si="4"/>
        <v>0.12219018734164577</v>
      </c>
      <c r="V50" s="1">
        <f t="shared" si="10"/>
        <v>0.63319018734164578</v>
      </c>
      <c r="W50" s="1"/>
      <c r="X50" s="17">
        <f t="shared" si="12"/>
        <v>579.30432276335546</v>
      </c>
      <c r="Y50" s="18">
        <f t="shared" si="13"/>
        <v>1556.7829182628504</v>
      </c>
      <c r="Z50" s="2">
        <f t="shared" si="24"/>
        <v>550.3391066251877</v>
      </c>
      <c r="AA50" s="18">
        <f t="shared" si="24"/>
        <v>1478.9437723497078</v>
      </c>
      <c r="AB50" s="2">
        <f t="shared" si="25"/>
        <v>-181.70614952883167</v>
      </c>
      <c r="AC50" s="2">
        <f t="shared" si="25"/>
        <v>147.89437723497079</v>
      </c>
      <c r="AD50" s="2">
        <f t="shared" si="14"/>
        <v>-1000</v>
      </c>
      <c r="AE50" s="2">
        <f t="shared" si="15"/>
        <v>1478.9437723497078</v>
      </c>
      <c r="AF50" s="5">
        <f t="shared" si="16"/>
        <v>-1</v>
      </c>
      <c r="AG50" s="5">
        <f t="shared" si="17"/>
        <v>1.5499999999999998</v>
      </c>
      <c r="AH50" s="3">
        <f t="shared" si="18"/>
        <v>202212</v>
      </c>
      <c r="AI50" s="21">
        <v>1.869</v>
      </c>
      <c r="AJ50" s="21">
        <v>1.952</v>
      </c>
      <c r="AK50" s="21">
        <v>2.5499999999999998</v>
      </c>
      <c r="AL50" s="21">
        <v>1.571</v>
      </c>
      <c r="AO50">
        <f t="shared" si="23"/>
        <v>-180</v>
      </c>
      <c r="AP50">
        <f>IF(E50&lt;F50,G50,H50)</f>
        <v>14</v>
      </c>
      <c r="AQ50">
        <f>IF(E50&lt;F50,H50,G50)</f>
        <v>51</v>
      </c>
    </row>
    <row r="51" spans="2:43" x14ac:dyDescent="0.25">
      <c r="B51" s="24">
        <v>44920</v>
      </c>
      <c r="C51" s="20" t="s">
        <v>30</v>
      </c>
      <c r="D51" s="20" t="s">
        <v>33</v>
      </c>
      <c r="E51" s="2">
        <v>-180.1801801801802</v>
      </c>
      <c r="F51" s="2">
        <v>160</v>
      </c>
      <c r="G51">
        <v>20</v>
      </c>
      <c r="H51">
        <v>26</v>
      </c>
      <c r="I51" s="9"/>
      <c r="J51" s="2" t="str">
        <f t="shared" si="19"/>
        <v>Miami Dolphins</v>
      </c>
      <c r="K51" s="2" t="str">
        <f t="shared" si="20"/>
        <v>Green Bay Packers</v>
      </c>
      <c r="L51" s="17">
        <f t="shared" si="21"/>
        <v>-180.1801801801802</v>
      </c>
      <c r="M51" s="18">
        <f t="shared" si="22"/>
        <v>160</v>
      </c>
      <c r="N51" s="4">
        <f t="shared" si="7"/>
        <v>1.5549999999999999</v>
      </c>
      <c r="O51" s="4">
        <f t="shared" si="8"/>
        <v>2.6</v>
      </c>
      <c r="P51" s="4"/>
      <c r="Q51" s="4"/>
      <c r="R51" s="1">
        <f t="shared" si="9"/>
        <v>0.64308681672025725</v>
      </c>
      <c r="S51" s="1">
        <f t="shared" si="9"/>
        <v>0.38461538461538458</v>
      </c>
      <c r="T51" s="1">
        <f t="shared" si="3"/>
        <v>2.695547533092657E-2</v>
      </c>
      <c r="U51" s="1">
        <f t="shared" si="4"/>
        <v>0.12923571605243633</v>
      </c>
      <c r="V51" s="1">
        <f t="shared" si="10"/>
        <v>0.64023571605243634</v>
      </c>
      <c r="W51" s="1"/>
      <c r="X51" s="17">
        <f t="shared" si="12"/>
        <v>561.92473323075023</v>
      </c>
      <c r="Y51" s="18">
        <f t="shared" si="13"/>
        <v>1602.6507633440012</v>
      </c>
      <c r="Z51" s="2">
        <f t="shared" si="24"/>
        <v>533.82849656921269</v>
      </c>
      <c r="AA51" s="18">
        <f t="shared" si="24"/>
        <v>1522.518225176801</v>
      </c>
      <c r="AB51" s="2">
        <f t="shared" si="25"/>
        <v>-187.32608064701668</v>
      </c>
      <c r="AC51" s="2">
        <f t="shared" si="25"/>
        <v>152.2518225176801</v>
      </c>
      <c r="AD51" s="2">
        <f t="shared" si="14"/>
        <v>-1000</v>
      </c>
      <c r="AE51" s="2">
        <f t="shared" si="15"/>
        <v>1522.518225176801</v>
      </c>
      <c r="AF51" s="5">
        <f t="shared" si="16"/>
        <v>-1</v>
      </c>
      <c r="AG51" s="5">
        <f t="shared" si="17"/>
        <v>1.6</v>
      </c>
      <c r="AH51" s="3">
        <f t="shared" si="18"/>
        <v>202212</v>
      </c>
      <c r="AI51" s="21">
        <v>1.54</v>
      </c>
      <c r="AJ51" s="21">
        <v>2.65</v>
      </c>
      <c r="AK51" s="21">
        <v>1.5549999999999999</v>
      </c>
      <c r="AL51" s="21">
        <v>2.6</v>
      </c>
      <c r="AO51">
        <f t="shared" si="23"/>
        <v>-190</v>
      </c>
      <c r="AP51">
        <f>IF(E51&lt;F51,G51,H51)</f>
        <v>20</v>
      </c>
      <c r="AQ51">
        <f>IF(E51&lt;F51,H51,G51)</f>
        <v>26</v>
      </c>
    </row>
    <row r="52" spans="2:43" x14ac:dyDescent="0.25">
      <c r="B52" s="24">
        <v>44919</v>
      </c>
      <c r="C52" s="20" t="s">
        <v>45</v>
      </c>
      <c r="D52" s="20" t="s">
        <v>50</v>
      </c>
      <c r="E52" s="2">
        <v>-130.03901170351108</v>
      </c>
      <c r="F52" s="2">
        <v>110.00000000000001</v>
      </c>
      <c r="G52">
        <v>13</v>
      </c>
      <c r="H52">
        <v>10</v>
      </c>
      <c r="I52" s="9"/>
      <c r="J52" s="2" t="str">
        <f t="shared" si="19"/>
        <v>Pittsburgh Steelers</v>
      </c>
      <c r="K52" s="2" t="str">
        <f t="shared" si="20"/>
        <v>Las Vegas Raiders</v>
      </c>
      <c r="L52" s="17">
        <f t="shared" si="21"/>
        <v>-130.03901170351108</v>
      </c>
      <c r="M52" s="18">
        <f t="shared" si="22"/>
        <v>110.00000000000001</v>
      </c>
      <c r="N52" s="4">
        <f t="shared" si="7"/>
        <v>1.7689999999999999</v>
      </c>
      <c r="O52" s="4">
        <f t="shared" si="8"/>
        <v>2.1</v>
      </c>
      <c r="P52" s="4"/>
      <c r="Q52" s="4"/>
      <c r="R52" s="1">
        <f t="shared" si="9"/>
        <v>0.56529112492933864</v>
      </c>
      <c r="S52" s="1">
        <f t="shared" si="9"/>
        <v>0.47619047619047616</v>
      </c>
      <c r="T52" s="1">
        <f t="shared" si="3"/>
        <v>3.982941328508649E-2</v>
      </c>
      <c r="U52" s="1">
        <f t="shared" si="4"/>
        <v>4.4550324369431238E-2</v>
      </c>
      <c r="V52" s="1">
        <f t="shared" si="10"/>
        <v>0.5555503243694313</v>
      </c>
      <c r="W52" s="1"/>
      <c r="X52" s="17">
        <f t="shared" si="12"/>
        <v>800.01694920263856</v>
      </c>
      <c r="Y52" s="18">
        <f t="shared" si="13"/>
        <v>1138.4082155909466</v>
      </c>
      <c r="Z52" s="2">
        <f t="shared" si="24"/>
        <v>760.01610174250663</v>
      </c>
      <c r="AA52" s="18">
        <f t="shared" si="24"/>
        <v>1081.4878048113992</v>
      </c>
      <c r="AB52" s="2">
        <f t="shared" si="25"/>
        <v>-131.57615972967898</v>
      </c>
      <c r="AC52" s="2">
        <f t="shared" si="25"/>
        <v>108.14878048113992</v>
      </c>
      <c r="AD52" s="2">
        <f t="shared" si="14"/>
        <v>760.01610174250663</v>
      </c>
      <c r="AE52" s="2">
        <f t="shared" si="15"/>
        <v>-1000</v>
      </c>
      <c r="AF52" s="5">
        <f t="shared" si="16"/>
        <v>0.76899999999999991</v>
      </c>
      <c r="AG52" s="5">
        <f t="shared" si="17"/>
        <v>-1</v>
      </c>
      <c r="AH52" s="3">
        <f t="shared" si="18"/>
        <v>202212</v>
      </c>
      <c r="AI52" s="21">
        <v>1.869</v>
      </c>
      <c r="AJ52" s="21">
        <v>1.952</v>
      </c>
      <c r="AK52" s="21">
        <v>1.7689999999999999</v>
      </c>
      <c r="AL52" s="21">
        <v>2.1</v>
      </c>
      <c r="AO52">
        <f t="shared" si="23"/>
        <v>-140</v>
      </c>
      <c r="AP52">
        <f>IF(E52&lt;F52,G52,H52)</f>
        <v>13</v>
      </c>
      <c r="AQ52">
        <f>IF(E52&lt;F52,H52,G52)</f>
        <v>10</v>
      </c>
    </row>
    <row r="53" spans="2:43" x14ac:dyDescent="0.25">
      <c r="B53" s="24">
        <v>44919</v>
      </c>
      <c r="C53" s="20" t="s">
        <v>23</v>
      </c>
      <c r="D53" s="20" t="s">
        <v>19</v>
      </c>
      <c r="E53" s="2">
        <v>-200</v>
      </c>
      <c r="F53" s="2">
        <v>170.00000000000003</v>
      </c>
      <c r="G53">
        <v>40</v>
      </c>
      <c r="H53">
        <v>34</v>
      </c>
      <c r="I53" s="9"/>
      <c r="J53" s="2" t="str">
        <f t="shared" si="19"/>
        <v>Dallas Cowboys</v>
      </c>
      <c r="K53" s="2" t="str">
        <f t="shared" si="20"/>
        <v>Philadelphia Eagles</v>
      </c>
      <c r="L53" s="17">
        <f t="shared" si="21"/>
        <v>-200</v>
      </c>
      <c r="M53" s="18">
        <f t="shared" si="22"/>
        <v>170.00000000000003</v>
      </c>
      <c r="N53" s="4">
        <f t="shared" si="7"/>
        <v>1.5</v>
      </c>
      <c r="O53" s="4">
        <f t="shared" si="8"/>
        <v>2.7</v>
      </c>
      <c r="P53" s="4"/>
      <c r="Q53" s="4"/>
      <c r="R53" s="1">
        <f t="shared" si="9"/>
        <v>0.66666666666666663</v>
      </c>
      <c r="S53" s="1">
        <f t="shared" si="9"/>
        <v>0.37037037037037035</v>
      </c>
      <c r="T53" s="1">
        <f t="shared" si="3"/>
        <v>3.5714285714285587E-2</v>
      </c>
      <c r="U53" s="1">
        <f t="shared" si="4"/>
        <v>0.14814814814814814</v>
      </c>
      <c r="V53" s="1">
        <f t="shared" si="10"/>
        <v>0.65914814814814815</v>
      </c>
      <c r="W53" s="1"/>
      <c r="X53" s="17">
        <f t="shared" si="12"/>
        <v>517.10962521773342</v>
      </c>
      <c r="Y53" s="18">
        <f t="shared" si="13"/>
        <v>1734.0124117028765</v>
      </c>
      <c r="Z53" s="2">
        <f t="shared" si="24"/>
        <v>491.25414395684675</v>
      </c>
      <c r="AA53" s="18">
        <f t="shared" si="24"/>
        <v>1647.3117911177326</v>
      </c>
      <c r="AB53" s="2">
        <f t="shared" si="25"/>
        <v>-203.56062382403903</v>
      </c>
      <c r="AC53" s="2">
        <f t="shared" si="25"/>
        <v>164.73117911177326</v>
      </c>
      <c r="AD53" s="2">
        <f t="shared" si="14"/>
        <v>491.25414395684675</v>
      </c>
      <c r="AE53" s="2">
        <f t="shared" si="15"/>
        <v>-1000</v>
      </c>
      <c r="AF53" s="5">
        <f t="shared" si="16"/>
        <v>0.5</v>
      </c>
      <c r="AG53" s="5">
        <f t="shared" si="17"/>
        <v>-1</v>
      </c>
      <c r="AH53" s="3">
        <f t="shared" si="18"/>
        <v>202212</v>
      </c>
      <c r="AI53" s="21">
        <v>1.8</v>
      </c>
      <c r="AJ53" s="21">
        <v>2.0499999999999998</v>
      </c>
      <c r="AK53" s="21">
        <v>1.5</v>
      </c>
      <c r="AL53" s="21">
        <v>2.7</v>
      </c>
      <c r="AO53">
        <f t="shared" si="23"/>
        <v>-200</v>
      </c>
      <c r="AP53">
        <f>IF(E53&lt;F53,G53,H53)</f>
        <v>40</v>
      </c>
      <c r="AQ53">
        <f>IF(E53&lt;F53,H53,G53)</f>
        <v>34</v>
      </c>
    </row>
    <row r="54" spans="2:43" x14ac:dyDescent="0.25">
      <c r="B54" s="24">
        <v>44919</v>
      </c>
      <c r="C54" s="20" t="s">
        <v>22</v>
      </c>
      <c r="D54" s="20" t="s">
        <v>49</v>
      </c>
      <c r="E54" s="2">
        <v>-310.55900621118008</v>
      </c>
      <c r="F54" s="2">
        <v>250</v>
      </c>
      <c r="G54">
        <v>37</v>
      </c>
      <c r="H54">
        <v>20</v>
      </c>
      <c r="I54" s="9"/>
      <c r="J54" s="2" t="str">
        <f t="shared" si="19"/>
        <v>San Francisco 49ers</v>
      </c>
      <c r="K54" s="2" t="str">
        <f t="shared" si="20"/>
        <v>Washington Commanders</v>
      </c>
      <c r="L54" s="17">
        <f t="shared" si="21"/>
        <v>-310.55900621118008</v>
      </c>
      <c r="M54" s="18">
        <f t="shared" si="22"/>
        <v>250</v>
      </c>
      <c r="N54" s="4">
        <f t="shared" si="7"/>
        <v>1.3220000000000001</v>
      </c>
      <c r="O54" s="4">
        <f t="shared" si="8"/>
        <v>3.5</v>
      </c>
      <c r="P54" s="4"/>
      <c r="Q54" s="4"/>
      <c r="R54" s="1">
        <f t="shared" si="9"/>
        <v>0.75642965204236001</v>
      </c>
      <c r="S54" s="1">
        <f t="shared" si="9"/>
        <v>0.2857142857142857</v>
      </c>
      <c r="T54" s="1">
        <f t="shared" si="3"/>
        <v>4.0439651596847703E-2</v>
      </c>
      <c r="U54" s="1">
        <f t="shared" si="4"/>
        <v>0.23535768316403716</v>
      </c>
      <c r="V54" s="1">
        <f t="shared" si="10"/>
        <v>0.74635768316403717</v>
      </c>
      <c r="W54" s="1"/>
      <c r="X54" s="17">
        <f t="shared" si="12"/>
        <v>339.84016317845891</v>
      </c>
      <c r="Y54" s="18">
        <f t="shared" si="13"/>
        <v>2553.4813844294049</v>
      </c>
      <c r="Z54" s="2">
        <f t="shared" si="24"/>
        <v>322.84815501953597</v>
      </c>
      <c r="AA54" s="18">
        <f t="shared" si="24"/>
        <v>2425.8073152079346</v>
      </c>
      <c r="AB54" s="2">
        <f t="shared" si="25"/>
        <v>-309.7431360385159</v>
      </c>
      <c r="AC54" s="2">
        <f t="shared" si="25"/>
        <v>242.58073152079345</v>
      </c>
      <c r="AD54" s="2">
        <f t="shared" si="14"/>
        <v>322.84815501953597</v>
      </c>
      <c r="AE54" s="2">
        <f t="shared" si="15"/>
        <v>-1000</v>
      </c>
      <c r="AF54" s="5">
        <f t="shared" si="16"/>
        <v>0.32200000000000006</v>
      </c>
      <c r="AG54" s="5">
        <f t="shared" si="17"/>
        <v>-1</v>
      </c>
      <c r="AH54" s="3">
        <f t="shared" si="18"/>
        <v>202212</v>
      </c>
      <c r="AI54" s="21">
        <v>1.333</v>
      </c>
      <c r="AJ54" s="21">
        <v>3.4</v>
      </c>
      <c r="AK54" s="21">
        <v>1.3220000000000001</v>
      </c>
      <c r="AL54" s="21">
        <v>3.5</v>
      </c>
      <c r="AO54">
        <f t="shared" si="23"/>
        <v>-400</v>
      </c>
      <c r="AP54">
        <f>IF(E54&lt;F54,G54,H54)</f>
        <v>37</v>
      </c>
      <c r="AQ54">
        <f>IF(E54&lt;F54,H54,G54)</f>
        <v>20</v>
      </c>
    </row>
    <row r="55" spans="2:43" x14ac:dyDescent="0.25">
      <c r="B55" s="24">
        <v>44919</v>
      </c>
      <c r="C55" s="20" t="s">
        <v>28</v>
      </c>
      <c r="D55" s="20" t="s">
        <v>35</v>
      </c>
      <c r="E55" s="2">
        <v>-280.1120448179272</v>
      </c>
      <c r="F55" s="2">
        <v>229.99999999999997</v>
      </c>
      <c r="G55">
        <v>17</v>
      </c>
      <c r="H55">
        <v>9</v>
      </c>
      <c r="I55" s="9"/>
      <c r="J55" s="2" t="str">
        <f t="shared" si="19"/>
        <v>Baltimore Ravens</v>
      </c>
      <c r="K55" s="2" t="str">
        <f t="shared" si="20"/>
        <v>Atlanta Falcons</v>
      </c>
      <c r="L55" s="17">
        <f t="shared" si="21"/>
        <v>-280.1120448179272</v>
      </c>
      <c r="M55" s="18">
        <f t="shared" si="22"/>
        <v>229.99999999999997</v>
      </c>
      <c r="N55" s="4">
        <f t="shared" si="7"/>
        <v>1.357</v>
      </c>
      <c r="O55" s="4">
        <f t="shared" si="8"/>
        <v>3.3</v>
      </c>
      <c r="P55" s="4"/>
      <c r="Q55" s="4"/>
      <c r="R55" s="1">
        <f t="shared" si="9"/>
        <v>0.73691967575534267</v>
      </c>
      <c r="S55" s="1">
        <f t="shared" si="9"/>
        <v>0.30303030303030304</v>
      </c>
      <c r="T55" s="1">
        <f t="shared" si="3"/>
        <v>3.8415288812540416E-2</v>
      </c>
      <c r="U55" s="1">
        <f t="shared" si="4"/>
        <v>0.21694468636251982</v>
      </c>
      <c r="V55" s="1">
        <f t="shared" si="10"/>
        <v>0.72794468636251985</v>
      </c>
      <c r="W55" s="1"/>
      <c r="X55" s="17">
        <f t="shared" si="12"/>
        <v>373.73075006140687</v>
      </c>
      <c r="Y55" s="18">
        <f t="shared" si="13"/>
        <v>2343.1694856500267</v>
      </c>
      <c r="Z55" s="2">
        <f t="shared" si="24"/>
        <v>355.04421255833648</v>
      </c>
      <c r="AA55" s="18">
        <f t="shared" si="24"/>
        <v>2226.011011367525</v>
      </c>
      <c r="AB55" s="2">
        <f t="shared" si="25"/>
        <v>-281.65506284254451</v>
      </c>
      <c r="AC55" s="2">
        <f t="shared" si="25"/>
        <v>222.6011011367525</v>
      </c>
      <c r="AD55" s="2">
        <f t="shared" si="14"/>
        <v>355.04421255833648</v>
      </c>
      <c r="AE55" s="2">
        <f t="shared" si="15"/>
        <v>-1000</v>
      </c>
      <c r="AF55" s="5">
        <f t="shared" si="16"/>
        <v>0.35699999999999998</v>
      </c>
      <c r="AG55" s="5">
        <f t="shared" si="17"/>
        <v>-1</v>
      </c>
      <c r="AH55" s="3">
        <f t="shared" si="18"/>
        <v>202212</v>
      </c>
      <c r="AI55" s="21">
        <v>1.333</v>
      </c>
      <c r="AJ55" s="21">
        <v>3.4</v>
      </c>
      <c r="AK55" s="21">
        <v>1.357</v>
      </c>
      <c r="AL55" s="21">
        <v>3.3</v>
      </c>
      <c r="AO55">
        <f t="shared" si="23"/>
        <v>-300</v>
      </c>
      <c r="AP55">
        <f>IF(E55&lt;F55,G55,H55)</f>
        <v>17</v>
      </c>
      <c r="AQ55">
        <f>IF(E55&lt;F55,H55,G55)</f>
        <v>9</v>
      </c>
    </row>
    <row r="56" spans="2:43" x14ac:dyDescent="0.25">
      <c r="B56" s="24">
        <v>44919</v>
      </c>
      <c r="C56" s="20" t="s">
        <v>44</v>
      </c>
      <c r="D56" s="20" t="s">
        <v>34</v>
      </c>
      <c r="E56" s="2">
        <v>114.99999999999999</v>
      </c>
      <c r="F56" s="2">
        <v>-135.13513513513513</v>
      </c>
      <c r="G56">
        <v>37</v>
      </c>
      <c r="H56">
        <v>23</v>
      </c>
      <c r="I56" s="9"/>
      <c r="J56" s="2" t="str">
        <f t="shared" si="19"/>
        <v>Detroit Lions</v>
      </c>
      <c r="K56" s="2" t="str">
        <f t="shared" si="20"/>
        <v>Carolina Panthers</v>
      </c>
      <c r="L56" s="17">
        <f t="shared" si="21"/>
        <v>-135.13513513513513</v>
      </c>
      <c r="M56" s="18">
        <f t="shared" si="22"/>
        <v>114.99999999999999</v>
      </c>
      <c r="N56" s="4">
        <f t="shared" si="7"/>
        <v>1.74</v>
      </c>
      <c r="O56" s="4">
        <f t="shared" si="8"/>
        <v>2.15</v>
      </c>
      <c r="P56" s="4"/>
      <c r="Q56" s="4"/>
      <c r="R56" s="1">
        <f t="shared" si="9"/>
        <v>0.57471264367816088</v>
      </c>
      <c r="S56" s="1">
        <f t="shared" si="9"/>
        <v>0.46511627906976744</v>
      </c>
      <c r="T56" s="1">
        <f t="shared" si="3"/>
        <v>3.8303341902313659E-2</v>
      </c>
      <c r="U56" s="1">
        <f t="shared" si="4"/>
        <v>5.4798182304196724E-2</v>
      </c>
      <c r="V56" s="1">
        <f t="shared" si="10"/>
        <v>0.56579818230419676</v>
      </c>
      <c r="W56" s="1"/>
      <c r="X56" s="17">
        <f t="shared" si="12"/>
        <v>767.41465645493759</v>
      </c>
      <c r="Y56" s="18">
        <f t="shared" si="13"/>
        <v>1185.8985221458363</v>
      </c>
      <c r="Z56" s="2">
        <f t="shared" si="24"/>
        <v>729.04392363219063</v>
      </c>
      <c r="AA56" s="18">
        <f t="shared" si="24"/>
        <v>1126.6035960385445</v>
      </c>
      <c r="AB56" s="2">
        <f t="shared" si="25"/>
        <v>-137.16594673992637</v>
      </c>
      <c r="AC56" s="2">
        <f t="shared" si="25"/>
        <v>112.66035960385446</v>
      </c>
      <c r="AD56" s="2">
        <f t="shared" si="14"/>
        <v>-1000</v>
      </c>
      <c r="AE56" s="2">
        <f t="shared" si="15"/>
        <v>1126.6035960385445</v>
      </c>
      <c r="AF56" s="5">
        <f t="shared" si="16"/>
        <v>-1</v>
      </c>
      <c r="AG56" s="5">
        <f t="shared" si="17"/>
        <v>1.1499999999999999</v>
      </c>
      <c r="AH56" s="3">
        <f t="shared" si="18"/>
        <v>202212</v>
      </c>
      <c r="AI56" s="21">
        <v>2.15</v>
      </c>
      <c r="AJ56" s="21">
        <v>1.74</v>
      </c>
      <c r="AK56" s="21">
        <v>2.15</v>
      </c>
      <c r="AL56" s="21">
        <v>1.74</v>
      </c>
      <c r="AO56">
        <f t="shared" si="23"/>
        <v>-140</v>
      </c>
      <c r="AP56">
        <f>IF(E56&lt;F56,G56,H56)</f>
        <v>23</v>
      </c>
      <c r="AQ56">
        <f>IF(E56&lt;F56,H56,G56)</f>
        <v>37</v>
      </c>
    </row>
    <row r="57" spans="2:43" x14ac:dyDescent="0.25">
      <c r="B57" s="24">
        <v>44919</v>
      </c>
      <c r="C57" s="20" t="s">
        <v>37</v>
      </c>
      <c r="D57" s="20" t="s">
        <v>24</v>
      </c>
      <c r="E57" s="2">
        <v>325</v>
      </c>
      <c r="F57" s="2">
        <v>-425.53191489361683</v>
      </c>
      <c r="G57">
        <v>13</v>
      </c>
      <c r="H57">
        <v>35</v>
      </c>
      <c r="I57" s="9"/>
      <c r="J57" s="2" t="str">
        <f t="shared" si="19"/>
        <v>Buffalo Bills</v>
      </c>
      <c r="K57" s="2" t="str">
        <f t="shared" si="20"/>
        <v>Chicago Bears</v>
      </c>
      <c r="L57" s="17">
        <f t="shared" si="21"/>
        <v>-425.53191489361683</v>
      </c>
      <c r="M57" s="18">
        <f t="shared" si="22"/>
        <v>325</v>
      </c>
      <c r="N57" s="4">
        <f t="shared" si="7"/>
        <v>1.2350000000000001</v>
      </c>
      <c r="O57" s="4">
        <f t="shared" si="8"/>
        <v>4.25</v>
      </c>
      <c r="P57" s="4"/>
      <c r="Q57" s="4"/>
      <c r="R57" s="1">
        <f t="shared" si="9"/>
        <v>0.80971659919028338</v>
      </c>
      <c r="S57" s="1">
        <f t="shared" si="9"/>
        <v>0.23529411764705882</v>
      </c>
      <c r="T57" s="1">
        <f t="shared" si="3"/>
        <v>4.3072014585232465E-2</v>
      </c>
      <c r="U57" s="1">
        <f t="shared" si="4"/>
        <v>0.28721124077161231</v>
      </c>
      <c r="V57" s="1">
        <f t="shared" si="10"/>
        <v>0.79821124077161232</v>
      </c>
      <c r="W57" s="1"/>
      <c r="X57" s="17">
        <f t="shared" si="12"/>
        <v>252.80119963397561</v>
      </c>
      <c r="Y57" s="18">
        <f t="shared" si="13"/>
        <v>3312.9448344368311</v>
      </c>
      <c r="Z57" s="2">
        <f t="shared" si="24"/>
        <v>240.16113965227683</v>
      </c>
      <c r="AA57" s="18">
        <f t="shared" si="24"/>
        <v>3147.2975927149896</v>
      </c>
      <c r="AB57" s="2">
        <f t="shared" si="25"/>
        <v>-416.38709803254363</v>
      </c>
      <c r="AC57" s="2">
        <f t="shared" si="25"/>
        <v>314.72975927149895</v>
      </c>
      <c r="AD57" s="2">
        <f t="shared" si="14"/>
        <v>240.16113965227683</v>
      </c>
      <c r="AE57" s="2">
        <f t="shared" si="15"/>
        <v>-1000</v>
      </c>
      <c r="AF57" s="5">
        <f t="shared" si="16"/>
        <v>0.2350000000000001</v>
      </c>
      <c r="AG57" s="5">
        <f t="shared" si="17"/>
        <v>-1</v>
      </c>
      <c r="AH57" s="3">
        <f t="shared" si="18"/>
        <v>202212</v>
      </c>
      <c r="AI57" s="21">
        <v>4.5</v>
      </c>
      <c r="AJ57" s="21">
        <v>1.222</v>
      </c>
      <c r="AK57" s="21">
        <v>4.25</v>
      </c>
      <c r="AL57" s="21">
        <v>1.2350000000000001</v>
      </c>
      <c r="AO57">
        <f t="shared" si="23"/>
        <v>-500</v>
      </c>
      <c r="AP57">
        <f>IF(E57&lt;F57,G57,H57)</f>
        <v>35</v>
      </c>
      <c r="AQ57">
        <f>IF(E57&lt;F57,H57,G57)</f>
        <v>13</v>
      </c>
    </row>
    <row r="58" spans="2:43" x14ac:dyDescent="0.25">
      <c r="B58" s="24">
        <v>44919</v>
      </c>
      <c r="C58" s="20" t="s">
        <v>46</v>
      </c>
      <c r="D58" s="20" t="s">
        <v>43</v>
      </c>
      <c r="E58" s="2">
        <v>-175.13134851138355</v>
      </c>
      <c r="F58" s="2">
        <v>154.99999999999997</v>
      </c>
      <c r="G58">
        <v>10</v>
      </c>
      <c r="H58">
        <v>17</v>
      </c>
      <c r="I58" s="9"/>
      <c r="J58" s="2" t="str">
        <f t="shared" si="19"/>
        <v>Cleveland Browns</v>
      </c>
      <c r="K58" s="2" t="str">
        <f t="shared" si="20"/>
        <v>New Orleans Saints</v>
      </c>
      <c r="L58" s="17">
        <f t="shared" si="21"/>
        <v>-175.13134851138355</v>
      </c>
      <c r="M58" s="18">
        <f t="shared" si="22"/>
        <v>154.99999999999997</v>
      </c>
      <c r="N58" s="4">
        <f t="shared" si="7"/>
        <v>1.571</v>
      </c>
      <c r="O58" s="4">
        <f t="shared" si="8"/>
        <v>2.5499999999999998</v>
      </c>
      <c r="P58" s="4"/>
      <c r="Q58" s="4"/>
      <c r="R58" s="1">
        <f t="shared" si="9"/>
        <v>0.63653723742838964</v>
      </c>
      <c r="S58" s="1">
        <f t="shared" si="9"/>
        <v>0.39215686274509809</v>
      </c>
      <c r="T58" s="1">
        <f t="shared" si="3"/>
        <v>2.789371511769001E-2</v>
      </c>
      <c r="U58" s="1">
        <f t="shared" si="4"/>
        <v>0.12219018734164577</v>
      </c>
      <c r="V58" s="1">
        <f t="shared" si="10"/>
        <v>0.63319018734164578</v>
      </c>
      <c r="W58" s="1"/>
      <c r="X58" s="17">
        <f t="shared" si="12"/>
        <v>579.30432276335546</v>
      </c>
      <c r="Y58" s="18">
        <f t="shared" si="13"/>
        <v>1556.7829182628504</v>
      </c>
      <c r="Z58" s="2">
        <f t="shared" si="24"/>
        <v>550.3391066251877</v>
      </c>
      <c r="AA58" s="18">
        <f t="shared" si="24"/>
        <v>1478.9437723497078</v>
      </c>
      <c r="AB58" s="2">
        <f t="shared" si="25"/>
        <v>-181.70614952883167</v>
      </c>
      <c r="AC58" s="2">
        <f t="shared" si="25"/>
        <v>147.89437723497079</v>
      </c>
      <c r="AD58" s="2">
        <f t="shared" si="14"/>
        <v>-1000</v>
      </c>
      <c r="AE58" s="2">
        <f t="shared" si="15"/>
        <v>1478.9437723497078</v>
      </c>
      <c r="AF58" s="5">
        <f t="shared" si="16"/>
        <v>-1</v>
      </c>
      <c r="AG58" s="5">
        <f t="shared" si="17"/>
        <v>1.5499999999999998</v>
      </c>
      <c r="AH58" s="3">
        <f t="shared" si="18"/>
        <v>202212</v>
      </c>
      <c r="AI58" s="21">
        <v>1.5880000000000001</v>
      </c>
      <c r="AJ58" s="21">
        <v>2.5</v>
      </c>
      <c r="AK58" s="21">
        <v>1.571</v>
      </c>
      <c r="AL58" s="21">
        <v>2.5499999999999998</v>
      </c>
      <c r="AO58">
        <f t="shared" si="23"/>
        <v>-180</v>
      </c>
      <c r="AP58">
        <f>IF(E58&lt;F58,G58,H58)</f>
        <v>10</v>
      </c>
      <c r="AQ58">
        <f>IF(E58&lt;F58,H58,G58)</f>
        <v>17</v>
      </c>
    </row>
    <row r="59" spans="2:43" x14ac:dyDescent="0.25">
      <c r="B59" s="24">
        <v>44919</v>
      </c>
      <c r="C59" s="20" t="s">
        <v>20</v>
      </c>
      <c r="D59" s="20" t="s">
        <v>32</v>
      </c>
      <c r="E59" s="2">
        <v>-500.00000000000011</v>
      </c>
      <c r="F59" s="2">
        <v>375</v>
      </c>
      <c r="G59">
        <v>24</v>
      </c>
      <c r="H59">
        <v>10</v>
      </c>
      <c r="I59" s="9"/>
      <c r="J59" s="2" t="str">
        <f t="shared" si="19"/>
        <v>Kansas City Chiefs</v>
      </c>
      <c r="K59" s="2" t="str">
        <f t="shared" si="20"/>
        <v>Seattle Seahawks</v>
      </c>
      <c r="L59" s="17">
        <f t="shared" si="21"/>
        <v>-500.00000000000011</v>
      </c>
      <c r="M59" s="18">
        <f t="shared" si="22"/>
        <v>375</v>
      </c>
      <c r="N59" s="4">
        <f t="shared" si="7"/>
        <v>1.2</v>
      </c>
      <c r="O59" s="4">
        <f t="shared" si="8"/>
        <v>4.75</v>
      </c>
      <c r="P59" s="4"/>
      <c r="Q59" s="4"/>
      <c r="R59" s="1">
        <f t="shared" si="9"/>
        <v>0.83333333333333337</v>
      </c>
      <c r="S59" s="1">
        <f t="shared" si="9"/>
        <v>0.21052631578947367</v>
      </c>
      <c r="T59" s="1">
        <f t="shared" si="3"/>
        <v>4.2016806722689037E-2</v>
      </c>
      <c r="U59" s="1">
        <f t="shared" si="4"/>
        <v>0.31140350877192985</v>
      </c>
      <c r="V59" s="1">
        <f t="shared" si="10"/>
        <v>0.82240350877192991</v>
      </c>
      <c r="W59" s="1"/>
      <c r="X59" s="17">
        <f t="shared" si="12"/>
        <v>215.94811954689931</v>
      </c>
      <c r="Y59" s="18">
        <f t="shared" si="13"/>
        <v>3787.1793685900598</v>
      </c>
      <c r="Z59" s="2">
        <f t="shared" si="24"/>
        <v>205.15071356955434</v>
      </c>
      <c r="AA59" s="18">
        <f t="shared" si="24"/>
        <v>3597.8204001605568</v>
      </c>
      <c r="AB59" s="2">
        <f t="shared" si="25"/>
        <v>-487.44651315139578</v>
      </c>
      <c r="AC59" s="2">
        <f t="shared" si="25"/>
        <v>359.7820400160557</v>
      </c>
      <c r="AD59" s="2">
        <f t="shared" si="14"/>
        <v>205.15071356955434</v>
      </c>
      <c r="AE59" s="2">
        <f t="shared" si="15"/>
        <v>-1000</v>
      </c>
      <c r="AF59" s="5">
        <f t="shared" si="16"/>
        <v>0.19999999999999996</v>
      </c>
      <c r="AG59" s="5">
        <f t="shared" si="17"/>
        <v>-1</v>
      </c>
      <c r="AH59" s="3">
        <f t="shared" si="18"/>
        <v>202212</v>
      </c>
      <c r="AI59" s="21">
        <v>1.222</v>
      </c>
      <c r="AJ59" s="21">
        <v>4.5</v>
      </c>
      <c r="AK59" s="21">
        <v>1.2</v>
      </c>
      <c r="AL59" s="21">
        <v>4.75</v>
      </c>
      <c r="AO59">
        <f t="shared" si="23"/>
        <v>-500</v>
      </c>
      <c r="AP59">
        <f>IF(E59&lt;F59,G59,H59)</f>
        <v>24</v>
      </c>
      <c r="AQ59">
        <f>IF(E59&lt;F59,H59,G59)</f>
        <v>10</v>
      </c>
    </row>
    <row r="60" spans="2:43" x14ac:dyDescent="0.25">
      <c r="B60" s="24">
        <v>44919</v>
      </c>
      <c r="C60" s="20" t="s">
        <v>29</v>
      </c>
      <c r="D60" s="20" t="s">
        <v>25</v>
      </c>
      <c r="E60" s="2">
        <v>-220.26431718061676</v>
      </c>
      <c r="F60" s="2">
        <v>179.99999999999997</v>
      </c>
      <c r="G60">
        <v>27</v>
      </c>
      <c r="H60">
        <v>24</v>
      </c>
      <c r="I60" s="9"/>
      <c r="J60" s="2" t="str">
        <f t="shared" si="19"/>
        <v>Minnesota Vikings</v>
      </c>
      <c r="K60" s="2" t="str">
        <f t="shared" si="20"/>
        <v>New York Giants</v>
      </c>
      <c r="L60" s="17">
        <f t="shared" si="21"/>
        <v>-220.26431718061676</v>
      </c>
      <c r="M60" s="18">
        <f t="shared" si="22"/>
        <v>179.99999999999997</v>
      </c>
      <c r="N60" s="4">
        <f t="shared" si="7"/>
        <v>1.454</v>
      </c>
      <c r="O60" s="4">
        <f t="shared" si="8"/>
        <v>2.8</v>
      </c>
      <c r="P60" s="4"/>
      <c r="Q60" s="4"/>
      <c r="R60" s="1">
        <f t="shared" si="9"/>
        <v>0.68775790921595603</v>
      </c>
      <c r="S60" s="1">
        <f t="shared" si="9"/>
        <v>0.35714285714285715</v>
      </c>
      <c r="T60" s="1">
        <f t="shared" si="3"/>
        <v>4.2971321109544047E-2</v>
      </c>
      <c r="U60" s="1">
        <f t="shared" si="4"/>
        <v>0.16530752603654944</v>
      </c>
      <c r="V60" s="1">
        <f t="shared" si="10"/>
        <v>0.67630752603654942</v>
      </c>
      <c r="W60" s="1"/>
      <c r="X60" s="17">
        <f t="shared" si="12"/>
        <v>478.61728799681782</v>
      </c>
      <c r="Y60" s="18">
        <f t="shared" si="13"/>
        <v>1864.7917943574034</v>
      </c>
      <c r="Z60" s="2">
        <f t="shared" si="24"/>
        <v>454.68642359697691</v>
      </c>
      <c r="AA60" s="18">
        <f t="shared" si="24"/>
        <v>1771.5522046395331</v>
      </c>
      <c r="AB60" s="2">
        <f t="shared" si="25"/>
        <v>-219.93179213249962</v>
      </c>
      <c r="AC60" s="2">
        <f t="shared" si="25"/>
        <v>177.1552204639533</v>
      </c>
      <c r="AD60" s="2">
        <f t="shared" si="14"/>
        <v>454.68642359697691</v>
      </c>
      <c r="AE60" s="2">
        <f t="shared" si="15"/>
        <v>-1000</v>
      </c>
      <c r="AF60" s="5">
        <f t="shared" si="16"/>
        <v>0.45399999999999996</v>
      </c>
      <c r="AG60" s="5">
        <f t="shared" si="17"/>
        <v>-1</v>
      </c>
      <c r="AH60" s="3">
        <f t="shared" si="18"/>
        <v>202212</v>
      </c>
      <c r="AI60" s="21">
        <v>1.454</v>
      </c>
      <c r="AJ60" s="21">
        <v>2.8</v>
      </c>
      <c r="AK60" s="21">
        <v>1.454</v>
      </c>
      <c r="AL60" s="21">
        <v>2.8</v>
      </c>
      <c r="AO60">
        <f t="shared" si="23"/>
        <v>-300</v>
      </c>
      <c r="AP60">
        <f>IF(E60&lt;F60,G60,H60)</f>
        <v>27</v>
      </c>
      <c r="AQ60">
        <f>IF(E60&lt;F60,H60,G60)</f>
        <v>24</v>
      </c>
    </row>
    <row r="61" spans="2:43" x14ac:dyDescent="0.25">
      <c r="B61" s="24">
        <v>44919</v>
      </c>
      <c r="C61" s="20" t="s">
        <v>36</v>
      </c>
      <c r="D61" s="20" t="s">
        <v>21</v>
      </c>
      <c r="E61" s="2">
        <v>140</v>
      </c>
      <c r="F61" s="2">
        <v>-160</v>
      </c>
      <c r="G61">
        <v>18</v>
      </c>
      <c r="H61">
        <v>22</v>
      </c>
      <c r="I61" s="9"/>
      <c r="J61" s="2" t="str">
        <f t="shared" si="19"/>
        <v>Cincinnati Bengals</v>
      </c>
      <c r="K61" s="2" t="str">
        <f t="shared" si="20"/>
        <v>New England Patriots</v>
      </c>
      <c r="L61" s="17">
        <f t="shared" si="21"/>
        <v>-160</v>
      </c>
      <c r="M61" s="18">
        <f t="shared" si="22"/>
        <v>140</v>
      </c>
      <c r="N61" s="4">
        <f t="shared" si="7"/>
        <v>1.625</v>
      </c>
      <c r="O61" s="4">
        <f t="shared" si="8"/>
        <v>2.4</v>
      </c>
      <c r="P61" s="4"/>
      <c r="Q61" s="4"/>
      <c r="R61" s="1">
        <f t="shared" si="9"/>
        <v>0.61538461538461542</v>
      </c>
      <c r="S61" s="1">
        <f t="shared" si="9"/>
        <v>0.41666666666666669</v>
      </c>
      <c r="T61" s="1">
        <f t="shared" si="3"/>
        <v>3.1055900621118071E-2</v>
      </c>
      <c r="U61" s="1">
        <f t="shared" si="4"/>
        <v>9.9358974358974367E-2</v>
      </c>
      <c r="V61" s="1">
        <f t="shared" si="10"/>
        <v>0.61035897435897435</v>
      </c>
      <c r="W61" s="1"/>
      <c r="X61" s="17">
        <f t="shared" si="12"/>
        <v>638.38010418417082</v>
      </c>
      <c r="Y61" s="18">
        <f t="shared" si="13"/>
        <v>1418.3144773710007</v>
      </c>
      <c r="Z61" s="2">
        <f t="shared" si="24"/>
        <v>606.46109897496228</v>
      </c>
      <c r="AA61" s="18">
        <f t="shared" si="24"/>
        <v>1347.3987535024507</v>
      </c>
      <c r="AB61" s="2">
        <f t="shared" si="25"/>
        <v>-164.89103780773331</v>
      </c>
      <c r="AC61" s="2">
        <f t="shared" si="25"/>
        <v>134.73987535024509</v>
      </c>
      <c r="AD61" s="2">
        <f t="shared" si="14"/>
        <v>606.46109897496228</v>
      </c>
      <c r="AE61" s="2">
        <f t="shared" si="15"/>
        <v>-1000</v>
      </c>
      <c r="AF61" s="5">
        <f t="shared" si="16"/>
        <v>0.625</v>
      </c>
      <c r="AG61" s="5">
        <f t="shared" si="17"/>
        <v>-1</v>
      </c>
      <c r="AH61" s="3">
        <f t="shared" si="18"/>
        <v>202212</v>
      </c>
      <c r="AI61" s="21">
        <v>2.35</v>
      </c>
      <c r="AJ61" s="21">
        <v>1.645</v>
      </c>
      <c r="AK61" s="21">
        <v>2.4</v>
      </c>
      <c r="AL61" s="21">
        <v>1.625</v>
      </c>
      <c r="AO61">
        <f t="shared" si="23"/>
        <v>-160</v>
      </c>
      <c r="AP61">
        <f>IF(E61&lt;F61,G61,H61)</f>
        <v>22</v>
      </c>
      <c r="AQ61">
        <f>IF(E61&lt;F61,H61,G61)</f>
        <v>18</v>
      </c>
    </row>
    <row r="62" spans="2:43" x14ac:dyDescent="0.25">
      <c r="B62" s="24">
        <v>44919</v>
      </c>
      <c r="C62" s="20" t="s">
        <v>41</v>
      </c>
      <c r="D62" s="20" t="s">
        <v>40</v>
      </c>
      <c r="E62" s="2">
        <v>-170.06802721088434</v>
      </c>
      <c r="F62" s="2">
        <v>150</v>
      </c>
      <c r="G62">
        <v>14</v>
      </c>
      <c r="H62">
        <v>19</v>
      </c>
      <c r="I62" s="9"/>
      <c r="J62" s="2" t="str">
        <f t="shared" si="19"/>
        <v>Tennessee Titans</v>
      </c>
      <c r="K62" s="2" t="str">
        <f t="shared" si="20"/>
        <v>Houston Texans</v>
      </c>
      <c r="L62" s="17">
        <f t="shared" si="21"/>
        <v>-170.06802721088434</v>
      </c>
      <c r="M62" s="18">
        <f t="shared" si="22"/>
        <v>150</v>
      </c>
      <c r="N62" s="4">
        <f t="shared" si="7"/>
        <v>1.5880000000000001</v>
      </c>
      <c r="O62" s="4">
        <f t="shared" si="8"/>
        <v>2.5</v>
      </c>
      <c r="P62" s="4"/>
      <c r="Q62" s="4"/>
      <c r="R62" s="1">
        <f t="shared" si="9"/>
        <v>0.62972292191435764</v>
      </c>
      <c r="S62" s="1">
        <f t="shared" si="9"/>
        <v>0.4</v>
      </c>
      <c r="T62" s="1">
        <f t="shared" si="3"/>
        <v>2.886497064579252E-2</v>
      </c>
      <c r="U62" s="1">
        <f t="shared" si="4"/>
        <v>0.11486146095717881</v>
      </c>
      <c r="V62" s="1">
        <f t="shared" si="10"/>
        <v>0.62586146095717887</v>
      </c>
      <c r="W62" s="1"/>
      <c r="X62" s="17">
        <f t="shared" si="12"/>
        <v>597.79769546861348</v>
      </c>
      <c r="Y62" s="18">
        <f t="shared" si="13"/>
        <v>1510.6994168608185</v>
      </c>
      <c r="Z62" s="2">
        <f t="shared" si="24"/>
        <v>567.90781069518277</v>
      </c>
      <c r="AA62" s="18">
        <f t="shared" si="24"/>
        <v>1435.1644460177774</v>
      </c>
      <c r="AB62" s="2">
        <f t="shared" si="25"/>
        <v>-176.0849175107995</v>
      </c>
      <c r="AC62" s="2">
        <f t="shared" si="25"/>
        <v>143.51644460177775</v>
      </c>
      <c r="AD62" s="2">
        <f t="shared" si="14"/>
        <v>-1000</v>
      </c>
      <c r="AE62" s="2">
        <f t="shared" si="15"/>
        <v>1435.1644460177774</v>
      </c>
      <c r="AF62" s="5">
        <f t="shared" si="16"/>
        <v>-1</v>
      </c>
      <c r="AG62" s="5">
        <f t="shared" si="17"/>
        <v>1.5</v>
      </c>
      <c r="AH62" s="3">
        <f t="shared" si="18"/>
        <v>202212</v>
      </c>
      <c r="AI62" s="21">
        <v>1.2350000000000001</v>
      </c>
      <c r="AJ62" s="21">
        <v>4.25</v>
      </c>
      <c r="AK62" s="21">
        <v>1.5880000000000001</v>
      </c>
      <c r="AL62" s="21">
        <v>2.5</v>
      </c>
      <c r="AO62">
        <f t="shared" si="23"/>
        <v>-180</v>
      </c>
      <c r="AP62">
        <f>IF(E62&lt;F62,G62,H62)</f>
        <v>14</v>
      </c>
      <c r="AQ62">
        <f>IF(E62&lt;F62,H62,G62)</f>
        <v>19</v>
      </c>
    </row>
    <row r="63" spans="2:43" x14ac:dyDescent="0.25">
      <c r="B63" s="24">
        <v>44917</v>
      </c>
      <c r="C63" s="20" t="s">
        <v>42</v>
      </c>
      <c r="D63" s="20" t="s">
        <v>26</v>
      </c>
      <c r="E63" s="2">
        <v>-145.13788098693757</v>
      </c>
      <c r="F63" s="2">
        <v>125</v>
      </c>
      <c r="G63">
        <v>3</v>
      </c>
      <c r="H63">
        <v>19</v>
      </c>
      <c r="I63" s="9"/>
      <c r="J63" s="2" t="str">
        <f t="shared" si="19"/>
        <v>New York Jets</v>
      </c>
      <c r="K63" s="2" t="str">
        <f t="shared" si="20"/>
        <v>Jacksonville Jaguars</v>
      </c>
      <c r="L63" s="17">
        <f t="shared" si="21"/>
        <v>-145.13788098693757</v>
      </c>
      <c r="M63" s="18">
        <f t="shared" si="22"/>
        <v>125</v>
      </c>
      <c r="N63" s="4">
        <f t="shared" si="7"/>
        <v>1.6890000000000001</v>
      </c>
      <c r="O63" s="4">
        <f t="shared" si="8"/>
        <v>2.25</v>
      </c>
      <c r="P63" s="4"/>
      <c r="Q63" s="4"/>
      <c r="R63" s="1">
        <f t="shared" si="9"/>
        <v>0.59206631142687982</v>
      </c>
      <c r="S63" s="1">
        <f t="shared" si="9"/>
        <v>0.44444444444444442</v>
      </c>
      <c r="T63" s="1">
        <f t="shared" si="3"/>
        <v>3.522467631378523E-2</v>
      </c>
      <c r="U63" s="1">
        <f t="shared" si="4"/>
        <v>7.3810933491217701E-2</v>
      </c>
      <c r="V63" s="1">
        <f t="shared" si="10"/>
        <v>0.58481093349121771</v>
      </c>
      <c r="W63" s="1"/>
      <c r="X63" s="17">
        <f t="shared" si="12"/>
        <v>709.95435059699923</v>
      </c>
      <c r="Y63" s="18">
        <f t="shared" si="13"/>
        <v>1279.5833992601338</v>
      </c>
      <c r="Z63" s="2">
        <f t="shared" si="24"/>
        <v>674.45663306714926</v>
      </c>
      <c r="AA63" s="18">
        <f t="shared" si="24"/>
        <v>1215.6042292971269</v>
      </c>
      <c r="AB63" s="2">
        <f t="shared" si="25"/>
        <v>-148.26750171503457</v>
      </c>
      <c r="AC63" s="2">
        <f t="shared" si="25"/>
        <v>121.5604229297127</v>
      </c>
      <c r="AD63" s="2">
        <f t="shared" si="14"/>
        <v>-1000</v>
      </c>
      <c r="AE63" s="2">
        <f t="shared" si="15"/>
        <v>1215.6042292971269</v>
      </c>
      <c r="AF63" s="5">
        <f t="shared" si="16"/>
        <v>-1</v>
      </c>
      <c r="AG63" s="5">
        <f t="shared" si="17"/>
        <v>1.25</v>
      </c>
      <c r="AH63" s="3">
        <f t="shared" si="18"/>
        <v>202212</v>
      </c>
      <c r="AI63" s="21">
        <v>1.8</v>
      </c>
      <c r="AJ63" s="21">
        <v>2.0499999999999998</v>
      </c>
      <c r="AK63" s="21">
        <v>1.6890000000000001</v>
      </c>
      <c r="AL63" s="21">
        <v>2.25</v>
      </c>
      <c r="AO63">
        <f t="shared" si="23"/>
        <v>-150</v>
      </c>
      <c r="AP63">
        <f>IF(E63&lt;F63,G63,H63)</f>
        <v>3</v>
      </c>
      <c r="AQ63">
        <f>IF(E63&lt;F63,H63,G63)</f>
        <v>19</v>
      </c>
    </row>
    <row r="64" spans="2:43" x14ac:dyDescent="0.25">
      <c r="B64" s="24">
        <v>44914</v>
      </c>
      <c r="C64" s="20" t="s">
        <v>33</v>
      </c>
      <c r="D64" s="20" t="s">
        <v>47</v>
      </c>
      <c r="E64" s="2">
        <v>-370.37037037037032</v>
      </c>
      <c r="F64" s="2">
        <v>290</v>
      </c>
      <c r="G64">
        <v>24</v>
      </c>
      <c r="H64">
        <v>12</v>
      </c>
      <c r="I64" s="9"/>
      <c r="J64" s="2" t="str">
        <f t="shared" si="19"/>
        <v>Green Bay Packers</v>
      </c>
      <c r="K64" s="2" t="str">
        <f t="shared" si="20"/>
        <v>Los Angeles Rams</v>
      </c>
      <c r="L64" s="17">
        <f t="shared" si="21"/>
        <v>-370.37037037037032</v>
      </c>
      <c r="M64" s="18">
        <f t="shared" si="22"/>
        <v>290</v>
      </c>
      <c r="N64" s="4">
        <f t="shared" si="7"/>
        <v>1.27</v>
      </c>
      <c r="O64" s="4">
        <f t="shared" si="8"/>
        <v>3.9</v>
      </c>
      <c r="P64" s="4"/>
      <c r="Q64" s="4"/>
      <c r="R64" s="1">
        <f t="shared" si="9"/>
        <v>0.78740157480314954</v>
      </c>
      <c r="S64" s="1">
        <f t="shared" si="9"/>
        <v>0.25641025641025644</v>
      </c>
      <c r="T64" s="1">
        <f t="shared" si="3"/>
        <v>4.1972920696324856E-2</v>
      </c>
      <c r="U64" s="1">
        <f t="shared" si="4"/>
        <v>0.26549565919644658</v>
      </c>
      <c r="V64" s="1">
        <f t="shared" si="10"/>
        <v>0.77649565919644659</v>
      </c>
      <c r="W64" s="1"/>
      <c r="X64" s="17">
        <f t="shared" si="12"/>
        <v>287.83720572867844</v>
      </c>
      <c r="Y64" s="18">
        <f t="shared" si="13"/>
        <v>2959.4718041984102</v>
      </c>
      <c r="Z64" s="2">
        <f t="shared" si="24"/>
        <v>273.4453454422445</v>
      </c>
      <c r="AA64" s="18">
        <f t="shared" si="24"/>
        <v>2811.4982139884896</v>
      </c>
      <c r="AB64" s="2">
        <f t="shared" si="25"/>
        <v>-365.70379297650692</v>
      </c>
      <c r="AC64" s="2">
        <f t="shared" si="25"/>
        <v>281.14982139884899</v>
      </c>
      <c r="AD64" s="2">
        <f t="shared" si="14"/>
        <v>273.4453454422445</v>
      </c>
      <c r="AE64" s="2">
        <f t="shared" si="15"/>
        <v>-1000</v>
      </c>
      <c r="AF64" s="5">
        <f t="shared" si="16"/>
        <v>0.27</v>
      </c>
      <c r="AG64" s="5">
        <f t="shared" si="17"/>
        <v>-1</v>
      </c>
      <c r="AH64" s="3">
        <f t="shared" si="18"/>
        <v>202212</v>
      </c>
      <c r="AI64" s="21">
        <v>1.2350000000000001</v>
      </c>
      <c r="AJ64" s="21">
        <v>4.25</v>
      </c>
      <c r="AK64" s="21">
        <v>1.27</v>
      </c>
      <c r="AL64" s="21">
        <v>3.9</v>
      </c>
      <c r="AO64">
        <f t="shared" si="23"/>
        <v>-400</v>
      </c>
      <c r="AP64">
        <f>IF(E64&lt;F64,G64,H64)</f>
        <v>24</v>
      </c>
      <c r="AQ64">
        <f>IF(E64&lt;F64,H64,G64)</f>
        <v>12</v>
      </c>
    </row>
    <row r="65" spans="2:43" x14ac:dyDescent="0.25">
      <c r="B65" s="24">
        <v>44913</v>
      </c>
      <c r="C65" s="20" t="s">
        <v>49</v>
      </c>
      <c r="D65" s="20" t="s">
        <v>25</v>
      </c>
      <c r="E65" s="2">
        <v>-200</v>
      </c>
      <c r="F65" s="2">
        <v>170.00000000000003</v>
      </c>
      <c r="G65">
        <v>12</v>
      </c>
      <c r="H65">
        <v>20</v>
      </c>
      <c r="I65" s="9"/>
      <c r="J65" s="2" t="str">
        <f t="shared" si="19"/>
        <v>Washington Commanders</v>
      </c>
      <c r="K65" s="2" t="str">
        <f t="shared" si="20"/>
        <v>New York Giants</v>
      </c>
      <c r="L65" s="17">
        <f t="shared" si="21"/>
        <v>-200</v>
      </c>
      <c r="M65" s="18">
        <f t="shared" si="22"/>
        <v>170.00000000000003</v>
      </c>
      <c r="N65" s="4">
        <f t="shared" si="7"/>
        <v>1.5</v>
      </c>
      <c r="O65" s="4">
        <f t="shared" si="8"/>
        <v>2.7</v>
      </c>
      <c r="P65" s="4"/>
      <c r="Q65" s="4"/>
      <c r="R65" s="1">
        <f t="shared" si="9"/>
        <v>0.66666666666666663</v>
      </c>
      <c r="S65" s="1">
        <f t="shared" si="9"/>
        <v>0.37037037037037035</v>
      </c>
      <c r="T65" s="1">
        <f t="shared" si="3"/>
        <v>3.5714285714285587E-2</v>
      </c>
      <c r="U65" s="1">
        <f t="shared" si="4"/>
        <v>0.14814814814814814</v>
      </c>
      <c r="V65" s="1">
        <f t="shared" si="10"/>
        <v>0.65914814814814815</v>
      </c>
      <c r="W65" s="1"/>
      <c r="X65" s="17">
        <f t="shared" si="12"/>
        <v>517.10962521773342</v>
      </c>
      <c r="Y65" s="18">
        <f t="shared" si="13"/>
        <v>1734.0124117028765</v>
      </c>
      <c r="Z65" s="2">
        <f t="shared" si="24"/>
        <v>491.25414395684675</v>
      </c>
      <c r="AA65" s="18">
        <f t="shared" si="24"/>
        <v>1647.3117911177326</v>
      </c>
      <c r="AB65" s="2">
        <f t="shared" si="25"/>
        <v>-203.56062382403903</v>
      </c>
      <c r="AC65" s="2">
        <f t="shared" si="25"/>
        <v>164.73117911177326</v>
      </c>
      <c r="AD65" s="2">
        <f t="shared" si="14"/>
        <v>-1000</v>
      </c>
      <c r="AE65" s="2">
        <f t="shared" si="15"/>
        <v>1647.3117911177326</v>
      </c>
      <c r="AF65" s="5">
        <f t="shared" si="16"/>
        <v>-1</v>
      </c>
      <c r="AG65" s="5">
        <f t="shared" si="17"/>
        <v>1.7000000000000002</v>
      </c>
      <c r="AH65" s="3">
        <f t="shared" si="18"/>
        <v>202212</v>
      </c>
      <c r="AI65" s="21">
        <v>1.5</v>
      </c>
      <c r="AJ65" s="21">
        <v>2.7</v>
      </c>
      <c r="AK65" s="21">
        <v>1.5</v>
      </c>
      <c r="AL65" s="21">
        <v>2.7</v>
      </c>
      <c r="AO65">
        <f t="shared" si="23"/>
        <v>-200</v>
      </c>
      <c r="AP65">
        <f>IF(E65&lt;F65,G65,H65)</f>
        <v>12</v>
      </c>
      <c r="AQ65">
        <f>IF(E65&lt;F65,H65,G65)</f>
        <v>20</v>
      </c>
    </row>
    <row r="66" spans="2:43" x14ac:dyDescent="0.25">
      <c r="B66" s="24">
        <v>44913</v>
      </c>
      <c r="C66" s="20" t="s">
        <v>31</v>
      </c>
      <c r="D66" s="20" t="s">
        <v>41</v>
      </c>
      <c r="E66" s="2">
        <v>-155.03875968992247</v>
      </c>
      <c r="F66" s="2">
        <v>135</v>
      </c>
      <c r="G66">
        <v>17</v>
      </c>
      <c r="H66">
        <v>14</v>
      </c>
      <c r="I66" s="9"/>
      <c r="J66" s="2" t="str">
        <f t="shared" si="19"/>
        <v>Los Angeles Chargers</v>
      </c>
      <c r="K66" s="2" t="str">
        <f t="shared" si="20"/>
        <v>Tennessee Titans</v>
      </c>
      <c r="L66" s="17">
        <f t="shared" si="21"/>
        <v>-155.03875968992247</v>
      </c>
      <c r="M66" s="18">
        <f t="shared" si="22"/>
        <v>135</v>
      </c>
      <c r="N66" s="4">
        <f t="shared" si="7"/>
        <v>1.645</v>
      </c>
      <c r="O66" s="4">
        <f t="shared" si="8"/>
        <v>2.35</v>
      </c>
      <c r="P66" s="4"/>
      <c r="Q66" s="4"/>
      <c r="R66" s="1">
        <f t="shared" si="9"/>
        <v>0.60790273556231</v>
      </c>
      <c r="S66" s="1">
        <f t="shared" si="9"/>
        <v>0.42553191489361702</v>
      </c>
      <c r="T66" s="1">
        <f t="shared" si="3"/>
        <v>3.2352941176470584E-2</v>
      </c>
      <c r="U66" s="1">
        <f t="shared" si="4"/>
        <v>9.1185410334346489E-2</v>
      </c>
      <c r="V66" s="1">
        <f t="shared" si="10"/>
        <v>0.60218541033434647</v>
      </c>
      <c r="W66" s="1"/>
      <c r="X66" s="17">
        <f t="shared" si="12"/>
        <v>660.61811335611446</v>
      </c>
      <c r="Y66" s="18">
        <f t="shared" si="13"/>
        <v>1372.1971794257436</v>
      </c>
      <c r="Z66" s="2">
        <f t="shared" si="24"/>
        <v>627.58720768830869</v>
      </c>
      <c r="AA66" s="18">
        <f t="shared" si="24"/>
        <v>1303.5873204544564</v>
      </c>
      <c r="AB66" s="2">
        <f t="shared" si="25"/>
        <v>-159.34040524558463</v>
      </c>
      <c r="AC66" s="2">
        <f t="shared" si="25"/>
        <v>130.35873204544563</v>
      </c>
      <c r="AD66" s="2">
        <f t="shared" si="14"/>
        <v>627.58720768830869</v>
      </c>
      <c r="AE66" s="2">
        <f t="shared" si="15"/>
        <v>-1000</v>
      </c>
      <c r="AF66" s="5">
        <f t="shared" si="16"/>
        <v>0.64500000000000002</v>
      </c>
      <c r="AG66" s="5">
        <f t="shared" si="17"/>
        <v>-1</v>
      </c>
      <c r="AH66" s="3">
        <f t="shared" si="18"/>
        <v>202212</v>
      </c>
      <c r="AI66" s="21">
        <v>1.7689999999999999</v>
      </c>
      <c r="AJ66" s="21">
        <v>2.1</v>
      </c>
      <c r="AK66" s="21">
        <v>1.645</v>
      </c>
      <c r="AL66" s="21">
        <v>2.35</v>
      </c>
      <c r="AO66">
        <f t="shared" si="23"/>
        <v>-160</v>
      </c>
      <c r="AP66">
        <f>IF(E66&lt;F66,G66,H66)</f>
        <v>17</v>
      </c>
      <c r="AQ66">
        <f>IF(E66&lt;F66,H66,G66)</f>
        <v>14</v>
      </c>
    </row>
    <row r="67" spans="2:43" x14ac:dyDescent="0.25">
      <c r="B67" s="24">
        <v>44913</v>
      </c>
      <c r="C67" s="20" t="s">
        <v>27</v>
      </c>
      <c r="D67" s="20" t="s">
        <v>21</v>
      </c>
      <c r="E67" s="2">
        <v>160</v>
      </c>
      <c r="F67" s="2">
        <v>-180.1801801801802</v>
      </c>
      <c r="G67">
        <v>23</v>
      </c>
      <c r="H67">
        <v>34</v>
      </c>
      <c r="I67" s="9"/>
      <c r="J67" s="2" t="str">
        <f t="shared" si="19"/>
        <v>Cincinnati Bengals</v>
      </c>
      <c r="K67" s="2" t="str">
        <f t="shared" si="20"/>
        <v>Tampa Bay Buccaneers</v>
      </c>
      <c r="L67" s="17">
        <f t="shared" si="21"/>
        <v>-180.1801801801802</v>
      </c>
      <c r="M67" s="18">
        <f t="shared" si="22"/>
        <v>160</v>
      </c>
      <c r="N67" s="4">
        <f t="shared" si="7"/>
        <v>1.5549999999999999</v>
      </c>
      <c r="O67" s="4">
        <f t="shared" si="8"/>
        <v>2.6</v>
      </c>
      <c r="P67" s="4"/>
      <c r="Q67" s="4"/>
      <c r="R67" s="1">
        <f t="shared" si="9"/>
        <v>0.64308681672025725</v>
      </c>
      <c r="S67" s="1">
        <f t="shared" si="9"/>
        <v>0.38461538461538458</v>
      </c>
      <c r="T67" s="1">
        <f t="shared" si="3"/>
        <v>2.695547533092657E-2</v>
      </c>
      <c r="U67" s="1">
        <f t="shared" si="4"/>
        <v>0.12923571605243633</v>
      </c>
      <c r="V67" s="1">
        <f t="shared" si="10"/>
        <v>0.64023571605243634</v>
      </c>
      <c r="W67" s="1"/>
      <c r="X67" s="17">
        <f t="shared" si="12"/>
        <v>561.92473323075023</v>
      </c>
      <c r="Y67" s="18">
        <f t="shared" si="13"/>
        <v>1602.6507633440012</v>
      </c>
      <c r="Z67" s="2">
        <f t="shared" si="24"/>
        <v>533.82849656921269</v>
      </c>
      <c r="AA67" s="18">
        <f t="shared" si="24"/>
        <v>1522.518225176801</v>
      </c>
      <c r="AB67" s="2">
        <f t="shared" si="25"/>
        <v>-187.32608064701668</v>
      </c>
      <c r="AC67" s="2">
        <f t="shared" si="25"/>
        <v>152.2518225176801</v>
      </c>
      <c r="AD67" s="2">
        <f t="shared" si="14"/>
        <v>533.82849656921269</v>
      </c>
      <c r="AE67" s="2">
        <f t="shared" si="15"/>
        <v>-1000</v>
      </c>
      <c r="AF67" s="5">
        <f t="shared" si="16"/>
        <v>0.55499999999999994</v>
      </c>
      <c r="AG67" s="5">
        <f t="shared" si="17"/>
        <v>-1</v>
      </c>
      <c r="AH67" s="3">
        <f t="shared" si="18"/>
        <v>202212</v>
      </c>
      <c r="AI67" s="21">
        <v>2.1</v>
      </c>
      <c r="AJ67" s="21">
        <v>1.7689999999999999</v>
      </c>
      <c r="AK67" s="21">
        <v>2.6</v>
      </c>
      <c r="AL67" s="21">
        <v>1.5549999999999999</v>
      </c>
      <c r="AO67">
        <f t="shared" si="23"/>
        <v>-190</v>
      </c>
      <c r="AP67">
        <f>IF(E67&lt;F67,G67,H67)</f>
        <v>34</v>
      </c>
      <c r="AQ67">
        <f>IF(E67&lt;F67,H67,G67)</f>
        <v>23</v>
      </c>
    </row>
    <row r="68" spans="2:43" x14ac:dyDescent="0.25">
      <c r="B68" s="24">
        <v>44913</v>
      </c>
      <c r="C68" s="20" t="s">
        <v>38</v>
      </c>
      <c r="D68" s="20" t="s">
        <v>48</v>
      </c>
      <c r="E68" s="2">
        <v>-125</v>
      </c>
      <c r="F68" s="2">
        <v>104.99999999999999</v>
      </c>
      <c r="G68">
        <v>24</v>
      </c>
      <c r="H68">
        <v>15</v>
      </c>
      <c r="I68" s="9"/>
      <c r="J68" s="2" t="str">
        <f t="shared" si="19"/>
        <v>Denver Broncos</v>
      </c>
      <c r="K68" s="2" t="str">
        <f t="shared" si="20"/>
        <v>Arizona Cardinals</v>
      </c>
      <c r="L68" s="17">
        <f t="shared" si="21"/>
        <v>-125</v>
      </c>
      <c r="M68" s="18">
        <f t="shared" si="22"/>
        <v>104.99999999999999</v>
      </c>
      <c r="N68" s="4">
        <f t="shared" si="7"/>
        <v>1.8</v>
      </c>
      <c r="O68" s="4">
        <f t="shared" si="8"/>
        <v>2.0499999999999998</v>
      </c>
      <c r="P68" s="4"/>
      <c r="Q68" s="4"/>
      <c r="R68" s="1">
        <f t="shared" si="9"/>
        <v>0.55555555555555558</v>
      </c>
      <c r="S68" s="1">
        <f t="shared" si="9"/>
        <v>0.48780487804878053</v>
      </c>
      <c r="T68" s="1">
        <f t="shared" ref="T68:T131" si="26">1-N68*O68/(N68+O68)</f>
        <v>4.1558441558441461E-2</v>
      </c>
      <c r="U68" s="1">
        <f t="shared" ref="U68:U131" si="27">ABS(R68-S68)/2</f>
        <v>3.3875338753387524E-2</v>
      </c>
      <c r="V68" s="1">
        <f t="shared" si="10"/>
        <v>0.54487533875338756</v>
      </c>
      <c r="W68" s="1"/>
      <c r="X68" s="17">
        <f t="shared" si="12"/>
        <v>835.28218085238643</v>
      </c>
      <c r="Y68" s="18">
        <f t="shared" si="13"/>
        <v>1090.9993667390718</v>
      </c>
      <c r="Z68" s="2">
        <f t="shared" si="24"/>
        <v>793.51807180976709</v>
      </c>
      <c r="AA68" s="18">
        <f t="shared" si="24"/>
        <v>1036.449398402118</v>
      </c>
      <c r="AB68" s="2">
        <f t="shared" si="25"/>
        <v>-126.02107444375048</v>
      </c>
      <c r="AC68" s="2">
        <f t="shared" si="25"/>
        <v>103.6449398402118</v>
      </c>
      <c r="AD68" s="2">
        <f t="shared" si="14"/>
        <v>793.51807180976709</v>
      </c>
      <c r="AE68" s="2">
        <f t="shared" si="15"/>
        <v>-1000</v>
      </c>
      <c r="AF68" s="5">
        <f t="shared" si="16"/>
        <v>0.8</v>
      </c>
      <c r="AG68" s="5">
        <f t="shared" si="17"/>
        <v>-1</v>
      </c>
      <c r="AH68" s="3">
        <f t="shared" si="18"/>
        <v>202212</v>
      </c>
      <c r="AI68" s="21">
        <v>1.833</v>
      </c>
      <c r="AJ68" s="21">
        <v>2</v>
      </c>
      <c r="AK68" s="21">
        <v>1.8</v>
      </c>
      <c r="AL68" s="21">
        <v>2.0499999999999998</v>
      </c>
      <c r="AO68">
        <f t="shared" si="23"/>
        <v>-130</v>
      </c>
      <c r="AP68">
        <f>IF(E68&lt;F68,G68,H68)</f>
        <v>24</v>
      </c>
      <c r="AQ68">
        <f>IF(E68&lt;F68,H68,G68)</f>
        <v>15</v>
      </c>
    </row>
    <row r="69" spans="2:43" x14ac:dyDescent="0.25">
      <c r="B69" s="24">
        <v>44913</v>
      </c>
      <c r="C69" s="20" t="s">
        <v>50</v>
      </c>
      <c r="D69" s="20" t="s">
        <v>36</v>
      </c>
      <c r="E69" s="2">
        <v>-135.13513513513513</v>
      </c>
      <c r="F69" s="2">
        <v>114.99999999999999</v>
      </c>
      <c r="G69">
        <v>30</v>
      </c>
      <c r="H69">
        <v>24</v>
      </c>
      <c r="I69" s="9"/>
      <c r="J69" s="2" t="str">
        <f t="shared" si="19"/>
        <v>Las Vegas Raiders</v>
      </c>
      <c r="K69" s="2" t="str">
        <f t="shared" si="20"/>
        <v>New England Patriots</v>
      </c>
      <c r="L69" s="17">
        <f t="shared" si="21"/>
        <v>-135.13513513513513</v>
      </c>
      <c r="M69" s="18">
        <f t="shared" si="22"/>
        <v>114.99999999999999</v>
      </c>
      <c r="N69" s="4">
        <f t="shared" ref="N69:N132" si="28">IF(E69&lt;0,AK69,AL69)</f>
        <v>1.74</v>
      </c>
      <c r="O69" s="4">
        <f t="shared" ref="O69:O132" si="29">IF(E69&lt;0,AL69,AK69)</f>
        <v>2.15</v>
      </c>
      <c r="P69" s="4"/>
      <c r="Q69" s="4"/>
      <c r="R69" s="1">
        <f t="shared" ref="R69:S132" si="30">1/N69</f>
        <v>0.57471264367816088</v>
      </c>
      <c r="S69" s="1">
        <f t="shared" si="30"/>
        <v>0.46511627906976744</v>
      </c>
      <c r="T69" s="1">
        <f t="shared" si="26"/>
        <v>3.8303341902313659E-2</v>
      </c>
      <c r="U69" s="1">
        <f t="shared" si="27"/>
        <v>5.4798182304196724E-2</v>
      </c>
      <c r="V69" s="1">
        <f t="shared" ref="V69:V132" si="31">V$1+IF(N69&lt;=O69,U69,-U69)</f>
        <v>0.56579818230419676</v>
      </c>
      <c r="W69" s="1"/>
      <c r="X69" s="17">
        <f t="shared" ref="X69:X132" si="32">(1/V69-1)*1000</f>
        <v>767.41465645493759</v>
      </c>
      <c r="Y69" s="18">
        <f t="shared" ref="Y69:Y132" si="33">1000000/(X69+W$1)-X$1</f>
        <v>1185.8985221458363</v>
      </c>
      <c r="Z69" s="2">
        <f t="shared" si="24"/>
        <v>729.04392363219063</v>
      </c>
      <c r="AA69" s="18">
        <f t="shared" si="24"/>
        <v>1126.6035960385445</v>
      </c>
      <c r="AB69" s="2">
        <f t="shared" si="25"/>
        <v>-137.16594673992637</v>
      </c>
      <c r="AC69" s="2">
        <f t="shared" si="25"/>
        <v>112.66035960385446</v>
      </c>
      <c r="AD69" s="2">
        <f t="shared" ref="AD69:AD132" si="34">IF(AP69&gt;AQ69,Z69,-1000)</f>
        <v>729.04392363219063</v>
      </c>
      <c r="AE69" s="2">
        <f t="shared" ref="AE69:AE132" si="35">IF(AQ69&gt;AP69,AA69,-1000)</f>
        <v>-1000</v>
      </c>
      <c r="AF69" s="5">
        <f t="shared" ref="AF69:AF132" si="36">IF(AP69&gt;AQ69,N69-1,-1)</f>
        <v>0.74</v>
      </c>
      <c r="AG69" s="5">
        <f t="shared" ref="AG69:AG132" si="37">IF(AQ69&gt;AP69,O69-1,-1)</f>
        <v>-1</v>
      </c>
      <c r="AH69" s="3">
        <f t="shared" ref="AH69:AH132" si="38">YEAR(B69)*100+MONTH(B69)</f>
        <v>202212</v>
      </c>
      <c r="AI69" s="21">
        <v>1.7689999999999999</v>
      </c>
      <c r="AJ69" s="21">
        <v>2.1</v>
      </c>
      <c r="AK69" s="21">
        <v>1.74</v>
      </c>
      <c r="AL69" s="21">
        <v>2.15</v>
      </c>
      <c r="AO69">
        <f t="shared" si="23"/>
        <v>-140</v>
      </c>
      <c r="AP69">
        <f>IF(E69&lt;F69,G69,H69)</f>
        <v>30</v>
      </c>
      <c r="AQ69">
        <f>IF(E69&lt;F69,H69,G69)</f>
        <v>24</v>
      </c>
    </row>
    <row r="70" spans="2:43" x14ac:dyDescent="0.25">
      <c r="B70" s="24">
        <v>44913</v>
      </c>
      <c r="C70" s="20" t="s">
        <v>44</v>
      </c>
      <c r="D70" s="20" t="s">
        <v>45</v>
      </c>
      <c r="E70" s="2">
        <v>-145.13788098693757</v>
      </c>
      <c r="F70" s="2">
        <v>125</v>
      </c>
      <c r="G70">
        <v>16</v>
      </c>
      <c r="H70">
        <v>24</v>
      </c>
      <c r="I70" s="9"/>
      <c r="J70" s="2" t="str">
        <f t="shared" ref="J70:J133" si="39">IF(E70&lt;=F70,C70,D70)</f>
        <v>Carolina Panthers</v>
      </c>
      <c r="K70" s="2" t="str">
        <f t="shared" ref="K70:K133" si="40">IF(E70&gt;F70,C70,D70)</f>
        <v>Pittsburgh Steelers</v>
      </c>
      <c r="L70" s="17">
        <f t="shared" ref="L70:L133" si="41">IF(E70&lt;=F70,E70,F70)</f>
        <v>-145.13788098693757</v>
      </c>
      <c r="M70" s="18">
        <f t="shared" ref="M70:M133" si="42">IF(E70&gt;F70,E70,F70)</f>
        <v>125</v>
      </c>
      <c r="N70" s="4">
        <f t="shared" si="28"/>
        <v>1.6890000000000001</v>
      </c>
      <c r="O70" s="4">
        <f t="shared" si="29"/>
        <v>2.25</v>
      </c>
      <c r="P70" s="4"/>
      <c r="Q70" s="4"/>
      <c r="R70" s="1">
        <f t="shared" si="30"/>
        <v>0.59206631142687982</v>
      </c>
      <c r="S70" s="1">
        <f t="shared" si="30"/>
        <v>0.44444444444444442</v>
      </c>
      <c r="T70" s="1">
        <f t="shared" si="26"/>
        <v>3.522467631378523E-2</v>
      </c>
      <c r="U70" s="1">
        <f t="shared" si="27"/>
        <v>7.3810933491217701E-2</v>
      </c>
      <c r="V70" s="1">
        <f t="shared" si="31"/>
        <v>0.58481093349121771</v>
      </c>
      <c r="W70" s="1"/>
      <c r="X70" s="17">
        <f t="shared" si="32"/>
        <v>709.95435059699923</v>
      </c>
      <c r="Y70" s="18">
        <f t="shared" si="33"/>
        <v>1279.5833992601338</v>
      </c>
      <c r="Z70" s="2">
        <f t="shared" si="24"/>
        <v>674.45663306714926</v>
      </c>
      <c r="AA70" s="18">
        <f t="shared" si="24"/>
        <v>1215.6042292971269</v>
      </c>
      <c r="AB70" s="2">
        <f t="shared" si="25"/>
        <v>-148.26750171503457</v>
      </c>
      <c r="AC70" s="2">
        <f t="shared" si="25"/>
        <v>121.5604229297127</v>
      </c>
      <c r="AD70" s="2">
        <f t="shared" si="34"/>
        <v>-1000</v>
      </c>
      <c r="AE70" s="2">
        <f t="shared" si="35"/>
        <v>1215.6042292971269</v>
      </c>
      <c r="AF70" s="5">
        <f t="shared" si="36"/>
        <v>-1</v>
      </c>
      <c r="AG70" s="5">
        <f t="shared" si="37"/>
        <v>1.25</v>
      </c>
      <c r="AH70" s="3">
        <f t="shared" si="38"/>
        <v>202212</v>
      </c>
      <c r="AI70" s="21">
        <v>2.35</v>
      </c>
      <c r="AJ70" s="21">
        <v>1.645</v>
      </c>
      <c r="AK70" s="21">
        <v>1.6890000000000001</v>
      </c>
      <c r="AL70" s="21">
        <v>2.25</v>
      </c>
      <c r="AO70">
        <f t="shared" ref="AO70:AO133" si="43">IF(L70&lt;-200,INT(L70/100)*100,INT(L70/10)*10)</f>
        <v>-150</v>
      </c>
      <c r="AP70">
        <f>IF(E70&lt;F70,G70,H70)</f>
        <v>16</v>
      </c>
      <c r="AQ70">
        <f>IF(E70&lt;F70,H70,G70)</f>
        <v>24</v>
      </c>
    </row>
    <row r="71" spans="2:43" x14ac:dyDescent="0.25">
      <c r="B71" s="24">
        <v>44913</v>
      </c>
      <c r="C71" s="20" t="s">
        <v>37</v>
      </c>
      <c r="D71" s="20" t="s">
        <v>19</v>
      </c>
      <c r="E71" s="2">
        <v>309.99999999999994</v>
      </c>
      <c r="F71" s="2">
        <v>-390.625</v>
      </c>
      <c r="G71">
        <v>20</v>
      </c>
      <c r="H71">
        <v>25</v>
      </c>
      <c r="I71" s="9"/>
      <c r="J71" s="2" t="str">
        <f t="shared" si="39"/>
        <v>Philadelphia Eagles</v>
      </c>
      <c r="K71" s="2" t="str">
        <f t="shared" si="40"/>
        <v>Chicago Bears</v>
      </c>
      <c r="L71" s="17">
        <f t="shared" si="41"/>
        <v>-390.625</v>
      </c>
      <c r="M71" s="18">
        <f t="shared" si="42"/>
        <v>309.99999999999994</v>
      </c>
      <c r="N71" s="4">
        <f t="shared" si="28"/>
        <v>1.256</v>
      </c>
      <c r="O71" s="4">
        <f t="shared" si="29"/>
        <v>4.0999999999999996</v>
      </c>
      <c r="P71" s="4"/>
      <c r="Q71" s="4"/>
      <c r="R71" s="1">
        <f t="shared" si="30"/>
        <v>0.79617834394904463</v>
      </c>
      <c r="S71" s="1">
        <f t="shared" si="30"/>
        <v>0.24390243902439027</v>
      </c>
      <c r="T71" s="1">
        <f t="shared" si="26"/>
        <v>3.8536221060492926E-2</v>
      </c>
      <c r="U71" s="1">
        <f t="shared" si="27"/>
        <v>0.2761379524623272</v>
      </c>
      <c r="V71" s="1">
        <f t="shared" si="31"/>
        <v>0.78713795246232721</v>
      </c>
      <c r="W71" s="1"/>
      <c r="X71" s="17">
        <f t="shared" si="32"/>
        <v>270.42533887712716</v>
      </c>
      <c r="Y71" s="18">
        <f t="shared" si="33"/>
        <v>3125.3223449323027</v>
      </c>
      <c r="Z71" s="2">
        <f t="shared" si="24"/>
        <v>256.90407193327081</v>
      </c>
      <c r="AA71" s="18">
        <f t="shared" si="24"/>
        <v>2969.0562276856876</v>
      </c>
      <c r="AB71" s="2">
        <f t="shared" si="25"/>
        <v>-389.25035032521538</v>
      </c>
      <c r="AC71" s="2">
        <f t="shared" si="25"/>
        <v>296.90562276856878</v>
      </c>
      <c r="AD71" s="2">
        <f t="shared" si="34"/>
        <v>256.90407193327081</v>
      </c>
      <c r="AE71" s="2">
        <f t="shared" si="35"/>
        <v>-1000</v>
      </c>
      <c r="AF71" s="5">
        <f t="shared" si="36"/>
        <v>0.25600000000000001</v>
      </c>
      <c r="AG71" s="5">
        <f t="shared" si="37"/>
        <v>-1</v>
      </c>
      <c r="AH71" s="3">
        <f t="shared" si="38"/>
        <v>202212</v>
      </c>
      <c r="AI71" s="21">
        <v>3.9</v>
      </c>
      <c r="AJ71" s="21">
        <v>1.27</v>
      </c>
      <c r="AK71" s="21">
        <v>4.0999999999999996</v>
      </c>
      <c r="AL71" s="21">
        <v>1.256</v>
      </c>
      <c r="AO71">
        <f t="shared" si="43"/>
        <v>-400</v>
      </c>
      <c r="AP71">
        <f>IF(E71&lt;F71,G71,H71)</f>
        <v>25</v>
      </c>
      <c r="AQ71">
        <f>IF(E71&lt;F71,H71,G71)</f>
        <v>20</v>
      </c>
    </row>
    <row r="72" spans="2:43" x14ac:dyDescent="0.25">
      <c r="B72" s="24">
        <v>44913</v>
      </c>
      <c r="C72" s="20" t="s">
        <v>40</v>
      </c>
      <c r="D72" s="20" t="s">
        <v>20</v>
      </c>
      <c r="E72" s="2">
        <v>650</v>
      </c>
      <c r="F72" s="2">
        <v>-999.99999999999909</v>
      </c>
      <c r="G72">
        <v>24</v>
      </c>
      <c r="H72">
        <v>30</v>
      </c>
      <c r="I72" s="9"/>
      <c r="J72" s="2" t="str">
        <f t="shared" si="39"/>
        <v>Kansas City Chiefs</v>
      </c>
      <c r="K72" s="2" t="str">
        <f t="shared" si="40"/>
        <v>Houston Texans</v>
      </c>
      <c r="L72" s="17">
        <f t="shared" si="41"/>
        <v>-999.99999999999909</v>
      </c>
      <c r="M72" s="18">
        <f t="shared" si="42"/>
        <v>650</v>
      </c>
      <c r="N72" s="4">
        <f t="shared" si="28"/>
        <v>1.1000000000000001</v>
      </c>
      <c r="O72" s="4">
        <f t="shared" si="29"/>
        <v>7.5</v>
      </c>
      <c r="P72" s="4"/>
      <c r="Q72" s="4"/>
      <c r="R72" s="1">
        <f t="shared" si="30"/>
        <v>0.90909090909090906</v>
      </c>
      <c r="S72" s="1">
        <f t="shared" si="30"/>
        <v>0.13333333333333333</v>
      </c>
      <c r="T72" s="1">
        <f t="shared" si="26"/>
        <v>4.0697674418604612E-2</v>
      </c>
      <c r="U72" s="1">
        <f t="shared" si="27"/>
        <v>0.38787878787878788</v>
      </c>
      <c r="V72" s="1">
        <f t="shared" si="31"/>
        <v>0.89887878787878783</v>
      </c>
      <c r="W72" s="1"/>
      <c r="X72" s="17">
        <f t="shared" si="32"/>
        <v>112.49705019721534</v>
      </c>
      <c r="Y72" s="18">
        <f t="shared" si="33"/>
        <v>6304.3252651260173</v>
      </c>
      <c r="Z72" s="2">
        <f t="shared" si="24"/>
        <v>106.87219768735457</v>
      </c>
      <c r="AA72" s="18">
        <f t="shared" si="24"/>
        <v>5989.1090018697159</v>
      </c>
      <c r="AB72" s="2">
        <f t="shared" si="25"/>
        <v>-935.69704903553497</v>
      </c>
      <c r="AC72" s="2">
        <f t="shared" si="25"/>
        <v>598.91090018697162</v>
      </c>
      <c r="AD72" s="2">
        <f t="shared" si="34"/>
        <v>106.87219768735457</v>
      </c>
      <c r="AE72" s="2">
        <f t="shared" si="35"/>
        <v>-1000</v>
      </c>
      <c r="AF72" s="5">
        <f t="shared" si="36"/>
        <v>0.10000000000000009</v>
      </c>
      <c r="AG72" s="5">
        <f t="shared" si="37"/>
        <v>-1</v>
      </c>
      <c r="AH72" s="3">
        <f t="shared" si="38"/>
        <v>202212</v>
      </c>
      <c r="AI72" s="21">
        <v>6.75</v>
      </c>
      <c r="AJ72" s="21">
        <v>1.117</v>
      </c>
      <c r="AK72" s="21">
        <v>7.5</v>
      </c>
      <c r="AL72" s="21">
        <v>1.1000000000000001</v>
      </c>
      <c r="AO72">
        <f t="shared" si="43"/>
        <v>-1000</v>
      </c>
      <c r="AP72">
        <f>IF(E72&lt;F72,G72,H72)</f>
        <v>30</v>
      </c>
      <c r="AQ72">
        <f>IF(E72&lt;F72,H72,G72)</f>
        <v>24</v>
      </c>
    </row>
    <row r="73" spans="2:43" x14ac:dyDescent="0.25">
      <c r="B73" s="24">
        <v>44913</v>
      </c>
      <c r="C73" s="20" t="s">
        <v>26</v>
      </c>
      <c r="D73" s="20" t="s">
        <v>23</v>
      </c>
      <c r="E73" s="2">
        <v>167</v>
      </c>
      <c r="F73" s="2">
        <v>-192.30769230769229</v>
      </c>
      <c r="G73">
        <v>40</v>
      </c>
      <c r="H73">
        <v>34</v>
      </c>
      <c r="I73" s="9"/>
      <c r="J73" s="2" t="str">
        <f t="shared" si="39"/>
        <v>Dallas Cowboys</v>
      </c>
      <c r="K73" s="2" t="str">
        <f t="shared" si="40"/>
        <v>Jacksonville Jaguars</v>
      </c>
      <c r="L73" s="17">
        <f t="shared" si="41"/>
        <v>-192.30769230769229</v>
      </c>
      <c r="M73" s="18">
        <f t="shared" si="42"/>
        <v>167</v>
      </c>
      <c r="N73" s="4">
        <f t="shared" si="28"/>
        <v>1.52</v>
      </c>
      <c r="O73" s="4">
        <f t="shared" si="29"/>
        <v>2.67</v>
      </c>
      <c r="P73" s="4"/>
      <c r="Q73" s="4"/>
      <c r="R73" s="1">
        <f t="shared" si="30"/>
        <v>0.65789473684210531</v>
      </c>
      <c r="S73" s="1">
        <f t="shared" si="30"/>
        <v>0.37453183520599254</v>
      </c>
      <c r="T73" s="1">
        <f t="shared" si="26"/>
        <v>3.1408114558472477E-2</v>
      </c>
      <c r="U73" s="1">
        <f t="shared" si="27"/>
        <v>0.14168145081805639</v>
      </c>
      <c r="V73" s="1">
        <f t="shared" si="31"/>
        <v>0.6526814508180564</v>
      </c>
      <c r="W73" s="1"/>
      <c r="X73" s="17">
        <f t="shared" si="32"/>
        <v>532.14098354813416</v>
      </c>
      <c r="Y73" s="18">
        <f t="shared" si="33"/>
        <v>1687.6788921698521</v>
      </c>
      <c r="Z73" s="2">
        <f t="shared" si="24"/>
        <v>505.53393437072742</v>
      </c>
      <c r="AA73" s="18">
        <f t="shared" si="24"/>
        <v>1603.2949475613595</v>
      </c>
      <c r="AB73" s="2">
        <f t="shared" si="25"/>
        <v>-197.81065760595641</v>
      </c>
      <c r="AC73" s="2">
        <f t="shared" si="25"/>
        <v>160.32949475613594</v>
      </c>
      <c r="AD73" s="2">
        <f t="shared" si="34"/>
        <v>-1000</v>
      </c>
      <c r="AE73" s="2">
        <f t="shared" si="35"/>
        <v>1603.2949475613595</v>
      </c>
      <c r="AF73" s="5">
        <f t="shared" si="36"/>
        <v>-1</v>
      </c>
      <c r="AG73" s="5">
        <f t="shared" si="37"/>
        <v>1.67</v>
      </c>
      <c r="AH73" s="3">
        <f t="shared" si="38"/>
        <v>202212</v>
      </c>
      <c r="AI73" s="21">
        <v>3.1</v>
      </c>
      <c r="AJ73" s="21">
        <v>1.4</v>
      </c>
      <c r="AK73" s="21">
        <v>2.67</v>
      </c>
      <c r="AL73" s="21">
        <v>1.52</v>
      </c>
      <c r="AO73">
        <f t="shared" si="43"/>
        <v>-200</v>
      </c>
      <c r="AP73">
        <f>IF(E73&lt;F73,G73,H73)</f>
        <v>34</v>
      </c>
      <c r="AQ73">
        <f>IF(E73&lt;F73,H73,G73)</f>
        <v>40</v>
      </c>
    </row>
    <row r="74" spans="2:43" x14ac:dyDescent="0.25">
      <c r="B74" s="24">
        <v>44913</v>
      </c>
      <c r="C74" s="20" t="s">
        <v>43</v>
      </c>
      <c r="D74" s="20" t="s">
        <v>35</v>
      </c>
      <c r="E74" s="2">
        <v>-230.41474654377885</v>
      </c>
      <c r="F74" s="2">
        <v>190</v>
      </c>
      <c r="G74">
        <v>21</v>
      </c>
      <c r="H74">
        <v>18</v>
      </c>
      <c r="I74" s="9"/>
      <c r="J74" s="2" t="str">
        <f t="shared" si="39"/>
        <v>New Orleans Saints</v>
      </c>
      <c r="K74" s="2" t="str">
        <f t="shared" si="40"/>
        <v>Atlanta Falcons</v>
      </c>
      <c r="L74" s="17">
        <f t="shared" si="41"/>
        <v>-230.41474654377885</v>
      </c>
      <c r="M74" s="18">
        <f t="shared" si="42"/>
        <v>190</v>
      </c>
      <c r="N74" s="4">
        <f t="shared" si="28"/>
        <v>1.4339999999999999</v>
      </c>
      <c r="O74" s="4">
        <f t="shared" si="29"/>
        <v>2.9</v>
      </c>
      <c r="P74" s="4"/>
      <c r="Q74" s="4"/>
      <c r="R74" s="1">
        <f t="shared" si="30"/>
        <v>0.69735006973500702</v>
      </c>
      <c r="S74" s="1">
        <f t="shared" si="30"/>
        <v>0.34482758620689657</v>
      </c>
      <c r="T74" s="1">
        <f t="shared" si="26"/>
        <v>4.0470696815874452E-2</v>
      </c>
      <c r="U74" s="1">
        <f t="shared" si="27"/>
        <v>0.17626124176405522</v>
      </c>
      <c r="V74" s="1">
        <f t="shared" si="31"/>
        <v>0.68726124176405523</v>
      </c>
      <c r="W74" s="1"/>
      <c r="X74" s="17">
        <f t="shared" si="32"/>
        <v>455.05077142603011</v>
      </c>
      <c r="Y74" s="18">
        <f t="shared" si="33"/>
        <v>1954.7969349156874</v>
      </c>
      <c r="Z74" s="2">
        <f t="shared" si="24"/>
        <v>432.29823285472861</v>
      </c>
      <c r="AA74" s="18">
        <f t="shared" si="24"/>
        <v>1857.057088169903</v>
      </c>
      <c r="AB74" s="2">
        <f t="shared" si="25"/>
        <v>-231.32178759935954</v>
      </c>
      <c r="AC74" s="2">
        <f t="shared" si="25"/>
        <v>185.7057088169903</v>
      </c>
      <c r="AD74" s="2">
        <f t="shared" si="34"/>
        <v>432.29823285472861</v>
      </c>
      <c r="AE74" s="2">
        <f t="shared" si="35"/>
        <v>-1000</v>
      </c>
      <c r="AF74" s="5">
        <f t="shared" si="36"/>
        <v>0.43399999999999994</v>
      </c>
      <c r="AG74" s="5">
        <f t="shared" si="37"/>
        <v>-1</v>
      </c>
      <c r="AH74" s="3">
        <f t="shared" si="38"/>
        <v>202212</v>
      </c>
      <c r="AI74" s="21">
        <v>1.52</v>
      </c>
      <c r="AJ74" s="21">
        <v>2.67</v>
      </c>
      <c r="AK74" s="21">
        <v>1.4339999999999999</v>
      </c>
      <c r="AL74" s="21">
        <v>2.9</v>
      </c>
      <c r="AO74">
        <f t="shared" si="43"/>
        <v>-300</v>
      </c>
      <c r="AP74">
        <f>IF(E74&lt;F74,G74,H74)</f>
        <v>21</v>
      </c>
      <c r="AQ74">
        <f>IF(E74&lt;F74,H74,G74)</f>
        <v>18</v>
      </c>
    </row>
    <row r="75" spans="2:43" x14ac:dyDescent="0.25">
      <c r="B75" s="24">
        <v>44913</v>
      </c>
      <c r="C75" s="20" t="s">
        <v>42</v>
      </c>
      <c r="D75" s="20" t="s">
        <v>34</v>
      </c>
      <c r="E75" s="2">
        <v>-135.13513513513513</v>
      </c>
      <c r="F75" s="2">
        <v>114.99999999999999</v>
      </c>
      <c r="G75">
        <v>17</v>
      </c>
      <c r="H75">
        <v>20</v>
      </c>
      <c r="I75" s="9"/>
      <c r="J75" s="2" t="str">
        <f t="shared" si="39"/>
        <v>New York Jets</v>
      </c>
      <c r="K75" s="2" t="str">
        <f t="shared" si="40"/>
        <v>Detroit Lions</v>
      </c>
      <c r="L75" s="17">
        <f t="shared" si="41"/>
        <v>-135.13513513513513</v>
      </c>
      <c r="M75" s="18">
        <f t="shared" si="42"/>
        <v>114.99999999999999</v>
      </c>
      <c r="N75" s="4">
        <f t="shared" si="28"/>
        <v>1.74</v>
      </c>
      <c r="O75" s="4">
        <f t="shared" si="29"/>
        <v>2.15</v>
      </c>
      <c r="P75" s="4"/>
      <c r="Q75" s="4"/>
      <c r="R75" s="1">
        <f t="shared" si="30"/>
        <v>0.57471264367816088</v>
      </c>
      <c r="S75" s="1">
        <f t="shared" si="30"/>
        <v>0.46511627906976744</v>
      </c>
      <c r="T75" s="1">
        <f t="shared" si="26"/>
        <v>3.8303341902313659E-2</v>
      </c>
      <c r="U75" s="1">
        <f t="shared" si="27"/>
        <v>5.4798182304196724E-2</v>
      </c>
      <c r="V75" s="1">
        <f t="shared" si="31"/>
        <v>0.56579818230419676</v>
      </c>
      <c r="W75" s="1"/>
      <c r="X75" s="17">
        <f t="shared" si="32"/>
        <v>767.41465645493759</v>
      </c>
      <c r="Y75" s="18">
        <f t="shared" si="33"/>
        <v>1185.8985221458363</v>
      </c>
      <c r="Z75" s="2">
        <f t="shared" si="24"/>
        <v>729.04392363219063</v>
      </c>
      <c r="AA75" s="18">
        <f t="shared" si="24"/>
        <v>1126.6035960385445</v>
      </c>
      <c r="AB75" s="2">
        <f t="shared" si="25"/>
        <v>-137.16594673992637</v>
      </c>
      <c r="AC75" s="2">
        <f t="shared" si="25"/>
        <v>112.66035960385446</v>
      </c>
      <c r="AD75" s="2">
        <f t="shared" si="34"/>
        <v>-1000</v>
      </c>
      <c r="AE75" s="2">
        <f t="shared" si="35"/>
        <v>1126.6035960385445</v>
      </c>
      <c r="AF75" s="5">
        <f t="shared" si="36"/>
        <v>-1</v>
      </c>
      <c r="AG75" s="5">
        <f t="shared" si="37"/>
        <v>1.1499999999999999</v>
      </c>
      <c r="AH75" s="3">
        <f t="shared" si="38"/>
        <v>202212</v>
      </c>
      <c r="AI75" s="21">
        <v>1.6060000000000001</v>
      </c>
      <c r="AJ75" s="21">
        <v>2.4500000000000002</v>
      </c>
      <c r="AK75" s="21">
        <v>1.74</v>
      </c>
      <c r="AL75" s="21">
        <v>2.15</v>
      </c>
      <c r="AO75">
        <f t="shared" si="43"/>
        <v>-140</v>
      </c>
      <c r="AP75">
        <f>IF(E75&lt;F75,G75,H75)</f>
        <v>17</v>
      </c>
      <c r="AQ75">
        <f>IF(E75&lt;F75,H75,G75)</f>
        <v>20</v>
      </c>
    </row>
    <row r="76" spans="2:43" x14ac:dyDescent="0.25">
      <c r="B76" s="24">
        <v>44912</v>
      </c>
      <c r="C76" s="20" t="s">
        <v>24</v>
      </c>
      <c r="D76" s="20" t="s">
        <v>30</v>
      </c>
      <c r="E76" s="2">
        <v>-361.01083032490988</v>
      </c>
      <c r="F76" s="2">
        <v>280</v>
      </c>
      <c r="G76">
        <v>32</v>
      </c>
      <c r="H76">
        <v>29</v>
      </c>
      <c r="I76" s="9"/>
      <c r="J76" s="2" t="str">
        <f t="shared" si="39"/>
        <v>Buffalo Bills</v>
      </c>
      <c r="K76" s="2" t="str">
        <f t="shared" si="40"/>
        <v>Miami Dolphins</v>
      </c>
      <c r="L76" s="17">
        <f t="shared" si="41"/>
        <v>-361.01083032490988</v>
      </c>
      <c r="M76" s="18">
        <f t="shared" si="42"/>
        <v>280</v>
      </c>
      <c r="N76" s="4">
        <f t="shared" si="28"/>
        <v>1.2769999999999999</v>
      </c>
      <c r="O76" s="4">
        <f t="shared" si="29"/>
        <v>3.8</v>
      </c>
      <c r="P76" s="4"/>
      <c r="Q76" s="4"/>
      <c r="R76" s="1">
        <f t="shared" si="30"/>
        <v>0.78308535630383713</v>
      </c>
      <c r="S76" s="1">
        <f t="shared" si="30"/>
        <v>0.26315789473684209</v>
      </c>
      <c r="T76" s="1">
        <f t="shared" si="26"/>
        <v>4.4199330313177132E-2</v>
      </c>
      <c r="U76" s="1">
        <f t="shared" si="27"/>
        <v>0.25996373078349755</v>
      </c>
      <c r="V76" s="1">
        <f t="shared" si="31"/>
        <v>0.77096373078349756</v>
      </c>
      <c r="W76" s="1"/>
      <c r="X76" s="17">
        <f t="shared" si="32"/>
        <v>297.07787807831454</v>
      </c>
      <c r="Y76" s="18">
        <f t="shared" si="33"/>
        <v>2878.3109302995099</v>
      </c>
      <c r="Z76" s="2">
        <f t="shared" si="24"/>
        <v>282.22398417439882</v>
      </c>
      <c r="AA76" s="18">
        <f t="shared" si="24"/>
        <v>2734.3953837845343</v>
      </c>
      <c r="AB76" s="2">
        <f t="shared" si="25"/>
        <v>-354.3284965398459</v>
      </c>
      <c r="AC76" s="2">
        <f t="shared" si="25"/>
        <v>273.43953837845345</v>
      </c>
      <c r="AD76" s="2">
        <f t="shared" si="34"/>
        <v>282.22398417439882</v>
      </c>
      <c r="AE76" s="2">
        <f t="shared" si="35"/>
        <v>-1000</v>
      </c>
      <c r="AF76" s="5">
        <f t="shared" si="36"/>
        <v>0.27699999999999991</v>
      </c>
      <c r="AG76" s="5">
        <f t="shared" si="37"/>
        <v>-1</v>
      </c>
      <c r="AH76" s="3">
        <f t="shared" si="38"/>
        <v>202212</v>
      </c>
      <c r="AI76" s="21">
        <v>1.294</v>
      </c>
      <c r="AJ76" s="21">
        <v>3.7</v>
      </c>
      <c r="AK76" s="21">
        <v>1.2769999999999999</v>
      </c>
      <c r="AL76" s="21">
        <v>3.8</v>
      </c>
      <c r="AO76">
        <f t="shared" si="43"/>
        <v>-400</v>
      </c>
      <c r="AP76">
        <f>IF(E76&lt;F76,G76,H76)</f>
        <v>32</v>
      </c>
      <c r="AQ76">
        <f>IF(E76&lt;F76,H76,G76)</f>
        <v>29</v>
      </c>
    </row>
    <row r="77" spans="2:43" x14ac:dyDescent="0.25">
      <c r="B77" s="24">
        <v>44912</v>
      </c>
      <c r="C77" s="20" t="s">
        <v>46</v>
      </c>
      <c r="D77" s="20" t="s">
        <v>28</v>
      </c>
      <c r="E77" s="2">
        <v>-155.03875968992247</v>
      </c>
      <c r="F77" s="2">
        <v>135</v>
      </c>
      <c r="G77">
        <v>13</v>
      </c>
      <c r="H77">
        <v>3</v>
      </c>
      <c r="I77" s="9"/>
      <c r="J77" s="2" t="str">
        <f t="shared" si="39"/>
        <v>Cleveland Browns</v>
      </c>
      <c r="K77" s="2" t="str">
        <f t="shared" si="40"/>
        <v>Baltimore Ravens</v>
      </c>
      <c r="L77" s="17">
        <f t="shared" si="41"/>
        <v>-155.03875968992247</v>
      </c>
      <c r="M77" s="18">
        <f t="shared" si="42"/>
        <v>135</v>
      </c>
      <c r="N77" s="4">
        <f t="shared" si="28"/>
        <v>1.645</v>
      </c>
      <c r="O77" s="4">
        <f t="shared" si="29"/>
        <v>2.35</v>
      </c>
      <c r="P77" s="4"/>
      <c r="Q77" s="4"/>
      <c r="R77" s="1">
        <f t="shared" si="30"/>
        <v>0.60790273556231</v>
      </c>
      <c r="S77" s="1">
        <f t="shared" si="30"/>
        <v>0.42553191489361702</v>
      </c>
      <c r="T77" s="1">
        <f t="shared" si="26"/>
        <v>3.2352941176470584E-2</v>
      </c>
      <c r="U77" s="1">
        <f t="shared" si="27"/>
        <v>9.1185410334346489E-2</v>
      </c>
      <c r="V77" s="1">
        <f t="shared" si="31"/>
        <v>0.60218541033434647</v>
      </c>
      <c r="W77" s="1"/>
      <c r="X77" s="17">
        <f t="shared" si="32"/>
        <v>660.61811335611446</v>
      </c>
      <c r="Y77" s="18">
        <f t="shared" si="33"/>
        <v>1372.1971794257436</v>
      </c>
      <c r="Z77" s="2">
        <f t="shared" si="24"/>
        <v>627.58720768830869</v>
      </c>
      <c r="AA77" s="18">
        <f t="shared" si="24"/>
        <v>1303.5873204544564</v>
      </c>
      <c r="AB77" s="2">
        <f t="shared" si="25"/>
        <v>-159.34040524558463</v>
      </c>
      <c r="AC77" s="2">
        <f t="shared" si="25"/>
        <v>130.35873204544563</v>
      </c>
      <c r="AD77" s="2">
        <f t="shared" si="34"/>
        <v>627.58720768830869</v>
      </c>
      <c r="AE77" s="2">
        <f t="shared" si="35"/>
        <v>-1000</v>
      </c>
      <c r="AF77" s="5">
        <f t="shared" si="36"/>
        <v>0.64500000000000002</v>
      </c>
      <c r="AG77" s="5">
        <f t="shared" si="37"/>
        <v>-1</v>
      </c>
      <c r="AH77" s="3">
        <f t="shared" si="38"/>
        <v>202212</v>
      </c>
      <c r="AI77" s="21">
        <v>1.625</v>
      </c>
      <c r="AJ77" s="21">
        <v>2.4</v>
      </c>
      <c r="AK77" s="21">
        <v>1.645</v>
      </c>
      <c r="AL77" s="21">
        <v>2.35</v>
      </c>
      <c r="AO77">
        <f t="shared" si="43"/>
        <v>-160</v>
      </c>
      <c r="AP77">
        <f>IF(E77&lt;F77,G77,H77)</f>
        <v>13</v>
      </c>
      <c r="AQ77">
        <f>IF(E77&lt;F77,H77,G77)</f>
        <v>3</v>
      </c>
    </row>
    <row r="78" spans="2:43" x14ac:dyDescent="0.25">
      <c r="B78" s="24">
        <v>44912</v>
      </c>
      <c r="C78" s="20" t="s">
        <v>29</v>
      </c>
      <c r="D78" s="20" t="s">
        <v>39</v>
      </c>
      <c r="E78" s="2">
        <v>-200</v>
      </c>
      <c r="F78" s="2">
        <v>170.00000000000003</v>
      </c>
      <c r="G78">
        <v>39</v>
      </c>
      <c r="H78">
        <v>36</v>
      </c>
      <c r="I78" s="9"/>
      <c r="J78" s="2" t="str">
        <f t="shared" si="39"/>
        <v>Minnesota Vikings</v>
      </c>
      <c r="K78" s="2" t="str">
        <f t="shared" si="40"/>
        <v>Indianapolis Colts</v>
      </c>
      <c r="L78" s="17">
        <f t="shared" si="41"/>
        <v>-200</v>
      </c>
      <c r="M78" s="18">
        <f t="shared" si="42"/>
        <v>170.00000000000003</v>
      </c>
      <c r="N78" s="4">
        <f t="shared" si="28"/>
        <v>1.5</v>
      </c>
      <c r="O78" s="4">
        <f t="shared" si="29"/>
        <v>2.7</v>
      </c>
      <c r="P78" s="4"/>
      <c r="Q78" s="4"/>
      <c r="R78" s="1">
        <f t="shared" si="30"/>
        <v>0.66666666666666663</v>
      </c>
      <c r="S78" s="1">
        <f t="shared" si="30"/>
        <v>0.37037037037037035</v>
      </c>
      <c r="T78" s="1">
        <f t="shared" si="26"/>
        <v>3.5714285714285587E-2</v>
      </c>
      <c r="U78" s="1">
        <f t="shared" si="27"/>
        <v>0.14814814814814814</v>
      </c>
      <c r="V78" s="1">
        <f t="shared" si="31"/>
        <v>0.65914814814814815</v>
      </c>
      <c r="W78" s="1"/>
      <c r="X78" s="17">
        <f t="shared" si="32"/>
        <v>517.10962521773342</v>
      </c>
      <c r="Y78" s="18">
        <f t="shared" si="33"/>
        <v>1734.0124117028765</v>
      </c>
      <c r="Z78" s="2">
        <f t="shared" si="24"/>
        <v>491.25414395684675</v>
      </c>
      <c r="AA78" s="18">
        <f t="shared" si="24"/>
        <v>1647.3117911177326</v>
      </c>
      <c r="AB78" s="2">
        <f t="shared" si="25"/>
        <v>-203.56062382403903</v>
      </c>
      <c r="AC78" s="2">
        <f t="shared" si="25"/>
        <v>164.73117911177326</v>
      </c>
      <c r="AD78" s="2">
        <f t="shared" si="34"/>
        <v>491.25414395684675</v>
      </c>
      <c r="AE78" s="2">
        <f t="shared" si="35"/>
        <v>-1000</v>
      </c>
      <c r="AF78" s="5">
        <f t="shared" si="36"/>
        <v>0.5</v>
      </c>
      <c r="AG78" s="5">
        <f t="shared" si="37"/>
        <v>-1</v>
      </c>
      <c r="AH78" s="3">
        <f t="shared" si="38"/>
        <v>202212</v>
      </c>
      <c r="AI78" s="21">
        <v>1.444</v>
      </c>
      <c r="AJ78" s="21">
        <v>2.85</v>
      </c>
      <c r="AK78" s="21">
        <v>1.5</v>
      </c>
      <c r="AL78" s="21">
        <v>2.7</v>
      </c>
      <c r="AO78">
        <f t="shared" si="43"/>
        <v>-200</v>
      </c>
      <c r="AP78">
        <f>IF(E78&lt;F78,G78,H78)</f>
        <v>39</v>
      </c>
      <c r="AQ78">
        <f>IF(E78&lt;F78,H78,G78)</f>
        <v>36</v>
      </c>
    </row>
    <row r="79" spans="2:43" x14ac:dyDescent="0.25">
      <c r="B79" s="24">
        <v>44910</v>
      </c>
      <c r="C79" s="20" t="s">
        <v>32</v>
      </c>
      <c r="D79" s="20" t="s">
        <v>22</v>
      </c>
      <c r="E79" s="2">
        <v>160</v>
      </c>
      <c r="F79" s="2">
        <v>-180.1801801801802</v>
      </c>
      <c r="G79">
        <v>13</v>
      </c>
      <c r="H79">
        <v>21</v>
      </c>
      <c r="I79" s="9"/>
      <c r="J79" s="2" t="str">
        <f t="shared" si="39"/>
        <v>San Francisco 49ers</v>
      </c>
      <c r="K79" s="2" t="str">
        <f t="shared" si="40"/>
        <v>Seattle Seahawks</v>
      </c>
      <c r="L79" s="17">
        <f t="shared" si="41"/>
        <v>-180.1801801801802</v>
      </c>
      <c r="M79" s="18">
        <f t="shared" si="42"/>
        <v>160</v>
      </c>
      <c r="N79" s="4">
        <f t="shared" si="28"/>
        <v>1.5549999999999999</v>
      </c>
      <c r="O79" s="4">
        <f t="shared" si="29"/>
        <v>2.6</v>
      </c>
      <c r="P79" s="4"/>
      <c r="Q79" s="4"/>
      <c r="R79" s="1">
        <f t="shared" si="30"/>
        <v>0.64308681672025725</v>
      </c>
      <c r="S79" s="1">
        <f t="shared" si="30"/>
        <v>0.38461538461538458</v>
      </c>
      <c r="T79" s="1">
        <f t="shared" si="26"/>
        <v>2.695547533092657E-2</v>
      </c>
      <c r="U79" s="1">
        <f t="shared" si="27"/>
        <v>0.12923571605243633</v>
      </c>
      <c r="V79" s="1">
        <f t="shared" si="31"/>
        <v>0.64023571605243634</v>
      </c>
      <c r="W79" s="1"/>
      <c r="X79" s="17">
        <f t="shared" si="32"/>
        <v>561.92473323075023</v>
      </c>
      <c r="Y79" s="18">
        <f t="shared" si="33"/>
        <v>1602.6507633440012</v>
      </c>
      <c r="Z79" s="2">
        <f t="shared" si="24"/>
        <v>533.82849656921269</v>
      </c>
      <c r="AA79" s="18">
        <f t="shared" si="24"/>
        <v>1522.518225176801</v>
      </c>
      <c r="AB79" s="2">
        <f t="shared" si="25"/>
        <v>-187.32608064701668</v>
      </c>
      <c r="AC79" s="2">
        <f t="shared" si="25"/>
        <v>152.2518225176801</v>
      </c>
      <c r="AD79" s="2">
        <f t="shared" si="34"/>
        <v>533.82849656921269</v>
      </c>
      <c r="AE79" s="2">
        <f t="shared" si="35"/>
        <v>-1000</v>
      </c>
      <c r="AF79" s="5">
        <f t="shared" si="36"/>
        <v>0.55499999999999994</v>
      </c>
      <c r="AG79" s="5">
        <f t="shared" si="37"/>
        <v>-1</v>
      </c>
      <c r="AH79" s="3">
        <f t="shared" si="38"/>
        <v>202212</v>
      </c>
      <c r="AI79" s="21">
        <v>2</v>
      </c>
      <c r="AJ79" s="21">
        <v>1.833</v>
      </c>
      <c r="AK79" s="21">
        <v>2.6</v>
      </c>
      <c r="AL79" s="21">
        <v>1.5549999999999999</v>
      </c>
      <c r="AO79">
        <f t="shared" si="43"/>
        <v>-190</v>
      </c>
      <c r="AP79">
        <f>IF(E79&lt;F79,G79,H79)</f>
        <v>21</v>
      </c>
      <c r="AQ79">
        <f>IF(E79&lt;F79,H79,G79)</f>
        <v>13</v>
      </c>
    </row>
    <row r="80" spans="2:43" x14ac:dyDescent="0.25">
      <c r="B80" s="24">
        <v>44907</v>
      </c>
      <c r="C80" s="20" t="s">
        <v>48</v>
      </c>
      <c r="D80" s="20" t="s">
        <v>36</v>
      </c>
      <c r="E80" s="2">
        <v>114.99999999999999</v>
      </c>
      <c r="F80" s="2">
        <v>-135.13513513513513</v>
      </c>
      <c r="G80">
        <v>13</v>
      </c>
      <c r="H80">
        <v>27</v>
      </c>
      <c r="I80" s="9"/>
      <c r="J80" s="2" t="str">
        <f t="shared" si="39"/>
        <v>New England Patriots</v>
      </c>
      <c r="K80" s="2" t="str">
        <f t="shared" si="40"/>
        <v>Arizona Cardinals</v>
      </c>
      <c r="L80" s="17">
        <f t="shared" si="41"/>
        <v>-135.13513513513513</v>
      </c>
      <c r="M80" s="18">
        <f t="shared" si="42"/>
        <v>114.99999999999999</v>
      </c>
      <c r="N80" s="4">
        <f t="shared" si="28"/>
        <v>1.74</v>
      </c>
      <c r="O80" s="4">
        <f t="shared" si="29"/>
        <v>2.15</v>
      </c>
      <c r="P80" s="4"/>
      <c r="Q80" s="4"/>
      <c r="R80" s="1">
        <f t="shared" si="30"/>
        <v>0.57471264367816088</v>
      </c>
      <c r="S80" s="1">
        <f t="shared" si="30"/>
        <v>0.46511627906976744</v>
      </c>
      <c r="T80" s="1">
        <f t="shared" si="26"/>
        <v>3.8303341902313659E-2</v>
      </c>
      <c r="U80" s="1">
        <f t="shared" si="27"/>
        <v>5.4798182304196724E-2</v>
      </c>
      <c r="V80" s="1">
        <f t="shared" si="31"/>
        <v>0.56579818230419676</v>
      </c>
      <c r="W80" s="1"/>
      <c r="X80" s="17">
        <f t="shared" si="32"/>
        <v>767.41465645493759</v>
      </c>
      <c r="Y80" s="18">
        <f t="shared" si="33"/>
        <v>1185.8985221458363</v>
      </c>
      <c r="Z80" s="2">
        <f t="shared" si="24"/>
        <v>729.04392363219063</v>
      </c>
      <c r="AA80" s="18">
        <f t="shared" si="24"/>
        <v>1126.6035960385445</v>
      </c>
      <c r="AB80" s="2">
        <f t="shared" si="25"/>
        <v>-137.16594673992637</v>
      </c>
      <c r="AC80" s="2">
        <f t="shared" si="25"/>
        <v>112.66035960385446</v>
      </c>
      <c r="AD80" s="2">
        <f t="shared" si="34"/>
        <v>729.04392363219063</v>
      </c>
      <c r="AE80" s="2">
        <f t="shared" si="35"/>
        <v>-1000</v>
      </c>
      <c r="AF80" s="5">
        <f t="shared" si="36"/>
        <v>0.74</v>
      </c>
      <c r="AG80" s="5">
        <f t="shared" si="37"/>
        <v>-1</v>
      </c>
      <c r="AH80" s="3">
        <f t="shared" si="38"/>
        <v>202212</v>
      </c>
      <c r="AI80" s="21">
        <v>2.0499999999999998</v>
      </c>
      <c r="AJ80" s="21">
        <v>1.8</v>
      </c>
      <c r="AK80" s="21">
        <v>2.15</v>
      </c>
      <c r="AL80" s="21">
        <v>1.74</v>
      </c>
      <c r="AO80">
        <f t="shared" si="43"/>
        <v>-140</v>
      </c>
      <c r="AP80">
        <f>IF(E80&lt;F80,G80,H80)</f>
        <v>27</v>
      </c>
      <c r="AQ80">
        <f>IF(E80&lt;F80,H80,G80)</f>
        <v>13</v>
      </c>
    </row>
    <row r="81" spans="2:43" x14ac:dyDescent="0.25">
      <c r="B81" s="24">
        <v>44906</v>
      </c>
      <c r="C81" s="20" t="s">
        <v>31</v>
      </c>
      <c r="D81" s="20" t="s">
        <v>30</v>
      </c>
      <c r="E81" s="2">
        <v>150</v>
      </c>
      <c r="F81" s="2">
        <v>-170.06802721088434</v>
      </c>
      <c r="G81">
        <v>23</v>
      </c>
      <c r="H81">
        <v>17</v>
      </c>
      <c r="I81" s="9"/>
      <c r="J81" s="2" t="str">
        <f t="shared" si="39"/>
        <v>Miami Dolphins</v>
      </c>
      <c r="K81" s="2" t="str">
        <f t="shared" si="40"/>
        <v>Los Angeles Chargers</v>
      </c>
      <c r="L81" s="17">
        <f t="shared" si="41"/>
        <v>-170.06802721088434</v>
      </c>
      <c r="M81" s="18">
        <f t="shared" si="42"/>
        <v>150</v>
      </c>
      <c r="N81" s="4">
        <f t="shared" si="28"/>
        <v>1.5880000000000001</v>
      </c>
      <c r="O81" s="4">
        <f t="shared" si="29"/>
        <v>2.5</v>
      </c>
      <c r="P81" s="4"/>
      <c r="Q81" s="4"/>
      <c r="R81" s="1">
        <f t="shared" si="30"/>
        <v>0.62972292191435764</v>
      </c>
      <c r="S81" s="1">
        <f t="shared" si="30"/>
        <v>0.4</v>
      </c>
      <c r="T81" s="1">
        <f t="shared" si="26"/>
        <v>2.886497064579252E-2</v>
      </c>
      <c r="U81" s="1">
        <f t="shared" si="27"/>
        <v>0.11486146095717881</v>
      </c>
      <c r="V81" s="1">
        <f t="shared" si="31"/>
        <v>0.62586146095717887</v>
      </c>
      <c r="W81" s="1"/>
      <c r="X81" s="17">
        <f t="shared" si="32"/>
        <v>597.79769546861348</v>
      </c>
      <c r="Y81" s="18">
        <f t="shared" si="33"/>
        <v>1510.6994168608185</v>
      </c>
      <c r="Z81" s="2">
        <f t="shared" si="24"/>
        <v>567.90781069518277</v>
      </c>
      <c r="AA81" s="18">
        <f t="shared" si="24"/>
        <v>1435.1644460177774</v>
      </c>
      <c r="AB81" s="2">
        <f t="shared" si="25"/>
        <v>-176.0849175107995</v>
      </c>
      <c r="AC81" s="2">
        <f t="shared" si="25"/>
        <v>143.51644460177775</v>
      </c>
      <c r="AD81" s="2">
        <f t="shared" si="34"/>
        <v>-1000</v>
      </c>
      <c r="AE81" s="2">
        <f t="shared" si="35"/>
        <v>1435.1644460177774</v>
      </c>
      <c r="AF81" s="5">
        <f t="shared" si="36"/>
        <v>-1</v>
      </c>
      <c r="AG81" s="5">
        <f t="shared" si="37"/>
        <v>1.5</v>
      </c>
      <c r="AH81" s="3">
        <f t="shared" si="38"/>
        <v>202212</v>
      </c>
      <c r="AI81" s="21">
        <v>2</v>
      </c>
      <c r="AJ81" s="21">
        <v>1.83</v>
      </c>
      <c r="AK81" s="21">
        <v>2.5</v>
      </c>
      <c r="AL81" s="21">
        <v>1.5880000000000001</v>
      </c>
      <c r="AO81">
        <f t="shared" si="43"/>
        <v>-180</v>
      </c>
      <c r="AP81">
        <f>IF(E81&lt;F81,G81,H81)</f>
        <v>17</v>
      </c>
      <c r="AQ81">
        <f>IF(E81&lt;F81,H81,G81)</f>
        <v>23</v>
      </c>
    </row>
    <row r="82" spans="2:43" x14ac:dyDescent="0.25">
      <c r="B82" s="24">
        <v>44906</v>
      </c>
      <c r="C82" s="20" t="s">
        <v>32</v>
      </c>
      <c r="D82" s="20" t="s">
        <v>44</v>
      </c>
      <c r="E82" s="2">
        <v>-200</v>
      </c>
      <c r="F82" s="2">
        <v>170.00000000000003</v>
      </c>
      <c r="G82">
        <v>24</v>
      </c>
      <c r="H82">
        <v>30</v>
      </c>
      <c r="I82" s="9"/>
      <c r="J82" s="2" t="str">
        <f t="shared" si="39"/>
        <v>Seattle Seahawks</v>
      </c>
      <c r="K82" s="2" t="str">
        <f t="shared" si="40"/>
        <v>Carolina Panthers</v>
      </c>
      <c r="L82" s="17">
        <f t="shared" si="41"/>
        <v>-200</v>
      </c>
      <c r="M82" s="18">
        <f t="shared" si="42"/>
        <v>170.00000000000003</v>
      </c>
      <c r="N82" s="4">
        <f t="shared" si="28"/>
        <v>1.5</v>
      </c>
      <c r="O82" s="4">
        <f t="shared" si="29"/>
        <v>2.7</v>
      </c>
      <c r="P82" s="4"/>
      <c r="Q82" s="4"/>
      <c r="R82" s="1">
        <f t="shared" si="30"/>
        <v>0.66666666666666663</v>
      </c>
      <c r="S82" s="1">
        <f t="shared" si="30"/>
        <v>0.37037037037037035</v>
      </c>
      <c r="T82" s="1">
        <f t="shared" si="26"/>
        <v>3.5714285714285587E-2</v>
      </c>
      <c r="U82" s="1">
        <f t="shared" si="27"/>
        <v>0.14814814814814814</v>
      </c>
      <c r="V82" s="1">
        <f t="shared" si="31"/>
        <v>0.65914814814814815</v>
      </c>
      <c r="W82" s="1"/>
      <c r="X82" s="17">
        <f t="shared" si="32"/>
        <v>517.10962521773342</v>
      </c>
      <c r="Y82" s="18">
        <f t="shared" si="33"/>
        <v>1734.0124117028765</v>
      </c>
      <c r="Z82" s="2">
        <f t="shared" si="24"/>
        <v>491.25414395684675</v>
      </c>
      <c r="AA82" s="18">
        <f t="shared" si="24"/>
        <v>1647.3117911177326</v>
      </c>
      <c r="AB82" s="2">
        <f t="shared" si="25"/>
        <v>-203.56062382403903</v>
      </c>
      <c r="AC82" s="2">
        <f t="shared" si="25"/>
        <v>164.73117911177326</v>
      </c>
      <c r="AD82" s="2">
        <f t="shared" si="34"/>
        <v>-1000</v>
      </c>
      <c r="AE82" s="2">
        <f t="shared" si="35"/>
        <v>1647.3117911177326</v>
      </c>
      <c r="AF82" s="5">
        <f t="shared" si="36"/>
        <v>-1</v>
      </c>
      <c r="AG82" s="5">
        <f t="shared" si="37"/>
        <v>1.7000000000000002</v>
      </c>
      <c r="AH82" s="3">
        <f t="shared" si="38"/>
        <v>202212</v>
      </c>
      <c r="AI82" s="21">
        <v>1.33</v>
      </c>
      <c r="AJ82" s="21">
        <v>3.4</v>
      </c>
      <c r="AK82" s="21">
        <v>1.5</v>
      </c>
      <c r="AL82" s="21">
        <v>2.7</v>
      </c>
      <c r="AO82">
        <f t="shared" si="43"/>
        <v>-200</v>
      </c>
      <c r="AP82">
        <f>IF(E82&lt;F82,G82,H82)</f>
        <v>24</v>
      </c>
      <c r="AQ82">
        <f>IF(E82&lt;F82,H82,G82)</f>
        <v>30</v>
      </c>
    </row>
    <row r="83" spans="2:43" x14ac:dyDescent="0.25">
      <c r="B83" s="24">
        <v>44906</v>
      </c>
      <c r="C83" s="20" t="s">
        <v>22</v>
      </c>
      <c r="D83" s="20" t="s">
        <v>27</v>
      </c>
      <c r="E83" s="2">
        <v>-180.1801801801802</v>
      </c>
      <c r="F83" s="2">
        <v>160</v>
      </c>
      <c r="G83">
        <v>35</v>
      </c>
      <c r="H83">
        <v>7</v>
      </c>
      <c r="I83" s="9"/>
      <c r="J83" s="2" t="str">
        <f t="shared" si="39"/>
        <v>San Francisco 49ers</v>
      </c>
      <c r="K83" s="2" t="str">
        <f t="shared" si="40"/>
        <v>Tampa Bay Buccaneers</v>
      </c>
      <c r="L83" s="17">
        <f t="shared" si="41"/>
        <v>-180.1801801801802</v>
      </c>
      <c r="M83" s="18">
        <f t="shared" si="42"/>
        <v>160</v>
      </c>
      <c r="N83" s="4">
        <f t="shared" si="28"/>
        <v>1.5549999999999999</v>
      </c>
      <c r="O83" s="4">
        <f t="shared" si="29"/>
        <v>2.6</v>
      </c>
      <c r="P83" s="4"/>
      <c r="Q83" s="4"/>
      <c r="R83" s="1">
        <f t="shared" si="30"/>
        <v>0.64308681672025725</v>
      </c>
      <c r="S83" s="1">
        <f t="shared" si="30"/>
        <v>0.38461538461538458</v>
      </c>
      <c r="T83" s="1">
        <f t="shared" si="26"/>
        <v>2.695547533092657E-2</v>
      </c>
      <c r="U83" s="1">
        <f t="shared" si="27"/>
        <v>0.12923571605243633</v>
      </c>
      <c r="V83" s="1">
        <f t="shared" si="31"/>
        <v>0.64023571605243634</v>
      </c>
      <c r="W83" s="1"/>
      <c r="X83" s="17">
        <f t="shared" si="32"/>
        <v>561.92473323075023</v>
      </c>
      <c r="Y83" s="18">
        <f t="shared" si="33"/>
        <v>1602.6507633440012</v>
      </c>
      <c r="Z83" s="2">
        <f t="shared" si="24"/>
        <v>533.82849656921269</v>
      </c>
      <c r="AA83" s="18">
        <f t="shared" si="24"/>
        <v>1522.518225176801</v>
      </c>
      <c r="AB83" s="2">
        <f t="shared" si="25"/>
        <v>-187.32608064701668</v>
      </c>
      <c r="AC83" s="2">
        <f t="shared" si="25"/>
        <v>152.2518225176801</v>
      </c>
      <c r="AD83" s="2">
        <f t="shared" si="34"/>
        <v>533.82849656921269</v>
      </c>
      <c r="AE83" s="2">
        <f t="shared" si="35"/>
        <v>-1000</v>
      </c>
      <c r="AF83" s="5">
        <f t="shared" si="36"/>
        <v>0.55499999999999994</v>
      </c>
      <c r="AG83" s="5">
        <f t="shared" si="37"/>
        <v>-1</v>
      </c>
      <c r="AH83" s="3">
        <f t="shared" si="38"/>
        <v>202212</v>
      </c>
      <c r="AI83" s="21">
        <v>1.42</v>
      </c>
      <c r="AJ83" s="21">
        <v>2.95</v>
      </c>
      <c r="AK83" s="21">
        <v>1.5549999999999999</v>
      </c>
      <c r="AL83" s="21">
        <v>2.6</v>
      </c>
      <c r="AO83">
        <f t="shared" si="43"/>
        <v>-190</v>
      </c>
      <c r="AP83">
        <f>IF(E83&lt;F83,G83,H83)</f>
        <v>35</v>
      </c>
      <c r="AQ83">
        <f>IF(E83&lt;F83,H83,G83)</f>
        <v>7</v>
      </c>
    </row>
    <row r="84" spans="2:43" x14ac:dyDescent="0.25">
      <c r="B84" s="24">
        <v>44906</v>
      </c>
      <c r="C84" s="20" t="s">
        <v>38</v>
      </c>
      <c r="D84" s="20" t="s">
        <v>20</v>
      </c>
      <c r="E84" s="2">
        <v>375</v>
      </c>
      <c r="F84" s="2">
        <v>-500.00000000000011</v>
      </c>
      <c r="G84">
        <v>28</v>
      </c>
      <c r="H84">
        <v>34</v>
      </c>
      <c r="I84" s="9"/>
      <c r="J84" s="2" t="str">
        <f t="shared" si="39"/>
        <v>Kansas City Chiefs</v>
      </c>
      <c r="K84" s="2" t="str">
        <f t="shared" si="40"/>
        <v>Denver Broncos</v>
      </c>
      <c r="L84" s="17">
        <f t="shared" si="41"/>
        <v>-500.00000000000011</v>
      </c>
      <c r="M84" s="18">
        <f t="shared" si="42"/>
        <v>375</v>
      </c>
      <c r="N84" s="4">
        <f t="shared" si="28"/>
        <v>1.2</v>
      </c>
      <c r="O84" s="4">
        <f t="shared" si="29"/>
        <v>4.75</v>
      </c>
      <c r="P84" s="4"/>
      <c r="Q84" s="4"/>
      <c r="R84" s="1">
        <f t="shared" si="30"/>
        <v>0.83333333333333337</v>
      </c>
      <c r="S84" s="1">
        <f t="shared" si="30"/>
        <v>0.21052631578947367</v>
      </c>
      <c r="T84" s="1">
        <f t="shared" si="26"/>
        <v>4.2016806722689037E-2</v>
      </c>
      <c r="U84" s="1">
        <f t="shared" si="27"/>
        <v>0.31140350877192985</v>
      </c>
      <c r="V84" s="1">
        <f t="shared" si="31"/>
        <v>0.82240350877192991</v>
      </c>
      <c r="W84" s="1"/>
      <c r="X84" s="17">
        <f t="shared" si="32"/>
        <v>215.94811954689931</v>
      </c>
      <c r="Y84" s="18">
        <f t="shared" si="33"/>
        <v>3787.1793685900598</v>
      </c>
      <c r="Z84" s="2">
        <f t="shared" ref="Z84:AA147" si="44">X84*0.95</f>
        <v>205.15071356955434</v>
      </c>
      <c r="AA84" s="18">
        <f t="shared" si="44"/>
        <v>3597.8204001605568</v>
      </c>
      <c r="AB84" s="2">
        <f t="shared" ref="AB84:AC147" si="45">IF(Z84&lt;1000,-100000/Z84,Z84/10)</f>
        <v>-487.44651315139578</v>
      </c>
      <c r="AC84" s="2">
        <f t="shared" si="45"/>
        <v>359.7820400160557</v>
      </c>
      <c r="AD84" s="2">
        <f t="shared" si="34"/>
        <v>205.15071356955434</v>
      </c>
      <c r="AE84" s="2">
        <f t="shared" si="35"/>
        <v>-1000</v>
      </c>
      <c r="AF84" s="5">
        <f t="shared" si="36"/>
        <v>0.19999999999999996</v>
      </c>
      <c r="AG84" s="5">
        <f t="shared" si="37"/>
        <v>-1</v>
      </c>
      <c r="AH84" s="3">
        <f t="shared" si="38"/>
        <v>202212</v>
      </c>
      <c r="AI84" s="21">
        <v>3.45</v>
      </c>
      <c r="AJ84" s="21">
        <v>1.32</v>
      </c>
      <c r="AK84" s="21">
        <v>4.75</v>
      </c>
      <c r="AL84" s="21">
        <v>1.2</v>
      </c>
      <c r="AO84">
        <f t="shared" si="43"/>
        <v>-500</v>
      </c>
      <c r="AP84">
        <f>IF(E84&lt;F84,G84,H84)</f>
        <v>34</v>
      </c>
      <c r="AQ84">
        <f>IF(E84&lt;F84,H84,G84)</f>
        <v>28</v>
      </c>
    </row>
    <row r="85" spans="2:43" x14ac:dyDescent="0.25">
      <c r="B85" s="24">
        <v>44906</v>
      </c>
      <c r="C85" s="20" t="s">
        <v>24</v>
      </c>
      <c r="D85" s="20" t="s">
        <v>42</v>
      </c>
      <c r="E85" s="2">
        <v>-500.00000000000011</v>
      </c>
      <c r="F85" s="2">
        <v>375</v>
      </c>
      <c r="G85">
        <v>20</v>
      </c>
      <c r="H85">
        <v>12</v>
      </c>
      <c r="I85" s="9"/>
      <c r="J85" s="2" t="str">
        <f t="shared" si="39"/>
        <v>Buffalo Bills</v>
      </c>
      <c r="K85" s="2" t="str">
        <f t="shared" si="40"/>
        <v>New York Jets</v>
      </c>
      <c r="L85" s="17">
        <f t="shared" si="41"/>
        <v>-500.00000000000011</v>
      </c>
      <c r="M85" s="18">
        <f t="shared" si="42"/>
        <v>375</v>
      </c>
      <c r="N85" s="4">
        <f t="shared" si="28"/>
        <v>1.2</v>
      </c>
      <c r="O85" s="4">
        <f t="shared" si="29"/>
        <v>4.75</v>
      </c>
      <c r="P85" s="4"/>
      <c r="Q85" s="4"/>
      <c r="R85" s="1">
        <f t="shared" si="30"/>
        <v>0.83333333333333337</v>
      </c>
      <c r="S85" s="1">
        <f t="shared" si="30"/>
        <v>0.21052631578947367</v>
      </c>
      <c r="T85" s="1">
        <f t="shared" si="26"/>
        <v>4.2016806722689037E-2</v>
      </c>
      <c r="U85" s="1">
        <f t="shared" si="27"/>
        <v>0.31140350877192985</v>
      </c>
      <c r="V85" s="1">
        <f t="shared" si="31"/>
        <v>0.82240350877192991</v>
      </c>
      <c r="W85" s="1"/>
      <c r="X85" s="17">
        <f t="shared" si="32"/>
        <v>215.94811954689931</v>
      </c>
      <c r="Y85" s="18">
        <f t="shared" si="33"/>
        <v>3787.1793685900598</v>
      </c>
      <c r="Z85" s="2">
        <f t="shared" si="44"/>
        <v>205.15071356955434</v>
      </c>
      <c r="AA85" s="18">
        <f t="shared" si="44"/>
        <v>3597.8204001605568</v>
      </c>
      <c r="AB85" s="2">
        <f t="shared" si="45"/>
        <v>-487.44651315139578</v>
      </c>
      <c r="AC85" s="2">
        <f t="shared" si="45"/>
        <v>359.7820400160557</v>
      </c>
      <c r="AD85" s="2">
        <f t="shared" si="34"/>
        <v>205.15071356955434</v>
      </c>
      <c r="AE85" s="2">
        <f t="shared" si="35"/>
        <v>-1000</v>
      </c>
      <c r="AF85" s="5">
        <f t="shared" si="36"/>
        <v>0.19999999999999996</v>
      </c>
      <c r="AG85" s="5">
        <f t="shared" si="37"/>
        <v>-1</v>
      </c>
      <c r="AH85" s="3">
        <f t="shared" si="38"/>
        <v>202212</v>
      </c>
      <c r="AI85" s="21">
        <v>1.22</v>
      </c>
      <c r="AJ85" s="21">
        <v>4.5</v>
      </c>
      <c r="AK85" s="21">
        <v>1.2</v>
      </c>
      <c r="AL85" s="21">
        <v>4.75</v>
      </c>
      <c r="AO85">
        <f t="shared" si="43"/>
        <v>-500</v>
      </c>
      <c r="AP85">
        <f>IF(E85&lt;F85,G85,H85)</f>
        <v>20</v>
      </c>
      <c r="AQ85">
        <f>IF(E85&lt;F85,H85,G85)</f>
        <v>12</v>
      </c>
    </row>
    <row r="86" spans="2:43" x14ac:dyDescent="0.25">
      <c r="B86" s="24">
        <v>44906</v>
      </c>
      <c r="C86" s="20" t="s">
        <v>21</v>
      </c>
      <c r="D86" s="20" t="s">
        <v>46</v>
      </c>
      <c r="E86" s="2">
        <v>-210.0840336134454</v>
      </c>
      <c r="F86" s="2">
        <v>175</v>
      </c>
      <c r="G86">
        <v>23</v>
      </c>
      <c r="H86">
        <v>10</v>
      </c>
      <c r="I86" s="9"/>
      <c r="J86" s="2" t="str">
        <f t="shared" si="39"/>
        <v>Cincinnati Bengals</v>
      </c>
      <c r="K86" s="2" t="str">
        <f t="shared" si="40"/>
        <v>Cleveland Browns</v>
      </c>
      <c r="L86" s="17">
        <f t="shared" si="41"/>
        <v>-210.0840336134454</v>
      </c>
      <c r="M86" s="18">
        <f t="shared" si="42"/>
        <v>175</v>
      </c>
      <c r="N86" s="4">
        <f t="shared" si="28"/>
        <v>1.476</v>
      </c>
      <c r="O86" s="4">
        <f t="shared" si="29"/>
        <v>2.75</v>
      </c>
      <c r="P86" s="4"/>
      <c r="Q86" s="4"/>
      <c r="R86" s="1">
        <f t="shared" si="30"/>
        <v>0.6775067750677507</v>
      </c>
      <c r="S86" s="1">
        <f t="shared" si="30"/>
        <v>0.36363636363636365</v>
      </c>
      <c r="T86" s="1">
        <f t="shared" si="26"/>
        <v>3.9517274017983883E-2</v>
      </c>
      <c r="U86" s="1">
        <f t="shared" si="27"/>
        <v>0.15693520571569353</v>
      </c>
      <c r="V86" s="1">
        <f t="shared" si="31"/>
        <v>0.66793520571569354</v>
      </c>
      <c r="W86" s="1"/>
      <c r="X86" s="17">
        <f t="shared" si="32"/>
        <v>497.15120784582467</v>
      </c>
      <c r="Y86" s="18">
        <f t="shared" si="33"/>
        <v>1799.5038681614021</v>
      </c>
      <c r="Z86" s="2">
        <f t="shared" si="44"/>
        <v>472.29364745353342</v>
      </c>
      <c r="AA86" s="18">
        <f t="shared" si="44"/>
        <v>1709.5286747533319</v>
      </c>
      <c r="AB86" s="2">
        <f t="shared" si="45"/>
        <v>-211.73268058795665</v>
      </c>
      <c r="AC86" s="2">
        <f t="shared" si="45"/>
        <v>170.95286747533319</v>
      </c>
      <c r="AD86" s="2">
        <f t="shared" si="34"/>
        <v>472.29364745353342</v>
      </c>
      <c r="AE86" s="2">
        <f t="shared" si="35"/>
        <v>-1000</v>
      </c>
      <c r="AF86" s="5">
        <f t="shared" si="36"/>
        <v>0.47599999999999998</v>
      </c>
      <c r="AG86" s="5">
        <f t="shared" si="37"/>
        <v>-1</v>
      </c>
      <c r="AH86" s="3">
        <f t="shared" si="38"/>
        <v>202212</v>
      </c>
      <c r="AI86" s="21">
        <v>1.52</v>
      </c>
      <c r="AJ86" s="21">
        <v>2.67</v>
      </c>
      <c r="AK86" s="21">
        <v>1.476</v>
      </c>
      <c r="AL86" s="21">
        <v>2.75</v>
      </c>
      <c r="AO86">
        <f t="shared" si="43"/>
        <v>-300</v>
      </c>
      <c r="AP86">
        <f>IF(E86&lt;F86,G86,H86)</f>
        <v>23</v>
      </c>
      <c r="AQ86">
        <f>IF(E86&lt;F86,H86,G86)</f>
        <v>10</v>
      </c>
    </row>
    <row r="87" spans="2:43" x14ac:dyDescent="0.25">
      <c r="B87" s="24">
        <v>44906</v>
      </c>
      <c r="C87" s="20" t="s">
        <v>23</v>
      </c>
      <c r="D87" s="20" t="s">
        <v>40</v>
      </c>
      <c r="E87" s="2">
        <v>-1999.9999999999982</v>
      </c>
      <c r="F87" s="2">
        <v>1125</v>
      </c>
      <c r="G87">
        <v>27</v>
      </c>
      <c r="H87">
        <v>23</v>
      </c>
      <c r="I87" s="9"/>
      <c r="J87" s="2" t="str">
        <f t="shared" si="39"/>
        <v>Dallas Cowboys</v>
      </c>
      <c r="K87" s="2" t="str">
        <f t="shared" si="40"/>
        <v>Houston Texans</v>
      </c>
      <c r="L87" s="17">
        <f t="shared" si="41"/>
        <v>-1999.9999999999982</v>
      </c>
      <c r="M87" s="18">
        <f t="shared" si="42"/>
        <v>1125</v>
      </c>
      <c r="N87" s="4">
        <f t="shared" si="28"/>
        <v>1.05</v>
      </c>
      <c r="O87" s="4">
        <f t="shared" si="29"/>
        <v>12.25</v>
      </c>
      <c r="P87" s="4"/>
      <c r="Q87" s="4"/>
      <c r="R87" s="1">
        <f t="shared" si="30"/>
        <v>0.95238095238095233</v>
      </c>
      <c r="S87" s="1">
        <f t="shared" si="30"/>
        <v>8.1632653061224483E-2</v>
      </c>
      <c r="T87" s="1">
        <f t="shared" si="26"/>
        <v>3.289473684210531E-2</v>
      </c>
      <c r="U87" s="1">
        <f t="shared" si="27"/>
        <v>0.43537414965986393</v>
      </c>
      <c r="V87" s="1">
        <f t="shared" si="31"/>
        <v>0.94637414965986388</v>
      </c>
      <c r="W87" s="1"/>
      <c r="X87" s="17">
        <f t="shared" si="32"/>
        <v>56.664534169080795</v>
      </c>
      <c r="Y87" s="18">
        <f t="shared" si="33"/>
        <v>9791.2718933711476</v>
      </c>
      <c r="Z87" s="2">
        <f t="shared" si="44"/>
        <v>53.831307460626753</v>
      </c>
      <c r="AA87" s="18">
        <f t="shared" si="44"/>
        <v>9301.7082987025897</v>
      </c>
      <c r="AB87" s="2">
        <f t="shared" si="45"/>
        <v>-1857.6550471701232</v>
      </c>
      <c r="AC87" s="2">
        <f t="shared" si="45"/>
        <v>930.17082987025901</v>
      </c>
      <c r="AD87" s="2">
        <f t="shared" si="34"/>
        <v>53.831307460626753</v>
      </c>
      <c r="AE87" s="2">
        <f t="shared" si="35"/>
        <v>-1000</v>
      </c>
      <c r="AF87" s="5">
        <f t="shared" si="36"/>
        <v>5.0000000000000044E-2</v>
      </c>
      <c r="AG87" s="5">
        <f t="shared" si="37"/>
        <v>-1</v>
      </c>
      <c r="AH87" s="3">
        <f t="shared" si="38"/>
        <v>202212</v>
      </c>
      <c r="AI87" s="21">
        <v>1.1100000000000001</v>
      </c>
      <c r="AJ87" s="21">
        <v>7</v>
      </c>
      <c r="AK87" s="21">
        <v>1.05</v>
      </c>
      <c r="AL87" s="21">
        <v>12.25</v>
      </c>
      <c r="AO87">
        <f t="shared" si="43"/>
        <v>-2000</v>
      </c>
      <c r="AP87">
        <f>IF(E87&lt;F87,G87,H87)</f>
        <v>27</v>
      </c>
      <c r="AQ87">
        <f>IF(E87&lt;F87,H87,G87)</f>
        <v>23</v>
      </c>
    </row>
    <row r="88" spans="2:43" x14ac:dyDescent="0.25">
      <c r="B88" s="24">
        <v>44906</v>
      </c>
      <c r="C88" s="20" t="s">
        <v>34</v>
      </c>
      <c r="D88" s="20" t="s">
        <v>29</v>
      </c>
      <c r="E88" s="2">
        <v>-125</v>
      </c>
      <c r="F88" s="2">
        <v>104.99999999999999</v>
      </c>
      <c r="G88">
        <v>34</v>
      </c>
      <c r="H88">
        <v>23</v>
      </c>
      <c r="I88" s="9"/>
      <c r="J88" s="2" t="str">
        <f t="shared" si="39"/>
        <v>Detroit Lions</v>
      </c>
      <c r="K88" s="2" t="str">
        <f t="shared" si="40"/>
        <v>Minnesota Vikings</v>
      </c>
      <c r="L88" s="17">
        <f t="shared" si="41"/>
        <v>-125</v>
      </c>
      <c r="M88" s="18">
        <f t="shared" si="42"/>
        <v>104.99999999999999</v>
      </c>
      <c r="N88" s="4">
        <f t="shared" si="28"/>
        <v>1.8</v>
      </c>
      <c r="O88" s="4">
        <f t="shared" si="29"/>
        <v>2.0499999999999998</v>
      </c>
      <c r="P88" s="4"/>
      <c r="Q88" s="4"/>
      <c r="R88" s="1">
        <f t="shared" si="30"/>
        <v>0.55555555555555558</v>
      </c>
      <c r="S88" s="1">
        <f t="shared" si="30"/>
        <v>0.48780487804878053</v>
      </c>
      <c r="T88" s="1">
        <f t="shared" si="26"/>
        <v>4.1558441558441461E-2</v>
      </c>
      <c r="U88" s="1">
        <f t="shared" si="27"/>
        <v>3.3875338753387524E-2</v>
      </c>
      <c r="V88" s="1">
        <f t="shared" si="31"/>
        <v>0.54487533875338756</v>
      </c>
      <c r="W88" s="1"/>
      <c r="X88" s="17">
        <f t="shared" si="32"/>
        <v>835.28218085238643</v>
      </c>
      <c r="Y88" s="18">
        <f t="shared" si="33"/>
        <v>1090.9993667390718</v>
      </c>
      <c r="Z88" s="2">
        <f t="shared" si="44"/>
        <v>793.51807180976709</v>
      </c>
      <c r="AA88" s="18">
        <f t="shared" si="44"/>
        <v>1036.449398402118</v>
      </c>
      <c r="AB88" s="2">
        <f t="shared" si="45"/>
        <v>-126.02107444375048</v>
      </c>
      <c r="AC88" s="2">
        <f t="shared" si="45"/>
        <v>103.6449398402118</v>
      </c>
      <c r="AD88" s="2">
        <f t="shared" si="34"/>
        <v>793.51807180976709</v>
      </c>
      <c r="AE88" s="2">
        <f t="shared" si="35"/>
        <v>-1000</v>
      </c>
      <c r="AF88" s="5">
        <f t="shared" si="36"/>
        <v>0.8</v>
      </c>
      <c r="AG88" s="5">
        <f t="shared" si="37"/>
        <v>-1</v>
      </c>
      <c r="AH88" s="3">
        <f t="shared" si="38"/>
        <v>202212</v>
      </c>
      <c r="AI88" s="21">
        <v>2.2999999999999998</v>
      </c>
      <c r="AJ88" s="21">
        <v>1.66</v>
      </c>
      <c r="AK88" s="21">
        <v>1.8</v>
      </c>
      <c r="AL88" s="21">
        <v>2.0499999999999998</v>
      </c>
      <c r="AO88">
        <f t="shared" si="43"/>
        <v>-130</v>
      </c>
      <c r="AP88">
        <f>IF(E88&lt;F88,G88,H88)</f>
        <v>34</v>
      </c>
      <c r="AQ88">
        <f>IF(E88&lt;F88,H88,G88)</f>
        <v>23</v>
      </c>
    </row>
    <row r="89" spans="2:43" x14ac:dyDescent="0.25">
      <c r="B89" s="24">
        <v>44906</v>
      </c>
      <c r="C89" s="20" t="s">
        <v>25</v>
      </c>
      <c r="D89" s="20" t="s">
        <v>19</v>
      </c>
      <c r="E89" s="2">
        <v>270</v>
      </c>
      <c r="F89" s="2">
        <v>-340.13605442176868</v>
      </c>
      <c r="G89">
        <v>22</v>
      </c>
      <c r="H89">
        <v>48</v>
      </c>
      <c r="I89" s="9"/>
      <c r="J89" s="2" t="str">
        <f t="shared" si="39"/>
        <v>Philadelphia Eagles</v>
      </c>
      <c r="K89" s="2" t="str">
        <f t="shared" si="40"/>
        <v>New York Giants</v>
      </c>
      <c r="L89" s="17">
        <f t="shared" si="41"/>
        <v>-340.13605442176868</v>
      </c>
      <c r="M89" s="18">
        <f t="shared" si="42"/>
        <v>270</v>
      </c>
      <c r="N89" s="4">
        <f t="shared" si="28"/>
        <v>1.294</v>
      </c>
      <c r="O89" s="4">
        <f t="shared" si="29"/>
        <v>3.7</v>
      </c>
      <c r="P89" s="4"/>
      <c r="Q89" s="4"/>
      <c r="R89" s="1">
        <f t="shared" si="30"/>
        <v>0.77279752704791338</v>
      </c>
      <c r="S89" s="1">
        <f t="shared" si="30"/>
        <v>0.27027027027027023</v>
      </c>
      <c r="T89" s="1">
        <f t="shared" si="26"/>
        <v>4.1289547456948128E-2</v>
      </c>
      <c r="U89" s="1">
        <f t="shared" si="27"/>
        <v>0.25126362838882155</v>
      </c>
      <c r="V89" s="1">
        <f t="shared" si="31"/>
        <v>0.76226362838882156</v>
      </c>
      <c r="W89" s="1"/>
      <c r="X89" s="17">
        <f t="shared" si="32"/>
        <v>311.88208745270464</v>
      </c>
      <c r="Y89" s="18">
        <f t="shared" si="33"/>
        <v>2757.0459282157831</v>
      </c>
      <c r="Z89" s="2">
        <f t="shared" si="44"/>
        <v>296.28798308006941</v>
      </c>
      <c r="AA89" s="18">
        <f t="shared" si="44"/>
        <v>2619.1936318049939</v>
      </c>
      <c r="AB89" s="2">
        <f t="shared" si="45"/>
        <v>-337.50946953854628</v>
      </c>
      <c r="AC89" s="2">
        <f t="shared" si="45"/>
        <v>261.91936318049937</v>
      </c>
      <c r="AD89" s="2">
        <f t="shared" si="34"/>
        <v>296.28798308006941</v>
      </c>
      <c r="AE89" s="2">
        <f t="shared" si="35"/>
        <v>-1000</v>
      </c>
      <c r="AF89" s="5">
        <f t="shared" si="36"/>
        <v>0.29400000000000004</v>
      </c>
      <c r="AG89" s="5">
        <f t="shared" si="37"/>
        <v>-1</v>
      </c>
      <c r="AH89" s="3">
        <f t="shared" si="38"/>
        <v>202212</v>
      </c>
      <c r="AI89" s="21">
        <v>2.95</v>
      </c>
      <c r="AJ89" s="21">
        <v>1.42</v>
      </c>
      <c r="AK89" s="21">
        <v>3.7</v>
      </c>
      <c r="AL89" s="21">
        <v>1.294</v>
      </c>
      <c r="AO89">
        <f t="shared" si="43"/>
        <v>-400</v>
      </c>
      <c r="AP89">
        <f>IF(E89&lt;F89,G89,H89)</f>
        <v>48</v>
      </c>
      <c r="AQ89">
        <f>IF(E89&lt;F89,H89,G89)</f>
        <v>22</v>
      </c>
    </row>
    <row r="90" spans="2:43" x14ac:dyDescent="0.25">
      <c r="B90" s="24">
        <v>44906</v>
      </c>
      <c r="C90" s="20" t="s">
        <v>45</v>
      </c>
      <c r="D90" s="20" t="s">
        <v>28</v>
      </c>
      <c r="E90" s="2">
        <v>-130.03901170351108</v>
      </c>
      <c r="F90" s="2">
        <v>110.00000000000001</v>
      </c>
      <c r="G90">
        <v>14</v>
      </c>
      <c r="H90">
        <v>16</v>
      </c>
      <c r="I90" s="9"/>
      <c r="J90" s="2" t="str">
        <f t="shared" si="39"/>
        <v>Pittsburgh Steelers</v>
      </c>
      <c r="K90" s="2" t="str">
        <f t="shared" si="40"/>
        <v>Baltimore Ravens</v>
      </c>
      <c r="L90" s="17">
        <f t="shared" si="41"/>
        <v>-130.03901170351108</v>
      </c>
      <c r="M90" s="18">
        <f t="shared" si="42"/>
        <v>110.00000000000001</v>
      </c>
      <c r="N90" s="4">
        <f t="shared" si="28"/>
        <v>1.7689999999999999</v>
      </c>
      <c r="O90" s="4">
        <f t="shared" si="29"/>
        <v>2.1</v>
      </c>
      <c r="P90" s="4"/>
      <c r="Q90" s="4"/>
      <c r="R90" s="1">
        <f t="shared" si="30"/>
        <v>0.56529112492933864</v>
      </c>
      <c r="S90" s="1">
        <f t="shared" si="30"/>
        <v>0.47619047619047616</v>
      </c>
      <c r="T90" s="1">
        <f t="shared" si="26"/>
        <v>3.982941328508649E-2</v>
      </c>
      <c r="U90" s="1">
        <f t="shared" si="27"/>
        <v>4.4550324369431238E-2</v>
      </c>
      <c r="V90" s="1">
        <f t="shared" si="31"/>
        <v>0.5555503243694313</v>
      </c>
      <c r="W90" s="1"/>
      <c r="X90" s="17">
        <f t="shared" si="32"/>
        <v>800.01694920263856</v>
      </c>
      <c r="Y90" s="18">
        <f t="shared" si="33"/>
        <v>1138.4082155909466</v>
      </c>
      <c r="Z90" s="2">
        <f t="shared" si="44"/>
        <v>760.01610174250663</v>
      </c>
      <c r="AA90" s="18">
        <f t="shared" si="44"/>
        <v>1081.4878048113992</v>
      </c>
      <c r="AB90" s="2">
        <f t="shared" si="45"/>
        <v>-131.57615972967898</v>
      </c>
      <c r="AC90" s="2">
        <f t="shared" si="45"/>
        <v>108.14878048113992</v>
      </c>
      <c r="AD90" s="2">
        <f t="shared" si="34"/>
        <v>-1000</v>
      </c>
      <c r="AE90" s="2">
        <f t="shared" si="35"/>
        <v>1081.4878048113992</v>
      </c>
      <c r="AF90" s="5">
        <f t="shared" si="36"/>
        <v>-1</v>
      </c>
      <c r="AG90" s="5">
        <f t="shared" si="37"/>
        <v>1.1000000000000001</v>
      </c>
      <c r="AH90" s="3">
        <f t="shared" si="38"/>
        <v>202212</v>
      </c>
      <c r="AI90" s="21">
        <v>2.75</v>
      </c>
      <c r="AJ90" s="21">
        <v>1.47</v>
      </c>
      <c r="AK90" s="21">
        <v>1.7689999999999999</v>
      </c>
      <c r="AL90" s="21">
        <v>2.1</v>
      </c>
      <c r="AO90">
        <f t="shared" si="43"/>
        <v>-140</v>
      </c>
      <c r="AP90">
        <f>IF(E90&lt;F90,G90,H90)</f>
        <v>14</v>
      </c>
      <c r="AQ90">
        <f>IF(E90&lt;F90,H90,G90)</f>
        <v>16</v>
      </c>
    </row>
    <row r="91" spans="2:43" x14ac:dyDescent="0.25">
      <c r="B91" s="24">
        <v>44906</v>
      </c>
      <c r="C91" s="20" t="s">
        <v>41</v>
      </c>
      <c r="D91" s="20" t="s">
        <v>26</v>
      </c>
      <c r="E91" s="2">
        <v>-175.13134851138355</v>
      </c>
      <c r="F91" s="2">
        <v>154.99999999999997</v>
      </c>
      <c r="G91">
        <v>22</v>
      </c>
      <c r="H91">
        <v>36</v>
      </c>
      <c r="I91" s="9"/>
      <c r="J91" s="2" t="str">
        <f t="shared" si="39"/>
        <v>Tennessee Titans</v>
      </c>
      <c r="K91" s="2" t="str">
        <f t="shared" si="40"/>
        <v>Jacksonville Jaguars</v>
      </c>
      <c r="L91" s="17">
        <f t="shared" si="41"/>
        <v>-175.13134851138355</v>
      </c>
      <c r="M91" s="18">
        <f t="shared" si="42"/>
        <v>154.99999999999997</v>
      </c>
      <c r="N91" s="4">
        <f t="shared" si="28"/>
        <v>1.571</v>
      </c>
      <c r="O91" s="4">
        <f t="shared" si="29"/>
        <v>2.5499999999999998</v>
      </c>
      <c r="P91" s="4"/>
      <c r="Q91" s="4"/>
      <c r="R91" s="1">
        <f t="shared" si="30"/>
        <v>0.63653723742838964</v>
      </c>
      <c r="S91" s="1">
        <f t="shared" si="30"/>
        <v>0.39215686274509809</v>
      </c>
      <c r="T91" s="1">
        <f t="shared" si="26"/>
        <v>2.789371511769001E-2</v>
      </c>
      <c r="U91" s="1">
        <f t="shared" si="27"/>
        <v>0.12219018734164577</v>
      </c>
      <c r="V91" s="1">
        <f t="shared" si="31"/>
        <v>0.63319018734164578</v>
      </c>
      <c r="W91" s="1"/>
      <c r="X91" s="17">
        <f t="shared" si="32"/>
        <v>579.30432276335546</v>
      </c>
      <c r="Y91" s="18">
        <f t="shared" si="33"/>
        <v>1556.7829182628504</v>
      </c>
      <c r="Z91" s="2">
        <f t="shared" si="44"/>
        <v>550.3391066251877</v>
      </c>
      <c r="AA91" s="18">
        <f t="shared" si="44"/>
        <v>1478.9437723497078</v>
      </c>
      <c r="AB91" s="2">
        <f t="shared" si="45"/>
        <v>-181.70614952883167</v>
      </c>
      <c r="AC91" s="2">
        <f t="shared" si="45"/>
        <v>147.89437723497079</v>
      </c>
      <c r="AD91" s="2">
        <f t="shared" si="34"/>
        <v>-1000</v>
      </c>
      <c r="AE91" s="2">
        <f t="shared" si="35"/>
        <v>1478.9437723497078</v>
      </c>
      <c r="AF91" s="5">
        <f t="shared" si="36"/>
        <v>-1</v>
      </c>
      <c r="AG91" s="5">
        <f t="shared" si="37"/>
        <v>1.5499999999999998</v>
      </c>
      <c r="AH91" s="3">
        <f t="shared" si="38"/>
        <v>202212</v>
      </c>
      <c r="AI91" s="21">
        <v>1.47</v>
      </c>
      <c r="AJ91" s="21">
        <v>2.75</v>
      </c>
      <c r="AK91" s="21">
        <v>1.571</v>
      </c>
      <c r="AL91" s="21">
        <v>2.5499999999999998</v>
      </c>
      <c r="AO91">
        <f t="shared" si="43"/>
        <v>-180</v>
      </c>
      <c r="AP91">
        <f>IF(E91&lt;F91,G91,H91)</f>
        <v>22</v>
      </c>
      <c r="AQ91">
        <f>IF(E91&lt;F91,H91,G91)</f>
        <v>36</v>
      </c>
    </row>
    <row r="92" spans="2:43" x14ac:dyDescent="0.25">
      <c r="B92" s="24">
        <v>44903</v>
      </c>
      <c r="C92" s="20" t="s">
        <v>47</v>
      </c>
      <c r="D92" s="20" t="s">
        <v>50</v>
      </c>
      <c r="E92" s="2">
        <v>229.99999999999997</v>
      </c>
      <c r="F92" s="2">
        <v>-280.1120448179272</v>
      </c>
      <c r="G92">
        <v>17</v>
      </c>
      <c r="H92">
        <v>16</v>
      </c>
      <c r="I92" s="9"/>
      <c r="J92" s="2" t="str">
        <f t="shared" si="39"/>
        <v>Las Vegas Raiders</v>
      </c>
      <c r="K92" s="2" t="str">
        <f t="shared" si="40"/>
        <v>Los Angeles Rams</v>
      </c>
      <c r="L92" s="17">
        <f t="shared" si="41"/>
        <v>-280.1120448179272</v>
      </c>
      <c r="M92" s="18">
        <f t="shared" si="42"/>
        <v>229.99999999999997</v>
      </c>
      <c r="N92" s="4">
        <f t="shared" si="28"/>
        <v>1.357</v>
      </c>
      <c r="O92" s="4">
        <f t="shared" si="29"/>
        <v>3.3</v>
      </c>
      <c r="P92" s="4"/>
      <c r="Q92" s="4"/>
      <c r="R92" s="1">
        <f t="shared" si="30"/>
        <v>0.73691967575534267</v>
      </c>
      <c r="S92" s="1">
        <f t="shared" si="30"/>
        <v>0.30303030303030304</v>
      </c>
      <c r="T92" s="1">
        <f t="shared" si="26"/>
        <v>3.8415288812540416E-2</v>
      </c>
      <c r="U92" s="1">
        <f t="shared" si="27"/>
        <v>0.21694468636251982</v>
      </c>
      <c r="V92" s="1">
        <f t="shared" si="31"/>
        <v>0.72794468636251985</v>
      </c>
      <c r="W92" s="1"/>
      <c r="X92" s="17">
        <f t="shared" si="32"/>
        <v>373.73075006140687</v>
      </c>
      <c r="Y92" s="18">
        <f t="shared" si="33"/>
        <v>2343.1694856500267</v>
      </c>
      <c r="Z92" s="2">
        <f t="shared" si="44"/>
        <v>355.04421255833648</v>
      </c>
      <c r="AA92" s="18">
        <f t="shared" si="44"/>
        <v>2226.011011367525</v>
      </c>
      <c r="AB92" s="2">
        <f t="shared" si="45"/>
        <v>-281.65506284254451</v>
      </c>
      <c r="AC92" s="2">
        <f t="shared" si="45"/>
        <v>222.6011011367525</v>
      </c>
      <c r="AD92" s="2">
        <f t="shared" si="34"/>
        <v>-1000</v>
      </c>
      <c r="AE92" s="2">
        <f t="shared" si="35"/>
        <v>2226.011011367525</v>
      </c>
      <c r="AF92" s="5">
        <f t="shared" si="36"/>
        <v>-1</v>
      </c>
      <c r="AG92" s="5">
        <f t="shared" si="37"/>
        <v>2.2999999999999998</v>
      </c>
      <c r="AH92" s="3">
        <f t="shared" si="38"/>
        <v>202212</v>
      </c>
      <c r="AI92" s="21">
        <v>2.75</v>
      </c>
      <c r="AJ92" s="21">
        <v>1.47</v>
      </c>
      <c r="AK92" s="21">
        <v>3.3</v>
      </c>
      <c r="AL92" s="21">
        <v>1.357</v>
      </c>
      <c r="AO92">
        <f t="shared" si="43"/>
        <v>-300</v>
      </c>
      <c r="AP92">
        <f>IF(E92&lt;F92,G92,H92)</f>
        <v>16</v>
      </c>
      <c r="AQ92">
        <f>IF(E92&lt;F92,H92,G92)</f>
        <v>17</v>
      </c>
    </row>
    <row r="93" spans="2:43" x14ac:dyDescent="0.25">
      <c r="B93" s="24">
        <v>44900</v>
      </c>
      <c r="C93" s="20" t="s">
        <v>27</v>
      </c>
      <c r="D93" s="20" t="s">
        <v>43</v>
      </c>
      <c r="E93" s="2">
        <v>-175.43859649122805</v>
      </c>
      <c r="F93" s="2">
        <v>154.99999999999997</v>
      </c>
      <c r="G93">
        <v>17</v>
      </c>
      <c r="H93">
        <v>16</v>
      </c>
      <c r="I93" s="9"/>
      <c r="J93" s="2" t="str">
        <f t="shared" si="39"/>
        <v>Tampa Bay Buccaneers</v>
      </c>
      <c r="K93" s="2" t="str">
        <f t="shared" si="40"/>
        <v>New Orleans Saints</v>
      </c>
      <c r="L93" s="17">
        <f t="shared" si="41"/>
        <v>-175.43859649122805</v>
      </c>
      <c r="M93" s="18">
        <f t="shared" si="42"/>
        <v>154.99999999999997</v>
      </c>
      <c r="N93" s="4">
        <f t="shared" si="28"/>
        <v>1.57</v>
      </c>
      <c r="O93" s="4">
        <f t="shared" si="29"/>
        <v>2.5499999999999998</v>
      </c>
      <c r="P93" s="4"/>
      <c r="Q93" s="4"/>
      <c r="R93" s="1">
        <f t="shared" si="30"/>
        <v>0.63694267515923564</v>
      </c>
      <c r="S93" s="1">
        <f t="shared" si="30"/>
        <v>0.39215686274509809</v>
      </c>
      <c r="T93" s="1">
        <f t="shared" si="26"/>
        <v>2.8276699029126329E-2</v>
      </c>
      <c r="U93" s="1">
        <f t="shared" si="27"/>
        <v>0.12239290620706877</v>
      </c>
      <c r="V93" s="1">
        <f t="shared" si="31"/>
        <v>0.63339290620706878</v>
      </c>
      <c r="W93" s="1"/>
      <c r="X93" s="17">
        <f t="shared" si="32"/>
        <v>578.79886276004493</v>
      </c>
      <c r="Y93" s="18">
        <f t="shared" si="33"/>
        <v>1558.0808321378222</v>
      </c>
      <c r="Z93" s="2">
        <f t="shared" si="44"/>
        <v>549.85891962204266</v>
      </c>
      <c r="AA93" s="18">
        <f t="shared" si="44"/>
        <v>1480.1767905309309</v>
      </c>
      <c r="AB93" s="2">
        <f t="shared" si="45"/>
        <v>-181.86483192586408</v>
      </c>
      <c r="AC93" s="2">
        <f t="shared" si="45"/>
        <v>148.0176790530931</v>
      </c>
      <c r="AD93" s="2">
        <f t="shared" si="34"/>
        <v>549.85891962204266</v>
      </c>
      <c r="AE93" s="2">
        <f t="shared" si="35"/>
        <v>-1000</v>
      </c>
      <c r="AF93" s="5">
        <f t="shared" si="36"/>
        <v>0.57000000000000006</v>
      </c>
      <c r="AG93" s="5">
        <f t="shared" si="37"/>
        <v>-1</v>
      </c>
      <c r="AH93" s="3">
        <f t="shared" si="38"/>
        <v>202212</v>
      </c>
      <c r="AI93" s="21">
        <v>1.33</v>
      </c>
      <c r="AJ93" s="21">
        <v>3.4</v>
      </c>
      <c r="AK93" s="21">
        <v>1.57</v>
      </c>
      <c r="AL93" s="21">
        <v>2.5499999999999998</v>
      </c>
      <c r="AO93">
        <f t="shared" si="43"/>
        <v>-180</v>
      </c>
      <c r="AP93">
        <f>IF(E93&lt;F93,G93,H93)</f>
        <v>17</v>
      </c>
      <c r="AQ93">
        <f>IF(E93&lt;F93,H93,G93)</f>
        <v>16</v>
      </c>
    </row>
    <row r="94" spans="2:43" x14ac:dyDescent="0.25">
      <c r="B94" s="24">
        <v>44899</v>
      </c>
      <c r="C94" s="20" t="s">
        <v>23</v>
      </c>
      <c r="D94" s="20" t="s">
        <v>39</v>
      </c>
      <c r="E94" s="2">
        <v>-555.55555555555577</v>
      </c>
      <c r="F94" s="2">
        <v>425</v>
      </c>
      <c r="G94">
        <v>54</v>
      </c>
      <c r="H94">
        <v>19</v>
      </c>
      <c r="I94" s="9"/>
      <c r="J94" s="2" t="str">
        <f t="shared" si="39"/>
        <v>Dallas Cowboys</v>
      </c>
      <c r="K94" s="2" t="str">
        <f t="shared" si="40"/>
        <v>Indianapolis Colts</v>
      </c>
      <c r="L94" s="17">
        <f t="shared" si="41"/>
        <v>-555.55555555555577</v>
      </c>
      <c r="M94" s="18">
        <f t="shared" si="42"/>
        <v>425</v>
      </c>
      <c r="N94" s="4">
        <f t="shared" si="28"/>
        <v>1.18</v>
      </c>
      <c r="O94" s="4">
        <f t="shared" si="29"/>
        <v>5.25</v>
      </c>
      <c r="P94" s="4"/>
      <c r="Q94" s="4"/>
      <c r="R94" s="1">
        <f t="shared" si="30"/>
        <v>0.84745762711864414</v>
      </c>
      <c r="S94" s="1">
        <f t="shared" si="30"/>
        <v>0.19047619047619047</v>
      </c>
      <c r="T94" s="1">
        <f t="shared" si="26"/>
        <v>3.6547433903577065E-2</v>
      </c>
      <c r="U94" s="1">
        <f t="shared" si="27"/>
        <v>0.32849071832122684</v>
      </c>
      <c r="V94" s="1">
        <f t="shared" si="31"/>
        <v>0.83949071832122679</v>
      </c>
      <c r="W94" s="1"/>
      <c r="X94" s="17">
        <f t="shared" si="32"/>
        <v>191.19839942930162</v>
      </c>
      <c r="Y94" s="18">
        <f t="shared" si="33"/>
        <v>4188.72894319429</v>
      </c>
      <c r="Z94" s="2">
        <f t="shared" si="44"/>
        <v>181.63847945783652</v>
      </c>
      <c r="AA94" s="18">
        <f t="shared" si="44"/>
        <v>3979.2924960345754</v>
      </c>
      <c r="AB94" s="2">
        <f t="shared" si="45"/>
        <v>-550.54413744535259</v>
      </c>
      <c r="AC94" s="2">
        <f t="shared" si="45"/>
        <v>397.92924960345755</v>
      </c>
      <c r="AD94" s="2">
        <f t="shared" si="34"/>
        <v>181.63847945783652</v>
      </c>
      <c r="AE94" s="2">
        <f t="shared" si="35"/>
        <v>-1000</v>
      </c>
      <c r="AF94" s="5">
        <f t="shared" si="36"/>
        <v>0.17999999999999994</v>
      </c>
      <c r="AG94" s="5">
        <f t="shared" si="37"/>
        <v>-1</v>
      </c>
      <c r="AH94" s="3">
        <f t="shared" si="38"/>
        <v>202212</v>
      </c>
      <c r="AI94" s="21">
        <v>1.23</v>
      </c>
      <c r="AJ94" s="21">
        <v>4.25</v>
      </c>
      <c r="AK94" s="21">
        <v>1.18</v>
      </c>
      <c r="AL94" s="21">
        <v>5.25</v>
      </c>
      <c r="AO94">
        <f t="shared" si="43"/>
        <v>-600</v>
      </c>
      <c r="AP94">
        <f>IF(E94&lt;F94,G94,H94)</f>
        <v>54</v>
      </c>
      <c r="AQ94">
        <f>IF(E94&lt;F94,H94,G94)</f>
        <v>19</v>
      </c>
    </row>
    <row r="95" spans="2:43" x14ac:dyDescent="0.25">
      <c r="B95" s="24">
        <v>44899</v>
      </c>
      <c r="C95" s="20" t="s">
        <v>21</v>
      </c>
      <c r="D95" s="20" t="s">
        <v>20</v>
      </c>
      <c r="E95" s="2">
        <v>125</v>
      </c>
      <c r="F95" s="2">
        <v>-147.05882352941177</v>
      </c>
      <c r="G95">
        <v>27</v>
      </c>
      <c r="H95">
        <v>24</v>
      </c>
      <c r="I95" s="9"/>
      <c r="J95" s="2" t="str">
        <f t="shared" si="39"/>
        <v>Kansas City Chiefs</v>
      </c>
      <c r="K95" s="2" t="str">
        <f t="shared" si="40"/>
        <v>Cincinnati Bengals</v>
      </c>
      <c r="L95" s="17">
        <f t="shared" si="41"/>
        <v>-147.05882352941177</v>
      </c>
      <c r="M95" s="18">
        <f t="shared" si="42"/>
        <v>125</v>
      </c>
      <c r="N95" s="4">
        <f t="shared" si="28"/>
        <v>1.68</v>
      </c>
      <c r="O95" s="4">
        <f t="shared" si="29"/>
        <v>2.25</v>
      </c>
      <c r="P95" s="4"/>
      <c r="Q95" s="4"/>
      <c r="R95" s="1">
        <f t="shared" si="30"/>
        <v>0.59523809523809523</v>
      </c>
      <c r="S95" s="1">
        <f t="shared" si="30"/>
        <v>0.44444444444444442</v>
      </c>
      <c r="T95" s="1">
        <f t="shared" si="26"/>
        <v>3.8167938931297662E-2</v>
      </c>
      <c r="U95" s="1">
        <f t="shared" si="27"/>
        <v>7.5396825396825407E-2</v>
      </c>
      <c r="V95" s="1">
        <f t="shared" si="31"/>
        <v>0.58639682539682547</v>
      </c>
      <c r="W95" s="1"/>
      <c r="X95" s="17">
        <f t="shared" si="32"/>
        <v>705.32983244457648</v>
      </c>
      <c r="Y95" s="18">
        <f t="shared" si="33"/>
        <v>1287.7472223008879</v>
      </c>
      <c r="Z95" s="2">
        <f t="shared" si="44"/>
        <v>670.06334082234764</v>
      </c>
      <c r="AA95" s="18">
        <f t="shared" si="44"/>
        <v>1223.3598611858433</v>
      </c>
      <c r="AB95" s="2">
        <f t="shared" si="45"/>
        <v>-149.23962244714528</v>
      </c>
      <c r="AC95" s="2">
        <f t="shared" si="45"/>
        <v>122.33598611858433</v>
      </c>
      <c r="AD95" s="2">
        <f t="shared" si="34"/>
        <v>-1000</v>
      </c>
      <c r="AE95" s="2">
        <f t="shared" si="35"/>
        <v>1223.3598611858433</v>
      </c>
      <c r="AF95" s="5">
        <f t="shared" si="36"/>
        <v>-1</v>
      </c>
      <c r="AG95" s="5">
        <f t="shared" si="37"/>
        <v>1.25</v>
      </c>
      <c r="AH95" s="3">
        <f t="shared" si="38"/>
        <v>202212</v>
      </c>
      <c r="AI95" s="21">
        <v>2.25</v>
      </c>
      <c r="AJ95" s="21">
        <v>1.68</v>
      </c>
      <c r="AK95" s="21">
        <v>2.25</v>
      </c>
      <c r="AL95" s="21">
        <v>1.68</v>
      </c>
      <c r="AO95">
        <f t="shared" si="43"/>
        <v>-150</v>
      </c>
      <c r="AP95">
        <f>IF(E95&lt;F95,G95,H95)</f>
        <v>24</v>
      </c>
      <c r="AQ95">
        <f>IF(E95&lt;F95,H95,G95)</f>
        <v>27</v>
      </c>
    </row>
    <row r="96" spans="2:43" x14ac:dyDescent="0.25">
      <c r="B96" s="24">
        <v>44899</v>
      </c>
      <c r="C96" s="20" t="s">
        <v>50</v>
      </c>
      <c r="D96" s="20" t="s">
        <v>31</v>
      </c>
      <c r="E96" s="2">
        <v>-147.05882352941177</v>
      </c>
      <c r="F96" s="2">
        <v>125</v>
      </c>
      <c r="G96">
        <v>27</v>
      </c>
      <c r="H96">
        <v>20</v>
      </c>
      <c r="I96" s="9"/>
      <c r="J96" s="2" t="str">
        <f t="shared" si="39"/>
        <v>Las Vegas Raiders</v>
      </c>
      <c r="K96" s="2" t="str">
        <f t="shared" si="40"/>
        <v>Los Angeles Chargers</v>
      </c>
      <c r="L96" s="17">
        <f t="shared" si="41"/>
        <v>-147.05882352941177</v>
      </c>
      <c r="M96" s="18">
        <f t="shared" si="42"/>
        <v>125</v>
      </c>
      <c r="N96" s="4">
        <f t="shared" si="28"/>
        <v>1.68</v>
      </c>
      <c r="O96" s="4">
        <f t="shared" si="29"/>
        <v>2.25</v>
      </c>
      <c r="P96" s="4"/>
      <c r="Q96" s="4"/>
      <c r="R96" s="1">
        <f t="shared" si="30"/>
        <v>0.59523809523809523</v>
      </c>
      <c r="S96" s="1">
        <f t="shared" si="30"/>
        <v>0.44444444444444442</v>
      </c>
      <c r="T96" s="1">
        <f t="shared" si="26"/>
        <v>3.8167938931297662E-2</v>
      </c>
      <c r="U96" s="1">
        <f t="shared" si="27"/>
        <v>7.5396825396825407E-2</v>
      </c>
      <c r="V96" s="1">
        <f t="shared" si="31"/>
        <v>0.58639682539682547</v>
      </c>
      <c r="W96" s="1"/>
      <c r="X96" s="17">
        <f t="shared" si="32"/>
        <v>705.32983244457648</v>
      </c>
      <c r="Y96" s="18">
        <f t="shared" si="33"/>
        <v>1287.7472223008879</v>
      </c>
      <c r="Z96" s="2">
        <f t="shared" si="44"/>
        <v>670.06334082234764</v>
      </c>
      <c r="AA96" s="18">
        <f t="shared" si="44"/>
        <v>1223.3598611858433</v>
      </c>
      <c r="AB96" s="2">
        <f t="shared" si="45"/>
        <v>-149.23962244714528</v>
      </c>
      <c r="AC96" s="2">
        <f t="shared" si="45"/>
        <v>122.33598611858433</v>
      </c>
      <c r="AD96" s="2">
        <f t="shared" si="34"/>
        <v>670.06334082234764</v>
      </c>
      <c r="AE96" s="2">
        <f t="shared" si="35"/>
        <v>-1000</v>
      </c>
      <c r="AF96" s="5">
        <f t="shared" si="36"/>
        <v>0.67999999999999994</v>
      </c>
      <c r="AG96" s="5">
        <f t="shared" si="37"/>
        <v>-1</v>
      </c>
      <c r="AH96" s="3">
        <f t="shared" si="38"/>
        <v>202212</v>
      </c>
      <c r="AI96" s="21">
        <v>2.2999999999999998</v>
      </c>
      <c r="AJ96" s="21">
        <v>1.66</v>
      </c>
      <c r="AK96" s="21">
        <v>1.68</v>
      </c>
      <c r="AL96" s="21">
        <v>2.25</v>
      </c>
      <c r="AO96">
        <f t="shared" si="43"/>
        <v>-150</v>
      </c>
      <c r="AP96">
        <f>IF(E96&lt;F96,G96,H96)</f>
        <v>27</v>
      </c>
      <c r="AQ96">
        <f>IF(E96&lt;F96,H96,G96)</f>
        <v>20</v>
      </c>
    </row>
    <row r="97" spans="2:43" x14ac:dyDescent="0.25">
      <c r="B97" s="24">
        <v>44899</v>
      </c>
      <c r="C97" s="20" t="s">
        <v>47</v>
      </c>
      <c r="D97" s="20" t="s">
        <v>32</v>
      </c>
      <c r="E97" s="2">
        <v>250</v>
      </c>
      <c r="F97" s="2">
        <v>-312.49999999999994</v>
      </c>
      <c r="G97">
        <v>23</v>
      </c>
      <c r="H97">
        <v>27</v>
      </c>
      <c r="I97" s="9"/>
      <c r="J97" s="2" t="str">
        <f t="shared" si="39"/>
        <v>Seattle Seahawks</v>
      </c>
      <c r="K97" s="2" t="str">
        <f t="shared" si="40"/>
        <v>Los Angeles Rams</v>
      </c>
      <c r="L97" s="17">
        <f t="shared" si="41"/>
        <v>-312.49999999999994</v>
      </c>
      <c r="M97" s="18">
        <f t="shared" si="42"/>
        <v>250</v>
      </c>
      <c r="N97" s="4">
        <f t="shared" si="28"/>
        <v>1.32</v>
      </c>
      <c r="O97" s="4">
        <f t="shared" si="29"/>
        <v>3.5</v>
      </c>
      <c r="P97" s="4"/>
      <c r="Q97" s="4"/>
      <c r="R97" s="1">
        <f t="shared" si="30"/>
        <v>0.75757575757575757</v>
      </c>
      <c r="S97" s="1">
        <f t="shared" si="30"/>
        <v>0.2857142857142857</v>
      </c>
      <c r="T97" s="1">
        <f t="shared" si="26"/>
        <v>4.1493775933610033E-2</v>
      </c>
      <c r="U97" s="1">
        <f t="shared" si="27"/>
        <v>0.23593073593073594</v>
      </c>
      <c r="V97" s="1">
        <f t="shared" si="31"/>
        <v>0.746930735930736</v>
      </c>
      <c r="W97" s="1"/>
      <c r="X97" s="17">
        <f t="shared" si="32"/>
        <v>338.81222434088107</v>
      </c>
      <c r="Y97" s="18">
        <f t="shared" si="33"/>
        <v>2560.4407248682487</v>
      </c>
      <c r="Z97" s="2">
        <f t="shared" si="44"/>
        <v>321.87161312383699</v>
      </c>
      <c r="AA97" s="18">
        <f t="shared" si="44"/>
        <v>2432.4186886248362</v>
      </c>
      <c r="AB97" s="2">
        <f t="shared" si="45"/>
        <v>-310.68288075943485</v>
      </c>
      <c r="AC97" s="2">
        <f t="shared" si="45"/>
        <v>243.24186886248361</v>
      </c>
      <c r="AD97" s="2">
        <f t="shared" si="34"/>
        <v>321.87161312383699</v>
      </c>
      <c r="AE97" s="2">
        <f t="shared" si="35"/>
        <v>-1000</v>
      </c>
      <c r="AF97" s="5">
        <f t="shared" si="36"/>
        <v>0.32000000000000006</v>
      </c>
      <c r="AG97" s="5">
        <f t="shared" si="37"/>
        <v>-1</v>
      </c>
      <c r="AH97" s="3">
        <f t="shared" si="38"/>
        <v>202212</v>
      </c>
      <c r="AI97" s="21">
        <v>2.2999999999999998</v>
      </c>
      <c r="AJ97" s="21">
        <v>1.66</v>
      </c>
      <c r="AK97" s="21">
        <v>3.5</v>
      </c>
      <c r="AL97" s="21">
        <v>1.32</v>
      </c>
      <c r="AO97">
        <f t="shared" si="43"/>
        <v>-400</v>
      </c>
      <c r="AP97">
        <f>IF(E97&lt;F97,G97,H97)</f>
        <v>27</v>
      </c>
      <c r="AQ97">
        <f>IF(E97&lt;F97,H97,G97)</f>
        <v>23</v>
      </c>
    </row>
    <row r="98" spans="2:43" x14ac:dyDescent="0.25">
      <c r="B98" s="24">
        <v>44899</v>
      </c>
      <c r="C98" s="20" t="s">
        <v>22</v>
      </c>
      <c r="D98" s="20" t="s">
        <v>30</v>
      </c>
      <c r="E98" s="2">
        <v>-243.9024390243903</v>
      </c>
      <c r="F98" s="2">
        <v>200</v>
      </c>
      <c r="G98">
        <v>33</v>
      </c>
      <c r="H98">
        <v>17</v>
      </c>
      <c r="I98" s="9"/>
      <c r="J98" s="2" t="str">
        <f t="shared" si="39"/>
        <v>San Francisco 49ers</v>
      </c>
      <c r="K98" s="2" t="str">
        <f t="shared" si="40"/>
        <v>Miami Dolphins</v>
      </c>
      <c r="L98" s="17">
        <f t="shared" si="41"/>
        <v>-243.9024390243903</v>
      </c>
      <c r="M98" s="18">
        <f t="shared" si="42"/>
        <v>200</v>
      </c>
      <c r="N98" s="4">
        <f t="shared" si="28"/>
        <v>1.41</v>
      </c>
      <c r="O98" s="4">
        <f t="shared" si="29"/>
        <v>3</v>
      </c>
      <c r="P98" s="4"/>
      <c r="Q98" s="4"/>
      <c r="R98" s="1">
        <f t="shared" si="30"/>
        <v>0.70921985815602839</v>
      </c>
      <c r="S98" s="1">
        <f t="shared" si="30"/>
        <v>0.33333333333333331</v>
      </c>
      <c r="T98" s="1">
        <f t="shared" si="26"/>
        <v>4.0816326530612401E-2</v>
      </c>
      <c r="U98" s="1">
        <f t="shared" si="27"/>
        <v>0.18794326241134754</v>
      </c>
      <c r="V98" s="1">
        <f t="shared" si="31"/>
        <v>0.69894326241134752</v>
      </c>
      <c r="W98" s="1"/>
      <c r="X98" s="17">
        <f t="shared" si="32"/>
        <v>430.73129648608347</v>
      </c>
      <c r="Y98" s="18">
        <f t="shared" si="33"/>
        <v>2057.0269370258952</v>
      </c>
      <c r="Z98" s="2">
        <f t="shared" si="44"/>
        <v>409.19473166177926</v>
      </c>
      <c r="AA98" s="18">
        <f t="shared" si="44"/>
        <v>1954.1755901746003</v>
      </c>
      <c r="AB98" s="2">
        <f t="shared" si="45"/>
        <v>-244.3824229942804</v>
      </c>
      <c r="AC98" s="2">
        <f t="shared" si="45"/>
        <v>195.41755901746004</v>
      </c>
      <c r="AD98" s="2">
        <f t="shared" si="34"/>
        <v>409.19473166177926</v>
      </c>
      <c r="AE98" s="2">
        <f t="shared" si="35"/>
        <v>-1000</v>
      </c>
      <c r="AF98" s="5">
        <f t="shared" si="36"/>
        <v>0.40999999999999992</v>
      </c>
      <c r="AG98" s="5">
        <f t="shared" si="37"/>
        <v>-1</v>
      </c>
      <c r="AH98" s="3">
        <f t="shared" si="38"/>
        <v>202212</v>
      </c>
      <c r="AI98" s="21">
        <v>1.45</v>
      </c>
      <c r="AJ98" s="21">
        <v>2.8</v>
      </c>
      <c r="AK98" s="21">
        <v>1.41</v>
      </c>
      <c r="AL98" s="21">
        <v>3</v>
      </c>
      <c r="AO98">
        <f t="shared" si="43"/>
        <v>-300</v>
      </c>
      <c r="AP98">
        <f>IF(E98&lt;F98,G98,H98)</f>
        <v>33</v>
      </c>
      <c r="AQ98">
        <f>IF(E98&lt;F98,H98,G98)</f>
        <v>17</v>
      </c>
    </row>
    <row r="99" spans="2:43" x14ac:dyDescent="0.25">
      <c r="B99" s="24">
        <v>44899</v>
      </c>
      <c r="C99" s="20" t="s">
        <v>35</v>
      </c>
      <c r="D99" s="20" t="s">
        <v>45</v>
      </c>
      <c r="E99" s="2">
        <v>100</v>
      </c>
      <c r="F99" s="2">
        <v>-120.48192771084337</v>
      </c>
      <c r="G99">
        <v>16</v>
      </c>
      <c r="H99">
        <v>19</v>
      </c>
      <c r="I99" s="9"/>
      <c r="J99" s="2" t="str">
        <f t="shared" si="39"/>
        <v>Pittsburgh Steelers</v>
      </c>
      <c r="K99" s="2" t="str">
        <f t="shared" si="40"/>
        <v>Atlanta Falcons</v>
      </c>
      <c r="L99" s="17">
        <f t="shared" si="41"/>
        <v>-120.48192771084337</v>
      </c>
      <c r="M99" s="18">
        <f t="shared" si="42"/>
        <v>100</v>
      </c>
      <c r="N99" s="4">
        <f t="shared" si="28"/>
        <v>1.83</v>
      </c>
      <c r="O99" s="4">
        <f t="shared" si="29"/>
        <v>2</v>
      </c>
      <c r="P99" s="4"/>
      <c r="Q99" s="4"/>
      <c r="R99" s="1">
        <f t="shared" si="30"/>
        <v>0.54644808743169393</v>
      </c>
      <c r="S99" s="1">
        <f t="shared" si="30"/>
        <v>0.5</v>
      </c>
      <c r="T99" s="1">
        <f t="shared" si="26"/>
        <v>4.4386422976501305E-2</v>
      </c>
      <c r="U99" s="1">
        <f t="shared" si="27"/>
        <v>2.3224043715846965E-2</v>
      </c>
      <c r="V99" s="1">
        <f t="shared" si="31"/>
        <v>0.53422404371584697</v>
      </c>
      <c r="W99" s="1"/>
      <c r="X99" s="17">
        <f t="shared" si="32"/>
        <v>871.87381729284084</v>
      </c>
      <c r="Y99" s="18">
        <f t="shared" si="33"/>
        <v>1045.6626202421151</v>
      </c>
      <c r="Z99" s="2">
        <f t="shared" si="44"/>
        <v>828.28012642819874</v>
      </c>
      <c r="AA99" s="18">
        <f t="shared" si="44"/>
        <v>993.3794892300092</v>
      </c>
      <c r="AB99" s="2">
        <f t="shared" si="45"/>
        <v>-120.73210114461043</v>
      </c>
      <c r="AC99" s="2">
        <f t="shared" si="45"/>
        <v>-100.66646340515068</v>
      </c>
      <c r="AD99" s="2">
        <f t="shared" si="34"/>
        <v>828.28012642819874</v>
      </c>
      <c r="AE99" s="2">
        <f t="shared" si="35"/>
        <v>-1000</v>
      </c>
      <c r="AF99" s="5">
        <f t="shared" si="36"/>
        <v>0.83000000000000007</v>
      </c>
      <c r="AG99" s="5">
        <f t="shared" si="37"/>
        <v>-1</v>
      </c>
      <c r="AH99" s="3">
        <f t="shared" si="38"/>
        <v>202212</v>
      </c>
      <c r="AI99" s="21">
        <v>1.83</v>
      </c>
      <c r="AJ99" s="21">
        <v>2</v>
      </c>
      <c r="AK99" s="21">
        <v>2</v>
      </c>
      <c r="AL99" s="21">
        <v>1.83</v>
      </c>
      <c r="AO99">
        <f t="shared" si="43"/>
        <v>-130</v>
      </c>
      <c r="AP99">
        <f>IF(E99&lt;F99,G99,H99)</f>
        <v>19</v>
      </c>
      <c r="AQ99">
        <f>IF(E99&lt;F99,H99,G99)</f>
        <v>16</v>
      </c>
    </row>
    <row r="100" spans="2:43" x14ac:dyDescent="0.25">
      <c r="B100" s="24">
        <v>44899</v>
      </c>
      <c r="C100" s="20" t="s">
        <v>28</v>
      </c>
      <c r="D100" s="20" t="s">
        <v>38</v>
      </c>
      <c r="E100" s="2">
        <v>-400</v>
      </c>
      <c r="F100" s="2">
        <v>309.99999999999994</v>
      </c>
      <c r="G100">
        <v>10</v>
      </c>
      <c r="H100">
        <v>9</v>
      </c>
      <c r="I100" s="9"/>
      <c r="J100" s="2" t="str">
        <f t="shared" si="39"/>
        <v>Baltimore Ravens</v>
      </c>
      <c r="K100" s="2" t="str">
        <f t="shared" si="40"/>
        <v>Denver Broncos</v>
      </c>
      <c r="L100" s="17">
        <f t="shared" si="41"/>
        <v>-400</v>
      </c>
      <c r="M100" s="18">
        <f t="shared" si="42"/>
        <v>309.99999999999994</v>
      </c>
      <c r="N100" s="4">
        <f t="shared" si="28"/>
        <v>1.25</v>
      </c>
      <c r="O100" s="4">
        <f t="shared" si="29"/>
        <v>4.0999999999999996</v>
      </c>
      <c r="P100" s="4"/>
      <c r="Q100" s="4"/>
      <c r="R100" s="1">
        <f t="shared" si="30"/>
        <v>0.8</v>
      </c>
      <c r="S100" s="1">
        <f t="shared" si="30"/>
        <v>0.24390243902439027</v>
      </c>
      <c r="T100" s="1">
        <f t="shared" si="26"/>
        <v>4.2056074766355089E-2</v>
      </c>
      <c r="U100" s="1">
        <f t="shared" si="27"/>
        <v>0.2780487804878049</v>
      </c>
      <c r="V100" s="1">
        <f t="shared" si="31"/>
        <v>0.78904878048780491</v>
      </c>
      <c r="W100" s="1"/>
      <c r="X100" s="17">
        <f t="shared" si="32"/>
        <v>267.34876819881913</v>
      </c>
      <c r="Y100" s="18">
        <f t="shared" si="33"/>
        <v>3156.5493634457707</v>
      </c>
      <c r="Z100" s="2">
        <f t="shared" si="44"/>
        <v>253.98132978887816</v>
      </c>
      <c r="AA100" s="18">
        <f t="shared" si="44"/>
        <v>2998.721895273482</v>
      </c>
      <c r="AB100" s="2">
        <f t="shared" si="45"/>
        <v>-393.72972841399383</v>
      </c>
      <c r="AC100" s="2">
        <f t="shared" si="45"/>
        <v>299.87218952734821</v>
      </c>
      <c r="AD100" s="2">
        <f t="shared" si="34"/>
        <v>253.98132978887816</v>
      </c>
      <c r="AE100" s="2">
        <f t="shared" si="35"/>
        <v>-1000</v>
      </c>
      <c r="AF100" s="5">
        <f t="shared" si="36"/>
        <v>0.25</v>
      </c>
      <c r="AG100" s="5">
        <f t="shared" si="37"/>
        <v>-1</v>
      </c>
      <c r="AH100" s="3">
        <f t="shared" si="38"/>
        <v>202212</v>
      </c>
      <c r="AI100" s="21">
        <v>1.35</v>
      </c>
      <c r="AJ100" s="21">
        <v>3.3</v>
      </c>
      <c r="AK100" s="21">
        <v>1.25</v>
      </c>
      <c r="AL100" s="21">
        <v>4.0999999999999996</v>
      </c>
      <c r="AO100">
        <f t="shared" si="43"/>
        <v>-400</v>
      </c>
      <c r="AP100">
        <f>IF(E100&lt;F100,G100,H100)</f>
        <v>10</v>
      </c>
      <c r="AQ100">
        <f>IF(E100&lt;F100,H100,G100)</f>
        <v>9</v>
      </c>
    </row>
    <row r="101" spans="2:43" x14ac:dyDescent="0.25">
      <c r="B101" s="24">
        <v>44899</v>
      </c>
      <c r="C101" s="20" t="s">
        <v>37</v>
      </c>
      <c r="D101" s="20" t="s">
        <v>33</v>
      </c>
      <c r="E101" s="2">
        <v>165</v>
      </c>
      <c r="F101" s="2">
        <v>-185.18518518518516</v>
      </c>
      <c r="G101">
        <v>19</v>
      </c>
      <c r="H101">
        <v>28</v>
      </c>
      <c r="I101" s="9"/>
      <c r="J101" s="2" t="str">
        <f t="shared" si="39"/>
        <v>Green Bay Packers</v>
      </c>
      <c r="K101" s="2" t="str">
        <f t="shared" si="40"/>
        <v>Chicago Bears</v>
      </c>
      <c r="L101" s="17">
        <f t="shared" si="41"/>
        <v>-185.18518518518516</v>
      </c>
      <c r="M101" s="18">
        <f t="shared" si="42"/>
        <v>165</v>
      </c>
      <c r="N101" s="4">
        <f t="shared" si="28"/>
        <v>1.54</v>
      </c>
      <c r="O101" s="4">
        <f t="shared" si="29"/>
        <v>2.65</v>
      </c>
      <c r="P101" s="4"/>
      <c r="Q101" s="4"/>
      <c r="R101" s="1">
        <f t="shared" si="30"/>
        <v>0.64935064935064934</v>
      </c>
      <c r="S101" s="1">
        <f t="shared" si="30"/>
        <v>0.37735849056603776</v>
      </c>
      <c r="T101" s="1">
        <f t="shared" si="26"/>
        <v>2.6014319809069208E-2</v>
      </c>
      <c r="U101" s="1">
        <f t="shared" si="27"/>
        <v>0.13599607939230579</v>
      </c>
      <c r="V101" s="1">
        <f t="shared" si="31"/>
        <v>0.64699607939230575</v>
      </c>
      <c r="W101" s="1"/>
      <c r="X101" s="17">
        <f t="shared" si="32"/>
        <v>545.60441995143913</v>
      </c>
      <c r="Y101" s="18">
        <f t="shared" si="33"/>
        <v>1648.1806912014345</v>
      </c>
      <c r="Z101" s="2">
        <f t="shared" si="44"/>
        <v>518.32419895386715</v>
      </c>
      <c r="AA101" s="18">
        <f t="shared" si="44"/>
        <v>1565.7716566413626</v>
      </c>
      <c r="AB101" s="2">
        <f t="shared" si="45"/>
        <v>-192.92944493394256</v>
      </c>
      <c r="AC101" s="2">
        <f t="shared" si="45"/>
        <v>156.57716566413626</v>
      </c>
      <c r="AD101" s="2">
        <f t="shared" si="34"/>
        <v>518.32419895386715</v>
      </c>
      <c r="AE101" s="2">
        <f t="shared" si="35"/>
        <v>-1000</v>
      </c>
      <c r="AF101" s="5">
        <f t="shared" si="36"/>
        <v>0.54</v>
      </c>
      <c r="AG101" s="5">
        <f t="shared" si="37"/>
        <v>-1</v>
      </c>
      <c r="AH101" s="3">
        <f t="shared" si="38"/>
        <v>202212</v>
      </c>
      <c r="AI101" s="21">
        <v>2.2000000000000002</v>
      </c>
      <c r="AJ101" s="21">
        <v>1.71</v>
      </c>
      <c r="AK101" s="21">
        <v>2.65</v>
      </c>
      <c r="AL101" s="21">
        <v>1.54</v>
      </c>
      <c r="AO101">
        <f t="shared" si="43"/>
        <v>-190</v>
      </c>
      <c r="AP101">
        <f>IF(E101&lt;F101,G101,H101)</f>
        <v>28</v>
      </c>
      <c r="AQ101">
        <f>IF(E101&lt;F101,H101,G101)</f>
        <v>19</v>
      </c>
    </row>
    <row r="102" spans="2:43" x14ac:dyDescent="0.25">
      <c r="B102" s="24">
        <v>44899</v>
      </c>
      <c r="C102" s="20" t="s">
        <v>34</v>
      </c>
      <c r="D102" s="20" t="s">
        <v>26</v>
      </c>
      <c r="E102" s="2">
        <v>-116.27906976744185</v>
      </c>
      <c r="F102" s="2">
        <v>-105.26315789473685</v>
      </c>
      <c r="G102">
        <v>40</v>
      </c>
      <c r="H102">
        <v>14</v>
      </c>
      <c r="I102" s="9"/>
      <c r="J102" s="2" t="str">
        <f t="shared" si="39"/>
        <v>Detroit Lions</v>
      </c>
      <c r="K102" s="2" t="str">
        <f t="shared" si="40"/>
        <v>Jacksonville Jaguars</v>
      </c>
      <c r="L102" s="17">
        <f t="shared" si="41"/>
        <v>-116.27906976744185</v>
      </c>
      <c r="M102" s="18">
        <f t="shared" si="42"/>
        <v>-105.26315789473685</v>
      </c>
      <c r="N102" s="4">
        <f t="shared" si="28"/>
        <v>1.86</v>
      </c>
      <c r="O102" s="4">
        <f t="shared" si="29"/>
        <v>1.95</v>
      </c>
      <c r="P102" s="4"/>
      <c r="Q102" s="4"/>
      <c r="R102" s="1">
        <f t="shared" si="30"/>
        <v>0.5376344086021505</v>
      </c>
      <c r="S102" s="1">
        <f t="shared" si="30"/>
        <v>0.51282051282051289</v>
      </c>
      <c r="T102" s="1">
        <f t="shared" si="26"/>
        <v>4.8031496062992063E-2</v>
      </c>
      <c r="U102" s="1">
        <f t="shared" si="27"/>
        <v>1.2406947890818809E-2</v>
      </c>
      <c r="V102" s="1">
        <f t="shared" si="31"/>
        <v>0.52340694789081876</v>
      </c>
      <c r="W102" s="1"/>
      <c r="X102" s="17">
        <f t="shared" si="32"/>
        <v>910.55927711643062</v>
      </c>
      <c r="Y102" s="18">
        <f t="shared" si="33"/>
        <v>1001.5075521192962</v>
      </c>
      <c r="Z102" s="2">
        <f t="shared" si="44"/>
        <v>865.03131326060907</v>
      </c>
      <c r="AA102" s="18">
        <f t="shared" si="44"/>
        <v>951.43217451333135</v>
      </c>
      <c r="AB102" s="2">
        <f t="shared" si="45"/>
        <v>-115.60275156174939</v>
      </c>
      <c r="AC102" s="2">
        <f t="shared" si="45"/>
        <v>-105.10470707084419</v>
      </c>
      <c r="AD102" s="2">
        <f t="shared" si="34"/>
        <v>865.03131326060907</v>
      </c>
      <c r="AE102" s="2">
        <f t="shared" si="35"/>
        <v>-1000</v>
      </c>
      <c r="AF102" s="5">
        <f t="shared" si="36"/>
        <v>0.8600000000000001</v>
      </c>
      <c r="AG102" s="5">
        <f t="shared" si="37"/>
        <v>-1</v>
      </c>
      <c r="AH102" s="3">
        <f t="shared" si="38"/>
        <v>202212</v>
      </c>
      <c r="AI102" s="21">
        <v>1.86</v>
      </c>
      <c r="AJ102" s="21">
        <v>1.95</v>
      </c>
      <c r="AK102" s="21">
        <v>1.86</v>
      </c>
      <c r="AL102" s="21">
        <v>1.95</v>
      </c>
      <c r="AO102">
        <f t="shared" si="43"/>
        <v>-120</v>
      </c>
      <c r="AP102">
        <f>IF(E102&lt;F102,G102,H102)</f>
        <v>40</v>
      </c>
      <c r="AQ102">
        <f>IF(E102&lt;F102,H102,G102)</f>
        <v>14</v>
      </c>
    </row>
    <row r="103" spans="2:43" x14ac:dyDescent="0.25">
      <c r="B103" s="24">
        <v>44899</v>
      </c>
      <c r="C103" s="20" t="s">
        <v>40</v>
      </c>
      <c r="D103" s="20" t="s">
        <v>46</v>
      </c>
      <c r="E103" s="2">
        <v>275</v>
      </c>
      <c r="F103" s="2">
        <v>-357.14285714285711</v>
      </c>
      <c r="G103">
        <v>14</v>
      </c>
      <c r="H103">
        <v>27</v>
      </c>
      <c r="I103" s="9"/>
      <c r="J103" s="2" t="str">
        <f t="shared" si="39"/>
        <v>Cleveland Browns</v>
      </c>
      <c r="K103" s="2" t="str">
        <f t="shared" si="40"/>
        <v>Houston Texans</v>
      </c>
      <c r="L103" s="17">
        <f t="shared" si="41"/>
        <v>-357.14285714285711</v>
      </c>
      <c r="M103" s="18">
        <f t="shared" si="42"/>
        <v>275</v>
      </c>
      <c r="N103" s="4">
        <f t="shared" si="28"/>
        <v>1.28</v>
      </c>
      <c r="O103" s="4">
        <f t="shared" si="29"/>
        <v>3.75</v>
      </c>
      <c r="P103" s="4"/>
      <c r="Q103" s="4"/>
      <c r="R103" s="1">
        <f t="shared" si="30"/>
        <v>0.78125</v>
      </c>
      <c r="S103" s="1">
        <f t="shared" si="30"/>
        <v>0.26666666666666666</v>
      </c>
      <c r="T103" s="1">
        <f t="shared" si="26"/>
        <v>4.5725646123260466E-2</v>
      </c>
      <c r="U103" s="1">
        <f t="shared" si="27"/>
        <v>0.2572916666666667</v>
      </c>
      <c r="V103" s="1">
        <f t="shared" si="31"/>
        <v>0.76829166666666671</v>
      </c>
      <c r="W103" s="1"/>
      <c r="X103" s="17">
        <f t="shared" si="32"/>
        <v>301.58902326590373</v>
      </c>
      <c r="Y103" s="18">
        <f t="shared" si="33"/>
        <v>2840.2616005464147</v>
      </c>
      <c r="Z103" s="2">
        <f t="shared" si="44"/>
        <v>286.50957210260856</v>
      </c>
      <c r="AA103" s="18">
        <f t="shared" si="44"/>
        <v>2698.2485205190937</v>
      </c>
      <c r="AB103" s="2">
        <f t="shared" si="45"/>
        <v>-349.02847840695074</v>
      </c>
      <c r="AC103" s="2">
        <f t="shared" si="45"/>
        <v>269.82485205190937</v>
      </c>
      <c r="AD103" s="2">
        <f t="shared" si="34"/>
        <v>286.50957210260856</v>
      </c>
      <c r="AE103" s="2">
        <f t="shared" si="35"/>
        <v>-1000</v>
      </c>
      <c r="AF103" s="5">
        <f t="shared" si="36"/>
        <v>0.28000000000000003</v>
      </c>
      <c r="AG103" s="5">
        <f t="shared" si="37"/>
        <v>-1</v>
      </c>
      <c r="AH103" s="3">
        <f t="shared" si="38"/>
        <v>202212</v>
      </c>
      <c r="AI103" s="21">
        <v>2.95</v>
      </c>
      <c r="AJ103" s="21">
        <v>1.42</v>
      </c>
      <c r="AK103" s="21">
        <v>3.75</v>
      </c>
      <c r="AL103" s="21">
        <v>1.28</v>
      </c>
      <c r="AO103">
        <f t="shared" si="43"/>
        <v>-400</v>
      </c>
      <c r="AP103">
        <f>IF(E103&lt;F103,G103,H103)</f>
        <v>27</v>
      </c>
      <c r="AQ103">
        <f>IF(E103&lt;F103,H103,G103)</f>
        <v>14</v>
      </c>
    </row>
    <row r="104" spans="2:43" x14ac:dyDescent="0.25">
      <c r="B104" s="24">
        <v>44899</v>
      </c>
      <c r="C104" s="20" t="s">
        <v>29</v>
      </c>
      <c r="D104" s="20" t="s">
        <v>42</v>
      </c>
      <c r="E104" s="2">
        <v>-156.25000000000003</v>
      </c>
      <c r="F104" s="2">
        <v>135</v>
      </c>
      <c r="G104">
        <v>27</v>
      </c>
      <c r="H104">
        <v>22</v>
      </c>
      <c r="I104" s="9"/>
      <c r="J104" s="2" t="str">
        <f t="shared" si="39"/>
        <v>Minnesota Vikings</v>
      </c>
      <c r="K104" s="2" t="str">
        <f t="shared" si="40"/>
        <v>New York Jets</v>
      </c>
      <c r="L104" s="17">
        <f t="shared" si="41"/>
        <v>-156.25000000000003</v>
      </c>
      <c r="M104" s="18">
        <f t="shared" si="42"/>
        <v>135</v>
      </c>
      <c r="N104" s="4">
        <f t="shared" si="28"/>
        <v>1.64</v>
      </c>
      <c r="O104" s="4">
        <f t="shared" si="29"/>
        <v>2.35</v>
      </c>
      <c r="P104" s="4"/>
      <c r="Q104" s="4"/>
      <c r="R104" s="1">
        <f t="shared" si="30"/>
        <v>0.6097560975609756</v>
      </c>
      <c r="S104" s="1">
        <f t="shared" si="30"/>
        <v>0.42553191489361702</v>
      </c>
      <c r="T104" s="1">
        <f t="shared" si="26"/>
        <v>3.4085213032581496E-2</v>
      </c>
      <c r="U104" s="1">
        <f t="shared" si="27"/>
        <v>9.2112091333679286E-2</v>
      </c>
      <c r="V104" s="1">
        <f t="shared" si="31"/>
        <v>0.60311209133367927</v>
      </c>
      <c r="W104" s="1"/>
      <c r="X104" s="17">
        <f t="shared" si="32"/>
        <v>658.06657563218641</v>
      </c>
      <c r="Y104" s="18">
        <f t="shared" si="33"/>
        <v>1377.3404079490135</v>
      </c>
      <c r="Z104" s="2">
        <f t="shared" si="44"/>
        <v>625.16324685057702</v>
      </c>
      <c r="AA104" s="18">
        <f t="shared" si="44"/>
        <v>1308.4733875515628</v>
      </c>
      <c r="AB104" s="2">
        <f t="shared" si="45"/>
        <v>-159.95821971905113</v>
      </c>
      <c r="AC104" s="2">
        <f t="shared" si="45"/>
        <v>130.84733875515627</v>
      </c>
      <c r="AD104" s="2">
        <f t="shared" si="34"/>
        <v>625.16324685057702</v>
      </c>
      <c r="AE104" s="2">
        <f t="shared" si="35"/>
        <v>-1000</v>
      </c>
      <c r="AF104" s="5">
        <f t="shared" si="36"/>
        <v>0.6399999999999999</v>
      </c>
      <c r="AG104" s="5">
        <f t="shared" si="37"/>
        <v>-1</v>
      </c>
      <c r="AH104" s="3">
        <f t="shared" si="38"/>
        <v>202212</v>
      </c>
      <c r="AI104" s="21">
        <v>1.55</v>
      </c>
      <c r="AJ104" s="21">
        <v>2.6</v>
      </c>
      <c r="AK104" s="21">
        <v>1.64</v>
      </c>
      <c r="AL104" s="21">
        <v>2.35</v>
      </c>
      <c r="AO104">
        <f t="shared" si="43"/>
        <v>-160</v>
      </c>
      <c r="AP104">
        <f>IF(E104&lt;F104,G104,H104)</f>
        <v>27</v>
      </c>
      <c r="AQ104">
        <f>IF(E104&lt;F104,H104,G104)</f>
        <v>22</v>
      </c>
    </row>
    <row r="105" spans="2:43" x14ac:dyDescent="0.25">
      <c r="B105" s="24">
        <v>44899</v>
      </c>
      <c r="C105" s="20" t="s">
        <v>25</v>
      </c>
      <c r="D105" s="20" t="s">
        <v>49</v>
      </c>
      <c r="E105" s="2">
        <v>120.00000000000001</v>
      </c>
      <c r="F105" s="2">
        <v>-140.84507042253523</v>
      </c>
      <c r="G105">
        <v>20</v>
      </c>
      <c r="H105">
        <v>20</v>
      </c>
      <c r="I105" s="9"/>
      <c r="J105" s="2" t="str">
        <f t="shared" si="39"/>
        <v>Washington Commanders</v>
      </c>
      <c r="K105" s="2" t="str">
        <f t="shared" si="40"/>
        <v>New York Giants</v>
      </c>
      <c r="L105" s="17">
        <f t="shared" si="41"/>
        <v>-140.84507042253523</v>
      </c>
      <c r="M105" s="18">
        <f t="shared" si="42"/>
        <v>120.00000000000001</v>
      </c>
      <c r="N105" s="4">
        <f t="shared" si="28"/>
        <v>1.71</v>
      </c>
      <c r="O105" s="4">
        <f t="shared" si="29"/>
        <v>2.2000000000000002</v>
      </c>
      <c r="P105" s="4"/>
      <c r="Q105" s="4"/>
      <c r="R105" s="1">
        <f t="shared" si="30"/>
        <v>0.58479532163742687</v>
      </c>
      <c r="S105" s="1">
        <f t="shared" si="30"/>
        <v>0.45454545454545453</v>
      </c>
      <c r="T105" s="1">
        <f t="shared" si="26"/>
        <v>3.7851662404092101E-2</v>
      </c>
      <c r="U105" s="1">
        <f t="shared" si="27"/>
        <v>6.5124933545986169E-2</v>
      </c>
      <c r="V105" s="1">
        <f t="shared" si="31"/>
        <v>0.57612493354598615</v>
      </c>
      <c r="W105" s="1"/>
      <c r="X105" s="17">
        <f t="shared" si="32"/>
        <v>735.73463284275692</v>
      </c>
      <c r="Y105" s="18">
        <f t="shared" si="33"/>
        <v>1235.8449349286186</v>
      </c>
      <c r="Z105" s="2">
        <f t="shared" si="44"/>
        <v>698.94790120061907</v>
      </c>
      <c r="AA105" s="18">
        <f t="shared" si="44"/>
        <v>1174.0526881821877</v>
      </c>
      <c r="AB105" s="2">
        <f t="shared" si="45"/>
        <v>-143.07218009843768</v>
      </c>
      <c r="AC105" s="2">
        <f t="shared" si="45"/>
        <v>117.40526881821877</v>
      </c>
      <c r="AD105" s="2">
        <f t="shared" si="34"/>
        <v>-1000</v>
      </c>
      <c r="AE105" s="2">
        <f t="shared" si="35"/>
        <v>-1000</v>
      </c>
      <c r="AF105" s="5">
        <f t="shared" si="36"/>
        <v>-1</v>
      </c>
      <c r="AG105" s="5">
        <f t="shared" si="37"/>
        <v>-1</v>
      </c>
      <c r="AH105" s="3">
        <f t="shared" si="38"/>
        <v>202212</v>
      </c>
      <c r="AI105" s="21">
        <v>2</v>
      </c>
      <c r="AJ105" s="21">
        <v>1.83</v>
      </c>
      <c r="AK105" s="21">
        <v>2.2000000000000002</v>
      </c>
      <c r="AL105" s="21">
        <v>1.71</v>
      </c>
      <c r="AO105">
        <f t="shared" si="43"/>
        <v>-150</v>
      </c>
      <c r="AP105">
        <f>IF(E105&lt;F105,G105,H105)</f>
        <v>20</v>
      </c>
      <c r="AQ105">
        <f>IF(E105&lt;F105,H105,G105)</f>
        <v>20</v>
      </c>
    </row>
    <row r="106" spans="2:43" x14ac:dyDescent="0.25">
      <c r="B106" s="24">
        <v>44899</v>
      </c>
      <c r="C106" s="20" t="s">
        <v>19</v>
      </c>
      <c r="D106" s="20" t="s">
        <v>41</v>
      </c>
      <c r="E106" s="2">
        <v>-222.22222222222226</v>
      </c>
      <c r="F106" s="2">
        <v>179.99999999999997</v>
      </c>
      <c r="G106">
        <v>35</v>
      </c>
      <c r="H106">
        <v>10</v>
      </c>
      <c r="I106" s="9"/>
      <c r="J106" s="2" t="str">
        <f t="shared" si="39"/>
        <v>Philadelphia Eagles</v>
      </c>
      <c r="K106" s="2" t="str">
        <f t="shared" si="40"/>
        <v>Tennessee Titans</v>
      </c>
      <c r="L106" s="17">
        <f t="shared" si="41"/>
        <v>-222.22222222222226</v>
      </c>
      <c r="M106" s="18">
        <f t="shared" si="42"/>
        <v>179.99999999999997</v>
      </c>
      <c r="N106" s="4">
        <f t="shared" si="28"/>
        <v>1.45</v>
      </c>
      <c r="O106" s="4">
        <f t="shared" si="29"/>
        <v>2.8</v>
      </c>
      <c r="P106" s="4"/>
      <c r="Q106" s="4"/>
      <c r="R106" s="1">
        <f t="shared" si="30"/>
        <v>0.68965517241379315</v>
      </c>
      <c r="S106" s="1">
        <f t="shared" si="30"/>
        <v>0.35714285714285715</v>
      </c>
      <c r="T106" s="1">
        <f t="shared" si="26"/>
        <v>4.4705882352941262E-2</v>
      </c>
      <c r="U106" s="1">
        <f t="shared" si="27"/>
        <v>0.166256157635468</v>
      </c>
      <c r="V106" s="1">
        <f t="shared" si="31"/>
        <v>0.67725615763546798</v>
      </c>
      <c r="W106" s="1"/>
      <c r="X106" s="17">
        <f t="shared" si="32"/>
        <v>476.54619116545314</v>
      </c>
      <c r="Y106" s="18">
        <f t="shared" si="33"/>
        <v>1872.3757127156628</v>
      </c>
      <c r="Z106" s="2">
        <f t="shared" si="44"/>
        <v>452.71888160718044</v>
      </c>
      <c r="AA106" s="18">
        <f t="shared" si="44"/>
        <v>1778.7569270798795</v>
      </c>
      <c r="AB106" s="2">
        <f t="shared" si="45"/>
        <v>-220.88762820095712</v>
      </c>
      <c r="AC106" s="2">
        <f t="shared" si="45"/>
        <v>177.87569270798795</v>
      </c>
      <c r="AD106" s="2">
        <f t="shared" si="34"/>
        <v>452.71888160718044</v>
      </c>
      <c r="AE106" s="2">
        <f t="shared" si="35"/>
        <v>-1000</v>
      </c>
      <c r="AF106" s="5">
        <f t="shared" si="36"/>
        <v>0.44999999999999996</v>
      </c>
      <c r="AG106" s="5">
        <f t="shared" si="37"/>
        <v>-1</v>
      </c>
      <c r="AH106" s="3">
        <f t="shared" si="38"/>
        <v>202212</v>
      </c>
      <c r="AI106" s="21">
        <v>1.33</v>
      </c>
      <c r="AJ106" s="21">
        <v>3.4</v>
      </c>
      <c r="AK106" s="21">
        <v>1.45</v>
      </c>
      <c r="AL106" s="21">
        <v>2.8</v>
      </c>
      <c r="AO106">
        <f t="shared" si="43"/>
        <v>-300</v>
      </c>
      <c r="AP106">
        <f>IF(E106&lt;F106,G106,H106)</f>
        <v>35</v>
      </c>
      <c r="AQ106">
        <f>IF(E106&lt;F106,H106,G106)</f>
        <v>10</v>
      </c>
    </row>
    <row r="107" spans="2:43" x14ac:dyDescent="0.25">
      <c r="B107" s="24">
        <v>44896</v>
      </c>
      <c r="C107" s="20" t="s">
        <v>36</v>
      </c>
      <c r="D107" s="20" t="s">
        <v>24</v>
      </c>
      <c r="E107" s="2">
        <v>170.00000000000003</v>
      </c>
      <c r="F107" s="2">
        <v>-200</v>
      </c>
      <c r="G107">
        <v>10</v>
      </c>
      <c r="H107">
        <v>24</v>
      </c>
      <c r="I107" s="9"/>
      <c r="J107" s="2" t="str">
        <f t="shared" si="39"/>
        <v>Buffalo Bills</v>
      </c>
      <c r="K107" s="2" t="str">
        <f t="shared" si="40"/>
        <v>New England Patriots</v>
      </c>
      <c r="L107" s="17">
        <f t="shared" si="41"/>
        <v>-200</v>
      </c>
      <c r="M107" s="18">
        <f t="shared" si="42"/>
        <v>170.00000000000003</v>
      </c>
      <c r="N107" s="4">
        <f t="shared" si="28"/>
        <v>1.5</v>
      </c>
      <c r="O107" s="4">
        <f t="shared" si="29"/>
        <v>2.7</v>
      </c>
      <c r="P107" s="4"/>
      <c r="Q107" s="4"/>
      <c r="R107" s="1">
        <f t="shared" si="30"/>
        <v>0.66666666666666663</v>
      </c>
      <c r="S107" s="1">
        <f t="shared" si="30"/>
        <v>0.37037037037037035</v>
      </c>
      <c r="T107" s="1">
        <f t="shared" si="26"/>
        <v>3.5714285714285587E-2</v>
      </c>
      <c r="U107" s="1">
        <f t="shared" si="27"/>
        <v>0.14814814814814814</v>
      </c>
      <c r="V107" s="1">
        <f t="shared" si="31"/>
        <v>0.65914814814814815</v>
      </c>
      <c r="W107" s="1"/>
      <c r="X107" s="17">
        <f t="shared" si="32"/>
        <v>517.10962521773342</v>
      </c>
      <c r="Y107" s="18">
        <f t="shared" si="33"/>
        <v>1734.0124117028765</v>
      </c>
      <c r="Z107" s="2">
        <f t="shared" si="44"/>
        <v>491.25414395684675</v>
      </c>
      <c r="AA107" s="18">
        <f t="shared" si="44"/>
        <v>1647.3117911177326</v>
      </c>
      <c r="AB107" s="2">
        <f t="shared" si="45"/>
        <v>-203.56062382403903</v>
      </c>
      <c r="AC107" s="2">
        <f t="shared" si="45"/>
        <v>164.73117911177326</v>
      </c>
      <c r="AD107" s="2">
        <f t="shared" si="34"/>
        <v>491.25414395684675</v>
      </c>
      <c r="AE107" s="2">
        <f t="shared" si="35"/>
        <v>-1000</v>
      </c>
      <c r="AF107" s="5">
        <f t="shared" si="36"/>
        <v>0.5</v>
      </c>
      <c r="AG107" s="5">
        <f t="shared" si="37"/>
        <v>-1</v>
      </c>
      <c r="AH107" s="3">
        <f t="shared" si="38"/>
        <v>202212</v>
      </c>
      <c r="AI107" s="21">
        <v>2.9</v>
      </c>
      <c r="AJ107" s="21">
        <v>1.43</v>
      </c>
      <c r="AK107" s="21">
        <v>2.7</v>
      </c>
      <c r="AL107" s="21">
        <v>1.5</v>
      </c>
      <c r="AO107">
        <f t="shared" si="43"/>
        <v>-200</v>
      </c>
      <c r="AP107">
        <f>IF(E107&lt;F107,G107,H107)</f>
        <v>24</v>
      </c>
      <c r="AQ107">
        <f>IF(E107&lt;F107,H107,G107)</f>
        <v>10</v>
      </c>
    </row>
    <row r="108" spans="2:43" x14ac:dyDescent="0.25">
      <c r="B108" s="24">
        <v>44893</v>
      </c>
      <c r="C108" s="20" t="s">
        <v>39</v>
      </c>
      <c r="D108" s="20" t="s">
        <v>45</v>
      </c>
      <c r="E108" s="2">
        <v>-140.84507042253523</v>
      </c>
      <c r="F108" s="2">
        <v>120.00000000000001</v>
      </c>
      <c r="G108">
        <v>17</v>
      </c>
      <c r="H108">
        <v>24</v>
      </c>
      <c r="I108" s="9"/>
      <c r="J108" s="2" t="str">
        <f t="shared" si="39"/>
        <v>Indianapolis Colts</v>
      </c>
      <c r="K108" s="2" t="str">
        <f t="shared" si="40"/>
        <v>Pittsburgh Steelers</v>
      </c>
      <c r="L108" s="17">
        <f t="shared" si="41"/>
        <v>-140.84507042253523</v>
      </c>
      <c r="M108" s="18">
        <f t="shared" si="42"/>
        <v>120.00000000000001</v>
      </c>
      <c r="N108" s="4">
        <f t="shared" si="28"/>
        <v>1.71</v>
      </c>
      <c r="O108" s="4">
        <f t="shared" si="29"/>
        <v>2.2000000000000002</v>
      </c>
      <c r="P108" s="4"/>
      <c r="Q108" s="4"/>
      <c r="R108" s="1">
        <f t="shared" si="30"/>
        <v>0.58479532163742687</v>
      </c>
      <c r="S108" s="1">
        <f t="shared" si="30"/>
        <v>0.45454545454545453</v>
      </c>
      <c r="T108" s="1">
        <f t="shared" si="26"/>
        <v>3.7851662404092101E-2</v>
      </c>
      <c r="U108" s="1">
        <f t="shared" si="27"/>
        <v>6.5124933545986169E-2</v>
      </c>
      <c r="V108" s="1">
        <f t="shared" si="31"/>
        <v>0.57612493354598615</v>
      </c>
      <c r="W108" s="1"/>
      <c r="X108" s="17">
        <f t="shared" si="32"/>
        <v>735.73463284275692</v>
      </c>
      <c r="Y108" s="18">
        <f t="shared" si="33"/>
        <v>1235.8449349286186</v>
      </c>
      <c r="Z108" s="2">
        <f t="shared" si="44"/>
        <v>698.94790120061907</v>
      </c>
      <c r="AA108" s="18">
        <f t="shared" si="44"/>
        <v>1174.0526881821877</v>
      </c>
      <c r="AB108" s="2">
        <f t="shared" si="45"/>
        <v>-143.07218009843768</v>
      </c>
      <c r="AC108" s="2">
        <f t="shared" si="45"/>
        <v>117.40526881821877</v>
      </c>
      <c r="AD108" s="2">
        <f t="shared" si="34"/>
        <v>-1000</v>
      </c>
      <c r="AE108" s="2">
        <f t="shared" si="35"/>
        <v>1174.0526881821877</v>
      </c>
      <c r="AF108" s="5">
        <f t="shared" si="36"/>
        <v>-1</v>
      </c>
      <c r="AG108" s="5">
        <f t="shared" si="37"/>
        <v>1.2000000000000002</v>
      </c>
      <c r="AH108" s="3">
        <f t="shared" si="38"/>
        <v>202211</v>
      </c>
      <c r="AI108" s="21">
        <v>1.6</v>
      </c>
      <c r="AJ108" s="21">
        <v>2.4500000000000002</v>
      </c>
      <c r="AK108" s="21">
        <v>1.71</v>
      </c>
      <c r="AL108" s="21">
        <v>2.2000000000000002</v>
      </c>
      <c r="AO108">
        <f t="shared" si="43"/>
        <v>-150</v>
      </c>
      <c r="AP108">
        <f>IF(E108&lt;F108,G108,H108)</f>
        <v>17</v>
      </c>
      <c r="AQ108">
        <f>IF(E108&lt;F108,H108,G108)</f>
        <v>24</v>
      </c>
    </row>
    <row r="109" spans="2:43" x14ac:dyDescent="0.25">
      <c r="B109" s="24">
        <v>44892</v>
      </c>
      <c r="C109" s="20" t="s">
        <v>19</v>
      </c>
      <c r="D109" s="20" t="s">
        <v>33</v>
      </c>
      <c r="E109" s="2">
        <v>-285.71428571428567</v>
      </c>
      <c r="F109" s="2">
        <v>229.99999999999997</v>
      </c>
      <c r="G109">
        <v>40</v>
      </c>
      <c r="H109">
        <v>33</v>
      </c>
      <c r="I109" s="9"/>
      <c r="J109" s="2" t="str">
        <f t="shared" si="39"/>
        <v>Philadelphia Eagles</v>
      </c>
      <c r="K109" s="2" t="str">
        <f t="shared" si="40"/>
        <v>Green Bay Packers</v>
      </c>
      <c r="L109" s="17">
        <f t="shared" si="41"/>
        <v>-285.71428571428567</v>
      </c>
      <c r="M109" s="18">
        <f t="shared" si="42"/>
        <v>229.99999999999997</v>
      </c>
      <c r="N109" s="4">
        <f t="shared" si="28"/>
        <v>1.35</v>
      </c>
      <c r="O109" s="4">
        <f t="shared" si="29"/>
        <v>3.3</v>
      </c>
      <c r="P109" s="4"/>
      <c r="Q109" s="4"/>
      <c r="R109" s="1">
        <f t="shared" si="30"/>
        <v>0.7407407407407407</v>
      </c>
      <c r="S109" s="1">
        <f t="shared" si="30"/>
        <v>0.30303030303030304</v>
      </c>
      <c r="T109" s="1">
        <f t="shared" si="26"/>
        <v>4.1935483870967794E-2</v>
      </c>
      <c r="U109" s="1">
        <f t="shared" si="27"/>
        <v>0.21885521885521883</v>
      </c>
      <c r="V109" s="1">
        <f t="shared" si="31"/>
        <v>0.72985521885521887</v>
      </c>
      <c r="W109" s="1"/>
      <c r="X109" s="17">
        <f t="shared" si="32"/>
        <v>370.13475298361828</v>
      </c>
      <c r="Y109" s="18">
        <f t="shared" si="33"/>
        <v>2363.8563841328437</v>
      </c>
      <c r="Z109" s="2">
        <f t="shared" si="44"/>
        <v>351.62801533443735</v>
      </c>
      <c r="AA109" s="18">
        <f t="shared" si="44"/>
        <v>2245.6635649262016</v>
      </c>
      <c r="AB109" s="2">
        <f t="shared" si="45"/>
        <v>-284.39144675343596</v>
      </c>
      <c r="AC109" s="2">
        <f t="shared" si="45"/>
        <v>224.56635649262017</v>
      </c>
      <c r="AD109" s="2">
        <f t="shared" si="34"/>
        <v>351.62801533443735</v>
      </c>
      <c r="AE109" s="2">
        <f t="shared" si="35"/>
        <v>-1000</v>
      </c>
      <c r="AF109" s="5">
        <f t="shared" si="36"/>
        <v>0.35000000000000009</v>
      </c>
      <c r="AG109" s="5">
        <f t="shared" si="37"/>
        <v>-1</v>
      </c>
      <c r="AH109" s="3">
        <f t="shared" si="38"/>
        <v>202211</v>
      </c>
      <c r="AI109" s="21">
        <v>1.35</v>
      </c>
      <c r="AJ109" s="21">
        <v>3.3</v>
      </c>
      <c r="AK109" s="21">
        <v>1.35</v>
      </c>
      <c r="AL109" s="21">
        <v>3.3</v>
      </c>
      <c r="AO109">
        <f t="shared" si="43"/>
        <v>-300</v>
      </c>
      <c r="AP109">
        <f>IF(E109&lt;F109,G109,H109)</f>
        <v>40</v>
      </c>
      <c r="AQ109">
        <f>IF(E109&lt;F109,H109,G109)</f>
        <v>33</v>
      </c>
    </row>
    <row r="110" spans="2:43" x14ac:dyDescent="0.25">
      <c r="B110" s="24">
        <v>44892</v>
      </c>
      <c r="C110" s="20" t="s">
        <v>20</v>
      </c>
      <c r="D110" s="20" t="s">
        <v>47</v>
      </c>
      <c r="E110" s="2">
        <v>-1428.5714285714273</v>
      </c>
      <c r="F110" s="2">
        <v>800</v>
      </c>
      <c r="G110">
        <v>26</v>
      </c>
      <c r="H110">
        <v>10</v>
      </c>
      <c r="I110" s="9"/>
      <c r="J110" s="2" t="str">
        <f t="shared" si="39"/>
        <v>Kansas City Chiefs</v>
      </c>
      <c r="K110" s="2" t="str">
        <f t="shared" si="40"/>
        <v>Los Angeles Rams</v>
      </c>
      <c r="L110" s="17">
        <f t="shared" si="41"/>
        <v>-1428.5714285714273</v>
      </c>
      <c r="M110" s="18">
        <f t="shared" si="42"/>
        <v>800</v>
      </c>
      <c r="N110" s="4">
        <f t="shared" si="28"/>
        <v>1.07</v>
      </c>
      <c r="O110" s="4">
        <f t="shared" si="29"/>
        <v>9</v>
      </c>
      <c r="P110" s="4"/>
      <c r="Q110" s="4"/>
      <c r="R110" s="1">
        <f t="shared" si="30"/>
        <v>0.93457943925233644</v>
      </c>
      <c r="S110" s="1">
        <f t="shared" si="30"/>
        <v>0.1111111111111111</v>
      </c>
      <c r="T110" s="1">
        <f t="shared" si="26"/>
        <v>4.3694141012909582E-2</v>
      </c>
      <c r="U110" s="1">
        <f t="shared" si="27"/>
        <v>0.4117341640706127</v>
      </c>
      <c r="V110" s="1">
        <f t="shared" si="31"/>
        <v>0.92273416407061271</v>
      </c>
      <c r="W110" s="1"/>
      <c r="X110" s="17">
        <f t="shared" si="32"/>
        <v>83.735748537294256</v>
      </c>
      <c r="Y110" s="18">
        <f t="shared" si="33"/>
        <v>7722.8501221461711</v>
      </c>
      <c r="Z110" s="2">
        <f t="shared" si="44"/>
        <v>79.548961110429545</v>
      </c>
      <c r="AA110" s="18">
        <f t="shared" si="44"/>
        <v>7336.7076160388624</v>
      </c>
      <c r="AB110" s="2">
        <f t="shared" si="45"/>
        <v>-1257.0874415466019</v>
      </c>
      <c r="AC110" s="2">
        <f t="shared" si="45"/>
        <v>733.67076160388626</v>
      </c>
      <c r="AD110" s="2">
        <f t="shared" si="34"/>
        <v>79.548961110429545</v>
      </c>
      <c r="AE110" s="2">
        <f t="shared" si="35"/>
        <v>-1000</v>
      </c>
      <c r="AF110" s="5">
        <f t="shared" si="36"/>
        <v>7.0000000000000062E-2</v>
      </c>
      <c r="AG110" s="5">
        <f t="shared" si="37"/>
        <v>-1</v>
      </c>
      <c r="AH110" s="3">
        <f t="shared" si="38"/>
        <v>202211</v>
      </c>
      <c r="AI110" s="21">
        <v>1.22</v>
      </c>
      <c r="AJ110" s="21">
        <v>4.5</v>
      </c>
      <c r="AK110" s="21">
        <v>1.07</v>
      </c>
      <c r="AL110" s="21">
        <v>9</v>
      </c>
      <c r="AO110">
        <f t="shared" si="43"/>
        <v>-1500</v>
      </c>
      <c r="AP110">
        <f>IF(E110&lt;F110,G110,H110)</f>
        <v>26</v>
      </c>
      <c r="AQ110">
        <f>IF(E110&lt;F110,H110,G110)</f>
        <v>10</v>
      </c>
    </row>
    <row r="111" spans="2:43" x14ac:dyDescent="0.25">
      <c r="B111" s="24">
        <v>44892</v>
      </c>
      <c r="C111" s="20" t="s">
        <v>22</v>
      </c>
      <c r="D111" s="20" t="s">
        <v>43</v>
      </c>
      <c r="E111" s="2">
        <v>-434.78260869565219</v>
      </c>
      <c r="F111" s="2">
        <v>325</v>
      </c>
      <c r="G111">
        <v>13</v>
      </c>
      <c r="H111">
        <v>0</v>
      </c>
      <c r="I111" s="9"/>
      <c r="J111" s="2" t="str">
        <f t="shared" si="39"/>
        <v>San Francisco 49ers</v>
      </c>
      <c r="K111" s="2" t="str">
        <f t="shared" si="40"/>
        <v>New Orleans Saints</v>
      </c>
      <c r="L111" s="17">
        <f t="shared" si="41"/>
        <v>-434.78260869565219</v>
      </c>
      <c r="M111" s="18">
        <f t="shared" si="42"/>
        <v>325</v>
      </c>
      <c r="N111" s="4">
        <f t="shared" si="28"/>
        <v>1.23</v>
      </c>
      <c r="O111" s="4">
        <f t="shared" si="29"/>
        <v>4.25</v>
      </c>
      <c r="P111" s="4"/>
      <c r="Q111" s="4"/>
      <c r="R111" s="1">
        <f t="shared" si="30"/>
        <v>0.81300813008130079</v>
      </c>
      <c r="S111" s="1">
        <f t="shared" si="30"/>
        <v>0.23529411764705882</v>
      </c>
      <c r="T111" s="1">
        <f t="shared" si="26"/>
        <v>4.6076642335766471E-2</v>
      </c>
      <c r="U111" s="1">
        <f t="shared" si="27"/>
        <v>0.28885700621712096</v>
      </c>
      <c r="V111" s="1">
        <f t="shared" si="31"/>
        <v>0.79985700621712097</v>
      </c>
      <c r="W111" s="1"/>
      <c r="X111" s="17">
        <f t="shared" si="32"/>
        <v>250.2234677288684</v>
      </c>
      <c r="Y111" s="18">
        <f t="shared" si="33"/>
        <v>3342.2645955042926</v>
      </c>
      <c r="Z111" s="2">
        <f t="shared" si="44"/>
        <v>237.71229434242497</v>
      </c>
      <c r="AA111" s="18">
        <f t="shared" si="44"/>
        <v>3175.151365729078</v>
      </c>
      <c r="AB111" s="2">
        <f t="shared" si="45"/>
        <v>-420.67660100049278</v>
      </c>
      <c r="AC111" s="2">
        <f t="shared" si="45"/>
        <v>317.51513657290781</v>
      </c>
      <c r="AD111" s="2">
        <f t="shared" si="34"/>
        <v>237.71229434242497</v>
      </c>
      <c r="AE111" s="2">
        <f t="shared" si="35"/>
        <v>-1000</v>
      </c>
      <c r="AF111" s="5">
        <f t="shared" si="36"/>
        <v>0.22999999999999998</v>
      </c>
      <c r="AG111" s="5">
        <f t="shared" si="37"/>
        <v>-1</v>
      </c>
      <c r="AH111" s="3">
        <f t="shared" si="38"/>
        <v>202211</v>
      </c>
      <c r="AI111" s="21">
        <v>1.25</v>
      </c>
      <c r="AJ111" s="21">
        <v>4.0999999999999996</v>
      </c>
      <c r="AK111" s="21">
        <v>1.23</v>
      </c>
      <c r="AL111" s="21">
        <v>4.25</v>
      </c>
      <c r="AO111">
        <f t="shared" si="43"/>
        <v>-500</v>
      </c>
      <c r="AP111">
        <f>IF(E111&lt;F111,G111,H111)</f>
        <v>13</v>
      </c>
      <c r="AQ111">
        <f>IF(E111&lt;F111,H111,G111)</f>
        <v>0</v>
      </c>
    </row>
    <row r="112" spans="2:43" x14ac:dyDescent="0.25">
      <c r="B112" s="24">
        <v>44892</v>
      </c>
      <c r="C112" s="20" t="s">
        <v>48</v>
      </c>
      <c r="D112" s="20" t="s">
        <v>31</v>
      </c>
      <c r="E112" s="2">
        <v>125</v>
      </c>
      <c r="F112" s="2">
        <v>-147.05882352941177</v>
      </c>
      <c r="G112">
        <v>24</v>
      </c>
      <c r="H112">
        <v>25</v>
      </c>
      <c r="I112" s="9"/>
      <c r="J112" s="2" t="str">
        <f t="shared" si="39"/>
        <v>Los Angeles Chargers</v>
      </c>
      <c r="K112" s="2" t="str">
        <f t="shared" si="40"/>
        <v>Arizona Cardinals</v>
      </c>
      <c r="L112" s="17">
        <f t="shared" si="41"/>
        <v>-147.05882352941177</v>
      </c>
      <c r="M112" s="18">
        <f t="shared" si="42"/>
        <v>125</v>
      </c>
      <c r="N112" s="4">
        <f t="shared" si="28"/>
        <v>1.68</v>
      </c>
      <c r="O112" s="4">
        <f t="shared" si="29"/>
        <v>2.25</v>
      </c>
      <c r="P112" s="4"/>
      <c r="Q112" s="4"/>
      <c r="R112" s="1">
        <f t="shared" si="30"/>
        <v>0.59523809523809523</v>
      </c>
      <c r="S112" s="1">
        <f t="shared" si="30"/>
        <v>0.44444444444444442</v>
      </c>
      <c r="T112" s="1">
        <f t="shared" si="26"/>
        <v>3.8167938931297662E-2</v>
      </c>
      <c r="U112" s="1">
        <f t="shared" si="27"/>
        <v>7.5396825396825407E-2</v>
      </c>
      <c r="V112" s="1">
        <f t="shared" si="31"/>
        <v>0.58639682539682547</v>
      </c>
      <c r="W112" s="1"/>
      <c r="X112" s="17">
        <f t="shared" si="32"/>
        <v>705.32983244457648</v>
      </c>
      <c r="Y112" s="18">
        <f t="shared" si="33"/>
        <v>1287.7472223008879</v>
      </c>
      <c r="Z112" s="2">
        <f t="shared" si="44"/>
        <v>670.06334082234764</v>
      </c>
      <c r="AA112" s="18">
        <f t="shared" si="44"/>
        <v>1223.3598611858433</v>
      </c>
      <c r="AB112" s="2">
        <f t="shared" si="45"/>
        <v>-149.23962244714528</v>
      </c>
      <c r="AC112" s="2">
        <f t="shared" si="45"/>
        <v>122.33598611858433</v>
      </c>
      <c r="AD112" s="2">
        <f t="shared" si="34"/>
        <v>670.06334082234764</v>
      </c>
      <c r="AE112" s="2">
        <f t="shared" si="35"/>
        <v>-1000</v>
      </c>
      <c r="AF112" s="5">
        <f t="shared" si="36"/>
        <v>0.67999999999999994</v>
      </c>
      <c r="AG112" s="5">
        <f t="shared" si="37"/>
        <v>-1</v>
      </c>
      <c r="AH112" s="3">
        <f t="shared" si="38"/>
        <v>202211</v>
      </c>
      <c r="AI112" s="21">
        <v>2.15</v>
      </c>
      <c r="AJ112" s="21">
        <v>1.74</v>
      </c>
      <c r="AK112" s="21">
        <v>2.25</v>
      </c>
      <c r="AL112" s="21">
        <v>1.68</v>
      </c>
      <c r="AO112">
        <f t="shared" si="43"/>
        <v>-150</v>
      </c>
      <c r="AP112">
        <f>IF(E112&lt;F112,G112,H112)</f>
        <v>25</v>
      </c>
      <c r="AQ112">
        <f>IF(E112&lt;F112,H112,G112)</f>
        <v>24</v>
      </c>
    </row>
    <row r="113" spans="2:43" x14ac:dyDescent="0.25">
      <c r="B113" s="24">
        <v>44892</v>
      </c>
      <c r="C113" s="20" t="s">
        <v>32</v>
      </c>
      <c r="D113" s="20" t="s">
        <v>50</v>
      </c>
      <c r="E113" s="2">
        <v>-200</v>
      </c>
      <c r="F113" s="2">
        <v>170.00000000000003</v>
      </c>
      <c r="G113">
        <v>34</v>
      </c>
      <c r="H113">
        <v>40</v>
      </c>
      <c r="I113" s="9"/>
      <c r="J113" s="2" t="str">
        <f t="shared" si="39"/>
        <v>Seattle Seahawks</v>
      </c>
      <c r="K113" s="2" t="str">
        <f t="shared" si="40"/>
        <v>Las Vegas Raiders</v>
      </c>
      <c r="L113" s="17">
        <f t="shared" si="41"/>
        <v>-200</v>
      </c>
      <c r="M113" s="18">
        <f t="shared" si="42"/>
        <v>170.00000000000003</v>
      </c>
      <c r="N113" s="4">
        <f t="shared" si="28"/>
        <v>1.5</v>
      </c>
      <c r="O113" s="4">
        <f t="shared" si="29"/>
        <v>2.7</v>
      </c>
      <c r="P113" s="4"/>
      <c r="Q113" s="4"/>
      <c r="R113" s="1">
        <f t="shared" si="30"/>
        <v>0.66666666666666663</v>
      </c>
      <c r="S113" s="1">
        <f t="shared" si="30"/>
        <v>0.37037037037037035</v>
      </c>
      <c r="T113" s="1">
        <f t="shared" si="26"/>
        <v>3.5714285714285587E-2</v>
      </c>
      <c r="U113" s="1">
        <f t="shared" si="27"/>
        <v>0.14814814814814814</v>
      </c>
      <c r="V113" s="1">
        <f t="shared" si="31"/>
        <v>0.65914814814814815</v>
      </c>
      <c r="W113" s="1"/>
      <c r="X113" s="17">
        <f t="shared" si="32"/>
        <v>517.10962521773342</v>
      </c>
      <c r="Y113" s="18">
        <f t="shared" si="33"/>
        <v>1734.0124117028765</v>
      </c>
      <c r="Z113" s="2">
        <f t="shared" si="44"/>
        <v>491.25414395684675</v>
      </c>
      <c r="AA113" s="18">
        <f t="shared" si="44"/>
        <v>1647.3117911177326</v>
      </c>
      <c r="AB113" s="2">
        <f t="shared" si="45"/>
        <v>-203.56062382403903</v>
      </c>
      <c r="AC113" s="2">
        <f t="shared" si="45"/>
        <v>164.73117911177326</v>
      </c>
      <c r="AD113" s="2">
        <f t="shared" si="34"/>
        <v>-1000</v>
      </c>
      <c r="AE113" s="2">
        <f t="shared" si="35"/>
        <v>1647.3117911177326</v>
      </c>
      <c r="AF113" s="5">
        <f t="shared" si="36"/>
        <v>-1</v>
      </c>
      <c r="AG113" s="5">
        <f t="shared" si="37"/>
        <v>1.7000000000000002</v>
      </c>
      <c r="AH113" s="3">
        <f t="shared" si="38"/>
        <v>202211</v>
      </c>
      <c r="AI113" s="21">
        <v>1.64</v>
      </c>
      <c r="AJ113" s="21">
        <v>2.35</v>
      </c>
      <c r="AK113" s="21">
        <v>1.5</v>
      </c>
      <c r="AL113" s="21">
        <v>2.7</v>
      </c>
      <c r="AO113">
        <f t="shared" si="43"/>
        <v>-200</v>
      </c>
      <c r="AP113">
        <f>IF(E113&lt;F113,G113,H113)</f>
        <v>34</v>
      </c>
      <c r="AQ113">
        <f>IF(E113&lt;F113,H113,G113)</f>
        <v>40</v>
      </c>
    </row>
    <row r="114" spans="2:43" x14ac:dyDescent="0.25">
      <c r="B114" s="24">
        <v>44892</v>
      </c>
      <c r="C114" s="20" t="s">
        <v>44</v>
      </c>
      <c r="D114" s="20" t="s">
        <v>38</v>
      </c>
      <c r="E114" s="2">
        <v>-105.26315789473685</v>
      </c>
      <c r="F114" s="2">
        <v>-116.27906976744185</v>
      </c>
      <c r="G114">
        <v>23</v>
      </c>
      <c r="H114">
        <v>10</v>
      </c>
      <c r="I114" s="9"/>
      <c r="J114" s="2" t="str">
        <f t="shared" si="39"/>
        <v>Denver Broncos</v>
      </c>
      <c r="K114" s="2" t="str">
        <f t="shared" si="40"/>
        <v>Carolina Panthers</v>
      </c>
      <c r="L114" s="17">
        <f t="shared" si="41"/>
        <v>-116.27906976744185</v>
      </c>
      <c r="M114" s="18">
        <f t="shared" si="42"/>
        <v>-105.26315789473685</v>
      </c>
      <c r="N114" s="4">
        <f t="shared" si="28"/>
        <v>1.95</v>
      </c>
      <c r="O114" s="4">
        <f t="shared" si="29"/>
        <v>1.86</v>
      </c>
      <c r="P114" s="4"/>
      <c r="Q114" s="4"/>
      <c r="R114" s="1">
        <f t="shared" si="30"/>
        <v>0.51282051282051289</v>
      </c>
      <c r="S114" s="1">
        <f t="shared" si="30"/>
        <v>0.5376344086021505</v>
      </c>
      <c r="T114" s="1">
        <f t="shared" si="26"/>
        <v>4.8031496062992063E-2</v>
      </c>
      <c r="U114" s="1">
        <f t="shared" si="27"/>
        <v>1.2406947890818809E-2</v>
      </c>
      <c r="V114" s="1">
        <f t="shared" si="31"/>
        <v>0.4985930521091812</v>
      </c>
      <c r="W114" s="1"/>
      <c r="X114" s="17">
        <f t="shared" si="32"/>
        <v>1005.6436722688655</v>
      </c>
      <c r="Y114" s="18">
        <f t="shared" si="33"/>
        <v>906.79748033936153</v>
      </c>
      <c r="Z114" s="2">
        <f t="shared" si="44"/>
        <v>955.36148865542225</v>
      </c>
      <c r="AA114" s="18">
        <f t="shared" si="44"/>
        <v>861.45760632239342</v>
      </c>
      <c r="AB114" s="2">
        <f t="shared" si="45"/>
        <v>-104.67242105471533</v>
      </c>
      <c r="AC114" s="2">
        <f t="shared" si="45"/>
        <v>-116.08232287472057</v>
      </c>
      <c r="AD114" s="2">
        <f t="shared" si="34"/>
        <v>-1000</v>
      </c>
      <c r="AE114" s="2">
        <f t="shared" si="35"/>
        <v>861.45760632239342</v>
      </c>
      <c r="AF114" s="5">
        <f t="shared" si="36"/>
        <v>-1</v>
      </c>
      <c r="AG114" s="5">
        <f t="shared" si="37"/>
        <v>0.8600000000000001</v>
      </c>
      <c r="AH114" s="3">
        <f t="shared" si="38"/>
        <v>202211</v>
      </c>
      <c r="AI114" s="21">
        <v>2.25</v>
      </c>
      <c r="AJ114" s="21">
        <v>1.68</v>
      </c>
      <c r="AK114" s="21">
        <v>1.95</v>
      </c>
      <c r="AL114" s="21">
        <v>1.86</v>
      </c>
      <c r="AO114">
        <f t="shared" si="43"/>
        <v>-120</v>
      </c>
      <c r="AP114">
        <f>IF(E114&lt;F114,G114,H114)</f>
        <v>10</v>
      </c>
      <c r="AQ114">
        <f>IF(E114&lt;F114,H114,G114)</f>
        <v>23</v>
      </c>
    </row>
    <row r="115" spans="2:43" x14ac:dyDescent="0.25">
      <c r="B115" s="24">
        <v>44892</v>
      </c>
      <c r="C115" s="20" t="s">
        <v>46</v>
      </c>
      <c r="D115" s="20" t="s">
        <v>27</v>
      </c>
      <c r="E115" s="2">
        <v>154.99999999999997</v>
      </c>
      <c r="F115" s="2">
        <v>-175.43859649122805</v>
      </c>
      <c r="G115">
        <v>23</v>
      </c>
      <c r="H115">
        <v>17</v>
      </c>
      <c r="I115" s="9"/>
      <c r="J115" s="2" t="str">
        <f t="shared" si="39"/>
        <v>Tampa Bay Buccaneers</v>
      </c>
      <c r="K115" s="2" t="str">
        <f t="shared" si="40"/>
        <v>Cleveland Browns</v>
      </c>
      <c r="L115" s="17">
        <f t="shared" si="41"/>
        <v>-175.43859649122805</v>
      </c>
      <c r="M115" s="18">
        <f t="shared" si="42"/>
        <v>154.99999999999997</v>
      </c>
      <c r="N115" s="4">
        <f t="shared" si="28"/>
        <v>1.57</v>
      </c>
      <c r="O115" s="4">
        <f t="shared" si="29"/>
        <v>2.5499999999999998</v>
      </c>
      <c r="P115" s="4"/>
      <c r="Q115" s="4"/>
      <c r="R115" s="1">
        <f t="shared" si="30"/>
        <v>0.63694267515923564</v>
      </c>
      <c r="S115" s="1">
        <f t="shared" si="30"/>
        <v>0.39215686274509809</v>
      </c>
      <c r="T115" s="1">
        <f t="shared" si="26"/>
        <v>2.8276699029126329E-2</v>
      </c>
      <c r="U115" s="1">
        <f t="shared" si="27"/>
        <v>0.12239290620706877</v>
      </c>
      <c r="V115" s="1">
        <f t="shared" si="31"/>
        <v>0.63339290620706878</v>
      </c>
      <c r="W115" s="1"/>
      <c r="X115" s="17">
        <f t="shared" si="32"/>
        <v>578.79886276004493</v>
      </c>
      <c r="Y115" s="18">
        <f t="shared" si="33"/>
        <v>1558.0808321378222</v>
      </c>
      <c r="Z115" s="2">
        <f t="shared" si="44"/>
        <v>549.85891962204266</v>
      </c>
      <c r="AA115" s="18">
        <f t="shared" si="44"/>
        <v>1480.1767905309309</v>
      </c>
      <c r="AB115" s="2">
        <f t="shared" si="45"/>
        <v>-181.86483192586408</v>
      </c>
      <c r="AC115" s="2">
        <f t="shared" si="45"/>
        <v>148.0176790530931</v>
      </c>
      <c r="AD115" s="2">
        <f t="shared" si="34"/>
        <v>-1000</v>
      </c>
      <c r="AE115" s="2">
        <f t="shared" si="35"/>
        <v>1480.1767905309309</v>
      </c>
      <c r="AF115" s="5">
        <f t="shared" si="36"/>
        <v>-1</v>
      </c>
      <c r="AG115" s="5">
        <f t="shared" si="37"/>
        <v>1.5499999999999998</v>
      </c>
      <c r="AH115" s="3">
        <f t="shared" si="38"/>
        <v>202211</v>
      </c>
      <c r="AI115" s="21">
        <v>2.4500000000000002</v>
      </c>
      <c r="AJ115" s="21">
        <v>1.6</v>
      </c>
      <c r="AK115" s="21">
        <v>2.5499999999999998</v>
      </c>
      <c r="AL115" s="21">
        <v>1.57</v>
      </c>
      <c r="AO115">
        <f t="shared" si="43"/>
        <v>-180</v>
      </c>
      <c r="AP115">
        <f>IF(E115&lt;F115,G115,H115)</f>
        <v>17</v>
      </c>
      <c r="AQ115">
        <f>IF(E115&lt;F115,H115,G115)</f>
        <v>23</v>
      </c>
    </row>
    <row r="116" spans="2:43" x14ac:dyDescent="0.25">
      <c r="B116" s="24">
        <v>44892</v>
      </c>
      <c r="C116" s="20" t="s">
        <v>26</v>
      </c>
      <c r="D116" s="20" t="s">
        <v>28</v>
      </c>
      <c r="E116" s="2">
        <v>165</v>
      </c>
      <c r="F116" s="2">
        <v>-185.18518518518516</v>
      </c>
      <c r="G116">
        <v>28</v>
      </c>
      <c r="H116">
        <v>27</v>
      </c>
      <c r="I116" s="9"/>
      <c r="J116" s="2" t="str">
        <f t="shared" si="39"/>
        <v>Baltimore Ravens</v>
      </c>
      <c r="K116" s="2" t="str">
        <f t="shared" si="40"/>
        <v>Jacksonville Jaguars</v>
      </c>
      <c r="L116" s="17">
        <f t="shared" si="41"/>
        <v>-185.18518518518516</v>
      </c>
      <c r="M116" s="18">
        <f t="shared" si="42"/>
        <v>165</v>
      </c>
      <c r="N116" s="4">
        <f t="shared" si="28"/>
        <v>1.54</v>
      </c>
      <c r="O116" s="4">
        <f t="shared" si="29"/>
        <v>2.65</v>
      </c>
      <c r="P116" s="4"/>
      <c r="Q116" s="4"/>
      <c r="R116" s="1">
        <f t="shared" si="30"/>
        <v>0.64935064935064934</v>
      </c>
      <c r="S116" s="1">
        <f t="shared" si="30"/>
        <v>0.37735849056603776</v>
      </c>
      <c r="T116" s="1">
        <f t="shared" si="26"/>
        <v>2.6014319809069208E-2</v>
      </c>
      <c r="U116" s="1">
        <f t="shared" si="27"/>
        <v>0.13599607939230579</v>
      </c>
      <c r="V116" s="1">
        <f t="shared" si="31"/>
        <v>0.64699607939230575</v>
      </c>
      <c r="W116" s="1"/>
      <c r="X116" s="17">
        <f t="shared" si="32"/>
        <v>545.60441995143913</v>
      </c>
      <c r="Y116" s="18">
        <f t="shared" si="33"/>
        <v>1648.1806912014345</v>
      </c>
      <c r="Z116" s="2">
        <f t="shared" si="44"/>
        <v>518.32419895386715</v>
      </c>
      <c r="AA116" s="18">
        <f t="shared" si="44"/>
        <v>1565.7716566413626</v>
      </c>
      <c r="AB116" s="2">
        <f t="shared" si="45"/>
        <v>-192.92944493394256</v>
      </c>
      <c r="AC116" s="2">
        <f t="shared" si="45"/>
        <v>156.57716566413626</v>
      </c>
      <c r="AD116" s="2">
        <f t="shared" si="34"/>
        <v>-1000</v>
      </c>
      <c r="AE116" s="2">
        <f t="shared" si="35"/>
        <v>1565.7716566413626</v>
      </c>
      <c r="AF116" s="5">
        <f t="shared" si="36"/>
        <v>-1</v>
      </c>
      <c r="AG116" s="5">
        <f t="shared" si="37"/>
        <v>1.65</v>
      </c>
      <c r="AH116" s="3">
        <f t="shared" si="38"/>
        <v>202211</v>
      </c>
      <c r="AI116" s="21">
        <v>2.75</v>
      </c>
      <c r="AJ116" s="21">
        <v>1.47</v>
      </c>
      <c r="AK116" s="21">
        <v>2.65</v>
      </c>
      <c r="AL116" s="21">
        <v>1.54</v>
      </c>
      <c r="AO116">
        <f t="shared" si="43"/>
        <v>-190</v>
      </c>
      <c r="AP116">
        <f>IF(E116&lt;F116,G116,H116)</f>
        <v>27</v>
      </c>
      <c r="AQ116">
        <f>IF(E116&lt;F116,H116,G116)</f>
        <v>28</v>
      </c>
    </row>
    <row r="117" spans="2:43" x14ac:dyDescent="0.25">
      <c r="B117" s="24">
        <v>44892</v>
      </c>
      <c r="C117" s="20" t="s">
        <v>30</v>
      </c>
      <c r="D117" s="20" t="s">
        <v>40</v>
      </c>
      <c r="E117" s="2">
        <v>-999.99999999999909</v>
      </c>
      <c r="F117" s="2">
        <v>625</v>
      </c>
      <c r="G117">
        <v>30</v>
      </c>
      <c r="H117">
        <v>15</v>
      </c>
      <c r="I117" s="9"/>
      <c r="J117" s="2" t="str">
        <f t="shared" si="39"/>
        <v>Miami Dolphins</v>
      </c>
      <c r="K117" s="2" t="str">
        <f t="shared" si="40"/>
        <v>Houston Texans</v>
      </c>
      <c r="L117" s="17">
        <f t="shared" si="41"/>
        <v>-999.99999999999909</v>
      </c>
      <c r="M117" s="18">
        <f t="shared" si="42"/>
        <v>625</v>
      </c>
      <c r="N117" s="4">
        <f t="shared" si="28"/>
        <v>1.1000000000000001</v>
      </c>
      <c r="O117" s="4">
        <f t="shared" si="29"/>
        <v>7.25</v>
      </c>
      <c r="P117" s="4"/>
      <c r="Q117" s="4"/>
      <c r="R117" s="1">
        <f t="shared" si="30"/>
        <v>0.90909090909090906</v>
      </c>
      <c r="S117" s="1">
        <f t="shared" si="30"/>
        <v>0.13793103448275862</v>
      </c>
      <c r="T117" s="1">
        <f t="shared" si="26"/>
        <v>4.4910179640718417E-2</v>
      </c>
      <c r="U117" s="1">
        <f t="shared" si="27"/>
        <v>0.38557993730407525</v>
      </c>
      <c r="V117" s="1">
        <f t="shared" si="31"/>
        <v>0.89657993730407526</v>
      </c>
      <c r="W117" s="1"/>
      <c r="X117" s="17">
        <f t="shared" si="32"/>
        <v>115.34951697324215</v>
      </c>
      <c r="Y117" s="18">
        <f t="shared" si="33"/>
        <v>6191.3767529581773</v>
      </c>
      <c r="Z117" s="2">
        <f t="shared" si="44"/>
        <v>109.58204112458003</v>
      </c>
      <c r="AA117" s="18">
        <f t="shared" si="44"/>
        <v>5881.8079153102681</v>
      </c>
      <c r="AB117" s="2">
        <f t="shared" si="45"/>
        <v>-912.55828942183564</v>
      </c>
      <c r="AC117" s="2">
        <f t="shared" si="45"/>
        <v>588.18079153102678</v>
      </c>
      <c r="AD117" s="2">
        <f t="shared" si="34"/>
        <v>109.58204112458003</v>
      </c>
      <c r="AE117" s="2">
        <f t="shared" si="35"/>
        <v>-1000</v>
      </c>
      <c r="AF117" s="5">
        <f t="shared" si="36"/>
        <v>0.10000000000000009</v>
      </c>
      <c r="AG117" s="5">
        <f t="shared" si="37"/>
        <v>-1</v>
      </c>
      <c r="AH117" s="3">
        <f t="shared" si="38"/>
        <v>202211</v>
      </c>
      <c r="AI117" s="21">
        <v>1.23</v>
      </c>
      <c r="AJ117" s="21">
        <v>4.25</v>
      </c>
      <c r="AK117" s="21">
        <v>1.1000000000000001</v>
      </c>
      <c r="AL117" s="21">
        <v>7.25</v>
      </c>
      <c r="AO117">
        <f t="shared" si="43"/>
        <v>-1000</v>
      </c>
      <c r="AP117">
        <f>IF(E117&lt;F117,G117,H117)</f>
        <v>30</v>
      </c>
      <c r="AQ117">
        <f>IF(E117&lt;F117,H117,G117)</f>
        <v>15</v>
      </c>
    </row>
    <row r="118" spans="2:43" x14ac:dyDescent="0.25">
      <c r="B118" s="24">
        <v>44892</v>
      </c>
      <c r="C118" s="20" t="s">
        <v>42</v>
      </c>
      <c r="D118" s="20" t="s">
        <v>37</v>
      </c>
      <c r="E118" s="2">
        <v>-370.37037037037032</v>
      </c>
      <c r="F118" s="2">
        <v>280</v>
      </c>
      <c r="G118">
        <v>31</v>
      </c>
      <c r="H118">
        <v>10</v>
      </c>
      <c r="I118" s="9"/>
      <c r="J118" s="2" t="str">
        <f t="shared" si="39"/>
        <v>New York Jets</v>
      </c>
      <c r="K118" s="2" t="str">
        <f t="shared" si="40"/>
        <v>Chicago Bears</v>
      </c>
      <c r="L118" s="17">
        <f t="shared" si="41"/>
        <v>-370.37037037037032</v>
      </c>
      <c r="M118" s="18">
        <f t="shared" si="42"/>
        <v>280</v>
      </c>
      <c r="N118" s="4">
        <f t="shared" si="28"/>
        <v>1.27</v>
      </c>
      <c r="O118" s="4">
        <f t="shared" si="29"/>
        <v>3.8</v>
      </c>
      <c r="P118" s="4"/>
      <c r="Q118" s="4"/>
      <c r="R118" s="1">
        <f t="shared" si="30"/>
        <v>0.78740157480314954</v>
      </c>
      <c r="S118" s="1">
        <f t="shared" si="30"/>
        <v>0.26315789473684209</v>
      </c>
      <c r="T118" s="1">
        <f t="shared" si="26"/>
        <v>4.8126232741617536E-2</v>
      </c>
      <c r="U118" s="1">
        <f t="shared" si="27"/>
        <v>0.26212184003315375</v>
      </c>
      <c r="V118" s="1">
        <f t="shared" si="31"/>
        <v>0.77312184003315376</v>
      </c>
      <c r="W118" s="1"/>
      <c r="X118" s="17">
        <f t="shared" si="32"/>
        <v>293.45718645992071</v>
      </c>
      <c r="Y118" s="18">
        <f t="shared" si="33"/>
        <v>2909.583445130711</v>
      </c>
      <c r="Z118" s="2">
        <f t="shared" si="44"/>
        <v>278.78432713692467</v>
      </c>
      <c r="AA118" s="18">
        <f t="shared" si="44"/>
        <v>2764.1042728741754</v>
      </c>
      <c r="AB118" s="2">
        <f t="shared" si="45"/>
        <v>-358.70022187755586</v>
      </c>
      <c r="AC118" s="2">
        <f t="shared" si="45"/>
        <v>276.41042728741752</v>
      </c>
      <c r="AD118" s="2">
        <f t="shared" si="34"/>
        <v>278.78432713692467</v>
      </c>
      <c r="AE118" s="2">
        <f t="shared" si="35"/>
        <v>-1000</v>
      </c>
      <c r="AF118" s="5">
        <f t="shared" si="36"/>
        <v>0.27</v>
      </c>
      <c r="AG118" s="5">
        <f t="shared" si="37"/>
        <v>-1</v>
      </c>
      <c r="AH118" s="3">
        <f t="shared" si="38"/>
        <v>202211</v>
      </c>
      <c r="AI118" s="21">
        <v>1.54</v>
      </c>
      <c r="AJ118" s="21">
        <v>2.65</v>
      </c>
      <c r="AK118" s="21">
        <v>1.27</v>
      </c>
      <c r="AL118" s="21">
        <v>3.8</v>
      </c>
      <c r="AO118">
        <f t="shared" si="43"/>
        <v>-400</v>
      </c>
      <c r="AP118">
        <f>IF(E118&lt;F118,G118,H118)</f>
        <v>31</v>
      </c>
      <c r="AQ118">
        <f>IF(E118&lt;F118,H118,G118)</f>
        <v>10</v>
      </c>
    </row>
    <row r="119" spans="2:43" x14ac:dyDescent="0.25">
      <c r="B119" s="24">
        <v>44892</v>
      </c>
      <c r="C119" s="20" t="s">
        <v>41</v>
      </c>
      <c r="D119" s="20" t="s">
        <v>21</v>
      </c>
      <c r="E119" s="2">
        <v>-105.26315789473685</v>
      </c>
      <c r="F119" s="2">
        <v>-116.27906976744185</v>
      </c>
      <c r="G119">
        <v>16</v>
      </c>
      <c r="H119">
        <v>20</v>
      </c>
      <c r="I119" s="9"/>
      <c r="J119" s="2" t="str">
        <f t="shared" si="39"/>
        <v>Cincinnati Bengals</v>
      </c>
      <c r="K119" s="2" t="str">
        <f t="shared" si="40"/>
        <v>Tennessee Titans</v>
      </c>
      <c r="L119" s="17">
        <f t="shared" si="41"/>
        <v>-116.27906976744185</v>
      </c>
      <c r="M119" s="18">
        <f t="shared" si="42"/>
        <v>-105.26315789473685</v>
      </c>
      <c r="N119" s="4">
        <f t="shared" si="28"/>
        <v>1.95</v>
      </c>
      <c r="O119" s="4">
        <f t="shared" si="29"/>
        <v>1.86</v>
      </c>
      <c r="P119" s="4"/>
      <c r="Q119" s="4"/>
      <c r="R119" s="1">
        <f t="shared" si="30"/>
        <v>0.51282051282051289</v>
      </c>
      <c r="S119" s="1">
        <f t="shared" si="30"/>
        <v>0.5376344086021505</v>
      </c>
      <c r="T119" s="1">
        <f t="shared" si="26"/>
        <v>4.8031496062992063E-2</v>
      </c>
      <c r="U119" s="1">
        <f t="shared" si="27"/>
        <v>1.2406947890818809E-2</v>
      </c>
      <c r="V119" s="1">
        <f t="shared" si="31"/>
        <v>0.4985930521091812</v>
      </c>
      <c r="W119" s="1"/>
      <c r="X119" s="17">
        <f t="shared" si="32"/>
        <v>1005.6436722688655</v>
      </c>
      <c r="Y119" s="18">
        <f t="shared" si="33"/>
        <v>906.79748033936153</v>
      </c>
      <c r="Z119" s="2">
        <f t="shared" si="44"/>
        <v>955.36148865542225</v>
      </c>
      <c r="AA119" s="18">
        <f t="shared" si="44"/>
        <v>861.45760632239342</v>
      </c>
      <c r="AB119" s="2">
        <f t="shared" si="45"/>
        <v>-104.67242105471533</v>
      </c>
      <c r="AC119" s="2">
        <f t="shared" si="45"/>
        <v>-116.08232287472057</v>
      </c>
      <c r="AD119" s="2">
        <f t="shared" si="34"/>
        <v>955.36148865542225</v>
      </c>
      <c r="AE119" s="2">
        <f t="shared" si="35"/>
        <v>-1000</v>
      </c>
      <c r="AF119" s="5">
        <f t="shared" si="36"/>
        <v>0.95</v>
      </c>
      <c r="AG119" s="5">
        <f t="shared" si="37"/>
        <v>-1</v>
      </c>
      <c r="AH119" s="3">
        <f t="shared" si="38"/>
        <v>202211</v>
      </c>
      <c r="AI119" s="21">
        <v>2.1</v>
      </c>
      <c r="AJ119" s="21">
        <v>1.76</v>
      </c>
      <c r="AK119" s="21">
        <v>1.95</v>
      </c>
      <c r="AL119" s="21">
        <v>1.86</v>
      </c>
      <c r="AO119">
        <f t="shared" si="43"/>
        <v>-120</v>
      </c>
      <c r="AP119">
        <f>IF(E119&lt;F119,G119,H119)</f>
        <v>20</v>
      </c>
      <c r="AQ119">
        <f>IF(E119&lt;F119,H119,G119)</f>
        <v>16</v>
      </c>
    </row>
    <row r="120" spans="2:43" x14ac:dyDescent="0.25">
      <c r="B120" s="24">
        <v>44892</v>
      </c>
      <c r="C120" s="20" t="s">
        <v>49</v>
      </c>
      <c r="D120" s="20" t="s">
        <v>35</v>
      </c>
      <c r="E120" s="2">
        <v>-185.18518518518516</v>
      </c>
      <c r="F120" s="2">
        <v>165</v>
      </c>
      <c r="G120">
        <v>19</v>
      </c>
      <c r="H120">
        <v>13</v>
      </c>
      <c r="I120" s="9"/>
      <c r="J120" s="2" t="str">
        <f t="shared" si="39"/>
        <v>Washington Commanders</v>
      </c>
      <c r="K120" s="2" t="str">
        <f t="shared" si="40"/>
        <v>Atlanta Falcons</v>
      </c>
      <c r="L120" s="17">
        <f t="shared" si="41"/>
        <v>-185.18518518518516</v>
      </c>
      <c r="M120" s="18">
        <f t="shared" si="42"/>
        <v>165</v>
      </c>
      <c r="N120" s="4">
        <f t="shared" si="28"/>
        <v>1.54</v>
      </c>
      <c r="O120" s="4">
        <f t="shared" si="29"/>
        <v>2.65</v>
      </c>
      <c r="P120" s="4"/>
      <c r="Q120" s="4"/>
      <c r="R120" s="1">
        <f t="shared" si="30"/>
        <v>0.64935064935064934</v>
      </c>
      <c r="S120" s="1">
        <f t="shared" si="30"/>
        <v>0.37735849056603776</v>
      </c>
      <c r="T120" s="1">
        <f t="shared" si="26"/>
        <v>2.6014319809069208E-2</v>
      </c>
      <c r="U120" s="1">
        <f t="shared" si="27"/>
        <v>0.13599607939230579</v>
      </c>
      <c r="V120" s="1">
        <f t="shared" si="31"/>
        <v>0.64699607939230575</v>
      </c>
      <c r="W120" s="1"/>
      <c r="X120" s="17">
        <f t="shared" si="32"/>
        <v>545.60441995143913</v>
      </c>
      <c r="Y120" s="18">
        <f t="shared" si="33"/>
        <v>1648.1806912014345</v>
      </c>
      <c r="Z120" s="2">
        <f t="shared" si="44"/>
        <v>518.32419895386715</v>
      </c>
      <c r="AA120" s="18">
        <f t="shared" si="44"/>
        <v>1565.7716566413626</v>
      </c>
      <c r="AB120" s="2">
        <f t="shared" si="45"/>
        <v>-192.92944493394256</v>
      </c>
      <c r="AC120" s="2">
        <f t="shared" si="45"/>
        <v>156.57716566413626</v>
      </c>
      <c r="AD120" s="2">
        <f t="shared" si="34"/>
        <v>518.32419895386715</v>
      </c>
      <c r="AE120" s="2">
        <f t="shared" si="35"/>
        <v>-1000</v>
      </c>
      <c r="AF120" s="5">
        <f t="shared" si="36"/>
        <v>0.54</v>
      </c>
      <c r="AG120" s="5">
        <f t="shared" si="37"/>
        <v>-1</v>
      </c>
      <c r="AH120" s="3">
        <f t="shared" si="38"/>
        <v>202211</v>
      </c>
      <c r="AI120" s="21">
        <v>1.58</v>
      </c>
      <c r="AJ120" s="21">
        <v>2.5</v>
      </c>
      <c r="AK120" s="21">
        <v>1.54</v>
      </c>
      <c r="AL120" s="21">
        <v>2.65</v>
      </c>
      <c r="AO120">
        <f t="shared" si="43"/>
        <v>-190</v>
      </c>
      <c r="AP120">
        <f>IF(E120&lt;F120,G120,H120)</f>
        <v>19</v>
      </c>
      <c r="AQ120">
        <f>IF(E120&lt;F120,H120,G120)</f>
        <v>13</v>
      </c>
    </row>
    <row r="121" spans="2:43" x14ac:dyDescent="0.25">
      <c r="B121" s="24">
        <v>44889</v>
      </c>
      <c r="C121" s="20" t="s">
        <v>29</v>
      </c>
      <c r="D121" s="20" t="s">
        <v>36</v>
      </c>
      <c r="E121" s="2">
        <v>-147.05882352941177</v>
      </c>
      <c r="F121" s="2">
        <v>125</v>
      </c>
      <c r="G121">
        <v>33</v>
      </c>
      <c r="H121">
        <v>26</v>
      </c>
      <c r="I121" s="9"/>
      <c r="J121" s="2" t="str">
        <f t="shared" si="39"/>
        <v>Minnesota Vikings</v>
      </c>
      <c r="K121" s="2" t="str">
        <f t="shared" si="40"/>
        <v>New England Patriots</v>
      </c>
      <c r="L121" s="17">
        <f t="shared" si="41"/>
        <v>-147.05882352941177</v>
      </c>
      <c r="M121" s="18">
        <f t="shared" si="42"/>
        <v>125</v>
      </c>
      <c r="N121" s="4">
        <f t="shared" si="28"/>
        <v>1.68</v>
      </c>
      <c r="O121" s="4">
        <f t="shared" si="29"/>
        <v>2.25</v>
      </c>
      <c r="P121" s="4"/>
      <c r="Q121" s="4"/>
      <c r="R121" s="1">
        <f t="shared" si="30"/>
        <v>0.59523809523809523</v>
      </c>
      <c r="S121" s="1">
        <f t="shared" si="30"/>
        <v>0.44444444444444442</v>
      </c>
      <c r="T121" s="1">
        <f t="shared" si="26"/>
        <v>3.8167938931297662E-2</v>
      </c>
      <c r="U121" s="1">
        <f t="shared" si="27"/>
        <v>7.5396825396825407E-2</v>
      </c>
      <c r="V121" s="1">
        <f t="shared" si="31"/>
        <v>0.58639682539682547</v>
      </c>
      <c r="W121" s="1"/>
      <c r="X121" s="17">
        <f t="shared" si="32"/>
        <v>705.32983244457648</v>
      </c>
      <c r="Y121" s="18">
        <f t="shared" si="33"/>
        <v>1287.7472223008879</v>
      </c>
      <c r="Z121" s="2">
        <f t="shared" si="44"/>
        <v>670.06334082234764</v>
      </c>
      <c r="AA121" s="18">
        <f t="shared" si="44"/>
        <v>1223.3598611858433</v>
      </c>
      <c r="AB121" s="2">
        <f t="shared" si="45"/>
        <v>-149.23962244714528</v>
      </c>
      <c r="AC121" s="2">
        <f t="shared" si="45"/>
        <v>122.33598611858433</v>
      </c>
      <c r="AD121" s="2">
        <f t="shared" si="34"/>
        <v>670.06334082234764</v>
      </c>
      <c r="AE121" s="2">
        <f t="shared" si="35"/>
        <v>-1000</v>
      </c>
      <c r="AF121" s="5">
        <f t="shared" si="36"/>
        <v>0.67999999999999994</v>
      </c>
      <c r="AG121" s="5">
        <f t="shared" si="37"/>
        <v>-1</v>
      </c>
      <c r="AH121" s="3">
        <f t="shared" si="38"/>
        <v>202211</v>
      </c>
      <c r="AI121" s="21">
        <v>1.57</v>
      </c>
      <c r="AJ121" s="21">
        <v>2.5499999999999998</v>
      </c>
      <c r="AK121" s="21">
        <v>1.68</v>
      </c>
      <c r="AL121" s="21">
        <v>2.25</v>
      </c>
      <c r="AO121">
        <f t="shared" si="43"/>
        <v>-150</v>
      </c>
      <c r="AP121">
        <f>IF(E121&lt;F121,G121,H121)</f>
        <v>33</v>
      </c>
      <c r="AQ121">
        <f>IF(E121&lt;F121,H121,G121)</f>
        <v>26</v>
      </c>
    </row>
    <row r="122" spans="2:43" x14ac:dyDescent="0.25">
      <c r="B122" s="24">
        <v>44889</v>
      </c>
      <c r="C122" s="20" t="s">
        <v>23</v>
      </c>
      <c r="D122" s="20" t="s">
        <v>25</v>
      </c>
      <c r="E122" s="2">
        <v>-500.00000000000011</v>
      </c>
      <c r="F122" s="2">
        <v>375</v>
      </c>
      <c r="G122">
        <v>28</v>
      </c>
      <c r="H122">
        <v>20</v>
      </c>
      <c r="I122" s="9"/>
      <c r="J122" s="2" t="str">
        <f t="shared" si="39"/>
        <v>Dallas Cowboys</v>
      </c>
      <c r="K122" s="2" t="str">
        <f t="shared" si="40"/>
        <v>New York Giants</v>
      </c>
      <c r="L122" s="17">
        <f t="shared" si="41"/>
        <v>-500.00000000000011</v>
      </c>
      <c r="M122" s="18">
        <f t="shared" si="42"/>
        <v>375</v>
      </c>
      <c r="N122" s="4">
        <f t="shared" si="28"/>
        <v>1.2</v>
      </c>
      <c r="O122" s="4">
        <f t="shared" si="29"/>
        <v>4.75</v>
      </c>
      <c r="P122" s="4"/>
      <c r="Q122" s="4"/>
      <c r="R122" s="1">
        <f t="shared" si="30"/>
        <v>0.83333333333333337</v>
      </c>
      <c r="S122" s="1">
        <f t="shared" si="30"/>
        <v>0.21052631578947367</v>
      </c>
      <c r="T122" s="1">
        <f t="shared" si="26"/>
        <v>4.2016806722689037E-2</v>
      </c>
      <c r="U122" s="1">
        <f t="shared" si="27"/>
        <v>0.31140350877192985</v>
      </c>
      <c r="V122" s="1">
        <f t="shared" si="31"/>
        <v>0.82240350877192991</v>
      </c>
      <c r="W122" s="1"/>
      <c r="X122" s="17">
        <f t="shared" si="32"/>
        <v>215.94811954689931</v>
      </c>
      <c r="Y122" s="18">
        <f t="shared" si="33"/>
        <v>3787.1793685900598</v>
      </c>
      <c r="Z122" s="2">
        <f t="shared" si="44"/>
        <v>205.15071356955434</v>
      </c>
      <c r="AA122" s="18">
        <f t="shared" si="44"/>
        <v>3597.8204001605568</v>
      </c>
      <c r="AB122" s="2">
        <f t="shared" si="45"/>
        <v>-487.44651315139578</v>
      </c>
      <c r="AC122" s="2">
        <f t="shared" si="45"/>
        <v>359.7820400160557</v>
      </c>
      <c r="AD122" s="2">
        <f t="shared" si="34"/>
        <v>205.15071356955434</v>
      </c>
      <c r="AE122" s="2">
        <f t="shared" si="35"/>
        <v>-1000</v>
      </c>
      <c r="AF122" s="5">
        <f t="shared" si="36"/>
        <v>0.19999999999999996</v>
      </c>
      <c r="AG122" s="5">
        <f t="shared" si="37"/>
        <v>-1</v>
      </c>
      <c r="AH122" s="3">
        <f t="shared" si="38"/>
        <v>202211</v>
      </c>
      <c r="AI122" s="21">
        <v>1.34</v>
      </c>
      <c r="AJ122" s="21">
        <v>3.35</v>
      </c>
      <c r="AK122" s="21">
        <v>1.2</v>
      </c>
      <c r="AL122" s="21">
        <v>4.75</v>
      </c>
      <c r="AO122">
        <f t="shared" si="43"/>
        <v>-500</v>
      </c>
      <c r="AP122">
        <f>IF(E122&lt;F122,G122,H122)</f>
        <v>28</v>
      </c>
      <c r="AQ122">
        <f>IF(E122&lt;F122,H122,G122)</f>
        <v>20</v>
      </c>
    </row>
    <row r="123" spans="2:43" x14ac:dyDescent="0.25">
      <c r="B123" s="24">
        <v>44889</v>
      </c>
      <c r="C123" s="20" t="s">
        <v>34</v>
      </c>
      <c r="D123" s="20" t="s">
        <v>24</v>
      </c>
      <c r="E123" s="2">
        <v>350</v>
      </c>
      <c r="F123" s="2">
        <v>-454.54545454545462</v>
      </c>
      <c r="G123">
        <v>25</v>
      </c>
      <c r="H123">
        <v>28</v>
      </c>
      <c r="I123" s="9"/>
      <c r="J123" s="2" t="str">
        <f t="shared" si="39"/>
        <v>Buffalo Bills</v>
      </c>
      <c r="K123" s="2" t="str">
        <f t="shared" si="40"/>
        <v>Detroit Lions</v>
      </c>
      <c r="L123" s="17">
        <f t="shared" si="41"/>
        <v>-454.54545454545462</v>
      </c>
      <c r="M123" s="18">
        <f t="shared" si="42"/>
        <v>350</v>
      </c>
      <c r="N123" s="4">
        <f t="shared" si="28"/>
        <v>1.22</v>
      </c>
      <c r="O123" s="4">
        <f t="shared" si="29"/>
        <v>4.5</v>
      </c>
      <c r="P123" s="4"/>
      <c r="Q123" s="4"/>
      <c r="R123" s="1">
        <f t="shared" si="30"/>
        <v>0.81967213114754101</v>
      </c>
      <c r="S123" s="1">
        <f t="shared" si="30"/>
        <v>0.22222222222222221</v>
      </c>
      <c r="T123" s="1">
        <f t="shared" si="26"/>
        <v>4.0209790209790097E-2</v>
      </c>
      <c r="U123" s="1">
        <f t="shared" si="27"/>
        <v>0.2987249544626594</v>
      </c>
      <c r="V123" s="1">
        <f t="shared" si="31"/>
        <v>0.80972495446265946</v>
      </c>
      <c r="W123" s="1"/>
      <c r="X123" s="17">
        <f t="shared" si="32"/>
        <v>234.98725646118768</v>
      </c>
      <c r="Y123" s="18">
        <f t="shared" si="33"/>
        <v>3526.591123964678</v>
      </c>
      <c r="Z123" s="2">
        <f t="shared" si="44"/>
        <v>223.2378936381283</v>
      </c>
      <c r="AA123" s="18">
        <f t="shared" si="44"/>
        <v>3350.2615677664439</v>
      </c>
      <c r="AB123" s="2">
        <f t="shared" si="45"/>
        <v>-447.95262296329213</v>
      </c>
      <c r="AC123" s="2">
        <f t="shared" si="45"/>
        <v>335.02615677664437</v>
      </c>
      <c r="AD123" s="2">
        <f t="shared" si="34"/>
        <v>223.2378936381283</v>
      </c>
      <c r="AE123" s="2">
        <f t="shared" si="35"/>
        <v>-1000</v>
      </c>
      <c r="AF123" s="5">
        <f t="shared" si="36"/>
        <v>0.21999999999999997</v>
      </c>
      <c r="AG123" s="5">
        <f t="shared" si="37"/>
        <v>-1</v>
      </c>
      <c r="AH123" s="3">
        <f t="shared" si="38"/>
        <v>202211</v>
      </c>
      <c r="AI123" s="21">
        <v>4.5</v>
      </c>
      <c r="AJ123" s="21">
        <v>1.22</v>
      </c>
      <c r="AK123" s="21">
        <v>4.5</v>
      </c>
      <c r="AL123" s="21">
        <v>1.22</v>
      </c>
      <c r="AO123">
        <f t="shared" si="43"/>
        <v>-500</v>
      </c>
      <c r="AP123">
        <f>IF(E123&lt;F123,G123,H123)</f>
        <v>28</v>
      </c>
      <c r="AQ123">
        <f>IF(E123&lt;F123,H123,G123)</f>
        <v>25</v>
      </c>
    </row>
    <row r="124" spans="2:43" x14ac:dyDescent="0.25">
      <c r="B124" s="24">
        <v>44886</v>
      </c>
      <c r="C124" s="20" t="s">
        <v>48</v>
      </c>
      <c r="D124" s="20" t="s">
        <v>22</v>
      </c>
      <c r="E124" s="2">
        <v>350</v>
      </c>
      <c r="F124" s="2">
        <v>-454.54545454545462</v>
      </c>
      <c r="G124">
        <v>10</v>
      </c>
      <c r="H124">
        <v>38</v>
      </c>
      <c r="I124" s="9"/>
      <c r="J124" s="2" t="str">
        <f t="shared" si="39"/>
        <v>San Francisco 49ers</v>
      </c>
      <c r="K124" s="2" t="str">
        <f t="shared" si="40"/>
        <v>Arizona Cardinals</v>
      </c>
      <c r="L124" s="17">
        <f t="shared" si="41"/>
        <v>-454.54545454545462</v>
      </c>
      <c r="M124" s="18">
        <f t="shared" si="42"/>
        <v>350</v>
      </c>
      <c r="N124" s="4">
        <f t="shared" si="28"/>
        <v>1.22</v>
      </c>
      <c r="O124" s="4">
        <f t="shared" si="29"/>
        <v>4.5</v>
      </c>
      <c r="P124" s="4"/>
      <c r="Q124" s="4"/>
      <c r="R124" s="1">
        <f t="shared" si="30"/>
        <v>0.81967213114754101</v>
      </c>
      <c r="S124" s="1">
        <f t="shared" si="30"/>
        <v>0.22222222222222221</v>
      </c>
      <c r="T124" s="1">
        <f t="shared" si="26"/>
        <v>4.0209790209790097E-2</v>
      </c>
      <c r="U124" s="1">
        <f t="shared" si="27"/>
        <v>0.2987249544626594</v>
      </c>
      <c r="V124" s="1">
        <f t="shared" si="31"/>
        <v>0.80972495446265946</v>
      </c>
      <c r="W124" s="1"/>
      <c r="X124" s="17">
        <f t="shared" si="32"/>
        <v>234.98725646118768</v>
      </c>
      <c r="Y124" s="18">
        <f t="shared" si="33"/>
        <v>3526.591123964678</v>
      </c>
      <c r="Z124" s="2">
        <f t="shared" si="44"/>
        <v>223.2378936381283</v>
      </c>
      <c r="AA124" s="18">
        <f t="shared" si="44"/>
        <v>3350.2615677664439</v>
      </c>
      <c r="AB124" s="2">
        <f t="shared" si="45"/>
        <v>-447.95262296329213</v>
      </c>
      <c r="AC124" s="2">
        <f t="shared" si="45"/>
        <v>335.02615677664437</v>
      </c>
      <c r="AD124" s="2">
        <f t="shared" si="34"/>
        <v>223.2378936381283</v>
      </c>
      <c r="AE124" s="2">
        <f t="shared" si="35"/>
        <v>-1000</v>
      </c>
      <c r="AF124" s="5">
        <f t="shared" si="36"/>
        <v>0.21999999999999997</v>
      </c>
      <c r="AG124" s="5">
        <f t="shared" si="37"/>
        <v>-1</v>
      </c>
      <c r="AH124" s="3">
        <f t="shared" si="38"/>
        <v>202211</v>
      </c>
      <c r="AI124" s="21">
        <v>3</v>
      </c>
      <c r="AJ124" s="21">
        <v>1.41</v>
      </c>
      <c r="AK124" s="21">
        <v>4.5</v>
      </c>
      <c r="AL124" s="21">
        <v>1.22</v>
      </c>
      <c r="AO124">
        <f t="shared" si="43"/>
        <v>-500</v>
      </c>
      <c r="AP124">
        <f>IF(E124&lt;F124,G124,H124)</f>
        <v>38</v>
      </c>
      <c r="AQ124">
        <f>IF(E124&lt;F124,H124,G124)</f>
        <v>10</v>
      </c>
    </row>
    <row r="125" spans="2:43" x14ac:dyDescent="0.25">
      <c r="B125" s="24">
        <v>44885</v>
      </c>
      <c r="C125" s="20" t="s">
        <v>31</v>
      </c>
      <c r="D125" s="20" t="s">
        <v>20</v>
      </c>
      <c r="E125" s="2">
        <v>195.00000000000003</v>
      </c>
      <c r="F125" s="2">
        <v>-238.09523809523813</v>
      </c>
      <c r="G125">
        <v>27</v>
      </c>
      <c r="H125">
        <v>30</v>
      </c>
      <c r="I125" s="9"/>
      <c r="J125" s="2" t="str">
        <f t="shared" si="39"/>
        <v>Kansas City Chiefs</v>
      </c>
      <c r="K125" s="2" t="str">
        <f t="shared" si="40"/>
        <v>Los Angeles Chargers</v>
      </c>
      <c r="L125" s="17">
        <f t="shared" si="41"/>
        <v>-238.09523809523813</v>
      </c>
      <c r="M125" s="18">
        <f t="shared" si="42"/>
        <v>195.00000000000003</v>
      </c>
      <c r="N125" s="4">
        <f t="shared" si="28"/>
        <v>1.42</v>
      </c>
      <c r="O125" s="4">
        <f t="shared" si="29"/>
        <v>2.95</v>
      </c>
      <c r="P125" s="4"/>
      <c r="Q125" s="4"/>
      <c r="R125" s="1">
        <f t="shared" si="30"/>
        <v>0.70422535211267612</v>
      </c>
      <c r="S125" s="1">
        <f t="shared" si="30"/>
        <v>0.33898305084745761</v>
      </c>
      <c r="T125" s="1">
        <f t="shared" si="26"/>
        <v>4.1418764302059485E-2</v>
      </c>
      <c r="U125" s="1">
        <f t="shared" si="27"/>
        <v>0.18262115063260925</v>
      </c>
      <c r="V125" s="1">
        <f t="shared" si="31"/>
        <v>0.69362115063260932</v>
      </c>
      <c r="W125" s="1"/>
      <c r="X125" s="17">
        <f t="shared" si="32"/>
        <v>441.70920838841397</v>
      </c>
      <c r="Y125" s="18">
        <f t="shared" si="33"/>
        <v>2009.6149174189422</v>
      </c>
      <c r="Z125" s="2">
        <f t="shared" si="44"/>
        <v>419.62374796899326</v>
      </c>
      <c r="AA125" s="18">
        <f t="shared" si="44"/>
        <v>1909.134171547995</v>
      </c>
      <c r="AB125" s="2">
        <f t="shared" si="45"/>
        <v>-238.30872414634925</v>
      </c>
      <c r="AC125" s="2">
        <f t="shared" si="45"/>
        <v>190.9134171547995</v>
      </c>
      <c r="AD125" s="2">
        <f t="shared" si="34"/>
        <v>419.62374796899326</v>
      </c>
      <c r="AE125" s="2">
        <f t="shared" si="35"/>
        <v>-1000</v>
      </c>
      <c r="AF125" s="5">
        <f t="shared" si="36"/>
        <v>0.41999999999999993</v>
      </c>
      <c r="AG125" s="5">
        <f t="shared" si="37"/>
        <v>-1</v>
      </c>
      <c r="AH125" s="3">
        <f t="shared" si="38"/>
        <v>202211</v>
      </c>
      <c r="AI125" s="21">
        <v>3</v>
      </c>
      <c r="AJ125" s="21">
        <v>1.41</v>
      </c>
      <c r="AK125" s="21">
        <v>2.95</v>
      </c>
      <c r="AL125" s="21">
        <v>1.42</v>
      </c>
      <c r="AO125">
        <f t="shared" si="43"/>
        <v>-300</v>
      </c>
      <c r="AP125">
        <f>IF(E125&lt;F125,G125,H125)</f>
        <v>30</v>
      </c>
      <c r="AQ125">
        <f>IF(E125&lt;F125,H125,G125)</f>
        <v>27</v>
      </c>
    </row>
    <row r="126" spans="2:43" x14ac:dyDescent="0.25">
      <c r="B126" s="24">
        <v>44885</v>
      </c>
      <c r="C126" s="20" t="s">
        <v>29</v>
      </c>
      <c r="D126" s="20" t="s">
        <v>23</v>
      </c>
      <c r="E126" s="2">
        <v>110.00000000000001</v>
      </c>
      <c r="F126" s="2">
        <v>-131.57894736842104</v>
      </c>
      <c r="G126">
        <v>3</v>
      </c>
      <c r="H126">
        <v>40</v>
      </c>
      <c r="I126" s="9"/>
      <c r="J126" s="2" t="str">
        <f t="shared" si="39"/>
        <v>Dallas Cowboys</v>
      </c>
      <c r="K126" s="2" t="str">
        <f t="shared" si="40"/>
        <v>Minnesota Vikings</v>
      </c>
      <c r="L126" s="17">
        <f t="shared" si="41"/>
        <v>-131.57894736842104</v>
      </c>
      <c r="M126" s="18">
        <f t="shared" si="42"/>
        <v>110.00000000000001</v>
      </c>
      <c r="N126" s="4">
        <f t="shared" si="28"/>
        <v>1.76</v>
      </c>
      <c r="O126" s="4">
        <f t="shared" si="29"/>
        <v>2.1</v>
      </c>
      <c r="P126" s="4"/>
      <c r="Q126" s="4"/>
      <c r="R126" s="1">
        <f t="shared" si="30"/>
        <v>0.56818181818181823</v>
      </c>
      <c r="S126" s="1">
        <f t="shared" si="30"/>
        <v>0.47619047619047616</v>
      </c>
      <c r="T126" s="1">
        <f t="shared" si="26"/>
        <v>4.2487046632124437E-2</v>
      </c>
      <c r="U126" s="1">
        <f t="shared" si="27"/>
        <v>4.5995670995671034E-2</v>
      </c>
      <c r="V126" s="1">
        <f t="shared" si="31"/>
        <v>0.55699567099567104</v>
      </c>
      <c r="W126" s="1"/>
      <c r="X126" s="17">
        <f t="shared" si="32"/>
        <v>795.34608987611307</v>
      </c>
      <c r="Y126" s="18">
        <f t="shared" si="33"/>
        <v>1144.9859022934511</v>
      </c>
      <c r="Z126" s="2">
        <f t="shared" si="44"/>
        <v>755.57878538230739</v>
      </c>
      <c r="AA126" s="18">
        <f t="shared" si="44"/>
        <v>1087.7366071787785</v>
      </c>
      <c r="AB126" s="2">
        <f t="shared" si="45"/>
        <v>-132.3488720628942</v>
      </c>
      <c r="AC126" s="2">
        <f t="shared" si="45"/>
        <v>108.77366071787785</v>
      </c>
      <c r="AD126" s="2">
        <f t="shared" si="34"/>
        <v>755.57878538230739</v>
      </c>
      <c r="AE126" s="2">
        <f t="shared" si="35"/>
        <v>-1000</v>
      </c>
      <c r="AF126" s="5">
        <f t="shared" si="36"/>
        <v>0.76</v>
      </c>
      <c r="AG126" s="5">
        <f t="shared" si="37"/>
        <v>-1</v>
      </c>
      <c r="AH126" s="3">
        <f t="shared" si="38"/>
        <v>202211</v>
      </c>
      <c r="AI126" s="21">
        <v>1.9</v>
      </c>
      <c r="AJ126" s="21">
        <v>1.9</v>
      </c>
      <c r="AK126" s="21">
        <v>2.1</v>
      </c>
      <c r="AL126" s="21">
        <v>1.76</v>
      </c>
      <c r="AO126">
        <f t="shared" si="43"/>
        <v>-140</v>
      </c>
      <c r="AP126">
        <f>IF(E126&lt;F126,G126,H126)</f>
        <v>40</v>
      </c>
      <c r="AQ126">
        <f>IF(E126&lt;F126,H126,G126)</f>
        <v>3</v>
      </c>
    </row>
    <row r="127" spans="2:43" x14ac:dyDescent="0.25">
      <c r="B127" s="24">
        <v>44885</v>
      </c>
      <c r="C127" s="20" t="s">
        <v>45</v>
      </c>
      <c r="D127" s="20" t="s">
        <v>21</v>
      </c>
      <c r="E127" s="2">
        <v>160</v>
      </c>
      <c r="F127" s="2">
        <v>-181.81818181818181</v>
      </c>
      <c r="G127">
        <v>30</v>
      </c>
      <c r="H127">
        <v>37</v>
      </c>
      <c r="I127" s="9"/>
      <c r="J127" s="2" t="str">
        <f t="shared" si="39"/>
        <v>Cincinnati Bengals</v>
      </c>
      <c r="K127" s="2" t="str">
        <f t="shared" si="40"/>
        <v>Pittsburgh Steelers</v>
      </c>
      <c r="L127" s="17">
        <f t="shared" si="41"/>
        <v>-181.81818181818181</v>
      </c>
      <c r="M127" s="18">
        <f t="shared" si="42"/>
        <v>160</v>
      </c>
      <c r="N127" s="4">
        <f t="shared" si="28"/>
        <v>1.55</v>
      </c>
      <c r="O127" s="4">
        <f t="shared" si="29"/>
        <v>2.6</v>
      </c>
      <c r="P127" s="4"/>
      <c r="Q127" s="4"/>
      <c r="R127" s="1">
        <f t="shared" si="30"/>
        <v>0.64516129032258063</v>
      </c>
      <c r="S127" s="1">
        <f t="shared" si="30"/>
        <v>0.38461538461538458</v>
      </c>
      <c r="T127" s="1">
        <f t="shared" si="26"/>
        <v>2.8915662650602414E-2</v>
      </c>
      <c r="U127" s="1">
        <f t="shared" si="27"/>
        <v>0.13027295285359802</v>
      </c>
      <c r="V127" s="1">
        <f t="shared" si="31"/>
        <v>0.64127295285359809</v>
      </c>
      <c r="W127" s="1"/>
      <c r="X127" s="17">
        <f t="shared" si="32"/>
        <v>559.39837404665798</v>
      </c>
      <c r="Y127" s="18">
        <f t="shared" si="33"/>
        <v>1609.5378726032154</v>
      </c>
      <c r="Z127" s="2">
        <f t="shared" si="44"/>
        <v>531.42845534432502</v>
      </c>
      <c r="AA127" s="18">
        <f t="shared" si="44"/>
        <v>1529.0609789730545</v>
      </c>
      <c r="AB127" s="2">
        <f t="shared" si="45"/>
        <v>-188.17208411470486</v>
      </c>
      <c r="AC127" s="2">
        <f t="shared" si="45"/>
        <v>152.90609789730544</v>
      </c>
      <c r="AD127" s="2">
        <f t="shared" si="34"/>
        <v>531.42845534432502</v>
      </c>
      <c r="AE127" s="2">
        <f t="shared" si="35"/>
        <v>-1000</v>
      </c>
      <c r="AF127" s="5">
        <f t="shared" si="36"/>
        <v>0.55000000000000004</v>
      </c>
      <c r="AG127" s="5">
        <f t="shared" si="37"/>
        <v>-1</v>
      </c>
      <c r="AH127" s="3">
        <f t="shared" si="38"/>
        <v>202211</v>
      </c>
      <c r="AI127" s="21">
        <v>3</v>
      </c>
      <c r="AJ127" s="21">
        <v>1.41</v>
      </c>
      <c r="AK127" s="21">
        <v>2.6</v>
      </c>
      <c r="AL127" s="21">
        <v>1.55</v>
      </c>
      <c r="AO127">
        <f t="shared" si="43"/>
        <v>-190</v>
      </c>
      <c r="AP127">
        <f>IF(E127&lt;F127,G127,H127)</f>
        <v>37</v>
      </c>
      <c r="AQ127">
        <f>IF(E127&lt;F127,H127,G127)</f>
        <v>30</v>
      </c>
    </row>
    <row r="128" spans="2:43" x14ac:dyDescent="0.25">
      <c r="B128" s="24">
        <v>44885</v>
      </c>
      <c r="C128" s="20" t="s">
        <v>38</v>
      </c>
      <c r="D128" s="20" t="s">
        <v>50</v>
      </c>
      <c r="E128" s="2">
        <v>-151.51515151515153</v>
      </c>
      <c r="F128" s="2">
        <v>129.99999999999997</v>
      </c>
      <c r="G128">
        <v>16</v>
      </c>
      <c r="H128">
        <v>22</v>
      </c>
      <c r="I128" s="9"/>
      <c r="J128" s="2" t="str">
        <f t="shared" si="39"/>
        <v>Denver Broncos</v>
      </c>
      <c r="K128" s="2" t="str">
        <f t="shared" si="40"/>
        <v>Las Vegas Raiders</v>
      </c>
      <c r="L128" s="17">
        <f t="shared" si="41"/>
        <v>-151.51515151515153</v>
      </c>
      <c r="M128" s="18">
        <f t="shared" si="42"/>
        <v>129.99999999999997</v>
      </c>
      <c r="N128" s="4">
        <f t="shared" si="28"/>
        <v>1.66</v>
      </c>
      <c r="O128" s="4">
        <f t="shared" si="29"/>
        <v>2.2999999999999998</v>
      </c>
      <c r="P128" s="4"/>
      <c r="Q128" s="4"/>
      <c r="R128" s="1">
        <f t="shared" si="30"/>
        <v>0.60240963855421692</v>
      </c>
      <c r="S128" s="1">
        <f t="shared" si="30"/>
        <v>0.43478260869565222</v>
      </c>
      <c r="T128" s="1">
        <f t="shared" si="26"/>
        <v>3.5858585858585923E-2</v>
      </c>
      <c r="U128" s="1">
        <f t="shared" si="27"/>
        <v>8.3813514929282351E-2</v>
      </c>
      <c r="V128" s="1">
        <f t="shared" si="31"/>
        <v>0.59481351492928236</v>
      </c>
      <c r="W128" s="1"/>
      <c r="X128" s="17">
        <f t="shared" si="32"/>
        <v>681.19919084032654</v>
      </c>
      <c r="Y128" s="18">
        <f t="shared" si="33"/>
        <v>1332.032655245516</v>
      </c>
      <c r="Z128" s="2">
        <f t="shared" si="44"/>
        <v>647.13923129831016</v>
      </c>
      <c r="AA128" s="18">
        <f t="shared" si="44"/>
        <v>1265.4310224832402</v>
      </c>
      <c r="AB128" s="2">
        <f t="shared" si="45"/>
        <v>-154.5262521009227</v>
      </c>
      <c r="AC128" s="2">
        <f t="shared" si="45"/>
        <v>126.54310224832402</v>
      </c>
      <c r="AD128" s="2">
        <f t="shared" si="34"/>
        <v>-1000</v>
      </c>
      <c r="AE128" s="2">
        <f t="shared" si="35"/>
        <v>1265.4310224832402</v>
      </c>
      <c r="AF128" s="5">
        <f t="shared" si="36"/>
        <v>-1</v>
      </c>
      <c r="AG128" s="5">
        <f t="shared" si="37"/>
        <v>1.2999999999999998</v>
      </c>
      <c r="AH128" s="3">
        <f t="shared" si="38"/>
        <v>202211</v>
      </c>
      <c r="AI128" s="21">
        <v>1.74</v>
      </c>
      <c r="AJ128" s="21">
        <v>2.15</v>
      </c>
      <c r="AK128" s="21">
        <v>1.66</v>
      </c>
      <c r="AL128" s="21">
        <v>2.2999999999999998</v>
      </c>
      <c r="AO128">
        <f t="shared" si="43"/>
        <v>-160</v>
      </c>
      <c r="AP128">
        <f>IF(E128&lt;F128,G128,H128)</f>
        <v>16</v>
      </c>
      <c r="AQ128">
        <f>IF(E128&lt;F128,H128,G128)</f>
        <v>22</v>
      </c>
    </row>
    <row r="129" spans="2:43" x14ac:dyDescent="0.25">
      <c r="B129" s="24">
        <v>44885</v>
      </c>
      <c r="C129" s="20" t="s">
        <v>35</v>
      </c>
      <c r="D129" s="20" t="s">
        <v>37</v>
      </c>
      <c r="E129" s="2">
        <v>-140.84507042253523</v>
      </c>
      <c r="F129" s="2">
        <v>120.00000000000001</v>
      </c>
      <c r="G129">
        <v>27</v>
      </c>
      <c r="H129">
        <v>24</v>
      </c>
      <c r="I129" s="9"/>
      <c r="J129" s="2" t="str">
        <f t="shared" si="39"/>
        <v>Atlanta Falcons</v>
      </c>
      <c r="K129" s="2" t="str">
        <f t="shared" si="40"/>
        <v>Chicago Bears</v>
      </c>
      <c r="L129" s="17">
        <f t="shared" si="41"/>
        <v>-140.84507042253523</v>
      </c>
      <c r="M129" s="18">
        <f t="shared" si="42"/>
        <v>120.00000000000001</v>
      </c>
      <c r="N129" s="4">
        <f t="shared" si="28"/>
        <v>1.71</v>
      </c>
      <c r="O129" s="4">
        <f t="shared" si="29"/>
        <v>2.2000000000000002</v>
      </c>
      <c r="P129" s="4"/>
      <c r="Q129" s="4"/>
      <c r="R129" s="1">
        <f t="shared" si="30"/>
        <v>0.58479532163742687</v>
      </c>
      <c r="S129" s="1">
        <f t="shared" si="30"/>
        <v>0.45454545454545453</v>
      </c>
      <c r="T129" s="1">
        <f t="shared" si="26"/>
        <v>3.7851662404092101E-2</v>
      </c>
      <c r="U129" s="1">
        <f t="shared" si="27"/>
        <v>6.5124933545986169E-2</v>
      </c>
      <c r="V129" s="1">
        <f t="shared" si="31"/>
        <v>0.57612493354598615</v>
      </c>
      <c r="W129" s="1"/>
      <c r="X129" s="17">
        <f t="shared" si="32"/>
        <v>735.73463284275692</v>
      </c>
      <c r="Y129" s="18">
        <f t="shared" si="33"/>
        <v>1235.8449349286186</v>
      </c>
      <c r="Z129" s="2">
        <f t="shared" si="44"/>
        <v>698.94790120061907</v>
      </c>
      <c r="AA129" s="18">
        <f t="shared" si="44"/>
        <v>1174.0526881821877</v>
      </c>
      <c r="AB129" s="2">
        <f t="shared" si="45"/>
        <v>-143.07218009843768</v>
      </c>
      <c r="AC129" s="2">
        <f t="shared" si="45"/>
        <v>117.40526881821877</v>
      </c>
      <c r="AD129" s="2">
        <f t="shared" si="34"/>
        <v>698.94790120061907</v>
      </c>
      <c r="AE129" s="2">
        <f t="shared" si="35"/>
        <v>-1000</v>
      </c>
      <c r="AF129" s="5">
        <f t="shared" si="36"/>
        <v>0.71</v>
      </c>
      <c r="AG129" s="5">
        <f t="shared" si="37"/>
        <v>-1</v>
      </c>
      <c r="AH129" s="3">
        <f t="shared" si="38"/>
        <v>202211</v>
      </c>
      <c r="AI129" s="21">
        <v>1.45</v>
      </c>
      <c r="AJ129" s="21">
        <v>2.8</v>
      </c>
      <c r="AK129" s="21">
        <v>1.71</v>
      </c>
      <c r="AL129" s="21">
        <v>2.2000000000000002</v>
      </c>
      <c r="AO129">
        <f t="shared" si="43"/>
        <v>-150</v>
      </c>
      <c r="AP129">
        <f>IF(E129&lt;F129,G129,H129)</f>
        <v>27</v>
      </c>
      <c r="AQ129">
        <f>IF(E129&lt;F129,H129,G129)</f>
        <v>24</v>
      </c>
    </row>
    <row r="130" spans="2:43" x14ac:dyDescent="0.25">
      <c r="B130" s="24">
        <v>44885</v>
      </c>
      <c r="C130" s="20" t="s">
        <v>28</v>
      </c>
      <c r="D130" s="20" t="s">
        <v>44</v>
      </c>
      <c r="E130" s="2">
        <v>-714.28571428571479</v>
      </c>
      <c r="F130" s="2">
        <v>500</v>
      </c>
      <c r="G130">
        <v>13</v>
      </c>
      <c r="H130">
        <v>3</v>
      </c>
      <c r="I130" s="9"/>
      <c r="J130" s="2" t="str">
        <f t="shared" si="39"/>
        <v>Baltimore Ravens</v>
      </c>
      <c r="K130" s="2" t="str">
        <f t="shared" si="40"/>
        <v>Carolina Panthers</v>
      </c>
      <c r="L130" s="17">
        <f t="shared" si="41"/>
        <v>-714.28571428571479</v>
      </c>
      <c r="M130" s="18">
        <f t="shared" si="42"/>
        <v>500</v>
      </c>
      <c r="N130" s="4">
        <f t="shared" si="28"/>
        <v>1.1399999999999999</v>
      </c>
      <c r="O130" s="4">
        <f t="shared" si="29"/>
        <v>6</v>
      </c>
      <c r="P130" s="4"/>
      <c r="Q130" s="4"/>
      <c r="R130" s="1">
        <f t="shared" si="30"/>
        <v>0.87719298245614041</v>
      </c>
      <c r="S130" s="1">
        <f t="shared" si="30"/>
        <v>0.16666666666666666</v>
      </c>
      <c r="T130" s="1">
        <f t="shared" si="26"/>
        <v>4.2016806722689037E-2</v>
      </c>
      <c r="U130" s="1">
        <f t="shared" si="27"/>
        <v>0.35526315789473689</v>
      </c>
      <c r="V130" s="1">
        <f t="shared" si="31"/>
        <v>0.86626315789473685</v>
      </c>
      <c r="W130" s="1"/>
      <c r="X130" s="17">
        <f t="shared" si="32"/>
        <v>154.38361990400384</v>
      </c>
      <c r="Y130" s="18">
        <f t="shared" si="33"/>
        <v>4970.4571397663694</v>
      </c>
      <c r="Z130" s="2">
        <f t="shared" si="44"/>
        <v>146.66443890880365</v>
      </c>
      <c r="AA130" s="18">
        <f t="shared" si="44"/>
        <v>4721.9342827780511</v>
      </c>
      <c r="AB130" s="2">
        <f t="shared" si="45"/>
        <v>-681.8285382878687</v>
      </c>
      <c r="AC130" s="2">
        <f t="shared" si="45"/>
        <v>472.19342827780508</v>
      </c>
      <c r="AD130" s="2">
        <f t="shared" si="34"/>
        <v>146.66443890880365</v>
      </c>
      <c r="AE130" s="2">
        <f t="shared" si="35"/>
        <v>-1000</v>
      </c>
      <c r="AF130" s="5">
        <f t="shared" si="36"/>
        <v>0.1399999999999999</v>
      </c>
      <c r="AG130" s="5">
        <f t="shared" si="37"/>
        <v>-1</v>
      </c>
      <c r="AH130" s="3">
        <f t="shared" si="38"/>
        <v>202211</v>
      </c>
      <c r="AI130" s="21">
        <v>1.1299999999999999</v>
      </c>
      <c r="AJ130" s="21">
        <v>6.25</v>
      </c>
      <c r="AK130" s="21">
        <v>1.1399999999999999</v>
      </c>
      <c r="AL130" s="21">
        <v>6</v>
      </c>
      <c r="AO130">
        <f t="shared" si="43"/>
        <v>-800</v>
      </c>
      <c r="AP130">
        <f>IF(E130&lt;F130,G130,H130)</f>
        <v>13</v>
      </c>
      <c r="AQ130">
        <f>IF(E130&lt;F130,H130,G130)</f>
        <v>3</v>
      </c>
    </row>
    <row r="131" spans="2:43" x14ac:dyDescent="0.25">
      <c r="B131" s="24">
        <v>44885</v>
      </c>
      <c r="C131" s="20" t="s">
        <v>24</v>
      </c>
      <c r="D131" s="20" t="s">
        <v>46</v>
      </c>
      <c r="E131" s="2">
        <v>-370.37037037037032</v>
      </c>
      <c r="F131" s="2">
        <v>290</v>
      </c>
      <c r="G131">
        <v>31</v>
      </c>
      <c r="H131">
        <v>23</v>
      </c>
      <c r="I131" s="9"/>
      <c r="J131" s="2" t="str">
        <f t="shared" si="39"/>
        <v>Buffalo Bills</v>
      </c>
      <c r="K131" s="2" t="str">
        <f t="shared" si="40"/>
        <v>Cleveland Browns</v>
      </c>
      <c r="L131" s="17">
        <f t="shared" si="41"/>
        <v>-370.37037037037032</v>
      </c>
      <c r="M131" s="18">
        <f t="shared" si="42"/>
        <v>290</v>
      </c>
      <c r="N131" s="4">
        <f t="shared" si="28"/>
        <v>1.27</v>
      </c>
      <c r="O131" s="4">
        <f t="shared" si="29"/>
        <v>3.9</v>
      </c>
      <c r="P131" s="4"/>
      <c r="Q131" s="4"/>
      <c r="R131" s="1">
        <f t="shared" si="30"/>
        <v>0.78740157480314954</v>
      </c>
      <c r="S131" s="1">
        <f t="shared" si="30"/>
        <v>0.25641025641025644</v>
      </c>
      <c r="T131" s="1">
        <f t="shared" si="26"/>
        <v>4.1972920696324856E-2</v>
      </c>
      <c r="U131" s="1">
        <f t="shared" si="27"/>
        <v>0.26549565919644658</v>
      </c>
      <c r="V131" s="1">
        <f t="shared" si="31"/>
        <v>0.77649565919644659</v>
      </c>
      <c r="W131" s="1"/>
      <c r="X131" s="17">
        <f t="shared" si="32"/>
        <v>287.83720572867844</v>
      </c>
      <c r="Y131" s="18">
        <f t="shared" si="33"/>
        <v>2959.4718041984102</v>
      </c>
      <c r="Z131" s="2">
        <f t="shared" si="44"/>
        <v>273.4453454422445</v>
      </c>
      <c r="AA131" s="18">
        <f t="shared" si="44"/>
        <v>2811.4982139884896</v>
      </c>
      <c r="AB131" s="2">
        <f t="shared" si="45"/>
        <v>-365.70379297650692</v>
      </c>
      <c r="AC131" s="2">
        <f t="shared" si="45"/>
        <v>281.14982139884899</v>
      </c>
      <c r="AD131" s="2">
        <f t="shared" si="34"/>
        <v>273.4453454422445</v>
      </c>
      <c r="AE131" s="2">
        <f t="shared" si="35"/>
        <v>-1000</v>
      </c>
      <c r="AF131" s="5">
        <f t="shared" si="36"/>
        <v>0.27</v>
      </c>
      <c r="AG131" s="5">
        <f t="shared" si="37"/>
        <v>-1</v>
      </c>
      <c r="AH131" s="3">
        <f t="shared" si="38"/>
        <v>202211</v>
      </c>
      <c r="AI131" s="21">
        <v>1.35</v>
      </c>
      <c r="AJ131" s="21">
        <v>3.3</v>
      </c>
      <c r="AK131" s="21">
        <v>1.27</v>
      </c>
      <c r="AL131" s="21">
        <v>3.9</v>
      </c>
      <c r="AO131">
        <f t="shared" si="43"/>
        <v>-400</v>
      </c>
      <c r="AP131">
        <f>IF(E131&lt;F131,G131,H131)</f>
        <v>31</v>
      </c>
      <c r="AQ131">
        <f>IF(E131&lt;F131,H131,G131)</f>
        <v>23</v>
      </c>
    </row>
    <row r="132" spans="2:43" x14ac:dyDescent="0.25">
      <c r="B132" s="24">
        <v>44885</v>
      </c>
      <c r="C132" s="20" t="s">
        <v>40</v>
      </c>
      <c r="D132" s="20" t="s">
        <v>49</v>
      </c>
      <c r="E132" s="2">
        <v>140</v>
      </c>
      <c r="F132" s="2">
        <v>-161.29032258064512</v>
      </c>
      <c r="G132">
        <v>10</v>
      </c>
      <c r="H132">
        <v>23</v>
      </c>
      <c r="I132" s="9"/>
      <c r="J132" s="2" t="str">
        <f t="shared" si="39"/>
        <v>Washington Commanders</v>
      </c>
      <c r="K132" s="2" t="str">
        <f t="shared" si="40"/>
        <v>Houston Texans</v>
      </c>
      <c r="L132" s="17">
        <f t="shared" si="41"/>
        <v>-161.29032258064512</v>
      </c>
      <c r="M132" s="18">
        <f t="shared" si="42"/>
        <v>140</v>
      </c>
      <c r="N132" s="4">
        <f t="shared" si="28"/>
        <v>1.62</v>
      </c>
      <c r="O132" s="4">
        <f t="shared" si="29"/>
        <v>2.4</v>
      </c>
      <c r="P132" s="4"/>
      <c r="Q132" s="4"/>
      <c r="R132" s="1">
        <f t="shared" si="30"/>
        <v>0.61728395061728392</v>
      </c>
      <c r="S132" s="1">
        <f t="shared" si="30"/>
        <v>0.41666666666666669</v>
      </c>
      <c r="T132" s="1">
        <f t="shared" ref="T132:T195" si="46">1-N132*O132/(N132+O132)</f>
        <v>3.2835820895522283E-2</v>
      </c>
      <c r="U132" s="1">
        <f t="shared" ref="U132:U195" si="47">ABS(R132-S132)/2</f>
        <v>0.10030864197530862</v>
      </c>
      <c r="V132" s="1">
        <f t="shared" si="31"/>
        <v>0.61130864197530865</v>
      </c>
      <c r="W132" s="1"/>
      <c r="X132" s="17">
        <f t="shared" si="32"/>
        <v>635.83488165441463</v>
      </c>
      <c r="Y132" s="18">
        <f t="shared" si="33"/>
        <v>1423.7849094482656</v>
      </c>
      <c r="Z132" s="2">
        <f t="shared" si="44"/>
        <v>604.04313757169382</v>
      </c>
      <c r="AA132" s="18">
        <f t="shared" si="44"/>
        <v>1352.5956639758522</v>
      </c>
      <c r="AB132" s="2">
        <f t="shared" si="45"/>
        <v>-165.55109027810289</v>
      </c>
      <c r="AC132" s="2">
        <f t="shared" si="45"/>
        <v>135.25956639758522</v>
      </c>
      <c r="AD132" s="2">
        <f t="shared" si="34"/>
        <v>604.04313757169382</v>
      </c>
      <c r="AE132" s="2">
        <f t="shared" si="35"/>
        <v>-1000</v>
      </c>
      <c r="AF132" s="5">
        <f t="shared" si="36"/>
        <v>0.62000000000000011</v>
      </c>
      <c r="AG132" s="5">
        <f t="shared" si="37"/>
        <v>-1</v>
      </c>
      <c r="AH132" s="3">
        <f t="shared" si="38"/>
        <v>202211</v>
      </c>
      <c r="AI132" s="21">
        <v>2.2000000000000002</v>
      </c>
      <c r="AJ132" s="21">
        <v>1.71</v>
      </c>
      <c r="AK132" s="21">
        <v>2.4</v>
      </c>
      <c r="AL132" s="21">
        <v>1.62</v>
      </c>
      <c r="AO132">
        <f t="shared" si="43"/>
        <v>-170</v>
      </c>
      <c r="AP132">
        <f>IF(E132&lt;F132,G132,H132)</f>
        <v>23</v>
      </c>
      <c r="AQ132">
        <f>IF(E132&lt;F132,H132,G132)</f>
        <v>10</v>
      </c>
    </row>
    <row r="133" spans="2:43" x14ac:dyDescent="0.25">
      <c r="B133" s="24">
        <v>44885</v>
      </c>
      <c r="C133" s="20" t="s">
        <v>39</v>
      </c>
      <c r="D133" s="20" t="s">
        <v>19</v>
      </c>
      <c r="E133" s="2">
        <v>240</v>
      </c>
      <c r="F133" s="2">
        <v>-303.03030303030295</v>
      </c>
      <c r="G133">
        <v>16</v>
      </c>
      <c r="H133">
        <v>17</v>
      </c>
      <c r="I133" s="9"/>
      <c r="J133" s="2" t="str">
        <f t="shared" si="39"/>
        <v>Philadelphia Eagles</v>
      </c>
      <c r="K133" s="2" t="str">
        <f t="shared" si="40"/>
        <v>Indianapolis Colts</v>
      </c>
      <c r="L133" s="17">
        <f t="shared" si="41"/>
        <v>-303.03030303030295</v>
      </c>
      <c r="M133" s="18">
        <f t="shared" si="42"/>
        <v>240</v>
      </c>
      <c r="N133" s="4">
        <f t="shared" ref="N133:N196" si="48">IF(E133&lt;0,AK133,AL133)</f>
        <v>1.33</v>
      </c>
      <c r="O133" s="4">
        <f t="shared" ref="O133:O196" si="49">IF(E133&lt;0,AL133,AK133)</f>
        <v>3.4</v>
      </c>
      <c r="P133" s="4"/>
      <c r="Q133" s="4"/>
      <c r="R133" s="1">
        <f t="shared" ref="R133:S196" si="50">1/N133</f>
        <v>0.75187969924812026</v>
      </c>
      <c r="S133" s="1">
        <f t="shared" si="50"/>
        <v>0.29411764705882354</v>
      </c>
      <c r="T133" s="1">
        <f t="shared" si="46"/>
        <v>4.3974630021141659E-2</v>
      </c>
      <c r="U133" s="1">
        <f t="shared" si="47"/>
        <v>0.22888102609464836</v>
      </c>
      <c r="V133" s="1">
        <f t="shared" ref="V133:V196" si="51">V$1+IF(N133&lt;=O133,U133,-U133)</f>
        <v>0.73988102609464834</v>
      </c>
      <c r="W133" s="1"/>
      <c r="X133" s="17">
        <f t="shared" ref="X133:X196" si="52">(1/V133-1)*1000</f>
        <v>351.56865054149432</v>
      </c>
      <c r="Y133" s="18">
        <f t="shared" ref="Y133:Y196" si="53">1000000/(X133+W$1)-X$1</f>
        <v>2476.6314971810075</v>
      </c>
      <c r="Z133" s="2">
        <f t="shared" si="44"/>
        <v>333.99021801441961</v>
      </c>
      <c r="AA133" s="18">
        <f t="shared" si="44"/>
        <v>2352.7999223219572</v>
      </c>
      <c r="AB133" s="2">
        <f t="shared" si="45"/>
        <v>-299.40996653884821</v>
      </c>
      <c r="AC133" s="2">
        <f t="shared" si="45"/>
        <v>235.27999223219572</v>
      </c>
      <c r="AD133" s="2">
        <f t="shared" ref="AD133:AD196" si="54">IF(AP133&gt;AQ133,Z133,-1000)</f>
        <v>333.99021801441961</v>
      </c>
      <c r="AE133" s="2">
        <f t="shared" ref="AE133:AE196" si="55">IF(AQ133&gt;AP133,AA133,-1000)</f>
        <v>-1000</v>
      </c>
      <c r="AF133" s="5">
        <f t="shared" ref="AF133:AF196" si="56">IF(AP133&gt;AQ133,N133-1,-1)</f>
        <v>0.33000000000000007</v>
      </c>
      <c r="AG133" s="5">
        <f t="shared" ref="AG133:AG196" si="57">IF(AQ133&gt;AP133,O133-1,-1)</f>
        <v>-1</v>
      </c>
      <c r="AH133" s="3">
        <f t="shared" ref="AH133:AH196" si="58">YEAR(B133)*100+MONTH(B133)</f>
        <v>202211</v>
      </c>
      <c r="AI133" s="21">
        <v>4.5</v>
      </c>
      <c r="AJ133" s="21">
        <v>1.22</v>
      </c>
      <c r="AK133" s="21">
        <v>3.4</v>
      </c>
      <c r="AL133" s="21">
        <v>1.33</v>
      </c>
      <c r="AO133">
        <f t="shared" si="43"/>
        <v>-400</v>
      </c>
      <c r="AP133">
        <f>IF(E133&lt;F133,G133,H133)</f>
        <v>17</v>
      </c>
      <c r="AQ133">
        <f>IF(E133&lt;F133,H133,G133)</f>
        <v>16</v>
      </c>
    </row>
    <row r="134" spans="2:43" x14ac:dyDescent="0.25">
      <c r="B134" s="24">
        <v>44885</v>
      </c>
      <c r="C134" s="20" t="s">
        <v>36</v>
      </c>
      <c r="D134" s="20" t="s">
        <v>42</v>
      </c>
      <c r="E134" s="2">
        <v>-181.81818181818181</v>
      </c>
      <c r="F134" s="2">
        <v>160</v>
      </c>
      <c r="G134">
        <v>10</v>
      </c>
      <c r="H134">
        <v>3</v>
      </c>
      <c r="I134" s="9"/>
      <c r="J134" s="2" t="str">
        <f t="shared" ref="J134:J197" si="59">IF(E134&lt;=F134,C134,D134)</f>
        <v>New England Patriots</v>
      </c>
      <c r="K134" s="2" t="str">
        <f t="shared" ref="K134:K197" si="60">IF(E134&gt;F134,C134,D134)</f>
        <v>New York Jets</v>
      </c>
      <c r="L134" s="17">
        <f t="shared" ref="L134:L197" si="61">IF(E134&lt;=F134,E134,F134)</f>
        <v>-181.81818181818181</v>
      </c>
      <c r="M134" s="18">
        <f t="shared" ref="M134:M197" si="62">IF(E134&gt;F134,E134,F134)</f>
        <v>160</v>
      </c>
      <c r="N134" s="4">
        <f t="shared" si="48"/>
        <v>1.55</v>
      </c>
      <c r="O134" s="4">
        <f t="shared" si="49"/>
        <v>2.6</v>
      </c>
      <c r="P134" s="4"/>
      <c r="Q134" s="4"/>
      <c r="R134" s="1">
        <f t="shared" si="50"/>
        <v>0.64516129032258063</v>
      </c>
      <c r="S134" s="1">
        <f t="shared" si="50"/>
        <v>0.38461538461538458</v>
      </c>
      <c r="T134" s="1">
        <f t="shared" si="46"/>
        <v>2.8915662650602414E-2</v>
      </c>
      <c r="U134" s="1">
        <f t="shared" si="47"/>
        <v>0.13027295285359802</v>
      </c>
      <c r="V134" s="1">
        <f t="shared" si="51"/>
        <v>0.64127295285359809</v>
      </c>
      <c r="W134" s="1"/>
      <c r="X134" s="17">
        <f t="shared" si="52"/>
        <v>559.39837404665798</v>
      </c>
      <c r="Y134" s="18">
        <f t="shared" si="53"/>
        <v>1609.5378726032154</v>
      </c>
      <c r="Z134" s="2">
        <f t="shared" si="44"/>
        <v>531.42845534432502</v>
      </c>
      <c r="AA134" s="18">
        <f t="shared" si="44"/>
        <v>1529.0609789730545</v>
      </c>
      <c r="AB134" s="2">
        <f t="shared" si="45"/>
        <v>-188.17208411470486</v>
      </c>
      <c r="AC134" s="2">
        <f t="shared" si="45"/>
        <v>152.90609789730544</v>
      </c>
      <c r="AD134" s="2">
        <f t="shared" si="54"/>
        <v>531.42845534432502</v>
      </c>
      <c r="AE134" s="2">
        <f t="shared" si="55"/>
        <v>-1000</v>
      </c>
      <c r="AF134" s="5">
        <f t="shared" si="56"/>
        <v>0.55000000000000004</v>
      </c>
      <c r="AG134" s="5">
        <f t="shared" si="57"/>
        <v>-1</v>
      </c>
      <c r="AH134" s="3">
        <f t="shared" si="58"/>
        <v>202211</v>
      </c>
      <c r="AI134" s="21">
        <v>1.4</v>
      </c>
      <c r="AJ134" s="21">
        <v>3.05</v>
      </c>
      <c r="AK134" s="21">
        <v>1.55</v>
      </c>
      <c r="AL134" s="21">
        <v>2.6</v>
      </c>
      <c r="AO134">
        <f t="shared" ref="AO134:AO197" si="63">IF(L134&lt;-200,INT(L134/100)*100,INT(L134/10)*10)</f>
        <v>-190</v>
      </c>
      <c r="AP134">
        <f>IF(E134&lt;F134,G134,H134)</f>
        <v>10</v>
      </c>
      <c r="AQ134">
        <f>IF(E134&lt;F134,H134,G134)</f>
        <v>3</v>
      </c>
    </row>
    <row r="135" spans="2:43" x14ac:dyDescent="0.25">
      <c r="B135" s="24">
        <v>44885</v>
      </c>
      <c r="C135" s="20" t="s">
        <v>43</v>
      </c>
      <c r="D135" s="20" t="s">
        <v>47</v>
      </c>
      <c r="E135" s="2">
        <v>-140.84507042253523</v>
      </c>
      <c r="F135" s="2">
        <v>120.00000000000001</v>
      </c>
      <c r="G135">
        <v>27</v>
      </c>
      <c r="H135">
        <v>20</v>
      </c>
      <c r="I135" s="9"/>
      <c r="J135" s="2" t="str">
        <f t="shared" si="59"/>
        <v>New Orleans Saints</v>
      </c>
      <c r="K135" s="2" t="str">
        <f t="shared" si="60"/>
        <v>Los Angeles Rams</v>
      </c>
      <c r="L135" s="17">
        <f t="shared" si="61"/>
        <v>-140.84507042253523</v>
      </c>
      <c r="M135" s="18">
        <f t="shared" si="62"/>
        <v>120.00000000000001</v>
      </c>
      <c r="N135" s="4">
        <f t="shared" si="48"/>
        <v>1.71</v>
      </c>
      <c r="O135" s="4">
        <f t="shared" si="49"/>
        <v>2.2000000000000002</v>
      </c>
      <c r="P135" s="4"/>
      <c r="Q135" s="4"/>
      <c r="R135" s="1">
        <f t="shared" si="50"/>
        <v>0.58479532163742687</v>
      </c>
      <c r="S135" s="1">
        <f t="shared" si="50"/>
        <v>0.45454545454545453</v>
      </c>
      <c r="T135" s="1">
        <f t="shared" si="46"/>
        <v>3.7851662404092101E-2</v>
      </c>
      <c r="U135" s="1">
        <f t="shared" si="47"/>
        <v>6.5124933545986169E-2</v>
      </c>
      <c r="V135" s="1">
        <f t="shared" si="51"/>
        <v>0.57612493354598615</v>
      </c>
      <c r="W135" s="1"/>
      <c r="X135" s="17">
        <f t="shared" si="52"/>
        <v>735.73463284275692</v>
      </c>
      <c r="Y135" s="18">
        <f t="shared" si="53"/>
        <v>1235.8449349286186</v>
      </c>
      <c r="Z135" s="2">
        <f t="shared" si="44"/>
        <v>698.94790120061907</v>
      </c>
      <c r="AA135" s="18">
        <f t="shared" si="44"/>
        <v>1174.0526881821877</v>
      </c>
      <c r="AB135" s="2">
        <f t="shared" si="45"/>
        <v>-143.07218009843768</v>
      </c>
      <c r="AC135" s="2">
        <f t="shared" si="45"/>
        <v>117.40526881821877</v>
      </c>
      <c r="AD135" s="2">
        <f t="shared" si="54"/>
        <v>698.94790120061907</v>
      </c>
      <c r="AE135" s="2">
        <f t="shared" si="55"/>
        <v>-1000</v>
      </c>
      <c r="AF135" s="5">
        <f t="shared" si="56"/>
        <v>0.71</v>
      </c>
      <c r="AG135" s="5">
        <f t="shared" si="57"/>
        <v>-1</v>
      </c>
      <c r="AH135" s="3">
        <f t="shared" si="58"/>
        <v>202211</v>
      </c>
      <c r="AI135" s="21">
        <v>1.9</v>
      </c>
      <c r="AJ135" s="21">
        <v>1.9</v>
      </c>
      <c r="AK135" s="21">
        <v>1.71</v>
      </c>
      <c r="AL135" s="21">
        <v>2.2000000000000002</v>
      </c>
      <c r="AO135">
        <f t="shared" si="63"/>
        <v>-150</v>
      </c>
      <c r="AP135">
        <f>IF(E135&lt;F135,G135,H135)</f>
        <v>27</v>
      </c>
      <c r="AQ135">
        <f>IF(E135&lt;F135,H135,G135)</f>
        <v>20</v>
      </c>
    </row>
    <row r="136" spans="2:43" x14ac:dyDescent="0.25">
      <c r="B136" s="24">
        <v>44885</v>
      </c>
      <c r="C136" s="20" t="s">
        <v>25</v>
      </c>
      <c r="D136" s="20" t="s">
        <v>34</v>
      </c>
      <c r="E136" s="2">
        <v>-166.66666666666663</v>
      </c>
      <c r="F136" s="2">
        <v>145.00000000000003</v>
      </c>
      <c r="G136">
        <v>18</v>
      </c>
      <c r="H136">
        <v>31</v>
      </c>
      <c r="I136" s="9"/>
      <c r="J136" s="2" t="str">
        <f t="shared" si="59"/>
        <v>New York Giants</v>
      </c>
      <c r="K136" s="2" t="str">
        <f t="shared" si="60"/>
        <v>Detroit Lions</v>
      </c>
      <c r="L136" s="17">
        <f t="shared" si="61"/>
        <v>-166.66666666666663</v>
      </c>
      <c r="M136" s="18">
        <f t="shared" si="62"/>
        <v>145.00000000000003</v>
      </c>
      <c r="N136" s="4">
        <f t="shared" si="48"/>
        <v>1.6</v>
      </c>
      <c r="O136" s="4">
        <f t="shared" si="49"/>
        <v>2.4500000000000002</v>
      </c>
      <c r="P136" s="4"/>
      <c r="Q136" s="4"/>
      <c r="R136" s="1">
        <f t="shared" si="50"/>
        <v>0.625</v>
      </c>
      <c r="S136" s="1">
        <f t="shared" si="50"/>
        <v>0.4081632653061224</v>
      </c>
      <c r="T136" s="1">
        <f t="shared" si="46"/>
        <v>3.2098765432098886E-2</v>
      </c>
      <c r="U136" s="1">
        <f t="shared" si="47"/>
        <v>0.1084183673469388</v>
      </c>
      <c r="V136" s="1">
        <f t="shared" si="51"/>
        <v>0.61941836734693878</v>
      </c>
      <c r="W136" s="1"/>
      <c r="X136" s="17">
        <f t="shared" si="52"/>
        <v>614.4177388267467</v>
      </c>
      <c r="Y136" s="18">
        <f t="shared" si="53"/>
        <v>1471.4893831628281</v>
      </c>
      <c r="Z136" s="2">
        <f t="shared" si="44"/>
        <v>583.69685188540939</v>
      </c>
      <c r="AA136" s="18">
        <f t="shared" si="44"/>
        <v>1397.9149140046866</v>
      </c>
      <c r="AB136" s="2">
        <f t="shared" si="45"/>
        <v>-171.32180801898838</v>
      </c>
      <c r="AC136" s="2">
        <f t="shared" si="45"/>
        <v>139.79149140046866</v>
      </c>
      <c r="AD136" s="2">
        <f t="shared" si="54"/>
        <v>-1000</v>
      </c>
      <c r="AE136" s="2">
        <f t="shared" si="55"/>
        <v>1397.9149140046866</v>
      </c>
      <c r="AF136" s="5">
        <f t="shared" si="56"/>
        <v>-1</v>
      </c>
      <c r="AG136" s="5">
        <f t="shared" si="57"/>
        <v>1.4500000000000002</v>
      </c>
      <c r="AH136" s="3">
        <f t="shared" si="58"/>
        <v>202211</v>
      </c>
      <c r="AI136" s="21">
        <v>1.47</v>
      </c>
      <c r="AJ136" s="21">
        <v>2.75</v>
      </c>
      <c r="AK136" s="21">
        <v>1.6</v>
      </c>
      <c r="AL136" s="21">
        <v>2.4500000000000002</v>
      </c>
      <c r="AO136">
        <f t="shared" si="63"/>
        <v>-170</v>
      </c>
      <c r="AP136">
        <f>IF(E136&lt;F136,G136,H136)</f>
        <v>18</v>
      </c>
      <c r="AQ136">
        <f>IF(E136&lt;F136,H136,G136)</f>
        <v>31</v>
      </c>
    </row>
    <row r="137" spans="2:43" x14ac:dyDescent="0.25">
      <c r="B137" s="24">
        <v>44882</v>
      </c>
      <c r="C137" s="20" t="s">
        <v>33</v>
      </c>
      <c r="D137" s="20" t="s">
        <v>41</v>
      </c>
      <c r="E137" s="2">
        <v>-172.41379310344826</v>
      </c>
      <c r="F137" s="2">
        <v>150</v>
      </c>
      <c r="G137">
        <v>17</v>
      </c>
      <c r="H137">
        <v>27</v>
      </c>
      <c r="I137" s="9"/>
      <c r="J137" s="2" t="str">
        <f t="shared" si="59"/>
        <v>Green Bay Packers</v>
      </c>
      <c r="K137" s="2" t="str">
        <f t="shared" si="60"/>
        <v>Tennessee Titans</v>
      </c>
      <c r="L137" s="17">
        <f t="shared" si="61"/>
        <v>-172.41379310344826</v>
      </c>
      <c r="M137" s="18">
        <f t="shared" si="62"/>
        <v>150</v>
      </c>
      <c r="N137" s="4">
        <f t="shared" si="48"/>
        <v>1.58</v>
      </c>
      <c r="O137" s="4">
        <f t="shared" si="49"/>
        <v>2.5</v>
      </c>
      <c r="P137" s="4"/>
      <c r="Q137" s="4"/>
      <c r="R137" s="1">
        <f t="shared" si="50"/>
        <v>0.63291139240506322</v>
      </c>
      <c r="S137" s="1">
        <f t="shared" si="50"/>
        <v>0.4</v>
      </c>
      <c r="T137" s="1">
        <f t="shared" si="46"/>
        <v>3.1862745098039214E-2</v>
      </c>
      <c r="U137" s="1">
        <f t="shared" si="47"/>
        <v>0.1164556962025316</v>
      </c>
      <c r="V137" s="1">
        <f t="shared" si="51"/>
        <v>0.62745569620253161</v>
      </c>
      <c r="W137" s="1"/>
      <c r="X137" s="17">
        <f t="shared" si="52"/>
        <v>593.73802174746322</v>
      </c>
      <c r="Y137" s="18">
        <f t="shared" si="53"/>
        <v>1520.5870888415161</v>
      </c>
      <c r="Z137" s="2">
        <f t="shared" si="44"/>
        <v>564.05112066009008</v>
      </c>
      <c r="AA137" s="18">
        <f t="shared" si="44"/>
        <v>1444.5577343994403</v>
      </c>
      <c r="AB137" s="2">
        <f t="shared" si="45"/>
        <v>-177.28889516782337</v>
      </c>
      <c r="AC137" s="2">
        <f t="shared" si="45"/>
        <v>144.45577343994404</v>
      </c>
      <c r="AD137" s="2">
        <f t="shared" si="54"/>
        <v>-1000</v>
      </c>
      <c r="AE137" s="2">
        <f t="shared" si="55"/>
        <v>1444.5577343994403</v>
      </c>
      <c r="AF137" s="5">
        <f t="shared" si="56"/>
        <v>-1</v>
      </c>
      <c r="AG137" s="5">
        <f t="shared" si="57"/>
        <v>1.5</v>
      </c>
      <c r="AH137" s="3">
        <f t="shared" si="58"/>
        <v>202211</v>
      </c>
      <c r="AI137" s="21">
        <v>1.86</v>
      </c>
      <c r="AJ137" s="21">
        <v>1.95</v>
      </c>
      <c r="AK137" s="21">
        <v>1.58</v>
      </c>
      <c r="AL137" s="21">
        <v>2.5</v>
      </c>
      <c r="AO137">
        <f t="shared" si="63"/>
        <v>-180</v>
      </c>
      <c r="AP137">
        <f>IF(E137&lt;F137,G137,H137)</f>
        <v>17</v>
      </c>
      <c r="AQ137">
        <f>IF(E137&lt;F137,H137,G137)</f>
        <v>27</v>
      </c>
    </row>
    <row r="138" spans="2:43" x14ac:dyDescent="0.25">
      <c r="B138" s="24">
        <v>44879</v>
      </c>
      <c r="C138" s="20" t="s">
        <v>19</v>
      </c>
      <c r="D138" s="20" t="s">
        <v>49</v>
      </c>
      <c r="E138" s="2">
        <v>-526.31578947368439</v>
      </c>
      <c r="F138" s="2">
        <v>400</v>
      </c>
      <c r="G138">
        <v>21</v>
      </c>
      <c r="H138">
        <v>32</v>
      </c>
      <c r="I138" s="9"/>
      <c r="J138" s="2" t="str">
        <f t="shared" si="59"/>
        <v>Philadelphia Eagles</v>
      </c>
      <c r="K138" s="2" t="str">
        <f t="shared" si="60"/>
        <v>Washington Commanders</v>
      </c>
      <c r="L138" s="17">
        <f t="shared" si="61"/>
        <v>-526.31578947368439</v>
      </c>
      <c r="M138" s="18">
        <f t="shared" si="62"/>
        <v>400</v>
      </c>
      <c r="N138" s="4">
        <f t="shared" si="48"/>
        <v>1.19</v>
      </c>
      <c r="O138" s="4">
        <f t="shared" si="49"/>
        <v>5</v>
      </c>
      <c r="P138" s="4"/>
      <c r="Q138" s="4"/>
      <c r="R138" s="1">
        <f t="shared" si="50"/>
        <v>0.84033613445378152</v>
      </c>
      <c r="S138" s="1">
        <f t="shared" si="50"/>
        <v>0.2</v>
      </c>
      <c r="T138" s="1">
        <f t="shared" si="46"/>
        <v>3.8772213247172949E-2</v>
      </c>
      <c r="U138" s="1">
        <f t="shared" si="47"/>
        <v>0.32016806722689073</v>
      </c>
      <c r="V138" s="1">
        <f t="shared" si="51"/>
        <v>0.83116806722689074</v>
      </c>
      <c r="W138" s="1"/>
      <c r="X138" s="17">
        <f t="shared" si="52"/>
        <v>203.12610581443556</v>
      </c>
      <c r="Y138" s="18">
        <f t="shared" si="53"/>
        <v>3985.2087388896653</v>
      </c>
      <c r="Z138" s="2">
        <f t="shared" si="44"/>
        <v>192.96980052371379</v>
      </c>
      <c r="AA138" s="18">
        <f t="shared" si="44"/>
        <v>3785.9483019451818</v>
      </c>
      <c r="AB138" s="2">
        <f t="shared" si="45"/>
        <v>-518.21580231001553</v>
      </c>
      <c r="AC138" s="2">
        <f t="shared" si="45"/>
        <v>378.59483019451818</v>
      </c>
      <c r="AD138" s="2">
        <f t="shared" si="54"/>
        <v>-1000</v>
      </c>
      <c r="AE138" s="2">
        <f t="shared" si="55"/>
        <v>3785.9483019451818</v>
      </c>
      <c r="AF138" s="5">
        <f t="shared" si="56"/>
        <v>-1</v>
      </c>
      <c r="AG138" s="5">
        <f t="shared" si="57"/>
        <v>4</v>
      </c>
      <c r="AH138" s="3">
        <f t="shared" si="58"/>
        <v>202211</v>
      </c>
      <c r="AI138" s="21">
        <v>1.2</v>
      </c>
      <c r="AJ138" s="21">
        <v>4.75</v>
      </c>
      <c r="AK138" s="21">
        <v>1.19</v>
      </c>
      <c r="AL138" s="21">
        <v>5</v>
      </c>
      <c r="AO138">
        <f t="shared" si="63"/>
        <v>-600</v>
      </c>
      <c r="AP138">
        <f>IF(E138&lt;F138,G138,H138)</f>
        <v>21</v>
      </c>
      <c r="AQ138">
        <f>IF(E138&lt;F138,H138,G138)</f>
        <v>32</v>
      </c>
    </row>
    <row r="139" spans="2:43" x14ac:dyDescent="0.25">
      <c r="B139" s="24">
        <v>44878</v>
      </c>
      <c r="C139" s="20" t="s">
        <v>22</v>
      </c>
      <c r="D139" s="20" t="s">
        <v>31</v>
      </c>
      <c r="E139" s="2">
        <v>-370.37037037037032</v>
      </c>
      <c r="F139" s="2">
        <v>290</v>
      </c>
      <c r="G139">
        <v>22</v>
      </c>
      <c r="H139">
        <v>16</v>
      </c>
      <c r="I139" s="9"/>
      <c r="J139" s="2" t="str">
        <f t="shared" si="59"/>
        <v>San Francisco 49ers</v>
      </c>
      <c r="K139" s="2" t="str">
        <f t="shared" si="60"/>
        <v>Los Angeles Chargers</v>
      </c>
      <c r="L139" s="17">
        <f t="shared" si="61"/>
        <v>-370.37037037037032</v>
      </c>
      <c r="M139" s="18">
        <f t="shared" si="62"/>
        <v>290</v>
      </c>
      <c r="N139" s="4">
        <f t="shared" si="48"/>
        <v>1.27</v>
      </c>
      <c r="O139" s="4">
        <f t="shared" si="49"/>
        <v>3.9</v>
      </c>
      <c r="P139" s="4"/>
      <c r="Q139" s="4"/>
      <c r="R139" s="1">
        <f t="shared" si="50"/>
        <v>0.78740157480314954</v>
      </c>
      <c r="S139" s="1">
        <f t="shared" si="50"/>
        <v>0.25641025641025644</v>
      </c>
      <c r="T139" s="1">
        <f t="shared" si="46"/>
        <v>4.1972920696324856E-2</v>
      </c>
      <c r="U139" s="1">
        <f t="shared" si="47"/>
        <v>0.26549565919644658</v>
      </c>
      <c r="V139" s="1">
        <f t="shared" si="51"/>
        <v>0.77649565919644659</v>
      </c>
      <c r="W139" s="1"/>
      <c r="X139" s="17">
        <f t="shared" si="52"/>
        <v>287.83720572867844</v>
      </c>
      <c r="Y139" s="18">
        <f t="shared" si="53"/>
        <v>2959.4718041984102</v>
      </c>
      <c r="Z139" s="2">
        <f t="shared" si="44"/>
        <v>273.4453454422445</v>
      </c>
      <c r="AA139" s="18">
        <f t="shared" si="44"/>
        <v>2811.4982139884896</v>
      </c>
      <c r="AB139" s="2">
        <f t="shared" si="45"/>
        <v>-365.70379297650692</v>
      </c>
      <c r="AC139" s="2">
        <f t="shared" si="45"/>
        <v>281.14982139884899</v>
      </c>
      <c r="AD139" s="2">
        <f t="shared" si="54"/>
        <v>273.4453454422445</v>
      </c>
      <c r="AE139" s="2">
        <f t="shared" si="55"/>
        <v>-1000</v>
      </c>
      <c r="AF139" s="5">
        <f t="shared" si="56"/>
        <v>0.27</v>
      </c>
      <c r="AG139" s="5">
        <f t="shared" si="57"/>
        <v>-1</v>
      </c>
      <c r="AH139" s="3">
        <f t="shared" si="58"/>
        <v>202211</v>
      </c>
      <c r="AI139" s="21">
        <v>1.52</v>
      </c>
      <c r="AJ139" s="21">
        <v>2.67</v>
      </c>
      <c r="AK139" s="21">
        <v>1.27</v>
      </c>
      <c r="AL139" s="21">
        <v>3.9</v>
      </c>
      <c r="AO139">
        <f t="shared" si="63"/>
        <v>-400</v>
      </c>
      <c r="AP139">
        <f>IF(E139&lt;F139,G139,H139)</f>
        <v>22</v>
      </c>
      <c r="AQ139">
        <f>IF(E139&lt;F139,H139,G139)</f>
        <v>16</v>
      </c>
    </row>
    <row r="140" spans="2:43" x14ac:dyDescent="0.25">
      <c r="B140" s="24">
        <v>44878</v>
      </c>
      <c r="C140" s="20" t="s">
        <v>33</v>
      </c>
      <c r="D140" s="20" t="s">
        <v>23</v>
      </c>
      <c r="E140" s="2">
        <v>170.00000000000003</v>
      </c>
      <c r="F140" s="2">
        <v>-200</v>
      </c>
      <c r="G140">
        <v>31</v>
      </c>
      <c r="H140">
        <v>28</v>
      </c>
      <c r="I140" s="9"/>
      <c r="J140" s="2" t="str">
        <f t="shared" si="59"/>
        <v>Dallas Cowboys</v>
      </c>
      <c r="K140" s="2" t="str">
        <f t="shared" si="60"/>
        <v>Green Bay Packers</v>
      </c>
      <c r="L140" s="17">
        <f t="shared" si="61"/>
        <v>-200</v>
      </c>
      <c r="M140" s="18">
        <f t="shared" si="62"/>
        <v>170.00000000000003</v>
      </c>
      <c r="N140" s="4">
        <f t="shared" si="48"/>
        <v>1.5</v>
      </c>
      <c r="O140" s="4">
        <f t="shared" si="49"/>
        <v>2.7</v>
      </c>
      <c r="P140" s="4"/>
      <c r="Q140" s="4"/>
      <c r="R140" s="1">
        <f t="shared" si="50"/>
        <v>0.66666666666666663</v>
      </c>
      <c r="S140" s="1">
        <f t="shared" si="50"/>
        <v>0.37037037037037035</v>
      </c>
      <c r="T140" s="1">
        <f t="shared" si="46"/>
        <v>3.5714285714285587E-2</v>
      </c>
      <c r="U140" s="1">
        <f t="shared" si="47"/>
        <v>0.14814814814814814</v>
      </c>
      <c r="V140" s="1">
        <f t="shared" si="51"/>
        <v>0.65914814814814815</v>
      </c>
      <c r="W140" s="1"/>
      <c r="X140" s="17">
        <f t="shared" si="52"/>
        <v>517.10962521773342</v>
      </c>
      <c r="Y140" s="18">
        <f t="shared" si="53"/>
        <v>1734.0124117028765</v>
      </c>
      <c r="Z140" s="2">
        <f t="shared" si="44"/>
        <v>491.25414395684675</v>
      </c>
      <c r="AA140" s="18">
        <f t="shared" si="44"/>
        <v>1647.3117911177326</v>
      </c>
      <c r="AB140" s="2">
        <f t="shared" si="45"/>
        <v>-203.56062382403903</v>
      </c>
      <c r="AC140" s="2">
        <f t="shared" si="45"/>
        <v>164.73117911177326</v>
      </c>
      <c r="AD140" s="2">
        <f t="shared" si="54"/>
        <v>-1000</v>
      </c>
      <c r="AE140" s="2">
        <f t="shared" si="55"/>
        <v>1647.3117911177326</v>
      </c>
      <c r="AF140" s="5">
        <f t="shared" si="56"/>
        <v>-1</v>
      </c>
      <c r="AG140" s="5">
        <f t="shared" si="57"/>
        <v>1.7000000000000002</v>
      </c>
      <c r="AH140" s="3">
        <f t="shared" si="58"/>
        <v>202211</v>
      </c>
      <c r="AI140" s="21">
        <v>2.2999999999999998</v>
      </c>
      <c r="AJ140" s="21">
        <v>1.66</v>
      </c>
      <c r="AK140" s="21">
        <v>2.7</v>
      </c>
      <c r="AL140" s="21">
        <v>1.5</v>
      </c>
      <c r="AO140">
        <f t="shared" si="63"/>
        <v>-200</v>
      </c>
      <c r="AP140">
        <f>IF(E140&lt;F140,G140,H140)</f>
        <v>28</v>
      </c>
      <c r="AQ140">
        <f>IF(E140&lt;F140,H140,G140)</f>
        <v>31</v>
      </c>
    </row>
    <row r="141" spans="2:43" x14ac:dyDescent="0.25">
      <c r="B141" s="24">
        <v>44878</v>
      </c>
      <c r="C141" s="20" t="s">
        <v>47</v>
      </c>
      <c r="D141" s="20" t="s">
        <v>48</v>
      </c>
      <c r="E141" s="2">
        <v>-181.81818181818181</v>
      </c>
      <c r="F141" s="2">
        <v>160</v>
      </c>
      <c r="G141">
        <v>17</v>
      </c>
      <c r="H141">
        <v>27</v>
      </c>
      <c r="I141" s="9"/>
      <c r="J141" s="2" t="str">
        <f t="shared" si="59"/>
        <v>Los Angeles Rams</v>
      </c>
      <c r="K141" s="2" t="str">
        <f t="shared" si="60"/>
        <v>Arizona Cardinals</v>
      </c>
      <c r="L141" s="17">
        <f t="shared" si="61"/>
        <v>-181.81818181818181</v>
      </c>
      <c r="M141" s="18">
        <f t="shared" si="62"/>
        <v>160</v>
      </c>
      <c r="N141" s="4">
        <f t="shared" si="48"/>
        <v>1.55</v>
      </c>
      <c r="O141" s="4">
        <f t="shared" si="49"/>
        <v>2.6</v>
      </c>
      <c r="P141" s="4"/>
      <c r="Q141" s="4"/>
      <c r="R141" s="1">
        <f t="shared" si="50"/>
        <v>0.64516129032258063</v>
      </c>
      <c r="S141" s="1">
        <f t="shared" si="50"/>
        <v>0.38461538461538458</v>
      </c>
      <c r="T141" s="1">
        <f t="shared" si="46"/>
        <v>2.8915662650602414E-2</v>
      </c>
      <c r="U141" s="1">
        <f t="shared" si="47"/>
        <v>0.13027295285359802</v>
      </c>
      <c r="V141" s="1">
        <f t="shared" si="51"/>
        <v>0.64127295285359809</v>
      </c>
      <c r="W141" s="1"/>
      <c r="X141" s="17">
        <f t="shared" si="52"/>
        <v>559.39837404665798</v>
      </c>
      <c r="Y141" s="18">
        <f t="shared" si="53"/>
        <v>1609.5378726032154</v>
      </c>
      <c r="Z141" s="2">
        <f t="shared" si="44"/>
        <v>531.42845534432502</v>
      </c>
      <c r="AA141" s="18">
        <f t="shared" si="44"/>
        <v>1529.0609789730545</v>
      </c>
      <c r="AB141" s="2">
        <f t="shared" si="45"/>
        <v>-188.17208411470486</v>
      </c>
      <c r="AC141" s="2">
        <f t="shared" si="45"/>
        <v>152.90609789730544</v>
      </c>
      <c r="AD141" s="2">
        <f t="shared" si="54"/>
        <v>-1000</v>
      </c>
      <c r="AE141" s="2">
        <f t="shared" si="55"/>
        <v>1529.0609789730545</v>
      </c>
      <c r="AF141" s="5">
        <f t="shared" si="56"/>
        <v>-1</v>
      </c>
      <c r="AG141" s="5">
        <f t="shared" si="57"/>
        <v>1.6</v>
      </c>
      <c r="AH141" s="3">
        <f t="shared" si="58"/>
        <v>202211</v>
      </c>
      <c r="AI141" s="21">
        <v>1.58</v>
      </c>
      <c r="AJ141" s="21">
        <v>2.5</v>
      </c>
      <c r="AK141" s="21">
        <v>1.55</v>
      </c>
      <c r="AL141" s="21">
        <v>2.6</v>
      </c>
      <c r="AO141">
        <f t="shared" si="63"/>
        <v>-190</v>
      </c>
      <c r="AP141">
        <f>IF(E141&lt;F141,G141,H141)</f>
        <v>17</v>
      </c>
      <c r="AQ141">
        <f>IF(E141&lt;F141,H141,G141)</f>
        <v>27</v>
      </c>
    </row>
    <row r="142" spans="2:43" x14ac:dyDescent="0.25">
      <c r="B142" s="24">
        <v>44878</v>
      </c>
      <c r="C142" s="20" t="s">
        <v>50</v>
      </c>
      <c r="D142" s="20" t="s">
        <v>39</v>
      </c>
      <c r="E142" s="2">
        <v>-212.76595744680853</v>
      </c>
      <c r="F142" s="2">
        <v>175</v>
      </c>
      <c r="G142">
        <v>20</v>
      </c>
      <c r="H142">
        <v>25</v>
      </c>
      <c r="I142" s="9"/>
      <c r="J142" s="2" t="str">
        <f t="shared" si="59"/>
        <v>Las Vegas Raiders</v>
      </c>
      <c r="K142" s="2" t="str">
        <f t="shared" si="60"/>
        <v>Indianapolis Colts</v>
      </c>
      <c r="L142" s="17">
        <f t="shared" si="61"/>
        <v>-212.76595744680853</v>
      </c>
      <c r="M142" s="18">
        <f t="shared" si="62"/>
        <v>175</v>
      </c>
      <c r="N142" s="4">
        <f t="shared" si="48"/>
        <v>1.47</v>
      </c>
      <c r="O142" s="4">
        <f t="shared" si="49"/>
        <v>2.75</v>
      </c>
      <c r="P142" s="4"/>
      <c r="Q142" s="4"/>
      <c r="R142" s="1">
        <f t="shared" si="50"/>
        <v>0.68027210884353739</v>
      </c>
      <c r="S142" s="1">
        <f t="shared" si="50"/>
        <v>0.36363636363636365</v>
      </c>
      <c r="T142" s="1">
        <f t="shared" si="46"/>
        <v>4.206161137440767E-2</v>
      </c>
      <c r="U142" s="1">
        <f t="shared" si="47"/>
        <v>0.15831787260358687</v>
      </c>
      <c r="V142" s="1">
        <f t="shared" si="51"/>
        <v>0.66931787260358688</v>
      </c>
      <c r="W142" s="1"/>
      <c r="X142" s="17">
        <f t="shared" si="52"/>
        <v>494.0584151893168</v>
      </c>
      <c r="Y142" s="18">
        <f t="shared" si="53"/>
        <v>1810.0865209085014</v>
      </c>
      <c r="Z142" s="2">
        <f t="shared" si="44"/>
        <v>469.35549442985092</v>
      </c>
      <c r="AA142" s="18">
        <f t="shared" si="44"/>
        <v>1719.5821948630762</v>
      </c>
      <c r="AB142" s="2">
        <f t="shared" si="45"/>
        <v>-213.05812158750777</v>
      </c>
      <c r="AC142" s="2">
        <f t="shared" si="45"/>
        <v>171.95821948630763</v>
      </c>
      <c r="AD142" s="2">
        <f t="shared" si="54"/>
        <v>-1000</v>
      </c>
      <c r="AE142" s="2">
        <f t="shared" si="55"/>
        <v>1719.5821948630762</v>
      </c>
      <c r="AF142" s="5">
        <f t="shared" si="56"/>
        <v>-1</v>
      </c>
      <c r="AG142" s="5">
        <f t="shared" si="57"/>
        <v>1.75</v>
      </c>
      <c r="AH142" s="3">
        <f t="shared" si="58"/>
        <v>202211</v>
      </c>
      <c r="AI142" s="21">
        <v>1.54</v>
      </c>
      <c r="AJ142" s="21">
        <v>2.65</v>
      </c>
      <c r="AK142" s="21">
        <v>1.47</v>
      </c>
      <c r="AL142" s="21">
        <v>2.75</v>
      </c>
      <c r="AO142">
        <f t="shared" si="63"/>
        <v>-300</v>
      </c>
      <c r="AP142">
        <f>IF(E142&lt;F142,G142,H142)</f>
        <v>20</v>
      </c>
      <c r="AQ142">
        <f>IF(E142&lt;F142,H142,G142)</f>
        <v>25</v>
      </c>
    </row>
    <row r="143" spans="2:43" x14ac:dyDescent="0.25">
      <c r="B143" s="24">
        <v>44878</v>
      </c>
      <c r="C143" s="20" t="s">
        <v>24</v>
      </c>
      <c r="D143" s="20" t="s">
        <v>29</v>
      </c>
      <c r="E143" s="2">
        <v>-263.1578947368422</v>
      </c>
      <c r="F143" s="2">
        <v>215</v>
      </c>
      <c r="G143">
        <v>30</v>
      </c>
      <c r="H143">
        <v>33</v>
      </c>
      <c r="I143" s="9"/>
      <c r="J143" s="2" t="str">
        <f t="shared" si="59"/>
        <v>Buffalo Bills</v>
      </c>
      <c r="K143" s="2" t="str">
        <f t="shared" si="60"/>
        <v>Minnesota Vikings</v>
      </c>
      <c r="L143" s="17">
        <f t="shared" si="61"/>
        <v>-263.1578947368422</v>
      </c>
      <c r="M143" s="18">
        <f t="shared" si="62"/>
        <v>215</v>
      </c>
      <c r="N143" s="4">
        <f t="shared" si="48"/>
        <v>1.38</v>
      </c>
      <c r="O143" s="4">
        <f t="shared" si="49"/>
        <v>3.15</v>
      </c>
      <c r="P143" s="4"/>
      <c r="Q143" s="4"/>
      <c r="R143" s="1">
        <f t="shared" si="50"/>
        <v>0.7246376811594204</v>
      </c>
      <c r="S143" s="1">
        <f t="shared" si="50"/>
        <v>0.31746031746031744</v>
      </c>
      <c r="T143" s="1">
        <f t="shared" si="46"/>
        <v>4.039735099337749E-2</v>
      </c>
      <c r="U143" s="1">
        <f t="shared" si="47"/>
        <v>0.20358868184955148</v>
      </c>
      <c r="V143" s="1">
        <f t="shared" si="51"/>
        <v>0.71458868184955149</v>
      </c>
      <c r="W143" s="1"/>
      <c r="X143" s="17">
        <f t="shared" si="52"/>
        <v>399.40643533805462</v>
      </c>
      <c r="Y143" s="18">
        <f t="shared" si="53"/>
        <v>2205.1924375584526</v>
      </c>
      <c r="Z143" s="2">
        <f t="shared" si="44"/>
        <v>379.43611357115185</v>
      </c>
      <c r="AA143" s="18">
        <f t="shared" si="44"/>
        <v>2094.93281568053</v>
      </c>
      <c r="AB143" s="2">
        <f t="shared" si="45"/>
        <v>-263.54897813712716</v>
      </c>
      <c r="AC143" s="2">
        <f t="shared" si="45"/>
        <v>209.49328156805299</v>
      </c>
      <c r="AD143" s="2">
        <f t="shared" si="54"/>
        <v>-1000</v>
      </c>
      <c r="AE143" s="2">
        <f t="shared" si="55"/>
        <v>2094.93281568053</v>
      </c>
      <c r="AF143" s="5">
        <f t="shared" si="56"/>
        <v>-1</v>
      </c>
      <c r="AG143" s="5">
        <f t="shared" si="57"/>
        <v>2.15</v>
      </c>
      <c r="AH143" s="3">
        <f t="shared" si="58"/>
        <v>202211</v>
      </c>
      <c r="AI143" s="21">
        <v>1.22</v>
      </c>
      <c r="AJ143" s="21">
        <v>4.5</v>
      </c>
      <c r="AK143" s="21">
        <v>1.38</v>
      </c>
      <c r="AL143" s="21">
        <v>3.15</v>
      </c>
      <c r="AO143">
        <f t="shared" si="63"/>
        <v>-300</v>
      </c>
      <c r="AP143">
        <f>IF(E143&lt;F143,G143,H143)</f>
        <v>30</v>
      </c>
      <c r="AQ143">
        <f>IF(E143&lt;F143,H143,G143)</f>
        <v>33</v>
      </c>
    </row>
    <row r="144" spans="2:43" x14ac:dyDescent="0.25">
      <c r="B144" s="24">
        <v>44878</v>
      </c>
      <c r="C144" s="20" t="s">
        <v>37</v>
      </c>
      <c r="D144" s="20" t="s">
        <v>34</v>
      </c>
      <c r="E144" s="2">
        <v>-161.29032258064512</v>
      </c>
      <c r="F144" s="2">
        <v>140</v>
      </c>
      <c r="G144">
        <v>30</v>
      </c>
      <c r="H144">
        <v>31</v>
      </c>
      <c r="I144" s="9"/>
      <c r="J144" s="2" t="str">
        <f t="shared" si="59"/>
        <v>Chicago Bears</v>
      </c>
      <c r="K144" s="2" t="str">
        <f t="shared" si="60"/>
        <v>Detroit Lions</v>
      </c>
      <c r="L144" s="17">
        <f t="shared" si="61"/>
        <v>-161.29032258064512</v>
      </c>
      <c r="M144" s="18">
        <f t="shared" si="62"/>
        <v>140</v>
      </c>
      <c r="N144" s="4">
        <f t="shared" si="48"/>
        <v>1.62</v>
      </c>
      <c r="O144" s="4">
        <f t="shared" si="49"/>
        <v>2.4</v>
      </c>
      <c r="P144" s="4"/>
      <c r="Q144" s="4"/>
      <c r="R144" s="1">
        <f t="shared" si="50"/>
        <v>0.61728395061728392</v>
      </c>
      <c r="S144" s="1">
        <f t="shared" si="50"/>
        <v>0.41666666666666669</v>
      </c>
      <c r="T144" s="1">
        <f t="shared" si="46"/>
        <v>3.2835820895522283E-2</v>
      </c>
      <c r="U144" s="1">
        <f t="shared" si="47"/>
        <v>0.10030864197530862</v>
      </c>
      <c r="V144" s="1">
        <f t="shared" si="51"/>
        <v>0.61130864197530865</v>
      </c>
      <c r="W144" s="1"/>
      <c r="X144" s="17">
        <f t="shared" si="52"/>
        <v>635.83488165441463</v>
      </c>
      <c r="Y144" s="18">
        <f t="shared" si="53"/>
        <v>1423.7849094482656</v>
      </c>
      <c r="Z144" s="2">
        <f t="shared" si="44"/>
        <v>604.04313757169382</v>
      </c>
      <c r="AA144" s="18">
        <f t="shared" si="44"/>
        <v>1352.5956639758522</v>
      </c>
      <c r="AB144" s="2">
        <f t="shared" si="45"/>
        <v>-165.55109027810289</v>
      </c>
      <c r="AC144" s="2">
        <f t="shared" si="45"/>
        <v>135.25956639758522</v>
      </c>
      <c r="AD144" s="2">
        <f t="shared" si="54"/>
        <v>-1000</v>
      </c>
      <c r="AE144" s="2">
        <f t="shared" si="55"/>
        <v>1352.5956639758522</v>
      </c>
      <c r="AF144" s="5">
        <f t="shared" si="56"/>
        <v>-1</v>
      </c>
      <c r="AG144" s="5">
        <f t="shared" si="57"/>
        <v>1.4</v>
      </c>
      <c r="AH144" s="3">
        <f t="shared" si="58"/>
        <v>202211</v>
      </c>
      <c r="AI144" s="21">
        <v>1.8</v>
      </c>
      <c r="AJ144" s="21">
        <v>2.0499999999999998</v>
      </c>
      <c r="AK144" s="21">
        <v>1.62</v>
      </c>
      <c r="AL144" s="21">
        <v>2.4</v>
      </c>
      <c r="AO144">
        <f t="shared" si="63"/>
        <v>-170</v>
      </c>
      <c r="AP144">
        <f>IF(E144&lt;F144,G144,H144)</f>
        <v>30</v>
      </c>
      <c r="AQ144">
        <f>IF(E144&lt;F144,H144,G144)</f>
        <v>31</v>
      </c>
    </row>
    <row r="145" spans="2:43" x14ac:dyDescent="0.25">
      <c r="B145" s="24">
        <v>44878</v>
      </c>
      <c r="C145" s="20" t="s">
        <v>20</v>
      </c>
      <c r="D145" s="20" t="s">
        <v>26</v>
      </c>
      <c r="E145" s="2">
        <v>-454.54545454545462</v>
      </c>
      <c r="F145" s="2">
        <v>350</v>
      </c>
      <c r="G145">
        <v>27</v>
      </c>
      <c r="H145">
        <v>17</v>
      </c>
      <c r="I145" s="9"/>
      <c r="J145" s="2" t="str">
        <f t="shared" si="59"/>
        <v>Kansas City Chiefs</v>
      </c>
      <c r="K145" s="2" t="str">
        <f t="shared" si="60"/>
        <v>Jacksonville Jaguars</v>
      </c>
      <c r="L145" s="17">
        <f t="shared" si="61"/>
        <v>-454.54545454545462</v>
      </c>
      <c r="M145" s="18">
        <f t="shared" si="62"/>
        <v>350</v>
      </c>
      <c r="N145" s="4">
        <f t="shared" si="48"/>
        <v>1.22</v>
      </c>
      <c r="O145" s="4">
        <f t="shared" si="49"/>
        <v>4.5</v>
      </c>
      <c r="P145" s="4"/>
      <c r="Q145" s="4"/>
      <c r="R145" s="1">
        <f t="shared" si="50"/>
        <v>0.81967213114754101</v>
      </c>
      <c r="S145" s="1">
        <f t="shared" si="50"/>
        <v>0.22222222222222221</v>
      </c>
      <c r="T145" s="1">
        <f t="shared" si="46"/>
        <v>4.0209790209790097E-2</v>
      </c>
      <c r="U145" s="1">
        <f t="shared" si="47"/>
        <v>0.2987249544626594</v>
      </c>
      <c r="V145" s="1">
        <f t="shared" si="51"/>
        <v>0.80972495446265946</v>
      </c>
      <c r="W145" s="1"/>
      <c r="X145" s="17">
        <f t="shared" si="52"/>
        <v>234.98725646118768</v>
      </c>
      <c r="Y145" s="18">
        <f t="shared" si="53"/>
        <v>3526.591123964678</v>
      </c>
      <c r="Z145" s="2">
        <f t="shared" si="44"/>
        <v>223.2378936381283</v>
      </c>
      <c r="AA145" s="18">
        <f t="shared" si="44"/>
        <v>3350.2615677664439</v>
      </c>
      <c r="AB145" s="2">
        <f t="shared" si="45"/>
        <v>-447.95262296329213</v>
      </c>
      <c r="AC145" s="2">
        <f t="shared" si="45"/>
        <v>335.02615677664437</v>
      </c>
      <c r="AD145" s="2">
        <f t="shared" si="54"/>
        <v>223.2378936381283</v>
      </c>
      <c r="AE145" s="2">
        <f t="shared" si="55"/>
        <v>-1000</v>
      </c>
      <c r="AF145" s="5">
        <f t="shared" si="56"/>
        <v>0.21999999999999997</v>
      </c>
      <c r="AG145" s="5">
        <f t="shared" si="57"/>
        <v>-1</v>
      </c>
      <c r="AH145" s="3">
        <f t="shared" si="58"/>
        <v>202211</v>
      </c>
      <c r="AI145" s="21">
        <v>1.22</v>
      </c>
      <c r="AJ145" s="21">
        <v>4.5</v>
      </c>
      <c r="AK145" s="21">
        <v>1.22</v>
      </c>
      <c r="AL145" s="21">
        <v>4.5</v>
      </c>
      <c r="AO145">
        <f t="shared" si="63"/>
        <v>-500</v>
      </c>
      <c r="AP145">
        <f>IF(E145&lt;F145,G145,H145)</f>
        <v>27</v>
      </c>
      <c r="AQ145">
        <f>IF(E145&lt;F145,H145,G145)</f>
        <v>17</v>
      </c>
    </row>
    <row r="146" spans="2:43" x14ac:dyDescent="0.25">
      <c r="B146" s="24">
        <v>44878</v>
      </c>
      <c r="C146" s="20" t="s">
        <v>30</v>
      </c>
      <c r="D146" s="20" t="s">
        <v>46</v>
      </c>
      <c r="E146" s="2">
        <v>-172.41379310344826</v>
      </c>
      <c r="F146" s="2">
        <v>150</v>
      </c>
      <c r="G146">
        <v>39</v>
      </c>
      <c r="H146">
        <v>17</v>
      </c>
      <c r="I146" s="9"/>
      <c r="J146" s="2" t="str">
        <f t="shared" si="59"/>
        <v>Miami Dolphins</v>
      </c>
      <c r="K146" s="2" t="str">
        <f t="shared" si="60"/>
        <v>Cleveland Browns</v>
      </c>
      <c r="L146" s="17">
        <f t="shared" si="61"/>
        <v>-172.41379310344826</v>
      </c>
      <c r="M146" s="18">
        <f t="shared" si="62"/>
        <v>150</v>
      </c>
      <c r="N146" s="4">
        <f t="shared" si="48"/>
        <v>1.58</v>
      </c>
      <c r="O146" s="4">
        <f t="shared" si="49"/>
        <v>2.5</v>
      </c>
      <c r="P146" s="4"/>
      <c r="Q146" s="4"/>
      <c r="R146" s="1">
        <f t="shared" si="50"/>
        <v>0.63291139240506322</v>
      </c>
      <c r="S146" s="1">
        <f t="shared" si="50"/>
        <v>0.4</v>
      </c>
      <c r="T146" s="1">
        <f t="shared" si="46"/>
        <v>3.1862745098039214E-2</v>
      </c>
      <c r="U146" s="1">
        <f t="shared" si="47"/>
        <v>0.1164556962025316</v>
      </c>
      <c r="V146" s="1">
        <f t="shared" si="51"/>
        <v>0.62745569620253161</v>
      </c>
      <c r="W146" s="1"/>
      <c r="X146" s="17">
        <f t="shared" si="52"/>
        <v>593.73802174746322</v>
      </c>
      <c r="Y146" s="18">
        <f t="shared" si="53"/>
        <v>1520.5870888415161</v>
      </c>
      <c r="Z146" s="2">
        <f t="shared" si="44"/>
        <v>564.05112066009008</v>
      </c>
      <c r="AA146" s="18">
        <f t="shared" si="44"/>
        <v>1444.5577343994403</v>
      </c>
      <c r="AB146" s="2">
        <f t="shared" si="45"/>
        <v>-177.28889516782337</v>
      </c>
      <c r="AC146" s="2">
        <f t="shared" si="45"/>
        <v>144.45577343994404</v>
      </c>
      <c r="AD146" s="2">
        <f t="shared" si="54"/>
        <v>564.05112066009008</v>
      </c>
      <c r="AE146" s="2">
        <f t="shared" si="55"/>
        <v>-1000</v>
      </c>
      <c r="AF146" s="5">
        <f t="shared" si="56"/>
        <v>0.58000000000000007</v>
      </c>
      <c r="AG146" s="5">
        <f t="shared" si="57"/>
        <v>-1</v>
      </c>
      <c r="AH146" s="3">
        <f t="shared" si="58"/>
        <v>202211</v>
      </c>
      <c r="AI146" s="21">
        <v>1.38</v>
      </c>
      <c r="AJ146" s="21">
        <v>3.15</v>
      </c>
      <c r="AK146" s="21">
        <v>1.58</v>
      </c>
      <c r="AL146" s="21">
        <v>2.5</v>
      </c>
      <c r="AO146">
        <f t="shared" si="63"/>
        <v>-180</v>
      </c>
      <c r="AP146">
        <f>IF(E146&lt;F146,G146,H146)</f>
        <v>39</v>
      </c>
      <c r="AQ146">
        <f>IF(E146&lt;F146,H146,G146)</f>
        <v>17</v>
      </c>
    </row>
    <row r="147" spans="2:43" x14ac:dyDescent="0.25">
      <c r="B147" s="24">
        <v>44878</v>
      </c>
      <c r="C147" s="20" t="s">
        <v>25</v>
      </c>
      <c r="D147" s="20" t="s">
        <v>40</v>
      </c>
      <c r="E147" s="2">
        <v>-232.55813953488376</v>
      </c>
      <c r="F147" s="2">
        <v>190</v>
      </c>
      <c r="G147">
        <v>24</v>
      </c>
      <c r="H147">
        <v>16</v>
      </c>
      <c r="I147" s="9"/>
      <c r="J147" s="2" t="str">
        <f t="shared" si="59"/>
        <v>New York Giants</v>
      </c>
      <c r="K147" s="2" t="str">
        <f t="shared" si="60"/>
        <v>Houston Texans</v>
      </c>
      <c r="L147" s="17">
        <f t="shared" si="61"/>
        <v>-232.55813953488376</v>
      </c>
      <c r="M147" s="18">
        <f t="shared" si="62"/>
        <v>190</v>
      </c>
      <c r="N147" s="4">
        <f t="shared" si="48"/>
        <v>1.43</v>
      </c>
      <c r="O147" s="4">
        <f t="shared" si="49"/>
        <v>2.9</v>
      </c>
      <c r="P147" s="4"/>
      <c r="Q147" s="4"/>
      <c r="R147" s="1">
        <f t="shared" si="50"/>
        <v>0.69930069930069938</v>
      </c>
      <c r="S147" s="1">
        <f t="shared" si="50"/>
        <v>0.34482758620689657</v>
      </c>
      <c r="T147" s="1">
        <f t="shared" si="46"/>
        <v>4.2263279445727608E-2</v>
      </c>
      <c r="U147" s="1">
        <f t="shared" si="47"/>
        <v>0.1772365565469014</v>
      </c>
      <c r="V147" s="1">
        <f t="shared" si="51"/>
        <v>0.68823655654690141</v>
      </c>
      <c r="W147" s="1"/>
      <c r="X147" s="17">
        <f t="shared" si="52"/>
        <v>452.98878777569371</v>
      </c>
      <c r="Y147" s="18">
        <f t="shared" si="53"/>
        <v>1963.0773393846457</v>
      </c>
      <c r="Z147" s="2">
        <f t="shared" si="44"/>
        <v>430.33934838690902</v>
      </c>
      <c r="AA147" s="18">
        <f t="shared" si="44"/>
        <v>1864.9234724154132</v>
      </c>
      <c r="AB147" s="2">
        <f t="shared" si="45"/>
        <v>-232.37475349358971</v>
      </c>
      <c r="AC147" s="2">
        <f t="shared" si="45"/>
        <v>186.49234724154132</v>
      </c>
      <c r="AD147" s="2">
        <f t="shared" si="54"/>
        <v>430.33934838690902</v>
      </c>
      <c r="AE147" s="2">
        <f t="shared" si="55"/>
        <v>-1000</v>
      </c>
      <c r="AF147" s="5">
        <f t="shared" si="56"/>
        <v>0.42999999999999994</v>
      </c>
      <c r="AG147" s="5">
        <f t="shared" si="57"/>
        <v>-1</v>
      </c>
      <c r="AH147" s="3">
        <f t="shared" si="58"/>
        <v>202211</v>
      </c>
      <c r="AI147" s="21">
        <v>1.38</v>
      </c>
      <c r="AJ147" s="21">
        <v>3.15</v>
      </c>
      <c r="AK147" s="21">
        <v>1.43</v>
      </c>
      <c r="AL147" s="21">
        <v>2.9</v>
      </c>
      <c r="AO147">
        <f t="shared" si="63"/>
        <v>-300</v>
      </c>
      <c r="AP147">
        <f>IF(E147&lt;F147,G147,H147)</f>
        <v>24</v>
      </c>
      <c r="AQ147">
        <f>IF(E147&lt;F147,H147,G147)</f>
        <v>16</v>
      </c>
    </row>
    <row r="148" spans="2:43" x14ac:dyDescent="0.25">
      <c r="B148" s="24">
        <v>44878</v>
      </c>
      <c r="C148" s="20" t="s">
        <v>45</v>
      </c>
      <c r="D148" s="20" t="s">
        <v>43</v>
      </c>
      <c r="E148" s="2">
        <v>-116.27906976744185</v>
      </c>
      <c r="F148" s="2">
        <v>-105.26315789473685</v>
      </c>
      <c r="G148">
        <v>20</v>
      </c>
      <c r="H148">
        <v>10</v>
      </c>
      <c r="I148" s="9"/>
      <c r="J148" s="2" t="str">
        <f t="shared" si="59"/>
        <v>Pittsburgh Steelers</v>
      </c>
      <c r="K148" s="2" t="str">
        <f t="shared" si="60"/>
        <v>New Orleans Saints</v>
      </c>
      <c r="L148" s="17">
        <f t="shared" si="61"/>
        <v>-116.27906976744185</v>
      </c>
      <c r="M148" s="18">
        <f t="shared" si="62"/>
        <v>-105.26315789473685</v>
      </c>
      <c r="N148" s="4">
        <f t="shared" si="48"/>
        <v>1.86</v>
      </c>
      <c r="O148" s="4">
        <f t="shared" si="49"/>
        <v>1.95</v>
      </c>
      <c r="P148" s="4"/>
      <c r="Q148" s="4"/>
      <c r="R148" s="1">
        <f t="shared" si="50"/>
        <v>0.5376344086021505</v>
      </c>
      <c r="S148" s="1">
        <f t="shared" si="50"/>
        <v>0.51282051282051289</v>
      </c>
      <c r="T148" s="1">
        <f t="shared" si="46"/>
        <v>4.8031496062992063E-2</v>
      </c>
      <c r="U148" s="1">
        <f t="shared" si="47"/>
        <v>1.2406947890818809E-2</v>
      </c>
      <c r="V148" s="1">
        <f t="shared" si="51"/>
        <v>0.52340694789081876</v>
      </c>
      <c r="W148" s="1"/>
      <c r="X148" s="17">
        <f t="shared" si="52"/>
        <v>910.55927711643062</v>
      </c>
      <c r="Y148" s="18">
        <f t="shared" si="53"/>
        <v>1001.5075521192962</v>
      </c>
      <c r="Z148" s="2">
        <f t="shared" ref="Z148:AA211" si="64">X148*0.95</f>
        <v>865.03131326060907</v>
      </c>
      <c r="AA148" s="18">
        <f t="shared" si="64"/>
        <v>951.43217451333135</v>
      </c>
      <c r="AB148" s="2">
        <f t="shared" ref="AB148:AC211" si="65">IF(Z148&lt;1000,-100000/Z148,Z148/10)</f>
        <v>-115.60275156174939</v>
      </c>
      <c r="AC148" s="2">
        <f t="shared" si="65"/>
        <v>-105.10470707084419</v>
      </c>
      <c r="AD148" s="2">
        <f t="shared" si="54"/>
        <v>865.03131326060907</v>
      </c>
      <c r="AE148" s="2">
        <f t="shared" si="55"/>
        <v>-1000</v>
      </c>
      <c r="AF148" s="5">
        <f t="shared" si="56"/>
        <v>0.8600000000000001</v>
      </c>
      <c r="AG148" s="5">
        <f t="shared" si="57"/>
        <v>-1</v>
      </c>
      <c r="AH148" s="3">
        <f t="shared" si="58"/>
        <v>202211</v>
      </c>
      <c r="AI148" s="21">
        <v>2.25</v>
      </c>
      <c r="AJ148" s="21">
        <v>1.68</v>
      </c>
      <c r="AK148" s="21">
        <v>1.86</v>
      </c>
      <c r="AL148" s="21">
        <v>1.95</v>
      </c>
      <c r="AO148">
        <f t="shared" si="63"/>
        <v>-120</v>
      </c>
      <c r="AP148">
        <f>IF(E148&lt;F148,G148,H148)</f>
        <v>20</v>
      </c>
      <c r="AQ148">
        <f>IF(E148&lt;F148,H148,G148)</f>
        <v>10</v>
      </c>
    </row>
    <row r="149" spans="2:43" x14ac:dyDescent="0.25">
      <c r="B149" s="24">
        <v>44878</v>
      </c>
      <c r="C149" s="20" t="s">
        <v>41</v>
      </c>
      <c r="D149" s="20" t="s">
        <v>38</v>
      </c>
      <c r="E149" s="2">
        <v>-140.84507042253523</v>
      </c>
      <c r="F149" s="2">
        <v>120.00000000000001</v>
      </c>
      <c r="G149">
        <v>17</v>
      </c>
      <c r="H149">
        <v>10</v>
      </c>
      <c r="I149" s="9"/>
      <c r="J149" s="2" t="str">
        <f t="shared" si="59"/>
        <v>Tennessee Titans</v>
      </c>
      <c r="K149" s="2" t="str">
        <f t="shared" si="60"/>
        <v>Denver Broncos</v>
      </c>
      <c r="L149" s="17">
        <f t="shared" si="61"/>
        <v>-140.84507042253523</v>
      </c>
      <c r="M149" s="18">
        <f t="shared" si="62"/>
        <v>120.00000000000001</v>
      </c>
      <c r="N149" s="4">
        <f t="shared" si="48"/>
        <v>1.71</v>
      </c>
      <c r="O149" s="4">
        <f t="shared" si="49"/>
        <v>2.2000000000000002</v>
      </c>
      <c r="P149" s="4"/>
      <c r="Q149" s="4"/>
      <c r="R149" s="1">
        <f t="shared" si="50"/>
        <v>0.58479532163742687</v>
      </c>
      <c r="S149" s="1">
        <f t="shared" si="50"/>
        <v>0.45454545454545453</v>
      </c>
      <c r="T149" s="1">
        <f t="shared" si="46"/>
        <v>3.7851662404092101E-2</v>
      </c>
      <c r="U149" s="1">
        <f t="shared" si="47"/>
        <v>6.5124933545986169E-2</v>
      </c>
      <c r="V149" s="1">
        <f t="shared" si="51"/>
        <v>0.57612493354598615</v>
      </c>
      <c r="W149" s="1"/>
      <c r="X149" s="17">
        <f t="shared" si="52"/>
        <v>735.73463284275692</v>
      </c>
      <c r="Y149" s="18">
        <f t="shared" si="53"/>
        <v>1235.8449349286186</v>
      </c>
      <c r="Z149" s="2">
        <f t="shared" si="64"/>
        <v>698.94790120061907</v>
      </c>
      <c r="AA149" s="18">
        <f t="shared" si="64"/>
        <v>1174.0526881821877</v>
      </c>
      <c r="AB149" s="2">
        <f t="shared" si="65"/>
        <v>-143.07218009843768</v>
      </c>
      <c r="AC149" s="2">
        <f t="shared" si="65"/>
        <v>117.40526881821877</v>
      </c>
      <c r="AD149" s="2">
        <f t="shared" si="54"/>
        <v>698.94790120061907</v>
      </c>
      <c r="AE149" s="2">
        <f t="shared" si="55"/>
        <v>-1000</v>
      </c>
      <c r="AF149" s="5">
        <f t="shared" si="56"/>
        <v>0.71</v>
      </c>
      <c r="AG149" s="5">
        <f t="shared" si="57"/>
        <v>-1</v>
      </c>
      <c r="AH149" s="3">
        <f t="shared" si="58"/>
        <v>202211</v>
      </c>
      <c r="AI149" s="21">
        <v>1.76</v>
      </c>
      <c r="AJ149" s="21">
        <v>2.1</v>
      </c>
      <c r="AK149" s="21">
        <v>1.71</v>
      </c>
      <c r="AL149" s="21">
        <v>2.2000000000000002</v>
      </c>
      <c r="AO149">
        <f t="shared" si="63"/>
        <v>-150</v>
      </c>
      <c r="AP149">
        <f>IF(E149&lt;F149,G149,H149)</f>
        <v>17</v>
      </c>
      <c r="AQ149">
        <f>IF(E149&lt;F149,H149,G149)</f>
        <v>10</v>
      </c>
    </row>
    <row r="150" spans="2:43" x14ac:dyDescent="0.25">
      <c r="B150" s="24">
        <v>44878</v>
      </c>
      <c r="C150" s="20" t="s">
        <v>27</v>
      </c>
      <c r="D150" s="20" t="s">
        <v>32</v>
      </c>
      <c r="E150" s="2">
        <v>-151.51515151515153</v>
      </c>
      <c r="F150" s="2">
        <v>129.99999999999997</v>
      </c>
      <c r="G150">
        <v>21</v>
      </c>
      <c r="H150">
        <v>16</v>
      </c>
      <c r="I150" s="9"/>
      <c r="J150" s="2" t="str">
        <f t="shared" si="59"/>
        <v>Tampa Bay Buccaneers</v>
      </c>
      <c r="K150" s="2" t="str">
        <f t="shared" si="60"/>
        <v>Seattle Seahawks</v>
      </c>
      <c r="L150" s="17">
        <f t="shared" si="61"/>
        <v>-151.51515151515153</v>
      </c>
      <c r="M150" s="18">
        <f t="shared" si="62"/>
        <v>129.99999999999997</v>
      </c>
      <c r="N150" s="4">
        <f t="shared" si="48"/>
        <v>1.66</v>
      </c>
      <c r="O150" s="4">
        <f t="shared" si="49"/>
        <v>2.2999999999999998</v>
      </c>
      <c r="P150" s="4"/>
      <c r="Q150" s="4"/>
      <c r="R150" s="1">
        <f t="shared" si="50"/>
        <v>0.60240963855421692</v>
      </c>
      <c r="S150" s="1">
        <f t="shared" si="50"/>
        <v>0.43478260869565222</v>
      </c>
      <c r="T150" s="1">
        <f t="shared" si="46"/>
        <v>3.5858585858585923E-2</v>
      </c>
      <c r="U150" s="1">
        <f t="shared" si="47"/>
        <v>8.3813514929282351E-2</v>
      </c>
      <c r="V150" s="1">
        <f t="shared" si="51"/>
        <v>0.59481351492928236</v>
      </c>
      <c r="W150" s="1"/>
      <c r="X150" s="17">
        <f t="shared" si="52"/>
        <v>681.19919084032654</v>
      </c>
      <c r="Y150" s="18">
        <f t="shared" si="53"/>
        <v>1332.032655245516</v>
      </c>
      <c r="Z150" s="2">
        <f t="shared" si="64"/>
        <v>647.13923129831016</v>
      </c>
      <c r="AA150" s="18">
        <f t="shared" si="64"/>
        <v>1265.4310224832402</v>
      </c>
      <c r="AB150" s="2">
        <f t="shared" si="65"/>
        <v>-154.5262521009227</v>
      </c>
      <c r="AC150" s="2">
        <f t="shared" si="65"/>
        <v>126.54310224832402</v>
      </c>
      <c r="AD150" s="2">
        <f t="shared" si="54"/>
        <v>647.13923129831016</v>
      </c>
      <c r="AE150" s="2">
        <f t="shared" si="55"/>
        <v>-1000</v>
      </c>
      <c r="AF150" s="5">
        <f t="shared" si="56"/>
        <v>0.65999999999999992</v>
      </c>
      <c r="AG150" s="5">
        <f t="shared" si="57"/>
        <v>-1</v>
      </c>
      <c r="AH150" s="3">
        <f t="shared" si="58"/>
        <v>202211</v>
      </c>
      <c r="AI150" s="21">
        <v>1.71</v>
      </c>
      <c r="AJ150" s="21">
        <v>2.2000000000000002</v>
      </c>
      <c r="AK150" s="21">
        <v>1.66</v>
      </c>
      <c r="AL150" s="21">
        <v>2.2999999999999998</v>
      </c>
      <c r="AO150">
        <f t="shared" si="63"/>
        <v>-160</v>
      </c>
      <c r="AP150">
        <f>IF(E150&lt;F150,G150,H150)</f>
        <v>21</v>
      </c>
      <c r="AQ150">
        <f>IF(E150&lt;F150,H150,G150)</f>
        <v>16</v>
      </c>
    </row>
    <row r="151" spans="2:43" x14ac:dyDescent="0.25">
      <c r="B151" s="24">
        <v>44875</v>
      </c>
      <c r="C151" s="20" t="s">
        <v>44</v>
      </c>
      <c r="D151" s="20" t="s">
        <v>35</v>
      </c>
      <c r="E151" s="2">
        <v>129.99999999999997</v>
      </c>
      <c r="F151" s="2">
        <v>-151.51515151515153</v>
      </c>
      <c r="G151">
        <v>25</v>
      </c>
      <c r="H151">
        <v>15</v>
      </c>
      <c r="I151" s="9"/>
      <c r="J151" s="2" t="str">
        <f t="shared" si="59"/>
        <v>Atlanta Falcons</v>
      </c>
      <c r="K151" s="2" t="str">
        <f t="shared" si="60"/>
        <v>Carolina Panthers</v>
      </c>
      <c r="L151" s="17">
        <f t="shared" si="61"/>
        <v>-151.51515151515153</v>
      </c>
      <c r="M151" s="18">
        <f t="shared" si="62"/>
        <v>129.99999999999997</v>
      </c>
      <c r="N151" s="4">
        <f t="shared" si="48"/>
        <v>1.66</v>
      </c>
      <c r="O151" s="4">
        <f t="shared" si="49"/>
        <v>2.2999999999999998</v>
      </c>
      <c r="P151" s="4"/>
      <c r="Q151" s="4"/>
      <c r="R151" s="1">
        <f t="shared" si="50"/>
        <v>0.60240963855421692</v>
      </c>
      <c r="S151" s="1">
        <f t="shared" si="50"/>
        <v>0.43478260869565222</v>
      </c>
      <c r="T151" s="1">
        <f t="shared" si="46"/>
        <v>3.5858585858585923E-2</v>
      </c>
      <c r="U151" s="1">
        <f t="shared" si="47"/>
        <v>8.3813514929282351E-2</v>
      </c>
      <c r="V151" s="1">
        <f t="shared" si="51"/>
        <v>0.59481351492928236</v>
      </c>
      <c r="W151" s="1"/>
      <c r="X151" s="17">
        <f t="shared" si="52"/>
        <v>681.19919084032654</v>
      </c>
      <c r="Y151" s="18">
        <f t="shared" si="53"/>
        <v>1332.032655245516</v>
      </c>
      <c r="Z151" s="2">
        <f t="shared" si="64"/>
        <v>647.13923129831016</v>
      </c>
      <c r="AA151" s="18">
        <f t="shared" si="64"/>
        <v>1265.4310224832402</v>
      </c>
      <c r="AB151" s="2">
        <f t="shared" si="65"/>
        <v>-154.5262521009227</v>
      </c>
      <c r="AC151" s="2">
        <f t="shared" si="65"/>
        <v>126.54310224832402</v>
      </c>
      <c r="AD151" s="2">
        <f t="shared" si="54"/>
        <v>-1000</v>
      </c>
      <c r="AE151" s="2">
        <f t="shared" si="55"/>
        <v>1265.4310224832402</v>
      </c>
      <c r="AF151" s="5">
        <f t="shared" si="56"/>
        <v>-1</v>
      </c>
      <c r="AG151" s="5">
        <f t="shared" si="57"/>
        <v>1.2999999999999998</v>
      </c>
      <c r="AH151" s="3">
        <f t="shared" si="58"/>
        <v>202211</v>
      </c>
      <c r="AI151" s="21">
        <v>2.0499999999999998</v>
      </c>
      <c r="AJ151" s="21">
        <v>1.8</v>
      </c>
      <c r="AK151" s="21">
        <v>2.2999999999999998</v>
      </c>
      <c r="AL151" s="21">
        <v>1.66</v>
      </c>
      <c r="AO151">
        <f t="shared" si="63"/>
        <v>-160</v>
      </c>
      <c r="AP151">
        <f>IF(E151&lt;F151,G151,H151)</f>
        <v>15</v>
      </c>
      <c r="AQ151">
        <f>IF(E151&lt;F151,H151,G151)</f>
        <v>25</v>
      </c>
    </row>
    <row r="152" spans="2:43" x14ac:dyDescent="0.25">
      <c r="B152" s="24">
        <v>44872</v>
      </c>
      <c r="C152" s="20" t="s">
        <v>43</v>
      </c>
      <c r="D152" s="20" t="s">
        <v>28</v>
      </c>
      <c r="E152" s="2">
        <v>110.00000000000001</v>
      </c>
      <c r="F152" s="2">
        <v>-131.57894736842104</v>
      </c>
      <c r="G152">
        <v>13</v>
      </c>
      <c r="H152">
        <v>27</v>
      </c>
      <c r="I152" s="9"/>
      <c r="J152" s="2" t="str">
        <f t="shared" si="59"/>
        <v>Baltimore Ravens</v>
      </c>
      <c r="K152" s="2" t="str">
        <f t="shared" si="60"/>
        <v>New Orleans Saints</v>
      </c>
      <c r="L152" s="17">
        <f t="shared" si="61"/>
        <v>-131.57894736842104</v>
      </c>
      <c r="M152" s="18">
        <f t="shared" si="62"/>
        <v>110.00000000000001</v>
      </c>
      <c r="N152" s="4">
        <f t="shared" si="48"/>
        <v>1.76</v>
      </c>
      <c r="O152" s="4">
        <f t="shared" si="49"/>
        <v>2.1</v>
      </c>
      <c r="P152" s="4"/>
      <c r="Q152" s="4"/>
      <c r="R152" s="1">
        <f t="shared" si="50"/>
        <v>0.56818181818181823</v>
      </c>
      <c r="S152" s="1">
        <f t="shared" si="50"/>
        <v>0.47619047619047616</v>
      </c>
      <c r="T152" s="1">
        <f t="shared" si="46"/>
        <v>4.2487046632124437E-2</v>
      </c>
      <c r="U152" s="1">
        <f t="shared" si="47"/>
        <v>4.5995670995671034E-2</v>
      </c>
      <c r="V152" s="1">
        <f t="shared" si="51"/>
        <v>0.55699567099567104</v>
      </c>
      <c r="W152" s="1"/>
      <c r="X152" s="17">
        <f t="shared" si="52"/>
        <v>795.34608987611307</v>
      </c>
      <c r="Y152" s="18">
        <f t="shared" si="53"/>
        <v>1144.9859022934511</v>
      </c>
      <c r="Z152" s="2">
        <f t="shared" si="64"/>
        <v>755.57878538230739</v>
      </c>
      <c r="AA152" s="18">
        <f t="shared" si="64"/>
        <v>1087.7366071787785</v>
      </c>
      <c r="AB152" s="2">
        <f t="shared" si="65"/>
        <v>-132.3488720628942</v>
      </c>
      <c r="AC152" s="2">
        <f t="shared" si="65"/>
        <v>108.77366071787785</v>
      </c>
      <c r="AD152" s="2">
        <f t="shared" si="54"/>
        <v>755.57878538230739</v>
      </c>
      <c r="AE152" s="2">
        <f t="shared" si="55"/>
        <v>-1000</v>
      </c>
      <c r="AF152" s="5">
        <f t="shared" si="56"/>
        <v>0.76</v>
      </c>
      <c r="AG152" s="5">
        <f t="shared" si="57"/>
        <v>-1</v>
      </c>
      <c r="AH152" s="3">
        <f t="shared" si="58"/>
        <v>202211</v>
      </c>
      <c r="AI152" s="21">
        <v>2.4500000000000002</v>
      </c>
      <c r="AJ152" s="21">
        <v>1.6</v>
      </c>
      <c r="AK152" s="21">
        <v>2.1</v>
      </c>
      <c r="AL152" s="21">
        <v>1.76</v>
      </c>
      <c r="AO152">
        <f t="shared" si="63"/>
        <v>-140</v>
      </c>
      <c r="AP152">
        <f>IF(E152&lt;F152,G152,H152)</f>
        <v>27</v>
      </c>
      <c r="AQ152">
        <f>IF(E152&lt;F152,H152,G152)</f>
        <v>13</v>
      </c>
    </row>
    <row r="153" spans="2:43" x14ac:dyDescent="0.25">
      <c r="B153" s="24">
        <v>44871</v>
      </c>
      <c r="C153" s="20" t="s">
        <v>20</v>
      </c>
      <c r="D153" s="20" t="s">
        <v>41</v>
      </c>
      <c r="E153" s="2">
        <v>-909.09090909090833</v>
      </c>
      <c r="F153" s="2">
        <v>575</v>
      </c>
      <c r="G153">
        <v>20</v>
      </c>
      <c r="H153">
        <v>17</v>
      </c>
      <c r="I153" s="9"/>
      <c r="J153" s="2" t="str">
        <f t="shared" si="59"/>
        <v>Kansas City Chiefs</v>
      </c>
      <c r="K153" s="2" t="str">
        <f t="shared" si="60"/>
        <v>Tennessee Titans</v>
      </c>
      <c r="L153" s="17">
        <f t="shared" si="61"/>
        <v>-909.09090909090833</v>
      </c>
      <c r="M153" s="18">
        <f t="shared" si="62"/>
        <v>575</v>
      </c>
      <c r="N153" s="4">
        <f t="shared" si="48"/>
        <v>1.1100000000000001</v>
      </c>
      <c r="O153" s="4">
        <f t="shared" si="49"/>
        <v>6.75</v>
      </c>
      <c r="P153" s="4"/>
      <c r="Q153" s="4"/>
      <c r="R153" s="1">
        <f t="shared" si="50"/>
        <v>0.9009009009009008</v>
      </c>
      <c r="S153" s="1">
        <f t="shared" si="50"/>
        <v>0.14814814814814814</v>
      </c>
      <c r="T153" s="1">
        <f t="shared" si="46"/>
        <v>4.6755725190839703E-2</v>
      </c>
      <c r="U153" s="1">
        <f t="shared" si="47"/>
        <v>0.37637637637637633</v>
      </c>
      <c r="V153" s="1">
        <f t="shared" si="51"/>
        <v>0.88737637637637634</v>
      </c>
      <c r="W153" s="1"/>
      <c r="X153" s="17">
        <f t="shared" si="52"/>
        <v>126.9175364838142</v>
      </c>
      <c r="Y153" s="18">
        <f t="shared" si="53"/>
        <v>5771.7422617421498</v>
      </c>
      <c r="Z153" s="2">
        <f t="shared" si="64"/>
        <v>120.57165965962349</v>
      </c>
      <c r="AA153" s="18">
        <f t="shared" si="64"/>
        <v>5483.1551486550425</v>
      </c>
      <c r="AB153" s="2">
        <f t="shared" si="65"/>
        <v>-829.38229665497056</v>
      </c>
      <c r="AC153" s="2">
        <f t="shared" si="65"/>
        <v>548.31551486550427</v>
      </c>
      <c r="AD153" s="2">
        <f t="shared" si="54"/>
        <v>120.57165965962349</v>
      </c>
      <c r="AE153" s="2">
        <f t="shared" si="55"/>
        <v>-1000</v>
      </c>
      <c r="AF153" s="5">
        <f t="shared" si="56"/>
        <v>0.1100000000000001</v>
      </c>
      <c r="AG153" s="5">
        <f t="shared" si="57"/>
        <v>-1</v>
      </c>
      <c r="AH153" s="3">
        <f t="shared" si="58"/>
        <v>202211</v>
      </c>
      <c r="AI153" s="21">
        <v>1.18</v>
      </c>
      <c r="AJ153" s="21">
        <v>5.25</v>
      </c>
      <c r="AK153" s="21">
        <v>1.1100000000000001</v>
      </c>
      <c r="AL153" s="21">
        <v>6.75</v>
      </c>
      <c r="AO153">
        <f t="shared" si="63"/>
        <v>-1000</v>
      </c>
      <c r="AP153">
        <f>IF(E153&lt;F153,G153,H153)</f>
        <v>20</v>
      </c>
      <c r="AQ153">
        <f>IF(E153&lt;F153,H153,G153)</f>
        <v>17</v>
      </c>
    </row>
    <row r="154" spans="2:43" x14ac:dyDescent="0.25">
      <c r="B154" s="24">
        <v>44871</v>
      </c>
      <c r="C154" s="20" t="s">
        <v>27</v>
      </c>
      <c r="D154" s="20" t="s">
        <v>47</v>
      </c>
      <c r="E154" s="2">
        <v>-156.25000000000003</v>
      </c>
      <c r="F154" s="2">
        <v>135</v>
      </c>
      <c r="G154">
        <v>16</v>
      </c>
      <c r="H154">
        <v>13</v>
      </c>
      <c r="I154" s="9"/>
      <c r="J154" s="2" t="str">
        <f t="shared" si="59"/>
        <v>Tampa Bay Buccaneers</v>
      </c>
      <c r="K154" s="2" t="str">
        <f t="shared" si="60"/>
        <v>Los Angeles Rams</v>
      </c>
      <c r="L154" s="17">
        <f t="shared" si="61"/>
        <v>-156.25000000000003</v>
      </c>
      <c r="M154" s="18">
        <f t="shared" si="62"/>
        <v>135</v>
      </c>
      <c r="N154" s="4">
        <f t="shared" si="48"/>
        <v>1.64</v>
      </c>
      <c r="O154" s="4">
        <f t="shared" si="49"/>
        <v>2.35</v>
      </c>
      <c r="P154" s="4"/>
      <c r="Q154" s="4"/>
      <c r="R154" s="1">
        <f t="shared" si="50"/>
        <v>0.6097560975609756</v>
      </c>
      <c r="S154" s="1">
        <f t="shared" si="50"/>
        <v>0.42553191489361702</v>
      </c>
      <c r="T154" s="1">
        <f t="shared" si="46"/>
        <v>3.4085213032581496E-2</v>
      </c>
      <c r="U154" s="1">
        <f t="shared" si="47"/>
        <v>9.2112091333679286E-2</v>
      </c>
      <c r="V154" s="1">
        <f t="shared" si="51"/>
        <v>0.60311209133367927</v>
      </c>
      <c r="W154" s="1"/>
      <c r="X154" s="17">
        <f t="shared" si="52"/>
        <v>658.06657563218641</v>
      </c>
      <c r="Y154" s="18">
        <f t="shared" si="53"/>
        <v>1377.3404079490135</v>
      </c>
      <c r="Z154" s="2">
        <f t="shared" si="64"/>
        <v>625.16324685057702</v>
      </c>
      <c r="AA154" s="18">
        <f t="shared" si="64"/>
        <v>1308.4733875515628</v>
      </c>
      <c r="AB154" s="2">
        <f t="shared" si="65"/>
        <v>-159.95821971905113</v>
      </c>
      <c r="AC154" s="2">
        <f t="shared" si="65"/>
        <v>130.84733875515627</v>
      </c>
      <c r="AD154" s="2">
        <f t="shared" si="54"/>
        <v>625.16324685057702</v>
      </c>
      <c r="AE154" s="2">
        <f t="shared" si="55"/>
        <v>-1000</v>
      </c>
      <c r="AF154" s="5">
        <f t="shared" si="56"/>
        <v>0.6399999999999999</v>
      </c>
      <c r="AG154" s="5">
        <f t="shared" si="57"/>
        <v>-1</v>
      </c>
      <c r="AH154" s="3">
        <f t="shared" si="58"/>
        <v>202211</v>
      </c>
      <c r="AI154" s="21">
        <v>1.8</v>
      </c>
      <c r="AJ154" s="21">
        <v>2.0499999999999998</v>
      </c>
      <c r="AK154" s="21">
        <v>1.64</v>
      </c>
      <c r="AL154" s="21">
        <v>2.35</v>
      </c>
      <c r="AO154">
        <f t="shared" si="63"/>
        <v>-160</v>
      </c>
      <c r="AP154">
        <f>IF(E154&lt;F154,G154,H154)</f>
        <v>16</v>
      </c>
      <c r="AQ154">
        <f>IF(E154&lt;F154,H154,G154)</f>
        <v>13</v>
      </c>
    </row>
    <row r="155" spans="2:43" x14ac:dyDescent="0.25">
      <c r="B155" s="24">
        <v>44871</v>
      </c>
      <c r="C155" s="20" t="s">
        <v>48</v>
      </c>
      <c r="D155" s="20" t="s">
        <v>32</v>
      </c>
      <c r="E155" s="2">
        <v>-131.57894736842104</v>
      </c>
      <c r="F155" s="2">
        <v>110.00000000000001</v>
      </c>
      <c r="G155">
        <v>21</v>
      </c>
      <c r="H155">
        <v>31</v>
      </c>
      <c r="I155" s="9"/>
      <c r="J155" s="2" t="str">
        <f t="shared" si="59"/>
        <v>Arizona Cardinals</v>
      </c>
      <c r="K155" s="2" t="str">
        <f t="shared" si="60"/>
        <v>Seattle Seahawks</v>
      </c>
      <c r="L155" s="17">
        <f t="shared" si="61"/>
        <v>-131.57894736842104</v>
      </c>
      <c r="M155" s="18">
        <f t="shared" si="62"/>
        <v>110.00000000000001</v>
      </c>
      <c r="N155" s="4">
        <f t="shared" si="48"/>
        <v>1.76</v>
      </c>
      <c r="O155" s="4">
        <f t="shared" si="49"/>
        <v>2.1</v>
      </c>
      <c r="P155" s="4"/>
      <c r="Q155" s="4"/>
      <c r="R155" s="1">
        <f t="shared" si="50"/>
        <v>0.56818181818181823</v>
      </c>
      <c r="S155" s="1">
        <f t="shared" si="50"/>
        <v>0.47619047619047616</v>
      </c>
      <c r="T155" s="1">
        <f t="shared" si="46"/>
        <v>4.2487046632124437E-2</v>
      </c>
      <c r="U155" s="1">
        <f t="shared" si="47"/>
        <v>4.5995670995671034E-2</v>
      </c>
      <c r="V155" s="1">
        <f t="shared" si="51"/>
        <v>0.55699567099567104</v>
      </c>
      <c r="W155" s="1"/>
      <c r="X155" s="17">
        <f t="shared" si="52"/>
        <v>795.34608987611307</v>
      </c>
      <c r="Y155" s="18">
        <f t="shared" si="53"/>
        <v>1144.9859022934511</v>
      </c>
      <c r="Z155" s="2">
        <f t="shared" si="64"/>
        <v>755.57878538230739</v>
      </c>
      <c r="AA155" s="18">
        <f t="shared" si="64"/>
        <v>1087.7366071787785</v>
      </c>
      <c r="AB155" s="2">
        <f t="shared" si="65"/>
        <v>-132.3488720628942</v>
      </c>
      <c r="AC155" s="2">
        <f t="shared" si="65"/>
        <v>108.77366071787785</v>
      </c>
      <c r="AD155" s="2">
        <f t="shared" si="54"/>
        <v>-1000</v>
      </c>
      <c r="AE155" s="2">
        <f t="shared" si="55"/>
        <v>1087.7366071787785</v>
      </c>
      <c r="AF155" s="5">
        <f t="shared" si="56"/>
        <v>-1</v>
      </c>
      <c r="AG155" s="5">
        <f t="shared" si="57"/>
        <v>1.1000000000000001</v>
      </c>
      <c r="AH155" s="3">
        <f t="shared" si="58"/>
        <v>202211</v>
      </c>
      <c r="AI155" s="21">
        <v>1.52</v>
      </c>
      <c r="AJ155" s="21">
        <v>2.67</v>
      </c>
      <c r="AK155" s="21">
        <v>1.76</v>
      </c>
      <c r="AL155" s="21">
        <v>2.1</v>
      </c>
      <c r="AO155">
        <f t="shared" si="63"/>
        <v>-140</v>
      </c>
      <c r="AP155">
        <f>IF(E155&lt;F155,G155,H155)</f>
        <v>21</v>
      </c>
      <c r="AQ155">
        <f>IF(E155&lt;F155,H155,G155)</f>
        <v>31</v>
      </c>
    </row>
    <row r="156" spans="2:43" x14ac:dyDescent="0.25">
      <c r="B156" s="24">
        <v>44871</v>
      </c>
      <c r="C156" s="20" t="s">
        <v>35</v>
      </c>
      <c r="D156" s="20" t="s">
        <v>31</v>
      </c>
      <c r="E156" s="2">
        <v>125</v>
      </c>
      <c r="F156" s="2">
        <v>-147.05882352941177</v>
      </c>
      <c r="G156">
        <v>17</v>
      </c>
      <c r="H156">
        <v>20</v>
      </c>
      <c r="I156" s="9"/>
      <c r="J156" s="2" t="str">
        <f t="shared" si="59"/>
        <v>Los Angeles Chargers</v>
      </c>
      <c r="K156" s="2" t="str">
        <f t="shared" si="60"/>
        <v>Atlanta Falcons</v>
      </c>
      <c r="L156" s="17">
        <f t="shared" si="61"/>
        <v>-147.05882352941177</v>
      </c>
      <c r="M156" s="18">
        <f t="shared" si="62"/>
        <v>125</v>
      </c>
      <c r="N156" s="4">
        <f t="shared" si="48"/>
        <v>1.68</v>
      </c>
      <c r="O156" s="4">
        <f t="shared" si="49"/>
        <v>2.25</v>
      </c>
      <c r="P156" s="4"/>
      <c r="Q156" s="4"/>
      <c r="R156" s="1">
        <f t="shared" si="50"/>
        <v>0.59523809523809523</v>
      </c>
      <c r="S156" s="1">
        <f t="shared" si="50"/>
        <v>0.44444444444444442</v>
      </c>
      <c r="T156" s="1">
        <f t="shared" si="46"/>
        <v>3.8167938931297662E-2</v>
      </c>
      <c r="U156" s="1">
        <f t="shared" si="47"/>
        <v>7.5396825396825407E-2</v>
      </c>
      <c r="V156" s="1">
        <f t="shared" si="51"/>
        <v>0.58639682539682547</v>
      </c>
      <c r="W156" s="1"/>
      <c r="X156" s="17">
        <f t="shared" si="52"/>
        <v>705.32983244457648</v>
      </c>
      <c r="Y156" s="18">
        <f t="shared" si="53"/>
        <v>1287.7472223008879</v>
      </c>
      <c r="Z156" s="2">
        <f t="shared" si="64"/>
        <v>670.06334082234764</v>
      </c>
      <c r="AA156" s="18">
        <f t="shared" si="64"/>
        <v>1223.3598611858433</v>
      </c>
      <c r="AB156" s="2">
        <f t="shared" si="65"/>
        <v>-149.23962244714528</v>
      </c>
      <c r="AC156" s="2">
        <f t="shared" si="65"/>
        <v>122.33598611858433</v>
      </c>
      <c r="AD156" s="2">
        <f t="shared" si="54"/>
        <v>670.06334082234764</v>
      </c>
      <c r="AE156" s="2">
        <f t="shared" si="55"/>
        <v>-1000</v>
      </c>
      <c r="AF156" s="5">
        <f t="shared" si="56"/>
        <v>0.67999999999999994</v>
      </c>
      <c r="AG156" s="5">
        <f t="shared" si="57"/>
        <v>-1</v>
      </c>
      <c r="AH156" s="3">
        <f t="shared" si="58"/>
        <v>202211</v>
      </c>
      <c r="AI156" s="21">
        <v>2.4</v>
      </c>
      <c r="AJ156" s="21">
        <v>1.62</v>
      </c>
      <c r="AK156" s="21">
        <v>2.25</v>
      </c>
      <c r="AL156" s="21">
        <v>1.68</v>
      </c>
      <c r="AO156">
        <f t="shared" si="63"/>
        <v>-150</v>
      </c>
      <c r="AP156">
        <f>IF(E156&lt;F156,G156,H156)</f>
        <v>20</v>
      </c>
      <c r="AQ156">
        <f>IF(E156&lt;F156,H156,G156)</f>
        <v>17</v>
      </c>
    </row>
    <row r="157" spans="2:43" x14ac:dyDescent="0.25">
      <c r="B157" s="24">
        <v>44871</v>
      </c>
      <c r="C157" s="20" t="s">
        <v>37</v>
      </c>
      <c r="D157" s="20" t="s">
        <v>30</v>
      </c>
      <c r="E157" s="2">
        <v>165</v>
      </c>
      <c r="F157" s="2">
        <v>-185.18518518518516</v>
      </c>
      <c r="G157">
        <v>32</v>
      </c>
      <c r="H157">
        <v>35</v>
      </c>
      <c r="I157" s="9"/>
      <c r="J157" s="2" t="str">
        <f t="shared" si="59"/>
        <v>Miami Dolphins</v>
      </c>
      <c r="K157" s="2" t="str">
        <f t="shared" si="60"/>
        <v>Chicago Bears</v>
      </c>
      <c r="L157" s="17">
        <f t="shared" si="61"/>
        <v>-185.18518518518516</v>
      </c>
      <c r="M157" s="18">
        <f t="shared" si="62"/>
        <v>165</v>
      </c>
      <c r="N157" s="4">
        <f t="shared" si="48"/>
        <v>1.54</v>
      </c>
      <c r="O157" s="4">
        <f t="shared" si="49"/>
        <v>2.65</v>
      </c>
      <c r="P157" s="4"/>
      <c r="Q157" s="4"/>
      <c r="R157" s="1">
        <f t="shared" si="50"/>
        <v>0.64935064935064934</v>
      </c>
      <c r="S157" s="1">
        <f t="shared" si="50"/>
        <v>0.37735849056603776</v>
      </c>
      <c r="T157" s="1">
        <f t="shared" si="46"/>
        <v>2.6014319809069208E-2</v>
      </c>
      <c r="U157" s="1">
        <f t="shared" si="47"/>
        <v>0.13599607939230579</v>
      </c>
      <c r="V157" s="1">
        <f t="shared" si="51"/>
        <v>0.64699607939230575</v>
      </c>
      <c r="W157" s="1"/>
      <c r="X157" s="17">
        <f t="shared" si="52"/>
        <v>545.60441995143913</v>
      </c>
      <c r="Y157" s="18">
        <f t="shared" si="53"/>
        <v>1648.1806912014345</v>
      </c>
      <c r="Z157" s="2">
        <f t="shared" si="64"/>
        <v>518.32419895386715</v>
      </c>
      <c r="AA157" s="18">
        <f t="shared" si="64"/>
        <v>1565.7716566413626</v>
      </c>
      <c r="AB157" s="2">
        <f t="shared" si="65"/>
        <v>-192.92944493394256</v>
      </c>
      <c r="AC157" s="2">
        <f t="shared" si="65"/>
        <v>156.57716566413626</v>
      </c>
      <c r="AD157" s="2">
        <f t="shared" si="54"/>
        <v>518.32419895386715</v>
      </c>
      <c r="AE157" s="2">
        <f t="shared" si="55"/>
        <v>-1000</v>
      </c>
      <c r="AF157" s="5">
        <f t="shared" si="56"/>
        <v>0.54</v>
      </c>
      <c r="AG157" s="5">
        <f t="shared" si="57"/>
        <v>-1</v>
      </c>
      <c r="AH157" s="3">
        <f t="shared" si="58"/>
        <v>202211</v>
      </c>
      <c r="AI157" s="21">
        <v>2.5499999999999998</v>
      </c>
      <c r="AJ157" s="21">
        <v>1.57</v>
      </c>
      <c r="AK157" s="21">
        <v>2.65</v>
      </c>
      <c r="AL157" s="21">
        <v>1.54</v>
      </c>
      <c r="AO157">
        <f t="shared" si="63"/>
        <v>-190</v>
      </c>
      <c r="AP157">
        <f>IF(E157&lt;F157,G157,H157)</f>
        <v>35</v>
      </c>
      <c r="AQ157">
        <f>IF(E157&lt;F157,H157,G157)</f>
        <v>32</v>
      </c>
    </row>
    <row r="158" spans="2:43" x14ac:dyDescent="0.25">
      <c r="B158" s="24">
        <v>44871</v>
      </c>
      <c r="C158" s="20" t="s">
        <v>21</v>
      </c>
      <c r="D158" s="20" t="s">
        <v>44</v>
      </c>
      <c r="E158" s="2">
        <v>-344.82758620689651</v>
      </c>
      <c r="F158" s="2">
        <v>270</v>
      </c>
      <c r="G158">
        <v>42</v>
      </c>
      <c r="H158">
        <v>21</v>
      </c>
      <c r="I158" s="9"/>
      <c r="J158" s="2" t="str">
        <f t="shared" si="59"/>
        <v>Cincinnati Bengals</v>
      </c>
      <c r="K158" s="2" t="str">
        <f t="shared" si="60"/>
        <v>Carolina Panthers</v>
      </c>
      <c r="L158" s="17">
        <f t="shared" si="61"/>
        <v>-344.82758620689651</v>
      </c>
      <c r="M158" s="18">
        <f t="shared" si="62"/>
        <v>270</v>
      </c>
      <c r="N158" s="4">
        <f t="shared" si="48"/>
        <v>1.29</v>
      </c>
      <c r="O158" s="4">
        <f t="shared" si="49"/>
        <v>3.7</v>
      </c>
      <c r="P158" s="4"/>
      <c r="Q158" s="4"/>
      <c r="R158" s="1">
        <f t="shared" si="50"/>
        <v>0.77519379844961234</v>
      </c>
      <c r="S158" s="1">
        <f t="shared" si="50"/>
        <v>0.27027027027027023</v>
      </c>
      <c r="T158" s="1">
        <f t="shared" si="46"/>
        <v>4.3486973947895691E-2</v>
      </c>
      <c r="U158" s="1">
        <f t="shared" si="47"/>
        <v>0.25246176408967103</v>
      </c>
      <c r="V158" s="1">
        <f t="shared" si="51"/>
        <v>0.76346176408967104</v>
      </c>
      <c r="W158" s="1"/>
      <c r="X158" s="17">
        <f t="shared" si="52"/>
        <v>309.82329048576543</v>
      </c>
      <c r="Y158" s="18">
        <f t="shared" si="53"/>
        <v>2773.304285017382</v>
      </c>
      <c r="Z158" s="2">
        <f t="shared" si="64"/>
        <v>294.33212596147712</v>
      </c>
      <c r="AA158" s="18">
        <f t="shared" si="64"/>
        <v>2634.6390707665128</v>
      </c>
      <c r="AB158" s="2">
        <f t="shared" si="65"/>
        <v>-339.75224305989701</v>
      </c>
      <c r="AC158" s="2">
        <f t="shared" si="65"/>
        <v>263.46390707665125</v>
      </c>
      <c r="AD158" s="2">
        <f t="shared" si="54"/>
        <v>294.33212596147712</v>
      </c>
      <c r="AE158" s="2">
        <f t="shared" si="55"/>
        <v>-1000</v>
      </c>
      <c r="AF158" s="5">
        <f t="shared" si="56"/>
        <v>0.29000000000000004</v>
      </c>
      <c r="AG158" s="5">
        <f t="shared" si="57"/>
        <v>-1</v>
      </c>
      <c r="AH158" s="3">
        <f t="shared" si="58"/>
        <v>202211</v>
      </c>
      <c r="AI158" s="21">
        <v>1.22</v>
      </c>
      <c r="AJ158" s="21">
        <v>4.5</v>
      </c>
      <c r="AK158" s="21">
        <v>1.29</v>
      </c>
      <c r="AL158" s="21">
        <v>3.7</v>
      </c>
      <c r="AO158">
        <f t="shared" si="63"/>
        <v>-400</v>
      </c>
      <c r="AP158">
        <f>IF(E158&lt;F158,G158,H158)</f>
        <v>42</v>
      </c>
      <c r="AQ158">
        <f>IF(E158&lt;F158,H158,G158)</f>
        <v>21</v>
      </c>
    </row>
    <row r="159" spans="2:43" x14ac:dyDescent="0.25">
      <c r="B159" s="24">
        <v>44871</v>
      </c>
      <c r="C159" s="20" t="s">
        <v>34</v>
      </c>
      <c r="D159" s="20" t="s">
        <v>33</v>
      </c>
      <c r="E159" s="2">
        <v>167</v>
      </c>
      <c r="F159" s="2">
        <v>-192.30769230769229</v>
      </c>
      <c r="G159">
        <v>15</v>
      </c>
      <c r="H159">
        <v>9</v>
      </c>
      <c r="I159" s="9"/>
      <c r="J159" s="2" t="str">
        <f t="shared" si="59"/>
        <v>Green Bay Packers</v>
      </c>
      <c r="K159" s="2" t="str">
        <f t="shared" si="60"/>
        <v>Detroit Lions</v>
      </c>
      <c r="L159" s="17">
        <f t="shared" si="61"/>
        <v>-192.30769230769229</v>
      </c>
      <c r="M159" s="18">
        <f t="shared" si="62"/>
        <v>167</v>
      </c>
      <c r="N159" s="4">
        <f t="shared" si="48"/>
        <v>1.52</v>
      </c>
      <c r="O159" s="4">
        <f t="shared" si="49"/>
        <v>2.67</v>
      </c>
      <c r="P159" s="4"/>
      <c r="Q159" s="4"/>
      <c r="R159" s="1">
        <f t="shared" si="50"/>
        <v>0.65789473684210531</v>
      </c>
      <c r="S159" s="1">
        <f t="shared" si="50"/>
        <v>0.37453183520599254</v>
      </c>
      <c r="T159" s="1">
        <f t="shared" si="46"/>
        <v>3.1408114558472477E-2</v>
      </c>
      <c r="U159" s="1">
        <f t="shared" si="47"/>
        <v>0.14168145081805639</v>
      </c>
      <c r="V159" s="1">
        <f t="shared" si="51"/>
        <v>0.6526814508180564</v>
      </c>
      <c r="W159" s="1"/>
      <c r="X159" s="17">
        <f t="shared" si="52"/>
        <v>532.14098354813416</v>
      </c>
      <c r="Y159" s="18">
        <f t="shared" si="53"/>
        <v>1687.6788921698521</v>
      </c>
      <c r="Z159" s="2">
        <f t="shared" si="64"/>
        <v>505.53393437072742</v>
      </c>
      <c r="AA159" s="18">
        <f t="shared" si="64"/>
        <v>1603.2949475613595</v>
      </c>
      <c r="AB159" s="2">
        <f t="shared" si="65"/>
        <v>-197.81065760595641</v>
      </c>
      <c r="AC159" s="2">
        <f t="shared" si="65"/>
        <v>160.32949475613594</v>
      </c>
      <c r="AD159" s="2">
        <f t="shared" si="54"/>
        <v>-1000</v>
      </c>
      <c r="AE159" s="2">
        <f t="shared" si="55"/>
        <v>1603.2949475613595</v>
      </c>
      <c r="AF159" s="5">
        <f t="shared" si="56"/>
        <v>-1</v>
      </c>
      <c r="AG159" s="5">
        <f t="shared" si="57"/>
        <v>1.67</v>
      </c>
      <c r="AH159" s="3">
        <f t="shared" si="58"/>
        <v>202211</v>
      </c>
      <c r="AI159" s="21">
        <v>2.5499999999999998</v>
      </c>
      <c r="AJ159" s="21">
        <v>1.57</v>
      </c>
      <c r="AK159" s="21">
        <v>2.67</v>
      </c>
      <c r="AL159" s="21">
        <v>1.52</v>
      </c>
      <c r="AO159">
        <f t="shared" si="63"/>
        <v>-200</v>
      </c>
      <c r="AP159">
        <f>IF(E159&lt;F159,G159,H159)</f>
        <v>9</v>
      </c>
      <c r="AQ159">
        <f>IF(E159&lt;F159,H159,G159)</f>
        <v>15</v>
      </c>
    </row>
    <row r="160" spans="2:43" x14ac:dyDescent="0.25">
      <c r="B160" s="24">
        <v>44871</v>
      </c>
      <c r="C160" s="20" t="s">
        <v>26</v>
      </c>
      <c r="D160" s="20" t="s">
        <v>50</v>
      </c>
      <c r="E160" s="2">
        <v>120.00000000000001</v>
      </c>
      <c r="F160" s="2">
        <v>-140.84507042253523</v>
      </c>
      <c r="G160">
        <v>27</v>
      </c>
      <c r="H160">
        <v>20</v>
      </c>
      <c r="I160" s="9"/>
      <c r="J160" s="2" t="str">
        <f t="shared" si="59"/>
        <v>Las Vegas Raiders</v>
      </c>
      <c r="K160" s="2" t="str">
        <f t="shared" si="60"/>
        <v>Jacksonville Jaguars</v>
      </c>
      <c r="L160" s="17">
        <f t="shared" si="61"/>
        <v>-140.84507042253523</v>
      </c>
      <c r="M160" s="18">
        <f t="shared" si="62"/>
        <v>120.00000000000001</v>
      </c>
      <c r="N160" s="4">
        <f t="shared" si="48"/>
        <v>1.71</v>
      </c>
      <c r="O160" s="4">
        <f t="shared" si="49"/>
        <v>2.2000000000000002</v>
      </c>
      <c r="P160" s="4"/>
      <c r="Q160" s="4"/>
      <c r="R160" s="1">
        <f t="shared" si="50"/>
        <v>0.58479532163742687</v>
      </c>
      <c r="S160" s="1">
        <f t="shared" si="50"/>
        <v>0.45454545454545453</v>
      </c>
      <c r="T160" s="1">
        <f t="shared" si="46"/>
        <v>3.7851662404092101E-2</v>
      </c>
      <c r="U160" s="1">
        <f t="shared" si="47"/>
        <v>6.5124933545986169E-2</v>
      </c>
      <c r="V160" s="1">
        <f t="shared" si="51"/>
        <v>0.57612493354598615</v>
      </c>
      <c r="W160" s="1"/>
      <c r="X160" s="17">
        <f t="shared" si="52"/>
        <v>735.73463284275692</v>
      </c>
      <c r="Y160" s="18">
        <f t="shared" si="53"/>
        <v>1235.8449349286186</v>
      </c>
      <c r="Z160" s="2">
        <f t="shared" si="64"/>
        <v>698.94790120061907</v>
      </c>
      <c r="AA160" s="18">
        <f t="shared" si="64"/>
        <v>1174.0526881821877</v>
      </c>
      <c r="AB160" s="2">
        <f t="shared" si="65"/>
        <v>-143.07218009843768</v>
      </c>
      <c r="AC160" s="2">
        <f t="shared" si="65"/>
        <v>117.40526881821877</v>
      </c>
      <c r="AD160" s="2">
        <f t="shared" si="54"/>
        <v>-1000</v>
      </c>
      <c r="AE160" s="2">
        <f t="shared" si="55"/>
        <v>1174.0526881821877</v>
      </c>
      <c r="AF160" s="5">
        <f t="shared" si="56"/>
        <v>-1</v>
      </c>
      <c r="AG160" s="5">
        <f t="shared" si="57"/>
        <v>1.2000000000000002</v>
      </c>
      <c r="AH160" s="3">
        <f t="shared" si="58"/>
        <v>202211</v>
      </c>
      <c r="AI160" s="21">
        <v>2.0499999999999998</v>
      </c>
      <c r="AJ160" s="21">
        <v>1.8</v>
      </c>
      <c r="AK160" s="21">
        <v>2.2000000000000002</v>
      </c>
      <c r="AL160" s="21">
        <v>1.71</v>
      </c>
      <c r="AO160">
        <f t="shared" si="63"/>
        <v>-150</v>
      </c>
      <c r="AP160">
        <f>IF(E160&lt;F160,G160,H160)</f>
        <v>20</v>
      </c>
      <c r="AQ160">
        <f>IF(E160&lt;F160,H160,G160)</f>
        <v>27</v>
      </c>
    </row>
    <row r="161" spans="2:43" x14ac:dyDescent="0.25">
      <c r="B161" s="24">
        <v>44871</v>
      </c>
      <c r="C161" s="20" t="s">
        <v>36</v>
      </c>
      <c r="D161" s="20" t="s">
        <v>39</v>
      </c>
      <c r="E161" s="2">
        <v>-232.55813953488376</v>
      </c>
      <c r="F161" s="2">
        <v>190</v>
      </c>
      <c r="G161">
        <v>26</v>
      </c>
      <c r="H161">
        <v>3</v>
      </c>
      <c r="I161" s="9"/>
      <c r="J161" s="2" t="str">
        <f t="shared" si="59"/>
        <v>New England Patriots</v>
      </c>
      <c r="K161" s="2" t="str">
        <f t="shared" si="60"/>
        <v>Indianapolis Colts</v>
      </c>
      <c r="L161" s="17">
        <f t="shared" si="61"/>
        <v>-232.55813953488376</v>
      </c>
      <c r="M161" s="18">
        <f t="shared" si="62"/>
        <v>190</v>
      </c>
      <c r="N161" s="4">
        <f t="shared" si="48"/>
        <v>1.43</v>
      </c>
      <c r="O161" s="4">
        <f t="shared" si="49"/>
        <v>2.9</v>
      </c>
      <c r="P161" s="4"/>
      <c r="Q161" s="4"/>
      <c r="R161" s="1">
        <f t="shared" si="50"/>
        <v>0.69930069930069938</v>
      </c>
      <c r="S161" s="1">
        <f t="shared" si="50"/>
        <v>0.34482758620689657</v>
      </c>
      <c r="T161" s="1">
        <f t="shared" si="46"/>
        <v>4.2263279445727608E-2</v>
      </c>
      <c r="U161" s="1">
        <f t="shared" si="47"/>
        <v>0.1772365565469014</v>
      </c>
      <c r="V161" s="1">
        <f t="shared" si="51"/>
        <v>0.68823655654690141</v>
      </c>
      <c r="W161" s="1"/>
      <c r="X161" s="17">
        <f t="shared" si="52"/>
        <v>452.98878777569371</v>
      </c>
      <c r="Y161" s="18">
        <f t="shared" si="53"/>
        <v>1963.0773393846457</v>
      </c>
      <c r="Z161" s="2">
        <f t="shared" si="64"/>
        <v>430.33934838690902</v>
      </c>
      <c r="AA161" s="18">
        <f t="shared" si="64"/>
        <v>1864.9234724154132</v>
      </c>
      <c r="AB161" s="2">
        <f t="shared" si="65"/>
        <v>-232.37475349358971</v>
      </c>
      <c r="AC161" s="2">
        <f t="shared" si="65"/>
        <v>186.49234724154132</v>
      </c>
      <c r="AD161" s="2">
        <f t="shared" si="54"/>
        <v>430.33934838690902</v>
      </c>
      <c r="AE161" s="2">
        <f t="shared" si="55"/>
        <v>-1000</v>
      </c>
      <c r="AF161" s="5">
        <f t="shared" si="56"/>
        <v>0.42999999999999994</v>
      </c>
      <c r="AG161" s="5">
        <f t="shared" si="57"/>
        <v>-1</v>
      </c>
      <c r="AH161" s="3">
        <f t="shared" si="58"/>
        <v>202211</v>
      </c>
      <c r="AI161" s="21">
        <v>1.36</v>
      </c>
      <c r="AJ161" s="21">
        <v>3.25</v>
      </c>
      <c r="AK161" s="21">
        <v>1.43</v>
      </c>
      <c r="AL161" s="21">
        <v>2.9</v>
      </c>
      <c r="AO161">
        <f t="shared" si="63"/>
        <v>-300</v>
      </c>
      <c r="AP161">
        <f>IF(E161&lt;F161,G161,H161)</f>
        <v>26</v>
      </c>
      <c r="AQ161">
        <f>IF(E161&lt;F161,H161,G161)</f>
        <v>3</v>
      </c>
    </row>
    <row r="162" spans="2:43" x14ac:dyDescent="0.25">
      <c r="B162" s="24">
        <v>44871</v>
      </c>
      <c r="C162" s="20" t="s">
        <v>42</v>
      </c>
      <c r="D162" s="20" t="s">
        <v>24</v>
      </c>
      <c r="E162" s="2">
        <v>425</v>
      </c>
      <c r="F162" s="2">
        <v>-555.55555555555577</v>
      </c>
      <c r="G162">
        <v>20</v>
      </c>
      <c r="H162">
        <v>17</v>
      </c>
      <c r="I162" s="9"/>
      <c r="J162" s="2" t="str">
        <f t="shared" si="59"/>
        <v>Buffalo Bills</v>
      </c>
      <c r="K162" s="2" t="str">
        <f t="shared" si="60"/>
        <v>New York Jets</v>
      </c>
      <c r="L162" s="17">
        <f t="shared" si="61"/>
        <v>-555.55555555555577</v>
      </c>
      <c r="M162" s="18">
        <f t="shared" si="62"/>
        <v>425</v>
      </c>
      <c r="N162" s="4">
        <f t="shared" si="48"/>
        <v>1.18</v>
      </c>
      <c r="O162" s="4">
        <f t="shared" si="49"/>
        <v>5.25</v>
      </c>
      <c r="P162" s="4"/>
      <c r="Q162" s="4"/>
      <c r="R162" s="1">
        <f t="shared" si="50"/>
        <v>0.84745762711864414</v>
      </c>
      <c r="S162" s="1">
        <f t="shared" si="50"/>
        <v>0.19047619047619047</v>
      </c>
      <c r="T162" s="1">
        <f t="shared" si="46"/>
        <v>3.6547433903577065E-2</v>
      </c>
      <c r="U162" s="1">
        <f t="shared" si="47"/>
        <v>0.32849071832122684</v>
      </c>
      <c r="V162" s="1">
        <f t="shared" si="51"/>
        <v>0.83949071832122679</v>
      </c>
      <c r="W162" s="1"/>
      <c r="X162" s="17">
        <f t="shared" si="52"/>
        <v>191.19839942930162</v>
      </c>
      <c r="Y162" s="18">
        <f t="shared" si="53"/>
        <v>4188.72894319429</v>
      </c>
      <c r="Z162" s="2">
        <f t="shared" si="64"/>
        <v>181.63847945783652</v>
      </c>
      <c r="AA162" s="18">
        <f t="shared" si="64"/>
        <v>3979.2924960345754</v>
      </c>
      <c r="AB162" s="2">
        <f t="shared" si="65"/>
        <v>-550.54413744535259</v>
      </c>
      <c r="AC162" s="2">
        <f t="shared" si="65"/>
        <v>397.92924960345755</v>
      </c>
      <c r="AD162" s="2">
        <f t="shared" si="54"/>
        <v>-1000</v>
      </c>
      <c r="AE162" s="2">
        <f t="shared" si="55"/>
        <v>3979.2924960345754</v>
      </c>
      <c r="AF162" s="5">
        <f t="shared" si="56"/>
        <v>-1</v>
      </c>
      <c r="AG162" s="5">
        <f t="shared" si="57"/>
        <v>4.25</v>
      </c>
      <c r="AH162" s="3">
        <f t="shared" si="58"/>
        <v>202211</v>
      </c>
      <c r="AI162" s="21">
        <v>5</v>
      </c>
      <c r="AJ162" s="21">
        <v>1.19</v>
      </c>
      <c r="AK162" s="21">
        <v>5.25</v>
      </c>
      <c r="AL162" s="21">
        <v>1.18</v>
      </c>
      <c r="AO162">
        <f t="shared" si="63"/>
        <v>-600</v>
      </c>
      <c r="AP162">
        <f>IF(E162&lt;F162,G162,H162)</f>
        <v>17</v>
      </c>
      <c r="AQ162">
        <f>IF(E162&lt;F162,H162,G162)</f>
        <v>20</v>
      </c>
    </row>
    <row r="163" spans="2:43" x14ac:dyDescent="0.25">
      <c r="B163" s="24">
        <v>44871</v>
      </c>
      <c r="C163" s="20" t="s">
        <v>49</v>
      </c>
      <c r="D163" s="20" t="s">
        <v>29</v>
      </c>
      <c r="E163" s="2">
        <v>145.00000000000003</v>
      </c>
      <c r="F163" s="2">
        <v>-166.66666666666663</v>
      </c>
      <c r="G163">
        <v>17</v>
      </c>
      <c r="H163">
        <v>20</v>
      </c>
      <c r="I163" s="9"/>
      <c r="J163" s="2" t="str">
        <f t="shared" si="59"/>
        <v>Minnesota Vikings</v>
      </c>
      <c r="K163" s="2" t="str">
        <f t="shared" si="60"/>
        <v>Washington Commanders</v>
      </c>
      <c r="L163" s="17">
        <f t="shared" si="61"/>
        <v>-166.66666666666663</v>
      </c>
      <c r="M163" s="18">
        <f t="shared" si="62"/>
        <v>145.00000000000003</v>
      </c>
      <c r="N163" s="4">
        <f t="shared" si="48"/>
        <v>1.6</v>
      </c>
      <c r="O163" s="4">
        <f t="shared" si="49"/>
        <v>2.4500000000000002</v>
      </c>
      <c r="P163" s="4"/>
      <c r="Q163" s="4"/>
      <c r="R163" s="1">
        <f t="shared" si="50"/>
        <v>0.625</v>
      </c>
      <c r="S163" s="1">
        <f t="shared" si="50"/>
        <v>0.4081632653061224</v>
      </c>
      <c r="T163" s="1">
        <f t="shared" si="46"/>
        <v>3.2098765432098886E-2</v>
      </c>
      <c r="U163" s="1">
        <f t="shared" si="47"/>
        <v>0.1084183673469388</v>
      </c>
      <c r="V163" s="1">
        <f t="shared" si="51"/>
        <v>0.61941836734693878</v>
      </c>
      <c r="W163" s="1"/>
      <c r="X163" s="17">
        <f t="shared" si="52"/>
        <v>614.4177388267467</v>
      </c>
      <c r="Y163" s="18">
        <f t="shared" si="53"/>
        <v>1471.4893831628281</v>
      </c>
      <c r="Z163" s="2">
        <f t="shared" si="64"/>
        <v>583.69685188540939</v>
      </c>
      <c r="AA163" s="18">
        <f t="shared" si="64"/>
        <v>1397.9149140046866</v>
      </c>
      <c r="AB163" s="2">
        <f t="shared" si="65"/>
        <v>-171.32180801898838</v>
      </c>
      <c r="AC163" s="2">
        <f t="shared" si="65"/>
        <v>139.79149140046866</v>
      </c>
      <c r="AD163" s="2">
        <f t="shared" si="54"/>
        <v>583.69685188540939</v>
      </c>
      <c r="AE163" s="2">
        <f t="shared" si="55"/>
        <v>-1000</v>
      </c>
      <c r="AF163" s="5">
        <f t="shared" si="56"/>
        <v>0.60000000000000009</v>
      </c>
      <c r="AG163" s="5">
        <f t="shared" si="57"/>
        <v>-1</v>
      </c>
      <c r="AH163" s="3">
        <f t="shared" si="58"/>
        <v>202211</v>
      </c>
      <c r="AI163" s="21">
        <v>2.25</v>
      </c>
      <c r="AJ163" s="21">
        <v>1.68</v>
      </c>
      <c r="AK163" s="21">
        <v>2.4500000000000002</v>
      </c>
      <c r="AL163" s="21">
        <v>1.6</v>
      </c>
      <c r="AO163">
        <f t="shared" si="63"/>
        <v>-170</v>
      </c>
      <c r="AP163">
        <f>IF(E163&lt;F163,G163,H163)</f>
        <v>20</v>
      </c>
      <c r="AQ163">
        <f>IF(E163&lt;F163,H163,G163)</f>
        <v>17</v>
      </c>
    </row>
    <row r="164" spans="2:43" x14ac:dyDescent="0.25">
      <c r="B164" s="24">
        <v>44868</v>
      </c>
      <c r="C164" s="20" t="s">
        <v>40</v>
      </c>
      <c r="D164" s="20" t="s">
        <v>19</v>
      </c>
      <c r="E164" s="2">
        <v>550</v>
      </c>
      <c r="F164" s="2">
        <v>-833.33333333333258</v>
      </c>
      <c r="G164">
        <v>17</v>
      </c>
      <c r="H164">
        <v>29</v>
      </c>
      <c r="I164" s="9"/>
      <c r="J164" s="2" t="str">
        <f t="shared" si="59"/>
        <v>Philadelphia Eagles</v>
      </c>
      <c r="K164" s="2" t="str">
        <f t="shared" si="60"/>
        <v>Houston Texans</v>
      </c>
      <c r="L164" s="17">
        <f t="shared" si="61"/>
        <v>-833.33333333333258</v>
      </c>
      <c r="M164" s="18">
        <f t="shared" si="62"/>
        <v>550</v>
      </c>
      <c r="N164" s="4">
        <f t="shared" si="48"/>
        <v>1.1200000000000001</v>
      </c>
      <c r="O164" s="4">
        <f t="shared" si="49"/>
        <v>6.5</v>
      </c>
      <c r="P164" s="4"/>
      <c r="Q164" s="4"/>
      <c r="R164" s="1">
        <f t="shared" si="50"/>
        <v>0.89285714285714279</v>
      </c>
      <c r="S164" s="1">
        <f t="shared" si="50"/>
        <v>0.15384615384615385</v>
      </c>
      <c r="T164" s="1">
        <f t="shared" si="46"/>
        <v>4.4619422572178324E-2</v>
      </c>
      <c r="U164" s="1">
        <f t="shared" si="47"/>
        <v>0.36950549450549447</v>
      </c>
      <c r="V164" s="1">
        <f t="shared" si="51"/>
        <v>0.88050549450549442</v>
      </c>
      <c r="W164" s="1"/>
      <c r="X164" s="17">
        <f t="shared" si="52"/>
        <v>135.71125477373158</v>
      </c>
      <c r="Y164" s="18">
        <f t="shared" si="53"/>
        <v>5488.6896490044255</v>
      </c>
      <c r="Z164" s="2">
        <f t="shared" si="64"/>
        <v>128.92569203504499</v>
      </c>
      <c r="AA164" s="18">
        <f t="shared" si="64"/>
        <v>5214.2551665542042</v>
      </c>
      <c r="AB164" s="2">
        <f t="shared" si="65"/>
        <v>-775.64059127033954</v>
      </c>
      <c r="AC164" s="2">
        <f t="shared" si="65"/>
        <v>521.42551665542044</v>
      </c>
      <c r="AD164" s="2">
        <f t="shared" si="54"/>
        <v>128.92569203504499</v>
      </c>
      <c r="AE164" s="2">
        <f t="shared" si="55"/>
        <v>-1000</v>
      </c>
      <c r="AF164" s="5">
        <f t="shared" si="56"/>
        <v>0.12000000000000011</v>
      </c>
      <c r="AG164" s="5">
        <f t="shared" si="57"/>
        <v>-1</v>
      </c>
      <c r="AH164" s="3">
        <f t="shared" si="58"/>
        <v>202211</v>
      </c>
      <c r="AI164" s="21">
        <v>4.5</v>
      </c>
      <c r="AJ164" s="21">
        <v>1.22</v>
      </c>
      <c r="AK164" s="21">
        <v>6.5</v>
      </c>
      <c r="AL164" s="21">
        <v>1.1200000000000001</v>
      </c>
      <c r="AO164">
        <f t="shared" si="63"/>
        <v>-900</v>
      </c>
      <c r="AP164">
        <f>IF(E164&lt;F164,G164,H164)</f>
        <v>29</v>
      </c>
      <c r="AQ164">
        <f>IF(E164&lt;F164,H164,G164)</f>
        <v>17</v>
      </c>
    </row>
    <row r="165" spans="2:43" x14ac:dyDescent="0.25">
      <c r="B165" s="24">
        <v>44865</v>
      </c>
      <c r="C165" s="20" t="s">
        <v>46</v>
      </c>
      <c r="D165" s="20" t="s">
        <v>21</v>
      </c>
      <c r="E165" s="2">
        <v>150</v>
      </c>
      <c r="F165" s="2">
        <v>-172.41379310344826</v>
      </c>
      <c r="G165">
        <v>32</v>
      </c>
      <c r="H165">
        <v>13</v>
      </c>
      <c r="I165" s="9"/>
      <c r="J165" s="2" t="str">
        <f t="shared" si="59"/>
        <v>Cincinnati Bengals</v>
      </c>
      <c r="K165" s="2" t="str">
        <f t="shared" si="60"/>
        <v>Cleveland Browns</v>
      </c>
      <c r="L165" s="17">
        <f t="shared" si="61"/>
        <v>-172.41379310344826</v>
      </c>
      <c r="M165" s="18">
        <f t="shared" si="62"/>
        <v>150</v>
      </c>
      <c r="N165" s="4">
        <f t="shared" si="48"/>
        <v>1.58</v>
      </c>
      <c r="O165" s="4">
        <f t="shared" si="49"/>
        <v>2.5</v>
      </c>
      <c r="P165" s="4"/>
      <c r="Q165" s="4"/>
      <c r="R165" s="1">
        <f t="shared" si="50"/>
        <v>0.63291139240506322</v>
      </c>
      <c r="S165" s="1">
        <f t="shared" si="50"/>
        <v>0.4</v>
      </c>
      <c r="T165" s="1">
        <f t="shared" si="46"/>
        <v>3.1862745098039214E-2</v>
      </c>
      <c r="U165" s="1">
        <f t="shared" si="47"/>
        <v>0.1164556962025316</v>
      </c>
      <c r="V165" s="1">
        <f t="shared" si="51"/>
        <v>0.62745569620253161</v>
      </c>
      <c r="W165" s="1"/>
      <c r="X165" s="17">
        <f t="shared" si="52"/>
        <v>593.73802174746322</v>
      </c>
      <c r="Y165" s="18">
        <f t="shared" si="53"/>
        <v>1520.5870888415161</v>
      </c>
      <c r="Z165" s="2">
        <f t="shared" si="64"/>
        <v>564.05112066009008</v>
      </c>
      <c r="AA165" s="18">
        <f t="shared" si="64"/>
        <v>1444.5577343994403</v>
      </c>
      <c r="AB165" s="2">
        <f t="shared" si="65"/>
        <v>-177.28889516782337</v>
      </c>
      <c r="AC165" s="2">
        <f t="shared" si="65"/>
        <v>144.45577343994404</v>
      </c>
      <c r="AD165" s="2">
        <f t="shared" si="54"/>
        <v>-1000</v>
      </c>
      <c r="AE165" s="2">
        <f t="shared" si="55"/>
        <v>1444.5577343994403</v>
      </c>
      <c r="AF165" s="5">
        <f t="shared" si="56"/>
        <v>-1</v>
      </c>
      <c r="AG165" s="5">
        <f t="shared" si="57"/>
        <v>1.5</v>
      </c>
      <c r="AH165" s="3">
        <f t="shared" si="58"/>
        <v>202210</v>
      </c>
      <c r="AI165" s="21">
        <v>2.25</v>
      </c>
      <c r="AJ165" s="21">
        <v>1.68</v>
      </c>
      <c r="AK165" s="21">
        <v>2.5</v>
      </c>
      <c r="AL165" s="21">
        <v>1.58</v>
      </c>
      <c r="AO165">
        <f t="shared" si="63"/>
        <v>-180</v>
      </c>
      <c r="AP165">
        <f>IF(E165&lt;F165,G165,H165)</f>
        <v>13</v>
      </c>
      <c r="AQ165">
        <f>IF(E165&lt;F165,H165,G165)</f>
        <v>32</v>
      </c>
    </row>
    <row r="166" spans="2:43" x14ac:dyDescent="0.25">
      <c r="B166" s="24">
        <v>44864</v>
      </c>
      <c r="C166" s="20" t="s">
        <v>24</v>
      </c>
      <c r="D166" s="20" t="s">
        <v>33</v>
      </c>
      <c r="E166" s="2">
        <v>-526.31578947368439</v>
      </c>
      <c r="F166" s="2">
        <v>400</v>
      </c>
      <c r="G166">
        <v>27</v>
      </c>
      <c r="H166">
        <v>17</v>
      </c>
      <c r="I166" s="9"/>
      <c r="J166" s="2" t="str">
        <f t="shared" si="59"/>
        <v>Buffalo Bills</v>
      </c>
      <c r="K166" s="2" t="str">
        <f t="shared" si="60"/>
        <v>Green Bay Packers</v>
      </c>
      <c r="L166" s="17">
        <f t="shared" si="61"/>
        <v>-526.31578947368439</v>
      </c>
      <c r="M166" s="18">
        <f t="shared" si="62"/>
        <v>400</v>
      </c>
      <c r="N166" s="4">
        <f t="shared" si="48"/>
        <v>1.19</v>
      </c>
      <c r="O166" s="4">
        <f t="shared" si="49"/>
        <v>5</v>
      </c>
      <c r="P166" s="4"/>
      <c r="Q166" s="4"/>
      <c r="R166" s="1">
        <f t="shared" si="50"/>
        <v>0.84033613445378152</v>
      </c>
      <c r="S166" s="1">
        <f t="shared" si="50"/>
        <v>0.2</v>
      </c>
      <c r="T166" s="1">
        <f t="shared" si="46"/>
        <v>3.8772213247172949E-2</v>
      </c>
      <c r="U166" s="1">
        <f t="shared" si="47"/>
        <v>0.32016806722689073</v>
      </c>
      <c r="V166" s="1">
        <f t="shared" si="51"/>
        <v>0.83116806722689074</v>
      </c>
      <c r="W166" s="1"/>
      <c r="X166" s="17">
        <f t="shared" si="52"/>
        <v>203.12610581443556</v>
      </c>
      <c r="Y166" s="18">
        <f t="shared" si="53"/>
        <v>3985.2087388896653</v>
      </c>
      <c r="Z166" s="2">
        <f t="shared" si="64"/>
        <v>192.96980052371379</v>
      </c>
      <c r="AA166" s="18">
        <f t="shared" si="64"/>
        <v>3785.9483019451818</v>
      </c>
      <c r="AB166" s="2">
        <f t="shared" si="65"/>
        <v>-518.21580231001553</v>
      </c>
      <c r="AC166" s="2">
        <f t="shared" si="65"/>
        <v>378.59483019451818</v>
      </c>
      <c r="AD166" s="2">
        <f t="shared" si="54"/>
        <v>192.96980052371379</v>
      </c>
      <c r="AE166" s="2">
        <f t="shared" si="55"/>
        <v>-1000</v>
      </c>
      <c r="AF166" s="5">
        <f t="shared" si="56"/>
        <v>0.18999999999999995</v>
      </c>
      <c r="AG166" s="5">
        <f t="shared" si="57"/>
        <v>-1</v>
      </c>
      <c r="AH166" s="3">
        <f t="shared" si="58"/>
        <v>202210</v>
      </c>
      <c r="AI166" s="21">
        <v>1.23</v>
      </c>
      <c r="AJ166" s="21">
        <v>4.25</v>
      </c>
      <c r="AK166" s="21">
        <v>1.19</v>
      </c>
      <c r="AL166" s="21">
        <v>5</v>
      </c>
      <c r="AO166">
        <f t="shared" si="63"/>
        <v>-600</v>
      </c>
      <c r="AP166">
        <f>IF(E166&lt;F166,G166,H166)</f>
        <v>27</v>
      </c>
      <c r="AQ166">
        <f>IF(E166&lt;F166,H166,G166)</f>
        <v>17</v>
      </c>
    </row>
    <row r="167" spans="2:43" x14ac:dyDescent="0.25">
      <c r="B167" s="24">
        <v>44864</v>
      </c>
      <c r="C167" s="20" t="s">
        <v>39</v>
      </c>
      <c r="D167" s="20" t="s">
        <v>49</v>
      </c>
      <c r="E167" s="2">
        <v>-151.51515151515153</v>
      </c>
      <c r="F167" s="2">
        <v>129.99999999999997</v>
      </c>
      <c r="G167">
        <v>16</v>
      </c>
      <c r="H167">
        <v>17</v>
      </c>
      <c r="I167" s="9"/>
      <c r="J167" s="2" t="str">
        <f t="shared" si="59"/>
        <v>Indianapolis Colts</v>
      </c>
      <c r="K167" s="2" t="str">
        <f t="shared" si="60"/>
        <v>Washington Commanders</v>
      </c>
      <c r="L167" s="17">
        <f t="shared" si="61"/>
        <v>-151.51515151515153</v>
      </c>
      <c r="M167" s="18">
        <f t="shared" si="62"/>
        <v>129.99999999999997</v>
      </c>
      <c r="N167" s="4">
        <f t="shared" si="48"/>
        <v>1.66</v>
      </c>
      <c r="O167" s="4">
        <f t="shared" si="49"/>
        <v>2.2999999999999998</v>
      </c>
      <c r="P167" s="4"/>
      <c r="Q167" s="4"/>
      <c r="R167" s="1">
        <f t="shared" si="50"/>
        <v>0.60240963855421692</v>
      </c>
      <c r="S167" s="1">
        <f t="shared" si="50"/>
        <v>0.43478260869565222</v>
      </c>
      <c r="T167" s="1">
        <f t="shared" si="46"/>
        <v>3.5858585858585923E-2</v>
      </c>
      <c r="U167" s="1">
        <f t="shared" si="47"/>
        <v>8.3813514929282351E-2</v>
      </c>
      <c r="V167" s="1">
        <f t="shared" si="51"/>
        <v>0.59481351492928236</v>
      </c>
      <c r="W167" s="1"/>
      <c r="X167" s="17">
        <f t="shared" si="52"/>
        <v>681.19919084032654</v>
      </c>
      <c r="Y167" s="18">
        <f t="shared" si="53"/>
        <v>1332.032655245516</v>
      </c>
      <c r="Z167" s="2">
        <f t="shared" si="64"/>
        <v>647.13923129831016</v>
      </c>
      <c r="AA167" s="18">
        <f t="shared" si="64"/>
        <v>1265.4310224832402</v>
      </c>
      <c r="AB167" s="2">
        <f t="shared" si="65"/>
        <v>-154.5262521009227</v>
      </c>
      <c r="AC167" s="2">
        <f t="shared" si="65"/>
        <v>126.54310224832402</v>
      </c>
      <c r="AD167" s="2">
        <f t="shared" si="54"/>
        <v>-1000</v>
      </c>
      <c r="AE167" s="2">
        <f t="shared" si="55"/>
        <v>1265.4310224832402</v>
      </c>
      <c r="AF167" s="5">
        <f t="shared" si="56"/>
        <v>-1</v>
      </c>
      <c r="AG167" s="5">
        <f t="shared" si="57"/>
        <v>1.2999999999999998</v>
      </c>
      <c r="AH167" s="3">
        <f t="shared" si="58"/>
        <v>202210</v>
      </c>
      <c r="AI167" s="21">
        <v>1.38</v>
      </c>
      <c r="AJ167" s="21">
        <v>3.15</v>
      </c>
      <c r="AK167" s="21">
        <v>1.66</v>
      </c>
      <c r="AL167" s="21">
        <v>2.2999999999999998</v>
      </c>
      <c r="AO167">
        <f t="shared" si="63"/>
        <v>-160</v>
      </c>
      <c r="AP167">
        <f>IF(E167&lt;F167,G167,H167)</f>
        <v>16</v>
      </c>
      <c r="AQ167">
        <f>IF(E167&lt;F167,H167,G167)</f>
        <v>17</v>
      </c>
    </row>
    <row r="168" spans="2:43" x14ac:dyDescent="0.25">
      <c r="B168" s="24">
        <v>44864</v>
      </c>
      <c r="C168" s="20" t="s">
        <v>47</v>
      </c>
      <c r="D168" s="20" t="s">
        <v>22</v>
      </c>
      <c r="E168" s="2">
        <v>-116.27906976744185</v>
      </c>
      <c r="F168" s="2">
        <v>-105.26315789473685</v>
      </c>
      <c r="G168">
        <v>14</v>
      </c>
      <c r="H168">
        <v>31</v>
      </c>
      <c r="I168" s="9"/>
      <c r="J168" s="2" t="str">
        <f t="shared" si="59"/>
        <v>Los Angeles Rams</v>
      </c>
      <c r="K168" s="2" t="str">
        <f t="shared" si="60"/>
        <v>San Francisco 49ers</v>
      </c>
      <c r="L168" s="17">
        <f t="shared" si="61"/>
        <v>-116.27906976744185</v>
      </c>
      <c r="M168" s="18">
        <f t="shared" si="62"/>
        <v>-105.26315789473685</v>
      </c>
      <c r="N168" s="4">
        <f t="shared" si="48"/>
        <v>1.86</v>
      </c>
      <c r="O168" s="4">
        <f t="shared" si="49"/>
        <v>1.95</v>
      </c>
      <c r="P168" s="4"/>
      <c r="Q168" s="4"/>
      <c r="R168" s="1">
        <f t="shared" si="50"/>
        <v>0.5376344086021505</v>
      </c>
      <c r="S168" s="1">
        <f t="shared" si="50"/>
        <v>0.51282051282051289</v>
      </c>
      <c r="T168" s="1">
        <f t="shared" si="46"/>
        <v>4.8031496062992063E-2</v>
      </c>
      <c r="U168" s="1">
        <f t="shared" si="47"/>
        <v>1.2406947890818809E-2</v>
      </c>
      <c r="V168" s="1">
        <f t="shared" si="51"/>
        <v>0.52340694789081876</v>
      </c>
      <c r="W168" s="1"/>
      <c r="X168" s="17">
        <f t="shared" si="52"/>
        <v>910.55927711643062</v>
      </c>
      <c r="Y168" s="18">
        <f t="shared" si="53"/>
        <v>1001.5075521192962</v>
      </c>
      <c r="Z168" s="2">
        <f t="shared" si="64"/>
        <v>865.03131326060907</v>
      </c>
      <c r="AA168" s="18">
        <f t="shared" si="64"/>
        <v>951.43217451333135</v>
      </c>
      <c r="AB168" s="2">
        <f t="shared" si="65"/>
        <v>-115.60275156174939</v>
      </c>
      <c r="AC168" s="2">
        <f t="shared" si="65"/>
        <v>-105.10470707084419</v>
      </c>
      <c r="AD168" s="2">
        <f t="shared" si="54"/>
        <v>-1000</v>
      </c>
      <c r="AE168" s="2">
        <f t="shared" si="55"/>
        <v>951.43217451333135</v>
      </c>
      <c r="AF168" s="5">
        <f t="shared" si="56"/>
        <v>-1</v>
      </c>
      <c r="AG168" s="5">
        <f t="shared" si="57"/>
        <v>0.95</v>
      </c>
      <c r="AH168" s="3">
        <f t="shared" si="58"/>
        <v>202210</v>
      </c>
      <c r="AI168" s="21">
        <v>1.71</v>
      </c>
      <c r="AJ168" s="21">
        <v>2.2000000000000002</v>
      </c>
      <c r="AK168" s="21">
        <v>1.86</v>
      </c>
      <c r="AL168" s="21">
        <v>1.95</v>
      </c>
      <c r="AO168">
        <f t="shared" si="63"/>
        <v>-120</v>
      </c>
      <c r="AP168">
        <f>IF(E168&lt;F168,G168,H168)</f>
        <v>14</v>
      </c>
      <c r="AQ168">
        <f>IF(E168&lt;F168,H168,G168)</f>
        <v>31</v>
      </c>
    </row>
    <row r="169" spans="2:43" x14ac:dyDescent="0.25">
      <c r="B169" s="24">
        <v>44864</v>
      </c>
      <c r="C169" s="20" t="s">
        <v>32</v>
      </c>
      <c r="D169" s="20" t="s">
        <v>25</v>
      </c>
      <c r="E169" s="2">
        <v>-172.41379310344826</v>
      </c>
      <c r="F169" s="2">
        <v>150</v>
      </c>
      <c r="G169">
        <v>27</v>
      </c>
      <c r="H169">
        <v>13</v>
      </c>
      <c r="I169" s="9"/>
      <c r="J169" s="2" t="str">
        <f t="shared" si="59"/>
        <v>Seattle Seahawks</v>
      </c>
      <c r="K169" s="2" t="str">
        <f t="shared" si="60"/>
        <v>New York Giants</v>
      </c>
      <c r="L169" s="17">
        <f t="shared" si="61"/>
        <v>-172.41379310344826</v>
      </c>
      <c r="M169" s="18">
        <f t="shared" si="62"/>
        <v>150</v>
      </c>
      <c r="N169" s="4">
        <f t="shared" si="48"/>
        <v>1.58</v>
      </c>
      <c r="O169" s="4">
        <f t="shared" si="49"/>
        <v>2.5</v>
      </c>
      <c r="P169" s="4"/>
      <c r="Q169" s="4"/>
      <c r="R169" s="1">
        <f t="shared" si="50"/>
        <v>0.63291139240506322</v>
      </c>
      <c r="S169" s="1">
        <f t="shared" si="50"/>
        <v>0.4</v>
      </c>
      <c r="T169" s="1">
        <f t="shared" si="46"/>
        <v>3.1862745098039214E-2</v>
      </c>
      <c r="U169" s="1">
        <f t="shared" si="47"/>
        <v>0.1164556962025316</v>
      </c>
      <c r="V169" s="1">
        <f t="shared" si="51"/>
        <v>0.62745569620253161</v>
      </c>
      <c r="W169" s="1"/>
      <c r="X169" s="17">
        <f t="shared" si="52"/>
        <v>593.73802174746322</v>
      </c>
      <c r="Y169" s="18">
        <f t="shared" si="53"/>
        <v>1520.5870888415161</v>
      </c>
      <c r="Z169" s="2">
        <f t="shared" si="64"/>
        <v>564.05112066009008</v>
      </c>
      <c r="AA169" s="18">
        <f t="shared" si="64"/>
        <v>1444.5577343994403</v>
      </c>
      <c r="AB169" s="2">
        <f t="shared" si="65"/>
        <v>-177.28889516782337</v>
      </c>
      <c r="AC169" s="2">
        <f t="shared" si="65"/>
        <v>144.45577343994404</v>
      </c>
      <c r="AD169" s="2">
        <f t="shared" si="54"/>
        <v>564.05112066009008</v>
      </c>
      <c r="AE169" s="2">
        <f t="shared" si="55"/>
        <v>-1000</v>
      </c>
      <c r="AF169" s="5">
        <f t="shared" si="56"/>
        <v>0.58000000000000007</v>
      </c>
      <c r="AG169" s="5">
        <f t="shared" si="57"/>
        <v>-1</v>
      </c>
      <c r="AH169" s="3">
        <f t="shared" si="58"/>
        <v>202210</v>
      </c>
      <c r="AI169" s="21">
        <v>1.83</v>
      </c>
      <c r="AJ169" s="21">
        <v>2</v>
      </c>
      <c r="AK169" s="21">
        <v>1.58</v>
      </c>
      <c r="AL169" s="21">
        <v>2.5</v>
      </c>
      <c r="AO169">
        <f t="shared" si="63"/>
        <v>-180</v>
      </c>
      <c r="AP169">
        <f>IF(E169&lt;F169,G169,H169)</f>
        <v>27</v>
      </c>
      <c r="AQ169">
        <f>IF(E169&lt;F169,H169,G169)</f>
        <v>13</v>
      </c>
    </row>
    <row r="170" spans="2:43" x14ac:dyDescent="0.25">
      <c r="B170" s="24">
        <v>44864</v>
      </c>
      <c r="C170" s="20" t="s">
        <v>40</v>
      </c>
      <c r="D170" s="20" t="s">
        <v>41</v>
      </c>
      <c r="E170" s="2">
        <v>100</v>
      </c>
      <c r="F170" s="2">
        <v>-120.48192771084337</v>
      </c>
      <c r="G170">
        <v>10</v>
      </c>
      <c r="H170">
        <v>17</v>
      </c>
      <c r="I170" s="9"/>
      <c r="J170" s="2" t="str">
        <f t="shared" si="59"/>
        <v>Tennessee Titans</v>
      </c>
      <c r="K170" s="2" t="str">
        <f t="shared" si="60"/>
        <v>Houston Texans</v>
      </c>
      <c r="L170" s="17">
        <f t="shared" si="61"/>
        <v>-120.48192771084337</v>
      </c>
      <c r="M170" s="18">
        <f t="shared" si="62"/>
        <v>100</v>
      </c>
      <c r="N170" s="4">
        <f t="shared" si="48"/>
        <v>1.83</v>
      </c>
      <c r="O170" s="4">
        <f t="shared" si="49"/>
        <v>2</v>
      </c>
      <c r="P170" s="4"/>
      <c r="Q170" s="4"/>
      <c r="R170" s="1">
        <f t="shared" si="50"/>
        <v>0.54644808743169393</v>
      </c>
      <c r="S170" s="1">
        <f t="shared" si="50"/>
        <v>0.5</v>
      </c>
      <c r="T170" s="1">
        <f t="shared" si="46"/>
        <v>4.4386422976501305E-2</v>
      </c>
      <c r="U170" s="1">
        <f t="shared" si="47"/>
        <v>2.3224043715846965E-2</v>
      </c>
      <c r="V170" s="1">
        <f t="shared" si="51"/>
        <v>0.53422404371584697</v>
      </c>
      <c r="W170" s="1"/>
      <c r="X170" s="17">
        <f t="shared" si="52"/>
        <v>871.87381729284084</v>
      </c>
      <c r="Y170" s="18">
        <f t="shared" si="53"/>
        <v>1045.6626202421151</v>
      </c>
      <c r="Z170" s="2">
        <f t="shared" si="64"/>
        <v>828.28012642819874</v>
      </c>
      <c r="AA170" s="18">
        <f t="shared" si="64"/>
        <v>993.3794892300092</v>
      </c>
      <c r="AB170" s="2">
        <f t="shared" si="65"/>
        <v>-120.73210114461043</v>
      </c>
      <c r="AC170" s="2">
        <f t="shared" si="65"/>
        <v>-100.66646340515068</v>
      </c>
      <c r="AD170" s="2">
        <f t="shared" si="54"/>
        <v>828.28012642819874</v>
      </c>
      <c r="AE170" s="2">
        <f t="shared" si="55"/>
        <v>-1000</v>
      </c>
      <c r="AF170" s="5">
        <f t="shared" si="56"/>
        <v>0.83000000000000007</v>
      </c>
      <c r="AG170" s="5">
        <f t="shared" si="57"/>
        <v>-1</v>
      </c>
      <c r="AH170" s="3">
        <f t="shared" si="58"/>
        <v>202210</v>
      </c>
      <c r="AI170" s="21">
        <v>2.6</v>
      </c>
      <c r="AJ170" s="21">
        <v>1.55</v>
      </c>
      <c r="AK170" s="21">
        <v>2</v>
      </c>
      <c r="AL170" s="21">
        <v>1.83</v>
      </c>
      <c r="AO170">
        <f t="shared" si="63"/>
        <v>-130</v>
      </c>
      <c r="AP170">
        <f>IF(E170&lt;F170,G170,H170)</f>
        <v>17</v>
      </c>
      <c r="AQ170">
        <f>IF(E170&lt;F170,H170,G170)</f>
        <v>10</v>
      </c>
    </row>
    <row r="171" spans="2:43" x14ac:dyDescent="0.25">
      <c r="B171" s="24">
        <v>44864</v>
      </c>
      <c r="C171" s="20" t="s">
        <v>35</v>
      </c>
      <c r="D171" s="20" t="s">
        <v>44</v>
      </c>
      <c r="E171" s="2">
        <v>-200</v>
      </c>
      <c r="F171" s="2">
        <v>170.00000000000003</v>
      </c>
      <c r="G171">
        <v>37</v>
      </c>
      <c r="H171">
        <v>34</v>
      </c>
      <c r="I171" s="9"/>
      <c r="J171" s="2" t="str">
        <f t="shared" si="59"/>
        <v>Atlanta Falcons</v>
      </c>
      <c r="K171" s="2" t="str">
        <f t="shared" si="60"/>
        <v>Carolina Panthers</v>
      </c>
      <c r="L171" s="17">
        <f t="shared" si="61"/>
        <v>-200</v>
      </c>
      <c r="M171" s="18">
        <f t="shared" si="62"/>
        <v>170.00000000000003</v>
      </c>
      <c r="N171" s="4">
        <f t="shared" si="48"/>
        <v>1.5</v>
      </c>
      <c r="O171" s="4">
        <f t="shared" si="49"/>
        <v>2.7</v>
      </c>
      <c r="P171" s="4"/>
      <c r="Q171" s="4"/>
      <c r="R171" s="1">
        <f t="shared" si="50"/>
        <v>0.66666666666666663</v>
      </c>
      <c r="S171" s="1">
        <f t="shared" si="50"/>
        <v>0.37037037037037035</v>
      </c>
      <c r="T171" s="1">
        <f t="shared" si="46"/>
        <v>3.5714285714285587E-2</v>
      </c>
      <c r="U171" s="1">
        <f t="shared" si="47"/>
        <v>0.14814814814814814</v>
      </c>
      <c r="V171" s="1">
        <f t="shared" si="51"/>
        <v>0.65914814814814815</v>
      </c>
      <c r="W171" s="1"/>
      <c r="X171" s="17">
        <f t="shared" si="52"/>
        <v>517.10962521773342</v>
      </c>
      <c r="Y171" s="18">
        <f t="shared" si="53"/>
        <v>1734.0124117028765</v>
      </c>
      <c r="Z171" s="2">
        <f t="shared" si="64"/>
        <v>491.25414395684675</v>
      </c>
      <c r="AA171" s="18">
        <f t="shared" si="64"/>
        <v>1647.3117911177326</v>
      </c>
      <c r="AB171" s="2">
        <f t="shared" si="65"/>
        <v>-203.56062382403903</v>
      </c>
      <c r="AC171" s="2">
        <f t="shared" si="65"/>
        <v>164.73117911177326</v>
      </c>
      <c r="AD171" s="2">
        <f t="shared" si="54"/>
        <v>491.25414395684675</v>
      </c>
      <c r="AE171" s="2">
        <f t="shared" si="55"/>
        <v>-1000</v>
      </c>
      <c r="AF171" s="5">
        <f t="shared" si="56"/>
        <v>0.5</v>
      </c>
      <c r="AG171" s="5">
        <f t="shared" si="57"/>
        <v>-1</v>
      </c>
      <c r="AH171" s="3">
        <f t="shared" si="58"/>
        <v>202210</v>
      </c>
      <c r="AI171" s="21">
        <v>1.37</v>
      </c>
      <c r="AJ171" s="21">
        <v>3.2</v>
      </c>
      <c r="AK171" s="21">
        <v>1.5</v>
      </c>
      <c r="AL171" s="21">
        <v>2.7</v>
      </c>
      <c r="AO171">
        <f t="shared" si="63"/>
        <v>-200</v>
      </c>
      <c r="AP171">
        <f>IF(E171&lt;F171,G171,H171)</f>
        <v>37</v>
      </c>
      <c r="AQ171">
        <f>IF(E171&lt;F171,H171,G171)</f>
        <v>34</v>
      </c>
    </row>
    <row r="172" spans="2:43" x14ac:dyDescent="0.25">
      <c r="B172" s="24">
        <v>44864</v>
      </c>
      <c r="C172" s="20" t="s">
        <v>23</v>
      </c>
      <c r="D172" s="20" t="s">
        <v>37</v>
      </c>
      <c r="E172" s="2">
        <v>-454.54545454545462</v>
      </c>
      <c r="F172" s="2">
        <v>350</v>
      </c>
      <c r="G172">
        <v>49</v>
      </c>
      <c r="H172">
        <v>29</v>
      </c>
      <c r="I172" s="9"/>
      <c r="J172" s="2" t="str">
        <f t="shared" si="59"/>
        <v>Dallas Cowboys</v>
      </c>
      <c r="K172" s="2" t="str">
        <f t="shared" si="60"/>
        <v>Chicago Bears</v>
      </c>
      <c r="L172" s="17">
        <f t="shared" si="61"/>
        <v>-454.54545454545462</v>
      </c>
      <c r="M172" s="18">
        <f t="shared" si="62"/>
        <v>350</v>
      </c>
      <c r="N172" s="4">
        <f t="shared" si="48"/>
        <v>1.22</v>
      </c>
      <c r="O172" s="4">
        <f t="shared" si="49"/>
        <v>4.5</v>
      </c>
      <c r="P172" s="4"/>
      <c r="Q172" s="4"/>
      <c r="R172" s="1">
        <f t="shared" si="50"/>
        <v>0.81967213114754101</v>
      </c>
      <c r="S172" s="1">
        <f t="shared" si="50"/>
        <v>0.22222222222222221</v>
      </c>
      <c r="T172" s="1">
        <f t="shared" si="46"/>
        <v>4.0209790209790097E-2</v>
      </c>
      <c r="U172" s="1">
        <f t="shared" si="47"/>
        <v>0.2987249544626594</v>
      </c>
      <c r="V172" s="1">
        <f t="shared" si="51"/>
        <v>0.80972495446265946</v>
      </c>
      <c r="W172" s="1"/>
      <c r="X172" s="17">
        <f t="shared" si="52"/>
        <v>234.98725646118768</v>
      </c>
      <c r="Y172" s="18">
        <f t="shared" si="53"/>
        <v>3526.591123964678</v>
      </c>
      <c r="Z172" s="2">
        <f t="shared" si="64"/>
        <v>223.2378936381283</v>
      </c>
      <c r="AA172" s="18">
        <f t="shared" si="64"/>
        <v>3350.2615677664439</v>
      </c>
      <c r="AB172" s="2">
        <f t="shared" si="65"/>
        <v>-447.95262296329213</v>
      </c>
      <c r="AC172" s="2">
        <f t="shared" si="65"/>
        <v>335.02615677664437</v>
      </c>
      <c r="AD172" s="2">
        <f t="shared" si="54"/>
        <v>223.2378936381283</v>
      </c>
      <c r="AE172" s="2">
        <f t="shared" si="55"/>
        <v>-1000</v>
      </c>
      <c r="AF172" s="5">
        <f t="shared" si="56"/>
        <v>0.21999999999999997</v>
      </c>
      <c r="AG172" s="5">
        <f t="shared" si="57"/>
        <v>-1</v>
      </c>
      <c r="AH172" s="3">
        <f t="shared" si="58"/>
        <v>202210</v>
      </c>
      <c r="AI172" s="21">
        <v>1.19</v>
      </c>
      <c r="AJ172" s="21">
        <v>5</v>
      </c>
      <c r="AK172" s="21">
        <v>1.22</v>
      </c>
      <c r="AL172" s="21">
        <v>4.5</v>
      </c>
      <c r="AO172">
        <f t="shared" si="63"/>
        <v>-500</v>
      </c>
      <c r="AP172">
        <f>IF(E172&lt;F172,G172,H172)</f>
        <v>49</v>
      </c>
      <c r="AQ172">
        <f>IF(E172&lt;F172,H172,G172)</f>
        <v>29</v>
      </c>
    </row>
    <row r="173" spans="2:43" x14ac:dyDescent="0.25">
      <c r="B173" s="24">
        <v>44864</v>
      </c>
      <c r="C173" s="20" t="s">
        <v>34</v>
      </c>
      <c r="D173" s="20" t="s">
        <v>30</v>
      </c>
      <c r="E173" s="2">
        <v>165</v>
      </c>
      <c r="F173" s="2">
        <v>-185.18518518518516</v>
      </c>
      <c r="G173">
        <v>27</v>
      </c>
      <c r="H173">
        <v>31</v>
      </c>
      <c r="I173" s="9"/>
      <c r="J173" s="2" t="str">
        <f t="shared" si="59"/>
        <v>Miami Dolphins</v>
      </c>
      <c r="K173" s="2" t="str">
        <f t="shared" si="60"/>
        <v>Detroit Lions</v>
      </c>
      <c r="L173" s="17">
        <f t="shared" si="61"/>
        <v>-185.18518518518516</v>
      </c>
      <c r="M173" s="18">
        <f t="shared" si="62"/>
        <v>165</v>
      </c>
      <c r="N173" s="4">
        <f t="shared" si="48"/>
        <v>1.54</v>
      </c>
      <c r="O173" s="4">
        <f t="shared" si="49"/>
        <v>2.65</v>
      </c>
      <c r="P173" s="4"/>
      <c r="Q173" s="4"/>
      <c r="R173" s="1">
        <f t="shared" si="50"/>
        <v>0.64935064935064934</v>
      </c>
      <c r="S173" s="1">
        <f t="shared" si="50"/>
        <v>0.37735849056603776</v>
      </c>
      <c r="T173" s="1">
        <f t="shared" si="46"/>
        <v>2.6014319809069208E-2</v>
      </c>
      <c r="U173" s="1">
        <f t="shared" si="47"/>
        <v>0.13599607939230579</v>
      </c>
      <c r="V173" s="1">
        <f t="shared" si="51"/>
        <v>0.64699607939230575</v>
      </c>
      <c r="W173" s="1"/>
      <c r="X173" s="17">
        <f t="shared" si="52"/>
        <v>545.60441995143913</v>
      </c>
      <c r="Y173" s="18">
        <f t="shared" si="53"/>
        <v>1648.1806912014345</v>
      </c>
      <c r="Z173" s="2">
        <f t="shared" si="64"/>
        <v>518.32419895386715</v>
      </c>
      <c r="AA173" s="18">
        <f t="shared" si="64"/>
        <v>1565.7716566413626</v>
      </c>
      <c r="AB173" s="2">
        <f t="shared" si="65"/>
        <v>-192.92944493394256</v>
      </c>
      <c r="AC173" s="2">
        <f t="shared" si="65"/>
        <v>156.57716566413626</v>
      </c>
      <c r="AD173" s="2">
        <f t="shared" si="54"/>
        <v>518.32419895386715</v>
      </c>
      <c r="AE173" s="2">
        <f t="shared" si="55"/>
        <v>-1000</v>
      </c>
      <c r="AF173" s="5">
        <f t="shared" si="56"/>
        <v>0.54</v>
      </c>
      <c r="AG173" s="5">
        <f t="shared" si="57"/>
        <v>-1</v>
      </c>
      <c r="AH173" s="3">
        <f t="shared" si="58"/>
        <v>202210</v>
      </c>
      <c r="AI173" s="21">
        <v>2.4500000000000002</v>
      </c>
      <c r="AJ173" s="21">
        <v>1.6</v>
      </c>
      <c r="AK173" s="21">
        <v>2.65</v>
      </c>
      <c r="AL173" s="21">
        <v>1.54</v>
      </c>
      <c r="AO173">
        <f t="shared" si="63"/>
        <v>-190</v>
      </c>
      <c r="AP173">
        <f>IF(E173&lt;F173,G173,H173)</f>
        <v>31</v>
      </c>
      <c r="AQ173">
        <f>IF(E173&lt;F173,H173,G173)</f>
        <v>27</v>
      </c>
    </row>
    <row r="174" spans="2:43" x14ac:dyDescent="0.25">
      <c r="B174" s="24">
        <v>44864</v>
      </c>
      <c r="C174" s="20" t="s">
        <v>29</v>
      </c>
      <c r="D174" s="20" t="s">
        <v>48</v>
      </c>
      <c r="E174" s="2">
        <v>-200</v>
      </c>
      <c r="F174" s="2">
        <v>170.00000000000003</v>
      </c>
      <c r="G174">
        <v>34</v>
      </c>
      <c r="H174">
        <v>26</v>
      </c>
      <c r="I174" s="9"/>
      <c r="J174" s="2" t="str">
        <f t="shared" si="59"/>
        <v>Minnesota Vikings</v>
      </c>
      <c r="K174" s="2" t="str">
        <f t="shared" si="60"/>
        <v>Arizona Cardinals</v>
      </c>
      <c r="L174" s="17">
        <f t="shared" si="61"/>
        <v>-200</v>
      </c>
      <c r="M174" s="18">
        <f t="shared" si="62"/>
        <v>170.00000000000003</v>
      </c>
      <c r="N174" s="4">
        <f t="shared" si="48"/>
        <v>1.5</v>
      </c>
      <c r="O174" s="4">
        <f t="shared" si="49"/>
        <v>2.7</v>
      </c>
      <c r="P174" s="4"/>
      <c r="Q174" s="4"/>
      <c r="R174" s="1">
        <f t="shared" si="50"/>
        <v>0.66666666666666663</v>
      </c>
      <c r="S174" s="1">
        <f t="shared" si="50"/>
        <v>0.37037037037037035</v>
      </c>
      <c r="T174" s="1">
        <f t="shared" si="46"/>
        <v>3.5714285714285587E-2</v>
      </c>
      <c r="U174" s="1">
        <f t="shared" si="47"/>
        <v>0.14814814814814814</v>
      </c>
      <c r="V174" s="1">
        <f t="shared" si="51"/>
        <v>0.65914814814814815</v>
      </c>
      <c r="W174" s="1"/>
      <c r="X174" s="17">
        <f t="shared" si="52"/>
        <v>517.10962521773342</v>
      </c>
      <c r="Y174" s="18">
        <f t="shared" si="53"/>
        <v>1734.0124117028765</v>
      </c>
      <c r="Z174" s="2">
        <f t="shared" si="64"/>
        <v>491.25414395684675</v>
      </c>
      <c r="AA174" s="18">
        <f t="shared" si="64"/>
        <v>1647.3117911177326</v>
      </c>
      <c r="AB174" s="2">
        <f t="shared" si="65"/>
        <v>-203.56062382403903</v>
      </c>
      <c r="AC174" s="2">
        <f t="shared" si="65"/>
        <v>164.73117911177326</v>
      </c>
      <c r="AD174" s="2">
        <f t="shared" si="54"/>
        <v>491.25414395684675</v>
      </c>
      <c r="AE174" s="2">
        <f t="shared" si="55"/>
        <v>-1000</v>
      </c>
      <c r="AF174" s="5">
        <f t="shared" si="56"/>
        <v>0.5</v>
      </c>
      <c r="AG174" s="5">
        <f t="shared" si="57"/>
        <v>-1</v>
      </c>
      <c r="AH174" s="3">
        <f t="shared" si="58"/>
        <v>202210</v>
      </c>
      <c r="AI174" s="21">
        <v>1.37</v>
      </c>
      <c r="AJ174" s="21">
        <v>3.2</v>
      </c>
      <c r="AK174" s="21">
        <v>1.5</v>
      </c>
      <c r="AL174" s="21">
        <v>2.7</v>
      </c>
      <c r="AO174">
        <f t="shared" si="63"/>
        <v>-200</v>
      </c>
      <c r="AP174">
        <f>IF(E174&lt;F174,G174,H174)</f>
        <v>34</v>
      </c>
      <c r="AQ174">
        <f>IF(E174&lt;F174,H174,G174)</f>
        <v>26</v>
      </c>
    </row>
    <row r="175" spans="2:43" x14ac:dyDescent="0.25">
      <c r="B175" s="24">
        <v>44864</v>
      </c>
      <c r="C175" s="20" t="s">
        <v>43</v>
      </c>
      <c r="D175" s="20" t="s">
        <v>50</v>
      </c>
      <c r="E175" s="2">
        <v>100</v>
      </c>
      <c r="F175" s="2">
        <v>-120.48192771084337</v>
      </c>
      <c r="G175">
        <v>24</v>
      </c>
      <c r="H175">
        <v>0</v>
      </c>
      <c r="I175" s="9"/>
      <c r="J175" s="2" t="str">
        <f t="shared" si="59"/>
        <v>Las Vegas Raiders</v>
      </c>
      <c r="K175" s="2" t="str">
        <f t="shared" si="60"/>
        <v>New Orleans Saints</v>
      </c>
      <c r="L175" s="17">
        <f t="shared" si="61"/>
        <v>-120.48192771084337</v>
      </c>
      <c r="M175" s="18">
        <f t="shared" si="62"/>
        <v>100</v>
      </c>
      <c r="N175" s="4">
        <f t="shared" si="48"/>
        <v>1.83</v>
      </c>
      <c r="O175" s="4">
        <f t="shared" si="49"/>
        <v>2</v>
      </c>
      <c r="P175" s="4"/>
      <c r="Q175" s="4"/>
      <c r="R175" s="1">
        <f t="shared" si="50"/>
        <v>0.54644808743169393</v>
      </c>
      <c r="S175" s="1">
        <f t="shared" si="50"/>
        <v>0.5</v>
      </c>
      <c r="T175" s="1">
        <f t="shared" si="46"/>
        <v>4.4386422976501305E-2</v>
      </c>
      <c r="U175" s="1">
        <f t="shared" si="47"/>
        <v>2.3224043715846965E-2</v>
      </c>
      <c r="V175" s="1">
        <f t="shared" si="51"/>
        <v>0.53422404371584697</v>
      </c>
      <c r="W175" s="1"/>
      <c r="X175" s="17">
        <f t="shared" si="52"/>
        <v>871.87381729284084</v>
      </c>
      <c r="Y175" s="18">
        <f t="shared" si="53"/>
        <v>1045.6626202421151</v>
      </c>
      <c r="Z175" s="2">
        <f t="shared" si="64"/>
        <v>828.28012642819874</v>
      </c>
      <c r="AA175" s="18">
        <f t="shared" si="64"/>
        <v>993.3794892300092</v>
      </c>
      <c r="AB175" s="2">
        <f t="shared" si="65"/>
        <v>-120.73210114461043</v>
      </c>
      <c r="AC175" s="2">
        <f t="shared" si="65"/>
        <v>-100.66646340515068</v>
      </c>
      <c r="AD175" s="2">
        <f t="shared" si="54"/>
        <v>-1000</v>
      </c>
      <c r="AE175" s="2">
        <f t="shared" si="55"/>
        <v>993.3794892300092</v>
      </c>
      <c r="AF175" s="5">
        <f t="shared" si="56"/>
        <v>-1</v>
      </c>
      <c r="AG175" s="5">
        <f t="shared" si="57"/>
        <v>1</v>
      </c>
      <c r="AH175" s="3">
        <f t="shared" si="58"/>
        <v>202210</v>
      </c>
      <c r="AI175" s="21">
        <v>1.9</v>
      </c>
      <c r="AJ175" s="21">
        <v>1.9</v>
      </c>
      <c r="AK175" s="21">
        <v>2</v>
      </c>
      <c r="AL175" s="21">
        <v>1.83</v>
      </c>
      <c r="AO175">
        <f t="shared" si="63"/>
        <v>-130</v>
      </c>
      <c r="AP175">
        <f>IF(E175&lt;F175,G175,H175)</f>
        <v>0</v>
      </c>
      <c r="AQ175">
        <f>IF(E175&lt;F175,H175,G175)</f>
        <v>24</v>
      </c>
    </row>
    <row r="176" spans="2:43" x14ac:dyDescent="0.25">
      <c r="B176" s="24">
        <v>44864</v>
      </c>
      <c r="C176" s="20" t="s">
        <v>42</v>
      </c>
      <c r="D176" s="20" t="s">
        <v>36</v>
      </c>
      <c r="E176" s="2">
        <v>140</v>
      </c>
      <c r="F176" s="2">
        <v>-161.29032258064512</v>
      </c>
      <c r="G176">
        <v>17</v>
      </c>
      <c r="H176">
        <v>22</v>
      </c>
      <c r="I176" s="9"/>
      <c r="J176" s="2" t="str">
        <f t="shared" si="59"/>
        <v>New England Patriots</v>
      </c>
      <c r="K176" s="2" t="str">
        <f t="shared" si="60"/>
        <v>New York Jets</v>
      </c>
      <c r="L176" s="17">
        <f t="shared" si="61"/>
        <v>-161.29032258064512</v>
      </c>
      <c r="M176" s="18">
        <f t="shared" si="62"/>
        <v>140</v>
      </c>
      <c r="N176" s="4">
        <f t="shared" si="48"/>
        <v>1.62</v>
      </c>
      <c r="O176" s="4">
        <f t="shared" si="49"/>
        <v>2.4</v>
      </c>
      <c r="P176" s="4"/>
      <c r="Q176" s="4"/>
      <c r="R176" s="1">
        <f t="shared" si="50"/>
        <v>0.61728395061728392</v>
      </c>
      <c r="S176" s="1">
        <f t="shared" si="50"/>
        <v>0.41666666666666669</v>
      </c>
      <c r="T176" s="1">
        <f t="shared" si="46"/>
        <v>3.2835820895522283E-2</v>
      </c>
      <c r="U176" s="1">
        <f t="shared" si="47"/>
        <v>0.10030864197530862</v>
      </c>
      <c r="V176" s="1">
        <f t="shared" si="51"/>
        <v>0.61130864197530865</v>
      </c>
      <c r="W176" s="1"/>
      <c r="X176" s="17">
        <f t="shared" si="52"/>
        <v>635.83488165441463</v>
      </c>
      <c r="Y176" s="18">
        <f t="shared" si="53"/>
        <v>1423.7849094482656</v>
      </c>
      <c r="Z176" s="2">
        <f t="shared" si="64"/>
        <v>604.04313757169382</v>
      </c>
      <c r="AA176" s="18">
        <f t="shared" si="64"/>
        <v>1352.5956639758522</v>
      </c>
      <c r="AB176" s="2">
        <f t="shared" si="65"/>
        <v>-165.55109027810289</v>
      </c>
      <c r="AC176" s="2">
        <f t="shared" si="65"/>
        <v>135.25956639758522</v>
      </c>
      <c r="AD176" s="2">
        <f t="shared" si="54"/>
        <v>604.04313757169382</v>
      </c>
      <c r="AE176" s="2">
        <f t="shared" si="55"/>
        <v>-1000</v>
      </c>
      <c r="AF176" s="5">
        <f t="shared" si="56"/>
        <v>0.62000000000000011</v>
      </c>
      <c r="AG176" s="5">
        <f t="shared" si="57"/>
        <v>-1</v>
      </c>
      <c r="AH176" s="3">
        <f t="shared" si="58"/>
        <v>202210</v>
      </c>
      <c r="AI176" s="21">
        <v>1.95</v>
      </c>
      <c r="AJ176" s="21">
        <v>1.86</v>
      </c>
      <c r="AK176" s="21">
        <v>2.4</v>
      </c>
      <c r="AL176" s="21">
        <v>1.62</v>
      </c>
      <c r="AO176">
        <f t="shared" si="63"/>
        <v>-170</v>
      </c>
      <c r="AP176">
        <f>IF(E176&lt;F176,G176,H176)</f>
        <v>22</v>
      </c>
      <c r="AQ176">
        <f>IF(E176&lt;F176,H176,G176)</f>
        <v>17</v>
      </c>
    </row>
    <row r="177" spans="2:43" x14ac:dyDescent="0.25">
      <c r="B177" s="24">
        <v>44864</v>
      </c>
      <c r="C177" s="20" t="s">
        <v>19</v>
      </c>
      <c r="D177" s="20" t="s">
        <v>45</v>
      </c>
      <c r="E177" s="2">
        <v>-625.00000000000034</v>
      </c>
      <c r="F177" s="2">
        <v>450</v>
      </c>
      <c r="G177">
        <v>35</v>
      </c>
      <c r="H177">
        <v>13</v>
      </c>
      <c r="I177" s="9"/>
      <c r="J177" s="2" t="str">
        <f t="shared" si="59"/>
        <v>Philadelphia Eagles</v>
      </c>
      <c r="K177" s="2" t="str">
        <f t="shared" si="60"/>
        <v>Pittsburgh Steelers</v>
      </c>
      <c r="L177" s="17">
        <f t="shared" si="61"/>
        <v>-625.00000000000034</v>
      </c>
      <c r="M177" s="18">
        <f t="shared" si="62"/>
        <v>450</v>
      </c>
      <c r="N177" s="4">
        <f t="shared" si="48"/>
        <v>1.1599999999999999</v>
      </c>
      <c r="O177" s="4">
        <f t="shared" si="49"/>
        <v>5.5</v>
      </c>
      <c r="P177" s="4"/>
      <c r="Q177" s="4"/>
      <c r="R177" s="1">
        <f t="shared" si="50"/>
        <v>0.86206896551724144</v>
      </c>
      <c r="S177" s="1">
        <f t="shared" si="50"/>
        <v>0.18181818181818182</v>
      </c>
      <c r="T177" s="1">
        <f t="shared" si="46"/>
        <v>4.2042042042042094E-2</v>
      </c>
      <c r="U177" s="1">
        <f t="shared" si="47"/>
        <v>0.34012539184952983</v>
      </c>
      <c r="V177" s="1">
        <f t="shared" si="51"/>
        <v>0.85112539184952984</v>
      </c>
      <c r="W177" s="1"/>
      <c r="X177" s="17">
        <f t="shared" si="52"/>
        <v>174.91501202538396</v>
      </c>
      <c r="Y177" s="18">
        <f t="shared" si="53"/>
        <v>4502.2111739446591</v>
      </c>
      <c r="Z177" s="2">
        <f t="shared" si="64"/>
        <v>166.16926142411475</v>
      </c>
      <c r="AA177" s="18">
        <f t="shared" si="64"/>
        <v>4277.1006152474256</v>
      </c>
      <c r="AB177" s="2">
        <f t="shared" si="65"/>
        <v>-601.79601896869144</v>
      </c>
      <c r="AC177" s="2">
        <f t="shared" si="65"/>
        <v>427.71006152474257</v>
      </c>
      <c r="AD177" s="2">
        <f t="shared" si="54"/>
        <v>166.16926142411475</v>
      </c>
      <c r="AE177" s="2">
        <f t="shared" si="55"/>
        <v>-1000</v>
      </c>
      <c r="AF177" s="5">
        <f t="shared" si="56"/>
        <v>0.15999999999999992</v>
      </c>
      <c r="AG177" s="5">
        <f t="shared" si="57"/>
        <v>-1</v>
      </c>
      <c r="AH177" s="3">
        <f t="shared" si="58"/>
        <v>202210</v>
      </c>
      <c r="AI177" s="21">
        <v>1.22</v>
      </c>
      <c r="AJ177" s="21">
        <v>4.5</v>
      </c>
      <c r="AK177" s="21">
        <v>1.1599999999999999</v>
      </c>
      <c r="AL177" s="21">
        <v>5.5</v>
      </c>
      <c r="AO177">
        <f t="shared" si="63"/>
        <v>-700</v>
      </c>
      <c r="AP177">
        <f>IF(E177&lt;F177,G177,H177)</f>
        <v>35</v>
      </c>
      <c r="AQ177">
        <f>IF(E177&lt;F177,H177,G177)</f>
        <v>13</v>
      </c>
    </row>
    <row r="178" spans="2:43" x14ac:dyDescent="0.25">
      <c r="B178" s="24">
        <v>44864</v>
      </c>
      <c r="C178" s="20" t="s">
        <v>26</v>
      </c>
      <c r="D178" s="20" t="s">
        <v>38</v>
      </c>
      <c r="E178" s="2">
        <v>-120.48192771084337</v>
      </c>
      <c r="F178" s="2">
        <v>100</v>
      </c>
      <c r="G178">
        <v>17</v>
      </c>
      <c r="H178">
        <v>21</v>
      </c>
      <c r="I178" s="9"/>
      <c r="J178" s="2" t="str">
        <f t="shared" si="59"/>
        <v>Jacksonville Jaguars</v>
      </c>
      <c r="K178" s="2" t="str">
        <f t="shared" si="60"/>
        <v>Denver Broncos</v>
      </c>
      <c r="L178" s="17">
        <f t="shared" si="61"/>
        <v>-120.48192771084337</v>
      </c>
      <c r="M178" s="18">
        <f t="shared" si="62"/>
        <v>100</v>
      </c>
      <c r="N178" s="4">
        <f t="shared" si="48"/>
        <v>1.83</v>
      </c>
      <c r="O178" s="4">
        <f t="shared" si="49"/>
        <v>2</v>
      </c>
      <c r="P178" s="4"/>
      <c r="Q178" s="4"/>
      <c r="R178" s="1">
        <f t="shared" si="50"/>
        <v>0.54644808743169393</v>
      </c>
      <c r="S178" s="1">
        <f t="shared" si="50"/>
        <v>0.5</v>
      </c>
      <c r="T178" s="1">
        <f t="shared" si="46"/>
        <v>4.4386422976501305E-2</v>
      </c>
      <c r="U178" s="1">
        <f t="shared" si="47"/>
        <v>2.3224043715846965E-2</v>
      </c>
      <c r="V178" s="1">
        <f t="shared" si="51"/>
        <v>0.53422404371584697</v>
      </c>
      <c r="W178" s="1"/>
      <c r="X178" s="17">
        <f t="shared" si="52"/>
        <v>871.87381729284084</v>
      </c>
      <c r="Y178" s="18">
        <f t="shared" si="53"/>
        <v>1045.6626202421151</v>
      </c>
      <c r="Z178" s="2">
        <f t="shared" si="64"/>
        <v>828.28012642819874</v>
      </c>
      <c r="AA178" s="18">
        <f t="shared" si="64"/>
        <v>993.3794892300092</v>
      </c>
      <c r="AB178" s="2">
        <f t="shared" si="65"/>
        <v>-120.73210114461043</v>
      </c>
      <c r="AC178" s="2">
        <f t="shared" si="65"/>
        <v>-100.66646340515068</v>
      </c>
      <c r="AD178" s="2">
        <f t="shared" si="54"/>
        <v>-1000</v>
      </c>
      <c r="AE178" s="2">
        <f t="shared" si="55"/>
        <v>993.3794892300092</v>
      </c>
      <c r="AF178" s="5">
        <f t="shared" si="56"/>
        <v>-1</v>
      </c>
      <c r="AG178" s="5">
        <f t="shared" si="57"/>
        <v>1</v>
      </c>
      <c r="AH178" s="3">
        <f t="shared" si="58"/>
        <v>202210</v>
      </c>
      <c r="AI178" s="21">
        <v>1.6</v>
      </c>
      <c r="AJ178" s="21">
        <v>2.4500000000000002</v>
      </c>
      <c r="AK178" s="21">
        <v>1.83</v>
      </c>
      <c r="AL178" s="21">
        <v>2</v>
      </c>
      <c r="AO178">
        <f t="shared" si="63"/>
        <v>-130</v>
      </c>
      <c r="AP178">
        <f>IF(E178&lt;F178,G178,H178)</f>
        <v>17</v>
      </c>
      <c r="AQ178">
        <f>IF(E178&lt;F178,H178,G178)</f>
        <v>21</v>
      </c>
    </row>
    <row r="179" spans="2:43" x14ac:dyDescent="0.25">
      <c r="B179" s="24">
        <v>44861</v>
      </c>
      <c r="C179" s="20" t="s">
        <v>27</v>
      </c>
      <c r="D179" s="20" t="s">
        <v>28</v>
      </c>
      <c r="E179" s="2">
        <v>-131.57894736842104</v>
      </c>
      <c r="F179" s="2">
        <v>110.00000000000001</v>
      </c>
      <c r="G179">
        <v>22</v>
      </c>
      <c r="H179">
        <v>27</v>
      </c>
      <c r="I179" s="9"/>
      <c r="J179" s="2" t="str">
        <f t="shared" si="59"/>
        <v>Tampa Bay Buccaneers</v>
      </c>
      <c r="K179" s="2" t="str">
        <f t="shared" si="60"/>
        <v>Baltimore Ravens</v>
      </c>
      <c r="L179" s="17">
        <f t="shared" si="61"/>
        <v>-131.57894736842104</v>
      </c>
      <c r="M179" s="18">
        <f t="shared" si="62"/>
        <v>110.00000000000001</v>
      </c>
      <c r="N179" s="4">
        <f t="shared" si="48"/>
        <v>1.76</v>
      </c>
      <c r="O179" s="4">
        <f t="shared" si="49"/>
        <v>2.1</v>
      </c>
      <c r="P179" s="4"/>
      <c r="Q179" s="4"/>
      <c r="R179" s="1">
        <f t="shared" si="50"/>
        <v>0.56818181818181823</v>
      </c>
      <c r="S179" s="1">
        <f t="shared" si="50"/>
        <v>0.47619047619047616</v>
      </c>
      <c r="T179" s="1">
        <f t="shared" si="46"/>
        <v>4.2487046632124437E-2</v>
      </c>
      <c r="U179" s="1">
        <f t="shared" si="47"/>
        <v>4.5995670995671034E-2</v>
      </c>
      <c r="V179" s="1">
        <f t="shared" si="51"/>
        <v>0.55699567099567104</v>
      </c>
      <c r="W179" s="1"/>
      <c r="X179" s="17">
        <f t="shared" si="52"/>
        <v>795.34608987611307</v>
      </c>
      <c r="Y179" s="18">
        <f t="shared" si="53"/>
        <v>1144.9859022934511</v>
      </c>
      <c r="Z179" s="2">
        <f t="shared" si="64"/>
        <v>755.57878538230739</v>
      </c>
      <c r="AA179" s="18">
        <f t="shared" si="64"/>
        <v>1087.7366071787785</v>
      </c>
      <c r="AB179" s="2">
        <f t="shared" si="65"/>
        <v>-132.3488720628942</v>
      </c>
      <c r="AC179" s="2">
        <f t="shared" si="65"/>
        <v>108.77366071787785</v>
      </c>
      <c r="AD179" s="2">
        <f t="shared" si="54"/>
        <v>-1000</v>
      </c>
      <c r="AE179" s="2">
        <f t="shared" si="55"/>
        <v>1087.7366071787785</v>
      </c>
      <c r="AF179" s="5">
        <f t="shared" si="56"/>
        <v>-1</v>
      </c>
      <c r="AG179" s="5">
        <f t="shared" si="57"/>
        <v>1.1000000000000001</v>
      </c>
      <c r="AH179" s="3">
        <f t="shared" si="58"/>
        <v>202210</v>
      </c>
      <c r="AI179" s="21">
        <v>1.6</v>
      </c>
      <c r="AJ179" s="21">
        <v>2.4500000000000002</v>
      </c>
      <c r="AK179" s="21">
        <v>1.76</v>
      </c>
      <c r="AL179" s="21">
        <v>2.1</v>
      </c>
      <c r="AO179">
        <f t="shared" si="63"/>
        <v>-140</v>
      </c>
      <c r="AP179">
        <f>IF(E179&lt;F179,G179,H179)</f>
        <v>22</v>
      </c>
      <c r="AQ179">
        <f>IF(E179&lt;F179,H179,G179)</f>
        <v>27</v>
      </c>
    </row>
    <row r="180" spans="2:43" x14ac:dyDescent="0.25">
      <c r="B180" s="24">
        <v>44858</v>
      </c>
      <c r="C180" s="20" t="s">
        <v>36</v>
      </c>
      <c r="D180" s="20" t="s">
        <v>37</v>
      </c>
      <c r="E180" s="2">
        <v>-400</v>
      </c>
      <c r="F180" s="2">
        <v>320</v>
      </c>
      <c r="G180">
        <v>14</v>
      </c>
      <c r="H180">
        <v>33</v>
      </c>
      <c r="I180" s="9"/>
      <c r="J180" s="2" t="str">
        <f t="shared" si="59"/>
        <v>New England Patriots</v>
      </c>
      <c r="K180" s="2" t="str">
        <f t="shared" si="60"/>
        <v>Chicago Bears</v>
      </c>
      <c r="L180" s="17">
        <f t="shared" si="61"/>
        <v>-400</v>
      </c>
      <c r="M180" s="18">
        <f t="shared" si="62"/>
        <v>320</v>
      </c>
      <c r="N180" s="4">
        <f t="shared" si="48"/>
        <v>1.25</v>
      </c>
      <c r="O180" s="4">
        <f t="shared" si="49"/>
        <v>4.2</v>
      </c>
      <c r="P180" s="4"/>
      <c r="Q180" s="4"/>
      <c r="R180" s="1">
        <f t="shared" si="50"/>
        <v>0.8</v>
      </c>
      <c r="S180" s="1">
        <f t="shared" si="50"/>
        <v>0.23809523809523808</v>
      </c>
      <c r="T180" s="1">
        <f t="shared" si="46"/>
        <v>3.669724770642202E-2</v>
      </c>
      <c r="U180" s="1">
        <f t="shared" si="47"/>
        <v>0.28095238095238095</v>
      </c>
      <c r="V180" s="1">
        <f t="shared" si="51"/>
        <v>0.79195238095238096</v>
      </c>
      <c r="W180" s="1"/>
      <c r="X180" s="17">
        <f t="shared" si="52"/>
        <v>262.7021826709157</v>
      </c>
      <c r="Y180" s="18">
        <f t="shared" si="53"/>
        <v>3204.8956988858595</v>
      </c>
      <c r="Z180" s="2">
        <f t="shared" si="64"/>
        <v>249.56707353736991</v>
      </c>
      <c r="AA180" s="18">
        <f t="shared" si="64"/>
        <v>3044.6509139415662</v>
      </c>
      <c r="AB180" s="2">
        <f t="shared" si="65"/>
        <v>-400.69388394309198</v>
      </c>
      <c r="AC180" s="2">
        <f t="shared" si="65"/>
        <v>304.46509139415662</v>
      </c>
      <c r="AD180" s="2">
        <f t="shared" si="54"/>
        <v>-1000</v>
      </c>
      <c r="AE180" s="2">
        <f t="shared" si="55"/>
        <v>3044.6509139415662</v>
      </c>
      <c r="AF180" s="5">
        <f t="shared" si="56"/>
        <v>-1</v>
      </c>
      <c r="AG180" s="5">
        <f t="shared" si="57"/>
        <v>3.2</v>
      </c>
      <c r="AH180" s="3">
        <f t="shared" si="58"/>
        <v>202210</v>
      </c>
      <c r="AI180" s="21">
        <v>1.38</v>
      </c>
      <c r="AJ180" s="21">
        <v>3.15</v>
      </c>
      <c r="AK180" s="21">
        <v>1.25</v>
      </c>
      <c r="AL180" s="21">
        <v>4.2</v>
      </c>
      <c r="AO180">
        <f t="shared" si="63"/>
        <v>-400</v>
      </c>
      <c r="AP180">
        <f>IF(E180&lt;F180,G180,H180)</f>
        <v>14</v>
      </c>
      <c r="AQ180">
        <f>IF(E180&lt;F180,H180,G180)</f>
        <v>33</v>
      </c>
    </row>
    <row r="181" spans="2:43" x14ac:dyDescent="0.25">
      <c r="B181" s="24">
        <v>44857</v>
      </c>
      <c r="C181" s="20" t="s">
        <v>30</v>
      </c>
      <c r="D181" s="20" t="s">
        <v>45</v>
      </c>
      <c r="E181" s="2">
        <v>-344.82758620689651</v>
      </c>
      <c r="F181" s="2">
        <v>270</v>
      </c>
      <c r="G181">
        <v>16</v>
      </c>
      <c r="H181">
        <v>10</v>
      </c>
      <c r="I181" s="9"/>
      <c r="J181" s="2" t="str">
        <f t="shared" si="59"/>
        <v>Miami Dolphins</v>
      </c>
      <c r="K181" s="2" t="str">
        <f t="shared" si="60"/>
        <v>Pittsburgh Steelers</v>
      </c>
      <c r="L181" s="17">
        <f t="shared" si="61"/>
        <v>-344.82758620689651</v>
      </c>
      <c r="M181" s="18">
        <f t="shared" si="62"/>
        <v>270</v>
      </c>
      <c r="N181" s="4">
        <f t="shared" si="48"/>
        <v>1.29</v>
      </c>
      <c r="O181" s="4">
        <f t="shared" si="49"/>
        <v>3.7</v>
      </c>
      <c r="P181" s="4"/>
      <c r="Q181" s="4"/>
      <c r="R181" s="1">
        <f t="shared" si="50"/>
        <v>0.77519379844961234</v>
      </c>
      <c r="S181" s="1">
        <f t="shared" si="50"/>
        <v>0.27027027027027023</v>
      </c>
      <c r="T181" s="1">
        <f t="shared" si="46"/>
        <v>4.3486973947895691E-2</v>
      </c>
      <c r="U181" s="1">
        <f t="shared" si="47"/>
        <v>0.25246176408967103</v>
      </c>
      <c r="V181" s="1">
        <f t="shared" si="51"/>
        <v>0.76346176408967104</v>
      </c>
      <c r="W181" s="1"/>
      <c r="X181" s="17">
        <f t="shared" si="52"/>
        <v>309.82329048576543</v>
      </c>
      <c r="Y181" s="18">
        <f t="shared" si="53"/>
        <v>2773.304285017382</v>
      </c>
      <c r="Z181" s="2">
        <f t="shared" si="64"/>
        <v>294.33212596147712</v>
      </c>
      <c r="AA181" s="18">
        <f t="shared" si="64"/>
        <v>2634.6390707665128</v>
      </c>
      <c r="AB181" s="2">
        <f t="shared" si="65"/>
        <v>-339.75224305989701</v>
      </c>
      <c r="AC181" s="2">
        <f t="shared" si="65"/>
        <v>263.46390707665125</v>
      </c>
      <c r="AD181" s="2">
        <f t="shared" si="54"/>
        <v>294.33212596147712</v>
      </c>
      <c r="AE181" s="2">
        <f t="shared" si="55"/>
        <v>-1000</v>
      </c>
      <c r="AF181" s="5">
        <f t="shared" si="56"/>
        <v>0.29000000000000004</v>
      </c>
      <c r="AG181" s="5">
        <f t="shared" si="57"/>
        <v>-1</v>
      </c>
      <c r="AH181" s="3">
        <f t="shared" si="58"/>
        <v>202210</v>
      </c>
      <c r="AI181" s="21">
        <v>1.38</v>
      </c>
      <c r="AJ181" s="21">
        <v>3.15</v>
      </c>
      <c r="AK181" s="21">
        <v>1.29</v>
      </c>
      <c r="AL181" s="21">
        <v>3.7</v>
      </c>
      <c r="AO181">
        <f t="shared" si="63"/>
        <v>-400</v>
      </c>
      <c r="AP181">
        <f>IF(E181&lt;F181,G181,H181)</f>
        <v>16</v>
      </c>
      <c r="AQ181">
        <f>IF(E181&lt;F181,H181,G181)</f>
        <v>10</v>
      </c>
    </row>
    <row r="182" spans="2:43" x14ac:dyDescent="0.25">
      <c r="B182" s="24">
        <v>44857</v>
      </c>
      <c r="C182" s="20" t="s">
        <v>31</v>
      </c>
      <c r="D182" s="20" t="s">
        <v>32</v>
      </c>
      <c r="E182" s="2">
        <v>-227.27272727272731</v>
      </c>
      <c r="F182" s="2">
        <v>185</v>
      </c>
      <c r="G182">
        <v>23</v>
      </c>
      <c r="H182">
        <v>37</v>
      </c>
      <c r="I182" s="9"/>
      <c r="J182" s="2" t="str">
        <f t="shared" si="59"/>
        <v>Los Angeles Chargers</v>
      </c>
      <c r="K182" s="2" t="str">
        <f t="shared" si="60"/>
        <v>Seattle Seahawks</v>
      </c>
      <c r="L182" s="17">
        <f t="shared" si="61"/>
        <v>-227.27272727272731</v>
      </c>
      <c r="M182" s="18">
        <f t="shared" si="62"/>
        <v>185</v>
      </c>
      <c r="N182" s="4">
        <f t="shared" si="48"/>
        <v>1.44</v>
      </c>
      <c r="O182" s="4">
        <f t="shared" si="49"/>
        <v>2.85</v>
      </c>
      <c r="P182" s="4"/>
      <c r="Q182" s="4"/>
      <c r="R182" s="1">
        <f t="shared" si="50"/>
        <v>0.69444444444444442</v>
      </c>
      <c r="S182" s="1">
        <f t="shared" si="50"/>
        <v>0.35087719298245612</v>
      </c>
      <c r="T182" s="1">
        <f t="shared" si="46"/>
        <v>4.3356643356643354E-2</v>
      </c>
      <c r="U182" s="1">
        <f t="shared" si="47"/>
        <v>0.17178362573099415</v>
      </c>
      <c r="V182" s="1">
        <f t="shared" si="51"/>
        <v>0.68278362573099416</v>
      </c>
      <c r="W182" s="1"/>
      <c r="X182" s="17">
        <f t="shared" si="52"/>
        <v>464.59282606461329</v>
      </c>
      <c r="Y182" s="18">
        <f t="shared" si="53"/>
        <v>1917.3510160506185</v>
      </c>
      <c r="Z182" s="2">
        <f t="shared" si="64"/>
        <v>441.36318476138263</v>
      </c>
      <c r="AA182" s="18">
        <f t="shared" si="64"/>
        <v>1821.4834652480874</v>
      </c>
      <c r="AB182" s="2">
        <f t="shared" si="65"/>
        <v>-226.57077765573882</v>
      </c>
      <c r="AC182" s="2">
        <f t="shared" si="65"/>
        <v>182.14834652480874</v>
      </c>
      <c r="AD182" s="2">
        <f t="shared" si="54"/>
        <v>-1000</v>
      </c>
      <c r="AE182" s="2">
        <f t="shared" si="55"/>
        <v>1821.4834652480874</v>
      </c>
      <c r="AF182" s="5">
        <f t="shared" si="56"/>
        <v>-1</v>
      </c>
      <c r="AG182" s="5">
        <f t="shared" si="57"/>
        <v>1.85</v>
      </c>
      <c r="AH182" s="3">
        <f t="shared" si="58"/>
        <v>202210</v>
      </c>
      <c r="AI182" s="21">
        <v>1.27</v>
      </c>
      <c r="AJ182" s="21">
        <v>3.8</v>
      </c>
      <c r="AK182" s="21">
        <v>1.44</v>
      </c>
      <c r="AL182" s="21">
        <v>2.85</v>
      </c>
      <c r="AO182">
        <f t="shared" si="63"/>
        <v>-300</v>
      </c>
      <c r="AP182">
        <f>IF(E182&lt;F182,G182,H182)</f>
        <v>23</v>
      </c>
      <c r="AQ182">
        <f>IF(E182&lt;F182,H182,G182)</f>
        <v>37</v>
      </c>
    </row>
    <row r="183" spans="2:43" x14ac:dyDescent="0.25">
      <c r="B183" s="24">
        <v>44857</v>
      </c>
      <c r="C183" s="20" t="s">
        <v>22</v>
      </c>
      <c r="D183" s="20" t="s">
        <v>20</v>
      </c>
      <c r="E183" s="2">
        <v>-105.26315789473685</v>
      </c>
      <c r="F183" s="2">
        <v>-116.27906976744185</v>
      </c>
      <c r="G183">
        <v>23</v>
      </c>
      <c r="H183">
        <v>44</v>
      </c>
      <c r="I183" s="9"/>
      <c r="J183" s="2" t="str">
        <f t="shared" si="59"/>
        <v>Kansas City Chiefs</v>
      </c>
      <c r="K183" s="2" t="str">
        <f t="shared" si="60"/>
        <v>San Francisco 49ers</v>
      </c>
      <c r="L183" s="17">
        <f t="shared" si="61"/>
        <v>-116.27906976744185</v>
      </c>
      <c r="M183" s="18">
        <f t="shared" si="62"/>
        <v>-105.26315789473685</v>
      </c>
      <c r="N183" s="4">
        <f t="shared" si="48"/>
        <v>1.95</v>
      </c>
      <c r="O183" s="4">
        <f t="shared" si="49"/>
        <v>1.86</v>
      </c>
      <c r="P183" s="4"/>
      <c r="Q183" s="4"/>
      <c r="R183" s="1">
        <f t="shared" si="50"/>
        <v>0.51282051282051289</v>
      </c>
      <c r="S183" s="1">
        <f t="shared" si="50"/>
        <v>0.5376344086021505</v>
      </c>
      <c r="T183" s="1">
        <f t="shared" si="46"/>
        <v>4.8031496062992063E-2</v>
      </c>
      <c r="U183" s="1">
        <f t="shared" si="47"/>
        <v>1.2406947890818809E-2</v>
      </c>
      <c r="V183" s="1">
        <f t="shared" si="51"/>
        <v>0.4985930521091812</v>
      </c>
      <c r="W183" s="1"/>
      <c r="X183" s="17">
        <f t="shared" si="52"/>
        <v>1005.6436722688655</v>
      </c>
      <c r="Y183" s="18">
        <f t="shared" si="53"/>
        <v>906.79748033936153</v>
      </c>
      <c r="Z183" s="2">
        <f t="shared" si="64"/>
        <v>955.36148865542225</v>
      </c>
      <c r="AA183" s="18">
        <f t="shared" si="64"/>
        <v>861.45760632239342</v>
      </c>
      <c r="AB183" s="2">
        <f t="shared" si="65"/>
        <v>-104.67242105471533</v>
      </c>
      <c r="AC183" s="2">
        <f t="shared" si="65"/>
        <v>-116.08232287472057</v>
      </c>
      <c r="AD183" s="2">
        <f t="shared" si="54"/>
        <v>955.36148865542225</v>
      </c>
      <c r="AE183" s="2">
        <f t="shared" si="55"/>
        <v>-1000</v>
      </c>
      <c r="AF183" s="5">
        <f t="shared" si="56"/>
        <v>0.95</v>
      </c>
      <c r="AG183" s="5">
        <f t="shared" si="57"/>
        <v>-1</v>
      </c>
      <c r="AH183" s="3">
        <f t="shared" si="58"/>
        <v>202210</v>
      </c>
      <c r="AI183" s="21">
        <v>2.0499999999999998</v>
      </c>
      <c r="AJ183" s="21">
        <v>1.8</v>
      </c>
      <c r="AK183" s="21">
        <v>1.95</v>
      </c>
      <c r="AL183" s="21">
        <v>1.86</v>
      </c>
      <c r="AO183">
        <f t="shared" si="63"/>
        <v>-120</v>
      </c>
      <c r="AP183">
        <f>IF(E183&lt;F183,G183,H183)</f>
        <v>44</v>
      </c>
      <c r="AQ183">
        <f>IF(E183&lt;F183,H183,G183)</f>
        <v>23</v>
      </c>
    </row>
    <row r="184" spans="2:43" x14ac:dyDescent="0.25">
      <c r="B184" s="24">
        <v>44857</v>
      </c>
      <c r="C184" s="20" t="s">
        <v>38</v>
      </c>
      <c r="D184" s="20" t="s">
        <v>42</v>
      </c>
      <c r="E184" s="2">
        <v>110.00000000000001</v>
      </c>
      <c r="F184" s="2">
        <v>-131.57894736842104</v>
      </c>
      <c r="G184">
        <v>9</v>
      </c>
      <c r="H184">
        <v>16</v>
      </c>
      <c r="I184" s="9"/>
      <c r="J184" s="2" t="str">
        <f t="shared" si="59"/>
        <v>New York Jets</v>
      </c>
      <c r="K184" s="2" t="str">
        <f t="shared" si="60"/>
        <v>Denver Broncos</v>
      </c>
      <c r="L184" s="17">
        <f t="shared" si="61"/>
        <v>-131.57894736842104</v>
      </c>
      <c r="M184" s="18">
        <f t="shared" si="62"/>
        <v>110.00000000000001</v>
      </c>
      <c r="N184" s="4">
        <f t="shared" si="48"/>
        <v>1.76</v>
      </c>
      <c r="O184" s="4">
        <f t="shared" si="49"/>
        <v>2.1</v>
      </c>
      <c r="P184" s="4"/>
      <c r="Q184" s="4"/>
      <c r="R184" s="1">
        <f t="shared" si="50"/>
        <v>0.56818181818181823</v>
      </c>
      <c r="S184" s="1">
        <f t="shared" si="50"/>
        <v>0.47619047619047616</v>
      </c>
      <c r="T184" s="1">
        <f t="shared" si="46"/>
        <v>4.2487046632124437E-2</v>
      </c>
      <c r="U184" s="1">
        <f t="shared" si="47"/>
        <v>4.5995670995671034E-2</v>
      </c>
      <c r="V184" s="1">
        <f t="shared" si="51"/>
        <v>0.55699567099567104</v>
      </c>
      <c r="W184" s="1"/>
      <c r="X184" s="17">
        <f t="shared" si="52"/>
        <v>795.34608987611307</v>
      </c>
      <c r="Y184" s="18">
        <f t="shared" si="53"/>
        <v>1144.9859022934511</v>
      </c>
      <c r="Z184" s="2">
        <f t="shared" si="64"/>
        <v>755.57878538230739</v>
      </c>
      <c r="AA184" s="18">
        <f t="shared" si="64"/>
        <v>1087.7366071787785</v>
      </c>
      <c r="AB184" s="2">
        <f t="shared" si="65"/>
        <v>-132.3488720628942</v>
      </c>
      <c r="AC184" s="2">
        <f t="shared" si="65"/>
        <v>108.77366071787785</v>
      </c>
      <c r="AD184" s="2">
        <f t="shared" si="54"/>
        <v>755.57878538230739</v>
      </c>
      <c r="AE184" s="2">
        <f t="shared" si="55"/>
        <v>-1000</v>
      </c>
      <c r="AF184" s="5">
        <f t="shared" si="56"/>
        <v>0.76</v>
      </c>
      <c r="AG184" s="5">
        <f t="shared" si="57"/>
        <v>-1</v>
      </c>
      <c r="AH184" s="3">
        <f t="shared" si="58"/>
        <v>202210</v>
      </c>
      <c r="AI184" s="21">
        <v>1.52</v>
      </c>
      <c r="AJ184" s="21">
        <v>2.67</v>
      </c>
      <c r="AK184" s="21">
        <v>2.1</v>
      </c>
      <c r="AL184" s="21">
        <v>1.76</v>
      </c>
      <c r="AO184">
        <f t="shared" si="63"/>
        <v>-140</v>
      </c>
      <c r="AP184">
        <f>IF(E184&lt;F184,G184,H184)</f>
        <v>16</v>
      </c>
      <c r="AQ184">
        <f>IF(E184&lt;F184,H184,G184)</f>
        <v>9</v>
      </c>
    </row>
    <row r="185" spans="2:43" x14ac:dyDescent="0.25">
      <c r="B185" s="24">
        <v>44857</v>
      </c>
      <c r="C185" s="20" t="s">
        <v>50</v>
      </c>
      <c r="D185" s="20" t="s">
        <v>40</v>
      </c>
      <c r="E185" s="2">
        <v>-322.58064516129025</v>
      </c>
      <c r="F185" s="2">
        <v>254.99999999999997</v>
      </c>
      <c r="G185">
        <v>38</v>
      </c>
      <c r="H185">
        <v>20</v>
      </c>
      <c r="I185" s="9"/>
      <c r="J185" s="2" t="str">
        <f t="shared" si="59"/>
        <v>Las Vegas Raiders</v>
      </c>
      <c r="K185" s="2" t="str">
        <f t="shared" si="60"/>
        <v>Houston Texans</v>
      </c>
      <c r="L185" s="17">
        <f t="shared" si="61"/>
        <v>-322.58064516129025</v>
      </c>
      <c r="M185" s="18">
        <f t="shared" si="62"/>
        <v>254.99999999999997</v>
      </c>
      <c r="N185" s="4">
        <f t="shared" si="48"/>
        <v>1.31</v>
      </c>
      <c r="O185" s="4">
        <f t="shared" si="49"/>
        <v>3.55</v>
      </c>
      <c r="P185" s="4"/>
      <c r="Q185" s="4"/>
      <c r="R185" s="1">
        <f t="shared" si="50"/>
        <v>0.76335877862595414</v>
      </c>
      <c r="S185" s="1">
        <f t="shared" si="50"/>
        <v>0.28169014084507044</v>
      </c>
      <c r="T185" s="1">
        <f t="shared" si="46"/>
        <v>4.3106995884773514E-2</v>
      </c>
      <c r="U185" s="1">
        <f t="shared" si="47"/>
        <v>0.24083431889044185</v>
      </c>
      <c r="V185" s="1">
        <f t="shared" si="51"/>
        <v>0.75183431889044183</v>
      </c>
      <c r="W185" s="1"/>
      <c r="X185" s="17">
        <f t="shared" si="52"/>
        <v>330.08027815995609</v>
      </c>
      <c r="Y185" s="18">
        <f t="shared" si="53"/>
        <v>2621.0959219336551</v>
      </c>
      <c r="Z185" s="2">
        <f t="shared" si="64"/>
        <v>313.57626425195826</v>
      </c>
      <c r="AA185" s="18">
        <f t="shared" si="64"/>
        <v>2490.0411258369722</v>
      </c>
      <c r="AB185" s="2">
        <f t="shared" si="65"/>
        <v>-318.90168804246639</v>
      </c>
      <c r="AC185" s="2">
        <f t="shared" si="65"/>
        <v>249.00411258369724</v>
      </c>
      <c r="AD185" s="2">
        <f t="shared" si="54"/>
        <v>313.57626425195826</v>
      </c>
      <c r="AE185" s="2">
        <f t="shared" si="55"/>
        <v>-1000</v>
      </c>
      <c r="AF185" s="5">
        <f t="shared" si="56"/>
        <v>0.31000000000000005</v>
      </c>
      <c r="AG185" s="5">
        <f t="shared" si="57"/>
        <v>-1</v>
      </c>
      <c r="AH185" s="3">
        <f t="shared" si="58"/>
        <v>202210</v>
      </c>
      <c r="AI185" s="21">
        <v>1.34</v>
      </c>
      <c r="AJ185" s="21">
        <v>3.35</v>
      </c>
      <c r="AK185" s="21">
        <v>1.31</v>
      </c>
      <c r="AL185" s="21">
        <v>3.55</v>
      </c>
      <c r="AO185">
        <f t="shared" si="63"/>
        <v>-400</v>
      </c>
      <c r="AP185">
        <f>IF(E185&lt;F185,G185,H185)</f>
        <v>38</v>
      </c>
      <c r="AQ185">
        <f>IF(E185&lt;F185,H185,G185)</f>
        <v>20</v>
      </c>
    </row>
    <row r="186" spans="2:43" x14ac:dyDescent="0.25">
      <c r="B186" s="24">
        <v>44857</v>
      </c>
      <c r="C186" s="20" t="s">
        <v>28</v>
      </c>
      <c r="D186" s="20" t="s">
        <v>46</v>
      </c>
      <c r="E186" s="2">
        <v>-285.71428571428567</v>
      </c>
      <c r="F186" s="2">
        <v>229.99999999999997</v>
      </c>
      <c r="G186">
        <v>23</v>
      </c>
      <c r="H186">
        <v>20</v>
      </c>
      <c r="I186" s="9"/>
      <c r="J186" s="2" t="str">
        <f t="shared" si="59"/>
        <v>Baltimore Ravens</v>
      </c>
      <c r="K186" s="2" t="str">
        <f t="shared" si="60"/>
        <v>Cleveland Browns</v>
      </c>
      <c r="L186" s="17">
        <f t="shared" si="61"/>
        <v>-285.71428571428567</v>
      </c>
      <c r="M186" s="18">
        <f t="shared" si="62"/>
        <v>229.99999999999997</v>
      </c>
      <c r="N186" s="4">
        <f t="shared" si="48"/>
        <v>1.35</v>
      </c>
      <c r="O186" s="4">
        <f t="shared" si="49"/>
        <v>3.3</v>
      </c>
      <c r="P186" s="4"/>
      <c r="Q186" s="4"/>
      <c r="R186" s="1">
        <f t="shared" si="50"/>
        <v>0.7407407407407407</v>
      </c>
      <c r="S186" s="1">
        <f t="shared" si="50"/>
        <v>0.30303030303030304</v>
      </c>
      <c r="T186" s="1">
        <f t="shared" si="46"/>
        <v>4.1935483870967794E-2</v>
      </c>
      <c r="U186" s="1">
        <f t="shared" si="47"/>
        <v>0.21885521885521883</v>
      </c>
      <c r="V186" s="1">
        <f t="shared" si="51"/>
        <v>0.72985521885521887</v>
      </c>
      <c r="W186" s="1"/>
      <c r="X186" s="17">
        <f t="shared" si="52"/>
        <v>370.13475298361828</v>
      </c>
      <c r="Y186" s="18">
        <f t="shared" si="53"/>
        <v>2363.8563841328437</v>
      </c>
      <c r="Z186" s="2">
        <f t="shared" si="64"/>
        <v>351.62801533443735</v>
      </c>
      <c r="AA186" s="18">
        <f t="shared" si="64"/>
        <v>2245.6635649262016</v>
      </c>
      <c r="AB186" s="2">
        <f t="shared" si="65"/>
        <v>-284.39144675343596</v>
      </c>
      <c r="AC186" s="2">
        <f t="shared" si="65"/>
        <v>224.56635649262017</v>
      </c>
      <c r="AD186" s="2">
        <f t="shared" si="54"/>
        <v>351.62801533443735</v>
      </c>
      <c r="AE186" s="2">
        <f t="shared" si="55"/>
        <v>-1000</v>
      </c>
      <c r="AF186" s="5">
        <f t="shared" si="56"/>
        <v>0.35000000000000009</v>
      </c>
      <c r="AG186" s="5">
        <f t="shared" si="57"/>
        <v>-1</v>
      </c>
      <c r="AH186" s="3">
        <f t="shared" si="58"/>
        <v>202210</v>
      </c>
      <c r="AI186" s="21">
        <v>1.38</v>
      </c>
      <c r="AJ186" s="21">
        <v>3.15</v>
      </c>
      <c r="AK186" s="21">
        <v>1.35</v>
      </c>
      <c r="AL186" s="21">
        <v>3.3</v>
      </c>
      <c r="AO186">
        <f t="shared" si="63"/>
        <v>-300</v>
      </c>
      <c r="AP186">
        <f>IF(E186&lt;F186,G186,H186)</f>
        <v>23</v>
      </c>
      <c r="AQ186">
        <f>IF(E186&lt;F186,H186,G186)</f>
        <v>20</v>
      </c>
    </row>
    <row r="187" spans="2:43" x14ac:dyDescent="0.25">
      <c r="B187" s="24">
        <v>44857</v>
      </c>
      <c r="C187" s="20" t="s">
        <v>44</v>
      </c>
      <c r="D187" s="20" t="s">
        <v>27</v>
      </c>
      <c r="E187" s="2">
        <v>525</v>
      </c>
      <c r="F187" s="2">
        <v>-769.23076923076985</v>
      </c>
      <c r="G187">
        <v>21</v>
      </c>
      <c r="H187">
        <v>3</v>
      </c>
      <c r="I187" s="9"/>
      <c r="J187" s="2" t="str">
        <f t="shared" si="59"/>
        <v>Tampa Bay Buccaneers</v>
      </c>
      <c r="K187" s="2" t="str">
        <f t="shared" si="60"/>
        <v>Carolina Panthers</v>
      </c>
      <c r="L187" s="17">
        <f t="shared" si="61"/>
        <v>-769.23076923076985</v>
      </c>
      <c r="M187" s="18">
        <f t="shared" si="62"/>
        <v>525</v>
      </c>
      <c r="N187" s="4">
        <f t="shared" si="48"/>
        <v>1.1299999999999999</v>
      </c>
      <c r="O187" s="4">
        <f t="shared" si="49"/>
        <v>6.25</v>
      </c>
      <c r="P187" s="4"/>
      <c r="Q187" s="4"/>
      <c r="R187" s="1">
        <f t="shared" si="50"/>
        <v>0.88495575221238942</v>
      </c>
      <c r="S187" s="1">
        <f t="shared" si="50"/>
        <v>0.16</v>
      </c>
      <c r="T187" s="1">
        <f t="shared" si="46"/>
        <v>4.3021680216802305E-2</v>
      </c>
      <c r="U187" s="1">
        <f t="shared" si="47"/>
        <v>0.3624778761061947</v>
      </c>
      <c r="V187" s="1">
        <f t="shared" si="51"/>
        <v>0.87347787610619476</v>
      </c>
      <c r="W187" s="1"/>
      <c r="X187" s="17">
        <f t="shared" si="52"/>
        <v>144.84868747657109</v>
      </c>
      <c r="Y187" s="18">
        <f t="shared" si="53"/>
        <v>5222.3527180608417</v>
      </c>
      <c r="Z187" s="2">
        <f t="shared" si="64"/>
        <v>137.60625310274253</v>
      </c>
      <c r="AA187" s="18">
        <f t="shared" si="64"/>
        <v>4961.2350821577993</v>
      </c>
      <c r="AB187" s="2">
        <f t="shared" si="65"/>
        <v>-726.71116134043598</v>
      </c>
      <c r="AC187" s="2">
        <f t="shared" si="65"/>
        <v>496.12350821577991</v>
      </c>
      <c r="AD187" s="2">
        <f t="shared" si="54"/>
        <v>-1000</v>
      </c>
      <c r="AE187" s="2">
        <f t="shared" si="55"/>
        <v>4961.2350821577993</v>
      </c>
      <c r="AF187" s="5">
        <f t="shared" si="56"/>
        <v>-1</v>
      </c>
      <c r="AG187" s="5">
        <f t="shared" si="57"/>
        <v>5.25</v>
      </c>
      <c r="AH187" s="3">
        <f t="shared" si="58"/>
        <v>202210</v>
      </c>
      <c r="AI187" s="21">
        <v>4.5</v>
      </c>
      <c r="AJ187" s="21">
        <v>1.22</v>
      </c>
      <c r="AK187" s="21">
        <v>6.25</v>
      </c>
      <c r="AL187" s="21">
        <v>1.1299999999999999</v>
      </c>
      <c r="AO187">
        <f t="shared" si="63"/>
        <v>-800</v>
      </c>
      <c r="AP187">
        <f>IF(E187&lt;F187,G187,H187)</f>
        <v>3</v>
      </c>
      <c r="AQ187">
        <f>IF(E187&lt;F187,H187,G187)</f>
        <v>21</v>
      </c>
    </row>
    <row r="188" spans="2:43" x14ac:dyDescent="0.25">
      <c r="B188" s="24">
        <v>44857</v>
      </c>
      <c r="C188" s="20" t="s">
        <v>21</v>
      </c>
      <c r="D188" s="20" t="s">
        <v>35</v>
      </c>
      <c r="E188" s="2">
        <v>-303.03030303030295</v>
      </c>
      <c r="F188" s="2">
        <v>240</v>
      </c>
      <c r="G188">
        <v>35</v>
      </c>
      <c r="H188">
        <v>17</v>
      </c>
      <c r="I188" s="9"/>
      <c r="J188" s="2" t="str">
        <f t="shared" si="59"/>
        <v>Cincinnati Bengals</v>
      </c>
      <c r="K188" s="2" t="str">
        <f t="shared" si="60"/>
        <v>Atlanta Falcons</v>
      </c>
      <c r="L188" s="17">
        <f t="shared" si="61"/>
        <v>-303.03030303030295</v>
      </c>
      <c r="M188" s="18">
        <f t="shared" si="62"/>
        <v>240</v>
      </c>
      <c r="N188" s="4">
        <f t="shared" si="48"/>
        <v>1.33</v>
      </c>
      <c r="O188" s="4">
        <f t="shared" si="49"/>
        <v>3.4</v>
      </c>
      <c r="P188" s="4"/>
      <c r="Q188" s="4"/>
      <c r="R188" s="1">
        <f t="shared" si="50"/>
        <v>0.75187969924812026</v>
      </c>
      <c r="S188" s="1">
        <f t="shared" si="50"/>
        <v>0.29411764705882354</v>
      </c>
      <c r="T188" s="1">
        <f t="shared" si="46"/>
        <v>4.3974630021141659E-2</v>
      </c>
      <c r="U188" s="1">
        <f t="shared" si="47"/>
        <v>0.22888102609464836</v>
      </c>
      <c r="V188" s="1">
        <f t="shared" si="51"/>
        <v>0.73988102609464834</v>
      </c>
      <c r="W188" s="1"/>
      <c r="X188" s="17">
        <f t="shared" si="52"/>
        <v>351.56865054149432</v>
      </c>
      <c r="Y188" s="18">
        <f t="shared" si="53"/>
        <v>2476.6314971810075</v>
      </c>
      <c r="Z188" s="2">
        <f t="shared" si="64"/>
        <v>333.99021801441961</v>
      </c>
      <c r="AA188" s="18">
        <f t="shared" si="64"/>
        <v>2352.7999223219572</v>
      </c>
      <c r="AB188" s="2">
        <f t="shared" si="65"/>
        <v>-299.40996653884821</v>
      </c>
      <c r="AC188" s="2">
        <f t="shared" si="65"/>
        <v>235.27999223219572</v>
      </c>
      <c r="AD188" s="2">
        <f t="shared" si="54"/>
        <v>333.99021801441961</v>
      </c>
      <c r="AE188" s="2">
        <f t="shared" si="55"/>
        <v>-1000</v>
      </c>
      <c r="AF188" s="5">
        <f t="shared" si="56"/>
        <v>0.33000000000000007</v>
      </c>
      <c r="AG188" s="5">
        <f t="shared" si="57"/>
        <v>-1</v>
      </c>
      <c r="AH188" s="3">
        <f t="shared" si="58"/>
        <v>202210</v>
      </c>
      <c r="AI188" s="21">
        <v>1.32</v>
      </c>
      <c r="AJ188" s="21">
        <v>3.45</v>
      </c>
      <c r="AK188" s="21">
        <v>1.33</v>
      </c>
      <c r="AL188" s="21">
        <v>3.4</v>
      </c>
      <c r="AO188">
        <f t="shared" si="63"/>
        <v>-400</v>
      </c>
      <c r="AP188">
        <f>IF(E188&lt;F188,G188,H188)</f>
        <v>35</v>
      </c>
      <c r="AQ188">
        <f>IF(E188&lt;F188,H188,G188)</f>
        <v>17</v>
      </c>
    </row>
    <row r="189" spans="2:43" x14ac:dyDescent="0.25">
      <c r="B189" s="24">
        <v>44857</v>
      </c>
      <c r="C189" s="20" t="s">
        <v>23</v>
      </c>
      <c r="D189" s="20" t="s">
        <v>34</v>
      </c>
      <c r="E189" s="2">
        <v>-312.49999999999994</v>
      </c>
      <c r="F189" s="2">
        <v>245.00000000000003</v>
      </c>
      <c r="G189">
        <v>24</v>
      </c>
      <c r="H189">
        <v>6</v>
      </c>
      <c r="I189" s="9"/>
      <c r="J189" s="2" t="str">
        <f t="shared" si="59"/>
        <v>Dallas Cowboys</v>
      </c>
      <c r="K189" s="2" t="str">
        <f t="shared" si="60"/>
        <v>Detroit Lions</v>
      </c>
      <c r="L189" s="17">
        <f t="shared" si="61"/>
        <v>-312.49999999999994</v>
      </c>
      <c r="M189" s="18">
        <f t="shared" si="62"/>
        <v>245.00000000000003</v>
      </c>
      <c r="N189" s="4">
        <f t="shared" si="48"/>
        <v>1.32</v>
      </c>
      <c r="O189" s="4">
        <f t="shared" si="49"/>
        <v>3.45</v>
      </c>
      <c r="P189" s="4"/>
      <c r="Q189" s="4"/>
      <c r="R189" s="1">
        <f t="shared" si="50"/>
        <v>0.75757575757575757</v>
      </c>
      <c r="S189" s="1">
        <f t="shared" si="50"/>
        <v>0.28985507246376813</v>
      </c>
      <c r="T189" s="1">
        <f t="shared" si="46"/>
        <v>4.5283018867924518E-2</v>
      </c>
      <c r="U189" s="1">
        <f t="shared" si="47"/>
        <v>0.23386034255599472</v>
      </c>
      <c r="V189" s="1">
        <f t="shared" si="51"/>
        <v>0.74486034255599476</v>
      </c>
      <c r="W189" s="1"/>
      <c r="X189" s="17">
        <f t="shared" si="52"/>
        <v>342.5335500726099</v>
      </c>
      <c r="Y189" s="18">
        <f t="shared" si="53"/>
        <v>2535.4217462272254</v>
      </c>
      <c r="Z189" s="2">
        <f t="shared" si="64"/>
        <v>325.4068725689794</v>
      </c>
      <c r="AA189" s="18">
        <f t="shared" si="64"/>
        <v>2408.6506589158639</v>
      </c>
      <c r="AB189" s="2">
        <f t="shared" si="65"/>
        <v>-307.30758453419605</v>
      </c>
      <c r="AC189" s="2">
        <f t="shared" si="65"/>
        <v>240.8650658915864</v>
      </c>
      <c r="AD189" s="2">
        <f t="shared" si="54"/>
        <v>325.4068725689794</v>
      </c>
      <c r="AE189" s="2">
        <f t="shared" si="55"/>
        <v>-1000</v>
      </c>
      <c r="AF189" s="5">
        <f t="shared" si="56"/>
        <v>0.32000000000000006</v>
      </c>
      <c r="AG189" s="5">
        <f t="shared" si="57"/>
        <v>-1</v>
      </c>
      <c r="AH189" s="3">
        <f t="shared" si="58"/>
        <v>202210</v>
      </c>
      <c r="AI189" s="21">
        <v>1.33</v>
      </c>
      <c r="AJ189" s="21">
        <v>3.4</v>
      </c>
      <c r="AK189" s="21">
        <v>1.32</v>
      </c>
      <c r="AL189" s="21">
        <v>3.45</v>
      </c>
      <c r="AO189">
        <f t="shared" si="63"/>
        <v>-400</v>
      </c>
      <c r="AP189">
        <f>IF(E189&lt;F189,G189,H189)</f>
        <v>24</v>
      </c>
      <c r="AQ189">
        <f>IF(E189&lt;F189,H189,G189)</f>
        <v>6</v>
      </c>
    </row>
    <row r="190" spans="2:43" x14ac:dyDescent="0.25">
      <c r="B190" s="24">
        <v>44857</v>
      </c>
      <c r="C190" s="20" t="s">
        <v>26</v>
      </c>
      <c r="D190" s="20" t="s">
        <v>25</v>
      </c>
      <c r="E190" s="2">
        <v>-166.66666666666663</v>
      </c>
      <c r="F190" s="2">
        <v>145.00000000000003</v>
      </c>
      <c r="G190">
        <v>17</v>
      </c>
      <c r="H190">
        <v>23</v>
      </c>
      <c r="I190" s="9"/>
      <c r="J190" s="2" t="str">
        <f t="shared" si="59"/>
        <v>Jacksonville Jaguars</v>
      </c>
      <c r="K190" s="2" t="str">
        <f t="shared" si="60"/>
        <v>New York Giants</v>
      </c>
      <c r="L190" s="17">
        <f t="shared" si="61"/>
        <v>-166.66666666666663</v>
      </c>
      <c r="M190" s="18">
        <f t="shared" si="62"/>
        <v>145.00000000000003</v>
      </c>
      <c r="N190" s="4">
        <f t="shared" si="48"/>
        <v>1.6</v>
      </c>
      <c r="O190" s="4">
        <f t="shared" si="49"/>
        <v>2.4500000000000002</v>
      </c>
      <c r="P190" s="4"/>
      <c r="Q190" s="4"/>
      <c r="R190" s="1">
        <f t="shared" si="50"/>
        <v>0.625</v>
      </c>
      <c r="S190" s="1">
        <f t="shared" si="50"/>
        <v>0.4081632653061224</v>
      </c>
      <c r="T190" s="1">
        <f t="shared" si="46"/>
        <v>3.2098765432098886E-2</v>
      </c>
      <c r="U190" s="1">
        <f t="shared" si="47"/>
        <v>0.1084183673469388</v>
      </c>
      <c r="V190" s="1">
        <f t="shared" si="51"/>
        <v>0.61941836734693878</v>
      </c>
      <c r="W190" s="1"/>
      <c r="X190" s="17">
        <f t="shared" si="52"/>
        <v>614.4177388267467</v>
      </c>
      <c r="Y190" s="18">
        <f t="shared" si="53"/>
        <v>1471.4893831628281</v>
      </c>
      <c r="Z190" s="2">
        <f t="shared" si="64"/>
        <v>583.69685188540939</v>
      </c>
      <c r="AA190" s="18">
        <f t="shared" si="64"/>
        <v>1397.9149140046866</v>
      </c>
      <c r="AB190" s="2">
        <f t="shared" si="65"/>
        <v>-171.32180801898838</v>
      </c>
      <c r="AC190" s="2">
        <f t="shared" si="65"/>
        <v>139.79149140046866</v>
      </c>
      <c r="AD190" s="2">
        <f t="shared" si="54"/>
        <v>-1000</v>
      </c>
      <c r="AE190" s="2">
        <f t="shared" si="55"/>
        <v>1397.9149140046866</v>
      </c>
      <c r="AF190" s="5">
        <f t="shared" si="56"/>
        <v>-1</v>
      </c>
      <c r="AG190" s="5">
        <f t="shared" si="57"/>
        <v>1.4500000000000002</v>
      </c>
      <c r="AH190" s="3">
        <f t="shared" si="58"/>
        <v>202210</v>
      </c>
      <c r="AI190" s="21">
        <v>1.66</v>
      </c>
      <c r="AJ190" s="21">
        <v>2.2999999999999998</v>
      </c>
      <c r="AK190" s="21">
        <v>1.6</v>
      </c>
      <c r="AL190" s="21">
        <v>2.4500000000000002</v>
      </c>
      <c r="AO190">
        <f t="shared" si="63"/>
        <v>-170</v>
      </c>
      <c r="AP190">
        <f>IF(E190&lt;F190,G190,H190)</f>
        <v>17</v>
      </c>
      <c r="AQ190">
        <f>IF(E190&lt;F190,H190,G190)</f>
        <v>23</v>
      </c>
    </row>
    <row r="191" spans="2:43" x14ac:dyDescent="0.25">
      <c r="B191" s="24">
        <v>44857</v>
      </c>
      <c r="C191" s="20" t="s">
        <v>41</v>
      </c>
      <c r="D191" s="20" t="s">
        <v>39</v>
      </c>
      <c r="E191" s="2">
        <v>-147.05882352941177</v>
      </c>
      <c r="F191" s="2">
        <v>125</v>
      </c>
      <c r="G191">
        <v>19</v>
      </c>
      <c r="H191">
        <v>10</v>
      </c>
      <c r="I191" s="9"/>
      <c r="J191" s="2" t="str">
        <f t="shared" si="59"/>
        <v>Tennessee Titans</v>
      </c>
      <c r="K191" s="2" t="str">
        <f t="shared" si="60"/>
        <v>Indianapolis Colts</v>
      </c>
      <c r="L191" s="17">
        <f t="shared" si="61"/>
        <v>-147.05882352941177</v>
      </c>
      <c r="M191" s="18">
        <f t="shared" si="62"/>
        <v>125</v>
      </c>
      <c r="N191" s="4">
        <f t="shared" si="48"/>
        <v>1.68</v>
      </c>
      <c r="O191" s="4">
        <f t="shared" si="49"/>
        <v>2.25</v>
      </c>
      <c r="P191" s="4"/>
      <c r="Q191" s="4"/>
      <c r="R191" s="1">
        <f t="shared" si="50"/>
        <v>0.59523809523809523</v>
      </c>
      <c r="S191" s="1">
        <f t="shared" si="50"/>
        <v>0.44444444444444442</v>
      </c>
      <c r="T191" s="1">
        <f t="shared" si="46"/>
        <v>3.8167938931297662E-2</v>
      </c>
      <c r="U191" s="1">
        <f t="shared" si="47"/>
        <v>7.5396825396825407E-2</v>
      </c>
      <c r="V191" s="1">
        <f t="shared" si="51"/>
        <v>0.58639682539682547</v>
      </c>
      <c r="W191" s="1"/>
      <c r="X191" s="17">
        <f t="shared" si="52"/>
        <v>705.32983244457648</v>
      </c>
      <c r="Y191" s="18">
        <f t="shared" si="53"/>
        <v>1287.7472223008879</v>
      </c>
      <c r="Z191" s="2">
        <f t="shared" si="64"/>
        <v>670.06334082234764</v>
      </c>
      <c r="AA191" s="18">
        <f t="shared" si="64"/>
        <v>1223.3598611858433</v>
      </c>
      <c r="AB191" s="2">
        <f t="shared" si="65"/>
        <v>-149.23962244714528</v>
      </c>
      <c r="AC191" s="2">
        <f t="shared" si="65"/>
        <v>122.33598611858433</v>
      </c>
      <c r="AD191" s="2">
        <f t="shared" si="54"/>
        <v>670.06334082234764</v>
      </c>
      <c r="AE191" s="2">
        <f t="shared" si="55"/>
        <v>-1000</v>
      </c>
      <c r="AF191" s="5">
        <f t="shared" si="56"/>
        <v>0.67999999999999994</v>
      </c>
      <c r="AG191" s="5">
        <f t="shared" si="57"/>
        <v>-1</v>
      </c>
      <c r="AH191" s="3">
        <f t="shared" si="58"/>
        <v>202210</v>
      </c>
      <c r="AI191" s="21">
        <v>1.8</v>
      </c>
      <c r="AJ191" s="21">
        <v>2.0499999999999998</v>
      </c>
      <c r="AK191" s="21">
        <v>1.68</v>
      </c>
      <c r="AL191" s="21">
        <v>2.25</v>
      </c>
      <c r="AO191">
        <f t="shared" si="63"/>
        <v>-150</v>
      </c>
      <c r="AP191">
        <f>IF(E191&lt;F191,G191,H191)</f>
        <v>19</v>
      </c>
      <c r="AQ191">
        <f>IF(E191&lt;F191,H191,G191)</f>
        <v>10</v>
      </c>
    </row>
    <row r="192" spans="2:43" x14ac:dyDescent="0.25">
      <c r="B192" s="24">
        <v>44857</v>
      </c>
      <c r="C192" s="20" t="s">
        <v>49</v>
      </c>
      <c r="D192" s="20" t="s">
        <v>33</v>
      </c>
      <c r="E192" s="2">
        <v>175</v>
      </c>
      <c r="F192" s="2">
        <v>-212.76595744680853</v>
      </c>
      <c r="G192">
        <v>23</v>
      </c>
      <c r="H192">
        <v>21</v>
      </c>
      <c r="I192" s="9"/>
      <c r="J192" s="2" t="str">
        <f t="shared" si="59"/>
        <v>Green Bay Packers</v>
      </c>
      <c r="K192" s="2" t="str">
        <f t="shared" si="60"/>
        <v>Washington Commanders</v>
      </c>
      <c r="L192" s="17">
        <f t="shared" si="61"/>
        <v>-212.76595744680853</v>
      </c>
      <c r="M192" s="18">
        <f t="shared" si="62"/>
        <v>175</v>
      </c>
      <c r="N192" s="4">
        <f t="shared" si="48"/>
        <v>1.47</v>
      </c>
      <c r="O192" s="4">
        <f t="shared" si="49"/>
        <v>2.75</v>
      </c>
      <c r="P192" s="4"/>
      <c r="Q192" s="4"/>
      <c r="R192" s="1">
        <f t="shared" si="50"/>
        <v>0.68027210884353739</v>
      </c>
      <c r="S192" s="1">
        <f t="shared" si="50"/>
        <v>0.36363636363636365</v>
      </c>
      <c r="T192" s="1">
        <f t="shared" si="46"/>
        <v>4.206161137440767E-2</v>
      </c>
      <c r="U192" s="1">
        <f t="shared" si="47"/>
        <v>0.15831787260358687</v>
      </c>
      <c r="V192" s="1">
        <f t="shared" si="51"/>
        <v>0.66931787260358688</v>
      </c>
      <c r="W192" s="1"/>
      <c r="X192" s="17">
        <f t="shared" si="52"/>
        <v>494.0584151893168</v>
      </c>
      <c r="Y192" s="18">
        <f t="shared" si="53"/>
        <v>1810.0865209085014</v>
      </c>
      <c r="Z192" s="2">
        <f t="shared" si="64"/>
        <v>469.35549442985092</v>
      </c>
      <c r="AA192" s="18">
        <f t="shared" si="64"/>
        <v>1719.5821948630762</v>
      </c>
      <c r="AB192" s="2">
        <f t="shared" si="65"/>
        <v>-213.05812158750777</v>
      </c>
      <c r="AC192" s="2">
        <f t="shared" si="65"/>
        <v>171.95821948630763</v>
      </c>
      <c r="AD192" s="2">
        <f t="shared" si="54"/>
        <v>-1000</v>
      </c>
      <c r="AE192" s="2">
        <f t="shared" si="55"/>
        <v>1719.5821948630762</v>
      </c>
      <c r="AF192" s="5">
        <f t="shared" si="56"/>
        <v>-1</v>
      </c>
      <c r="AG192" s="5">
        <f t="shared" si="57"/>
        <v>1.75</v>
      </c>
      <c r="AH192" s="3">
        <f t="shared" si="58"/>
        <v>202210</v>
      </c>
      <c r="AI192" s="21">
        <v>2.85</v>
      </c>
      <c r="AJ192" s="21">
        <v>1.44</v>
      </c>
      <c r="AK192" s="21">
        <v>2.75</v>
      </c>
      <c r="AL192" s="21">
        <v>1.47</v>
      </c>
      <c r="AO192">
        <f t="shared" si="63"/>
        <v>-300</v>
      </c>
      <c r="AP192">
        <f>IF(E192&lt;F192,G192,H192)</f>
        <v>21</v>
      </c>
      <c r="AQ192">
        <f>IF(E192&lt;F192,H192,G192)</f>
        <v>23</v>
      </c>
    </row>
    <row r="193" spans="2:43" x14ac:dyDescent="0.25">
      <c r="B193" s="24">
        <v>44854</v>
      </c>
      <c r="C193" s="20" t="s">
        <v>48</v>
      </c>
      <c r="D193" s="20" t="s">
        <v>43</v>
      </c>
      <c r="E193" s="2">
        <v>-140.84507042253523</v>
      </c>
      <c r="F193" s="2">
        <v>120.00000000000001</v>
      </c>
      <c r="G193">
        <v>42</v>
      </c>
      <c r="H193">
        <v>34</v>
      </c>
      <c r="I193" s="9"/>
      <c r="J193" s="2" t="str">
        <f t="shared" si="59"/>
        <v>Arizona Cardinals</v>
      </c>
      <c r="K193" s="2" t="str">
        <f t="shared" si="60"/>
        <v>New Orleans Saints</v>
      </c>
      <c r="L193" s="17">
        <f t="shared" si="61"/>
        <v>-140.84507042253523</v>
      </c>
      <c r="M193" s="18">
        <f t="shared" si="62"/>
        <v>120.00000000000001</v>
      </c>
      <c r="N193" s="4">
        <f t="shared" si="48"/>
        <v>1.71</v>
      </c>
      <c r="O193" s="4">
        <f t="shared" si="49"/>
        <v>2.2000000000000002</v>
      </c>
      <c r="P193" s="4"/>
      <c r="Q193" s="4"/>
      <c r="R193" s="1">
        <f t="shared" si="50"/>
        <v>0.58479532163742687</v>
      </c>
      <c r="S193" s="1">
        <f t="shared" si="50"/>
        <v>0.45454545454545453</v>
      </c>
      <c r="T193" s="1">
        <f t="shared" si="46"/>
        <v>3.7851662404092101E-2</v>
      </c>
      <c r="U193" s="1">
        <f t="shared" si="47"/>
        <v>6.5124933545986169E-2</v>
      </c>
      <c r="V193" s="1">
        <f t="shared" si="51"/>
        <v>0.57612493354598615</v>
      </c>
      <c r="W193" s="1"/>
      <c r="X193" s="17">
        <f t="shared" si="52"/>
        <v>735.73463284275692</v>
      </c>
      <c r="Y193" s="18">
        <f t="shared" si="53"/>
        <v>1235.8449349286186</v>
      </c>
      <c r="Z193" s="2">
        <f t="shared" si="64"/>
        <v>698.94790120061907</v>
      </c>
      <c r="AA193" s="18">
        <f t="shared" si="64"/>
        <v>1174.0526881821877</v>
      </c>
      <c r="AB193" s="2">
        <f t="shared" si="65"/>
        <v>-143.07218009843768</v>
      </c>
      <c r="AC193" s="2">
        <f t="shared" si="65"/>
        <v>117.40526881821877</v>
      </c>
      <c r="AD193" s="2">
        <f t="shared" si="54"/>
        <v>698.94790120061907</v>
      </c>
      <c r="AE193" s="2">
        <f t="shared" si="55"/>
        <v>-1000</v>
      </c>
      <c r="AF193" s="5">
        <f t="shared" si="56"/>
        <v>0.71</v>
      </c>
      <c r="AG193" s="5">
        <f t="shared" si="57"/>
        <v>-1</v>
      </c>
      <c r="AH193" s="3">
        <f t="shared" si="58"/>
        <v>202210</v>
      </c>
      <c r="AI193" s="21">
        <v>1.74</v>
      </c>
      <c r="AJ193" s="21">
        <v>2.15</v>
      </c>
      <c r="AK193" s="21">
        <v>1.71</v>
      </c>
      <c r="AL193" s="21">
        <v>2.2000000000000002</v>
      </c>
      <c r="AO193">
        <f t="shared" si="63"/>
        <v>-150</v>
      </c>
      <c r="AP193">
        <f>IF(E193&lt;F193,G193,H193)</f>
        <v>42</v>
      </c>
      <c r="AQ193">
        <f>IF(E193&lt;F193,H193,G193)</f>
        <v>34</v>
      </c>
    </row>
    <row r="194" spans="2:43" x14ac:dyDescent="0.25">
      <c r="B194" s="24">
        <v>44851</v>
      </c>
      <c r="C194" s="20" t="s">
        <v>31</v>
      </c>
      <c r="D194" s="20" t="s">
        <v>38</v>
      </c>
      <c r="E194" s="2">
        <v>-200</v>
      </c>
      <c r="F194" s="2">
        <v>170.00000000000003</v>
      </c>
      <c r="G194">
        <v>19</v>
      </c>
      <c r="H194">
        <v>16</v>
      </c>
      <c r="I194" s="9"/>
      <c r="J194" s="2" t="str">
        <f t="shared" si="59"/>
        <v>Los Angeles Chargers</v>
      </c>
      <c r="K194" s="2" t="str">
        <f t="shared" si="60"/>
        <v>Denver Broncos</v>
      </c>
      <c r="L194" s="17">
        <f t="shared" si="61"/>
        <v>-200</v>
      </c>
      <c r="M194" s="18">
        <f t="shared" si="62"/>
        <v>170.00000000000003</v>
      </c>
      <c r="N194" s="4">
        <f t="shared" si="48"/>
        <v>1.5</v>
      </c>
      <c r="O194" s="4">
        <f t="shared" si="49"/>
        <v>2.7</v>
      </c>
      <c r="P194" s="4"/>
      <c r="Q194" s="4"/>
      <c r="R194" s="1">
        <f t="shared" si="50"/>
        <v>0.66666666666666663</v>
      </c>
      <c r="S194" s="1">
        <f t="shared" si="50"/>
        <v>0.37037037037037035</v>
      </c>
      <c r="T194" s="1">
        <f t="shared" si="46"/>
        <v>3.5714285714285587E-2</v>
      </c>
      <c r="U194" s="1">
        <f t="shared" si="47"/>
        <v>0.14814814814814814</v>
      </c>
      <c r="V194" s="1">
        <f t="shared" si="51"/>
        <v>0.65914814814814815</v>
      </c>
      <c r="W194" s="1"/>
      <c r="X194" s="17">
        <f t="shared" si="52"/>
        <v>517.10962521773342</v>
      </c>
      <c r="Y194" s="18">
        <f t="shared" si="53"/>
        <v>1734.0124117028765</v>
      </c>
      <c r="Z194" s="2">
        <f t="shared" si="64"/>
        <v>491.25414395684675</v>
      </c>
      <c r="AA194" s="18">
        <f t="shared" si="64"/>
        <v>1647.3117911177326</v>
      </c>
      <c r="AB194" s="2">
        <f t="shared" si="65"/>
        <v>-203.56062382403903</v>
      </c>
      <c r="AC194" s="2">
        <f t="shared" si="65"/>
        <v>164.73117911177326</v>
      </c>
      <c r="AD194" s="2">
        <f t="shared" si="54"/>
        <v>491.25414395684675</v>
      </c>
      <c r="AE194" s="2">
        <f t="shared" si="55"/>
        <v>-1000</v>
      </c>
      <c r="AF194" s="5">
        <f t="shared" si="56"/>
        <v>0.5</v>
      </c>
      <c r="AG194" s="5">
        <f t="shared" si="57"/>
        <v>-1</v>
      </c>
      <c r="AH194" s="3">
        <f t="shared" si="58"/>
        <v>202210</v>
      </c>
      <c r="AI194" s="21">
        <v>1.5</v>
      </c>
      <c r="AJ194" s="21">
        <v>2.7</v>
      </c>
      <c r="AK194" s="21">
        <v>1.5</v>
      </c>
      <c r="AL194" s="21">
        <v>2.7</v>
      </c>
      <c r="AO194">
        <f t="shared" si="63"/>
        <v>-200</v>
      </c>
      <c r="AP194">
        <f>IF(E194&lt;F194,G194,H194)</f>
        <v>19</v>
      </c>
      <c r="AQ194">
        <f>IF(E194&lt;F194,H194,G194)</f>
        <v>16</v>
      </c>
    </row>
    <row r="195" spans="2:43" x14ac:dyDescent="0.25">
      <c r="B195" s="24">
        <v>44850</v>
      </c>
      <c r="C195" s="20" t="s">
        <v>19</v>
      </c>
      <c r="D195" s="20" t="s">
        <v>23</v>
      </c>
      <c r="E195" s="2">
        <v>-294.11764705882348</v>
      </c>
      <c r="F195" s="2">
        <v>235</v>
      </c>
      <c r="G195">
        <v>26</v>
      </c>
      <c r="H195">
        <v>17</v>
      </c>
      <c r="I195" s="9"/>
      <c r="J195" s="2" t="str">
        <f t="shared" si="59"/>
        <v>Philadelphia Eagles</v>
      </c>
      <c r="K195" s="2" t="str">
        <f t="shared" si="60"/>
        <v>Dallas Cowboys</v>
      </c>
      <c r="L195" s="17">
        <f t="shared" si="61"/>
        <v>-294.11764705882348</v>
      </c>
      <c r="M195" s="18">
        <f t="shared" si="62"/>
        <v>235</v>
      </c>
      <c r="N195" s="4">
        <f t="shared" si="48"/>
        <v>1.34</v>
      </c>
      <c r="O195" s="4">
        <f t="shared" si="49"/>
        <v>3.35</v>
      </c>
      <c r="P195" s="4"/>
      <c r="Q195" s="4"/>
      <c r="R195" s="1">
        <f t="shared" si="50"/>
        <v>0.74626865671641784</v>
      </c>
      <c r="S195" s="1">
        <f t="shared" si="50"/>
        <v>0.29850746268656714</v>
      </c>
      <c r="T195" s="1">
        <f t="shared" si="46"/>
        <v>4.2857142857142816E-2</v>
      </c>
      <c r="U195" s="1">
        <f t="shared" si="47"/>
        <v>0.22388059701492535</v>
      </c>
      <c r="V195" s="1">
        <f t="shared" si="51"/>
        <v>0.73488059701492536</v>
      </c>
      <c r="W195" s="1"/>
      <c r="X195" s="17">
        <f t="shared" si="52"/>
        <v>360.7652781444848</v>
      </c>
      <c r="Y195" s="18">
        <f t="shared" si="53"/>
        <v>2419.4789829550677</v>
      </c>
      <c r="Z195" s="2">
        <f t="shared" si="64"/>
        <v>342.72701423726056</v>
      </c>
      <c r="AA195" s="18">
        <f t="shared" si="64"/>
        <v>2298.5050338073142</v>
      </c>
      <c r="AB195" s="2">
        <f t="shared" si="65"/>
        <v>-291.77740839177835</v>
      </c>
      <c r="AC195" s="2">
        <f t="shared" si="65"/>
        <v>229.85050338073142</v>
      </c>
      <c r="AD195" s="2">
        <f t="shared" si="54"/>
        <v>342.72701423726056</v>
      </c>
      <c r="AE195" s="2">
        <f t="shared" si="55"/>
        <v>-1000</v>
      </c>
      <c r="AF195" s="5">
        <f t="shared" si="56"/>
        <v>0.34000000000000008</v>
      </c>
      <c r="AG195" s="5">
        <f t="shared" si="57"/>
        <v>-1</v>
      </c>
      <c r="AH195" s="3">
        <f t="shared" si="58"/>
        <v>202210</v>
      </c>
      <c r="AI195" s="21">
        <v>1.44</v>
      </c>
      <c r="AJ195" s="21">
        <v>2.85</v>
      </c>
      <c r="AK195" s="21">
        <v>1.34</v>
      </c>
      <c r="AL195" s="21">
        <v>3.35</v>
      </c>
      <c r="AO195">
        <f t="shared" si="63"/>
        <v>-300</v>
      </c>
      <c r="AP195">
        <f>IF(E195&lt;F195,G195,H195)</f>
        <v>26</v>
      </c>
      <c r="AQ195">
        <f>IF(E195&lt;F195,H195,G195)</f>
        <v>17</v>
      </c>
    </row>
    <row r="196" spans="2:43" x14ac:dyDescent="0.25">
      <c r="B196" s="24">
        <v>44850</v>
      </c>
      <c r="C196" s="20" t="s">
        <v>20</v>
      </c>
      <c r="D196" s="20" t="s">
        <v>24</v>
      </c>
      <c r="E196" s="2">
        <v>129.99999999999997</v>
      </c>
      <c r="F196" s="2">
        <v>-151.51515151515153</v>
      </c>
      <c r="G196">
        <v>20</v>
      </c>
      <c r="H196">
        <v>24</v>
      </c>
      <c r="I196" s="9"/>
      <c r="J196" s="2" t="str">
        <f t="shared" si="59"/>
        <v>Buffalo Bills</v>
      </c>
      <c r="K196" s="2" t="str">
        <f t="shared" si="60"/>
        <v>Kansas City Chiefs</v>
      </c>
      <c r="L196" s="17">
        <f t="shared" si="61"/>
        <v>-151.51515151515153</v>
      </c>
      <c r="M196" s="18">
        <f t="shared" si="62"/>
        <v>129.99999999999997</v>
      </c>
      <c r="N196" s="4">
        <f t="shared" si="48"/>
        <v>1.66</v>
      </c>
      <c r="O196" s="4">
        <f t="shared" si="49"/>
        <v>2.2999999999999998</v>
      </c>
      <c r="P196" s="4"/>
      <c r="Q196" s="4"/>
      <c r="R196" s="1">
        <f t="shared" si="50"/>
        <v>0.60240963855421692</v>
      </c>
      <c r="S196" s="1">
        <f t="shared" si="50"/>
        <v>0.43478260869565222</v>
      </c>
      <c r="T196" s="1">
        <f t="shared" ref="T196:T259" si="66">1-N196*O196/(N196+O196)</f>
        <v>3.5858585858585923E-2</v>
      </c>
      <c r="U196" s="1">
        <f t="shared" ref="U196:U259" si="67">ABS(R196-S196)/2</f>
        <v>8.3813514929282351E-2</v>
      </c>
      <c r="V196" s="1">
        <f t="shared" si="51"/>
        <v>0.59481351492928236</v>
      </c>
      <c r="W196" s="1"/>
      <c r="X196" s="17">
        <f t="shared" si="52"/>
        <v>681.19919084032654</v>
      </c>
      <c r="Y196" s="18">
        <f t="shared" si="53"/>
        <v>1332.032655245516</v>
      </c>
      <c r="Z196" s="2">
        <f t="shared" si="64"/>
        <v>647.13923129831016</v>
      </c>
      <c r="AA196" s="18">
        <f t="shared" si="64"/>
        <v>1265.4310224832402</v>
      </c>
      <c r="AB196" s="2">
        <f t="shared" si="65"/>
        <v>-154.5262521009227</v>
      </c>
      <c r="AC196" s="2">
        <f t="shared" si="65"/>
        <v>126.54310224832402</v>
      </c>
      <c r="AD196" s="2">
        <f t="shared" si="54"/>
        <v>647.13923129831016</v>
      </c>
      <c r="AE196" s="2">
        <f t="shared" si="55"/>
        <v>-1000</v>
      </c>
      <c r="AF196" s="5">
        <f t="shared" si="56"/>
        <v>0.65999999999999992</v>
      </c>
      <c r="AG196" s="5">
        <f t="shared" si="57"/>
        <v>-1</v>
      </c>
      <c r="AH196" s="3">
        <f t="shared" si="58"/>
        <v>202210</v>
      </c>
      <c r="AI196" s="21">
        <v>1.9</v>
      </c>
      <c r="AJ196" s="21">
        <v>1.9</v>
      </c>
      <c r="AK196" s="21">
        <v>2.2999999999999998</v>
      </c>
      <c r="AL196" s="21">
        <v>1.66</v>
      </c>
      <c r="AO196">
        <f t="shared" si="63"/>
        <v>-160</v>
      </c>
      <c r="AP196">
        <f>IF(E196&lt;F196,G196,H196)</f>
        <v>24</v>
      </c>
      <c r="AQ196">
        <f>IF(E196&lt;F196,H196,G196)</f>
        <v>20</v>
      </c>
    </row>
    <row r="197" spans="2:43" x14ac:dyDescent="0.25">
      <c r="B197" s="24">
        <v>44850</v>
      </c>
      <c r="C197" s="20" t="s">
        <v>47</v>
      </c>
      <c r="D197" s="20" t="s">
        <v>44</v>
      </c>
      <c r="E197" s="2">
        <v>-454.54545454545462</v>
      </c>
      <c r="F197" s="2">
        <v>350</v>
      </c>
      <c r="G197">
        <v>24</v>
      </c>
      <c r="H197">
        <v>10</v>
      </c>
      <c r="I197" s="9"/>
      <c r="J197" s="2" t="str">
        <f t="shared" si="59"/>
        <v>Los Angeles Rams</v>
      </c>
      <c r="K197" s="2" t="str">
        <f t="shared" si="60"/>
        <v>Carolina Panthers</v>
      </c>
      <c r="L197" s="17">
        <f t="shared" si="61"/>
        <v>-454.54545454545462</v>
      </c>
      <c r="M197" s="18">
        <f t="shared" si="62"/>
        <v>350</v>
      </c>
      <c r="N197" s="4">
        <f t="shared" ref="N197:N260" si="68">IF(E197&lt;0,AK197,AL197)</f>
        <v>1.22</v>
      </c>
      <c r="O197" s="4">
        <f t="shared" ref="O197:O260" si="69">IF(E197&lt;0,AL197,AK197)</f>
        <v>4.5</v>
      </c>
      <c r="P197" s="4"/>
      <c r="Q197" s="4"/>
      <c r="R197" s="1">
        <f t="shared" ref="R197:S260" si="70">1/N197</f>
        <v>0.81967213114754101</v>
      </c>
      <c r="S197" s="1">
        <f t="shared" si="70"/>
        <v>0.22222222222222221</v>
      </c>
      <c r="T197" s="1">
        <f t="shared" si="66"/>
        <v>4.0209790209790097E-2</v>
      </c>
      <c r="U197" s="1">
        <f t="shared" si="67"/>
        <v>0.2987249544626594</v>
      </c>
      <c r="V197" s="1">
        <f t="shared" ref="V197:V260" si="71">V$1+IF(N197&lt;=O197,U197,-U197)</f>
        <v>0.80972495446265946</v>
      </c>
      <c r="W197" s="1"/>
      <c r="X197" s="17">
        <f t="shared" ref="X197:X260" si="72">(1/V197-1)*1000</f>
        <v>234.98725646118768</v>
      </c>
      <c r="Y197" s="18">
        <f t="shared" ref="Y197:Y260" si="73">1000000/(X197+W$1)-X$1</f>
        <v>3526.591123964678</v>
      </c>
      <c r="Z197" s="2">
        <f t="shared" si="64"/>
        <v>223.2378936381283</v>
      </c>
      <c r="AA197" s="18">
        <f t="shared" si="64"/>
        <v>3350.2615677664439</v>
      </c>
      <c r="AB197" s="2">
        <f t="shared" si="65"/>
        <v>-447.95262296329213</v>
      </c>
      <c r="AC197" s="2">
        <f t="shared" si="65"/>
        <v>335.02615677664437</v>
      </c>
      <c r="AD197" s="2">
        <f t="shared" ref="AD197:AD260" si="74">IF(AP197&gt;AQ197,Z197,-1000)</f>
        <v>223.2378936381283</v>
      </c>
      <c r="AE197" s="2">
        <f t="shared" ref="AE197:AE260" si="75">IF(AQ197&gt;AP197,AA197,-1000)</f>
        <v>-1000</v>
      </c>
      <c r="AF197" s="5">
        <f t="shared" ref="AF197:AF260" si="76">IF(AP197&gt;AQ197,N197-1,-1)</f>
        <v>0.21999999999999997</v>
      </c>
      <c r="AG197" s="5">
        <f t="shared" ref="AG197:AG260" si="77">IF(AQ197&gt;AP197,O197-1,-1)</f>
        <v>-1</v>
      </c>
      <c r="AH197" s="3">
        <f t="shared" ref="AH197:AH260" si="78">YEAR(B197)*100+MONTH(B197)</f>
        <v>202210</v>
      </c>
      <c r="AI197" s="21">
        <v>1.22</v>
      </c>
      <c r="AJ197" s="21">
        <v>4.5</v>
      </c>
      <c r="AK197" s="21">
        <v>1.22</v>
      </c>
      <c r="AL197" s="21">
        <v>4.5</v>
      </c>
      <c r="AO197">
        <f t="shared" si="63"/>
        <v>-500</v>
      </c>
      <c r="AP197">
        <f>IF(E197&lt;F197,G197,H197)</f>
        <v>24</v>
      </c>
      <c r="AQ197">
        <f>IF(E197&lt;F197,H197,G197)</f>
        <v>10</v>
      </c>
    </row>
    <row r="198" spans="2:43" x14ac:dyDescent="0.25">
      <c r="B198" s="24">
        <v>44850</v>
      </c>
      <c r="C198" s="20" t="s">
        <v>32</v>
      </c>
      <c r="D198" s="20" t="s">
        <v>48</v>
      </c>
      <c r="E198" s="2">
        <v>114.99999999999999</v>
      </c>
      <c r="F198" s="2">
        <v>-135.13513513513513</v>
      </c>
      <c r="G198">
        <v>19</v>
      </c>
      <c r="H198">
        <v>9</v>
      </c>
      <c r="I198" s="9"/>
      <c r="J198" s="2" t="str">
        <f t="shared" ref="J198:J261" si="79">IF(E198&lt;=F198,C198,D198)</f>
        <v>Arizona Cardinals</v>
      </c>
      <c r="K198" s="2" t="str">
        <f t="shared" ref="K198:K261" si="80">IF(E198&gt;F198,C198,D198)</f>
        <v>Seattle Seahawks</v>
      </c>
      <c r="L198" s="17">
        <f t="shared" ref="L198:L261" si="81">IF(E198&lt;=F198,E198,F198)</f>
        <v>-135.13513513513513</v>
      </c>
      <c r="M198" s="18">
        <f t="shared" ref="M198:M261" si="82">IF(E198&gt;F198,E198,F198)</f>
        <v>114.99999999999999</v>
      </c>
      <c r="N198" s="4">
        <f t="shared" si="68"/>
        <v>1.74</v>
      </c>
      <c r="O198" s="4">
        <f t="shared" si="69"/>
        <v>2.15</v>
      </c>
      <c r="P198" s="4"/>
      <c r="Q198" s="4"/>
      <c r="R198" s="1">
        <f t="shared" si="70"/>
        <v>0.57471264367816088</v>
      </c>
      <c r="S198" s="1">
        <f t="shared" si="70"/>
        <v>0.46511627906976744</v>
      </c>
      <c r="T198" s="1">
        <f t="shared" si="66"/>
        <v>3.8303341902313659E-2</v>
      </c>
      <c r="U198" s="1">
        <f t="shared" si="67"/>
        <v>5.4798182304196724E-2</v>
      </c>
      <c r="V198" s="1">
        <f t="shared" si="71"/>
        <v>0.56579818230419676</v>
      </c>
      <c r="W198" s="1"/>
      <c r="X198" s="17">
        <f t="shared" si="72"/>
        <v>767.41465645493759</v>
      </c>
      <c r="Y198" s="18">
        <f t="shared" si="73"/>
        <v>1185.8985221458363</v>
      </c>
      <c r="Z198" s="2">
        <f t="shared" si="64"/>
        <v>729.04392363219063</v>
      </c>
      <c r="AA198" s="18">
        <f t="shared" si="64"/>
        <v>1126.6035960385445</v>
      </c>
      <c r="AB198" s="2">
        <f t="shared" si="65"/>
        <v>-137.16594673992637</v>
      </c>
      <c r="AC198" s="2">
        <f t="shared" si="65"/>
        <v>112.66035960385446</v>
      </c>
      <c r="AD198" s="2">
        <f t="shared" si="74"/>
        <v>-1000</v>
      </c>
      <c r="AE198" s="2">
        <f t="shared" si="75"/>
        <v>1126.6035960385445</v>
      </c>
      <c r="AF198" s="5">
        <f t="shared" si="76"/>
        <v>-1</v>
      </c>
      <c r="AG198" s="5">
        <f t="shared" si="77"/>
        <v>1.1499999999999999</v>
      </c>
      <c r="AH198" s="3">
        <f t="shared" si="78"/>
        <v>202210</v>
      </c>
      <c r="AI198" s="21">
        <v>2.15</v>
      </c>
      <c r="AJ198" s="21">
        <v>1.74</v>
      </c>
      <c r="AK198" s="21">
        <v>2.15</v>
      </c>
      <c r="AL198" s="21">
        <v>1.74</v>
      </c>
      <c r="AO198">
        <f t="shared" ref="AO198:AO261" si="83">IF(L198&lt;-200,INT(L198/100)*100,INT(L198/10)*10)</f>
        <v>-140</v>
      </c>
      <c r="AP198">
        <f>IF(E198&lt;F198,G198,H198)</f>
        <v>9</v>
      </c>
      <c r="AQ198">
        <f>IF(E198&lt;F198,H198,G198)</f>
        <v>19</v>
      </c>
    </row>
    <row r="199" spans="2:43" x14ac:dyDescent="0.25">
      <c r="B199" s="24">
        <v>44850</v>
      </c>
      <c r="C199" s="20" t="s">
        <v>35</v>
      </c>
      <c r="D199" s="20" t="s">
        <v>22</v>
      </c>
      <c r="E199" s="2">
        <v>175</v>
      </c>
      <c r="F199" s="2">
        <v>-212.76595744680853</v>
      </c>
      <c r="G199">
        <v>28</v>
      </c>
      <c r="H199">
        <v>14</v>
      </c>
      <c r="I199" s="9"/>
      <c r="J199" s="2" t="str">
        <f t="shared" si="79"/>
        <v>San Francisco 49ers</v>
      </c>
      <c r="K199" s="2" t="str">
        <f t="shared" si="80"/>
        <v>Atlanta Falcons</v>
      </c>
      <c r="L199" s="17">
        <f t="shared" si="81"/>
        <v>-212.76595744680853</v>
      </c>
      <c r="M199" s="18">
        <f t="shared" si="82"/>
        <v>175</v>
      </c>
      <c r="N199" s="4">
        <f t="shared" si="68"/>
        <v>1.47</v>
      </c>
      <c r="O199" s="4">
        <f t="shared" si="69"/>
        <v>2.75</v>
      </c>
      <c r="P199" s="4"/>
      <c r="Q199" s="4"/>
      <c r="R199" s="1">
        <f t="shared" si="70"/>
        <v>0.68027210884353739</v>
      </c>
      <c r="S199" s="1">
        <f t="shared" si="70"/>
        <v>0.36363636363636365</v>
      </c>
      <c r="T199" s="1">
        <f t="shared" si="66"/>
        <v>4.206161137440767E-2</v>
      </c>
      <c r="U199" s="1">
        <f t="shared" si="67"/>
        <v>0.15831787260358687</v>
      </c>
      <c r="V199" s="1">
        <f t="shared" si="71"/>
        <v>0.66931787260358688</v>
      </c>
      <c r="W199" s="1"/>
      <c r="X199" s="17">
        <f t="shared" si="72"/>
        <v>494.0584151893168</v>
      </c>
      <c r="Y199" s="18">
        <f t="shared" si="73"/>
        <v>1810.0865209085014</v>
      </c>
      <c r="Z199" s="2">
        <f t="shared" si="64"/>
        <v>469.35549442985092</v>
      </c>
      <c r="AA199" s="18">
        <f t="shared" si="64"/>
        <v>1719.5821948630762</v>
      </c>
      <c r="AB199" s="2">
        <f t="shared" si="65"/>
        <v>-213.05812158750777</v>
      </c>
      <c r="AC199" s="2">
        <f t="shared" si="65"/>
        <v>171.95821948630763</v>
      </c>
      <c r="AD199" s="2">
        <f t="shared" si="74"/>
        <v>-1000</v>
      </c>
      <c r="AE199" s="2">
        <f t="shared" si="75"/>
        <v>1719.5821948630762</v>
      </c>
      <c r="AF199" s="5">
        <f t="shared" si="76"/>
        <v>-1</v>
      </c>
      <c r="AG199" s="5">
        <f t="shared" si="77"/>
        <v>1.75</v>
      </c>
      <c r="AH199" s="3">
        <f t="shared" si="78"/>
        <v>202210</v>
      </c>
      <c r="AI199" s="21">
        <v>3.35</v>
      </c>
      <c r="AJ199" s="21">
        <v>1.34</v>
      </c>
      <c r="AK199" s="21">
        <v>2.75</v>
      </c>
      <c r="AL199" s="21">
        <v>1.47</v>
      </c>
      <c r="AO199">
        <f t="shared" si="83"/>
        <v>-300</v>
      </c>
      <c r="AP199">
        <f>IF(E199&lt;F199,G199,H199)</f>
        <v>14</v>
      </c>
      <c r="AQ199">
        <f>IF(E199&lt;F199,H199,G199)</f>
        <v>28</v>
      </c>
    </row>
    <row r="200" spans="2:43" x14ac:dyDescent="0.25">
      <c r="B200" s="24">
        <v>44850</v>
      </c>
      <c r="C200" s="20" t="s">
        <v>46</v>
      </c>
      <c r="D200" s="20" t="s">
        <v>36</v>
      </c>
      <c r="E200" s="2">
        <v>-151.51515151515153</v>
      </c>
      <c r="F200" s="2">
        <v>129.99999999999997</v>
      </c>
      <c r="G200">
        <v>15</v>
      </c>
      <c r="H200">
        <v>38</v>
      </c>
      <c r="I200" s="9"/>
      <c r="J200" s="2" t="str">
        <f t="shared" si="79"/>
        <v>Cleveland Browns</v>
      </c>
      <c r="K200" s="2" t="str">
        <f t="shared" si="80"/>
        <v>New England Patriots</v>
      </c>
      <c r="L200" s="17">
        <f t="shared" si="81"/>
        <v>-151.51515151515153</v>
      </c>
      <c r="M200" s="18">
        <f t="shared" si="82"/>
        <v>129.99999999999997</v>
      </c>
      <c r="N200" s="4">
        <f t="shared" si="68"/>
        <v>1.66</v>
      </c>
      <c r="O200" s="4">
        <f t="shared" si="69"/>
        <v>2.2999999999999998</v>
      </c>
      <c r="P200" s="4"/>
      <c r="Q200" s="4"/>
      <c r="R200" s="1">
        <f t="shared" si="70"/>
        <v>0.60240963855421692</v>
      </c>
      <c r="S200" s="1">
        <f t="shared" si="70"/>
        <v>0.43478260869565222</v>
      </c>
      <c r="T200" s="1">
        <f t="shared" si="66"/>
        <v>3.5858585858585923E-2</v>
      </c>
      <c r="U200" s="1">
        <f t="shared" si="67"/>
        <v>8.3813514929282351E-2</v>
      </c>
      <c r="V200" s="1">
        <f t="shared" si="71"/>
        <v>0.59481351492928236</v>
      </c>
      <c r="W200" s="1"/>
      <c r="X200" s="17">
        <f t="shared" si="72"/>
        <v>681.19919084032654</v>
      </c>
      <c r="Y200" s="18">
        <f t="shared" si="73"/>
        <v>1332.032655245516</v>
      </c>
      <c r="Z200" s="2">
        <f t="shared" si="64"/>
        <v>647.13923129831016</v>
      </c>
      <c r="AA200" s="18">
        <f t="shared" si="64"/>
        <v>1265.4310224832402</v>
      </c>
      <c r="AB200" s="2">
        <f t="shared" si="65"/>
        <v>-154.5262521009227</v>
      </c>
      <c r="AC200" s="2">
        <f t="shared" si="65"/>
        <v>126.54310224832402</v>
      </c>
      <c r="AD200" s="2">
        <f t="shared" si="74"/>
        <v>-1000</v>
      </c>
      <c r="AE200" s="2">
        <f t="shared" si="75"/>
        <v>1265.4310224832402</v>
      </c>
      <c r="AF200" s="5">
        <f t="shared" si="76"/>
        <v>-1</v>
      </c>
      <c r="AG200" s="5">
        <f t="shared" si="77"/>
        <v>1.2999999999999998</v>
      </c>
      <c r="AH200" s="3">
        <f t="shared" si="78"/>
        <v>202210</v>
      </c>
      <c r="AI200" s="21">
        <v>1.57</v>
      </c>
      <c r="AJ200" s="21">
        <v>2.5499999999999998</v>
      </c>
      <c r="AK200" s="21">
        <v>1.66</v>
      </c>
      <c r="AL200" s="21">
        <v>2.2999999999999998</v>
      </c>
      <c r="AO200">
        <f t="shared" si="83"/>
        <v>-160</v>
      </c>
      <c r="AP200">
        <f>IF(E200&lt;F200,G200,H200)</f>
        <v>15</v>
      </c>
      <c r="AQ200">
        <f>IF(E200&lt;F200,H200,G200)</f>
        <v>38</v>
      </c>
    </row>
    <row r="201" spans="2:43" x14ac:dyDescent="0.25">
      <c r="B201" s="24">
        <v>44850</v>
      </c>
      <c r="C201" s="20" t="s">
        <v>33</v>
      </c>
      <c r="D201" s="20" t="s">
        <v>42</v>
      </c>
      <c r="E201" s="2">
        <v>-370.37037037037032</v>
      </c>
      <c r="F201" s="2">
        <v>290</v>
      </c>
      <c r="G201">
        <v>10</v>
      </c>
      <c r="H201">
        <v>27</v>
      </c>
      <c r="I201" s="9"/>
      <c r="J201" s="2" t="str">
        <f t="shared" si="79"/>
        <v>Green Bay Packers</v>
      </c>
      <c r="K201" s="2" t="str">
        <f t="shared" si="80"/>
        <v>New York Jets</v>
      </c>
      <c r="L201" s="17">
        <f t="shared" si="81"/>
        <v>-370.37037037037032</v>
      </c>
      <c r="M201" s="18">
        <f t="shared" si="82"/>
        <v>290</v>
      </c>
      <c r="N201" s="4">
        <f t="shared" si="68"/>
        <v>1.27</v>
      </c>
      <c r="O201" s="4">
        <f t="shared" si="69"/>
        <v>3.9</v>
      </c>
      <c r="P201" s="4"/>
      <c r="Q201" s="4"/>
      <c r="R201" s="1">
        <f t="shared" si="70"/>
        <v>0.78740157480314954</v>
      </c>
      <c r="S201" s="1">
        <f t="shared" si="70"/>
        <v>0.25641025641025644</v>
      </c>
      <c r="T201" s="1">
        <f t="shared" si="66"/>
        <v>4.1972920696324856E-2</v>
      </c>
      <c r="U201" s="1">
        <f t="shared" si="67"/>
        <v>0.26549565919644658</v>
      </c>
      <c r="V201" s="1">
        <f t="shared" si="71"/>
        <v>0.77649565919644659</v>
      </c>
      <c r="W201" s="1"/>
      <c r="X201" s="17">
        <f t="shared" si="72"/>
        <v>287.83720572867844</v>
      </c>
      <c r="Y201" s="18">
        <f t="shared" si="73"/>
        <v>2959.4718041984102</v>
      </c>
      <c r="Z201" s="2">
        <f t="shared" si="64"/>
        <v>273.4453454422445</v>
      </c>
      <c r="AA201" s="18">
        <f t="shared" si="64"/>
        <v>2811.4982139884896</v>
      </c>
      <c r="AB201" s="2">
        <f t="shared" si="65"/>
        <v>-365.70379297650692</v>
      </c>
      <c r="AC201" s="2">
        <f t="shared" si="65"/>
        <v>281.14982139884899</v>
      </c>
      <c r="AD201" s="2">
        <f t="shared" si="74"/>
        <v>-1000</v>
      </c>
      <c r="AE201" s="2">
        <f t="shared" si="75"/>
        <v>2811.4982139884896</v>
      </c>
      <c r="AF201" s="5">
        <f t="shared" si="76"/>
        <v>-1</v>
      </c>
      <c r="AG201" s="5">
        <f t="shared" si="77"/>
        <v>2.9</v>
      </c>
      <c r="AH201" s="3">
        <f t="shared" si="78"/>
        <v>202210</v>
      </c>
      <c r="AI201" s="21">
        <v>1.22</v>
      </c>
      <c r="AJ201" s="21">
        <v>4.5</v>
      </c>
      <c r="AK201" s="21">
        <v>1.27</v>
      </c>
      <c r="AL201" s="21">
        <v>3.9</v>
      </c>
      <c r="AO201">
        <f t="shared" si="83"/>
        <v>-400</v>
      </c>
      <c r="AP201">
        <f>IF(E201&lt;F201,G201,H201)</f>
        <v>10</v>
      </c>
      <c r="AQ201">
        <f>IF(E201&lt;F201,H201,G201)</f>
        <v>27</v>
      </c>
    </row>
    <row r="202" spans="2:43" x14ac:dyDescent="0.25">
      <c r="B202" s="24">
        <v>44850</v>
      </c>
      <c r="C202" s="20" t="s">
        <v>39</v>
      </c>
      <c r="D202" s="20" t="s">
        <v>26</v>
      </c>
      <c r="E202" s="2">
        <v>-125</v>
      </c>
      <c r="F202" s="2">
        <v>104.99999999999999</v>
      </c>
      <c r="G202">
        <v>34</v>
      </c>
      <c r="H202">
        <v>27</v>
      </c>
      <c r="I202" s="9"/>
      <c r="J202" s="2" t="str">
        <f t="shared" si="79"/>
        <v>Indianapolis Colts</v>
      </c>
      <c r="K202" s="2" t="str">
        <f t="shared" si="80"/>
        <v>Jacksonville Jaguars</v>
      </c>
      <c r="L202" s="17">
        <f t="shared" si="81"/>
        <v>-125</v>
      </c>
      <c r="M202" s="18">
        <f t="shared" si="82"/>
        <v>104.99999999999999</v>
      </c>
      <c r="N202" s="4">
        <f t="shared" si="68"/>
        <v>1.8</v>
      </c>
      <c r="O202" s="4">
        <f t="shared" si="69"/>
        <v>2.0499999999999998</v>
      </c>
      <c r="P202" s="4"/>
      <c r="Q202" s="4"/>
      <c r="R202" s="1">
        <f t="shared" si="70"/>
        <v>0.55555555555555558</v>
      </c>
      <c r="S202" s="1">
        <f t="shared" si="70"/>
        <v>0.48780487804878053</v>
      </c>
      <c r="T202" s="1">
        <f t="shared" si="66"/>
        <v>4.1558441558441461E-2</v>
      </c>
      <c r="U202" s="1">
        <f t="shared" si="67"/>
        <v>3.3875338753387524E-2</v>
      </c>
      <c r="V202" s="1">
        <f t="shared" si="71"/>
        <v>0.54487533875338756</v>
      </c>
      <c r="W202" s="1"/>
      <c r="X202" s="17">
        <f t="shared" si="72"/>
        <v>835.28218085238643</v>
      </c>
      <c r="Y202" s="18">
        <f t="shared" si="73"/>
        <v>1090.9993667390718</v>
      </c>
      <c r="Z202" s="2">
        <f t="shared" si="64"/>
        <v>793.51807180976709</v>
      </c>
      <c r="AA202" s="18">
        <f t="shared" si="64"/>
        <v>1036.449398402118</v>
      </c>
      <c r="AB202" s="2">
        <f t="shared" si="65"/>
        <v>-126.02107444375048</v>
      </c>
      <c r="AC202" s="2">
        <f t="shared" si="65"/>
        <v>103.6449398402118</v>
      </c>
      <c r="AD202" s="2">
        <f t="shared" si="74"/>
        <v>793.51807180976709</v>
      </c>
      <c r="AE202" s="2">
        <f t="shared" si="75"/>
        <v>-1000</v>
      </c>
      <c r="AF202" s="5">
        <f t="shared" si="76"/>
        <v>0.8</v>
      </c>
      <c r="AG202" s="5">
        <f t="shared" si="77"/>
        <v>-1</v>
      </c>
      <c r="AH202" s="3">
        <f t="shared" si="78"/>
        <v>202210</v>
      </c>
      <c r="AI202" s="21">
        <v>1.74</v>
      </c>
      <c r="AJ202" s="21">
        <v>2.15</v>
      </c>
      <c r="AK202" s="21">
        <v>1.8</v>
      </c>
      <c r="AL202" s="21">
        <v>2.0499999999999998</v>
      </c>
      <c r="AO202">
        <f t="shared" si="83"/>
        <v>-130</v>
      </c>
      <c r="AP202">
        <f>IF(E202&lt;F202,G202,H202)</f>
        <v>34</v>
      </c>
      <c r="AQ202">
        <f>IF(E202&lt;F202,H202,G202)</f>
        <v>27</v>
      </c>
    </row>
    <row r="203" spans="2:43" x14ac:dyDescent="0.25">
      <c r="B203" s="24">
        <v>44850</v>
      </c>
      <c r="C203" s="20" t="s">
        <v>30</v>
      </c>
      <c r="D203" s="20" t="s">
        <v>29</v>
      </c>
      <c r="E203" s="2">
        <v>150</v>
      </c>
      <c r="F203" s="2">
        <v>-172.41379310344826</v>
      </c>
      <c r="G203">
        <v>16</v>
      </c>
      <c r="H203">
        <v>24</v>
      </c>
      <c r="I203" s="9"/>
      <c r="J203" s="2" t="str">
        <f t="shared" si="79"/>
        <v>Minnesota Vikings</v>
      </c>
      <c r="K203" s="2" t="str">
        <f t="shared" si="80"/>
        <v>Miami Dolphins</v>
      </c>
      <c r="L203" s="17">
        <f t="shared" si="81"/>
        <v>-172.41379310344826</v>
      </c>
      <c r="M203" s="18">
        <f t="shared" si="82"/>
        <v>150</v>
      </c>
      <c r="N203" s="4">
        <f t="shared" si="68"/>
        <v>1.58</v>
      </c>
      <c r="O203" s="4">
        <f t="shared" si="69"/>
        <v>2.5</v>
      </c>
      <c r="P203" s="4"/>
      <c r="Q203" s="4"/>
      <c r="R203" s="1">
        <f t="shared" si="70"/>
        <v>0.63291139240506322</v>
      </c>
      <c r="S203" s="1">
        <f t="shared" si="70"/>
        <v>0.4</v>
      </c>
      <c r="T203" s="1">
        <f t="shared" si="66"/>
        <v>3.1862745098039214E-2</v>
      </c>
      <c r="U203" s="1">
        <f t="shared" si="67"/>
        <v>0.1164556962025316</v>
      </c>
      <c r="V203" s="1">
        <f t="shared" si="71"/>
        <v>0.62745569620253161</v>
      </c>
      <c r="W203" s="1"/>
      <c r="X203" s="17">
        <f t="shared" si="72"/>
        <v>593.73802174746322</v>
      </c>
      <c r="Y203" s="18">
        <f t="shared" si="73"/>
        <v>1520.5870888415161</v>
      </c>
      <c r="Z203" s="2">
        <f t="shared" si="64"/>
        <v>564.05112066009008</v>
      </c>
      <c r="AA203" s="18">
        <f t="shared" si="64"/>
        <v>1444.5577343994403</v>
      </c>
      <c r="AB203" s="2">
        <f t="shared" si="65"/>
        <v>-177.28889516782337</v>
      </c>
      <c r="AC203" s="2">
        <f t="shared" si="65"/>
        <v>144.45577343994404</v>
      </c>
      <c r="AD203" s="2">
        <f t="shared" si="74"/>
        <v>564.05112066009008</v>
      </c>
      <c r="AE203" s="2">
        <f t="shared" si="75"/>
        <v>-1000</v>
      </c>
      <c r="AF203" s="5">
        <f t="shared" si="76"/>
        <v>0.58000000000000007</v>
      </c>
      <c r="AG203" s="5">
        <f t="shared" si="77"/>
        <v>-1</v>
      </c>
      <c r="AH203" s="3">
        <f t="shared" si="78"/>
        <v>202210</v>
      </c>
      <c r="AI203" s="21">
        <v>1.83</v>
      </c>
      <c r="AJ203" s="21">
        <v>2</v>
      </c>
      <c r="AK203" s="21">
        <v>2.5</v>
      </c>
      <c r="AL203" s="21">
        <v>1.58</v>
      </c>
      <c r="AO203">
        <f t="shared" si="83"/>
        <v>-180</v>
      </c>
      <c r="AP203">
        <f>IF(E203&lt;F203,G203,H203)</f>
        <v>24</v>
      </c>
      <c r="AQ203">
        <f>IF(E203&lt;F203,H203,G203)</f>
        <v>16</v>
      </c>
    </row>
    <row r="204" spans="2:43" x14ac:dyDescent="0.25">
      <c r="B204" s="24">
        <v>44850</v>
      </c>
      <c r="C204" s="20" t="s">
        <v>43</v>
      </c>
      <c r="D204" s="20" t="s">
        <v>21</v>
      </c>
      <c r="E204" s="2">
        <v>145.00000000000003</v>
      </c>
      <c r="F204" s="2">
        <v>-166.66666666666663</v>
      </c>
      <c r="G204">
        <v>26</v>
      </c>
      <c r="H204">
        <v>30</v>
      </c>
      <c r="I204" s="9"/>
      <c r="J204" s="2" t="str">
        <f t="shared" si="79"/>
        <v>Cincinnati Bengals</v>
      </c>
      <c r="K204" s="2" t="str">
        <f t="shared" si="80"/>
        <v>New Orleans Saints</v>
      </c>
      <c r="L204" s="17">
        <f t="shared" si="81"/>
        <v>-166.66666666666663</v>
      </c>
      <c r="M204" s="18">
        <f t="shared" si="82"/>
        <v>145.00000000000003</v>
      </c>
      <c r="N204" s="4">
        <f t="shared" si="68"/>
        <v>1.6</v>
      </c>
      <c r="O204" s="4">
        <f t="shared" si="69"/>
        <v>2.4500000000000002</v>
      </c>
      <c r="P204" s="4"/>
      <c r="Q204" s="4"/>
      <c r="R204" s="1">
        <f t="shared" si="70"/>
        <v>0.625</v>
      </c>
      <c r="S204" s="1">
        <f t="shared" si="70"/>
        <v>0.4081632653061224</v>
      </c>
      <c r="T204" s="1">
        <f t="shared" si="66"/>
        <v>3.2098765432098886E-2</v>
      </c>
      <c r="U204" s="1">
        <f t="shared" si="67"/>
        <v>0.1084183673469388</v>
      </c>
      <c r="V204" s="1">
        <f t="shared" si="71"/>
        <v>0.61941836734693878</v>
      </c>
      <c r="W204" s="1"/>
      <c r="X204" s="17">
        <f t="shared" si="72"/>
        <v>614.4177388267467</v>
      </c>
      <c r="Y204" s="18">
        <f t="shared" si="73"/>
        <v>1471.4893831628281</v>
      </c>
      <c r="Z204" s="2">
        <f t="shared" si="64"/>
        <v>583.69685188540939</v>
      </c>
      <c r="AA204" s="18">
        <f t="shared" si="64"/>
        <v>1397.9149140046866</v>
      </c>
      <c r="AB204" s="2">
        <f t="shared" si="65"/>
        <v>-171.32180801898838</v>
      </c>
      <c r="AC204" s="2">
        <f t="shared" si="65"/>
        <v>139.79149140046866</v>
      </c>
      <c r="AD204" s="2">
        <f t="shared" si="74"/>
        <v>583.69685188540939</v>
      </c>
      <c r="AE204" s="2">
        <f t="shared" si="75"/>
        <v>-1000</v>
      </c>
      <c r="AF204" s="5">
        <f t="shared" si="76"/>
        <v>0.60000000000000009</v>
      </c>
      <c r="AG204" s="5">
        <f t="shared" si="77"/>
        <v>-1</v>
      </c>
      <c r="AH204" s="3">
        <f t="shared" si="78"/>
        <v>202210</v>
      </c>
      <c r="AI204" s="21">
        <v>2</v>
      </c>
      <c r="AJ204" s="21">
        <v>1.83</v>
      </c>
      <c r="AK204" s="21">
        <v>2.4500000000000002</v>
      </c>
      <c r="AL204" s="21">
        <v>1.6</v>
      </c>
      <c r="AO204">
        <f t="shared" si="83"/>
        <v>-170</v>
      </c>
      <c r="AP204">
        <f>IF(E204&lt;F204,G204,H204)</f>
        <v>30</v>
      </c>
      <c r="AQ204">
        <f>IF(E204&lt;F204,H204,G204)</f>
        <v>26</v>
      </c>
    </row>
    <row r="205" spans="2:43" x14ac:dyDescent="0.25">
      <c r="B205" s="24">
        <v>44850</v>
      </c>
      <c r="C205" s="20" t="s">
        <v>25</v>
      </c>
      <c r="D205" s="20" t="s">
        <v>28</v>
      </c>
      <c r="E205" s="2">
        <v>200</v>
      </c>
      <c r="F205" s="2">
        <v>-243.9024390243903</v>
      </c>
      <c r="G205">
        <v>24</v>
      </c>
      <c r="H205">
        <v>20</v>
      </c>
      <c r="I205" s="9"/>
      <c r="J205" s="2" t="str">
        <f t="shared" si="79"/>
        <v>Baltimore Ravens</v>
      </c>
      <c r="K205" s="2" t="str">
        <f t="shared" si="80"/>
        <v>New York Giants</v>
      </c>
      <c r="L205" s="17">
        <f t="shared" si="81"/>
        <v>-243.9024390243903</v>
      </c>
      <c r="M205" s="18">
        <f t="shared" si="82"/>
        <v>200</v>
      </c>
      <c r="N205" s="4">
        <f t="shared" si="68"/>
        <v>1.41</v>
      </c>
      <c r="O205" s="4">
        <f t="shared" si="69"/>
        <v>3</v>
      </c>
      <c r="P205" s="4"/>
      <c r="Q205" s="4"/>
      <c r="R205" s="1">
        <f t="shared" si="70"/>
        <v>0.70921985815602839</v>
      </c>
      <c r="S205" s="1">
        <f t="shared" si="70"/>
        <v>0.33333333333333331</v>
      </c>
      <c r="T205" s="1">
        <f t="shared" si="66"/>
        <v>4.0816326530612401E-2</v>
      </c>
      <c r="U205" s="1">
        <f t="shared" si="67"/>
        <v>0.18794326241134754</v>
      </c>
      <c r="V205" s="1">
        <f t="shared" si="71"/>
        <v>0.69894326241134752</v>
      </c>
      <c r="W205" s="1"/>
      <c r="X205" s="17">
        <f t="shared" si="72"/>
        <v>430.73129648608347</v>
      </c>
      <c r="Y205" s="18">
        <f t="shared" si="73"/>
        <v>2057.0269370258952</v>
      </c>
      <c r="Z205" s="2">
        <f t="shared" si="64"/>
        <v>409.19473166177926</v>
      </c>
      <c r="AA205" s="18">
        <f t="shared" si="64"/>
        <v>1954.1755901746003</v>
      </c>
      <c r="AB205" s="2">
        <f t="shared" si="65"/>
        <v>-244.3824229942804</v>
      </c>
      <c r="AC205" s="2">
        <f t="shared" si="65"/>
        <v>195.41755901746004</v>
      </c>
      <c r="AD205" s="2">
        <f t="shared" si="74"/>
        <v>-1000</v>
      </c>
      <c r="AE205" s="2">
        <f t="shared" si="75"/>
        <v>1954.1755901746003</v>
      </c>
      <c r="AF205" s="5">
        <f t="shared" si="76"/>
        <v>-1</v>
      </c>
      <c r="AG205" s="5">
        <f t="shared" si="77"/>
        <v>2</v>
      </c>
      <c r="AH205" s="3">
        <f t="shared" si="78"/>
        <v>202210</v>
      </c>
      <c r="AI205" s="21">
        <v>3.1</v>
      </c>
      <c r="AJ205" s="21">
        <v>1.4</v>
      </c>
      <c r="AK205" s="21">
        <v>3</v>
      </c>
      <c r="AL205" s="21">
        <v>1.41</v>
      </c>
      <c r="AO205">
        <f t="shared" si="83"/>
        <v>-300</v>
      </c>
      <c r="AP205">
        <f>IF(E205&lt;F205,G205,H205)</f>
        <v>20</v>
      </c>
      <c r="AQ205">
        <f>IF(E205&lt;F205,H205,G205)</f>
        <v>24</v>
      </c>
    </row>
    <row r="206" spans="2:43" x14ac:dyDescent="0.25">
      <c r="B206" s="24">
        <v>44850</v>
      </c>
      <c r="C206" s="20" t="s">
        <v>45</v>
      </c>
      <c r="D206" s="20" t="s">
        <v>27</v>
      </c>
      <c r="E206" s="2">
        <v>350</v>
      </c>
      <c r="F206" s="2">
        <v>-454.54545454545462</v>
      </c>
      <c r="G206">
        <v>20</v>
      </c>
      <c r="H206">
        <v>18</v>
      </c>
      <c r="I206" s="9"/>
      <c r="J206" s="2" t="str">
        <f t="shared" si="79"/>
        <v>Tampa Bay Buccaneers</v>
      </c>
      <c r="K206" s="2" t="str">
        <f t="shared" si="80"/>
        <v>Pittsburgh Steelers</v>
      </c>
      <c r="L206" s="17">
        <f t="shared" si="81"/>
        <v>-454.54545454545462</v>
      </c>
      <c r="M206" s="18">
        <f t="shared" si="82"/>
        <v>350</v>
      </c>
      <c r="N206" s="4">
        <f t="shared" si="68"/>
        <v>1.22</v>
      </c>
      <c r="O206" s="4">
        <f t="shared" si="69"/>
        <v>4.5</v>
      </c>
      <c r="P206" s="4"/>
      <c r="Q206" s="4"/>
      <c r="R206" s="1">
        <f t="shared" si="70"/>
        <v>0.81967213114754101</v>
      </c>
      <c r="S206" s="1">
        <f t="shared" si="70"/>
        <v>0.22222222222222221</v>
      </c>
      <c r="T206" s="1">
        <f t="shared" si="66"/>
        <v>4.0209790209790097E-2</v>
      </c>
      <c r="U206" s="1">
        <f t="shared" si="67"/>
        <v>0.2987249544626594</v>
      </c>
      <c r="V206" s="1">
        <f t="shared" si="71"/>
        <v>0.80972495446265946</v>
      </c>
      <c r="W206" s="1"/>
      <c r="X206" s="17">
        <f t="shared" si="72"/>
        <v>234.98725646118768</v>
      </c>
      <c r="Y206" s="18">
        <f t="shared" si="73"/>
        <v>3526.591123964678</v>
      </c>
      <c r="Z206" s="2">
        <f t="shared" si="64"/>
        <v>223.2378936381283</v>
      </c>
      <c r="AA206" s="18">
        <f t="shared" si="64"/>
        <v>3350.2615677664439</v>
      </c>
      <c r="AB206" s="2">
        <f t="shared" si="65"/>
        <v>-447.95262296329213</v>
      </c>
      <c r="AC206" s="2">
        <f t="shared" si="65"/>
        <v>335.02615677664437</v>
      </c>
      <c r="AD206" s="2">
        <f t="shared" si="74"/>
        <v>-1000</v>
      </c>
      <c r="AE206" s="2">
        <f t="shared" si="75"/>
        <v>3350.2615677664439</v>
      </c>
      <c r="AF206" s="5">
        <f t="shared" si="76"/>
        <v>-1</v>
      </c>
      <c r="AG206" s="5">
        <f t="shared" si="77"/>
        <v>3.5</v>
      </c>
      <c r="AH206" s="3">
        <f t="shared" si="78"/>
        <v>202210</v>
      </c>
      <c r="AI206" s="21">
        <v>3.25</v>
      </c>
      <c r="AJ206" s="21">
        <v>1.36</v>
      </c>
      <c r="AK206" s="21">
        <v>4.5</v>
      </c>
      <c r="AL206" s="21">
        <v>1.22</v>
      </c>
      <c r="AO206">
        <f t="shared" si="83"/>
        <v>-500</v>
      </c>
      <c r="AP206">
        <f>IF(E206&lt;F206,G206,H206)</f>
        <v>18</v>
      </c>
      <c r="AQ206">
        <f>IF(E206&lt;F206,H206,G206)</f>
        <v>20</v>
      </c>
    </row>
    <row r="207" spans="2:43" x14ac:dyDescent="0.25">
      <c r="B207" s="24">
        <v>44847</v>
      </c>
      <c r="C207" s="20" t="s">
        <v>37</v>
      </c>
      <c r="D207" s="20" t="s">
        <v>49</v>
      </c>
      <c r="E207" s="2">
        <v>100</v>
      </c>
      <c r="F207" s="2">
        <v>-120.48192771084337</v>
      </c>
      <c r="G207">
        <v>7</v>
      </c>
      <c r="H207">
        <v>12</v>
      </c>
      <c r="I207" s="9"/>
      <c r="J207" s="2" t="str">
        <f t="shared" si="79"/>
        <v>Washington Commanders</v>
      </c>
      <c r="K207" s="2" t="str">
        <f t="shared" si="80"/>
        <v>Chicago Bears</v>
      </c>
      <c r="L207" s="17">
        <f t="shared" si="81"/>
        <v>-120.48192771084337</v>
      </c>
      <c r="M207" s="18">
        <f t="shared" si="82"/>
        <v>100</v>
      </c>
      <c r="N207" s="4">
        <f t="shared" si="68"/>
        <v>1.83</v>
      </c>
      <c r="O207" s="4">
        <f t="shared" si="69"/>
        <v>2</v>
      </c>
      <c r="P207" s="4"/>
      <c r="Q207" s="4"/>
      <c r="R207" s="1">
        <f t="shared" si="70"/>
        <v>0.54644808743169393</v>
      </c>
      <c r="S207" s="1">
        <f t="shared" si="70"/>
        <v>0.5</v>
      </c>
      <c r="T207" s="1">
        <f t="shared" si="66"/>
        <v>4.4386422976501305E-2</v>
      </c>
      <c r="U207" s="1">
        <f t="shared" si="67"/>
        <v>2.3224043715846965E-2</v>
      </c>
      <c r="V207" s="1">
        <f t="shared" si="71"/>
        <v>0.53422404371584697</v>
      </c>
      <c r="W207" s="1"/>
      <c r="X207" s="17">
        <f t="shared" si="72"/>
        <v>871.87381729284084</v>
      </c>
      <c r="Y207" s="18">
        <f t="shared" si="73"/>
        <v>1045.6626202421151</v>
      </c>
      <c r="Z207" s="2">
        <f t="shared" si="64"/>
        <v>828.28012642819874</v>
      </c>
      <c r="AA207" s="18">
        <f t="shared" si="64"/>
        <v>993.3794892300092</v>
      </c>
      <c r="AB207" s="2">
        <f t="shared" si="65"/>
        <v>-120.73210114461043</v>
      </c>
      <c r="AC207" s="2">
        <f t="shared" si="65"/>
        <v>-100.66646340515068</v>
      </c>
      <c r="AD207" s="2">
        <f t="shared" si="74"/>
        <v>828.28012642819874</v>
      </c>
      <c r="AE207" s="2">
        <f t="shared" si="75"/>
        <v>-1000</v>
      </c>
      <c r="AF207" s="5">
        <f t="shared" si="76"/>
        <v>0.83000000000000007</v>
      </c>
      <c r="AG207" s="5">
        <f t="shared" si="77"/>
        <v>-1</v>
      </c>
      <c r="AH207" s="3">
        <f t="shared" si="78"/>
        <v>202210</v>
      </c>
      <c r="AI207" s="21">
        <v>2</v>
      </c>
      <c r="AJ207" s="21">
        <v>1.83</v>
      </c>
      <c r="AK207" s="21">
        <v>2</v>
      </c>
      <c r="AL207" s="21">
        <v>1.83</v>
      </c>
      <c r="AO207">
        <f t="shared" si="83"/>
        <v>-130</v>
      </c>
      <c r="AP207">
        <f>IF(E207&lt;F207,G207,H207)</f>
        <v>12</v>
      </c>
      <c r="AQ207">
        <f>IF(E207&lt;F207,H207,G207)</f>
        <v>7</v>
      </c>
    </row>
    <row r="208" spans="2:43" x14ac:dyDescent="0.25">
      <c r="B208" s="24">
        <v>44844</v>
      </c>
      <c r="C208" s="20" t="s">
        <v>20</v>
      </c>
      <c r="D208" s="20" t="s">
        <v>50</v>
      </c>
      <c r="E208" s="2">
        <v>-357.14285714285711</v>
      </c>
      <c r="F208" s="2">
        <v>275</v>
      </c>
      <c r="G208">
        <v>30</v>
      </c>
      <c r="H208">
        <v>29</v>
      </c>
      <c r="I208" s="9"/>
      <c r="J208" s="2" t="str">
        <f t="shared" si="79"/>
        <v>Kansas City Chiefs</v>
      </c>
      <c r="K208" s="2" t="str">
        <f t="shared" si="80"/>
        <v>Las Vegas Raiders</v>
      </c>
      <c r="L208" s="17">
        <f t="shared" si="81"/>
        <v>-357.14285714285711</v>
      </c>
      <c r="M208" s="18">
        <f t="shared" si="82"/>
        <v>275</v>
      </c>
      <c r="N208" s="4">
        <f t="shared" si="68"/>
        <v>1.28</v>
      </c>
      <c r="O208" s="4">
        <f t="shared" si="69"/>
        <v>3.75</v>
      </c>
      <c r="P208" s="4"/>
      <c r="Q208" s="4"/>
      <c r="R208" s="1">
        <f t="shared" si="70"/>
        <v>0.78125</v>
      </c>
      <c r="S208" s="1">
        <f t="shared" si="70"/>
        <v>0.26666666666666666</v>
      </c>
      <c r="T208" s="1">
        <f t="shared" si="66"/>
        <v>4.5725646123260466E-2</v>
      </c>
      <c r="U208" s="1">
        <f t="shared" si="67"/>
        <v>0.2572916666666667</v>
      </c>
      <c r="V208" s="1">
        <f t="shared" si="71"/>
        <v>0.76829166666666671</v>
      </c>
      <c r="W208" s="1"/>
      <c r="X208" s="17">
        <f t="shared" si="72"/>
        <v>301.58902326590373</v>
      </c>
      <c r="Y208" s="18">
        <f t="shared" si="73"/>
        <v>2840.2616005464147</v>
      </c>
      <c r="Z208" s="2">
        <f t="shared" si="64"/>
        <v>286.50957210260856</v>
      </c>
      <c r="AA208" s="18">
        <f t="shared" si="64"/>
        <v>2698.2485205190937</v>
      </c>
      <c r="AB208" s="2">
        <f t="shared" si="65"/>
        <v>-349.02847840695074</v>
      </c>
      <c r="AC208" s="2">
        <f t="shared" si="65"/>
        <v>269.82485205190937</v>
      </c>
      <c r="AD208" s="2">
        <f t="shared" si="74"/>
        <v>286.50957210260856</v>
      </c>
      <c r="AE208" s="2">
        <f t="shared" si="75"/>
        <v>-1000</v>
      </c>
      <c r="AF208" s="5">
        <f t="shared" si="76"/>
        <v>0.28000000000000003</v>
      </c>
      <c r="AG208" s="5">
        <f t="shared" si="77"/>
        <v>-1</v>
      </c>
      <c r="AH208" s="3">
        <f t="shared" si="78"/>
        <v>202210</v>
      </c>
      <c r="AI208" s="21">
        <v>1.28</v>
      </c>
      <c r="AJ208" s="21">
        <v>3.75</v>
      </c>
      <c r="AK208" s="21">
        <v>1.28</v>
      </c>
      <c r="AL208" s="21">
        <v>3.75</v>
      </c>
      <c r="AO208">
        <f t="shared" si="83"/>
        <v>-400</v>
      </c>
      <c r="AP208">
        <f>IF(E208&lt;F208,G208,H208)</f>
        <v>30</v>
      </c>
      <c r="AQ208">
        <f>IF(E208&lt;F208,H208,G208)</f>
        <v>29</v>
      </c>
    </row>
    <row r="209" spans="2:43" x14ac:dyDescent="0.25">
      <c r="B209" s="24">
        <v>44843</v>
      </c>
      <c r="C209" s="20" t="s">
        <v>28</v>
      </c>
      <c r="D209" s="20" t="s">
        <v>21</v>
      </c>
      <c r="E209" s="2">
        <v>-166.66666666666663</v>
      </c>
      <c r="F209" s="2">
        <v>145.00000000000003</v>
      </c>
      <c r="G209">
        <v>19</v>
      </c>
      <c r="H209">
        <v>17</v>
      </c>
      <c r="I209" s="9"/>
      <c r="J209" s="2" t="str">
        <f t="shared" si="79"/>
        <v>Baltimore Ravens</v>
      </c>
      <c r="K209" s="2" t="str">
        <f t="shared" si="80"/>
        <v>Cincinnati Bengals</v>
      </c>
      <c r="L209" s="17">
        <f t="shared" si="81"/>
        <v>-166.66666666666663</v>
      </c>
      <c r="M209" s="18">
        <f t="shared" si="82"/>
        <v>145.00000000000003</v>
      </c>
      <c r="N209" s="4">
        <f t="shared" si="68"/>
        <v>1.6</v>
      </c>
      <c r="O209" s="4">
        <f t="shared" si="69"/>
        <v>2.4500000000000002</v>
      </c>
      <c r="P209" s="4"/>
      <c r="Q209" s="4"/>
      <c r="R209" s="1">
        <f t="shared" si="70"/>
        <v>0.625</v>
      </c>
      <c r="S209" s="1">
        <f t="shared" si="70"/>
        <v>0.4081632653061224</v>
      </c>
      <c r="T209" s="1">
        <f t="shared" si="66"/>
        <v>3.2098765432098886E-2</v>
      </c>
      <c r="U209" s="1">
        <f t="shared" si="67"/>
        <v>0.1084183673469388</v>
      </c>
      <c r="V209" s="1">
        <f t="shared" si="71"/>
        <v>0.61941836734693878</v>
      </c>
      <c r="W209" s="1"/>
      <c r="X209" s="17">
        <f t="shared" si="72"/>
        <v>614.4177388267467</v>
      </c>
      <c r="Y209" s="18">
        <f t="shared" si="73"/>
        <v>1471.4893831628281</v>
      </c>
      <c r="Z209" s="2">
        <f t="shared" si="64"/>
        <v>583.69685188540939</v>
      </c>
      <c r="AA209" s="18">
        <f t="shared" si="64"/>
        <v>1397.9149140046866</v>
      </c>
      <c r="AB209" s="2">
        <f t="shared" si="65"/>
        <v>-171.32180801898838</v>
      </c>
      <c r="AC209" s="2">
        <f t="shared" si="65"/>
        <v>139.79149140046866</v>
      </c>
      <c r="AD209" s="2">
        <f t="shared" si="74"/>
        <v>583.69685188540939</v>
      </c>
      <c r="AE209" s="2">
        <f t="shared" si="75"/>
        <v>-1000</v>
      </c>
      <c r="AF209" s="5">
        <f t="shared" si="76"/>
        <v>0.60000000000000009</v>
      </c>
      <c r="AG209" s="5">
        <f t="shared" si="77"/>
        <v>-1</v>
      </c>
      <c r="AH209" s="3">
        <f t="shared" si="78"/>
        <v>202210</v>
      </c>
      <c r="AI209" s="21">
        <v>1.54</v>
      </c>
      <c r="AJ209" s="21">
        <v>2.65</v>
      </c>
      <c r="AK209" s="21">
        <v>1.6</v>
      </c>
      <c r="AL209" s="21">
        <v>2.4500000000000002</v>
      </c>
      <c r="AO209">
        <f t="shared" si="83"/>
        <v>-170</v>
      </c>
      <c r="AP209">
        <f>IF(E209&lt;F209,G209,H209)</f>
        <v>19</v>
      </c>
      <c r="AQ209">
        <f>IF(E209&lt;F209,H209,G209)</f>
        <v>17</v>
      </c>
    </row>
    <row r="210" spans="2:43" x14ac:dyDescent="0.25">
      <c r="B210" s="24">
        <v>44843</v>
      </c>
      <c r="C210" s="20" t="s">
        <v>48</v>
      </c>
      <c r="D210" s="20" t="s">
        <v>19</v>
      </c>
      <c r="E210" s="2">
        <v>195.00000000000003</v>
      </c>
      <c r="F210" s="2">
        <v>-238.09523809523813</v>
      </c>
      <c r="G210">
        <v>17</v>
      </c>
      <c r="H210">
        <v>20</v>
      </c>
      <c r="I210" s="9"/>
      <c r="J210" s="2" t="str">
        <f t="shared" si="79"/>
        <v>Philadelphia Eagles</v>
      </c>
      <c r="K210" s="2" t="str">
        <f t="shared" si="80"/>
        <v>Arizona Cardinals</v>
      </c>
      <c r="L210" s="17">
        <f t="shared" si="81"/>
        <v>-238.09523809523813</v>
      </c>
      <c r="M210" s="18">
        <f t="shared" si="82"/>
        <v>195.00000000000003</v>
      </c>
      <c r="N210" s="4">
        <f t="shared" si="68"/>
        <v>1.42</v>
      </c>
      <c r="O210" s="4">
        <f t="shared" si="69"/>
        <v>2.95</v>
      </c>
      <c r="P210" s="4"/>
      <c r="Q210" s="4"/>
      <c r="R210" s="1">
        <f t="shared" si="70"/>
        <v>0.70422535211267612</v>
      </c>
      <c r="S210" s="1">
        <f t="shared" si="70"/>
        <v>0.33898305084745761</v>
      </c>
      <c r="T210" s="1">
        <f t="shared" si="66"/>
        <v>4.1418764302059485E-2</v>
      </c>
      <c r="U210" s="1">
        <f t="shared" si="67"/>
        <v>0.18262115063260925</v>
      </c>
      <c r="V210" s="1">
        <f t="shared" si="71"/>
        <v>0.69362115063260932</v>
      </c>
      <c r="W210" s="1"/>
      <c r="X210" s="17">
        <f t="shared" si="72"/>
        <v>441.70920838841397</v>
      </c>
      <c r="Y210" s="18">
        <f t="shared" si="73"/>
        <v>2009.6149174189422</v>
      </c>
      <c r="Z210" s="2">
        <f t="shared" si="64"/>
        <v>419.62374796899326</v>
      </c>
      <c r="AA210" s="18">
        <f t="shared" si="64"/>
        <v>1909.134171547995</v>
      </c>
      <c r="AB210" s="2">
        <f t="shared" si="65"/>
        <v>-238.30872414634925</v>
      </c>
      <c r="AC210" s="2">
        <f t="shared" si="65"/>
        <v>190.9134171547995</v>
      </c>
      <c r="AD210" s="2">
        <f t="shared" si="74"/>
        <v>419.62374796899326</v>
      </c>
      <c r="AE210" s="2">
        <f t="shared" si="75"/>
        <v>-1000</v>
      </c>
      <c r="AF210" s="5">
        <f t="shared" si="76"/>
        <v>0.41999999999999993</v>
      </c>
      <c r="AG210" s="5">
        <f t="shared" si="77"/>
        <v>-1</v>
      </c>
      <c r="AH210" s="3">
        <f t="shared" si="78"/>
        <v>202210</v>
      </c>
      <c r="AI210" s="21">
        <v>2.9</v>
      </c>
      <c r="AJ210" s="21">
        <v>1.43</v>
      </c>
      <c r="AK210" s="21">
        <v>2.95</v>
      </c>
      <c r="AL210" s="21">
        <v>1.42</v>
      </c>
      <c r="AO210">
        <f t="shared" si="83"/>
        <v>-300</v>
      </c>
      <c r="AP210">
        <f>IF(E210&lt;F210,G210,H210)</f>
        <v>20</v>
      </c>
      <c r="AQ210">
        <f>IF(E210&lt;F210,H210,G210)</f>
        <v>17</v>
      </c>
    </row>
    <row r="211" spans="2:43" x14ac:dyDescent="0.25">
      <c r="B211" s="24">
        <v>44843</v>
      </c>
      <c r="C211" s="20" t="s">
        <v>47</v>
      </c>
      <c r="D211" s="20" t="s">
        <v>23</v>
      </c>
      <c r="E211" s="2">
        <v>-232.55813953488376</v>
      </c>
      <c r="F211" s="2">
        <v>190</v>
      </c>
      <c r="G211">
        <v>10</v>
      </c>
      <c r="H211">
        <v>22</v>
      </c>
      <c r="I211" s="9"/>
      <c r="J211" s="2" t="str">
        <f t="shared" si="79"/>
        <v>Los Angeles Rams</v>
      </c>
      <c r="K211" s="2" t="str">
        <f t="shared" si="80"/>
        <v>Dallas Cowboys</v>
      </c>
      <c r="L211" s="17">
        <f t="shared" si="81"/>
        <v>-232.55813953488376</v>
      </c>
      <c r="M211" s="18">
        <f t="shared" si="82"/>
        <v>190</v>
      </c>
      <c r="N211" s="4">
        <f t="shared" si="68"/>
        <v>1.43</v>
      </c>
      <c r="O211" s="4">
        <f t="shared" si="69"/>
        <v>2.9</v>
      </c>
      <c r="P211" s="4"/>
      <c r="Q211" s="4"/>
      <c r="R211" s="1">
        <f t="shared" si="70"/>
        <v>0.69930069930069938</v>
      </c>
      <c r="S211" s="1">
        <f t="shared" si="70"/>
        <v>0.34482758620689657</v>
      </c>
      <c r="T211" s="1">
        <f t="shared" si="66"/>
        <v>4.2263279445727608E-2</v>
      </c>
      <c r="U211" s="1">
        <f t="shared" si="67"/>
        <v>0.1772365565469014</v>
      </c>
      <c r="V211" s="1">
        <f t="shared" si="71"/>
        <v>0.68823655654690141</v>
      </c>
      <c r="W211" s="1"/>
      <c r="X211" s="17">
        <f t="shared" si="72"/>
        <v>452.98878777569371</v>
      </c>
      <c r="Y211" s="18">
        <f t="shared" si="73"/>
        <v>1963.0773393846457</v>
      </c>
      <c r="Z211" s="2">
        <f t="shared" si="64"/>
        <v>430.33934838690902</v>
      </c>
      <c r="AA211" s="18">
        <f t="shared" si="64"/>
        <v>1864.9234724154132</v>
      </c>
      <c r="AB211" s="2">
        <f t="shared" si="65"/>
        <v>-232.37475349358971</v>
      </c>
      <c r="AC211" s="2">
        <f t="shared" si="65"/>
        <v>186.49234724154132</v>
      </c>
      <c r="AD211" s="2">
        <f t="shared" si="74"/>
        <v>-1000</v>
      </c>
      <c r="AE211" s="2">
        <f t="shared" si="75"/>
        <v>1864.9234724154132</v>
      </c>
      <c r="AF211" s="5">
        <f t="shared" si="76"/>
        <v>-1</v>
      </c>
      <c r="AG211" s="5">
        <f t="shared" si="77"/>
        <v>1.9</v>
      </c>
      <c r="AH211" s="3">
        <f t="shared" si="78"/>
        <v>202210</v>
      </c>
      <c r="AI211" s="21">
        <v>1.4</v>
      </c>
      <c r="AJ211" s="21">
        <v>3.1</v>
      </c>
      <c r="AK211" s="21">
        <v>1.43</v>
      </c>
      <c r="AL211" s="21">
        <v>2.9</v>
      </c>
      <c r="AO211">
        <f t="shared" si="83"/>
        <v>-300</v>
      </c>
      <c r="AP211">
        <f>IF(E211&lt;F211,G211,H211)</f>
        <v>10</v>
      </c>
      <c r="AQ211">
        <f>IF(E211&lt;F211,H211,G211)</f>
        <v>22</v>
      </c>
    </row>
    <row r="212" spans="2:43" x14ac:dyDescent="0.25">
      <c r="B212" s="24">
        <v>44843</v>
      </c>
      <c r="C212" s="20" t="s">
        <v>44</v>
      </c>
      <c r="D212" s="20" t="s">
        <v>22</v>
      </c>
      <c r="E212" s="2">
        <v>215</v>
      </c>
      <c r="F212" s="2">
        <v>-263.1578947368422</v>
      </c>
      <c r="G212">
        <v>15</v>
      </c>
      <c r="H212">
        <v>37</v>
      </c>
      <c r="I212" s="9"/>
      <c r="J212" s="2" t="str">
        <f t="shared" si="79"/>
        <v>San Francisco 49ers</v>
      </c>
      <c r="K212" s="2" t="str">
        <f t="shared" si="80"/>
        <v>Carolina Panthers</v>
      </c>
      <c r="L212" s="17">
        <f t="shared" si="81"/>
        <v>-263.1578947368422</v>
      </c>
      <c r="M212" s="18">
        <f t="shared" si="82"/>
        <v>215</v>
      </c>
      <c r="N212" s="4">
        <f t="shared" si="68"/>
        <v>1.38</v>
      </c>
      <c r="O212" s="4">
        <f t="shared" si="69"/>
        <v>3.15</v>
      </c>
      <c r="P212" s="4"/>
      <c r="Q212" s="4"/>
      <c r="R212" s="1">
        <f t="shared" si="70"/>
        <v>0.7246376811594204</v>
      </c>
      <c r="S212" s="1">
        <f t="shared" si="70"/>
        <v>0.31746031746031744</v>
      </c>
      <c r="T212" s="1">
        <f t="shared" si="66"/>
        <v>4.039735099337749E-2</v>
      </c>
      <c r="U212" s="1">
        <f t="shared" si="67"/>
        <v>0.20358868184955148</v>
      </c>
      <c r="V212" s="1">
        <f t="shared" si="71"/>
        <v>0.71458868184955149</v>
      </c>
      <c r="W212" s="1"/>
      <c r="X212" s="17">
        <f t="shared" si="72"/>
        <v>399.40643533805462</v>
      </c>
      <c r="Y212" s="18">
        <f t="shared" si="73"/>
        <v>2205.1924375584526</v>
      </c>
      <c r="Z212" s="2">
        <f t="shared" ref="Z212:AA275" si="84">X212*0.95</f>
        <v>379.43611357115185</v>
      </c>
      <c r="AA212" s="18">
        <f t="shared" si="84"/>
        <v>2094.93281568053</v>
      </c>
      <c r="AB212" s="2">
        <f t="shared" ref="AB212:AC275" si="85">IF(Z212&lt;1000,-100000/Z212,Z212/10)</f>
        <v>-263.54897813712716</v>
      </c>
      <c r="AC212" s="2">
        <f t="shared" si="85"/>
        <v>209.49328156805299</v>
      </c>
      <c r="AD212" s="2">
        <f t="shared" si="74"/>
        <v>379.43611357115185</v>
      </c>
      <c r="AE212" s="2">
        <f t="shared" si="75"/>
        <v>-1000</v>
      </c>
      <c r="AF212" s="5">
        <f t="shared" si="76"/>
        <v>0.37999999999999989</v>
      </c>
      <c r="AG212" s="5">
        <f t="shared" si="77"/>
        <v>-1</v>
      </c>
      <c r="AH212" s="3">
        <f t="shared" si="78"/>
        <v>202210</v>
      </c>
      <c r="AI212" s="21">
        <v>2.75</v>
      </c>
      <c r="AJ212" s="21">
        <v>1.47</v>
      </c>
      <c r="AK212" s="21">
        <v>3.15</v>
      </c>
      <c r="AL212" s="21">
        <v>1.38</v>
      </c>
      <c r="AO212">
        <f t="shared" si="83"/>
        <v>-300</v>
      </c>
      <c r="AP212">
        <f>IF(E212&lt;F212,G212,H212)</f>
        <v>37</v>
      </c>
      <c r="AQ212">
        <f>IF(E212&lt;F212,H212,G212)</f>
        <v>15</v>
      </c>
    </row>
    <row r="213" spans="2:43" x14ac:dyDescent="0.25">
      <c r="B213" s="24">
        <v>44843</v>
      </c>
      <c r="C213" s="20" t="s">
        <v>24</v>
      </c>
      <c r="D213" s="20" t="s">
        <v>45</v>
      </c>
      <c r="E213" s="2">
        <v>-999.99999999999909</v>
      </c>
      <c r="F213" s="2">
        <v>625</v>
      </c>
      <c r="G213">
        <v>38</v>
      </c>
      <c r="H213">
        <v>3</v>
      </c>
      <c r="I213" s="9"/>
      <c r="J213" s="2" t="str">
        <f t="shared" si="79"/>
        <v>Buffalo Bills</v>
      </c>
      <c r="K213" s="2" t="str">
        <f t="shared" si="80"/>
        <v>Pittsburgh Steelers</v>
      </c>
      <c r="L213" s="17">
        <f t="shared" si="81"/>
        <v>-999.99999999999909</v>
      </c>
      <c r="M213" s="18">
        <f t="shared" si="82"/>
        <v>625</v>
      </c>
      <c r="N213" s="4">
        <f t="shared" si="68"/>
        <v>1.1000000000000001</v>
      </c>
      <c r="O213" s="4">
        <f t="shared" si="69"/>
        <v>7.25</v>
      </c>
      <c r="P213" s="4"/>
      <c r="Q213" s="4"/>
      <c r="R213" s="1">
        <f t="shared" si="70"/>
        <v>0.90909090909090906</v>
      </c>
      <c r="S213" s="1">
        <f t="shared" si="70"/>
        <v>0.13793103448275862</v>
      </c>
      <c r="T213" s="1">
        <f t="shared" si="66"/>
        <v>4.4910179640718417E-2</v>
      </c>
      <c r="U213" s="1">
        <f t="shared" si="67"/>
        <v>0.38557993730407525</v>
      </c>
      <c r="V213" s="1">
        <f t="shared" si="71"/>
        <v>0.89657993730407526</v>
      </c>
      <c r="W213" s="1"/>
      <c r="X213" s="17">
        <f t="shared" si="72"/>
        <v>115.34951697324215</v>
      </c>
      <c r="Y213" s="18">
        <f t="shared" si="73"/>
        <v>6191.3767529581773</v>
      </c>
      <c r="Z213" s="2">
        <f t="shared" si="84"/>
        <v>109.58204112458003</v>
      </c>
      <c r="AA213" s="18">
        <f t="shared" si="84"/>
        <v>5881.8079153102681</v>
      </c>
      <c r="AB213" s="2">
        <f t="shared" si="85"/>
        <v>-912.55828942183564</v>
      </c>
      <c r="AC213" s="2">
        <f t="shared" si="85"/>
        <v>588.18079153102678</v>
      </c>
      <c r="AD213" s="2">
        <f t="shared" si="74"/>
        <v>109.58204112458003</v>
      </c>
      <c r="AE213" s="2">
        <f t="shared" si="75"/>
        <v>-1000</v>
      </c>
      <c r="AF213" s="5">
        <f t="shared" si="76"/>
        <v>0.10000000000000009</v>
      </c>
      <c r="AG213" s="5">
        <f t="shared" si="77"/>
        <v>-1</v>
      </c>
      <c r="AH213" s="3">
        <f t="shared" si="78"/>
        <v>202210</v>
      </c>
      <c r="AI213" s="21">
        <v>1.1100000000000001</v>
      </c>
      <c r="AJ213" s="21">
        <v>6.75</v>
      </c>
      <c r="AK213" s="21">
        <v>1.1000000000000001</v>
      </c>
      <c r="AL213" s="21">
        <v>7.25</v>
      </c>
      <c r="AO213">
        <f t="shared" si="83"/>
        <v>-1000</v>
      </c>
      <c r="AP213">
        <f>IF(E213&lt;F213,G213,H213)</f>
        <v>38</v>
      </c>
      <c r="AQ213">
        <f>IF(E213&lt;F213,H213,G213)</f>
        <v>3</v>
      </c>
    </row>
    <row r="214" spans="2:43" x14ac:dyDescent="0.25">
      <c r="B214" s="24">
        <v>44843</v>
      </c>
      <c r="C214" s="20" t="s">
        <v>46</v>
      </c>
      <c r="D214" s="20" t="s">
        <v>31</v>
      </c>
      <c r="E214" s="2">
        <v>104.99999999999999</v>
      </c>
      <c r="F214" s="2">
        <v>-125</v>
      </c>
      <c r="G214">
        <v>28</v>
      </c>
      <c r="H214">
        <v>30</v>
      </c>
      <c r="I214" s="9"/>
      <c r="J214" s="2" t="str">
        <f t="shared" si="79"/>
        <v>Los Angeles Chargers</v>
      </c>
      <c r="K214" s="2" t="str">
        <f t="shared" si="80"/>
        <v>Cleveland Browns</v>
      </c>
      <c r="L214" s="17">
        <f t="shared" si="81"/>
        <v>-125</v>
      </c>
      <c r="M214" s="18">
        <f t="shared" si="82"/>
        <v>104.99999999999999</v>
      </c>
      <c r="N214" s="4">
        <f t="shared" si="68"/>
        <v>1.8</v>
      </c>
      <c r="O214" s="4">
        <f t="shared" si="69"/>
        <v>2.0499999999999998</v>
      </c>
      <c r="P214" s="4"/>
      <c r="Q214" s="4"/>
      <c r="R214" s="1">
        <f t="shared" si="70"/>
        <v>0.55555555555555558</v>
      </c>
      <c r="S214" s="1">
        <f t="shared" si="70"/>
        <v>0.48780487804878053</v>
      </c>
      <c r="T214" s="1">
        <f t="shared" si="66"/>
        <v>4.1558441558441461E-2</v>
      </c>
      <c r="U214" s="1">
        <f t="shared" si="67"/>
        <v>3.3875338753387524E-2</v>
      </c>
      <c r="V214" s="1">
        <f t="shared" si="71"/>
        <v>0.54487533875338756</v>
      </c>
      <c r="W214" s="1"/>
      <c r="X214" s="17">
        <f t="shared" si="72"/>
        <v>835.28218085238643</v>
      </c>
      <c r="Y214" s="18">
        <f t="shared" si="73"/>
        <v>1090.9993667390718</v>
      </c>
      <c r="Z214" s="2">
        <f t="shared" si="84"/>
        <v>793.51807180976709</v>
      </c>
      <c r="AA214" s="18">
        <f t="shared" si="84"/>
        <v>1036.449398402118</v>
      </c>
      <c r="AB214" s="2">
        <f t="shared" si="85"/>
        <v>-126.02107444375048</v>
      </c>
      <c r="AC214" s="2">
        <f t="shared" si="85"/>
        <v>103.6449398402118</v>
      </c>
      <c r="AD214" s="2">
        <f t="shared" si="74"/>
        <v>793.51807180976709</v>
      </c>
      <c r="AE214" s="2">
        <f t="shared" si="75"/>
        <v>-1000</v>
      </c>
      <c r="AF214" s="5">
        <f t="shared" si="76"/>
        <v>0.8</v>
      </c>
      <c r="AG214" s="5">
        <f t="shared" si="77"/>
        <v>-1</v>
      </c>
      <c r="AH214" s="3">
        <f t="shared" si="78"/>
        <v>202210</v>
      </c>
      <c r="AI214" s="21">
        <v>2.2999999999999998</v>
      </c>
      <c r="AJ214" s="21">
        <v>1.66</v>
      </c>
      <c r="AK214" s="21">
        <v>2.0499999999999998</v>
      </c>
      <c r="AL214" s="21">
        <v>1.8</v>
      </c>
      <c r="AO214">
        <f t="shared" si="83"/>
        <v>-130</v>
      </c>
      <c r="AP214">
        <f>IF(E214&lt;F214,G214,H214)</f>
        <v>30</v>
      </c>
      <c r="AQ214">
        <f>IF(E214&lt;F214,H214,G214)</f>
        <v>28</v>
      </c>
    </row>
    <row r="215" spans="2:43" x14ac:dyDescent="0.25">
      <c r="B215" s="24">
        <v>44843</v>
      </c>
      <c r="C215" s="20" t="s">
        <v>26</v>
      </c>
      <c r="D215" s="20" t="s">
        <v>40</v>
      </c>
      <c r="E215" s="2">
        <v>-312.49999999999994</v>
      </c>
      <c r="F215" s="2">
        <v>250</v>
      </c>
      <c r="G215">
        <v>6</v>
      </c>
      <c r="H215">
        <v>13</v>
      </c>
      <c r="I215" s="9"/>
      <c r="J215" s="2" t="str">
        <f t="shared" si="79"/>
        <v>Jacksonville Jaguars</v>
      </c>
      <c r="K215" s="2" t="str">
        <f t="shared" si="80"/>
        <v>Houston Texans</v>
      </c>
      <c r="L215" s="17">
        <f t="shared" si="81"/>
        <v>-312.49999999999994</v>
      </c>
      <c r="M215" s="18">
        <f t="shared" si="82"/>
        <v>250</v>
      </c>
      <c r="N215" s="4">
        <f t="shared" si="68"/>
        <v>1.32</v>
      </c>
      <c r="O215" s="4">
        <f t="shared" si="69"/>
        <v>3.5</v>
      </c>
      <c r="P215" s="4"/>
      <c r="Q215" s="4"/>
      <c r="R215" s="1">
        <f t="shared" si="70"/>
        <v>0.75757575757575757</v>
      </c>
      <c r="S215" s="1">
        <f t="shared" si="70"/>
        <v>0.2857142857142857</v>
      </c>
      <c r="T215" s="1">
        <f t="shared" si="66"/>
        <v>4.1493775933610033E-2</v>
      </c>
      <c r="U215" s="1">
        <f t="shared" si="67"/>
        <v>0.23593073593073594</v>
      </c>
      <c r="V215" s="1">
        <f t="shared" si="71"/>
        <v>0.746930735930736</v>
      </c>
      <c r="W215" s="1"/>
      <c r="X215" s="17">
        <f t="shared" si="72"/>
        <v>338.81222434088107</v>
      </c>
      <c r="Y215" s="18">
        <f t="shared" si="73"/>
        <v>2560.4407248682487</v>
      </c>
      <c r="Z215" s="2">
        <f t="shared" si="84"/>
        <v>321.87161312383699</v>
      </c>
      <c r="AA215" s="18">
        <f t="shared" si="84"/>
        <v>2432.4186886248362</v>
      </c>
      <c r="AB215" s="2">
        <f t="shared" si="85"/>
        <v>-310.68288075943485</v>
      </c>
      <c r="AC215" s="2">
        <f t="shared" si="85"/>
        <v>243.24186886248361</v>
      </c>
      <c r="AD215" s="2">
        <f t="shared" si="74"/>
        <v>-1000</v>
      </c>
      <c r="AE215" s="2">
        <f t="shared" si="75"/>
        <v>2432.4186886248362</v>
      </c>
      <c r="AF215" s="5">
        <f t="shared" si="76"/>
        <v>-1</v>
      </c>
      <c r="AG215" s="5">
        <f t="shared" si="77"/>
        <v>2.5</v>
      </c>
      <c r="AH215" s="3">
        <f t="shared" si="78"/>
        <v>202210</v>
      </c>
      <c r="AI215" s="21">
        <v>1.31</v>
      </c>
      <c r="AJ215" s="21">
        <v>3.6</v>
      </c>
      <c r="AK215" s="21">
        <v>1.32</v>
      </c>
      <c r="AL215" s="21">
        <v>3.5</v>
      </c>
      <c r="AO215">
        <f t="shared" si="83"/>
        <v>-400</v>
      </c>
      <c r="AP215">
        <f>IF(E215&lt;F215,G215,H215)</f>
        <v>6</v>
      </c>
      <c r="AQ215">
        <f>IF(E215&lt;F215,H215,G215)</f>
        <v>13</v>
      </c>
    </row>
    <row r="216" spans="2:43" x14ac:dyDescent="0.25">
      <c r="B216" s="24">
        <v>44843</v>
      </c>
      <c r="C216" s="20" t="s">
        <v>29</v>
      </c>
      <c r="D216" s="20" t="s">
        <v>37</v>
      </c>
      <c r="E216" s="2">
        <v>-400</v>
      </c>
      <c r="F216" s="2">
        <v>309.99999999999994</v>
      </c>
      <c r="G216">
        <v>29</v>
      </c>
      <c r="H216">
        <v>22</v>
      </c>
      <c r="I216" s="9"/>
      <c r="J216" s="2" t="str">
        <f t="shared" si="79"/>
        <v>Minnesota Vikings</v>
      </c>
      <c r="K216" s="2" t="str">
        <f t="shared" si="80"/>
        <v>Chicago Bears</v>
      </c>
      <c r="L216" s="17">
        <f t="shared" si="81"/>
        <v>-400</v>
      </c>
      <c r="M216" s="18">
        <f t="shared" si="82"/>
        <v>309.99999999999994</v>
      </c>
      <c r="N216" s="4">
        <f t="shared" si="68"/>
        <v>1.25</v>
      </c>
      <c r="O216" s="4">
        <f t="shared" si="69"/>
        <v>4.0999999999999996</v>
      </c>
      <c r="P216" s="4"/>
      <c r="Q216" s="4"/>
      <c r="R216" s="1">
        <f t="shared" si="70"/>
        <v>0.8</v>
      </c>
      <c r="S216" s="1">
        <f t="shared" si="70"/>
        <v>0.24390243902439027</v>
      </c>
      <c r="T216" s="1">
        <f t="shared" si="66"/>
        <v>4.2056074766355089E-2</v>
      </c>
      <c r="U216" s="1">
        <f t="shared" si="67"/>
        <v>0.2780487804878049</v>
      </c>
      <c r="V216" s="1">
        <f t="shared" si="71"/>
        <v>0.78904878048780491</v>
      </c>
      <c r="W216" s="1"/>
      <c r="X216" s="17">
        <f t="shared" si="72"/>
        <v>267.34876819881913</v>
      </c>
      <c r="Y216" s="18">
        <f t="shared" si="73"/>
        <v>3156.5493634457707</v>
      </c>
      <c r="Z216" s="2">
        <f t="shared" si="84"/>
        <v>253.98132978887816</v>
      </c>
      <c r="AA216" s="18">
        <f t="shared" si="84"/>
        <v>2998.721895273482</v>
      </c>
      <c r="AB216" s="2">
        <f t="shared" si="85"/>
        <v>-393.72972841399383</v>
      </c>
      <c r="AC216" s="2">
        <f t="shared" si="85"/>
        <v>299.87218952734821</v>
      </c>
      <c r="AD216" s="2">
        <f t="shared" si="74"/>
        <v>253.98132978887816</v>
      </c>
      <c r="AE216" s="2">
        <f t="shared" si="75"/>
        <v>-1000</v>
      </c>
      <c r="AF216" s="5">
        <f t="shared" si="76"/>
        <v>0.25</v>
      </c>
      <c r="AG216" s="5">
        <f t="shared" si="77"/>
        <v>-1</v>
      </c>
      <c r="AH216" s="3">
        <f t="shared" si="78"/>
        <v>202210</v>
      </c>
      <c r="AI216" s="21">
        <v>1.31</v>
      </c>
      <c r="AJ216" s="21">
        <v>3.55</v>
      </c>
      <c r="AK216" s="21">
        <v>1.25</v>
      </c>
      <c r="AL216" s="21">
        <v>4.0999999999999996</v>
      </c>
      <c r="AO216">
        <f t="shared" si="83"/>
        <v>-400</v>
      </c>
      <c r="AP216">
        <f>IF(E216&lt;F216,G216,H216)</f>
        <v>29</v>
      </c>
      <c r="AQ216">
        <f>IF(E216&lt;F216,H216,G216)</f>
        <v>22</v>
      </c>
    </row>
    <row r="217" spans="2:43" x14ac:dyDescent="0.25">
      <c r="B217" s="24">
        <v>44843</v>
      </c>
      <c r="C217" s="20" t="s">
        <v>36</v>
      </c>
      <c r="D217" s="20" t="s">
        <v>34</v>
      </c>
      <c r="E217" s="2">
        <v>-156.25000000000003</v>
      </c>
      <c r="F217" s="2">
        <v>135</v>
      </c>
      <c r="G217">
        <v>29</v>
      </c>
      <c r="H217">
        <v>0</v>
      </c>
      <c r="I217" s="9"/>
      <c r="J217" s="2" t="str">
        <f t="shared" si="79"/>
        <v>New England Patriots</v>
      </c>
      <c r="K217" s="2" t="str">
        <f t="shared" si="80"/>
        <v>Detroit Lions</v>
      </c>
      <c r="L217" s="17">
        <f t="shared" si="81"/>
        <v>-156.25000000000003</v>
      </c>
      <c r="M217" s="18">
        <f t="shared" si="82"/>
        <v>135</v>
      </c>
      <c r="N217" s="4">
        <f t="shared" si="68"/>
        <v>1.64</v>
      </c>
      <c r="O217" s="4">
        <f t="shared" si="69"/>
        <v>2.35</v>
      </c>
      <c r="P217" s="4"/>
      <c r="Q217" s="4"/>
      <c r="R217" s="1">
        <f t="shared" si="70"/>
        <v>0.6097560975609756</v>
      </c>
      <c r="S217" s="1">
        <f t="shared" si="70"/>
        <v>0.42553191489361702</v>
      </c>
      <c r="T217" s="1">
        <f t="shared" si="66"/>
        <v>3.4085213032581496E-2</v>
      </c>
      <c r="U217" s="1">
        <f t="shared" si="67"/>
        <v>9.2112091333679286E-2</v>
      </c>
      <c r="V217" s="1">
        <f t="shared" si="71"/>
        <v>0.60311209133367927</v>
      </c>
      <c r="W217" s="1"/>
      <c r="X217" s="17">
        <f t="shared" si="72"/>
        <v>658.06657563218641</v>
      </c>
      <c r="Y217" s="18">
        <f t="shared" si="73"/>
        <v>1377.3404079490135</v>
      </c>
      <c r="Z217" s="2">
        <f t="shared" si="84"/>
        <v>625.16324685057702</v>
      </c>
      <c r="AA217" s="18">
        <f t="shared" si="84"/>
        <v>1308.4733875515628</v>
      </c>
      <c r="AB217" s="2">
        <f t="shared" si="85"/>
        <v>-159.95821971905113</v>
      </c>
      <c r="AC217" s="2">
        <f t="shared" si="85"/>
        <v>130.84733875515627</v>
      </c>
      <c r="AD217" s="2">
        <f t="shared" si="74"/>
        <v>625.16324685057702</v>
      </c>
      <c r="AE217" s="2">
        <f t="shared" si="75"/>
        <v>-1000</v>
      </c>
      <c r="AF217" s="5">
        <f t="shared" si="76"/>
        <v>0.6399999999999999</v>
      </c>
      <c r="AG217" s="5">
        <f t="shared" si="77"/>
        <v>-1</v>
      </c>
      <c r="AH217" s="3">
        <f t="shared" si="78"/>
        <v>202210</v>
      </c>
      <c r="AI217" s="21">
        <v>1.68</v>
      </c>
      <c r="AJ217" s="21">
        <v>2.25</v>
      </c>
      <c r="AK217" s="21">
        <v>1.64</v>
      </c>
      <c r="AL217" s="21">
        <v>2.35</v>
      </c>
      <c r="AO217">
        <f t="shared" si="83"/>
        <v>-160</v>
      </c>
      <c r="AP217">
        <f>IF(E217&lt;F217,G217,H217)</f>
        <v>29</v>
      </c>
      <c r="AQ217">
        <f>IF(E217&lt;F217,H217,G217)</f>
        <v>0</v>
      </c>
    </row>
    <row r="218" spans="2:43" x14ac:dyDescent="0.25">
      <c r="B218" s="24">
        <v>44843</v>
      </c>
      <c r="C218" s="20" t="s">
        <v>43</v>
      </c>
      <c r="D218" s="20" t="s">
        <v>32</v>
      </c>
      <c r="E218" s="2">
        <v>-238.09523809523813</v>
      </c>
      <c r="F218" s="2">
        <v>195.00000000000003</v>
      </c>
      <c r="G218">
        <v>39</v>
      </c>
      <c r="H218">
        <v>32</v>
      </c>
      <c r="I218" s="9"/>
      <c r="J218" s="2" t="str">
        <f t="shared" si="79"/>
        <v>New Orleans Saints</v>
      </c>
      <c r="K218" s="2" t="str">
        <f t="shared" si="80"/>
        <v>Seattle Seahawks</v>
      </c>
      <c r="L218" s="17">
        <f t="shared" si="81"/>
        <v>-238.09523809523813</v>
      </c>
      <c r="M218" s="18">
        <f t="shared" si="82"/>
        <v>195.00000000000003</v>
      </c>
      <c r="N218" s="4">
        <f t="shared" si="68"/>
        <v>1.42</v>
      </c>
      <c r="O218" s="4">
        <f t="shared" si="69"/>
        <v>2.95</v>
      </c>
      <c r="P218" s="4"/>
      <c r="Q218" s="4"/>
      <c r="R218" s="1">
        <f t="shared" si="70"/>
        <v>0.70422535211267612</v>
      </c>
      <c r="S218" s="1">
        <f t="shared" si="70"/>
        <v>0.33898305084745761</v>
      </c>
      <c r="T218" s="1">
        <f t="shared" si="66"/>
        <v>4.1418764302059485E-2</v>
      </c>
      <c r="U218" s="1">
        <f t="shared" si="67"/>
        <v>0.18262115063260925</v>
      </c>
      <c r="V218" s="1">
        <f t="shared" si="71"/>
        <v>0.69362115063260932</v>
      </c>
      <c r="W218" s="1"/>
      <c r="X218" s="17">
        <f t="shared" si="72"/>
        <v>441.70920838841397</v>
      </c>
      <c r="Y218" s="18">
        <f t="shared" si="73"/>
        <v>2009.6149174189422</v>
      </c>
      <c r="Z218" s="2">
        <f t="shared" si="84"/>
        <v>419.62374796899326</v>
      </c>
      <c r="AA218" s="18">
        <f t="shared" si="84"/>
        <v>1909.134171547995</v>
      </c>
      <c r="AB218" s="2">
        <f t="shared" si="85"/>
        <v>-238.30872414634925</v>
      </c>
      <c r="AC218" s="2">
        <f t="shared" si="85"/>
        <v>190.9134171547995</v>
      </c>
      <c r="AD218" s="2">
        <f t="shared" si="74"/>
        <v>419.62374796899326</v>
      </c>
      <c r="AE218" s="2">
        <f t="shared" si="75"/>
        <v>-1000</v>
      </c>
      <c r="AF218" s="5">
        <f t="shared" si="76"/>
        <v>0.41999999999999993</v>
      </c>
      <c r="AG218" s="5">
        <f t="shared" si="77"/>
        <v>-1</v>
      </c>
      <c r="AH218" s="3">
        <f t="shared" si="78"/>
        <v>202210</v>
      </c>
      <c r="AI218" s="21">
        <v>1.5</v>
      </c>
      <c r="AJ218" s="21">
        <v>2.7</v>
      </c>
      <c r="AK218" s="21">
        <v>1.42</v>
      </c>
      <c r="AL218" s="21">
        <v>2.95</v>
      </c>
      <c r="AO218">
        <f t="shared" si="83"/>
        <v>-300</v>
      </c>
      <c r="AP218">
        <f>IF(E218&lt;F218,G218,H218)</f>
        <v>39</v>
      </c>
      <c r="AQ218">
        <f>IF(E218&lt;F218,H218,G218)</f>
        <v>32</v>
      </c>
    </row>
    <row r="219" spans="2:43" x14ac:dyDescent="0.25">
      <c r="B219" s="24">
        <v>44843</v>
      </c>
      <c r="C219" s="20" t="s">
        <v>42</v>
      </c>
      <c r="D219" s="20" t="s">
        <v>30</v>
      </c>
      <c r="E219" s="2">
        <v>150</v>
      </c>
      <c r="F219" s="2">
        <v>-172.41379310344826</v>
      </c>
      <c r="G219">
        <v>40</v>
      </c>
      <c r="H219">
        <v>17</v>
      </c>
      <c r="I219" s="9"/>
      <c r="J219" s="2" t="str">
        <f t="shared" si="79"/>
        <v>Miami Dolphins</v>
      </c>
      <c r="K219" s="2" t="str">
        <f t="shared" si="80"/>
        <v>New York Jets</v>
      </c>
      <c r="L219" s="17">
        <f t="shared" si="81"/>
        <v>-172.41379310344826</v>
      </c>
      <c r="M219" s="18">
        <f t="shared" si="82"/>
        <v>150</v>
      </c>
      <c r="N219" s="4">
        <f t="shared" si="68"/>
        <v>1.58</v>
      </c>
      <c r="O219" s="4">
        <f t="shared" si="69"/>
        <v>2.5</v>
      </c>
      <c r="P219" s="4"/>
      <c r="Q219" s="4"/>
      <c r="R219" s="1">
        <f t="shared" si="70"/>
        <v>0.63291139240506322</v>
      </c>
      <c r="S219" s="1">
        <f t="shared" si="70"/>
        <v>0.4</v>
      </c>
      <c r="T219" s="1">
        <f t="shared" si="66"/>
        <v>3.1862745098039214E-2</v>
      </c>
      <c r="U219" s="1">
        <f t="shared" si="67"/>
        <v>0.1164556962025316</v>
      </c>
      <c r="V219" s="1">
        <f t="shared" si="71"/>
        <v>0.62745569620253161</v>
      </c>
      <c r="W219" s="1"/>
      <c r="X219" s="17">
        <f t="shared" si="72"/>
        <v>593.73802174746322</v>
      </c>
      <c r="Y219" s="18">
        <f t="shared" si="73"/>
        <v>1520.5870888415161</v>
      </c>
      <c r="Z219" s="2">
        <f t="shared" si="84"/>
        <v>564.05112066009008</v>
      </c>
      <c r="AA219" s="18">
        <f t="shared" si="84"/>
        <v>1444.5577343994403</v>
      </c>
      <c r="AB219" s="2">
        <f t="shared" si="85"/>
        <v>-177.28889516782337</v>
      </c>
      <c r="AC219" s="2">
        <f t="shared" si="85"/>
        <v>144.45577343994404</v>
      </c>
      <c r="AD219" s="2">
        <f t="shared" si="74"/>
        <v>-1000</v>
      </c>
      <c r="AE219" s="2">
        <f t="shared" si="75"/>
        <v>1444.5577343994403</v>
      </c>
      <c r="AF219" s="5">
        <f t="shared" si="76"/>
        <v>-1</v>
      </c>
      <c r="AG219" s="5">
        <f t="shared" si="77"/>
        <v>1.5</v>
      </c>
      <c r="AH219" s="3">
        <f t="shared" si="78"/>
        <v>202210</v>
      </c>
      <c r="AI219" s="21">
        <v>2.35</v>
      </c>
      <c r="AJ219" s="21">
        <v>1.64</v>
      </c>
      <c r="AK219" s="21">
        <v>2.5</v>
      </c>
      <c r="AL219" s="21">
        <v>1.58</v>
      </c>
      <c r="AO219">
        <f t="shared" si="83"/>
        <v>-180</v>
      </c>
      <c r="AP219">
        <f>IF(E219&lt;F219,G219,H219)</f>
        <v>17</v>
      </c>
      <c r="AQ219">
        <f>IF(E219&lt;F219,H219,G219)</f>
        <v>40</v>
      </c>
    </row>
    <row r="220" spans="2:43" x14ac:dyDescent="0.25">
      <c r="B220" s="24">
        <v>44843</v>
      </c>
      <c r="C220" s="20" t="s">
        <v>27</v>
      </c>
      <c r="D220" s="20" t="s">
        <v>35</v>
      </c>
      <c r="E220" s="2">
        <v>-526.31578947368439</v>
      </c>
      <c r="F220" s="2">
        <v>400</v>
      </c>
      <c r="G220">
        <v>21</v>
      </c>
      <c r="H220">
        <v>15</v>
      </c>
      <c r="I220" s="9"/>
      <c r="J220" s="2" t="str">
        <f t="shared" si="79"/>
        <v>Tampa Bay Buccaneers</v>
      </c>
      <c r="K220" s="2" t="str">
        <f t="shared" si="80"/>
        <v>Atlanta Falcons</v>
      </c>
      <c r="L220" s="17">
        <f t="shared" si="81"/>
        <v>-526.31578947368439</v>
      </c>
      <c r="M220" s="18">
        <f t="shared" si="82"/>
        <v>400</v>
      </c>
      <c r="N220" s="4">
        <f t="shared" si="68"/>
        <v>1.19</v>
      </c>
      <c r="O220" s="4">
        <f t="shared" si="69"/>
        <v>5</v>
      </c>
      <c r="P220" s="4"/>
      <c r="Q220" s="4"/>
      <c r="R220" s="1">
        <f t="shared" si="70"/>
        <v>0.84033613445378152</v>
      </c>
      <c r="S220" s="1">
        <f t="shared" si="70"/>
        <v>0.2</v>
      </c>
      <c r="T220" s="1">
        <f t="shared" si="66"/>
        <v>3.8772213247172949E-2</v>
      </c>
      <c r="U220" s="1">
        <f t="shared" si="67"/>
        <v>0.32016806722689073</v>
      </c>
      <c r="V220" s="1">
        <f t="shared" si="71"/>
        <v>0.83116806722689074</v>
      </c>
      <c r="W220" s="1"/>
      <c r="X220" s="17">
        <f t="shared" si="72"/>
        <v>203.12610581443556</v>
      </c>
      <c r="Y220" s="18">
        <f t="shared" si="73"/>
        <v>3985.2087388896653</v>
      </c>
      <c r="Z220" s="2">
        <f t="shared" si="84"/>
        <v>192.96980052371379</v>
      </c>
      <c r="AA220" s="18">
        <f t="shared" si="84"/>
        <v>3785.9483019451818</v>
      </c>
      <c r="AB220" s="2">
        <f t="shared" si="85"/>
        <v>-518.21580231001553</v>
      </c>
      <c r="AC220" s="2">
        <f t="shared" si="85"/>
        <v>378.59483019451818</v>
      </c>
      <c r="AD220" s="2">
        <f t="shared" si="74"/>
        <v>192.96980052371379</v>
      </c>
      <c r="AE220" s="2">
        <f t="shared" si="75"/>
        <v>-1000</v>
      </c>
      <c r="AF220" s="5">
        <f t="shared" si="76"/>
        <v>0.18999999999999995</v>
      </c>
      <c r="AG220" s="5">
        <f t="shared" si="77"/>
        <v>-1</v>
      </c>
      <c r="AH220" s="3">
        <f t="shared" si="78"/>
        <v>202210</v>
      </c>
      <c r="AI220" s="21">
        <v>1.27</v>
      </c>
      <c r="AJ220" s="21">
        <v>3.8</v>
      </c>
      <c r="AK220" s="21">
        <v>1.19</v>
      </c>
      <c r="AL220" s="21">
        <v>5</v>
      </c>
      <c r="AO220">
        <f t="shared" si="83"/>
        <v>-600</v>
      </c>
      <c r="AP220">
        <f>IF(E220&lt;F220,G220,H220)</f>
        <v>21</v>
      </c>
      <c r="AQ220">
        <f>IF(E220&lt;F220,H220,G220)</f>
        <v>15</v>
      </c>
    </row>
    <row r="221" spans="2:43" x14ac:dyDescent="0.25">
      <c r="B221" s="24">
        <v>44843</v>
      </c>
      <c r="C221" s="20" t="s">
        <v>49</v>
      </c>
      <c r="D221" s="20" t="s">
        <v>41</v>
      </c>
      <c r="E221" s="2">
        <v>-105.26315789473685</v>
      </c>
      <c r="F221" s="2">
        <v>-116.27906976744185</v>
      </c>
      <c r="G221">
        <v>17</v>
      </c>
      <c r="H221">
        <v>21</v>
      </c>
      <c r="I221" s="9"/>
      <c r="J221" s="2" t="str">
        <f t="shared" si="79"/>
        <v>Tennessee Titans</v>
      </c>
      <c r="K221" s="2" t="str">
        <f t="shared" si="80"/>
        <v>Washington Commanders</v>
      </c>
      <c r="L221" s="17">
        <f t="shared" si="81"/>
        <v>-116.27906976744185</v>
      </c>
      <c r="M221" s="18">
        <f t="shared" si="82"/>
        <v>-105.26315789473685</v>
      </c>
      <c r="N221" s="4">
        <f t="shared" si="68"/>
        <v>1.95</v>
      </c>
      <c r="O221" s="4">
        <f t="shared" si="69"/>
        <v>1.86</v>
      </c>
      <c r="P221" s="4"/>
      <c r="Q221" s="4"/>
      <c r="R221" s="1">
        <f t="shared" si="70"/>
        <v>0.51282051282051289</v>
      </c>
      <c r="S221" s="1">
        <f t="shared" si="70"/>
        <v>0.5376344086021505</v>
      </c>
      <c r="T221" s="1">
        <f t="shared" si="66"/>
        <v>4.8031496062992063E-2</v>
      </c>
      <c r="U221" s="1">
        <f t="shared" si="67"/>
        <v>1.2406947890818809E-2</v>
      </c>
      <c r="V221" s="1">
        <f t="shared" si="71"/>
        <v>0.4985930521091812</v>
      </c>
      <c r="W221" s="1"/>
      <c r="X221" s="17">
        <f t="shared" si="72"/>
        <v>1005.6436722688655</v>
      </c>
      <c r="Y221" s="18">
        <f t="shared" si="73"/>
        <v>906.79748033936153</v>
      </c>
      <c r="Z221" s="2">
        <f t="shared" si="84"/>
        <v>955.36148865542225</v>
      </c>
      <c r="AA221" s="18">
        <f t="shared" si="84"/>
        <v>861.45760632239342</v>
      </c>
      <c r="AB221" s="2">
        <f t="shared" si="85"/>
        <v>-104.67242105471533</v>
      </c>
      <c r="AC221" s="2">
        <f t="shared" si="85"/>
        <v>-116.08232287472057</v>
      </c>
      <c r="AD221" s="2">
        <f t="shared" si="74"/>
        <v>955.36148865542225</v>
      </c>
      <c r="AE221" s="2">
        <f t="shared" si="75"/>
        <v>-1000</v>
      </c>
      <c r="AF221" s="5">
        <f t="shared" si="76"/>
        <v>0.95</v>
      </c>
      <c r="AG221" s="5">
        <f t="shared" si="77"/>
        <v>-1</v>
      </c>
      <c r="AH221" s="3">
        <f t="shared" si="78"/>
        <v>202210</v>
      </c>
      <c r="AI221" s="21">
        <v>2.25</v>
      </c>
      <c r="AJ221" s="21">
        <v>1.68</v>
      </c>
      <c r="AK221" s="21">
        <v>1.95</v>
      </c>
      <c r="AL221" s="21">
        <v>1.86</v>
      </c>
      <c r="AO221">
        <f t="shared" si="83"/>
        <v>-120</v>
      </c>
      <c r="AP221">
        <f>IF(E221&lt;F221,G221,H221)</f>
        <v>21</v>
      </c>
      <c r="AQ221">
        <f>IF(E221&lt;F221,H221,G221)</f>
        <v>17</v>
      </c>
    </row>
    <row r="222" spans="2:43" x14ac:dyDescent="0.25">
      <c r="B222" s="24">
        <v>44843</v>
      </c>
      <c r="C222" s="20" t="s">
        <v>33</v>
      </c>
      <c r="D222" s="20" t="s">
        <v>25</v>
      </c>
      <c r="E222" s="2">
        <v>-434.78260869565219</v>
      </c>
      <c r="F222" s="2">
        <v>325</v>
      </c>
      <c r="G222">
        <v>22</v>
      </c>
      <c r="H222">
        <v>27</v>
      </c>
      <c r="I222" s="9"/>
      <c r="J222" s="2" t="str">
        <f t="shared" si="79"/>
        <v>Green Bay Packers</v>
      </c>
      <c r="K222" s="2" t="str">
        <f t="shared" si="80"/>
        <v>New York Giants</v>
      </c>
      <c r="L222" s="17">
        <f t="shared" si="81"/>
        <v>-434.78260869565219</v>
      </c>
      <c r="M222" s="18">
        <f t="shared" si="82"/>
        <v>325</v>
      </c>
      <c r="N222" s="4">
        <f t="shared" si="68"/>
        <v>1.23</v>
      </c>
      <c r="O222" s="4">
        <f t="shared" si="69"/>
        <v>4.25</v>
      </c>
      <c r="P222" s="4"/>
      <c r="Q222" s="4"/>
      <c r="R222" s="1">
        <f t="shared" si="70"/>
        <v>0.81300813008130079</v>
      </c>
      <c r="S222" s="1">
        <f t="shared" si="70"/>
        <v>0.23529411764705882</v>
      </c>
      <c r="T222" s="1">
        <f t="shared" si="66"/>
        <v>4.6076642335766471E-2</v>
      </c>
      <c r="U222" s="1">
        <f t="shared" si="67"/>
        <v>0.28885700621712096</v>
      </c>
      <c r="V222" s="1">
        <f t="shared" si="71"/>
        <v>0.79985700621712097</v>
      </c>
      <c r="W222" s="1"/>
      <c r="X222" s="17">
        <f t="shared" si="72"/>
        <v>250.2234677288684</v>
      </c>
      <c r="Y222" s="18">
        <f t="shared" si="73"/>
        <v>3342.2645955042926</v>
      </c>
      <c r="Z222" s="2">
        <f t="shared" si="84"/>
        <v>237.71229434242497</v>
      </c>
      <c r="AA222" s="18">
        <f t="shared" si="84"/>
        <v>3175.151365729078</v>
      </c>
      <c r="AB222" s="2">
        <f t="shared" si="85"/>
        <v>-420.67660100049278</v>
      </c>
      <c r="AC222" s="2">
        <f t="shared" si="85"/>
        <v>317.51513657290781</v>
      </c>
      <c r="AD222" s="2">
        <f t="shared" si="74"/>
        <v>-1000</v>
      </c>
      <c r="AE222" s="2">
        <f t="shared" si="75"/>
        <v>3175.151365729078</v>
      </c>
      <c r="AF222" s="5">
        <f t="shared" si="76"/>
        <v>-1</v>
      </c>
      <c r="AG222" s="5">
        <f t="shared" si="77"/>
        <v>3.25</v>
      </c>
      <c r="AH222" s="3">
        <f t="shared" si="78"/>
        <v>202210</v>
      </c>
      <c r="AI222" s="21">
        <v>1.27</v>
      </c>
      <c r="AJ222" s="21">
        <v>3.8</v>
      </c>
      <c r="AK222" s="21">
        <v>1.23</v>
      </c>
      <c r="AL222" s="21">
        <v>4.25</v>
      </c>
      <c r="AO222">
        <f t="shared" si="83"/>
        <v>-500</v>
      </c>
      <c r="AP222">
        <f>IF(E222&lt;F222,G222,H222)</f>
        <v>22</v>
      </c>
      <c r="AQ222">
        <f>IF(E222&lt;F222,H222,G222)</f>
        <v>27</v>
      </c>
    </row>
    <row r="223" spans="2:43" x14ac:dyDescent="0.25">
      <c r="B223" s="24">
        <v>44840</v>
      </c>
      <c r="C223" s="20" t="s">
        <v>38</v>
      </c>
      <c r="D223" s="20" t="s">
        <v>39</v>
      </c>
      <c r="E223" s="2">
        <v>-175.43859649122805</v>
      </c>
      <c r="F223" s="2">
        <v>154.99999999999997</v>
      </c>
      <c r="G223">
        <v>9</v>
      </c>
      <c r="H223">
        <v>12</v>
      </c>
      <c r="I223" s="9"/>
      <c r="J223" s="2" t="str">
        <f t="shared" si="79"/>
        <v>Denver Broncos</v>
      </c>
      <c r="K223" s="2" t="str">
        <f t="shared" si="80"/>
        <v>Indianapolis Colts</v>
      </c>
      <c r="L223" s="17">
        <f t="shared" si="81"/>
        <v>-175.43859649122805</v>
      </c>
      <c r="M223" s="18">
        <f t="shared" si="82"/>
        <v>154.99999999999997</v>
      </c>
      <c r="N223" s="4">
        <f t="shared" si="68"/>
        <v>1.57</v>
      </c>
      <c r="O223" s="4">
        <f t="shared" si="69"/>
        <v>2.5499999999999998</v>
      </c>
      <c r="P223" s="4"/>
      <c r="Q223" s="4"/>
      <c r="R223" s="1">
        <f t="shared" si="70"/>
        <v>0.63694267515923564</v>
      </c>
      <c r="S223" s="1">
        <f t="shared" si="70"/>
        <v>0.39215686274509809</v>
      </c>
      <c r="T223" s="1">
        <f t="shared" si="66"/>
        <v>2.8276699029126329E-2</v>
      </c>
      <c r="U223" s="1">
        <f t="shared" si="67"/>
        <v>0.12239290620706877</v>
      </c>
      <c r="V223" s="1">
        <f t="shared" si="71"/>
        <v>0.63339290620706878</v>
      </c>
      <c r="W223" s="1"/>
      <c r="X223" s="17">
        <f t="shared" si="72"/>
        <v>578.79886276004493</v>
      </c>
      <c r="Y223" s="18">
        <f t="shared" si="73"/>
        <v>1558.0808321378222</v>
      </c>
      <c r="Z223" s="2">
        <f t="shared" si="84"/>
        <v>549.85891962204266</v>
      </c>
      <c r="AA223" s="18">
        <f t="shared" si="84"/>
        <v>1480.1767905309309</v>
      </c>
      <c r="AB223" s="2">
        <f t="shared" si="85"/>
        <v>-181.86483192586408</v>
      </c>
      <c r="AC223" s="2">
        <f t="shared" si="85"/>
        <v>148.0176790530931</v>
      </c>
      <c r="AD223" s="2">
        <f t="shared" si="74"/>
        <v>-1000</v>
      </c>
      <c r="AE223" s="2">
        <f t="shared" si="75"/>
        <v>1480.1767905309309</v>
      </c>
      <c r="AF223" s="5">
        <f t="shared" si="76"/>
        <v>-1</v>
      </c>
      <c r="AG223" s="5">
        <f t="shared" si="77"/>
        <v>1.5499999999999998</v>
      </c>
      <c r="AH223" s="3">
        <f t="shared" si="78"/>
        <v>202210</v>
      </c>
      <c r="AI223" s="21">
        <v>1.58</v>
      </c>
      <c r="AJ223" s="21">
        <v>2.5</v>
      </c>
      <c r="AK223" s="21">
        <v>1.57</v>
      </c>
      <c r="AL223" s="21">
        <v>2.5499999999999998</v>
      </c>
      <c r="AO223">
        <f t="shared" si="83"/>
        <v>-180</v>
      </c>
      <c r="AP223">
        <f>IF(E223&lt;F223,G223,H223)</f>
        <v>9</v>
      </c>
      <c r="AQ223">
        <f>IF(E223&lt;F223,H223,G223)</f>
        <v>12</v>
      </c>
    </row>
    <row r="224" spans="2:43" x14ac:dyDescent="0.25">
      <c r="B224" s="24">
        <v>44837</v>
      </c>
      <c r="C224" s="20" t="s">
        <v>22</v>
      </c>
      <c r="D224" s="20" t="s">
        <v>47</v>
      </c>
      <c r="E224" s="2">
        <v>-125</v>
      </c>
      <c r="F224" s="2">
        <v>104.99999999999999</v>
      </c>
      <c r="G224">
        <v>24</v>
      </c>
      <c r="H224">
        <v>9</v>
      </c>
      <c r="I224" s="9"/>
      <c r="J224" s="2" t="str">
        <f t="shared" si="79"/>
        <v>San Francisco 49ers</v>
      </c>
      <c r="K224" s="2" t="str">
        <f t="shared" si="80"/>
        <v>Los Angeles Rams</v>
      </c>
      <c r="L224" s="17">
        <f t="shared" si="81"/>
        <v>-125</v>
      </c>
      <c r="M224" s="18">
        <f t="shared" si="82"/>
        <v>104.99999999999999</v>
      </c>
      <c r="N224" s="4">
        <f t="shared" si="68"/>
        <v>1.8</v>
      </c>
      <c r="O224" s="4">
        <f t="shared" si="69"/>
        <v>2.0499999999999998</v>
      </c>
      <c r="P224" s="4"/>
      <c r="Q224" s="4"/>
      <c r="R224" s="1">
        <f t="shared" si="70"/>
        <v>0.55555555555555558</v>
      </c>
      <c r="S224" s="1">
        <f t="shared" si="70"/>
        <v>0.48780487804878053</v>
      </c>
      <c r="T224" s="1">
        <f t="shared" si="66"/>
        <v>4.1558441558441461E-2</v>
      </c>
      <c r="U224" s="1">
        <f t="shared" si="67"/>
        <v>3.3875338753387524E-2</v>
      </c>
      <c r="V224" s="1">
        <f t="shared" si="71"/>
        <v>0.54487533875338756</v>
      </c>
      <c r="W224" s="1"/>
      <c r="X224" s="17">
        <f t="shared" si="72"/>
        <v>835.28218085238643</v>
      </c>
      <c r="Y224" s="18">
        <f t="shared" si="73"/>
        <v>1090.9993667390718</v>
      </c>
      <c r="Z224" s="2">
        <f t="shared" si="84"/>
        <v>793.51807180976709</v>
      </c>
      <c r="AA224" s="18">
        <f t="shared" si="84"/>
        <v>1036.449398402118</v>
      </c>
      <c r="AB224" s="2">
        <f t="shared" si="85"/>
        <v>-126.02107444375048</v>
      </c>
      <c r="AC224" s="2">
        <f t="shared" si="85"/>
        <v>103.6449398402118</v>
      </c>
      <c r="AD224" s="2">
        <f t="shared" si="74"/>
        <v>793.51807180976709</v>
      </c>
      <c r="AE224" s="2">
        <f t="shared" si="75"/>
        <v>-1000</v>
      </c>
      <c r="AF224" s="5">
        <f t="shared" si="76"/>
        <v>0.8</v>
      </c>
      <c r="AG224" s="5">
        <f t="shared" si="77"/>
        <v>-1</v>
      </c>
      <c r="AH224" s="3">
        <f t="shared" si="78"/>
        <v>202210</v>
      </c>
      <c r="AI224" s="21">
        <v>1.86</v>
      </c>
      <c r="AJ224" s="21">
        <v>1.95</v>
      </c>
      <c r="AK224" s="21">
        <v>1.8</v>
      </c>
      <c r="AL224" s="21">
        <v>2.0499999999999998</v>
      </c>
      <c r="AO224">
        <f t="shared" si="83"/>
        <v>-130</v>
      </c>
      <c r="AP224">
        <f>IF(E224&lt;F224,G224,H224)</f>
        <v>24</v>
      </c>
      <c r="AQ224">
        <f>IF(E224&lt;F224,H224,G224)</f>
        <v>9</v>
      </c>
    </row>
    <row r="225" spans="2:43" x14ac:dyDescent="0.25">
      <c r="B225" s="24">
        <v>44836</v>
      </c>
      <c r="C225" s="20" t="s">
        <v>27</v>
      </c>
      <c r="D225" s="20" t="s">
        <v>20</v>
      </c>
      <c r="E225" s="2">
        <v>-131.57894736842104</v>
      </c>
      <c r="F225" s="2">
        <v>110.00000000000001</v>
      </c>
      <c r="G225">
        <v>31</v>
      </c>
      <c r="H225">
        <v>41</v>
      </c>
      <c r="I225" s="9"/>
      <c r="J225" s="2" t="str">
        <f t="shared" si="79"/>
        <v>Tampa Bay Buccaneers</v>
      </c>
      <c r="K225" s="2" t="str">
        <f t="shared" si="80"/>
        <v>Kansas City Chiefs</v>
      </c>
      <c r="L225" s="17">
        <f t="shared" si="81"/>
        <v>-131.57894736842104</v>
      </c>
      <c r="M225" s="18">
        <f t="shared" si="82"/>
        <v>110.00000000000001</v>
      </c>
      <c r="N225" s="4">
        <f t="shared" si="68"/>
        <v>1.76</v>
      </c>
      <c r="O225" s="4">
        <f t="shared" si="69"/>
        <v>2.1</v>
      </c>
      <c r="P225" s="4"/>
      <c r="Q225" s="4"/>
      <c r="R225" s="1">
        <f t="shared" si="70"/>
        <v>0.56818181818181823</v>
      </c>
      <c r="S225" s="1">
        <f t="shared" si="70"/>
        <v>0.47619047619047616</v>
      </c>
      <c r="T225" s="1">
        <f t="shared" si="66"/>
        <v>4.2487046632124437E-2</v>
      </c>
      <c r="U225" s="1">
        <f t="shared" si="67"/>
        <v>4.5995670995671034E-2</v>
      </c>
      <c r="V225" s="1">
        <f t="shared" si="71"/>
        <v>0.55699567099567104</v>
      </c>
      <c r="W225" s="1"/>
      <c r="X225" s="17">
        <f t="shared" si="72"/>
        <v>795.34608987611307</v>
      </c>
      <c r="Y225" s="18">
        <f t="shared" si="73"/>
        <v>1144.9859022934511</v>
      </c>
      <c r="Z225" s="2">
        <f t="shared" si="84"/>
        <v>755.57878538230739</v>
      </c>
      <c r="AA225" s="18">
        <f t="shared" si="84"/>
        <v>1087.7366071787785</v>
      </c>
      <c r="AB225" s="2">
        <f t="shared" si="85"/>
        <v>-132.3488720628942</v>
      </c>
      <c r="AC225" s="2">
        <f t="shared" si="85"/>
        <v>108.77366071787785</v>
      </c>
      <c r="AD225" s="2">
        <f t="shared" si="74"/>
        <v>-1000</v>
      </c>
      <c r="AE225" s="2">
        <f t="shared" si="75"/>
        <v>1087.7366071787785</v>
      </c>
      <c r="AF225" s="5">
        <f t="shared" si="76"/>
        <v>-1</v>
      </c>
      <c r="AG225" s="5">
        <f t="shared" si="77"/>
        <v>1.1000000000000001</v>
      </c>
      <c r="AH225" s="3">
        <f t="shared" si="78"/>
        <v>202210</v>
      </c>
      <c r="AI225" s="21">
        <v>2.0499999999999998</v>
      </c>
      <c r="AJ225" s="21">
        <v>1.8</v>
      </c>
      <c r="AK225" s="21">
        <v>1.76</v>
      </c>
      <c r="AL225" s="21">
        <v>2.1</v>
      </c>
      <c r="AO225">
        <f t="shared" si="83"/>
        <v>-140</v>
      </c>
      <c r="AP225">
        <f>IF(E225&lt;F225,G225,H225)</f>
        <v>31</v>
      </c>
      <c r="AQ225">
        <f>IF(E225&lt;F225,H225,G225)</f>
        <v>41</v>
      </c>
    </row>
    <row r="226" spans="2:43" x14ac:dyDescent="0.25">
      <c r="B226" s="24">
        <v>44836</v>
      </c>
      <c r="C226" s="20" t="s">
        <v>33</v>
      </c>
      <c r="D226" s="20" t="s">
        <v>36</v>
      </c>
      <c r="E226" s="2">
        <v>-454.54545454545462</v>
      </c>
      <c r="F226" s="2">
        <v>350</v>
      </c>
      <c r="G226">
        <v>27</v>
      </c>
      <c r="H226">
        <v>24</v>
      </c>
      <c r="I226" s="9"/>
      <c r="J226" s="2" t="str">
        <f t="shared" si="79"/>
        <v>Green Bay Packers</v>
      </c>
      <c r="K226" s="2" t="str">
        <f t="shared" si="80"/>
        <v>New England Patriots</v>
      </c>
      <c r="L226" s="17">
        <f t="shared" si="81"/>
        <v>-454.54545454545462</v>
      </c>
      <c r="M226" s="18">
        <f t="shared" si="82"/>
        <v>350</v>
      </c>
      <c r="N226" s="4">
        <f t="shared" si="68"/>
        <v>1.22</v>
      </c>
      <c r="O226" s="4">
        <f t="shared" si="69"/>
        <v>4.5</v>
      </c>
      <c r="P226" s="4"/>
      <c r="Q226" s="4"/>
      <c r="R226" s="1">
        <f t="shared" si="70"/>
        <v>0.81967213114754101</v>
      </c>
      <c r="S226" s="1">
        <f t="shared" si="70"/>
        <v>0.22222222222222221</v>
      </c>
      <c r="T226" s="1">
        <f t="shared" si="66"/>
        <v>4.0209790209790097E-2</v>
      </c>
      <c r="U226" s="1">
        <f t="shared" si="67"/>
        <v>0.2987249544626594</v>
      </c>
      <c r="V226" s="1">
        <f t="shared" si="71"/>
        <v>0.80972495446265946</v>
      </c>
      <c r="W226" s="1"/>
      <c r="X226" s="17">
        <f t="shared" si="72"/>
        <v>234.98725646118768</v>
      </c>
      <c r="Y226" s="18">
        <f t="shared" si="73"/>
        <v>3526.591123964678</v>
      </c>
      <c r="Z226" s="2">
        <f t="shared" si="84"/>
        <v>223.2378936381283</v>
      </c>
      <c r="AA226" s="18">
        <f t="shared" si="84"/>
        <v>3350.2615677664439</v>
      </c>
      <c r="AB226" s="2">
        <f t="shared" si="85"/>
        <v>-447.95262296329213</v>
      </c>
      <c r="AC226" s="2">
        <f t="shared" si="85"/>
        <v>335.02615677664437</v>
      </c>
      <c r="AD226" s="2">
        <f t="shared" si="74"/>
        <v>223.2378936381283</v>
      </c>
      <c r="AE226" s="2">
        <f t="shared" si="75"/>
        <v>-1000</v>
      </c>
      <c r="AF226" s="5">
        <f t="shared" si="76"/>
        <v>0.21999999999999997</v>
      </c>
      <c r="AG226" s="5">
        <f t="shared" si="77"/>
        <v>-1</v>
      </c>
      <c r="AH226" s="3">
        <f t="shared" si="78"/>
        <v>202210</v>
      </c>
      <c r="AI226" s="21">
        <v>1.35</v>
      </c>
      <c r="AJ226" s="21">
        <v>3.3</v>
      </c>
      <c r="AK226" s="21">
        <v>1.22</v>
      </c>
      <c r="AL226" s="21">
        <v>4.5</v>
      </c>
      <c r="AO226">
        <f t="shared" si="83"/>
        <v>-500</v>
      </c>
      <c r="AP226">
        <f>IF(E226&lt;F226,G226,H226)</f>
        <v>27</v>
      </c>
      <c r="AQ226">
        <f>IF(E226&lt;F226,H226,G226)</f>
        <v>24</v>
      </c>
    </row>
    <row r="227" spans="2:43" x14ac:dyDescent="0.25">
      <c r="B227" s="24">
        <v>44836</v>
      </c>
      <c r="C227" s="20" t="s">
        <v>50</v>
      </c>
      <c r="D227" s="20" t="s">
        <v>38</v>
      </c>
      <c r="E227" s="2">
        <v>-151.51515151515153</v>
      </c>
      <c r="F227" s="2">
        <v>129.99999999999997</v>
      </c>
      <c r="G227">
        <v>32</v>
      </c>
      <c r="H227">
        <v>23</v>
      </c>
      <c r="I227" s="9"/>
      <c r="J227" s="2" t="str">
        <f t="shared" si="79"/>
        <v>Las Vegas Raiders</v>
      </c>
      <c r="K227" s="2" t="str">
        <f t="shared" si="80"/>
        <v>Denver Broncos</v>
      </c>
      <c r="L227" s="17">
        <f t="shared" si="81"/>
        <v>-151.51515151515153</v>
      </c>
      <c r="M227" s="18">
        <f t="shared" si="82"/>
        <v>129.99999999999997</v>
      </c>
      <c r="N227" s="4">
        <f t="shared" si="68"/>
        <v>1.66</v>
      </c>
      <c r="O227" s="4">
        <f t="shared" si="69"/>
        <v>2.2999999999999998</v>
      </c>
      <c r="P227" s="4"/>
      <c r="Q227" s="4"/>
      <c r="R227" s="1">
        <f t="shared" si="70"/>
        <v>0.60240963855421692</v>
      </c>
      <c r="S227" s="1">
        <f t="shared" si="70"/>
        <v>0.43478260869565222</v>
      </c>
      <c r="T227" s="1">
        <f t="shared" si="66"/>
        <v>3.5858585858585923E-2</v>
      </c>
      <c r="U227" s="1">
        <f t="shared" si="67"/>
        <v>8.3813514929282351E-2</v>
      </c>
      <c r="V227" s="1">
        <f t="shared" si="71"/>
        <v>0.59481351492928236</v>
      </c>
      <c r="W227" s="1"/>
      <c r="X227" s="17">
        <f t="shared" si="72"/>
        <v>681.19919084032654</v>
      </c>
      <c r="Y227" s="18">
        <f t="shared" si="73"/>
        <v>1332.032655245516</v>
      </c>
      <c r="Z227" s="2">
        <f t="shared" si="84"/>
        <v>647.13923129831016</v>
      </c>
      <c r="AA227" s="18">
        <f t="shared" si="84"/>
        <v>1265.4310224832402</v>
      </c>
      <c r="AB227" s="2">
        <f t="shared" si="85"/>
        <v>-154.5262521009227</v>
      </c>
      <c r="AC227" s="2">
        <f t="shared" si="85"/>
        <v>126.54310224832402</v>
      </c>
      <c r="AD227" s="2">
        <f t="shared" si="74"/>
        <v>647.13923129831016</v>
      </c>
      <c r="AE227" s="2">
        <f t="shared" si="75"/>
        <v>-1000</v>
      </c>
      <c r="AF227" s="5">
        <f t="shared" si="76"/>
        <v>0.65999999999999992</v>
      </c>
      <c r="AG227" s="5">
        <f t="shared" si="77"/>
        <v>-1</v>
      </c>
      <c r="AH227" s="3">
        <f t="shared" si="78"/>
        <v>202210</v>
      </c>
      <c r="AI227" s="21">
        <v>1.8</v>
      </c>
      <c r="AJ227" s="21">
        <v>2.0499999999999998</v>
      </c>
      <c r="AK227" s="21">
        <v>1.66</v>
      </c>
      <c r="AL227" s="21">
        <v>2.2999999999999998</v>
      </c>
      <c r="AO227">
        <f t="shared" si="83"/>
        <v>-160</v>
      </c>
      <c r="AP227">
        <f>IF(E227&lt;F227,G227,H227)</f>
        <v>32</v>
      </c>
      <c r="AQ227">
        <f>IF(E227&lt;F227,H227,G227)</f>
        <v>23</v>
      </c>
    </row>
    <row r="228" spans="2:43" x14ac:dyDescent="0.25">
      <c r="B228" s="24">
        <v>44836</v>
      </c>
      <c r="C228" s="20" t="s">
        <v>44</v>
      </c>
      <c r="D228" s="20" t="s">
        <v>48</v>
      </c>
      <c r="E228" s="2">
        <v>-116.27906976744185</v>
      </c>
      <c r="F228" s="2">
        <v>-105.26315789473685</v>
      </c>
      <c r="G228">
        <v>16</v>
      </c>
      <c r="H228">
        <v>26</v>
      </c>
      <c r="I228" s="9"/>
      <c r="J228" s="2" t="str">
        <f t="shared" si="79"/>
        <v>Carolina Panthers</v>
      </c>
      <c r="K228" s="2" t="str">
        <f t="shared" si="80"/>
        <v>Arizona Cardinals</v>
      </c>
      <c r="L228" s="17">
        <f t="shared" si="81"/>
        <v>-116.27906976744185</v>
      </c>
      <c r="M228" s="18">
        <f t="shared" si="82"/>
        <v>-105.26315789473685</v>
      </c>
      <c r="N228" s="4">
        <f t="shared" si="68"/>
        <v>1.86</v>
      </c>
      <c r="O228" s="4">
        <f t="shared" si="69"/>
        <v>1.95</v>
      </c>
      <c r="P228" s="4"/>
      <c r="Q228" s="4"/>
      <c r="R228" s="1">
        <f t="shared" si="70"/>
        <v>0.5376344086021505</v>
      </c>
      <c r="S228" s="1">
        <f t="shared" si="70"/>
        <v>0.51282051282051289</v>
      </c>
      <c r="T228" s="1">
        <f t="shared" si="66"/>
        <v>4.8031496062992063E-2</v>
      </c>
      <c r="U228" s="1">
        <f t="shared" si="67"/>
        <v>1.2406947890818809E-2</v>
      </c>
      <c r="V228" s="1">
        <f t="shared" si="71"/>
        <v>0.52340694789081876</v>
      </c>
      <c r="W228" s="1"/>
      <c r="X228" s="17">
        <f t="shared" si="72"/>
        <v>910.55927711643062</v>
      </c>
      <c r="Y228" s="18">
        <f t="shared" si="73"/>
        <v>1001.5075521192962</v>
      </c>
      <c r="Z228" s="2">
        <f t="shared" si="84"/>
        <v>865.03131326060907</v>
      </c>
      <c r="AA228" s="18">
        <f t="shared" si="84"/>
        <v>951.43217451333135</v>
      </c>
      <c r="AB228" s="2">
        <f t="shared" si="85"/>
        <v>-115.60275156174939</v>
      </c>
      <c r="AC228" s="2">
        <f t="shared" si="85"/>
        <v>-105.10470707084419</v>
      </c>
      <c r="AD228" s="2">
        <f t="shared" si="74"/>
        <v>-1000</v>
      </c>
      <c r="AE228" s="2">
        <f t="shared" si="75"/>
        <v>951.43217451333135</v>
      </c>
      <c r="AF228" s="5">
        <f t="shared" si="76"/>
        <v>-1</v>
      </c>
      <c r="AG228" s="5">
        <f t="shared" si="77"/>
        <v>0.95</v>
      </c>
      <c r="AH228" s="3">
        <f t="shared" si="78"/>
        <v>202210</v>
      </c>
      <c r="AI228" s="21">
        <v>2.25</v>
      </c>
      <c r="AJ228" s="21">
        <v>1.68</v>
      </c>
      <c r="AK228" s="21">
        <v>1.86</v>
      </c>
      <c r="AL228" s="21">
        <v>1.95</v>
      </c>
      <c r="AO228">
        <f t="shared" si="83"/>
        <v>-120</v>
      </c>
      <c r="AP228">
        <f>IF(E228&lt;F228,G228,H228)</f>
        <v>16</v>
      </c>
      <c r="AQ228">
        <f>IF(E228&lt;F228,H228,G228)</f>
        <v>26</v>
      </c>
    </row>
    <row r="229" spans="2:43" x14ac:dyDescent="0.25">
      <c r="B229" s="24">
        <v>44836</v>
      </c>
      <c r="C229" s="20" t="s">
        <v>35</v>
      </c>
      <c r="D229" s="20" t="s">
        <v>46</v>
      </c>
      <c r="E229" s="2">
        <v>100</v>
      </c>
      <c r="F229" s="2">
        <v>-120.48192771084337</v>
      </c>
      <c r="G229">
        <v>23</v>
      </c>
      <c r="H229">
        <v>20</v>
      </c>
      <c r="I229" s="9"/>
      <c r="J229" s="2" t="str">
        <f t="shared" si="79"/>
        <v>Cleveland Browns</v>
      </c>
      <c r="K229" s="2" t="str">
        <f t="shared" si="80"/>
        <v>Atlanta Falcons</v>
      </c>
      <c r="L229" s="17">
        <f t="shared" si="81"/>
        <v>-120.48192771084337</v>
      </c>
      <c r="M229" s="18">
        <f t="shared" si="82"/>
        <v>100</v>
      </c>
      <c r="N229" s="4">
        <f t="shared" si="68"/>
        <v>1.83</v>
      </c>
      <c r="O229" s="4">
        <f t="shared" si="69"/>
        <v>2</v>
      </c>
      <c r="P229" s="4"/>
      <c r="Q229" s="4"/>
      <c r="R229" s="1">
        <f t="shared" si="70"/>
        <v>0.54644808743169393</v>
      </c>
      <c r="S229" s="1">
        <f t="shared" si="70"/>
        <v>0.5</v>
      </c>
      <c r="T229" s="1">
        <f t="shared" si="66"/>
        <v>4.4386422976501305E-2</v>
      </c>
      <c r="U229" s="1">
        <f t="shared" si="67"/>
        <v>2.3224043715846965E-2</v>
      </c>
      <c r="V229" s="1">
        <f t="shared" si="71"/>
        <v>0.53422404371584697</v>
      </c>
      <c r="W229" s="1"/>
      <c r="X229" s="17">
        <f t="shared" si="72"/>
        <v>871.87381729284084</v>
      </c>
      <c r="Y229" s="18">
        <f t="shared" si="73"/>
        <v>1045.6626202421151</v>
      </c>
      <c r="Z229" s="2">
        <f t="shared" si="84"/>
        <v>828.28012642819874</v>
      </c>
      <c r="AA229" s="18">
        <f t="shared" si="84"/>
        <v>993.3794892300092</v>
      </c>
      <c r="AB229" s="2">
        <f t="shared" si="85"/>
        <v>-120.73210114461043</v>
      </c>
      <c r="AC229" s="2">
        <f t="shared" si="85"/>
        <v>-100.66646340515068</v>
      </c>
      <c r="AD229" s="2">
        <f t="shared" si="74"/>
        <v>-1000</v>
      </c>
      <c r="AE229" s="2">
        <f t="shared" si="75"/>
        <v>993.3794892300092</v>
      </c>
      <c r="AF229" s="5">
        <f t="shared" si="76"/>
        <v>-1</v>
      </c>
      <c r="AG229" s="5">
        <f t="shared" si="77"/>
        <v>1</v>
      </c>
      <c r="AH229" s="3">
        <f t="shared" si="78"/>
        <v>202210</v>
      </c>
      <c r="AI229" s="21">
        <v>2.4500000000000002</v>
      </c>
      <c r="AJ229" s="21">
        <v>1.6</v>
      </c>
      <c r="AK229" s="21">
        <v>2</v>
      </c>
      <c r="AL229" s="21">
        <v>1.83</v>
      </c>
      <c r="AO229">
        <f t="shared" si="83"/>
        <v>-130</v>
      </c>
      <c r="AP229">
        <f>IF(E229&lt;F229,G229,H229)</f>
        <v>20</v>
      </c>
      <c r="AQ229">
        <f>IF(E229&lt;F229,H229,G229)</f>
        <v>23</v>
      </c>
    </row>
    <row r="230" spans="2:43" x14ac:dyDescent="0.25">
      <c r="B230" s="24">
        <v>44836</v>
      </c>
      <c r="C230" s="20" t="s">
        <v>28</v>
      </c>
      <c r="D230" s="20" t="s">
        <v>24</v>
      </c>
      <c r="E230" s="2">
        <v>150</v>
      </c>
      <c r="F230" s="2">
        <v>-172.41379310344826</v>
      </c>
      <c r="G230">
        <v>20</v>
      </c>
      <c r="H230">
        <v>23</v>
      </c>
      <c r="I230" s="9"/>
      <c r="J230" s="2" t="str">
        <f t="shared" si="79"/>
        <v>Buffalo Bills</v>
      </c>
      <c r="K230" s="2" t="str">
        <f t="shared" si="80"/>
        <v>Baltimore Ravens</v>
      </c>
      <c r="L230" s="17">
        <f t="shared" si="81"/>
        <v>-172.41379310344826</v>
      </c>
      <c r="M230" s="18">
        <f t="shared" si="82"/>
        <v>150</v>
      </c>
      <c r="N230" s="4">
        <f t="shared" si="68"/>
        <v>1.58</v>
      </c>
      <c r="O230" s="4">
        <f t="shared" si="69"/>
        <v>2.5</v>
      </c>
      <c r="P230" s="4"/>
      <c r="Q230" s="4"/>
      <c r="R230" s="1">
        <f t="shared" si="70"/>
        <v>0.63291139240506322</v>
      </c>
      <c r="S230" s="1">
        <f t="shared" si="70"/>
        <v>0.4</v>
      </c>
      <c r="T230" s="1">
        <f t="shared" si="66"/>
        <v>3.1862745098039214E-2</v>
      </c>
      <c r="U230" s="1">
        <f t="shared" si="67"/>
        <v>0.1164556962025316</v>
      </c>
      <c r="V230" s="1">
        <f t="shared" si="71"/>
        <v>0.62745569620253161</v>
      </c>
      <c r="W230" s="1"/>
      <c r="X230" s="17">
        <f t="shared" si="72"/>
        <v>593.73802174746322</v>
      </c>
      <c r="Y230" s="18">
        <f t="shared" si="73"/>
        <v>1520.5870888415161</v>
      </c>
      <c r="Z230" s="2">
        <f t="shared" si="84"/>
        <v>564.05112066009008</v>
      </c>
      <c r="AA230" s="18">
        <f t="shared" si="84"/>
        <v>1444.5577343994403</v>
      </c>
      <c r="AB230" s="2">
        <f t="shared" si="85"/>
        <v>-177.28889516782337</v>
      </c>
      <c r="AC230" s="2">
        <f t="shared" si="85"/>
        <v>144.45577343994404</v>
      </c>
      <c r="AD230" s="2">
        <f t="shared" si="74"/>
        <v>564.05112066009008</v>
      </c>
      <c r="AE230" s="2">
        <f t="shared" si="75"/>
        <v>-1000</v>
      </c>
      <c r="AF230" s="5">
        <f t="shared" si="76"/>
        <v>0.58000000000000007</v>
      </c>
      <c r="AG230" s="5">
        <f t="shared" si="77"/>
        <v>-1</v>
      </c>
      <c r="AH230" s="3">
        <f t="shared" si="78"/>
        <v>202210</v>
      </c>
      <c r="AI230" s="21">
        <v>2.6</v>
      </c>
      <c r="AJ230" s="21">
        <v>1.55</v>
      </c>
      <c r="AK230" s="21">
        <v>2.5</v>
      </c>
      <c r="AL230" s="21">
        <v>1.58</v>
      </c>
      <c r="AO230">
        <f t="shared" si="83"/>
        <v>-180</v>
      </c>
      <c r="AP230">
        <f>IF(E230&lt;F230,G230,H230)</f>
        <v>23</v>
      </c>
      <c r="AQ230">
        <f>IF(E230&lt;F230,H230,G230)</f>
        <v>20</v>
      </c>
    </row>
    <row r="231" spans="2:43" x14ac:dyDescent="0.25">
      <c r="B231" s="24">
        <v>44836</v>
      </c>
      <c r="C231" s="20" t="s">
        <v>23</v>
      </c>
      <c r="D231" s="20" t="s">
        <v>49</v>
      </c>
      <c r="E231" s="2">
        <v>-161.29032258064512</v>
      </c>
      <c r="F231" s="2">
        <v>140</v>
      </c>
      <c r="G231">
        <v>25</v>
      </c>
      <c r="H231">
        <v>10</v>
      </c>
      <c r="I231" s="9"/>
      <c r="J231" s="2" t="str">
        <f t="shared" si="79"/>
        <v>Dallas Cowboys</v>
      </c>
      <c r="K231" s="2" t="str">
        <f t="shared" si="80"/>
        <v>Washington Commanders</v>
      </c>
      <c r="L231" s="17">
        <f t="shared" si="81"/>
        <v>-161.29032258064512</v>
      </c>
      <c r="M231" s="18">
        <f t="shared" si="82"/>
        <v>140</v>
      </c>
      <c r="N231" s="4">
        <f t="shared" si="68"/>
        <v>1.62</v>
      </c>
      <c r="O231" s="4">
        <f t="shared" si="69"/>
        <v>2.4</v>
      </c>
      <c r="P231" s="4"/>
      <c r="Q231" s="4"/>
      <c r="R231" s="1">
        <f t="shared" si="70"/>
        <v>0.61728395061728392</v>
      </c>
      <c r="S231" s="1">
        <f t="shared" si="70"/>
        <v>0.41666666666666669</v>
      </c>
      <c r="T231" s="1">
        <f t="shared" si="66"/>
        <v>3.2835820895522283E-2</v>
      </c>
      <c r="U231" s="1">
        <f t="shared" si="67"/>
        <v>0.10030864197530862</v>
      </c>
      <c r="V231" s="1">
        <f t="shared" si="71"/>
        <v>0.61130864197530865</v>
      </c>
      <c r="W231" s="1"/>
      <c r="X231" s="17">
        <f t="shared" si="72"/>
        <v>635.83488165441463</v>
      </c>
      <c r="Y231" s="18">
        <f t="shared" si="73"/>
        <v>1423.7849094482656</v>
      </c>
      <c r="Z231" s="2">
        <f t="shared" si="84"/>
        <v>604.04313757169382</v>
      </c>
      <c r="AA231" s="18">
        <f t="shared" si="84"/>
        <v>1352.5956639758522</v>
      </c>
      <c r="AB231" s="2">
        <f t="shared" si="85"/>
        <v>-165.55109027810289</v>
      </c>
      <c r="AC231" s="2">
        <f t="shared" si="85"/>
        <v>135.25956639758522</v>
      </c>
      <c r="AD231" s="2">
        <f t="shared" si="74"/>
        <v>604.04313757169382</v>
      </c>
      <c r="AE231" s="2">
        <f t="shared" si="75"/>
        <v>-1000</v>
      </c>
      <c r="AF231" s="5">
        <f t="shared" si="76"/>
        <v>0.62000000000000011</v>
      </c>
      <c r="AG231" s="5">
        <f t="shared" si="77"/>
        <v>-1</v>
      </c>
      <c r="AH231" s="3">
        <f t="shared" si="78"/>
        <v>202210</v>
      </c>
      <c r="AI231" s="21">
        <v>1.66</v>
      </c>
      <c r="AJ231" s="21">
        <v>2.2999999999999998</v>
      </c>
      <c r="AK231" s="21">
        <v>1.62</v>
      </c>
      <c r="AL231" s="21">
        <v>2.4</v>
      </c>
      <c r="AO231">
        <f t="shared" si="83"/>
        <v>-170</v>
      </c>
      <c r="AP231">
        <f>IF(E231&lt;F231,G231,H231)</f>
        <v>25</v>
      </c>
      <c r="AQ231">
        <f>IF(E231&lt;F231,H231,G231)</f>
        <v>10</v>
      </c>
    </row>
    <row r="232" spans="2:43" x14ac:dyDescent="0.25">
      <c r="B232" s="24">
        <v>44836</v>
      </c>
      <c r="C232" s="20" t="s">
        <v>34</v>
      </c>
      <c r="D232" s="20" t="s">
        <v>32</v>
      </c>
      <c r="E232" s="2">
        <v>-181.81818181818181</v>
      </c>
      <c r="F232" s="2">
        <v>160</v>
      </c>
      <c r="G232">
        <v>45</v>
      </c>
      <c r="H232">
        <v>48</v>
      </c>
      <c r="I232" s="9"/>
      <c r="J232" s="2" t="str">
        <f t="shared" si="79"/>
        <v>Detroit Lions</v>
      </c>
      <c r="K232" s="2" t="str">
        <f t="shared" si="80"/>
        <v>Seattle Seahawks</v>
      </c>
      <c r="L232" s="17">
        <f t="shared" si="81"/>
        <v>-181.81818181818181</v>
      </c>
      <c r="M232" s="18">
        <f t="shared" si="82"/>
        <v>160</v>
      </c>
      <c r="N232" s="4">
        <f t="shared" si="68"/>
        <v>1.55</v>
      </c>
      <c r="O232" s="4">
        <f t="shared" si="69"/>
        <v>2.6</v>
      </c>
      <c r="P232" s="4"/>
      <c r="Q232" s="4"/>
      <c r="R232" s="1">
        <f t="shared" si="70"/>
        <v>0.64516129032258063</v>
      </c>
      <c r="S232" s="1">
        <f t="shared" si="70"/>
        <v>0.38461538461538458</v>
      </c>
      <c r="T232" s="1">
        <f t="shared" si="66"/>
        <v>2.8915662650602414E-2</v>
      </c>
      <c r="U232" s="1">
        <f t="shared" si="67"/>
        <v>0.13027295285359802</v>
      </c>
      <c r="V232" s="1">
        <f t="shared" si="71"/>
        <v>0.64127295285359809</v>
      </c>
      <c r="W232" s="1"/>
      <c r="X232" s="17">
        <f t="shared" si="72"/>
        <v>559.39837404665798</v>
      </c>
      <c r="Y232" s="18">
        <f t="shared" si="73"/>
        <v>1609.5378726032154</v>
      </c>
      <c r="Z232" s="2">
        <f t="shared" si="84"/>
        <v>531.42845534432502</v>
      </c>
      <c r="AA232" s="18">
        <f t="shared" si="84"/>
        <v>1529.0609789730545</v>
      </c>
      <c r="AB232" s="2">
        <f t="shared" si="85"/>
        <v>-188.17208411470486</v>
      </c>
      <c r="AC232" s="2">
        <f t="shared" si="85"/>
        <v>152.90609789730544</v>
      </c>
      <c r="AD232" s="2">
        <f t="shared" si="74"/>
        <v>-1000</v>
      </c>
      <c r="AE232" s="2">
        <f t="shared" si="75"/>
        <v>1529.0609789730545</v>
      </c>
      <c r="AF232" s="5">
        <f t="shared" si="76"/>
        <v>-1</v>
      </c>
      <c r="AG232" s="5">
        <f t="shared" si="77"/>
        <v>1.6</v>
      </c>
      <c r="AH232" s="3">
        <f t="shared" si="78"/>
        <v>202210</v>
      </c>
      <c r="AI232" s="21">
        <v>1.44</v>
      </c>
      <c r="AJ232" s="21">
        <v>2.85</v>
      </c>
      <c r="AK232" s="21">
        <v>1.55</v>
      </c>
      <c r="AL232" s="21">
        <v>2.6</v>
      </c>
      <c r="AO232">
        <f t="shared" si="83"/>
        <v>-190</v>
      </c>
      <c r="AP232">
        <f>IF(E232&lt;F232,G232,H232)</f>
        <v>45</v>
      </c>
      <c r="AQ232">
        <f>IF(E232&lt;F232,H232,G232)</f>
        <v>48</v>
      </c>
    </row>
    <row r="233" spans="2:43" x14ac:dyDescent="0.25">
      <c r="B233" s="24">
        <v>44836</v>
      </c>
      <c r="C233" s="20" t="s">
        <v>40</v>
      </c>
      <c r="D233" s="20" t="s">
        <v>31</v>
      </c>
      <c r="E233" s="2">
        <v>204.99999999999997</v>
      </c>
      <c r="F233" s="2">
        <v>-250.00000000000006</v>
      </c>
      <c r="G233">
        <v>24</v>
      </c>
      <c r="H233">
        <v>34</v>
      </c>
      <c r="I233" s="9"/>
      <c r="J233" s="2" t="str">
        <f t="shared" si="79"/>
        <v>Los Angeles Chargers</v>
      </c>
      <c r="K233" s="2" t="str">
        <f t="shared" si="80"/>
        <v>Houston Texans</v>
      </c>
      <c r="L233" s="17">
        <f t="shared" si="81"/>
        <v>-250.00000000000006</v>
      </c>
      <c r="M233" s="18">
        <f t="shared" si="82"/>
        <v>204.99999999999997</v>
      </c>
      <c r="N233" s="4">
        <f t="shared" si="68"/>
        <v>1.4</v>
      </c>
      <c r="O233" s="4">
        <f t="shared" si="69"/>
        <v>3.05</v>
      </c>
      <c r="P233" s="4"/>
      <c r="Q233" s="4"/>
      <c r="R233" s="1">
        <f t="shared" si="70"/>
        <v>0.7142857142857143</v>
      </c>
      <c r="S233" s="1">
        <f t="shared" si="70"/>
        <v>0.32786885245901642</v>
      </c>
      <c r="T233" s="1">
        <f t="shared" si="66"/>
        <v>4.0449438202247112E-2</v>
      </c>
      <c r="U233" s="1">
        <f t="shared" si="67"/>
        <v>0.19320843091334894</v>
      </c>
      <c r="V233" s="1">
        <f t="shared" si="71"/>
        <v>0.70420843091334895</v>
      </c>
      <c r="W233" s="1"/>
      <c r="X233" s="17">
        <f t="shared" si="72"/>
        <v>420.03412072617954</v>
      </c>
      <c r="Y233" s="18">
        <f t="shared" si="73"/>
        <v>2105.3798440390528</v>
      </c>
      <c r="Z233" s="2">
        <f t="shared" si="84"/>
        <v>399.03241468987056</v>
      </c>
      <c r="AA233" s="18">
        <f t="shared" si="84"/>
        <v>2000.1108518371002</v>
      </c>
      <c r="AB233" s="2">
        <f t="shared" si="85"/>
        <v>-250.60620721181351</v>
      </c>
      <c r="AC233" s="2">
        <f t="shared" si="85"/>
        <v>200.01108518371001</v>
      </c>
      <c r="AD233" s="2">
        <f t="shared" si="74"/>
        <v>399.03241468987056</v>
      </c>
      <c r="AE233" s="2">
        <f t="shared" si="75"/>
        <v>-1000</v>
      </c>
      <c r="AF233" s="5">
        <f t="shared" si="76"/>
        <v>0.39999999999999991</v>
      </c>
      <c r="AG233" s="5">
        <f t="shared" si="77"/>
        <v>-1</v>
      </c>
      <c r="AH233" s="3">
        <f t="shared" si="78"/>
        <v>202210</v>
      </c>
      <c r="AI233" s="21">
        <v>3.6</v>
      </c>
      <c r="AJ233" s="21">
        <v>1.31</v>
      </c>
      <c r="AK233" s="21">
        <v>3.05</v>
      </c>
      <c r="AL233" s="21">
        <v>1.4</v>
      </c>
      <c r="AO233">
        <f t="shared" si="83"/>
        <v>-300</v>
      </c>
      <c r="AP233">
        <f>IF(E233&lt;F233,G233,H233)</f>
        <v>34</v>
      </c>
      <c r="AQ233">
        <f>IF(E233&lt;F233,H233,G233)</f>
        <v>24</v>
      </c>
    </row>
    <row r="234" spans="2:43" x14ac:dyDescent="0.25">
      <c r="B234" s="24">
        <v>44836</v>
      </c>
      <c r="C234" s="20" t="s">
        <v>39</v>
      </c>
      <c r="D234" s="20" t="s">
        <v>41</v>
      </c>
      <c r="E234" s="2">
        <v>-192.30769230769229</v>
      </c>
      <c r="F234" s="2">
        <v>167</v>
      </c>
      <c r="G234">
        <v>17</v>
      </c>
      <c r="H234">
        <v>24</v>
      </c>
      <c r="I234" s="9"/>
      <c r="J234" s="2" t="str">
        <f t="shared" si="79"/>
        <v>Indianapolis Colts</v>
      </c>
      <c r="K234" s="2" t="str">
        <f t="shared" si="80"/>
        <v>Tennessee Titans</v>
      </c>
      <c r="L234" s="17">
        <f t="shared" si="81"/>
        <v>-192.30769230769229</v>
      </c>
      <c r="M234" s="18">
        <f t="shared" si="82"/>
        <v>167</v>
      </c>
      <c r="N234" s="4">
        <f t="shared" si="68"/>
        <v>1.52</v>
      </c>
      <c r="O234" s="4">
        <f t="shared" si="69"/>
        <v>2.67</v>
      </c>
      <c r="P234" s="4"/>
      <c r="Q234" s="4"/>
      <c r="R234" s="1">
        <f t="shared" si="70"/>
        <v>0.65789473684210531</v>
      </c>
      <c r="S234" s="1">
        <f t="shared" si="70"/>
        <v>0.37453183520599254</v>
      </c>
      <c r="T234" s="1">
        <f t="shared" si="66"/>
        <v>3.1408114558472477E-2</v>
      </c>
      <c r="U234" s="1">
        <f t="shared" si="67"/>
        <v>0.14168145081805639</v>
      </c>
      <c r="V234" s="1">
        <f t="shared" si="71"/>
        <v>0.6526814508180564</v>
      </c>
      <c r="W234" s="1"/>
      <c r="X234" s="17">
        <f t="shared" si="72"/>
        <v>532.14098354813416</v>
      </c>
      <c r="Y234" s="18">
        <f t="shared" si="73"/>
        <v>1687.6788921698521</v>
      </c>
      <c r="Z234" s="2">
        <f t="shared" si="84"/>
        <v>505.53393437072742</v>
      </c>
      <c r="AA234" s="18">
        <f t="shared" si="84"/>
        <v>1603.2949475613595</v>
      </c>
      <c r="AB234" s="2">
        <f t="shared" si="85"/>
        <v>-197.81065760595641</v>
      </c>
      <c r="AC234" s="2">
        <f t="shared" si="85"/>
        <v>160.32949475613594</v>
      </c>
      <c r="AD234" s="2">
        <f t="shared" si="74"/>
        <v>-1000</v>
      </c>
      <c r="AE234" s="2">
        <f t="shared" si="75"/>
        <v>1603.2949475613595</v>
      </c>
      <c r="AF234" s="5">
        <f t="shared" si="76"/>
        <v>-1</v>
      </c>
      <c r="AG234" s="5">
        <f t="shared" si="77"/>
        <v>1.67</v>
      </c>
      <c r="AH234" s="3">
        <f t="shared" si="78"/>
        <v>202210</v>
      </c>
      <c r="AI234" s="21">
        <v>1.54</v>
      </c>
      <c r="AJ234" s="21">
        <v>2.65</v>
      </c>
      <c r="AK234" s="21">
        <v>1.52</v>
      </c>
      <c r="AL234" s="21">
        <v>2.67</v>
      </c>
      <c r="AO234">
        <f t="shared" si="83"/>
        <v>-200</v>
      </c>
      <c r="AP234">
        <f>IF(E234&lt;F234,G234,H234)</f>
        <v>17</v>
      </c>
      <c r="AQ234">
        <f>IF(E234&lt;F234,H234,G234)</f>
        <v>24</v>
      </c>
    </row>
    <row r="235" spans="2:43" x14ac:dyDescent="0.25">
      <c r="B235" s="24">
        <v>44836</v>
      </c>
      <c r="C235" s="20" t="s">
        <v>25</v>
      </c>
      <c r="D235" s="20" t="s">
        <v>37</v>
      </c>
      <c r="E235" s="2">
        <v>-151.51515151515153</v>
      </c>
      <c r="F235" s="2">
        <v>129.99999999999997</v>
      </c>
      <c r="G235">
        <v>20</v>
      </c>
      <c r="H235">
        <v>12</v>
      </c>
      <c r="I235" s="9"/>
      <c r="J235" s="2" t="str">
        <f t="shared" si="79"/>
        <v>New York Giants</v>
      </c>
      <c r="K235" s="2" t="str">
        <f t="shared" si="80"/>
        <v>Chicago Bears</v>
      </c>
      <c r="L235" s="17">
        <f t="shared" si="81"/>
        <v>-151.51515151515153</v>
      </c>
      <c r="M235" s="18">
        <f t="shared" si="82"/>
        <v>129.99999999999997</v>
      </c>
      <c r="N235" s="4">
        <f t="shared" si="68"/>
        <v>1.66</v>
      </c>
      <c r="O235" s="4">
        <f t="shared" si="69"/>
        <v>2.2999999999999998</v>
      </c>
      <c r="P235" s="4"/>
      <c r="Q235" s="4"/>
      <c r="R235" s="1">
        <f t="shared" si="70"/>
        <v>0.60240963855421692</v>
      </c>
      <c r="S235" s="1">
        <f t="shared" si="70"/>
        <v>0.43478260869565222</v>
      </c>
      <c r="T235" s="1">
        <f t="shared" si="66"/>
        <v>3.5858585858585923E-2</v>
      </c>
      <c r="U235" s="1">
        <f t="shared" si="67"/>
        <v>8.3813514929282351E-2</v>
      </c>
      <c r="V235" s="1">
        <f t="shared" si="71"/>
        <v>0.59481351492928236</v>
      </c>
      <c r="W235" s="1"/>
      <c r="X235" s="17">
        <f t="shared" si="72"/>
        <v>681.19919084032654</v>
      </c>
      <c r="Y235" s="18">
        <f t="shared" si="73"/>
        <v>1332.032655245516</v>
      </c>
      <c r="Z235" s="2">
        <f t="shared" si="84"/>
        <v>647.13923129831016</v>
      </c>
      <c r="AA235" s="18">
        <f t="shared" si="84"/>
        <v>1265.4310224832402</v>
      </c>
      <c r="AB235" s="2">
        <f t="shared" si="85"/>
        <v>-154.5262521009227</v>
      </c>
      <c r="AC235" s="2">
        <f t="shared" si="85"/>
        <v>126.54310224832402</v>
      </c>
      <c r="AD235" s="2">
        <f t="shared" si="74"/>
        <v>647.13923129831016</v>
      </c>
      <c r="AE235" s="2">
        <f t="shared" si="75"/>
        <v>-1000</v>
      </c>
      <c r="AF235" s="5">
        <f t="shared" si="76"/>
        <v>0.65999999999999992</v>
      </c>
      <c r="AG235" s="5">
        <f t="shared" si="77"/>
        <v>-1</v>
      </c>
      <c r="AH235" s="3">
        <f t="shared" si="78"/>
        <v>202210</v>
      </c>
      <c r="AI235" s="21">
        <v>1.6</v>
      </c>
      <c r="AJ235" s="21">
        <v>2.4500000000000002</v>
      </c>
      <c r="AK235" s="21">
        <v>1.66</v>
      </c>
      <c r="AL235" s="21">
        <v>2.2999999999999998</v>
      </c>
      <c r="AO235">
        <f t="shared" si="83"/>
        <v>-160</v>
      </c>
      <c r="AP235">
        <f>IF(E235&lt;F235,G235,H235)</f>
        <v>20</v>
      </c>
      <c r="AQ235">
        <f>IF(E235&lt;F235,H235,G235)</f>
        <v>12</v>
      </c>
    </row>
    <row r="236" spans="2:43" x14ac:dyDescent="0.25">
      <c r="B236" s="24">
        <v>44836</v>
      </c>
      <c r="C236" s="20" t="s">
        <v>19</v>
      </c>
      <c r="D236" s="20" t="s">
        <v>26</v>
      </c>
      <c r="E236" s="2">
        <v>-294.11764705882348</v>
      </c>
      <c r="F236" s="2">
        <v>235</v>
      </c>
      <c r="G236">
        <v>29</v>
      </c>
      <c r="H236">
        <v>21</v>
      </c>
      <c r="I236" s="9"/>
      <c r="J236" s="2" t="str">
        <f t="shared" si="79"/>
        <v>Philadelphia Eagles</v>
      </c>
      <c r="K236" s="2" t="str">
        <f t="shared" si="80"/>
        <v>Jacksonville Jaguars</v>
      </c>
      <c r="L236" s="17">
        <f t="shared" si="81"/>
        <v>-294.11764705882348</v>
      </c>
      <c r="M236" s="18">
        <f t="shared" si="82"/>
        <v>235</v>
      </c>
      <c r="N236" s="4">
        <f t="shared" si="68"/>
        <v>1.34</v>
      </c>
      <c r="O236" s="4">
        <f t="shared" si="69"/>
        <v>3.35</v>
      </c>
      <c r="P236" s="4"/>
      <c r="Q236" s="4"/>
      <c r="R236" s="1">
        <f t="shared" si="70"/>
        <v>0.74626865671641784</v>
      </c>
      <c r="S236" s="1">
        <f t="shared" si="70"/>
        <v>0.29850746268656714</v>
      </c>
      <c r="T236" s="1">
        <f t="shared" si="66"/>
        <v>4.2857142857142816E-2</v>
      </c>
      <c r="U236" s="1">
        <f t="shared" si="67"/>
        <v>0.22388059701492535</v>
      </c>
      <c r="V236" s="1">
        <f t="shared" si="71"/>
        <v>0.73488059701492536</v>
      </c>
      <c r="W236" s="1"/>
      <c r="X236" s="17">
        <f t="shared" si="72"/>
        <v>360.7652781444848</v>
      </c>
      <c r="Y236" s="18">
        <f t="shared" si="73"/>
        <v>2419.4789829550677</v>
      </c>
      <c r="Z236" s="2">
        <f t="shared" si="84"/>
        <v>342.72701423726056</v>
      </c>
      <c r="AA236" s="18">
        <f t="shared" si="84"/>
        <v>2298.5050338073142</v>
      </c>
      <c r="AB236" s="2">
        <f t="shared" si="85"/>
        <v>-291.77740839177835</v>
      </c>
      <c r="AC236" s="2">
        <f t="shared" si="85"/>
        <v>229.85050338073142</v>
      </c>
      <c r="AD236" s="2">
        <f t="shared" si="74"/>
        <v>342.72701423726056</v>
      </c>
      <c r="AE236" s="2">
        <f t="shared" si="75"/>
        <v>-1000</v>
      </c>
      <c r="AF236" s="5">
        <f t="shared" si="76"/>
        <v>0.34000000000000008</v>
      </c>
      <c r="AG236" s="5">
        <f t="shared" si="77"/>
        <v>-1</v>
      </c>
      <c r="AH236" s="3">
        <f t="shared" si="78"/>
        <v>202210</v>
      </c>
      <c r="AI236" s="21">
        <v>1.31</v>
      </c>
      <c r="AJ236" s="21">
        <v>3.6</v>
      </c>
      <c r="AK236" s="21">
        <v>1.34</v>
      </c>
      <c r="AL236" s="21">
        <v>3.35</v>
      </c>
      <c r="AO236">
        <f t="shared" si="83"/>
        <v>-300</v>
      </c>
      <c r="AP236">
        <f>IF(E236&lt;F236,G236,H236)</f>
        <v>29</v>
      </c>
      <c r="AQ236">
        <f>IF(E236&lt;F236,H236,G236)</f>
        <v>21</v>
      </c>
    </row>
    <row r="237" spans="2:43" x14ac:dyDescent="0.25">
      <c r="B237" s="24">
        <v>44836</v>
      </c>
      <c r="C237" s="20" t="s">
        <v>45</v>
      </c>
      <c r="D237" s="20" t="s">
        <v>42</v>
      </c>
      <c r="E237" s="2">
        <v>-161.29032258064512</v>
      </c>
      <c r="F237" s="2">
        <v>140</v>
      </c>
      <c r="G237">
        <v>20</v>
      </c>
      <c r="H237">
        <v>24</v>
      </c>
      <c r="I237" s="9"/>
      <c r="J237" s="2" t="str">
        <f t="shared" si="79"/>
        <v>Pittsburgh Steelers</v>
      </c>
      <c r="K237" s="2" t="str">
        <f t="shared" si="80"/>
        <v>New York Jets</v>
      </c>
      <c r="L237" s="17">
        <f t="shared" si="81"/>
        <v>-161.29032258064512</v>
      </c>
      <c r="M237" s="18">
        <f t="shared" si="82"/>
        <v>140</v>
      </c>
      <c r="N237" s="4">
        <f t="shared" si="68"/>
        <v>1.62</v>
      </c>
      <c r="O237" s="4">
        <f t="shared" si="69"/>
        <v>2.4</v>
      </c>
      <c r="P237" s="4"/>
      <c r="Q237" s="4"/>
      <c r="R237" s="1">
        <f t="shared" si="70"/>
        <v>0.61728395061728392</v>
      </c>
      <c r="S237" s="1">
        <f t="shared" si="70"/>
        <v>0.41666666666666669</v>
      </c>
      <c r="T237" s="1">
        <f t="shared" si="66"/>
        <v>3.2835820895522283E-2</v>
      </c>
      <c r="U237" s="1">
        <f t="shared" si="67"/>
        <v>0.10030864197530862</v>
      </c>
      <c r="V237" s="1">
        <f t="shared" si="71"/>
        <v>0.61130864197530865</v>
      </c>
      <c r="W237" s="1"/>
      <c r="X237" s="17">
        <f t="shared" si="72"/>
        <v>635.83488165441463</v>
      </c>
      <c r="Y237" s="18">
        <f t="shared" si="73"/>
        <v>1423.7849094482656</v>
      </c>
      <c r="Z237" s="2">
        <f t="shared" si="84"/>
        <v>604.04313757169382</v>
      </c>
      <c r="AA237" s="18">
        <f t="shared" si="84"/>
        <v>1352.5956639758522</v>
      </c>
      <c r="AB237" s="2">
        <f t="shared" si="85"/>
        <v>-165.55109027810289</v>
      </c>
      <c r="AC237" s="2">
        <f t="shared" si="85"/>
        <v>135.25956639758522</v>
      </c>
      <c r="AD237" s="2">
        <f t="shared" si="74"/>
        <v>-1000</v>
      </c>
      <c r="AE237" s="2">
        <f t="shared" si="75"/>
        <v>1352.5956639758522</v>
      </c>
      <c r="AF237" s="5">
        <f t="shared" si="76"/>
        <v>-1</v>
      </c>
      <c r="AG237" s="5">
        <f t="shared" si="77"/>
        <v>1.4</v>
      </c>
      <c r="AH237" s="3">
        <f t="shared" si="78"/>
        <v>202210</v>
      </c>
      <c r="AI237" s="21">
        <v>1.58</v>
      </c>
      <c r="AJ237" s="21">
        <v>2.5</v>
      </c>
      <c r="AK237" s="21">
        <v>1.62</v>
      </c>
      <c r="AL237" s="21">
        <v>2.4</v>
      </c>
      <c r="AO237">
        <f t="shared" si="83"/>
        <v>-170</v>
      </c>
      <c r="AP237">
        <f>IF(E237&lt;F237,G237,H237)</f>
        <v>20</v>
      </c>
      <c r="AQ237">
        <f>IF(E237&lt;F237,H237,G237)</f>
        <v>24</v>
      </c>
    </row>
    <row r="238" spans="2:43" x14ac:dyDescent="0.25">
      <c r="B238" s="24">
        <v>44836</v>
      </c>
      <c r="C238" s="20" t="s">
        <v>43</v>
      </c>
      <c r="D238" s="20" t="s">
        <v>29</v>
      </c>
      <c r="E238" s="2">
        <v>175</v>
      </c>
      <c r="F238" s="2">
        <v>-212.76595744680853</v>
      </c>
      <c r="G238">
        <v>25</v>
      </c>
      <c r="H238">
        <v>28</v>
      </c>
      <c r="I238" s="9"/>
      <c r="J238" s="2" t="str">
        <f t="shared" si="79"/>
        <v>Minnesota Vikings</v>
      </c>
      <c r="K238" s="2" t="str">
        <f t="shared" si="80"/>
        <v>New Orleans Saints</v>
      </c>
      <c r="L238" s="17">
        <f t="shared" si="81"/>
        <v>-212.76595744680853</v>
      </c>
      <c r="M238" s="18">
        <f t="shared" si="82"/>
        <v>175</v>
      </c>
      <c r="N238" s="4">
        <f t="shared" si="68"/>
        <v>1.47</v>
      </c>
      <c r="O238" s="4">
        <f t="shared" si="69"/>
        <v>2.75</v>
      </c>
      <c r="P238" s="4"/>
      <c r="Q238" s="4"/>
      <c r="R238" s="1">
        <f t="shared" si="70"/>
        <v>0.68027210884353739</v>
      </c>
      <c r="S238" s="1">
        <f t="shared" si="70"/>
        <v>0.36363636363636365</v>
      </c>
      <c r="T238" s="1">
        <f t="shared" si="66"/>
        <v>4.206161137440767E-2</v>
      </c>
      <c r="U238" s="1">
        <f t="shared" si="67"/>
        <v>0.15831787260358687</v>
      </c>
      <c r="V238" s="1">
        <f t="shared" si="71"/>
        <v>0.66931787260358688</v>
      </c>
      <c r="W238" s="1"/>
      <c r="X238" s="17">
        <f t="shared" si="72"/>
        <v>494.0584151893168</v>
      </c>
      <c r="Y238" s="18">
        <f t="shared" si="73"/>
        <v>1810.0865209085014</v>
      </c>
      <c r="Z238" s="2">
        <f t="shared" si="84"/>
        <v>469.35549442985092</v>
      </c>
      <c r="AA238" s="18">
        <f t="shared" si="84"/>
        <v>1719.5821948630762</v>
      </c>
      <c r="AB238" s="2">
        <f t="shared" si="85"/>
        <v>-213.05812158750777</v>
      </c>
      <c r="AC238" s="2">
        <f t="shared" si="85"/>
        <v>171.95821948630763</v>
      </c>
      <c r="AD238" s="2">
        <f t="shared" si="74"/>
        <v>469.35549442985092</v>
      </c>
      <c r="AE238" s="2">
        <f t="shared" si="75"/>
        <v>-1000</v>
      </c>
      <c r="AF238" s="5">
        <f t="shared" si="76"/>
        <v>0.47</v>
      </c>
      <c r="AG238" s="5">
        <f t="shared" si="77"/>
        <v>-1</v>
      </c>
      <c r="AH238" s="3">
        <f t="shared" si="78"/>
        <v>202210</v>
      </c>
      <c r="AI238" s="21">
        <v>1.95</v>
      </c>
      <c r="AJ238" s="21">
        <v>1.86</v>
      </c>
      <c r="AK238" s="21">
        <v>2.75</v>
      </c>
      <c r="AL238" s="21">
        <v>1.47</v>
      </c>
      <c r="AO238">
        <f t="shared" si="83"/>
        <v>-300</v>
      </c>
      <c r="AP238">
        <f>IF(E238&lt;F238,G238,H238)</f>
        <v>28</v>
      </c>
      <c r="AQ238">
        <f>IF(E238&lt;F238,H238,G238)</f>
        <v>25</v>
      </c>
    </row>
    <row r="239" spans="2:43" x14ac:dyDescent="0.25">
      <c r="B239" s="24">
        <v>44833</v>
      </c>
      <c r="C239" s="20" t="s">
        <v>21</v>
      </c>
      <c r="D239" s="20" t="s">
        <v>30</v>
      </c>
      <c r="E239" s="2">
        <v>-200</v>
      </c>
      <c r="F239" s="2">
        <v>170.00000000000003</v>
      </c>
      <c r="G239">
        <v>27</v>
      </c>
      <c r="H239">
        <v>15</v>
      </c>
      <c r="I239" s="9"/>
      <c r="J239" s="2" t="str">
        <f t="shared" si="79"/>
        <v>Cincinnati Bengals</v>
      </c>
      <c r="K239" s="2" t="str">
        <f t="shared" si="80"/>
        <v>Miami Dolphins</v>
      </c>
      <c r="L239" s="17">
        <f t="shared" si="81"/>
        <v>-200</v>
      </c>
      <c r="M239" s="18">
        <f t="shared" si="82"/>
        <v>170.00000000000003</v>
      </c>
      <c r="N239" s="4">
        <f t="shared" si="68"/>
        <v>1.5</v>
      </c>
      <c r="O239" s="4">
        <f t="shared" si="69"/>
        <v>2.7</v>
      </c>
      <c r="P239" s="4"/>
      <c r="Q239" s="4"/>
      <c r="R239" s="1">
        <f t="shared" si="70"/>
        <v>0.66666666666666663</v>
      </c>
      <c r="S239" s="1">
        <f t="shared" si="70"/>
        <v>0.37037037037037035</v>
      </c>
      <c r="T239" s="1">
        <f t="shared" si="66"/>
        <v>3.5714285714285587E-2</v>
      </c>
      <c r="U239" s="1">
        <f t="shared" si="67"/>
        <v>0.14814814814814814</v>
      </c>
      <c r="V239" s="1">
        <f t="shared" si="71"/>
        <v>0.65914814814814815</v>
      </c>
      <c r="W239" s="1"/>
      <c r="X239" s="17">
        <f t="shared" si="72"/>
        <v>517.10962521773342</v>
      </c>
      <c r="Y239" s="18">
        <f t="shared" si="73"/>
        <v>1734.0124117028765</v>
      </c>
      <c r="Z239" s="2">
        <f t="shared" si="84"/>
        <v>491.25414395684675</v>
      </c>
      <c r="AA239" s="18">
        <f t="shared" si="84"/>
        <v>1647.3117911177326</v>
      </c>
      <c r="AB239" s="2">
        <f t="shared" si="85"/>
        <v>-203.56062382403903</v>
      </c>
      <c r="AC239" s="2">
        <f t="shared" si="85"/>
        <v>164.73117911177326</v>
      </c>
      <c r="AD239" s="2">
        <f t="shared" si="74"/>
        <v>491.25414395684675</v>
      </c>
      <c r="AE239" s="2">
        <f t="shared" si="75"/>
        <v>-1000</v>
      </c>
      <c r="AF239" s="5">
        <f t="shared" si="76"/>
        <v>0.5</v>
      </c>
      <c r="AG239" s="5">
        <f t="shared" si="77"/>
        <v>-1</v>
      </c>
      <c r="AH239" s="3">
        <f t="shared" si="78"/>
        <v>202209</v>
      </c>
      <c r="AI239" s="21">
        <v>1.8</v>
      </c>
      <c r="AJ239" s="21">
        <v>2.0499999999999998</v>
      </c>
      <c r="AK239" s="21">
        <v>1.5</v>
      </c>
      <c r="AL239" s="21">
        <v>2.7</v>
      </c>
      <c r="AO239">
        <f t="shared" si="83"/>
        <v>-200</v>
      </c>
      <c r="AP239">
        <f>IF(E239&lt;F239,G239,H239)</f>
        <v>27</v>
      </c>
      <c r="AQ239">
        <f>IF(E239&lt;F239,H239,G239)</f>
        <v>15</v>
      </c>
    </row>
    <row r="240" spans="2:43" x14ac:dyDescent="0.25">
      <c r="B240" s="24">
        <v>44830</v>
      </c>
      <c r="C240" s="20" t="s">
        <v>25</v>
      </c>
      <c r="D240" s="20" t="s">
        <v>23</v>
      </c>
      <c r="E240" s="2">
        <v>-116.27906976744185</v>
      </c>
      <c r="F240" s="2">
        <v>-105.26315789473685</v>
      </c>
      <c r="G240">
        <v>16</v>
      </c>
      <c r="H240">
        <v>23</v>
      </c>
      <c r="I240" s="9"/>
      <c r="J240" s="2" t="str">
        <f t="shared" si="79"/>
        <v>New York Giants</v>
      </c>
      <c r="K240" s="2" t="str">
        <f t="shared" si="80"/>
        <v>Dallas Cowboys</v>
      </c>
      <c r="L240" s="17">
        <f t="shared" si="81"/>
        <v>-116.27906976744185</v>
      </c>
      <c r="M240" s="18">
        <f t="shared" si="82"/>
        <v>-105.26315789473685</v>
      </c>
      <c r="N240" s="4">
        <f t="shared" si="68"/>
        <v>1.86</v>
      </c>
      <c r="O240" s="4">
        <f t="shared" si="69"/>
        <v>1.95</v>
      </c>
      <c r="P240" s="4"/>
      <c r="Q240" s="4"/>
      <c r="R240" s="1">
        <f t="shared" si="70"/>
        <v>0.5376344086021505</v>
      </c>
      <c r="S240" s="1">
        <f t="shared" si="70"/>
        <v>0.51282051282051289</v>
      </c>
      <c r="T240" s="1">
        <f t="shared" si="66"/>
        <v>4.8031496062992063E-2</v>
      </c>
      <c r="U240" s="1">
        <f t="shared" si="67"/>
        <v>1.2406947890818809E-2</v>
      </c>
      <c r="V240" s="1">
        <f t="shared" si="71"/>
        <v>0.52340694789081876</v>
      </c>
      <c r="W240" s="1"/>
      <c r="X240" s="17">
        <f t="shared" si="72"/>
        <v>910.55927711643062</v>
      </c>
      <c r="Y240" s="18">
        <f t="shared" si="73"/>
        <v>1001.5075521192962</v>
      </c>
      <c r="Z240" s="2">
        <f t="shared" si="84"/>
        <v>865.03131326060907</v>
      </c>
      <c r="AA240" s="18">
        <f t="shared" si="84"/>
        <v>951.43217451333135</v>
      </c>
      <c r="AB240" s="2">
        <f t="shared" si="85"/>
        <v>-115.60275156174939</v>
      </c>
      <c r="AC240" s="2">
        <f t="shared" si="85"/>
        <v>-105.10470707084419</v>
      </c>
      <c r="AD240" s="2">
        <f t="shared" si="74"/>
        <v>-1000</v>
      </c>
      <c r="AE240" s="2">
        <f t="shared" si="75"/>
        <v>951.43217451333135</v>
      </c>
      <c r="AF240" s="5">
        <f t="shared" si="76"/>
        <v>-1</v>
      </c>
      <c r="AG240" s="5">
        <f t="shared" si="77"/>
        <v>0.95</v>
      </c>
      <c r="AH240" s="3">
        <f t="shared" si="78"/>
        <v>202209</v>
      </c>
      <c r="AI240" s="21">
        <v>1.52</v>
      </c>
      <c r="AJ240" s="21">
        <v>2.67</v>
      </c>
      <c r="AK240" s="21">
        <v>1.86</v>
      </c>
      <c r="AL240" s="21">
        <v>1.95</v>
      </c>
      <c r="AO240">
        <f t="shared" si="83"/>
        <v>-120</v>
      </c>
      <c r="AP240">
        <f>IF(E240&lt;F240,G240,H240)</f>
        <v>16</v>
      </c>
      <c r="AQ240">
        <f>IF(E240&lt;F240,H240,G240)</f>
        <v>23</v>
      </c>
    </row>
    <row r="241" spans="2:43" x14ac:dyDescent="0.25">
      <c r="B241" s="24">
        <v>44829</v>
      </c>
      <c r="C241" s="20" t="s">
        <v>38</v>
      </c>
      <c r="D241" s="20" t="s">
        <v>22</v>
      </c>
      <c r="E241" s="2">
        <v>100</v>
      </c>
      <c r="F241" s="2">
        <v>-120.48192771084337</v>
      </c>
      <c r="G241">
        <v>11</v>
      </c>
      <c r="H241">
        <v>10</v>
      </c>
      <c r="I241" s="9"/>
      <c r="J241" s="2" t="str">
        <f t="shared" si="79"/>
        <v>San Francisco 49ers</v>
      </c>
      <c r="K241" s="2" t="str">
        <f t="shared" si="80"/>
        <v>Denver Broncos</v>
      </c>
      <c r="L241" s="17">
        <f t="shared" si="81"/>
        <v>-120.48192771084337</v>
      </c>
      <c r="M241" s="18">
        <f t="shared" si="82"/>
        <v>100</v>
      </c>
      <c r="N241" s="4">
        <f t="shared" si="68"/>
        <v>1.83</v>
      </c>
      <c r="O241" s="4">
        <f t="shared" si="69"/>
        <v>2</v>
      </c>
      <c r="P241" s="4"/>
      <c r="Q241" s="4"/>
      <c r="R241" s="1">
        <f t="shared" si="70"/>
        <v>0.54644808743169393</v>
      </c>
      <c r="S241" s="1">
        <f t="shared" si="70"/>
        <v>0.5</v>
      </c>
      <c r="T241" s="1">
        <f t="shared" si="66"/>
        <v>4.4386422976501305E-2</v>
      </c>
      <c r="U241" s="1">
        <f t="shared" si="67"/>
        <v>2.3224043715846965E-2</v>
      </c>
      <c r="V241" s="1">
        <f t="shared" si="71"/>
        <v>0.53422404371584697</v>
      </c>
      <c r="W241" s="1"/>
      <c r="X241" s="17">
        <f t="shared" si="72"/>
        <v>871.87381729284084</v>
      </c>
      <c r="Y241" s="18">
        <f t="shared" si="73"/>
        <v>1045.6626202421151</v>
      </c>
      <c r="Z241" s="2">
        <f t="shared" si="84"/>
        <v>828.28012642819874</v>
      </c>
      <c r="AA241" s="18">
        <f t="shared" si="84"/>
        <v>993.3794892300092</v>
      </c>
      <c r="AB241" s="2">
        <f t="shared" si="85"/>
        <v>-120.73210114461043</v>
      </c>
      <c r="AC241" s="2">
        <f t="shared" si="85"/>
        <v>-100.66646340515068</v>
      </c>
      <c r="AD241" s="2">
        <f t="shared" si="74"/>
        <v>-1000</v>
      </c>
      <c r="AE241" s="2">
        <f t="shared" si="75"/>
        <v>993.3794892300092</v>
      </c>
      <c r="AF241" s="5">
        <f t="shared" si="76"/>
        <v>-1</v>
      </c>
      <c r="AG241" s="5">
        <f t="shared" si="77"/>
        <v>1</v>
      </c>
      <c r="AH241" s="3">
        <f t="shared" si="78"/>
        <v>202209</v>
      </c>
      <c r="AI241" s="21">
        <v>1.66</v>
      </c>
      <c r="AJ241" s="21">
        <v>2.2999999999999998</v>
      </c>
      <c r="AK241" s="21">
        <v>2</v>
      </c>
      <c r="AL241" s="21">
        <v>1.83</v>
      </c>
      <c r="AO241">
        <f t="shared" si="83"/>
        <v>-130</v>
      </c>
      <c r="AP241">
        <f>IF(E241&lt;F241,G241,H241)</f>
        <v>10</v>
      </c>
      <c r="AQ241">
        <f>IF(E241&lt;F241,H241,G241)</f>
        <v>11</v>
      </c>
    </row>
    <row r="242" spans="2:43" x14ac:dyDescent="0.25">
      <c r="B242" s="24">
        <v>44829</v>
      </c>
      <c r="C242" s="20" t="s">
        <v>48</v>
      </c>
      <c r="D242" s="20" t="s">
        <v>47</v>
      </c>
      <c r="E242" s="2">
        <v>154.99999999999997</v>
      </c>
      <c r="F242" s="2">
        <v>-175.43859649122805</v>
      </c>
      <c r="G242">
        <v>12</v>
      </c>
      <c r="H242">
        <v>20</v>
      </c>
      <c r="I242" s="9"/>
      <c r="J242" s="2" t="str">
        <f t="shared" si="79"/>
        <v>Los Angeles Rams</v>
      </c>
      <c r="K242" s="2" t="str">
        <f t="shared" si="80"/>
        <v>Arizona Cardinals</v>
      </c>
      <c r="L242" s="17">
        <f t="shared" si="81"/>
        <v>-175.43859649122805</v>
      </c>
      <c r="M242" s="18">
        <f t="shared" si="82"/>
        <v>154.99999999999997</v>
      </c>
      <c r="N242" s="4">
        <f t="shared" si="68"/>
        <v>1.57</v>
      </c>
      <c r="O242" s="4">
        <f t="shared" si="69"/>
        <v>2.5499999999999998</v>
      </c>
      <c r="P242" s="4"/>
      <c r="Q242" s="4"/>
      <c r="R242" s="1">
        <f t="shared" si="70"/>
        <v>0.63694267515923564</v>
      </c>
      <c r="S242" s="1">
        <f t="shared" si="70"/>
        <v>0.39215686274509809</v>
      </c>
      <c r="T242" s="1">
        <f t="shared" si="66"/>
        <v>2.8276699029126329E-2</v>
      </c>
      <c r="U242" s="1">
        <f t="shared" si="67"/>
        <v>0.12239290620706877</v>
      </c>
      <c r="V242" s="1">
        <f t="shared" si="71"/>
        <v>0.63339290620706878</v>
      </c>
      <c r="W242" s="1"/>
      <c r="X242" s="17">
        <f t="shared" si="72"/>
        <v>578.79886276004493</v>
      </c>
      <c r="Y242" s="18">
        <f t="shared" si="73"/>
        <v>1558.0808321378222</v>
      </c>
      <c r="Z242" s="2">
        <f t="shared" si="84"/>
        <v>549.85891962204266</v>
      </c>
      <c r="AA242" s="18">
        <f t="shared" si="84"/>
        <v>1480.1767905309309</v>
      </c>
      <c r="AB242" s="2">
        <f t="shared" si="85"/>
        <v>-181.86483192586408</v>
      </c>
      <c r="AC242" s="2">
        <f t="shared" si="85"/>
        <v>148.0176790530931</v>
      </c>
      <c r="AD242" s="2">
        <f t="shared" si="74"/>
        <v>549.85891962204266</v>
      </c>
      <c r="AE242" s="2">
        <f t="shared" si="75"/>
        <v>-1000</v>
      </c>
      <c r="AF242" s="5">
        <f t="shared" si="76"/>
        <v>0.57000000000000006</v>
      </c>
      <c r="AG242" s="5">
        <f t="shared" si="77"/>
        <v>-1</v>
      </c>
      <c r="AH242" s="3">
        <f t="shared" si="78"/>
        <v>202209</v>
      </c>
      <c r="AI242" s="21">
        <v>2.7</v>
      </c>
      <c r="AJ242" s="21">
        <v>1.5</v>
      </c>
      <c r="AK242" s="21">
        <v>2.5499999999999998</v>
      </c>
      <c r="AL242" s="21">
        <v>1.57</v>
      </c>
      <c r="AO242">
        <f t="shared" si="83"/>
        <v>-180</v>
      </c>
      <c r="AP242">
        <f>IF(E242&lt;F242,G242,H242)</f>
        <v>20</v>
      </c>
      <c r="AQ242">
        <f>IF(E242&lt;F242,H242,G242)</f>
        <v>12</v>
      </c>
    </row>
    <row r="243" spans="2:43" x14ac:dyDescent="0.25">
      <c r="B243" s="24">
        <v>44829</v>
      </c>
      <c r="C243" s="20" t="s">
        <v>32</v>
      </c>
      <c r="D243" s="20" t="s">
        <v>35</v>
      </c>
      <c r="E243" s="2">
        <v>-116.27906976744185</v>
      </c>
      <c r="F243" s="2">
        <v>-105.26315789473685</v>
      </c>
      <c r="G243">
        <v>23</v>
      </c>
      <c r="H243">
        <v>27</v>
      </c>
      <c r="I243" s="9"/>
      <c r="J243" s="2" t="str">
        <f t="shared" si="79"/>
        <v>Seattle Seahawks</v>
      </c>
      <c r="K243" s="2" t="str">
        <f t="shared" si="80"/>
        <v>Atlanta Falcons</v>
      </c>
      <c r="L243" s="17">
        <f t="shared" si="81"/>
        <v>-116.27906976744185</v>
      </c>
      <c r="M243" s="18">
        <f t="shared" si="82"/>
        <v>-105.26315789473685</v>
      </c>
      <c r="N243" s="4">
        <f t="shared" si="68"/>
        <v>1.86</v>
      </c>
      <c r="O243" s="4">
        <f t="shared" si="69"/>
        <v>1.95</v>
      </c>
      <c r="P243" s="4"/>
      <c r="Q243" s="4"/>
      <c r="R243" s="1">
        <f t="shared" si="70"/>
        <v>0.5376344086021505</v>
      </c>
      <c r="S243" s="1">
        <f t="shared" si="70"/>
        <v>0.51282051282051289</v>
      </c>
      <c r="T243" s="1">
        <f t="shared" si="66"/>
        <v>4.8031496062992063E-2</v>
      </c>
      <c r="U243" s="1">
        <f t="shared" si="67"/>
        <v>1.2406947890818809E-2</v>
      </c>
      <c r="V243" s="1">
        <f t="shared" si="71"/>
        <v>0.52340694789081876</v>
      </c>
      <c r="W243" s="1"/>
      <c r="X243" s="17">
        <f t="shared" si="72"/>
        <v>910.55927711643062</v>
      </c>
      <c r="Y243" s="18">
        <f t="shared" si="73"/>
        <v>1001.5075521192962</v>
      </c>
      <c r="Z243" s="2">
        <f t="shared" si="84"/>
        <v>865.03131326060907</v>
      </c>
      <c r="AA243" s="18">
        <f t="shared" si="84"/>
        <v>951.43217451333135</v>
      </c>
      <c r="AB243" s="2">
        <f t="shared" si="85"/>
        <v>-115.60275156174939</v>
      </c>
      <c r="AC243" s="2">
        <f t="shared" si="85"/>
        <v>-105.10470707084419</v>
      </c>
      <c r="AD243" s="2">
        <f t="shared" si="74"/>
        <v>-1000</v>
      </c>
      <c r="AE243" s="2">
        <f t="shared" si="75"/>
        <v>951.43217451333135</v>
      </c>
      <c r="AF243" s="5">
        <f t="shared" si="76"/>
        <v>-1</v>
      </c>
      <c r="AG243" s="5">
        <f t="shared" si="77"/>
        <v>0.95</v>
      </c>
      <c r="AH243" s="3">
        <f t="shared" si="78"/>
        <v>202209</v>
      </c>
      <c r="AI243" s="21">
        <v>1.58</v>
      </c>
      <c r="AJ243" s="21">
        <v>2.5</v>
      </c>
      <c r="AK243" s="21">
        <v>1.86</v>
      </c>
      <c r="AL243" s="21">
        <v>1.95</v>
      </c>
      <c r="AO243">
        <f t="shared" si="83"/>
        <v>-120</v>
      </c>
      <c r="AP243">
        <f>IF(E243&lt;F243,G243,H243)</f>
        <v>23</v>
      </c>
      <c r="AQ243">
        <f>IF(E243&lt;F243,H243,G243)</f>
        <v>27</v>
      </c>
    </row>
    <row r="244" spans="2:43" x14ac:dyDescent="0.25">
      <c r="B244" s="24">
        <v>44829</v>
      </c>
      <c r="C244" s="20" t="s">
        <v>27</v>
      </c>
      <c r="D244" s="20" t="s">
        <v>33</v>
      </c>
      <c r="E244" s="2">
        <v>-125</v>
      </c>
      <c r="F244" s="2">
        <v>104.99999999999999</v>
      </c>
      <c r="G244">
        <v>12</v>
      </c>
      <c r="H244">
        <v>14</v>
      </c>
      <c r="I244" s="9"/>
      <c r="J244" s="2" t="str">
        <f t="shared" si="79"/>
        <v>Tampa Bay Buccaneers</v>
      </c>
      <c r="K244" s="2" t="str">
        <f t="shared" si="80"/>
        <v>Green Bay Packers</v>
      </c>
      <c r="L244" s="17">
        <f t="shared" si="81"/>
        <v>-125</v>
      </c>
      <c r="M244" s="18">
        <f t="shared" si="82"/>
        <v>104.99999999999999</v>
      </c>
      <c r="N244" s="4">
        <f t="shared" si="68"/>
        <v>1.8</v>
      </c>
      <c r="O244" s="4">
        <f t="shared" si="69"/>
        <v>2.0499999999999998</v>
      </c>
      <c r="P244" s="4"/>
      <c r="Q244" s="4"/>
      <c r="R244" s="1">
        <f t="shared" si="70"/>
        <v>0.55555555555555558</v>
      </c>
      <c r="S244" s="1">
        <f t="shared" si="70"/>
        <v>0.48780487804878053</v>
      </c>
      <c r="T244" s="1">
        <f t="shared" si="66"/>
        <v>4.1558441558441461E-2</v>
      </c>
      <c r="U244" s="1">
        <f t="shared" si="67"/>
        <v>3.3875338753387524E-2</v>
      </c>
      <c r="V244" s="1">
        <f t="shared" si="71"/>
        <v>0.54487533875338756</v>
      </c>
      <c r="W244" s="1"/>
      <c r="X244" s="17">
        <f t="shared" si="72"/>
        <v>835.28218085238643</v>
      </c>
      <c r="Y244" s="18">
        <f t="shared" si="73"/>
        <v>1090.9993667390718</v>
      </c>
      <c r="Z244" s="2">
        <f t="shared" si="84"/>
        <v>793.51807180976709</v>
      </c>
      <c r="AA244" s="18">
        <f t="shared" si="84"/>
        <v>1036.449398402118</v>
      </c>
      <c r="AB244" s="2">
        <f t="shared" si="85"/>
        <v>-126.02107444375048</v>
      </c>
      <c r="AC244" s="2">
        <f t="shared" si="85"/>
        <v>103.6449398402118</v>
      </c>
      <c r="AD244" s="2">
        <f t="shared" si="74"/>
        <v>-1000</v>
      </c>
      <c r="AE244" s="2">
        <f t="shared" si="75"/>
        <v>1036.449398402118</v>
      </c>
      <c r="AF244" s="5">
        <f t="shared" si="76"/>
        <v>-1</v>
      </c>
      <c r="AG244" s="5">
        <f t="shared" si="77"/>
        <v>1.0499999999999998</v>
      </c>
      <c r="AH244" s="3">
        <f t="shared" si="78"/>
        <v>202209</v>
      </c>
      <c r="AI244" s="21">
        <v>1.58</v>
      </c>
      <c r="AJ244" s="21">
        <v>2.5</v>
      </c>
      <c r="AK244" s="21">
        <v>1.8</v>
      </c>
      <c r="AL244" s="21">
        <v>2.0499999999999998</v>
      </c>
      <c r="AO244">
        <f t="shared" si="83"/>
        <v>-130</v>
      </c>
      <c r="AP244">
        <f>IF(E244&lt;F244,G244,H244)</f>
        <v>12</v>
      </c>
      <c r="AQ244">
        <f>IF(E244&lt;F244,H244,G244)</f>
        <v>14</v>
      </c>
    </row>
    <row r="245" spans="2:43" x14ac:dyDescent="0.25">
      <c r="B245" s="24">
        <v>44829</v>
      </c>
      <c r="C245" s="20" t="s">
        <v>31</v>
      </c>
      <c r="D245" s="20" t="s">
        <v>26</v>
      </c>
      <c r="E245" s="2">
        <v>-270.2702702702702</v>
      </c>
      <c r="F245" s="2">
        <v>220.00000000000003</v>
      </c>
      <c r="G245">
        <v>10</v>
      </c>
      <c r="H245">
        <v>38</v>
      </c>
      <c r="I245" s="9"/>
      <c r="J245" s="2" t="str">
        <f t="shared" si="79"/>
        <v>Los Angeles Chargers</v>
      </c>
      <c r="K245" s="2" t="str">
        <f t="shared" si="80"/>
        <v>Jacksonville Jaguars</v>
      </c>
      <c r="L245" s="17">
        <f t="shared" si="81"/>
        <v>-270.2702702702702</v>
      </c>
      <c r="M245" s="18">
        <f t="shared" si="82"/>
        <v>220.00000000000003</v>
      </c>
      <c r="N245" s="4">
        <f t="shared" si="68"/>
        <v>1.37</v>
      </c>
      <c r="O245" s="4">
        <f t="shared" si="69"/>
        <v>3.2</v>
      </c>
      <c r="P245" s="4"/>
      <c r="Q245" s="4"/>
      <c r="R245" s="1">
        <f t="shared" si="70"/>
        <v>0.72992700729927007</v>
      </c>
      <c r="S245" s="1">
        <f t="shared" si="70"/>
        <v>0.3125</v>
      </c>
      <c r="T245" s="1">
        <f t="shared" si="66"/>
        <v>4.0700218818380707E-2</v>
      </c>
      <c r="U245" s="1">
        <f t="shared" si="67"/>
        <v>0.20871350364963503</v>
      </c>
      <c r="V245" s="1">
        <f t="shared" si="71"/>
        <v>0.71971350364963504</v>
      </c>
      <c r="W245" s="1"/>
      <c r="X245" s="17">
        <f t="shared" si="72"/>
        <v>389.44176388110628</v>
      </c>
      <c r="Y245" s="18">
        <f t="shared" si="73"/>
        <v>2256.8044836814311</v>
      </c>
      <c r="Z245" s="2">
        <f t="shared" si="84"/>
        <v>369.96967568705094</v>
      </c>
      <c r="AA245" s="18">
        <f t="shared" si="84"/>
        <v>2143.9642594973593</v>
      </c>
      <c r="AB245" s="2">
        <f t="shared" si="85"/>
        <v>-270.29242278923357</v>
      </c>
      <c r="AC245" s="2">
        <f t="shared" si="85"/>
        <v>214.39642594973594</v>
      </c>
      <c r="AD245" s="2">
        <f t="shared" si="74"/>
        <v>-1000</v>
      </c>
      <c r="AE245" s="2">
        <f t="shared" si="75"/>
        <v>2143.9642594973593</v>
      </c>
      <c r="AF245" s="5">
        <f t="shared" si="76"/>
        <v>-1</v>
      </c>
      <c r="AG245" s="5">
        <f t="shared" si="77"/>
        <v>2.2000000000000002</v>
      </c>
      <c r="AH245" s="3">
        <f t="shared" si="78"/>
        <v>202209</v>
      </c>
      <c r="AI245" s="21">
        <v>1.23</v>
      </c>
      <c r="AJ245" s="21">
        <v>4.25</v>
      </c>
      <c r="AK245" s="21">
        <v>1.37</v>
      </c>
      <c r="AL245" s="21">
        <v>3.2</v>
      </c>
      <c r="AO245">
        <f t="shared" si="83"/>
        <v>-300</v>
      </c>
      <c r="AP245">
        <f>IF(E245&lt;F245,G245,H245)</f>
        <v>10</v>
      </c>
      <c r="AQ245">
        <f>IF(E245&lt;F245,H245,G245)</f>
        <v>38</v>
      </c>
    </row>
    <row r="246" spans="2:43" x14ac:dyDescent="0.25">
      <c r="B246" s="24">
        <v>44829</v>
      </c>
      <c r="C246" s="20" t="s">
        <v>44</v>
      </c>
      <c r="D246" s="20" t="s">
        <v>43</v>
      </c>
      <c r="E246" s="2">
        <v>110.00000000000001</v>
      </c>
      <c r="F246" s="2">
        <v>-131.57894736842104</v>
      </c>
      <c r="G246">
        <v>22</v>
      </c>
      <c r="H246">
        <v>14</v>
      </c>
      <c r="I246" s="9"/>
      <c r="J246" s="2" t="str">
        <f t="shared" si="79"/>
        <v>New Orleans Saints</v>
      </c>
      <c r="K246" s="2" t="str">
        <f t="shared" si="80"/>
        <v>Carolina Panthers</v>
      </c>
      <c r="L246" s="17">
        <f t="shared" si="81"/>
        <v>-131.57894736842104</v>
      </c>
      <c r="M246" s="18">
        <f t="shared" si="82"/>
        <v>110.00000000000001</v>
      </c>
      <c r="N246" s="4">
        <f t="shared" si="68"/>
        <v>1.76</v>
      </c>
      <c r="O246" s="4">
        <f t="shared" si="69"/>
        <v>2.1</v>
      </c>
      <c r="P246" s="4"/>
      <c r="Q246" s="4"/>
      <c r="R246" s="1">
        <f t="shared" si="70"/>
        <v>0.56818181818181823</v>
      </c>
      <c r="S246" s="1">
        <f t="shared" si="70"/>
        <v>0.47619047619047616</v>
      </c>
      <c r="T246" s="1">
        <f t="shared" si="66"/>
        <v>4.2487046632124437E-2</v>
      </c>
      <c r="U246" s="1">
        <f t="shared" si="67"/>
        <v>4.5995670995671034E-2</v>
      </c>
      <c r="V246" s="1">
        <f t="shared" si="71"/>
        <v>0.55699567099567104</v>
      </c>
      <c r="W246" s="1"/>
      <c r="X246" s="17">
        <f t="shared" si="72"/>
        <v>795.34608987611307</v>
      </c>
      <c r="Y246" s="18">
        <f t="shared" si="73"/>
        <v>1144.9859022934511</v>
      </c>
      <c r="Z246" s="2">
        <f t="shared" si="84"/>
        <v>755.57878538230739</v>
      </c>
      <c r="AA246" s="18">
        <f t="shared" si="84"/>
        <v>1087.7366071787785</v>
      </c>
      <c r="AB246" s="2">
        <f t="shared" si="85"/>
        <v>-132.3488720628942</v>
      </c>
      <c r="AC246" s="2">
        <f t="shared" si="85"/>
        <v>108.77366071787785</v>
      </c>
      <c r="AD246" s="2">
        <f t="shared" si="74"/>
        <v>-1000</v>
      </c>
      <c r="AE246" s="2">
        <f t="shared" si="75"/>
        <v>1087.7366071787785</v>
      </c>
      <c r="AF246" s="5">
        <f t="shared" si="76"/>
        <v>-1</v>
      </c>
      <c r="AG246" s="5">
        <f t="shared" si="77"/>
        <v>1.1000000000000001</v>
      </c>
      <c r="AH246" s="3">
        <f t="shared" si="78"/>
        <v>202209</v>
      </c>
      <c r="AI246" s="21">
        <v>2.2000000000000002</v>
      </c>
      <c r="AJ246" s="21">
        <v>1.71</v>
      </c>
      <c r="AK246" s="21">
        <v>2.1</v>
      </c>
      <c r="AL246" s="21">
        <v>1.76</v>
      </c>
      <c r="AO246">
        <f t="shared" si="83"/>
        <v>-140</v>
      </c>
      <c r="AP246">
        <f>IF(E246&lt;F246,G246,H246)</f>
        <v>14</v>
      </c>
      <c r="AQ246">
        <f>IF(E246&lt;F246,H246,G246)</f>
        <v>22</v>
      </c>
    </row>
    <row r="247" spans="2:43" x14ac:dyDescent="0.25">
      <c r="B247" s="24">
        <v>44829</v>
      </c>
      <c r="C247" s="20" t="s">
        <v>37</v>
      </c>
      <c r="D247" s="20" t="s">
        <v>40</v>
      </c>
      <c r="E247" s="2">
        <v>-161.29032258064512</v>
      </c>
      <c r="F247" s="2">
        <v>140</v>
      </c>
      <c r="G247">
        <v>23</v>
      </c>
      <c r="H247">
        <v>20</v>
      </c>
      <c r="I247" s="9"/>
      <c r="J247" s="2" t="str">
        <f t="shared" si="79"/>
        <v>Chicago Bears</v>
      </c>
      <c r="K247" s="2" t="str">
        <f t="shared" si="80"/>
        <v>Houston Texans</v>
      </c>
      <c r="L247" s="17">
        <f t="shared" si="81"/>
        <v>-161.29032258064512</v>
      </c>
      <c r="M247" s="18">
        <f t="shared" si="82"/>
        <v>140</v>
      </c>
      <c r="N247" s="4">
        <f t="shared" si="68"/>
        <v>1.62</v>
      </c>
      <c r="O247" s="4">
        <f t="shared" si="69"/>
        <v>2.4</v>
      </c>
      <c r="P247" s="4"/>
      <c r="Q247" s="4"/>
      <c r="R247" s="1">
        <f t="shared" si="70"/>
        <v>0.61728395061728392</v>
      </c>
      <c r="S247" s="1">
        <f t="shared" si="70"/>
        <v>0.41666666666666669</v>
      </c>
      <c r="T247" s="1">
        <f t="shared" si="66"/>
        <v>3.2835820895522283E-2</v>
      </c>
      <c r="U247" s="1">
        <f t="shared" si="67"/>
        <v>0.10030864197530862</v>
      </c>
      <c r="V247" s="1">
        <f t="shared" si="71"/>
        <v>0.61130864197530865</v>
      </c>
      <c r="W247" s="1"/>
      <c r="X247" s="17">
        <f t="shared" si="72"/>
        <v>635.83488165441463</v>
      </c>
      <c r="Y247" s="18">
        <f t="shared" si="73"/>
        <v>1423.7849094482656</v>
      </c>
      <c r="Z247" s="2">
        <f t="shared" si="84"/>
        <v>604.04313757169382</v>
      </c>
      <c r="AA247" s="18">
        <f t="shared" si="84"/>
        <v>1352.5956639758522</v>
      </c>
      <c r="AB247" s="2">
        <f t="shared" si="85"/>
        <v>-165.55109027810289</v>
      </c>
      <c r="AC247" s="2">
        <f t="shared" si="85"/>
        <v>135.25956639758522</v>
      </c>
      <c r="AD247" s="2">
        <f t="shared" si="74"/>
        <v>604.04313757169382</v>
      </c>
      <c r="AE247" s="2">
        <f t="shared" si="75"/>
        <v>-1000</v>
      </c>
      <c r="AF247" s="5">
        <f t="shared" si="76"/>
        <v>0.62000000000000011</v>
      </c>
      <c r="AG247" s="5">
        <f t="shared" si="77"/>
        <v>-1</v>
      </c>
      <c r="AH247" s="3">
        <f t="shared" si="78"/>
        <v>202209</v>
      </c>
      <c r="AI247" s="21">
        <v>1.6</v>
      </c>
      <c r="AJ247" s="21">
        <v>2.4500000000000002</v>
      </c>
      <c r="AK247" s="21">
        <v>1.62</v>
      </c>
      <c r="AL247" s="21">
        <v>2.4</v>
      </c>
      <c r="AO247">
        <f t="shared" si="83"/>
        <v>-170</v>
      </c>
      <c r="AP247">
        <f>IF(E247&lt;F247,G247,H247)</f>
        <v>23</v>
      </c>
      <c r="AQ247">
        <f>IF(E247&lt;F247,H247,G247)</f>
        <v>20</v>
      </c>
    </row>
    <row r="248" spans="2:43" x14ac:dyDescent="0.25">
      <c r="B248" s="24">
        <v>44829</v>
      </c>
      <c r="C248" s="20" t="s">
        <v>39</v>
      </c>
      <c r="D248" s="20" t="s">
        <v>20</v>
      </c>
      <c r="E248" s="2">
        <v>190</v>
      </c>
      <c r="F248" s="2">
        <v>-232.55813953488376</v>
      </c>
      <c r="G248">
        <v>20</v>
      </c>
      <c r="H248">
        <v>17</v>
      </c>
      <c r="I248" s="9"/>
      <c r="J248" s="2" t="str">
        <f t="shared" si="79"/>
        <v>Kansas City Chiefs</v>
      </c>
      <c r="K248" s="2" t="str">
        <f t="shared" si="80"/>
        <v>Indianapolis Colts</v>
      </c>
      <c r="L248" s="17">
        <f t="shared" si="81"/>
        <v>-232.55813953488376</v>
      </c>
      <c r="M248" s="18">
        <f t="shared" si="82"/>
        <v>190</v>
      </c>
      <c r="N248" s="4">
        <f t="shared" si="68"/>
        <v>1.43</v>
      </c>
      <c r="O248" s="4">
        <f t="shared" si="69"/>
        <v>2.9</v>
      </c>
      <c r="P248" s="4"/>
      <c r="Q248" s="4"/>
      <c r="R248" s="1">
        <f t="shared" si="70"/>
        <v>0.69930069930069938</v>
      </c>
      <c r="S248" s="1">
        <f t="shared" si="70"/>
        <v>0.34482758620689657</v>
      </c>
      <c r="T248" s="1">
        <f t="shared" si="66"/>
        <v>4.2263279445727608E-2</v>
      </c>
      <c r="U248" s="1">
        <f t="shared" si="67"/>
        <v>0.1772365565469014</v>
      </c>
      <c r="V248" s="1">
        <f t="shared" si="71"/>
        <v>0.68823655654690141</v>
      </c>
      <c r="W248" s="1"/>
      <c r="X248" s="17">
        <f t="shared" si="72"/>
        <v>452.98878777569371</v>
      </c>
      <c r="Y248" s="18">
        <f t="shared" si="73"/>
        <v>1963.0773393846457</v>
      </c>
      <c r="Z248" s="2">
        <f t="shared" si="84"/>
        <v>430.33934838690902</v>
      </c>
      <c r="AA248" s="18">
        <f t="shared" si="84"/>
        <v>1864.9234724154132</v>
      </c>
      <c r="AB248" s="2">
        <f t="shared" si="85"/>
        <v>-232.37475349358971</v>
      </c>
      <c r="AC248" s="2">
        <f t="shared" si="85"/>
        <v>186.49234724154132</v>
      </c>
      <c r="AD248" s="2">
        <f t="shared" si="74"/>
        <v>-1000</v>
      </c>
      <c r="AE248" s="2">
        <f t="shared" si="75"/>
        <v>1864.9234724154132</v>
      </c>
      <c r="AF248" s="5">
        <f t="shared" si="76"/>
        <v>-1</v>
      </c>
      <c r="AG248" s="5">
        <f t="shared" si="77"/>
        <v>1.9</v>
      </c>
      <c r="AH248" s="3">
        <f t="shared" si="78"/>
        <v>202209</v>
      </c>
      <c r="AI248" s="21">
        <v>2.4</v>
      </c>
      <c r="AJ248" s="21">
        <v>1.62</v>
      </c>
      <c r="AK248" s="21">
        <v>2.9</v>
      </c>
      <c r="AL248" s="21">
        <v>1.43</v>
      </c>
      <c r="AO248">
        <f t="shared" si="83"/>
        <v>-300</v>
      </c>
      <c r="AP248">
        <f>IF(E248&lt;F248,G248,H248)</f>
        <v>17</v>
      </c>
      <c r="AQ248">
        <f>IF(E248&lt;F248,H248,G248)</f>
        <v>20</v>
      </c>
    </row>
    <row r="249" spans="2:43" x14ac:dyDescent="0.25">
      <c r="B249" s="24">
        <v>44829</v>
      </c>
      <c r="C249" s="20" t="s">
        <v>30</v>
      </c>
      <c r="D249" s="20" t="s">
        <v>24</v>
      </c>
      <c r="E249" s="2">
        <v>170.00000000000003</v>
      </c>
      <c r="F249" s="2">
        <v>-200</v>
      </c>
      <c r="G249">
        <v>21</v>
      </c>
      <c r="H249">
        <v>19</v>
      </c>
      <c r="I249" s="9"/>
      <c r="J249" s="2" t="str">
        <f t="shared" si="79"/>
        <v>Buffalo Bills</v>
      </c>
      <c r="K249" s="2" t="str">
        <f t="shared" si="80"/>
        <v>Miami Dolphins</v>
      </c>
      <c r="L249" s="17">
        <f t="shared" si="81"/>
        <v>-200</v>
      </c>
      <c r="M249" s="18">
        <f t="shared" si="82"/>
        <v>170.00000000000003</v>
      </c>
      <c r="N249" s="4">
        <f t="shared" si="68"/>
        <v>1.5</v>
      </c>
      <c r="O249" s="4">
        <f t="shared" si="69"/>
        <v>2.7</v>
      </c>
      <c r="P249" s="4"/>
      <c r="Q249" s="4"/>
      <c r="R249" s="1">
        <f t="shared" si="70"/>
        <v>0.66666666666666663</v>
      </c>
      <c r="S249" s="1">
        <f t="shared" si="70"/>
        <v>0.37037037037037035</v>
      </c>
      <c r="T249" s="1">
        <f t="shared" si="66"/>
        <v>3.5714285714285587E-2</v>
      </c>
      <c r="U249" s="1">
        <f t="shared" si="67"/>
        <v>0.14814814814814814</v>
      </c>
      <c r="V249" s="1">
        <f t="shared" si="71"/>
        <v>0.65914814814814815</v>
      </c>
      <c r="W249" s="1"/>
      <c r="X249" s="17">
        <f t="shared" si="72"/>
        <v>517.10962521773342</v>
      </c>
      <c r="Y249" s="18">
        <f t="shared" si="73"/>
        <v>1734.0124117028765</v>
      </c>
      <c r="Z249" s="2">
        <f t="shared" si="84"/>
        <v>491.25414395684675</v>
      </c>
      <c r="AA249" s="18">
        <f t="shared" si="84"/>
        <v>1647.3117911177326</v>
      </c>
      <c r="AB249" s="2">
        <f t="shared" si="85"/>
        <v>-203.56062382403903</v>
      </c>
      <c r="AC249" s="2">
        <f t="shared" si="85"/>
        <v>164.73117911177326</v>
      </c>
      <c r="AD249" s="2">
        <f t="shared" si="74"/>
        <v>-1000</v>
      </c>
      <c r="AE249" s="2">
        <f t="shared" si="75"/>
        <v>1647.3117911177326</v>
      </c>
      <c r="AF249" s="5">
        <f t="shared" si="76"/>
        <v>-1</v>
      </c>
      <c r="AG249" s="5">
        <f t="shared" si="77"/>
        <v>1.7000000000000002</v>
      </c>
      <c r="AH249" s="3">
        <f t="shared" si="78"/>
        <v>202209</v>
      </c>
      <c r="AI249" s="21">
        <v>2.7</v>
      </c>
      <c r="AJ249" s="21">
        <v>1.5</v>
      </c>
      <c r="AK249" s="21">
        <v>2.7</v>
      </c>
      <c r="AL249" s="21">
        <v>1.5</v>
      </c>
      <c r="AO249">
        <f t="shared" si="83"/>
        <v>-200</v>
      </c>
      <c r="AP249">
        <f>IF(E249&lt;F249,G249,H249)</f>
        <v>19</v>
      </c>
      <c r="AQ249">
        <f>IF(E249&lt;F249,H249,G249)</f>
        <v>21</v>
      </c>
    </row>
    <row r="250" spans="2:43" x14ac:dyDescent="0.25">
      <c r="B250" s="24">
        <v>44829</v>
      </c>
      <c r="C250" s="20" t="s">
        <v>29</v>
      </c>
      <c r="D250" s="20" t="s">
        <v>34</v>
      </c>
      <c r="E250" s="2">
        <v>-270.2702702702702</v>
      </c>
      <c r="F250" s="2">
        <v>220.00000000000003</v>
      </c>
      <c r="G250">
        <v>28</v>
      </c>
      <c r="H250">
        <v>24</v>
      </c>
      <c r="I250" s="9"/>
      <c r="J250" s="2" t="str">
        <f t="shared" si="79"/>
        <v>Minnesota Vikings</v>
      </c>
      <c r="K250" s="2" t="str">
        <f t="shared" si="80"/>
        <v>Detroit Lions</v>
      </c>
      <c r="L250" s="17">
        <f t="shared" si="81"/>
        <v>-270.2702702702702</v>
      </c>
      <c r="M250" s="18">
        <f t="shared" si="82"/>
        <v>220.00000000000003</v>
      </c>
      <c r="N250" s="4">
        <f t="shared" si="68"/>
        <v>1.37</v>
      </c>
      <c r="O250" s="4">
        <f t="shared" si="69"/>
        <v>3.2</v>
      </c>
      <c r="P250" s="4"/>
      <c r="Q250" s="4"/>
      <c r="R250" s="1">
        <f t="shared" si="70"/>
        <v>0.72992700729927007</v>
      </c>
      <c r="S250" s="1">
        <f t="shared" si="70"/>
        <v>0.3125</v>
      </c>
      <c r="T250" s="1">
        <f t="shared" si="66"/>
        <v>4.0700218818380707E-2</v>
      </c>
      <c r="U250" s="1">
        <f t="shared" si="67"/>
        <v>0.20871350364963503</v>
      </c>
      <c r="V250" s="1">
        <f t="shared" si="71"/>
        <v>0.71971350364963504</v>
      </c>
      <c r="W250" s="1"/>
      <c r="X250" s="17">
        <f t="shared" si="72"/>
        <v>389.44176388110628</v>
      </c>
      <c r="Y250" s="18">
        <f t="shared" si="73"/>
        <v>2256.8044836814311</v>
      </c>
      <c r="Z250" s="2">
        <f t="shared" si="84"/>
        <v>369.96967568705094</v>
      </c>
      <c r="AA250" s="18">
        <f t="shared" si="84"/>
        <v>2143.9642594973593</v>
      </c>
      <c r="AB250" s="2">
        <f t="shared" si="85"/>
        <v>-270.29242278923357</v>
      </c>
      <c r="AC250" s="2">
        <f t="shared" si="85"/>
        <v>214.39642594973594</v>
      </c>
      <c r="AD250" s="2">
        <f t="shared" si="74"/>
        <v>369.96967568705094</v>
      </c>
      <c r="AE250" s="2">
        <f t="shared" si="75"/>
        <v>-1000</v>
      </c>
      <c r="AF250" s="5">
        <f t="shared" si="76"/>
        <v>0.37000000000000011</v>
      </c>
      <c r="AG250" s="5">
        <f t="shared" si="77"/>
        <v>-1</v>
      </c>
      <c r="AH250" s="3">
        <f t="shared" si="78"/>
        <v>202209</v>
      </c>
      <c r="AI250" s="21">
        <v>1.29</v>
      </c>
      <c r="AJ250" s="21">
        <v>3.7</v>
      </c>
      <c r="AK250" s="21">
        <v>1.37</v>
      </c>
      <c r="AL250" s="21">
        <v>3.2</v>
      </c>
      <c r="AO250">
        <f t="shared" si="83"/>
        <v>-300</v>
      </c>
      <c r="AP250">
        <f>IF(E250&lt;F250,G250,H250)</f>
        <v>28</v>
      </c>
      <c r="AQ250">
        <f>IF(E250&lt;F250,H250,G250)</f>
        <v>24</v>
      </c>
    </row>
    <row r="251" spans="2:43" x14ac:dyDescent="0.25">
      <c r="B251" s="24">
        <v>44829</v>
      </c>
      <c r="C251" s="20" t="s">
        <v>36</v>
      </c>
      <c r="D251" s="20" t="s">
        <v>28</v>
      </c>
      <c r="E251" s="2">
        <v>125</v>
      </c>
      <c r="F251" s="2">
        <v>-147.05882352941177</v>
      </c>
      <c r="G251">
        <v>26</v>
      </c>
      <c r="H251">
        <v>37</v>
      </c>
      <c r="I251" s="9"/>
      <c r="J251" s="2" t="str">
        <f t="shared" si="79"/>
        <v>Baltimore Ravens</v>
      </c>
      <c r="K251" s="2" t="str">
        <f t="shared" si="80"/>
        <v>New England Patriots</v>
      </c>
      <c r="L251" s="17">
        <f t="shared" si="81"/>
        <v>-147.05882352941177</v>
      </c>
      <c r="M251" s="18">
        <f t="shared" si="82"/>
        <v>125</v>
      </c>
      <c r="N251" s="4">
        <f t="shared" si="68"/>
        <v>1.68</v>
      </c>
      <c r="O251" s="4">
        <f t="shared" si="69"/>
        <v>2.25</v>
      </c>
      <c r="P251" s="4"/>
      <c r="Q251" s="4"/>
      <c r="R251" s="1">
        <f t="shared" si="70"/>
        <v>0.59523809523809523</v>
      </c>
      <c r="S251" s="1">
        <f t="shared" si="70"/>
        <v>0.44444444444444442</v>
      </c>
      <c r="T251" s="1">
        <f t="shared" si="66"/>
        <v>3.8167938931297662E-2</v>
      </c>
      <c r="U251" s="1">
        <f t="shared" si="67"/>
        <v>7.5396825396825407E-2</v>
      </c>
      <c r="V251" s="1">
        <f t="shared" si="71"/>
        <v>0.58639682539682547</v>
      </c>
      <c r="W251" s="1"/>
      <c r="X251" s="17">
        <f t="shared" si="72"/>
        <v>705.32983244457648</v>
      </c>
      <c r="Y251" s="18">
        <f t="shared" si="73"/>
        <v>1287.7472223008879</v>
      </c>
      <c r="Z251" s="2">
        <f t="shared" si="84"/>
        <v>670.06334082234764</v>
      </c>
      <c r="AA251" s="18">
        <f t="shared" si="84"/>
        <v>1223.3598611858433</v>
      </c>
      <c r="AB251" s="2">
        <f t="shared" si="85"/>
        <v>-149.23962244714528</v>
      </c>
      <c r="AC251" s="2">
        <f t="shared" si="85"/>
        <v>122.33598611858433</v>
      </c>
      <c r="AD251" s="2">
        <f t="shared" si="74"/>
        <v>670.06334082234764</v>
      </c>
      <c r="AE251" s="2">
        <f t="shared" si="75"/>
        <v>-1000</v>
      </c>
      <c r="AF251" s="5">
        <f t="shared" si="76"/>
        <v>0.67999999999999994</v>
      </c>
      <c r="AG251" s="5">
        <f t="shared" si="77"/>
        <v>-1</v>
      </c>
      <c r="AH251" s="3">
        <f t="shared" si="78"/>
        <v>202209</v>
      </c>
      <c r="AI251" s="21">
        <v>2.4</v>
      </c>
      <c r="AJ251" s="21">
        <v>1.62</v>
      </c>
      <c r="AK251" s="21">
        <v>2.25</v>
      </c>
      <c r="AL251" s="21">
        <v>1.68</v>
      </c>
      <c r="AO251">
        <f t="shared" si="83"/>
        <v>-150</v>
      </c>
      <c r="AP251">
        <f>IF(E251&lt;F251,G251,H251)</f>
        <v>37</v>
      </c>
      <c r="AQ251">
        <f>IF(E251&lt;F251,H251,G251)</f>
        <v>26</v>
      </c>
    </row>
    <row r="252" spans="2:43" x14ac:dyDescent="0.25">
      <c r="B252" s="24">
        <v>44829</v>
      </c>
      <c r="C252" s="20" t="s">
        <v>42</v>
      </c>
      <c r="D252" s="20" t="s">
        <v>21</v>
      </c>
      <c r="E252" s="2">
        <v>220.00000000000003</v>
      </c>
      <c r="F252" s="2">
        <v>-270.2702702702702</v>
      </c>
      <c r="G252">
        <v>12</v>
      </c>
      <c r="H252">
        <v>27</v>
      </c>
      <c r="I252" s="9"/>
      <c r="J252" s="2" t="str">
        <f t="shared" si="79"/>
        <v>Cincinnati Bengals</v>
      </c>
      <c r="K252" s="2" t="str">
        <f t="shared" si="80"/>
        <v>New York Jets</v>
      </c>
      <c r="L252" s="17">
        <f t="shared" si="81"/>
        <v>-270.2702702702702</v>
      </c>
      <c r="M252" s="18">
        <f t="shared" si="82"/>
        <v>220.00000000000003</v>
      </c>
      <c r="N252" s="4">
        <f t="shared" si="68"/>
        <v>1.37</v>
      </c>
      <c r="O252" s="4">
        <f t="shared" si="69"/>
        <v>3.2</v>
      </c>
      <c r="P252" s="4"/>
      <c r="Q252" s="4"/>
      <c r="R252" s="1">
        <f t="shared" si="70"/>
        <v>0.72992700729927007</v>
      </c>
      <c r="S252" s="1">
        <f t="shared" si="70"/>
        <v>0.3125</v>
      </c>
      <c r="T252" s="1">
        <f t="shared" si="66"/>
        <v>4.0700218818380707E-2</v>
      </c>
      <c r="U252" s="1">
        <f t="shared" si="67"/>
        <v>0.20871350364963503</v>
      </c>
      <c r="V252" s="1">
        <f t="shared" si="71"/>
        <v>0.71971350364963504</v>
      </c>
      <c r="W252" s="1"/>
      <c r="X252" s="17">
        <f t="shared" si="72"/>
        <v>389.44176388110628</v>
      </c>
      <c r="Y252" s="18">
        <f t="shared" si="73"/>
        <v>2256.8044836814311</v>
      </c>
      <c r="Z252" s="2">
        <f t="shared" si="84"/>
        <v>369.96967568705094</v>
      </c>
      <c r="AA252" s="18">
        <f t="shared" si="84"/>
        <v>2143.9642594973593</v>
      </c>
      <c r="AB252" s="2">
        <f t="shared" si="85"/>
        <v>-270.29242278923357</v>
      </c>
      <c r="AC252" s="2">
        <f t="shared" si="85"/>
        <v>214.39642594973594</v>
      </c>
      <c r="AD252" s="2">
        <f t="shared" si="74"/>
        <v>369.96967568705094</v>
      </c>
      <c r="AE252" s="2">
        <f t="shared" si="75"/>
        <v>-1000</v>
      </c>
      <c r="AF252" s="5">
        <f t="shared" si="76"/>
        <v>0.37000000000000011</v>
      </c>
      <c r="AG252" s="5">
        <f t="shared" si="77"/>
        <v>-1</v>
      </c>
      <c r="AH252" s="3">
        <f t="shared" si="78"/>
        <v>202209</v>
      </c>
      <c r="AI252" s="21">
        <v>3</v>
      </c>
      <c r="AJ252" s="21">
        <v>1.41</v>
      </c>
      <c r="AK252" s="21">
        <v>3.2</v>
      </c>
      <c r="AL252" s="21">
        <v>1.37</v>
      </c>
      <c r="AO252">
        <f t="shared" si="83"/>
        <v>-300</v>
      </c>
      <c r="AP252">
        <f>IF(E252&lt;F252,G252,H252)</f>
        <v>27</v>
      </c>
      <c r="AQ252">
        <f>IF(E252&lt;F252,H252,G252)</f>
        <v>12</v>
      </c>
    </row>
    <row r="253" spans="2:43" x14ac:dyDescent="0.25">
      <c r="B253" s="24">
        <v>44829</v>
      </c>
      <c r="C253" s="20" t="s">
        <v>41</v>
      </c>
      <c r="D253" s="20" t="s">
        <v>50</v>
      </c>
      <c r="E253" s="2">
        <v>110.00000000000001</v>
      </c>
      <c r="F253" s="2">
        <v>-131.57894736842104</v>
      </c>
      <c r="G253">
        <v>24</v>
      </c>
      <c r="H253">
        <v>22</v>
      </c>
      <c r="I253" s="9"/>
      <c r="J253" s="2" t="str">
        <f t="shared" si="79"/>
        <v>Las Vegas Raiders</v>
      </c>
      <c r="K253" s="2" t="str">
        <f t="shared" si="80"/>
        <v>Tennessee Titans</v>
      </c>
      <c r="L253" s="17">
        <f t="shared" si="81"/>
        <v>-131.57894736842104</v>
      </c>
      <c r="M253" s="18">
        <f t="shared" si="82"/>
        <v>110.00000000000001</v>
      </c>
      <c r="N253" s="4">
        <f t="shared" si="68"/>
        <v>1.76</v>
      </c>
      <c r="O253" s="4">
        <f t="shared" si="69"/>
        <v>2.1</v>
      </c>
      <c r="P253" s="4"/>
      <c r="Q253" s="4"/>
      <c r="R253" s="1">
        <f t="shared" si="70"/>
        <v>0.56818181818181823</v>
      </c>
      <c r="S253" s="1">
        <f t="shared" si="70"/>
        <v>0.47619047619047616</v>
      </c>
      <c r="T253" s="1">
        <f t="shared" si="66"/>
        <v>4.2487046632124437E-2</v>
      </c>
      <c r="U253" s="1">
        <f t="shared" si="67"/>
        <v>4.5995670995671034E-2</v>
      </c>
      <c r="V253" s="1">
        <f t="shared" si="71"/>
        <v>0.55699567099567104</v>
      </c>
      <c r="W253" s="1"/>
      <c r="X253" s="17">
        <f t="shared" si="72"/>
        <v>795.34608987611307</v>
      </c>
      <c r="Y253" s="18">
        <f t="shared" si="73"/>
        <v>1144.9859022934511</v>
      </c>
      <c r="Z253" s="2">
        <f t="shared" si="84"/>
        <v>755.57878538230739</v>
      </c>
      <c r="AA253" s="18">
        <f t="shared" si="84"/>
        <v>1087.7366071787785</v>
      </c>
      <c r="AB253" s="2">
        <f t="shared" si="85"/>
        <v>-132.3488720628942</v>
      </c>
      <c r="AC253" s="2">
        <f t="shared" si="85"/>
        <v>108.77366071787785</v>
      </c>
      <c r="AD253" s="2">
        <f t="shared" si="74"/>
        <v>-1000</v>
      </c>
      <c r="AE253" s="2">
        <f t="shared" si="75"/>
        <v>1087.7366071787785</v>
      </c>
      <c r="AF253" s="5">
        <f t="shared" si="76"/>
        <v>-1</v>
      </c>
      <c r="AG253" s="5">
        <f t="shared" si="77"/>
        <v>1.1000000000000001</v>
      </c>
      <c r="AH253" s="3">
        <f t="shared" si="78"/>
        <v>202209</v>
      </c>
      <c r="AI253" s="21">
        <v>1.9</v>
      </c>
      <c r="AJ253" s="21">
        <v>1.9</v>
      </c>
      <c r="AK253" s="21">
        <v>2.1</v>
      </c>
      <c r="AL253" s="21">
        <v>1.76</v>
      </c>
      <c r="AO253">
        <f t="shared" si="83"/>
        <v>-140</v>
      </c>
      <c r="AP253">
        <f>IF(E253&lt;F253,G253,H253)</f>
        <v>22</v>
      </c>
      <c r="AQ253">
        <f>IF(E253&lt;F253,H253,G253)</f>
        <v>24</v>
      </c>
    </row>
    <row r="254" spans="2:43" x14ac:dyDescent="0.25">
      <c r="B254" s="24">
        <v>44829</v>
      </c>
      <c r="C254" s="20" t="s">
        <v>49</v>
      </c>
      <c r="D254" s="20" t="s">
        <v>19</v>
      </c>
      <c r="E254" s="2">
        <v>215</v>
      </c>
      <c r="F254" s="2">
        <v>-263.1578947368422</v>
      </c>
      <c r="G254">
        <v>8</v>
      </c>
      <c r="H254">
        <v>24</v>
      </c>
      <c r="I254" s="9"/>
      <c r="J254" s="2" t="str">
        <f t="shared" si="79"/>
        <v>Philadelphia Eagles</v>
      </c>
      <c r="K254" s="2" t="str">
        <f t="shared" si="80"/>
        <v>Washington Commanders</v>
      </c>
      <c r="L254" s="17">
        <f t="shared" si="81"/>
        <v>-263.1578947368422</v>
      </c>
      <c r="M254" s="18">
        <f t="shared" si="82"/>
        <v>215</v>
      </c>
      <c r="N254" s="4">
        <f t="shared" si="68"/>
        <v>1.38</v>
      </c>
      <c r="O254" s="4">
        <f t="shared" si="69"/>
        <v>3.15</v>
      </c>
      <c r="P254" s="4"/>
      <c r="Q254" s="4"/>
      <c r="R254" s="1">
        <f t="shared" si="70"/>
        <v>0.7246376811594204</v>
      </c>
      <c r="S254" s="1">
        <f t="shared" si="70"/>
        <v>0.31746031746031744</v>
      </c>
      <c r="T254" s="1">
        <f t="shared" si="66"/>
        <v>4.039735099337749E-2</v>
      </c>
      <c r="U254" s="1">
        <f t="shared" si="67"/>
        <v>0.20358868184955148</v>
      </c>
      <c r="V254" s="1">
        <f t="shared" si="71"/>
        <v>0.71458868184955149</v>
      </c>
      <c r="W254" s="1"/>
      <c r="X254" s="17">
        <f t="shared" si="72"/>
        <v>399.40643533805462</v>
      </c>
      <c r="Y254" s="18">
        <f t="shared" si="73"/>
        <v>2205.1924375584526</v>
      </c>
      <c r="Z254" s="2">
        <f t="shared" si="84"/>
        <v>379.43611357115185</v>
      </c>
      <c r="AA254" s="18">
        <f t="shared" si="84"/>
        <v>2094.93281568053</v>
      </c>
      <c r="AB254" s="2">
        <f t="shared" si="85"/>
        <v>-263.54897813712716</v>
      </c>
      <c r="AC254" s="2">
        <f t="shared" si="85"/>
        <v>209.49328156805299</v>
      </c>
      <c r="AD254" s="2">
        <f t="shared" si="74"/>
        <v>379.43611357115185</v>
      </c>
      <c r="AE254" s="2">
        <f t="shared" si="75"/>
        <v>-1000</v>
      </c>
      <c r="AF254" s="5">
        <f t="shared" si="76"/>
        <v>0.37999999999999989</v>
      </c>
      <c r="AG254" s="5">
        <f t="shared" si="77"/>
        <v>-1</v>
      </c>
      <c r="AH254" s="3">
        <f t="shared" si="78"/>
        <v>202209</v>
      </c>
      <c r="AI254" s="21">
        <v>2.4</v>
      </c>
      <c r="AJ254" s="21">
        <v>1.62</v>
      </c>
      <c r="AK254" s="21">
        <v>3.15</v>
      </c>
      <c r="AL254" s="21">
        <v>1.38</v>
      </c>
      <c r="AO254">
        <f t="shared" si="83"/>
        <v>-300</v>
      </c>
      <c r="AP254">
        <f>IF(E254&lt;F254,G254,H254)</f>
        <v>24</v>
      </c>
      <c r="AQ254">
        <f>IF(E254&lt;F254,H254,G254)</f>
        <v>8</v>
      </c>
    </row>
    <row r="255" spans="2:43" x14ac:dyDescent="0.25">
      <c r="B255" s="24">
        <v>44826</v>
      </c>
      <c r="C255" s="20" t="s">
        <v>46</v>
      </c>
      <c r="D255" s="20" t="s">
        <v>45</v>
      </c>
      <c r="E255" s="2">
        <v>-222.22222222222226</v>
      </c>
      <c r="F255" s="2">
        <v>179.99999999999997</v>
      </c>
      <c r="G255">
        <v>29</v>
      </c>
      <c r="H255">
        <v>17</v>
      </c>
      <c r="I255" s="9"/>
      <c r="J255" s="2" t="str">
        <f t="shared" si="79"/>
        <v>Cleveland Browns</v>
      </c>
      <c r="K255" s="2" t="str">
        <f t="shared" si="80"/>
        <v>Pittsburgh Steelers</v>
      </c>
      <c r="L255" s="17">
        <f t="shared" si="81"/>
        <v>-222.22222222222226</v>
      </c>
      <c r="M255" s="18">
        <f t="shared" si="82"/>
        <v>179.99999999999997</v>
      </c>
      <c r="N255" s="4">
        <f t="shared" si="68"/>
        <v>1.45</v>
      </c>
      <c r="O255" s="4">
        <f t="shared" si="69"/>
        <v>2.8</v>
      </c>
      <c r="P255" s="4"/>
      <c r="Q255" s="4"/>
      <c r="R255" s="1">
        <f t="shared" si="70"/>
        <v>0.68965517241379315</v>
      </c>
      <c r="S255" s="1">
        <f t="shared" si="70"/>
        <v>0.35714285714285715</v>
      </c>
      <c r="T255" s="1">
        <f t="shared" si="66"/>
        <v>4.4705882352941262E-2</v>
      </c>
      <c r="U255" s="1">
        <f t="shared" si="67"/>
        <v>0.166256157635468</v>
      </c>
      <c r="V255" s="1">
        <f t="shared" si="71"/>
        <v>0.67725615763546798</v>
      </c>
      <c r="W255" s="1"/>
      <c r="X255" s="17">
        <f t="shared" si="72"/>
        <v>476.54619116545314</v>
      </c>
      <c r="Y255" s="18">
        <f t="shared" si="73"/>
        <v>1872.3757127156628</v>
      </c>
      <c r="Z255" s="2">
        <f t="shared" si="84"/>
        <v>452.71888160718044</v>
      </c>
      <c r="AA255" s="18">
        <f t="shared" si="84"/>
        <v>1778.7569270798795</v>
      </c>
      <c r="AB255" s="2">
        <f t="shared" si="85"/>
        <v>-220.88762820095712</v>
      </c>
      <c r="AC255" s="2">
        <f t="shared" si="85"/>
        <v>177.87569270798795</v>
      </c>
      <c r="AD255" s="2">
        <f t="shared" si="74"/>
        <v>452.71888160718044</v>
      </c>
      <c r="AE255" s="2">
        <f t="shared" si="75"/>
        <v>-1000</v>
      </c>
      <c r="AF255" s="5">
        <f t="shared" si="76"/>
        <v>0.44999999999999996</v>
      </c>
      <c r="AG255" s="5">
        <f t="shared" si="77"/>
        <v>-1</v>
      </c>
      <c r="AH255" s="3">
        <f t="shared" si="78"/>
        <v>202209</v>
      </c>
      <c r="AI255" s="21">
        <v>1.58</v>
      </c>
      <c r="AJ255" s="21">
        <v>2.5</v>
      </c>
      <c r="AK255" s="21">
        <v>1.45</v>
      </c>
      <c r="AL255" s="21">
        <v>2.8</v>
      </c>
      <c r="AO255">
        <f t="shared" si="83"/>
        <v>-300</v>
      </c>
      <c r="AP255">
        <f>IF(E255&lt;F255,G255,H255)</f>
        <v>29</v>
      </c>
      <c r="AQ255">
        <f>IF(E255&lt;F255,H255,G255)</f>
        <v>17</v>
      </c>
    </row>
    <row r="256" spans="2:43" x14ac:dyDescent="0.25">
      <c r="B256" s="24">
        <v>44823</v>
      </c>
      <c r="C256" s="20" t="s">
        <v>19</v>
      </c>
      <c r="D256" s="20" t="s">
        <v>29</v>
      </c>
      <c r="E256" s="2">
        <v>-147.05882352941177</v>
      </c>
      <c r="F256" s="2">
        <v>125</v>
      </c>
      <c r="G256">
        <v>24</v>
      </c>
      <c r="H256">
        <v>7</v>
      </c>
      <c r="I256" s="9"/>
      <c r="J256" s="2" t="str">
        <f t="shared" si="79"/>
        <v>Philadelphia Eagles</v>
      </c>
      <c r="K256" s="2" t="str">
        <f t="shared" si="80"/>
        <v>Minnesota Vikings</v>
      </c>
      <c r="L256" s="17">
        <f t="shared" si="81"/>
        <v>-147.05882352941177</v>
      </c>
      <c r="M256" s="18">
        <f t="shared" si="82"/>
        <v>125</v>
      </c>
      <c r="N256" s="4">
        <f t="shared" si="68"/>
        <v>1.68</v>
      </c>
      <c r="O256" s="4">
        <f t="shared" si="69"/>
        <v>2.25</v>
      </c>
      <c r="P256" s="4"/>
      <c r="Q256" s="4"/>
      <c r="R256" s="1">
        <f t="shared" si="70"/>
        <v>0.59523809523809523</v>
      </c>
      <c r="S256" s="1">
        <f t="shared" si="70"/>
        <v>0.44444444444444442</v>
      </c>
      <c r="T256" s="1">
        <f t="shared" si="66"/>
        <v>3.8167938931297662E-2</v>
      </c>
      <c r="U256" s="1">
        <f t="shared" si="67"/>
        <v>7.5396825396825407E-2</v>
      </c>
      <c r="V256" s="1">
        <f t="shared" si="71"/>
        <v>0.58639682539682547</v>
      </c>
      <c r="W256" s="1"/>
      <c r="X256" s="17">
        <f t="shared" si="72"/>
        <v>705.32983244457648</v>
      </c>
      <c r="Y256" s="18">
        <f t="shared" si="73"/>
        <v>1287.7472223008879</v>
      </c>
      <c r="Z256" s="2">
        <f t="shared" si="84"/>
        <v>670.06334082234764</v>
      </c>
      <c r="AA256" s="18">
        <f t="shared" si="84"/>
        <v>1223.3598611858433</v>
      </c>
      <c r="AB256" s="2">
        <f t="shared" si="85"/>
        <v>-149.23962244714528</v>
      </c>
      <c r="AC256" s="2">
        <f t="shared" si="85"/>
        <v>122.33598611858433</v>
      </c>
      <c r="AD256" s="2">
        <f t="shared" si="74"/>
        <v>670.06334082234764</v>
      </c>
      <c r="AE256" s="2">
        <f t="shared" si="75"/>
        <v>-1000</v>
      </c>
      <c r="AF256" s="5">
        <f t="shared" si="76"/>
        <v>0.67999999999999994</v>
      </c>
      <c r="AG256" s="5">
        <f t="shared" si="77"/>
        <v>-1</v>
      </c>
      <c r="AH256" s="3">
        <f t="shared" si="78"/>
        <v>202209</v>
      </c>
      <c r="AI256" s="21">
        <v>1.74</v>
      </c>
      <c r="AJ256" s="21">
        <v>2.15</v>
      </c>
      <c r="AK256" s="21">
        <v>1.68</v>
      </c>
      <c r="AL256" s="21">
        <v>2.25</v>
      </c>
      <c r="AO256">
        <f t="shared" si="83"/>
        <v>-150</v>
      </c>
      <c r="AP256">
        <f>IF(E256&lt;F256,G256,H256)</f>
        <v>24</v>
      </c>
      <c r="AQ256">
        <f>IF(E256&lt;F256,H256,G256)</f>
        <v>7</v>
      </c>
    </row>
    <row r="257" spans="2:43" x14ac:dyDescent="0.25">
      <c r="B257" s="24">
        <v>44823</v>
      </c>
      <c r="C257" s="20" t="s">
        <v>24</v>
      </c>
      <c r="D257" s="20" t="s">
        <v>41</v>
      </c>
      <c r="E257" s="2">
        <v>-454.54545454545462</v>
      </c>
      <c r="F257" s="2">
        <v>350</v>
      </c>
      <c r="G257">
        <v>41</v>
      </c>
      <c r="H257">
        <v>7</v>
      </c>
      <c r="I257" s="9"/>
      <c r="J257" s="2" t="str">
        <f t="shared" si="79"/>
        <v>Buffalo Bills</v>
      </c>
      <c r="K257" s="2" t="str">
        <f t="shared" si="80"/>
        <v>Tennessee Titans</v>
      </c>
      <c r="L257" s="17">
        <f t="shared" si="81"/>
        <v>-454.54545454545462</v>
      </c>
      <c r="M257" s="18">
        <f t="shared" si="82"/>
        <v>350</v>
      </c>
      <c r="N257" s="4">
        <f t="shared" si="68"/>
        <v>1.22</v>
      </c>
      <c r="O257" s="4">
        <f t="shared" si="69"/>
        <v>4.5</v>
      </c>
      <c r="P257" s="4"/>
      <c r="Q257" s="4"/>
      <c r="R257" s="1">
        <f t="shared" si="70"/>
        <v>0.81967213114754101</v>
      </c>
      <c r="S257" s="1">
        <f t="shared" si="70"/>
        <v>0.22222222222222221</v>
      </c>
      <c r="T257" s="1">
        <f t="shared" si="66"/>
        <v>4.0209790209790097E-2</v>
      </c>
      <c r="U257" s="1">
        <f t="shared" si="67"/>
        <v>0.2987249544626594</v>
      </c>
      <c r="V257" s="1">
        <f t="shared" si="71"/>
        <v>0.80972495446265946</v>
      </c>
      <c r="W257" s="1"/>
      <c r="X257" s="17">
        <f t="shared" si="72"/>
        <v>234.98725646118768</v>
      </c>
      <c r="Y257" s="18">
        <f t="shared" si="73"/>
        <v>3526.591123964678</v>
      </c>
      <c r="Z257" s="2">
        <f t="shared" si="84"/>
        <v>223.2378936381283</v>
      </c>
      <c r="AA257" s="18">
        <f t="shared" si="84"/>
        <v>3350.2615677664439</v>
      </c>
      <c r="AB257" s="2">
        <f t="shared" si="85"/>
        <v>-447.95262296329213</v>
      </c>
      <c r="AC257" s="2">
        <f t="shared" si="85"/>
        <v>335.02615677664437</v>
      </c>
      <c r="AD257" s="2">
        <f t="shared" si="74"/>
        <v>223.2378936381283</v>
      </c>
      <c r="AE257" s="2">
        <f t="shared" si="75"/>
        <v>-1000</v>
      </c>
      <c r="AF257" s="5">
        <f t="shared" si="76"/>
        <v>0.21999999999999997</v>
      </c>
      <c r="AG257" s="5">
        <f t="shared" si="77"/>
        <v>-1</v>
      </c>
      <c r="AH257" s="3">
        <f t="shared" si="78"/>
        <v>202209</v>
      </c>
      <c r="AI257" s="21">
        <v>1.28</v>
      </c>
      <c r="AJ257" s="21">
        <v>3.75</v>
      </c>
      <c r="AK257" s="21">
        <v>1.22</v>
      </c>
      <c r="AL257" s="21">
        <v>4.5</v>
      </c>
      <c r="AO257">
        <f t="shared" si="83"/>
        <v>-500</v>
      </c>
      <c r="AP257">
        <f>IF(E257&lt;F257,G257,H257)</f>
        <v>41</v>
      </c>
      <c r="AQ257">
        <f>IF(E257&lt;F257,H257,G257)</f>
        <v>7</v>
      </c>
    </row>
    <row r="258" spans="2:43" x14ac:dyDescent="0.25">
      <c r="B258" s="24">
        <v>44822</v>
      </c>
      <c r="C258" s="20" t="s">
        <v>33</v>
      </c>
      <c r="D258" s="20" t="s">
        <v>37</v>
      </c>
      <c r="E258" s="2">
        <v>-500.00000000000011</v>
      </c>
      <c r="F258" s="2">
        <v>375</v>
      </c>
      <c r="G258">
        <v>27</v>
      </c>
      <c r="H258">
        <v>10</v>
      </c>
      <c r="I258" s="9"/>
      <c r="J258" s="2" t="str">
        <f t="shared" si="79"/>
        <v>Green Bay Packers</v>
      </c>
      <c r="K258" s="2" t="str">
        <f t="shared" si="80"/>
        <v>Chicago Bears</v>
      </c>
      <c r="L258" s="17">
        <f t="shared" si="81"/>
        <v>-500.00000000000011</v>
      </c>
      <c r="M258" s="18">
        <f t="shared" si="82"/>
        <v>375</v>
      </c>
      <c r="N258" s="4">
        <f t="shared" si="68"/>
        <v>1.2</v>
      </c>
      <c r="O258" s="4">
        <f t="shared" si="69"/>
        <v>4.75</v>
      </c>
      <c r="P258" s="4"/>
      <c r="Q258" s="4"/>
      <c r="R258" s="1">
        <f t="shared" si="70"/>
        <v>0.83333333333333337</v>
      </c>
      <c r="S258" s="1">
        <f t="shared" si="70"/>
        <v>0.21052631578947367</v>
      </c>
      <c r="T258" s="1">
        <f t="shared" si="66"/>
        <v>4.2016806722689037E-2</v>
      </c>
      <c r="U258" s="1">
        <f t="shared" si="67"/>
        <v>0.31140350877192985</v>
      </c>
      <c r="V258" s="1">
        <f t="shared" si="71"/>
        <v>0.82240350877192991</v>
      </c>
      <c r="W258" s="1"/>
      <c r="X258" s="17">
        <f t="shared" si="72"/>
        <v>215.94811954689931</v>
      </c>
      <c r="Y258" s="18">
        <f t="shared" si="73"/>
        <v>3787.1793685900598</v>
      </c>
      <c r="Z258" s="2">
        <f t="shared" si="84"/>
        <v>205.15071356955434</v>
      </c>
      <c r="AA258" s="18">
        <f t="shared" si="84"/>
        <v>3597.8204001605568</v>
      </c>
      <c r="AB258" s="2">
        <f t="shared" si="85"/>
        <v>-487.44651315139578</v>
      </c>
      <c r="AC258" s="2">
        <f t="shared" si="85"/>
        <v>359.7820400160557</v>
      </c>
      <c r="AD258" s="2">
        <f t="shared" si="74"/>
        <v>205.15071356955434</v>
      </c>
      <c r="AE258" s="2">
        <f t="shared" si="75"/>
        <v>-1000</v>
      </c>
      <c r="AF258" s="5">
        <f t="shared" si="76"/>
        <v>0.19999999999999996</v>
      </c>
      <c r="AG258" s="5">
        <f t="shared" si="77"/>
        <v>-1</v>
      </c>
      <c r="AH258" s="3">
        <f t="shared" si="78"/>
        <v>202209</v>
      </c>
      <c r="AI258" s="21">
        <v>1.2</v>
      </c>
      <c r="AJ258" s="21">
        <v>4.75</v>
      </c>
      <c r="AK258" s="21">
        <v>1.2</v>
      </c>
      <c r="AL258" s="21">
        <v>4.75</v>
      </c>
      <c r="AO258">
        <f t="shared" si="83"/>
        <v>-500</v>
      </c>
      <c r="AP258">
        <f>IF(E258&lt;F258,G258,H258)</f>
        <v>27</v>
      </c>
      <c r="AQ258">
        <f>IF(E258&lt;F258,H258,G258)</f>
        <v>10</v>
      </c>
    </row>
    <row r="259" spans="2:43" x14ac:dyDescent="0.25">
      <c r="B259" s="24">
        <v>44822</v>
      </c>
      <c r="C259" s="20" t="s">
        <v>23</v>
      </c>
      <c r="D259" s="20" t="s">
        <v>21</v>
      </c>
      <c r="E259" s="2">
        <v>275</v>
      </c>
      <c r="F259" s="2">
        <v>-357.14285714285711</v>
      </c>
      <c r="G259">
        <v>20</v>
      </c>
      <c r="H259">
        <v>17</v>
      </c>
      <c r="I259" s="9"/>
      <c r="J259" s="2" t="str">
        <f t="shared" si="79"/>
        <v>Cincinnati Bengals</v>
      </c>
      <c r="K259" s="2" t="str">
        <f t="shared" si="80"/>
        <v>Dallas Cowboys</v>
      </c>
      <c r="L259" s="17">
        <f t="shared" si="81"/>
        <v>-357.14285714285711</v>
      </c>
      <c r="M259" s="18">
        <f t="shared" si="82"/>
        <v>275</v>
      </c>
      <c r="N259" s="4">
        <f t="shared" si="68"/>
        <v>1.28</v>
      </c>
      <c r="O259" s="4">
        <f t="shared" si="69"/>
        <v>3.75</v>
      </c>
      <c r="P259" s="4"/>
      <c r="Q259" s="4"/>
      <c r="R259" s="1">
        <f t="shared" si="70"/>
        <v>0.78125</v>
      </c>
      <c r="S259" s="1">
        <f t="shared" si="70"/>
        <v>0.26666666666666666</v>
      </c>
      <c r="T259" s="1">
        <f t="shared" si="66"/>
        <v>4.5725646123260466E-2</v>
      </c>
      <c r="U259" s="1">
        <f t="shared" si="67"/>
        <v>0.2572916666666667</v>
      </c>
      <c r="V259" s="1">
        <f t="shared" si="71"/>
        <v>0.76829166666666671</v>
      </c>
      <c r="W259" s="1"/>
      <c r="X259" s="17">
        <f t="shared" si="72"/>
        <v>301.58902326590373</v>
      </c>
      <c r="Y259" s="18">
        <f t="shared" si="73"/>
        <v>2840.2616005464147</v>
      </c>
      <c r="Z259" s="2">
        <f t="shared" si="84"/>
        <v>286.50957210260856</v>
      </c>
      <c r="AA259" s="18">
        <f t="shared" si="84"/>
        <v>2698.2485205190937</v>
      </c>
      <c r="AB259" s="2">
        <f t="shared" si="85"/>
        <v>-349.02847840695074</v>
      </c>
      <c r="AC259" s="2">
        <f t="shared" si="85"/>
        <v>269.82485205190937</v>
      </c>
      <c r="AD259" s="2">
        <f t="shared" si="74"/>
        <v>-1000</v>
      </c>
      <c r="AE259" s="2">
        <f t="shared" si="75"/>
        <v>2698.2485205190937</v>
      </c>
      <c r="AF259" s="5">
        <f t="shared" si="76"/>
        <v>-1</v>
      </c>
      <c r="AG259" s="5">
        <f t="shared" si="77"/>
        <v>2.75</v>
      </c>
      <c r="AH259" s="3">
        <f t="shared" si="78"/>
        <v>202209</v>
      </c>
      <c r="AI259" s="21">
        <v>1.8</v>
      </c>
      <c r="AJ259" s="21">
        <v>2.0499999999999998</v>
      </c>
      <c r="AK259" s="21">
        <v>3.75</v>
      </c>
      <c r="AL259" s="21">
        <v>1.28</v>
      </c>
      <c r="AO259">
        <f t="shared" si="83"/>
        <v>-400</v>
      </c>
      <c r="AP259">
        <f>IF(E259&lt;F259,G259,H259)</f>
        <v>17</v>
      </c>
      <c r="AQ259">
        <f>IF(E259&lt;F259,H259,G259)</f>
        <v>20</v>
      </c>
    </row>
    <row r="260" spans="2:43" x14ac:dyDescent="0.25">
      <c r="B260" s="24">
        <v>44822</v>
      </c>
      <c r="C260" s="20" t="s">
        <v>38</v>
      </c>
      <c r="D260" s="20" t="s">
        <v>40</v>
      </c>
      <c r="E260" s="2">
        <v>-500.00000000000011</v>
      </c>
      <c r="F260" s="2">
        <v>375</v>
      </c>
      <c r="G260">
        <v>16</v>
      </c>
      <c r="H260">
        <v>9</v>
      </c>
      <c r="I260" s="9"/>
      <c r="J260" s="2" t="str">
        <f t="shared" si="79"/>
        <v>Denver Broncos</v>
      </c>
      <c r="K260" s="2" t="str">
        <f t="shared" si="80"/>
        <v>Houston Texans</v>
      </c>
      <c r="L260" s="17">
        <f t="shared" si="81"/>
        <v>-500.00000000000011</v>
      </c>
      <c r="M260" s="18">
        <f t="shared" si="82"/>
        <v>375</v>
      </c>
      <c r="N260" s="4">
        <f t="shared" si="68"/>
        <v>1.2</v>
      </c>
      <c r="O260" s="4">
        <f t="shared" si="69"/>
        <v>4.75</v>
      </c>
      <c r="P260" s="4"/>
      <c r="Q260" s="4"/>
      <c r="R260" s="1">
        <f t="shared" si="70"/>
        <v>0.83333333333333337</v>
      </c>
      <c r="S260" s="1">
        <f t="shared" si="70"/>
        <v>0.21052631578947367</v>
      </c>
      <c r="T260" s="1">
        <f t="shared" ref="T260:T323" si="86">1-N260*O260/(N260+O260)</f>
        <v>4.2016806722689037E-2</v>
      </c>
      <c r="U260" s="1">
        <f t="shared" ref="U260:U323" si="87">ABS(R260-S260)/2</f>
        <v>0.31140350877192985</v>
      </c>
      <c r="V260" s="1">
        <f t="shared" si="71"/>
        <v>0.82240350877192991</v>
      </c>
      <c r="W260" s="1"/>
      <c r="X260" s="17">
        <f t="shared" si="72"/>
        <v>215.94811954689931</v>
      </c>
      <c r="Y260" s="18">
        <f t="shared" si="73"/>
        <v>3787.1793685900598</v>
      </c>
      <c r="Z260" s="2">
        <f t="shared" si="84"/>
        <v>205.15071356955434</v>
      </c>
      <c r="AA260" s="18">
        <f t="shared" si="84"/>
        <v>3597.8204001605568</v>
      </c>
      <c r="AB260" s="2">
        <f t="shared" si="85"/>
        <v>-487.44651315139578</v>
      </c>
      <c r="AC260" s="2">
        <f t="shared" si="85"/>
        <v>359.7820400160557</v>
      </c>
      <c r="AD260" s="2">
        <f t="shared" si="74"/>
        <v>205.15071356955434</v>
      </c>
      <c r="AE260" s="2">
        <f t="shared" si="75"/>
        <v>-1000</v>
      </c>
      <c r="AF260" s="5">
        <f t="shared" si="76"/>
        <v>0.19999999999999996</v>
      </c>
      <c r="AG260" s="5">
        <f t="shared" si="77"/>
        <v>-1</v>
      </c>
      <c r="AH260" s="3">
        <f t="shared" si="78"/>
        <v>202209</v>
      </c>
      <c r="AI260" s="21">
        <v>1.1599999999999999</v>
      </c>
      <c r="AJ260" s="21">
        <v>5.5</v>
      </c>
      <c r="AK260" s="21">
        <v>1.2</v>
      </c>
      <c r="AL260" s="21">
        <v>4.75</v>
      </c>
      <c r="AO260">
        <f t="shared" si="83"/>
        <v>-500</v>
      </c>
      <c r="AP260">
        <f>IF(E260&lt;F260,G260,H260)</f>
        <v>16</v>
      </c>
      <c r="AQ260">
        <f>IF(E260&lt;F260,H260,G260)</f>
        <v>9</v>
      </c>
    </row>
    <row r="261" spans="2:43" x14ac:dyDescent="0.25">
      <c r="B261" s="24">
        <v>44822</v>
      </c>
      <c r="C261" s="20" t="s">
        <v>50</v>
      </c>
      <c r="D261" s="20" t="s">
        <v>48</v>
      </c>
      <c r="E261" s="2">
        <v>-238.09523809523813</v>
      </c>
      <c r="F261" s="2">
        <v>195.00000000000003</v>
      </c>
      <c r="G261">
        <v>23</v>
      </c>
      <c r="H261">
        <v>29</v>
      </c>
      <c r="I261" s="9"/>
      <c r="J261" s="2" t="str">
        <f t="shared" si="79"/>
        <v>Las Vegas Raiders</v>
      </c>
      <c r="K261" s="2" t="str">
        <f t="shared" si="80"/>
        <v>Arizona Cardinals</v>
      </c>
      <c r="L261" s="17">
        <f t="shared" si="81"/>
        <v>-238.09523809523813</v>
      </c>
      <c r="M261" s="18">
        <f t="shared" si="82"/>
        <v>195.00000000000003</v>
      </c>
      <c r="N261" s="4">
        <f t="shared" ref="N261:N324" si="88">IF(E261&lt;0,AK261,AL261)</f>
        <v>1.42</v>
      </c>
      <c r="O261" s="4">
        <f t="shared" ref="O261:O324" si="89">IF(E261&lt;0,AL261,AK261)</f>
        <v>2.95</v>
      </c>
      <c r="P261" s="4"/>
      <c r="Q261" s="4"/>
      <c r="R261" s="1">
        <f t="shared" ref="R261:S324" si="90">1/N261</f>
        <v>0.70422535211267612</v>
      </c>
      <c r="S261" s="1">
        <f t="shared" si="90"/>
        <v>0.33898305084745761</v>
      </c>
      <c r="T261" s="1">
        <f t="shared" si="86"/>
        <v>4.1418764302059485E-2</v>
      </c>
      <c r="U261" s="1">
        <f t="shared" si="87"/>
        <v>0.18262115063260925</v>
      </c>
      <c r="V261" s="1">
        <f t="shared" ref="V261:V324" si="91">V$1+IF(N261&lt;=O261,U261,-U261)</f>
        <v>0.69362115063260932</v>
      </c>
      <c r="W261" s="1"/>
      <c r="X261" s="17">
        <f t="shared" ref="X261:X324" si="92">(1/V261-1)*1000</f>
        <v>441.70920838841397</v>
      </c>
      <c r="Y261" s="18">
        <f t="shared" ref="Y261:Y324" si="93">1000000/(X261+W$1)-X$1</f>
        <v>2009.6149174189422</v>
      </c>
      <c r="Z261" s="2">
        <f t="shared" si="84"/>
        <v>419.62374796899326</v>
      </c>
      <c r="AA261" s="18">
        <f t="shared" si="84"/>
        <v>1909.134171547995</v>
      </c>
      <c r="AB261" s="2">
        <f t="shared" si="85"/>
        <v>-238.30872414634925</v>
      </c>
      <c r="AC261" s="2">
        <f t="shared" si="85"/>
        <v>190.9134171547995</v>
      </c>
      <c r="AD261" s="2">
        <f t="shared" ref="AD261:AD324" si="94">IF(AP261&gt;AQ261,Z261,-1000)</f>
        <v>-1000</v>
      </c>
      <c r="AE261" s="2">
        <f t="shared" ref="AE261:AE324" si="95">IF(AQ261&gt;AP261,AA261,-1000)</f>
        <v>1909.134171547995</v>
      </c>
      <c r="AF261" s="5">
        <f t="shared" ref="AF261:AF324" si="96">IF(AP261&gt;AQ261,N261-1,-1)</f>
        <v>-1</v>
      </c>
      <c r="AG261" s="5">
        <f t="shared" ref="AG261:AG324" si="97">IF(AQ261&gt;AP261,O261-1,-1)</f>
        <v>1.9500000000000002</v>
      </c>
      <c r="AH261" s="3">
        <f t="shared" ref="AH261:AH324" si="98">YEAR(B261)*100+MONTH(B261)</f>
        <v>202209</v>
      </c>
      <c r="AI261" s="21">
        <v>1.71</v>
      </c>
      <c r="AJ261" s="21">
        <v>2.2000000000000002</v>
      </c>
      <c r="AK261" s="21">
        <v>1.42</v>
      </c>
      <c r="AL261" s="21">
        <v>2.95</v>
      </c>
      <c r="AO261">
        <f t="shared" si="83"/>
        <v>-300</v>
      </c>
      <c r="AP261">
        <f>IF(E261&lt;F261,G261,H261)</f>
        <v>23</v>
      </c>
      <c r="AQ261">
        <f>IF(E261&lt;F261,H261,G261)</f>
        <v>29</v>
      </c>
    </row>
    <row r="262" spans="2:43" x14ac:dyDescent="0.25">
      <c r="B262" s="24">
        <v>44822</v>
      </c>
      <c r="C262" s="20" t="s">
        <v>47</v>
      </c>
      <c r="D262" s="20" t="s">
        <v>35</v>
      </c>
      <c r="E262" s="2">
        <v>-500.00000000000011</v>
      </c>
      <c r="F262" s="2">
        <v>375</v>
      </c>
      <c r="G262">
        <v>31</v>
      </c>
      <c r="H262">
        <v>27</v>
      </c>
      <c r="I262" s="9"/>
      <c r="J262" s="2" t="str">
        <f t="shared" ref="J262:J325" si="99">IF(E262&lt;=F262,C262,D262)</f>
        <v>Los Angeles Rams</v>
      </c>
      <c r="K262" s="2" t="str">
        <f t="shared" ref="K262:K325" si="100">IF(E262&gt;F262,C262,D262)</f>
        <v>Atlanta Falcons</v>
      </c>
      <c r="L262" s="17">
        <f t="shared" ref="L262:L325" si="101">IF(E262&lt;=F262,E262,F262)</f>
        <v>-500.00000000000011</v>
      </c>
      <c r="M262" s="18">
        <f t="shared" ref="M262:M325" si="102">IF(E262&gt;F262,E262,F262)</f>
        <v>375</v>
      </c>
      <c r="N262" s="4">
        <f t="shared" si="88"/>
        <v>1.2</v>
      </c>
      <c r="O262" s="4">
        <f t="shared" si="89"/>
        <v>4.75</v>
      </c>
      <c r="P262" s="4"/>
      <c r="Q262" s="4"/>
      <c r="R262" s="1">
        <f t="shared" si="90"/>
        <v>0.83333333333333337</v>
      </c>
      <c r="S262" s="1">
        <f t="shared" si="90"/>
        <v>0.21052631578947367</v>
      </c>
      <c r="T262" s="1">
        <f t="shared" si="86"/>
        <v>4.2016806722689037E-2</v>
      </c>
      <c r="U262" s="1">
        <f t="shared" si="87"/>
        <v>0.31140350877192985</v>
      </c>
      <c r="V262" s="1">
        <f t="shared" si="91"/>
        <v>0.82240350877192991</v>
      </c>
      <c r="W262" s="1"/>
      <c r="X262" s="17">
        <f t="shared" si="92"/>
        <v>215.94811954689931</v>
      </c>
      <c r="Y262" s="18">
        <f t="shared" si="93"/>
        <v>3787.1793685900598</v>
      </c>
      <c r="Z262" s="2">
        <f t="shared" si="84"/>
        <v>205.15071356955434</v>
      </c>
      <c r="AA262" s="18">
        <f t="shared" si="84"/>
        <v>3597.8204001605568</v>
      </c>
      <c r="AB262" s="2">
        <f t="shared" si="85"/>
        <v>-487.44651315139578</v>
      </c>
      <c r="AC262" s="2">
        <f t="shared" si="85"/>
        <v>359.7820400160557</v>
      </c>
      <c r="AD262" s="2">
        <f t="shared" si="94"/>
        <v>205.15071356955434</v>
      </c>
      <c r="AE262" s="2">
        <f t="shared" si="95"/>
        <v>-1000</v>
      </c>
      <c r="AF262" s="5">
        <f t="shared" si="96"/>
        <v>0.19999999999999996</v>
      </c>
      <c r="AG262" s="5">
        <f t="shared" si="97"/>
        <v>-1</v>
      </c>
      <c r="AH262" s="3">
        <f t="shared" si="98"/>
        <v>202209</v>
      </c>
      <c r="AI262" s="21">
        <v>1.1100000000000001</v>
      </c>
      <c r="AJ262" s="21">
        <v>6.75</v>
      </c>
      <c r="AK262" s="21">
        <v>1.2</v>
      </c>
      <c r="AL262" s="21">
        <v>4.75</v>
      </c>
      <c r="AO262">
        <f t="shared" ref="AO262:AO325" si="103">IF(L262&lt;-200,INT(L262/100)*100,INT(L262/10)*10)</f>
        <v>-500</v>
      </c>
      <c r="AP262">
        <f>IF(E262&lt;F262,G262,H262)</f>
        <v>31</v>
      </c>
      <c r="AQ262">
        <f>IF(E262&lt;F262,H262,G262)</f>
        <v>27</v>
      </c>
    </row>
    <row r="263" spans="2:43" x14ac:dyDescent="0.25">
      <c r="B263" s="24">
        <v>44822</v>
      </c>
      <c r="C263" s="20" t="s">
        <v>22</v>
      </c>
      <c r="D263" s="20" t="s">
        <v>32</v>
      </c>
      <c r="E263" s="2">
        <v>-400</v>
      </c>
      <c r="F263" s="2">
        <v>309.99999999999994</v>
      </c>
      <c r="G263">
        <v>27</v>
      </c>
      <c r="H263">
        <v>7</v>
      </c>
      <c r="I263" s="9"/>
      <c r="J263" s="2" t="str">
        <f t="shared" si="99"/>
        <v>San Francisco 49ers</v>
      </c>
      <c r="K263" s="2" t="str">
        <f t="shared" si="100"/>
        <v>Seattle Seahawks</v>
      </c>
      <c r="L263" s="17">
        <f t="shared" si="101"/>
        <v>-400</v>
      </c>
      <c r="M263" s="18">
        <f t="shared" si="102"/>
        <v>309.99999999999994</v>
      </c>
      <c r="N263" s="4">
        <f t="shared" si="88"/>
        <v>1.25</v>
      </c>
      <c r="O263" s="4">
        <f t="shared" si="89"/>
        <v>4.0999999999999996</v>
      </c>
      <c r="P263" s="4"/>
      <c r="Q263" s="4"/>
      <c r="R263" s="1">
        <f t="shared" si="90"/>
        <v>0.8</v>
      </c>
      <c r="S263" s="1">
        <f t="shared" si="90"/>
        <v>0.24390243902439027</v>
      </c>
      <c r="T263" s="1">
        <f t="shared" si="86"/>
        <v>4.2056074766355089E-2</v>
      </c>
      <c r="U263" s="1">
        <f t="shared" si="87"/>
        <v>0.2780487804878049</v>
      </c>
      <c r="V263" s="1">
        <f t="shared" si="91"/>
        <v>0.78904878048780491</v>
      </c>
      <c r="W263" s="1"/>
      <c r="X263" s="17">
        <f t="shared" si="92"/>
        <v>267.34876819881913</v>
      </c>
      <c r="Y263" s="18">
        <f t="shared" si="93"/>
        <v>3156.5493634457707</v>
      </c>
      <c r="Z263" s="2">
        <f t="shared" si="84"/>
        <v>253.98132978887816</v>
      </c>
      <c r="AA263" s="18">
        <f t="shared" si="84"/>
        <v>2998.721895273482</v>
      </c>
      <c r="AB263" s="2">
        <f t="shared" si="85"/>
        <v>-393.72972841399383</v>
      </c>
      <c r="AC263" s="2">
        <f t="shared" si="85"/>
        <v>299.87218952734821</v>
      </c>
      <c r="AD263" s="2">
        <f t="shared" si="94"/>
        <v>253.98132978887816</v>
      </c>
      <c r="AE263" s="2">
        <f t="shared" si="95"/>
        <v>-1000</v>
      </c>
      <c r="AF263" s="5">
        <f t="shared" si="96"/>
        <v>0.25</v>
      </c>
      <c r="AG263" s="5">
        <f t="shared" si="97"/>
        <v>-1</v>
      </c>
      <c r="AH263" s="3">
        <f t="shared" si="98"/>
        <v>202209</v>
      </c>
      <c r="AI263" s="21">
        <v>1.25</v>
      </c>
      <c r="AJ263" s="21">
        <v>4.2</v>
      </c>
      <c r="AK263" s="21">
        <v>1.25</v>
      </c>
      <c r="AL263" s="21">
        <v>4.0999999999999996</v>
      </c>
      <c r="AO263">
        <f t="shared" si="103"/>
        <v>-400</v>
      </c>
      <c r="AP263">
        <f>IF(E263&lt;F263,G263,H263)</f>
        <v>27</v>
      </c>
      <c r="AQ263">
        <f>IF(E263&lt;F263,H263,G263)</f>
        <v>7</v>
      </c>
    </row>
    <row r="264" spans="2:43" x14ac:dyDescent="0.25">
      <c r="B264" s="24">
        <v>44822</v>
      </c>
      <c r="C264" s="20" t="s">
        <v>28</v>
      </c>
      <c r="D264" s="20" t="s">
        <v>30</v>
      </c>
      <c r="E264" s="2">
        <v>-175.43859649122805</v>
      </c>
      <c r="F264" s="2">
        <v>154.99999999999997</v>
      </c>
      <c r="G264">
        <v>38</v>
      </c>
      <c r="H264">
        <v>42</v>
      </c>
      <c r="I264" s="9"/>
      <c r="J264" s="2" t="str">
        <f t="shared" si="99"/>
        <v>Baltimore Ravens</v>
      </c>
      <c r="K264" s="2" t="str">
        <f t="shared" si="100"/>
        <v>Miami Dolphins</v>
      </c>
      <c r="L264" s="17">
        <f t="shared" si="101"/>
        <v>-175.43859649122805</v>
      </c>
      <c r="M264" s="18">
        <f t="shared" si="102"/>
        <v>154.99999999999997</v>
      </c>
      <c r="N264" s="4">
        <f t="shared" si="88"/>
        <v>1.57</v>
      </c>
      <c r="O264" s="4">
        <f t="shared" si="89"/>
        <v>2.5499999999999998</v>
      </c>
      <c r="P264" s="4"/>
      <c r="Q264" s="4"/>
      <c r="R264" s="1">
        <f t="shared" si="90"/>
        <v>0.63694267515923564</v>
      </c>
      <c r="S264" s="1">
        <f t="shared" si="90"/>
        <v>0.39215686274509809</v>
      </c>
      <c r="T264" s="1">
        <f t="shared" si="86"/>
        <v>2.8276699029126329E-2</v>
      </c>
      <c r="U264" s="1">
        <f t="shared" si="87"/>
        <v>0.12239290620706877</v>
      </c>
      <c r="V264" s="1">
        <f t="shared" si="91"/>
        <v>0.63339290620706878</v>
      </c>
      <c r="W264" s="1"/>
      <c r="X264" s="17">
        <f t="shared" si="92"/>
        <v>578.79886276004493</v>
      </c>
      <c r="Y264" s="18">
        <f t="shared" si="93"/>
        <v>1558.0808321378222</v>
      </c>
      <c r="Z264" s="2">
        <f t="shared" si="84"/>
        <v>549.85891962204266</v>
      </c>
      <c r="AA264" s="18">
        <f t="shared" si="84"/>
        <v>1480.1767905309309</v>
      </c>
      <c r="AB264" s="2">
        <f t="shared" si="85"/>
        <v>-181.86483192586408</v>
      </c>
      <c r="AC264" s="2">
        <f t="shared" si="85"/>
        <v>148.0176790530931</v>
      </c>
      <c r="AD264" s="2">
        <f t="shared" si="94"/>
        <v>-1000</v>
      </c>
      <c r="AE264" s="2">
        <f t="shared" si="95"/>
        <v>1480.1767905309309</v>
      </c>
      <c r="AF264" s="5">
        <f t="shared" si="96"/>
        <v>-1</v>
      </c>
      <c r="AG264" s="5">
        <f t="shared" si="97"/>
        <v>1.5499999999999998</v>
      </c>
      <c r="AH264" s="3">
        <f t="shared" si="98"/>
        <v>202209</v>
      </c>
      <c r="AI264" s="21">
        <v>1.52</v>
      </c>
      <c r="AJ264" s="21">
        <v>2.67</v>
      </c>
      <c r="AK264" s="21">
        <v>1.57</v>
      </c>
      <c r="AL264" s="21">
        <v>2.5499999999999998</v>
      </c>
      <c r="AO264">
        <f t="shared" si="103"/>
        <v>-180</v>
      </c>
      <c r="AP264">
        <f>IF(E264&lt;F264,G264,H264)</f>
        <v>38</v>
      </c>
      <c r="AQ264">
        <f>IF(E264&lt;F264,H264,G264)</f>
        <v>42</v>
      </c>
    </row>
    <row r="265" spans="2:43" x14ac:dyDescent="0.25">
      <c r="B265" s="24">
        <v>44822</v>
      </c>
      <c r="C265" s="20" t="s">
        <v>46</v>
      </c>
      <c r="D265" s="20" t="s">
        <v>42</v>
      </c>
      <c r="E265" s="2">
        <v>-277.77777777777771</v>
      </c>
      <c r="F265" s="2">
        <v>225</v>
      </c>
      <c r="G265">
        <v>30</v>
      </c>
      <c r="H265">
        <v>31</v>
      </c>
      <c r="I265" s="9"/>
      <c r="J265" s="2" t="str">
        <f t="shared" si="99"/>
        <v>Cleveland Browns</v>
      </c>
      <c r="K265" s="2" t="str">
        <f t="shared" si="100"/>
        <v>New York Jets</v>
      </c>
      <c r="L265" s="17">
        <f t="shared" si="101"/>
        <v>-277.77777777777771</v>
      </c>
      <c r="M265" s="18">
        <f t="shared" si="102"/>
        <v>225</v>
      </c>
      <c r="N265" s="4">
        <f t="shared" si="88"/>
        <v>1.36</v>
      </c>
      <c r="O265" s="4">
        <f t="shared" si="89"/>
        <v>3.25</v>
      </c>
      <c r="P265" s="4"/>
      <c r="Q265" s="4"/>
      <c r="R265" s="1">
        <f t="shared" si="90"/>
        <v>0.73529411764705876</v>
      </c>
      <c r="S265" s="1">
        <f t="shared" si="90"/>
        <v>0.30769230769230771</v>
      </c>
      <c r="T265" s="1">
        <f t="shared" si="86"/>
        <v>4.1214750542299394E-2</v>
      </c>
      <c r="U265" s="1">
        <f t="shared" si="87"/>
        <v>0.21380090497737553</v>
      </c>
      <c r="V265" s="1">
        <f t="shared" si="91"/>
        <v>0.72480090497737559</v>
      </c>
      <c r="W265" s="1"/>
      <c r="X265" s="17">
        <f t="shared" si="92"/>
        <v>379.68922656245121</v>
      </c>
      <c r="Y265" s="18">
        <f t="shared" si="93"/>
        <v>2309.6629804910967</v>
      </c>
      <c r="Z265" s="2">
        <f t="shared" si="84"/>
        <v>360.70476523432865</v>
      </c>
      <c r="AA265" s="18">
        <f t="shared" si="84"/>
        <v>2194.1798314665416</v>
      </c>
      <c r="AB265" s="2">
        <f t="shared" si="85"/>
        <v>-277.23503995029256</v>
      </c>
      <c r="AC265" s="2">
        <f t="shared" si="85"/>
        <v>219.41798314665417</v>
      </c>
      <c r="AD265" s="2">
        <f t="shared" si="94"/>
        <v>-1000</v>
      </c>
      <c r="AE265" s="2">
        <f t="shared" si="95"/>
        <v>2194.1798314665416</v>
      </c>
      <c r="AF265" s="5">
        <f t="shared" si="96"/>
        <v>-1</v>
      </c>
      <c r="AG265" s="5">
        <f t="shared" si="97"/>
        <v>2.25</v>
      </c>
      <c r="AH265" s="3">
        <f t="shared" si="98"/>
        <v>202209</v>
      </c>
      <c r="AI265" s="21">
        <v>1.35</v>
      </c>
      <c r="AJ265" s="21">
        <v>3.3</v>
      </c>
      <c r="AK265" s="21">
        <v>1.36</v>
      </c>
      <c r="AL265" s="21">
        <v>3.25</v>
      </c>
      <c r="AO265">
        <f t="shared" si="103"/>
        <v>-300</v>
      </c>
      <c r="AP265">
        <f>IF(E265&lt;F265,G265,H265)</f>
        <v>30</v>
      </c>
      <c r="AQ265">
        <f>IF(E265&lt;F265,H265,G265)</f>
        <v>31</v>
      </c>
    </row>
    <row r="266" spans="2:43" x14ac:dyDescent="0.25">
      <c r="B266" s="24">
        <v>44822</v>
      </c>
      <c r="C266" s="20" t="s">
        <v>34</v>
      </c>
      <c r="D266" s="20" t="s">
        <v>49</v>
      </c>
      <c r="E266" s="2">
        <v>-116.27906976744185</v>
      </c>
      <c r="F266" s="2">
        <v>-105.26315789473685</v>
      </c>
      <c r="G266">
        <v>36</v>
      </c>
      <c r="H266">
        <v>27</v>
      </c>
      <c r="I266" s="9"/>
      <c r="J266" s="2" t="str">
        <f t="shared" si="99"/>
        <v>Detroit Lions</v>
      </c>
      <c r="K266" s="2" t="str">
        <f t="shared" si="100"/>
        <v>Washington Commanders</v>
      </c>
      <c r="L266" s="17">
        <f t="shared" si="101"/>
        <v>-116.27906976744185</v>
      </c>
      <c r="M266" s="18">
        <f t="shared" si="102"/>
        <v>-105.26315789473685</v>
      </c>
      <c r="N266" s="4">
        <f t="shared" si="88"/>
        <v>1.86</v>
      </c>
      <c r="O266" s="4">
        <f t="shared" si="89"/>
        <v>1.95</v>
      </c>
      <c r="P266" s="4"/>
      <c r="Q266" s="4"/>
      <c r="R266" s="1">
        <f t="shared" si="90"/>
        <v>0.5376344086021505</v>
      </c>
      <c r="S266" s="1">
        <f t="shared" si="90"/>
        <v>0.51282051282051289</v>
      </c>
      <c r="T266" s="1">
        <f t="shared" si="86"/>
        <v>4.8031496062992063E-2</v>
      </c>
      <c r="U266" s="1">
        <f t="shared" si="87"/>
        <v>1.2406947890818809E-2</v>
      </c>
      <c r="V266" s="1">
        <f t="shared" si="91"/>
        <v>0.52340694789081876</v>
      </c>
      <c r="W266" s="1"/>
      <c r="X266" s="17">
        <f t="shared" si="92"/>
        <v>910.55927711643062</v>
      </c>
      <c r="Y266" s="18">
        <f t="shared" si="93"/>
        <v>1001.5075521192962</v>
      </c>
      <c r="Z266" s="2">
        <f t="shared" si="84"/>
        <v>865.03131326060907</v>
      </c>
      <c r="AA266" s="18">
        <f t="shared" si="84"/>
        <v>951.43217451333135</v>
      </c>
      <c r="AB266" s="2">
        <f t="shared" si="85"/>
        <v>-115.60275156174939</v>
      </c>
      <c r="AC266" s="2">
        <f t="shared" si="85"/>
        <v>-105.10470707084419</v>
      </c>
      <c r="AD266" s="2">
        <f t="shared" si="94"/>
        <v>865.03131326060907</v>
      </c>
      <c r="AE266" s="2">
        <f t="shared" si="95"/>
        <v>-1000</v>
      </c>
      <c r="AF266" s="5">
        <f t="shared" si="96"/>
        <v>0.8600000000000001</v>
      </c>
      <c r="AG266" s="5">
        <f t="shared" si="97"/>
        <v>-1</v>
      </c>
      <c r="AH266" s="3">
        <f t="shared" si="98"/>
        <v>202209</v>
      </c>
      <c r="AI266" s="21">
        <v>2.0499999999999998</v>
      </c>
      <c r="AJ266" s="21">
        <v>1.8</v>
      </c>
      <c r="AK266" s="21">
        <v>1.86</v>
      </c>
      <c r="AL266" s="21">
        <v>1.95</v>
      </c>
      <c r="AO266">
        <f t="shared" si="103"/>
        <v>-120</v>
      </c>
      <c r="AP266">
        <f>IF(E266&lt;F266,G266,H266)</f>
        <v>36</v>
      </c>
      <c r="AQ266">
        <f>IF(E266&lt;F266,H266,G266)</f>
        <v>27</v>
      </c>
    </row>
    <row r="267" spans="2:43" x14ac:dyDescent="0.25">
      <c r="B267" s="24">
        <v>44822</v>
      </c>
      <c r="C267" s="20" t="s">
        <v>26</v>
      </c>
      <c r="D267" s="20" t="s">
        <v>39</v>
      </c>
      <c r="E267" s="2">
        <v>140</v>
      </c>
      <c r="F267" s="2">
        <v>-161.29032258064512</v>
      </c>
      <c r="G267">
        <v>24</v>
      </c>
      <c r="H267">
        <v>0</v>
      </c>
      <c r="I267" s="9"/>
      <c r="J267" s="2" t="str">
        <f t="shared" si="99"/>
        <v>Indianapolis Colts</v>
      </c>
      <c r="K267" s="2" t="str">
        <f t="shared" si="100"/>
        <v>Jacksonville Jaguars</v>
      </c>
      <c r="L267" s="17">
        <f t="shared" si="101"/>
        <v>-161.29032258064512</v>
      </c>
      <c r="M267" s="18">
        <f t="shared" si="102"/>
        <v>140</v>
      </c>
      <c r="N267" s="4">
        <f t="shared" si="88"/>
        <v>1.62</v>
      </c>
      <c r="O267" s="4">
        <f t="shared" si="89"/>
        <v>2.4</v>
      </c>
      <c r="P267" s="4"/>
      <c r="Q267" s="4"/>
      <c r="R267" s="1">
        <f t="shared" si="90"/>
        <v>0.61728395061728392</v>
      </c>
      <c r="S267" s="1">
        <f t="shared" si="90"/>
        <v>0.41666666666666669</v>
      </c>
      <c r="T267" s="1">
        <f t="shared" si="86"/>
        <v>3.2835820895522283E-2</v>
      </c>
      <c r="U267" s="1">
        <f t="shared" si="87"/>
        <v>0.10030864197530862</v>
      </c>
      <c r="V267" s="1">
        <f t="shared" si="91"/>
        <v>0.61130864197530865</v>
      </c>
      <c r="W267" s="1"/>
      <c r="X267" s="17">
        <f t="shared" si="92"/>
        <v>635.83488165441463</v>
      </c>
      <c r="Y267" s="18">
        <f t="shared" si="93"/>
        <v>1423.7849094482656</v>
      </c>
      <c r="Z267" s="2">
        <f t="shared" si="84"/>
        <v>604.04313757169382</v>
      </c>
      <c r="AA267" s="18">
        <f t="shared" si="84"/>
        <v>1352.5956639758522</v>
      </c>
      <c r="AB267" s="2">
        <f t="shared" si="85"/>
        <v>-165.55109027810289</v>
      </c>
      <c r="AC267" s="2">
        <f t="shared" si="85"/>
        <v>135.25956639758522</v>
      </c>
      <c r="AD267" s="2">
        <f t="shared" si="94"/>
        <v>-1000</v>
      </c>
      <c r="AE267" s="2">
        <f t="shared" si="95"/>
        <v>1352.5956639758522</v>
      </c>
      <c r="AF267" s="5">
        <f t="shared" si="96"/>
        <v>-1</v>
      </c>
      <c r="AG267" s="5">
        <f t="shared" si="97"/>
        <v>1.4</v>
      </c>
      <c r="AH267" s="3">
        <f t="shared" si="98"/>
        <v>202209</v>
      </c>
      <c r="AI267" s="21">
        <v>2.7</v>
      </c>
      <c r="AJ267" s="21">
        <v>1.5</v>
      </c>
      <c r="AK267" s="21">
        <v>2.4</v>
      </c>
      <c r="AL267" s="21">
        <v>1.62</v>
      </c>
      <c r="AO267">
        <f t="shared" si="103"/>
        <v>-170</v>
      </c>
      <c r="AP267">
        <f>IF(E267&lt;F267,G267,H267)</f>
        <v>0</v>
      </c>
      <c r="AQ267">
        <f>IF(E267&lt;F267,H267,G267)</f>
        <v>24</v>
      </c>
    </row>
    <row r="268" spans="2:43" x14ac:dyDescent="0.25">
      <c r="B268" s="24">
        <v>44822</v>
      </c>
      <c r="C268" s="20" t="s">
        <v>43</v>
      </c>
      <c r="D268" s="20" t="s">
        <v>27</v>
      </c>
      <c r="E268" s="2">
        <v>125</v>
      </c>
      <c r="F268" s="2">
        <v>-147.05882352941177</v>
      </c>
      <c r="G268">
        <v>10</v>
      </c>
      <c r="H268">
        <v>20</v>
      </c>
      <c r="I268" s="9"/>
      <c r="J268" s="2" t="str">
        <f t="shared" si="99"/>
        <v>Tampa Bay Buccaneers</v>
      </c>
      <c r="K268" s="2" t="str">
        <f t="shared" si="100"/>
        <v>New Orleans Saints</v>
      </c>
      <c r="L268" s="17">
        <f t="shared" si="101"/>
        <v>-147.05882352941177</v>
      </c>
      <c r="M268" s="18">
        <f t="shared" si="102"/>
        <v>125</v>
      </c>
      <c r="N268" s="4">
        <f t="shared" si="88"/>
        <v>1.68</v>
      </c>
      <c r="O268" s="4">
        <f t="shared" si="89"/>
        <v>2.25</v>
      </c>
      <c r="P268" s="4"/>
      <c r="Q268" s="4"/>
      <c r="R268" s="1">
        <f t="shared" si="90"/>
        <v>0.59523809523809523</v>
      </c>
      <c r="S268" s="1">
        <f t="shared" si="90"/>
        <v>0.44444444444444442</v>
      </c>
      <c r="T268" s="1">
        <f t="shared" si="86"/>
        <v>3.8167938931297662E-2</v>
      </c>
      <c r="U268" s="1">
        <f t="shared" si="87"/>
        <v>7.5396825396825407E-2</v>
      </c>
      <c r="V268" s="1">
        <f t="shared" si="91"/>
        <v>0.58639682539682547</v>
      </c>
      <c r="W268" s="1"/>
      <c r="X268" s="17">
        <f t="shared" si="92"/>
        <v>705.32983244457648</v>
      </c>
      <c r="Y268" s="18">
        <f t="shared" si="93"/>
        <v>1287.7472223008879</v>
      </c>
      <c r="Z268" s="2">
        <f t="shared" si="84"/>
        <v>670.06334082234764</v>
      </c>
      <c r="AA268" s="18">
        <f t="shared" si="84"/>
        <v>1223.3598611858433</v>
      </c>
      <c r="AB268" s="2">
        <f t="shared" si="85"/>
        <v>-149.23962244714528</v>
      </c>
      <c r="AC268" s="2">
        <f t="shared" si="85"/>
        <v>122.33598611858433</v>
      </c>
      <c r="AD268" s="2">
        <f t="shared" si="94"/>
        <v>670.06334082234764</v>
      </c>
      <c r="AE268" s="2">
        <f t="shared" si="95"/>
        <v>-1000</v>
      </c>
      <c r="AF268" s="5">
        <f t="shared" si="96"/>
        <v>0.67999999999999994</v>
      </c>
      <c r="AG268" s="5">
        <f t="shared" si="97"/>
        <v>-1</v>
      </c>
      <c r="AH268" s="3">
        <f t="shared" si="98"/>
        <v>202209</v>
      </c>
      <c r="AI268" s="21">
        <v>2.6</v>
      </c>
      <c r="AJ268" s="21">
        <v>1.55</v>
      </c>
      <c r="AK268" s="21">
        <v>2.25</v>
      </c>
      <c r="AL268" s="21">
        <v>1.68</v>
      </c>
      <c r="AO268">
        <f t="shared" si="103"/>
        <v>-150</v>
      </c>
      <c r="AP268">
        <f>IF(E268&lt;F268,G268,H268)</f>
        <v>20</v>
      </c>
      <c r="AQ268">
        <f>IF(E268&lt;F268,H268,G268)</f>
        <v>10</v>
      </c>
    </row>
    <row r="269" spans="2:43" x14ac:dyDescent="0.25">
      <c r="B269" s="24">
        <v>44822</v>
      </c>
      <c r="C269" s="20" t="s">
        <v>25</v>
      </c>
      <c r="D269" s="20" t="s">
        <v>44</v>
      </c>
      <c r="E269" s="2">
        <v>-105.26315789473685</v>
      </c>
      <c r="F269" s="2">
        <v>-116.27906976744185</v>
      </c>
      <c r="G269">
        <v>19</v>
      </c>
      <c r="H269">
        <v>16</v>
      </c>
      <c r="I269" s="9"/>
      <c r="J269" s="2" t="str">
        <f t="shared" si="99"/>
        <v>Carolina Panthers</v>
      </c>
      <c r="K269" s="2" t="str">
        <f t="shared" si="100"/>
        <v>New York Giants</v>
      </c>
      <c r="L269" s="17">
        <f t="shared" si="101"/>
        <v>-116.27906976744185</v>
      </c>
      <c r="M269" s="18">
        <f t="shared" si="102"/>
        <v>-105.26315789473685</v>
      </c>
      <c r="N269" s="4">
        <f t="shared" si="88"/>
        <v>1.95</v>
      </c>
      <c r="O269" s="4">
        <f t="shared" si="89"/>
        <v>1.86</v>
      </c>
      <c r="P269" s="4"/>
      <c r="Q269" s="4"/>
      <c r="R269" s="1">
        <f t="shared" si="90"/>
        <v>0.51282051282051289</v>
      </c>
      <c r="S269" s="1">
        <f t="shared" si="90"/>
        <v>0.5376344086021505</v>
      </c>
      <c r="T269" s="1">
        <f t="shared" si="86"/>
        <v>4.8031496062992063E-2</v>
      </c>
      <c r="U269" s="1">
        <f t="shared" si="87"/>
        <v>1.2406947890818809E-2</v>
      </c>
      <c r="V269" s="1">
        <f t="shared" si="91"/>
        <v>0.4985930521091812</v>
      </c>
      <c r="W269" s="1"/>
      <c r="X269" s="17">
        <f t="shared" si="92"/>
        <v>1005.6436722688655</v>
      </c>
      <c r="Y269" s="18">
        <f t="shared" si="93"/>
        <v>906.79748033936153</v>
      </c>
      <c r="Z269" s="2">
        <f t="shared" si="84"/>
        <v>955.36148865542225</v>
      </c>
      <c r="AA269" s="18">
        <f t="shared" si="84"/>
        <v>861.45760632239342</v>
      </c>
      <c r="AB269" s="2">
        <f t="shared" si="85"/>
        <v>-104.67242105471533</v>
      </c>
      <c r="AC269" s="2">
        <f t="shared" si="85"/>
        <v>-116.08232287472057</v>
      </c>
      <c r="AD269" s="2">
        <f t="shared" si="94"/>
        <v>-1000</v>
      </c>
      <c r="AE269" s="2">
        <f t="shared" si="95"/>
        <v>861.45760632239342</v>
      </c>
      <c r="AF269" s="5">
        <f t="shared" si="96"/>
        <v>-1</v>
      </c>
      <c r="AG269" s="5">
        <f t="shared" si="97"/>
        <v>0.8600000000000001</v>
      </c>
      <c r="AH269" s="3">
        <f t="shared" si="98"/>
        <v>202209</v>
      </c>
      <c r="AI269" s="21">
        <v>1.8</v>
      </c>
      <c r="AJ269" s="21">
        <v>2.0499999999999998</v>
      </c>
      <c r="AK269" s="21">
        <v>1.95</v>
      </c>
      <c r="AL269" s="21">
        <v>1.86</v>
      </c>
      <c r="AO269">
        <f t="shared" si="103"/>
        <v>-120</v>
      </c>
      <c r="AP269">
        <f>IF(E269&lt;F269,G269,H269)</f>
        <v>16</v>
      </c>
      <c r="AQ269">
        <f>IF(E269&lt;F269,H269,G269)</f>
        <v>19</v>
      </c>
    </row>
    <row r="270" spans="2:43" x14ac:dyDescent="0.25">
      <c r="B270" s="24">
        <v>44822</v>
      </c>
      <c r="C270" s="20" t="s">
        <v>45</v>
      </c>
      <c r="D270" s="20" t="s">
        <v>36</v>
      </c>
      <c r="E270" s="2">
        <v>135</v>
      </c>
      <c r="F270" s="2">
        <v>-156.25000000000003</v>
      </c>
      <c r="G270">
        <v>14</v>
      </c>
      <c r="H270">
        <v>17</v>
      </c>
      <c r="I270" s="9"/>
      <c r="J270" s="2" t="str">
        <f t="shared" si="99"/>
        <v>New England Patriots</v>
      </c>
      <c r="K270" s="2" t="str">
        <f t="shared" si="100"/>
        <v>Pittsburgh Steelers</v>
      </c>
      <c r="L270" s="17">
        <f t="shared" si="101"/>
        <v>-156.25000000000003</v>
      </c>
      <c r="M270" s="18">
        <f t="shared" si="102"/>
        <v>135</v>
      </c>
      <c r="N270" s="4">
        <f t="shared" si="88"/>
        <v>1.64</v>
      </c>
      <c r="O270" s="4">
        <f t="shared" si="89"/>
        <v>2.35</v>
      </c>
      <c r="P270" s="4"/>
      <c r="Q270" s="4"/>
      <c r="R270" s="1">
        <f t="shared" si="90"/>
        <v>0.6097560975609756</v>
      </c>
      <c r="S270" s="1">
        <f t="shared" si="90"/>
        <v>0.42553191489361702</v>
      </c>
      <c r="T270" s="1">
        <f t="shared" si="86"/>
        <v>3.4085213032581496E-2</v>
      </c>
      <c r="U270" s="1">
        <f t="shared" si="87"/>
        <v>9.2112091333679286E-2</v>
      </c>
      <c r="V270" s="1">
        <f t="shared" si="91"/>
        <v>0.60311209133367927</v>
      </c>
      <c r="W270" s="1"/>
      <c r="X270" s="17">
        <f t="shared" si="92"/>
        <v>658.06657563218641</v>
      </c>
      <c r="Y270" s="18">
        <f t="shared" si="93"/>
        <v>1377.3404079490135</v>
      </c>
      <c r="Z270" s="2">
        <f t="shared" si="84"/>
        <v>625.16324685057702</v>
      </c>
      <c r="AA270" s="18">
        <f t="shared" si="84"/>
        <v>1308.4733875515628</v>
      </c>
      <c r="AB270" s="2">
        <f t="shared" si="85"/>
        <v>-159.95821971905113</v>
      </c>
      <c r="AC270" s="2">
        <f t="shared" si="85"/>
        <v>130.84733875515627</v>
      </c>
      <c r="AD270" s="2">
        <f t="shared" si="94"/>
        <v>625.16324685057702</v>
      </c>
      <c r="AE270" s="2">
        <f t="shared" si="95"/>
        <v>-1000</v>
      </c>
      <c r="AF270" s="5">
        <f t="shared" si="96"/>
        <v>0.6399999999999999</v>
      </c>
      <c r="AG270" s="5">
        <f t="shared" si="97"/>
        <v>-1</v>
      </c>
      <c r="AH270" s="3">
        <f t="shared" si="98"/>
        <v>202209</v>
      </c>
      <c r="AI270" s="21">
        <v>2</v>
      </c>
      <c r="AJ270" s="21">
        <v>1.83</v>
      </c>
      <c r="AK270" s="21">
        <v>2.35</v>
      </c>
      <c r="AL270" s="21">
        <v>1.64</v>
      </c>
      <c r="AO270">
        <f t="shared" si="103"/>
        <v>-160</v>
      </c>
      <c r="AP270">
        <f>IF(E270&lt;F270,G270,H270)</f>
        <v>17</v>
      </c>
      <c r="AQ270">
        <f>IF(E270&lt;F270,H270,G270)</f>
        <v>14</v>
      </c>
    </row>
    <row r="271" spans="2:43" x14ac:dyDescent="0.25">
      <c r="B271" s="24">
        <v>44819</v>
      </c>
      <c r="C271" s="20" t="s">
        <v>20</v>
      </c>
      <c r="D271" s="20" t="s">
        <v>31</v>
      </c>
      <c r="E271" s="2">
        <v>-212.76595744680853</v>
      </c>
      <c r="F271" s="2">
        <v>175</v>
      </c>
      <c r="G271">
        <v>27</v>
      </c>
      <c r="H271">
        <v>24</v>
      </c>
      <c r="I271" s="9"/>
      <c r="J271" s="2" t="str">
        <f t="shared" si="99"/>
        <v>Kansas City Chiefs</v>
      </c>
      <c r="K271" s="2" t="str">
        <f t="shared" si="100"/>
        <v>Los Angeles Chargers</v>
      </c>
      <c r="L271" s="17">
        <f t="shared" si="101"/>
        <v>-212.76595744680853</v>
      </c>
      <c r="M271" s="18">
        <f t="shared" si="102"/>
        <v>175</v>
      </c>
      <c r="N271" s="4">
        <f t="shared" si="88"/>
        <v>1.47</v>
      </c>
      <c r="O271" s="4">
        <f t="shared" si="89"/>
        <v>2.75</v>
      </c>
      <c r="P271" s="4"/>
      <c r="Q271" s="4"/>
      <c r="R271" s="1">
        <f t="shared" si="90"/>
        <v>0.68027210884353739</v>
      </c>
      <c r="S271" s="1">
        <f t="shared" si="90"/>
        <v>0.36363636363636365</v>
      </c>
      <c r="T271" s="1">
        <f t="shared" si="86"/>
        <v>4.206161137440767E-2</v>
      </c>
      <c r="U271" s="1">
        <f t="shared" si="87"/>
        <v>0.15831787260358687</v>
      </c>
      <c r="V271" s="1">
        <f t="shared" si="91"/>
        <v>0.66931787260358688</v>
      </c>
      <c r="W271" s="1"/>
      <c r="X271" s="17">
        <f t="shared" si="92"/>
        <v>494.0584151893168</v>
      </c>
      <c r="Y271" s="18">
        <f t="shared" si="93"/>
        <v>1810.0865209085014</v>
      </c>
      <c r="Z271" s="2">
        <f t="shared" si="84"/>
        <v>469.35549442985092</v>
      </c>
      <c r="AA271" s="18">
        <f t="shared" si="84"/>
        <v>1719.5821948630762</v>
      </c>
      <c r="AB271" s="2">
        <f t="shared" si="85"/>
        <v>-213.05812158750777</v>
      </c>
      <c r="AC271" s="2">
        <f t="shared" si="85"/>
        <v>171.95821948630763</v>
      </c>
      <c r="AD271" s="2">
        <f t="shared" si="94"/>
        <v>469.35549442985092</v>
      </c>
      <c r="AE271" s="2">
        <f t="shared" si="95"/>
        <v>-1000</v>
      </c>
      <c r="AF271" s="5">
        <f t="shared" si="96"/>
        <v>0.47</v>
      </c>
      <c r="AG271" s="5">
        <f t="shared" si="97"/>
        <v>-1</v>
      </c>
      <c r="AH271" s="3">
        <f t="shared" si="98"/>
        <v>202209</v>
      </c>
      <c r="AI271" s="21">
        <v>1.62</v>
      </c>
      <c r="AJ271" s="21">
        <v>2.4</v>
      </c>
      <c r="AK271" s="21">
        <v>1.47</v>
      </c>
      <c r="AL271" s="21">
        <v>2.75</v>
      </c>
      <c r="AO271">
        <f t="shared" si="103"/>
        <v>-300</v>
      </c>
      <c r="AP271">
        <f>IF(E271&lt;F271,G271,H271)</f>
        <v>27</v>
      </c>
      <c r="AQ271">
        <f>IF(E271&lt;F271,H271,G271)</f>
        <v>24</v>
      </c>
    </row>
    <row r="272" spans="2:43" x14ac:dyDescent="0.25">
      <c r="B272" s="24">
        <v>44816</v>
      </c>
      <c r="C272" s="20" t="s">
        <v>32</v>
      </c>
      <c r="D272" s="20" t="s">
        <v>38</v>
      </c>
      <c r="E272" s="2">
        <v>225</v>
      </c>
      <c r="F272" s="2">
        <v>-277.77777777777771</v>
      </c>
      <c r="G272">
        <v>17</v>
      </c>
      <c r="H272">
        <v>16</v>
      </c>
      <c r="I272" s="9"/>
      <c r="J272" s="2" t="str">
        <f t="shared" si="99"/>
        <v>Denver Broncos</v>
      </c>
      <c r="K272" s="2" t="str">
        <f t="shared" si="100"/>
        <v>Seattle Seahawks</v>
      </c>
      <c r="L272" s="17">
        <f t="shared" si="101"/>
        <v>-277.77777777777771</v>
      </c>
      <c r="M272" s="18">
        <f t="shared" si="102"/>
        <v>225</v>
      </c>
      <c r="N272" s="4">
        <f t="shared" si="88"/>
        <v>1.36</v>
      </c>
      <c r="O272" s="4">
        <f t="shared" si="89"/>
        <v>3.25</v>
      </c>
      <c r="P272" s="4"/>
      <c r="Q272" s="4"/>
      <c r="R272" s="1">
        <f t="shared" si="90"/>
        <v>0.73529411764705876</v>
      </c>
      <c r="S272" s="1">
        <f t="shared" si="90"/>
        <v>0.30769230769230771</v>
      </c>
      <c r="T272" s="1">
        <f t="shared" si="86"/>
        <v>4.1214750542299394E-2</v>
      </c>
      <c r="U272" s="1">
        <f t="shared" si="87"/>
        <v>0.21380090497737553</v>
      </c>
      <c r="V272" s="1">
        <f t="shared" si="91"/>
        <v>0.72480090497737559</v>
      </c>
      <c r="W272" s="1"/>
      <c r="X272" s="17">
        <f t="shared" si="92"/>
        <v>379.68922656245121</v>
      </c>
      <c r="Y272" s="18">
        <f t="shared" si="93"/>
        <v>2309.6629804910967</v>
      </c>
      <c r="Z272" s="2">
        <f t="shared" si="84"/>
        <v>360.70476523432865</v>
      </c>
      <c r="AA272" s="18">
        <f t="shared" si="84"/>
        <v>2194.1798314665416</v>
      </c>
      <c r="AB272" s="2">
        <f t="shared" si="85"/>
        <v>-277.23503995029256</v>
      </c>
      <c r="AC272" s="2">
        <f t="shared" si="85"/>
        <v>219.41798314665417</v>
      </c>
      <c r="AD272" s="2">
        <f t="shared" si="94"/>
        <v>-1000</v>
      </c>
      <c r="AE272" s="2">
        <f t="shared" si="95"/>
        <v>2194.1798314665416</v>
      </c>
      <c r="AF272" s="5">
        <f t="shared" si="96"/>
        <v>-1</v>
      </c>
      <c r="AG272" s="5">
        <f t="shared" si="97"/>
        <v>2.25</v>
      </c>
      <c r="AH272" s="3">
        <f t="shared" si="98"/>
        <v>202209</v>
      </c>
      <c r="AI272" s="21">
        <v>2.6</v>
      </c>
      <c r="AJ272" s="21">
        <v>1.55</v>
      </c>
      <c r="AK272" s="21">
        <v>3.25</v>
      </c>
      <c r="AL272" s="21">
        <v>1.36</v>
      </c>
      <c r="AO272">
        <f t="shared" si="103"/>
        <v>-300</v>
      </c>
      <c r="AP272">
        <f>IF(E272&lt;F272,G272,H272)</f>
        <v>16</v>
      </c>
      <c r="AQ272">
        <f>IF(E272&lt;F272,H272,G272)</f>
        <v>17</v>
      </c>
    </row>
    <row r="273" spans="2:43" x14ac:dyDescent="0.25">
      <c r="B273" s="24">
        <v>44815</v>
      </c>
      <c r="C273" s="20" t="s">
        <v>23</v>
      </c>
      <c r="D273" s="20" t="s">
        <v>27</v>
      </c>
      <c r="E273" s="2">
        <v>114.99999999999999</v>
      </c>
      <c r="F273" s="2">
        <v>-135.13513513513513</v>
      </c>
      <c r="G273">
        <v>3</v>
      </c>
      <c r="H273">
        <v>19</v>
      </c>
      <c r="I273" s="9"/>
      <c r="J273" s="2" t="str">
        <f t="shared" si="99"/>
        <v>Tampa Bay Buccaneers</v>
      </c>
      <c r="K273" s="2" t="str">
        <f t="shared" si="100"/>
        <v>Dallas Cowboys</v>
      </c>
      <c r="L273" s="17">
        <f t="shared" si="101"/>
        <v>-135.13513513513513</v>
      </c>
      <c r="M273" s="18">
        <f t="shared" si="102"/>
        <v>114.99999999999999</v>
      </c>
      <c r="N273" s="4">
        <f t="shared" si="88"/>
        <v>1.74</v>
      </c>
      <c r="O273" s="4">
        <f t="shared" si="89"/>
        <v>2.15</v>
      </c>
      <c r="P273" s="4"/>
      <c r="Q273" s="4"/>
      <c r="R273" s="1">
        <f t="shared" si="90"/>
        <v>0.57471264367816088</v>
      </c>
      <c r="S273" s="1">
        <f t="shared" si="90"/>
        <v>0.46511627906976744</v>
      </c>
      <c r="T273" s="1">
        <f t="shared" si="86"/>
        <v>3.8303341902313659E-2</v>
      </c>
      <c r="U273" s="1">
        <f t="shared" si="87"/>
        <v>5.4798182304196724E-2</v>
      </c>
      <c r="V273" s="1">
        <f t="shared" si="91"/>
        <v>0.56579818230419676</v>
      </c>
      <c r="W273" s="1"/>
      <c r="X273" s="17">
        <f t="shared" si="92"/>
        <v>767.41465645493759</v>
      </c>
      <c r="Y273" s="18">
        <f t="shared" si="93"/>
        <v>1185.8985221458363</v>
      </c>
      <c r="Z273" s="2">
        <f t="shared" si="84"/>
        <v>729.04392363219063</v>
      </c>
      <c r="AA273" s="18">
        <f t="shared" si="84"/>
        <v>1126.6035960385445</v>
      </c>
      <c r="AB273" s="2">
        <f t="shared" si="85"/>
        <v>-137.16594673992637</v>
      </c>
      <c r="AC273" s="2">
        <f t="shared" si="85"/>
        <v>112.66035960385446</v>
      </c>
      <c r="AD273" s="2">
        <f t="shared" si="94"/>
        <v>729.04392363219063</v>
      </c>
      <c r="AE273" s="2">
        <f t="shared" si="95"/>
        <v>-1000</v>
      </c>
      <c r="AF273" s="5">
        <f t="shared" si="96"/>
        <v>0.74</v>
      </c>
      <c r="AG273" s="5">
        <f t="shared" si="97"/>
        <v>-1</v>
      </c>
      <c r="AH273" s="3">
        <f t="shared" si="98"/>
        <v>202209</v>
      </c>
      <c r="AI273" s="21">
        <v>2.15</v>
      </c>
      <c r="AJ273" s="21">
        <v>1.74</v>
      </c>
      <c r="AK273" s="21">
        <v>2.15</v>
      </c>
      <c r="AL273" s="21">
        <v>1.74</v>
      </c>
      <c r="AO273">
        <f t="shared" si="103"/>
        <v>-140</v>
      </c>
      <c r="AP273">
        <f>IF(E273&lt;F273,G273,H273)</f>
        <v>19</v>
      </c>
      <c r="AQ273">
        <f>IF(E273&lt;F273,H273,G273)</f>
        <v>3</v>
      </c>
    </row>
    <row r="274" spans="2:43" x14ac:dyDescent="0.25">
      <c r="B274" s="24">
        <v>44815</v>
      </c>
      <c r="C274" s="20" t="s">
        <v>48</v>
      </c>
      <c r="D274" s="20" t="s">
        <v>20</v>
      </c>
      <c r="E274" s="2">
        <v>215</v>
      </c>
      <c r="F274" s="2">
        <v>-263.1578947368422</v>
      </c>
      <c r="G274">
        <v>21</v>
      </c>
      <c r="H274">
        <v>44</v>
      </c>
      <c r="I274" s="9"/>
      <c r="J274" s="2" t="str">
        <f t="shared" si="99"/>
        <v>Kansas City Chiefs</v>
      </c>
      <c r="K274" s="2" t="str">
        <f t="shared" si="100"/>
        <v>Arizona Cardinals</v>
      </c>
      <c r="L274" s="17">
        <f t="shared" si="101"/>
        <v>-263.1578947368422</v>
      </c>
      <c r="M274" s="18">
        <f t="shared" si="102"/>
        <v>215</v>
      </c>
      <c r="N274" s="4">
        <f t="shared" si="88"/>
        <v>1.38</v>
      </c>
      <c r="O274" s="4">
        <f t="shared" si="89"/>
        <v>3.15</v>
      </c>
      <c r="P274" s="4"/>
      <c r="Q274" s="4"/>
      <c r="R274" s="1">
        <f t="shared" si="90"/>
        <v>0.7246376811594204</v>
      </c>
      <c r="S274" s="1">
        <f t="shared" si="90"/>
        <v>0.31746031746031744</v>
      </c>
      <c r="T274" s="1">
        <f t="shared" si="86"/>
        <v>4.039735099337749E-2</v>
      </c>
      <c r="U274" s="1">
        <f t="shared" si="87"/>
        <v>0.20358868184955148</v>
      </c>
      <c r="V274" s="1">
        <f t="shared" si="91"/>
        <v>0.71458868184955149</v>
      </c>
      <c r="W274" s="1"/>
      <c r="X274" s="17">
        <f t="shared" si="92"/>
        <v>399.40643533805462</v>
      </c>
      <c r="Y274" s="18">
        <f t="shared" si="93"/>
        <v>2205.1924375584526</v>
      </c>
      <c r="Z274" s="2">
        <f t="shared" si="84"/>
        <v>379.43611357115185</v>
      </c>
      <c r="AA274" s="18">
        <f t="shared" si="84"/>
        <v>2094.93281568053</v>
      </c>
      <c r="AB274" s="2">
        <f t="shared" si="85"/>
        <v>-263.54897813712716</v>
      </c>
      <c r="AC274" s="2">
        <f t="shared" si="85"/>
        <v>209.49328156805299</v>
      </c>
      <c r="AD274" s="2">
        <f t="shared" si="94"/>
        <v>379.43611357115185</v>
      </c>
      <c r="AE274" s="2">
        <f t="shared" si="95"/>
        <v>-1000</v>
      </c>
      <c r="AF274" s="5">
        <f t="shared" si="96"/>
        <v>0.37999999999999989</v>
      </c>
      <c r="AG274" s="5">
        <f t="shared" si="97"/>
        <v>-1</v>
      </c>
      <c r="AH274" s="3">
        <f t="shared" si="98"/>
        <v>202209</v>
      </c>
      <c r="AI274" s="21">
        <v>2.2999999999999998</v>
      </c>
      <c r="AJ274" s="21">
        <v>1.66</v>
      </c>
      <c r="AK274" s="21">
        <v>3.15</v>
      </c>
      <c r="AL274" s="21">
        <v>1.38</v>
      </c>
      <c r="AO274">
        <f t="shared" si="103"/>
        <v>-300</v>
      </c>
      <c r="AP274">
        <f>IF(E274&lt;F274,G274,H274)</f>
        <v>44</v>
      </c>
      <c r="AQ274">
        <f>IF(E274&lt;F274,H274,G274)</f>
        <v>21</v>
      </c>
    </row>
    <row r="275" spans="2:43" x14ac:dyDescent="0.25">
      <c r="B275" s="24">
        <v>44815</v>
      </c>
      <c r="C275" s="20" t="s">
        <v>31</v>
      </c>
      <c r="D275" s="20" t="s">
        <v>50</v>
      </c>
      <c r="E275" s="2">
        <v>-181.81818181818181</v>
      </c>
      <c r="F275" s="2">
        <v>160</v>
      </c>
      <c r="G275">
        <v>24</v>
      </c>
      <c r="H275">
        <v>19</v>
      </c>
      <c r="I275" s="9"/>
      <c r="J275" s="2" t="str">
        <f t="shared" si="99"/>
        <v>Los Angeles Chargers</v>
      </c>
      <c r="K275" s="2" t="str">
        <f t="shared" si="100"/>
        <v>Las Vegas Raiders</v>
      </c>
      <c r="L275" s="17">
        <f t="shared" si="101"/>
        <v>-181.81818181818181</v>
      </c>
      <c r="M275" s="18">
        <f t="shared" si="102"/>
        <v>160</v>
      </c>
      <c r="N275" s="4">
        <f t="shared" si="88"/>
        <v>1.55</v>
      </c>
      <c r="O275" s="4">
        <f t="shared" si="89"/>
        <v>2.6</v>
      </c>
      <c r="P275" s="4"/>
      <c r="Q275" s="4"/>
      <c r="R275" s="1">
        <f t="shared" si="90"/>
        <v>0.64516129032258063</v>
      </c>
      <c r="S275" s="1">
        <f t="shared" si="90"/>
        <v>0.38461538461538458</v>
      </c>
      <c r="T275" s="1">
        <f t="shared" si="86"/>
        <v>2.8915662650602414E-2</v>
      </c>
      <c r="U275" s="1">
        <f t="shared" si="87"/>
        <v>0.13027295285359802</v>
      </c>
      <c r="V275" s="1">
        <f t="shared" si="91"/>
        <v>0.64127295285359809</v>
      </c>
      <c r="W275" s="1"/>
      <c r="X275" s="17">
        <f t="shared" si="92"/>
        <v>559.39837404665798</v>
      </c>
      <c r="Y275" s="18">
        <f t="shared" si="93"/>
        <v>1609.5378726032154</v>
      </c>
      <c r="Z275" s="2">
        <f t="shared" si="84"/>
        <v>531.42845534432502</v>
      </c>
      <c r="AA275" s="18">
        <f t="shared" si="84"/>
        <v>1529.0609789730545</v>
      </c>
      <c r="AB275" s="2">
        <f t="shared" si="85"/>
        <v>-188.17208411470486</v>
      </c>
      <c r="AC275" s="2">
        <f t="shared" si="85"/>
        <v>152.90609789730544</v>
      </c>
      <c r="AD275" s="2">
        <f t="shared" si="94"/>
        <v>531.42845534432502</v>
      </c>
      <c r="AE275" s="2">
        <f t="shared" si="95"/>
        <v>-1000</v>
      </c>
      <c r="AF275" s="5">
        <f t="shared" si="96"/>
        <v>0.55000000000000004</v>
      </c>
      <c r="AG275" s="5">
        <f t="shared" si="97"/>
        <v>-1</v>
      </c>
      <c r="AH275" s="3">
        <f t="shared" si="98"/>
        <v>202209</v>
      </c>
      <c r="AI275" s="21">
        <v>1.5</v>
      </c>
      <c r="AJ275" s="21">
        <v>2.7</v>
      </c>
      <c r="AK275" s="21">
        <v>1.55</v>
      </c>
      <c r="AL275" s="21">
        <v>2.6</v>
      </c>
      <c r="AO275">
        <f t="shared" si="103"/>
        <v>-190</v>
      </c>
      <c r="AP275">
        <f>IF(E275&lt;F275,G275,H275)</f>
        <v>24</v>
      </c>
      <c r="AQ275">
        <f>IF(E275&lt;F275,H275,G275)</f>
        <v>19</v>
      </c>
    </row>
    <row r="276" spans="2:43" x14ac:dyDescent="0.25">
      <c r="B276" s="24">
        <v>44815</v>
      </c>
      <c r="C276" s="20" t="s">
        <v>29</v>
      </c>
      <c r="D276" s="20" t="s">
        <v>33</v>
      </c>
      <c r="E276" s="2">
        <v>-131.57894736842104</v>
      </c>
      <c r="F276" s="2">
        <v>110.00000000000001</v>
      </c>
      <c r="G276">
        <v>23</v>
      </c>
      <c r="H276">
        <v>7</v>
      </c>
      <c r="I276" s="9"/>
      <c r="J276" s="2" t="str">
        <f t="shared" si="99"/>
        <v>Minnesota Vikings</v>
      </c>
      <c r="K276" s="2" t="str">
        <f t="shared" si="100"/>
        <v>Green Bay Packers</v>
      </c>
      <c r="L276" s="17">
        <f t="shared" si="101"/>
        <v>-131.57894736842104</v>
      </c>
      <c r="M276" s="18">
        <f t="shared" si="102"/>
        <v>110.00000000000001</v>
      </c>
      <c r="N276" s="4">
        <f t="shared" si="88"/>
        <v>1.76</v>
      </c>
      <c r="O276" s="4">
        <f t="shared" si="89"/>
        <v>2.1</v>
      </c>
      <c r="P276" s="4"/>
      <c r="Q276" s="4"/>
      <c r="R276" s="1">
        <f t="shared" si="90"/>
        <v>0.56818181818181823</v>
      </c>
      <c r="S276" s="1">
        <f t="shared" si="90"/>
        <v>0.47619047619047616</v>
      </c>
      <c r="T276" s="1">
        <f t="shared" si="86"/>
        <v>4.2487046632124437E-2</v>
      </c>
      <c r="U276" s="1">
        <f t="shared" si="87"/>
        <v>4.5995670995671034E-2</v>
      </c>
      <c r="V276" s="1">
        <f t="shared" si="91"/>
        <v>0.55699567099567104</v>
      </c>
      <c r="W276" s="1"/>
      <c r="X276" s="17">
        <f t="shared" si="92"/>
        <v>795.34608987611307</v>
      </c>
      <c r="Y276" s="18">
        <f t="shared" si="93"/>
        <v>1144.9859022934511</v>
      </c>
      <c r="Z276" s="2">
        <f t="shared" ref="Z276:AA339" si="104">X276*0.95</f>
        <v>755.57878538230739</v>
      </c>
      <c r="AA276" s="18">
        <f t="shared" si="104"/>
        <v>1087.7366071787785</v>
      </c>
      <c r="AB276" s="2">
        <f t="shared" ref="AB276:AC339" si="105">IF(Z276&lt;1000,-100000/Z276,Z276/10)</f>
        <v>-132.3488720628942</v>
      </c>
      <c r="AC276" s="2">
        <f t="shared" si="105"/>
        <v>108.77366071787785</v>
      </c>
      <c r="AD276" s="2">
        <f t="shared" si="94"/>
        <v>755.57878538230739</v>
      </c>
      <c r="AE276" s="2">
        <f t="shared" si="95"/>
        <v>-1000</v>
      </c>
      <c r="AF276" s="5">
        <f t="shared" si="96"/>
        <v>0.76</v>
      </c>
      <c r="AG276" s="5">
        <f t="shared" si="97"/>
        <v>-1</v>
      </c>
      <c r="AH276" s="3">
        <f t="shared" si="98"/>
        <v>202209</v>
      </c>
      <c r="AI276" s="21">
        <v>2</v>
      </c>
      <c r="AJ276" s="21">
        <v>1.83</v>
      </c>
      <c r="AK276" s="21">
        <v>1.76</v>
      </c>
      <c r="AL276" s="21">
        <v>2.1</v>
      </c>
      <c r="AO276">
        <f t="shared" si="103"/>
        <v>-140</v>
      </c>
      <c r="AP276">
        <f>IF(E276&lt;F276,G276,H276)</f>
        <v>23</v>
      </c>
      <c r="AQ276">
        <f>IF(E276&lt;F276,H276,G276)</f>
        <v>7</v>
      </c>
    </row>
    <row r="277" spans="2:43" x14ac:dyDescent="0.25">
      <c r="B277" s="24">
        <v>44815</v>
      </c>
      <c r="C277" s="20" t="s">
        <v>41</v>
      </c>
      <c r="D277" s="20" t="s">
        <v>25</v>
      </c>
      <c r="E277" s="2">
        <v>-250.00000000000006</v>
      </c>
      <c r="F277" s="2">
        <v>210</v>
      </c>
      <c r="G277">
        <v>20</v>
      </c>
      <c r="H277">
        <v>21</v>
      </c>
      <c r="I277" s="9"/>
      <c r="J277" s="2" t="str">
        <f t="shared" si="99"/>
        <v>Tennessee Titans</v>
      </c>
      <c r="K277" s="2" t="str">
        <f t="shared" si="100"/>
        <v>New York Giants</v>
      </c>
      <c r="L277" s="17">
        <f t="shared" si="101"/>
        <v>-250.00000000000006</v>
      </c>
      <c r="M277" s="18">
        <f t="shared" si="102"/>
        <v>210</v>
      </c>
      <c r="N277" s="4">
        <f t="shared" si="88"/>
        <v>1.4</v>
      </c>
      <c r="O277" s="4">
        <f t="shared" si="89"/>
        <v>3.1</v>
      </c>
      <c r="P277" s="4"/>
      <c r="Q277" s="4"/>
      <c r="R277" s="1">
        <f t="shared" si="90"/>
        <v>0.7142857142857143</v>
      </c>
      <c r="S277" s="1">
        <f t="shared" si="90"/>
        <v>0.32258064516129031</v>
      </c>
      <c r="T277" s="1">
        <f t="shared" si="86"/>
        <v>3.5555555555555562E-2</v>
      </c>
      <c r="U277" s="1">
        <f t="shared" si="87"/>
        <v>0.19585253456221199</v>
      </c>
      <c r="V277" s="1">
        <f t="shared" si="91"/>
        <v>0.70685253456221198</v>
      </c>
      <c r="W277" s="1"/>
      <c r="X277" s="17">
        <f t="shared" si="92"/>
        <v>414.72223852086552</v>
      </c>
      <c r="Y277" s="18">
        <f t="shared" si="93"/>
        <v>2130.2265089838866</v>
      </c>
      <c r="Z277" s="2">
        <f t="shared" si="104"/>
        <v>393.98612659482222</v>
      </c>
      <c r="AA277" s="18">
        <f t="shared" si="104"/>
        <v>2023.7151835346922</v>
      </c>
      <c r="AB277" s="2">
        <f t="shared" si="105"/>
        <v>-253.81604389039978</v>
      </c>
      <c r="AC277" s="2">
        <f t="shared" si="105"/>
        <v>202.37151835346921</v>
      </c>
      <c r="AD277" s="2">
        <f t="shared" si="94"/>
        <v>-1000</v>
      </c>
      <c r="AE277" s="2">
        <f t="shared" si="95"/>
        <v>2023.7151835346922</v>
      </c>
      <c r="AF277" s="5">
        <f t="shared" si="96"/>
        <v>-1</v>
      </c>
      <c r="AG277" s="5">
        <f t="shared" si="97"/>
        <v>2.1</v>
      </c>
      <c r="AH277" s="3">
        <f t="shared" si="98"/>
        <v>202209</v>
      </c>
      <c r="AI277" s="21">
        <v>1.34</v>
      </c>
      <c r="AJ277" s="21">
        <v>3.35</v>
      </c>
      <c r="AK277" s="21">
        <v>1.4</v>
      </c>
      <c r="AL277" s="21">
        <v>3.1</v>
      </c>
      <c r="AO277">
        <f t="shared" si="103"/>
        <v>-300</v>
      </c>
      <c r="AP277">
        <f>IF(E277&lt;F277,G277,H277)</f>
        <v>20</v>
      </c>
      <c r="AQ277">
        <f>IF(E277&lt;F277,H277,G277)</f>
        <v>21</v>
      </c>
    </row>
    <row r="278" spans="2:43" x14ac:dyDescent="0.25">
      <c r="B278" s="24">
        <v>44815</v>
      </c>
      <c r="C278" s="20" t="s">
        <v>35</v>
      </c>
      <c r="D278" s="20" t="s">
        <v>43</v>
      </c>
      <c r="E278" s="2">
        <v>190</v>
      </c>
      <c r="F278" s="2">
        <v>-232.55813953488376</v>
      </c>
      <c r="G278">
        <v>26</v>
      </c>
      <c r="H278">
        <v>27</v>
      </c>
      <c r="I278" s="9"/>
      <c r="J278" s="2" t="str">
        <f t="shared" si="99"/>
        <v>New Orleans Saints</v>
      </c>
      <c r="K278" s="2" t="str">
        <f t="shared" si="100"/>
        <v>Atlanta Falcons</v>
      </c>
      <c r="L278" s="17">
        <f t="shared" si="101"/>
        <v>-232.55813953488376</v>
      </c>
      <c r="M278" s="18">
        <f t="shared" si="102"/>
        <v>190</v>
      </c>
      <c r="N278" s="4">
        <f t="shared" si="88"/>
        <v>1.43</v>
      </c>
      <c r="O278" s="4">
        <f t="shared" si="89"/>
        <v>2.9</v>
      </c>
      <c r="P278" s="4"/>
      <c r="Q278" s="4"/>
      <c r="R278" s="1">
        <f t="shared" si="90"/>
        <v>0.69930069930069938</v>
      </c>
      <c r="S278" s="1">
        <f t="shared" si="90"/>
        <v>0.34482758620689657</v>
      </c>
      <c r="T278" s="1">
        <f t="shared" si="86"/>
        <v>4.2263279445727608E-2</v>
      </c>
      <c r="U278" s="1">
        <f t="shared" si="87"/>
        <v>0.1772365565469014</v>
      </c>
      <c r="V278" s="1">
        <f t="shared" si="91"/>
        <v>0.68823655654690141</v>
      </c>
      <c r="W278" s="1"/>
      <c r="X278" s="17">
        <f t="shared" si="92"/>
        <v>452.98878777569371</v>
      </c>
      <c r="Y278" s="18">
        <f t="shared" si="93"/>
        <v>1963.0773393846457</v>
      </c>
      <c r="Z278" s="2">
        <f t="shared" si="104"/>
        <v>430.33934838690902</v>
      </c>
      <c r="AA278" s="18">
        <f t="shared" si="104"/>
        <v>1864.9234724154132</v>
      </c>
      <c r="AB278" s="2">
        <f t="shared" si="105"/>
        <v>-232.37475349358971</v>
      </c>
      <c r="AC278" s="2">
        <f t="shared" si="105"/>
        <v>186.49234724154132</v>
      </c>
      <c r="AD278" s="2">
        <f t="shared" si="94"/>
        <v>430.33934838690902</v>
      </c>
      <c r="AE278" s="2">
        <f t="shared" si="95"/>
        <v>-1000</v>
      </c>
      <c r="AF278" s="5">
        <f t="shared" si="96"/>
        <v>0.42999999999999994</v>
      </c>
      <c r="AG278" s="5">
        <f t="shared" si="97"/>
        <v>-1</v>
      </c>
      <c r="AH278" s="3">
        <f t="shared" si="98"/>
        <v>202209</v>
      </c>
      <c r="AI278" s="21">
        <v>2.5499999999999998</v>
      </c>
      <c r="AJ278" s="21">
        <v>1.57</v>
      </c>
      <c r="AK278" s="21">
        <v>2.9</v>
      </c>
      <c r="AL278" s="21">
        <v>1.43</v>
      </c>
      <c r="AO278">
        <f t="shared" si="103"/>
        <v>-300</v>
      </c>
      <c r="AP278">
        <f>IF(E278&lt;F278,G278,H278)</f>
        <v>27</v>
      </c>
      <c r="AQ278">
        <f>IF(E278&lt;F278,H278,G278)</f>
        <v>26</v>
      </c>
    </row>
    <row r="279" spans="2:43" x14ac:dyDescent="0.25">
      <c r="B279" s="24">
        <v>44815</v>
      </c>
      <c r="C279" s="20" t="s">
        <v>44</v>
      </c>
      <c r="D279" s="20" t="s">
        <v>46</v>
      </c>
      <c r="E279" s="2">
        <v>-116.27906976744185</v>
      </c>
      <c r="F279" s="2">
        <v>-105.26315789473685</v>
      </c>
      <c r="G279">
        <v>24</v>
      </c>
      <c r="H279">
        <v>26</v>
      </c>
      <c r="I279" s="9"/>
      <c r="J279" s="2" t="str">
        <f t="shared" si="99"/>
        <v>Carolina Panthers</v>
      </c>
      <c r="K279" s="2" t="str">
        <f t="shared" si="100"/>
        <v>Cleveland Browns</v>
      </c>
      <c r="L279" s="17">
        <f t="shared" si="101"/>
        <v>-116.27906976744185</v>
      </c>
      <c r="M279" s="18">
        <f t="shared" si="102"/>
        <v>-105.26315789473685</v>
      </c>
      <c r="N279" s="4">
        <f t="shared" si="88"/>
        <v>1.86</v>
      </c>
      <c r="O279" s="4">
        <f t="shared" si="89"/>
        <v>1.95</v>
      </c>
      <c r="P279" s="4"/>
      <c r="Q279" s="4"/>
      <c r="R279" s="1">
        <f t="shared" si="90"/>
        <v>0.5376344086021505</v>
      </c>
      <c r="S279" s="1">
        <f t="shared" si="90"/>
        <v>0.51282051282051289</v>
      </c>
      <c r="T279" s="1">
        <f t="shared" si="86"/>
        <v>4.8031496062992063E-2</v>
      </c>
      <c r="U279" s="1">
        <f t="shared" si="87"/>
        <v>1.2406947890818809E-2</v>
      </c>
      <c r="V279" s="1">
        <f t="shared" si="91"/>
        <v>0.52340694789081876</v>
      </c>
      <c r="W279" s="1"/>
      <c r="X279" s="17">
        <f t="shared" si="92"/>
        <v>910.55927711643062</v>
      </c>
      <c r="Y279" s="18">
        <f t="shared" si="93"/>
        <v>1001.5075521192962</v>
      </c>
      <c r="Z279" s="2">
        <f t="shared" si="104"/>
        <v>865.03131326060907</v>
      </c>
      <c r="AA279" s="18">
        <f t="shared" si="104"/>
        <v>951.43217451333135</v>
      </c>
      <c r="AB279" s="2">
        <f t="shared" si="105"/>
        <v>-115.60275156174939</v>
      </c>
      <c r="AC279" s="2">
        <f t="shared" si="105"/>
        <v>-105.10470707084419</v>
      </c>
      <c r="AD279" s="2">
        <f t="shared" si="94"/>
        <v>-1000</v>
      </c>
      <c r="AE279" s="2">
        <f t="shared" si="95"/>
        <v>951.43217451333135</v>
      </c>
      <c r="AF279" s="5">
        <f t="shared" si="96"/>
        <v>-1</v>
      </c>
      <c r="AG279" s="5">
        <f t="shared" si="97"/>
        <v>0.95</v>
      </c>
      <c r="AH279" s="3">
        <f t="shared" si="98"/>
        <v>202209</v>
      </c>
      <c r="AI279" s="21">
        <v>2.75</v>
      </c>
      <c r="AJ279" s="21">
        <v>1.47</v>
      </c>
      <c r="AK279" s="21">
        <v>1.86</v>
      </c>
      <c r="AL279" s="21">
        <v>1.95</v>
      </c>
      <c r="AO279">
        <f t="shared" si="103"/>
        <v>-120</v>
      </c>
      <c r="AP279">
        <f>IF(E279&lt;F279,G279,H279)</f>
        <v>24</v>
      </c>
      <c r="AQ279">
        <f>IF(E279&lt;F279,H279,G279)</f>
        <v>26</v>
      </c>
    </row>
    <row r="280" spans="2:43" x14ac:dyDescent="0.25">
      <c r="B280" s="24">
        <v>44815</v>
      </c>
      <c r="C280" s="20" t="s">
        <v>37</v>
      </c>
      <c r="D280" s="20" t="s">
        <v>22</v>
      </c>
      <c r="E280" s="2">
        <v>229.99999999999997</v>
      </c>
      <c r="F280" s="2">
        <v>-285.71428571428567</v>
      </c>
      <c r="G280">
        <v>19</v>
      </c>
      <c r="H280">
        <v>10</v>
      </c>
      <c r="I280" s="9"/>
      <c r="J280" s="2" t="str">
        <f t="shared" si="99"/>
        <v>San Francisco 49ers</v>
      </c>
      <c r="K280" s="2" t="str">
        <f t="shared" si="100"/>
        <v>Chicago Bears</v>
      </c>
      <c r="L280" s="17">
        <f t="shared" si="101"/>
        <v>-285.71428571428567</v>
      </c>
      <c r="M280" s="18">
        <f t="shared" si="102"/>
        <v>229.99999999999997</v>
      </c>
      <c r="N280" s="4">
        <f t="shared" si="88"/>
        <v>1.35</v>
      </c>
      <c r="O280" s="4">
        <f t="shared" si="89"/>
        <v>3.3</v>
      </c>
      <c r="P280" s="4"/>
      <c r="Q280" s="4"/>
      <c r="R280" s="1">
        <f t="shared" si="90"/>
        <v>0.7407407407407407</v>
      </c>
      <c r="S280" s="1">
        <f t="shared" si="90"/>
        <v>0.30303030303030304</v>
      </c>
      <c r="T280" s="1">
        <f t="shared" si="86"/>
        <v>4.1935483870967794E-2</v>
      </c>
      <c r="U280" s="1">
        <f t="shared" si="87"/>
        <v>0.21885521885521883</v>
      </c>
      <c r="V280" s="1">
        <f t="shared" si="91"/>
        <v>0.72985521885521887</v>
      </c>
      <c r="W280" s="1"/>
      <c r="X280" s="17">
        <f t="shared" si="92"/>
        <v>370.13475298361828</v>
      </c>
      <c r="Y280" s="18">
        <f t="shared" si="93"/>
        <v>2363.8563841328437</v>
      </c>
      <c r="Z280" s="2">
        <f t="shared" si="104"/>
        <v>351.62801533443735</v>
      </c>
      <c r="AA280" s="18">
        <f t="shared" si="104"/>
        <v>2245.6635649262016</v>
      </c>
      <c r="AB280" s="2">
        <f t="shared" si="105"/>
        <v>-284.39144675343596</v>
      </c>
      <c r="AC280" s="2">
        <f t="shared" si="105"/>
        <v>224.56635649262017</v>
      </c>
      <c r="AD280" s="2">
        <f t="shared" si="94"/>
        <v>-1000</v>
      </c>
      <c r="AE280" s="2">
        <f t="shared" si="95"/>
        <v>2245.6635649262016</v>
      </c>
      <c r="AF280" s="5">
        <f t="shared" si="96"/>
        <v>-1</v>
      </c>
      <c r="AG280" s="5">
        <f t="shared" si="97"/>
        <v>2.2999999999999998</v>
      </c>
      <c r="AH280" s="3">
        <f t="shared" si="98"/>
        <v>202209</v>
      </c>
      <c r="AI280" s="21">
        <v>3.35</v>
      </c>
      <c r="AJ280" s="21">
        <v>1.34</v>
      </c>
      <c r="AK280" s="21">
        <v>3.3</v>
      </c>
      <c r="AL280" s="21">
        <v>1.35</v>
      </c>
      <c r="AO280">
        <f t="shared" si="103"/>
        <v>-300</v>
      </c>
      <c r="AP280">
        <f>IF(E280&lt;F280,G280,H280)</f>
        <v>10</v>
      </c>
      <c r="AQ280">
        <f>IF(E280&lt;F280,H280,G280)</f>
        <v>19</v>
      </c>
    </row>
    <row r="281" spans="2:43" x14ac:dyDescent="0.25">
      <c r="B281" s="24">
        <v>44815</v>
      </c>
      <c r="C281" s="20" t="s">
        <v>21</v>
      </c>
      <c r="D281" s="20" t="s">
        <v>45</v>
      </c>
      <c r="E281" s="2">
        <v>-333.33333333333326</v>
      </c>
      <c r="F281" s="2">
        <v>265</v>
      </c>
      <c r="G281">
        <v>20</v>
      </c>
      <c r="H281">
        <v>23</v>
      </c>
      <c r="I281" s="9"/>
      <c r="J281" s="2" t="str">
        <f t="shared" si="99"/>
        <v>Cincinnati Bengals</v>
      </c>
      <c r="K281" s="2" t="str">
        <f t="shared" si="100"/>
        <v>Pittsburgh Steelers</v>
      </c>
      <c r="L281" s="17">
        <f t="shared" si="101"/>
        <v>-333.33333333333326</v>
      </c>
      <c r="M281" s="18">
        <f t="shared" si="102"/>
        <v>265</v>
      </c>
      <c r="N281" s="4">
        <f t="shared" si="88"/>
        <v>1.3</v>
      </c>
      <c r="O281" s="4">
        <f t="shared" si="89"/>
        <v>3.65</v>
      </c>
      <c r="P281" s="4"/>
      <c r="Q281" s="4"/>
      <c r="R281" s="1">
        <f t="shared" si="90"/>
        <v>0.76923076923076916</v>
      </c>
      <c r="S281" s="1">
        <f t="shared" si="90"/>
        <v>0.27397260273972601</v>
      </c>
      <c r="T281" s="1">
        <f t="shared" si="86"/>
        <v>4.1414141414141459E-2</v>
      </c>
      <c r="U281" s="1">
        <f t="shared" si="87"/>
        <v>0.24762908324552158</v>
      </c>
      <c r="V281" s="1">
        <f t="shared" si="91"/>
        <v>0.75862908324552158</v>
      </c>
      <c r="W281" s="1"/>
      <c r="X281" s="17">
        <f t="shared" si="92"/>
        <v>318.16723361284784</v>
      </c>
      <c r="Y281" s="18">
        <f t="shared" si="93"/>
        <v>2708.5523787535408</v>
      </c>
      <c r="Z281" s="2">
        <f t="shared" si="104"/>
        <v>302.25887193220541</v>
      </c>
      <c r="AA281" s="18">
        <f t="shared" si="104"/>
        <v>2573.1247598158634</v>
      </c>
      <c r="AB281" s="2">
        <f t="shared" si="105"/>
        <v>-330.84223255630133</v>
      </c>
      <c r="AC281" s="2">
        <f t="shared" si="105"/>
        <v>257.31247598158632</v>
      </c>
      <c r="AD281" s="2">
        <f t="shared" si="94"/>
        <v>-1000</v>
      </c>
      <c r="AE281" s="2">
        <f t="shared" si="95"/>
        <v>2573.1247598158634</v>
      </c>
      <c r="AF281" s="5">
        <f t="shared" si="96"/>
        <v>-1</v>
      </c>
      <c r="AG281" s="5">
        <f t="shared" si="97"/>
        <v>2.65</v>
      </c>
      <c r="AH281" s="3">
        <f t="shared" si="98"/>
        <v>202209</v>
      </c>
      <c r="AI281" s="21">
        <v>1.37</v>
      </c>
      <c r="AJ281" s="21">
        <v>3.2</v>
      </c>
      <c r="AK281" s="21">
        <v>1.3</v>
      </c>
      <c r="AL281" s="21">
        <v>3.65</v>
      </c>
      <c r="AO281">
        <f t="shared" si="103"/>
        <v>-400</v>
      </c>
      <c r="AP281">
        <f>IF(E281&lt;F281,G281,H281)</f>
        <v>20</v>
      </c>
      <c r="AQ281">
        <f>IF(E281&lt;F281,H281,G281)</f>
        <v>23</v>
      </c>
    </row>
    <row r="282" spans="2:43" x14ac:dyDescent="0.25">
      <c r="B282" s="24">
        <v>44815</v>
      </c>
      <c r="C282" s="20" t="s">
        <v>34</v>
      </c>
      <c r="D282" s="20" t="s">
        <v>19</v>
      </c>
      <c r="E282" s="2">
        <v>195.00000000000003</v>
      </c>
      <c r="F282" s="2">
        <v>-238.09523809523813</v>
      </c>
      <c r="G282">
        <v>35</v>
      </c>
      <c r="H282">
        <v>38</v>
      </c>
      <c r="I282" s="9"/>
      <c r="J282" s="2" t="str">
        <f t="shared" si="99"/>
        <v>Philadelphia Eagles</v>
      </c>
      <c r="K282" s="2" t="str">
        <f t="shared" si="100"/>
        <v>Detroit Lions</v>
      </c>
      <c r="L282" s="17">
        <f t="shared" si="101"/>
        <v>-238.09523809523813</v>
      </c>
      <c r="M282" s="18">
        <f t="shared" si="102"/>
        <v>195.00000000000003</v>
      </c>
      <c r="N282" s="4">
        <f t="shared" si="88"/>
        <v>1.42</v>
      </c>
      <c r="O282" s="4">
        <f t="shared" si="89"/>
        <v>2.95</v>
      </c>
      <c r="P282" s="4"/>
      <c r="Q282" s="4"/>
      <c r="R282" s="1">
        <f t="shared" si="90"/>
        <v>0.70422535211267612</v>
      </c>
      <c r="S282" s="1">
        <f t="shared" si="90"/>
        <v>0.33898305084745761</v>
      </c>
      <c r="T282" s="1">
        <f t="shared" si="86"/>
        <v>4.1418764302059485E-2</v>
      </c>
      <c r="U282" s="1">
        <f t="shared" si="87"/>
        <v>0.18262115063260925</v>
      </c>
      <c r="V282" s="1">
        <f t="shared" si="91"/>
        <v>0.69362115063260932</v>
      </c>
      <c r="W282" s="1"/>
      <c r="X282" s="17">
        <f t="shared" si="92"/>
        <v>441.70920838841397</v>
      </c>
      <c r="Y282" s="18">
        <f t="shared" si="93"/>
        <v>2009.6149174189422</v>
      </c>
      <c r="Z282" s="2">
        <f t="shared" si="104"/>
        <v>419.62374796899326</v>
      </c>
      <c r="AA282" s="18">
        <f t="shared" si="104"/>
        <v>1909.134171547995</v>
      </c>
      <c r="AB282" s="2">
        <f t="shared" si="105"/>
        <v>-238.30872414634925</v>
      </c>
      <c r="AC282" s="2">
        <f t="shared" si="105"/>
        <v>190.9134171547995</v>
      </c>
      <c r="AD282" s="2">
        <f t="shared" si="94"/>
        <v>419.62374796899326</v>
      </c>
      <c r="AE282" s="2">
        <f t="shared" si="95"/>
        <v>-1000</v>
      </c>
      <c r="AF282" s="5">
        <f t="shared" si="96"/>
        <v>0.41999999999999993</v>
      </c>
      <c r="AG282" s="5">
        <f t="shared" si="97"/>
        <v>-1</v>
      </c>
      <c r="AH282" s="3">
        <f t="shared" si="98"/>
        <v>202209</v>
      </c>
      <c r="AI282" s="21">
        <v>2.7</v>
      </c>
      <c r="AJ282" s="21">
        <v>1.5</v>
      </c>
      <c r="AK282" s="21">
        <v>2.95</v>
      </c>
      <c r="AL282" s="21">
        <v>1.42</v>
      </c>
      <c r="AO282">
        <f t="shared" si="103"/>
        <v>-300</v>
      </c>
      <c r="AP282">
        <f>IF(E282&lt;F282,G282,H282)</f>
        <v>38</v>
      </c>
      <c r="AQ282">
        <f>IF(E282&lt;F282,H282,G282)</f>
        <v>35</v>
      </c>
    </row>
    <row r="283" spans="2:43" x14ac:dyDescent="0.25">
      <c r="B283" s="24">
        <v>44815</v>
      </c>
      <c r="C283" s="20" t="s">
        <v>40</v>
      </c>
      <c r="D283" s="20" t="s">
        <v>39</v>
      </c>
      <c r="E283" s="2">
        <v>275</v>
      </c>
      <c r="F283" s="2">
        <v>-357.14285714285711</v>
      </c>
      <c r="G283">
        <v>20</v>
      </c>
      <c r="H283">
        <v>20</v>
      </c>
      <c r="I283" s="9"/>
      <c r="J283" s="2" t="str">
        <f t="shared" si="99"/>
        <v>Indianapolis Colts</v>
      </c>
      <c r="K283" s="2" t="str">
        <f t="shared" si="100"/>
        <v>Houston Texans</v>
      </c>
      <c r="L283" s="17">
        <f t="shared" si="101"/>
        <v>-357.14285714285711</v>
      </c>
      <c r="M283" s="18">
        <f t="shared" si="102"/>
        <v>275</v>
      </c>
      <c r="N283" s="4">
        <f t="shared" si="88"/>
        <v>1.28</v>
      </c>
      <c r="O283" s="4">
        <f t="shared" si="89"/>
        <v>3.75</v>
      </c>
      <c r="P283" s="4"/>
      <c r="Q283" s="4"/>
      <c r="R283" s="1">
        <f t="shared" si="90"/>
        <v>0.78125</v>
      </c>
      <c r="S283" s="1">
        <f t="shared" si="90"/>
        <v>0.26666666666666666</v>
      </c>
      <c r="T283" s="1">
        <f t="shared" si="86"/>
        <v>4.5725646123260466E-2</v>
      </c>
      <c r="U283" s="1">
        <f t="shared" si="87"/>
        <v>0.2572916666666667</v>
      </c>
      <c r="V283" s="1">
        <f t="shared" si="91"/>
        <v>0.76829166666666671</v>
      </c>
      <c r="W283" s="1"/>
      <c r="X283" s="17">
        <f t="shared" si="92"/>
        <v>301.58902326590373</v>
      </c>
      <c r="Y283" s="18">
        <f t="shared" si="93"/>
        <v>2840.2616005464147</v>
      </c>
      <c r="Z283" s="2">
        <f t="shared" si="104"/>
        <v>286.50957210260856</v>
      </c>
      <c r="AA283" s="18">
        <f t="shared" si="104"/>
        <v>2698.2485205190937</v>
      </c>
      <c r="AB283" s="2">
        <f t="shared" si="105"/>
        <v>-349.02847840695074</v>
      </c>
      <c r="AC283" s="2">
        <f t="shared" si="105"/>
        <v>269.82485205190937</v>
      </c>
      <c r="AD283" s="2">
        <f t="shared" si="94"/>
        <v>-1000</v>
      </c>
      <c r="AE283" s="2">
        <f t="shared" si="95"/>
        <v>-1000</v>
      </c>
      <c r="AF283" s="5">
        <f t="shared" si="96"/>
        <v>-1</v>
      </c>
      <c r="AG283" s="5">
        <f t="shared" si="97"/>
        <v>-1</v>
      </c>
      <c r="AH283" s="3">
        <f t="shared" si="98"/>
        <v>202209</v>
      </c>
      <c r="AI283" s="21">
        <v>4</v>
      </c>
      <c r="AJ283" s="21">
        <v>1.26</v>
      </c>
      <c r="AK283" s="21">
        <v>3.75</v>
      </c>
      <c r="AL283" s="21">
        <v>1.28</v>
      </c>
      <c r="AO283">
        <f t="shared" si="103"/>
        <v>-400</v>
      </c>
      <c r="AP283">
        <f>IF(E283&lt;F283,G283,H283)</f>
        <v>20</v>
      </c>
      <c r="AQ283">
        <f>IF(E283&lt;F283,H283,G283)</f>
        <v>20</v>
      </c>
    </row>
    <row r="284" spans="2:43" x14ac:dyDescent="0.25">
      <c r="B284" s="24">
        <v>44815</v>
      </c>
      <c r="C284" s="20" t="s">
        <v>30</v>
      </c>
      <c r="D284" s="20" t="s">
        <v>36</v>
      </c>
      <c r="E284" s="2">
        <v>-172.41379310344826</v>
      </c>
      <c r="F284" s="2">
        <v>150</v>
      </c>
      <c r="G284">
        <v>20</v>
      </c>
      <c r="H284">
        <v>7</v>
      </c>
      <c r="I284" s="9"/>
      <c r="J284" s="2" t="str">
        <f t="shared" si="99"/>
        <v>Miami Dolphins</v>
      </c>
      <c r="K284" s="2" t="str">
        <f t="shared" si="100"/>
        <v>New England Patriots</v>
      </c>
      <c r="L284" s="17">
        <f t="shared" si="101"/>
        <v>-172.41379310344826</v>
      </c>
      <c r="M284" s="18">
        <f t="shared" si="102"/>
        <v>150</v>
      </c>
      <c r="N284" s="4">
        <f t="shared" si="88"/>
        <v>1.58</v>
      </c>
      <c r="O284" s="4">
        <f t="shared" si="89"/>
        <v>2.5</v>
      </c>
      <c r="P284" s="4"/>
      <c r="Q284" s="4"/>
      <c r="R284" s="1">
        <f t="shared" si="90"/>
        <v>0.63291139240506322</v>
      </c>
      <c r="S284" s="1">
        <f t="shared" si="90"/>
        <v>0.4</v>
      </c>
      <c r="T284" s="1">
        <f t="shared" si="86"/>
        <v>3.1862745098039214E-2</v>
      </c>
      <c r="U284" s="1">
        <f t="shared" si="87"/>
        <v>0.1164556962025316</v>
      </c>
      <c r="V284" s="1">
        <f t="shared" si="91"/>
        <v>0.62745569620253161</v>
      </c>
      <c r="W284" s="1"/>
      <c r="X284" s="17">
        <f t="shared" si="92"/>
        <v>593.73802174746322</v>
      </c>
      <c r="Y284" s="18">
        <f t="shared" si="93"/>
        <v>1520.5870888415161</v>
      </c>
      <c r="Z284" s="2">
        <f t="shared" si="104"/>
        <v>564.05112066009008</v>
      </c>
      <c r="AA284" s="18">
        <f t="shared" si="104"/>
        <v>1444.5577343994403</v>
      </c>
      <c r="AB284" s="2">
        <f t="shared" si="105"/>
        <v>-177.28889516782337</v>
      </c>
      <c r="AC284" s="2">
        <f t="shared" si="105"/>
        <v>144.45577343994404</v>
      </c>
      <c r="AD284" s="2">
        <f t="shared" si="94"/>
        <v>564.05112066009008</v>
      </c>
      <c r="AE284" s="2">
        <f t="shared" si="95"/>
        <v>-1000</v>
      </c>
      <c r="AF284" s="5">
        <f t="shared" si="96"/>
        <v>0.58000000000000007</v>
      </c>
      <c r="AG284" s="5">
        <f t="shared" si="97"/>
        <v>-1</v>
      </c>
      <c r="AH284" s="3">
        <f t="shared" si="98"/>
        <v>202209</v>
      </c>
      <c r="AI284" s="21">
        <v>1.62</v>
      </c>
      <c r="AJ284" s="21">
        <v>2.4</v>
      </c>
      <c r="AK284" s="21">
        <v>1.58</v>
      </c>
      <c r="AL284" s="21">
        <v>2.5</v>
      </c>
      <c r="AO284">
        <f t="shared" si="103"/>
        <v>-180</v>
      </c>
      <c r="AP284">
        <f>IF(E284&lt;F284,G284,H284)</f>
        <v>20</v>
      </c>
      <c r="AQ284">
        <f>IF(E284&lt;F284,H284,G284)</f>
        <v>7</v>
      </c>
    </row>
    <row r="285" spans="2:43" x14ac:dyDescent="0.25">
      <c r="B285" s="24">
        <v>44815</v>
      </c>
      <c r="C285" s="20" t="s">
        <v>42</v>
      </c>
      <c r="D285" s="20" t="s">
        <v>28</v>
      </c>
      <c r="E285" s="2">
        <v>240</v>
      </c>
      <c r="F285" s="2">
        <v>-303.03030303030295</v>
      </c>
      <c r="G285">
        <v>9</v>
      </c>
      <c r="H285">
        <v>24</v>
      </c>
      <c r="I285" s="9"/>
      <c r="J285" s="2" t="str">
        <f t="shared" si="99"/>
        <v>Baltimore Ravens</v>
      </c>
      <c r="K285" s="2" t="str">
        <f t="shared" si="100"/>
        <v>New York Jets</v>
      </c>
      <c r="L285" s="17">
        <f t="shared" si="101"/>
        <v>-303.03030303030295</v>
      </c>
      <c r="M285" s="18">
        <f t="shared" si="102"/>
        <v>240</v>
      </c>
      <c r="N285" s="4">
        <f t="shared" si="88"/>
        <v>1.33</v>
      </c>
      <c r="O285" s="4">
        <f t="shared" si="89"/>
        <v>3.4</v>
      </c>
      <c r="P285" s="4"/>
      <c r="Q285" s="4"/>
      <c r="R285" s="1">
        <f t="shared" si="90"/>
        <v>0.75187969924812026</v>
      </c>
      <c r="S285" s="1">
        <f t="shared" si="90"/>
        <v>0.29411764705882354</v>
      </c>
      <c r="T285" s="1">
        <f t="shared" si="86"/>
        <v>4.3974630021141659E-2</v>
      </c>
      <c r="U285" s="1">
        <f t="shared" si="87"/>
        <v>0.22888102609464836</v>
      </c>
      <c r="V285" s="1">
        <f t="shared" si="91"/>
        <v>0.73988102609464834</v>
      </c>
      <c r="W285" s="1"/>
      <c r="X285" s="17">
        <f t="shared" si="92"/>
        <v>351.56865054149432</v>
      </c>
      <c r="Y285" s="18">
        <f t="shared" si="93"/>
        <v>2476.6314971810075</v>
      </c>
      <c r="Z285" s="2">
        <f t="shared" si="104"/>
        <v>333.99021801441961</v>
      </c>
      <c r="AA285" s="18">
        <f t="shared" si="104"/>
        <v>2352.7999223219572</v>
      </c>
      <c r="AB285" s="2">
        <f t="shared" si="105"/>
        <v>-299.40996653884821</v>
      </c>
      <c r="AC285" s="2">
        <f t="shared" si="105"/>
        <v>235.27999223219572</v>
      </c>
      <c r="AD285" s="2">
        <f t="shared" si="94"/>
        <v>333.99021801441961</v>
      </c>
      <c r="AE285" s="2">
        <f t="shared" si="95"/>
        <v>-1000</v>
      </c>
      <c r="AF285" s="5">
        <f t="shared" si="96"/>
        <v>0.33000000000000007</v>
      </c>
      <c r="AG285" s="5">
        <f t="shared" si="97"/>
        <v>-1</v>
      </c>
      <c r="AH285" s="3">
        <f t="shared" si="98"/>
        <v>202209</v>
      </c>
      <c r="AI285" s="21">
        <v>2.75</v>
      </c>
      <c r="AJ285" s="21">
        <v>1.47</v>
      </c>
      <c r="AK285" s="21">
        <v>3.4</v>
      </c>
      <c r="AL285" s="21">
        <v>1.33</v>
      </c>
      <c r="AO285">
        <f t="shared" si="103"/>
        <v>-400</v>
      </c>
      <c r="AP285">
        <f>IF(E285&lt;F285,G285,H285)</f>
        <v>24</v>
      </c>
      <c r="AQ285">
        <f>IF(E285&lt;F285,H285,G285)</f>
        <v>9</v>
      </c>
    </row>
    <row r="286" spans="2:43" x14ac:dyDescent="0.25">
      <c r="B286" s="24">
        <v>44815</v>
      </c>
      <c r="C286" s="20" t="s">
        <v>49</v>
      </c>
      <c r="D286" s="20" t="s">
        <v>26</v>
      </c>
      <c r="E286" s="2">
        <v>-156.25000000000003</v>
      </c>
      <c r="F286" s="2">
        <v>135</v>
      </c>
      <c r="G286">
        <v>28</v>
      </c>
      <c r="H286">
        <v>22</v>
      </c>
      <c r="I286" s="9"/>
      <c r="J286" s="2" t="str">
        <f t="shared" si="99"/>
        <v>Washington Commanders</v>
      </c>
      <c r="K286" s="2" t="str">
        <f t="shared" si="100"/>
        <v>Jacksonville Jaguars</v>
      </c>
      <c r="L286" s="17">
        <f t="shared" si="101"/>
        <v>-156.25000000000003</v>
      </c>
      <c r="M286" s="18">
        <f t="shared" si="102"/>
        <v>135</v>
      </c>
      <c r="N286" s="4">
        <f t="shared" si="88"/>
        <v>1.64</v>
      </c>
      <c r="O286" s="4">
        <f t="shared" si="89"/>
        <v>2.35</v>
      </c>
      <c r="P286" s="4"/>
      <c r="Q286" s="4"/>
      <c r="R286" s="1">
        <f t="shared" si="90"/>
        <v>0.6097560975609756</v>
      </c>
      <c r="S286" s="1">
        <f t="shared" si="90"/>
        <v>0.42553191489361702</v>
      </c>
      <c r="T286" s="1">
        <f t="shared" si="86"/>
        <v>3.4085213032581496E-2</v>
      </c>
      <c r="U286" s="1">
        <f t="shared" si="87"/>
        <v>9.2112091333679286E-2</v>
      </c>
      <c r="V286" s="1">
        <f t="shared" si="91"/>
        <v>0.60311209133367927</v>
      </c>
      <c r="W286" s="1"/>
      <c r="X286" s="17">
        <f t="shared" si="92"/>
        <v>658.06657563218641</v>
      </c>
      <c r="Y286" s="18">
        <f t="shared" si="93"/>
        <v>1377.3404079490135</v>
      </c>
      <c r="Z286" s="2">
        <f t="shared" si="104"/>
        <v>625.16324685057702</v>
      </c>
      <c r="AA286" s="18">
        <f t="shared" si="104"/>
        <v>1308.4733875515628</v>
      </c>
      <c r="AB286" s="2">
        <f t="shared" si="105"/>
        <v>-159.95821971905113</v>
      </c>
      <c r="AC286" s="2">
        <f t="shared" si="105"/>
        <v>130.84733875515627</v>
      </c>
      <c r="AD286" s="2">
        <f t="shared" si="94"/>
        <v>625.16324685057702</v>
      </c>
      <c r="AE286" s="2">
        <f t="shared" si="95"/>
        <v>-1000</v>
      </c>
      <c r="AF286" s="5">
        <f t="shared" si="96"/>
        <v>0.6399999999999999</v>
      </c>
      <c r="AG286" s="5">
        <f t="shared" si="97"/>
        <v>-1</v>
      </c>
      <c r="AH286" s="3">
        <f t="shared" si="98"/>
        <v>202209</v>
      </c>
      <c r="AI286" s="21">
        <v>1.5</v>
      </c>
      <c r="AJ286" s="21">
        <v>2.7</v>
      </c>
      <c r="AK286" s="21">
        <v>1.64</v>
      </c>
      <c r="AL286" s="21">
        <v>2.35</v>
      </c>
      <c r="AO286">
        <f t="shared" si="103"/>
        <v>-160</v>
      </c>
      <c r="AP286">
        <f>IF(E286&lt;F286,G286,H286)</f>
        <v>28</v>
      </c>
      <c r="AQ286">
        <f>IF(E286&lt;F286,H286,G286)</f>
        <v>22</v>
      </c>
    </row>
    <row r="287" spans="2:43" x14ac:dyDescent="0.25">
      <c r="B287" s="24">
        <v>44812</v>
      </c>
      <c r="C287" s="20" t="s">
        <v>47</v>
      </c>
      <c r="D287" s="20" t="s">
        <v>24</v>
      </c>
      <c r="E287" s="2">
        <v>110.00000000000001</v>
      </c>
      <c r="F287" s="2">
        <v>-131.57894736842104</v>
      </c>
      <c r="G287">
        <v>10</v>
      </c>
      <c r="H287">
        <v>31</v>
      </c>
      <c r="I287" s="9"/>
      <c r="J287" s="2" t="str">
        <f t="shared" si="99"/>
        <v>Buffalo Bills</v>
      </c>
      <c r="K287" s="2" t="str">
        <f t="shared" si="100"/>
        <v>Los Angeles Rams</v>
      </c>
      <c r="L287" s="17">
        <f t="shared" si="101"/>
        <v>-131.57894736842104</v>
      </c>
      <c r="M287" s="18">
        <f t="shared" si="102"/>
        <v>110.00000000000001</v>
      </c>
      <c r="N287" s="4">
        <f t="shared" si="88"/>
        <v>1.76</v>
      </c>
      <c r="O287" s="4">
        <f t="shared" si="89"/>
        <v>2.1</v>
      </c>
      <c r="P287" s="4"/>
      <c r="Q287" s="4"/>
      <c r="R287" s="1">
        <f t="shared" si="90"/>
        <v>0.56818181818181823</v>
      </c>
      <c r="S287" s="1">
        <f t="shared" si="90"/>
        <v>0.47619047619047616</v>
      </c>
      <c r="T287" s="1">
        <f t="shared" si="86"/>
        <v>4.2487046632124437E-2</v>
      </c>
      <c r="U287" s="1">
        <f t="shared" si="87"/>
        <v>4.5995670995671034E-2</v>
      </c>
      <c r="V287" s="1">
        <f t="shared" si="91"/>
        <v>0.55699567099567104</v>
      </c>
      <c r="W287" s="1"/>
      <c r="X287" s="17">
        <f t="shared" si="92"/>
        <v>795.34608987611307</v>
      </c>
      <c r="Y287" s="18">
        <f t="shared" si="93"/>
        <v>1144.9859022934511</v>
      </c>
      <c r="Z287" s="2">
        <f t="shared" si="104"/>
        <v>755.57878538230739</v>
      </c>
      <c r="AA287" s="18">
        <f t="shared" si="104"/>
        <v>1087.7366071787785</v>
      </c>
      <c r="AB287" s="2">
        <f t="shared" si="105"/>
        <v>-132.3488720628942</v>
      </c>
      <c r="AC287" s="2">
        <f t="shared" si="105"/>
        <v>108.77366071787785</v>
      </c>
      <c r="AD287" s="2">
        <f t="shared" si="94"/>
        <v>755.57878538230739</v>
      </c>
      <c r="AE287" s="2">
        <f t="shared" si="95"/>
        <v>-1000</v>
      </c>
      <c r="AF287" s="5">
        <f t="shared" si="96"/>
        <v>0.76</v>
      </c>
      <c r="AG287" s="5">
        <f t="shared" si="97"/>
        <v>-1</v>
      </c>
      <c r="AH287" s="3">
        <f t="shared" si="98"/>
        <v>202209</v>
      </c>
      <c r="AI287" s="21">
        <v>1.86</v>
      </c>
      <c r="AJ287" s="21">
        <v>1.95</v>
      </c>
      <c r="AK287" s="21">
        <v>2.1</v>
      </c>
      <c r="AL287" s="21">
        <v>1.76</v>
      </c>
      <c r="AO287">
        <f t="shared" si="103"/>
        <v>-140</v>
      </c>
      <c r="AP287">
        <f>IF(E287&lt;F287,G287,H287)</f>
        <v>31</v>
      </c>
      <c r="AQ287">
        <f>IF(E287&lt;F287,H287,G287)</f>
        <v>10</v>
      </c>
    </row>
    <row r="288" spans="2:43" x14ac:dyDescent="0.25">
      <c r="B288" s="24">
        <v>44605</v>
      </c>
      <c r="C288" s="20" t="s">
        <v>21</v>
      </c>
      <c r="D288" s="20" t="s">
        <v>47</v>
      </c>
      <c r="E288" s="2">
        <v>179.99999999999997</v>
      </c>
      <c r="F288" s="2">
        <v>-222.22222222222226</v>
      </c>
      <c r="G288">
        <v>20</v>
      </c>
      <c r="H288">
        <v>23</v>
      </c>
      <c r="I288" s="9"/>
      <c r="J288" s="2" t="str">
        <f t="shared" si="99"/>
        <v>Los Angeles Rams</v>
      </c>
      <c r="K288" s="2" t="str">
        <f t="shared" si="100"/>
        <v>Cincinnati Bengals</v>
      </c>
      <c r="L288" s="17">
        <f t="shared" si="101"/>
        <v>-222.22222222222226</v>
      </c>
      <c r="M288" s="18">
        <f t="shared" si="102"/>
        <v>179.99999999999997</v>
      </c>
      <c r="N288" s="4">
        <f t="shared" si="88"/>
        <v>1.45</v>
      </c>
      <c r="O288" s="4">
        <f t="shared" si="89"/>
        <v>2.8</v>
      </c>
      <c r="P288" s="4"/>
      <c r="Q288" s="4"/>
      <c r="R288" s="1">
        <f t="shared" si="90"/>
        <v>0.68965517241379315</v>
      </c>
      <c r="S288" s="1">
        <f t="shared" si="90"/>
        <v>0.35714285714285715</v>
      </c>
      <c r="T288" s="1">
        <f t="shared" si="86"/>
        <v>4.4705882352941262E-2</v>
      </c>
      <c r="U288" s="1">
        <f t="shared" si="87"/>
        <v>0.166256157635468</v>
      </c>
      <c r="V288" s="1">
        <f t="shared" si="91"/>
        <v>0.67725615763546798</v>
      </c>
      <c r="W288" s="1"/>
      <c r="X288" s="17">
        <f t="shared" si="92"/>
        <v>476.54619116545314</v>
      </c>
      <c r="Y288" s="18">
        <f t="shared" si="93"/>
        <v>1872.3757127156628</v>
      </c>
      <c r="Z288" s="2">
        <f t="shared" si="104"/>
        <v>452.71888160718044</v>
      </c>
      <c r="AA288" s="18">
        <f t="shared" si="104"/>
        <v>1778.7569270798795</v>
      </c>
      <c r="AB288" s="2">
        <f t="shared" si="105"/>
        <v>-220.88762820095712</v>
      </c>
      <c r="AC288" s="2">
        <f t="shared" si="105"/>
        <v>177.87569270798795</v>
      </c>
      <c r="AD288" s="2">
        <f t="shared" si="94"/>
        <v>452.71888160718044</v>
      </c>
      <c r="AE288" s="2">
        <f t="shared" si="95"/>
        <v>-1000</v>
      </c>
      <c r="AF288" s="5">
        <f t="shared" si="96"/>
        <v>0.44999999999999996</v>
      </c>
      <c r="AG288" s="5">
        <f t="shared" si="97"/>
        <v>-1</v>
      </c>
      <c r="AH288" s="3">
        <f t="shared" si="98"/>
        <v>202202</v>
      </c>
      <c r="AI288" s="21">
        <v>2.65</v>
      </c>
      <c r="AJ288" s="21">
        <v>1.54</v>
      </c>
      <c r="AK288" s="21">
        <v>2.8</v>
      </c>
      <c r="AL288" s="21">
        <v>1.45</v>
      </c>
      <c r="AO288">
        <f t="shared" si="103"/>
        <v>-300</v>
      </c>
      <c r="AP288">
        <f>IF(E288&lt;F288,G288,H288)</f>
        <v>23</v>
      </c>
      <c r="AQ288">
        <f>IF(E288&lt;F288,H288,G288)</f>
        <v>20</v>
      </c>
    </row>
    <row r="289" spans="2:43" x14ac:dyDescent="0.25">
      <c r="B289" s="24">
        <v>44591</v>
      </c>
      <c r="C289" s="20" t="s">
        <v>47</v>
      </c>
      <c r="D289" s="20" t="s">
        <v>22</v>
      </c>
      <c r="E289" s="2">
        <v>-175.43859649122805</v>
      </c>
      <c r="F289" s="2">
        <v>154.99999999999997</v>
      </c>
      <c r="G289">
        <v>20</v>
      </c>
      <c r="H289">
        <v>17</v>
      </c>
      <c r="I289" s="9"/>
      <c r="J289" s="2" t="str">
        <f t="shared" si="99"/>
        <v>Los Angeles Rams</v>
      </c>
      <c r="K289" s="2" t="str">
        <f t="shared" si="100"/>
        <v>San Francisco 49ers</v>
      </c>
      <c r="L289" s="17">
        <f t="shared" si="101"/>
        <v>-175.43859649122805</v>
      </c>
      <c r="M289" s="18">
        <f t="shared" si="102"/>
        <v>154.99999999999997</v>
      </c>
      <c r="N289" s="4">
        <f t="shared" si="88"/>
        <v>1.57</v>
      </c>
      <c r="O289" s="4">
        <f t="shared" si="89"/>
        <v>2.5499999999999998</v>
      </c>
      <c r="P289" s="4"/>
      <c r="Q289" s="4"/>
      <c r="R289" s="1">
        <f t="shared" si="90"/>
        <v>0.63694267515923564</v>
      </c>
      <c r="S289" s="1">
        <f t="shared" si="90"/>
        <v>0.39215686274509809</v>
      </c>
      <c r="T289" s="1">
        <f t="shared" si="86"/>
        <v>2.8276699029126329E-2</v>
      </c>
      <c r="U289" s="1">
        <f t="shared" si="87"/>
        <v>0.12239290620706877</v>
      </c>
      <c r="V289" s="1">
        <f t="shared" si="91"/>
        <v>0.63339290620706878</v>
      </c>
      <c r="W289" s="1"/>
      <c r="X289" s="17">
        <f t="shared" si="92"/>
        <v>578.79886276004493</v>
      </c>
      <c r="Y289" s="18">
        <f t="shared" si="93"/>
        <v>1558.0808321378222</v>
      </c>
      <c r="Z289" s="2">
        <f t="shared" si="104"/>
        <v>549.85891962204266</v>
      </c>
      <c r="AA289" s="18">
        <f t="shared" si="104"/>
        <v>1480.1767905309309</v>
      </c>
      <c r="AB289" s="2">
        <f t="shared" si="105"/>
        <v>-181.86483192586408</v>
      </c>
      <c r="AC289" s="2">
        <f t="shared" si="105"/>
        <v>148.0176790530931</v>
      </c>
      <c r="AD289" s="2">
        <f t="shared" si="94"/>
        <v>549.85891962204266</v>
      </c>
      <c r="AE289" s="2">
        <f t="shared" si="95"/>
        <v>-1000</v>
      </c>
      <c r="AF289" s="5">
        <f t="shared" si="96"/>
        <v>0.57000000000000006</v>
      </c>
      <c r="AG289" s="5">
        <f t="shared" si="97"/>
        <v>-1</v>
      </c>
      <c r="AH289" s="3">
        <f t="shared" si="98"/>
        <v>202201</v>
      </c>
      <c r="AI289" s="21">
        <v>1.58</v>
      </c>
      <c r="AJ289" s="21">
        <v>2.5</v>
      </c>
      <c r="AK289" s="21">
        <v>1.57</v>
      </c>
      <c r="AL289" s="21">
        <v>2.5499999999999998</v>
      </c>
      <c r="AO289">
        <f t="shared" si="103"/>
        <v>-180</v>
      </c>
      <c r="AP289">
        <f>IF(E289&lt;F289,G289,H289)</f>
        <v>20</v>
      </c>
      <c r="AQ289">
        <f>IF(E289&lt;F289,H289,G289)</f>
        <v>17</v>
      </c>
    </row>
    <row r="290" spans="2:43" x14ac:dyDescent="0.25">
      <c r="B290" s="24">
        <v>44591</v>
      </c>
      <c r="C290" s="20" t="s">
        <v>20</v>
      </c>
      <c r="D290" s="20" t="s">
        <v>21</v>
      </c>
      <c r="E290" s="2">
        <v>-344.82758620689651</v>
      </c>
      <c r="F290" s="2">
        <v>270</v>
      </c>
      <c r="G290">
        <v>24</v>
      </c>
      <c r="H290">
        <v>27</v>
      </c>
      <c r="I290" s="9"/>
      <c r="J290" s="2" t="str">
        <f t="shared" si="99"/>
        <v>Kansas City Chiefs</v>
      </c>
      <c r="K290" s="2" t="str">
        <f t="shared" si="100"/>
        <v>Cincinnati Bengals</v>
      </c>
      <c r="L290" s="17">
        <f t="shared" si="101"/>
        <v>-344.82758620689651</v>
      </c>
      <c r="M290" s="18">
        <f t="shared" si="102"/>
        <v>270</v>
      </c>
      <c r="N290" s="4">
        <f t="shared" si="88"/>
        <v>1.29</v>
      </c>
      <c r="O290" s="4">
        <f t="shared" si="89"/>
        <v>3.7</v>
      </c>
      <c r="P290" s="4"/>
      <c r="Q290" s="4"/>
      <c r="R290" s="1">
        <f t="shared" si="90"/>
        <v>0.77519379844961234</v>
      </c>
      <c r="S290" s="1">
        <f t="shared" si="90"/>
        <v>0.27027027027027023</v>
      </c>
      <c r="T290" s="1">
        <f t="shared" si="86"/>
        <v>4.3486973947895691E-2</v>
      </c>
      <c r="U290" s="1">
        <f t="shared" si="87"/>
        <v>0.25246176408967103</v>
      </c>
      <c r="V290" s="1">
        <f t="shared" si="91"/>
        <v>0.76346176408967104</v>
      </c>
      <c r="W290" s="1"/>
      <c r="X290" s="17">
        <f t="shared" si="92"/>
        <v>309.82329048576543</v>
      </c>
      <c r="Y290" s="18">
        <f t="shared" si="93"/>
        <v>2773.304285017382</v>
      </c>
      <c r="Z290" s="2">
        <f t="shared" si="104"/>
        <v>294.33212596147712</v>
      </c>
      <c r="AA290" s="18">
        <f t="shared" si="104"/>
        <v>2634.6390707665128</v>
      </c>
      <c r="AB290" s="2">
        <f t="shared" si="105"/>
        <v>-339.75224305989701</v>
      </c>
      <c r="AC290" s="2">
        <f t="shared" si="105"/>
        <v>263.46390707665125</v>
      </c>
      <c r="AD290" s="2">
        <f t="shared" si="94"/>
        <v>-1000</v>
      </c>
      <c r="AE290" s="2">
        <f t="shared" si="95"/>
        <v>2634.6390707665128</v>
      </c>
      <c r="AF290" s="5">
        <f t="shared" si="96"/>
        <v>-1</v>
      </c>
      <c r="AG290" s="5">
        <f t="shared" si="97"/>
        <v>2.7</v>
      </c>
      <c r="AH290" s="3">
        <f t="shared" si="98"/>
        <v>202201</v>
      </c>
      <c r="AI290" s="21">
        <v>1.31</v>
      </c>
      <c r="AJ290" s="21">
        <v>3.6</v>
      </c>
      <c r="AK290" s="21">
        <v>1.29</v>
      </c>
      <c r="AL290" s="21">
        <v>3.7</v>
      </c>
      <c r="AO290">
        <f t="shared" si="103"/>
        <v>-400</v>
      </c>
      <c r="AP290">
        <f>IF(E290&lt;F290,G290,H290)</f>
        <v>24</v>
      </c>
      <c r="AQ290">
        <f>IF(E290&lt;F290,H290,G290)</f>
        <v>27</v>
      </c>
    </row>
    <row r="291" spans="2:43" x14ac:dyDescent="0.25">
      <c r="B291" s="24">
        <v>44584</v>
      </c>
      <c r="C291" s="20" t="s">
        <v>20</v>
      </c>
      <c r="D291" s="20" t="s">
        <v>24</v>
      </c>
      <c r="E291" s="2">
        <v>-135.13513513513513</v>
      </c>
      <c r="F291" s="2">
        <v>114.99999999999999</v>
      </c>
      <c r="G291">
        <v>42</v>
      </c>
      <c r="H291">
        <v>36</v>
      </c>
      <c r="I291" s="9"/>
      <c r="J291" s="2" t="str">
        <f t="shared" si="99"/>
        <v>Kansas City Chiefs</v>
      </c>
      <c r="K291" s="2" t="str">
        <f t="shared" si="100"/>
        <v>Buffalo Bills</v>
      </c>
      <c r="L291" s="17">
        <f t="shared" si="101"/>
        <v>-135.13513513513513</v>
      </c>
      <c r="M291" s="18">
        <f t="shared" si="102"/>
        <v>114.99999999999999</v>
      </c>
      <c r="N291" s="4">
        <f t="shared" si="88"/>
        <v>1.74</v>
      </c>
      <c r="O291" s="4">
        <f t="shared" si="89"/>
        <v>2.15</v>
      </c>
      <c r="P291" s="4"/>
      <c r="Q291" s="4"/>
      <c r="R291" s="1">
        <f t="shared" si="90"/>
        <v>0.57471264367816088</v>
      </c>
      <c r="S291" s="1">
        <f t="shared" si="90"/>
        <v>0.46511627906976744</v>
      </c>
      <c r="T291" s="1">
        <f t="shared" si="86"/>
        <v>3.8303341902313659E-2</v>
      </c>
      <c r="U291" s="1">
        <f t="shared" si="87"/>
        <v>5.4798182304196724E-2</v>
      </c>
      <c r="V291" s="1">
        <f t="shared" si="91"/>
        <v>0.56579818230419676</v>
      </c>
      <c r="W291" s="1"/>
      <c r="X291" s="17">
        <f t="shared" si="92"/>
        <v>767.41465645493759</v>
      </c>
      <c r="Y291" s="18">
        <f t="shared" si="93"/>
        <v>1185.8985221458363</v>
      </c>
      <c r="Z291" s="2">
        <f t="shared" si="104"/>
        <v>729.04392363219063</v>
      </c>
      <c r="AA291" s="18">
        <f t="shared" si="104"/>
        <v>1126.6035960385445</v>
      </c>
      <c r="AB291" s="2">
        <f t="shared" si="105"/>
        <v>-137.16594673992637</v>
      </c>
      <c r="AC291" s="2">
        <f t="shared" si="105"/>
        <v>112.66035960385446</v>
      </c>
      <c r="AD291" s="2">
        <f t="shared" si="94"/>
        <v>729.04392363219063</v>
      </c>
      <c r="AE291" s="2">
        <f t="shared" si="95"/>
        <v>-1000</v>
      </c>
      <c r="AF291" s="5">
        <f t="shared" si="96"/>
        <v>0.74</v>
      </c>
      <c r="AG291" s="5">
        <f t="shared" si="97"/>
        <v>-1</v>
      </c>
      <c r="AH291" s="3">
        <f t="shared" si="98"/>
        <v>202201</v>
      </c>
      <c r="AI291" s="21">
        <v>1.76</v>
      </c>
      <c r="AJ291" s="21">
        <v>2.1</v>
      </c>
      <c r="AK291" s="21">
        <v>1.74</v>
      </c>
      <c r="AL291" s="21">
        <v>2.15</v>
      </c>
      <c r="AO291">
        <f t="shared" si="103"/>
        <v>-140</v>
      </c>
      <c r="AP291">
        <f>IF(E291&lt;F291,G291,H291)</f>
        <v>42</v>
      </c>
      <c r="AQ291">
        <f>IF(E291&lt;F291,H291,G291)</f>
        <v>36</v>
      </c>
    </row>
    <row r="292" spans="2:43" x14ac:dyDescent="0.25">
      <c r="B292" s="24">
        <v>44584</v>
      </c>
      <c r="C292" s="20" t="s">
        <v>27</v>
      </c>
      <c r="D292" s="20" t="s">
        <v>47</v>
      </c>
      <c r="E292" s="2">
        <v>-151.51515151515153</v>
      </c>
      <c r="F292" s="2">
        <v>129.99999999999997</v>
      </c>
      <c r="G292">
        <v>27</v>
      </c>
      <c r="H292">
        <v>30</v>
      </c>
      <c r="I292" s="9"/>
      <c r="J292" s="2" t="str">
        <f t="shared" si="99"/>
        <v>Tampa Bay Buccaneers</v>
      </c>
      <c r="K292" s="2" t="str">
        <f t="shared" si="100"/>
        <v>Los Angeles Rams</v>
      </c>
      <c r="L292" s="17">
        <f t="shared" si="101"/>
        <v>-151.51515151515153</v>
      </c>
      <c r="M292" s="18">
        <f t="shared" si="102"/>
        <v>129.99999999999997</v>
      </c>
      <c r="N292" s="4">
        <f t="shared" si="88"/>
        <v>1.66</v>
      </c>
      <c r="O292" s="4">
        <f t="shared" si="89"/>
        <v>2.2999999999999998</v>
      </c>
      <c r="P292" s="4"/>
      <c r="Q292" s="4"/>
      <c r="R292" s="1">
        <f t="shared" si="90"/>
        <v>0.60240963855421692</v>
      </c>
      <c r="S292" s="1">
        <f t="shared" si="90"/>
        <v>0.43478260869565222</v>
      </c>
      <c r="T292" s="1">
        <f t="shared" si="86"/>
        <v>3.5858585858585923E-2</v>
      </c>
      <c r="U292" s="1">
        <f t="shared" si="87"/>
        <v>8.3813514929282351E-2</v>
      </c>
      <c r="V292" s="1">
        <f t="shared" si="91"/>
        <v>0.59481351492928236</v>
      </c>
      <c r="W292" s="1"/>
      <c r="X292" s="17">
        <f t="shared" si="92"/>
        <v>681.19919084032654</v>
      </c>
      <c r="Y292" s="18">
        <f t="shared" si="93"/>
        <v>1332.032655245516</v>
      </c>
      <c r="Z292" s="2">
        <f t="shared" si="104"/>
        <v>647.13923129831016</v>
      </c>
      <c r="AA292" s="18">
        <f t="shared" si="104"/>
        <v>1265.4310224832402</v>
      </c>
      <c r="AB292" s="2">
        <f t="shared" si="105"/>
        <v>-154.5262521009227</v>
      </c>
      <c r="AC292" s="2">
        <f t="shared" si="105"/>
        <v>126.54310224832402</v>
      </c>
      <c r="AD292" s="2">
        <f t="shared" si="94"/>
        <v>-1000</v>
      </c>
      <c r="AE292" s="2">
        <f t="shared" si="95"/>
        <v>1265.4310224832402</v>
      </c>
      <c r="AF292" s="5">
        <f t="shared" si="96"/>
        <v>-1</v>
      </c>
      <c r="AG292" s="5">
        <f t="shared" si="97"/>
        <v>1.2999999999999998</v>
      </c>
      <c r="AH292" s="3">
        <f t="shared" si="98"/>
        <v>202201</v>
      </c>
      <c r="AI292" s="21">
        <v>1.66</v>
      </c>
      <c r="AJ292" s="21">
        <v>2.2999999999999998</v>
      </c>
      <c r="AK292" s="21">
        <v>1.66</v>
      </c>
      <c r="AL292" s="21">
        <v>2.2999999999999998</v>
      </c>
      <c r="AO292">
        <f t="shared" si="103"/>
        <v>-160</v>
      </c>
      <c r="AP292">
        <f>IF(E292&lt;F292,G292,H292)</f>
        <v>27</v>
      </c>
      <c r="AQ292">
        <f>IF(E292&lt;F292,H292,G292)</f>
        <v>30</v>
      </c>
    </row>
    <row r="293" spans="2:43" x14ac:dyDescent="0.25">
      <c r="B293" s="24">
        <v>44583</v>
      </c>
      <c r="C293" s="20" t="s">
        <v>33</v>
      </c>
      <c r="D293" s="20" t="s">
        <v>22</v>
      </c>
      <c r="E293" s="2">
        <v>-263.1578947368422</v>
      </c>
      <c r="F293" s="2">
        <v>215</v>
      </c>
      <c r="G293">
        <v>10</v>
      </c>
      <c r="H293">
        <v>13</v>
      </c>
      <c r="I293" s="9"/>
      <c r="J293" s="2" t="str">
        <f t="shared" si="99"/>
        <v>Green Bay Packers</v>
      </c>
      <c r="K293" s="2" t="str">
        <f t="shared" si="100"/>
        <v>San Francisco 49ers</v>
      </c>
      <c r="L293" s="17">
        <f t="shared" si="101"/>
        <v>-263.1578947368422</v>
      </c>
      <c r="M293" s="18">
        <f t="shared" si="102"/>
        <v>215</v>
      </c>
      <c r="N293" s="4">
        <f t="shared" si="88"/>
        <v>1.38</v>
      </c>
      <c r="O293" s="4">
        <f t="shared" si="89"/>
        <v>3.15</v>
      </c>
      <c r="P293" s="4"/>
      <c r="Q293" s="4"/>
      <c r="R293" s="1">
        <f t="shared" si="90"/>
        <v>0.7246376811594204</v>
      </c>
      <c r="S293" s="1">
        <f t="shared" si="90"/>
        <v>0.31746031746031744</v>
      </c>
      <c r="T293" s="1">
        <f t="shared" si="86"/>
        <v>4.039735099337749E-2</v>
      </c>
      <c r="U293" s="1">
        <f t="shared" si="87"/>
        <v>0.20358868184955148</v>
      </c>
      <c r="V293" s="1">
        <f t="shared" si="91"/>
        <v>0.71458868184955149</v>
      </c>
      <c r="W293" s="1"/>
      <c r="X293" s="17">
        <f t="shared" si="92"/>
        <v>399.40643533805462</v>
      </c>
      <c r="Y293" s="18">
        <f t="shared" si="93"/>
        <v>2205.1924375584526</v>
      </c>
      <c r="Z293" s="2">
        <f t="shared" si="104"/>
        <v>379.43611357115185</v>
      </c>
      <c r="AA293" s="18">
        <f t="shared" si="104"/>
        <v>2094.93281568053</v>
      </c>
      <c r="AB293" s="2">
        <f t="shared" si="105"/>
        <v>-263.54897813712716</v>
      </c>
      <c r="AC293" s="2">
        <f t="shared" si="105"/>
        <v>209.49328156805299</v>
      </c>
      <c r="AD293" s="2">
        <f t="shared" si="94"/>
        <v>-1000</v>
      </c>
      <c r="AE293" s="2">
        <f t="shared" si="95"/>
        <v>2094.93281568053</v>
      </c>
      <c r="AF293" s="5">
        <f t="shared" si="96"/>
        <v>-1</v>
      </c>
      <c r="AG293" s="5">
        <f t="shared" si="97"/>
        <v>2.15</v>
      </c>
      <c r="AH293" s="3">
        <f t="shared" si="98"/>
        <v>202201</v>
      </c>
      <c r="AI293" s="21">
        <v>1.44</v>
      </c>
      <c r="AJ293" s="21">
        <v>2.85</v>
      </c>
      <c r="AK293" s="21">
        <v>1.38</v>
      </c>
      <c r="AL293" s="21">
        <v>3.15</v>
      </c>
      <c r="AO293">
        <f t="shared" si="103"/>
        <v>-300</v>
      </c>
      <c r="AP293">
        <f>IF(E293&lt;F293,G293,H293)</f>
        <v>10</v>
      </c>
      <c r="AQ293">
        <f>IF(E293&lt;F293,H293,G293)</f>
        <v>13</v>
      </c>
    </row>
    <row r="294" spans="2:43" x14ac:dyDescent="0.25">
      <c r="B294" s="24">
        <v>44583</v>
      </c>
      <c r="C294" s="20" t="s">
        <v>41</v>
      </c>
      <c r="D294" s="20" t="s">
        <v>21</v>
      </c>
      <c r="E294" s="2">
        <v>-212.76595744680853</v>
      </c>
      <c r="F294" s="2">
        <v>175</v>
      </c>
      <c r="G294">
        <v>16</v>
      </c>
      <c r="H294">
        <v>19</v>
      </c>
      <c r="I294" s="9"/>
      <c r="J294" s="2" t="str">
        <f t="shared" si="99"/>
        <v>Tennessee Titans</v>
      </c>
      <c r="K294" s="2" t="str">
        <f t="shared" si="100"/>
        <v>Cincinnati Bengals</v>
      </c>
      <c r="L294" s="17">
        <f t="shared" si="101"/>
        <v>-212.76595744680853</v>
      </c>
      <c r="M294" s="18">
        <f t="shared" si="102"/>
        <v>175</v>
      </c>
      <c r="N294" s="4">
        <f t="shared" si="88"/>
        <v>1.47</v>
      </c>
      <c r="O294" s="4">
        <f t="shared" si="89"/>
        <v>2.75</v>
      </c>
      <c r="P294" s="4"/>
      <c r="Q294" s="4"/>
      <c r="R294" s="1">
        <f t="shared" si="90"/>
        <v>0.68027210884353739</v>
      </c>
      <c r="S294" s="1">
        <f t="shared" si="90"/>
        <v>0.36363636363636365</v>
      </c>
      <c r="T294" s="1">
        <f t="shared" si="86"/>
        <v>4.206161137440767E-2</v>
      </c>
      <c r="U294" s="1">
        <f t="shared" si="87"/>
        <v>0.15831787260358687</v>
      </c>
      <c r="V294" s="1">
        <f t="shared" si="91"/>
        <v>0.66931787260358688</v>
      </c>
      <c r="W294" s="1"/>
      <c r="X294" s="17">
        <f t="shared" si="92"/>
        <v>494.0584151893168</v>
      </c>
      <c r="Y294" s="18">
        <f t="shared" si="93"/>
        <v>1810.0865209085014</v>
      </c>
      <c r="Z294" s="2">
        <f t="shared" si="104"/>
        <v>469.35549442985092</v>
      </c>
      <c r="AA294" s="18">
        <f t="shared" si="104"/>
        <v>1719.5821948630762</v>
      </c>
      <c r="AB294" s="2">
        <f t="shared" si="105"/>
        <v>-213.05812158750777</v>
      </c>
      <c r="AC294" s="2">
        <f t="shared" si="105"/>
        <v>171.95821948630763</v>
      </c>
      <c r="AD294" s="2">
        <f t="shared" si="94"/>
        <v>-1000</v>
      </c>
      <c r="AE294" s="2">
        <f t="shared" si="95"/>
        <v>1719.5821948630762</v>
      </c>
      <c r="AF294" s="5">
        <f t="shared" si="96"/>
        <v>-1</v>
      </c>
      <c r="AG294" s="5">
        <f t="shared" si="97"/>
        <v>1.75</v>
      </c>
      <c r="AH294" s="3">
        <f t="shared" si="98"/>
        <v>202201</v>
      </c>
      <c r="AI294" s="21">
        <v>1.57</v>
      </c>
      <c r="AJ294" s="21">
        <v>2.5499999999999998</v>
      </c>
      <c r="AK294" s="21">
        <v>1.47</v>
      </c>
      <c r="AL294" s="21">
        <v>2.75</v>
      </c>
      <c r="AO294">
        <f t="shared" si="103"/>
        <v>-300</v>
      </c>
      <c r="AP294">
        <f>IF(E294&lt;F294,G294,H294)</f>
        <v>16</v>
      </c>
      <c r="AQ294">
        <f>IF(E294&lt;F294,H294,G294)</f>
        <v>19</v>
      </c>
    </row>
    <row r="295" spans="2:43" x14ac:dyDescent="0.25">
      <c r="B295" s="24">
        <v>44578</v>
      </c>
      <c r="C295" s="20" t="s">
        <v>47</v>
      </c>
      <c r="D295" s="20" t="s">
        <v>48</v>
      </c>
      <c r="E295" s="2">
        <v>-172.41379310344826</v>
      </c>
      <c r="F295" s="2">
        <v>150</v>
      </c>
      <c r="G295">
        <v>34</v>
      </c>
      <c r="H295">
        <v>11</v>
      </c>
      <c r="I295" s="9"/>
      <c r="J295" s="2" t="str">
        <f t="shared" si="99"/>
        <v>Los Angeles Rams</v>
      </c>
      <c r="K295" s="2" t="str">
        <f t="shared" si="100"/>
        <v>Arizona Cardinals</v>
      </c>
      <c r="L295" s="17">
        <f t="shared" si="101"/>
        <v>-172.41379310344826</v>
      </c>
      <c r="M295" s="18">
        <f t="shared" si="102"/>
        <v>150</v>
      </c>
      <c r="N295" s="4">
        <f t="shared" si="88"/>
        <v>1.58</v>
      </c>
      <c r="O295" s="4">
        <f t="shared" si="89"/>
        <v>2.5</v>
      </c>
      <c r="P295" s="4"/>
      <c r="Q295" s="4"/>
      <c r="R295" s="1">
        <f t="shared" si="90"/>
        <v>0.63291139240506322</v>
      </c>
      <c r="S295" s="1">
        <f t="shared" si="90"/>
        <v>0.4</v>
      </c>
      <c r="T295" s="1">
        <f t="shared" si="86"/>
        <v>3.1862745098039214E-2</v>
      </c>
      <c r="U295" s="1">
        <f t="shared" si="87"/>
        <v>0.1164556962025316</v>
      </c>
      <c r="V295" s="1">
        <f t="shared" si="91"/>
        <v>0.62745569620253161</v>
      </c>
      <c r="W295" s="1"/>
      <c r="X295" s="17">
        <f t="shared" si="92"/>
        <v>593.73802174746322</v>
      </c>
      <c r="Y295" s="18">
        <f t="shared" si="93"/>
        <v>1520.5870888415161</v>
      </c>
      <c r="Z295" s="2">
        <f t="shared" si="104"/>
        <v>564.05112066009008</v>
      </c>
      <c r="AA295" s="18">
        <f t="shared" si="104"/>
        <v>1444.5577343994403</v>
      </c>
      <c r="AB295" s="2">
        <f t="shared" si="105"/>
        <v>-177.28889516782337</v>
      </c>
      <c r="AC295" s="2">
        <f t="shared" si="105"/>
        <v>144.45577343994404</v>
      </c>
      <c r="AD295" s="2">
        <f t="shared" si="94"/>
        <v>564.05112066009008</v>
      </c>
      <c r="AE295" s="2">
        <f t="shared" si="95"/>
        <v>-1000</v>
      </c>
      <c r="AF295" s="5">
        <f t="shared" si="96"/>
        <v>0.58000000000000007</v>
      </c>
      <c r="AG295" s="5">
        <f t="shared" si="97"/>
        <v>-1</v>
      </c>
      <c r="AH295" s="3">
        <f t="shared" si="98"/>
        <v>202201</v>
      </c>
      <c r="AI295" s="21">
        <v>1.5</v>
      </c>
      <c r="AJ295" s="21">
        <v>2.7</v>
      </c>
      <c r="AK295" s="21">
        <v>1.58</v>
      </c>
      <c r="AL295" s="21">
        <v>2.5</v>
      </c>
      <c r="AO295">
        <f t="shared" si="103"/>
        <v>-180</v>
      </c>
      <c r="AP295">
        <f>IF(E295&lt;F295,G295,H295)</f>
        <v>34</v>
      </c>
      <c r="AQ295">
        <f>IF(E295&lt;F295,H295,G295)</f>
        <v>11</v>
      </c>
    </row>
    <row r="296" spans="2:43" x14ac:dyDescent="0.25">
      <c r="B296" s="24">
        <v>44577</v>
      </c>
      <c r="C296" s="20" t="s">
        <v>20</v>
      </c>
      <c r="D296" s="20" t="s">
        <v>45</v>
      </c>
      <c r="E296" s="2">
        <v>-833.33333333333258</v>
      </c>
      <c r="F296" s="2">
        <v>550</v>
      </c>
      <c r="G296">
        <v>42</v>
      </c>
      <c r="H296">
        <v>21</v>
      </c>
      <c r="I296" s="9"/>
      <c r="J296" s="2" t="str">
        <f t="shared" si="99"/>
        <v>Kansas City Chiefs</v>
      </c>
      <c r="K296" s="2" t="str">
        <f t="shared" si="100"/>
        <v>Pittsburgh Steelers</v>
      </c>
      <c r="L296" s="17">
        <f t="shared" si="101"/>
        <v>-833.33333333333258</v>
      </c>
      <c r="M296" s="18">
        <f t="shared" si="102"/>
        <v>550</v>
      </c>
      <c r="N296" s="4">
        <f t="shared" si="88"/>
        <v>1.1200000000000001</v>
      </c>
      <c r="O296" s="4">
        <f t="shared" si="89"/>
        <v>6.5</v>
      </c>
      <c r="P296" s="4"/>
      <c r="Q296" s="4"/>
      <c r="R296" s="1">
        <f t="shared" si="90"/>
        <v>0.89285714285714279</v>
      </c>
      <c r="S296" s="1">
        <f t="shared" si="90"/>
        <v>0.15384615384615385</v>
      </c>
      <c r="T296" s="1">
        <f t="shared" si="86"/>
        <v>4.4619422572178324E-2</v>
      </c>
      <c r="U296" s="1">
        <f t="shared" si="87"/>
        <v>0.36950549450549447</v>
      </c>
      <c r="V296" s="1">
        <f t="shared" si="91"/>
        <v>0.88050549450549442</v>
      </c>
      <c r="W296" s="1"/>
      <c r="X296" s="17">
        <f t="shared" si="92"/>
        <v>135.71125477373158</v>
      </c>
      <c r="Y296" s="18">
        <f t="shared" si="93"/>
        <v>5488.6896490044255</v>
      </c>
      <c r="Z296" s="2">
        <f t="shared" si="104"/>
        <v>128.92569203504499</v>
      </c>
      <c r="AA296" s="18">
        <f t="shared" si="104"/>
        <v>5214.2551665542042</v>
      </c>
      <c r="AB296" s="2">
        <f t="shared" si="105"/>
        <v>-775.64059127033954</v>
      </c>
      <c r="AC296" s="2">
        <f t="shared" si="105"/>
        <v>521.42551665542044</v>
      </c>
      <c r="AD296" s="2">
        <f t="shared" si="94"/>
        <v>128.92569203504499</v>
      </c>
      <c r="AE296" s="2">
        <f t="shared" si="95"/>
        <v>-1000</v>
      </c>
      <c r="AF296" s="5">
        <f t="shared" si="96"/>
        <v>0.12000000000000011</v>
      </c>
      <c r="AG296" s="5">
        <f t="shared" si="97"/>
        <v>-1</v>
      </c>
      <c r="AH296" s="3">
        <f t="shared" si="98"/>
        <v>202201</v>
      </c>
      <c r="AI296" s="21">
        <v>1.1399999999999999</v>
      </c>
      <c r="AJ296" s="21">
        <v>6</v>
      </c>
      <c r="AK296" s="21">
        <v>1.1200000000000001</v>
      </c>
      <c r="AL296" s="21">
        <v>6.5</v>
      </c>
      <c r="AO296">
        <f t="shared" si="103"/>
        <v>-900</v>
      </c>
      <c r="AP296">
        <f>IF(E296&lt;F296,G296,H296)</f>
        <v>42</v>
      </c>
      <c r="AQ296">
        <f>IF(E296&lt;F296,H296,G296)</f>
        <v>21</v>
      </c>
    </row>
    <row r="297" spans="2:43" x14ac:dyDescent="0.25">
      <c r="B297" s="24">
        <v>44577</v>
      </c>
      <c r="C297" s="20" t="s">
        <v>23</v>
      </c>
      <c r="D297" s="20" t="s">
        <v>22</v>
      </c>
      <c r="E297" s="2">
        <v>-185.18518518518516</v>
      </c>
      <c r="F297" s="2">
        <v>165</v>
      </c>
      <c r="G297">
        <v>17</v>
      </c>
      <c r="H297">
        <v>23</v>
      </c>
      <c r="I297" s="9"/>
      <c r="J297" s="2" t="str">
        <f t="shared" si="99"/>
        <v>Dallas Cowboys</v>
      </c>
      <c r="K297" s="2" t="str">
        <f t="shared" si="100"/>
        <v>San Francisco 49ers</v>
      </c>
      <c r="L297" s="17">
        <f t="shared" si="101"/>
        <v>-185.18518518518516</v>
      </c>
      <c r="M297" s="18">
        <f t="shared" si="102"/>
        <v>165</v>
      </c>
      <c r="N297" s="4">
        <f t="shared" si="88"/>
        <v>1.54</v>
      </c>
      <c r="O297" s="4">
        <f t="shared" si="89"/>
        <v>2.65</v>
      </c>
      <c r="P297" s="4"/>
      <c r="Q297" s="4"/>
      <c r="R297" s="1">
        <f t="shared" si="90"/>
        <v>0.64935064935064934</v>
      </c>
      <c r="S297" s="1">
        <f t="shared" si="90"/>
        <v>0.37735849056603776</v>
      </c>
      <c r="T297" s="1">
        <f t="shared" si="86"/>
        <v>2.6014319809069208E-2</v>
      </c>
      <c r="U297" s="1">
        <f t="shared" si="87"/>
        <v>0.13599607939230579</v>
      </c>
      <c r="V297" s="1">
        <f t="shared" si="91"/>
        <v>0.64699607939230575</v>
      </c>
      <c r="W297" s="1"/>
      <c r="X297" s="17">
        <f t="shared" si="92"/>
        <v>545.60441995143913</v>
      </c>
      <c r="Y297" s="18">
        <f t="shared" si="93"/>
        <v>1648.1806912014345</v>
      </c>
      <c r="Z297" s="2">
        <f t="shared" si="104"/>
        <v>518.32419895386715</v>
      </c>
      <c r="AA297" s="18">
        <f t="shared" si="104"/>
        <v>1565.7716566413626</v>
      </c>
      <c r="AB297" s="2">
        <f t="shared" si="105"/>
        <v>-192.92944493394256</v>
      </c>
      <c r="AC297" s="2">
        <f t="shared" si="105"/>
        <v>156.57716566413626</v>
      </c>
      <c r="AD297" s="2">
        <f t="shared" si="94"/>
        <v>-1000</v>
      </c>
      <c r="AE297" s="2">
        <f t="shared" si="95"/>
        <v>1565.7716566413626</v>
      </c>
      <c r="AF297" s="5">
        <f t="shared" si="96"/>
        <v>-1</v>
      </c>
      <c r="AG297" s="5">
        <f t="shared" si="97"/>
        <v>1.65</v>
      </c>
      <c r="AH297" s="3">
        <f t="shared" si="98"/>
        <v>202201</v>
      </c>
      <c r="AI297" s="21">
        <v>1.62</v>
      </c>
      <c r="AJ297" s="21">
        <v>2.4</v>
      </c>
      <c r="AK297" s="21">
        <v>1.54</v>
      </c>
      <c r="AL297" s="21">
        <v>2.65</v>
      </c>
      <c r="AO297">
        <f t="shared" si="103"/>
        <v>-190</v>
      </c>
      <c r="AP297">
        <f>IF(E297&lt;F297,G297,H297)</f>
        <v>17</v>
      </c>
      <c r="AQ297">
        <f>IF(E297&lt;F297,H297,G297)</f>
        <v>23</v>
      </c>
    </row>
    <row r="298" spans="2:43" x14ac:dyDescent="0.25">
      <c r="B298" s="24">
        <v>44577</v>
      </c>
      <c r="C298" s="20" t="s">
        <v>27</v>
      </c>
      <c r="D298" s="20" t="s">
        <v>19</v>
      </c>
      <c r="E298" s="2">
        <v>-370.37037037037032</v>
      </c>
      <c r="F298" s="2">
        <v>280</v>
      </c>
      <c r="G298">
        <v>31</v>
      </c>
      <c r="H298">
        <v>15</v>
      </c>
      <c r="I298" s="9"/>
      <c r="J298" s="2" t="str">
        <f t="shared" si="99"/>
        <v>Tampa Bay Buccaneers</v>
      </c>
      <c r="K298" s="2" t="str">
        <f t="shared" si="100"/>
        <v>Philadelphia Eagles</v>
      </c>
      <c r="L298" s="17">
        <f t="shared" si="101"/>
        <v>-370.37037037037032</v>
      </c>
      <c r="M298" s="18">
        <f t="shared" si="102"/>
        <v>280</v>
      </c>
      <c r="N298" s="4">
        <f t="shared" si="88"/>
        <v>1.27</v>
      </c>
      <c r="O298" s="4">
        <f t="shared" si="89"/>
        <v>3.8</v>
      </c>
      <c r="P298" s="4"/>
      <c r="Q298" s="4"/>
      <c r="R298" s="1">
        <f t="shared" si="90"/>
        <v>0.78740157480314954</v>
      </c>
      <c r="S298" s="1">
        <f t="shared" si="90"/>
        <v>0.26315789473684209</v>
      </c>
      <c r="T298" s="1">
        <f t="shared" si="86"/>
        <v>4.8126232741617536E-2</v>
      </c>
      <c r="U298" s="1">
        <f t="shared" si="87"/>
        <v>0.26212184003315375</v>
      </c>
      <c r="V298" s="1">
        <f t="shared" si="91"/>
        <v>0.77312184003315376</v>
      </c>
      <c r="W298" s="1"/>
      <c r="X298" s="17">
        <f t="shared" si="92"/>
        <v>293.45718645992071</v>
      </c>
      <c r="Y298" s="18">
        <f t="shared" si="93"/>
        <v>2909.583445130711</v>
      </c>
      <c r="Z298" s="2">
        <f t="shared" si="104"/>
        <v>278.78432713692467</v>
      </c>
      <c r="AA298" s="18">
        <f t="shared" si="104"/>
        <v>2764.1042728741754</v>
      </c>
      <c r="AB298" s="2">
        <f t="shared" si="105"/>
        <v>-358.70022187755586</v>
      </c>
      <c r="AC298" s="2">
        <f t="shared" si="105"/>
        <v>276.41042728741752</v>
      </c>
      <c r="AD298" s="2">
        <f t="shared" si="94"/>
        <v>278.78432713692467</v>
      </c>
      <c r="AE298" s="2">
        <f t="shared" si="95"/>
        <v>-1000</v>
      </c>
      <c r="AF298" s="5">
        <f t="shared" si="96"/>
        <v>0.27</v>
      </c>
      <c r="AG298" s="5">
        <f t="shared" si="97"/>
        <v>-1</v>
      </c>
      <c r="AH298" s="3">
        <f t="shared" si="98"/>
        <v>202201</v>
      </c>
      <c r="AI298" s="21">
        <v>1.25</v>
      </c>
      <c r="AJ298" s="21">
        <v>4.2</v>
      </c>
      <c r="AK298" s="21">
        <v>1.27</v>
      </c>
      <c r="AL298" s="21">
        <v>3.8</v>
      </c>
      <c r="AO298">
        <f t="shared" si="103"/>
        <v>-400</v>
      </c>
      <c r="AP298">
        <f>IF(E298&lt;F298,G298,H298)</f>
        <v>31</v>
      </c>
      <c r="AQ298">
        <f>IF(E298&lt;F298,H298,G298)</f>
        <v>15</v>
      </c>
    </row>
    <row r="299" spans="2:43" x14ac:dyDescent="0.25">
      <c r="B299" s="24">
        <v>44576</v>
      </c>
      <c r="C299" s="20" t="s">
        <v>24</v>
      </c>
      <c r="D299" s="20" t="s">
        <v>36</v>
      </c>
      <c r="E299" s="2">
        <v>-222.22222222222226</v>
      </c>
      <c r="F299" s="2">
        <v>179.99999999999997</v>
      </c>
      <c r="G299">
        <v>47</v>
      </c>
      <c r="H299">
        <v>17</v>
      </c>
      <c r="I299" s="9"/>
      <c r="J299" s="2" t="str">
        <f t="shared" si="99"/>
        <v>Buffalo Bills</v>
      </c>
      <c r="K299" s="2" t="str">
        <f t="shared" si="100"/>
        <v>New England Patriots</v>
      </c>
      <c r="L299" s="17">
        <f t="shared" si="101"/>
        <v>-222.22222222222226</v>
      </c>
      <c r="M299" s="18">
        <f t="shared" si="102"/>
        <v>179.99999999999997</v>
      </c>
      <c r="N299" s="4">
        <f t="shared" si="88"/>
        <v>1.45</v>
      </c>
      <c r="O299" s="4">
        <f t="shared" si="89"/>
        <v>2.8</v>
      </c>
      <c r="P299" s="4"/>
      <c r="Q299" s="4"/>
      <c r="R299" s="1">
        <f t="shared" si="90"/>
        <v>0.68965517241379315</v>
      </c>
      <c r="S299" s="1">
        <f t="shared" si="90"/>
        <v>0.35714285714285715</v>
      </c>
      <c r="T299" s="1">
        <f t="shared" si="86"/>
        <v>4.4705882352941262E-2</v>
      </c>
      <c r="U299" s="1">
        <f t="shared" si="87"/>
        <v>0.166256157635468</v>
      </c>
      <c r="V299" s="1">
        <f t="shared" si="91"/>
        <v>0.67725615763546798</v>
      </c>
      <c r="W299" s="1"/>
      <c r="X299" s="17">
        <f t="shared" si="92"/>
        <v>476.54619116545314</v>
      </c>
      <c r="Y299" s="18">
        <f t="shared" si="93"/>
        <v>1872.3757127156628</v>
      </c>
      <c r="Z299" s="2">
        <f t="shared" si="104"/>
        <v>452.71888160718044</v>
      </c>
      <c r="AA299" s="18">
        <f t="shared" si="104"/>
        <v>1778.7569270798795</v>
      </c>
      <c r="AB299" s="2">
        <f t="shared" si="105"/>
        <v>-220.88762820095712</v>
      </c>
      <c r="AC299" s="2">
        <f t="shared" si="105"/>
        <v>177.87569270798795</v>
      </c>
      <c r="AD299" s="2">
        <f t="shared" si="94"/>
        <v>452.71888160718044</v>
      </c>
      <c r="AE299" s="2">
        <f t="shared" si="95"/>
        <v>-1000</v>
      </c>
      <c r="AF299" s="5">
        <f t="shared" si="96"/>
        <v>0.44999999999999996</v>
      </c>
      <c r="AG299" s="5">
        <f t="shared" si="97"/>
        <v>-1</v>
      </c>
      <c r="AH299" s="3">
        <f t="shared" si="98"/>
        <v>202201</v>
      </c>
      <c r="AI299" s="21">
        <v>1.47</v>
      </c>
      <c r="AJ299" s="21">
        <v>2.75</v>
      </c>
      <c r="AK299" s="21">
        <v>1.45</v>
      </c>
      <c r="AL299" s="21">
        <v>2.8</v>
      </c>
      <c r="AO299">
        <f t="shared" si="103"/>
        <v>-300</v>
      </c>
      <c r="AP299">
        <f>IF(E299&lt;F299,G299,H299)</f>
        <v>47</v>
      </c>
      <c r="AQ299">
        <f>IF(E299&lt;F299,H299,G299)</f>
        <v>17</v>
      </c>
    </row>
    <row r="300" spans="2:43" x14ac:dyDescent="0.25">
      <c r="B300" s="24">
        <v>44576</v>
      </c>
      <c r="C300" s="20" t="s">
        <v>21</v>
      </c>
      <c r="D300" s="20" t="s">
        <v>50</v>
      </c>
      <c r="E300" s="2">
        <v>-263.1578947368422</v>
      </c>
      <c r="F300" s="2">
        <v>215</v>
      </c>
      <c r="G300">
        <v>26</v>
      </c>
      <c r="H300">
        <v>19</v>
      </c>
      <c r="I300" s="9"/>
      <c r="J300" s="2" t="str">
        <f t="shared" si="99"/>
        <v>Cincinnati Bengals</v>
      </c>
      <c r="K300" s="2" t="str">
        <f t="shared" si="100"/>
        <v>Las Vegas Raiders</v>
      </c>
      <c r="L300" s="17">
        <f t="shared" si="101"/>
        <v>-263.1578947368422</v>
      </c>
      <c r="M300" s="18">
        <f t="shared" si="102"/>
        <v>215</v>
      </c>
      <c r="N300" s="4">
        <f t="shared" si="88"/>
        <v>1.38</v>
      </c>
      <c r="O300" s="4">
        <f t="shared" si="89"/>
        <v>3.15</v>
      </c>
      <c r="P300" s="4"/>
      <c r="Q300" s="4"/>
      <c r="R300" s="1">
        <f t="shared" si="90"/>
        <v>0.7246376811594204</v>
      </c>
      <c r="S300" s="1">
        <f t="shared" si="90"/>
        <v>0.31746031746031744</v>
      </c>
      <c r="T300" s="1">
        <f t="shared" si="86"/>
        <v>4.039735099337749E-2</v>
      </c>
      <c r="U300" s="1">
        <f t="shared" si="87"/>
        <v>0.20358868184955148</v>
      </c>
      <c r="V300" s="1">
        <f t="shared" si="91"/>
        <v>0.71458868184955149</v>
      </c>
      <c r="W300" s="1"/>
      <c r="X300" s="17">
        <f t="shared" si="92"/>
        <v>399.40643533805462</v>
      </c>
      <c r="Y300" s="18">
        <f t="shared" si="93"/>
        <v>2205.1924375584526</v>
      </c>
      <c r="Z300" s="2">
        <f t="shared" si="104"/>
        <v>379.43611357115185</v>
      </c>
      <c r="AA300" s="18">
        <f t="shared" si="104"/>
        <v>2094.93281568053</v>
      </c>
      <c r="AB300" s="2">
        <f t="shared" si="105"/>
        <v>-263.54897813712716</v>
      </c>
      <c r="AC300" s="2">
        <f t="shared" si="105"/>
        <v>209.49328156805299</v>
      </c>
      <c r="AD300" s="2">
        <f t="shared" si="94"/>
        <v>379.43611357115185</v>
      </c>
      <c r="AE300" s="2">
        <f t="shared" si="95"/>
        <v>-1000</v>
      </c>
      <c r="AF300" s="5">
        <f t="shared" si="96"/>
        <v>0.37999999999999989</v>
      </c>
      <c r="AG300" s="5">
        <f t="shared" si="97"/>
        <v>-1</v>
      </c>
      <c r="AH300" s="3">
        <f t="shared" si="98"/>
        <v>202201</v>
      </c>
      <c r="AI300" s="21">
        <v>1.37</v>
      </c>
      <c r="AJ300" s="21">
        <v>3.2</v>
      </c>
      <c r="AK300" s="21">
        <v>1.38</v>
      </c>
      <c r="AL300" s="21">
        <v>3.15</v>
      </c>
      <c r="AO300">
        <f t="shared" si="103"/>
        <v>-300</v>
      </c>
      <c r="AP300">
        <f>IF(E300&lt;F300,G300,H300)</f>
        <v>26</v>
      </c>
      <c r="AQ300">
        <f>IF(E300&lt;F300,H300,G300)</f>
        <v>19</v>
      </c>
    </row>
    <row r="301" spans="2:43" x14ac:dyDescent="0.25">
      <c r="B301" s="24">
        <v>44570</v>
      </c>
      <c r="C301" s="20" t="s">
        <v>50</v>
      </c>
      <c r="D301" s="20" t="s">
        <v>31</v>
      </c>
      <c r="E301" s="2">
        <v>150</v>
      </c>
      <c r="F301" s="2">
        <v>-172.41379310344826</v>
      </c>
      <c r="G301">
        <v>35</v>
      </c>
      <c r="H301">
        <v>32</v>
      </c>
      <c r="I301" s="9"/>
      <c r="J301" s="2" t="str">
        <f t="shared" si="99"/>
        <v>Los Angeles Chargers</v>
      </c>
      <c r="K301" s="2" t="str">
        <f t="shared" si="100"/>
        <v>Las Vegas Raiders</v>
      </c>
      <c r="L301" s="17">
        <f t="shared" si="101"/>
        <v>-172.41379310344826</v>
      </c>
      <c r="M301" s="18">
        <f t="shared" si="102"/>
        <v>150</v>
      </c>
      <c r="N301" s="4">
        <f t="shared" si="88"/>
        <v>1.58</v>
      </c>
      <c r="O301" s="4">
        <f t="shared" si="89"/>
        <v>2.5</v>
      </c>
      <c r="P301" s="4"/>
      <c r="Q301" s="4"/>
      <c r="R301" s="1">
        <f t="shared" si="90"/>
        <v>0.63291139240506322</v>
      </c>
      <c r="S301" s="1">
        <f t="shared" si="90"/>
        <v>0.4</v>
      </c>
      <c r="T301" s="1">
        <f t="shared" si="86"/>
        <v>3.1862745098039214E-2</v>
      </c>
      <c r="U301" s="1">
        <f t="shared" si="87"/>
        <v>0.1164556962025316</v>
      </c>
      <c r="V301" s="1">
        <f t="shared" si="91"/>
        <v>0.62745569620253161</v>
      </c>
      <c r="W301" s="1"/>
      <c r="X301" s="17">
        <f t="shared" si="92"/>
        <v>593.73802174746322</v>
      </c>
      <c r="Y301" s="18">
        <f t="shared" si="93"/>
        <v>1520.5870888415161</v>
      </c>
      <c r="Z301" s="2">
        <f t="shared" si="104"/>
        <v>564.05112066009008</v>
      </c>
      <c r="AA301" s="18">
        <f t="shared" si="104"/>
        <v>1444.5577343994403</v>
      </c>
      <c r="AB301" s="2">
        <f t="shared" si="105"/>
        <v>-177.28889516782337</v>
      </c>
      <c r="AC301" s="2">
        <f t="shared" si="105"/>
        <v>144.45577343994404</v>
      </c>
      <c r="AD301" s="2">
        <f t="shared" si="94"/>
        <v>-1000</v>
      </c>
      <c r="AE301" s="2">
        <f t="shared" si="95"/>
        <v>1444.5577343994403</v>
      </c>
      <c r="AF301" s="5">
        <f t="shared" si="96"/>
        <v>-1</v>
      </c>
      <c r="AG301" s="5">
        <f t="shared" si="97"/>
        <v>1.5</v>
      </c>
      <c r="AH301" s="3">
        <f t="shared" si="98"/>
        <v>202201</v>
      </c>
      <c r="AI301" s="21">
        <v>2.2999999999999998</v>
      </c>
      <c r="AJ301" s="21">
        <v>1.66</v>
      </c>
      <c r="AK301" s="21">
        <v>2.5</v>
      </c>
      <c r="AL301" s="21">
        <v>1.58</v>
      </c>
      <c r="AO301">
        <f t="shared" si="103"/>
        <v>-180</v>
      </c>
      <c r="AP301">
        <f>IF(E301&lt;F301,G301,H301)</f>
        <v>32</v>
      </c>
      <c r="AQ301">
        <f>IF(E301&lt;F301,H301,G301)</f>
        <v>35</v>
      </c>
    </row>
    <row r="302" spans="2:43" x14ac:dyDescent="0.25">
      <c r="B302" s="24">
        <v>44570</v>
      </c>
      <c r="C302" s="20" t="s">
        <v>48</v>
      </c>
      <c r="D302" s="20" t="s">
        <v>32</v>
      </c>
      <c r="E302" s="2">
        <v>-232.55813953488376</v>
      </c>
      <c r="F302" s="2">
        <v>190</v>
      </c>
      <c r="G302">
        <v>30</v>
      </c>
      <c r="H302">
        <v>38</v>
      </c>
      <c r="I302" s="9"/>
      <c r="J302" s="2" t="str">
        <f t="shared" si="99"/>
        <v>Arizona Cardinals</v>
      </c>
      <c r="K302" s="2" t="str">
        <f t="shared" si="100"/>
        <v>Seattle Seahawks</v>
      </c>
      <c r="L302" s="17">
        <f t="shared" si="101"/>
        <v>-232.55813953488376</v>
      </c>
      <c r="M302" s="18">
        <f t="shared" si="102"/>
        <v>190</v>
      </c>
      <c r="N302" s="4">
        <f t="shared" si="88"/>
        <v>1.43</v>
      </c>
      <c r="O302" s="4">
        <f t="shared" si="89"/>
        <v>2.9</v>
      </c>
      <c r="P302" s="4"/>
      <c r="Q302" s="4"/>
      <c r="R302" s="1">
        <f t="shared" si="90"/>
        <v>0.69930069930069938</v>
      </c>
      <c r="S302" s="1">
        <f t="shared" si="90"/>
        <v>0.34482758620689657</v>
      </c>
      <c r="T302" s="1">
        <f t="shared" si="86"/>
        <v>4.2263279445727608E-2</v>
      </c>
      <c r="U302" s="1">
        <f t="shared" si="87"/>
        <v>0.1772365565469014</v>
      </c>
      <c r="V302" s="1">
        <f t="shared" si="91"/>
        <v>0.68823655654690141</v>
      </c>
      <c r="W302" s="1"/>
      <c r="X302" s="17">
        <f t="shared" si="92"/>
        <v>452.98878777569371</v>
      </c>
      <c r="Y302" s="18">
        <f t="shared" si="93"/>
        <v>1963.0773393846457</v>
      </c>
      <c r="Z302" s="2">
        <f t="shared" si="104"/>
        <v>430.33934838690902</v>
      </c>
      <c r="AA302" s="18">
        <f t="shared" si="104"/>
        <v>1864.9234724154132</v>
      </c>
      <c r="AB302" s="2">
        <f t="shared" si="105"/>
        <v>-232.37475349358971</v>
      </c>
      <c r="AC302" s="2">
        <f t="shared" si="105"/>
        <v>186.49234724154132</v>
      </c>
      <c r="AD302" s="2">
        <f t="shared" si="94"/>
        <v>-1000</v>
      </c>
      <c r="AE302" s="2">
        <f t="shared" si="95"/>
        <v>1864.9234724154132</v>
      </c>
      <c r="AF302" s="5">
        <f t="shared" si="96"/>
        <v>-1</v>
      </c>
      <c r="AG302" s="5">
        <f t="shared" si="97"/>
        <v>1.9</v>
      </c>
      <c r="AH302" s="3">
        <f t="shared" si="98"/>
        <v>202201</v>
      </c>
      <c r="AI302" s="21">
        <v>1.35</v>
      </c>
      <c r="AJ302" s="21">
        <v>3.3</v>
      </c>
      <c r="AK302" s="21">
        <v>1.43</v>
      </c>
      <c r="AL302" s="21">
        <v>2.9</v>
      </c>
      <c r="AO302">
        <f t="shared" si="103"/>
        <v>-300</v>
      </c>
      <c r="AP302">
        <f>IF(E302&lt;F302,G302,H302)</f>
        <v>30</v>
      </c>
      <c r="AQ302">
        <f>IF(E302&lt;F302,H302,G302)</f>
        <v>38</v>
      </c>
    </row>
    <row r="303" spans="2:43" x14ac:dyDescent="0.25">
      <c r="B303" s="24">
        <v>44570</v>
      </c>
      <c r="C303" s="20" t="s">
        <v>47</v>
      </c>
      <c r="D303" s="20" t="s">
        <v>22</v>
      </c>
      <c r="E303" s="2">
        <v>-172.41379310344826</v>
      </c>
      <c r="F303" s="2">
        <v>150</v>
      </c>
      <c r="G303">
        <v>24</v>
      </c>
      <c r="H303">
        <v>27</v>
      </c>
      <c r="I303" s="9"/>
      <c r="J303" s="2" t="str">
        <f t="shared" si="99"/>
        <v>Los Angeles Rams</v>
      </c>
      <c r="K303" s="2" t="str">
        <f t="shared" si="100"/>
        <v>San Francisco 49ers</v>
      </c>
      <c r="L303" s="17">
        <f t="shared" si="101"/>
        <v>-172.41379310344826</v>
      </c>
      <c r="M303" s="18">
        <f t="shared" si="102"/>
        <v>150</v>
      </c>
      <c r="N303" s="4">
        <f t="shared" si="88"/>
        <v>1.58</v>
      </c>
      <c r="O303" s="4">
        <f t="shared" si="89"/>
        <v>2.5</v>
      </c>
      <c r="P303" s="4"/>
      <c r="Q303" s="4"/>
      <c r="R303" s="1">
        <f t="shared" si="90"/>
        <v>0.63291139240506322</v>
      </c>
      <c r="S303" s="1">
        <f t="shared" si="90"/>
        <v>0.4</v>
      </c>
      <c r="T303" s="1">
        <f t="shared" si="86"/>
        <v>3.1862745098039214E-2</v>
      </c>
      <c r="U303" s="1">
        <f t="shared" si="87"/>
        <v>0.1164556962025316</v>
      </c>
      <c r="V303" s="1">
        <f t="shared" si="91"/>
        <v>0.62745569620253161</v>
      </c>
      <c r="W303" s="1"/>
      <c r="X303" s="17">
        <f t="shared" si="92"/>
        <v>593.73802174746322</v>
      </c>
      <c r="Y303" s="18">
        <f t="shared" si="93"/>
        <v>1520.5870888415161</v>
      </c>
      <c r="Z303" s="2">
        <f t="shared" si="104"/>
        <v>564.05112066009008</v>
      </c>
      <c r="AA303" s="18">
        <f t="shared" si="104"/>
        <v>1444.5577343994403</v>
      </c>
      <c r="AB303" s="2">
        <f t="shared" si="105"/>
        <v>-177.28889516782337</v>
      </c>
      <c r="AC303" s="2">
        <f t="shared" si="105"/>
        <v>144.45577343994404</v>
      </c>
      <c r="AD303" s="2">
        <f t="shared" si="94"/>
        <v>-1000</v>
      </c>
      <c r="AE303" s="2">
        <f t="shared" si="95"/>
        <v>1444.5577343994403</v>
      </c>
      <c r="AF303" s="5">
        <f t="shared" si="96"/>
        <v>-1</v>
      </c>
      <c r="AG303" s="5">
        <f t="shared" si="97"/>
        <v>1.5</v>
      </c>
      <c r="AH303" s="3">
        <f t="shared" si="98"/>
        <v>202201</v>
      </c>
      <c r="AI303" s="21">
        <v>1.4</v>
      </c>
      <c r="AJ303" s="21">
        <v>3.1</v>
      </c>
      <c r="AK303" s="21">
        <v>1.58</v>
      </c>
      <c r="AL303" s="21">
        <v>2.5</v>
      </c>
      <c r="AO303">
        <f t="shared" si="103"/>
        <v>-180</v>
      </c>
      <c r="AP303">
        <f>IF(E303&lt;F303,G303,H303)</f>
        <v>24</v>
      </c>
      <c r="AQ303">
        <f>IF(E303&lt;F303,H303,G303)</f>
        <v>27</v>
      </c>
    </row>
    <row r="304" spans="2:43" x14ac:dyDescent="0.25">
      <c r="B304" s="24">
        <v>44570</v>
      </c>
      <c r="C304" s="20" t="s">
        <v>35</v>
      </c>
      <c r="D304" s="20" t="s">
        <v>43</v>
      </c>
      <c r="E304" s="2">
        <v>175</v>
      </c>
      <c r="F304" s="2">
        <v>-212.76595744680853</v>
      </c>
      <c r="G304">
        <v>20</v>
      </c>
      <c r="H304">
        <v>30</v>
      </c>
      <c r="I304" s="9"/>
      <c r="J304" s="2" t="str">
        <f t="shared" si="99"/>
        <v>New Orleans Saints</v>
      </c>
      <c r="K304" s="2" t="str">
        <f t="shared" si="100"/>
        <v>Atlanta Falcons</v>
      </c>
      <c r="L304" s="17">
        <f t="shared" si="101"/>
        <v>-212.76595744680853</v>
      </c>
      <c r="M304" s="18">
        <f t="shared" si="102"/>
        <v>175</v>
      </c>
      <c r="N304" s="4">
        <f t="shared" si="88"/>
        <v>1.47</v>
      </c>
      <c r="O304" s="4">
        <f t="shared" si="89"/>
        <v>2.75</v>
      </c>
      <c r="P304" s="4"/>
      <c r="Q304" s="4"/>
      <c r="R304" s="1">
        <f t="shared" si="90"/>
        <v>0.68027210884353739</v>
      </c>
      <c r="S304" s="1">
        <f t="shared" si="90"/>
        <v>0.36363636363636365</v>
      </c>
      <c r="T304" s="1">
        <f t="shared" si="86"/>
        <v>4.206161137440767E-2</v>
      </c>
      <c r="U304" s="1">
        <f t="shared" si="87"/>
        <v>0.15831787260358687</v>
      </c>
      <c r="V304" s="1">
        <f t="shared" si="91"/>
        <v>0.66931787260358688</v>
      </c>
      <c r="W304" s="1"/>
      <c r="X304" s="17">
        <f t="shared" si="92"/>
        <v>494.0584151893168</v>
      </c>
      <c r="Y304" s="18">
        <f t="shared" si="93"/>
        <v>1810.0865209085014</v>
      </c>
      <c r="Z304" s="2">
        <f t="shared" si="104"/>
        <v>469.35549442985092</v>
      </c>
      <c r="AA304" s="18">
        <f t="shared" si="104"/>
        <v>1719.5821948630762</v>
      </c>
      <c r="AB304" s="2">
        <f t="shared" si="105"/>
        <v>-213.05812158750777</v>
      </c>
      <c r="AC304" s="2">
        <f t="shared" si="105"/>
        <v>171.95821948630763</v>
      </c>
      <c r="AD304" s="2">
        <f t="shared" si="94"/>
        <v>469.35549442985092</v>
      </c>
      <c r="AE304" s="2">
        <f t="shared" si="95"/>
        <v>-1000</v>
      </c>
      <c r="AF304" s="5">
        <f t="shared" si="96"/>
        <v>0.47</v>
      </c>
      <c r="AG304" s="5">
        <f t="shared" si="97"/>
        <v>-1</v>
      </c>
      <c r="AH304" s="3">
        <f t="shared" si="98"/>
        <v>202201</v>
      </c>
      <c r="AI304" s="21">
        <v>2.75</v>
      </c>
      <c r="AJ304" s="21">
        <v>1.47</v>
      </c>
      <c r="AK304" s="21">
        <v>2.75</v>
      </c>
      <c r="AL304" s="21">
        <v>1.47</v>
      </c>
      <c r="AO304">
        <f t="shared" si="103"/>
        <v>-300</v>
      </c>
      <c r="AP304">
        <f>IF(E304&lt;F304,G304,H304)</f>
        <v>30</v>
      </c>
      <c r="AQ304">
        <f>IF(E304&lt;F304,H304,G304)</f>
        <v>20</v>
      </c>
    </row>
    <row r="305" spans="2:43" x14ac:dyDescent="0.25">
      <c r="B305" s="24">
        <v>44570</v>
      </c>
      <c r="C305" s="20" t="s">
        <v>28</v>
      </c>
      <c r="D305" s="20" t="s">
        <v>45</v>
      </c>
      <c r="E305" s="2">
        <v>-161.29032258064512</v>
      </c>
      <c r="F305" s="2">
        <v>140</v>
      </c>
      <c r="G305">
        <v>13</v>
      </c>
      <c r="H305">
        <v>16</v>
      </c>
      <c r="I305" s="9"/>
      <c r="J305" s="2" t="str">
        <f t="shared" si="99"/>
        <v>Baltimore Ravens</v>
      </c>
      <c r="K305" s="2" t="str">
        <f t="shared" si="100"/>
        <v>Pittsburgh Steelers</v>
      </c>
      <c r="L305" s="17">
        <f t="shared" si="101"/>
        <v>-161.29032258064512</v>
      </c>
      <c r="M305" s="18">
        <f t="shared" si="102"/>
        <v>140</v>
      </c>
      <c r="N305" s="4">
        <f t="shared" si="88"/>
        <v>1.62</v>
      </c>
      <c r="O305" s="4">
        <f t="shared" si="89"/>
        <v>2.4</v>
      </c>
      <c r="P305" s="4"/>
      <c r="Q305" s="4"/>
      <c r="R305" s="1">
        <f t="shared" si="90"/>
        <v>0.61728395061728392</v>
      </c>
      <c r="S305" s="1">
        <f t="shared" si="90"/>
        <v>0.41666666666666669</v>
      </c>
      <c r="T305" s="1">
        <f t="shared" si="86"/>
        <v>3.2835820895522283E-2</v>
      </c>
      <c r="U305" s="1">
        <f t="shared" si="87"/>
        <v>0.10030864197530862</v>
      </c>
      <c r="V305" s="1">
        <f t="shared" si="91"/>
        <v>0.61130864197530865</v>
      </c>
      <c r="W305" s="1"/>
      <c r="X305" s="17">
        <f t="shared" si="92"/>
        <v>635.83488165441463</v>
      </c>
      <c r="Y305" s="18">
        <f t="shared" si="93"/>
        <v>1423.7849094482656</v>
      </c>
      <c r="Z305" s="2">
        <f t="shared" si="104"/>
        <v>604.04313757169382</v>
      </c>
      <c r="AA305" s="18">
        <f t="shared" si="104"/>
        <v>1352.5956639758522</v>
      </c>
      <c r="AB305" s="2">
        <f t="shared" si="105"/>
        <v>-165.55109027810289</v>
      </c>
      <c r="AC305" s="2">
        <f t="shared" si="105"/>
        <v>135.25956639758522</v>
      </c>
      <c r="AD305" s="2">
        <f t="shared" si="94"/>
        <v>-1000</v>
      </c>
      <c r="AE305" s="2">
        <f t="shared" si="95"/>
        <v>1352.5956639758522</v>
      </c>
      <c r="AF305" s="5">
        <f t="shared" si="96"/>
        <v>-1</v>
      </c>
      <c r="AG305" s="5">
        <f t="shared" si="97"/>
        <v>1.4</v>
      </c>
      <c r="AH305" s="3">
        <f t="shared" si="98"/>
        <v>202201</v>
      </c>
      <c r="AI305" s="21">
        <v>1.47</v>
      </c>
      <c r="AJ305" s="21">
        <v>2.75</v>
      </c>
      <c r="AK305" s="21">
        <v>1.62</v>
      </c>
      <c r="AL305" s="21">
        <v>2.4</v>
      </c>
      <c r="AO305">
        <f t="shared" si="103"/>
        <v>-170</v>
      </c>
      <c r="AP305">
        <f>IF(E305&lt;F305,G305,H305)</f>
        <v>13</v>
      </c>
      <c r="AQ305">
        <f>IF(E305&lt;F305,H305,G305)</f>
        <v>16</v>
      </c>
    </row>
    <row r="306" spans="2:43" x14ac:dyDescent="0.25">
      <c r="B306" s="24">
        <v>44570</v>
      </c>
      <c r="C306" s="20" t="s">
        <v>24</v>
      </c>
      <c r="D306" s="20" t="s">
        <v>42</v>
      </c>
      <c r="E306" s="2">
        <v>-1428.5714285714273</v>
      </c>
      <c r="F306" s="2">
        <v>800</v>
      </c>
      <c r="G306">
        <v>27</v>
      </c>
      <c r="H306">
        <v>10</v>
      </c>
      <c r="I306" s="9"/>
      <c r="J306" s="2" t="str">
        <f t="shared" si="99"/>
        <v>Buffalo Bills</v>
      </c>
      <c r="K306" s="2" t="str">
        <f t="shared" si="100"/>
        <v>New York Jets</v>
      </c>
      <c r="L306" s="17">
        <f t="shared" si="101"/>
        <v>-1428.5714285714273</v>
      </c>
      <c r="M306" s="18">
        <f t="shared" si="102"/>
        <v>800</v>
      </c>
      <c r="N306" s="4">
        <f t="shared" si="88"/>
        <v>1.07</v>
      </c>
      <c r="O306" s="4">
        <f t="shared" si="89"/>
        <v>9</v>
      </c>
      <c r="P306" s="4"/>
      <c r="Q306" s="4"/>
      <c r="R306" s="1">
        <f t="shared" si="90"/>
        <v>0.93457943925233644</v>
      </c>
      <c r="S306" s="1">
        <f t="shared" si="90"/>
        <v>0.1111111111111111</v>
      </c>
      <c r="T306" s="1">
        <f t="shared" si="86"/>
        <v>4.3694141012909582E-2</v>
      </c>
      <c r="U306" s="1">
        <f t="shared" si="87"/>
        <v>0.4117341640706127</v>
      </c>
      <c r="V306" s="1">
        <f t="shared" si="91"/>
        <v>0.92273416407061271</v>
      </c>
      <c r="W306" s="1"/>
      <c r="X306" s="17">
        <f t="shared" si="92"/>
        <v>83.735748537294256</v>
      </c>
      <c r="Y306" s="18">
        <f t="shared" si="93"/>
        <v>7722.8501221461711</v>
      </c>
      <c r="Z306" s="2">
        <f t="shared" si="104"/>
        <v>79.548961110429545</v>
      </c>
      <c r="AA306" s="18">
        <f t="shared" si="104"/>
        <v>7336.7076160388624</v>
      </c>
      <c r="AB306" s="2">
        <f t="shared" si="105"/>
        <v>-1257.0874415466019</v>
      </c>
      <c r="AC306" s="2">
        <f t="shared" si="105"/>
        <v>733.67076160388626</v>
      </c>
      <c r="AD306" s="2">
        <f t="shared" si="94"/>
        <v>79.548961110429545</v>
      </c>
      <c r="AE306" s="2">
        <f t="shared" si="95"/>
        <v>-1000</v>
      </c>
      <c r="AF306" s="5">
        <f t="shared" si="96"/>
        <v>7.0000000000000062E-2</v>
      </c>
      <c r="AG306" s="5">
        <f t="shared" si="97"/>
        <v>-1</v>
      </c>
      <c r="AH306" s="3">
        <f t="shared" si="98"/>
        <v>202201</v>
      </c>
      <c r="AI306" s="21">
        <v>1.07</v>
      </c>
      <c r="AJ306" s="21">
        <v>9</v>
      </c>
      <c r="AK306" s="21">
        <v>1.07</v>
      </c>
      <c r="AL306" s="21">
        <v>9</v>
      </c>
      <c r="AO306">
        <f t="shared" si="103"/>
        <v>-1500</v>
      </c>
      <c r="AP306">
        <f>IF(E306&lt;F306,G306,H306)</f>
        <v>27</v>
      </c>
      <c r="AQ306">
        <f>IF(E306&lt;F306,H306,G306)</f>
        <v>10</v>
      </c>
    </row>
    <row r="307" spans="2:43" x14ac:dyDescent="0.25">
      <c r="B307" s="24">
        <v>44570</v>
      </c>
      <c r="C307" s="20" t="s">
        <v>46</v>
      </c>
      <c r="D307" s="20" t="s">
        <v>21</v>
      </c>
      <c r="E307" s="2">
        <v>-270.2702702702702</v>
      </c>
      <c r="F307" s="2">
        <v>220.00000000000003</v>
      </c>
      <c r="G307">
        <v>21</v>
      </c>
      <c r="H307">
        <v>16</v>
      </c>
      <c r="I307" s="9"/>
      <c r="J307" s="2" t="str">
        <f t="shared" si="99"/>
        <v>Cleveland Browns</v>
      </c>
      <c r="K307" s="2" t="str">
        <f t="shared" si="100"/>
        <v>Cincinnati Bengals</v>
      </c>
      <c r="L307" s="17">
        <f t="shared" si="101"/>
        <v>-270.2702702702702</v>
      </c>
      <c r="M307" s="18">
        <f t="shared" si="102"/>
        <v>220.00000000000003</v>
      </c>
      <c r="N307" s="4">
        <f t="shared" si="88"/>
        <v>1.37</v>
      </c>
      <c r="O307" s="4">
        <f t="shared" si="89"/>
        <v>3.2</v>
      </c>
      <c r="P307" s="4"/>
      <c r="Q307" s="4"/>
      <c r="R307" s="1">
        <f t="shared" si="90"/>
        <v>0.72992700729927007</v>
      </c>
      <c r="S307" s="1">
        <f t="shared" si="90"/>
        <v>0.3125</v>
      </c>
      <c r="T307" s="1">
        <f t="shared" si="86"/>
        <v>4.0700218818380707E-2</v>
      </c>
      <c r="U307" s="1">
        <f t="shared" si="87"/>
        <v>0.20871350364963503</v>
      </c>
      <c r="V307" s="1">
        <f t="shared" si="91"/>
        <v>0.71971350364963504</v>
      </c>
      <c r="W307" s="1"/>
      <c r="X307" s="17">
        <f t="shared" si="92"/>
        <v>389.44176388110628</v>
      </c>
      <c r="Y307" s="18">
        <f t="shared" si="93"/>
        <v>2256.8044836814311</v>
      </c>
      <c r="Z307" s="2">
        <f t="shared" si="104"/>
        <v>369.96967568705094</v>
      </c>
      <c r="AA307" s="18">
        <f t="shared" si="104"/>
        <v>2143.9642594973593</v>
      </c>
      <c r="AB307" s="2">
        <f t="shared" si="105"/>
        <v>-270.29242278923357</v>
      </c>
      <c r="AC307" s="2">
        <f t="shared" si="105"/>
        <v>214.39642594973594</v>
      </c>
      <c r="AD307" s="2">
        <f t="shared" si="94"/>
        <v>369.96967568705094</v>
      </c>
      <c r="AE307" s="2">
        <f t="shared" si="95"/>
        <v>-1000</v>
      </c>
      <c r="AF307" s="5">
        <f t="shared" si="96"/>
        <v>0.37000000000000011</v>
      </c>
      <c r="AG307" s="5">
        <f t="shared" si="97"/>
        <v>-1</v>
      </c>
      <c r="AH307" s="3">
        <f t="shared" si="98"/>
        <v>202201</v>
      </c>
      <c r="AI307" s="21">
        <v>1.66</v>
      </c>
      <c r="AJ307" s="21">
        <v>2.2999999999999998</v>
      </c>
      <c r="AK307" s="21">
        <v>1.37</v>
      </c>
      <c r="AL307" s="21">
        <v>3.2</v>
      </c>
      <c r="AO307">
        <f t="shared" si="103"/>
        <v>-300</v>
      </c>
      <c r="AP307">
        <f>IF(E307&lt;F307,G307,H307)</f>
        <v>21</v>
      </c>
      <c r="AQ307">
        <f>IF(E307&lt;F307,H307,G307)</f>
        <v>16</v>
      </c>
    </row>
    <row r="308" spans="2:43" x14ac:dyDescent="0.25">
      <c r="B308" s="24">
        <v>44570</v>
      </c>
      <c r="C308" s="20" t="s">
        <v>34</v>
      </c>
      <c r="D308" s="20" t="s">
        <v>33</v>
      </c>
      <c r="E308" s="2">
        <v>170.00000000000003</v>
      </c>
      <c r="F308" s="2">
        <v>-200</v>
      </c>
      <c r="G308">
        <v>37</v>
      </c>
      <c r="H308">
        <v>30</v>
      </c>
      <c r="I308" s="9"/>
      <c r="J308" s="2" t="str">
        <f t="shared" si="99"/>
        <v>Green Bay Packers</v>
      </c>
      <c r="K308" s="2" t="str">
        <f t="shared" si="100"/>
        <v>Detroit Lions</v>
      </c>
      <c r="L308" s="17">
        <f t="shared" si="101"/>
        <v>-200</v>
      </c>
      <c r="M308" s="18">
        <f t="shared" si="102"/>
        <v>170.00000000000003</v>
      </c>
      <c r="N308" s="4">
        <f t="shared" si="88"/>
        <v>1.5</v>
      </c>
      <c r="O308" s="4">
        <f t="shared" si="89"/>
        <v>2.7</v>
      </c>
      <c r="P308" s="4"/>
      <c r="Q308" s="4"/>
      <c r="R308" s="1">
        <f t="shared" si="90"/>
        <v>0.66666666666666663</v>
      </c>
      <c r="S308" s="1">
        <f t="shared" si="90"/>
        <v>0.37037037037037035</v>
      </c>
      <c r="T308" s="1">
        <f t="shared" si="86"/>
        <v>3.5714285714285587E-2</v>
      </c>
      <c r="U308" s="1">
        <f t="shared" si="87"/>
        <v>0.14814814814814814</v>
      </c>
      <c r="V308" s="1">
        <f t="shared" si="91"/>
        <v>0.65914814814814815</v>
      </c>
      <c r="W308" s="1"/>
      <c r="X308" s="17">
        <f t="shared" si="92"/>
        <v>517.10962521773342</v>
      </c>
      <c r="Y308" s="18">
        <f t="shared" si="93"/>
        <v>1734.0124117028765</v>
      </c>
      <c r="Z308" s="2">
        <f t="shared" si="104"/>
        <v>491.25414395684675</v>
      </c>
      <c r="AA308" s="18">
        <f t="shared" si="104"/>
        <v>1647.3117911177326</v>
      </c>
      <c r="AB308" s="2">
        <f t="shared" si="105"/>
        <v>-203.56062382403903</v>
      </c>
      <c r="AC308" s="2">
        <f t="shared" si="105"/>
        <v>164.73117911177326</v>
      </c>
      <c r="AD308" s="2">
        <f t="shared" si="94"/>
        <v>-1000</v>
      </c>
      <c r="AE308" s="2">
        <f t="shared" si="95"/>
        <v>1647.3117911177326</v>
      </c>
      <c r="AF308" s="5">
        <f t="shared" si="96"/>
        <v>-1</v>
      </c>
      <c r="AG308" s="5">
        <f t="shared" si="97"/>
        <v>1.7000000000000002</v>
      </c>
      <c r="AH308" s="3">
        <f t="shared" si="98"/>
        <v>202201</v>
      </c>
      <c r="AI308" s="21">
        <v>2.25</v>
      </c>
      <c r="AJ308" s="21">
        <v>1.68</v>
      </c>
      <c r="AK308" s="21">
        <v>2.7</v>
      </c>
      <c r="AL308" s="21">
        <v>1.5</v>
      </c>
      <c r="AO308">
        <f t="shared" si="103"/>
        <v>-200</v>
      </c>
      <c r="AP308">
        <f>IF(E308&lt;F308,G308,H308)</f>
        <v>30</v>
      </c>
      <c r="AQ308">
        <f>IF(E308&lt;F308,H308,G308)</f>
        <v>37</v>
      </c>
    </row>
    <row r="309" spans="2:43" x14ac:dyDescent="0.25">
      <c r="B309" s="24">
        <v>44570</v>
      </c>
      <c r="C309" s="20" t="s">
        <v>40</v>
      </c>
      <c r="D309" s="20" t="s">
        <v>41</v>
      </c>
      <c r="E309" s="2">
        <v>450</v>
      </c>
      <c r="F309" s="2">
        <v>-625.00000000000034</v>
      </c>
      <c r="G309">
        <v>25</v>
      </c>
      <c r="H309">
        <v>28</v>
      </c>
      <c r="I309" s="9"/>
      <c r="J309" s="2" t="str">
        <f t="shared" si="99"/>
        <v>Tennessee Titans</v>
      </c>
      <c r="K309" s="2" t="str">
        <f t="shared" si="100"/>
        <v>Houston Texans</v>
      </c>
      <c r="L309" s="17">
        <f t="shared" si="101"/>
        <v>-625.00000000000034</v>
      </c>
      <c r="M309" s="18">
        <f t="shared" si="102"/>
        <v>450</v>
      </c>
      <c r="N309" s="4">
        <f t="shared" si="88"/>
        <v>1.1599999999999999</v>
      </c>
      <c r="O309" s="4">
        <f t="shared" si="89"/>
        <v>5.5</v>
      </c>
      <c r="P309" s="4"/>
      <c r="Q309" s="4"/>
      <c r="R309" s="1">
        <f t="shared" si="90"/>
        <v>0.86206896551724144</v>
      </c>
      <c r="S309" s="1">
        <f t="shared" si="90"/>
        <v>0.18181818181818182</v>
      </c>
      <c r="T309" s="1">
        <f t="shared" si="86"/>
        <v>4.2042042042042094E-2</v>
      </c>
      <c r="U309" s="1">
        <f t="shared" si="87"/>
        <v>0.34012539184952983</v>
      </c>
      <c r="V309" s="1">
        <f t="shared" si="91"/>
        <v>0.85112539184952984</v>
      </c>
      <c r="W309" s="1"/>
      <c r="X309" s="17">
        <f t="shared" si="92"/>
        <v>174.91501202538396</v>
      </c>
      <c r="Y309" s="18">
        <f t="shared" si="93"/>
        <v>4502.2111739446591</v>
      </c>
      <c r="Z309" s="2">
        <f t="shared" si="104"/>
        <v>166.16926142411475</v>
      </c>
      <c r="AA309" s="18">
        <f t="shared" si="104"/>
        <v>4277.1006152474256</v>
      </c>
      <c r="AB309" s="2">
        <f t="shared" si="105"/>
        <v>-601.79601896869144</v>
      </c>
      <c r="AC309" s="2">
        <f t="shared" si="105"/>
        <v>427.71006152474257</v>
      </c>
      <c r="AD309" s="2">
        <f t="shared" si="94"/>
        <v>166.16926142411475</v>
      </c>
      <c r="AE309" s="2">
        <f t="shared" si="95"/>
        <v>-1000</v>
      </c>
      <c r="AF309" s="5">
        <f t="shared" si="96"/>
        <v>0.15999999999999992</v>
      </c>
      <c r="AG309" s="5">
        <f t="shared" si="97"/>
        <v>-1</v>
      </c>
      <c r="AH309" s="3">
        <f t="shared" si="98"/>
        <v>202201</v>
      </c>
      <c r="AI309" s="21">
        <v>5</v>
      </c>
      <c r="AJ309" s="21">
        <v>1.19</v>
      </c>
      <c r="AK309" s="21">
        <v>5.5</v>
      </c>
      <c r="AL309" s="21">
        <v>1.1599999999999999</v>
      </c>
      <c r="AO309">
        <f t="shared" si="103"/>
        <v>-700</v>
      </c>
      <c r="AP309">
        <f>IF(E309&lt;F309,G309,H309)</f>
        <v>28</v>
      </c>
      <c r="AQ309">
        <f>IF(E309&lt;F309,H309,G309)</f>
        <v>25</v>
      </c>
    </row>
    <row r="310" spans="2:43" x14ac:dyDescent="0.25">
      <c r="B310" s="24">
        <v>44570</v>
      </c>
      <c r="C310" s="20" t="s">
        <v>26</v>
      </c>
      <c r="D310" s="20" t="s">
        <v>39</v>
      </c>
      <c r="E310" s="2">
        <v>650</v>
      </c>
      <c r="F310" s="2">
        <v>-999.99999999999909</v>
      </c>
      <c r="G310">
        <v>26</v>
      </c>
      <c r="H310">
        <v>11</v>
      </c>
      <c r="I310" s="9"/>
      <c r="J310" s="2" t="str">
        <f t="shared" si="99"/>
        <v>Indianapolis Colts</v>
      </c>
      <c r="K310" s="2" t="str">
        <f t="shared" si="100"/>
        <v>Jacksonville Jaguars</v>
      </c>
      <c r="L310" s="17">
        <f t="shared" si="101"/>
        <v>-999.99999999999909</v>
      </c>
      <c r="M310" s="18">
        <f t="shared" si="102"/>
        <v>650</v>
      </c>
      <c r="N310" s="4">
        <f t="shared" si="88"/>
        <v>1.1000000000000001</v>
      </c>
      <c r="O310" s="4">
        <f t="shared" si="89"/>
        <v>7.5</v>
      </c>
      <c r="P310" s="4"/>
      <c r="Q310" s="4"/>
      <c r="R310" s="1">
        <f t="shared" si="90"/>
        <v>0.90909090909090906</v>
      </c>
      <c r="S310" s="1">
        <f t="shared" si="90"/>
        <v>0.13333333333333333</v>
      </c>
      <c r="T310" s="1">
        <f t="shared" si="86"/>
        <v>4.0697674418604612E-2</v>
      </c>
      <c r="U310" s="1">
        <f t="shared" si="87"/>
        <v>0.38787878787878788</v>
      </c>
      <c r="V310" s="1">
        <f t="shared" si="91"/>
        <v>0.89887878787878783</v>
      </c>
      <c r="W310" s="1"/>
      <c r="X310" s="17">
        <f t="shared" si="92"/>
        <v>112.49705019721534</v>
      </c>
      <c r="Y310" s="18">
        <f t="shared" si="93"/>
        <v>6304.3252651260173</v>
      </c>
      <c r="Z310" s="2">
        <f t="shared" si="104"/>
        <v>106.87219768735457</v>
      </c>
      <c r="AA310" s="18">
        <f t="shared" si="104"/>
        <v>5989.1090018697159</v>
      </c>
      <c r="AB310" s="2">
        <f t="shared" si="105"/>
        <v>-935.69704903553497</v>
      </c>
      <c r="AC310" s="2">
        <f t="shared" si="105"/>
        <v>598.91090018697162</v>
      </c>
      <c r="AD310" s="2">
        <f t="shared" si="94"/>
        <v>-1000</v>
      </c>
      <c r="AE310" s="2">
        <f t="shared" si="95"/>
        <v>5989.1090018697159</v>
      </c>
      <c r="AF310" s="5">
        <f t="shared" si="96"/>
        <v>-1</v>
      </c>
      <c r="AG310" s="5">
        <f t="shared" si="97"/>
        <v>6.5</v>
      </c>
      <c r="AH310" s="3">
        <f t="shared" si="98"/>
        <v>202201</v>
      </c>
      <c r="AI310" s="21">
        <v>8</v>
      </c>
      <c r="AJ310" s="21">
        <v>1.0900000000000001</v>
      </c>
      <c r="AK310" s="21">
        <v>7.5</v>
      </c>
      <c r="AL310" s="21">
        <v>1.1000000000000001</v>
      </c>
      <c r="AO310">
        <f t="shared" si="103"/>
        <v>-1000</v>
      </c>
      <c r="AP310">
        <f>IF(E310&lt;F310,G310,H310)</f>
        <v>11</v>
      </c>
      <c r="AQ310">
        <f>IF(E310&lt;F310,H310,G310)</f>
        <v>26</v>
      </c>
    </row>
    <row r="311" spans="2:43" x14ac:dyDescent="0.25">
      <c r="B311" s="24">
        <v>44570</v>
      </c>
      <c r="C311" s="20" t="s">
        <v>30</v>
      </c>
      <c r="D311" s="20" t="s">
        <v>36</v>
      </c>
      <c r="E311" s="2">
        <v>220.00000000000003</v>
      </c>
      <c r="F311" s="2">
        <v>-270.2702702702702</v>
      </c>
      <c r="G311">
        <v>33</v>
      </c>
      <c r="H311">
        <v>24</v>
      </c>
      <c r="I311" s="9"/>
      <c r="J311" s="2" t="str">
        <f t="shared" si="99"/>
        <v>New England Patriots</v>
      </c>
      <c r="K311" s="2" t="str">
        <f t="shared" si="100"/>
        <v>Miami Dolphins</v>
      </c>
      <c r="L311" s="17">
        <f t="shared" si="101"/>
        <v>-270.2702702702702</v>
      </c>
      <c r="M311" s="18">
        <f t="shared" si="102"/>
        <v>220.00000000000003</v>
      </c>
      <c r="N311" s="4">
        <f t="shared" si="88"/>
        <v>1.37</v>
      </c>
      <c r="O311" s="4">
        <f t="shared" si="89"/>
        <v>3.2</v>
      </c>
      <c r="P311" s="4"/>
      <c r="Q311" s="4"/>
      <c r="R311" s="1">
        <f t="shared" si="90"/>
        <v>0.72992700729927007</v>
      </c>
      <c r="S311" s="1">
        <f t="shared" si="90"/>
        <v>0.3125</v>
      </c>
      <c r="T311" s="1">
        <f t="shared" si="86"/>
        <v>4.0700218818380707E-2</v>
      </c>
      <c r="U311" s="1">
        <f t="shared" si="87"/>
        <v>0.20871350364963503</v>
      </c>
      <c r="V311" s="1">
        <f t="shared" si="91"/>
        <v>0.71971350364963504</v>
      </c>
      <c r="W311" s="1"/>
      <c r="X311" s="17">
        <f t="shared" si="92"/>
        <v>389.44176388110628</v>
      </c>
      <c r="Y311" s="18">
        <f t="shared" si="93"/>
        <v>2256.8044836814311</v>
      </c>
      <c r="Z311" s="2">
        <f t="shared" si="104"/>
        <v>369.96967568705094</v>
      </c>
      <c r="AA311" s="18">
        <f t="shared" si="104"/>
        <v>2143.9642594973593</v>
      </c>
      <c r="AB311" s="2">
        <f t="shared" si="105"/>
        <v>-270.29242278923357</v>
      </c>
      <c r="AC311" s="2">
        <f t="shared" si="105"/>
        <v>214.39642594973594</v>
      </c>
      <c r="AD311" s="2">
        <f t="shared" si="94"/>
        <v>-1000</v>
      </c>
      <c r="AE311" s="2">
        <f t="shared" si="95"/>
        <v>2143.9642594973593</v>
      </c>
      <c r="AF311" s="5">
        <f t="shared" si="96"/>
        <v>-1</v>
      </c>
      <c r="AG311" s="5">
        <f t="shared" si="97"/>
        <v>2.2000000000000002</v>
      </c>
      <c r="AH311" s="3">
        <f t="shared" si="98"/>
        <v>202201</v>
      </c>
      <c r="AI311" s="21">
        <v>3.05</v>
      </c>
      <c r="AJ311" s="21">
        <v>1.4</v>
      </c>
      <c r="AK311" s="21">
        <v>3.2</v>
      </c>
      <c r="AL311" s="21">
        <v>1.37</v>
      </c>
      <c r="AO311">
        <f t="shared" si="103"/>
        <v>-300</v>
      </c>
      <c r="AP311">
        <f>IF(E311&lt;F311,G311,H311)</f>
        <v>24</v>
      </c>
      <c r="AQ311">
        <f>IF(E311&lt;F311,H311,G311)</f>
        <v>33</v>
      </c>
    </row>
    <row r="312" spans="2:43" x14ac:dyDescent="0.25">
      <c r="B312" s="24">
        <v>44570</v>
      </c>
      <c r="C312" s="20" t="s">
        <v>29</v>
      </c>
      <c r="D312" s="20" t="s">
        <v>37</v>
      </c>
      <c r="E312" s="2">
        <v>-185.18518518518516</v>
      </c>
      <c r="F312" s="2">
        <v>165</v>
      </c>
      <c r="G312">
        <v>31</v>
      </c>
      <c r="H312">
        <v>17</v>
      </c>
      <c r="I312" s="9"/>
      <c r="J312" s="2" t="str">
        <f t="shared" si="99"/>
        <v>Minnesota Vikings</v>
      </c>
      <c r="K312" s="2" t="str">
        <f t="shared" si="100"/>
        <v>Chicago Bears</v>
      </c>
      <c r="L312" s="17">
        <f t="shared" si="101"/>
        <v>-185.18518518518516</v>
      </c>
      <c r="M312" s="18">
        <f t="shared" si="102"/>
        <v>165</v>
      </c>
      <c r="N312" s="4">
        <f t="shared" si="88"/>
        <v>1.54</v>
      </c>
      <c r="O312" s="4">
        <f t="shared" si="89"/>
        <v>2.65</v>
      </c>
      <c r="P312" s="4"/>
      <c r="Q312" s="4"/>
      <c r="R312" s="1">
        <f t="shared" si="90"/>
        <v>0.64935064935064934</v>
      </c>
      <c r="S312" s="1">
        <f t="shared" si="90"/>
        <v>0.37735849056603776</v>
      </c>
      <c r="T312" s="1">
        <f t="shared" si="86"/>
        <v>2.6014319809069208E-2</v>
      </c>
      <c r="U312" s="1">
        <f t="shared" si="87"/>
        <v>0.13599607939230579</v>
      </c>
      <c r="V312" s="1">
        <f t="shared" si="91"/>
        <v>0.64699607939230575</v>
      </c>
      <c r="W312" s="1"/>
      <c r="X312" s="17">
        <f t="shared" si="92"/>
        <v>545.60441995143913</v>
      </c>
      <c r="Y312" s="18">
        <f t="shared" si="93"/>
        <v>1648.1806912014345</v>
      </c>
      <c r="Z312" s="2">
        <f t="shared" si="104"/>
        <v>518.32419895386715</v>
      </c>
      <c r="AA312" s="18">
        <f t="shared" si="104"/>
        <v>1565.7716566413626</v>
      </c>
      <c r="AB312" s="2">
        <f t="shared" si="105"/>
        <v>-192.92944493394256</v>
      </c>
      <c r="AC312" s="2">
        <f t="shared" si="105"/>
        <v>156.57716566413626</v>
      </c>
      <c r="AD312" s="2">
        <f t="shared" si="94"/>
        <v>518.32419895386715</v>
      </c>
      <c r="AE312" s="2">
        <f t="shared" si="95"/>
        <v>-1000</v>
      </c>
      <c r="AF312" s="5">
        <f t="shared" si="96"/>
        <v>0.54</v>
      </c>
      <c r="AG312" s="5">
        <f t="shared" si="97"/>
        <v>-1</v>
      </c>
      <c r="AH312" s="3">
        <f t="shared" si="98"/>
        <v>202201</v>
      </c>
      <c r="AI312" s="21">
        <v>1.54</v>
      </c>
      <c r="AJ312" s="21">
        <v>2.65</v>
      </c>
      <c r="AK312" s="21">
        <v>1.54</v>
      </c>
      <c r="AL312" s="21">
        <v>2.65</v>
      </c>
      <c r="AO312">
        <f t="shared" si="103"/>
        <v>-190</v>
      </c>
      <c r="AP312">
        <f>IF(E312&lt;F312,G312,H312)</f>
        <v>31</v>
      </c>
      <c r="AQ312">
        <f>IF(E312&lt;F312,H312,G312)</f>
        <v>17</v>
      </c>
    </row>
    <row r="313" spans="2:43" x14ac:dyDescent="0.25">
      <c r="B313" s="24">
        <v>44570</v>
      </c>
      <c r="C313" s="20" t="s">
        <v>25</v>
      </c>
      <c r="D313" s="20" t="s">
        <v>51</v>
      </c>
      <c r="E313" s="2">
        <v>215</v>
      </c>
      <c r="F313" s="2">
        <v>-263.1578947368422</v>
      </c>
      <c r="G313">
        <v>7</v>
      </c>
      <c r="H313">
        <v>22</v>
      </c>
      <c r="I313" s="9"/>
      <c r="J313" s="2" t="str">
        <f t="shared" si="99"/>
        <v>Washington Football Team</v>
      </c>
      <c r="K313" s="2" t="str">
        <f t="shared" si="100"/>
        <v>New York Giants</v>
      </c>
      <c r="L313" s="17">
        <f t="shared" si="101"/>
        <v>-263.1578947368422</v>
      </c>
      <c r="M313" s="18">
        <f t="shared" si="102"/>
        <v>215</v>
      </c>
      <c r="N313" s="4">
        <f t="shared" si="88"/>
        <v>1.38</v>
      </c>
      <c r="O313" s="4">
        <f t="shared" si="89"/>
        <v>3.15</v>
      </c>
      <c r="P313" s="4"/>
      <c r="Q313" s="4"/>
      <c r="R313" s="1">
        <f t="shared" si="90"/>
        <v>0.7246376811594204</v>
      </c>
      <c r="S313" s="1">
        <f t="shared" si="90"/>
        <v>0.31746031746031744</v>
      </c>
      <c r="T313" s="1">
        <f t="shared" si="86"/>
        <v>4.039735099337749E-2</v>
      </c>
      <c r="U313" s="1">
        <f t="shared" si="87"/>
        <v>0.20358868184955148</v>
      </c>
      <c r="V313" s="1">
        <f t="shared" si="91"/>
        <v>0.71458868184955149</v>
      </c>
      <c r="W313" s="1"/>
      <c r="X313" s="17">
        <f t="shared" si="92"/>
        <v>399.40643533805462</v>
      </c>
      <c r="Y313" s="18">
        <f t="shared" si="93"/>
        <v>2205.1924375584526</v>
      </c>
      <c r="Z313" s="2">
        <f t="shared" si="104"/>
        <v>379.43611357115185</v>
      </c>
      <c r="AA313" s="18">
        <f t="shared" si="104"/>
        <v>2094.93281568053</v>
      </c>
      <c r="AB313" s="2">
        <f t="shared" si="105"/>
        <v>-263.54897813712716</v>
      </c>
      <c r="AC313" s="2">
        <f t="shared" si="105"/>
        <v>209.49328156805299</v>
      </c>
      <c r="AD313" s="2">
        <f t="shared" si="94"/>
        <v>379.43611357115185</v>
      </c>
      <c r="AE313" s="2">
        <f t="shared" si="95"/>
        <v>-1000</v>
      </c>
      <c r="AF313" s="5">
        <f t="shared" si="96"/>
        <v>0.37999999999999989</v>
      </c>
      <c r="AG313" s="5">
        <f t="shared" si="97"/>
        <v>-1</v>
      </c>
      <c r="AH313" s="3">
        <f t="shared" si="98"/>
        <v>202201</v>
      </c>
      <c r="AI313" s="21">
        <v>3.45</v>
      </c>
      <c r="AJ313" s="21">
        <v>1.32</v>
      </c>
      <c r="AK313" s="21">
        <v>3.15</v>
      </c>
      <c r="AL313" s="21">
        <v>1.38</v>
      </c>
      <c r="AO313">
        <f t="shared" si="103"/>
        <v>-300</v>
      </c>
      <c r="AP313">
        <f>IF(E313&lt;F313,G313,H313)</f>
        <v>22</v>
      </c>
      <c r="AQ313">
        <f>IF(E313&lt;F313,H313,G313)</f>
        <v>7</v>
      </c>
    </row>
    <row r="314" spans="2:43" x14ac:dyDescent="0.25">
      <c r="B314" s="24">
        <v>44570</v>
      </c>
      <c r="C314" s="20" t="s">
        <v>27</v>
      </c>
      <c r="D314" s="20" t="s">
        <v>44</v>
      </c>
      <c r="E314" s="2">
        <v>-526.31578947368439</v>
      </c>
      <c r="F314" s="2">
        <v>400</v>
      </c>
      <c r="G314">
        <v>41</v>
      </c>
      <c r="H314">
        <v>17</v>
      </c>
      <c r="I314" s="9"/>
      <c r="J314" s="2" t="str">
        <f t="shared" si="99"/>
        <v>Tampa Bay Buccaneers</v>
      </c>
      <c r="K314" s="2" t="str">
        <f t="shared" si="100"/>
        <v>Carolina Panthers</v>
      </c>
      <c r="L314" s="17">
        <f t="shared" si="101"/>
        <v>-526.31578947368439</v>
      </c>
      <c r="M314" s="18">
        <f t="shared" si="102"/>
        <v>400</v>
      </c>
      <c r="N314" s="4">
        <f t="shared" si="88"/>
        <v>1.19</v>
      </c>
      <c r="O314" s="4">
        <f t="shared" si="89"/>
        <v>5</v>
      </c>
      <c r="P314" s="4"/>
      <c r="Q314" s="4"/>
      <c r="R314" s="1">
        <f t="shared" si="90"/>
        <v>0.84033613445378152</v>
      </c>
      <c r="S314" s="1">
        <f t="shared" si="90"/>
        <v>0.2</v>
      </c>
      <c r="T314" s="1">
        <f t="shared" si="86"/>
        <v>3.8772213247172949E-2</v>
      </c>
      <c r="U314" s="1">
        <f t="shared" si="87"/>
        <v>0.32016806722689073</v>
      </c>
      <c r="V314" s="1">
        <f t="shared" si="91"/>
        <v>0.83116806722689074</v>
      </c>
      <c r="W314" s="1"/>
      <c r="X314" s="17">
        <f t="shared" si="92"/>
        <v>203.12610581443556</v>
      </c>
      <c r="Y314" s="18">
        <f t="shared" si="93"/>
        <v>3985.2087388896653</v>
      </c>
      <c r="Z314" s="2">
        <f t="shared" si="104"/>
        <v>192.96980052371379</v>
      </c>
      <c r="AA314" s="18">
        <f t="shared" si="104"/>
        <v>3785.9483019451818</v>
      </c>
      <c r="AB314" s="2">
        <f t="shared" si="105"/>
        <v>-518.21580231001553</v>
      </c>
      <c r="AC314" s="2">
        <f t="shared" si="105"/>
        <v>378.59483019451818</v>
      </c>
      <c r="AD314" s="2">
        <f t="shared" si="94"/>
        <v>192.96980052371379</v>
      </c>
      <c r="AE314" s="2">
        <f t="shared" si="95"/>
        <v>-1000</v>
      </c>
      <c r="AF314" s="5">
        <f t="shared" si="96"/>
        <v>0.18999999999999995</v>
      </c>
      <c r="AG314" s="5">
        <f t="shared" si="97"/>
        <v>-1</v>
      </c>
      <c r="AH314" s="3">
        <f t="shared" si="98"/>
        <v>202201</v>
      </c>
      <c r="AI314" s="21">
        <v>1.25</v>
      </c>
      <c r="AJ314" s="21">
        <v>4.2</v>
      </c>
      <c r="AK314" s="21">
        <v>1.19</v>
      </c>
      <c r="AL314" s="21">
        <v>5</v>
      </c>
      <c r="AO314">
        <f t="shared" si="103"/>
        <v>-600</v>
      </c>
      <c r="AP314">
        <f>IF(E314&lt;F314,G314,H314)</f>
        <v>41</v>
      </c>
      <c r="AQ314">
        <f>IF(E314&lt;F314,H314,G314)</f>
        <v>17</v>
      </c>
    </row>
    <row r="315" spans="2:43" x14ac:dyDescent="0.25">
      <c r="B315" s="24">
        <v>44569</v>
      </c>
      <c r="C315" s="20" t="s">
        <v>19</v>
      </c>
      <c r="D315" s="20" t="s">
        <v>23</v>
      </c>
      <c r="E315" s="2">
        <v>225</v>
      </c>
      <c r="F315" s="2">
        <v>-277.77777777777771</v>
      </c>
      <c r="G315">
        <v>26</v>
      </c>
      <c r="H315">
        <v>51</v>
      </c>
      <c r="I315" s="9"/>
      <c r="J315" s="2" t="str">
        <f t="shared" si="99"/>
        <v>Dallas Cowboys</v>
      </c>
      <c r="K315" s="2" t="str">
        <f t="shared" si="100"/>
        <v>Philadelphia Eagles</v>
      </c>
      <c r="L315" s="17">
        <f t="shared" si="101"/>
        <v>-277.77777777777771</v>
      </c>
      <c r="M315" s="18">
        <f t="shared" si="102"/>
        <v>225</v>
      </c>
      <c r="N315" s="4">
        <f t="shared" si="88"/>
        <v>1.36</v>
      </c>
      <c r="O315" s="4">
        <f t="shared" si="89"/>
        <v>3.25</v>
      </c>
      <c r="P315" s="4"/>
      <c r="Q315" s="4"/>
      <c r="R315" s="1">
        <f t="shared" si="90"/>
        <v>0.73529411764705876</v>
      </c>
      <c r="S315" s="1">
        <f t="shared" si="90"/>
        <v>0.30769230769230771</v>
      </c>
      <c r="T315" s="1">
        <f t="shared" si="86"/>
        <v>4.1214750542299394E-2</v>
      </c>
      <c r="U315" s="1">
        <f t="shared" si="87"/>
        <v>0.21380090497737553</v>
      </c>
      <c r="V315" s="1">
        <f t="shared" si="91"/>
        <v>0.72480090497737559</v>
      </c>
      <c r="W315" s="1"/>
      <c r="X315" s="17">
        <f t="shared" si="92"/>
        <v>379.68922656245121</v>
      </c>
      <c r="Y315" s="18">
        <f t="shared" si="93"/>
        <v>2309.6629804910967</v>
      </c>
      <c r="Z315" s="2">
        <f t="shared" si="104"/>
        <v>360.70476523432865</v>
      </c>
      <c r="AA315" s="18">
        <f t="shared" si="104"/>
        <v>2194.1798314665416</v>
      </c>
      <c r="AB315" s="2">
        <f t="shared" si="105"/>
        <v>-277.23503995029256</v>
      </c>
      <c r="AC315" s="2">
        <f t="shared" si="105"/>
        <v>219.41798314665417</v>
      </c>
      <c r="AD315" s="2">
        <f t="shared" si="94"/>
        <v>360.70476523432865</v>
      </c>
      <c r="AE315" s="2">
        <f t="shared" si="95"/>
        <v>-1000</v>
      </c>
      <c r="AF315" s="5">
        <f t="shared" si="96"/>
        <v>0.3600000000000001</v>
      </c>
      <c r="AG315" s="5">
        <f t="shared" si="97"/>
        <v>-1</v>
      </c>
      <c r="AH315" s="3">
        <f t="shared" si="98"/>
        <v>202201</v>
      </c>
      <c r="AI315" s="21">
        <v>2.2000000000000002</v>
      </c>
      <c r="AJ315" s="21">
        <v>1.71</v>
      </c>
      <c r="AK315" s="21">
        <v>3.25</v>
      </c>
      <c r="AL315" s="21">
        <v>1.36</v>
      </c>
      <c r="AO315">
        <f t="shared" si="103"/>
        <v>-300</v>
      </c>
      <c r="AP315">
        <f>IF(E315&lt;F315,G315,H315)</f>
        <v>51</v>
      </c>
      <c r="AQ315">
        <f>IF(E315&lt;F315,H315,G315)</f>
        <v>26</v>
      </c>
    </row>
    <row r="316" spans="2:43" x14ac:dyDescent="0.25">
      <c r="B316" s="24">
        <v>44569</v>
      </c>
      <c r="C316" s="20" t="s">
        <v>38</v>
      </c>
      <c r="D316" s="20" t="s">
        <v>20</v>
      </c>
      <c r="E316" s="2">
        <v>450</v>
      </c>
      <c r="F316" s="2">
        <v>-625.00000000000034</v>
      </c>
      <c r="G316">
        <v>24</v>
      </c>
      <c r="H316">
        <v>28</v>
      </c>
      <c r="I316" s="9"/>
      <c r="J316" s="2" t="str">
        <f t="shared" si="99"/>
        <v>Kansas City Chiefs</v>
      </c>
      <c r="K316" s="2" t="str">
        <f t="shared" si="100"/>
        <v>Denver Broncos</v>
      </c>
      <c r="L316" s="17">
        <f t="shared" si="101"/>
        <v>-625.00000000000034</v>
      </c>
      <c r="M316" s="18">
        <f t="shared" si="102"/>
        <v>450</v>
      </c>
      <c r="N316" s="4">
        <f t="shared" si="88"/>
        <v>1.1599999999999999</v>
      </c>
      <c r="O316" s="4">
        <f t="shared" si="89"/>
        <v>5.5</v>
      </c>
      <c r="P316" s="4"/>
      <c r="Q316" s="4"/>
      <c r="R316" s="1">
        <f t="shared" si="90"/>
        <v>0.86206896551724144</v>
      </c>
      <c r="S316" s="1">
        <f t="shared" si="90"/>
        <v>0.18181818181818182</v>
      </c>
      <c r="T316" s="1">
        <f t="shared" si="86"/>
        <v>4.2042042042042094E-2</v>
      </c>
      <c r="U316" s="1">
        <f t="shared" si="87"/>
        <v>0.34012539184952983</v>
      </c>
      <c r="V316" s="1">
        <f t="shared" si="91"/>
        <v>0.85112539184952984</v>
      </c>
      <c r="W316" s="1"/>
      <c r="X316" s="17">
        <f t="shared" si="92"/>
        <v>174.91501202538396</v>
      </c>
      <c r="Y316" s="18">
        <f t="shared" si="93"/>
        <v>4502.2111739446591</v>
      </c>
      <c r="Z316" s="2">
        <f t="shared" si="104"/>
        <v>166.16926142411475</v>
      </c>
      <c r="AA316" s="18">
        <f t="shared" si="104"/>
        <v>4277.1006152474256</v>
      </c>
      <c r="AB316" s="2">
        <f t="shared" si="105"/>
        <v>-601.79601896869144</v>
      </c>
      <c r="AC316" s="2">
        <f t="shared" si="105"/>
        <v>427.71006152474257</v>
      </c>
      <c r="AD316" s="2">
        <f t="shared" si="94"/>
        <v>166.16926142411475</v>
      </c>
      <c r="AE316" s="2">
        <f t="shared" si="95"/>
        <v>-1000</v>
      </c>
      <c r="AF316" s="5">
        <f t="shared" si="96"/>
        <v>0.15999999999999992</v>
      </c>
      <c r="AG316" s="5">
        <f t="shared" si="97"/>
        <v>-1</v>
      </c>
      <c r="AH316" s="3">
        <f t="shared" si="98"/>
        <v>202201</v>
      </c>
      <c r="AI316" s="21">
        <v>4.5</v>
      </c>
      <c r="AJ316" s="21">
        <v>1.22</v>
      </c>
      <c r="AK316" s="21">
        <v>5.5</v>
      </c>
      <c r="AL316" s="21">
        <v>1.1599999999999999</v>
      </c>
      <c r="AO316">
        <f t="shared" si="103"/>
        <v>-700</v>
      </c>
      <c r="AP316">
        <f>IF(E316&lt;F316,G316,H316)</f>
        <v>28</v>
      </c>
      <c r="AQ316">
        <f>IF(E316&lt;F316,H316,G316)</f>
        <v>24</v>
      </c>
    </row>
    <row r="317" spans="2:43" x14ac:dyDescent="0.25">
      <c r="B317" s="24">
        <v>44564</v>
      </c>
      <c r="C317" s="20" t="s">
        <v>45</v>
      </c>
      <c r="D317" s="20" t="s">
        <v>46</v>
      </c>
      <c r="E317" s="2">
        <v>-116.27906976744185</v>
      </c>
      <c r="F317" s="2">
        <v>-105.26315789473685</v>
      </c>
      <c r="G317">
        <v>26</v>
      </c>
      <c r="H317">
        <v>14</v>
      </c>
      <c r="I317" s="9"/>
      <c r="J317" s="2" t="str">
        <f t="shared" si="99"/>
        <v>Pittsburgh Steelers</v>
      </c>
      <c r="K317" s="2" t="str">
        <f t="shared" si="100"/>
        <v>Cleveland Browns</v>
      </c>
      <c r="L317" s="17">
        <f t="shared" si="101"/>
        <v>-116.27906976744185</v>
      </c>
      <c r="M317" s="18">
        <f t="shared" si="102"/>
        <v>-105.26315789473685</v>
      </c>
      <c r="N317" s="4">
        <f t="shared" si="88"/>
        <v>1.86</v>
      </c>
      <c r="O317" s="4">
        <f t="shared" si="89"/>
        <v>1.95</v>
      </c>
      <c r="P317" s="4"/>
      <c r="Q317" s="4"/>
      <c r="R317" s="1">
        <f t="shared" si="90"/>
        <v>0.5376344086021505</v>
      </c>
      <c r="S317" s="1">
        <f t="shared" si="90"/>
        <v>0.51282051282051289</v>
      </c>
      <c r="T317" s="1">
        <f t="shared" si="86"/>
        <v>4.8031496062992063E-2</v>
      </c>
      <c r="U317" s="1">
        <f t="shared" si="87"/>
        <v>1.2406947890818809E-2</v>
      </c>
      <c r="V317" s="1">
        <f t="shared" si="91"/>
        <v>0.52340694789081876</v>
      </c>
      <c r="W317" s="1"/>
      <c r="X317" s="17">
        <f t="shared" si="92"/>
        <v>910.55927711643062</v>
      </c>
      <c r="Y317" s="18">
        <f t="shared" si="93"/>
        <v>1001.5075521192962</v>
      </c>
      <c r="Z317" s="2">
        <f t="shared" si="104"/>
        <v>865.03131326060907</v>
      </c>
      <c r="AA317" s="18">
        <f t="shared" si="104"/>
        <v>951.43217451333135</v>
      </c>
      <c r="AB317" s="2">
        <f t="shared" si="105"/>
        <v>-115.60275156174939</v>
      </c>
      <c r="AC317" s="2">
        <f t="shared" si="105"/>
        <v>-105.10470707084419</v>
      </c>
      <c r="AD317" s="2">
        <f t="shared" si="94"/>
        <v>865.03131326060907</v>
      </c>
      <c r="AE317" s="2">
        <f t="shared" si="95"/>
        <v>-1000</v>
      </c>
      <c r="AF317" s="5">
        <f t="shared" si="96"/>
        <v>0.8600000000000001</v>
      </c>
      <c r="AG317" s="5">
        <f t="shared" si="97"/>
        <v>-1</v>
      </c>
      <c r="AH317" s="3">
        <f t="shared" si="98"/>
        <v>202201</v>
      </c>
      <c r="AI317" s="21">
        <v>2.4</v>
      </c>
      <c r="AJ317" s="21">
        <v>1.62</v>
      </c>
      <c r="AK317" s="21">
        <v>1.86</v>
      </c>
      <c r="AL317" s="21">
        <v>1.95</v>
      </c>
      <c r="AO317">
        <f t="shared" si="103"/>
        <v>-120</v>
      </c>
      <c r="AP317">
        <f>IF(E317&lt;F317,G317,H317)</f>
        <v>26</v>
      </c>
      <c r="AQ317">
        <f>IF(E317&lt;F317,H317,G317)</f>
        <v>14</v>
      </c>
    </row>
    <row r="318" spans="2:43" x14ac:dyDescent="0.25">
      <c r="B318" s="24">
        <v>44563</v>
      </c>
      <c r="C318" s="20" t="s">
        <v>33</v>
      </c>
      <c r="D318" s="20" t="s">
        <v>29</v>
      </c>
      <c r="E318" s="2">
        <v>-769.23076923076985</v>
      </c>
      <c r="F318" s="2">
        <v>525</v>
      </c>
      <c r="G318">
        <v>37</v>
      </c>
      <c r="H318">
        <v>10</v>
      </c>
      <c r="I318" s="9"/>
      <c r="J318" s="2" t="str">
        <f t="shared" si="99"/>
        <v>Green Bay Packers</v>
      </c>
      <c r="K318" s="2" t="str">
        <f t="shared" si="100"/>
        <v>Minnesota Vikings</v>
      </c>
      <c r="L318" s="17">
        <f t="shared" si="101"/>
        <v>-769.23076923076985</v>
      </c>
      <c r="M318" s="18">
        <f t="shared" si="102"/>
        <v>525</v>
      </c>
      <c r="N318" s="4">
        <f t="shared" si="88"/>
        <v>1.1299999999999999</v>
      </c>
      <c r="O318" s="4">
        <f t="shared" si="89"/>
        <v>6.25</v>
      </c>
      <c r="P318" s="4"/>
      <c r="Q318" s="4"/>
      <c r="R318" s="1">
        <f t="shared" si="90"/>
        <v>0.88495575221238942</v>
      </c>
      <c r="S318" s="1">
        <f t="shared" si="90"/>
        <v>0.16</v>
      </c>
      <c r="T318" s="1">
        <f t="shared" si="86"/>
        <v>4.3021680216802305E-2</v>
      </c>
      <c r="U318" s="1">
        <f t="shared" si="87"/>
        <v>0.3624778761061947</v>
      </c>
      <c r="V318" s="1">
        <f t="shared" si="91"/>
        <v>0.87347787610619476</v>
      </c>
      <c r="W318" s="1"/>
      <c r="X318" s="17">
        <f t="shared" si="92"/>
        <v>144.84868747657109</v>
      </c>
      <c r="Y318" s="18">
        <f t="shared" si="93"/>
        <v>5222.3527180608417</v>
      </c>
      <c r="Z318" s="2">
        <f t="shared" si="104"/>
        <v>137.60625310274253</v>
      </c>
      <c r="AA318" s="18">
        <f t="shared" si="104"/>
        <v>4961.2350821577993</v>
      </c>
      <c r="AB318" s="2">
        <f t="shared" si="105"/>
        <v>-726.71116134043598</v>
      </c>
      <c r="AC318" s="2">
        <f t="shared" si="105"/>
        <v>496.12350821577991</v>
      </c>
      <c r="AD318" s="2">
        <f t="shared" si="94"/>
        <v>137.60625310274253</v>
      </c>
      <c r="AE318" s="2">
        <f t="shared" si="95"/>
        <v>-1000</v>
      </c>
      <c r="AF318" s="5">
        <f t="shared" si="96"/>
        <v>0.12999999999999989</v>
      </c>
      <c r="AG318" s="5">
        <f t="shared" si="97"/>
        <v>-1</v>
      </c>
      <c r="AH318" s="3">
        <f t="shared" si="98"/>
        <v>202201</v>
      </c>
      <c r="AI318" s="21">
        <v>1.34</v>
      </c>
      <c r="AJ318" s="21">
        <v>3.35</v>
      </c>
      <c r="AK318" s="21">
        <v>1.1299999999999999</v>
      </c>
      <c r="AL318" s="21">
        <v>6.25</v>
      </c>
      <c r="AO318">
        <f t="shared" si="103"/>
        <v>-800</v>
      </c>
      <c r="AP318">
        <f>IF(E318&lt;F318,G318,H318)</f>
        <v>37</v>
      </c>
      <c r="AQ318">
        <f>IF(E318&lt;F318,H318,G318)</f>
        <v>10</v>
      </c>
    </row>
    <row r="319" spans="2:43" x14ac:dyDescent="0.25">
      <c r="B319" s="24">
        <v>44563</v>
      </c>
      <c r="C319" s="20" t="s">
        <v>28</v>
      </c>
      <c r="D319" s="20" t="s">
        <v>47</v>
      </c>
      <c r="E319" s="2">
        <v>260</v>
      </c>
      <c r="F319" s="2">
        <v>-322.58064516129025</v>
      </c>
      <c r="G319">
        <v>19</v>
      </c>
      <c r="H319">
        <v>20</v>
      </c>
      <c r="I319" s="9"/>
      <c r="J319" s="2" t="str">
        <f t="shared" si="99"/>
        <v>Los Angeles Rams</v>
      </c>
      <c r="K319" s="2" t="str">
        <f t="shared" si="100"/>
        <v>Baltimore Ravens</v>
      </c>
      <c r="L319" s="17">
        <f t="shared" si="101"/>
        <v>-322.58064516129025</v>
      </c>
      <c r="M319" s="18">
        <f t="shared" si="102"/>
        <v>260</v>
      </c>
      <c r="N319" s="4">
        <f t="shared" si="88"/>
        <v>1.31</v>
      </c>
      <c r="O319" s="4">
        <f t="shared" si="89"/>
        <v>3.6</v>
      </c>
      <c r="P319" s="4"/>
      <c r="Q319" s="4"/>
      <c r="R319" s="1">
        <f t="shared" si="90"/>
        <v>0.76335877862595414</v>
      </c>
      <c r="S319" s="1">
        <f t="shared" si="90"/>
        <v>0.27777777777777779</v>
      </c>
      <c r="T319" s="1">
        <f t="shared" si="86"/>
        <v>3.9511201629327863E-2</v>
      </c>
      <c r="U319" s="1">
        <f t="shared" si="87"/>
        <v>0.24279050042408817</v>
      </c>
      <c r="V319" s="1">
        <f t="shared" si="91"/>
        <v>0.75379050042408813</v>
      </c>
      <c r="W319" s="1"/>
      <c r="X319" s="17">
        <f t="shared" si="92"/>
        <v>326.62855188197847</v>
      </c>
      <c r="Y319" s="18">
        <f t="shared" si="93"/>
        <v>2645.8589098869329</v>
      </c>
      <c r="Z319" s="2">
        <f t="shared" si="104"/>
        <v>310.29712428787951</v>
      </c>
      <c r="AA319" s="18">
        <f t="shared" si="104"/>
        <v>2513.565964392586</v>
      </c>
      <c r="AB319" s="2">
        <f t="shared" si="105"/>
        <v>-322.27175881663845</v>
      </c>
      <c r="AC319" s="2">
        <f t="shared" si="105"/>
        <v>251.3565964392586</v>
      </c>
      <c r="AD319" s="2">
        <f t="shared" si="94"/>
        <v>310.29712428787951</v>
      </c>
      <c r="AE319" s="2">
        <f t="shared" si="95"/>
        <v>-1000</v>
      </c>
      <c r="AF319" s="5">
        <f t="shared" si="96"/>
        <v>0.31000000000000005</v>
      </c>
      <c r="AG319" s="5">
        <f t="shared" si="97"/>
        <v>-1</v>
      </c>
      <c r="AH319" s="3">
        <f t="shared" si="98"/>
        <v>202201</v>
      </c>
      <c r="AI319" s="21">
        <v>2.4</v>
      </c>
      <c r="AJ319" s="21">
        <v>1.62</v>
      </c>
      <c r="AK319" s="21">
        <v>3.6</v>
      </c>
      <c r="AL319" s="21">
        <v>1.31</v>
      </c>
      <c r="AO319">
        <f t="shared" si="103"/>
        <v>-400</v>
      </c>
      <c r="AP319">
        <f>IF(E319&lt;F319,G319,H319)</f>
        <v>20</v>
      </c>
      <c r="AQ319">
        <f>IF(E319&lt;F319,H319,G319)</f>
        <v>19</v>
      </c>
    </row>
    <row r="320" spans="2:43" x14ac:dyDescent="0.25">
      <c r="B320" s="24">
        <v>44563</v>
      </c>
      <c r="C320" s="20" t="s">
        <v>23</v>
      </c>
      <c r="D320" s="20" t="s">
        <v>48</v>
      </c>
      <c r="E320" s="2">
        <v>-270.2702702702702</v>
      </c>
      <c r="F320" s="2">
        <v>220.00000000000003</v>
      </c>
      <c r="G320">
        <v>22</v>
      </c>
      <c r="H320">
        <v>25</v>
      </c>
      <c r="I320" s="9"/>
      <c r="J320" s="2" t="str">
        <f t="shared" si="99"/>
        <v>Dallas Cowboys</v>
      </c>
      <c r="K320" s="2" t="str">
        <f t="shared" si="100"/>
        <v>Arizona Cardinals</v>
      </c>
      <c r="L320" s="17">
        <f t="shared" si="101"/>
        <v>-270.2702702702702</v>
      </c>
      <c r="M320" s="18">
        <f t="shared" si="102"/>
        <v>220.00000000000003</v>
      </c>
      <c r="N320" s="4">
        <f t="shared" si="88"/>
        <v>1.37</v>
      </c>
      <c r="O320" s="4">
        <f t="shared" si="89"/>
        <v>3.2</v>
      </c>
      <c r="P320" s="4"/>
      <c r="Q320" s="4"/>
      <c r="R320" s="1">
        <f t="shared" si="90"/>
        <v>0.72992700729927007</v>
      </c>
      <c r="S320" s="1">
        <f t="shared" si="90"/>
        <v>0.3125</v>
      </c>
      <c r="T320" s="1">
        <f t="shared" si="86"/>
        <v>4.0700218818380707E-2</v>
      </c>
      <c r="U320" s="1">
        <f t="shared" si="87"/>
        <v>0.20871350364963503</v>
      </c>
      <c r="V320" s="1">
        <f t="shared" si="91"/>
        <v>0.71971350364963504</v>
      </c>
      <c r="W320" s="1"/>
      <c r="X320" s="17">
        <f t="shared" si="92"/>
        <v>389.44176388110628</v>
      </c>
      <c r="Y320" s="18">
        <f t="shared" si="93"/>
        <v>2256.8044836814311</v>
      </c>
      <c r="Z320" s="2">
        <f t="shared" si="104"/>
        <v>369.96967568705094</v>
      </c>
      <c r="AA320" s="18">
        <f t="shared" si="104"/>
        <v>2143.9642594973593</v>
      </c>
      <c r="AB320" s="2">
        <f t="shared" si="105"/>
        <v>-270.29242278923357</v>
      </c>
      <c r="AC320" s="2">
        <f t="shared" si="105"/>
        <v>214.39642594973594</v>
      </c>
      <c r="AD320" s="2">
        <f t="shared" si="94"/>
        <v>-1000</v>
      </c>
      <c r="AE320" s="2">
        <f t="shared" si="95"/>
        <v>2143.9642594973593</v>
      </c>
      <c r="AF320" s="5">
        <f t="shared" si="96"/>
        <v>-1</v>
      </c>
      <c r="AG320" s="5">
        <f t="shared" si="97"/>
        <v>2.2000000000000002</v>
      </c>
      <c r="AH320" s="3">
        <f t="shared" si="98"/>
        <v>202201</v>
      </c>
      <c r="AI320" s="21">
        <v>1.43</v>
      </c>
      <c r="AJ320" s="21">
        <v>2.9</v>
      </c>
      <c r="AK320" s="21">
        <v>1.37</v>
      </c>
      <c r="AL320" s="21">
        <v>3.2</v>
      </c>
      <c r="AO320">
        <f t="shared" si="103"/>
        <v>-300</v>
      </c>
      <c r="AP320">
        <f>IF(E320&lt;F320,G320,H320)</f>
        <v>22</v>
      </c>
      <c r="AQ320">
        <f>IF(E320&lt;F320,H320,G320)</f>
        <v>25</v>
      </c>
    </row>
    <row r="321" spans="2:43" x14ac:dyDescent="0.25">
      <c r="B321" s="24">
        <v>44563</v>
      </c>
      <c r="C321" s="20" t="s">
        <v>32</v>
      </c>
      <c r="D321" s="20" t="s">
        <v>34</v>
      </c>
      <c r="E321" s="2">
        <v>-384.61538461538458</v>
      </c>
      <c r="F321" s="2">
        <v>300</v>
      </c>
      <c r="G321">
        <v>51</v>
      </c>
      <c r="H321">
        <v>29</v>
      </c>
      <c r="I321" s="9"/>
      <c r="J321" s="2" t="str">
        <f t="shared" si="99"/>
        <v>Seattle Seahawks</v>
      </c>
      <c r="K321" s="2" t="str">
        <f t="shared" si="100"/>
        <v>Detroit Lions</v>
      </c>
      <c r="L321" s="17">
        <f t="shared" si="101"/>
        <v>-384.61538461538458</v>
      </c>
      <c r="M321" s="18">
        <f t="shared" si="102"/>
        <v>300</v>
      </c>
      <c r="N321" s="4">
        <f t="shared" si="88"/>
        <v>1.26</v>
      </c>
      <c r="O321" s="4">
        <f t="shared" si="89"/>
        <v>4</v>
      </c>
      <c r="P321" s="4"/>
      <c r="Q321" s="4"/>
      <c r="R321" s="1">
        <f t="shared" si="90"/>
        <v>0.79365079365079361</v>
      </c>
      <c r="S321" s="1">
        <f t="shared" si="90"/>
        <v>0.25</v>
      </c>
      <c r="T321" s="1">
        <f t="shared" si="86"/>
        <v>4.1825095057034134E-2</v>
      </c>
      <c r="U321" s="1">
        <f t="shared" si="87"/>
        <v>0.2718253968253968</v>
      </c>
      <c r="V321" s="1">
        <f t="shared" si="91"/>
        <v>0.78282539682539687</v>
      </c>
      <c r="W321" s="1"/>
      <c r="X321" s="17">
        <f t="shared" si="92"/>
        <v>277.42406423618138</v>
      </c>
      <c r="Y321" s="18">
        <f t="shared" si="93"/>
        <v>3056.5054734484152</v>
      </c>
      <c r="Z321" s="2">
        <f t="shared" si="104"/>
        <v>263.55286102437231</v>
      </c>
      <c r="AA321" s="18">
        <f t="shared" si="104"/>
        <v>2903.6801997759944</v>
      </c>
      <c r="AB321" s="2">
        <f t="shared" si="105"/>
        <v>-379.4305233922405</v>
      </c>
      <c r="AC321" s="2">
        <f t="shared" si="105"/>
        <v>290.36801997759943</v>
      </c>
      <c r="AD321" s="2">
        <f t="shared" si="94"/>
        <v>263.55286102437231</v>
      </c>
      <c r="AE321" s="2">
        <f t="shared" si="95"/>
        <v>-1000</v>
      </c>
      <c r="AF321" s="5">
        <f t="shared" si="96"/>
        <v>0.26</v>
      </c>
      <c r="AG321" s="5">
        <f t="shared" si="97"/>
        <v>-1</v>
      </c>
      <c r="AH321" s="3">
        <f t="shared" si="98"/>
        <v>202201</v>
      </c>
      <c r="AI321" s="21">
        <v>1.26</v>
      </c>
      <c r="AJ321" s="21">
        <v>4</v>
      </c>
      <c r="AK321" s="21">
        <v>1.26</v>
      </c>
      <c r="AL321" s="21">
        <v>4</v>
      </c>
      <c r="AO321">
        <f t="shared" si="103"/>
        <v>-400</v>
      </c>
      <c r="AP321">
        <f>IF(E321&lt;F321,G321,H321)</f>
        <v>51</v>
      </c>
      <c r="AQ321">
        <f>IF(E321&lt;F321,H321,G321)</f>
        <v>29</v>
      </c>
    </row>
    <row r="322" spans="2:43" x14ac:dyDescent="0.25">
      <c r="B322" s="24">
        <v>44563</v>
      </c>
      <c r="C322" s="20" t="s">
        <v>31</v>
      </c>
      <c r="D322" s="20" t="s">
        <v>38</v>
      </c>
      <c r="E322" s="2">
        <v>-370.37037037037032</v>
      </c>
      <c r="F322" s="2">
        <v>280</v>
      </c>
      <c r="G322">
        <v>34</v>
      </c>
      <c r="H322">
        <v>13</v>
      </c>
      <c r="I322" s="9"/>
      <c r="J322" s="2" t="str">
        <f t="shared" si="99"/>
        <v>Los Angeles Chargers</v>
      </c>
      <c r="K322" s="2" t="str">
        <f t="shared" si="100"/>
        <v>Denver Broncos</v>
      </c>
      <c r="L322" s="17">
        <f t="shared" si="101"/>
        <v>-370.37037037037032</v>
      </c>
      <c r="M322" s="18">
        <f t="shared" si="102"/>
        <v>280</v>
      </c>
      <c r="N322" s="4">
        <f t="shared" si="88"/>
        <v>1.27</v>
      </c>
      <c r="O322" s="4">
        <f t="shared" si="89"/>
        <v>3.8</v>
      </c>
      <c r="P322" s="4"/>
      <c r="Q322" s="4"/>
      <c r="R322" s="1">
        <f t="shared" si="90"/>
        <v>0.78740157480314954</v>
      </c>
      <c r="S322" s="1">
        <f t="shared" si="90"/>
        <v>0.26315789473684209</v>
      </c>
      <c r="T322" s="1">
        <f t="shared" si="86"/>
        <v>4.8126232741617536E-2</v>
      </c>
      <c r="U322" s="1">
        <f t="shared" si="87"/>
        <v>0.26212184003315375</v>
      </c>
      <c r="V322" s="1">
        <f t="shared" si="91"/>
        <v>0.77312184003315376</v>
      </c>
      <c r="W322" s="1"/>
      <c r="X322" s="17">
        <f t="shared" si="92"/>
        <v>293.45718645992071</v>
      </c>
      <c r="Y322" s="18">
        <f t="shared" si="93"/>
        <v>2909.583445130711</v>
      </c>
      <c r="Z322" s="2">
        <f t="shared" si="104"/>
        <v>278.78432713692467</v>
      </c>
      <c r="AA322" s="18">
        <f t="shared" si="104"/>
        <v>2764.1042728741754</v>
      </c>
      <c r="AB322" s="2">
        <f t="shared" si="105"/>
        <v>-358.70022187755586</v>
      </c>
      <c r="AC322" s="2">
        <f t="shared" si="105"/>
        <v>276.41042728741752</v>
      </c>
      <c r="AD322" s="2">
        <f t="shared" si="94"/>
        <v>278.78432713692467</v>
      </c>
      <c r="AE322" s="2">
        <f t="shared" si="95"/>
        <v>-1000</v>
      </c>
      <c r="AF322" s="5">
        <f t="shared" si="96"/>
        <v>0.27</v>
      </c>
      <c r="AG322" s="5">
        <f t="shared" si="97"/>
        <v>-1</v>
      </c>
      <c r="AH322" s="3">
        <f t="shared" si="98"/>
        <v>202201</v>
      </c>
      <c r="AI322" s="21">
        <v>1.38</v>
      </c>
      <c r="AJ322" s="21">
        <v>3.15</v>
      </c>
      <c r="AK322" s="21">
        <v>1.27</v>
      </c>
      <c r="AL322" s="21">
        <v>3.8</v>
      </c>
      <c r="AO322">
        <f t="shared" si="103"/>
        <v>-400</v>
      </c>
      <c r="AP322">
        <f>IF(E322&lt;F322,G322,H322)</f>
        <v>34</v>
      </c>
      <c r="AQ322">
        <f>IF(E322&lt;F322,H322,G322)</f>
        <v>13</v>
      </c>
    </row>
    <row r="323" spans="2:43" x14ac:dyDescent="0.25">
      <c r="B323" s="24">
        <v>44563</v>
      </c>
      <c r="C323" s="20" t="s">
        <v>22</v>
      </c>
      <c r="D323" s="20" t="s">
        <v>40</v>
      </c>
      <c r="E323" s="2">
        <v>-769.23076923076985</v>
      </c>
      <c r="F323" s="2">
        <v>525</v>
      </c>
      <c r="G323">
        <v>23</v>
      </c>
      <c r="H323">
        <v>7</v>
      </c>
      <c r="I323" s="9"/>
      <c r="J323" s="2" t="str">
        <f t="shared" si="99"/>
        <v>San Francisco 49ers</v>
      </c>
      <c r="K323" s="2" t="str">
        <f t="shared" si="100"/>
        <v>Houston Texans</v>
      </c>
      <c r="L323" s="17">
        <f t="shared" si="101"/>
        <v>-769.23076923076985</v>
      </c>
      <c r="M323" s="18">
        <f t="shared" si="102"/>
        <v>525</v>
      </c>
      <c r="N323" s="4">
        <f t="shared" si="88"/>
        <v>1.1299999999999999</v>
      </c>
      <c r="O323" s="4">
        <f t="shared" si="89"/>
        <v>6.25</v>
      </c>
      <c r="P323" s="4"/>
      <c r="Q323" s="4"/>
      <c r="R323" s="1">
        <f t="shared" si="90"/>
        <v>0.88495575221238942</v>
      </c>
      <c r="S323" s="1">
        <f t="shared" si="90"/>
        <v>0.16</v>
      </c>
      <c r="T323" s="1">
        <f t="shared" si="86"/>
        <v>4.3021680216802305E-2</v>
      </c>
      <c r="U323" s="1">
        <f t="shared" si="87"/>
        <v>0.3624778761061947</v>
      </c>
      <c r="V323" s="1">
        <f t="shared" si="91"/>
        <v>0.87347787610619476</v>
      </c>
      <c r="W323" s="1"/>
      <c r="X323" s="17">
        <f t="shared" si="92"/>
        <v>144.84868747657109</v>
      </c>
      <c r="Y323" s="18">
        <f t="shared" si="93"/>
        <v>5222.3527180608417</v>
      </c>
      <c r="Z323" s="2">
        <f t="shared" si="104"/>
        <v>137.60625310274253</v>
      </c>
      <c r="AA323" s="18">
        <f t="shared" si="104"/>
        <v>4961.2350821577993</v>
      </c>
      <c r="AB323" s="2">
        <f t="shared" si="105"/>
        <v>-726.71116134043598</v>
      </c>
      <c r="AC323" s="2">
        <f t="shared" si="105"/>
        <v>496.12350821577991</v>
      </c>
      <c r="AD323" s="2">
        <f t="shared" si="94"/>
        <v>137.60625310274253</v>
      </c>
      <c r="AE323" s="2">
        <f t="shared" si="95"/>
        <v>-1000</v>
      </c>
      <c r="AF323" s="5">
        <f t="shared" si="96"/>
        <v>0.12999999999999989</v>
      </c>
      <c r="AG323" s="5">
        <f t="shared" si="97"/>
        <v>-1</v>
      </c>
      <c r="AH323" s="3">
        <f t="shared" si="98"/>
        <v>202201</v>
      </c>
      <c r="AI323" s="21">
        <v>1.08</v>
      </c>
      <c r="AJ323" s="21">
        <v>8.5</v>
      </c>
      <c r="AK323" s="21">
        <v>1.1299999999999999</v>
      </c>
      <c r="AL323" s="21">
        <v>6.25</v>
      </c>
      <c r="AO323">
        <f t="shared" si="103"/>
        <v>-800</v>
      </c>
      <c r="AP323">
        <f>IF(E323&lt;F323,G323,H323)</f>
        <v>23</v>
      </c>
      <c r="AQ323">
        <f>IF(E323&lt;F323,H323,G323)</f>
        <v>7</v>
      </c>
    </row>
    <row r="324" spans="2:43" x14ac:dyDescent="0.25">
      <c r="B324" s="24">
        <v>44563</v>
      </c>
      <c r="C324" s="20" t="s">
        <v>24</v>
      </c>
      <c r="D324" s="20" t="s">
        <v>35</v>
      </c>
      <c r="E324" s="2">
        <v>-1111.1111111111102</v>
      </c>
      <c r="F324" s="2">
        <v>700</v>
      </c>
      <c r="G324">
        <v>29</v>
      </c>
      <c r="H324">
        <v>15</v>
      </c>
      <c r="I324" s="9"/>
      <c r="J324" s="2" t="str">
        <f t="shared" si="99"/>
        <v>Buffalo Bills</v>
      </c>
      <c r="K324" s="2" t="str">
        <f t="shared" si="100"/>
        <v>Atlanta Falcons</v>
      </c>
      <c r="L324" s="17">
        <f t="shared" si="101"/>
        <v>-1111.1111111111102</v>
      </c>
      <c r="M324" s="18">
        <f t="shared" si="102"/>
        <v>700</v>
      </c>
      <c r="N324" s="4">
        <f t="shared" si="88"/>
        <v>1.0900000000000001</v>
      </c>
      <c r="O324" s="4">
        <f t="shared" si="89"/>
        <v>8</v>
      </c>
      <c r="P324" s="4"/>
      <c r="Q324" s="4"/>
      <c r="R324" s="1">
        <f t="shared" si="90"/>
        <v>0.9174311926605504</v>
      </c>
      <c r="S324" s="1">
        <f t="shared" si="90"/>
        <v>0.125</v>
      </c>
      <c r="T324" s="1">
        <f t="shared" ref="T324:T387" si="106">1-N324*O324/(N324+O324)</f>
        <v>4.0704070407040605E-2</v>
      </c>
      <c r="U324" s="1">
        <f t="shared" ref="U324:U387" si="107">ABS(R324-S324)/2</f>
        <v>0.3962155963302752</v>
      </c>
      <c r="V324" s="1">
        <f t="shared" si="91"/>
        <v>0.90721559633027526</v>
      </c>
      <c r="W324" s="1"/>
      <c r="X324" s="17">
        <f t="shared" si="92"/>
        <v>102.27381897427846</v>
      </c>
      <c r="Y324" s="18">
        <f t="shared" si="93"/>
        <v>6745.0731234154464</v>
      </c>
      <c r="Z324" s="2">
        <f t="shared" si="104"/>
        <v>97.160128025564532</v>
      </c>
      <c r="AA324" s="18">
        <f t="shared" si="104"/>
        <v>6407.8194672446734</v>
      </c>
      <c r="AB324" s="2">
        <f t="shared" si="105"/>
        <v>-1029.2287796665753</v>
      </c>
      <c r="AC324" s="2">
        <f t="shared" si="105"/>
        <v>640.78194672446739</v>
      </c>
      <c r="AD324" s="2">
        <f t="shared" si="94"/>
        <v>97.160128025564532</v>
      </c>
      <c r="AE324" s="2">
        <f t="shared" si="95"/>
        <v>-1000</v>
      </c>
      <c r="AF324" s="5">
        <f t="shared" si="96"/>
        <v>9.000000000000008E-2</v>
      </c>
      <c r="AG324" s="5">
        <f t="shared" si="97"/>
        <v>-1</v>
      </c>
      <c r="AH324" s="3">
        <f t="shared" si="98"/>
        <v>202201</v>
      </c>
      <c r="AI324" s="21">
        <v>1.1100000000000001</v>
      </c>
      <c r="AJ324" s="21">
        <v>7</v>
      </c>
      <c r="AK324" s="21">
        <v>1.0900000000000001</v>
      </c>
      <c r="AL324" s="21">
        <v>8</v>
      </c>
      <c r="AO324">
        <f t="shared" si="103"/>
        <v>-1200</v>
      </c>
      <c r="AP324">
        <f>IF(E324&lt;F324,G324,H324)</f>
        <v>29</v>
      </c>
      <c r="AQ324">
        <f>IF(E324&lt;F324,H324,G324)</f>
        <v>15</v>
      </c>
    </row>
    <row r="325" spans="2:43" x14ac:dyDescent="0.25">
      <c r="B325" s="24">
        <v>44563</v>
      </c>
      <c r="C325" s="20" t="s">
        <v>37</v>
      </c>
      <c r="D325" s="20" t="s">
        <v>25</v>
      </c>
      <c r="E325" s="2">
        <v>-294.11764705882348</v>
      </c>
      <c r="F325" s="2">
        <v>235</v>
      </c>
      <c r="G325">
        <v>29</v>
      </c>
      <c r="H325">
        <v>3</v>
      </c>
      <c r="I325" s="9"/>
      <c r="J325" s="2" t="str">
        <f t="shared" si="99"/>
        <v>Chicago Bears</v>
      </c>
      <c r="K325" s="2" t="str">
        <f t="shared" si="100"/>
        <v>New York Giants</v>
      </c>
      <c r="L325" s="17">
        <f t="shared" si="101"/>
        <v>-294.11764705882348</v>
      </c>
      <c r="M325" s="18">
        <f t="shared" si="102"/>
        <v>235</v>
      </c>
      <c r="N325" s="4">
        <f t="shared" ref="N325:N388" si="108">IF(E325&lt;0,AK325,AL325)</f>
        <v>1.34</v>
      </c>
      <c r="O325" s="4">
        <f t="shared" ref="O325:O388" si="109">IF(E325&lt;0,AL325,AK325)</f>
        <v>3.35</v>
      </c>
      <c r="P325" s="4"/>
      <c r="Q325" s="4"/>
      <c r="R325" s="1">
        <f t="shared" ref="R325:S388" si="110">1/N325</f>
        <v>0.74626865671641784</v>
      </c>
      <c r="S325" s="1">
        <f t="shared" si="110"/>
        <v>0.29850746268656714</v>
      </c>
      <c r="T325" s="1">
        <f t="shared" si="106"/>
        <v>4.2857142857142816E-2</v>
      </c>
      <c r="U325" s="1">
        <f t="shared" si="107"/>
        <v>0.22388059701492535</v>
      </c>
      <c r="V325" s="1">
        <f t="shared" ref="V325:V388" si="111">V$1+IF(N325&lt;=O325,U325,-U325)</f>
        <v>0.73488059701492536</v>
      </c>
      <c r="W325" s="1"/>
      <c r="X325" s="17">
        <f t="shared" ref="X325:X388" si="112">(1/V325-1)*1000</f>
        <v>360.7652781444848</v>
      </c>
      <c r="Y325" s="18">
        <f t="shared" ref="Y325:Y388" si="113">1000000/(X325+W$1)-X$1</f>
        <v>2419.4789829550677</v>
      </c>
      <c r="Z325" s="2">
        <f t="shared" si="104"/>
        <v>342.72701423726056</v>
      </c>
      <c r="AA325" s="18">
        <f t="shared" si="104"/>
        <v>2298.5050338073142</v>
      </c>
      <c r="AB325" s="2">
        <f t="shared" si="105"/>
        <v>-291.77740839177835</v>
      </c>
      <c r="AC325" s="2">
        <f t="shared" si="105"/>
        <v>229.85050338073142</v>
      </c>
      <c r="AD325" s="2">
        <f t="shared" ref="AD325:AD388" si="114">IF(AP325&gt;AQ325,Z325,-1000)</f>
        <v>342.72701423726056</v>
      </c>
      <c r="AE325" s="2">
        <f t="shared" ref="AE325:AE388" si="115">IF(AQ325&gt;AP325,AA325,-1000)</f>
        <v>-1000</v>
      </c>
      <c r="AF325" s="5">
        <f t="shared" ref="AF325:AF388" si="116">IF(AP325&gt;AQ325,N325-1,-1)</f>
        <v>0.34000000000000008</v>
      </c>
      <c r="AG325" s="5">
        <f t="shared" ref="AG325:AG388" si="117">IF(AQ325&gt;AP325,O325-1,-1)</f>
        <v>-1</v>
      </c>
      <c r="AH325" s="3">
        <f t="shared" ref="AH325:AH388" si="118">YEAR(B325)*100+MONTH(B325)</f>
        <v>202201</v>
      </c>
      <c r="AI325" s="21">
        <v>1.37</v>
      </c>
      <c r="AJ325" s="21">
        <v>3.2</v>
      </c>
      <c r="AK325" s="21">
        <v>1.34</v>
      </c>
      <c r="AL325" s="21">
        <v>3.35</v>
      </c>
      <c r="AO325">
        <f t="shared" si="103"/>
        <v>-300</v>
      </c>
      <c r="AP325">
        <f>IF(E325&lt;F325,G325,H325)</f>
        <v>29</v>
      </c>
      <c r="AQ325">
        <f>IF(E325&lt;F325,H325,G325)</f>
        <v>3</v>
      </c>
    </row>
    <row r="326" spans="2:43" x14ac:dyDescent="0.25">
      <c r="B326" s="24">
        <v>44563</v>
      </c>
      <c r="C326" s="20" t="s">
        <v>21</v>
      </c>
      <c r="D326" s="20" t="s">
        <v>20</v>
      </c>
      <c r="E326" s="2">
        <v>165</v>
      </c>
      <c r="F326" s="2">
        <v>-185.18518518518516</v>
      </c>
      <c r="G326">
        <v>34</v>
      </c>
      <c r="H326">
        <v>31</v>
      </c>
      <c r="I326" s="9"/>
      <c r="J326" s="2" t="str">
        <f t="shared" ref="J326:J389" si="119">IF(E326&lt;=F326,C326,D326)</f>
        <v>Kansas City Chiefs</v>
      </c>
      <c r="K326" s="2" t="str">
        <f t="shared" ref="K326:K389" si="120">IF(E326&gt;F326,C326,D326)</f>
        <v>Cincinnati Bengals</v>
      </c>
      <c r="L326" s="17">
        <f t="shared" ref="L326:L389" si="121">IF(E326&lt;=F326,E326,F326)</f>
        <v>-185.18518518518516</v>
      </c>
      <c r="M326" s="18">
        <f t="shared" ref="M326:M389" si="122">IF(E326&gt;F326,E326,F326)</f>
        <v>165</v>
      </c>
      <c r="N326" s="4">
        <f t="shared" si="108"/>
        <v>1.54</v>
      </c>
      <c r="O326" s="4">
        <f t="shared" si="109"/>
        <v>2.65</v>
      </c>
      <c r="P326" s="4"/>
      <c r="Q326" s="4"/>
      <c r="R326" s="1">
        <f t="shared" si="110"/>
        <v>0.64935064935064934</v>
      </c>
      <c r="S326" s="1">
        <f t="shared" si="110"/>
        <v>0.37735849056603776</v>
      </c>
      <c r="T326" s="1">
        <f t="shared" si="106"/>
        <v>2.6014319809069208E-2</v>
      </c>
      <c r="U326" s="1">
        <f t="shared" si="107"/>
        <v>0.13599607939230579</v>
      </c>
      <c r="V326" s="1">
        <f t="shared" si="111"/>
        <v>0.64699607939230575</v>
      </c>
      <c r="W326" s="1"/>
      <c r="X326" s="17">
        <f t="shared" si="112"/>
        <v>545.60441995143913</v>
      </c>
      <c r="Y326" s="18">
        <f t="shared" si="113"/>
        <v>1648.1806912014345</v>
      </c>
      <c r="Z326" s="2">
        <f t="shared" si="104"/>
        <v>518.32419895386715</v>
      </c>
      <c r="AA326" s="18">
        <f t="shared" si="104"/>
        <v>1565.7716566413626</v>
      </c>
      <c r="AB326" s="2">
        <f t="shared" si="105"/>
        <v>-192.92944493394256</v>
      </c>
      <c r="AC326" s="2">
        <f t="shared" si="105"/>
        <v>156.57716566413626</v>
      </c>
      <c r="AD326" s="2">
        <f t="shared" si="114"/>
        <v>-1000</v>
      </c>
      <c r="AE326" s="2">
        <f t="shared" si="115"/>
        <v>1565.7716566413626</v>
      </c>
      <c r="AF326" s="5">
        <f t="shared" si="116"/>
        <v>-1</v>
      </c>
      <c r="AG326" s="5">
        <f t="shared" si="117"/>
        <v>1.65</v>
      </c>
      <c r="AH326" s="3">
        <f t="shared" si="118"/>
        <v>202201</v>
      </c>
      <c r="AI326" s="21">
        <v>2.8</v>
      </c>
      <c r="AJ326" s="21">
        <v>1.45</v>
      </c>
      <c r="AK326" s="21">
        <v>2.65</v>
      </c>
      <c r="AL326" s="21">
        <v>1.54</v>
      </c>
      <c r="AO326">
        <f t="shared" ref="AO326:AO389" si="123">IF(L326&lt;-200,INT(L326/100)*100,INT(L326/10)*10)</f>
        <v>-190</v>
      </c>
      <c r="AP326">
        <f>IF(E326&lt;F326,G326,H326)</f>
        <v>31</v>
      </c>
      <c r="AQ326">
        <f>IF(E326&lt;F326,H326,G326)</f>
        <v>34</v>
      </c>
    </row>
    <row r="327" spans="2:43" x14ac:dyDescent="0.25">
      <c r="B327" s="24">
        <v>44563</v>
      </c>
      <c r="C327" s="20" t="s">
        <v>39</v>
      </c>
      <c r="D327" s="20" t="s">
        <v>50</v>
      </c>
      <c r="E327" s="2">
        <v>-400</v>
      </c>
      <c r="F327" s="2">
        <v>320</v>
      </c>
      <c r="G327">
        <v>20</v>
      </c>
      <c r="H327">
        <v>23</v>
      </c>
      <c r="I327" s="9"/>
      <c r="J327" s="2" t="str">
        <f t="shared" si="119"/>
        <v>Indianapolis Colts</v>
      </c>
      <c r="K327" s="2" t="str">
        <f t="shared" si="120"/>
        <v>Las Vegas Raiders</v>
      </c>
      <c r="L327" s="17">
        <f t="shared" si="121"/>
        <v>-400</v>
      </c>
      <c r="M327" s="18">
        <f t="shared" si="122"/>
        <v>320</v>
      </c>
      <c r="N327" s="4">
        <f t="shared" si="108"/>
        <v>1.25</v>
      </c>
      <c r="O327" s="4">
        <f t="shared" si="109"/>
        <v>4.2</v>
      </c>
      <c r="P327" s="4"/>
      <c r="Q327" s="4"/>
      <c r="R327" s="1">
        <f t="shared" si="110"/>
        <v>0.8</v>
      </c>
      <c r="S327" s="1">
        <f t="shared" si="110"/>
        <v>0.23809523809523808</v>
      </c>
      <c r="T327" s="1">
        <f t="shared" si="106"/>
        <v>3.669724770642202E-2</v>
      </c>
      <c r="U327" s="1">
        <f t="shared" si="107"/>
        <v>0.28095238095238095</v>
      </c>
      <c r="V327" s="1">
        <f t="shared" si="111"/>
        <v>0.79195238095238096</v>
      </c>
      <c r="W327" s="1"/>
      <c r="X327" s="17">
        <f t="shared" si="112"/>
        <v>262.7021826709157</v>
      </c>
      <c r="Y327" s="18">
        <f t="shared" si="113"/>
        <v>3204.8956988858595</v>
      </c>
      <c r="Z327" s="2">
        <f t="shared" si="104"/>
        <v>249.56707353736991</v>
      </c>
      <c r="AA327" s="18">
        <f t="shared" si="104"/>
        <v>3044.6509139415662</v>
      </c>
      <c r="AB327" s="2">
        <f t="shared" si="105"/>
        <v>-400.69388394309198</v>
      </c>
      <c r="AC327" s="2">
        <f t="shared" si="105"/>
        <v>304.46509139415662</v>
      </c>
      <c r="AD327" s="2">
        <f t="shared" si="114"/>
        <v>-1000</v>
      </c>
      <c r="AE327" s="2">
        <f t="shared" si="115"/>
        <v>3044.6509139415662</v>
      </c>
      <c r="AF327" s="5">
        <f t="shared" si="116"/>
        <v>-1</v>
      </c>
      <c r="AG327" s="5">
        <f t="shared" si="117"/>
        <v>3.2</v>
      </c>
      <c r="AH327" s="3">
        <f t="shared" si="118"/>
        <v>202201</v>
      </c>
      <c r="AI327" s="21">
        <v>1.27</v>
      </c>
      <c r="AJ327" s="21">
        <v>3.9</v>
      </c>
      <c r="AK327" s="21">
        <v>1.25</v>
      </c>
      <c r="AL327" s="21">
        <v>4.2</v>
      </c>
      <c r="AO327">
        <f t="shared" si="123"/>
        <v>-400</v>
      </c>
      <c r="AP327">
        <f>IF(E327&lt;F327,G327,H327)</f>
        <v>20</v>
      </c>
      <c r="AQ327">
        <f>IF(E327&lt;F327,H327,G327)</f>
        <v>23</v>
      </c>
    </row>
    <row r="328" spans="2:43" x14ac:dyDescent="0.25">
      <c r="B328" s="24">
        <v>44563</v>
      </c>
      <c r="C328" s="20" t="s">
        <v>36</v>
      </c>
      <c r="D328" s="20" t="s">
        <v>26</v>
      </c>
      <c r="E328" s="2">
        <v>-1428.5714285714273</v>
      </c>
      <c r="F328" s="2">
        <v>800</v>
      </c>
      <c r="G328">
        <v>50</v>
      </c>
      <c r="H328">
        <v>10</v>
      </c>
      <c r="I328" s="9"/>
      <c r="J328" s="2" t="str">
        <f t="shared" si="119"/>
        <v>New England Patriots</v>
      </c>
      <c r="K328" s="2" t="str">
        <f t="shared" si="120"/>
        <v>Jacksonville Jaguars</v>
      </c>
      <c r="L328" s="17">
        <f t="shared" si="121"/>
        <v>-1428.5714285714273</v>
      </c>
      <c r="M328" s="18">
        <f t="shared" si="122"/>
        <v>800</v>
      </c>
      <c r="N328" s="4">
        <f t="shared" si="108"/>
        <v>1.07</v>
      </c>
      <c r="O328" s="4">
        <f t="shared" si="109"/>
        <v>9</v>
      </c>
      <c r="P328" s="4"/>
      <c r="Q328" s="4"/>
      <c r="R328" s="1">
        <f t="shared" si="110"/>
        <v>0.93457943925233644</v>
      </c>
      <c r="S328" s="1">
        <f t="shared" si="110"/>
        <v>0.1111111111111111</v>
      </c>
      <c r="T328" s="1">
        <f t="shared" si="106"/>
        <v>4.3694141012909582E-2</v>
      </c>
      <c r="U328" s="1">
        <f t="shared" si="107"/>
        <v>0.4117341640706127</v>
      </c>
      <c r="V328" s="1">
        <f t="shared" si="111"/>
        <v>0.92273416407061271</v>
      </c>
      <c r="W328" s="1"/>
      <c r="X328" s="17">
        <f t="shared" si="112"/>
        <v>83.735748537294256</v>
      </c>
      <c r="Y328" s="18">
        <f t="shared" si="113"/>
        <v>7722.8501221461711</v>
      </c>
      <c r="Z328" s="2">
        <f t="shared" si="104"/>
        <v>79.548961110429545</v>
      </c>
      <c r="AA328" s="18">
        <f t="shared" si="104"/>
        <v>7336.7076160388624</v>
      </c>
      <c r="AB328" s="2">
        <f t="shared" si="105"/>
        <v>-1257.0874415466019</v>
      </c>
      <c r="AC328" s="2">
        <f t="shared" si="105"/>
        <v>733.67076160388626</v>
      </c>
      <c r="AD328" s="2">
        <f t="shared" si="114"/>
        <v>79.548961110429545</v>
      </c>
      <c r="AE328" s="2">
        <f t="shared" si="115"/>
        <v>-1000</v>
      </c>
      <c r="AF328" s="5">
        <f t="shared" si="116"/>
        <v>7.0000000000000062E-2</v>
      </c>
      <c r="AG328" s="5">
        <f t="shared" si="117"/>
        <v>-1</v>
      </c>
      <c r="AH328" s="3">
        <f t="shared" si="118"/>
        <v>202201</v>
      </c>
      <c r="AI328" s="21">
        <v>1.0900000000000001</v>
      </c>
      <c r="AJ328" s="21">
        <v>8</v>
      </c>
      <c r="AK328" s="21">
        <v>1.07</v>
      </c>
      <c r="AL328" s="21">
        <v>9</v>
      </c>
      <c r="AO328">
        <f t="shared" si="123"/>
        <v>-1500</v>
      </c>
      <c r="AP328">
        <f>IF(E328&lt;F328,G328,H328)</f>
        <v>50</v>
      </c>
      <c r="AQ328">
        <f>IF(E328&lt;F328,H328,G328)</f>
        <v>10</v>
      </c>
    </row>
    <row r="329" spans="2:43" x14ac:dyDescent="0.25">
      <c r="B329" s="24">
        <v>44563</v>
      </c>
      <c r="C329" s="20" t="s">
        <v>43</v>
      </c>
      <c r="D329" s="20" t="s">
        <v>44</v>
      </c>
      <c r="E329" s="2">
        <v>-303.03030303030295</v>
      </c>
      <c r="F329" s="2">
        <v>240</v>
      </c>
      <c r="G329">
        <v>18</v>
      </c>
      <c r="H329">
        <v>10</v>
      </c>
      <c r="I329" s="9"/>
      <c r="J329" s="2" t="str">
        <f t="shared" si="119"/>
        <v>New Orleans Saints</v>
      </c>
      <c r="K329" s="2" t="str">
        <f t="shared" si="120"/>
        <v>Carolina Panthers</v>
      </c>
      <c r="L329" s="17">
        <f t="shared" si="121"/>
        <v>-303.03030303030295</v>
      </c>
      <c r="M329" s="18">
        <f t="shared" si="122"/>
        <v>240</v>
      </c>
      <c r="N329" s="4">
        <f t="shared" si="108"/>
        <v>1.33</v>
      </c>
      <c r="O329" s="4">
        <f t="shared" si="109"/>
        <v>3.4</v>
      </c>
      <c r="P329" s="4"/>
      <c r="Q329" s="4"/>
      <c r="R329" s="1">
        <f t="shared" si="110"/>
        <v>0.75187969924812026</v>
      </c>
      <c r="S329" s="1">
        <f t="shared" si="110"/>
        <v>0.29411764705882354</v>
      </c>
      <c r="T329" s="1">
        <f t="shared" si="106"/>
        <v>4.3974630021141659E-2</v>
      </c>
      <c r="U329" s="1">
        <f t="shared" si="107"/>
        <v>0.22888102609464836</v>
      </c>
      <c r="V329" s="1">
        <f t="shared" si="111"/>
        <v>0.73988102609464834</v>
      </c>
      <c r="W329" s="1"/>
      <c r="X329" s="17">
        <f t="shared" si="112"/>
        <v>351.56865054149432</v>
      </c>
      <c r="Y329" s="18">
        <f t="shared" si="113"/>
        <v>2476.6314971810075</v>
      </c>
      <c r="Z329" s="2">
        <f t="shared" si="104"/>
        <v>333.99021801441961</v>
      </c>
      <c r="AA329" s="18">
        <f t="shared" si="104"/>
        <v>2352.7999223219572</v>
      </c>
      <c r="AB329" s="2">
        <f t="shared" si="105"/>
        <v>-299.40996653884821</v>
      </c>
      <c r="AC329" s="2">
        <f t="shared" si="105"/>
        <v>235.27999223219572</v>
      </c>
      <c r="AD329" s="2">
        <f t="shared" si="114"/>
        <v>333.99021801441961</v>
      </c>
      <c r="AE329" s="2">
        <f t="shared" si="115"/>
        <v>-1000</v>
      </c>
      <c r="AF329" s="5">
        <f t="shared" si="116"/>
        <v>0.33000000000000007</v>
      </c>
      <c r="AG329" s="5">
        <f t="shared" si="117"/>
        <v>-1</v>
      </c>
      <c r="AH329" s="3">
        <f t="shared" si="118"/>
        <v>202201</v>
      </c>
      <c r="AI329" s="21">
        <v>1.34</v>
      </c>
      <c r="AJ329" s="21">
        <v>3.35</v>
      </c>
      <c r="AK329" s="21">
        <v>1.33</v>
      </c>
      <c r="AL329" s="21">
        <v>3.4</v>
      </c>
      <c r="AO329">
        <f t="shared" si="123"/>
        <v>-400</v>
      </c>
      <c r="AP329">
        <f>IF(E329&lt;F329,G329,H329)</f>
        <v>18</v>
      </c>
      <c r="AQ329">
        <f>IF(E329&lt;F329,H329,G329)</f>
        <v>10</v>
      </c>
    </row>
    <row r="330" spans="2:43" x14ac:dyDescent="0.25">
      <c r="B330" s="24">
        <v>44563</v>
      </c>
      <c r="C330" s="20" t="s">
        <v>42</v>
      </c>
      <c r="D330" s="20" t="s">
        <v>27</v>
      </c>
      <c r="E330" s="2">
        <v>575</v>
      </c>
      <c r="F330" s="2">
        <v>-909.09090909090833</v>
      </c>
      <c r="G330">
        <v>24</v>
      </c>
      <c r="H330">
        <v>28</v>
      </c>
      <c r="I330" s="9"/>
      <c r="J330" s="2" t="str">
        <f t="shared" si="119"/>
        <v>Tampa Bay Buccaneers</v>
      </c>
      <c r="K330" s="2" t="str">
        <f t="shared" si="120"/>
        <v>New York Jets</v>
      </c>
      <c r="L330" s="17">
        <f t="shared" si="121"/>
        <v>-909.09090909090833</v>
      </c>
      <c r="M330" s="18">
        <f t="shared" si="122"/>
        <v>575</v>
      </c>
      <c r="N330" s="4">
        <f t="shared" si="108"/>
        <v>1.1100000000000001</v>
      </c>
      <c r="O330" s="4">
        <f t="shared" si="109"/>
        <v>6.75</v>
      </c>
      <c r="P330" s="4"/>
      <c r="Q330" s="4"/>
      <c r="R330" s="1">
        <f t="shared" si="110"/>
        <v>0.9009009009009008</v>
      </c>
      <c r="S330" s="1">
        <f t="shared" si="110"/>
        <v>0.14814814814814814</v>
      </c>
      <c r="T330" s="1">
        <f t="shared" si="106"/>
        <v>4.6755725190839703E-2</v>
      </c>
      <c r="U330" s="1">
        <f t="shared" si="107"/>
        <v>0.37637637637637633</v>
      </c>
      <c r="V330" s="1">
        <f t="shared" si="111"/>
        <v>0.88737637637637634</v>
      </c>
      <c r="W330" s="1"/>
      <c r="X330" s="17">
        <f t="shared" si="112"/>
        <v>126.9175364838142</v>
      </c>
      <c r="Y330" s="18">
        <f t="shared" si="113"/>
        <v>5771.7422617421498</v>
      </c>
      <c r="Z330" s="2">
        <f t="shared" si="104"/>
        <v>120.57165965962349</v>
      </c>
      <c r="AA330" s="18">
        <f t="shared" si="104"/>
        <v>5483.1551486550425</v>
      </c>
      <c r="AB330" s="2">
        <f t="shared" si="105"/>
        <v>-829.38229665497056</v>
      </c>
      <c r="AC330" s="2">
        <f t="shared" si="105"/>
        <v>548.31551486550427</v>
      </c>
      <c r="AD330" s="2">
        <f t="shared" si="114"/>
        <v>120.57165965962349</v>
      </c>
      <c r="AE330" s="2">
        <f t="shared" si="115"/>
        <v>-1000</v>
      </c>
      <c r="AF330" s="5">
        <f t="shared" si="116"/>
        <v>0.1100000000000001</v>
      </c>
      <c r="AG330" s="5">
        <f t="shared" si="117"/>
        <v>-1</v>
      </c>
      <c r="AH330" s="3">
        <f t="shared" si="118"/>
        <v>202201</v>
      </c>
      <c r="AI330" s="21">
        <v>6.5</v>
      </c>
      <c r="AJ330" s="21">
        <v>1.1200000000000001</v>
      </c>
      <c r="AK330" s="21">
        <v>6.75</v>
      </c>
      <c r="AL330" s="21">
        <v>1.1100000000000001</v>
      </c>
      <c r="AO330">
        <f t="shared" si="123"/>
        <v>-1000</v>
      </c>
      <c r="AP330">
        <f>IF(E330&lt;F330,G330,H330)</f>
        <v>28</v>
      </c>
      <c r="AQ330">
        <f>IF(E330&lt;F330,H330,G330)</f>
        <v>24</v>
      </c>
    </row>
    <row r="331" spans="2:43" x14ac:dyDescent="0.25">
      <c r="B331" s="24">
        <v>44563</v>
      </c>
      <c r="C331" s="20" t="s">
        <v>41</v>
      </c>
      <c r="D331" s="20" t="s">
        <v>30</v>
      </c>
      <c r="E331" s="2">
        <v>-172.41379310344826</v>
      </c>
      <c r="F331" s="2">
        <v>150</v>
      </c>
      <c r="G331">
        <v>34</v>
      </c>
      <c r="H331">
        <v>3</v>
      </c>
      <c r="I331" s="9"/>
      <c r="J331" s="2" t="str">
        <f t="shared" si="119"/>
        <v>Tennessee Titans</v>
      </c>
      <c r="K331" s="2" t="str">
        <f t="shared" si="120"/>
        <v>Miami Dolphins</v>
      </c>
      <c r="L331" s="17">
        <f t="shared" si="121"/>
        <v>-172.41379310344826</v>
      </c>
      <c r="M331" s="18">
        <f t="shared" si="122"/>
        <v>150</v>
      </c>
      <c r="N331" s="4">
        <f t="shared" si="108"/>
        <v>1.58</v>
      </c>
      <c r="O331" s="4">
        <f t="shared" si="109"/>
        <v>2.5</v>
      </c>
      <c r="P331" s="4"/>
      <c r="Q331" s="4"/>
      <c r="R331" s="1">
        <f t="shared" si="110"/>
        <v>0.63291139240506322</v>
      </c>
      <c r="S331" s="1">
        <f t="shared" si="110"/>
        <v>0.4</v>
      </c>
      <c r="T331" s="1">
        <f t="shared" si="106"/>
        <v>3.1862745098039214E-2</v>
      </c>
      <c r="U331" s="1">
        <f t="shared" si="107"/>
        <v>0.1164556962025316</v>
      </c>
      <c r="V331" s="1">
        <f t="shared" si="111"/>
        <v>0.62745569620253161</v>
      </c>
      <c r="W331" s="1"/>
      <c r="X331" s="17">
        <f t="shared" si="112"/>
        <v>593.73802174746322</v>
      </c>
      <c r="Y331" s="18">
        <f t="shared" si="113"/>
        <v>1520.5870888415161</v>
      </c>
      <c r="Z331" s="2">
        <f t="shared" si="104"/>
        <v>564.05112066009008</v>
      </c>
      <c r="AA331" s="18">
        <f t="shared" si="104"/>
        <v>1444.5577343994403</v>
      </c>
      <c r="AB331" s="2">
        <f t="shared" si="105"/>
        <v>-177.28889516782337</v>
      </c>
      <c r="AC331" s="2">
        <f t="shared" si="105"/>
        <v>144.45577343994404</v>
      </c>
      <c r="AD331" s="2">
        <f t="shared" si="114"/>
        <v>564.05112066009008</v>
      </c>
      <c r="AE331" s="2">
        <f t="shared" si="115"/>
        <v>-1000</v>
      </c>
      <c r="AF331" s="5">
        <f t="shared" si="116"/>
        <v>0.58000000000000007</v>
      </c>
      <c r="AG331" s="5">
        <f t="shared" si="117"/>
        <v>-1</v>
      </c>
      <c r="AH331" s="3">
        <f t="shared" si="118"/>
        <v>202201</v>
      </c>
      <c r="AI331" s="21">
        <v>1.55</v>
      </c>
      <c r="AJ331" s="21">
        <v>2.6</v>
      </c>
      <c r="AK331" s="21">
        <v>1.58</v>
      </c>
      <c r="AL331" s="21">
        <v>2.5</v>
      </c>
      <c r="AO331">
        <f t="shared" si="123"/>
        <v>-180</v>
      </c>
      <c r="AP331">
        <f>IF(E331&lt;F331,G331,H331)</f>
        <v>34</v>
      </c>
      <c r="AQ331">
        <f>IF(E331&lt;F331,H331,G331)</f>
        <v>3</v>
      </c>
    </row>
    <row r="332" spans="2:43" x14ac:dyDescent="0.25">
      <c r="B332" s="24">
        <v>44563</v>
      </c>
      <c r="C332" s="20" t="s">
        <v>51</v>
      </c>
      <c r="D332" s="20" t="s">
        <v>19</v>
      </c>
      <c r="E332" s="2">
        <v>215</v>
      </c>
      <c r="F332" s="2">
        <v>-263.1578947368422</v>
      </c>
      <c r="G332">
        <v>16</v>
      </c>
      <c r="H332">
        <v>20</v>
      </c>
      <c r="I332" s="9"/>
      <c r="J332" s="2" t="str">
        <f t="shared" si="119"/>
        <v>Philadelphia Eagles</v>
      </c>
      <c r="K332" s="2" t="str">
        <f t="shared" si="120"/>
        <v>Washington Football Team</v>
      </c>
      <c r="L332" s="17">
        <f t="shared" si="121"/>
        <v>-263.1578947368422</v>
      </c>
      <c r="M332" s="18">
        <f t="shared" si="122"/>
        <v>215</v>
      </c>
      <c r="N332" s="4">
        <f t="shared" si="108"/>
        <v>1.38</v>
      </c>
      <c r="O332" s="4">
        <f t="shared" si="109"/>
        <v>3.15</v>
      </c>
      <c r="P332" s="4"/>
      <c r="Q332" s="4"/>
      <c r="R332" s="1">
        <f t="shared" si="110"/>
        <v>0.7246376811594204</v>
      </c>
      <c r="S332" s="1">
        <f t="shared" si="110"/>
        <v>0.31746031746031744</v>
      </c>
      <c r="T332" s="1">
        <f t="shared" si="106"/>
        <v>4.039735099337749E-2</v>
      </c>
      <c r="U332" s="1">
        <f t="shared" si="107"/>
        <v>0.20358868184955148</v>
      </c>
      <c r="V332" s="1">
        <f t="shared" si="111"/>
        <v>0.71458868184955149</v>
      </c>
      <c r="W332" s="1"/>
      <c r="X332" s="17">
        <f t="shared" si="112"/>
        <v>399.40643533805462</v>
      </c>
      <c r="Y332" s="18">
        <f t="shared" si="113"/>
        <v>2205.1924375584526</v>
      </c>
      <c r="Z332" s="2">
        <f t="shared" si="104"/>
        <v>379.43611357115185</v>
      </c>
      <c r="AA332" s="18">
        <f t="shared" si="104"/>
        <v>2094.93281568053</v>
      </c>
      <c r="AB332" s="2">
        <f t="shared" si="105"/>
        <v>-263.54897813712716</v>
      </c>
      <c r="AC332" s="2">
        <f t="shared" si="105"/>
        <v>209.49328156805299</v>
      </c>
      <c r="AD332" s="2">
        <f t="shared" si="114"/>
        <v>379.43611357115185</v>
      </c>
      <c r="AE332" s="2">
        <f t="shared" si="115"/>
        <v>-1000</v>
      </c>
      <c r="AF332" s="5">
        <f t="shared" si="116"/>
        <v>0.37999999999999989</v>
      </c>
      <c r="AG332" s="5">
        <f t="shared" si="117"/>
        <v>-1</v>
      </c>
      <c r="AH332" s="3">
        <f t="shared" si="118"/>
        <v>202201</v>
      </c>
      <c r="AI332" s="21">
        <v>2.4</v>
      </c>
      <c r="AJ332" s="21">
        <v>1.62</v>
      </c>
      <c r="AK332" s="21">
        <v>3.15</v>
      </c>
      <c r="AL332" s="21">
        <v>1.38</v>
      </c>
      <c r="AO332">
        <f t="shared" si="123"/>
        <v>-300</v>
      </c>
      <c r="AP332">
        <f>IF(E332&lt;F332,G332,H332)</f>
        <v>20</v>
      </c>
      <c r="AQ332">
        <f>IF(E332&lt;F332,H332,G332)</f>
        <v>16</v>
      </c>
    </row>
    <row r="333" spans="2:43" x14ac:dyDescent="0.25">
      <c r="B333" s="24">
        <v>44557</v>
      </c>
      <c r="C333" s="20" t="s">
        <v>43</v>
      </c>
      <c r="D333" s="20" t="s">
        <v>30</v>
      </c>
      <c r="E333" s="2">
        <v>150</v>
      </c>
      <c r="F333" s="2">
        <v>-172.41379310344826</v>
      </c>
      <c r="G333">
        <v>3</v>
      </c>
      <c r="H333">
        <v>20</v>
      </c>
      <c r="I333" s="9"/>
      <c r="J333" s="2" t="str">
        <f t="shared" si="119"/>
        <v>Miami Dolphins</v>
      </c>
      <c r="K333" s="2" t="str">
        <f t="shared" si="120"/>
        <v>New Orleans Saints</v>
      </c>
      <c r="L333" s="17">
        <f t="shared" si="121"/>
        <v>-172.41379310344826</v>
      </c>
      <c r="M333" s="18">
        <f t="shared" si="122"/>
        <v>150</v>
      </c>
      <c r="N333" s="4">
        <f t="shared" si="108"/>
        <v>1.58</v>
      </c>
      <c r="O333" s="4">
        <f t="shared" si="109"/>
        <v>2.5</v>
      </c>
      <c r="P333" s="4"/>
      <c r="Q333" s="4"/>
      <c r="R333" s="1">
        <f t="shared" si="110"/>
        <v>0.63291139240506322</v>
      </c>
      <c r="S333" s="1">
        <f t="shared" si="110"/>
        <v>0.4</v>
      </c>
      <c r="T333" s="1">
        <f t="shared" si="106"/>
        <v>3.1862745098039214E-2</v>
      </c>
      <c r="U333" s="1">
        <f t="shared" si="107"/>
        <v>0.1164556962025316</v>
      </c>
      <c r="V333" s="1">
        <f t="shared" si="111"/>
        <v>0.62745569620253161</v>
      </c>
      <c r="W333" s="1"/>
      <c r="X333" s="17">
        <f t="shared" si="112"/>
        <v>593.73802174746322</v>
      </c>
      <c r="Y333" s="18">
        <f t="shared" si="113"/>
        <v>1520.5870888415161</v>
      </c>
      <c r="Z333" s="2">
        <f t="shared" si="104"/>
        <v>564.05112066009008</v>
      </c>
      <c r="AA333" s="18">
        <f t="shared" si="104"/>
        <v>1444.5577343994403</v>
      </c>
      <c r="AB333" s="2">
        <f t="shared" si="105"/>
        <v>-177.28889516782337</v>
      </c>
      <c r="AC333" s="2">
        <f t="shared" si="105"/>
        <v>144.45577343994404</v>
      </c>
      <c r="AD333" s="2">
        <f t="shared" si="114"/>
        <v>564.05112066009008</v>
      </c>
      <c r="AE333" s="2">
        <f t="shared" si="115"/>
        <v>-1000</v>
      </c>
      <c r="AF333" s="5">
        <f t="shared" si="116"/>
        <v>0.58000000000000007</v>
      </c>
      <c r="AG333" s="5">
        <f t="shared" si="117"/>
        <v>-1</v>
      </c>
      <c r="AH333" s="3">
        <f t="shared" si="118"/>
        <v>202112</v>
      </c>
      <c r="AI333" s="21">
        <v>1.62</v>
      </c>
      <c r="AJ333" s="21">
        <v>2.4</v>
      </c>
      <c r="AK333" s="21">
        <v>2.5</v>
      </c>
      <c r="AL333" s="21">
        <v>1.58</v>
      </c>
      <c r="AO333">
        <f t="shared" si="123"/>
        <v>-180</v>
      </c>
      <c r="AP333">
        <f>IF(E333&lt;F333,G333,H333)</f>
        <v>20</v>
      </c>
      <c r="AQ333">
        <f>IF(E333&lt;F333,H333,G333)</f>
        <v>3</v>
      </c>
    </row>
    <row r="334" spans="2:43" x14ac:dyDescent="0.25">
      <c r="B334" s="24">
        <v>44556</v>
      </c>
      <c r="C334" s="20" t="s">
        <v>23</v>
      </c>
      <c r="D334" s="20" t="s">
        <v>51</v>
      </c>
      <c r="E334" s="2">
        <v>-500.00000000000011</v>
      </c>
      <c r="F334" s="2">
        <v>375</v>
      </c>
      <c r="G334">
        <v>56</v>
      </c>
      <c r="H334">
        <v>14</v>
      </c>
      <c r="I334" s="9"/>
      <c r="J334" s="2" t="str">
        <f t="shared" si="119"/>
        <v>Dallas Cowboys</v>
      </c>
      <c r="K334" s="2" t="str">
        <f t="shared" si="120"/>
        <v>Washington Football Team</v>
      </c>
      <c r="L334" s="17">
        <f t="shared" si="121"/>
        <v>-500.00000000000011</v>
      </c>
      <c r="M334" s="18">
        <f t="shared" si="122"/>
        <v>375</v>
      </c>
      <c r="N334" s="4">
        <f t="shared" si="108"/>
        <v>1.2</v>
      </c>
      <c r="O334" s="4">
        <f t="shared" si="109"/>
        <v>4.75</v>
      </c>
      <c r="P334" s="4"/>
      <c r="Q334" s="4"/>
      <c r="R334" s="1">
        <f t="shared" si="110"/>
        <v>0.83333333333333337</v>
      </c>
      <c r="S334" s="1">
        <f t="shared" si="110"/>
        <v>0.21052631578947367</v>
      </c>
      <c r="T334" s="1">
        <f t="shared" si="106"/>
        <v>4.2016806722689037E-2</v>
      </c>
      <c r="U334" s="1">
        <f t="shared" si="107"/>
        <v>0.31140350877192985</v>
      </c>
      <c r="V334" s="1">
        <f t="shared" si="111"/>
        <v>0.82240350877192991</v>
      </c>
      <c r="W334" s="1"/>
      <c r="X334" s="17">
        <f t="shared" si="112"/>
        <v>215.94811954689931</v>
      </c>
      <c r="Y334" s="18">
        <f t="shared" si="113"/>
        <v>3787.1793685900598</v>
      </c>
      <c r="Z334" s="2">
        <f t="shared" si="104"/>
        <v>205.15071356955434</v>
      </c>
      <c r="AA334" s="18">
        <f t="shared" si="104"/>
        <v>3597.8204001605568</v>
      </c>
      <c r="AB334" s="2">
        <f t="shared" si="105"/>
        <v>-487.44651315139578</v>
      </c>
      <c r="AC334" s="2">
        <f t="shared" si="105"/>
        <v>359.7820400160557</v>
      </c>
      <c r="AD334" s="2">
        <f t="shared" si="114"/>
        <v>205.15071356955434</v>
      </c>
      <c r="AE334" s="2">
        <f t="shared" si="115"/>
        <v>-1000</v>
      </c>
      <c r="AF334" s="5">
        <f t="shared" si="116"/>
        <v>0.19999999999999996</v>
      </c>
      <c r="AG334" s="5">
        <f t="shared" si="117"/>
        <v>-1</v>
      </c>
      <c r="AH334" s="3">
        <f t="shared" si="118"/>
        <v>202112</v>
      </c>
      <c r="AI334" s="21">
        <v>1.2</v>
      </c>
      <c r="AJ334" s="21">
        <v>4.75</v>
      </c>
      <c r="AK334" s="21">
        <v>1.2</v>
      </c>
      <c r="AL334" s="21">
        <v>4.75</v>
      </c>
      <c r="AO334">
        <f t="shared" si="123"/>
        <v>-500</v>
      </c>
      <c r="AP334">
        <f>IF(E334&lt;F334,G334,H334)</f>
        <v>56</v>
      </c>
      <c r="AQ334">
        <f>IF(E334&lt;F334,H334,G334)</f>
        <v>14</v>
      </c>
    </row>
    <row r="335" spans="2:43" x14ac:dyDescent="0.25">
      <c r="B335" s="24">
        <v>44556</v>
      </c>
      <c r="C335" s="20" t="s">
        <v>20</v>
      </c>
      <c r="D335" s="20" t="s">
        <v>45</v>
      </c>
      <c r="E335" s="2">
        <v>-454.54545454545462</v>
      </c>
      <c r="F335" s="2">
        <v>350</v>
      </c>
      <c r="G335">
        <v>36</v>
      </c>
      <c r="H335">
        <v>10</v>
      </c>
      <c r="I335" s="9"/>
      <c r="J335" s="2" t="str">
        <f t="shared" si="119"/>
        <v>Kansas City Chiefs</v>
      </c>
      <c r="K335" s="2" t="str">
        <f t="shared" si="120"/>
        <v>Pittsburgh Steelers</v>
      </c>
      <c r="L335" s="17">
        <f t="shared" si="121"/>
        <v>-454.54545454545462</v>
      </c>
      <c r="M335" s="18">
        <f t="shared" si="122"/>
        <v>350</v>
      </c>
      <c r="N335" s="4">
        <f t="shared" si="108"/>
        <v>1.22</v>
      </c>
      <c r="O335" s="4">
        <f t="shared" si="109"/>
        <v>4.5</v>
      </c>
      <c r="P335" s="4"/>
      <c r="Q335" s="4"/>
      <c r="R335" s="1">
        <f t="shared" si="110"/>
        <v>0.81967213114754101</v>
      </c>
      <c r="S335" s="1">
        <f t="shared" si="110"/>
        <v>0.22222222222222221</v>
      </c>
      <c r="T335" s="1">
        <f t="shared" si="106"/>
        <v>4.0209790209790097E-2</v>
      </c>
      <c r="U335" s="1">
        <f t="shared" si="107"/>
        <v>0.2987249544626594</v>
      </c>
      <c r="V335" s="1">
        <f t="shared" si="111"/>
        <v>0.80972495446265946</v>
      </c>
      <c r="W335" s="1"/>
      <c r="X335" s="17">
        <f t="shared" si="112"/>
        <v>234.98725646118768</v>
      </c>
      <c r="Y335" s="18">
        <f t="shared" si="113"/>
        <v>3526.591123964678</v>
      </c>
      <c r="Z335" s="2">
        <f t="shared" si="104"/>
        <v>223.2378936381283</v>
      </c>
      <c r="AA335" s="18">
        <f t="shared" si="104"/>
        <v>3350.2615677664439</v>
      </c>
      <c r="AB335" s="2">
        <f t="shared" si="105"/>
        <v>-447.95262296329213</v>
      </c>
      <c r="AC335" s="2">
        <f t="shared" si="105"/>
        <v>335.02615677664437</v>
      </c>
      <c r="AD335" s="2">
        <f t="shared" si="114"/>
        <v>223.2378936381283</v>
      </c>
      <c r="AE335" s="2">
        <f t="shared" si="115"/>
        <v>-1000</v>
      </c>
      <c r="AF335" s="5">
        <f t="shared" si="116"/>
        <v>0.21999999999999997</v>
      </c>
      <c r="AG335" s="5">
        <f t="shared" si="117"/>
        <v>-1</v>
      </c>
      <c r="AH335" s="3">
        <f t="shared" si="118"/>
        <v>202112</v>
      </c>
      <c r="AI335" s="21">
        <v>1.22</v>
      </c>
      <c r="AJ335" s="21">
        <v>4.5</v>
      </c>
      <c r="AK335" s="21">
        <v>1.22</v>
      </c>
      <c r="AL335" s="21">
        <v>4.5</v>
      </c>
      <c r="AO335">
        <f t="shared" si="123"/>
        <v>-500</v>
      </c>
      <c r="AP335">
        <f>IF(E335&lt;F335,G335,H335)</f>
        <v>36</v>
      </c>
      <c r="AQ335">
        <f>IF(E335&lt;F335,H335,G335)</f>
        <v>10</v>
      </c>
    </row>
    <row r="336" spans="2:43" x14ac:dyDescent="0.25">
      <c r="B336" s="24">
        <v>44556</v>
      </c>
      <c r="C336" s="20" t="s">
        <v>50</v>
      </c>
      <c r="D336" s="20" t="s">
        <v>38</v>
      </c>
      <c r="E336" s="2">
        <v>-111.11111111111113</v>
      </c>
      <c r="F336" s="2">
        <v>-111.11111111111113</v>
      </c>
      <c r="G336">
        <v>17</v>
      </c>
      <c r="H336">
        <v>13</v>
      </c>
      <c r="I336" s="9"/>
      <c r="J336" s="2" t="str">
        <f t="shared" si="119"/>
        <v>Las Vegas Raiders</v>
      </c>
      <c r="K336" s="2" t="str">
        <f t="shared" si="120"/>
        <v>Denver Broncos</v>
      </c>
      <c r="L336" s="17">
        <f t="shared" si="121"/>
        <v>-111.11111111111113</v>
      </c>
      <c r="M336" s="18">
        <f t="shared" si="122"/>
        <v>-111.11111111111113</v>
      </c>
      <c r="N336" s="4">
        <f t="shared" si="108"/>
        <v>1.9</v>
      </c>
      <c r="O336" s="4">
        <f t="shared" si="109"/>
        <v>1.9</v>
      </c>
      <c r="P336" s="4"/>
      <c r="Q336" s="4"/>
      <c r="R336" s="1">
        <f t="shared" si="110"/>
        <v>0.52631578947368418</v>
      </c>
      <c r="S336" s="1">
        <f t="shared" si="110"/>
        <v>0.52631578947368418</v>
      </c>
      <c r="T336" s="1">
        <f t="shared" si="106"/>
        <v>4.9999999999999933E-2</v>
      </c>
      <c r="U336" s="1">
        <f t="shared" si="107"/>
        <v>0</v>
      </c>
      <c r="V336" s="1">
        <f t="shared" si="111"/>
        <v>0.51100000000000001</v>
      </c>
      <c r="W336" s="1"/>
      <c r="X336" s="17">
        <f t="shared" si="112"/>
        <v>956.94716242661434</v>
      </c>
      <c r="Y336" s="18">
        <f t="shared" si="113"/>
        <v>953.05662164669593</v>
      </c>
      <c r="Z336" s="2">
        <f t="shared" si="104"/>
        <v>909.09980430528356</v>
      </c>
      <c r="AA336" s="18">
        <f t="shared" si="104"/>
        <v>905.40379056436109</v>
      </c>
      <c r="AB336" s="2">
        <f t="shared" si="105"/>
        <v>-109.9989236895921</v>
      </c>
      <c r="AC336" s="2">
        <f t="shared" si="105"/>
        <v>-110.44795818412409</v>
      </c>
      <c r="AD336" s="2">
        <f t="shared" si="114"/>
        <v>-1000</v>
      </c>
      <c r="AE336" s="2">
        <f t="shared" si="115"/>
        <v>905.40379056436109</v>
      </c>
      <c r="AF336" s="5">
        <f t="shared" si="116"/>
        <v>-1</v>
      </c>
      <c r="AG336" s="5">
        <f t="shared" si="117"/>
        <v>0.89999999999999991</v>
      </c>
      <c r="AH336" s="3">
        <f t="shared" si="118"/>
        <v>202112</v>
      </c>
      <c r="AI336" s="21">
        <v>1.9</v>
      </c>
      <c r="AJ336" s="21">
        <v>1.9</v>
      </c>
      <c r="AK336" s="21">
        <v>1.9</v>
      </c>
      <c r="AL336" s="21">
        <v>1.9</v>
      </c>
      <c r="AO336">
        <f t="shared" si="123"/>
        <v>-120</v>
      </c>
      <c r="AP336">
        <f>IF(E336&lt;F336,G336,H336)</f>
        <v>13</v>
      </c>
      <c r="AQ336">
        <f>IF(E336&lt;F336,H336,G336)</f>
        <v>17</v>
      </c>
    </row>
    <row r="337" spans="2:43" x14ac:dyDescent="0.25">
      <c r="B337" s="24">
        <v>44556</v>
      </c>
      <c r="C337" s="20" t="s">
        <v>32</v>
      </c>
      <c r="D337" s="20" t="s">
        <v>37</v>
      </c>
      <c r="E337" s="2">
        <v>-322.58064516129025</v>
      </c>
      <c r="F337" s="2">
        <v>260</v>
      </c>
      <c r="G337">
        <v>24</v>
      </c>
      <c r="H337">
        <v>25</v>
      </c>
      <c r="I337" s="9"/>
      <c r="J337" s="2" t="str">
        <f t="shared" si="119"/>
        <v>Seattle Seahawks</v>
      </c>
      <c r="K337" s="2" t="str">
        <f t="shared" si="120"/>
        <v>Chicago Bears</v>
      </c>
      <c r="L337" s="17">
        <f t="shared" si="121"/>
        <v>-322.58064516129025</v>
      </c>
      <c r="M337" s="18">
        <f t="shared" si="122"/>
        <v>260</v>
      </c>
      <c r="N337" s="4">
        <f t="shared" si="108"/>
        <v>1.31</v>
      </c>
      <c r="O337" s="4">
        <f t="shared" si="109"/>
        <v>3.6</v>
      </c>
      <c r="P337" s="4"/>
      <c r="Q337" s="4"/>
      <c r="R337" s="1">
        <f t="shared" si="110"/>
        <v>0.76335877862595414</v>
      </c>
      <c r="S337" s="1">
        <f t="shared" si="110"/>
        <v>0.27777777777777779</v>
      </c>
      <c r="T337" s="1">
        <f t="shared" si="106"/>
        <v>3.9511201629327863E-2</v>
      </c>
      <c r="U337" s="1">
        <f t="shared" si="107"/>
        <v>0.24279050042408817</v>
      </c>
      <c r="V337" s="1">
        <f t="shared" si="111"/>
        <v>0.75379050042408813</v>
      </c>
      <c r="W337" s="1"/>
      <c r="X337" s="17">
        <f t="shared" si="112"/>
        <v>326.62855188197847</v>
      </c>
      <c r="Y337" s="18">
        <f t="shared" si="113"/>
        <v>2645.8589098869329</v>
      </c>
      <c r="Z337" s="2">
        <f t="shared" si="104"/>
        <v>310.29712428787951</v>
      </c>
      <c r="AA337" s="18">
        <f t="shared" si="104"/>
        <v>2513.565964392586</v>
      </c>
      <c r="AB337" s="2">
        <f t="shared" si="105"/>
        <v>-322.27175881663845</v>
      </c>
      <c r="AC337" s="2">
        <f t="shared" si="105"/>
        <v>251.3565964392586</v>
      </c>
      <c r="AD337" s="2">
        <f t="shared" si="114"/>
        <v>-1000</v>
      </c>
      <c r="AE337" s="2">
        <f t="shared" si="115"/>
        <v>2513.565964392586</v>
      </c>
      <c r="AF337" s="5">
        <f t="shared" si="116"/>
        <v>-1</v>
      </c>
      <c r="AG337" s="5">
        <f t="shared" si="117"/>
        <v>2.6</v>
      </c>
      <c r="AH337" s="3">
        <f t="shared" si="118"/>
        <v>202112</v>
      </c>
      <c r="AI337" s="21">
        <v>1.32</v>
      </c>
      <c r="AJ337" s="21">
        <v>3.5</v>
      </c>
      <c r="AK337" s="21">
        <v>1.31</v>
      </c>
      <c r="AL337" s="21">
        <v>3.6</v>
      </c>
      <c r="AO337">
        <f t="shared" si="123"/>
        <v>-400</v>
      </c>
      <c r="AP337">
        <f>IF(E337&lt;F337,G337,H337)</f>
        <v>24</v>
      </c>
      <c r="AQ337">
        <f>IF(E337&lt;F337,H337,G337)</f>
        <v>25</v>
      </c>
    </row>
    <row r="338" spans="2:43" x14ac:dyDescent="0.25">
      <c r="B338" s="24">
        <v>44556</v>
      </c>
      <c r="C338" s="20" t="s">
        <v>35</v>
      </c>
      <c r="D338" s="20" t="s">
        <v>34</v>
      </c>
      <c r="E338" s="2">
        <v>-384.61538461538458</v>
      </c>
      <c r="F338" s="2">
        <v>300</v>
      </c>
      <c r="G338">
        <v>20</v>
      </c>
      <c r="H338">
        <v>16</v>
      </c>
      <c r="I338" s="9"/>
      <c r="J338" s="2" t="str">
        <f t="shared" si="119"/>
        <v>Atlanta Falcons</v>
      </c>
      <c r="K338" s="2" t="str">
        <f t="shared" si="120"/>
        <v>Detroit Lions</v>
      </c>
      <c r="L338" s="17">
        <f t="shared" si="121"/>
        <v>-384.61538461538458</v>
      </c>
      <c r="M338" s="18">
        <f t="shared" si="122"/>
        <v>300</v>
      </c>
      <c r="N338" s="4">
        <f t="shared" si="108"/>
        <v>1.26</v>
      </c>
      <c r="O338" s="4">
        <f t="shared" si="109"/>
        <v>4</v>
      </c>
      <c r="P338" s="4"/>
      <c r="Q338" s="4"/>
      <c r="R338" s="1">
        <f t="shared" si="110"/>
        <v>0.79365079365079361</v>
      </c>
      <c r="S338" s="1">
        <f t="shared" si="110"/>
        <v>0.25</v>
      </c>
      <c r="T338" s="1">
        <f t="shared" si="106"/>
        <v>4.1825095057034134E-2</v>
      </c>
      <c r="U338" s="1">
        <f t="shared" si="107"/>
        <v>0.2718253968253968</v>
      </c>
      <c r="V338" s="1">
        <f t="shared" si="111"/>
        <v>0.78282539682539687</v>
      </c>
      <c r="W338" s="1"/>
      <c r="X338" s="17">
        <f t="shared" si="112"/>
        <v>277.42406423618138</v>
      </c>
      <c r="Y338" s="18">
        <f t="shared" si="113"/>
        <v>3056.5054734484152</v>
      </c>
      <c r="Z338" s="2">
        <f t="shared" si="104"/>
        <v>263.55286102437231</v>
      </c>
      <c r="AA338" s="18">
        <f t="shared" si="104"/>
        <v>2903.6801997759944</v>
      </c>
      <c r="AB338" s="2">
        <f t="shared" si="105"/>
        <v>-379.4305233922405</v>
      </c>
      <c r="AC338" s="2">
        <f t="shared" si="105"/>
        <v>290.36801997759943</v>
      </c>
      <c r="AD338" s="2">
        <f t="shared" si="114"/>
        <v>263.55286102437231</v>
      </c>
      <c r="AE338" s="2">
        <f t="shared" si="115"/>
        <v>-1000</v>
      </c>
      <c r="AF338" s="5">
        <f t="shared" si="116"/>
        <v>0.26</v>
      </c>
      <c r="AG338" s="5">
        <f t="shared" si="117"/>
        <v>-1</v>
      </c>
      <c r="AH338" s="3">
        <f t="shared" si="118"/>
        <v>202112</v>
      </c>
      <c r="AI338" s="21">
        <v>1.47</v>
      </c>
      <c r="AJ338" s="21">
        <v>2.75</v>
      </c>
      <c r="AK338" s="21">
        <v>1.26</v>
      </c>
      <c r="AL338" s="21">
        <v>4</v>
      </c>
      <c r="AO338">
        <f t="shared" si="123"/>
        <v>-400</v>
      </c>
      <c r="AP338">
        <f>IF(E338&lt;F338,G338,H338)</f>
        <v>20</v>
      </c>
      <c r="AQ338">
        <f>IF(E338&lt;F338,H338,G338)</f>
        <v>16</v>
      </c>
    </row>
    <row r="339" spans="2:43" x14ac:dyDescent="0.25">
      <c r="B339" s="24">
        <v>44556</v>
      </c>
      <c r="C339" s="20" t="s">
        <v>44</v>
      </c>
      <c r="D339" s="20" t="s">
        <v>27</v>
      </c>
      <c r="E339" s="2">
        <v>400</v>
      </c>
      <c r="F339" s="2">
        <v>-526.31578947368439</v>
      </c>
      <c r="G339">
        <v>6</v>
      </c>
      <c r="H339">
        <v>32</v>
      </c>
      <c r="I339" s="9"/>
      <c r="J339" s="2" t="str">
        <f t="shared" si="119"/>
        <v>Tampa Bay Buccaneers</v>
      </c>
      <c r="K339" s="2" t="str">
        <f t="shared" si="120"/>
        <v>Carolina Panthers</v>
      </c>
      <c r="L339" s="17">
        <f t="shared" si="121"/>
        <v>-526.31578947368439</v>
      </c>
      <c r="M339" s="18">
        <f t="shared" si="122"/>
        <v>400</v>
      </c>
      <c r="N339" s="4">
        <f t="shared" si="108"/>
        <v>1.19</v>
      </c>
      <c r="O339" s="4">
        <f t="shared" si="109"/>
        <v>5</v>
      </c>
      <c r="P339" s="4"/>
      <c r="Q339" s="4"/>
      <c r="R339" s="1">
        <f t="shared" si="110"/>
        <v>0.84033613445378152</v>
      </c>
      <c r="S339" s="1">
        <f t="shared" si="110"/>
        <v>0.2</v>
      </c>
      <c r="T339" s="1">
        <f t="shared" si="106"/>
        <v>3.8772213247172949E-2</v>
      </c>
      <c r="U339" s="1">
        <f t="shared" si="107"/>
        <v>0.32016806722689073</v>
      </c>
      <c r="V339" s="1">
        <f t="shared" si="111"/>
        <v>0.83116806722689074</v>
      </c>
      <c r="W339" s="1"/>
      <c r="X339" s="17">
        <f t="shared" si="112"/>
        <v>203.12610581443556</v>
      </c>
      <c r="Y339" s="18">
        <f t="shared" si="113"/>
        <v>3985.2087388896653</v>
      </c>
      <c r="Z339" s="2">
        <f t="shared" si="104"/>
        <v>192.96980052371379</v>
      </c>
      <c r="AA339" s="18">
        <f t="shared" si="104"/>
        <v>3785.9483019451818</v>
      </c>
      <c r="AB339" s="2">
        <f t="shared" si="105"/>
        <v>-518.21580231001553</v>
      </c>
      <c r="AC339" s="2">
        <f t="shared" si="105"/>
        <v>378.59483019451818</v>
      </c>
      <c r="AD339" s="2">
        <f t="shared" si="114"/>
        <v>192.96980052371379</v>
      </c>
      <c r="AE339" s="2">
        <f t="shared" si="115"/>
        <v>-1000</v>
      </c>
      <c r="AF339" s="5">
        <f t="shared" si="116"/>
        <v>0.18999999999999995</v>
      </c>
      <c r="AG339" s="5">
        <f t="shared" si="117"/>
        <v>-1</v>
      </c>
      <c r="AH339" s="3">
        <f t="shared" si="118"/>
        <v>202112</v>
      </c>
      <c r="AI339" s="21">
        <v>6</v>
      </c>
      <c r="AJ339" s="21">
        <v>1.1399999999999999</v>
      </c>
      <c r="AK339" s="21">
        <v>5</v>
      </c>
      <c r="AL339" s="21">
        <v>1.19</v>
      </c>
      <c r="AO339">
        <f t="shared" si="123"/>
        <v>-600</v>
      </c>
      <c r="AP339">
        <f>IF(E339&lt;F339,G339,H339)</f>
        <v>32</v>
      </c>
      <c r="AQ339">
        <f>IF(E339&lt;F339,H339,G339)</f>
        <v>6</v>
      </c>
    </row>
    <row r="340" spans="2:43" x14ac:dyDescent="0.25">
      <c r="B340" s="24">
        <v>44556</v>
      </c>
      <c r="C340" s="20" t="s">
        <v>21</v>
      </c>
      <c r="D340" s="20" t="s">
        <v>28</v>
      </c>
      <c r="E340" s="2">
        <v>-370.37037037037032</v>
      </c>
      <c r="F340" s="2">
        <v>290</v>
      </c>
      <c r="G340">
        <v>41</v>
      </c>
      <c r="H340">
        <v>21</v>
      </c>
      <c r="I340" s="9"/>
      <c r="J340" s="2" t="str">
        <f t="shared" si="119"/>
        <v>Cincinnati Bengals</v>
      </c>
      <c r="K340" s="2" t="str">
        <f t="shared" si="120"/>
        <v>Baltimore Ravens</v>
      </c>
      <c r="L340" s="17">
        <f t="shared" si="121"/>
        <v>-370.37037037037032</v>
      </c>
      <c r="M340" s="18">
        <f t="shared" si="122"/>
        <v>290</v>
      </c>
      <c r="N340" s="4">
        <f t="shared" si="108"/>
        <v>1.27</v>
      </c>
      <c r="O340" s="4">
        <f t="shared" si="109"/>
        <v>3.9</v>
      </c>
      <c r="P340" s="4"/>
      <c r="Q340" s="4"/>
      <c r="R340" s="1">
        <f t="shared" si="110"/>
        <v>0.78740157480314954</v>
      </c>
      <c r="S340" s="1">
        <f t="shared" si="110"/>
        <v>0.25641025641025644</v>
      </c>
      <c r="T340" s="1">
        <f t="shared" si="106"/>
        <v>4.1972920696324856E-2</v>
      </c>
      <c r="U340" s="1">
        <f t="shared" si="107"/>
        <v>0.26549565919644658</v>
      </c>
      <c r="V340" s="1">
        <f t="shared" si="111"/>
        <v>0.77649565919644659</v>
      </c>
      <c r="W340" s="1"/>
      <c r="X340" s="17">
        <f t="shared" si="112"/>
        <v>287.83720572867844</v>
      </c>
      <c r="Y340" s="18">
        <f t="shared" si="113"/>
        <v>2959.4718041984102</v>
      </c>
      <c r="Z340" s="2">
        <f t="shared" ref="Z340:AA403" si="124">X340*0.95</f>
        <v>273.4453454422445</v>
      </c>
      <c r="AA340" s="18">
        <f t="shared" si="124"/>
        <v>2811.4982139884896</v>
      </c>
      <c r="AB340" s="2">
        <f t="shared" ref="AB340:AC403" si="125">IF(Z340&lt;1000,-100000/Z340,Z340/10)</f>
        <v>-365.70379297650692</v>
      </c>
      <c r="AC340" s="2">
        <f t="shared" si="125"/>
        <v>281.14982139884899</v>
      </c>
      <c r="AD340" s="2">
        <f t="shared" si="114"/>
        <v>273.4453454422445</v>
      </c>
      <c r="AE340" s="2">
        <f t="shared" si="115"/>
        <v>-1000</v>
      </c>
      <c r="AF340" s="5">
        <f t="shared" si="116"/>
        <v>0.27</v>
      </c>
      <c r="AG340" s="5">
        <f t="shared" si="117"/>
        <v>-1</v>
      </c>
      <c r="AH340" s="3">
        <f t="shared" si="118"/>
        <v>202112</v>
      </c>
      <c r="AI340" s="21">
        <v>1.71</v>
      </c>
      <c r="AJ340" s="21">
        <v>2.2000000000000002</v>
      </c>
      <c r="AK340" s="21">
        <v>1.27</v>
      </c>
      <c r="AL340" s="21">
        <v>3.9</v>
      </c>
      <c r="AO340">
        <f t="shared" si="123"/>
        <v>-400</v>
      </c>
      <c r="AP340">
        <f>IF(E340&lt;F340,G340,H340)</f>
        <v>41</v>
      </c>
      <c r="AQ340">
        <f>IF(E340&lt;F340,H340,G340)</f>
        <v>21</v>
      </c>
    </row>
    <row r="341" spans="2:43" x14ac:dyDescent="0.25">
      <c r="B341" s="24">
        <v>44556</v>
      </c>
      <c r="C341" s="20" t="s">
        <v>40</v>
      </c>
      <c r="D341" s="20" t="s">
        <v>31</v>
      </c>
      <c r="E341" s="2">
        <v>500</v>
      </c>
      <c r="F341" s="2">
        <v>-714.28571428571479</v>
      </c>
      <c r="G341">
        <v>41</v>
      </c>
      <c r="H341">
        <v>29</v>
      </c>
      <c r="I341" s="9"/>
      <c r="J341" s="2" t="str">
        <f t="shared" si="119"/>
        <v>Los Angeles Chargers</v>
      </c>
      <c r="K341" s="2" t="str">
        <f t="shared" si="120"/>
        <v>Houston Texans</v>
      </c>
      <c r="L341" s="17">
        <f t="shared" si="121"/>
        <v>-714.28571428571479</v>
      </c>
      <c r="M341" s="18">
        <f t="shared" si="122"/>
        <v>500</v>
      </c>
      <c r="N341" s="4">
        <f t="shared" si="108"/>
        <v>1.1399999999999999</v>
      </c>
      <c r="O341" s="4">
        <f t="shared" si="109"/>
        <v>6</v>
      </c>
      <c r="P341" s="4"/>
      <c r="Q341" s="4"/>
      <c r="R341" s="1">
        <f t="shared" si="110"/>
        <v>0.87719298245614041</v>
      </c>
      <c r="S341" s="1">
        <f t="shared" si="110"/>
        <v>0.16666666666666666</v>
      </c>
      <c r="T341" s="1">
        <f t="shared" si="106"/>
        <v>4.2016806722689037E-2</v>
      </c>
      <c r="U341" s="1">
        <f t="shared" si="107"/>
        <v>0.35526315789473689</v>
      </c>
      <c r="V341" s="1">
        <f t="shared" si="111"/>
        <v>0.86626315789473685</v>
      </c>
      <c r="W341" s="1"/>
      <c r="X341" s="17">
        <f t="shared" si="112"/>
        <v>154.38361990400384</v>
      </c>
      <c r="Y341" s="18">
        <f t="shared" si="113"/>
        <v>4970.4571397663694</v>
      </c>
      <c r="Z341" s="2">
        <f t="shared" si="124"/>
        <v>146.66443890880365</v>
      </c>
      <c r="AA341" s="18">
        <f t="shared" si="124"/>
        <v>4721.9342827780511</v>
      </c>
      <c r="AB341" s="2">
        <f t="shared" si="125"/>
        <v>-681.8285382878687</v>
      </c>
      <c r="AC341" s="2">
        <f t="shared" si="125"/>
        <v>472.19342827780508</v>
      </c>
      <c r="AD341" s="2">
        <f t="shared" si="114"/>
        <v>-1000</v>
      </c>
      <c r="AE341" s="2">
        <f t="shared" si="115"/>
        <v>4721.9342827780511</v>
      </c>
      <c r="AF341" s="5">
        <f t="shared" si="116"/>
        <v>-1</v>
      </c>
      <c r="AG341" s="5">
        <f t="shared" si="117"/>
        <v>5</v>
      </c>
      <c r="AH341" s="3">
        <f t="shared" si="118"/>
        <v>202112</v>
      </c>
      <c r="AI341" s="21">
        <v>5</v>
      </c>
      <c r="AJ341" s="21">
        <v>1.19</v>
      </c>
      <c r="AK341" s="21">
        <v>6</v>
      </c>
      <c r="AL341" s="21">
        <v>1.1399999999999999</v>
      </c>
      <c r="AO341">
        <f t="shared" si="123"/>
        <v>-800</v>
      </c>
      <c r="AP341">
        <f>IF(E341&lt;F341,G341,H341)</f>
        <v>29</v>
      </c>
      <c r="AQ341">
        <f>IF(E341&lt;F341,H341,G341)</f>
        <v>41</v>
      </c>
    </row>
    <row r="342" spans="2:43" x14ac:dyDescent="0.25">
      <c r="B342" s="24">
        <v>44556</v>
      </c>
      <c r="C342" s="20" t="s">
        <v>29</v>
      </c>
      <c r="D342" s="20" t="s">
        <v>47</v>
      </c>
      <c r="E342" s="2">
        <v>154.99999999999997</v>
      </c>
      <c r="F342" s="2">
        <v>-175.43859649122805</v>
      </c>
      <c r="G342">
        <v>23</v>
      </c>
      <c r="H342">
        <v>30</v>
      </c>
      <c r="I342" s="9"/>
      <c r="J342" s="2" t="str">
        <f t="shared" si="119"/>
        <v>Los Angeles Rams</v>
      </c>
      <c r="K342" s="2" t="str">
        <f t="shared" si="120"/>
        <v>Minnesota Vikings</v>
      </c>
      <c r="L342" s="17">
        <f t="shared" si="121"/>
        <v>-175.43859649122805</v>
      </c>
      <c r="M342" s="18">
        <f t="shared" si="122"/>
        <v>154.99999999999997</v>
      </c>
      <c r="N342" s="4">
        <f t="shared" si="108"/>
        <v>1.57</v>
      </c>
      <c r="O342" s="4">
        <f t="shared" si="109"/>
        <v>2.5499999999999998</v>
      </c>
      <c r="P342" s="4"/>
      <c r="Q342" s="4"/>
      <c r="R342" s="1">
        <f t="shared" si="110"/>
        <v>0.63694267515923564</v>
      </c>
      <c r="S342" s="1">
        <f t="shared" si="110"/>
        <v>0.39215686274509809</v>
      </c>
      <c r="T342" s="1">
        <f t="shared" si="106"/>
        <v>2.8276699029126329E-2</v>
      </c>
      <c r="U342" s="1">
        <f t="shared" si="107"/>
        <v>0.12239290620706877</v>
      </c>
      <c r="V342" s="1">
        <f t="shared" si="111"/>
        <v>0.63339290620706878</v>
      </c>
      <c r="W342" s="1"/>
      <c r="X342" s="17">
        <f t="shared" si="112"/>
        <v>578.79886276004493</v>
      </c>
      <c r="Y342" s="18">
        <f t="shared" si="113"/>
        <v>1558.0808321378222</v>
      </c>
      <c r="Z342" s="2">
        <f t="shared" si="124"/>
        <v>549.85891962204266</v>
      </c>
      <c r="AA342" s="18">
        <f t="shared" si="124"/>
        <v>1480.1767905309309</v>
      </c>
      <c r="AB342" s="2">
        <f t="shared" si="125"/>
        <v>-181.86483192586408</v>
      </c>
      <c r="AC342" s="2">
        <f t="shared" si="125"/>
        <v>148.0176790530931</v>
      </c>
      <c r="AD342" s="2">
        <f t="shared" si="114"/>
        <v>549.85891962204266</v>
      </c>
      <c r="AE342" s="2">
        <f t="shared" si="115"/>
        <v>-1000</v>
      </c>
      <c r="AF342" s="5">
        <f t="shared" si="116"/>
        <v>0.57000000000000006</v>
      </c>
      <c r="AG342" s="5">
        <f t="shared" si="117"/>
        <v>-1</v>
      </c>
      <c r="AH342" s="3">
        <f t="shared" si="118"/>
        <v>202112</v>
      </c>
      <c r="AI342" s="21">
        <v>2.4</v>
      </c>
      <c r="AJ342" s="21">
        <v>1.62</v>
      </c>
      <c r="AK342" s="21">
        <v>2.5499999999999998</v>
      </c>
      <c r="AL342" s="21">
        <v>1.57</v>
      </c>
      <c r="AO342">
        <f t="shared" si="123"/>
        <v>-180</v>
      </c>
      <c r="AP342">
        <f>IF(E342&lt;F342,G342,H342)</f>
        <v>30</v>
      </c>
      <c r="AQ342">
        <f>IF(E342&lt;F342,H342,G342)</f>
        <v>23</v>
      </c>
    </row>
    <row r="343" spans="2:43" x14ac:dyDescent="0.25">
      <c r="B343" s="24">
        <v>44556</v>
      </c>
      <c r="C343" s="20" t="s">
        <v>36</v>
      </c>
      <c r="D343" s="20" t="s">
        <v>24</v>
      </c>
      <c r="E343" s="2">
        <v>-111.11111111111113</v>
      </c>
      <c r="F343" s="2">
        <v>-111.11111111111113</v>
      </c>
      <c r="G343">
        <v>21</v>
      </c>
      <c r="H343">
        <v>33</v>
      </c>
      <c r="I343" s="9"/>
      <c r="J343" s="2" t="str">
        <f t="shared" si="119"/>
        <v>New England Patriots</v>
      </c>
      <c r="K343" s="2" t="str">
        <f t="shared" si="120"/>
        <v>Buffalo Bills</v>
      </c>
      <c r="L343" s="17">
        <f t="shared" si="121"/>
        <v>-111.11111111111113</v>
      </c>
      <c r="M343" s="18">
        <f t="shared" si="122"/>
        <v>-111.11111111111113</v>
      </c>
      <c r="N343" s="4">
        <f t="shared" si="108"/>
        <v>1.9</v>
      </c>
      <c r="O343" s="4">
        <f t="shared" si="109"/>
        <v>1.9</v>
      </c>
      <c r="P343" s="4"/>
      <c r="Q343" s="4"/>
      <c r="R343" s="1">
        <f t="shared" si="110"/>
        <v>0.52631578947368418</v>
      </c>
      <c r="S343" s="1">
        <f t="shared" si="110"/>
        <v>0.52631578947368418</v>
      </c>
      <c r="T343" s="1">
        <f t="shared" si="106"/>
        <v>4.9999999999999933E-2</v>
      </c>
      <c r="U343" s="1">
        <f t="shared" si="107"/>
        <v>0</v>
      </c>
      <c r="V343" s="1">
        <f t="shared" si="111"/>
        <v>0.51100000000000001</v>
      </c>
      <c r="W343" s="1"/>
      <c r="X343" s="17">
        <f t="shared" si="112"/>
        <v>956.94716242661434</v>
      </c>
      <c r="Y343" s="18">
        <f t="shared" si="113"/>
        <v>953.05662164669593</v>
      </c>
      <c r="Z343" s="2">
        <f t="shared" si="124"/>
        <v>909.09980430528356</v>
      </c>
      <c r="AA343" s="18">
        <f t="shared" si="124"/>
        <v>905.40379056436109</v>
      </c>
      <c r="AB343" s="2">
        <f t="shared" si="125"/>
        <v>-109.9989236895921</v>
      </c>
      <c r="AC343" s="2">
        <f t="shared" si="125"/>
        <v>-110.44795818412409</v>
      </c>
      <c r="AD343" s="2">
        <f t="shared" si="114"/>
        <v>909.09980430528356</v>
      </c>
      <c r="AE343" s="2">
        <f t="shared" si="115"/>
        <v>-1000</v>
      </c>
      <c r="AF343" s="5">
        <f t="shared" si="116"/>
        <v>0.89999999999999991</v>
      </c>
      <c r="AG343" s="5">
        <f t="shared" si="117"/>
        <v>-1</v>
      </c>
      <c r="AH343" s="3">
        <f t="shared" si="118"/>
        <v>202112</v>
      </c>
      <c r="AI343" s="21">
        <v>1.8</v>
      </c>
      <c r="AJ343" s="21">
        <v>2.0499999999999998</v>
      </c>
      <c r="AK343" s="21">
        <v>1.9</v>
      </c>
      <c r="AL343" s="21">
        <v>1.9</v>
      </c>
      <c r="AO343">
        <f t="shared" si="123"/>
        <v>-120</v>
      </c>
      <c r="AP343">
        <f>IF(E343&lt;F343,G343,H343)</f>
        <v>33</v>
      </c>
      <c r="AQ343">
        <f>IF(E343&lt;F343,H343,G343)</f>
        <v>21</v>
      </c>
    </row>
    <row r="344" spans="2:43" x14ac:dyDescent="0.25">
      <c r="B344" s="24">
        <v>44556</v>
      </c>
      <c r="C344" s="20" t="s">
        <v>42</v>
      </c>
      <c r="D344" s="20" t="s">
        <v>26</v>
      </c>
      <c r="E344" s="2">
        <v>-135.13513513513513</v>
      </c>
      <c r="F344" s="2">
        <v>114.99999999999999</v>
      </c>
      <c r="G344">
        <v>26</v>
      </c>
      <c r="H344">
        <v>21</v>
      </c>
      <c r="I344" s="9"/>
      <c r="J344" s="2" t="str">
        <f t="shared" si="119"/>
        <v>New York Jets</v>
      </c>
      <c r="K344" s="2" t="str">
        <f t="shared" si="120"/>
        <v>Jacksonville Jaguars</v>
      </c>
      <c r="L344" s="17">
        <f t="shared" si="121"/>
        <v>-135.13513513513513</v>
      </c>
      <c r="M344" s="18">
        <f t="shared" si="122"/>
        <v>114.99999999999999</v>
      </c>
      <c r="N344" s="4">
        <f t="shared" si="108"/>
        <v>1.74</v>
      </c>
      <c r="O344" s="4">
        <f t="shared" si="109"/>
        <v>2.15</v>
      </c>
      <c r="P344" s="4"/>
      <c r="Q344" s="4"/>
      <c r="R344" s="1">
        <f t="shared" si="110"/>
        <v>0.57471264367816088</v>
      </c>
      <c r="S344" s="1">
        <f t="shared" si="110"/>
        <v>0.46511627906976744</v>
      </c>
      <c r="T344" s="1">
        <f t="shared" si="106"/>
        <v>3.8303341902313659E-2</v>
      </c>
      <c r="U344" s="1">
        <f t="shared" si="107"/>
        <v>5.4798182304196724E-2</v>
      </c>
      <c r="V344" s="1">
        <f t="shared" si="111"/>
        <v>0.56579818230419676</v>
      </c>
      <c r="W344" s="1"/>
      <c r="X344" s="17">
        <f t="shared" si="112"/>
        <v>767.41465645493759</v>
      </c>
      <c r="Y344" s="18">
        <f t="shared" si="113"/>
        <v>1185.8985221458363</v>
      </c>
      <c r="Z344" s="2">
        <f t="shared" si="124"/>
        <v>729.04392363219063</v>
      </c>
      <c r="AA344" s="18">
        <f t="shared" si="124"/>
        <v>1126.6035960385445</v>
      </c>
      <c r="AB344" s="2">
        <f t="shared" si="125"/>
        <v>-137.16594673992637</v>
      </c>
      <c r="AC344" s="2">
        <f t="shared" si="125"/>
        <v>112.66035960385446</v>
      </c>
      <c r="AD344" s="2">
        <f t="shared" si="114"/>
        <v>729.04392363219063</v>
      </c>
      <c r="AE344" s="2">
        <f t="shared" si="115"/>
        <v>-1000</v>
      </c>
      <c r="AF344" s="5">
        <f t="shared" si="116"/>
        <v>0.74</v>
      </c>
      <c r="AG344" s="5">
        <f t="shared" si="117"/>
        <v>-1</v>
      </c>
      <c r="AH344" s="3">
        <f t="shared" si="118"/>
        <v>202112</v>
      </c>
      <c r="AI344" s="21">
        <v>1.76</v>
      </c>
      <c r="AJ344" s="21">
        <v>2.1</v>
      </c>
      <c r="AK344" s="21">
        <v>1.74</v>
      </c>
      <c r="AL344" s="21">
        <v>2.15</v>
      </c>
      <c r="AO344">
        <f t="shared" si="123"/>
        <v>-140</v>
      </c>
      <c r="AP344">
        <f>IF(E344&lt;F344,G344,H344)</f>
        <v>26</v>
      </c>
      <c r="AQ344">
        <f>IF(E344&lt;F344,H344,G344)</f>
        <v>21</v>
      </c>
    </row>
    <row r="345" spans="2:43" x14ac:dyDescent="0.25">
      <c r="B345" s="24">
        <v>44556</v>
      </c>
      <c r="C345" s="20" t="s">
        <v>19</v>
      </c>
      <c r="D345" s="20" t="s">
        <v>25</v>
      </c>
      <c r="E345" s="2">
        <v>-555.55555555555577</v>
      </c>
      <c r="F345" s="2">
        <v>425</v>
      </c>
      <c r="G345">
        <v>34</v>
      </c>
      <c r="H345">
        <v>10</v>
      </c>
      <c r="I345" s="9"/>
      <c r="J345" s="2" t="str">
        <f t="shared" si="119"/>
        <v>Philadelphia Eagles</v>
      </c>
      <c r="K345" s="2" t="str">
        <f t="shared" si="120"/>
        <v>New York Giants</v>
      </c>
      <c r="L345" s="17">
        <f t="shared" si="121"/>
        <v>-555.55555555555577</v>
      </c>
      <c r="M345" s="18">
        <f t="shared" si="122"/>
        <v>425</v>
      </c>
      <c r="N345" s="4">
        <f t="shared" si="108"/>
        <v>1.18</v>
      </c>
      <c r="O345" s="4">
        <f t="shared" si="109"/>
        <v>5.25</v>
      </c>
      <c r="P345" s="4"/>
      <c r="Q345" s="4"/>
      <c r="R345" s="1">
        <f t="shared" si="110"/>
        <v>0.84745762711864414</v>
      </c>
      <c r="S345" s="1">
        <f t="shared" si="110"/>
        <v>0.19047619047619047</v>
      </c>
      <c r="T345" s="1">
        <f t="shared" si="106"/>
        <v>3.6547433903577065E-2</v>
      </c>
      <c r="U345" s="1">
        <f t="shared" si="107"/>
        <v>0.32849071832122684</v>
      </c>
      <c r="V345" s="1">
        <f t="shared" si="111"/>
        <v>0.83949071832122679</v>
      </c>
      <c r="W345" s="1"/>
      <c r="X345" s="17">
        <f t="shared" si="112"/>
        <v>191.19839942930162</v>
      </c>
      <c r="Y345" s="18">
        <f t="shared" si="113"/>
        <v>4188.72894319429</v>
      </c>
      <c r="Z345" s="2">
        <f t="shared" si="124"/>
        <v>181.63847945783652</v>
      </c>
      <c r="AA345" s="18">
        <f t="shared" si="124"/>
        <v>3979.2924960345754</v>
      </c>
      <c r="AB345" s="2">
        <f t="shared" si="125"/>
        <v>-550.54413744535259</v>
      </c>
      <c r="AC345" s="2">
        <f t="shared" si="125"/>
        <v>397.92924960345755</v>
      </c>
      <c r="AD345" s="2">
        <f t="shared" si="114"/>
        <v>181.63847945783652</v>
      </c>
      <c r="AE345" s="2">
        <f t="shared" si="115"/>
        <v>-1000</v>
      </c>
      <c r="AF345" s="5">
        <f t="shared" si="116"/>
        <v>0.17999999999999994</v>
      </c>
      <c r="AG345" s="5">
        <f t="shared" si="117"/>
        <v>-1</v>
      </c>
      <c r="AH345" s="3">
        <f t="shared" si="118"/>
        <v>202112</v>
      </c>
      <c r="AI345" s="21">
        <v>1.2</v>
      </c>
      <c r="AJ345" s="21">
        <v>4.75</v>
      </c>
      <c r="AK345" s="21">
        <v>1.18</v>
      </c>
      <c r="AL345" s="21">
        <v>5.25</v>
      </c>
      <c r="AO345">
        <f t="shared" si="123"/>
        <v>-600</v>
      </c>
      <c r="AP345">
        <f>IF(E345&lt;F345,G345,H345)</f>
        <v>34</v>
      </c>
      <c r="AQ345">
        <f>IF(E345&lt;F345,H345,G345)</f>
        <v>10</v>
      </c>
    </row>
    <row r="346" spans="2:43" x14ac:dyDescent="0.25">
      <c r="B346" s="24">
        <v>44555</v>
      </c>
      <c r="C346" s="20" t="s">
        <v>48</v>
      </c>
      <c r="D346" s="20" t="s">
        <v>39</v>
      </c>
      <c r="E346" s="2">
        <v>-166.66666666666663</v>
      </c>
      <c r="F346" s="2">
        <v>145.00000000000003</v>
      </c>
      <c r="G346">
        <v>16</v>
      </c>
      <c r="H346">
        <v>22</v>
      </c>
      <c r="I346" s="9"/>
      <c r="J346" s="2" t="str">
        <f t="shared" si="119"/>
        <v>Arizona Cardinals</v>
      </c>
      <c r="K346" s="2" t="str">
        <f t="shared" si="120"/>
        <v>Indianapolis Colts</v>
      </c>
      <c r="L346" s="17">
        <f t="shared" si="121"/>
        <v>-166.66666666666663</v>
      </c>
      <c r="M346" s="18">
        <f t="shared" si="122"/>
        <v>145.00000000000003</v>
      </c>
      <c r="N346" s="4">
        <f t="shared" si="108"/>
        <v>1.6</v>
      </c>
      <c r="O346" s="4">
        <f t="shared" si="109"/>
        <v>2.4500000000000002</v>
      </c>
      <c r="P346" s="4"/>
      <c r="Q346" s="4"/>
      <c r="R346" s="1">
        <f t="shared" si="110"/>
        <v>0.625</v>
      </c>
      <c r="S346" s="1">
        <f t="shared" si="110"/>
        <v>0.4081632653061224</v>
      </c>
      <c r="T346" s="1">
        <f t="shared" si="106"/>
        <v>3.2098765432098886E-2</v>
      </c>
      <c r="U346" s="1">
        <f t="shared" si="107"/>
        <v>0.1084183673469388</v>
      </c>
      <c r="V346" s="1">
        <f t="shared" si="111"/>
        <v>0.61941836734693878</v>
      </c>
      <c r="W346" s="1"/>
      <c r="X346" s="17">
        <f t="shared" si="112"/>
        <v>614.4177388267467</v>
      </c>
      <c r="Y346" s="18">
        <f t="shared" si="113"/>
        <v>1471.4893831628281</v>
      </c>
      <c r="Z346" s="2">
        <f t="shared" si="124"/>
        <v>583.69685188540939</v>
      </c>
      <c r="AA346" s="18">
        <f t="shared" si="124"/>
        <v>1397.9149140046866</v>
      </c>
      <c r="AB346" s="2">
        <f t="shared" si="125"/>
        <v>-171.32180801898838</v>
      </c>
      <c r="AC346" s="2">
        <f t="shared" si="125"/>
        <v>139.79149140046866</v>
      </c>
      <c r="AD346" s="2">
        <f t="shared" si="114"/>
        <v>-1000</v>
      </c>
      <c r="AE346" s="2">
        <f t="shared" si="115"/>
        <v>1397.9149140046866</v>
      </c>
      <c r="AF346" s="5">
        <f t="shared" si="116"/>
        <v>-1</v>
      </c>
      <c r="AG346" s="5">
        <f t="shared" si="117"/>
        <v>1.4500000000000002</v>
      </c>
      <c r="AH346" s="3">
        <f t="shared" si="118"/>
        <v>202112</v>
      </c>
      <c r="AI346" s="21">
        <v>1.8</v>
      </c>
      <c r="AJ346" s="21">
        <v>2.0499999999999998</v>
      </c>
      <c r="AK346" s="21">
        <v>1.6</v>
      </c>
      <c r="AL346" s="21">
        <v>2.4500000000000002</v>
      </c>
      <c r="AO346">
        <f t="shared" si="123"/>
        <v>-170</v>
      </c>
      <c r="AP346">
        <f>IF(E346&lt;F346,G346,H346)</f>
        <v>16</v>
      </c>
      <c r="AQ346">
        <f>IF(E346&lt;F346,H346,G346)</f>
        <v>22</v>
      </c>
    </row>
    <row r="347" spans="2:43" x14ac:dyDescent="0.25">
      <c r="B347" s="24">
        <v>44555</v>
      </c>
      <c r="C347" s="20" t="s">
        <v>33</v>
      </c>
      <c r="D347" s="20" t="s">
        <v>46</v>
      </c>
      <c r="E347" s="2">
        <v>-434.78260869565219</v>
      </c>
      <c r="F347" s="2">
        <v>325</v>
      </c>
      <c r="G347">
        <v>24</v>
      </c>
      <c r="H347">
        <v>22</v>
      </c>
      <c r="I347" s="9"/>
      <c r="J347" s="2" t="str">
        <f t="shared" si="119"/>
        <v>Green Bay Packers</v>
      </c>
      <c r="K347" s="2" t="str">
        <f t="shared" si="120"/>
        <v>Cleveland Browns</v>
      </c>
      <c r="L347" s="17">
        <f t="shared" si="121"/>
        <v>-434.78260869565219</v>
      </c>
      <c r="M347" s="18">
        <f t="shared" si="122"/>
        <v>325</v>
      </c>
      <c r="N347" s="4">
        <f t="shared" si="108"/>
        <v>1.23</v>
      </c>
      <c r="O347" s="4">
        <f t="shared" si="109"/>
        <v>4.25</v>
      </c>
      <c r="P347" s="4"/>
      <c r="Q347" s="4"/>
      <c r="R347" s="1">
        <f t="shared" si="110"/>
        <v>0.81300813008130079</v>
      </c>
      <c r="S347" s="1">
        <f t="shared" si="110"/>
        <v>0.23529411764705882</v>
      </c>
      <c r="T347" s="1">
        <f t="shared" si="106"/>
        <v>4.6076642335766471E-2</v>
      </c>
      <c r="U347" s="1">
        <f t="shared" si="107"/>
        <v>0.28885700621712096</v>
      </c>
      <c r="V347" s="1">
        <f t="shared" si="111"/>
        <v>0.79985700621712097</v>
      </c>
      <c r="W347" s="1"/>
      <c r="X347" s="17">
        <f t="shared" si="112"/>
        <v>250.2234677288684</v>
      </c>
      <c r="Y347" s="18">
        <f t="shared" si="113"/>
        <v>3342.2645955042926</v>
      </c>
      <c r="Z347" s="2">
        <f t="shared" si="124"/>
        <v>237.71229434242497</v>
      </c>
      <c r="AA347" s="18">
        <f t="shared" si="124"/>
        <v>3175.151365729078</v>
      </c>
      <c r="AB347" s="2">
        <f t="shared" si="125"/>
        <v>-420.67660100049278</v>
      </c>
      <c r="AC347" s="2">
        <f t="shared" si="125"/>
        <v>317.51513657290781</v>
      </c>
      <c r="AD347" s="2">
        <f t="shared" si="114"/>
        <v>237.71229434242497</v>
      </c>
      <c r="AE347" s="2">
        <f t="shared" si="115"/>
        <v>-1000</v>
      </c>
      <c r="AF347" s="5">
        <f t="shared" si="116"/>
        <v>0.22999999999999998</v>
      </c>
      <c r="AG347" s="5">
        <f t="shared" si="117"/>
        <v>-1</v>
      </c>
      <c r="AH347" s="3">
        <f t="shared" si="118"/>
        <v>202112</v>
      </c>
      <c r="AI347" s="21">
        <v>1.29</v>
      </c>
      <c r="AJ347" s="21">
        <v>3.7</v>
      </c>
      <c r="AK347" s="21">
        <v>1.23</v>
      </c>
      <c r="AL347" s="21">
        <v>4.25</v>
      </c>
      <c r="AO347">
        <f t="shared" si="123"/>
        <v>-500</v>
      </c>
      <c r="AP347">
        <f>IF(E347&lt;F347,G347,H347)</f>
        <v>24</v>
      </c>
      <c r="AQ347">
        <f>IF(E347&lt;F347,H347,G347)</f>
        <v>22</v>
      </c>
    </row>
    <row r="348" spans="2:43" x14ac:dyDescent="0.25">
      <c r="B348" s="24">
        <v>44553</v>
      </c>
      <c r="C348" s="20" t="s">
        <v>41</v>
      </c>
      <c r="D348" s="20" t="s">
        <v>22</v>
      </c>
      <c r="E348" s="2">
        <v>150</v>
      </c>
      <c r="F348" s="2">
        <v>-172.41379310344826</v>
      </c>
      <c r="G348">
        <v>20</v>
      </c>
      <c r="H348">
        <v>17</v>
      </c>
      <c r="I348" s="9"/>
      <c r="J348" s="2" t="str">
        <f t="shared" si="119"/>
        <v>San Francisco 49ers</v>
      </c>
      <c r="K348" s="2" t="str">
        <f t="shared" si="120"/>
        <v>Tennessee Titans</v>
      </c>
      <c r="L348" s="17">
        <f t="shared" si="121"/>
        <v>-172.41379310344826</v>
      </c>
      <c r="M348" s="18">
        <f t="shared" si="122"/>
        <v>150</v>
      </c>
      <c r="N348" s="4">
        <f t="shared" si="108"/>
        <v>1.58</v>
      </c>
      <c r="O348" s="4">
        <f t="shared" si="109"/>
        <v>2.5</v>
      </c>
      <c r="P348" s="4"/>
      <c r="Q348" s="4"/>
      <c r="R348" s="1">
        <f t="shared" si="110"/>
        <v>0.63291139240506322</v>
      </c>
      <c r="S348" s="1">
        <f t="shared" si="110"/>
        <v>0.4</v>
      </c>
      <c r="T348" s="1">
        <f t="shared" si="106"/>
        <v>3.1862745098039214E-2</v>
      </c>
      <c r="U348" s="1">
        <f t="shared" si="107"/>
        <v>0.1164556962025316</v>
      </c>
      <c r="V348" s="1">
        <f t="shared" si="111"/>
        <v>0.62745569620253161</v>
      </c>
      <c r="W348" s="1"/>
      <c r="X348" s="17">
        <f t="shared" si="112"/>
        <v>593.73802174746322</v>
      </c>
      <c r="Y348" s="18">
        <f t="shared" si="113"/>
        <v>1520.5870888415161</v>
      </c>
      <c r="Z348" s="2">
        <f t="shared" si="124"/>
        <v>564.05112066009008</v>
      </c>
      <c r="AA348" s="18">
        <f t="shared" si="124"/>
        <v>1444.5577343994403</v>
      </c>
      <c r="AB348" s="2">
        <f t="shared" si="125"/>
        <v>-177.28889516782337</v>
      </c>
      <c r="AC348" s="2">
        <f t="shared" si="125"/>
        <v>144.45577343994404</v>
      </c>
      <c r="AD348" s="2">
        <f t="shared" si="114"/>
        <v>-1000</v>
      </c>
      <c r="AE348" s="2">
        <f t="shared" si="115"/>
        <v>1444.5577343994403</v>
      </c>
      <c r="AF348" s="5">
        <f t="shared" si="116"/>
        <v>-1</v>
      </c>
      <c r="AG348" s="5">
        <f t="shared" si="117"/>
        <v>1.5</v>
      </c>
      <c r="AH348" s="3">
        <f t="shared" si="118"/>
        <v>202112</v>
      </c>
      <c r="AI348" s="21">
        <v>2.5</v>
      </c>
      <c r="AJ348" s="21">
        <v>1.58</v>
      </c>
      <c r="AK348" s="21">
        <v>2.5</v>
      </c>
      <c r="AL348" s="21">
        <v>1.58</v>
      </c>
      <c r="AO348">
        <f t="shared" si="123"/>
        <v>-180</v>
      </c>
      <c r="AP348">
        <f>IF(E348&lt;F348,G348,H348)</f>
        <v>17</v>
      </c>
      <c r="AQ348">
        <f>IF(E348&lt;F348,H348,G348)</f>
        <v>20</v>
      </c>
    </row>
    <row r="349" spans="2:43" x14ac:dyDescent="0.25">
      <c r="B349" s="24">
        <v>44551</v>
      </c>
      <c r="C349" s="20" t="s">
        <v>47</v>
      </c>
      <c r="D349" s="20" t="s">
        <v>32</v>
      </c>
      <c r="E349" s="2">
        <v>-370.37037037037032</v>
      </c>
      <c r="F349" s="2">
        <v>280</v>
      </c>
      <c r="G349">
        <v>20</v>
      </c>
      <c r="H349">
        <v>10</v>
      </c>
      <c r="I349" s="9"/>
      <c r="J349" s="2" t="str">
        <f t="shared" si="119"/>
        <v>Los Angeles Rams</v>
      </c>
      <c r="K349" s="2" t="str">
        <f t="shared" si="120"/>
        <v>Seattle Seahawks</v>
      </c>
      <c r="L349" s="17">
        <f t="shared" si="121"/>
        <v>-370.37037037037032</v>
      </c>
      <c r="M349" s="18">
        <f t="shared" si="122"/>
        <v>280</v>
      </c>
      <c r="N349" s="4">
        <f t="shared" si="108"/>
        <v>1.27</v>
      </c>
      <c r="O349" s="4">
        <f t="shared" si="109"/>
        <v>3.8</v>
      </c>
      <c r="P349" s="4"/>
      <c r="Q349" s="4"/>
      <c r="R349" s="1">
        <f t="shared" si="110"/>
        <v>0.78740157480314954</v>
      </c>
      <c r="S349" s="1">
        <f t="shared" si="110"/>
        <v>0.26315789473684209</v>
      </c>
      <c r="T349" s="1">
        <f t="shared" si="106"/>
        <v>4.8126232741617536E-2</v>
      </c>
      <c r="U349" s="1">
        <f t="shared" si="107"/>
        <v>0.26212184003315375</v>
      </c>
      <c r="V349" s="1">
        <f t="shared" si="111"/>
        <v>0.77312184003315376</v>
      </c>
      <c r="W349" s="1"/>
      <c r="X349" s="17">
        <f t="shared" si="112"/>
        <v>293.45718645992071</v>
      </c>
      <c r="Y349" s="18">
        <f t="shared" si="113"/>
        <v>2909.583445130711</v>
      </c>
      <c r="Z349" s="2">
        <f t="shared" si="124"/>
        <v>278.78432713692467</v>
      </c>
      <c r="AA349" s="18">
        <f t="shared" si="124"/>
        <v>2764.1042728741754</v>
      </c>
      <c r="AB349" s="2">
        <f t="shared" si="125"/>
        <v>-358.70022187755586</v>
      </c>
      <c r="AC349" s="2">
        <f t="shared" si="125"/>
        <v>276.41042728741752</v>
      </c>
      <c r="AD349" s="2">
        <f t="shared" si="114"/>
        <v>278.78432713692467</v>
      </c>
      <c r="AE349" s="2">
        <f t="shared" si="115"/>
        <v>-1000</v>
      </c>
      <c r="AF349" s="5">
        <f t="shared" si="116"/>
        <v>0.27</v>
      </c>
      <c r="AG349" s="5">
        <f t="shared" si="117"/>
        <v>-1</v>
      </c>
      <c r="AH349" s="3">
        <f t="shared" si="118"/>
        <v>202112</v>
      </c>
      <c r="AI349" s="21">
        <v>1.3</v>
      </c>
      <c r="AJ349" s="21">
        <v>3.65</v>
      </c>
      <c r="AK349" s="21">
        <v>1.27</v>
      </c>
      <c r="AL349" s="21">
        <v>3.8</v>
      </c>
      <c r="AO349">
        <f t="shared" si="123"/>
        <v>-400</v>
      </c>
      <c r="AP349">
        <f>IF(E349&lt;F349,G349,H349)</f>
        <v>20</v>
      </c>
      <c r="AQ349">
        <f>IF(E349&lt;F349,H349,G349)</f>
        <v>10</v>
      </c>
    </row>
    <row r="350" spans="2:43" x14ac:dyDescent="0.25">
      <c r="B350" s="24">
        <v>44551</v>
      </c>
      <c r="C350" s="20" t="s">
        <v>19</v>
      </c>
      <c r="D350" s="20" t="s">
        <v>51</v>
      </c>
      <c r="E350" s="2">
        <v>-500.00000000000011</v>
      </c>
      <c r="F350" s="2">
        <v>375</v>
      </c>
      <c r="G350">
        <v>27</v>
      </c>
      <c r="H350">
        <v>17</v>
      </c>
      <c r="I350" s="9"/>
      <c r="J350" s="2" t="str">
        <f t="shared" si="119"/>
        <v>Philadelphia Eagles</v>
      </c>
      <c r="K350" s="2" t="str">
        <f t="shared" si="120"/>
        <v>Washington Football Team</v>
      </c>
      <c r="L350" s="17">
        <f t="shared" si="121"/>
        <v>-500.00000000000011</v>
      </c>
      <c r="M350" s="18">
        <f t="shared" si="122"/>
        <v>375</v>
      </c>
      <c r="N350" s="4">
        <f t="shared" si="108"/>
        <v>1.2</v>
      </c>
      <c r="O350" s="4">
        <f t="shared" si="109"/>
        <v>4.75</v>
      </c>
      <c r="P350" s="4"/>
      <c r="Q350" s="4"/>
      <c r="R350" s="1">
        <f t="shared" si="110"/>
        <v>0.83333333333333337</v>
      </c>
      <c r="S350" s="1">
        <f t="shared" si="110"/>
        <v>0.21052631578947367</v>
      </c>
      <c r="T350" s="1">
        <f t="shared" si="106"/>
        <v>4.2016806722689037E-2</v>
      </c>
      <c r="U350" s="1">
        <f t="shared" si="107"/>
        <v>0.31140350877192985</v>
      </c>
      <c r="V350" s="1">
        <f t="shared" si="111"/>
        <v>0.82240350877192991</v>
      </c>
      <c r="W350" s="1"/>
      <c r="X350" s="17">
        <f t="shared" si="112"/>
        <v>215.94811954689931</v>
      </c>
      <c r="Y350" s="18">
        <f t="shared" si="113"/>
        <v>3787.1793685900598</v>
      </c>
      <c r="Z350" s="2">
        <f t="shared" si="124"/>
        <v>205.15071356955434</v>
      </c>
      <c r="AA350" s="18">
        <f t="shared" si="124"/>
        <v>3597.8204001605568</v>
      </c>
      <c r="AB350" s="2">
        <f t="shared" si="125"/>
        <v>-487.44651315139578</v>
      </c>
      <c r="AC350" s="2">
        <f t="shared" si="125"/>
        <v>359.7820400160557</v>
      </c>
      <c r="AD350" s="2">
        <f t="shared" si="114"/>
        <v>205.15071356955434</v>
      </c>
      <c r="AE350" s="2">
        <f t="shared" si="115"/>
        <v>-1000</v>
      </c>
      <c r="AF350" s="5">
        <f t="shared" si="116"/>
        <v>0.19999999999999996</v>
      </c>
      <c r="AG350" s="5">
        <f t="shared" si="117"/>
        <v>-1</v>
      </c>
      <c r="AH350" s="3">
        <f t="shared" si="118"/>
        <v>202112</v>
      </c>
      <c r="AI350" s="21">
        <v>1.5</v>
      </c>
      <c r="AJ350" s="21">
        <v>2.7</v>
      </c>
      <c r="AK350" s="21">
        <v>1.2</v>
      </c>
      <c r="AL350" s="21">
        <v>4.75</v>
      </c>
      <c r="AO350">
        <f t="shared" si="123"/>
        <v>-500</v>
      </c>
      <c r="AP350">
        <f>IF(E350&lt;F350,G350,H350)</f>
        <v>27</v>
      </c>
      <c r="AQ350">
        <f>IF(E350&lt;F350,H350,G350)</f>
        <v>17</v>
      </c>
    </row>
    <row r="351" spans="2:43" x14ac:dyDescent="0.25">
      <c r="B351" s="24">
        <v>44550</v>
      </c>
      <c r="C351" s="20" t="s">
        <v>37</v>
      </c>
      <c r="D351" s="20" t="s">
        <v>29</v>
      </c>
      <c r="E351" s="2">
        <v>250</v>
      </c>
      <c r="F351" s="2">
        <v>-312.49999999999994</v>
      </c>
      <c r="G351">
        <v>9</v>
      </c>
      <c r="H351">
        <v>17</v>
      </c>
      <c r="I351" s="9"/>
      <c r="J351" s="2" t="str">
        <f t="shared" si="119"/>
        <v>Minnesota Vikings</v>
      </c>
      <c r="K351" s="2" t="str">
        <f t="shared" si="120"/>
        <v>Chicago Bears</v>
      </c>
      <c r="L351" s="17">
        <f t="shared" si="121"/>
        <v>-312.49999999999994</v>
      </c>
      <c r="M351" s="18">
        <f t="shared" si="122"/>
        <v>250</v>
      </c>
      <c r="N351" s="4">
        <f t="shared" si="108"/>
        <v>1.32</v>
      </c>
      <c r="O351" s="4">
        <f t="shared" si="109"/>
        <v>3.5</v>
      </c>
      <c r="P351" s="4"/>
      <c r="Q351" s="4"/>
      <c r="R351" s="1">
        <f t="shared" si="110"/>
        <v>0.75757575757575757</v>
      </c>
      <c r="S351" s="1">
        <f t="shared" si="110"/>
        <v>0.2857142857142857</v>
      </c>
      <c r="T351" s="1">
        <f t="shared" si="106"/>
        <v>4.1493775933610033E-2</v>
      </c>
      <c r="U351" s="1">
        <f t="shared" si="107"/>
        <v>0.23593073593073594</v>
      </c>
      <c r="V351" s="1">
        <f t="shared" si="111"/>
        <v>0.746930735930736</v>
      </c>
      <c r="W351" s="1"/>
      <c r="X351" s="17">
        <f t="shared" si="112"/>
        <v>338.81222434088107</v>
      </c>
      <c r="Y351" s="18">
        <f t="shared" si="113"/>
        <v>2560.4407248682487</v>
      </c>
      <c r="Z351" s="2">
        <f t="shared" si="124"/>
        <v>321.87161312383699</v>
      </c>
      <c r="AA351" s="18">
        <f t="shared" si="124"/>
        <v>2432.4186886248362</v>
      </c>
      <c r="AB351" s="2">
        <f t="shared" si="125"/>
        <v>-310.68288075943485</v>
      </c>
      <c r="AC351" s="2">
        <f t="shared" si="125"/>
        <v>243.24186886248361</v>
      </c>
      <c r="AD351" s="2">
        <f t="shared" si="114"/>
        <v>321.87161312383699</v>
      </c>
      <c r="AE351" s="2">
        <f t="shared" si="115"/>
        <v>-1000</v>
      </c>
      <c r="AF351" s="5">
        <f t="shared" si="116"/>
        <v>0.32000000000000006</v>
      </c>
      <c r="AG351" s="5">
        <f t="shared" si="117"/>
        <v>-1</v>
      </c>
      <c r="AH351" s="3">
        <f t="shared" si="118"/>
        <v>202112</v>
      </c>
      <c r="AI351" s="21">
        <v>2.7</v>
      </c>
      <c r="AJ351" s="21">
        <v>1.5</v>
      </c>
      <c r="AK351" s="21">
        <v>3.5</v>
      </c>
      <c r="AL351" s="21">
        <v>1.32</v>
      </c>
      <c r="AO351">
        <f t="shared" si="123"/>
        <v>-400</v>
      </c>
      <c r="AP351">
        <f>IF(E351&lt;F351,G351,H351)</f>
        <v>17</v>
      </c>
      <c r="AQ351">
        <f>IF(E351&lt;F351,H351,G351)</f>
        <v>9</v>
      </c>
    </row>
    <row r="352" spans="2:43" x14ac:dyDescent="0.25">
      <c r="B352" s="24">
        <v>44550</v>
      </c>
      <c r="C352" s="20" t="s">
        <v>46</v>
      </c>
      <c r="D352" s="20" t="s">
        <v>50</v>
      </c>
      <c r="E352" s="2">
        <v>100</v>
      </c>
      <c r="F352" s="2">
        <v>-120.48192771084337</v>
      </c>
      <c r="G352">
        <v>14</v>
      </c>
      <c r="H352">
        <v>16</v>
      </c>
      <c r="I352" s="9"/>
      <c r="J352" s="2" t="str">
        <f t="shared" si="119"/>
        <v>Las Vegas Raiders</v>
      </c>
      <c r="K352" s="2" t="str">
        <f t="shared" si="120"/>
        <v>Cleveland Browns</v>
      </c>
      <c r="L352" s="17">
        <f t="shared" si="121"/>
        <v>-120.48192771084337</v>
      </c>
      <c r="M352" s="18">
        <f t="shared" si="122"/>
        <v>100</v>
      </c>
      <c r="N352" s="4">
        <f t="shared" si="108"/>
        <v>1.83</v>
      </c>
      <c r="O352" s="4">
        <f t="shared" si="109"/>
        <v>2</v>
      </c>
      <c r="P352" s="4"/>
      <c r="Q352" s="4"/>
      <c r="R352" s="1">
        <f t="shared" si="110"/>
        <v>0.54644808743169393</v>
      </c>
      <c r="S352" s="1">
        <f t="shared" si="110"/>
        <v>0.5</v>
      </c>
      <c r="T352" s="1">
        <f t="shared" si="106"/>
        <v>4.4386422976501305E-2</v>
      </c>
      <c r="U352" s="1">
        <f t="shared" si="107"/>
        <v>2.3224043715846965E-2</v>
      </c>
      <c r="V352" s="1">
        <f t="shared" si="111"/>
        <v>0.53422404371584697</v>
      </c>
      <c r="W352" s="1"/>
      <c r="X352" s="17">
        <f t="shared" si="112"/>
        <v>871.87381729284084</v>
      </c>
      <c r="Y352" s="18">
        <f t="shared" si="113"/>
        <v>1045.6626202421151</v>
      </c>
      <c r="Z352" s="2">
        <f t="shared" si="124"/>
        <v>828.28012642819874</v>
      </c>
      <c r="AA352" s="18">
        <f t="shared" si="124"/>
        <v>993.3794892300092</v>
      </c>
      <c r="AB352" s="2">
        <f t="shared" si="125"/>
        <v>-120.73210114461043</v>
      </c>
      <c r="AC352" s="2">
        <f t="shared" si="125"/>
        <v>-100.66646340515068</v>
      </c>
      <c r="AD352" s="2">
        <f t="shared" si="114"/>
        <v>828.28012642819874</v>
      </c>
      <c r="AE352" s="2">
        <f t="shared" si="115"/>
        <v>-1000</v>
      </c>
      <c r="AF352" s="5">
        <f t="shared" si="116"/>
        <v>0.83000000000000007</v>
      </c>
      <c r="AG352" s="5">
        <f t="shared" si="117"/>
        <v>-1</v>
      </c>
      <c r="AH352" s="3">
        <f t="shared" si="118"/>
        <v>202112</v>
      </c>
      <c r="AI352" s="21">
        <v>1.37</v>
      </c>
      <c r="AJ352" s="21">
        <v>3.2</v>
      </c>
      <c r="AK352" s="21">
        <v>2</v>
      </c>
      <c r="AL352" s="21">
        <v>1.83</v>
      </c>
      <c r="AO352">
        <f t="shared" si="123"/>
        <v>-130</v>
      </c>
      <c r="AP352">
        <f>IF(E352&lt;F352,G352,H352)</f>
        <v>16</v>
      </c>
      <c r="AQ352">
        <f>IF(E352&lt;F352,H352,G352)</f>
        <v>14</v>
      </c>
    </row>
    <row r="353" spans="2:43" x14ac:dyDescent="0.25">
      <c r="B353" s="24">
        <v>44549</v>
      </c>
      <c r="C353" s="20" t="s">
        <v>27</v>
      </c>
      <c r="D353" s="20" t="s">
        <v>43</v>
      </c>
      <c r="E353" s="2">
        <v>-625.00000000000034</v>
      </c>
      <c r="F353" s="2">
        <v>450</v>
      </c>
      <c r="G353">
        <v>0</v>
      </c>
      <c r="H353">
        <v>9</v>
      </c>
      <c r="I353" s="9"/>
      <c r="J353" s="2" t="str">
        <f t="shared" si="119"/>
        <v>Tampa Bay Buccaneers</v>
      </c>
      <c r="K353" s="2" t="str">
        <f t="shared" si="120"/>
        <v>New Orleans Saints</v>
      </c>
      <c r="L353" s="17">
        <f t="shared" si="121"/>
        <v>-625.00000000000034</v>
      </c>
      <c r="M353" s="18">
        <f t="shared" si="122"/>
        <v>450</v>
      </c>
      <c r="N353" s="4">
        <f t="shared" si="108"/>
        <v>1.1599999999999999</v>
      </c>
      <c r="O353" s="4">
        <f t="shared" si="109"/>
        <v>5.5</v>
      </c>
      <c r="P353" s="4"/>
      <c r="Q353" s="4"/>
      <c r="R353" s="1">
        <f t="shared" si="110"/>
        <v>0.86206896551724144</v>
      </c>
      <c r="S353" s="1">
        <f t="shared" si="110"/>
        <v>0.18181818181818182</v>
      </c>
      <c r="T353" s="1">
        <f t="shared" si="106"/>
        <v>4.2042042042042094E-2</v>
      </c>
      <c r="U353" s="1">
        <f t="shared" si="107"/>
        <v>0.34012539184952983</v>
      </c>
      <c r="V353" s="1">
        <f t="shared" si="111"/>
        <v>0.85112539184952984</v>
      </c>
      <c r="W353" s="1"/>
      <c r="X353" s="17">
        <f t="shared" si="112"/>
        <v>174.91501202538396</v>
      </c>
      <c r="Y353" s="18">
        <f t="shared" si="113"/>
        <v>4502.2111739446591</v>
      </c>
      <c r="Z353" s="2">
        <f t="shared" si="124"/>
        <v>166.16926142411475</v>
      </c>
      <c r="AA353" s="18">
        <f t="shared" si="124"/>
        <v>4277.1006152474256</v>
      </c>
      <c r="AB353" s="2">
        <f t="shared" si="125"/>
        <v>-601.79601896869144</v>
      </c>
      <c r="AC353" s="2">
        <f t="shared" si="125"/>
        <v>427.71006152474257</v>
      </c>
      <c r="AD353" s="2">
        <f t="shared" si="114"/>
        <v>-1000</v>
      </c>
      <c r="AE353" s="2">
        <f t="shared" si="115"/>
        <v>4277.1006152474256</v>
      </c>
      <c r="AF353" s="5">
        <f t="shared" si="116"/>
        <v>-1</v>
      </c>
      <c r="AG353" s="5">
        <f t="shared" si="117"/>
        <v>4.5</v>
      </c>
      <c r="AH353" s="3">
        <f t="shared" si="118"/>
        <v>202112</v>
      </c>
      <c r="AI353" s="21">
        <v>1.19</v>
      </c>
      <c r="AJ353" s="21">
        <v>5</v>
      </c>
      <c r="AK353" s="21">
        <v>1.1599999999999999</v>
      </c>
      <c r="AL353" s="21">
        <v>5.5</v>
      </c>
      <c r="AO353">
        <f t="shared" si="123"/>
        <v>-700</v>
      </c>
      <c r="AP353">
        <f>IF(E353&lt;F353,G353,H353)</f>
        <v>0</v>
      </c>
      <c r="AQ353">
        <f>IF(E353&lt;F353,H353,G353)</f>
        <v>9</v>
      </c>
    </row>
    <row r="354" spans="2:43" x14ac:dyDescent="0.25">
      <c r="B354" s="24">
        <v>44549</v>
      </c>
      <c r="C354" s="20" t="s">
        <v>28</v>
      </c>
      <c r="D354" s="20" t="s">
        <v>33</v>
      </c>
      <c r="E354" s="2">
        <v>320</v>
      </c>
      <c r="F354" s="2">
        <v>-400</v>
      </c>
      <c r="G354">
        <v>30</v>
      </c>
      <c r="H354">
        <v>31</v>
      </c>
      <c r="I354" s="9"/>
      <c r="J354" s="2" t="str">
        <f t="shared" si="119"/>
        <v>Green Bay Packers</v>
      </c>
      <c r="K354" s="2" t="str">
        <f t="shared" si="120"/>
        <v>Baltimore Ravens</v>
      </c>
      <c r="L354" s="17">
        <f t="shared" si="121"/>
        <v>-400</v>
      </c>
      <c r="M354" s="18">
        <f t="shared" si="122"/>
        <v>320</v>
      </c>
      <c r="N354" s="4">
        <f t="shared" si="108"/>
        <v>1.25</v>
      </c>
      <c r="O354" s="4">
        <f t="shared" si="109"/>
        <v>4.2</v>
      </c>
      <c r="P354" s="4"/>
      <c r="Q354" s="4"/>
      <c r="R354" s="1">
        <f t="shared" si="110"/>
        <v>0.8</v>
      </c>
      <c r="S354" s="1">
        <f t="shared" si="110"/>
        <v>0.23809523809523808</v>
      </c>
      <c r="T354" s="1">
        <f t="shared" si="106"/>
        <v>3.669724770642202E-2</v>
      </c>
      <c r="U354" s="1">
        <f t="shared" si="107"/>
        <v>0.28095238095238095</v>
      </c>
      <c r="V354" s="1">
        <f t="shared" si="111"/>
        <v>0.79195238095238096</v>
      </c>
      <c r="W354" s="1"/>
      <c r="X354" s="17">
        <f t="shared" si="112"/>
        <v>262.7021826709157</v>
      </c>
      <c r="Y354" s="18">
        <f t="shared" si="113"/>
        <v>3204.8956988858595</v>
      </c>
      <c r="Z354" s="2">
        <f t="shared" si="124"/>
        <v>249.56707353736991</v>
      </c>
      <c r="AA354" s="18">
        <f t="shared" si="124"/>
        <v>3044.6509139415662</v>
      </c>
      <c r="AB354" s="2">
        <f t="shared" si="125"/>
        <v>-400.69388394309198</v>
      </c>
      <c r="AC354" s="2">
        <f t="shared" si="125"/>
        <v>304.46509139415662</v>
      </c>
      <c r="AD354" s="2">
        <f t="shared" si="114"/>
        <v>249.56707353736991</v>
      </c>
      <c r="AE354" s="2">
        <f t="shared" si="115"/>
        <v>-1000</v>
      </c>
      <c r="AF354" s="5">
        <f t="shared" si="116"/>
        <v>0.25</v>
      </c>
      <c r="AG354" s="5">
        <f t="shared" si="117"/>
        <v>-1</v>
      </c>
      <c r="AH354" s="3">
        <f t="shared" si="118"/>
        <v>202112</v>
      </c>
      <c r="AI354" s="21">
        <v>3.3</v>
      </c>
      <c r="AJ354" s="21">
        <v>1.35</v>
      </c>
      <c r="AK354" s="21">
        <v>4.2</v>
      </c>
      <c r="AL354" s="21">
        <v>1.25</v>
      </c>
      <c r="AO354">
        <f t="shared" si="123"/>
        <v>-400</v>
      </c>
      <c r="AP354">
        <f>IF(E354&lt;F354,G354,H354)</f>
        <v>31</v>
      </c>
      <c r="AQ354">
        <f>IF(E354&lt;F354,H354,G354)</f>
        <v>30</v>
      </c>
    </row>
    <row r="355" spans="2:43" x14ac:dyDescent="0.25">
      <c r="B355" s="24">
        <v>44549</v>
      </c>
      <c r="C355" s="20" t="s">
        <v>38</v>
      </c>
      <c r="D355" s="20" t="s">
        <v>21</v>
      </c>
      <c r="E355" s="2">
        <v>-156.25000000000003</v>
      </c>
      <c r="F355" s="2">
        <v>135</v>
      </c>
      <c r="G355">
        <v>10</v>
      </c>
      <c r="H355">
        <v>15</v>
      </c>
      <c r="I355" s="9"/>
      <c r="J355" s="2" t="str">
        <f t="shared" si="119"/>
        <v>Denver Broncos</v>
      </c>
      <c r="K355" s="2" t="str">
        <f t="shared" si="120"/>
        <v>Cincinnati Bengals</v>
      </c>
      <c r="L355" s="17">
        <f t="shared" si="121"/>
        <v>-156.25000000000003</v>
      </c>
      <c r="M355" s="18">
        <f t="shared" si="122"/>
        <v>135</v>
      </c>
      <c r="N355" s="4">
        <f t="shared" si="108"/>
        <v>1.64</v>
      </c>
      <c r="O355" s="4">
        <f t="shared" si="109"/>
        <v>2.35</v>
      </c>
      <c r="P355" s="4"/>
      <c r="Q355" s="4"/>
      <c r="R355" s="1">
        <f t="shared" si="110"/>
        <v>0.6097560975609756</v>
      </c>
      <c r="S355" s="1">
        <f t="shared" si="110"/>
        <v>0.42553191489361702</v>
      </c>
      <c r="T355" s="1">
        <f t="shared" si="106"/>
        <v>3.4085213032581496E-2</v>
      </c>
      <c r="U355" s="1">
        <f t="shared" si="107"/>
        <v>9.2112091333679286E-2</v>
      </c>
      <c r="V355" s="1">
        <f t="shared" si="111"/>
        <v>0.60311209133367927</v>
      </c>
      <c r="W355" s="1"/>
      <c r="X355" s="17">
        <f t="shared" si="112"/>
        <v>658.06657563218641</v>
      </c>
      <c r="Y355" s="18">
        <f t="shared" si="113"/>
        <v>1377.3404079490135</v>
      </c>
      <c r="Z355" s="2">
        <f t="shared" si="124"/>
        <v>625.16324685057702</v>
      </c>
      <c r="AA355" s="18">
        <f t="shared" si="124"/>
        <v>1308.4733875515628</v>
      </c>
      <c r="AB355" s="2">
        <f t="shared" si="125"/>
        <v>-159.95821971905113</v>
      </c>
      <c r="AC355" s="2">
        <f t="shared" si="125"/>
        <v>130.84733875515627</v>
      </c>
      <c r="AD355" s="2">
        <f t="shared" si="114"/>
        <v>-1000</v>
      </c>
      <c r="AE355" s="2">
        <f t="shared" si="115"/>
        <v>1308.4733875515628</v>
      </c>
      <c r="AF355" s="5">
        <f t="shared" si="116"/>
        <v>-1</v>
      </c>
      <c r="AG355" s="5">
        <f t="shared" si="117"/>
        <v>1.35</v>
      </c>
      <c r="AH355" s="3">
        <f t="shared" si="118"/>
        <v>202112</v>
      </c>
      <c r="AI355" s="21">
        <v>1.83</v>
      </c>
      <c r="AJ355" s="21">
        <v>2</v>
      </c>
      <c r="AK355" s="21">
        <v>1.64</v>
      </c>
      <c r="AL355" s="21">
        <v>2.35</v>
      </c>
      <c r="AO355">
        <f t="shared" si="123"/>
        <v>-160</v>
      </c>
      <c r="AP355">
        <f>IF(E355&lt;F355,G355,H355)</f>
        <v>10</v>
      </c>
      <c r="AQ355">
        <f>IF(E355&lt;F355,H355,G355)</f>
        <v>15</v>
      </c>
    </row>
    <row r="356" spans="2:43" x14ac:dyDescent="0.25">
      <c r="B356" s="24">
        <v>44549</v>
      </c>
      <c r="C356" s="20" t="s">
        <v>22</v>
      </c>
      <c r="D356" s="20" t="s">
        <v>35</v>
      </c>
      <c r="E356" s="2">
        <v>-400</v>
      </c>
      <c r="F356" s="2">
        <v>309.99999999999994</v>
      </c>
      <c r="G356">
        <v>31</v>
      </c>
      <c r="H356">
        <v>13</v>
      </c>
      <c r="I356" s="9"/>
      <c r="J356" s="2" t="str">
        <f t="shared" si="119"/>
        <v>San Francisco 49ers</v>
      </c>
      <c r="K356" s="2" t="str">
        <f t="shared" si="120"/>
        <v>Atlanta Falcons</v>
      </c>
      <c r="L356" s="17">
        <f t="shared" si="121"/>
        <v>-400</v>
      </c>
      <c r="M356" s="18">
        <f t="shared" si="122"/>
        <v>309.99999999999994</v>
      </c>
      <c r="N356" s="4">
        <f t="shared" si="108"/>
        <v>1.25</v>
      </c>
      <c r="O356" s="4">
        <f t="shared" si="109"/>
        <v>4.0999999999999996</v>
      </c>
      <c r="P356" s="4"/>
      <c r="Q356" s="4"/>
      <c r="R356" s="1">
        <f t="shared" si="110"/>
        <v>0.8</v>
      </c>
      <c r="S356" s="1">
        <f t="shared" si="110"/>
        <v>0.24390243902439027</v>
      </c>
      <c r="T356" s="1">
        <f t="shared" si="106"/>
        <v>4.2056074766355089E-2</v>
      </c>
      <c r="U356" s="1">
        <f t="shared" si="107"/>
        <v>0.2780487804878049</v>
      </c>
      <c r="V356" s="1">
        <f t="shared" si="111"/>
        <v>0.78904878048780491</v>
      </c>
      <c r="W356" s="1"/>
      <c r="X356" s="17">
        <f t="shared" si="112"/>
        <v>267.34876819881913</v>
      </c>
      <c r="Y356" s="18">
        <f t="shared" si="113"/>
        <v>3156.5493634457707</v>
      </c>
      <c r="Z356" s="2">
        <f t="shared" si="124"/>
        <v>253.98132978887816</v>
      </c>
      <c r="AA356" s="18">
        <f t="shared" si="124"/>
        <v>2998.721895273482</v>
      </c>
      <c r="AB356" s="2">
        <f t="shared" si="125"/>
        <v>-393.72972841399383</v>
      </c>
      <c r="AC356" s="2">
        <f t="shared" si="125"/>
        <v>299.87218952734821</v>
      </c>
      <c r="AD356" s="2">
        <f t="shared" si="114"/>
        <v>253.98132978887816</v>
      </c>
      <c r="AE356" s="2">
        <f t="shared" si="115"/>
        <v>-1000</v>
      </c>
      <c r="AF356" s="5">
        <f t="shared" si="116"/>
        <v>0.25</v>
      </c>
      <c r="AG356" s="5">
        <f t="shared" si="117"/>
        <v>-1</v>
      </c>
      <c r="AH356" s="3">
        <f t="shared" si="118"/>
        <v>202112</v>
      </c>
      <c r="AI356" s="21">
        <v>1.25</v>
      </c>
      <c r="AJ356" s="21">
        <v>4.0999999999999996</v>
      </c>
      <c r="AK356" s="21">
        <v>1.25</v>
      </c>
      <c r="AL356" s="21">
        <v>4.0999999999999996</v>
      </c>
      <c r="AO356">
        <f t="shared" si="123"/>
        <v>-400</v>
      </c>
      <c r="AP356">
        <f>IF(E356&lt;F356,G356,H356)</f>
        <v>31</v>
      </c>
      <c r="AQ356">
        <f>IF(E356&lt;F356,H356,G356)</f>
        <v>13</v>
      </c>
    </row>
    <row r="357" spans="2:43" x14ac:dyDescent="0.25">
      <c r="B357" s="24">
        <v>44549</v>
      </c>
      <c r="C357" s="20" t="s">
        <v>24</v>
      </c>
      <c r="D357" s="20" t="s">
        <v>44</v>
      </c>
      <c r="E357" s="2">
        <v>-909.09090909090833</v>
      </c>
      <c r="F357" s="2">
        <v>575</v>
      </c>
      <c r="G357">
        <v>31</v>
      </c>
      <c r="H357">
        <v>14</v>
      </c>
      <c r="I357" s="9"/>
      <c r="J357" s="2" t="str">
        <f t="shared" si="119"/>
        <v>Buffalo Bills</v>
      </c>
      <c r="K357" s="2" t="str">
        <f t="shared" si="120"/>
        <v>Carolina Panthers</v>
      </c>
      <c r="L357" s="17">
        <f t="shared" si="121"/>
        <v>-909.09090909090833</v>
      </c>
      <c r="M357" s="18">
        <f t="shared" si="122"/>
        <v>575</v>
      </c>
      <c r="N357" s="4">
        <f t="shared" si="108"/>
        <v>1.1100000000000001</v>
      </c>
      <c r="O357" s="4">
        <f t="shared" si="109"/>
        <v>6.75</v>
      </c>
      <c r="P357" s="4"/>
      <c r="Q357" s="4"/>
      <c r="R357" s="1">
        <f t="shared" si="110"/>
        <v>0.9009009009009008</v>
      </c>
      <c r="S357" s="1">
        <f t="shared" si="110"/>
        <v>0.14814814814814814</v>
      </c>
      <c r="T357" s="1">
        <f t="shared" si="106"/>
        <v>4.6755725190839703E-2</v>
      </c>
      <c r="U357" s="1">
        <f t="shared" si="107"/>
        <v>0.37637637637637633</v>
      </c>
      <c r="V357" s="1">
        <f t="shared" si="111"/>
        <v>0.88737637637637634</v>
      </c>
      <c r="W357" s="1"/>
      <c r="X357" s="17">
        <f t="shared" si="112"/>
        <v>126.9175364838142</v>
      </c>
      <c r="Y357" s="18">
        <f t="shared" si="113"/>
        <v>5771.7422617421498</v>
      </c>
      <c r="Z357" s="2">
        <f t="shared" si="124"/>
        <v>120.57165965962349</v>
      </c>
      <c r="AA357" s="18">
        <f t="shared" si="124"/>
        <v>5483.1551486550425</v>
      </c>
      <c r="AB357" s="2">
        <f t="shared" si="125"/>
        <v>-829.38229665497056</v>
      </c>
      <c r="AC357" s="2">
        <f t="shared" si="125"/>
        <v>548.31551486550427</v>
      </c>
      <c r="AD357" s="2">
        <f t="shared" si="114"/>
        <v>120.57165965962349</v>
      </c>
      <c r="AE357" s="2">
        <f t="shared" si="115"/>
        <v>-1000</v>
      </c>
      <c r="AF357" s="5">
        <f t="shared" si="116"/>
        <v>0.1100000000000001</v>
      </c>
      <c r="AG357" s="5">
        <f t="shared" si="117"/>
        <v>-1</v>
      </c>
      <c r="AH357" s="3">
        <f t="shared" si="118"/>
        <v>202112</v>
      </c>
      <c r="AI357" s="21">
        <v>1.1599999999999999</v>
      </c>
      <c r="AJ357" s="21">
        <v>5.5</v>
      </c>
      <c r="AK357" s="21">
        <v>1.1100000000000001</v>
      </c>
      <c r="AL357" s="21">
        <v>6.75</v>
      </c>
      <c r="AO357">
        <f t="shared" si="123"/>
        <v>-1000</v>
      </c>
      <c r="AP357">
        <f>IF(E357&lt;F357,G357,H357)</f>
        <v>31</v>
      </c>
      <c r="AQ357">
        <f>IF(E357&lt;F357,H357,G357)</f>
        <v>14</v>
      </c>
    </row>
    <row r="358" spans="2:43" x14ac:dyDescent="0.25">
      <c r="B358" s="24">
        <v>44549</v>
      </c>
      <c r="C358" s="20" t="s">
        <v>34</v>
      </c>
      <c r="D358" s="20" t="s">
        <v>48</v>
      </c>
      <c r="E358" s="2">
        <v>500</v>
      </c>
      <c r="F358" s="2">
        <v>-714.28571428571479</v>
      </c>
      <c r="G358">
        <v>30</v>
      </c>
      <c r="H358">
        <v>12</v>
      </c>
      <c r="I358" s="9"/>
      <c r="J358" s="2" t="str">
        <f t="shared" si="119"/>
        <v>Arizona Cardinals</v>
      </c>
      <c r="K358" s="2" t="str">
        <f t="shared" si="120"/>
        <v>Detroit Lions</v>
      </c>
      <c r="L358" s="17">
        <f t="shared" si="121"/>
        <v>-714.28571428571479</v>
      </c>
      <c r="M358" s="18">
        <f t="shared" si="122"/>
        <v>500</v>
      </c>
      <c r="N358" s="4">
        <f t="shared" si="108"/>
        <v>1.1399999999999999</v>
      </c>
      <c r="O358" s="4">
        <f t="shared" si="109"/>
        <v>6</v>
      </c>
      <c r="P358" s="4"/>
      <c r="Q358" s="4"/>
      <c r="R358" s="1">
        <f t="shared" si="110"/>
        <v>0.87719298245614041</v>
      </c>
      <c r="S358" s="1">
        <f t="shared" si="110"/>
        <v>0.16666666666666666</v>
      </c>
      <c r="T358" s="1">
        <f t="shared" si="106"/>
        <v>4.2016806722689037E-2</v>
      </c>
      <c r="U358" s="1">
        <f t="shared" si="107"/>
        <v>0.35526315789473689</v>
      </c>
      <c r="V358" s="1">
        <f t="shared" si="111"/>
        <v>0.86626315789473685</v>
      </c>
      <c r="W358" s="1"/>
      <c r="X358" s="17">
        <f t="shared" si="112"/>
        <v>154.38361990400384</v>
      </c>
      <c r="Y358" s="18">
        <f t="shared" si="113"/>
        <v>4970.4571397663694</v>
      </c>
      <c r="Z358" s="2">
        <f t="shared" si="124"/>
        <v>146.66443890880365</v>
      </c>
      <c r="AA358" s="18">
        <f t="shared" si="124"/>
        <v>4721.9342827780511</v>
      </c>
      <c r="AB358" s="2">
        <f t="shared" si="125"/>
        <v>-681.8285382878687</v>
      </c>
      <c r="AC358" s="2">
        <f t="shared" si="125"/>
        <v>472.19342827780508</v>
      </c>
      <c r="AD358" s="2">
        <f t="shared" si="114"/>
        <v>-1000</v>
      </c>
      <c r="AE358" s="2">
        <f t="shared" si="115"/>
        <v>4721.9342827780511</v>
      </c>
      <c r="AF358" s="5">
        <f t="shared" si="116"/>
        <v>-1</v>
      </c>
      <c r="AG358" s="5">
        <f t="shared" si="117"/>
        <v>5</v>
      </c>
      <c r="AH358" s="3">
        <f t="shared" si="118"/>
        <v>202112</v>
      </c>
      <c r="AI358" s="21">
        <v>7</v>
      </c>
      <c r="AJ358" s="21">
        <v>1.1100000000000001</v>
      </c>
      <c r="AK358" s="21">
        <v>6</v>
      </c>
      <c r="AL358" s="21">
        <v>1.1399999999999999</v>
      </c>
      <c r="AO358">
        <f t="shared" si="123"/>
        <v>-800</v>
      </c>
      <c r="AP358">
        <f>IF(E358&lt;F358,G358,H358)</f>
        <v>12</v>
      </c>
      <c r="AQ358">
        <f>IF(E358&lt;F358,H358,G358)</f>
        <v>30</v>
      </c>
    </row>
    <row r="359" spans="2:43" x14ac:dyDescent="0.25">
      <c r="B359" s="24">
        <v>44549</v>
      </c>
      <c r="C359" s="20" t="s">
        <v>26</v>
      </c>
      <c r="D359" s="20" t="s">
        <v>40</v>
      </c>
      <c r="E359" s="2">
        <v>-270.2702702702702</v>
      </c>
      <c r="F359" s="2">
        <v>220.00000000000003</v>
      </c>
      <c r="G359">
        <v>16</v>
      </c>
      <c r="H359">
        <v>30</v>
      </c>
      <c r="I359" s="9"/>
      <c r="J359" s="2" t="str">
        <f t="shared" si="119"/>
        <v>Jacksonville Jaguars</v>
      </c>
      <c r="K359" s="2" t="str">
        <f t="shared" si="120"/>
        <v>Houston Texans</v>
      </c>
      <c r="L359" s="17">
        <f t="shared" si="121"/>
        <v>-270.2702702702702</v>
      </c>
      <c r="M359" s="18">
        <f t="shared" si="122"/>
        <v>220.00000000000003</v>
      </c>
      <c r="N359" s="4">
        <f t="shared" si="108"/>
        <v>1.37</v>
      </c>
      <c r="O359" s="4">
        <f t="shared" si="109"/>
        <v>3.2</v>
      </c>
      <c r="P359" s="4"/>
      <c r="Q359" s="4"/>
      <c r="R359" s="1">
        <f t="shared" si="110"/>
        <v>0.72992700729927007</v>
      </c>
      <c r="S359" s="1">
        <f t="shared" si="110"/>
        <v>0.3125</v>
      </c>
      <c r="T359" s="1">
        <f t="shared" si="106"/>
        <v>4.0700218818380707E-2</v>
      </c>
      <c r="U359" s="1">
        <f t="shared" si="107"/>
        <v>0.20871350364963503</v>
      </c>
      <c r="V359" s="1">
        <f t="shared" si="111"/>
        <v>0.71971350364963504</v>
      </c>
      <c r="W359" s="1"/>
      <c r="X359" s="17">
        <f t="shared" si="112"/>
        <v>389.44176388110628</v>
      </c>
      <c r="Y359" s="18">
        <f t="shared" si="113"/>
        <v>2256.8044836814311</v>
      </c>
      <c r="Z359" s="2">
        <f t="shared" si="124"/>
        <v>369.96967568705094</v>
      </c>
      <c r="AA359" s="18">
        <f t="shared" si="124"/>
        <v>2143.9642594973593</v>
      </c>
      <c r="AB359" s="2">
        <f t="shared" si="125"/>
        <v>-270.29242278923357</v>
      </c>
      <c r="AC359" s="2">
        <f t="shared" si="125"/>
        <v>214.39642594973594</v>
      </c>
      <c r="AD359" s="2">
        <f t="shared" si="114"/>
        <v>-1000</v>
      </c>
      <c r="AE359" s="2">
        <f t="shared" si="115"/>
        <v>2143.9642594973593</v>
      </c>
      <c r="AF359" s="5">
        <f t="shared" si="116"/>
        <v>-1</v>
      </c>
      <c r="AG359" s="5">
        <f t="shared" si="117"/>
        <v>2.2000000000000002</v>
      </c>
      <c r="AH359" s="3">
        <f t="shared" si="118"/>
        <v>202112</v>
      </c>
      <c r="AI359" s="21">
        <v>1.62</v>
      </c>
      <c r="AJ359" s="21">
        <v>2.4</v>
      </c>
      <c r="AK359" s="21">
        <v>1.37</v>
      </c>
      <c r="AL359" s="21">
        <v>3.2</v>
      </c>
      <c r="AO359">
        <f t="shared" si="123"/>
        <v>-300</v>
      </c>
      <c r="AP359">
        <f>IF(E359&lt;F359,G359,H359)</f>
        <v>16</v>
      </c>
      <c r="AQ359">
        <f>IF(E359&lt;F359,H359,G359)</f>
        <v>30</v>
      </c>
    </row>
    <row r="360" spans="2:43" x14ac:dyDescent="0.25">
      <c r="B360" s="24">
        <v>44549</v>
      </c>
      <c r="C360" s="20" t="s">
        <v>30</v>
      </c>
      <c r="D360" s="20" t="s">
        <v>42</v>
      </c>
      <c r="E360" s="2">
        <v>-454.54545454545462</v>
      </c>
      <c r="F360" s="2">
        <v>350</v>
      </c>
      <c r="G360">
        <v>31</v>
      </c>
      <c r="H360">
        <v>24</v>
      </c>
      <c r="I360" s="9"/>
      <c r="J360" s="2" t="str">
        <f t="shared" si="119"/>
        <v>Miami Dolphins</v>
      </c>
      <c r="K360" s="2" t="str">
        <f t="shared" si="120"/>
        <v>New York Jets</v>
      </c>
      <c r="L360" s="17">
        <f t="shared" si="121"/>
        <v>-454.54545454545462</v>
      </c>
      <c r="M360" s="18">
        <f t="shared" si="122"/>
        <v>350</v>
      </c>
      <c r="N360" s="4">
        <f t="shared" si="108"/>
        <v>1.22</v>
      </c>
      <c r="O360" s="4">
        <f t="shared" si="109"/>
        <v>4.5</v>
      </c>
      <c r="P360" s="4"/>
      <c r="Q360" s="4"/>
      <c r="R360" s="1">
        <f t="shared" si="110"/>
        <v>0.81967213114754101</v>
      </c>
      <c r="S360" s="1">
        <f t="shared" si="110"/>
        <v>0.22222222222222221</v>
      </c>
      <c r="T360" s="1">
        <f t="shared" si="106"/>
        <v>4.0209790209790097E-2</v>
      </c>
      <c r="U360" s="1">
        <f t="shared" si="107"/>
        <v>0.2987249544626594</v>
      </c>
      <c r="V360" s="1">
        <f t="shared" si="111"/>
        <v>0.80972495446265946</v>
      </c>
      <c r="W360" s="1"/>
      <c r="X360" s="17">
        <f t="shared" si="112"/>
        <v>234.98725646118768</v>
      </c>
      <c r="Y360" s="18">
        <f t="shared" si="113"/>
        <v>3526.591123964678</v>
      </c>
      <c r="Z360" s="2">
        <f t="shared" si="124"/>
        <v>223.2378936381283</v>
      </c>
      <c r="AA360" s="18">
        <f t="shared" si="124"/>
        <v>3350.2615677664439</v>
      </c>
      <c r="AB360" s="2">
        <f t="shared" si="125"/>
        <v>-447.95262296329213</v>
      </c>
      <c r="AC360" s="2">
        <f t="shared" si="125"/>
        <v>335.02615677664437</v>
      </c>
      <c r="AD360" s="2">
        <f t="shared" si="114"/>
        <v>223.2378936381283</v>
      </c>
      <c r="AE360" s="2">
        <f t="shared" si="115"/>
        <v>-1000</v>
      </c>
      <c r="AF360" s="5">
        <f t="shared" si="116"/>
        <v>0.21999999999999997</v>
      </c>
      <c r="AG360" s="5">
        <f t="shared" si="117"/>
        <v>-1</v>
      </c>
      <c r="AH360" s="3">
        <f t="shared" si="118"/>
        <v>202112</v>
      </c>
      <c r="AI360" s="21">
        <v>1.25</v>
      </c>
      <c r="AJ360" s="21">
        <v>4.0999999999999996</v>
      </c>
      <c r="AK360" s="21">
        <v>1.22</v>
      </c>
      <c r="AL360" s="21">
        <v>4.5</v>
      </c>
      <c r="AO360">
        <f t="shared" si="123"/>
        <v>-500</v>
      </c>
      <c r="AP360">
        <f>IF(E360&lt;F360,G360,H360)</f>
        <v>31</v>
      </c>
      <c r="AQ360">
        <f>IF(E360&lt;F360,H360,G360)</f>
        <v>24</v>
      </c>
    </row>
    <row r="361" spans="2:43" x14ac:dyDescent="0.25">
      <c r="B361" s="24">
        <v>44549</v>
      </c>
      <c r="C361" s="20" t="s">
        <v>25</v>
      </c>
      <c r="D361" s="20" t="s">
        <v>23</v>
      </c>
      <c r="E361" s="2">
        <v>425</v>
      </c>
      <c r="F361" s="2">
        <v>-555.55555555555577</v>
      </c>
      <c r="G361">
        <v>6</v>
      </c>
      <c r="H361">
        <v>21</v>
      </c>
      <c r="I361" s="9"/>
      <c r="J361" s="2" t="str">
        <f t="shared" si="119"/>
        <v>Dallas Cowboys</v>
      </c>
      <c r="K361" s="2" t="str">
        <f t="shared" si="120"/>
        <v>New York Giants</v>
      </c>
      <c r="L361" s="17">
        <f t="shared" si="121"/>
        <v>-555.55555555555577</v>
      </c>
      <c r="M361" s="18">
        <f t="shared" si="122"/>
        <v>425</v>
      </c>
      <c r="N361" s="4">
        <f t="shared" si="108"/>
        <v>1.18</v>
      </c>
      <c r="O361" s="4">
        <f t="shared" si="109"/>
        <v>5.25</v>
      </c>
      <c r="P361" s="4"/>
      <c r="Q361" s="4"/>
      <c r="R361" s="1">
        <f t="shared" si="110"/>
        <v>0.84745762711864414</v>
      </c>
      <c r="S361" s="1">
        <f t="shared" si="110"/>
        <v>0.19047619047619047</v>
      </c>
      <c r="T361" s="1">
        <f t="shared" si="106"/>
        <v>3.6547433903577065E-2</v>
      </c>
      <c r="U361" s="1">
        <f t="shared" si="107"/>
        <v>0.32849071832122684</v>
      </c>
      <c r="V361" s="1">
        <f t="shared" si="111"/>
        <v>0.83949071832122679</v>
      </c>
      <c r="W361" s="1"/>
      <c r="X361" s="17">
        <f t="shared" si="112"/>
        <v>191.19839942930162</v>
      </c>
      <c r="Y361" s="18">
        <f t="shared" si="113"/>
        <v>4188.72894319429</v>
      </c>
      <c r="Z361" s="2">
        <f t="shared" si="124"/>
        <v>181.63847945783652</v>
      </c>
      <c r="AA361" s="18">
        <f t="shared" si="124"/>
        <v>3979.2924960345754</v>
      </c>
      <c r="AB361" s="2">
        <f t="shared" si="125"/>
        <v>-550.54413744535259</v>
      </c>
      <c r="AC361" s="2">
        <f t="shared" si="125"/>
        <v>397.92924960345755</v>
      </c>
      <c r="AD361" s="2">
        <f t="shared" si="114"/>
        <v>181.63847945783652</v>
      </c>
      <c r="AE361" s="2">
        <f t="shared" si="115"/>
        <v>-1000</v>
      </c>
      <c r="AF361" s="5">
        <f t="shared" si="116"/>
        <v>0.17999999999999994</v>
      </c>
      <c r="AG361" s="5">
        <f t="shared" si="117"/>
        <v>-1</v>
      </c>
      <c r="AH361" s="3">
        <f t="shared" si="118"/>
        <v>202112</v>
      </c>
      <c r="AI361" s="21">
        <v>5</v>
      </c>
      <c r="AJ361" s="21">
        <v>1.19</v>
      </c>
      <c r="AK361" s="21">
        <v>5.25</v>
      </c>
      <c r="AL361" s="21">
        <v>1.18</v>
      </c>
      <c r="AO361">
        <f t="shared" si="123"/>
        <v>-600</v>
      </c>
      <c r="AP361">
        <f>IF(E361&lt;F361,G361,H361)</f>
        <v>21</v>
      </c>
      <c r="AQ361">
        <f>IF(E361&lt;F361,H361,G361)</f>
        <v>6</v>
      </c>
    </row>
    <row r="362" spans="2:43" x14ac:dyDescent="0.25">
      <c r="B362" s="24">
        <v>44549</v>
      </c>
      <c r="C362" s="20" t="s">
        <v>45</v>
      </c>
      <c r="D362" s="20" t="s">
        <v>41</v>
      </c>
      <c r="E362" s="2">
        <v>-125</v>
      </c>
      <c r="F362" s="2">
        <v>104.99999999999999</v>
      </c>
      <c r="G362">
        <v>19</v>
      </c>
      <c r="H362">
        <v>13</v>
      </c>
      <c r="I362" s="9"/>
      <c r="J362" s="2" t="str">
        <f t="shared" si="119"/>
        <v>Pittsburgh Steelers</v>
      </c>
      <c r="K362" s="2" t="str">
        <f t="shared" si="120"/>
        <v>Tennessee Titans</v>
      </c>
      <c r="L362" s="17">
        <f t="shared" si="121"/>
        <v>-125</v>
      </c>
      <c r="M362" s="18">
        <f t="shared" si="122"/>
        <v>104.99999999999999</v>
      </c>
      <c r="N362" s="4">
        <f t="shared" si="108"/>
        <v>1.8</v>
      </c>
      <c r="O362" s="4">
        <f t="shared" si="109"/>
        <v>2.0499999999999998</v>
      </c>
      <c r="P362" s="4"/>
      <c r="Q362" s="4"/>
      <c r="R362" s="1">
        <f t="shared" si="110"/>
        <v>0.55555555555555558</v>
      </c>
      <c r="S362" s="1">
        <f t="shared" si="110"/>
        <v>0.48780487804878053</v>
      </c>
      <c r="T362" s="1">
        <f t="shared" si="106"/>
        <v>4.1558441558441461E-2</v>
      </c>
      <c r="U362" s="1">
        <f t="shared" si="107"/>
        <v>3.3875338753387524E-2</v>
      </c>
      <c r="V362" s="1">
        <f t="shared" si="111"/>
        <v>0.54487533875338756</v>
      </c>
      <c r="W362" s="1"/>
      <c r="X362" s="17">
        <f t="shared" si="112"/>
        <v>835.28218085238643</v>
      </c>
      <c r="Y362" s="18">
        <f t="shared" si="113"/>
        <v>1090.9993667390718</v>
      </c>
      <c r="Z362" s="2">
        <f t="shared" si="124"/>
        <v>793.51807180976709</v>
      </c>
      <c r="AA362" s="18">
        <f t="shared" si="124"/>
        <v>1036.449398402118</v>
      </c>
      <c r="AB362" s="2">
        <f t="shared" si="125"/>
        <v>-126.02107444375048</v>
      </c>
      <c r="AC362" s="2">
        <f t="shared" si="125"/>
        <v>103.6449398402118</v>
      </c>
      <c r="AD362" s="2">
        <f t="shared" si="114"/>
        <v>793.51807180976709</v>
      </c>
      <c r="AE362" s="2">
        <f t="shared" si="115"/>
        <v>-1000</v>
      </c>
      <c r="AF362" s="5">
        <f t="shared" si="116"/>
        <v>0.8</v>
      </c>
      <c r="AG362" s="5">
        <f t="shared" si="117"/>
        <v>-1</v>
      </c>
      <c r="AH362" s="3">
        <f t="shared" si="118"/>
        <v>202112</v>
      </c>
      <c r="AI362" s="21">
        <v>2.15</v>
      </c>
      <c r="AJ362" s="21">
        <v>1.74</v>
      </c>
      <c r="AK362" s="21">
        <v>1.8</v>
      </c>
      <c r="AL362" s="21">
        <v>2.0499999999999998</v>
      </c>
      <c r="AO362">
        <f t="shared" si="123"/>
        <v>-130</v>
      </c>
      <c r="AP362">
        <f>IF(E362&lt;F362,G362,H362)</f>
        <v>19</v>
      </c>
      <c r="AQ362">
        <f>IF(E362&lt;F362,H362,G362)</f>
        <v>13</v>
      </c>
    </row>
    <row r="363" spans="2:43" x14ac:dyDescent="0.25">
      <c r="B363" s="24">
        <v>44548</v>
      </c>
      <c r="C363" s="20" t="s">
        <v>39</v>
      </c>
      <c r="D363" s="20" t="s">
        <v>36</v>
      </c>
      <c r="E363" s="2">
        <v>-125</v>
      </c>
      <c r="F363" s="2">
        <v>104.99999999999999</v>
      </c>
      <c r="G363">
        <v>27</v>
      </c>
      <c r="H363">
        <v>17</v>
      </c>
      <c r="I363" s="9"/>
      <c r="J363" s="2" t="str">
        <f t="shared" si="119"/>
        <v>Indianapolis Colts</v>
      </c>
      <c r="K363" s="2" t="str">
        <f t="shared" si="120"/>
        <v>New England Patriots</v>
      </c>
      <c r="L363" s="17">
        <f t="shared" si="121"/>
        <v>-125</v>
      </c>
      <c r="M363" s="18">
        <f t="shared" si="122"/>
        <v>104.99999999999999</v>
      </c>
      <c r="N363" s="4">
        <f t="shared" si="108"/>
        <v>1.8</v>
      </c>
      <c r="O363" s="4">
        <f t="shared" si="109"/>
        <v>2.0499999999999998</v>
      </c>
      <c r="P363" s="4"/>
      <c r="Q363" s="4"/>
      <c r="R363" s="1">
        <f t="shared" si="110"/>
        <v>0.55555555555555558</v>
      </c>
      <c r="S363" s="1">
        <f t="shared" si="110"/>
        <v>0.48780487804878053</v>
      </c>
      <c r="T363" s="1">
        <f t="shared" si="106"/>
        <v>4.1558441558441461E-2</v>
      </c>
      <c r="U363" s="1">
        <f t="shared" si="107"/>
        <v>3.3875338753387524E-2</v>
      </c>
      <c r="V363" s="1">
        <f t="shared" si="111"/>
        <v>0.54487533875338756</v>
      </c>
      <c r="W363" s="1"/>
      <c r="X363" s="17">
        <f t="shared" si="112"/>
        <v>835.28218085238643</v>
      </c>
      <c r="Y363" s="18">
        <f t="shared" si="113"/>
        <v>1090.9993667390718</v>
      </c>
      <c r="Z363" s="2">
        <f t="shared" si="124"/>
        <v>793.51807180976709</v>
      </c>
      <c r="AA363" s="18">
        <f t="shared" si="124"/>
        <v>1036.449398402118</v>
      </c>
      <c r="AB363" s="2">
        <f t="shared" si="125"/>
        <v>-126.02107444375048</v>
      </c>
      <c r="AC363" s="2">
        <f t="shared" si="125"/>
        <v>103.6449398402118</v>
      </c>
      <c r="AD363" s="2">
        <f t="shared" si="114"/>
        <v>793.51807180976709</v>
      </c>
      <c r="AE363" s="2">
        <f t="shared" si="115"/>
        <v>-1000</v>
      </c>
      <c r="AF363" s="5">
        <f t="shared" si="116"/>
        <v>0.8</v>
      </c>
      <c r="AG363" s="5">
        <f t="shared" si="117"/>
        <v>-1</v>
      </c>
      <c r="AH363" s="3">
        <f t="shared" si="118"/>
        <v>202112</v>
      </c>
      <c r="AI363" s="21">
        <v>1.83</v>
      </c>
      <c r="AJ363" s="21">
        <v>2</v>
      </c>
      <c r="AK363" s="21">
        <v>1.8</v>
      </c>
      <c r="AL363" s="21">
        <v>2.0499999999999998</v>
      </c>
      <c r="AO363">
        <f t="shared" si="123"/>
        <v>-130</v>
      </c>
      <c r="AP363">
        <f>IF(E363&lt;F363,G363,H363)</f>
        <v>27</v>
      </c>
      <c r="AQ363">
        <f>IF(E363&lt;F363,H363,G363)</f>
        <v>17</v>
      </c>
    </row>
    <row r="364" spans="2:43" x14ac:dyDescent="0.25">
      <c r="B364" s="24">
        <v>44546</v>
      </c>
      <c r="C364" s="20" t="s">
        <v>31</v>
      </c>
      <c r="D364" s="20" t="s">
        <v>20</v>
      </c>
      <c r="E364" s="2">
        <v>150</v>
      </c>
      <c r="F364" s="2">
        <v>-172.41379310344826</v>
      </c>
      <c r="G364">
        <v>28</v>
      </c>
      <c r="H364">
        <v>34</v>
      </c>
      <c r="I364" s="9"/>
      <c r="J364" s="2" t="str">
        <f t="shared" si="119"/>
        <v>Kansas City Chiefs</v>
      </c>
      <c r="K364" s="2" t="str">
        <f t="shared" si="120"/>
        <v>Los Angeles Chargers</v>
      </c>
      <c r="L364" s="17">
        <f t="shared" si="121"/>
        <v>-172.41379310344826</v>
      </c>
      <c r="M364" s="18">
        <f t="shared" si="122"/>
        <v>150</v>
      </c>
      <c r="N364" s="4">
        <f t="shared" si="108"/>
        <v>1.58</v>
      </c>
      <c r="O364" s="4">
        <f t="shared" si="109"/>
        <v>2.5</v>
      </c>
      <c r="P364" s="4"/>
      <c r="Q364" s="4"/>
      <c r="R364" s="1">
        <f t="shared" si="110"/>
        <v>0.63291139240506322</v>
      </c>
      <c r="S364" s="1">
        <f t="shared" si="110"/>
        <v>0.4</v>
      </c>
      <c r="T364" s="1">
        <f t="shared" si="106"/>
        <v>3.1862745098039214E-2</v>
      </c>
      <c r="U364" s="1">
        <f t="shared" si="107"/>
        <v>0.1164556962025316</v>
      </c>
      <c r="V364" s="1">
        <f t="shared" si="111"/>
        <v>0.62745569620253161</v>
      </c>
      <c r="W364" s="1"/>
      <c r="X364" s="17">
        <f t="shared" si="112"/>
        <v>593.73802174746322</v>
      </c>
      <c r="Y364" s="18">
        <f t="shared" si="113"/>
        <v>1520.5870888415161</v>
      </c>
      <c r="Z364" s="2">
        <f t="shared" si="124"/>
        <v>564.05112066009008</v>
      </c>
      <c r="AA364" s="18">
        <f t="shared" si="124"/>
        <v>1444.5577343994403</v>
      </c>
      <c r="AB364" s="2">
        <f t="shared" si="125"/>
        <v>-177.28889516782337</v>
      </c>
      <c r="AC364" s="2">
        <f t="shared" si="125"/>
        <v>144.45577343994404</v>
      </c>
      <c r="AD364" s="2">
        <f t="shared" si="114"/>
        <v>564.05112066009008</v>
      </c>
      <c r="AE364" s="2">
        <f t="shared" si="115"/>
        <v>-1000</v>
      </c>
      <c r="AF364" s="5">
        <f t="shared" si="116"/>
        <v>0.58000000000000007</v>
      </c>
      <c r="AG364" s="5">
        <f t="shared" si="117"/>
        <v>-1</v>
      </c>
      <c r="AH364" s="3">
        <f t="shared" si="118"/>
        <v>202112</v>
      </c>
      <c r="AI364" s="21">
        <v>2.5</v>
      </c>
      <c r="AJ364" s="21">
        <v>1.58</v>
      </c>
      <c r="AK364" s="21">
        <v>2.5</v>
      </c>
      <c r="AL364" s="21">
        <v>1.58</v>
      </c>
      <c r="AO364">
        <f t="shared" si="123"/>
        <v>-180</v>
      </c>
      <c r="AP364">
        <f>IF(E364&lt;F364,G364,H364)</f>
        <v>34</v>
      </c>
      <c r="AQ364">
        <f>IF(E364&lt;F364,H364,G364)</f>
        <v>28</v>
      </c>
    </row>
    <row r="365" spans="2:43" x14ac:dyDescent="0.25">
      <c r="B365" s="24">
        <v>44543</v>
      </c>
      <c r="C365" s="20" t="s">
        <v>48</v>
      </c>
      <c r="D365" s="20" t="s">
        <v>47</v>
      </c>
      <c r="E365" s="2">
        <v>-166.66666666666663</v>
      </c>
      <c r="F365" s="2">
        <v>145.00000000000003</v>
      </c>
      <c r="G365">
        <v>23</v>
      </c>
      <c r="H365">
        <v>30</v>
      </c>
      <c r="I365" s="9"/>
      <c r="J365" s="2" t="str">
        <f t="shared" si="119"/>
        <v>Arizona Cardinals</v>
      </c>
      <c r="K365" s="2" t="str">
        <f t="shared" si="120"/>
        <v>Los Angeles Rams</v>
      </c>
      <c r="L365" s="17">
        <f t="shared" si="121"/>
        <v>-166.66666666666663</v>
      </c>
      <c r="M365" s="18">
        <f t="shared" si="122"/>
        <v>145.00000000000003</v>
      </c>
      <c r="N365" s="4">
        <f t="shared" si="108"/>
        <v>1.6</v>
      </c>
      <c r="O365" s="4">
        <f t="shared" si="109"/>
        <v>2.4500000000000002</v>
      </c>
      <c r="P365" s="4"/>
      <c r="Q365" s="4"/>
      <c r="R365" s="1">
        <f t="shared" si="110"/>
        <v>0.625</v>
      </c>
      <c r="S365" s="1">
        <f t="shared" si="110"/>
        <v>0.4081632653061224</v>
      </c>
      <c r="T365" s="1">
        <f t="shared" si="106"/>
        <v>3.2098765432098886E-2</v>
      </c>
      <c r="U365" s="1">
        <f t="shared" si="107"/>
        <v>0.1084183673469388</v>
      </c>
      <c r="V365" s="1">
        <f t="shared" si="111"/>
        <v>0.61941836734693878</v>
      </c>
      <c r="W365" s="1"/>
      <c r="X365" s="17">
        <f t="shared" si="112"/>
        <v>614.4177388267467</v>
      </c>
      <c r="Y365" s="18">
        <f t="shared" si="113"/>
        <v>1471.4893831628281</v>
      </c>
      <c r="Z365" s="2">
        <f t="shared" si="124"/>
        <v>583.69685188540939</v>
      </c>
      <c r="AA365" s="18">
        <f t="shared" si="124"/>
        <v>1397.9149140046866</v>
      </c>
      <c r="AB365" s="2">
        <f t="shared" si="125"/>
        <v>-171.32180801898838</v>
      </c>
      <c r="AC365" s="2">
        <f t="shared" si="125"/>
        <v>139.79149140046866</v>
      </c>
      <c r="AD365" s="2">
        <f t="shared" si="114"/>
        <v>-1000</v>
      </c>
      <c r="AE365" s="2">
        <f t="shared" si="115"/>
        <v>1397.9149140046866</v>
      </c>
      <c r="AF365" s="5">
        <f t="shared" si="116"/>
        <v>-1</v>
      </c>
      <c r="AG365" s="5">
        <f t="shared" si="117"/>
        <v>1.4500000000000002</v>
      </c>
      <c r="AH365" s="3">
        <f t="shared" si="118"/>
        <v>202112</v>
      </c>
      <c r="AI365" s="21">
        <v>1.66</v>
      </c>
      <c r="AJ365" s="21">
        <v>2.2999999999999998</v>
      </c>
      <c r="AK365" s="21">
        <v>1.6</v>
      </c>
      <c r="AL365" s="21">
        <v>2.4500000000000002</v>
      </c>
      <c r="AO365">
        <f t="shared" si="123"/>
        <v>-170</v>
      </c>
      <c r="AP365">
        <f>IF(E365&lt;F365,G365,H365)</f>
        <v>23</v>
      </c>
      <c r="AQ365">
        <f>IF(E365&lt;F365,H365,G365)</f>
        <v>30</v>
      </c>
    </row>
    <row r="366" spans="2:43" x14ac:dyDescent="0.25">
      <c r="B366" s="24">
        <v>44542</v>
      </c>
      <c r="C366" s="20" t="s">
        <v>33</v>
      </c>
      <c r="D366" s="20" t="s">
        <v>37</v>
      </c>
      <c r="E366" s="2">
        <v>-714.28571428571479</v>
      </c>
      <c r="F366" s="2">
        <v>500</v>
      </c>
      <c r="G366">
        <v>45</v>
      </c>
      <c r="H366">
        <v>30</v>
      </c>
      <c r="I366" s="9"/>
      <c r="J366" s="2" t="str">
        <f t="shared" si="119"/>
        <v>Green Bay Packers</v>
      </c>
      <c r="K366" s="2" t="str">
        <f t="shared" si="120"/>
        <v>Chicago Bears</v>
      </c>
      <c r="L366" s="17">
        <f t="shared" si="121"/>
        <v>-714.28571428571479</v>
      </c>
      <c r="M366" s="18">
        <f t="shared" si="122"/>
        <v>500</v>
      </c>
      <c r="N366" s="4">
        <f t="shared" si="108"/>
        <v>1.1399999999999999</v>
      </c>
      <c r="O366" s="4">
        <f t="shared" si="109"/>
        <v>6</v>
      </c>
      <c r="P366" s="4"/>
      <c r="Q366" s="4"/>
      <c r="R366" s="1">
        <f t="shared" si="110"/>
        <v>0.87719298245614041</v>
      </c>
      <c r="S366" s="1">
        <f t="shared" si="110"/>
        <v>0.16666666666666666</v>
      </c>
      <c r="T366" s="1">
        <f t="shared" si="106"/>
        <v>4.2016806722689037E-2</v>
      </c>
      <c r="U366" s="1">
        <f t="shared" si="107"/>
        <v>0.35526315789473689</v>
      </c>
      <c r="V366" s="1">
        <f t="shared" si="111"/>
        <v>0.86626315789473685</v>
      </c>
      <c r="W366" s="1"/>
      <c r="X366" s="17">
        <f t="shared" si="112"/>
        <v>154.38361990400384</v>
      </c>
      <c r="Y366" s="18">
        <f t="shared" si="113"/>
        <v>4970.4571397663694</v>
      </c>
      <c r="Z366" s="2">
        <f t="shared" si="124"/>
        <v>146.66443890880365</v>
      </c>
      <c r="AA366" s="18">
        <f t="shared" si="124"/>
        <v>4721.9342827780511</v>
      </c>
      <c r="AB366" s="2">
        <f t="shared" si="125"/>
        <v>-681.8285382878687</v>
      </c>
      <c r="AC366" s="2">
        <f t="shared" si="125"/>
        <v>472.19342827780508</v>
      </c>
      <c r="AD366" s="2">
        <f t="shared" si="114"/>
        <v>146.66443890880365</v>
      </c>
      <c r="AE366" s="2">
        <f t="shared" si="115"/>
        <v>-1000</v>
      </c>
      <c r="AF366" s="5">
        <f t="shared" si="116"/>
        <v>0.1399999999999999</v>
      </c>
      <c r="AG366" s="5">
        <f t="shared" si="117"/>
        <v>-1</v>
      </c>
      <c r="AH366" s="3">
        <f t="shared" si="118"/>
        <v>202112</v>
      </c>
      <c r="AI366" s="21">
        <v>1.1299999999999999</v>
      </c>
      <c r="AJ366" s="21">
        <v>6.25</v>
      </c>
      <c r="AK366" s="21">
        <v>1.1399999999999999</v>
      </c>
      <c r="AL366" s="21">
        <v>6</v>
      </c>
      <c r="AO366">
        <f t="shared" si="123"/>
        <v>-800</v>
      </c>
      <c r="AP366">
        <f>IF(E366&lt;F366,G366,H366)</f>
        <v>45</v>
      </c>
      <c r="AQ366">
        <f>IF(E366&lt;F366,H366,G366)</f>
        <v>30</v>
      </c>
    </row>
    <row r="367" spans="2:43" x14ac:dyDescent="0.25">
      <c r="B367" s="24">
        <v>44542</v>
      </c>
      <c r="C367" s="20" t="s">
        <v>21</v>
      </c>
      <c r="D367" s="20" t="s">
        <v>22</v>
      </c>
      <c r="E367" s="2">
        <v>114.99999999999999</v>
      </c>
      <c r="F367" s="2">
        <v>-135.13513513513513</v>
      </c>
      <c r="G367">
        <v>23</v>
      </c>
      <c r="H367">
        <v>26</v>
      </c>
      <c r="I367" s="9"/>
      <c r="J367" s="2" t="str">
        <f t="shared" si="119"/>
        <v>San Francisco 49ers</v>
      </c>
      <c r="K367" s="2" t="str">
        <f t="shared" si="120"/>
        <v>Cincinnati Bengals</v>
      </c>
      <c r="L367" s="17">
        <f t="shared" si="121"/>
        <v>-135.13513513513513</v>
      </c>
      <c r="M367" s="18">
        <f t="shared" si="122"/>
        <v>114.99999999999999</v>
      </c>
      <c r="N367" s="4">
        <f t="shared" si="108"/>
        <v>1.74</v>
      </c>
      <c r="O367" s="4">
        <f t="shared" si="109"/>
        <v>2.15</v>
      </c>
      <c r="P367" s="4"/>
      <c r="Q367" s="4"/>
      <c r="R367" s="1">
        <f t="shared" si="110"/>
        <v>0.57471264367816088</v>
      </c>
      <c r="S367" s="1">
        <f t="shared" si="110"/>
        <v>0.46511627906976744</v>
      </c>
      <c r="T367" s="1">
        <f t="shared" si="106"/>
        <v>3.8303341902313659E-2</v>
      </c>
      <c r="U367" s="1">
        <f t="shared" si="107"/>
        <v>5.4798182304196724E-2</v>
      </c>
      <c r="V367" s="1">
        <f t="shared" si="111"/>
        <v>0.56579818230419676</v>
      </c>
      <c r="W367" s="1"/>
      <c r="X367" s="17">
        <f t="shared" si="112"/>
        <v>767.41465645493759</v>
      </c>
      <c r="Y367" s="18">
        <f t="shared" si="113"/>
        <v>1185.8985221458363</v>
      </c>
      <c r="Z367" s="2">
        <f t="shared" si="124"/>
        <v>729.04392363219063</v>
      </c>
      <c r="AA367" s="18">
        <f t="shared" si="124"/>
        <v>1126.6035960385445</v>
      </c>
      <c r="AB367" s="2">
        <f t="shared" si="125"/>
        <v>-137.16594673992637</v>
      </c>
      <c r="AC367" s="2">
        <f t="shared" si="125"/>
        <v>112.66035960385446</v>
      </c>
      <c r="AD367" s="2">
        <f t="shared" si="114"/>
        <v>729.04392363219063</v>
      </c>
      <c r="AE367" s="2">
        <f t="shared" si="115"/>
        <v>-1000</v>
      </c>
      <c r="AF367" s="5">
        <f t="shared" si="116"/>
        <v>0.74</v>
      </c>
      <c r="AG367" s="5">
        <f t="shared" si="117"/>
        <v>-1</v>
      </c>
      <c r="AH367" s="3">
        <f t="shared" si="118"/>
        <v>202112</v>
      </c>
      <c r="AI367" s="21">
        <v>1.86</v>
      </c>
      <c r="AJ367" s="21">
        <v>1.95</v>
      </c>
      <c r="AK367" s="21">
        <v>2.15</v>
      </c>
      <c r="AL367" s="21">
        <v>1.74</v>
      </c>
      <c r="AO367">
        <f t="shared" si="123"/>
        <v>-140</v>
      </c>
      <c r="AP367">
        <f>IF(E367&lt;F367,G367,H367)</f>
        <v>26</v>
      </c>
      <c r="AQ367">
        <f>IF(E367&lt;F367,H367,G367)</f>
        <v>23</v>
      </c>
    </row>
    <row r="368" spans="2:43" x14ac:dyDescent="0.25">
      <c r="B368" s="24">
        <v>44542</v>
      </c>
      <c r="C368" s="20" t="s">
        <v>27</v>
      </c>
      <c r="D368" s="20" t="s">
        <v>24</v>
      </c>
      <c r="E368" s="2">
        <v>-175.43859649122805</v>
      </c>
      <c r="F368" s="2">
        <v>154.99999999999997</v>
      </c>
      <c r="G368">
        <v>33</v>
      </c>
      <c r="H368">
        <v>27</v>
      </c>
      <c r="I368" s="9"/>
      <c r="J368" s="2" t="str">
        <f t="shared" si="119"/>
        <v>Tampa Bay Buccaneers</v>
      </c>
      <c r="K368" s="2" t="str">
        <f t="shared" si="120"/>
        <v>Buffalo Bills</v>
      </c>
      <c r="L368" s="17">
        <f t="shared" si="121"/>
        <v>-175.43859649122805</v>
      </c>
      <c r="M368" s="18">
        <f t="shared" si="122"/>
        <v>154.99999999999997</v>
      </c>
      <c r="N368" s="4">
        <f t="shared" si="108"/>
        <v>1.57</v>
      </c>
      <c r="O368" s="4">
        <f t="shared" si="109"/>
        <v>2.5499999999999998</v>
      </c>
      <c r="P368" s="4"/>
      <c r="Q368" s="4"/>
      <c r="R368" s="1">
        <f t="shared" si="110"/>
        <v>0.63694267515923564</v>
      </c>
      <c r="S368" s="1">
        <f t="shared" si="110"/>
        <v>0.39215686274509809</v>
      </c>
      <c r="T368" s="1">
        <f t="shared" si="106"/>
        <v>2.8276699029126329E-2</v>
      </c>
      <c r="U368" s="1">
        <f t="shared" si="107"/>
        <v>0.12239290620706877</v>
      </c>
      <c r="V368" s="1">
        <f t="shared" si="111"/>
        <v>0.63339290620706878</v>
      </c>
      <c r="W368" s="1"/>
      <c r="X368" s="17">
        <f t="shared" si="112"/>
        <v>578.79886276004493</v>
      </c>
      <c r="Y368" s="18">
        <f t="shared" si="113"/>
        <v>1558.0808321378222</v>
      </c>
      <c r="Z368" s="2">
        <f t="shared" si="124"/>
        <v>549.85891962204266</v>
      </c>
      <c r="AA368" s="18">
        <f t="shared" si="124"/>
        <v>1480.1767905309309</v>
      </c>
      <c r="AB368" s="2">
        <f t="shared" si="125"/>
        <v>-181.86483192586408</v>
      </c>
      <c r="AC368" s="2">
        <f t="shared" si="125"/>
        <v>148.0176790530931</v>
      </c>
      <c r="AD368" s="2">
        <f t="shared" si="114"/>
        <v>549.85891962204266</v>
      </c>
      <c r="AE368" s="2">
        <f t="shared" si="115"/>
        <v>-1000</v>
      </c>
      <c r="AF368" s="5">
        <f t="shared" si="116"/>
        <v>0.57000000000000006</v>
      </c>
      <c r="AG368" s="5">
        <f t="shared" si="117"/>
        <v>-1</v>
      </c>
      <c r="AH368" s="3">
        <f t="shared" si="118"/>
        <v>202112</v>
      </c>
      <c r="AI368" s="21">
        <v>1.58</v>
      </c>
      <c r="AJ368" s="21">
        <v>2.5</v>
      </c>
      <c r="AK368" s="21">
        <v>1.57</v>
      </c>
      <c r="AL368" s="21">
        <v>2.5499999999999998</v>
      </c>
      <c r="AO368">
        <f t="shared" si="123"/>
        <v>-180</v>
      </c>
      <c r="AP368">
        <f>IF(E368&lt;F368,G368,H368)</f>
        <v>33</v>
      </c>
      <c r="AQ368">
        <f>IF(E368&lt;F368,H368,G368)</f>
        <v>27</v>
      </c>
    </row>
    <row r="369" spans="2:43" x14ac:dyDescent="0.25">
      <c r="B369" s="24">
        <v>44542</v>
      </c>
      <c r="C369" s="20" t="s">
        <v>38</v>
      </c>
      <c r="D369" s="20" t="s">
        <v>34</v>
      </c>
      <c r="E369" s="2">
        <v>-666.66666666666708</v>
      </c>
      <c r="F369" s="2">
        <v>475</v>
      </c>
      <c r="G369">
        <v>38</v>
      </c>
      <c r="H369">
        <v>10</v>
      </c>
      <c r="I369" s="9"/>
      <c r="J369" s="2" t="str">
        <f t="shared" si="119"/>
        <v>Denver Broncos</v>
      </c>
      <c r="K369" s="2" t="str">
        <f t="shared" si="120"/>
        <v>Detroit Lions</v>
      </c>
      <c r="L369" s="17">
        <f t="shared" si="121"/>
        <v>-666.66666666666708</v>
      </c>
      <c r="M369" s="18">
        <f t="shared" si="122"/>
        <v>475</v>
      </c>
      <c r="N369" s="4">
        <f t="shared" si="108"/>
        <v>1.1499999999999999</v>
      </c>
      <c r="O369" s="4">
        <f t="shared" si="109"/>
        <v>5.75</v>
      </c>
      <c r="P369" s="4"/>
      <c r="Q369" s="4"/>
      <c r="R369" s="1">
        <f t="shared" si="110"/>
        <v>0.86956521739130443</v>
      </c>
      <c r="S369" s="1">
        <f t="shared" si="110"/>
        <v>0.17391304347826086</v>
      </c>
      <c r="T369" s="1">
        <f t="shared" si="106"/>
        <v>4.1666666666666741E-2</v>
      </c>
      <c r="U369" s="1">
        <f t="shared" si="107"/>
        <v>0.34782608695652178</v>
      </c>
      <c r="V369" s="1">
        <f t="shared" si="111"/>
        <v>0.85882608695652185</v>
      </c>
      <c r="W369" s="1"/>
      <c r="X369" s="17">
        <f t="shared" si="112"/>
        <v>164.38009416291189</v>
      </c>
      <c r="Y369" s="18">
        <f t="shared" si="113"/>
        <v>4731.0032012495531</v>
      </c>
      <c r="Z369" s="2">
        <f t="shared" si="124"/>
        <v>156.16108945476628</v>
      </c>
      <c r="AA369" s="18">
        <f t="shared" si="124"/>
        <v>4494.4530411870755</v>
      </c>
      <c r="AB369" s="2">
        <f t="shared" si="125"/>
        <v>-640.36438493832395</v>
      </c>
      <c r="AC369" s="2">
        <f t="shared" si="125"/>
        <v>449.44530411870755</v>
      </c>
      <c r="AD369" s="2">
        <f t="shared" si="114"/>
        <v>156.16108945476628</v>
      </c>
      <c r="AE369" s="2">
        <f t="shared" si="115"/>
        <v>-1000</v>
      </c>
      <c r="AF369" s="5">
        <f t="shared" si="116"/>
        <v>0.14999999999999991</v>
      </c>
      <c r="AG369" s="5">
        <f t="shared" si="117"/>
        <v>-1</v>
      </c>
      <c r="AH369" s="3">
        <f t="shared" si="118"/>
        <v>202112</v>
      </c>
      <c r="AI369" s="21">
        <v>1.26</v>
      </c>
      <c r="AJ369" s="21">
        <v>4</v>
      </c>
      <c r="AK369" s="21">
        <v>1.1499999999999999</v>
      </c>
      <c r="AL369" s="21">
        <v>5.75</v>
      </c>
      <c r="AO369">
        <f t="shared" si="123"/>
        <v>-700</v>
      </c>
      <c r="AP369">
        <f>IF(E369&lt;F369,G369,H369)</f>
        <v>38</v>
      </c>
      <c r="AQ369">
        <f>IF(E369&lt;F369,H369,G369)</f>
        <v>10</v>
      </c>
    </row>
    <row r="370" spans="2:43" x14ac:dyDescent="0.25">
      <c r="B370" s="24">
        <v>44542</v>
      </c>
      <c r="C370" s="20" t="s">
        <v>31</v>
      </c>
      <c r="D370" s="20" t="s">
        <v>25</v>
      </c>
      <c r="E370" s="2">
        <v>-434.78260869565219</v>
      </c>
      <c r="F370" s="2">
        <v>325</v>
      </c>
      <c r="G370">
        <v>37</v>
      </c>
      <c r="H370">
        <v>21</v>
      </c>
      <c r="I370" s="9"/>
      <c r="J370" s="2" t="str">
        <f t="shared" si="119"/>
        <v>Los Angeles Chargers</v>
      </c>
      <c r="K370" s="2" t="str">
        <f t="shared" si="120"/>
        <v>New York Giants</v>
      </c>
      <c r="L370" s="17">
        <f t="shared" si="121"/>
        <v>-434.78260869565219</v>
      </c>
      <c r="M370" s="18">
        <f t="shared" si="122"/>
        <v>325</v>
      </c>
      <c r="N370" s="4">
        <f t="shared" si="108"/>
        <v>1.23</v>
      </c>
      <c r="O370" s="4">
        <f t="shared" si="109"/>
        <v>4.25</v>
      </c>
      <c r="P370" s="4"/>
      <c r="Q370" s="4"/>
      <c r="R370" s="1">
        <f t="shared" si="110"/>
        <v>0.81300813008130079</v>
      </c>
      <c r="S370" s="1">
        <f t="shared" si="110"/>
        <v>0.23529411764705882</v>
      </c>
      <c r="T370" s="1">
        <f t="shared" si="106"/>
        <v>4.6076642335766471E-2</v>
      </c>
      <c r="U370" s="1">
        <f t="shared" si="107"/>
        <v>0.28885700621712096</v>
      </c>
      <c r="V370" s="1">
        <f t="shared" si="111"/>
        <v>0.79985700621712097</v>
      </c>
      <c r="W370" s="1"/>
      <c r="X370" s="17">
        <f t="shared" si="112"/>
        <v>250.2234677288684</v>
      </c>
      <c r="Y370" s="18">
        <f t="shared" si="113"/>
        <v>3342.2645955042926</v>
      </c>
      <c r="Z370" s="2">
        <f t="shared" si="124"/>
        <v>237.71229434242497</v>
      </c>
      <c r="AA370" s="18">
        <f t="shared" si="124"/>
        <v>3175.151365729078</v>
      </c>
      <c r="AB370" s="2">
        <f t="shared" si="125"/>
        <v>-420.67660100049278</v>
      </c>
      <c r="AC370" s="2">
        <f t="shared" si="125"/>
        <v>317.51513657290781</v>
      </c>
      <c r="AD370" s="2">
        <f t="shared" si="114"/>
        <v>237.71229434242497</v>
      </c>
      <c r="AE370" s="2">
        <f t="shared" si="115"/>
        <v>-1000</v>
      </c>
      <c r="AF370" s="5">
        <f t="shared" si="116"/>
        <v>0.22999999999999998</v>
      </c>
      <c r="AG370" s="5">
        <f t="shared" si="117"/>
        <v>-1</v>
      </c>
      <c r="AH370" s="3">
        <f t="shared" si="118"/>
        <v>202112</v>
      </c>
      <c r="AI370" s="21">
        <v>1.18</v>
      </c>
      <c r="AJ370" s="21">
        <v>5.25</v>
      </c>
      <c r="AK370" s="21">
        <v>1.23</v>
      </c>
      <c r="AL370" s="21">
        <v>4.25</v>
      </c>
      <c r="AO370">
        <f t="shared" si="123"/>
        <v>-500</v>
      </c>
      <c r="AP370">
        <f>IF(E370&lt;F370,G370,H370)</f>
        <v>37</v>
      </c>
      <c r="AQ370">
        <f>IF(E370&lt;F370,H370,G370)</f>
        <v>21</v>
      </c>
    </row>
    <row r="371" spans="2:43" x14ac:dyDescent="0.25">
      <c r="B371" s="24">
        <v>44542</v>
      </c>
      <c r="C371" s="20" t="s">
        <v>44</v>
      </c>
      <c r="D371" s="20" t="s">
        <v>35</v>
      </c>
      <c r="E371" s="2">
        <v>-147.05882352941177</v>
      </c>
      <c r="F371" s="2">
        <v>125</v>
      </c>
      <c r="G371">
        <v>21</v>
      </c>
      <c r="H371">
        <v>29</v>
      </c>
      <c r="I371" s="9"/>
      <c r="J371" s="2" t="str">
        <f t="shared" si="119"/>
        <v>Carolina Panthers</v>
      </c>
      <c r="K371" s="2" t="str">
        <f t="shared" si="120"/>
        <v>Atlanta Falcons</v>
      </c>
      <c r="L371" s="17">
        <f t="shared" si="121"/>
        <v>-147.05882352941177</v>
      </c>
      <c r="M371" s="18">
        <f t="shared" si="122"/>
        <v>125</v>
      </c>
      <c r="N371" s="4">
        <f t="shared" si="108"/>
        <v>1.68</v>
      </c>
      <c r="O371" s="4">
        <f t="shared" si="109"/>
        <v>2.25</v>
      </c>
      <c r="P371" s="4"/>
      <c r="Q371" s="4"/>
      <c r="R371" s="1">
        <f t="shared" si="110"/>
        <v>0.59523809523809523</v>
      </c>
      <c r="S371" s="1">
        <f t="shared" si="110"/>
        <v>0.44444444444444442</v>
      </c>
      <c r="T371" s="1">
        <f t="shared" si="106"/>
        <v>3.8167938931297662E-2</v>
      </c>
      <c r="U371" s="1">
        <f t="shared" si="107"/>
        <v>7.5396825396825407E-2</v>
      </c>
      <c r="V371" s="1">
        <f t="shared" si="111"/>
        <v>0.58639682539682547</v>
      </c>
      <c r="W371" s="1"/>
      <c r="X371" s="17">
        <f t="shared" si="112"/>
        <v>705.32983244457648</v>
      </c>
      <c r="Y371" s="18">
        <f t="shared" si="113"/>
        <v>1287.7472223008879</v>
      </c>
      <c r="Z371" s="2">
        <f t="shared" si="124"/>
        <v>670.06334082234764</v>
      </c>
      <c r="AA371" s="18">
        <f t="shared" si="124"/>
        <v>1223.3598611858433</v>
      </c>
      <c r="AB371" s="2">
        <f t="shared" si="125"/>
        <v>-149.23962244714528</v>
      </c>
      <c r="AC371" s="2">
        <f t="shared" si="125"/>
        <v>122.33598611858433</v>
      </c>
      <c r="AD371" s="2">
        <f t="shared" si="114"/>
        <v>-1000</v>
      </c>
      <c r="AE371" s="2">
        <f t="shared" si="115"/>
        <v>1223.3598611858433</v>
      </c>
      <c r="AF371" s="5">
        <f t="shared" si="116"/>
        <v>-1</v>
      </c>
      <c r="AG371" s="5">
        <f t="shared" si="117"/>
        <v>1.25</v>
      </c>
      <c r="AH371" s="3">
        <f t="shared" si="118"/>
        <v>202112</v>
      </c>
      <c r="AI371" s="21">
        <v>1.66</v>
      </c>
      <c r="AJ371" s="21">
        <v>2.2999999999999998</v>
      </c>
      <c r="AK371" s="21">
        <v>1.68</v>
      </c>
      <c r="AL371" s="21">
        <v>2.25</v>
      </c>
      <c r="AO371">
        <f t="shared" si="123"/>
        <v>-150</v>
      </c>
      <c r="AP371">
        <f>IF(E371&lt;F371,G371,H371)</f>
        <v>21</v>
      </c>
      <c r="AQ371">
        <f>IF(E371&lt;F371,H371,G371)</f>
        <v>29</v>
      </c>
    </row>
    <row r="372" spans="2:43" x14ac:dyDescent="0.25">
      <c r="B372" s="24">
        <v>44542</v>
      </c>
      <c r="C372" s="20" t="s">
        <v>46</v>
      </c>
      <c r="D372" s="20" t="s">
        <v>28</v>
      </c>
      <c r="E372" s="2">
        <v>-156.25000000000003</v>
      </c>
      <c r="F372" s="2">
        <v>135</v>
      </c>
      <c r="G372">
        <v>24</v>
      </c>
      <c r="H372">
        <v>22</v>
      </c>
      <c r="I372" s="9"/>
      <c r="J372" s="2" t="str">
        <f t="shared" si="119"/>
        <v>Cleveland Browns</v>
      </c>
      <c r="K372" s="2" t="str">
        <f t="shared" si="120"/>
        <v>Baltimore Ravens</v>
      </c>
      <c r="L372" s="17">
        <f t="shared" si="121"/>
        <v>-156.25000000000003</v>
      </c>
      <c r="M372" s="18">
        <f t="shared" si="122"/>
        <v>135</v>
      </c>
      <c r="N372" s="4">
        <f t="shared" si="108"/>
        <v>1.64</v>
      </c>
      <c r="O372" s="4">
        <f t="shared" si="109"/>
        <v>2.35</v>
      </c>
      <c r="P372" s="4"/>
      <c r="Q372" s="4"/>
      <c r="R372" s="1">
        <f t="shared" si="110"/>
        <v>0.6097560975609756</v>
      </c>
      <c r="S372" s="1">
        <f t="shared" si="110"/>
        <v>0.42553191489361702</v>
      </c>
      <c r="T372" s="1">
        <f t="shared" si="106"/>
        <v>3.4085213032581496E-2</v>
      </c>
      <c r="U372" s="1">
        <f t="shared" si="107"/>
        <v>9.2112091333679286E-2</v>
      </c>
      <c r="V372" s="1">
        <f t="shared" si="111"/>
        <v>0.60311209133367927</v>
      </c>
      <c r="W372" s="1"/>
      <c r="X372" s="17">
        <f t="shared" si="112"/>
        <v>658.06657563218641</v>
      </c>
      <c r="Y372" s="18">
        <f t="shared" si="113"/>
        <v>1377.3404079490135</v>
      </c>
      <c r="Z372" s="2">
        <f t="shared" si="124"/>
        <v>625.16324685057702</v>
      </c>
      <c r="AA372" s="18">
        <f t="shared" si="124"/>
        <v>1308.4733875515628</v>
      </c>
      <c r="AB372" s="2">
        <f t="shared" si="125"/>
        <v>-159.95821971905113</v>
      </c>
      <c r="AC372" s="2">
        <f t="shared" si="125"/>
        <v>130.84733875515627</v>
      </c>
      <c r="AD372" s="2">
        <f t="shared" si="114"/>
        <v>625.16324685057702</v>
      </c>
      <c r="AE372" s="2">
        <f t="shared" si="115"/>
        <v>-1000</v>
      </c>
      <c r="AF372" s="5">
        <f t="shared" si="116"/>
        <v>0.6399999999999999</v>
      </c>
      <c r="AG372" s="5">
        <f t="shared" si="117"/>
        <v>-1</v>
      </c>
      <c r="AH372" s="3">
        <f t="shared" si="118"/>
        <v>202112</v>
      </c>
      <c r="AI372" s="21">
        <v>1.83</v>
      </c>
      <c r="AJ372" s="21">
        <v>2</v>
      </c>
      <c r="AK372" s="21">
        <v>1.64</v>
      </c>
      <c r="AL372" s="21">
        <v>2.35</v>
      </c>
      <c r="AO372">
        <f t="shared" si="123"/>
        <v>-160</v>
      </c>
      <c r="AP372">
        <f>IF(E372&lt;F372,G372,H372)</f>
        <v>24</v>
      </c>
      <c r="AQ372">
        <f>IF(E372&lt;F372,H372,G372)</f>
        <v>22</v>
      </c>
    </row>
    <row r="373" spans="2:43" x14ac:dyDescent="0.25">
      <c r="B373" s="24">
        <v>44542</v>
      </c>
      <c r="C373" s="20" t="s">
        <v>40</v>
      </c>
      <c r="D373" s="20" t="s">
        <v>32</v>
      </c>
      <c r="E373" s="2">
        <v>350</v>
      </c>
      <c r="F373" s="2">
        <v>-454.54545454545462</v>
      </c>
      <c r="G373">
        <v>13</v>
      </c>
      <c r="H373">
        <v>33</v>
      </c>
      <c r="I373" s="9"/>
      <c r="J373" s="2" t="str">
        <f t="shared" si="119"/>
        <v>Seattle Seahawks</v>
      </c>
      <c r="K373" s="2" t="str">
        <f t="shared" si="120"/>
        <v>Houston Texans</v>
      </c>
      <c r="L373" s="17">
        <f t="shared" si="121"/>
        <v>-454.54545454545462</v>
      </c>
      <c r="M373" s="18">
        <f t="shared" si="122"/>
        <v>350</v>
      </c>
      <c r="N373" s="4">
        <f t="shared" si="108"/>
        <v>1.22</v>
      </c>
      <c r="O373" s="4">
        <f t="shared" si="109"/>
        <v>4.5</v>
      </c>
      <c r="P373" s="4"/>
      <c r="Q373" s="4"/>
      <c r="R373" s="1">
        <f t="shared" si="110"/>
        <v>0.81967213114754101</v>
      </c>
      <c r="S373" s="1">
        <f t="shared" si="110"/>
        <v>0.22222222222222221</v>
      </c>
      <c r="T373" s="1">
        <f t="shared" si="106"/>
        <v>4.0209790209790097E-2</v>
      </c>
      <c r="U373" s="1">
        <f t="shared" si="107"/>
        <v>0.2987249544626594</v>
      </c>
      <c r="V373" s="1">
        <f t="shared" si="111"/>
        <v>0.80972495446265946</v>
      </c>
      <c r="W373" s="1"/>
      <c r="X373" s="17">
        <f t="shared" si="112"/>
        <v>234.98725646118768</v>
      </c>
      <c r="Y373" s="18">
        <f t="shared" si="113"/>
        <v>3526.591123964678</v>
      </c>
      <c r="Z373" s="2">
        <f t="shared" si="124"/>
        <v>223.2378936381283</v>
      </c>
      <c r="AA373" s="18">
        <f t="shared" si="124"/>
        <v>3350.2615677664439</v>
      </c>
      <c r="AB373" s="2">
        <f t="shared" si="125"/>
        <v>-447.95262296329213</v>
      </c>
      <c r="AC373" s="2">
        <f t="shared" si="125"/>
        <v>335.02615677664437</v>
      </c>
      <c r="AD373" s="2">
        <f t="shared" si="114"/>
        <v>223.2378936381283</v>
      </c>
      <c r="AE373" s="2">
        <f t="shared" si="115"/>
        <v>-1000</v>
      </c>
      <c r="AF373" s="5">
        <f t="shared" si="116"/>
        <v>0.21999999999999997</v>
      </c>
      <c r="AG373" s="5">
        <f t="shared" si="117"/>
        <v>-1</v>
      </c>
      <c r="AH373" s="3">
        <f t="shared" si="118"/>
        <v>202112</v>
      </c>
      <c r="AI373" s="21">
        <v>3.9</v>
      </c>
      <c r="AJ373" s="21">
        <v>1.27</v>
      </c>
      <c r="AK373" s="21">
        <v>4.5</v>
      </c>
      <c r="AL373" s="21">
        <v>1.22</v>
      </c>
      <c r="AO373">
        <f t="shared" si="123"/>
        <v>-500</v>
      </c>
      <c r="AP373">
        <f>IF(E373&lt;F373,G373,H373)</f>
        <v>33</v>
      </c>
      <c r="AQ373">
        <f>IF(E373&lt;F373,H373,G373)</f>
        <v>13</v>
      </c>
    </row>
    <row r="374" spans="2:43" x14ac:dyDescent="0.25">
      <c r="B374" s="24">
        <v>44542</v>
      </c>
      <c r="C374" s="20" t="s">
        <v>20</v>
      </c>
      <c r="D374" s="20" t="s">
        <v>50</v>
      </c>
      <c r="E374" s="2">
        <v>-454.54545454545462</v>
      </c>
      <c r="F374" s="2">
        <v>350</v>
      </c>
      <c r="G374">
        <v>48</v>
      </c>
      <c r="H374">
        <v>9</v>
      </c>
      <c r="I374" s="9"/>
      <c r="J374" s="2" t="str">
        <f t="shared" si="119"/>
        <v>Kansas City Chiefs</v>
      </c>
      <c r="K374" s="2" t="str">
        <f t="shared" si="120"/>
        <v>Las Vegas Raiders</v>
      </c>
      <c r="L374" s="17">
        <f t="shared" si="121"/>
        <v>-454.54545454545462</v>
      </c>
      <c r="M374" s="18">
        <f t="shared" si="122"/>
        <v>350</v>
      </c>
      <c r="N374" s="4">
        <f t="shared" si="108"/>
        <v>1.22</v>
      </c>
      <c r="O374" s="4">
        <f t="shared" si="109"/>
        <v>4.5</v>
      </c>
      <c r="P374" s="4"/>
      <c r="Q374" s="4"/>
      <c r="R374" s="1">
        <f t="shared" si="110"/>
        <v>0.81967213114754101</v>
      </c>
      <c r="S374" s="1">
        <f t="shared" si="110"/>
        <v>0.22222222222222221</v>
      </c>
      <c r="T374" s="1">
        <f t="shared" si="106"/>
        <v>4.0209790209790097E-2</v>
      </c>
      <c r="U374" s="1">
        <f t="shared" si="107"/>
        <v>0.2987249544626594</v>
      </c>
      <c r="V374" s="1">
        <f t="shared" si="111"/>
        <v>0.80972495446265946</v>
      </c>
      <c r="W374" s="1"/>
      <c r="X374" s="17">
        <f t="shared" si="112"/>
        <v>234.98725646118768</v>
      </c>
      <c r="Y374" s="18">
        <f t="shared" si="113"/>
        <v>3526.591123964678</v>
      </c>
      <c r="Z374" s="2">
        <f t="shared" si="124"/>
        <v>223.2378936381283</v>
      </c>
      <c r="AA374" s="18">
        <f t="shared" si="124"/>
        <v>3350.2615677664439</v>
      </c>
      <c r="AB374" s="2">
        <f t="shared" si="125"/>
        <v>-447.95262296329213</v>
      </c>
      <c r="AC374" s="2">
        <f t="shared" si="125"/>
        <v>335.02615677664437</v>
      </c>
      <c r="AD374" s="2">
        <f t="shared" si="114"/>
        <v>223.2378936381283</v>
      </c>
      <c r="AE374" s="2">
        <f t="shared" si="115"/>
        <v>-1000</v>
      </c>
      <c r="AF374" s="5">
        <f t="shared" si="116"/>
        <v>0.21999999999999997</v>
      </c>
      <c r="AG374" s="5">
        <f t="shared" si="117"/>
        <v>-1</v>
      </c>
      <c r="AH374" s="3">
        <f t="shared" si="118"/>
        <v>202112</v>
      </c>
      <c r="AI374" s="21">
        <v>1.22</v>
      </c>
      <c r="AJ374" s="21">
        <v>4.5</v>
      </c>
      <c r="AK374" s="21">
        <v>1.22</v>
      </c>
      <c r="AL374" s="21">
        <v>4.5</v>
      </c>
      <c r="AO374">
        <f t="shared" si="123"/>
        <v>-500</v>
      </c>
      <c r="AP374">
        <f>IF(E374&lt;F374,G374,H374)</f>
        <v>48</v>
      </c>
      <c r="AQ374">
        <f>IF(E374&lt;F374,H374,G374)</f>
        <v>9</v>
      </c>
    </row>
    <row r="375" spans="2:43" x14ac:dyDescent="0.25">
      <c r="B375" s="24">
        <v>44542</v>
      </c>
      <c r="C375" s="20" t="s">
        <v>42</v>
      </c>
      <c r="D375" s="20" t="s">
        <v>43</v>
      </c>
      <c r="E375" s="2">
        <v>175</v>
      </c>
      <c r="F375" s="2">
        <v>-212.76595744680853</v>
      </c>
      <c r="G375">
        <v>9</v>
      </c>
      <c r="H375">
        <v>30</v>
      </c>
      <c r="I375" s="9"/>
      <c r="J375" s="2" t="str">
        <f t="shared" si="119"/>
        <v>New Orleans Saints</v>
      </c>
      <c r="K375" s="2" t="str">
        <f t="shared" si="120"/>
        <v>New York Jets</v>
      </c>
      <c r="L375" s="17">
        <f t="shared" si="121"/>
        <v>-212.76595744680853</v>
      </c>
      <c r="M375" s="18">
        <f t="shared" si="122"/>
        <v>175</v>
      </c>
      <c r="N375" s="4">
        <f t="shared" si="108"/>
        <v>1.47</v>
      </c>
      <c r="O375" s="4">
        <f t="shared" si="109"/>
        <v>2.75</v>
      </c>
      <c r="P375" s="4"/>
      <c r="Q375" s="4"/>
      <c r="R375" s="1">
        <f t="shared" si="110"/>
        <v>0.68027210884353739</v>
      </c>
      <c r="S375" s="1">
        <f t="shared" si="110"/>
        <v>0.36363636363636365</v>
      </c>
      <c r="T375" s="1">
        <f t="shared" si="106"/>
        <v>4.206161137440767E-2</v>
      </c>
      <c r="U375" s="1">
        <f t="shared" si="107"/>
        <v>0.15831787260358687</v>
      </c>
      <c r="V375" s="1">
        <f t="shared" si="111"/>
        <v>0.66931787260358688</v>
      </c>
      <c r="W375" s="1"/>
      <c r="X375" s="17">
        <f t="shared" si="112"/>
        <v>494.0584151893168</v>
      </c>
      <c r="Y375" s="18">
        <f t="shared" si="113"/>
        <v>1810.0865209085014</v>
      </c>
      <c r="Z375" s="2">
        <f t="shared" si="124"/>
        <v>469.35549442985092</v>
      </c>
      <c r="AA375" s="18">
        <f t="shared" si="124"/>
        <v>1719.5821948630762</v>
      </c>
      <c r="AB375" s="2">
        <f t="shared" si="125"/>
        <v>-213.05812158750777</v>
      </c>
      <c r="AC375" s="2">
        <f t="shared" si="125"/>
        <v>171.95821948630763</v>
      </c>
      <c r="AD375" s="2">
        <f t="shared" si="114"/>
        <v>469.35549442985092</v>
      </c>
      <c r="AE375" s="2">
        <f t="shared" si="115"/>
        <v>-1000</v>
      </c>
      <c r="AF375" s="5">
        <f t="shared" si="116"/>
        <v>0.47</v>
      </c>
      <c r="AG375" s="5">
        <f t="shared" si="117"/>
        <v>-1</v>
      </c>
      <c r="AH375" s="3">
        <f t="shared" si="118"/>
        <v>202112</v>
      </c>
      <c r="AI375" s="21">
        <v>3.15</v>
      </c>
      <c r="AJ375" s="21">
        <v>1.38</v>
      </c>
      <c r="AK375" s="21">
        <v>2.75</v>
      </c>
      <c r="AL375" s="21">
        <v>1.47</v>
      </c>
      <c r="AO375">
        <f t="shared" si="123"/>
        <v>-300</v>
      </c>
      <c r="AP375">
        <f>IF(E375&lt;F375,G375,H375)</f>
        <v>30</v>
      </c>
      <c r="AQ375">
        <f>IF(E375&lt;F375,H375,G375)</f>
        <v>9</v>
      </c>
    </row>
    <row r="376" spans="2:43" x14ac:dyDescent="0.25">
      <c r="B376" s="24">
        <v>44542</v>
      </c>
      <c r="C376" s="20" t="s">
        <v>41</v>
      </c>
      <c r="D376" s="20" t="s">
        <v>26</v>
      </c>
      <c r="E376" s="2">
        <v>-454.54545454545462</v>
      </c>
      <c r="F376" s="2">
        <v>350</v>
      </c>
      <c r="G376">
        <v>20</v>
      </c>
      <c r="H376">
        <v>0</v>
      </c>
      <c r="I376" s="9"/>
      <c r="J376" s="2" t="str">
        <f t="shared" si="119"/>
        <v>Tennessee Titans</v>
      </c>
      <c r="K376" s="2" t="str">
        <f t="shared" si="120"/>
        <v>Jacksonville Jaguars</v>
      </c>
      <c r="L376" s="17">
        <f t="shared" si="121"/>
        <v>-454.54545454545462</v>
      </c>
      <c r="M376" s="18">
        <f t="shared" si="122"/>
        <v>350</v>
      </c>
      <c r="N376" s="4">
        <f t="shared" si="108"/>
        <v>1.22</v>
      </c>
      <c r="O376" s="4">
        <f t="shared" si="109"/>
        <v>4.5</v>
      </c>
      <c r="P376" s="4"/>
      <c r="Q376" s="4"/>
      <c r="R376" s="1">
        <f t="shared" si="110"/>
        <v>0.81967213114754101</v>
      </c>
      <c r="S376" s="1">
        <f t="shared" si="110"/>
        <v>0.22222222222222221</v>
      </c>
      <c r="T376" s="1">
        <f t="shared" si="106"/>
        <v>4.0209790209790097E-2</v>
      </c>
      <c r="U376" s="1">
        <f t="shared" si="107"/>
        <v>0.2987249544626594</v>
      </c>
      <c r="V376" s="1">
        <f t="shared" si="111"/>
        <v>0.80972495446265946</v>
      </c>
      <c r="W376" s="1"/>
      <c r="X376" s="17">
        <f t="shared" si="112"/>
        <v>234.98725646118768</v>
      </c>
      <c r="Y376" s="18">
        <f t="shared" si="113"/>
        <v>3526.591123964678</v>
      </c>
      <c r="Z376" s="2">
        <f t="shared" si="124"/>
        <v>223.2378936381283</v>
      </c>
      <c r="AA376" s="18">
        <f t="shared" si="124"/>
        <v>3350.2615677664439</v>
      </c>
      <c r="AB376" s="2">
        <f t="shared" si="125"/>
        <v>-447.95262296329213</v>
      </c>
      <c r="AC376" s="2">
        <f t="shared" si="125"/>
        <v>335.02615677664437</v>
      </c>
      <c r="AD376" s="2">
        <f t="shared" si="114"/>
        <v>223.2378936381283</v>
      </c>
      <c r="AE376" s="2">
        <f t="shared" si="115"/>
        <v>-1000</v>
      </c>
      <c r="AF376" s="5">
        <f t="shared" si="116"/>
        <v>0.21999999999999997</v>
      </c>
      <c r="AG376" s="5">
        <f t="shared" si="117"/>
        <v>-1</v>
      </c>
      <c r="AH376" s="3">
        <f t="shared" si="118"/>
        <v>202112</v>
      </c>
      <c r="AI376" s="21">
        <v>1.18</v>
      </c>
      <c r="AJ376" s="21">
        <v>5.25</v>
      </c>
      <c r="AK376" s="21">
        <v>1.22</v>
      </c>
      <c r="AL376" s="21">
        <v>4.5</v>
      </c>
      <c r="AO376">
        <f t="shared" si="123"/>
        <v>-500</v>
      </c>
      <c r="AP376">
        <f>IF(E376&lt;F376,G376,H376)</f>
        <v>20</v>
      </c>
      <c r="AQ376">
        <f>IF(E376&lt;F376,H376,G376)</f>
        <v>0</v>
      </c>
    </row>
    <row r="377" spans="2:43" x14ac:dyDescent="0.25">
      <c r="B377" s="24">
        <v>44542</v>
      </c>
      <c r="C377" s="20" t="s">
        <v>51</v>
      </c>
      <c r="D377" s="20" t="s">
        <v>23</v>
      </c>
      <c r="E377" s="2">
        <v>229.99999999999997</v>
      </c>
      <c r="F377" s="2">
        <v>-285.71428571428567</v>
      </c>
      <c r="G377">
        <v>20</v>
      </c>
      <c r="H377">
        <v>27</v>
      </c>
      <c r="I377" s="9"/>
      <c r="J377" s="2" t="str">
        <f t="shared" si="119"/>
        <v>Dallas Cowboys</v>
      </c>
      <c r="K377" s="2" t="str">
        <f t="shared" si="120"/>
        <v>Washington Football Team</v>
      </c>
      <c r="L377" s="17">
        <f t="shared" si="121"/>
        <v>-285.71428571428567</v>
      </c>
      <c r="M377" s="18">
        <f t="shared" si="122"/>
        <v>229.99999999999997</v>
      </c>
      <c r="N377" s="4">
        <f t="shared" si="108"/>
        <v>1.35</v>
      </c>
      <c r="O377" s="4">
        <f t="shared" si="109"/>
        <v>3.3</v>
      </c>
      <c r="P377" s="4"/>
      <c r="Q377" s="4"/>
      <c r="R377" s="1">
        <f t="shared" si="110"/>
        <v>0.7407407407407407</v>
      </c>
      <c r="S377" s="1">
        <f t="shared" si="110"/>
        <v>0.30303030303030304</v>
      </c>
      <c r="T377" s="1">
        <f t="shared" si="106"/>
        <v>4.1935483870967794E-2</v>
      </c>
      <c r="U377" s="1">
        <f t="shared" si="107"/>
        <v>0.21885521885521883</v>
      </c>
      <c r="V377" s="1">
        <f t="shared" si="111"/>
        <v>0.72985521885521887</v>
      </c>
      <c r="W377" s="1"/>
      <c r="X377" s="17">
        <f t="shared" si="112"/>
        <v>370.13475298361828</v>
      </c>
      <c r="Y377" s="18">
        <f t="shared" si="113"/>
        <v>2363.8563841328437</v>
      </c>
      <c r="Z377" s="2">
        <f t="shared" si="124"/>
        <v>351.62801533443735</v>
      </c>
      <c r="AA377" s="18">
        <f t="shared" si="124"/>
        <v>2245.6635649262016</v>
      </c>
      <c r="AB377" s="2">
        <f t="shared" si="125"/>
        <v>-284.39144675343596</v>
      </c>
      <c r="AC377" s="2">
        <f t="shared" si="125"/>
        <v>224.56635649262017</v>
      </c>
      <c r="AD377" s="2">
        <f t="shared" si="114"/>
        <v>351.62801533443735</v>
      </c>
      <c r="AE377" s="2">
        <f t="shared" si="115"/>
        <v>-1000</v>
      </c>
      <c r="AF377" s="5">
        <f t="shared" si="116"/>
        <v>0.35000000000000009</v>
      </c>
      <c r="AG377" s="5">
        <f t="shared" si="117"/>
        <v>-1</v>
      </c>
      <c r="AH377" s="3">
        <f t="shared" si="118"/>
        <v>202112</v>
      </c>
      <c r="AI377" s="21">
        <v>2.75</v>
      </c>
      <c r="AJ377" s="21">
        <v>1.47</v>
      </c>
      <c r="AK377" s="21">
        <v>3.3</v>
      </c>
      <c r="AL377" s="21">
        <v>1.35</v>
      </c>
      <c r="AO377">
        <f t="shared" si="123"/>
        <v>-300</v>
      </c>
      <c r="AP377">
        <f>IF(E377&lt;F377,G377,H377)</f>
        <v>27</v>
      </c>
      <c r="AQ377">
        <f>IF(E377&lt;F377,H377,G377)</f>
        <v>20</v>
      </c>
    </row>
    <row r="378" spans="2:43" x14ac:dyDescent="0.25">
      <c r="B378" s="24">
        <v>44539</v>
      </c>
      <c r="C378" s="20" t="s">
        <v>29</v>
      </c>
      <c r="D378" s="20" t="s">
        <v>45</v>
      </c>
      <c r="E378" s="2">
        <v>-175.43859649122805</v>
      </c>
      <c r="F378" s="2">
        <v>154.99999999999997</v>
      </c>
      <c r="G378">
        <v>36</v>
      </c>
      <c r="H378">
        <v>28</v>
      </c>
      <c r="I378" s="9"/>
      <c r="J378" s="2" t="str">
        <f t="shared" si="119"/>
        <v>Minnesota Vikings</v>
      </c>
      <c r="K378" s="2" t="str">
        <f t="shared" si="120"/>
        <v>Pittsburgh Steelers</v>
      </c>
      <c r="L378" s="17">
        <f t="shared" si="121"/>
        <v>-175.43859649122805</v>
      </c>
      <c r="M378" s="18">
        <f t="shared" si="122"/>
        <v>154.99999999999997</v>
      </c>
      <c r="N378" s="4">
        <f t="shared" si="108"/>
        <v>1.57</v>
      </c>
      <c r="O378" s="4">
        <f t="shared" si="109"/>
        <v>2.5499999999999998</v>
      </c>
      <c r="P378" s="4"/>
      <c r="Q378" s="4"/>
      <c r="R378" s="1">
        <f t="shared" si="110"/>
        <v>0.63694267515923564</v>
      </c>
      <c r="S378" s="1">
        <f t="shared" si="110"/>
        <v>0.39215686274509809</v>
      </c>
      <c r="T378" s="1">
        <f t="shared" si="106"/>
        <v>2.8276699029126329E-2</v>
      </c>
      <c r="U378" s="1">
        <f t="shared" si="107"/>
        <v>0.12239290620706877</v>
      </c>
      <c r="V378" s="1">
        <f t="shared" si="111"/>
        <v>0.63339290620706878</v>
      </c>
      <c r="W378" s="1"/>
      <c r="X378" s="17">
        <f t="shared" si="112"/>
        <v>578.79886276004493</v>
      </c>
      <c r="Y378" s="18">
        <f t="shared" si="113"/>
        <v>1558.0808321378222</v>
      </c>
      <c r="Z378" s="2">
        <f t="shared" si="124"/>
        <v>549.85891962204266</v>
      </c>
      <c r="AA378" s="18">
        <f t="shared" si="124"/>
        <v>1480.1767905309309</v>
      </c>
      <c r="AB378" s="2">
        <f t="shared" si="125"/>
        <v>-181.86483192586408</v>
      </c>
      <c r="AC378" s="2">
        <f t="shared" si="125"/>
        <v>148.0176790530931</v>
      </c>
      <c r="AD378" s="2">
        <f t="shared" si="114"/>
        <v>549.85891962204266</v>
      </c>
      <c r="AE378" s="2">
        <f t="shared" si="115"/>
        <v>-1000</v>
      </c>
      <c r="AF378" s="5">
        <f t="shared" si="116"/>
        <v>0.57000000000000006</v>
      </c>
      <c r="AG378" s="5">
        <f t="shared" si="117"/>
        <v>-1</v>
      </c>
      <c r="AH378" s="3">
        <f t="shared" si="118"/>
        <v>202112</v>
      </c>
      <c r="AI378" s="21">
        <v>1.55</v>
      </c>
      <c r="AJ378" s="21">
        <v>2.6</v>
      </c>
      <c r="AK378" s="21">
        <v>1.57</v>
      </c>
      <c r="AL378" s="21">
        <v>2.5499999999999998</v>
      </c>
      <c r="AO378">
        <f t="shared" si="123"/>
        <v>-180</v>
      </c>
      <c r="AP378">
        <f>IF(E378&lt;F378,G378,H378)</f>
        <v>36</v>
      </c>
      <c r="AQ378">
        <f>IF(E378&lt;F378,H378,G378)</f>
        <v>28</v>
      </c>
    </row>
    <row r="379" spans="2:43" x14ac:dyDescent="0.25">
      <c r="B379" s="24">
        <v>44536</v>
      </c>
      <c r="C379" s="20" t="s">
        <v>24</v>
      </c>
      <c r="D379" s="20" t="s">
        <v>36</v>
      </c>
      <c r="E379" s="2">
        <v>-151.51515151515153</v>
      </c>
      <c r="F379" s="2">
        <v>129.99999999999997</v>
      </c>
      <c r="G379">
        <v>10</v>
      </c>
      <c r="H379">
        <v>14</v>
      </c>
      <c r="I379" s="9"/>
      <c r="J379" s="2" t="str">
        <f t="shared" si="119"/>
        <v>Buffalo Bills</v>
      </c>
      <c r="K379" s="2" t="str">
        <f t="shared" si="120"/>
        <v>New England Patriots</v>
      </c>
      <c r="L379" s="17">
        <f t="shared" si="121"/>
        <v>-151.51515151515153</v>
      </c>
      <c r="M379" s="18">
        <f t="shared" si="122"/>
        <v>129.99999999999997</v>
      </c>
      <c r="N379" s="4">
        <f t="shared" si="108"/>
        <v>1.66</v>
      </c>
      <c r="O379" s="4">
        <f t="shared" si="109"/>
        <v>2.2999999999999998</v>
      </c>
      <c r="P379" s="4"/>
      <c r="Q379" s="4"/>
      <c r="R379" s="1">
        <f t="shared" si="110"/>
        <v>0.60240963855421692</v>
      </c>
      <c r="S379" s="1">
        <f t="shared" si="110"/>
        <v>0.43478260869565222</v>
      </c>
      <c r="T379" s="1">
        <f t="shared" si="106"/>
        <v>3.5858585858585923E-2</v>
      </c>
      <c r="U379" s="1">
        <f t="shared" si="107"/>
        <v>8.3813514929282351E-2</v>
      </c>
      <c r="V379" s="1">
        <f t="shared" si="111"/>
        <v>0.59481351492928236</v>
      </c>
      <c r="W379" s="1"/>
      <c r="X379" s="17">
        <f t="shared" si="112"/>
        <v>681.19919084032654</v>
      </c>
      <c r="Y379" s="18">
        <f t="shared" si="113"/>
        <v>1332.032655245516</v>
      </c>
      <c r="Z379" s="2">
        <f t="shared" si="124"/>
        <v>647.13923129831016</v>
      </c>
      <c r="AA379" s="18">
        <f t="shared" si="124"/>
        <v>1265.4310224832402</v>
      </c>
      <c r="AB379" s="2">
        <f t="shared" si="125"/>
        <v>-154.5262521009227</v>
      </c>
      <c r="AC379" s="2">
        <f t="shared" si="125"/>
        <v>126.54310224832402</v>
      </c>
      <c r="AD379" s="2">
        <f t="shared" si="114"/>
        <v>-1000</v>
      </c>
      <c r="AE379" s="2">
        <f t="shared" si="115"/>
        <v>1265.4310224832402</v>
      </c>
      <c r="AF379" s="5">
        <f t="shared" si="116"/>
        <v>-1</v>
      </c>
      <c r="AG379" s="5">
        <f t="shared" si="117"/>
        <v>1.2999999999999998</v>
      </c>
      <c r="AH379" s="3">
        <f t="shared" si="118"/>
        <v>202112</v>
      </c>
      <c r="AI379" s="21">
        <v>1.62</v>
      </c>
      <c r="AJ379" s="21">
        <v>2.4</v>
      </c>
      <c r="AK379" s="21">
        <v>1.66</v>
      </c>
      <c r="AL379" s="21">
        <v>2.2999999999999998</v>
      </c>
      <c r="AO379">
        <f t="shared" si="123"/>
        <v>-160</v>
      </c>
      <c r="AP379">
        <f>IF(E379&lt;F379,G379,H379)</f>
        <v>10</v>
      </c>
      <c r="AQ379">
        <f>IF(E379&lt;F379,H379,G379)</f>
        <v>14</v>
      </c>
    </row>
    <row r="380" spans="2:43" x14ac:dyDescent="0.25">
      <c r="B380" s="24">
        <v>44535</v>
      </c>
      <c r="C380" s="20" t="s">
        <v>20</v>
      </c>
      <c r="D380" s="20" t="s">
        <v>38</v>
      </c>
      <c r="E380" s="2">
        <v>-434.78260869565219</v>
      </c>
      <c r="F380" s="2">
        <v>325</v>
      </c>
      <c r="G380">
        <v>22</v>
      </c>
      <c r="H380">
        <v>9</v>
      </c>
      <c r="I380" s="9"/>
      <c r="J380" s="2" t="str">
        <f t="shared" si="119"/>
        <v>Kansas City Chiefs</v>
      </c>
      <c r="K380" s="2" t="str">
        <f t="shared" si="120"/>
        <v>Denver Broncos</v>
      </c>
      <c r="L380" s="17">
        <f t="shared" si="121"/>
        <v>-434.78260869565219</v>
      </c>
      <c r="M380" s="18">
        <f t="shared" si="122"/>
        <v>325</v>
      </c>
      <c r="N380" s="4">
        <f t="shared" si="108"/>
        <v>1.23</v>
      </c>
      <c r="O380" s="4">
        <f t="shared" si="109"/>
        <v>4.25</v>
      </c>
      <c r="P380" s="4"/>
      <c r="Q380" s="4"/>
      <c r="R380" s="1">
        <f t="shared" si="110"/>
        <v>0.81300813008130079</v>
      </c>
      <c r="S380" s="1">
        <f t="shared" si="110"/>
        <v>0.23529411764705882</v>
      </c>
      <c r="T380" s="1">
        <f t="shared" si="106"/>
        <v>4.6076642335766471E-2</v>
      </c>
      <c r="U380" s="1">
        <f t="shared" si="107"/>
        <v>0.28885700621712096</v>
      </c>
      <c r="V380" s="1">
        <f t="shared" si="111"/>
        <v>0.79985700621712097</v>
      </c>
      <c r="W380" s="1"/>
      <c r="X380" s="17">
        <f t="shared" si="112"/>
        <v>250.2234677288684</v>
      </c>
      <c r="Y380" s="18">
        <f t="shared" si="113"/>
        <v>3342.2645955042926</v>
      </c>
      <c r="Z380" s="2">
        <f t="shared" si="124"/>
        <v>237.71229434242497</v>
      </c>
      <c r="AA380" s="18">
        <f t="shared" si="124"/>
        <v>3175.151365729078</v>
      </c>
      <c r="AB380" s="2">
        <f t="shared" si="125"/>
        <v>-420.67660100049278</v>
      </c>
      <c r="AC380" s="2">
        <f t="shared" si="125"/>
        <v>317.51513657290781</v>
      </c>
      <c r="AD380" s="2">
        <f t="shared" si="114"/>
        <v>237.71229434242497</v>
      </c>
      <c r="AE380" s="2">
        <f t="shared" si="115"/>
        <v>-1000</v>
      </c>
      <c r="AF380" s="5">
        <f t="shared" si="116"/>
        <v>0.22999999999999998</v>
      </c>
      <c r="AG380" s="5">
        <f t="shared" si="117"/>
        <v>-1</v>
      </c>
      <c r="AH380" s="3">
        <f t="shared" si="118"/>
        <v>202112</v>
      </c>
      <c r="AI380" s="21">
        <v>1.22</v>
      </c>
      <c r="AJ380" s="21">
        <v>4.5</v>
      </c>
      <c r="AK380" s="21">
        <v>1.23</v>
      </c>
      <c r="AL380" s="21">
        <v>4.25</v>
      </c>
      <c r="AO380">
        <f t="shared" si="123"/>
        <v>-500</v>
      </c>
      <c r="AP380">
        <f>IF(E380&lt;F380,G380,H380)</f>
        <v>22</v>
      </c>
      <c r="AQ380">
        <f>IF(E380&lt;F380,H380,G380)</f>
        <v>9</v>
      </c>
    </row>
    <row r="381" spans="2:43" x14ac:dyDescent="0.25">
      <c r="B381" s="24">
        <v>44535</v>
      </c>
      <c r="C381" s="20" t="s">
        <v>47</v>
      </c>
      <c r="D381" s="20" t="s">
        <v>26</v>
      </c>
      <c r="E381" s="2">
        <v>-833.33333333333258</v>
      </c>
      <c r="F381" s="2">
        <v>550</v>
      </c>
      <c r="G381">
        <v>37</v>
      </c>
      <c r="H381">
        <v>7</v>
      </c>
      <c r="I381" s="9"/>
      <c r="J381" s="2" t="str">
        <f t="shared" si="119"/>
        <v>Los Angeles Rams</v>
      </c>
      <c r="K381" s="2" t="str">
        <f t="shared" si="120"/>
        <v>Jacksonville Jaguars</v>
      </c>
      <c r="L381" s="17">
        <f t="shared" si="121"/>
        <v>-833.33333333333258</v>
      </c>
      <c r="M381" s="18">
        <f t="shared" si="122"/>
        <v>550</v>
      </c>
      <c r="N381" s="4">
        <f t="shared" si="108"/>
        <v>1.1200000000000001</v>
      </c>
      <c r="O381" s="4">
        <f t="shared" si="109"/>
        <v>6.5</v>
      </c>
      <c r="P381" s="4"/>
      <c r="Q381" s="4"/>
      <c r="R381" s="1">
        <f t="shared" si="110"/>
        <v>0.89285714285714279</v>
      </c>
      <c r="S381" s="1">
        <f t="shared" si="110"/>
        <v>0.15384615384615385</v>
      </c>
      <c r="T381" s="1">
        <f t="shared" si="106"/>
        <v>4.4619422572178324E-2</v>
      </c>
      <c r="U381" s="1">
        <f t="shared" si="107"/>
        <v>0.36950549450549447</v>
      </c>
      <c r="V381" s="1">
        <f t="shared" si="111"/>
        <v>0.88050549450549442</v>
      </c>
      <c r="W381" s="1"/>
      <c r="X381" s="17">
        <f t="shared" si="112"/>
        <v>135.71125477373158</v>
      </c>
      <c r="Y381" s="18">
        <f t="shared" si="113"/>
        <v>5488.6896490044255</v>
      </c>
      <c r="Z381" s="2">
        <f t="shared" si="124"/>
        <v>128.92569203504499</v>
      </c>
      <c r="AA381" s="18">
        <f t="shared" si="124"/>
        <v>5214.2551665542042</v>
      </c>
      <c r="AB381" s="2">
        <f t="shared" si="125"/>
        <v>-775.64059127033954</v>
      </c>
      <c r="AC381" s="2">
        <f t="shared" si="125"/>
        <v>521.42551665542044</v>
      </c>
      <c r="AD381" s="2">
        <f t="shared" si="114"/>
        <v>128.92569203504499</v>
      </c>
      <c r="AE381" s="2">
        <f t="shared" si="115"/>
        <v>-1000</v>
      </c>
      <c r="AF381" s="5">
        <f t="shared" si="116"/>
        <v>0.12000000000000011</v>
      </c>
      <c r="AG381" s="5">
        <f t="shared" si="117"/>
        <v>-1</v>
      </c>
      <c r="AH381" s="3">
        <f t="shared" si="118"/>
        <v>202112</v>
      </c>
      <c r="AI381" s="21">
        <v>1.1399999999999999</v>
      </c>
      <c r="AJ381" s="21">
        <v>6</v>
      </c>
      <c r="AK381" s="21">
        <v>1.1200000000000001</v>
      </c>
      <c r="AL381" s="21">
        <v>6.5</v>
      </c>
      <c r="AO381">
        <f t="shared" si="123"/>
        <v>-900</v>
      </c>
      <c r="AP381">
        <f>IF(E381&lt;F381,G381,H381)</f>
        <v>37</v>
      </c>
      <c r="AQ381">
        <f>IF(E381&lt;F381,H381,G381)</f>
        <v>7</v>
      </c>
    </row>
    <row r="382" spans="2:43" x14ac:dyDescent="0.25">
      <c r="B382" s="24">
        <v>44535</v>
      </c>
      <c r="C382" s="20" t="s">
        <v>45</v>
      </c>
      <c r="D382" s="20" t="s">
        <v>28</v>
      </c>
      <c r="E382" s="2">
        <v>170.00000000000003</v>
      </c>
      <c r="F382" s="2">
        <v>-200</v>
      </c>
      <c r="G382">
        <v>20</v>
      </c>
      <c r="H382">
        <v>19</v>
      </c>
      <c r="I382" s="9"/>
      <c r="J382" s="2" t="str">
        <f t="shared" si="119"/>
        <v>Baltimore Ravens</v>
      </c>
      <c r="K382" s="2" t="str">
        <f t="shared" si="120"/>
        <v>Pittsburgh Steelers</v>
      </c>
      <c r="L382" s="17">
        <f t="shared" si="121"/>
        <v>-200</v>
      </c>
      <c r="M382" s="18">
        <f t="shared" si="122"/>
        <v>170.00000000000003</v>
      </c>
      <c r="N382" s="4">
        <f t="shared" si="108"/>
        <v>1.5</v>
      </c>
      <c r="O382" s="4">
        <f t="shared" si="109"/>
        <v>2.7</v>
      </c>
      <c r="P382" s="4"/>
      <c r="Q382" s="4"/>
      <c r="R382" s="1">
        <f t="shared" si="110"/>
        <v>0.66666666666666663</v>
      </c>
      <c r="S382" s="1">
        <f t="shared" si="110"/>
        <v>0.37037037037037035</v>
      </c>
      <c r="T382" s="1">
        <f t="shared" si="106"/>
        <v>3.5714285714285587E-2</v>
      </c>
      <c r="U382" s="1">
        <f t="shared" si="107"/>
        <v>0.14814814814814814</v>
      </c>
      <c r="V382" s="1">
        <f t="shared" si="111"/>
        <v>0.65914814814814815</v>
      </c>
      <c r="W382" s="1"/>
      <c r="X382" s="17">
        <f t="shared" si="112"/>
        <v>517.10962521773342</v>
      </c>
      <c r="Y382" s="18">
        <f t="shared" si="113"/>
        <v>1734.0124117028765</v>
      </c>
      <c r="Z382" s="2">
        <f t="shared" si="124"/>
        <v>491.25414395684675</v>
      </c>
      <c r="AA382" s="18">
        <f t="shared" si="124"/>
        <v>1647.3117911177326</v>
      </c>
      <c r="AB382" s="2">
        <f t="shared" si="125"/>
        <v>-203.56062382403903</v>
      </c>
      <c r="AC382" s="2">
        <f t="shared" si="125"/>
        <v>164.73117911177326</v>
      </c>
      <c r="AD382" s="2">
        <f t="shared" si="114"/>
        <v>-1000</v>
      </c>
      <c r="AE382" s="2">
        <f t="shared" si="115"/>
        <v>1647.3117911177326</v>
      </c>
      <c r="AF382" s="5">
        <f t="shared" si="116"/>
        <v>-1</v>
      </c>
      <c r="AG382" s="5">
        <f t="shared" si="117"/>
        <v>1.7000000000000002</v>
      </c>
      <c r="AH382" s="3">
        <f t="shared" si="118"/>
        <v>202112</v>
      </c>
      <c r="AI382" s="21">
        <v>2.4</v>
      </c>
      <c r="AJ382" s="21">
        <v>1.62</v>
      </c>
      <c r="AK382" s="21">
        <v>2.7</v>
      </c>
      <c r="AL382" s="21">
        <v>1.5</v>
      </c>
      <c r="AO382">
        <f t="shared" si="123"/>
        <v>-200</v>
      </c>
      <c r="AP382">
        <f>IF(E382&lt;F382,G382,H382)</f>
        <v>19</v>
      </c>
      <c r="AQ382">
        <f>IF(E382&lt;F382,H382,G382)</f>
        <v>20</v>
      </c>
    </row>
    <row r="383" spans="2:43" x14ac:dyDescent="0.25">
      <c r="B383" s="24">
        <v>44535</v>
      </c>
      <c r="C383" s="20" t="s">
        <v>32</v>
      </c>
      <c r="D383" s="20" t="s">
        <v>22</v>
      </c>
      <c r="E383" s="2">
        <v>129.99999999999997</v>
      </c>
      <c r="F383" s="2">
        <v>-151.51515151515153</v>
      </c>
      <c r="G383">
        <v>30</v>
      </c>
      <c r="H383">
        <v>23</v>
      </c>
      <c r="I383" s="9"/>
      <c r="J383" s="2" t="str">
        <f t="shared" si="119"/>
        <v>San Francisco 49ers</v>
      </c>
      <c r="K383" s="2" t="str">
        <f t="shared" si="120"/>
        <v>Seattle Seahawks</v>
      </c>
      <c r="L383" s="17">
        <f t="shared" si="121"/>
        <v>-151.51515151515153</v>
      </c>
      <c r="M383" s="18">
        <f t="shared" si="122"/>
        <v>129.99999999999997</v>
      </c>
      <c r="N383" s="4">
        <f t="shared" si="108"/>
        <v>1.66</v>
      </c>
      <c r="O383" s="4">
        <f t="shared" si="109"/>
        <v>2.2999999999999998</v>
      </c>
      <c r="P383" s="4"/>
      <c r="Q383" s="4"/>
      <c r="R383" s="1">
        <f t="shared" si="110"/>
        <v>0.60240963855421692</v>
      </c>
      <c r="S383" s="1">
        <f t="shared" si="110"/>
        <v>0.43478260869565222</v>
      </c>
      <c r="T383" s="1">
        <f t="shared" si="106"/>
        <v>3.5858585858585923E-2</v>
      </c>
      <c r="U383" s="1">
        <f t="shared" si="107"/>
        <v>8.3813514929282351E-2</v>
      </c>
      <c r="V383" s="1">
        <f t="shared" si="111"/>
        <v>0.59481351492928236</v>
      </c>
      <c r="W383" s="1"/>
      <c r="X383" s="17">
        <f t="shared" si="112"/>
        <v>681.19919084032654</v>
      </c>
      <c r="Y383" s="18">
        <f t="shared" si="113"/>
        <v>1332.032655245516</v>
      </c>
      <c r="Z383" s="2">
        <f t="shared" si="124"/>
        <v>647.13923129831016</v>
      </c>
      <c r="AA383" s="18">
        <f t="shared" si="124"/>
        <v>1265.4310224832402</v>
      </c>
      <c r="AB383" s="2">
        <f t="shared" si="125"/>
        <v>-154.5262521009227</v>
      </c>
      <c r="AC383" s="2">
        <f t="shared" si="125"/>
        <v>126.54310224832402</v>
      </c>
      <c r="AD383" s="2">
        <f t="shared" si="114"/>
        <v>-1000</v>
      </c>
      <c r="AE383" s="2">
        <f t="shared" si="115"/>
        <v>1265.4310224832402</v>
      </c>
      <c r="AF383" s="5">
        <f t="shared" si="116"/>
        <v>-1</v>
      </c>
      <c r="AG383" s="5">
        <f t="shared" si="117"/>
        <v>1.2999999999999998</v>
      </c>
      <c r="AH383" s="3">
        <f t="shared" si="118"/>
        <v>202112</v>
      </c>
      <c r="AI383" s="21">
        <v>2.25</v>
      </c>
      <c r="AJ383" s="21">
        <v>1.68</v>
      </c>
      <c r="AK383" s="21">
        <v>2.2999999999999998</v>
      </c>
      <c r="AL383" s="21">
        <v>1.66</v>
      </c>
      <c r="AO383">
        <f t="shared" si="123"/>
        <v>-160</v>
      </c>
      <c r="AP383">
        <f>IF(E383&lt;F383,G383,H383)</f>
        <v>23</v>
      </c>
      <c r="AQ383">
        <f>IF(E383&lt;F383,H383,G383)</f>
        <v>30</v>
      </c>
    </row>
    <row r="384" spans="2:43" x14ac:dyDescent="0.25">
      <c r="B384" s="24">
        <v>44535</v>
      </c>
      <c r="C384" s="20" t="s">
        <v>50</v>
      </c>
      <c r="D384" s="20" t="s">
        <v>51</v>
      </c>
      <c r="E384" s="2">
        <v>-131.57894736842104</v>
      </c>
      <c r="F384" s="2">
        <v>110.00000000000001</v>
      </c>
      <c r="G384">
        <v>15</v>
      </c>
      <c r="H384">
        <v>17</v>
      </c>
      <c r="I384" s="9"/>
      <c r="J384" s="2" t="str">
        <f t="shared" si="119"/>
        <v>Las Vegas Raiders</v>
      </c>
      <c r="K384" s="2" t="str">
        <f t="shared" si="120"/>
        <v>Washington Football Team</v>
      </c>
      <c r="L384" s="17">
        <f t="shared" si="121"/>
        <v>-131.57894736842104</v>
      </c>
      <c r="M384" s="18">
        <f t="shared" si="122"/>
        <v>110.00000000000001</v>
      </c>
      <c r="N384" s="4">
        <f t="shared" si="108"/>
        <v>1.76</v>
      </c>
      <c r="O384" s="4">
        <f t="shared" si="109"/>
        <v>2.1</v>
      </c>
      <c r="P384" s="4"/>
      <c r="Q384" s="4"/>
      <c r="R384" s="1">
        <f t="shared" si="110"/>
        <v>0.56818181818181823</v>
      </c>
      <c r="S384" s="1">
        <f t="shared" si="110"/>
        <v>0.47619047619047616</v>
      </c>
      <c r="T384" s="1">
        <f t="shared" si="106"/>
        <v>4.2487046632124437E-2</v>
      </c>
      <c r="U384" s="1">
        <f t="shared" si="107"/>
        <v>4.5995670995671034E-2</v>
      </c>
      <c r="V384" s="1">
        <f t="shared" si="111"/>
        <v>0.55699567099567104</v>
      </c>
      <c r="W384" s="1"/>
      <c r="X384" s="17">
        <f t="shared" si="112"/>
        <v>795.34608987611307</v>
      </c>
      <c r="Y384" s="18">
        <f t="shared" si="113"/>
        <v>1144.9859022934511</v>
      </c>
      <c r="Z384" s="2">
        <f t="shared" si="124"/>
        <v>755.57878538230739</v>
      </c>
      <c r="AA384" s="18">
        <f t="shared" si="124"/>
        <v>1087.7366071787785</v>
      </c>
      <c r="AB384" s="2">
        <f t="shared" si="125"/>
        <v>-132.3488720628942</v>
      </c>
      <c r="AC384" s="2">
        <f t="shared" si="125"/>
        <v>108.77366071787785</v>
      </c>
      <c r="AD384" s="2">
        <f t="shared" si="114"/>
        <v>-1000</v>
      </c>
      <c r="AE384" s="2">
        <f t="shared" si="115"/>
        <v>1087.7366071787785</v>
      </c>
      <c r="AF384" s="5">
        <f t="shared" si="116"/>
        <v>-1</v>
      </c>
      <c r="AG384" s="5">
        <f t="shared" si="117"/>
        <v>1.1000000000000001</v>
      </c>
      <c r="AH384" s="3">
        <f t="shared" si="118"/>
        <v>202112</v>
      </c>
      <c r="AI384" s="21">
        <v>1.74</v>
      </c>
      <c r="AJ384" s="21">
        <v>2.15</v>
      </c>
      <c r="AK384" s="21">
        <v>1.76</v>
      </c>
      <c r="AL384" s="21">
        <v>2.1</v>
      </c>
      <c r="AO384">
        <f t="shared" si="123"/>
        <v>-140</v>
      </c>
      <c r="AP384">
        <f>IF(E384&lt;F384,G384,H384)</f>
        <v>15</v>
      </c>
      <c r="AQ384">
        <f>IF(E384&lt;F384,H384,G384)</f>
        <v>17</v>
      </c>
    </row>
    <row r="385" spans="2:43" x14ac:dyDescent="0.25">
      <c r="B385" s="24">
        <v>44535</v>
      </c>
      <c r="C385" s="20" t="s">
        <v>35</v>
      </c>
      <c r="D385" s="20" t="s">
        <v>27</v>
      </c>
      <c r="E385" s="2">
        <v>375</v>
      </c>
      <c r="F385" s="2">
        <v>-500.00000000000011</v>
      </c>
      <c r="G385">
        <v>17</v>
      </c>
      <c r="H385">
        <v>30</v>
      </c>
      <c r="I385" s="9"/>
      <c r="J385" s="2" t="str">
        <f t="shared" si="119"/>
        <v>Tampa Bay Buccaneers</v>
      </c>
      <c r="K385" s="2" t="str">
        <f t="shared" si="120"/>
        <v>Atlanta Falcons</v>
      </c>
      <c r="L385" s="17">
        <f t="shared" si="121"/>
        <v>-500.00000000000011</v>
      </c>
      <c r="M385" s="18">
        <f t="shared" si="122"/>
        <v>375</v>
      </c>
      <c r="N385" s="4">
        <f t="shared" si="108"/>
        <v>1.2</v>
      </c>
      <c r="O385" s="4">
        <f t="shared" si="109"/>
        <v>4.75</v>
      </c>
      <c r="P385" s="4"/>
      <c r="Q385" s="4"/>
      <c r="R385" s="1">
        <f t="shared" si="110"/>
        <v>0.83333333333333337</v>
      </c>
      <c r="S385" s="1">
        <f t="shared" si="110"/>
        <v>0.21052631578947367</v>
      </c>
      <c r="T385" s="1">
        <f t="shared" si="106"/>
        <v>4.2016806722689037E-2</v>
      </c>
      <c r="U385" s="1">
        <f t="shared" si="107"/>
        <v>0.31140350877192985</v>
      </c>
      <c r="V385" s="1">
        <f t="shared" si="111"/>
        <v>0.82240350877192991</v>
      </c>
      <c r="W385" s="1"/>
      <c r="X385" s="17">
        <f t="shared" si="112"/>
        <v>215.94811954689931</v>
      </c>
      <c r="Y385" s="18">
        <f t="shared" si="113"/>
        <v>3787.1793685900598</v>
      </c>
      <c r="Z385" s="2">
        <f t="shared" si="124"/>
        <v>205.15071356955434</v>
      </c>
      <c r="AA385" s="18">
        <f t="shared" si="124"/>
        <v>3597.8204001605568</v>
      </c>
      <c r="AB385" s="2">
        <f t="shared" si="125"/>
        <v>-487.44651315139578</v>
      </c>
      <c r="AC385" s="2">
        <f t="shared" si="125"/>
        <v>359.7820400160557</v>
      </c>
      <c r="AD385" s="2">
        <f t="shared" si="114"/>
        <v>205.15071356955434</v>
      </c>
      <c r="AE385" s="2">
        <f t="shared" si="115"/>
        <v>-1000</v>
      </c>
      <c r="AF385" s="5">
        <f t="shared" si="116"/>
        <v>0.19999999999999996</v>
      </c>
      <c r="AG385" s="5">
        <f t="shared" si="117"/>
        <v>-1</v>
      </c>
      <c r="AH385" s="3">
        <f t="shared" si="118"/>
        <v>202112</v>
      </c>
      <c r="AI385" s="21">
        <v>4.75</v>
      </c>
      <c r="AJ385" s="21">
        <v>1.2</v>
      </c>
      <c r="AK385" s="21">
        <v>4.75</v>
      </c>
      <c r="AL385" s="21">
        <v>1.2</v>
      </c>
      <c r="AO385">
        <f t="shared" si="123"/>
        <v>-500</v>
      </c>
      <c r="AP385">
        <f>IF(E385&lt;F385,G385,H385)</f>
        <v>30</v>
      </c>
      <c r="AQ385">
        <f>IF(E385&lt;F385,H385,G385)</f>
        <v>17</v>
      </c>
    </row>
    <row r="386" spans="2:43" x14ac:dyDescent="0.25">
      <c r="B386" s="24">
        <v>44535</v>
      </c>
      <c r="C386" s="20" t="s">
        <v>37</v>
      </c>
      <c r="D386" s="20" t="s">
        <v>48</v>
      </c>
      <c r="E386" s="2">
        <v>280</v>
      </c>
      <c r="F386" s="2">
        <v>-370.37037037037032</v>
      </c>
      <c r="G386">
        <v>22</v>
      </c>
      <c r="H386">
        <v>33</v>
      </c>
      <c r="I386" s="9"/>
      <c r="J386" s="2" t="str">
        <f t="shared" si="119"/>
        <v>Arizona Cardinals</v>
      </c>
      <c r="K386" s="2" t="str">
        <f t="shared" si="120"/>
        <v>Chicago Bears</v>
      </c>
      <c r="L386" s="17">
        <f t="shared" si="121"/>
        <v>-370.37037037037032</v>
      </c>
      <c r="M386" s="18">
        <f t="shared" si="122"/>
        <v>280</v>
      </c>
      <c r="N386" s="4">
        <f t="shared" si="108"/>
        <v>1.27</v>
      </c>
      <c r="O386" s="4">
        <f t="shared" si="109"/>
        <v>3.8</v>
      </c>
      <c r="P386" s="4"/>
      <c r="Q386" s="4"/>
      <c r="R386" s="1">
        <f t="shared" si="110"/>
        <v>0.78740157480314954</v>
      </c>
      <c r="S386" s="1">
        <f t="shared" si="110"/>
        <v>0.26315789473684209</v>
      </c>
      <c r="T386" s="1">
        <f t="shared" si="106"/>
        <v>4.8126232741617536E-2</v>
      </c>
      <c r="U386" s="1">
        <f t="shared" si="107"/>
        <v>0.26212184003315375</v>
      </c>
      <c r="V386" s="1">
        <f t="shared" si="111"/>
        <v>0.77312184003315376</v>
      </c>
      <c r="W386" s="1"/>
      <c r="X386" s="17">
        <f t="shared" si="112"/>
        <v>293.45718645992071</v>
      </c>
      <c r="Y386" s="18">
        <f t="shared" si="113"/>
        <v>2909.583445130711</v>
      </c>
      <c r="Z386" s="2">
        <f t="shared" si="124"/>
        <v>278.78432713692467</v>
      </c>
      <c r="AA386" s="18">
        <f t="shared" si="124"/>
        <v>2764.1042728741754</v>
      </c>
      <c r="AB386" s="2">
        <f t="shared" si="125"/>
        <v>-358.70022187755586</v>
      </c>
      <c r="AC386" s="2">
        <f t="shared" si="125"/>
        <v>276.41042728741752</v>
      </c>
      <c r="AD386" s="2">
        <f t="shared" si="114"/>
        <v>278.78432713692467</v>
      </c>
      <c r="AE386" s="2">
        <f t="shared" si="115"/>
        <v>-1000</v>
      </c>
      <c r="AF386" s="5">
        <f t="shared" si="116"/>
        <v>0.27</v>
      </c>
      <c r="AG386" s="5">
        <f t="shared" si="117"/>
        <v>-1</v>
      </c>
      <c r="AH386" s="3">
        <f t="shared" si="118"/>
        <v>202112</v>
      </c>
      <c r="AI386" s="21">
        <v>3.65</v>
      </c>
      <c r="AJ386" s="21">
        <v>1.3</v>
      </c>
      <c r="AK386" s="21">
        <v>3.8</v>
      </c>
      <c r="AL386" s="21">
        <v>1.27</v>
      </c>
      <c r="AO386">
        <f t="shared" si="123"/>
        <v>-400</v>
      </c>
      <c r="AP386">
        <f>IF(E386&lt;F386,G386,H386)</f>
        <v>33</v>
      </c>
      <c r="AQ386">
        <f>IF(E386&lt;F386,H386,G386)</f>
        <v>22</v>
      </c>
    </row>
    <row r="387" spans="2:43" x14ac:dyDescent="0.25">
      <c r="B387" s="24">
        <v>44535</v>
      </c>
      <c r="C387" s="20" t="s">
        <v>21</v>
      </c>
      <c r="D387" s="20" t="s">
        <v>31</v>
      </c>
      <c r="E387" s="2">
        <v>-140.84507042253523</v>
      </c>
      <c r="F387" s="2">
        <v>120.00000000000001</v>
      </c>
      <c r="G387">
        <v>22</v>
      </c>
      <c r="H387">
        <v>41</v>
      </c>
      <c r="I387" s="9"/>
      <c r="J387" s="2" t="str">
        <f t="shared" si="119"/>
        <v>Cincinnati Bengals</v>
      </c>
      <c r="K387" s="2" t="str">
        <f t="shared" si="120"/>
        <v>Los Angeles Chargers</v>
      </c>
      <c r="L387" s="17">
        <f t="shared" si="121"/>
        <v>-140.84507042253523</v>
      </c>
      <c r="M387" s="18">
        <f t="shared" si="122"/>
        <v>120.00000000000001</v>
      </c>
      <c r="N387" s="4">
        <f t="shared" si="108"/>
        <v>1.71</v>
      </c>
      <c r="O387" s="4">
        <f t="shared" si="109"/>
        <v>2.2000000000000002</v>
      </c>
      <c r="P387" s="4"/>
      <c r="Q387" s="4"/>
      <c r="R387" s="1">
        <f t="shared" si="110"/>
        <v>0.58479532163742687</v>
      </c>
      <c r="S387" s="1">
        <f t="shared" si="110"/>
        <v>0.45454545454545453</v>
      </c>
      <c r="T387" s="1">
        <f t="shared" si="106"/>
        <v>3.7851662404092101E-2</v>
      </c>
      <c r="U387" s="1">
        <f t="shared" si="107"/>
        <v>6.5124933545986169E-2</v>
      </c>
      <c r="V387" s="1">
        <f t="shared" si="111"/>
        <v>0.57612493354598615</v>
      </c>
      <c r="W387" s="1"/>
      <c r="X387" s="17">
        <f t="shared" si="112"/>
        <v>735.73463284275692</v>
      </c>
      <c r="Y387" s="18">
        <f t="shared" si="113"/>
        <v>1235.8449349286186</v>
      </c>
      <c r="Z387" s="2">
        <f t="shared" si="124"/>
        <v>698.94790120061907</v>
      </c>
      <c r="AA387" s="18">
        <f t="shared" si="124"/>
        <v>1174.0526881821877</v>
      </c>
      <c r="AB387" s="2">
        <f t="shared" si="125"/>
        <v>-143.07218009843768</v>
      </c>
      <c r="AC387" s="2">
        <f t="shared" si="125"/>
        <v>117.40526881821877</v>
      </c>
      <c r="AD387" s="2">
        <f t="shared" si="114"/>
        <v>-1000</v>
      </c>
      <c r="AE387" s="2">
        <f t="shared" si="115"/>
        <v>1174.0526881821877</v>
      </c>
      <c r="AF387" s="5">
        <f t="shared" si="116"/>
        <v>-1</v>
      </c>
      <c r="AG387" s="5">
        <f t="shared" si="117"/>
        <v>1.2000000000000002</v>
      </c>
      <c r="AH387" s="3">
        <f t="shared" si="118"/>
        <v>202112</v>
      </c>
      <c r="AI387" s="21">
        <v>1.71</v>
      </c>
      <c r="AJ387" s="21">
        <v>2.2000000000000002</v>
      </c>
      <c r="AK387" s="21">
        <v>1.71</v>
      </c>
      <c r="AL387" s="21">
        <v>2.2000000000000002</v>
      </c>
      <c r="AO387">
        <f t="shared" si="123"/>
        <v>-150</v>
      </c>
      <c r="AP387">
        <f>IF(E387&lt;F387,G387,H387)</f>
        <v>22</v>
      </c>
      <c r="AQ387">
        <f>IF(E387&lt;F387,H387,G387)</f>
        <v>41</v>
      </c>
    </row>
    <row r="388" spans="2:43" x14ac:dyDescent="0.25">
      <c r="B388" s="24">
        <v>44535</v>
      </c>
      <c r="C388" s="20" t="s">
        <v>34</v>
      </c>
      <c r="D388" s="20" t="s">
        <v>29</v>
      </c>
      <c r="E388" s="2">
        <v>260</v>
      </c>
      <c r="F388" s="2">
        <v>-322.58064516129025</v>
      </c>
      <c r="G388">
        <v>29</v>
      </c>
      <c r="H388">
        <v>27</v>
      </c>
      <c r="I388" s="9"/>
      <c r="J388" s="2" t="str">
        <f t="shared" si="119"/>
        <v>Minnesota Vikings</v>
      </c>
      <c r="K388" s="2" t="str">
        <f t="shared" si="120"/>
        <v>Detroit Lions</v>
      </c>
      <c r="L388" s="17">
        <f t="shared" si="121"/>
        <v>-322.58064516129025</v>
      </c>
      <c r="M388" s="18">
        <f t="shared" si="122"/>
        <v>260</v>
      </c>
      <c r="N388" s="4">
        <f t="shared" si="108"/>
        <v>1.31</v>
      </c>
      <c r="O388" s="4">
        <f t="shared" si="109"/>
        <v>3.6</v>
      </c>
      <c r="P388" s="4"/>
      <c r="Q388" s="4"/>
      <c r="R388" s="1">
        <f t="shared" si="110"/>
        <v>0.76335877862595414</v>
      </c>
      <c r="S388" s="1">
        <f t="shared" si="110"/>
        <v>0.27777777777777779</v>
      </c>
      <c r="T388" s="1">
        <f t="shared" ref="T388:T451" si="126">1-N388*O388/(N388+O388)</f>
        <v>3.9511201629327863E-2</v>
      </c>
      <c r="U388" s="1">
        <f t="shared" ref="U388:U451" si="127">ABS(R388-S388)/2</f>
        <v>0.24279050042408817</v>
      </c>
      <c r="V388" s="1">
        <f t="shared" si="111"/>
        <v>0.75379050042408813</v>
      </c>
      <c r="W388" s="1"/>
      <c r="X388" s="17">
        <f t="shared" si="112"/>
        <v>326.62855188197847</v>
      </c>
      <c r="Y388" s="18">
        <f t="shared" si="113"/>
        <v>2645.8589098869329</v>
      </c>
      <c r="Z388" s="2">
        <f t="shared" si="124"/>
        <v>310.29712428787951</v>
      </c>
      <c r="AA388" s="18">
        <f t="shared" si="124"/>
        <v>2513.565964392586</v>
      </c>
      <c r="AB388" s="2">
        <f t="shared" si="125"/>
        <v>-322.27175881663845</v>
      </c>
      <c r="AC388" s="2">
        <f t="shared" si="125"/>
        <v>251.3565964392586</v>
      </c>
      <c r="AD388" s="2">
        <f t="shared" si="114"/>
        <v>-1000</v>
      </c>
      <c r="AE388" s="2">
        <f t="shared" si="115"/>
        <v>2513.565964392586</v>
      </c>
      <c r="AF388" s="5">
        <f t="shared" si="116"/>
        <v>-1</v>
      </c>
      <c r="AG388" s="5">
        <f t="shared" si="117"/>
        <v>2.6</v>
      </c>
      <c r="AH388" s="3">
        <f t="shared" si="118"/>
        <v>202112</v>
      </c>
      <c r="AI388" s="21">
        <v>3.55</v>
      </c>
      <c r="AJ388" s="21">
        <v>1.31</v>
      </c>
      <c r="AK388" s="21">
        <v>3.6</v>
      </c>
      <c r="AL388" s="21">
        <v>1.31</v>
      </c>
      <c r="AO388">
        <f t="shared" si="123"/>
        <v>-400</v>
      </c>
      <c r="AP388">
        <f>IF(E388&lt;F388,G388,H388)</f>
        <v>27</v>
      </c>
      <c r="AQ388">
        <f>IF(E388&lt;F388,H388,G388)</f>
        <v>29</v>
      </c>
    </row>
    <row r="389" spans="2:43" x14ac:dyDescent="0.25">
      <c r="B389" s="24">
        <v>44535</v>
      </c>
      <c r="C389" s="20" t="s">
        <v>40</v>
      </c>
      <c r="D389" s="20" t="s">
        <v>39</v>
      </c>
      <c r="E389" s="2">
        <v>350</v>
      </c>
      <c r="F389" s="2">
        <v>-454.54545454545462</v>
      </c>
      <c r="G389">
        <v>0</v>
      </c>
      <c r="H389">
        <v>31</v>
      </c>
      <c r="I389" s="9"/>
      <c r="J389" s="2" t="str">
        <f t="shared" si="119"/>
        <v>Indianapolis Colts</v>
      </c>
      <c r="K389" s="2" t="str">
        <f t="shared" si="120"/>
        <v>Houston Texans</v>
      </c>
      <c r="L389" s="17">
        <f t="shared" si="121"/>
        <v>-454.54545454545462</v>
      </c>
      <c r="M389" s="18">
        <f t="shared" si="122"/>
        <v>350</v>
      </c>
      <c r="N389" s="4">
        <f t="shared" ref="N389:N452" si="128">IF(E389&lt;0,AK389,AL389)</f>
        <v>1.22</v>
      </c>
      <c r="O389" s="4">
        <f t="shared" ref="O389:O452" si="129">IF(E389&lt;0,AL389,AK389)</f>
        <v>4.5</v>
      </c>
      <c r="P389" s="4"/>
      <c r="Q389" s="4"/>
      <c r="R389" s="1">
        <f t="shared" ref="R389:S452" si="130">1/N389</f>
        <v>0.81967213114754101</v>
      </c>
      <c r="S389" s="1">
        <f t="shared" si="130"/>
        <v>0.22222222222222221</v>
      </c>
      <c r="T389" s="1">
        <f t="shared" si="126"/>
        <v>4.0209790209790097E-2</v>
      </c>
      <c r="U389" s="1">
        <f t="shared" si="127"/>
        <v>0.2987249544626594</v>
      </c>
      <c r="V389" s="1">
        <f t="shared" ref="V389:V452" si="131">V$1+IF(N389&lt;=O389,U389,-U389)</f>
        <v>0.80972495446265946</v>
      </c>
      <c r="W389" s="1"/>
      <c r="X389" s="17">
        <f t="shared" ref="X389:X452" si="132">(1/V389-1)*1000</f>
        <v>234.98725646118768</v>
      </c>
      <c r="Y389" s="18">
        <f t="shared" ref="Y389:Y452" si="133">1000000/(X389+W$1)-X$1</f>
        <v>3526.591123964678</v>
      </c>
      <c r="Z389" s="2">
        <f t="shared" si="124"/>
        <v>223.2378936381283</v>
      </c>
      <c r="AA389" s="18">
        <f t="shared" si="124"/>
        <v>3350.2615677664439</v>
      </c>
      <c r="AB389" s="2">
        <f t="shared" si="125"/>
        <v>-447.95262296329213</v>
      </c>
      <c r="AC389" s="2">
        <f t="shared" si="125"/>
        <v>335.02615677664437</v>
      </c>
      <c r="AD389" s="2">
        <f t="shared" ref="AD389:AD452" si="134">IF(AP389&gt;AQ389,Z389,-1000)</f>
        <v>223.2378936381283</v>
      </c>
      <c r="AE389" s="2">
        <f t="shared" ref="AE389:AE452" si="135">IF(AQ389&gt;AP389,AA389,-1000)</f>
        <v>-1000</v>
      </c>
      <c r="AF389" s="5">
        <f t="shared" ref="AF389:AF452" si="136">IF(AP389&gt;AQ389,N389-1,-1)</f>
        <v>0.21999999999999997</v>
      </c>
      <c r="AG389" s="5">
        <f t="shared" ref="AG389:AG452" si="137">IF(AQ389&gt;AP389,O389-1,-1)</f>
        <v>-1</v>
      </c>
      <c r="AH389" s="3">
        <f t="shared" ref="AH389:AH452" si="138">YEAR(B389)*100+MONTH(B389)</f>
        <v>202112</v>
      </c>
      <c r="AI389" s="21">
        <v>4</v>
      </c>
      <c r="AJ389" s="21">
        <v>1.26</v>
      </c>
      <c r="AK389" s="21">
        <v>4.5</v>
      </c>
      <c r="AL389" s="21">
        <v>1.22</v>
      </c>
      <c r="AO389">
        <f t="shared" si="123"/>
        <v>-500</v>
      </c>
      <c r="AP389">
        <f>IF(E389&lt;F389,G389,H389)</f>
        <v>31</v>
      </c>
      <c r="AQ389">
        <f>IF(E389&lt;F389,H389,G389)</f>
        <v>0</v>
      </c>
    </row>
    <row r="390" spans="2:43" x14ac:dyDescent="0.25">
      <c r="B390" s="24">
        <v>44535</v>
      </c>
      <c r="C390" s="20" t="s">
        <v>30</v>
      </c>
      <c r="D390" s="20" t="s">
        <v>25</v>
      </c>
      <c r="E390" s="2">
        <v>-294.11764705882348</v>
      </c>
      <c r="F390" s="2">
        <v>235</v>
      </c>
      <c r="G390">
        <v>20</v>
      </c>
      <c r="H390">
        <v>9</v>
      </c>
      <c r="I390" s="9"/>
      <c r="J390" s="2" t="str">
        <f t="shared" ref="J390:J453" si="139">IF(E390&lt;=F390,C390,D390)</f>
        <v>Miami Dolphins</v>
      </c>
      <c r="K390" s="2" t="str">
        <f t="shared" ref="K390:K453" si="140">IF(E390&gt;F390,C390,D390)</f>
        <v>New York Giants</v>
      </c>
      <c r="L390" s="17">
        <f t="shared" ref="L390:L453" si="141">IF(E390&lt;=F390,E390,F390)</f>
        <v>-294.11764705882348</v>
      </c>
      <c r="M390" s="18">
        <f t="shared" ref="M390:M453" si="142">IF(E390&gt;F390,E390,F390)</f>
        <v>235</v>
      </c>
      <c r="N390" s="4">
        <f t="shared" si="128"/>
        <v>1.34</v>
      </c>
      <c r="O390" s="4">
        <f t="shared" si="129"/>
        <v>3.35</v>
      </c>
      <c r="P390" s="4"/>
      <c r="Q390" s="4"/>
      <c r="R390" s="1">
        <f t="shared" si="130"/>
        <v>0.74626865671641784</v>
      </c>
      <c r="S390" s="1">
        <f t="shared" si="130"/>
        <v>0.29850746268656714</v>
      </c>
      <c r="T390" s="1">
        <f t="shared" si="126"/>
        <v>4.2857142857142816E-2</v>
      </c>
      <c r="U390" s="1">
        <f t="shared" si="127"/>
        <v>0.22388059701492535</v>
      </c>
      <c r="V390" s="1">
        <f t="shared" si="131"/>
        <v>0.73488059701492536</v>
      </c>
      <c r="W390" s="1"/>
      <c r="X390" s="17">
        <f t="shared" si="132"/>
        <v>360.7652781444848</v>
      </c>
      <c r="Y390" s="18">
        <f t="shared" si="133"/>
        <v>2419.4789829550677</v>
      </c>
      <c r="Z390" s="2">
        <f t="shared" si="124"/>
        <v>342.72701423726056</v>
      </c>
      <c r="AA390" s="18">
        <f t="shared" si="124"/>
        <v>2298.5050338073142</v>
      </c>
      <c r="AB390" s="2">
        <f t="shared" si="125"/>
        <v>-291.77740839177835</v>
      </c>
      <c r="AC390" s="2">
        <f t="shared" si="125"/>
        <v>229.85050338073142</v>
      </c>
      <c r="AD390" s="2">
        <f t="shared" si="134"/>
        <v>342.72701423726056</v>
      </c>
      <c r="AE390" s="2">
        <f t="shared" si="135"/>
        <v>-1000</v>
      </c>
      <c r="AF390" s="5">
        <f t="shared" si="136"/>
        <v>0.34000000000000008</v>
      </c>
      <c r="AG390" s="5">
        <f t="shared" si="137"/>
        <v>-1</v>
      </c>
      <c r="AH390" s="3">
        <f t="shared" si="138"/>
        <v>202112</v>
      </c>
      <c r="AI390" s="21">
        <v>1.68</v>
      </c>
      <c r="AJ390" s="21">
        <v>2.25</v>
      </c>
      <c r="AK390" s="21">
        <v>1.34</v>
      </c>
      <c r="AL390" s="21">
        <v>3.35</v>
      </c>
      <c r="AO390">
        <f t="shared" ref="AO390:AO453" si="143">IF(L390&lt;-200,INT(L390/100)*100,INT(L390/10)*10)</f>
        <v>-300</v>
      </c>
      <c r="AP390">
        <f>IF(E390&lt;F390,G390,H390)</f>
        <v>20</v>
      </c>
      <c r="AQ390">
        <f>IF(E390&lt;F390,H390,G390)</f>
        <v>9</v>
      </c>
    </row>
    <row r="391" spans="2:43" x14ac:dyDescent="0.25">
      <c r="B391" s="24">
        <v>44535</v>
      </c>
      <c r="C391" s="20" t="s">
        <v>42</v>
      </c>
      <c r="D391" s="20" t="s">
        <v>19</v>
      </c>
      <c r="E391" s="2">
        <v>179.99999999999997</v>
      </c>
      <c r="F391" s="2">
        <v>-222.22222222222226</v>
      </c>
      <c r="G391">
        <v>18</v>
      </c>
      <c r="H391">
        <v>33</v>
      </c>
      <c r="I391" s="9"/>
      <c r="J391" s="2" t="str">
        <f t="shared" si="139"/>
        <v>Philadelphia Eagles</v>
      </c>
      <c r="K391" s="2" t="str">
        <f t="shared" si="140"/>
        <v>New York Jets</v>
      </c>
      <c r="L391" s="17">
        <f t="shared" si="141"/>
        <v>-222.22222222222226</v>
      </c>
      <c r="M391" s="18">
        <f t="shared" si="142"/>
        <v>179.99999999999997</v>
      </c>
      <c r="N391" s="4">
        <f t="shared" si="128"/>
        <v>1.45</v>
      </c>
      <c r="O391" s="4">
        <f t="shared" si="129"/>
        <v>2.8</v>
      </c>
      <c r="P391" s="4"/>
      <c r="Q391" s="4"/>
      <c r="R391" s="1">
        <f t="shared" si="130"/>
        <v>0.68965517241379315</v>
      </c>
      <c r="S391" s="1">
        <f t="shared" si="130"/>
        <v>0.35714285714285715</v>
      </c>
      <c r="T391" s="1">
        <f t="shared" si="126"/>
        <v>4.4705882352941262E-2</v>
      </c>
      <c r="U391" s="1">
        <f t="shared" si="127"/>
        <v>0.166256157635468</v>
      </c>
      <c r="V391" s="1">
        <f t="shared" si="131"/>
        <v>0.67725615763546798</v>
      </c>
      <c r="W391" s="1"/>
      <c r="X391" s="17">
        <f t="shared" si="132"/>
        <v>476.54619116545314</v>
      </c>
      <c r="Y391" s="18">
        <f t="shared" si="133"/>
        <v>1872.3757127156628</v>
      </c>
      <c r="Z391" s="2">
        <f t="shared" si="124"/>
        <v>452.71888160718044</v>
      </c>
      <c r="AA391" s="18">
        <f t="shared" si="124"/>
        <v>1778.7569270798795</v>
      </c>
      <c r="AB391" s="2">
        <f t="shared" si="125"/>
        <v>-220.88762820095712</v>
      </c>
      <c r="AC391" s="2">
        <f t="shared" si="125"/>
        <v>177.87569270798795</v>
      </c>
      <c r="AD391" s="2">
        <f t="shared" si="134"/>
        <v>452.71888160718044</v>
      </c>
      <c r="AE391" s="2">
        <f t="shared" si="135"/>
        <v>-1000</v>
      </c>
      <c r="AF391" s="5">
        <f t="shared" si="136"/>
        <v>0.44999999999999996</v>
      </c>
      <c r="AG391" s="5">
        <f t="shared" si="137"/>
        <v>-1</v>
      </c>
      <c r="AH391" s="3">
        <f t="shared" si="138"/>
        <v>202112</v>
      </c>
      <c r="AI391" s="21">
        <v>3.6</v>
      </c>
      <c r="AJ391" s="21">
        <v>1.31</v>
      </c>
      <c r="AK391" s="21">
        <v>2.8</v>
      </c>
      <c r="AL391" s="21">
        <v>1.45</v>
      </c>
      <c r="AO391">
        <f t="shared" si="143"/>
        <v>-300</v>
      </c>
      <c r="AP391">
        <f>IF(E391&lt;F391,G391,H391)</f>
        <v>33</v>
      </c>
      <c r="AQ391">
        <f>IF(E391&lt;F391,H391,G391)</f>
        <v>18</v>
      </c>
    </row>
    <row r="392" spans="2:43" x14ac:dyDescent="0.25">
      <c r="B392" s="24">
        <v>44532</v>
      </c>
      <c r="C392" s="20" t="s">
        <v>43</v>
      </c>
      <c r="D392" s="20" t="s">
        <v>23</v>
      </c>
      <c r="E392" s="2">
        <v>225</v>
      </c>
      <c r="F392" s="2">
        <v>-277.77777777777771</v>
      </c>
      <c r="G392">
        <v>17</v>
      </c>
      <c r="H392">
        <v>27</v>
      </c>
      <c r="I392" s="9"/>
      <c r="J392" s="2" t="str">
        <f t="shared" si="139"/>
        <v>Dallas Cowboys</v>
      </c>
      <c r="K392" s="2" t="str">
        <f t="shared" si="140"/>
        <v>New Orleans Saints</v>
      </c>
      <c r="L392" s="17">
        <f t="shared" si="141"/>
        <v>-277.77777777777771</v>
      </c>
      <c r="M392" s="18">
        <f t="shared" si="142"/>
        <v>225</v>
      </c>
      <c r="N392" s="4">
        <f t="shared" si="128"/>
        <v>1.36</v>
      </c>
      <c r="O392" s="4">
        <f t="shared" si="129"/>
        <v>3.25</v>
      </c>
      <c r="P392" s="4"/>
      <c r="Q392" s="4"/>
      <c r="R392" s="1">
        <f t="shared" si="130"/>
        <v>0.73529411764705876</v>
      </c>
      <c r="S392" s="1">
        <f t="shared" si="130"/>
        <v>0.30769230769230771</v>
      </c>
      <c r="T392" s="1">
        <f t="shared" si="126"/>
        <v>4.1214750542299394E-2</v>
      </c>
      <c r="U392" s="1">
        <f t="shared" si="127"/>
        <v>0.21380090497737553</v>
      </c>
      <c r="V392" s="1">
        <f t="shared" si="131"/>
        <v>0.72480090497737559</v>
      </c>
      <c r="W392" s="1"/>
      <c r="X392" s="17">
        <f t="shared" si="132"/>
        <v>379.68922656245121</v>
      </c>
      <c r="Y392" s="18">
        <f t="shared" si="133"/>
        <v>2309.6629804910967</v>
      </c>
      <c r="Z392" s="2">
        <f t="shared" si="124"/>
        <v>360.70476523432865</v>
      </c>
      <c r="AA392" s="18">
        <f t="shared" si="124"/>
        <v>2194.1798314665416</v>
      </c>
      <c r="AB392" s="2">
        <f t="shared" si="125"/>
        <v>-277.23503995029256</v>
      </c>
      <c r="AC392" s="2">
        <f t="shared" si="125"/>
        <v>219.41798314665417</v>
      </c>
      <c r="AD392" s="2">
        <f t="shared" si="134"/>
        <v>360.70476523432865</v>
      </c>
      <c r="AE392" s="2">
        <f t="shared" si="135"/>
        <v>-1000</v>
      </c>
      <c r="AF392" s="5">
        <f t="shared" si="136"/>
        <v>0.3600000000000001</v>
      </c>
      <c r="AG392" s="5">
        <f t="shared" si="137"/>
        <v>-1</v>
      </c>
      <c r="AH392" s="3">
        <f t="shared" si="138"/>
        <v>202112</v>
      </c>
      <c r="AI392" s="21">
        <v>2.95</v>
      </c>
      <c r="AJ392" s="21">
        <v>1.42</v>
      </c>
      <c r="AK392" s="21">
        <v>3.25</v>
      </c>
      <c r="AL392" s="21">
        <v>1.36</v>
      </c>
      <c r="AO392">
        <f t="shared" si="143"/>
        <v>-300</v>
      </c>
      <c r="AP392">
        <f>IF(E392&lt;F392,G392,H392)</f>
        <v>27</v>
      </c>
      <c r="AQ392">
        <f>IF(E392&lt;F392,H392,G392)</f>
        <v>17</v>
      </c>
    </row>
    <row r="393" spans="2:43" x14ac:dyDescent="0.25">
      <c r="B393" s="24">
        <v>44529</v>
      </c>
      <c r="C393" s="20" t="s">
        <v>51</v>
      </c>
      <c r="D393" s="20" t="s">
        <v>32</v>
      </c>
      <c r="E393" s="2">
        <v>110.00000000000001</v>
      </c>
      <c r="F393" s="2">
        <v>-131.57894736842104</v>
      </c>
      <c r="G393">
        <v>17</v>
      </c>
      <c r="H393">
        <v>15</v>
      </c>
      <c r="I393" s="9"/>
      <c r="J393" s="2" t="str">
        <f t="shared" si="139"/>
        <v>Seattle Seahawks</v>
      </c>
      <c r="K393" s="2" t="str">
        <f t="shared" si="140"/>
        <v>Washington Football Team</v>
      </c>
      <c r="L393" s="17">
        <f t="shared" si="141"/>
        <v>-131.57894736842104</v>
      </c>
      <c r="M393" s="18">
        <f t="shared" si="142"/>
        <v>110.00000000000001</v>
      </c>
      <c r="N393" s="4">
        <f t="shared" si="128"/>
        <v>1.76</v>
      </c>
      <c r="O393" s="4">
        <f t="shared" si="129"/>
        <v>2.1</v>
      </c>
      <c r="P393" s="4"/>
      <c r="Q393" s="4"/>
      <c r="R393" s="1">
        <f t="shared" si="130"/>
        <v>0.56818181818181823</v>
      </c>
      <c r="S393" s="1">
        <f t="shared" si="130"/>
        <v>0.47619047619047616</v>
      </c>
      <c r="T393" s="1">
        <f t="shared" si="126"/>
        <v>4.2487046632124437E-2</v>
      </c>
      <c r="U393" s="1">
        <f t="shared" si="127"/>
        <v>4.5995670995671034E-2</v>
      </c>
      <c r="V393" s="1">
        <f t="shared" si="131"/>
        <v>0.55699567099567104</v>
      </c>
      <c r="W393" s="1"/>
      <c r="X393" s="17">
        <f t="shared" si="132"/>
        <v>795.34608987611307</v>
      </c>
      <c r="Y393" s="18">
        <f t="shared" si="133"/>
        <v>1144.9859022934511</v>
      </c>
      <c r="Z393" s="2">
        <f t="shared" si="124"/>
        <v>755.57878538230739</v>
      </c>
      <c r="AA393" s="18">
        <f t="shared" si="124"/>
        <v>1087.7366071787785</v>
      </c>
      <c r="AB393" s="2">
        <f t="shared" si="125"/>
        <v>-132.3488720628942</v>
      </c>
      <c r="AC393" s="2">
        <f t="shared" si="125"/>
        <v>108.77366071787785</v>
      </c>
      <c r="AD393" s="2">
        <f t="shared" si="134"/>
        <v>-1000</v>
      </c>
      <c r="AE393" s="2">
        <f t="shared" si="135"/>
        <v>1087.7366071787785</v>
      </c>
      <c r="AF393" s="5">
        <f t="shared" si="136"/>
        <v>-1</v>
      </c>
      <c r="AG393" s="5">
        <f t="shared" si="137"/>
        <v>1.1000000000000001</v>
      </c>
      <c r="AH393" s="3">
        <f t="shared" si="138"/>
        <v>202111</v>
      </c>
      <c r="AI393" s="21">
        <v>2.15</v>
      </c>
      <c r="AJ393" s="21">
        <v>1.74</v>
      </c>
      <c r="AK393" s="21">
        <v>2.1</v>
      </c>
      <c r="AL393" s="21">
        <v>1.76</v>
      </c>
      <c r="AO393">
        <f t="shared" si="143"/>
        <v>-140</v>
      </c>
      <c r="AP393">
        <f>IF(E393&lt;F393,G393,H393)</f>
        <v>15</v>
      </c>
      <c r="AQ393">
        <f>IF(E393&lt;F393,H393,G393)</f>
        <v>17</v>
      </c>
    </row>
    <row r="394" spans="2:43" x14ac:dyDescent="0.25">
      <c r="B394" s="24">
        <v>44528</v>
      </c>
      <c r="C394" s="20" t="s">
        <v>28</v>
      </c>
      <c r="D394" s="20" t="s">
        <v>46</v>
      </c>
      <c r="E394" s="2">
        <v>-156.25000000000003</v>
      </c>
      <c r="F394" s="2">
        <v>135</v>
      </c>
      <c r="G394">
        <v>16</v>
      </c>
      <c r="H394">
        <v>10</v>
      </c>
      <c r="I394" s="9"/>
      <c r="J394" s="2" t="str">
        <f t="shared" si="139"/>
        <v>Baltimore Ravens</v>
      </c>
      <c r="K394" s="2" t="str">
        <f t="shared" si="140"/>
        <v>Cleveland Browns</v>
      </c>
      <c r="L394" s="17">
        <f t="shared" si="141"/>
        <v>-156.25000000000003</v>
      </c>
      <c r="M394" s="18">
        <f t="shared" si="142"/>
        <v>135</v>
      </c>
      <c r="N394" s="4">
        <f t="shared" si="128"/>
        <v>1.64</v>
      </c>
      <c r="O394" s="4">
        <f t="shared" si="129"/>
        <v>2.35</v>
      </c>
      <c r="P394" s="4"/>
      <c r="Q394" s="4"/>
      <c r="R394" s="1">
        <f t="shared" si="130"/>
        <v>0.6097560975609756</v>
      </c>
      <c r="S394" s="1">
        <f t="shared" si="130"/>
        <v>0.42553191489361702</v>
      </c>
      <c r="T394" s="1">
        <f t="shared" si="126"/>
        <v>3.4085213032581496E-2</v>
      </c>
      <c r="U394" s="1">
        <f t="shared" si="127"/>
        <v>9.2112091333679286E-2</v>
      </c>
      <c r="V394" s="1">
        <f t="shared" si="131"/>
        <v>0.60311209133367927</v>
      </c>
      <c r="W394" s="1"/>
      <c r="X394" s="17">
        <f t="shared" si="132"/>
        <v>658.06657563218641</v>
      </c>
      <c r="Y394" s="18">
        <f t="shared" si="133"/>
        <v>1377.3404079490135</v>
      </c>
      <c r="Z394" s="2">
        <f t="shared" si="124"/>
        <v>625.16324685057702</v>
      </c>
      <c r="AA394" s="18">
        <f t="shared" si="124"/>
        <v>1308.4733875515628</v>
      </c>
      <c r="AB394" s="2">
        <f t="shared" si="125"/>
        <v>-159.95821971905113</v>
      </c>
      <c r="AC394" s="2">
        <f t="shared" si="125"/>
        <v>130.84733875515627</v>
      </c>
      <c r="AD394" s="2">
        <f t="shared" si="134"/>
        <v>625.16324685057702</v>
      </c>
      <c r="AE394" s="2">
        <f t="shared" si="135"/>
        <v>-1000</v>
      </c>
      <c r="AF394" s="5">
        <f t="shared" si="136"/>
        <v>0.6399999999999999</v>
      </c>
      <c r="AG394" s="5">
        <f t="shared" si="137"/>
        <v>-1</v>
      </c>
      <c r="AH394" s="3">
        <f t="shared" si="138"/>
        <v>202111</v>
      </c>
      <c r="AI394" s="21">
        <v>1.47</v>
      </c>
      <c r="AJ394" s="21">
        <v>2.75</v>
      </c>
      <c r="AK394" s="21">
        <v>1.64</v>
      </c>
      <c r="AL394" s="21">
        <v>2.35</v>
      </c>
      <c r="AO394">
        <f t="shared" si="143"/>
        <v>-160</v>
      </c>
      <c r="AP394">
        <f>IF(E394&lt;F394,G394,H394)</f>
        <v>16</v>
      </c>
      <c r="AQ394">
        <f>IF(E394&lt;F394,H394,G394)</f>
        <v>10</v>
      </c>
    </row>
    <row r="395" spans="2:43" x14ac:dyDescent="0.25">
      <c r="B395" s="24">
        <v>44528</v>
      </c>
      <c r="C395" s="20" t="s">
        <v>33</v>
      </c>
      <c r="D395" s="20" t="s">
        <v>47</v>
      </c>
      <c r="E395" s="2">
        <v>110.00000000000001</v>
      </c>
      <c r="F395" s="2">
        <v>-131.57894736842104</v>
      </c>
      <c r="G395">
        <v>36</v>
      </c>
      <c r="H395">
        <v>28</v>
      </c>
      <c r="I395" s="9"/>
      <c r="J395" s="2" t="str">
        <f t="shared" si="139"/>
        <v>Los Angeles Rams</v>
      </c>
      <c r="K395" s="2" t="str">
        <f t="shared" si="140"/>
        <v>Green Bay Packers</v>
      </c>
      <c r="L395" s="17">
        <f t="shared" si="141"/>
        <v>-131.57894736842104</v>
      </c>
      <c r="M395" s="18">
        <f t="shared" si="142"/>
        <v>110.00000000000001</v>
      </c>
      <c r="N395" s="4">
        <f t="shared" si="128"/>
        <v>1.76</v>
      </c>
      <c r="O395" s="4">
        <f t="shared" si="129"/>
        <v>2.1</v>
      </c>
      <c r="P395" s="4"/>
      <c r="Q395" s="4"/>
      <c r="R395" s="1">
        <f t="shared" si="130"/>
        <v>0.56818181818181823</v>
      </c>
      <c r="S395" s="1">
        <f t="shared" si="130"/>
        <v>0.47619047619047616</v>
      </c>
      <c r="T395" s="1">
        <f t="shared" si="126"/>
        <v>4.2487046632124437E-2</v>
      </c>
      <c r="U395" s="1">
        <f t="shared" si="127"/>
        <v>4.5995670995671034E-2</v>
      </c>
      <c r="V395" s="1">
        <f t="shared" si="131"/>
        <v>0.55699567099567104</v>
      </c>
      <c r="W395" s="1"/>
      <c r="X395" s="17">
        <f t="shared" si="132"/>
        <v>795.34608987611307</v>
      </c>
      <c r="Y395" s="18">
        <f t="shared" si="133"/>
        <v>1144.9859022934511</v>
      </c>
      <c r="Z395" s="2">
        <f t="shared" si="124"/>
        <v>755.57878538230739</v>
      </c>
      <c r="AA395" s="18">
        <f t="shared" si="124"/>
        <v>1087.7366071787785</v>
      </c>
      <c r="AB395" s="2">
        <f t="shared" si="125"/>
        <v>-132.3488720628942</v>
      </c>
      <c r="AC395" s="2">
        <f t="shared" si="125"/>
        <v>108.77366071787785</v>
      </c>
      <c r="AD395" s="2">
        <f t="shared" si="134"/>
        <v>-1000</v>
      </c>
      <c r="AE395" s="2">
        <f t="shared" si="135"/>
        <v>1087.7366071787785</v>
      </c>
      <c r="AF395" s="5">
        <f t="shared" si="136"/>
        <v>-1</v>
      </c>
      <c r="AG395" s="5">
        <f t="shared" si="137"/>
        <v>1.1000000000000001</v>
      </c>
      <c r="AH395" s="3">
        <f t="shared" si="138"/>
        <v>202111</v>
      </c>
      <c r="AI395" s="21">
        <v>1.8</v>
      </c>
      <c r="AJ395" s="21">
        <v>2.0499999999999998</v>
      </c>
      <c r="AK395" s="21">
        <v>2.1</v>
      </c>
      <c r="AL395" s="21">
        <v>1.76</v>
      </c>
      <c r="AO395">
        <f t="shared" si="143"/>
        <v>-140</v>
      </c>
      <c r="AP395">
        <f>IF(E395&lt;F395,G395,H395)</f>
        <v>28</v>
      </c>
      <c r="AQ395">
        <f>IF(E395&lt;F395,H395,G395)</f>
        <v>36</v>
      </c>
    </row>
    <row r="396" spans="2:43" x14ac:dyDescent="0.25">
      <c r="B396" s="24">
        <v>44528</v>
      </c>
      <c r="C396" s="20" t="s">
        <v>22</v>
      </c>
      <c r="D396" s="20" t="s">
        <v>29</v>
      </c>
      <c r="E396" s="2">
        <v>-200</v>
      </c>
      <c r="F396" s="2">
        <v>170.00000000000003</v>
      </c>
      <c r="G396">
        <v>34</v>
      </c>
      <c r="H396">
        <v>26</v>
      </c>
      <c r="I396" s="9"/>
      <c r="J396" s="2" t="str">
        <f t="shared" si="139"/>
        <v>San Francisco 49ers</v>
      </c>
      <c r="K396" s="2" t="str">
        <f t="shared" si="140"/>
        <v>Minnesota Vikings</v>
      </c>
      <c r="L396" s="17">
        <f t="shared" si="141"/>
        <v>-200</v>
      </c>
      <c r="M396" s="18">
        <f t="shared" si="142"/>
        <v>170.00000000000003</v>
      </c>
      <c r="N396" s="4">
        <f t="shared" si="128"/>
        <v>1.5</v>
      </c>
      <c r="O396" s="4">
        <f t="shared" si="129"/>
        <v>2.7</v>
      </c>
      <c r="P396" s="4"/>
      <c r="Q396" s="4"/>
      <c r="R396" s="1">
        <f t="shared" si="130"/>
        <v>0.66666666666666663</v>
      </c>
      <c r="S396" s="1">
        <f t="shared" si="130"/>
        <v>0.37037037037037035</v>
      </c>
      <c r="T396" s="1">
        <f t="shared" si="126"/>
        <v>3.5714285714285587E-2</v>
      </c>
      <c r="U396" s="1">
        <f t="shared" si="127"/>
        <v>0.14814814814814814</v>
      </c>
      <c r="V396" s="1">
        <f t="shared" si="131"/>
        <v>0.65914814814814815</v>
      </c>
      <c r="W396" s="1"/>
      <c r="X396" s="17">
        <f t="shared" si="132"/>
        <v>517.10962521773342</v>
      </c>
      <c r="Y396" s="18">
        <f t="shared" si="133"/>
        <v>1734.0124117028765</v>
      </c>
      <c r="Z396" s="2">
        <f t="shared" si="124"/>
        <v>491.25414395684675</v>
      </c>
      <c r="AA396" s="18">
        <f t="shared" si="124"/>
        <v>1647.3117911177326</v>
      </c>
      <c r="AB396" s="2">
        <f t="shared" si="125"/>
        <v>-203.56062382403903</v>
      </c>
      <c r="AC396" s="2">
        <f t="shared" si="125"/>
        <v>164.73117911177326</v>
      </c>
      <c r="AD396" s="2">
        <f t="shared" si="134"/>
        <v>491.25414395684675</v>
      </c>
      <c r="AE396" s="2">
        <f t="shared" si="135"/>
        <v>-1000</v>
      </c>
      <c r="AF396" s="5">
        <f t="shared" si="136"/>
        <v>0.5</v>
      </c>
      <c r="AG396" s="5">
        <f t="shared" si="137"/>
        <v>-1</v>
      </c>
      <c r="AH396" s="3">
        <f t="shared" si="138"/>
        <v>202111</v>
      </c>
      <c r="AI396" s="21">
        <v>1.71</v>
      </c>
      <c r="AJ396" s="21">
        <v>2.2000000000000002</v>
      </c>
      <c r="AK396" s="21">
        <v>1.5</v>
      </c>
      <c r="AL396" s="21">
        <v>2.7</v>
      </c>
      <c r="AO396">
        <f t="shared" si="143"/>
        <v>-200</v>
      </c>
      <c r="AP396">
        <f>IF(E396&lt;F396,G396,H396)</f>
        <v>34</v>
      </c>
      <c r="AQ396">
        <f>IF(E396&lt;F396,H396,G396)</f>
        <v>26</v>
      </c>
    </row>
    <row r="397" spans="2:43" x14ac:dyDescent="0.25">
      <c r="B397" s="24">
        <v>44528</v>
      </c>
      <c r="C397" s="20" t="s">
        <v>38</v>
      </c>
      <c r="D397" s="20" t="s">
        <v>31</v>
      </c>
      <c r="E397" s="2">
        <v>129.99999999999997</v>
      </c>
      <c r="F397" s="2">
        <v>-151.51515151515153</v>
      </c>
      <c r="G397">
        <v>28</v>
      </c>
      <c r="H397">
        <v>13</v>
      </c>
      <c r="I397" s="9"/>
      <c r="J397" s="2" t="str">
        <f t="shared" si="139"/>
        <v>Los Angeles Chargers</v>
      </c>
      <c r="K397" s="2" t="str">
        <f t="shared" si="140"/>
        <v>Denver Broncos</v>
      </c>
      <c r="L397" s="17">
        <f t="shared" si="141"/>
        <v>-151.51515151515153</v>
      </c>
      <c r="M397" s="18">
        <f t="shared" si="142"/>
        <v>129.99999999999997</v>
      </c>
      <c r="N397" s="4">
        <f t="shared" si="128"/>
        <v>1.66</v>
      </c>
      <c r="O397" s="4">
        <f t="shared" si="129"/>
        <v>2.2999999999999998</v>
      </c>
      <c r="P397" s="4"/>
      <c r="Q397" s="4"/>
      <c r="R397" s="1">
        <f t="shared" si="130"/>
        <v>0.60240963855421692</v>
      </c>
      <c r="S397" s="1">
        <f t="shared" si="130"/>
        <v>0.43478260869565222</v>
      </c>
      <c r="T397" s="1">
        <f t="shared" si="126"/>
        <v>3.5858585858585923E-2</v>
      </c>
      <c r="U397" s="1">
        <f t="shared" si="127"/>
        <v>8.3813514929282351E-2</v>
      </c>
      <c r="V397" s="1">
        <f t="shared" si="131"/>
        <v>0.59481351492928236</v>
      </c>
      <c r="W397" s="1"/>
      <c r="X397" s="17">
        <f t="shared" si="132"/>
        <v>681.19919084032654</v>
      </c>
      <c r="Y397" s="18">
        <f t="shared" si="133"/>
        <v>1332.032655245516</v>
      </c>
      <c r="Z397" s="2">
        <f t="shared" si="124"/>
        <v>647.13923129831016</v>
      </c>
      <c r="AA397" s="18">
        <f t="shared" si="124"/>
        <v>1265.4310224832402</v>
      </c>
      <c r="AB397" s="2">
        <f t="shared" si="125"/>
        <v>-154.5262521009227</v>
      </c>
      <c r="AC397" s="2">
        <f t="shared" si="125"/>
        <v>126.54310224832402</v>
      </c>
      <c r="AD397" s="2">
        <f t="shared" si="134"/>
        <v>-1000</v>
      </c>
      <c r="AE397" s="2">
        <f t="shared" si="135"/>
        <v>1265.4310224832402</v>
      </c>
      <c r="AF397" s="5">
        <f t="shared" si="136"/>
        <v>-1</v>
      </c>
      <c r="AG397" s="5">
        <f t="shared" si="137"/>
        <v>1.2999999999999998</v>
      </c>
      <c r="AH397" s="3">
        <f t="shared" si="138"/>
        <v>202111</v>
      </c>
      <c r="AI397" s="21">
        <v>2.0499999999999998</v>
      </c>
      <c r="AJ397" s="21">
        <v>1.8</v>
      </c>
      <c r="AK397" s="21">
        <v>2.2999999999999998</v>
      </c>
      <c r="AL397" s="21">
        <v>1.66</v>
      </c>
      <c r="AO397">
        <f t="shared" si="143"/>
        <v>-160</v>
      </c>
      <c r="AP397">
        <f>IF(E397&lt;F397,G397,H397)</f>
        <v>13</v>
      </c>
      <c r="AQ397">
        <f>IF(E397&lt;F397,H397,G397)</f>
        <v>28</v>
      </c>
    </row>
    <row r="398" spans="2:43" x14ac:dyDescent="0.25">
      <c r="B398" s="24">
        <v>44528</v>
      </c>
      <c r="C398" s="20" t="s">
        <v>21</v>
      </c>
      <c r="D398" s="20" t="s">
        <v>45</v>
      </c>
      <c r="E398" s="2">
        <v>-181.81818181818181</v>
      </c>
      <c r="F398" s="2">
        <v>160</v>
      </c>
      <c r="G398">
        <v>41</v>
      </c>
      <c r="H398">
        <v>10</v>
      </c>
      <c r="I398" s="9"/>
      <c r="J398" s="2" t="str">
        <f t="shared" si="139"/>
        <v>Cincinnati Bengals</v>
      </c>
      <c r="K398" s="2" t="str">
        <f t="shared" si="140"/>
        <v>Pittsburgh Steelers</v>
      </c>
      <c r="L398" s="17">
        <f t="shared" si="141"/>
        <v>-181.81818181818181</v>
      </c>
      <c r="M398" s="18">
        <f t="shared" si="142"/>
        <v>160</v>
      </c>
      <c r="N398" s="4">
        <f t="shared" si="128"/>
        <v>1.55</v>
      </c>
      <c r="O398" s="4">
        <f t="shared" si="129"/>
        <v>2.6</v>
      </c>
      <c r="P398" s="4"/>
      <c r="Q398" s="4"/>
      <c r="R398" s="1">
        <f t="shared" si="130"/>
        <v>0.64516129032258063</v>
      </c>
      <c r="S398" s="1">
        <f t="shared" si="130"/>
        <v>0.38461538461538458</v>
      </c>
      <c r="T398" s="1">
        <f t="shared" si="126"/>
        <v>2.8915662650602414E-2</v>
      </c>
      <c r="U398" s="1">
        <f t="shared" si="127"/>
        <v>0.13027295285359802</v>
      </c>
      <c r="V398" s="1">
        <f t="shared" si="131"/>
        <v>0.64127295285359809</v>
      </c>
      <c r="W398" s="1"/>
      <c r="X398" s="17">
        <f t="shared" si="132"/>
        <v>559.39837404665798</v>
      </c>
      <c r="Y398" s="18">
        <f t="shared" si="133"/>
        <v>1609.5378726032154</v>
      </c>
      <c r="Z398" s="2">
        <f t="shared" si="124"/>
        <v>531.42845534432502</v>
      </c>
      <c r="AA398" s="18">
        <f t="shared" si="124"/>
        <v>1529.0609789730545</v>
      </c>
      <c r="AB398" s="2">
        <f t="shared" si="125"/>
        <v>-188.17208411470486</v>
      </c>
      <c r="AC398" s="2">
        <f t="shared" si="125"/>
        <v>152.90609789730544</v>
      </c>
      <c r="AD398" s="2">
        <f t="shared" si="134"/>
        <v>531.42845534432502</v>
      </c>
      <c r="AE398" s="2">
        <f t="shared" si="135"/>
        <v>-1000</v>
      </c>
      <c r="AF398" s="5">
        <f t="shared" si="136"/>
        <v>0.55000000000000004</v>
      </c>
      <c r="AG398" s="5">
        <f t="shared" si="137"/>
        <v>-1</v>
      </c>
      <c r="AH398" s="3">
        <f t="shared" si="138"/>
        <v>202111</v>
      </c>
      <c r="AI398" s="21">
        <v>1.47</v>
      </c>
      <c r="AJ398" s="21">
        <v>2.75</v>
      </c>
      <c r="AK398" s="21">
        <v>1.55</v>
      </c>
      <c r="AL398" s="21">
        <v>2.6</v>
      </c>
      <c r="AO398">
        <f t="shared" si="143"/>
        <v>-190</v>
      </c>
      <c r="AP398">
        <f>IF(E398&lt;F398,G398,H398)</f>
        <v>41</v>
      </c>
      <c r="AQ398">
        <f>IF(E398&lt;F398,H398,G398)</f>
        <v>10</v>
      </c>
    </row>
    <row r="399" spans="2:43" x14ac:dyDescent="0.25">
      <c r="B399" s="24">
        <v>44528</v>
      </c>
      <c r="C399" s="20" t="s">
        <v>40</v>
      </c>
      <c r="D399" s="20" t="s">
        <v>42</v>
      </c>
      <c r="E399" s="2">
        <v>-151.51515151515153</v>
      </c>
      <c r="F399" s="2">
        <v>129.99999999999997</v>
      </c>
      <c r="G399">
        <v>14</v>
      </c>
      <c r="H399">
        <v>21</v>
      </c>
      <c r="I399" s="9"/>
      <c r="J399" s="2" t="str">
        <f t="shared" si="139"/>
        <v>Houston Texans</v>
      </c>
      <c r="K399" s="2" t="str">
        <f t="shared" si="140"/>
        <v>New York Jets</v>
      </c>
      <c r="L399" s="17">
        <f t="shared" si="141"/>
        <v>-151.51515151515153</v>
      </c>
      <c r="M399" s="18">
        <f t="shared" si="142"/>
        <v>129.99999999999997</v>
      </c>
      <c r="N399" s="4">
        <f t="shared" si="128"/>
        <v>1.66</v>
      </c>
      <c r="O399" s="4">
        <f t="shared" si="129"/>
        <v>2.2999999999999998</v>
      </c>
      <c r="P399" s="4"/>
      <c r="Q399" s="4"/>
      <c r="R399" s="1">
        <f t="shared" si="130"/>
        <v>0.60240963855421692</v>
      </c>
      <c r="S399" s="1">
        <f t="shared" si="130"/>
        <v>0.43478260869565222</v>
      </c>
      <c r="T399" s="1">
        <f t="shared" si="126"/>
        <v>3.5858585858585923E-2</v>
      </c>
      <c r="U399" s="1">
        <f t="shared" si="127"/>
        <v>8.3813514929282351E-2</v>
      </c>
      <c r="V399" s="1">
        <f t="shared" si="131"/>
        <v>0.59481351492928236</v>
      </c>
      <c r="W399" s="1"/>
      <c r="X399" s="17">
        <f t="shared" si="132"/>
        <v>681.19919084032654</v>
      </c>
      <c r="Y399" s="18">
        <f t="shared" si="133"/>
        <v>1332.032655245516</v>
      </c>
      <c r="Z399" s="2">
        <f t="shared" si="124"/>
        <v>647.13923129831016</v>
      </c>
      <c r="AA399" s="18">
        <f t="shared" si="124"/>
        <v>1265.4310224832402</v>
      </c>
      <c r="AB399" s="2">
        <f t="shared" si="125"/>
        <v>-154.5262521009227</v>
      </c>
      <c r="AC399" s="2">
        <f t="shared" si="125"/>
        <v>126.54310224832402</v>
      </c>
      <c r="AD399" s="2">
        <f t="shared" si="134"/>
        <v>-1000</v>
      </c>
      <c r="AE399" s="2">
        <f t="shared" si="135"/>
        <v>1265.4310224832402</v>
      </c>
      <c r="AF399" s="5">
        <f t="shared" si="136"/>
        <v>-1</v>
      </c>
      <c r="AG399" s="5">
        <f t="shared" si="137"/>
        <v>1.2999999999999998</v>
      </c>
      <c r="AH399" s="3">
        <f t="shared" si="138"/>
        <v>202111</v>
      </c>
      <c r="AI399" s="21">
        <v>1.62</v>
      </c>
      <c r="AJ399" s="21">
        <v>2.4</v>
      </c>
      <c r="AK399" s="21">
        <v>1.66</v>
      </c>
      <c r="AL399" s="21">
        <v>2.2999999999999998</v>
      </c>
      <c r="AO399">
        <f t="shared" si="143"/>
        <v>-160</v>
      </c>
      <c r="AP399">
        <f>IF(E399&lt;F399,G399,H399)</f>
        <v>14</v>
      </c>
      <c r="AQ399">
        <f>IF(E399&lt;F399,H399,G399)</f>
        <v>21</v>
      </c>
    </row>
    <row r="400" spans="2:43" x14ac:dyDescent="0.25">
      <c r="B400" s="24">
        <v>44528</v>
      </c>
      <c r="C400" s="20" t="s">
        <v>39</v>
      </c>
      <c r="D400" s="20" t="s">
        <v>27</v>
      </c>
      <c r="E400" s="2">
        <v>129.99999999999997</v>
      </c>
      <c r="F400" s="2">
        <v>-151.51515151515153</v>
      </c>
      <c r="G400">
        <v>31</v>
      </c>
      <c r="H400">
        <v>38</v>
      </c>
      <c r="I400" s="9"/>
      <c r="J400" s="2" t="str">
        <f t="shared" si="139"/>
        <v>Tampa Bay Buccaneers</v>
      </c>
      <c r="K400" s="2" t="str">
        <f t="shared" si="140"/>
        <v>Indianapolis Colts</v>
      </c>
      <c r="L400" s="17">
        <f t="shared" si="141"/>
        <v>-151.51515151515153</v>
      </c>
      <c r="M400" s="18">
        <f t="shared" si="142"/>
        <v>129.99999999999997</v>
      </c>
      <c r="N400" s="4">
        <f t="shared" si="128"/>
        <v>1.66</v>
      </c>
      <c r="O400" s="4">
        <f t="shared" si="129"/>
        <v>2.2999999999999998</v>
      </c>
      <c r="P400" s="4"/>
      <c r="Q400" s="4"/>
      <c r="R400" s="1">
        <f t="shared" si="130"/>
        <v>0.60240963855421692</v>
      </c>
      <c r="S400" s="1">
        <f t="shared" si="130"/>
        <v>0.43478260869565222</v>
      </c>
      <c r="T400" s="1">
        <f t="shared" si="126"/>
        <v>3.5858585858585923E-2</v>
      </c>
      <c r="U400" s="1">
        <f t="shared" si="127"/>
        <v>8.3813514929282351E-2</v>
      </c>
      <c r="V400" s="1">
        <f t="shared" si="131"/>
        <v>0.59481351492928236</v>
      </c>
      <c r="W400" s="1"/>
      <c r="X400" s="17">
        <f t="shared" si="132"/>
        <v>681.19919084032654</v>
      </c>
      <c r="Y400" s="18">
        <f t="shared" si="133"/>
        <v>1332.032655245516</v>
      </c>
      <c r="Z400" s="2">
        <f t="shared" si="124"/>
        <v>647.13923129831016</v>
      </c>
      <c r="AA400" s="18">
        <f t="shared" si="124"/>
        <v>1265.4310224832402</v>
      </c>
      <c r="AB400" s="2">
        <f t="shared" si="125"/>
        <v>-154.5262521009227</v>
      </c>
      <c r="AC400" s="2">
        <f t="shared" si="125"/>
        <v>126.54310224832402</v>
      </c>
      <c r="AD400" s="2">
        <f t="shared" si="134"/>
        <v>647.13923129831016</v>
      </c>
      <c r="AE400" s="2">
        <f t="shared" si="135"/>
        <v>-1000</v>
      </c>
      <c r="AF400" s="5">
        <f t="shared" si="136"/>
        <v>0.65999999999999992</v>
      </c>
      <c r="AG400" s="5">
        <f t="shared" si="137"/>
        <v>-1</v>
      </c>
      <c r="AH400" s="3">
        <f t="shared" si="138"/>
        <v>202111</v>
      </c>
      <c r="AI400" s="21">
        <v>2.2000000000000002</v>
      </c>
      <c r="AJ400" s="21">
        <v>1.71</v>
      </c>
      <c r="AK400" s="21">
        <v>2.2999999999999998</v>
      </c>
      <c r="AL400" s="21">
        <v>1.66</v>
      </c>
      <c r="AO400">
        <f t="shared" si="143"/>
        <v>-160</v>
      </c>
      <c r="AP400">
        <f>IF(E400&lt;F400,G400,H400)</f>
        <v>38</v>
      </c>
      <c r="AQ400">
        <f>IF(E400&lt;F400,H400,G400)</f>
        <v>31</v>
      </c>
    </row>
    <row r="401" spans="2:43" x14ac:dyDescent="0.25">
      <c r="B401" s="24">
        <v>44528</v>
      </c>
      <c r="C401" s="20" t="s">
        <v>26</v>
      </c>
      <c r="D401" s="20" t="s">
        <v>35</v>
      </c>
      <c r="E401" s="2">
        <v>104.99999999999999</v>
      </c>
      <c r="F401" s="2">
        <v>-125</v>
      </c>
      <c r="G401">
        <v>14</v>
      </c>
      <c r="H401">
        <v>21</v>
      </c>
      <c r="I401" s="9"/>
      <c r="J401" s="2" t="str">
        <f t="shared" si="139"/>
        <v>Atlanta Falcons</v>
      </c>
      <c r="K401" s="2" t="str">
        <f t="shared" si="140"/>
        <v>Jacksonville Jaguars</v>
      </c>
      <c r="L401" s="17">
        <f t="shared" si="141"/>
        <v>-125</v>
      </c>
      <c r="M401" s="18">
        <f t="shared" si="142"/>
        <v>104.99999999999999</v>
      </c>
      <c r="N401" s="4">
        <f t="shared" si="128"/>
        <v>1.8</v>
      </c>
      <c r="O401" s="4">
        <f t="shared" si="129"/>
        <v>2.0499999999999998</v>
      </c>
      <c r="P401" s="4"/>
      <c r="Q401" s="4"/>
      <c r="R401" s="1">
        <f t="shared" si="130"/>
        <v>0.55555555555555558</v>
      </c>
      <c r="S401" s="1">
        <f t="shared" si="130"/>
        <v>0.48780487804878053</v>
      </c>
      <c r="T401" s="1">
        <f t="shared" si="126"/>
        <v>4.1558441558441461E-2</v>
      </c>
      <c r="U401" s="1">
        <f t="shared" si="127"/>
        <v>3.3875338753387524E-2</v>
      </c>
      <c r="V401" s="1">
        <f t="shared" si="131"/>
        <v>0.54487533875338756</v>
      </c>
      <c r="W401" s="1"/>
      <c r="X401" s="17">
        <f t="shared" si="132"/>
        <v>835.28218085238643</v>
      </c>
      <c r="Y401" s="18">
        <f t="shared" si="133"/>
        <v>1090.9993667390718</v>
      </c>
      <c r="Z401" s="2">
        <f t="shared" si="124"/>
        <v>793.51807180976709</v>
      </c>
      <c r="AA401" s="18">
        <f t="shared" si="124"/>
        <v>1036.449398402118</v>
      </c>
      <c r="AB401" s="2">
        <f t="shared" si="125"/>
        <v>-126.02107444375048</v>
      </c>
      <c r="AC401" s="2">
        <f t="shared" si="125"/>
        <v>103.6449398402118</v>
      </c>
      <c r="AD401" s="2">
        <f t="shared" si="134"/>
        <v>793.51807180976709</v>
      </c>
      <c r="AE401" s="2">
        <f t="shared" si="135"/>
        <v>-1000</v>
      </c>
      <c r="AF401" s="5">
        <f t="shared" si="136"/>
        <v>0.8</v>
      </c>
      <c r="AG401" s="5">
        <f t="shared" si="137"/>
        <v>-1</v>
      </c>
      <c r="AH401" s="3">
        <f t="shared" si="138"/>
        <v>202111</v>
      </c>
      <c r="AI401" s="21">
        <v>1.95</v>
      </c>
      <c r="AJ401" s="21">
        <v>1.86</v>
      </c>
      <c r="AK401" s="21">
        <v>2.0499999999999998</v>
      </c>
      <c r="AL401" s="21">
        <v>1.8</v>
      </c>
      <c r="AO401">
        <f t="shared" si="143"/>
        <v>-130</v>
      </c>
      <c r="AP401">
        <f>IF(E401&lt;F401,G401,H401)</f>
        <v>21</v>
      </c>
      <c r="AQ401">
        <f>IF(E401&lt;F401,H401,G401)</f>
        <v>14</v>
      </c>
    </row>
    <row r="402" spans="2:43" x14ac:dyDescent="0.25">
      <c r="B402" s="24">
        <v>44528</v>
      </c>
      <c r="C402" s="20" t="s">
        <v>30</v>
      </c>
      <c r="D402" s="20" t="s">
        <v>44</v>
      </c>
      <c r="E402" s="2">
        <v>100</v>
      </c>
      <c r="F402" s="2">
        <v>-120.48192771084337</v>
      </c>
      <c r="G402">
        <v>33</v>
      </c>
      <c r="H402">
        <v>10</v>
      </c>
      <c r="I402" s="9"/>
      <c r="J402" s="2" t="str">
        <f t="shared" si="139"/>
        <v>Carolina Panthers</v>
      </c>
      <c r="K402" s="2" t="str">
        <f t="shared" si="140"/>
        <v>Miami Dolphins</v>
      </c>
      <c r="L402" s="17">
        <f t="shared" si="141"/>
        <v>-120.48192771084337</v>
      </c>
      <c r="M402" s="18">
        <f t="shared" si="142"/>
        <v>100</v>
      </c>
      <c r="N402" s="4">
        <f t="shared" si="128"/>
        <v>1.83</v>
      </c>
      <c r="O402" s="4">
        <f t="shared" si="129"/>
        <v>2</v>
      </c>
      <c r="P402" s="4"/>
      <c r="Q402" s="4"/>
      <c r="R402" s="1">
        <f t="shared" si="130"/>
        <v>0.54644808743169393</v>
      </c>
      <c r="S402" s="1">
        <f t="shared" si="130"/>
        <v>0.5</v>
      </c>
      <c r="T402" s="1">
        <f t="shared" si="126"/>
        <v>4.4386422976501305E-2</v>
      </c>
      <c r="U402" s="1">
        <f t="shared" si="127"/>
        <v>2.3224043715846965E-2</v>
      </c>
      <c r="V402" s="1">
        <f t="shared" si="131"/>
        <v>0.53422404371584697</v>
      </c>
      <c r="W402" s="1"/>
      <c r="X402" s="17">
        <f t="shared" si="132"/>
        <v>871.87381729284084</v>
      </c>
      <c r="Y402" s="18">
        <f t="shared" si="133"/>
        <v>1045.6626202421151</v>
      </c>
      <c r="Z402" s="2">
        <f t="shared" si="124"/>
        <v>828.28012642819874</v>
      </c>
      <c r="AA402" s="18">
        <f t="shared" si="124"/>
        <v>993.3794892300092</v>
      </c>
      <c r="AB402" s="2">
        <f t="shared" si="125"/>
        <v>-120.73210114461043</v>
      </c>
      <c r="AC402" s="2">
        <f t="shared" si="125"/>
        <v>-100.66646340515068</v>
      </c>
      <c r="AD402" s="2">
        <f t="shared" si="134"/>
        <v>-1000</v>
      </c>
      <c r="AE402" s="2">
        <f t="shared" si="135"/>
        <v>993.3794892300092</v>
      </c>
      <c r="AF402" s="5">
        <f t="shared" si="136"/>
        <v>-1</v>
      </c>
      <c r="AG402" s="5">
        <f t="shared" si="137"/>
        <v>1</v>
      </c>
      <c r="AH402" s="3">
        <f t="shared" si="138"/>
        <v>202111</v>
      </c>
      <c r="AI402" s="21">
        <v>1.9</v>
      </c>
      <c r="AJ402" s="21">
        <v>1.9</v>
      </c>
      <c r="AK402" s="21">
        <v>2</v>
      </c>
      <c r="AL402" s="21">
        <v>1.83</v>
      </c>
      <c r="AO402">
        <f t="shared" si="143"/>
        <v>-130</v>
      </c>
      <c r="AP402">
        <f>IF(E402&lt;F402,G402,H402)</f>
        <v>10</v>
      </c>
      <c r="AQ402">
        <f>IF(E402&lt;F402,H402,G402)</f>
        <v>33</v>
      </c>
    </row>
    <row r="403" spans="2:43" x14ac:dyDescent="0.25">
      <c r="B403" s="24">
        <v>44528</v>
      </c>
      <c r="C403" s="20" t="s">
        <v>36</v>
      </c>
      <c r="D403" s="20" t="s">
        <v>41</v>
      </c>
      <c r="E403" s="2">
        <v>-303.03030303030295</v>
      </c>
      <c r="F403" s="2">
        <v>240</v>
      </c>
      <c r="G403">
        <v>36</v>
      </c>
      <c r="H403">
        <v>13</v>
      </c>
      <c r="I403" s="9"/>
      <c r="J403" s="2" t="str">
        <f t="shared" si="139"/>
        <v>New England Patriots</v>
      </c>
      <c r="K403" s="2" t="str">
        <f t="shared" si="140"/>
        <v>Tennessee Titans</v>
      </c>
      <c r="L403" s="17">
        <f t="shared" si="141"/>
        <v>-303.03030303030295</v>
      </c>
      <c r="M403" s="18">
        <f t="shared" si="142"/>
        <v>240</v>
      </c>
      <c r="N403" s="4">
        <f t="shared" si="128"/>
        <v>1.33</v>
      </c>
      <c r="O403" s="4">
        <f t="shared" si="129"/>
        <v>3.4</v>
      </c>
      <c r="P403" s="4"/>
      <c r="Q403" s="4"/>
      <c r="R403" s="1">
        <f t="shared" si="130"/>
        <v>0.75187969924812026</v>
      </c>
      <c r="S403" s="1">
        <f t="shared" si="130"/>
        <v>0.29411764705882354</v>
      </c>
      <c r="T403" s="1">
        <f t="shared" si="126"/>
        <v>4.3974630021141659E-2</v>
      </c>
      <c r="U403" s="1">
        <f t="shared" si="127"/>
        <v>0.22888102609464836</v>
      </c>
      <c r="V403" s="1">
        <f t="shared" si="131"/>
        <v>0.73988102609464834</v>
      </c>
      <c r="W403" s="1"/>
      <c r="X403" s="17">
        <f t="shared" si="132"/>
        <v>351.56865054149432</v>
      </c>
      <c r="Y403" s="18">
        <f t="shared" si="133"/>
        <v>2476.6314971810075</v>
      </c>
      <c r="Z403" s="2">
        <f t="shared" si="124"/>
        <v>333.99021801441961</v>
      </c>
      <c r="AA403" s="18">
        <f t="shared" si="124"/>
        <v>2352.7999223219572</v>
      </c>
      <c r="AB403" s="2">
        <f t="shared" si="125"/>
        <v>-299.40996653884821</v>
      </c>
      <c r="AC403" s="2">
        <f t="shared" si="125"/>
        <v>235.27999223219572</v>
      </c>
      <c r="AD403" s="2">
        <f t="shared" si="134"/>
        <v>333.99021801441961</v>
      </c>
      <c r="AE403" s="2">
        <f t="shared" si="135"/>
        <v>-1000</v>
      </c>
      <c r="AF403" s="5">
        <f t="shared" si="136"/>
        <v>0.33000000000000007</v>
      </c>
      <c r="AG403" s="5">
        <f t="shared" si="137"/>
        <v>-1</v>
      </c>
      <c r="AH403" s="3">
        <f t="shared" si="138"/>
        <v>202111</v>
      </c>
      <c r="AI403" s="21">
        <v>1.4</v>
      </c>
      <c r="AJ403" s="21">
        <v>3.1</v>
      </c>
      <c r="AK403" s="21">
        <v>1.33</v>
      </c>
      <c r="AL403" s="21">
        <v>3.4</v>
      </c>
      <c r="AO403">
        <f t="shared" si="143"/>
        <v>-400</v>
      </c>
      <c r="AP403">
        <f>IF(E403&lt;F403,G403,H403)</f>
        <v>36</v>
      </c>
      <c r="AQ403">
        <f>IF(E403&lt;F403,H403,G403)</f>
        <v>13</v>
      </c>
    </row>
    <row r="404" spans="2:43" x14ac:dyDescent="0.25">
      <c r="B404" s="24">
        <v>44528</v>
      </c>
      <c r="C404" s="20" t="s">
        <v>25</v>
      </c>
      <c r="D404" s="20" t="s">
        <v>19</v>
      </c>
      <c r="E404" s="2">
        <v>170.00000000000003</v>
      </c>
      <c r="F404" s="2">
        <v>-200</v>
      </c>
      <c r="G404">
        <v>13</v>
      </c>
      <c r="H404">
        <v>7</v>
      </c>
      <c r="I404" s="9"/>
      <c r="J404" s="2" t="str">
        <f t="shared" si="139"/>
        <v>Philadelphia Eagles</v>
      </c>
      <c r="K404" s="2" t="str">
        <f t="shared" si="140"/>
        <v>New York Giants</v>
      </c>
      <c r="L404" s="17">
        <f t="shared" si="141"/>
        <v>-200</v>
      </c>
      <c r="M404" s="18">
        <f t="shared" si="142"/>
        <v>170.00000000000003</v>
      </c>
      <c r="N404" s="4">
        <f t="shared" si="128"/>
        <v>1.5</v>
      </c>
      <c r="O404" s="4">
        <f t="shared" si="129"/>
        <v>2.7</v>
      </c>
      <c r="P404" s="4"/>
      <c r="Q404" s="4"/>
      <c r="R404" s="1">
        <f t="shared" si="130"/>
        <v>0.66666666666666663</v>
      </c>
      <c r="S404" s="1">
        <f t="shared" si="130"/>
        <v>0.37037037037037035</v>
      </c>
      <c r="T404" s="1">
        <f t="shared" si="126"/>
        <v>3.5714285714285587E-2</v>
      </c>
      <c r="U404" s="1">
        <f t="shared" si="127"/>
        <v>0.14814814814814814</v>
      </c>
      <c r="V404" s="1">
        <f t="shared" si="131"/>
        <v>0.65914814814814815</v>
      </c>
      <c r="W404" s="1"/>
      <c r="X404" s="17">
        <f t="shared" si="132"/>
        <v>517.10962521773342</v>
      </c>
      <c r="Y404" s="18">
        <f t="shared" si="133"/>
        <v>1734.0124117028765</v>
      </c>
      <c r="Z404" s="2">
        <f t="shared" ref="Z404:AA467" si="144">X404*0.95</f>
        <v>491.25414395684675</v>
      </c>
      <c r="AA404" s="18">
        <f t="shared" si="144"/>
        <v>1647.3117911177326</v>
      </c>
      <c r="AB404" s="2">
        <f t="shared" ref="AB404:AC467" si="145">IF(Z404&lt;1000,-100000/Z404,Z404/10)</f>
        <v>-203.56062382403903</v>
      </c>
      <c r="AC404" s="2">
        <f t="shared" si="145"/>
        <v>164.73117911177326</v>
      </c>
      <c r="AD404" s="2">
        <f t="shared" si="134"/>
        <v>-1000</v>
      </c>
      <c r="AE404" s="2">
        <f t="shared" si="135"/>
        <v>1647.3117911177326</v>
      </c>
      <c r="AF404" s="5">
        <f t="shared" si="136"/>
        <v>-1</v>
      </c>
      <c r="AG404" s="5">
        <f t="shared" si="137"/>
        <v>1.7000000000000002</v>
      </c>
      <c r="AH404" s="3">
        <f t="shared" si="138"/>
        <v>202111</v>
      </c>
      <c r="AI404" s="21">
        <v>2.5499999999999998</v>
      </c>
      <c r="AJ404" s="21">
        <v>1.57</v>
      </c>
      <c r="AK404" s="21">
        <v>2.7</v>
      </c>
      <c r="AL404" s="21">
        <v>1.5</v>
      </c>
      <c r="AO404">
        <f t="shared" si="143"/>
        <v>-200</v>
      </c>
      <c r="AP404">
        <f>IF(E404&lt;F404,G404,H404)</f>
        <v>7</v>
      </c>
      <c r="AQ404">
        <f>IF(E404&lt;F404,H404,G404)</f>
        <v>13</v>
      </c>
    </row>
    <row r="405" spans="2:43" x14ac:dyDescent="0.25">
      <c r="B405" s="24">
        <v>44525</v>
      </c>
      <c r="C405" s="20" t="s">
        <v>43</v>
      </c>
      <c r="D405" s="20" t="s">
        <v>24</v>
      </c>
      <c r="E405" s="2">
        <v>240</v>
      </c>
      <c r="F405" s="2">
        <v>-303.03030303030295</v>
      </c>
      <c r="G405">
        <v>6</v>
      </c>
      <c r="H405">
        <v>31</v>
      </c>
      <c r="I405" s="9"/>
      <c r="J405" s="2" t="str">
        <f t="shared" si="139"/>
        <v>Buffalo Bills</v>
      </c>
      <c r="K405" s="2" t="str">
        <f t="shared" si="140"/>
        <v>New Orleans Saints</v>
      </c>
      <c r="L405" s="17">
        <f t="shared" si="141"/>
        <v>-303.03030303030295</v>
      </c>
      <c r="M405" s="18">
        <f t="shared" si="142"/>
        <v>240</v>
      </c>
      <c r="N405" s="4">
        <f t="shared" si="128"/>
        <v>1.33</v>
      </c>
      <c r="O405" s="4">
        <f t="shared" si="129"/>
        <v>3.4</v>
      </c>
      <c r="P405" s="4"/>
      <c r="Q405" s="4"/>
      <c r="R405" s="1">
        <f t="shared" si="130"/>
        <v>0.75187969924812026</v>
      </c>
      <c r="S405" s="1">
        <f t="shared" si="130"/>
        <v>0.29411764705882354</v>
      </c>
      <c r="T405" s="1">
        <f t="shared" si="126"/>
        <v>4.3974630021141659E-2</v>
      </c>
      <c r="U405" s="1">
        <f t="shared" si="127"/>
        <v>0.22888102609464836</v>
      </c>
      <c r="V405" s="1">
        <f t="shared" si="131"/>
        <v>0.73988102609464834</v>
      </c>
      <c r="W405" s="1"/>
      <c r="X405" s="17">
        <f t="shared" si="132"/>
        <v>351.56865054149432</v>
      </c>
      <c r="Y405" s="18">
        <f t="shared" si="133"/>
        <v>2476.6314971810075</v>
      </c>
      <c r="Z405" s="2">
        <f t="shared" si="144"/>
        <v>333.99021801441961</v>
      </c>
      <c r="AA405" s="18">
        <f t="shared" si="144"/>
        <v>2352.7999223219572</v>
      </c>
      <c r="AB405" s="2">
        <f t="shared" si="145"/>
        <v>-299.40996653884821</v>
      </c>
      <c r="AC405" s="2">
        <f t="shared" si="145"/>
        <v>235.27999223219572</v>
      </c>
      <c r="AD405" s="2">
        <f t="shared" si="134"/>
        <v>333.99021801441961</v>
      </c>
      <c r="AE405" s="2">
        <f t="shared" si="135"/>
        <v>-1000</v>
      </c>
      <c r="AF405" s="5">
        <f t="shared" si="136"/>
        <v>0.33000000000000007</v>
      </c>
      <c r="AG405" s="5">
        <f t="shared" si="137"/>
        <v>-1</v>
      </c>
      <c r="AH405" s="3">
        <f t="shared" si="138"/>
        <v>202111</v>
      </c>
      <c r="AI405" s="21">
        <v>2.8</v>
      </c>
      <c r="AJ405" s="21">
        <v>1.45</v>
      </c>
      <c r="AK405" s="21">
        <v>3.4</v>
      </c>
      <c r="AL405" s="21">
        <v>1.33</v>
      </c>
      <c r="AO405">
        <f t="shared" si="143"/>
        <v>-400</v>
      </c>
      <c r="AP405">
        <f>IF(E405&lt;F405,G405,H405)</f>
        <v>31</v>
      </c>
      <c r="AQ405">
        <f>IF(E405&lt;F405,H405,G405)</f>
        <v>6</v>
      </c>
    </row>
    <row r="406" spans="2:43" x14ac:dyDescent="0.25">
      <c r="B406" s="24">
        <v>44525</v>
      </c>
      <c r="C406" s="20" t="s">
        <v>23</v>
      </c>
      <c r="D406" s="20" t="s">
        <v>50</v>
      </c>
      <c r="E406" s="2">
        <v>-322.58064516129025</v>
      </c>
      <c r="F406" s="2">
        <v>260</v>
      </c>
      <c r="G406">
        <v>33</v>
      </c>
      <c r="H406">
        <v>36</v>
      </c>
      <c r="I406" s="9"/>
      <c r="J406" s="2" t="str">
        <f t="shared" si="139"/>
        <v>Dallas Cowboys</v>
      </c>
      <c r="K406" s="2" t="str">
        <f t="shared" si="140"/>
        <v>Las Vegas Raiders</v>
      </c>
      <c r="L406" s="17">
        <f t="shared" si="141"/>
        <v>-322.58064516129025</v>
      </c>
      <c r="M406" s="18">
        <f t="shared" si="142"/>
        <v>260</v>
      </c>
      <c r="N406" s="4">
        <f t="shared" si="128"/>
        <v>1.31</v>
      </c>
      <c r="O406" s="4">
        <f t="shared" si="129"/>
        <v>3.6</v>
      </c>
      <c r="P406" s="4"/>
      <c r="Q406" s="4"/>
      <c r="R406" s="1">
        <f t="shared" si="130"/>
        <v>0.76335877862595414</v>
      </c>
      <c r="S406" s="1">
        <f t="shared" si="130"/>
        <v>0.27777777777777779</v>
      </c>
      <c r="T406" s="1">
        <f t="shared" si="126"/>
        <v>3.9511201629327863E-2</v>
      </c>
      <c r="U406" s="1">
        <f t="shared" si="127"/>
        <v>0.24279050042408817</v>
      </c>
      <c r="V406" s="1">
        <f t="shared" si="131"/>
        <v>0.75379050042408813</v>
      </c>
      <c r="W406" s="1"/>
      <c r="X406" s="17">
        <f t="shared" si="132"/>
        <v>326.62855188197847</v>
      </c>
      <c r="Y406" s="18">
        <f t="shared" si="133"/>
        <v>2645.8589098869329</v>
      </c>
      <c r="Z406" s="2">
        <f t="shared" si="144"/>
        <v>310.29712428787951</v>
      </c>
      <c r="AA406" s="18">
        <f t="shared" si="144"/>
        <v>2513.565964392586</v>
      </c>
      <c r="AB406" s="2">
        <f t="shared" si="145"/>
        <v>-322.27175881663845</v>
      </c>
      <c r="AC406" s="2">
        <f t="shared" si="145"/>
        <v>251.3565964392586</v>
      </c>
      <c r="AD406" s="2">
        <f t="shared" si="134"/>
        <v>-1000</v>
      </c>
      <c r="AE406" s="2">
        <f t="shared" si="135"/>
        <v>2513.565964392586</v>
      </c>
      <c r="AF406" s="5">
        <f t="shared" si="136"/>
        <v>-1</v>
      </c>
      <c r="AG406" s="5">
        <f t="shared" si="137"/>
        <v>2.6</v>
      </c>
      <c r="AH406" s="3">
        <f t="shared" si="138"/>
        <v>202111</v>
      </c>
      <c r="AI406" s="21">
        <v>1.31</v>
      </c>
      <c r="AJ406" s="21">
        <v>3.6</v>
      </c>
      <c r="AK406" s="21">
        <v>1.31</v>
      </c>
      <c r="AL406" s="21">
        <v>3.6</v>
      </c>
      <c r="AO406">
        <f t="shared" si="143"/>
        <v>-400</v>
      </c>
      <c r="AP406">
        <f>IF(E406&lt;F406,G406,H406)</f>
        <v>33</v>
      </c>
      <c r="AQ406">
        <f>IF(E406&lt;F406,H406,G406)</f>
        <v>36</v>
      </c>
    </row>
    <row r="407" spans="2:43" x14ac:dyDescent="0.25">
      <c r="B407" s="24">
        <v>44525</v>
      </c>
      <c r="C407" s="20" t="s">
        <v>34</v>
      </c>
      <c r="D407" s="20" t="s">
        <v>37</v>
      </c>
      <c r="E407" s="2">
        <v>114.99999999999999</v>
      </c>
      <c r="F407" s="2">
        <v>-135.13513513513513</v>
      </c>
      <c r="G407">
        <v>14</v>
      </c>
      <c r="H407">
        <v>16</v>
      </c>
      <c r="I407" s="9"/>
      <c r="J407" s="2" t="str">
        <f t="shared" si="139"/>
        <v>Chicago Bears</v>
      </c>
      <c r="K407" s="2" t="str">
        <f t="shared" si="140"/>
        <v>Detroit Lions</v>
      </c>
      <c r="L407" s="17">
        <f t="shared" si="141"/>
        <v>-135.13513513513513</v>
      </c>
      <c r="M407" s="18">
        <f t="shared" si="142"/>
        <v>114.99999999999999</v>
      </c>
      <c r="N407" s="4">
        <f t="shared" si="128"/>
        <v>1.74</v>
      </c>
      <c r="O407" s="4">
        <f t="shared" si="129"/>
        <v>2.15</v>
      </c>
      <c r="P407" s="4"/>
      <c r="Q407" s="4"/>
      <c r="R407" s="1">
        <f t="shared" si="130"/>
        <v>0.57471264367816088</v>
      </c>
      <c r="S407" s="1">
        <f t="shared" si="130"/>
        <v>0.46511627906976744</v>
      </c>
      <c r="T407" s="1">
        <f t="shared" si="126"/>
        <v>3.8303341902313659E-2</v>
      </c>
      <c r="U407" s="1">
        <f t="shared" si="127"/>
        <v>5.4798182304196724E-2</v>
      </c>
      <c r="V407" s="1">
        <f t="shared" si="131"/>
        <v>0.56579818230419676</v>
      </c>
      <c r="W407" s="1"/>
      <c r="X407" s="17">
        <f t="shared" si="132"/>
        <v>767.41465645493759</v>
      </c>
      <c r="Y407" s="18">
        <f t="shared" si="133"/>
        <v>1185.8985221458363</v>
      </c>
      <c r="Z407" s="2">
        <f t="shared" si="144"/>
        <v>729.04392363219063</v>
      </c>
      <c r="AA407" s="18">
        <f t="shared" si="144"/>
        <v>1126.6035960385445</v>
      </c>
      <c r="AB407" s="2">
        <f t="shared" si="145"/>
        <v>-137.16594673992637</v>
      </c>
      <c r="AC407" s="2">
        <f t="shared" si="145"/>
        <v>112.66035960385446</v>
      </c>
      <c r="AD407" s="2">
        <f t="shared" si="134"/>
        <v>729.04392363219063</v>
      </c>
      <c r="AE407" s="2">
        <f t="shared" si="135"/>
        <v>-1000</v>
      </c>
      <c r="AF407" s="5">
        <f t="shared" si="136"/>
        <v>0.74</v>
      </c>
      <c r="AG407" s="5">
        <f t="shared" si="137"/>
        <v>-1</v>
      </c>
      <c r="AH407" s="3">
        <f t="shared" si="138"/>
        <v>202111</v>
      </c>
      <c r="AI407" s="21">
        <v>2.5499999999999998</v>
      </c>
      <c r="AJ407" s="21">
        <v>1.57</v>
      </c>
      <c r="AK407" s="21">
        <v>2.15</v>
      </c>
      <c r="AL407" s="21">
        <v>1.74</v>
      </c>
      <c r="AO407">
        <f t="shared" si="143"/>
        <v>-140</v>
      </c>
      <c r="AP407">
        <f>IF(E407&lt;F407,G407,H407)</f>
        <v>16</v>
      </c>
      <c r="AQ407">
        <f>IF(E407&lt;F407,H407,G407)</f>
        <v>14</v>
      </c>
    </row>
    <row r="408" spans="2:43" x14ac:dyDescent="0.25">
      <c r="B408" s="24">
        <v>44522</v>
      </c>
      <c r="C408" s="20" t="s">
        <v>27</v>
      </c>
      <c r="D408" s="20" t="s">
        <v>25</v>
      </c>
      <c r="E408" s="2">
        <v>-555.55555555555577</v>
      </c>
      <c r="F408" s="2">
        <v>425</v>
      </c>
      <c r="G408">
        <v>30</v>
      </c>
      <c r="H408">
        <v>10</v>
      </c>
      <c r="I408" s="9"/>
      <c r="J408" s="2" t="str">
        <f t="shared" si="139"/>
        <v>Tampa Bay Buccaneers</v>
      </c>
      <c r="K408" s="2" t="str">
        <f t="shared" si="140"/>
        <v>New York Giants</v>
      </c>
      <c r="L408" s="17">
        <f t="shared" si="141"/>
        <v>-555.55555555555577</v>
      </c>
      <c r="M408" s="18">
        <f t="shared" si="142"/>
        <v>425</v>
      </c>
      <c r="N408" s="4">
        <f t="shared" si="128"/>
        <v>1.18</v>
      </c>
      <c r="O408" s="4">
        <f t="shared" si="129"/>
        <v>5.25</v>
      </c>
      <c r="P408" s="4"/>
      <c r="Q408" s="4"/>
      <c r="R408" s="1">
        <f t="shared" si="130"/>
        <v>0.84745762711864414</v>
      </c>
      <c r="S408" s="1">
        <f t="shared" si="130"/>
        <v>0.19047619047619047</v>
      </c>
      <c r="T408" s="1">
        <f t="shared" si="126"/>
        <v>3.6547433903577065E-2</v>
      </c>
      <c r="U408" s="1">
        <f t="shared" si="127"/>
        <v>0.32849071832122684</v>
      </c>
      <c r="V408" s="1">
        <f t="shared" si="131"/>
        <v>0.83949071832122679</v>
      </c>
      <c r="W408" s="1"/>
      <c r="X408" s="17">
        <f t="shared" si="132"/>
        <v>191.19839942930162</v>
      </c>
      <c r="Y408" s="18">
        <f t="shared" si="133"/>
        <v>4188.72894319429</v>
      </c>
      <c r="Z408" s="2">
        <f t="shared" si="144"/>
        <v>181.63847945783652</v>
      </c>
      <c r="AA408" s="18">
        <f t="shared" si="144"/>
        <v>3979.2924960345754</v>
      </c>
      <c r="AB408" s="2">
        <f t="shared" si="145"/>
        <v>-550.54413744535259</v>
      </c>
      <c r="AC408" s="2">
        <f t="shared" si="145"/>
        <v>397.92924960345755</v>
      </c>
      <c r="AD408" s="2">
        <f t="shared" si="134"/>
        <v>181.63847945783652</v>
      </c>
      <c r="AE408" s="2">
        <f t="shared" si="135"/>
        <v>-1000</v>
      </c>
      <c r="AF408" s="5">
        <f t="shared" si="136"/>
        <v>0.17999999999999994</v>
      </c>
      <c r="AG408" s="5">
        <f t="shared" si="137"/>
        <v>-1</v>
      </c>
      <c r="AH408" s="3">
        <f t="shared" si="138"/>
        <v>202111</v>
      </c>
      <c r="AI408" s="21">
        <v>1.1599999999999999</v>
      </c>
      <c r="AJ408" s="21">
        <v>5.5</v>
      </c>
      <c r="AK408" s="21">
        <v>1.18</v>
      </c>
      <c r="AL408" s="21">
        <v>5.25</v>
      </c>
      <c r="AO408">
        <f t="shared" si="143"/>
        <v>-600</v>
      </c>
      <c r="AP408">
        <f>IF(E408&lt;F408,G408,H408)</f>
        <v>30</v>
      </c>
      <c r="AQ408">
        <f>IF(E408&lt;F408,H408,G408)</f>
        <v>10</v>
      </c>
    </row>
    <row r="409" spans="2:43" x14ac:dyDescent="0.25">
      <c r="B409" s="24">
        <v>44521</v>
      </c>
      <c r="C409" s="20" t="s">
        <v>31</v>
      </c>
      <c r="D409" s="20" t="s">
        <v>45</v>
      </c>
      <c r="E409" s="2">
        <v>-250.00000000000006</v>
      </c>
      <c r="F409" s="2">
        <v>204.99999999999997</v>
      </c>
      <c r="G409">
        <v>41</v>
      </c>
      <c r="H409">
        <v>37</v>
      </c>
      <c r="I409" s="9"/>
      <c r="J409" s="2" t="str">
        <f t="shared" si="139"/>
        <v>Los Angeles Chargers</v>
      </c>
      <c r="K409" s="2" t="str">
        <f t="shared" si="140"/>
        <v>Pittsburgh Steelers</v>
      </c>
      <c r="L409" s="17">
        <f t="shared" si="141"/>
        <v>-250.00000000000006</v>
      </c>
      <c r="M409" s="18">
        <f t="shared" si="142"/>
        <v>204.99999999999997</v>
      </c>
      <c r="N409" s="4">
        <f t="shared" si="128"/>
        <v>1.4</v>
      </c>
      <c r="O409" s="4">
        <f t="shared" si="129"/>
        <v>3.05</v>
      </c>
      <c r="P409" s="4"/>
      <c r="Q409" s="4"/>
      <c r="R409" s="1">
        <f t="shared" si="130"/>
        <v>0.7142857142857143</v>
      </c>
      <c r="S409" s="1">
        <f t="shared" si="130"/>
        <v>0.32786885245901642</v>
      </c>
      <c r="T409" s="1">
        <f t="shared" si="126"/>
        <v>4.0449438202247112E-2</v>
      </c>
      <c r="U409" s="1">
        <f t="shared" si="127"/>
        <v>0.19320843091334894</v>
      </c>
      <c r="V409" s="1">
        <f t="shared" si="131"/>
        <v>0.70420843091334895</v>
      </c>
      <c r="W409" s="1"/>
      <c r="X409" s="17">
        <f t="shared" si="132"/>
        <v>420.03412072617954</v>
      </c>
      <c r="Y409" s="18">
        <f t="shared" si="133"/>
        <v>2105.3798440390528</v>
      </c>
      <c r="Z409" s="2">
        <f t="shared" si="144"/>
        <v>399.03241468987056</v>
      </c>
      <c r="AA409" s="18">
        <f t="shared" si="144"/>
        <v>2000.1108518371002</v>
      </c>
      <c r="AB409" s="2">
        <f t="shared" si="145"/>
        <v>-250.60620721181351</v>
      </c>
      <c r="AC409" s="2">
        <f t="shared" si="145"/>
        <v>200.01108518371001</v>
      </c>
      <c r="AD409" s="2">
        <f t="shared" si="134"/>
        <v>399.03241468987056</v>
      </c>
      <c r="AE409" s="2">
        <f t="shared" si="135"/>
        <v>-1000</v>
      </c>
      <c r="AF409" s="5">
        <f t="shared" si="136"/>
        <v>0.39999999999999991</v>
      </c>
      <c r="AG409" s="5">
        <f t="shared" si="137"/>
        <v>-1</v>
      </c>
      <c r="AH409" s="3">
        <f t="shared" si="138"/>
        <v>202111</v>
      </c>
      <c r="AI409" s="21">
        <v>1.54</v>
      </c>
      <c r="AJ409" s="21">
        <v>2.65</v>
      </c>
      <c r="AK409" s="21">
        <v>1.4</v>
      </c>
      <c r="AL409" s="21">
        <v>3.05</v>
      </c>
      <c r="AO409">
        <f t="shared" si="143"/>
        <v>-300</v>
      </c>
      <c r="AP409">
        <f>IF(E409&lt;F409,G409,H409)</f>
        <v>41</v>
      </c>
      <c r="AQ409">
        <f>IF(E409&lt;F409,H409,G409)</f>
        <v>37</v>
      </c>
    </row>
    <row r="410" spans="2:43" x14ac:dyDescent="0.25">
      <c r="B410" s="24">
        <v>44521</v>
      </c>
      <c r="C410" s="20" t="s">
        <v>20</v>
      </c>
      <c r="D410" s="20" t="s">
        <v>23</v>
      </c>
      <c r="E410" s="2">
        <v>-135.13513513513513</v>
      </c>
      <c r="F410" s="2">
        <v>114.99999999999999</v>
      </c>
      <c r="G410">
        <v>19</v>
      </c>
      <c r="H410">
        <v>9</v>
      </c>
      <c r="I410" s="9"/>
      <c r="J410" s="2" t="str">
        <f t="shared" si="139"/>
        <v>Kansas City Chiefs</v>
      </c>
      <c r="K410" s="2" t="str">
        <f t="shared" si="140"/>
        <v>Dallas Cowboys</v>
      </c>
      <c r="L410" s="17">
        <f t="shared" si="141"/>
        <v>-135.13513513513513</v>
      </c>
      <c r="M410" s="18">
        <f t="shared" si="142"/>
        <v>114.99999999999999</v>
      </c>
      <c r="N410" s="4">
        <f t="shared" si="128"/>
        <v>1.74</v>
      </c>
      <c r="O410" s="4">
        <f t="shared" si="129"/>
        <v>2.15</v>
      </c>
      <c r="P410" s="4"/>
      <c r="Q410" s="4"/>
      <c r="R410" s="1">
        <f t="shared" si="130"/>
        <v>0.57471264367816088</v>
      </c>
      <c r="S410" s="1">
        <f t="shared" si="130"/>
        <v>0.46511627906976744</v>
      </c>
      <c r="T410" s="1">
        <f t="shared" si="126"/>
        <v>3.8303341902313659E-2</v>
      </c>
      <c r="U410" s="1">
        <f t="shared" si="127"/>
        <v>5.4798182304196724E-2</v>
      </c>
      <c r="V410" s="1">
        <f t="shared" si="131"/>
        <v>0.56579818230419676</v>
      </c>
      <c r="W410" s="1"/>
      <c r="X410" s="17">
        <f t="shared" si="132"/>
        <v>767.41465645493759</v>
      </c>
      <c r="Y410" s="18">
        <f t="shared" si="133"/>
        <v>1185.8985221458363</v>
      </c>
      <c r="Z410" s="2">
        <f t="shared" si="144"/>
        <v>729.04392363219063</v>
      </c>
      <c r="AA410" s="18">
        <f t="shared" si="144"/>
        <v>1126.6035960385445</v>
      </c>
      <c r="AB410" s="2">
        <f t="shared" si="145"/>
        <v>-137.16594673992637</v>
      </c>
      <c r="AC410" s="2">
        <f t="shared" si="145"/>
        <v>112.66035960385446</v>
      </c>
      <c r="AD410" s="2">
        <f t="shared" si="134"/>
        <v>729.04392363219063</v>
      </c>
      <c r="AE410" s="2">
        <f t="shared" si="135"/>
        <v>-1000</v>
      </c>
      <c r="AF410" s="5">
        <f t="shared" si="136"/>
        <v>0.74</v>
      </c>
      <c r="AG410" s="5">
        <f t="shared" si="137"/>
        <v>-1</v>
      </c>
      <c r="AH410" s="3">
        <f t="shared" si="138"/>
        <v>202111</v>
      </c>
      <c r="AI410" s="21">
        <v>1.8</v>
      </c>
      <c r="AJ410" s="21">
        <v>2.0499999999999998</v>
      </c>
      <c r="AK410" s="21">
        <v>1.74</v>
      </c>
      <c r="AL410" s="21">
        <v>2.15</v>
      </c>
      <c r="AO410">
        <f t="shared" si="143"/>
        <v>-140</v>
      </c>
      <c r="AP410">
        <f>IF(E410&lt;F410,G410,H410)</f>
        <v>19</v>
      </c>
      <c r="AQ410">
        <f>IF(E410&lt;F410,H410,G410)</f>
        <v>9</v>
      </c>
    </row>
    <row r="411" spans="2:43" x14ac:dyDescent="0.25">
      <c r="B411" s="24">
        <v>44521</v>
      </c>
      <c r="C411" s="20" t="s">
        <v>32</v>
      </c>
      <c r="D411" s="20" t="s">
        <v>48</v>
      </c>
      <c r="E411" s="2">
        <v>-232.55813953488376</v>
      </c>
      <c r="F411" s="2">
        <v>190</v>
      </c>
      <c r="G411">
        <v>13</v>
      </c>
      <c r="H411">
        <v>23</v>
      </c>
      <c r="I411" s="9"/>
      <c r="J411" s="2" t="str">
        <f t="shared" si="139"/>
        <v>Seattle Seahawks</v>
      </c>
      <c r="K411" s="2" t="str">
        <f t="shared" si="140"/>
        <v>Arizona Cardinals</v>
      </c>
      <c r="L411" s="17">
        <f t="shared" si="141"/>
        <v>-232.55813953488376</v>
      </c>
      <c r="M411" s="18">
        <f t="shared" si="142"/>
        <v>190</v>
      </c>
      <c r="N411" s="4">
        <f t="shared" si="128"/>
        <v>1.43</v>
      </c>
      <c r="O411" s="4">
        <f t="shared" si="129"/>
        <v>2.9</v>
      </c>
      <c r="P411" s="4"/>
      <c r="Q411" s="4"/>
      <c r="R411" s="1">
        <f t="shared" si="130"/>
        <v>0.69930069930069938</v>
      </c>
      <c r="S411" s="1">
        <f t="shared" si="130"/>
        <v>0.34482758620689657</v>
      </c>
      <c r="T411" s="1">
        <f t="shared" si="126"/>
        <v>4.2263279445727608E-2</v>
      </c>
      <c r="U411" s="1">
        <f t="shared" si="127"/>
        <v>0.1772365565469014</v>
      </c>
      <c r="V411" s="1">
        <f t="shared" si="131"/>
        <v>0.68823655654690141</v>
      </c>
      <c r="W411" s="1"/>
      <c r="X411" s="17">
        <f t="shared" si="132"/>
        <v>452.98878777569371</v>
      </c>
      <c r="Y411" s="18">
        <f t="shared" si="133"/>
        <v>1963.0773393846457</v>
      </c>
      <c r="Z411" s="2">
        <f t="shared" si="144"/>
        <v>430.33934838690902</v>
      </c>
      <c r="AA411" s="18">
        <f t="shared" si="144"/>
        <v>1864.9234724154132</v>
      </c>
      <c r="AB411" s="2">
        <f t="shared" si="145"/>
        <v>-232.37475349358971</v>
      </c>
      <c r="AC411" s="2">
        <f t="shared" si="145"/>
        <v>186.49234724154132</v>
      </c>
      <c r="AD411" s="2">
        <f t="shared" si="134"/>
        <v>-1000</v>
      </c>
      <c r="AE411" s="2">
        <f t="shared" si="135"/>
        <v>1864.9234724154132</v>
      </c>
      <c r="AF411" s="5">
        <f t="shared" si="136"/>
        <v>-1</v>
      </c>
      <c r="AG411" s="5">
        <f t="shared" si="137"/>
        <v>1.9</v>
      </c>
      <c r="AH411" s="3">
        <f t="shared" si="138"/>
        <v>202111</v>
      </c>
      <c r="AI411" s="21">
        <v>2.1</v>
      </c>
      <c r="AJ411" s="21">
        <v>1.76</v>
      </c>
      <c r="AK411" s="21">
        <v>1.43</v>
      </c>
      <c r="AL411" s="21">
        <v>2.9</v>
      </c>
      <c r="AO411">
        <f t="shared" si="143"/>
        <v>-300</v>
      </c>
      <c r="AP411">
        <f>IF(E411&lt;F411,G411,H411)</f>
        <v>13</v>
      </c>
      <c r="AQ411">
        <f>IF(E411&lt;F411,H411,G411)</f>
        <v>23</v>
      </c>
    </row>
    <row r="412" spans="2:43" x14ac:dyDescent="0.25">
      <c r="B412" s="24">
        <v>44521</v>
      </c>
      <c r="C412" s="20" t="s">
        <v>50</v>
      </c>
      <c r="D412" s="20" t="s">
        <v>21</v>
      </c>
      <c r="E412" s="2">
        <v>110.00000000000001</v>
      </c>
      <c r="F412" s="2">
        <v>-131.57894736842104</v>
      </c>
      <c r="G412">
        <v>13</v>
      </c>
      <c r="H412">
        <v>32</v>
      </c>
      <c r="I412" s="9"/>
      <c r="J412" s="2" t="str">
        <f t="shared" si="139"/>
        <v>Cincinnati Bengals</v>
      </c>
      <c r="K412" s="2" t="str">
        <f t="shared" si="140"/>
        <v>Las Vegas Raiders</v>
      </c>
      <c r="L412" s="17">
        <f t="shared" si="141"/>
        <v>-131.57894736842104</v>
      </c>
      <c r="M412" s="18">
        <f t="shared" si="142"/>
        <v>110.00000000000001</v>
      </c>
      <c r="N412" s="4">
        <f t="shared" si="128"/>
        <v>1.76</v>
      </c>
      <c r="O412" s="4">
        <f t="shared" si="129"/>
        <v>2.1</v>
      </c>
      <c r="P412" s="4"/>
      <c r="Q412" s="4"/>
      <c r="R412" s="1">
        <f t="shared" si="130"/>
        <v>0.56818181818181823</v>
      </c>
      <c r="S412" s="1">
        <f t="shared" si="130"/>
        <v>0.47619047619047616</v>
      </c>
      <c r="T412" s="1">
        <f t="shared" si="126"/>
        <v>4.2487046632124437E-2</v>
      </c>
      <c r="U412" s="1">
        <f t="shared" si="127"/>
        <v>4.5995670995671034E-2</v>
      </c>
      <c r="V412" s="1">
        <f t="shared" si="131"/>
        <v>0.55699567099567104</v>
      </c>
      <c r="W412" s="1"/>
      <c r="X412" s="17">
        <f t="shared" si="132"/>
        <v>795.34608987611307</v>
      </c>
      <c r="Y412" s="18">
        <f t="shared" si="133"/>
        <v>1144.9859022934511</v>
      </c>
      <c r="Z412" s="2">
        <f t="shared" si="144"/>
        <v>755.57878538230739</v>
      </c>
      <c r="AA412" s="18">
        <f t="shared" si="144"/>
        <v>1087.7366071787785</v>
      </c>
      <c r="AB412" s="2">
        <f t="shared" si="145"/>
        <v>-132.3488720628942</v>
      </c>
      <c r="AC412" s="2">
        <f t="shared" si="145"/>
        <v>108.77366071787785</v>
      </c>
      <c r="AD412" s="2">
        <f t="shared" si="134"/>
        <v>755.57878538230739</v>
      </c>
      <c r="AE412" s="2">
        <f t="shared" si="135"/>
        <v>-1000</v>
      </c>
      <c r="AF412" s="5">
        <f t="shared" si="136"/>
        <v>0.76</v>
      </c>
      <c r="AG412" s="5">
        <f t="shared" si="137"/>
        <v>-1</v>
      </c>
      <c r="AH412" s="3">
        <f t="shared" si="138"/>
        <v>202111</v>
      </c>
      <c r="AI412" s="21">
        <v>1.95</v>
      </c>
      <c r="AJ412" s="21">
        <v>1.86</v>
      </c>
      <c r="AK412" s="21">
        <v>2.1</v>
      </c>
      <c r="AL412" s="21">
        <v>1.76</v>
      </c>
      <c r="AO412">
        <f t="shared" si="143"/>
        <v>-140</v>
      </c>
      <c r="AP412">
        <f>IF(E412&lt;F412,G412,H412)</f>
        <v>32</v>
      </c>
      <c r="AQ412">
        <f>IF(E412&lt;F412,H412,G412)</f>
        <v>13</v>
      </c>
    </row>
    <row r="413" spans="2:43" x14ac:dyDescent="0.25">
      <c r="B413" s="24">
        <v>44521</v>
      </c>
      <c r="C413" s="20" t="s">
        <v>24</v>
      </c>
      <c r="D413" s="20" t="s">
        <v>39</v>
      </c>
      <c r="E413" s="2">
        <v>-303.03030303030295</v>
      </c>
      <c r="F413" s="2">
        <v>240</v>
      </c>
      <c r="G413">
        <v>15</v>
      </c>
      <c r="H413">
        <v>41</v>
      </c>
      <c r="I413" s="9"/>
      <c r="J413" s="2" t="str">
        <f t="shared" si="139"/>
        <v>Buffalo Bills</v>
      </c>
      <c r="K413" s="2" t="str">
        <f t="shared" si="140"/>
        <v>Indianapolis Colts</v>
      </c>
      <c r="L413" s="17">
        <f t="shared" si="141"/>
        <v>-303.03030303030295</v>
      </c>
      <c r="M413" s="18">
        <f t="shared" si="142"/>
        <v>240</v>
      </c>
      <c r="N413" s="4">
        <f t="shared" si="128"/>
        <v>1.33</v>
      </c>
      <c r="O413" s="4">
        <f t="shared" si="129"/>
        <v>3.4</v>
      </c>
      <c r="P413" s="4"/>
      <c r="Q413" s="4"/>
      <c r="R413" s="1">
        <f t="shared" si="130"/>
        <v>0.75187969924812026</v>
      </c>
      <c r="S413" s="1">
        <f t="shared" si="130"/>
        <v>0.29411764705882354</v>
      </c>
      <c r="T413" s="1">
        <f t="shared" si="126"/>
        <v>4.3974630021141659E-2</v>
      </c>
      <c r="U413" s="1">
        <f t="shared" si="127"/>
        <v>0.22888102609464836</v>
      </c>
      <c r="V413" s="1">
        <f t="shared" si="131"/>
        <v>0.73988102609464834</v>
      </c>
      <c r="W413" s="1"/>
      <c r="X413" s="17">
        <f t="shared" si="132"/>
        <v>351.56865054149432</v>
      </c>
      <c r="Y413" s="18">
        <f t="shared" si="133"/>
        <v>2476.6314971810075</v>
      </c>
      <c r="Z413" s="2">
        <f t="shared" si="144"/>
        <v>333.99021801441961</v>
      </c>
      <c r="AA413" s="18">
        <f t="shared" si="144"/>
        <v>2352.7999223219572</v>
      </c>
      <c r="AB413" s="2">
        <f t="shared" si="145"/>
        <v>-299.40996653884821</v>
      </c>
      <c r="AC413" s="2">
        <f t="shared" si="145"/>
        <v>235.27999223219572</v>
      </c>
      <c r="AD413" s="2">
        <f t="shared" si="134"/>
        <v>-1000</v>
      </c>
      <c r="AE413" s="2">
        <f t="shared" si="135"/>
        <v>2352.7999223219572</v>
      </c>
      <c r="AF413" s="5">
        <f t="shared" si="136"/>
        <v>-1</v>
      </c>
      <c r="AG413" s="5">
        <f t="shared" si="137"/>
        <v>2.4</v>
      </c>
      <c r="AH413" s="3">
        <f t="shared" si="138"/>
        <v>202111</v>
      </c>
      <c r="AI413" s="21">
        <v>1.34</v>
      </c>
      <c r="AJ413" s="21">
        <v>3.35</v>
      </c>
      <c r="AK413" s="21">
        <v>1.33</v>
      </c>
      <c r="AL413" s="21">
        <v>3.4</v>
      </c>
      <c r="AO413">
        <f t="shared" si="143"/>
        <v>-400</v>
      </c>
      <c r="AP413">
        <f>IF(E413&lt;F413,G413,H413)</f>
        <v>15</v>
      </c>
      <c r="AQ413">
        <f>IF(E413&lt;F413,H413,G413)</f>
        <v>41</v>
      </c>
    </row>
    <row r="414" spans="2:43" x14ac:dyDescent="0.25">
      <c r="B414" s="24">
        <v>44521</v>
      </c>
      <c r="C414" s="20" t="s">
        <v>44</v>
      </c>
      <c r="D414" s="20" t="s">
        <v>51</v>
      </c>
      <c r="E414" s="2">
        <v>-172.41379310344826</v>
      </c>
      <c r="F414" s="2">
        <v>150</v>
      </c>
      <c r="G414">
        <v>21</v>
      </c>
      <c r="H414">
        <v>27</v>
      </c>
      <c r="I414" s="9"/>
      <c r="J414" s="2" t="str">
        <f t="shared" si="139"/>
        <v>Carolina Panthers</v>
      </c>
      <c r="K414" s="2" t="str">
        <f t="shared" si="140"/>
        <v>Washington Football Team</v>
      </c>
      <c r="L414" s="17">
        <f t="shared" si="141"/>
        <v>-172.41379310344826</v>
      </c>
      <c r="M414" s="18">
        <f t="shared" si="142"/>
        <v>150</v>
      </c>
      <c r="N414" s="4">
        <f t="shared" si="128"/>
        <v>1.58</v>
      </c>
      <c r="O414" s="4">
        <f t="shared" si="129"/>
        <v>2.5</v>
      </c>
      <c r="P414" s="4"/>
      <c r="Q414" s="4"/>
      <c r="R414" s="1">
        <f t="shared" si="130"/>
        <v>0.63291139240506322</v>
      </c>
      <c r="S414" s="1">
        <f t="shared" si="130"/>
        <v>0.4</v>
      </c>
      <c r="T414" s="1">
        <f t="shared" si="126"/>
        <v>3.1862745098039214E-2</v>
      </c>
      <c r="U414" s="1">
        <f t="shared" si="127"/>
        <v>0.1164556962025316</v>
      </c>
      <c r="V414" s="1">
        <f t="shared" si="131"/>
        <v>0.62745569620253161</v>
      </c>
      <c r="W414" s="1"/>
      <c r="X414" s="17">
        <f t="shared" si="132"/>
        <v>593.73802174746322</v>
      </c>
      <c r="Y414" s="18">
        <f t="shared" si="133"/>
        <v>1520.5870888415161</v>
      </c>
      <c r="Z414" s="2">
        <f t="shared" si="144"/>
        <v>564.05112066009008</v>
      </c>
      <c r="AA414" s="18">
        <f t="shared" si="144"/>
        <v>1444.5577343994403</v>
      </c>
      <c r="AB414" s="2">
        <f t="shared" si="145"/>
        <v>-177.28889516782337</v>
      </c>
      <c r="AC414" s="2">
        <f t="shared" si="145"/>
        <v>144.45577343994404</v>
      </c>
      <c r="AD414" s="2">
        <f t="shared" si="134"/>
        <v>-1000</v>
      </c>
      <c r="AE414" s="2">
        <f t="shared" si="135"/>
        <v>1444.5577343994403</v>
      </c>
      <c r="AF414" s="5">
        <f t="shared" si="136"/>
        <v>-1</v>
      </c>
      <c r="AG414" s="5">
        <f t="shared" si="137"/>
        <v>1.5</v>
      </c>
      <c r="AH414" s="3">
        <f t="shared" si="138"/>
        <v>202111</v>
      </c>
      <c r="AI414" s="21">
        <v>1.66</v>
      </c>
      <c r="AJ414" s="21">
        <v>2.2999999999999998</v>
      </c>
      <c r="AK414" s="21">
        <v>1.58</v>
      </c>
      <c r="AL414" s="21">
        <v>2.5</v>
      </c>
      <c r="AO414">
        <f t="shared" si="143"/>
        <v>-180</v>
      </c>
      <c r="AP414">
        <f>IF(E414&lt;F414,G414,H414)</f>
        <v>21</v>
      </c>
      <c r="AQ414">
        <f>IF(E414&lt;F414,H414,G414)</f>
        <v>27</v>
      </c>
    </row>
    <row r="415" spans="2:43" x14ac:dyDescent="0.25">
      <c r="B415" s="24">
        <v>44521</v>
      </c>
      <c r="C415" s="20" t="s">
        <v>37</v>
      </c>
      <c r="D415" s="20" t="s">
        <v>28</v>
      </c>
      <c r="E415" s="2">
        <v>100</v>
      </c>
      <c r="F415" s="2">
        <v>-120.48192771084337</v>
      </c>
      <c r="G415">
        <v>13</v>
      </c>
      <c r="H415">
        <v>16</v>
      </c>
      <c r="I415" s="9"/>
      <c r="J415" s="2" t="str">
        <f t="shared" si="139"/>
        <v>Baltimore Ravens</v>
      </c>
      <c r="K415" s="2" t="str">
        <f t="shared" si="140"/>
        <v>Chicago Bears</v>
      </c>
      <c r="L415" s="17">
        <f t="shared" si="141"/>
        <v>-120.48192771084337</v>
      </c>
      <c r="M415" s="18">
        <f t="shared" si="142"/>
        <v>100</v>
      </c>
      <c r="N415" s="4">
        <f t="shared" si="128"/>
        <v>1.83</v>
      </c>
      <c r="O415" s="4">
        <f t="shared" si="129"/>
        <v>2</v>
      </c>
      <c r="P415" s="4"/>
      <c r="Q415" s="4"/>
      <c r="R415" s="1">
        <f t="shared" si="130"/>
        <v>0.54644808743169393</v>
      </c>
      <c r="S415" s="1">
        <f t="shared" si="130"/>
        <v>0.5</v>
      </c>
      <c r="T415" s="1">
        <f t="shared" si="126"/>
        <v>4.4386422976501305E-2</v>
      </c>
      <c r="U415" s="1">
        <f t="shared" si="127"/>
        <v>2.3224043715846965E-2</v>
      </c>
      <c r="V415" s="1">
        <f t="shared" si="131"/>
        <v>0.53422404371584697</v>
      </c>
      <c r="W415" s="1"/>
      <c r="X415" s="17">
        <f t="shared" si="132"/>
        <v>871.87381729284084</v>
      </c>
      <c r="Y415" s="18">
        <f t="shared" si="133"/>
        <v>1045.6626202421151</v>
      </c>
      <c r="Z415" s="2">
        <f t="shared" si="144"/>
        <v>828.28012642819874</v>
      </c>
      <c r="AA415" s="18">
        <f t="shared" si="144"/>
        <v>993.3794892300092</v>
      </c>
      <c r="AB415" s="2">
        <f t="shared" si="145"/>
        <v>-120.73210114461043</v>
      </c>
      <c r="AC415" s="2">
        <f t="shared" si="145"/>
        <v>-100.66646340515068</v>
      </c>
      <c r="AD415" s="2">
        <f t="shared" si="134"/>
        <v>828.28012642819874</v>
      </c>
      <c r="AE415" s="2">
        <f t="shared" si="135"/>
        <v>-1000</v>
      </c>
      <c r="AF415" s="5">
        <f t="shared" si="136"/>
        <v>0.83000000000000007</v>
      </c>
      <c r="AG415" s="5">
        <f t="shared" si="137"/>
        <v>-1</v>
      </c>
      <c r="AH415" s="3">
        <f t="shared" si="138"/>
        <v>202111</v>
      </c>
      <c r="AI415" s="21">
        <v>3.2</v>
      </c>
      <c r="AJ415" s="21">
        <v>1.37</v>
      </c>
      <c r="AK415" s="21">
        <v>2</v>
      </c>
      <c r="AL415" s="21">
        <v>1.83</v>
      </c>
      <c r="AO415">
        <f t="shared" si="143"/>
        <v>-130</v>
      </c>
      <c r="AP415">
        <f>IF(E415&lt;F415,G415,H415)</f>
        <v>16</v>
      </c>
      <c r="AQ415">
        <f>IF(E415&lt;F415,H415,G415)</f>
        <v>13</v>
      </c>
    </row>
    <row r="416" spans="2:43" x14ac:dyDescent="0.25">
      <c r="B416" s="24">
        <v>44521</v>
      </c>
      <c r="C416" s="20" t="s">
        <v>46</v>
      </c>
      <c r="D416" s="20" t="s">
        <v>34</v>
      </c>
      <c r="E416" s="2">
        <v>-714.28571428571479</v>
      </c>
      <c r="F416" s="2">
        <v>500</v>
      </c>
      <c r="G416">
        <v>13</v>
      </c>
      <c r="H416">
        <v>10</v>
      </c>
      <c r="I416" s="9"/>
      <c r="J416" s="2" t="str">
        <f t="shared" si="139"/>
        <v>Cleveland Browns</v>
      </c>
      <c r="K416" s="2" t="str">
        <f t="shared" si="140"/>
        <v>Detroit Lions</v>
      </c>
      <c r="L416" s="17">
        <f t="shared" si="141"/>
        <v>-714.28571428571479</v>
      </c>
      <c r="M416" s="18">
        <f t="shared" si="142"/>
        <v>500</v>
      </c>
      <c r="N416" s="4">
        <f t="shared" si="128"/>
        <v>1.1399999999999999</v>
      </c>
      <c r="O416" s="4">
        <f t="shared" si="129"/>
        <v>6</v>
      </c>
      <c r="P416" s="4"/>
      <c r="Q416" s="4"/>
      <c r="R416" s="1">
        <f t="shared" si="130"/>
        <v>0.87719298245614041</v>
      </c>
      <c r="S416" s="1">
        <f t="shared" si="130"/>
        <v>0.16666666666666666</v>
      </c>
      <c r="T416" s="1">
        <f t="shared" si="126"/>
        <v>4.2016806722689037E-2</v>
      </c>
      <c r="U416" s="1">
        <f t="shared" si="127"/>
        <v>0.35526315789473689</v>
      </c>
      <c r="V416" s="1">
        <f t="shared" si="131"/>
        <v>0.86626315789473685</v>
      </c>
      <c r="W416" s="1"/>
      <c r="X416" s="17">
        <f t="shared" si="132"/>
        <v>154.38361990400384</v>
      </c>
      <c r="Y416" s="18">
        <f t="shared" si="133"/>
        <v>4970.4571397663694</v>
      </c>
      <c r="Z416" s="2">
        <f t="shared" si="144"/>
        <v>146.66443890880365</v>
      </c>
      <c r="AA416" s="18">
        <f t="shared" si="144"/>
        <v>4721.9342827780511</v>
      </c>
      <c r="AB416" s="2">
        <f t="shared" si="145"/>
        <v>-681.8285382878687</v>
      </c>
      <c r="AC416" s="2">
        <f t="shared" si="145"/>
        <v>472.19342827780508</v>
      </c>
      <c r="AD416" s="2">
        <f t="shared" si="134"/>
        <v>146.66443890880365</v>
      </c>
      <c r="AE416" s="2">
        <f t="shared" si="135"/>
        <v>-1000</v>
      </c>
      <c r="AF416" s="5">
        <f t="shared" si="136"/>
        <v>0.1399999999999999</v>
      </c>
      <c r="AG416" s="5">
        <f t="shared" si="137"/>
        <v>-1</v>
      </c>
      <c r="AH416" s="3">
        <f t="shared" si="138"/>
        <v>202111</v>
      </c>
      <c r="AI416" s="21">
        <v>1.2</v>
      </c>
      <c r="AJ416" s="21">
        <v>4.75</v>
      </c>
      <c r="AK416" s="21">
        <v>1.1399999999999999</v>
      </c>
      <c r="AL416" s="21">
        <v>6</v>
      </c>
      <c r="AO416">
        <f t="shared" si="143"/>
        <v>-800</v>
      </c>
      <c r="AP416">
        <f>IF(E416&lt;F416,G416,H416)</f>
        <v>13</v>
      </c>
      <c r="AQ416">
        <f>IF(E416&lt;F416,H416,G416)</f>
        <v>10</v>
      </c>
    </row>
    <row r="417" spans="2:43" x14ac:dyDescent="0.25">
      <c r="B417" s="24">
        <v>44521</v>
      </c>
      <c r="C417" s="20" t="s">
        <v>26</v>
      </c>
      <c r="D417" s="20" t="s">
        <v>22</v>
      </c>
      <c r="E417" s="2">
        <v>229.99999999999997</v>
      </c>
      <c r="F417" s="2">
        <v>-285.71428571428567</v>
      </c>
      <c r="G417">
        <v>10</v>
      </c>
      <c r="H417">
        <v>30</v>
      </c>
      <c r="I417" s="9"/>
      <c r="J417" s="2" t="str">
        <f t="shared" si="139"/>
        <v>San Francisco 49ers</v>
      </c>
      <c r="K417" s="2" t="str">
        <f t="shared" si="140"/>
        <v>Jacksonville Jaguars</v>
      </c>
      <c r="L417" s="17">
        <f t="shared" si="141"/>
        <v>-285.71428571428567</v>
      </c>
      <c r="M417" s="18">
        <f t="shared" si="142"/>
        <v>229.99999999999997</v>
      </c>
      <c r="N417" s="4">
        <f t="shared" si="128"/>
        <v>1.35</v>
      </c>
      <c r="O417" s="4">
        <f t="shared" si="129"/>
        <v>3.3</v>
      </c>
      <c r="P417" s="4"/>
      <c r="Q417" s="4"/>
      <c r="R417" s="1">
        <f t="shared" si="130"/>
        <v>0.7407407407407407</v>
      </c>
      <c r="S417" s="1">
        <f t="shared" si="130"/>
        <v>0.30303030303030304</v>
      </c>
      <c r="T417" s="1">
        <f t="shared" si="126"/>
        <v>4.1935483870967794E-2</v>
      </c>
      <c r="U417" s="1">
        <f t="shared" si="127"/>
        <v>0.21885521885521883</v>
      </c>
      <c r="V417" s="1">
        <f t="shared" si="131"/>
        <v>0.72985521885521887</v>
      </c>
      <c r="W417" s="1"/>
      <c r="X417" s="17">
        <f t="shared" si="132"/>
        <v>370.13475298361828</v>
      </c>
      <c r="Y417" s="18">
        <f t="shared" si="133"/>
        <v>2363.8563841328437</v>
      </c>
      <c r="Z417" s="2">
        <f t="shared" si="144"/>
        <v>351.62801533443735</v>
      </c>
      <c r="AA417" s="18">
        <f t="shared" si="144"/>
        <v>2245.6635649262016</v>
      </c>
      <c r="AB417" s="2">
        <f t="shared" si="145"/>
        <v>-284.39144675343596</v>
      </c>
      <c r="AC417" s="2">
        <f t="shared" si="145"/>
        <v>224.56635649262017</v>
      </c>
      <c r="AD417" s="2">
        <f t="shared" si="134"/>
        <v>351.62801533443735</v>
      </c>
      <c r="AE417" s="2">
        <f t="shared" si="135"/>
        <v>-1000</v>
      </c>
      <c r="AF417" s="5">
        <f t="shared" si="136"/>
        <v>0.35000000000000009</v>
      </c>
      <c r="AG417" s="5">
        <f t="shared" si="137"/>
        <v>-1</v>
      </c>
      <c r="AH417" s="3">
        <f t="shared" si="138"/>
        <v>202111</v>
      </c>
      <c r="AI417" s="21">
        <v>2.95</v>
      </c>
      <c r="AJ417" s="21">
        <v>1.42</v>
      </c>
      <c r="AK417" s="21">
        <v>3.3</v>
      </c>
      <c r="AL417" s="21">
        <v>1.35</v>
      </c>
      <c r="AO417">
        <f t="shared" si="143"/>
        <v>-300</v>
      </c>
      <c r="AP417">
        <f>IF(E417&lt;F417,G417,H417)</f>
        <v>30</v>
      </c>
      <c r="AQ417">
        <f>IF(E417&lt;F417,H417,G417)</f>
        <v>10</v>
      </c>
    </row>
    <row r="418" spans="2:43" x14ac:dyDescent="0.25">
      <c r="B418" s="24">
        <v>44521</v>
      </c>
      <c r="C418" s="20" t="s">
        <v>29</v>
      </c>
      <c r="D418" s="20" t="s">
        <v>33</v>
      </c>
      <c r="E418" s="2">
        <v>100</v>
      </c>
      <c r="F418" s="2">
        <v>-120.48192771084337</v>
      </c>
      <c r="G418">
        <v>34</v>
      </c>
      <c r="H418">
        <v>31</v>
      </c>
      <c r="I418" s="9"/>
      <c r="J418" s="2" t="str">
        <f t="shared" si="139"/>
        <v>Green Bay Packers</v>
      </c>
      <c r="K418" s="2" t="str">
        <f t="shared" si="140"/>
        <v>Minnesota Vikings</v>
      </c>
      <c r="L418" s="17">
        <f t="shared" si="141"/>
        <v>-120.48192771084337</v>
      </c>
      <c r="M418" s="18">
        <f t="shared" si="142"/>
        <v>100</v>
      </c>
      <c r="N418" s="4">
        <f t="shared" si="128"/>
        <v>1.83</v>
      </c>
      <c r="O418" s="4">
        <f t="shared" si="129"/>
        <v>2</v>
      </c>
      <c r="P418" s="4"/>
      <c r="Q418" s="4"/>
      <c r="R418" s="1">
        <f t="shared" si="130"/>
        <v>0.54644808743169393</v>
      </c>
      <c r="S418" s="1">
        <f t="shared" si="130"/>
        <v>0.5</v>
      </c>
      <c r="T418" s="1">
        <f t="shared" si="126"/>
        <v>4.4386422976501305E-2</v>
      </c>
      <c r="U418" s="1">
        <f t="shared" si="127"/>
        <v>2.3224043715846965E-2</v>
      </c>
      <c r="V418" s="1">
        <f t="shared" si="131"/>
        <v>0.53422404371584697</v>
      </c>
      <c r="W418" s="1"/>
      <c r="X418" s="17">
        <f t="shared" si="132"/>
        <v>871.87381729284084</v>
      </c>
      <c r="Y418" s="18">
        <f t="shared" si="133"/>
        <v>1045.6626202421151</v>
      </c>
      <c r="Z418" s="2">
        <f t="shared" si="144"/>
        <v>828.28012642819874</v>
      </c>
      <c r="AA418" s="18">
        <f t="shared" si="144"/>
        <v>993.3794892300092</v>
      </c>
      <c r="AB418" s="2">
        <f t="shared" si="145"/>
        <v>-120.73210114461043</v>
      </c>
      <c r="AC418" s="2">
        <f t="shared" si="145"/>
        <v>-100.66646340515068</v>
      </c>
      <c r="AD418" s="2">
        <f t="shared" si="134"/>
        <v>-1000</v>
      </c>
      <c r="AE418" s="2">
        <f t="shared" si="135"/>
        <v>993.3794892300092</v>
      </c>
      <c r="AF418" s="5">
        <f t="shared" si="136"/>
        <v>-1</v>
      </c>
      <c r="AG418" s="5">
        <f t="shared" si="137"/>
        <v>1</v>
      </c>
      <c r="AH418" s="3">
        <f t="shared" si="138"/>
        <v>202111</v>
      </c>
      <c r="AI418" s="21">
        <v>2.25</v>
      </c>
      <c r="AJ418" s="21">
        <v>1.68</v>
      </c>
      <c r="AK418" s="21">
        <v>2</v>
      </c>
      <c r="AL418" s="21">
        <v>1.83</v>
      </c>
      <c r="AO418">
        <f t="shared" si="143"/>
        <v>-130</v>
      </c>
      <c r="AP418">
        <f>IF(E418&lt;F418,G418,H418)</f>
        <v>31</v>
      </c>
      <c r="AQ418">
        <f>IF(E418&lt;F418,H418,G418)</f>
        <v>34</v>
      </c>
    </row>
    <row r="419" spans="2:43" x14ac:dyDescent="0.25">
      <c r="B419" s="24">
        <v>44521</v>
      </c>
      <c r="C419" s="20" t="s">
        <v>42</v>
      </c>
      <c r="D419" s="20" t="s">
        <v>30</v>
      </c>
      <c r="E419" s="2">
        <v>165</v>
      </c>
      <c r="F419" s="2">
        <v>-185.18518518518516</v>
      </c>
      <c r="G419">
        <v>17</v>
      </c>
      <c r="H419">
        <v>24</v>
      </c>
      <c r="I419" s="9"/>
      <c r="J419" s="2" t="str">
        <f t="shared" si="139"/>
        <v>Miami Dolphins</v>
      </c>
      <c r="K419" s="2" t="str">
        <f t="shared" si="140"/>
        <v>New York Jets</v>
      </c>
      <c r="L419" s="17">
        <f t="shared" si="141"/>
        <v>-185.18518518518516</v>
      </c>
      <c r="M419" s="18">
        <f t="shared" si="142"/>
        <v>165</v>
      </c>
      <c r="N419" s="4">
        <f t="shared" si="128"/>
        <v>1.54</v>
      </c>
      <c r="O419" s="4">
        <f t="shared" si="129"/>
        <v>2.65</v>
      </c>
      <c r="P419" s="4"/>
      <c r="Q419" s="4"/>
      <c r="R419" s="1">
        <f t="shared" si="130"/>
        <v>0.64935064935064934</v>
      </c>
      <c r="S419" s="1">
        <f t="shared" si="130"/>
        <v>0.37735849056603776</v>
      </c>
      <c r="T419" s="1">
        <f t="shared" si="126"/>
        <v>2.6014319809069208E-2</v>
      </c>
      <c r="U419" s="1">
        <f t="shared" si="127"/>
        <v>0.13599607939230579</v>
      </c>
      <c r="V419" s="1">
        <f t="shared" si="131"/>
        <v>0.64699607939230575</v>
      </c>
      <c r="W419" s="1"/>
      <c r="X419" s="17">
        <f t="shared" si="132"/>
        <v>545.60441995143913</v>
      </c>
      <c r="Y419" s="18">
        <f t="shared" si="133"/>
        <v>1648.1806912014345</v>
      </c>
      <c r="Z419" s="2">
        <f t="shared" si="144"/>
        <v>518.32419895386715</v>
      </c>
      <c r="AA419" s="18">
        <f t="shared" si="144"/>
        <v>1565.7716566413626</v>
      </c>
      <c r="AB419" s="2">
        <f t="shared" si="145"/>
        <v>-192.92944493394256</v>
      </c>
      <c r="AC419" s="2">
        <f t="shared" si="145"/>
        <v>156.57716566413626</v>
      </c>
      <c r="AD419" s="2">
        <f t="shared" si="134"/>
        <v>518.32419895386715</v>
      </c>
      <c r="AE419" s="2">
        <f t="shared" si="135"/>
        <v>-1000</v>
      </c>
      <c r="AF419" s="5">
        <f t="shared" si="136"/>
        <v>0.54</v>
      </c>
      <c r="AG419" s="5">
        <f t="shared" si="137"/>
        <v>-1</v>
      </c>
      <c r="AH419" s="3">
        <f t="shared" si="138"/>
        <v>202111</v>
      </c>
      <c r="AI419" s="21">
        <v>2.2999999999999998</v>
      </c>
      <c r="AJ419" s="21">
        <v>1.66</v>
      </c>
      <c r="AK419" s="21">
        <v>2.65</v>
      </c>
      <c r="AL419" s="21">
        <v>1.54</v>
      </c>
      <c r="AO419">
        <f t="shared" si="143"/>
        <v>-190</v>
      </c>
      <c r="AP419">
        <f>IF(E419&lt;F419,G419,H419)</f>
        <v>24</v>
      </c>
      <c r="AQ419">
        <f>IF(E419&lt;F419,H419,G419)</f>
        <v>17</v>
      </c>
    </row>
    <row r="420" spans="2:43" x14ac:dyDescent="0.25">
      <c r="B420" s="24">
        <v>44521</v>
      </c>
      <c r="C420" s="20" t="s">
        <v>19</v>
      </c>
      <c r="D420" s="20" t="s">
        <v>43</v>
      </c>
      <c r="E420" s="2">
        <v>-151.51515151515153</v>
      </c>
      <c r="F420" s="2">
        <v>129.99999999999997</v>
      </c>
      <c r="G420">
        <v>40</v>
      </c>
      <c r="H420">
        <v>29</v>
      </c>
      <c r="I420" s="9"/>
      <c r="J420" s="2" t="str">
        <f t="shared" si="139"/>
        <v>Philadelphia Eagles</v>
      </c>
      <c r="K420" s="2" t="str">
        <f t="shared" si="140"/>
        <v>New Orleans Saints</v>
      </c>
      <c r="L420" s="17">
        <f t="shared" si="141"/>
        <v>-151.51515151515153</v>
      </c>
      <c r="M420" s="18">
        <f t="shared" si="142"/>
        <v>129.99999999999997</v>
      </c>
      <c r="N420" s="4">
        <f t="shared" si="128"/>
        <v>1.66</v>
      </c>
      <c r="O420" s="4">
        <f t="shared" si="129"/>
        <v>2.2999999999999998</v>
      </c>
      <c r="P420" s="4"/>
      <c r="Q420" s="4"/>
      <c r="R420" s="1">
        <f t="shared" si="130"/>
        <v>0.60240963855421692</v>
      </c>
      <c r="S420" s="1">
        <f t="shared" si="130"/>
        <v>0.43478260869565222</v>
      </c>
      <c r="T420" s="1">
        <f t="shared" si="126"/>
        <v>3.5858585858585923E-2</v>
      </c>
      <c r="U420" s="1">
        <f t="shared" si="127"/>
        <v>8.3813514929282351E-2</v>
      </c>
      <c r="V420" s="1">
        <f t="shared" si="131"/>
        <v>0.59481351492928236</v>
      </c>
      <c r="W420" s="1"/>
      <c r="X420" s="17">
        <f t="shared" si="132"/>
        <v>681.19919084032654</v>
      </c>
      <c r="Y420" s="18">
        <f t="shared" si="133"/>
        <v>1332.032655245516</v>
      </c>
      <c r="Z420" s="2">
        <f t="shared" si="144"/>
        <v>647.13923129831016</v>
      </c>
      <c r="AA420" s="18">
        <f t="shared" si="144"/>
        <v>1265.4310224832402</v>
      </c>
      <c r="AB420" s="2">
        <f t="shared" si="145"/>
        <v>-154.5262521009227</v>
      </c>
      <c r="AC420" s="2">
        <f t="shared" si="145"/>
        <v>126.54310224832402</v>
      </c>
      <c r="AD420" s="2">
        <f t="shared" si="134"/>
        <v>647.13923129831016</v>
      </c>
      <c r="AE420" s="2">
        <f t="shared" si="135"/>
        <v>-1000</v>
      </c>
      <c r="AF420" s="5">
        <f t="shared" si="136"/>
        <v>0.65999999999999992</v>
      </c>
      <c r="AG420" s="5">
        <f t="shared" si="137"/>
        <v>-1</v>
      </c>
      <c r="AH420" s="3">
        <f t="shared" si="138"/>
        <v>202111</v>
      </c>
      <c r="AI420" s="21">
        <v>1.8</v>
      </c>
      <c r="AJ420" s="21">
        <v>2.0499999999999998</v>
      </c>
      <c r="AK420" s="21">
        <v>1.66</v>
      </c>
      <c r="AL420" s="21">
        <v>2.2999999999999998</v>
      </c>
      <c r="AO420">
        <f t="shared" si="143"/>
        <v>-160</v>
      </c>
      <c r="AP420">
        <f>IF(E420&lt;F420,G420,H420)</f>
        <v>40</v>
      </c>
      <c r="AQ420">
        <f>IF(E420&lt;F420,H420,G420)</f>
        <v>29</v>
      </c>
    </row>
    <row r="421" spans="2:43" x14ac:dyDescent="0.25">
      <c r="B421" s="24">
        <v>44521</v>
      </c>
      <c r="C421" s="20" t="s">
        <v>41</v>
      </c>
      <c r="D421" s="20" t="s">
        <v>40</v>
      </c>
      <c r="E421" s="2">
        <v>-500.00000000000011</v>
      </c>
      <c r="F421" s="2">
        <v>375</v>
      </c>
      <c r="G421">
        <v>13</v>
      </c>
      <c r="H421">
        <v>22</v>
      </c>
      <c r="I421" s="9"/>
      <c r="J421" s="2" t="str">
        <f t="shared" si="139"/>
        <v>Tennessee Titans</v>
      </c>
      <c r="K421" s="2" t="str">
        <f t="shared" si="140"/>
        <v>Houston Texans</v>
      </c>
      <c r="L421" s="17">
        <f t="shared" si="141"/>
        <v>-500.00000000000011</v>
      </c>
      <c r="M421" s="18">
        <f t="shared" si="142"/>
        <v>375</v>
      </c>
      <c r="N421" s="4">
        <f t="shared" si="128"/>
        <v>1.2</v>
      </c>
      <c r="O421" s="4">
        <f t="shared" si="129"/>
        <v>4.75</v>
      </c>
      <c r="P421" s="4"/>
      <c r="Q421" s="4"/>
      <c r="R421" s="1">
        <f t="shared" si="130"/>
        <v>0.83333333333333337</v>
      </c>
      <c r="S421" s="1">
        <f t="shared" si="130"/>
        <v>0.21052631578947367</v>
      </c>
      <c r="T421" s="1">
        <f t="shared" si="126"/>
        <v>4.2016806722689037E-2</v>
      </c>
      <c r="U421" s="1">
        <f t="shared" si="127"/>
        <v>0.31140350877192985</v>
      </c>
      <c r="V421" s="1">
        <f t="shared" si="131"/>
        <v>0.82240350877192991</v>
      </c>
      <c r="W421" s="1"/>
      <c r="X421" s="17">
        <f t="shared" si="132"/>
        <v>215.94811954689931</v>
      </c>
      <c r="Y421" s="18">
        <f t="shared" si="133"/>
        <v>3787.1793685900598</v>
      </c>
      <c r="Z421" s="2">
        <f t="shared" si="144"/>
        <v>205.15071356955434</v>
      </c>
      <c r="AA421" s="18">
        <f t="shared" si="144"/>
        <v>3597.8204001605568</v>
      </c>
      <c r="AB421" s="2">
        <f t="shared" si="145"/>
        <v>-487.44651315139578</v>
      </c>
      <c r="AC421" s="2">
        <f t="shared" si="145"/>
        <v>359.7820400160557</v>
      </c>
      <c r="AD421" s="2">
        <f t="shared" si="134"/>
        <v>-1000</v>
      </c>
      <c r="AE421" s="2">
        <f t="shared" si="135"/>
        <v>3597.8204001605568</v>
      </c>
      <c r="AF421" s="5">
        <f t="shared" si="136"/>
        <v>-1</v>
      </c>
      <c r="AG421" s="5">
        <f t="shared" si="137"/>
        <v>3.75</v>
      </c>
      <c r="AH421" s="3">
        <f t="shared" si="138"/>
        <v>202111</v>
      </c>
      <c r="AI421" s="21">
        <v>1.22</v>
      </c>
      <c r="AJ421" s="21">
        <v>4.5</v>
      </c>
      <c r="AK421" s="21">
        <v>1.2</v>
      </c>
      <c r="AL421" s="21">
        <v>4.75</v>
      </c>
      <c r="AO421">
        <f t="shared" si="143"/>
        <v>-500</v>
      </c>
      <c r="AP421">
        <f>IF(E421&lt;F421,G421,H421)</f>
        <v>13</v>
      </c>
      <c r="AQ421">
        <f>IF(E421&lt;F421,H421,G421)</f>
        <v>22</v>
      </c>
    </row>
    <row r="422" spans="2:43" x14ac:dyDescent="0.25">
      <c r="B422" s="24">
        <v>44518</v>
      </c>
      <c r="C422" s="20" t="s">
        <v>35</v>
      </c>
      <c r="D422" s="20" t="s">
        <v>36</v>
      </c>
      <c r="E422" s="2">
        <v>280</v>
      </c>
      <c r="F422" s="2">
        <v>-370.37037037037032</v>
      </c>
      <c r="G422">
        <v>0</v>
      </c>
      <c r="H422">
        <v>25</v>
      </c>
      <c r="I422" s="9"/>
      <c r="J422" s="2" t="str">
        <f t="shared" si="139"/>
        <v>New England Patriots</v>
      </c>
      <c r="K422" s="2" t="str">
        <f t="shared" si="140"/>
        <v>Atlanta Falcons</v>
      </c>
      <c r="L422" s="17">
        <f t="shared" si="141"/>
        <v>-370.37037037037032</v>
      </c>
      <c r="M422" s="18">
        <f t="shared" si="142"/>
        <v>280</v>
      </c>
      <c r="N422" s="4">
        <f t="shared" si="128"/>
        <v>1.27</v>
      </c>
      <c r="O422" s="4">
        <f t="shared" si="129"/>
        <v>3.8</v>
      </c>
      <c r="P422" s="4"/>
      <c r="Q422" s="4"/>
      <c r="R422" s="1">
        <f t="shared" si="130"/>
        <v>0.78740157480314954</v>
      </c>
      <c r="S422" s="1">
        <f t="shared" si="130"/>
        <v>0.26315789473684209</v>
      </c>
      <c r="T422" s="1">
        <f t="shared" si="126"/>
        <v>4.8126232741617536E-2</v>
      </c>
      <c r="U422" s="1">
        <f t="shared" si="127"/>
        <v>0.26212184003315375</v>
      </c>
      <c r="V422" s="1">
        <f t="shared" si="131"/>
        <v>0.77312184003315376</v>
      </c>
      <c r="W422" s="1"/>
      <c r="X422" s="17">
        <f t="shared" si="132"/>
        <v>293.45718645992071</v>
      </c>
      <c r="Y422" s="18">
        <f t="shared" si="133"/>
        <v>2909.583445130711</v>
      </c>
      <c r="Z422" s="2">
        <f t="shared" si="144"/>
        <v>278.78432713692467</v>
      </c>
      <c r="AA422" s="18">
        <f t="shared" si="144"/>
        <v>2764.1042728741754</v>
      </c>
      <c r="AB422" s="2">
        <f t="shared" si="145"/>
        <v>-358.70022187755586</v>
      </c>
      <c r="AC422" s="2">
        <f t="shared" si="145"/>
        <v>276.41042728741752</v>
      </c>
      <c r="AD422" s="2">
        <f t="shared" si="134"/>
        <v>278.78432713692467</v>
      </c>
      <c r="AE422" s="2">
        <f t="shared" si="135"/>
        <v>-1000</v>
      </c>
      <c r="AF422" s="5">
        <f t="shared" si="136"/>
        <v>0.27</v>
      </c>
      <c r="AG422" s="5">
        <f t="shared" si="137"/>
        <v>-1</v>
      </c>
      <c r="AH422" s="3">
        <f t="shared" si="138"/>
        <v>202111</v>
      </c>
      <c r="AI422" s="21">
        <v>3.05</v>
      </c>
      <c r="AJ422" s="21">
        <v>1.4</v>
      </c>
      <c r="AK422" s="21">
        <v>3.8</v>
      </c>
      <c r="AL422" s="21">
        <v>1.27</v>
      </c>
      <c r="AO422">
        <f t="shared" si="143"/>
        <v>-400</v>
      </c>
      <c r="AP422">
        <f>IF(E422&lt;F422,G422,H422)</f>
        <v>25</v>
      </c>
      <c r="AQ422">
        <f>IF(E422&lt;F422,H422,G422)</f>
        <v>0</v>
      </c>
    </row>
    <row r="423" spans="2:43" x14ac:dyDescent="0.25">
      <c r="B423" s="24">
        <v>44515</v>
      </c>
      <c r="C423" s="20" t="s">
        <v>22</v>
      </c>
      <c r="D423" s="20" t="s">
        <v>47</v>
      </c>
      <c r="E423" s="2">
        <v>160</v>
      </c>
      <c r="F423" s="2">
        <v>-181.81818181818181</v>
      </c>
      <c r="G423">
        <v>31</v>
      </c>
      <c r="H423">
        <v>10</v>
      </c>
      <c r="I423" s="9"/>
      <c r="J423" s="2" t="str">
        <f t="shared" si="139"/>
        <v>Los Angeles Rams</v>
      </c>
      <c r="K423" s="2" t="str">
        <f t="shared" si="140"/>
        <v>San Francisco 49ers</v>
      </c>
      <c r="L423" s="17">
        <f t="shared" si="141"/>
        <v>-181.81818181818181</v>
      </c>
      <c r="M423" s="18">
        <f t="shared" si="142"/>
        <v>160</v>
      </c>
      <c r="N423" s="4">
        <f t="shared" si="128"/>
        <v>1.55</v>
      </c>
      <c r="O423" s="4">
        <f t="shared" si="129"/>
        <v>2.6</v>
      </c>
      <c r="P423" s="4"/>
      <c r="Q423" s="4"/>
      <c r="R423" s="1">
        <f t="shared" si="130"/>
        <v>0.64516129032258063</v>
      </c>
      <c r="S423" s="1">
        <f t="shared" si="130"/>
        <v>0.38461538461538458</v>
      </c>
      <c r="T423" s="1">
        <f t="shared" si="126"/>
        <v>2.8915662650602414E-2</v>
      </c>
      <c r="U423" s="1">
        <f t="shared" si="127"/>
        <v>0.13027295285359802</v>
      </c>
      <c r="V423" s="1">
        <f t="shared" si="131"/>
        <v>0.64127295285359809</v>
      </c>
      <c r="W423" s="1"/>
      <c r="X423" s="17">
        <f t="shared" si="132"/>
        <v>559.39837404665798</v>
      </c>
      <c r="Y423" s="18">
        <f t="shared" si="133"/>
        <v>1609.5378726032154</v>
      </c>
      <c r="Z423" s="2">
        <f t="shared" si="144"/>
        <v>531.42845534432502</v>
      </c>
      <c r="AA423" s="18">
        <f t="shared" si="144"/>
        <v>1529.0609789730545</v>
      </c>
      <c r="AB423" s="2">
        <f t="shared" si="145"/>
        <v>-188.17208411470486</v>
      </c>
      <c r="AC423" s="2">
        <f t="shared" si="145"/>
        <v>152.90609789730544</v>
      </c>
      <c r="AD423" s="2">
        <f t="shared" si="134"/>
        <v>-1000</v>
      </c>
      <c r="AE423" s="2">
        <f t="shared" si="135"/>
        <v>1529.0609789730545</v>
      </c>
      <c r="AF423" s="5">
        <f t="shared" si="136"/>
        <v>-1</v>
      </c>
      <c r="AG423" s="5">
        <f t="shared" si="137"/>
        <v>1.6</v>
      </c>
      <c r="AH423" s="3">
        <f t="shared" si="138"/>
        <v>202111</v>
      </c>
      <c r="AI423" s="21">
        <v>2.7</v>
      </c>
      <c r="AJ423" s="21">
        <v>1.5</v>
      </c>
      <c r="AK423" s="21">
        <v>2.6</v>
      </c>
      <c r="AL423" s="21">
        <v>1.55</v>
      </c>
      <c r="AO423">
        <f t="shared" si="143"/>
        <v>-190</v>
      </c>
      <c r="AP423">
        <f>IF(E423&lt;F423,G423,H423)</f>
        <v>10</v>
      </c>
      <c r="AQ423">
        <f>IF(E423&lt;F423,H423,G423)</f>
        <v>31</v>
      </c>
    </row>
    <row r="424" spans="2:43" x14ac:dyDescent="0.25">
      <c r="B424" s="24">
        <v>44514</v>
      </c>
      <c r="C424" s="20" t="s">
        <v>50</v>
      </c>
      <c r="D424" s="20" t="s">
        <v>20</v>
      </c>
      <c r="E424" s="2">
        <v>129.99999999999997</v>
      </c>
      <c r="F424" s="2">
        <v>-151.51515151515153</v>
      </c>
      <c r="G424">
        <v>14</v>
      </c>
      <c r="H424">
        <v>41</v>
      </c>
      <c r="I424" s="9"/>
      <c r="J424" s="2" t="str">
        <f t="shared" si="139"/>
        <v>Kansas City Chiefs</v>
      </c>
      <c r="K424" s="2" t="str">
        <f t="shared" si="140"/>
        <v>Las Vegas Raiders</v>
      </c>
      <c r="L424" s="17">
        <f t="shared" si="141"/>
        <v>-151.51515151515153</v>
      </c>
      <c r="M424" s="18">
        <f t="shared" si="142"/>
        <v>129.99999999999997</v>
      </c>
      <c r="N424" s="4">
        <f t="shared" si="128"/>
        <v>1.66</v>
      </c>
      <c r="O424" s="4">
        <f t="shared" si="129"/>
        <v>2.2999999999999998</v>
      </c>
      <c r="P424" s="4"/>
      <c r="Q424" s="4"/>
      <c r="R424" s="1">
        <f t="shared" si="130"/>
        <v>0.60240963855421692</v>
      </c>
      <c r="S424" s="1">
        <f t="shared" si="130"/>
        <v>0.43478260869565222</v>
      </c>
      <c r="T424" s="1">
        <f t="shared" si="126"/>
        <v>3.5858585858585923E-2</v>
      </c>
      <c r="U424" s="1">
        <f t="shared" si="127"/>
        <v>8.3813514929282351E-2</v>
      </c>
      <c r="V424" s="1">
        <f t="shared" si="131"/>
        <v>0.59481351492928236</v>
      </c>
      <c r="W424" s="1"/>
      <c r="X424" s="17">
        <f t="shared" si="132"/>
        <v>681.19919084032654</v>
      </c>
      <c r="Y424" s="18">
        <f t="shared" si="133"/>
        <v>1332.032655245516</v>
      </c>
      <c r="Z424" s="2">
        <f t="shared" si="144"/>
        <v>647.13923129831016</v>
      </c>
      <c r="AA424" s="18">
        <f t="shared" si="144"/>
        <v>1265.4310224832402</v>
      </c>
      <c r="AB424" s="2">
        <f t="shared" si="145"/>
        <v>-154.5262521009227</v>
      </c>
      <c r="AC424" s="2">
        <f t="shared" si="145"/>
        <v>126.54310224832402</v>
      </c>
      <c r="AD424" s="2">
        <f t="shared" si="134"/>
        <v>647.13923129831016</v>
      </c>
      <c r="AE424" s="2">
        <f t="shared" si="135"/>
        <v>-1000</v>
      </c>
      <c r="AF424" s="5">
        <f t="shared" si="136"/>
        <v>0.65999999999999992</v>
      </c>
      <c r="AG424" s="5">
        <f t="shared" si="137"/>
        <v>-1</v>
      </c>
      <c r="AH424" s="3">
        <f t="shared" si="138"/>
        <v>202111</v>
      </c>
      <c r="AI424" s="21">
        <v>2.2000000000000002</v>
      </c>
      <c r="AJ424" s="21">
        <v>1.71</v>
      </c>
      <c r="AK424" s="21">
        <v>2.2999999999999998</v>
      </c>
      <c r="AL424" s="21">
        <v>1.66</v>
      </c>
      <c r="AO424">
        <f t="shared" si="143"/>
        <v>-160</v>
      </c>
      <c r="AP424">
        <f>IF(E424&lt;F424,G424,H424)</f>
        <v>41</v>
      </c>
      <c r="AQ424">
        <f>IF(E424&lt;F424,H424,G424)</f>
        <v>14</v>
      </c>
    </row>
    <row r="425" spans="2:43" x14ac:dyDescent="0.25">
      <c r="B425" s="24">
        <v>44514</v>
      </c>
      <c r="C425" s="20" t="s">
        <v>38</v>
      </c>
      <c r="D425" s="20" t="s">
        <v>19</v>
      </c>
      <c r="E425" s="2">
        <v>-111.11111111111113</v>
      </c>
      <c r="F425" s="2">
        <v>-111.11111111111113</v>
      </c>
      <c r="G425">
        <v>13</v>
      </c>
      <c r="H425">
        <v>30</v>
      </c>
      <c r="I425" s="9"/>
      <c r="J425" s="2" t="str">
        <f t="shared" si="139"/>
        <v>Denver Broncos</v>
      </c>
      <c r="K425" s="2" t="str">
        <f t="shared" si="140"/>
        <v>Philadelphia Eagles</v>
      </c>
      <c r="L425" s="17">
        <f t="shared" si="141"/>
        <v>-111.11111111111113</v>
      </c>
      <c r="M425" s="18">
        <f t="shared" si="142"/>
        <v>-111.11111111111113</v>
      </c>
      <c r="N425" s="4">
        <f t="shared" si="128"/>
        <v>1.9</v>
      </c>
      <c r="O425" s="4">
        <f t="shared" si="129"/>
        <v>1.9</v>
      </c>
      <c r="P425" s="4"/>
      <c r="Q425" s="4"/>
      <c r="R425" s="1">
        <f t="shared" si="130"/>
        <v>0.52631578947368418</v>
      </c>
      <c r="S425" s="1">
        <f t="shared" si="130"/>
        <v>0.52631578947368418</v>
      </c>
      <c r="T425" s="1">
        <f t="shared" si="126"/>
        <v>4.9999999999999933E-2</v>
      </c>
      <c r="U425" s="1">
        <f t="shared" si="127"/>
        <v>0</v>
      </c>
      <c r="V425" s="1">
        <f t="shared" si="131"/>
        <v>0.51100000000000001</v>
      </c>
      <c r="W425" s="1"/>
      <c r="X425" s="17">
        <f t="shared" si="132"/>
        <v>956.94716242661434</v>
      </c>
      <c r="Y425" s="18">
        <f t="shared" si="133"/>
        <v>953.05662164669593</v>
      </c>
      <c r="Z425" s="2">
        <f t="shared" si="144"/>
        <v>909.09980430528356</v>
      </c>
      <c r="AA425" s="18">
        <f t="shared" si="144"/>
        <v>905.40379056436109</v>
      </c>
      <c r="AB425" s="2">
        <f t="shared" si="145"/>
        <v>-109.9989236895921</v>
      </c>
      <c r="AC425" s="2">
        <f t="shared" si="145"/>
        <v>-110.44795818412409</v>
      </c>
      <c r="AD425" s="2">
        <f t="shared" si="134"/>
        <v>909.09980430528356</v>
      </c>
      <c r="AE425" s="2">
        <f t="shared" si="135"/>
        <v>-1000</v>
      </c>
      <c r="AF425" s="5">
        <f t="shared" si="136"/>
        <v>0.89999999999999991</v>
      </c>
      <c r="AG425" s="5">
        <f t="shared" si="137"/>
        <v>-1</v>
      </c>
      <c r="AH425" s="3">
        <f t="shared" si="138"/>
        <v>202111</v>
      </c>
      <c r="AI425" s="21">
        <v>1.74</v>
      </c>
      <c r="AJ425" s="21">
        <v>2.15</v>
      </c>
      <c r="AK425" s="21">
        <v>1.9</v>
      </c>
      <c r="AL425" s="21">
        <v>1.9</v>
      </c>
      <c r="AO425">
        <f t="shared" si="143"/>
        <v>-120</v>
      </c>
      <c r="AP425">
        <f>IF(E425&lt;F425,G425,H425)</f>
        <v>30</v>
      </c>
      <c r="AQ425">
        <f>IF(E425&lt;F425,H425,G425)</f>
        <v>13</v>
      </c>
    </row>
    <row r="426" spans="2:43" x14ac:dyDescent="0.25">
      <c r="B426" s="24">
        <v>44514</v>
      </c>
      <c r="C426" s="20" t="s">
        <v>33</v>
      </c>
      <c r="D426" s="20" t="s">
        <v>32</v>
      </c>
      <c r="E426" s="2">
        <v>-181.81818181818181</v>
      </c>
      <c r="F426" s="2">
        <v>160</v>
      </c>
      <c r="G426">
        <v>17</v>
      </c>
      <c r="H426">
        <v>0</v>
      </c>
      <c r="I426" s="9"/>
      <c r="J426" s="2" t="str">
        <f t="shared" si="139"/>
        <v>Green Bay Packers</v>
      </c>
      <c r="K426" s="2" t="str">
        <f t="shared" si="140"/>
        <v>Seattle Seahawks</v>
      </c>
      <c r="L426" s="17">
        <f t="shared" si="141"/>
        <v>-181.81818181818181</v>
      </c>
      <c r="M426" s="18">
        <f t="shared" si="142"/>
        <v>160</v>
      </c>
      <c r="N426" s="4">
        <f t="shared" si="128"/>
        <v>1.55</v>
      </c>
      <c r="O426" s="4">
        <f t="shared" si="129"/>
        <v>2.6</v>
      </c>
      <c r="P426" s="4"/>
      <c r="Q426" s="4"/>
      <c r="R426" s="1">
        <f t="shared" si="130"/>
        <v>0.64516129032258063</v>
      </c>
      <c r="S426" s="1">
        <f t="shared" si="130"/>
        <v>0.38461538461538458</v>
      </c>
      <c r="T426" s="1">
        <f t="shared" si="126"/>
        <v>2.8915662650602414E-2</v>
      </c>
      <c r="U426" s="1">
        <f t="shared" si="127"/>
        <v>0.13027295285359802</v>
      </c>
      <c r="V426" s="1">
        <f t="shared" si="131"/>
        <v>0.64127295285359809</v>
      </c>
      <c r="W426" s="1"/>
      <c r="X426" s="17">
        <f t="shared" si="132"/>
        <v>559.39837404665798</v>
      </c>
      <c r="Y426" s="18">
        <f t="shared" si="133"/>
        <v>1609.5378726032154</v>
      </c>
      <c r="Z426" s="2">
        <f t="shared" si="144"/>
        <v>531.42845534432502</v>
      </c>
      <c r="AA426" s="18">
        <f t="shared" si="144"/>
        <v>1529.0609789730545</v>
      </c>
      <c r="AB426" s="2">
        <f t="shared" si="145"/>
        <v>-188.17208411470486</v>
      </c>
      <c r="AC426" s="2">
        <f t="shared" si="145"/>
        <v>152.90609789730544</v>
      </c>
      <c r="AD426" s="2">
        <f t="shared" si="134"/>
        <v>531.42845534432502</v>
      </c>
      <c r="AE426" s="2">
        <f t="shared" si="135"/>
        <v>-1000</v>
      </c>
      <c r="AF426" s="5">
        <f t="shared" si="136"/>
        <v>0.55000000000000004</v>
      </c>
      <c r="AG426" s="5">
        <f t="shared" si="137"/>
        <v>-1</v>
      </c>
      <c r="AH426" s="3">
        <f t="shared" si="138"/>
        <v>202111</v>
      </c>
      <c r="AI426" s="21">
        <v>1.4</v>
      </c>
      <c r="AJ426" s="21">
        <v>3.05</v>
      </c>
      <c r="AK426" s="21">
        <v>1.55</v>
      </c>
      <c r="AL426" s="21">
        <v>2.6</v>
      </c>
      <c r="AO426">
        <f t="shared" si="143"/>
        <v>-190</v>
      </c>
      <c r="AP426">
        <f>IF(E426&lt;F426,G426,H426)</f>
        <v>17</v>
      </c>
      <c r="AQ426">
        <f>IF(E426&lt;F426,H426,G426)</f>
        <v>0</v>
      </c>
    </row>
    <row r="427" spans="2:43" s="14" customFormat="1" x14ac:dyDescent="0.25">
      <c r="B427" s="24">
        <v>44514</v>
      </c>
      <c r="C427" s="20" t="s">
        <v>48</v>
      </c>
      <c r="D427" s="20" t="s">
        <v>44</v>
      </c>
      <c r="E427" s="2">
        <v>-333.33333333333326</v>
      </c>
      <c r="F427" s="2">
        <v>265</v>
      </c>
      <c r="G427">
        <v>10</v>
      </c>
      <c r="H427">
        <v>34</v>
      </c>
      <c r="I427" s="9"/>
      <c r="J427" s="2" t="str">
        <f t="shared" si="139"/>
        <v>Arizona Cardinals</v>
      </c>
      <c r="K427" s="2" t="str">
        <f t="shared" si="140"/>
        <v>Carolina Panthers</v>
      </c>
      <c r="L427" s="17">
        <f t="shared" si="141"/>
        <v>-333.33333333333326</v>
      </c>
      <c r="M427" s="18">
        <f t="shared" si="142"/>
        <v>265</v>
      </c>
      <c r="N427" s="4">
        <f t="shared" si="128"/>
        <v>1.3</v>
      </c>
      <c r="O427" s="4">
        <f t="shared" si="129"/>
        <v>3.65</v>
      </c>
      <c r="P427" s="4"/>
      <c r="Q427" s="4"/>
      <c r="R427" s="1">
        <f t="shared" si="130"/>
        <v>0.76923076923076916</v>
      </c>
      <c r="S427" s="1">
        <f t="shared" si="130"/>
        <v>0.27397260273972601</v>
      </c>
      <c r="T427" s="1">
        <f t="shared" si="126"/>
        <v>4.1414141414141459E-2</v>
      </c>
      <c r="U427" s="1">
        <f t="shared" si="127"/>
        <v>0.24762908324552158</v>
      </c>
      <c r="V427" s="1">
        <f t="shared" si="131"/>
        <v>0.75862908324552158</v>
      </c>
      <c r="W427" s="1"/>
      <c r="X427" s="17">
        <f t="shared" si="132"/>
        <v>318.16723361284784</v>
      </c>
      <c r="Y427" s="18">
        <f t="shared" si="133"/>
        <v>2708.5523787535408</v>
      </c>
      <c r="Z427" s="2">
        <f t="shared" si="144"/>
        <v>302.25887193220541</v>
      </c>
      <c r="AA427" s="18">
        <f t="shared" si="144"/>
        <v>2573.1247598158634</v>
      </c>
      <c r="AB427" s="2">
        <f t="shared" si="145"/>
        <v>-330.84223255630133</v>
      </c>
      <c r="AC427" s="2">
        <f t="shared" si="145"/>
        <v>257.31247598158632</v>
      </c>
      <c r="AD427" s="2">
        <f t="shared" si="134"/>
        <v>-1000</v>
      </c>
      <c r="AE427" s="2">
        <f t="shared" si="135"/>
        <v>2573.1247598158634</v>
      </c>
      <c r="AF427" s="5">
        <f t="shared" si="136"/>
        <v>-1</v>
      </c>
      <c r="AG427" s="5">
        <f t="shared" si="137"/>
        <v>2.65</v>
      </c>
      <c r="AH427" s="3">
        <f t="shared" si="138"/>
        <v>202111</v>
      </c>
      <c r="AI427" s="21">
        <v>1.2</v>
      </c>
      <c r="AJ427" s="21">
        <v>4.75</v>
      </c>
      <c r="AK427" s="21">
        <v>1.3</v>
      </c>
      <c r="AL427" s="21">
        <v>3.65</v>
      </c>
      <c r="AO427">
        <f t="shared" si="143"/>
        <v>-400</v>
      </c>
      <c r="AP427">
        <f>IF(E427&lt;F427,G427,H427)</f>
        <v>10</v>
      </c>
      <c r="AQ427">
        <f>IF(E427&lt;F427,H427,G427)</f>
        <v>34</v>
      </c>
    </row>
    <row r="428" spans="2:43" x14ac:dyDescent="0.25">
      <c r="B428" s="24">
        <v>44514</v>
      </c>
      <c r="C428" s="20" t="s">
        <v>31</v>
      </c>
      <c r="D428" s="20" t="s">
        <v>29</v>
      </c>
      <c r="E428" s="2">
        <v>-175.43859649122805</v>
      </c>
      <c r="F428" s="2">
        <v>154.99999999999997</v>
      </c>
      <c r="G428">
        <v>20</v>
      </c>
      <c r="H428">
        <v>27</v>
      </c>
      <c r="I428" s="9"/>
      <c r="J428" s="2" t="str">
        <f t="shared" si="139"/>
        <v>Los Angeles Chargers</v>
      </c>
      <c r="K428" s="2" t="str">
        <f t="shared" si="140"/>
        <v>Minnesota Vikings</v>
      </c>
      <c r="L428" s="17">
        <f t="shared" si="141"/>
        <v>-175.43859649122805</v>
      </c>
      <c r="M428" s="18">
        <f t="shared" si="142"/>
        <v>154.99999999999997</v>
      </c>
      <c r="N428" s="4">
        <f t="shared" si="128"/>
        <v>1.57</v>
      </c>
      <c r="O428" s="4">
        <f t="shared" si="129"/>
        <v>2.5499999999999998</v>
      </c>
      <c r="P428" s="4"/>
      <c r="Q428" s="4"/>
      <c r="R428" s="1">
        <f t="shared" si="130"/>
        <v>0.63694267515923564</v>
      </c>
      <c r="S428" s="1">
        <f t="shared" si="130"/>
        <v>0.39215686274509809</v>
      </c>
      <c r="T428" s="1">
        <f t="shared" si="126"/>
        <v>2.8276699029126329E-2</v>
      </c>
      <c r="U428" s="1">
        <f t="shared" si="127"/>
        <v>0.12239290620706877</v>
      </c>
      <c r="V428" s="1">
        <f t="shared" si="131"/>
        <v>0.63339290620706878</v>
      </c>
      <c r="W428" s="1"/>
      <c r="X428" s="17">
        <f t="shared" si="132"/>
        <v>578.79886276004493</v>
      </c>
      <c r="Y428" s="18">
        <f t="shared" si="133"/>
        <v>1558.0808321378222</v>
      </c>
      <c r="Z428" s="2">
        <f t="shared" si="144"/>
        <v>549.85891962204266</v>
      </c>
      <c r="AA428" s="18">
        <f t="shared" si="144"/>
        <v>1480.1767905309309</v>
      </c>
      <c r="AB428" s="2">
        <f t="shared" si="145"/>
        <v>-181.86483192586408</v>
      </c>
      <c r="AC428" s="2">
        <f t="shared" si="145"/>
        <v>148.0176790530931</v>
      </c>
      <c r="AD428" s="2">
        <f t="shared" si="134"/>
        <v>-1000</v>
      </c>
      <c r="AE428" s="2">
        <f t="shared" si="135"/>
        <v>1480.1767905309309</v>
      </c>
      <c r="AF428" s="5">
        <f t="shared" si="136"/>
        <v>-1</v>
      </c>
      <c r="AG428" s="5">
        <f t="shared" si="137"/>
        <v>1.5499999999999998</v>
      </c>
      <c r="AH428" s="3">
        <f t="shared" si="138"/>
        <v>202111</v>
      </c>
      <c r="AI428" s="21">
        <v>1.71</v>
      </c>
      <c r="AJ428" s="21">
        <v>2.2000000000000002</v>
      </c>
      <c r="AK428" s="21">
        <v>1.57</v>
      </c>
      <c r="AL428" s="21">
        <v>2.5499999999999998</v>
      </c>
      <c r="AO428">
        <f t="shared" si="143"/>
        <v>-180</v>
      </c>
      <c r="AP428">
        <f>IF(E428&lt;F428,G428,H428)</f>
        <v>20</v>
      </c>
      <c r="AQ428">
        <f>IF(E428&lt;F428,H428,G428)</f>
        <v>27</v>
      </c>
    </row>
    <row r="429" spans="2:43" x14ac:dyDescent="0.25">
      <c r="B429" s="24">
        <v>44514</v>
      </c>
      <c r="C429" s="20" t="s">
        <v>23</v>
      </c>
      <c r="D429" s="20" t="s">
        <v>35</v>
      </c>
      <c r="E429" s="2">
        <v>-384.61538461538458</v>
      </c>
      <c r="F429" s="2">
        <v>300</v>
      </c>
      <c r="G429">
        <v>43</v>
      </c>
      <c r="H429">
        <v>3</v>
      </c>
      <c r="I429" s="9"/>
      <c r="J429" s="2" t="str">
        <f t="shared" si="139"/>
        <v>Dallas Cowboys</v>
      </c>
      <c r="K429" s="2" t="str">
        <f t="shared" si="140"/>
        <v>Atlanta Falcons</v>
      </c>
      <c r="L429" s="17">
        <f t="shared" si="141"/>
        <v>-384.61538461538458</v>
      </c>
      <c r="M429" s="18">
        <f t="shared" si="142"/>
        <v>300</v>
      </c>
      <c r="N429" s="4">
        <f t="shared" si="128"/>
        <v>1.26</v>
      </c>
      <c r="O429" s="4">
        <f t="shared" si="129"/>
        <v>4</v>
      </c>
      <c r="P429" s="4"/>
      <c r="Q429" s="4"/>
      <c r="R429" s="1">
        <f t="shared" si="130"/>
        <v>0.79365079365079361</v>
      </c>
      <c r="S429" s="1">
        <f t="shared" si="130"/>
        <v>0.25</v>
      </c>
      <c r="T429" s="1">
        <f t="shared" si="126"/>
        <v>4.1825095057034134E-2</v>
      </c>
      <c r="U429" s="1">
        <f t="shared" si="127"/>
        <v>0.2718253968253968</v>
      </c>
      <c r="V429" s="1">
        <f t="shared" si="131"/>
        <v>0.78282539682539687</v>
      </c>
      <c r="W429" s="1"/>
      <c r="X429" s="17">
        <f t="shared" si="132"/>
        <v>277.42406423618138</v>
      </c>
      <c r="Y429" s="18">
        <f t="shared" si="133"/>
        <v>3056.5054734484152</v>
      </c>
      <c r="Z429" s="2">
        <f t="shared" si="144"/>
        <v>263.55286102437231</v>
      </c>
      <c r="AA429" s="18">
        <f t="shared" si="144"/>
        <v>2903.6801997759944</v>
      </c>
      <c r="AB429" s="2">
        <f t="shared" si="145"/>
        <v>-379.4305233922405</v>
      </c>
      <c r="AC429" s="2">
        <f t="shared" si="145"/>
        <v>290.36801997759943</v>
      </c>
      <c r="AD429" s="2">
        <f t="shared" si="134"/>
        <v>263.55286102437231</v>
      </c>
      <c r="AE429" s="2">
        <f t="shared" si="135"/>
        <v>-1000</v>
      </c>
      <c r="AF429" s="5">
        <f t="shared" si="136"/>
        <v>0.26</v>
      </c>
      <c r="AG429" s="5">
        <f t="shared" si="137"/>
        <v>-1</v>
      </c>
      <c r="AH429" s="3">
        <f t="shared" si="138"/>
        <v>202111</v>
      </c>
      <c r="AI429" s="21">
        <v>1.23</v>
      </c>
      <c r="AJ429" s="21">
        <v>4.25</v>
      </c>
      <c r="AK429" s="21">
        <v>1.26</v>
      </c>
      <c r="AL429" s="21">
        <v>4</v>
      </c>
      <c r="AO429">
        <f t="shared" si="143"/>
        <v>-400</v>
      </c>
      <c r="AP429">
        <f>IF(E429&lt;F429,G429,H429)</f>
        <v>43</v>
      </c>
      <c r="AQ429">
        <f>IF(E429&lt;F429,H429,G429)</f>
        <v>3</v>
      </c>
    </row>
    <row r="430" spans="2:43" x14ac:dyDescent="0.25">
      <c r="B430" s="24">
        <v>44514</v>
      </c>
      <c r="C430" s="20" t="s">
        <v>39</v>
      </c>
      <c r="D430" s="20" t="s">
        <v>26</v>
      </c>
      <c r="E430" s="2">
        <v>-500.00000000000011</v>
      </c>
      <c r="F430" s="2">
        <v>375</v>
      </c>
      <c r="G430">
        <v>23</v>
      </c>
      <c r="H430">
        <v>17</v>
      </c>
      <c r="I430" s="9"/>
      <c r="J430" s="2" t="str">
        <f t="shared" si="139"/>
        <v>Indianapolis Colts</v>
      </c>
      <c r="K430" s="2" t="str">
        <f t="shared" si="140"/>
        <v>Jacksonville Jaguars</v>
      </c>
      <c r="L430" s="17">
        <f t="shared" si="141"/>
        <v>-500.00000000000011</v>
      </c>
      <c r="M430" s="18">
        <f t="shared" si="142"/>
        <v>375</v>
      </c>
      <c r="N430" s="4">
        <f t="shared" si="128"/>
        <v>1.2</v>
      </c>
      <c r="O430" s="4">
        <f t="shared" si="129"/>
        <v>4.75</v>
      </c>
      <c r="P430" s="4"/>
      <c r="Q430" s="4"/>
      <c r="R430" s="1">
        <f t="shared" si="130"/>
        <v>0.83333333333333337</v>
      </c>
      <c r="S430" s="1">
        <f t="shared" si="130"/>
        <v>0.21052631578947367</v>
      </c>
      <c r="T430" s="1">
        <f t="shared" si="126"/>
        <v>4.2016806722689037E-2</v>
      </c>
      <c r="U430" s="1">
        <f t="shared" si="127"/>
        <v>0.31140350877192985</v>
      </c>
      <c r="V430" s="1">
        <f t="shared" si="131"/>
        <v>0.82240350877192991</v>
      </c>
      <c r="W430" s="1"/>
      <c r="X430" s="17">
        <f t="shared" si="132"/>
        <v>215.94811954689931</v>
      </c>
      <c r="Y430" s="18">
        <f t="shared" si="133"/>
        <v>3787.1793685900598</v>
      </c>
      <c r="Z430" s="2">
        <f t="shared" si="144"/>
        <v>205.15071356955434</v>
      </c>
      <c r="AA430" s="18">
        <f t="shared" si="144"/>
        <v>3597.8204001605568</v>
      </c>
      <c r="AB430" s="2">
        <f t="shared" si="145"/>
        <v>-487.44651315139578</v>
      </c>
      <c r="AC430" s="2">
        <f t="shared" si="145"/>
        <v>359.7820400160557</v>
      </c>
      <c r="AD430" s="2">
        <f t="shared" si="134"/>
        <v>205.15071356955434</v>
      </c>
      <c r="AE430" s="2">
        <f t="shared" si="135"/>
        <v>-1000</v>
      </c>
      <c r="AF430" s="5">
        <f t="shared" si="136"/>
        <v>0.19999999999999996</v>
      </c>
      <c r="AG430" s="5">
        <f t="shared" si="137"/>
        <v>-1</v>
      </c>
      <c r="AH430" s="3">
        <f t="shared" si="138"/>
        <v>202111</v>
      </c>
      <c r="AI430" s="21">
        <v>1.2</v>
      </c>
      <c r="AJ430" s="21">
        <v>4.75</v>
      </c>
      <c r="AK430" s="21">
        <v>1.2</v>
      </c>
      <c r="AL430" s="21">
        <v>4.75</v>
      </c>
      <c r="AO430">
        <f t="shared" si="143"/>
        <v>-500</v>
      </c>
      <c r="AP430">
        <f>IF(E430&lt;F430,G430,H430)</f>
        <v>23</v>
      </c>
      <c r="AQ430">
        <f>IF(E430&lt;F430,H430,G430)</f>
        <v>17</v>
      </c>
    </row>
    <row r="431" spans="2:43" x14ac:dyDescent="0.25">
      <c r="B431" s="24">
        <v>44514</v>
      </c>
      <c r="C431" s="20" t="s">
        <v>36</v>
      </c>
      <c r="D431" s="20" t="s">
        <v>46</v>
      </c>
      <c r="E431" s="2">
        <v>-140.84507042253523</v>
      </c>
      <c r="F431" s="2">
        <v>120.00000000000001</v>
      </c>
      <c r="G431">
        <v>45</v>
      </c>
      <c r="H431">
        <v>7</v>
      </c>
      <c r="I431" s="9"/>
      <c r="J431" s="2" t="str">
        <f t="shared" si="139"/>
        <v>New England Patriots</v>
      </c>
      <c r="K431" s="2" t="str">
        <f t="shared" si="140"/>
        <v>Cleveland Browns</v>
      </c>
      <c r="L431" s="17">
        <f t="shared" si="141"/>
        <v>-140.84507042253523</v>
      </c>
      <c r="M431" s="18">
        <f t="shared" si="142"/>
        <v>120.00000000000001</v>
      </c>
      <c r="N431" s="4">
        <f t="shared" si="128"/>
        <v>1.71</v>
      </c>
      <c r="O431" s="4">
        <f t="shared" si="129"/>
        <v>2.2000000000000002</v>
      </c>
      <c r="P431" s="4"/>
      <c r="Q431" s="4"/>
      <c r="R431" s="1">
        <f t="shared" si="130"/>
        <v>0.58479532163742687</v>
      </c>
      <c r="S431" s="1">
        <f t="shared" si="130"/>
        <v>0.45454545454545453</v>
      </c>
      <c r="T431" s="1">
        <f t="shared" si="126"/>
        <v>3.7851662404092101E-2</v>
      </c>
      <c r="U431" s="1">
        <f t="shared" si="127"/>
        <v>6.5124933545986169E-2</v>
      </c>
      <c r="V431" s="1">
        <f t="shared" si="131"/>
        <v>0.57612493354598615</v>
      </c>
      <c r="W431" s="1"/>
      <c r="X431" s="17">
        <f t="shared" si="132"/>
        <v>735.73463284275692</v>
      </c>
      <c r="Y431" s="18">
        <f t="shared" si="133"/>
        <v>1235.8449349286186</v>
      </c>
      <c r="Z431" s="2">
        <f t="shared" si="144"/>
        <v>698.94790120061907</v>
      </c>
      <c r="AA431" s="18">
        <f t="shared" si="144"/>
        <v>1174.0526881821877</v>
      </c>
      <c r="AB431" s="2">
        <f t="shared" si="145"/>
        <v>-143.07218009843768</v>
      </c>
      <c r="AC431" s="2">
        <f t="shared" si="145"/>
        <v>117.40526881821877</v>
      </c>
      <c r="AD431" s="2">
        <f t="shared" si="134"/>
        <v>698.94790120061907</v>
      </c>
      <c r="AE431" s="2">
        <f t="shared" si="135"/>
        <v>-1000</v>
      </c>
      <c r="AF431" s="5">
        <f t="shared" si="136"/>
        <v>0.71</v>
      </c>
      <c r="AG431" s="5">
        <f t="shared" si="137"/>
        <v>-1</v>
      </c>
      <c r="AH431" s="3">
        <f t="shared" si="138"/>
        <v>202111</v>
      </c>
      <c r="AI431" s="21">
        <v>1.74</v>
      </c>
      <c r="AJ431" s="21">
        <v>2.15</v>
      </c>
      <c r="AK431" s="21">
        <v>1.71</v>
      </c>
      <c r="AL431" s="21">
        <v>2.2000000000000002</v>
      </c>
      <c r="AO431">
        <f t="shared" si="143"/>
        <v>-150</v>
      </c>
      <c r="AP431">
        <f>IF(E431&lt;F431,G431,H431)</f>
        <v>45</v>
      </c>
      <c r="AQ431">
        <f>IF(E431&lt;F431,H431,G431)</f>
        <v>7</v>
      </c>
    </row>
    <row r="432" spans="2:43" x14ac:dyDescent="0.25">
      <c r="B432" s="24">
        <v>44514</v>
      </c>
      <c r="C432" s="20" t="s">
        <v>42</v>
      </c>
      <c r="D432" s="20" t="s">
        <v>24</v>
      </c>
      <c r="E432" s="2">
        <v>550</v>
      </c>
      <c r="F432" s="2">
        <v>-833.33333333333258</v>
      </c>
      <c r="G432">
        <v>17</v>
      </c>
      <c r="H432">
        <v>45</v>
      </c>
      <c r="I432" s="9"/>
      <c r="J432" s="2" t="str">
        <f t="shared" si="139"/>
        <v>Buffalo Bills</v>
      </c>
      <c r="K432" s="2" t="str">
        <f t="shared" si="140"/>
        <v>New York Jets</v>
      </c>
      <c r="L432" s="17">
        <f t="shared" si="141"/>
        <v>-833.33333333333258</v>
      </c>
      <c r="M432" s="18">
        <f t="shared" si="142"/>
        <v>550</v>
      </c>
      <c r="N432" s="4">
        <f t="shared" si="128"/>
        <v>1.1200000000000001</v>
      </c>
      <c r="O432" s="4">
        <f t="shared" si="129"/>
        <v>6.5</v>
      </c>
      <c r="P432" s="4"/>
      <c r="Q432" s="4"/>
      <c r="R432" s="1">
        <f t="shared" si="130"/>
        <v>0.89285714285714279</v>
      </c>
      <c r="S432" s="1">
        <f t="shared" si="130"/>
        <v>0.15384615384615385</v>
      </c>
      <c r="T432" s="1">
        <f t="shared" si="126"/>
        <v>4.4619422572178324E-2</v>
      </c>
      <c r="U432" s="1">
        <f t="shared" si="127"/>
        <v>0.36950549450549447</v>
      </c>
      <c r="V432" s="1">
        <f t="shared" si="131"/>
        <v>0.88050549450549442</v>
      </c>
      <c r="W432" s="1"/>
      <c r="X432" s="17">
        <f t="shared" si="132"/>
        <v>135.71125477373158</v>
      </c>
      <c r="Y432" s="18">
        <f t="shared" si="133"/>
        <v>5488.6896490044255</v>
      </c>
      <c r="Z432" s="2">
        <f t="shared" si="144"/>
        <v>128.92569203504499</v>
      </c>
      <c r="AA432" s="18">
        <f t="shared" si="144"/>
        <v>5214.2551665542042</v>
      </c>
      <c r="AB432" s="2">
        <f t="shared" si="145"/>
        <v>-775.64059127033954</v>
      </c>
      <c r="AC432" s="2">
        <f t="shared" si="145"/>
        <v>521.42551665542044</v>
      </c>
      <c r="AD432" s="2">
        <f t="shared" si="134"/>
        <v>128.92569203504499</v>
      </c>
      <c r="AE432" s="2">
        <f t="shared" si="135"/>
        <v>-1000</v>
      </c>
      <c r="AF432" s="5">
        <f t="shared" si="136"/>
        <v>0.12000000000000011</v>
      </c>
      <c r="AG432" s="5">
        <f t="shared" si="137"/>
        <v>-1</v>
      </c>
      <c r="AH432" s="3">
        <f t="shared" si="138"/>
        <v>202111</v>
      </c>
      <c r="AI432" s="21">
        <v>6</v>
      </c>
      <c r="AJ432" s="21">
        <v>1.1399999999999999</v>
      </c>
      <c r="AK432" s="21">
        <v>6.5</v>
      </c>
      <c r="AL432" s="21">
        <v>1.1200000000000001</v>
      </c>
      <c r="AO432">
        <f t="shared" si="143"/>
        <v>-900</v>
      </c>
      <c r="AP432">
        <f>IF(E432&lt;F432,G432,H432)</f>
        <v>45</v>
      </c>
      <c r="AQ432">
        <f>IF(E432&lt;F432,H432,G432)</f>
        <v>17</v>
      </c>
    </row>
    <row r="433" spans="2:43" x14ac:dyDescent="0.25">
      <c r="B433" s="24">
        <v>44514</v>
      </c>
      <c r="C433" s="20" t="s">
        <v>45</v>
      </c>
      <c r="D433" s="20" t="s">
        <v>34</v>
      </c>
      <c r="E433" s="2">
        <v>-250.00000000000006</v>
      </c>
      <c r="F433" s="2">
        <v>210</v>
      </c>
      <c r="G433">
        <v>16</v>
      </c>
      <c r="H433">
        <v>16</v>
      </c>
      <c r="I433" s="9"/>
      <c r="J433" s="2" t="str">
        <f t="shared" si="139"/>
        <v>Pittsburgh Steelers</v>
      </c>
      <c r="K433" s="2" t="str">
        <f t="shared" si="140"/>
        <v>Detroit Lions</v>
      </c>
      <c r="L433" s="17">
        <f t="shared" si="141"/>
        <v>-250.00000000000006</v>
      </c>
      <c r="M433" s="18">
        <f t="shared" si="142"/>
        <v>210</v>
      </c>
      <c r="N433" s="4">
        <f t="shared" si="128"/>
        <v>1.4</v>
      </c>
      <c r="O433" s="4">
        <f t="shared" si="129"/>
        <v>3.1</v>
      </c>
      <c r="P433" s="4"/>
      <c r="Q433" s="4"/>
      <c r="R433" s="1">
        <f t="shared" si="130"/>
        <v>0.7142857142857143</v>
      </c>
      <c r="S433" s="1">
        <f t="shared" si="130"/>
        <v>0.32258064516129031</v>
      </c>
      <c r="T433" s="1">
        <f t="shared" si="126"/>
        <v>3.5555555555555562E-2</v>
      </c>
      <c r="U433" s="1">
        <f t="shared" si="127"/>
        <v>0.19585253456221199</v>
      </c>
      <c r="V433" s="1">
        <f t="shared" si="131"/>
        <v>0.70685253456221198</v>
      </c>
      <c r="W433" s="1"/>
      <c r="X433" s="17">
        <f t="shared" si="132"/>
        <v>414.72223852086552</v>
      </c>
      <c r="Y433" s="18">
        <f t="shared" si="133"/>
        <v>2130.2265089838866</v>
      </c>
      <c r="Z433" s="2">
        <f t="shared" si="144"/>
        <v>393.98612659482222</v>
      </c>
      <c r="AA433" s="18">
        <f t="shared" si="144"/>
        <v>2023.7151835346922</v>
      </c>
      <c r="AB433" s="2">
        <f t="shared" si="145"/>
        <v>-253.81604389039978</v>
      </c>
      <c r="AC433" s="2">
        <f t="shared" si="145"/>
        <v>202.37151835346921</v>
      </c>
      <c r="AD433" s="2">
        <f t="shared" si="134"/>
        <v>-1000</v>
      </c>
      <c r="AE433" s="2">
        <f t="shared" si="135"/>
        <v>-1000</v>
      </c>
      <c r="AF433" s="5">
        <f t="shared" si="136"/>
        <v>-1</v>
      </c>
      <c r="AG433" s="5">
        <f t="shared" si="137"/>
        <v>-1</v>
      </c>
      <c r="AH433" s="3">
        <f t="shared" si="138"/>
        <v>202111</v>
      </c>
      <c r="AI433" s="21">
        <v>1.22</v>
      </c>
      <c r="AJ433" s="21">
        <v>4.5</v>
      </c>
      <c r="AK433" s="21">
        <v>1.4</v>
      </c>
      <c r="AL433" s="21">
        <v>3.1</v>
      </c>
      <c r="AO433">
        <f t="shared" si="143"/>
        <v>-300</v>
      </c>
      <c r="AP433">
        <f>IF(E433&lt;F433,G433,H433)</f>
        <v>16</v>
      </c>
      <c r="AQ433">
        <f>IF(E433&lt;F433,H433,G433)</f>
        <v>16</v>
      </c>
    </row>
    <row r="434" spans="2:43" x14ac:dyDescent="0.25">
      <c r="B434" s="24">
        <v>44514</v>
      </c>
      <c r="C434" s="20" t="s">
        <v>41</v>
      </c>
      <c r="D434" s="20" t="s">
        <v>43</v>
      </c>
      <c r="E434" s="2">
        <v>-156.25000000000003</v>
      </c>
      <c r="F434" s="2">
        <v>135</v>
      </c>
      <c r="G434">
        <v>23</v>
      </c>
      <c r="H434">
        <v>21</v>
      </c>
      <c r="I434" s="9"/>
      <c r="J434" s="2" t="str">
        <f t="shared" si="139"/>
        <v>Tennessee Titans</v>
      </c>
      <c r="K434" s="2" t="str">
        <f t="shared" si="140"/>
        <v>New Orleans Saints</v>
      </c>
      <c r="L434" s="17">
        <f t="shared" si="141"/>
        <v>-156.25000000000003</v>
      </c>
      <c r="M434" s="18">
        <f t="shared" si="142"/>
        <v>135</v>
      </c>
      <c r="N434" s="4">
        <f t="shared" si="128"/>
        <v>1.64</v>
      </c>
      <c r="O434" s="4">
        <f t="shared" si="129"/>
        <v>2.35</v>
      </c>
      <c r="P434" s="4"/>
      <c r="Q434" s="4"/>
      <c r="R434" s="1">
        <f t="shared" si="130"/>
        <v>0.6097560975609756</v>
      </c>
      <c r="S434" s="1">
        <f t="shared" si="130"/>
        <v>0.42553191489361702</v>
      </c>
      <c r="T434" s="1">
        <f t="shared" si="126"/>
        <v>3.4085213032581496E-2</v>
      </c>
      <c r="U434" s="1">
        <f t="shared" si="127"/>
        <v>9.2112091333679286E-2</v>
      </c>
      <c r="V434" s="1">
        <f t="shared" si="131"/>
        <v>0.60311209133367927</v>
      </c>
      <c r="W434" s="1"/>
      <c r="X434" s="17">
        <f t="shared" si="132"/>
        <v>658.06657563218641</v>
      </c>
      <c r="Y434" s="18">
        <f t="shared" si="133"/>
        <v>1377.3404079490135</v>
      </c>
      <c r="Z434" s="2">
        <f t="shared" si="144"/>
        <v>625.16324685057702</v>
      </c>
      <c r="AA434" s="18">
        <f t="shared" si="144"/>
        <v>1308.4733875515628</v>
      </c>
      <c r="AB434" s="2">
        <f t="shared" si="145"/>
        <v>-159.95821971905113</v>
      </c>
      <c r="AC434" s="2">
        <f t="shared" si="145"/>
        <v>130.84733875515627</v>
      </c>
      <c r="AD434" s="2">
        <f t="shared" si="134"/>
        <v>625.16324685057702</v>
      </c>
      <c r="AE434" s="2">
        <f t="shared" si="135"/>
        <v>-1000</v>
      </c>
      <c r="AF434" s="5">
        <f t="shared" si="136"/>
        <v>0.6399999999999999</v>
      </c>
      <c r="AG434" s="5">
        <f t="shared" si="137"/>
        <v>-1</v>
      </c>
      <c r="AH434" s="3">
        <f t="shared" si="138"/>
        <v>202111</v>
      </c>
      <c r="AI434" s="21">
        <v>1.71</v>
      </c>
      <c r="AJ434" s="21">
        <v>2.2000000000000002</v>
      </c>
      <c r="AK434" s="21">
        <v>1.64</v>
      </c>
      <c r="AL434" s="21">
        <v>2.35</v>
      </c>
      <c r="AO434">
        <f t="shared" si="143"/>
        <v>-160</v>
      </c>
      <c r="AP434">
        <f>IF(E434&lt;F434,G434,H434)</f>
        <v>23</v>
      </c>
      <c r="AQ434">
        <f>IF(E434&lt;F434,H434,G434)</f>
        <v>21</v>
      </c>
    </row>
    <row r="435" spans="2:43" x14ac:dyDescent="0.25">
      <c r="B435" s="24">
        <v>44514</v>
      </c>
      <c r="C435" s="20" t="s">
        <v>51</v>
      </c>
      <c r="D435" s="20" t="s">
        <v>27</v>
      </c>
      <c r="E435" s="2">
        <v>375</v>
      </c>
      <c r="F435" s="2">
        <v>-500.00000000000011</v>
      </c>
      <c r="G435">
        <v>29</v>
      </c>
      <c r="H435">
        <v>19</v>
      </c>
      <c r="I435" s="9"/>
      <c r="J435" s="2" t="str">
        <f t="shared" si="139"/>
        <v>Tampa Bay Buccaneers</v>
      </c>
      <c r="K435" s="2" t="str">
        <f t="shared" si="140"/>
        <v>Washington Football Team</v>
      </c>
      <c r="L435" s="17">
        <f t="shared" si="141"/>
        <v>-500.00000000000011</v>
      </c>
      <c r="M435" s="18">
        <f t="shared" si="142"/>
        <v>375</v>
      </c>
      <c r="N435" s="4">
        <f t="shared" si="128"/>
        <v>1.2</v>
      </c>
      <c r="O435" s="4">
        <f t="shared" si="129"/>
        <v>4.75</v>
      </c>
      <c r="P435" s="4"/>
      <c r="Q435" s="4"/>
      <c r="R435" s="1">
        <f t="shared" si="130"/>
        <v>0.83333333333333337</v>
      </c>
      <c r="S435" s="1">
        <f t="shared" si="130"/>
        <v>0.21052631578947367</v>
      </c>
      <c r="T435" s="1">
        <f t="shared" si="126"/>
        <v>4.2016806722689037E-2</v>
      </c>
      <c r="U435" s="1">
        <f t="shared" si="127"/>
        <v>0.31140350877192985</v>
      </c>
      <c r="V435" s="1">
        <f t="shared" si="131"/>
        <v>0.82240350877192991</v>
      </c>
      <c r="W435" s="1"/>
      <c r="X435" s="17">
        <f t="shared" si="132"/>
        <v>215.94811954689931</v>
      </c>
      <c r="Y435" s="18">
        <f t="shared" si="133"/>
        <v>3787.1793685900598</v>
      </c>
      <c r="Z435" s="2">
        <f t="shared" si="144"/>
        <v>205.15071356955434</v>
      </c>
      <c r="AA435" s="18">
        <f t="shared" si="144"/>
        <v>3597.8204001605568</v>
      </c>
      <c r="AB435" s="2">
        <f t="shared" si="145"/>
        <v>-487.44651315139578</v>
      </c>
      <c r="AC435" s="2">
        <f t="shared" si="145"/>
        <v>359.7820400160557</v>
      </c>
      <c r="AD435" s="2">
        <f t="shared" si="134"/>
        <v>-1000</v>
      </c>
      <c r="AE435" s="2">
        <f t="shared" si="135"/>
        <v>3597.8204001605568</v>
      </c>
      <c r="AF435" s="5">
        <f t="shared" si="136"/>
        <v>-1</v>
      </c>
      <c r="AG435" s="5">
        <f t="shared" si="137"/>
        <v>3.75</v>
      </c>
      <c r="AH435" s="3">
        <f t="shared" si="138"/>
        <v>202111</v>
      </c>
      <c r="AI435" s="21">
        <v>4.5</v>
      </c>
      <c r="AJ435" s="21">
        <v>1.22</v>
      </c>
      <c r="AK435" s="21">
        <v>4.75</v>
      </c>
      <c r="AL435" s="21">
        <v>1.2</v>
      </c>
      <c r="AO435">
        <f t="shared" si="143"/>
        <v>-500</v>
      </c>
      <c r="AP435">
        <f>IF(E435&lt;F435,G435,H435)</f>
        <v>19</v>
      </c>
      <c r="AQ435">
        <f>IF(E435&lt;F435,H435,G435)</f>
        <v>29</v>
      </c>
    </row>
    <row r="436" spans="2:43" x14ac:dyDescent="0.25">
      <c r="B436" s="24">
        <v>44511</v>
      </c>
      <c r="C436" s="20" t="s">
        <v>30</v>
      </c>
      <c r="D436" s="20" t="s">
        <v>28</v>
      </c>
      <c r="E436" s="2">
        <v>320</v>
      </c>
      <c r="F436" s="2">
        <v>-400</v>
      </c>
      <c r="G436">
        <v>22</v>
      </c>
      <c r="H436">
        <v>10</v>
      </c>
      <c r="I436" s="9"/>
      <c r="J436" s="2" t="str">
        <f t="shared" si="139"/>
        <v>Baltimore Ravens</v>
      </c>
      <c r="K436" s="2" t="str">
        <f t="shared" si="140"/>
        <v>Miami Dolphins</v>
      </c>
      <c r="L436" s="17">
        <f t="shared" si="141"/>
        <v>-400</v>
      </c>
      <c r="M436" s="18">
        <f t="shared" si="142"/>
        <v>320</v>
      </c>
      <c r="N436" s="4">
        <f t="shared" si="128"/>
        <v>1.25</v>
      </c>
      <c r="O436" s="4">
        <f t="shared" si="129"/>
        <v>4.2</v>
      </c>
      <c r="P436" s="4"/>
      <c r="Q436" s="4"/>
      <c r="R436" s="1">
        <f t="shared" si="130"/>
        <v>0.8</v>
      </c>
      <c r="S436" s="1">
        <f t="shared" si="130"/>
        <v>0.23809523809523808</v>
      </c>
      <c r="T436" s="1">
        <f t="shared" si="126"/>
        <v>3.669724770642202E-2</v>
      </c>
      <c r="U436" s="1">
        <f t="shared" si="127"/>
        <v>0.28095238095238095</v>
      </c>
      <c r="V436" s="1">
        <f t="shared" si="131"/>
        <v>0.79195238095238096</v>
      </c>
      <c r="W436" s="1"/>
      <c r="X436" s="17">
        <f t="shared" si="132"/>
        <v>262.7021826709157</v>
      </c>
      <c r="Y436" s="18">
        <f t="shared" si="133"/>
        <v>3204.8956988858595</v>
      </c>
      <c r="Z436" s="2">
        <f t="shared" si="144"/>
        <v>249.56707353736991</v>
      </c>
      <c r="AA436" s="18">
        <f t="shared" si="144"/>
        <v>3044.6509139415662</v>
      </c>
      <c r="AB436" s="2">
        <f t="shared" si="145"/>
        <v>-400.69388394309198</v>
      </c>
      <c r="AC436" s="2">
        <f t="shared" si="145"/>
        <v>304.46509139415662</v>
      </c>
      <c r="AD436" s="2">
        <f t="shared" si="134"/>
        <v>-1000</v>
      </c>
      <c r="AE436" s="2">
        <f t="shared" si="135"/>
        <v>3044.6509139415662</v>
      </c>
      <c r="AF436" s="5">
        <f t="shared" si="136"/>
        <v>-1</v>
      </c>
      <c r="AG436" s="5">
        <f t="shared" si="137"/>
        <v>3.2</v>
      </c>
      <c r="AH436" s="3">
        <f t="shared" si="138"/>
        <v>202111</v>
      </c>
      <c r="AI436" s="21">
        <v>3.75</v>
      </c>
      <c r="AJ436" s="21">
        <v>1.28</v>
      </c>
      <c r="AK436" s="21">
        <v>4.2</v>
      </c>
      <c r="AL436" s="21">
        <v>1.25</v>
      </c>
      <c r="AO436">
        <f t="shared" si="143"/>
        <v>-400</v>
      </c>
      <c r="AP436">
        <f>IF(E436&lt;F436,G436,H436)</f>
        <v>10</v>
      </c>
      <c r="AQ436">
        <f>IF(E436&lt;F436,H436,G436)</f>
        <v>22</v>
      </c>
    </row>
    <row r="437" spans="2:43" x14ac:dyDescent="0.25">
      <c r="B437" s="24">
        <v>44508</v>
      </c>
      <c r="C437" s="20" t="s">
        <v>45</v>
      </c>
      <c r="D437" s="20" t="s">
        <v>37</v>
      </c>
      <c r="E437" s="2">
        <v>-312.49999999999994</v>
      </c>
      <c r="F437" s="2">
        <v>250</v>
      </c>
      <c r="G437">
        <v>29</v>
      </c>
      <c r="H437">
        <v>27</v>
      </c>
      <c r="I437" s="9"/>
      <c r="J437" s="2" t="str">
        <f t="shared" si="139"/>
        <v>Pittsburgh Steelers</v>
      </c>
      <c r="K437" s="2" t="str">
        <f t="shared" si="140"/>
        <v>Chicago Bears</v>
      </c>
      <c r="L437" s="17">
        <f t="shared" si="141"/>
        <v>-312.49999999999994</v>
      </c>
      <c r="M437" s="18">
        <f t="shared" si="142"/>
        <v>250</v>
      </c>
      <c r="N437" s="4">
        <f t="shared" si="128"/>
        <v>1.32</v>
      </c>
      <c r="O437" s="4">
        <f t="shared" si="129"/>
        <v>3.5</v>
      </c>
      <c r="P437" s="4"/>
      <c r="Q437" s="4"/>
      <c r="R437" s="1">
        <f t="shared" si="130"/>
        <v>0.75757575757575757</v>
      </c>
      <c r="S437" s="1">
        <f t="shared" si="130"/>
        <v>0.2857142857142857</v>
      </c>
      <c r="T437" s="1">
        <f t="shared" si="126"/>
        <v>4.1493775933610033E-2</v>
      </c>
      <c r="U437" s="1">
        <f t="shared" si="127"/>
        <v>0.23593073593073594</v>
      </c>
      <c r="V437" s="1">
        <f t="shared" si="131"/>
        <v>0.746930735930736</v>
      </c>
      <c r="W437" s="1"/>
      <c r="X437" s="17">
        <f t="shared" si="132"/>
        <v>338.81222434088107</v>
      </c>
      <c r="Y437" s="18">
        <f t="shared" si="133"/>
        <v>2560.4407248682487</v>
      </c>
      <c r="Z437" s="2">
        <f t="shared" si="144"/>
        <v>321.87161312383699</v>
      </c>
      <c r="AA437" s="18">
        <f t="shared" si="144"/>
        <v>2432.4186886248362</v>
      </c>
      <c r="AB437" s="2">
        <f t="shared" si="145"/>
        <v>-310.68288075943485</v>
      </c>
      <c r="AC437" s="2">
        <f t="shared" si="145"/>
        <v>243.24186886248361</v>
      </c>
      <c r="AD437" s="2">
        <f t="shared" si="134"/>
        <v>321.87161312383699</v>
      </c>
      <c r="AE437" s="2">
        <f t="shared" si="135"/>
        <v>-1000</v>
      </c>
      <c r="AF437" s="5">
        <f t="shared" si="136"/>
        <v>0.32000000000000006</v>
      </c>
      <c r="AG437" s="5">
        <f t="shared" si="137"/>
        <v>-1</v>
      </c>
      <c r="AH437" s="3">
        <f t="shared" si="138"/>
        <v>202111</v>
      </c>
      <c r="AI437" s="21">
        <v>1.37</v>
      </c>
      <c r="AJ437" s="21">
        <v>3.2</v>
      </c>
      <c r="AK437" s="21">
        <v>1.32</v>
      </c>
      <c r="AL437" s="21">
        <v>3.5</v>
      </c>
      <c r="AO437">
        <f t="shared" si="143"/>
        <v>-400</v>
      </c>
      <c r="AP437">
        <f>IF(E437&lt;F437,G437,H437)</f>
        <v>29</v>
      </c>
      <c r="AQ437">
        <f>IF(E437&lt;F437,H437,G437)</f>
        <v>27</v>
      </c>
    </row>
    <row r="438" spans="2:43" x14ac:dyDescent="0.25">
      <c r="B438" s="24">
        <v>44507</v>
      </c>
      <c r="C438" s="20" t="s">
        <v>47</v>
      </c>
      <c r="D438" s="20" t="s">
        <v>41</v>
      </c>
      <c r="E438" s="2">
        <v>-370.37037037037032</v>
      </c>
      <c r="F438" s="2">
        <v>280</v>
      </c>
      <c r="G438">
        <v>16</v>
      </c>
      <c r="H438">
        <v>28</v>
      </c>
      <c r="I438" s="9"/>
      <c r="J438" s="2" t="str">
        <f t="shared" si="139"/>
        <v>Los Angeles Rams</v>
      </c>
      <c r="K438" s="2" t="str">
        <f t="shared" si="140"/>
        <v>Tennessee Titans</v>
      </c>
      <c r="L438" s="17">
        <f t="shared" si="141"/>
        <v>-370.37037037037032</v>
      </c>
      <c r="M438" s="18">
        <f t="shared" si="142"/>
        <v>280</v>
      </c>
      <c r="N438" s="4">
        <f t="shared" si="128"/>
        <v>1.27</v>
      </c>
      <c r="O438" s="4">
        <f t="shared" si="129"/>
        <v>3.8</v>
      </c>
      <c r="P438" s="4"/>
      <c r="Q438" s="4"/>
      <c r="R438" s="1">
        <f t="shared" si="130"/>
        <v>0.78740157480314954</v>
      </c>
      <c r="S438" s="1">
        <f t="shared" si="130"/>
        <v>0.26315789473684209</v>
      </c>
      <c r="T438" s="1">
        <f t="shared" si="126"/>
        <v>4.8126232741617536E-2</v>
      </c>
      <c r="U438" s="1">
        <f t="shared" si="127"/>
        <v>0.26212184003315375</v>
      </c>
      <c r="V438" s="1">
        <f t="shared" si="131"/>
        <v>0.77312184003315376</v>
      </c>
      <c r="W438" s="1"/>
      <c r="X438" s="17">
        <f t="shared" si="132"/>
        <v>293.45718645992071</v>
      </c>
      <c r="Y438" s="18">
        <f t="shared" si="133"/>
        <v>2909.583445130711</v>
      </c>
      <c r="Z438" s="2">
        <f t="shared" si="144"/>
        <v>278.78432713692467</v>
      </c>
      <c r="AA438" s="18">
        <f t="shared" si="144"/>
        <v>2764.1042728741754</v>
      </c>
      <c r="AB438" s="2">
        <f t="shared" si="145"/>
        <v>-358.70022187755586</v>
      </c>
      <c r="AC438" s="2">
        <f t="shared" si="145"/>
        <v>276.41042728741752</v>
      </c>
      <c r="AD438" s="2">
        <f t="shared" si="134"/>
        <v>-1000</v>
      </c>
      <c r="AE438" s="2">
        <f t="shared" si="135"/>
        <v>2764.1042728741754</v>
      </c>
      <c r="AF438" s="5">
        <f t="shared" si="136"/>
        <v>-1</v>
      </c>
      <c r="AG438" s="5">
        <f t="shared" si="137"/>
        <v>2.8</v>
      </c>
      <c r="AH438" s="3">
        <f t="shared" si="138"/>
        <v>202111</v>
      </c>
      <c r="AI438" s="21">
        <v>1.38</v>
      </c>
      <c r="AJ438" s="21">
        <v>3.15</v>
      </c>
      <c r="AK438" s="21">
        <v>1.27</v>
      </c>
      <c r="AL438" s="21">
        <v>3.8</v>
      </c>
      <c r="AO438">
        <f t="shared" si="143"/>
        <v>-400</v>
      </c>
      <c r="AP438">
        <f>IF(E438&lt;F438,G438,H438)</f>
        <v>16</v>
      </c>
      <c r="AQ438">
        <f>IF(E438&lt;F438,H438,G438)</f>
        <v>28</v>
      </c>
    </row>
    <row r="439" spans="2:43" x14ac:dyDescent="0.25">
      <c r="B439" s="24">
        <v>44507</v>
      </c>
      <c r="C439" s="20" t="s">
        <v>20</v>
      </c>
      <c r="D439" s="20" t="s">
        <v>33</v>
      </c>
      <c r="E439" s="2">
        <v>-333.33333333333326</v>
      </c>
      <c r="F439" s="2">
        <v>265</v>
      </c>
      <c r="G439">
        <v>13</v>
      </c>
      <c r="H439">
        <v>7</v>
      </c>
      <c r="I439" s="9"/>
      <c r="J439" s="2" t="str">
        <f t="shared" si="139"/>
        <v>Kansas City Chiefs</v>
      </c>
      <c r="K439" s="2" t="str">
        <f t="shared" si="140"/>
        <v>Green Bay Packers</v>
      </c>
      <c r="L439" s="17">
        <f t="shared" si="141"/>
        <v>-333.33333333333326</v>
      </c>
      <c r="M439" s="18">
        <f t="shared" si="142"/>
        <v>265</v>
      </c>
      <c r="N439" s="4">
        <f t="shared" si="128"/>
        <v>1.3</v>
      </c>
      <c r="O439" s="4">
        <f t="shared" si="129"/>
        <v>3.65</v>
      </c>
      <c r="P439" s="4"/>
      <c r="Q439" s="4"/>
      <c r="R439" s="1">
        <f t="shared" si="130"/>
        <v>0.76923076923076916</v>
      </c>
      <c r="S439" s="1">
        <f t="shared" si="130"/>
        <v>0.27397260273972601</v>
      </c>
      <c r="T439" s="1">
        <f t="shared" si="126"/>
        <v>4.1414141414141459E-2</v>
      </c>
      <c r="U439" s="1">
        <f t="shared" si="127"/>
        <v>0.24762908324552158</v>
      </c>
      <c r="V439" s="1">
        <f t="shared" si="131"/>
        <v>0.75862908324552158</v>
      </c>
      <c r="W439" s="1"/>
      <c r="X439" s="17">
        <f t="shared" si="132"/>
        <v>318.16723361284784</v>
      </c>
      <c r="Y439" s="18">
        <f t="shared" si="133"/>
        <v>2708.5523787535408</v>
      </c>
      <c r="Z439" s="2">
        <f t="shared" si="144"/>
        <v>302.25887193220541</v>
      </c>
      <c r="AA439" s="18">
        <f t="shared" si="144"/>
        <v>2573.1247598158634</v>
      </c>
      <c r="AB439" s="2">
        <f t="shared" si="145"/>
        <v>-330.84223255630133</v>
      </c>
      <c r="AC439" s="2">
        <f t="shared" si="145"/>
        <v>257.31247598158632</v>
      </c>
      <c r="AD439" s="2">
        <f t="shared" si="134"/>
        <v>302.25887193220541</v>
      </c>
      <c r="AE439" s="2">
        <f t="shared" si="135"/>
        <v>-1000</v>
      </c>
      <c r="AF439" s="5">
        <f t="shared" si="136"/>
        <v>0.30000000000000004</v>
      </c>
      <c r="AG439" s="5">
        <f t="shared" si="137"/>
        <v>-1</v>
      </c>
      <c r="AH439" s="3">
        <f t="shared" si="138"/>
        <v>202111</v>
      </c>
      <c r="AI439" s="21">
        <v>1.66</v>
      </c>
      <c r="AJ439" s="21">
        <v>2.2999999999999998</v>
      </c>
      <c r="AK439" s="21">
        <v>1.3</v>
      </c>
      <c r="AL439" s="21">
        <v>3.65</v>
      </c>
      <c r="AO439">
        <f t="shared" si="143"/>
        <v>-400</v>
      </c>
      <c r="AP439">
        <f>IF(E439&lt;F439,G439,H439)</f>
        <v>13</v>
      </c>
      <c r="AQ439">
        <f>IF(E439&lt;F439,H439,G439)</f>
        <v>7</v>
      </c>
    </row>
    <row r="440" spans="2:43" x14ac:dyDescent="0.25">
      <c r="B440" s="24">
        <v>44507</v>
      </c>
      <c r="C440" s="20" t="s">
        <v>22</v>
      </c>
      <c r="D440" s="20" t="s">
        <v>48</v>
      </c>
      <c r="E440" s="2">
        <v>-243.9024390243903</v>
      </c>
      <c r="F440" s="2">
        <v>200</v>
      </c>
      <c r="G440">
        <v>17</v>
      </c>
      <c r="H440">
        <v>31</v>
      </c>
      <c r="I440" s="9"/>
      <c r="J440" s="2" t="str">
        <f t="shared" si="139"/>
        <v>San Francisco 49ers</v>
      </c>
      <c r="K440" s="2" t="str">
        <f t="shared" si="140"/>
        <v>Arizona Cardinals</v>
      </c>
      <c r="L440" s="17">
        <f t="shared" si="141"/>
        <v>-243.9024390243903</v>
      </c>
      <c r="M440" s="18">
        <f t="shared" si="142"/>
        <v>200</v>
      </c>
      <c r="N440" s="4">
        <f t="shared" si="128"/>
        <v>1.41</v>
      </c>
      <c r="O440" s="4">
        <f t="shared" si="129"/>
        <v>3</v>
      </c>
      <c r="P440" s="4"/>
      <c r="Q440" s="4"/>
      <c r="R440" s="1">
        <f t="shared" si="130"/>
        <v>0.70921985815602839</v>
      </c>
      <c r="S440" s="1">
        <f t="shared" si="130"/>
        <v>0.33333333333333331</v>
      </c>
      <c r="T440" s="1">
        <f t="shared" si="126"/>
        <v>4.0816326530612401E-2</v>
      </c>
      <c r="U440" s="1">
        <f t="shared" si="127"/>
        <v>0.18794326241134754</v>
      </c>
      <c r="V440" s="1">
        <f t="shared" si="131"/>
        <v>0.69894326241134752</v>
      </c>
      <c r="W440" s="1"/>
      <c r="X440" s="17">
        <f t="shared" si="132"/>
        <v>430.73129648608347</v>
      </c>
      <c r="Y440" s="18">
        <f t="shared" si="133"/>
        <v>2057.0269370258952</v>
      </c>
      <c r="Z440" s="2">
        <f t="shared" si="144"/>
        <v>409.19473166177926</v>
      </c>
      <c r="AA440" s="18">
        <f t="shared" si="144"/>
        <v>1954.1755901746003</v>
      </c>
      <c r="AB440" s="2">
        <f t="shared" si="145"/>
        <v>-244.3824229942804</v>
      </c>
      <c r="AC440" s="2">
        <f t="shared" si="145"/>
        <v>195.41755901746004</v>
      </c>
      <c r="AD440" s="2">
        <f t="shared" si="134"/>
        <v>-1000</v>
      </c>
      <c r="AE440" s="2">
        <f t="shared" si="135"/>
        <v>1954.1755901746003</v>
      </c>
      <c r="AF440" s="5">
        <f t="shared" si="136"/>
        <v>-1</v>
      </c>
      <c r="AG440" s="5">
        <f t="shared" si="137"/>
        <v>2</v>
      </c>
      <c r="AH440" s="3">
        <f t="shared" si="138"/>
        <v>202111</v>
      </c>
      <c r="AI440" s="21">
        <v>2.25</v>
      </c>
      <c r="AJ440" s="21">
        <v>1.68</v>
      </c>
      <c r="AK440" s="21">
        <v>1.41</v>
      </c>
      <c r="AL440" s="21">
        <v>3</v>
      </c>
      <c r="AO440">
        <f t="shared" si="143"/>
        <v>-300</v>
      </c>
      <c r="AP440">
        <f>IF(E440&lt;F440,G440,H440)</f>
        <v>17</v>
      </c>
      <c r="AQ440">
        <f>IF(E440&lt;F440,H440,G440)</f>
        <v>31</v>
      </c>
    </row>
    <row r="441" spans="2:43" x14ac:dyDescent="0.25">
      <c r="B441" s="24">
        <v>44507</v>
      </c>
      <c r="C441" s="20" t="s">
        <v>19</v>
      </c>
      <c r="D441" s="20" t="s">
        <v>31</v>
      </c>
      <c r="E441" s="2">
        <v>-111.11111111111113</v>
      </c>
      <c r="F441" s="2">
        <v>-111.11111111111113</v>
      </c>
      <c r="G441">
        <v>24</v>
      </c>
      <c r="H441">
        <v>27</v>
      </c>
      <c r="I441" s="9"/>
      <c r="J441" s="2" t="str">
        <f t="shared" si="139"/>
        <v>Philadelphia Eagles</v>
      </c>
      <c r="K441" s="2" t="str">
        <f t="shared" si="140"/>
        <v>Los Angeles Chargers</v>
      </c>
      <c r="L441" s="17">
        <f t="shared" si="141"/>
        <v>-111.11111111111113</v>
      </c>
      <c r="M441" s="18">
        <f t="shared" si="142"/>
        <v>-111.11111111111113</v>
      </c>
      <c r="N441" s="4">
        <f t="shared" si="128"/>
        <v>1.9</v>
      </c>
      <c r="O441" s="4">
        <f t="shared" si="129"/>
        <v>1.9</v>
      </c>
      <c r="P441" s="4"/>
      <c r="Q441" s="4"/>
      <c r="R441" s="1">
        <f t="shared" si="130"/>
        <v>0.52631578947368418</v>
      </c>
      <c r="S441" s="1">
        <f t="shared" si="130"/>
        <v>0.52631578947368418</v>
      </c>
      <c r="T441" s="1">
        <f t="shared" si="126"/>
        <v>4.9999999999999933E-2</v>
      </c>
      <c r="U441" s="1">
        <f t="shared" si="127"/>
        <v>0</v>
      </c>
      <c r="V441" s="1">
        <f t="shared" si="131"/>
        <v>0.51100000000000001</v>
      </c>
      <c r="W441" s="1"/>
      <c r="X441" s="17">
        <f t="shared" si="132"/>
        <v>956.94716242661434</v>
      </c>
      <c r="Y441" s="18">
        <f t="shared" si="133"/>
        <v>953.05662164669593</v>
      </c>
      <c r="Z441" s="2">
        <f t="shared" si="144"/>
        <v>909.09980430528356</v>
      </c>
      <c r="AA441" s="18">
        <f t="shared" si="144"/>
        <v>905.40379056436109</v>
      </c>
      <c r="AB441" s="2">
        <f t="shared" si="145"/>
        <v>-109.9989236895921</v>
      </c>
      <c r="AC441" s="2">
        <f t="shared" si="145"/>
        <v>-110.44795818412409</v>
      </c>
      <c r="AD441" s="2">
        <f t="shared" si="134"/>
        <v>909.09980430528356</v>
      </c>
      <c r="AE441" s="2">
        <f t="shared" si="135"/>
        <v>-1000</v>
      </c>
      <c r="AF441" s="5">
        <f t="shared" si="136"/>
        <v>0.89999999999999991</v>
      </c>
      <c r="AG441" s="5">
        <f t="shared" si="137"/>
        <v>-1</v>
      </c>
      <c r="AH441" s="3">
        <f t="shared" si="138"/>
        <v>202111</v>
      </c>
      <c r="AI441" s="21">
        <v>2.2999999999999998</v>
      </c>
      <c r="AJ441" s="21">
        <v>1.66</v>
      </c>
      <c r="AK441" s="21">
        <v>1.9</v>
      </c>
      <c r="AL441" s="21">
        <v>1.9</v>
      </c>
      <c r="AO441">
        <f t="shared" si="143"/>
        <v>-120</v>
      </c>
      <c r="AP441">
        <f>IF(E441&lt;F441,G441,H441)</f>
        <v>27</v>
      </c>
      <c r="AQ441">
        <f>IF(E441&lt;F441,H441,G441)</f>
        <v>24</v>
      </c>
    </row>
    <row r="442" spans="2:43" x14ac:dyDescent="0.25">
      <c r="B442" s="24">
        <v>44507</v>
      </c>
      <c r="C442" s="20" t="s">
        <v>28</v>
      </c>
      <c r="D442" s="20" t="s">
        <v>29</v>
      </c>
      <c r="E442" s="2">
        <v>-303.03030303030295</v>
      </c>
      <c r="F442" s="2">
        <v>240</v>
      </c>
      <c r="G442">
        <v>34</v>
      </c>
      <c r="H442">
        <v>31</v>
      </c>
      <c r="I442" s="9"/>
      <c r="J442" s="2" t="str">
        <f t="shared" si="139"/>
        <v>Baltimore Ravens</v>
      </c>
      <c r="K442" s="2" t="str">
        <f t="shared" si="140"/>
        <v>Minnesota Vikings</v>
      </c>
      <c r="L442" s="17">
        <f t="shared" si="141"/>
        <v>-303.03030303030295</v>
      </c>
      <c r="M442" s="18">
        <f t="shared" si="142"/>
        <v>240</v>
      </c>
      <c r="N442" s="4">
        <f t="shared" si="128"/>
        <v>1.33</v>
      </c>
      <c r="O442" s="4">
        <f t="shared" si="129"/>
        <v>3.4</v>
      </c>
      <c r="P442" s="4"/>
      <c r="Q442" s="4"/>
      <c r="R442" s="1">
        <f t="shared" si="130"/>
        <v>0.75187969924812026</v>
      </c>
      <c r="S442" s="1">
        <f t="shared" si="130"/>
        <v>0.29411764705882354</v>
      </c>
      <c r="T442" s="1">
        <f t="shared" si="126"/>
        <v>4.3974630021141659E-2</v>
      </c>
      <c r="U442" s="1">
        <f t="shared" si="127"/>
        <v>0.22888102609464836</v>
      </c>
      <c r="V442" s="1">
        <f t="shared" si="131"/>
        <v>0.73988102609464834</v>
      </c>
      <c r="W442" s="1"/>
      <c r="X442" s="17">
        <f t="shared" si="132"/>
        <v>351.56865054149432</v>
      </c>
      <c r="Y442" s="18">
        <f t="shared" si="133"/>
        <v>2476.6314971810075</v>
      </c>
      <c r="Z442" s="2">
        <f t="shared" si="144"/>
        <v>333.99021801441961</v>
      </c>
      <c r="AA442" s="18">
        <f t="shared" si="144"/>
        <v>2352.7999223219572</v>
      </c>
      <c r="AB442" s="2">
        <f t="shared" si="145"/>
        <v>-299.40996653884821</v>
      </c>
      <c r="AC442" s="2">
        <f t="shared" si="145"/>
        <v>235.27999223219572</v>
      </c>
      <c r="AD442" s="2">
        <f t="shared" si="134"/>
        <v>333.99021801441961</v>
      </c>
      <c r="AE442" s="2">
        <f t="shared" si="135"/>
        <v>-1000</v>
      </c>
      <c r="AF442" s="5">
        <f t="shared" si="136"/>
        <v>0.33000000000000007</v>
      </c>
      <c r="AG442" s="5">
        <f t="shared" si="137"/>
        <v>-1</v>
      </c>
      <c r="AH442" s="3">
        <f t="shared" si="138"/>
        <v>202111</v>
      </c>
      <c r="AI442" s="21">
        <v>1.38</v>
      </c>
      <c r="AJ442" s="21">
        <v>3.15</v>
      </c>
      <c r="AK442" s="21">
        <v>1.33</v>
      </c>
      <c r="AL442" s="21">
        <v>3.4</v>
      </c>
      <c r="AO442">
        <f t="shared" si="143"/>
        <v>-400</v>
      </c>
      <c r="AP442">
        <f>IF(E442&lt;F442,G442,H442)</f>
        <v>34</v>
      </c>
      <c r="AQ442">
        <f>IF(E442&lt;F442,H442,G442)</f>
        <v>31</v>
      </c>
    </row>
    <row r="443" spans="2:43" x14ac:dyDescent="0.25">
      <c r="B443" s="24">
        <v>44507</v>
      </c>
      <c r="C443" s="20" t="s">
        <v>44</v>
      </c>
      <c r="D443" s="20" t="s">
        <v>36</v>
      </c>
      <c r="E443" s="2">
        <v>160</v>
      </c>
      <c r="F443" s="2">
        <v>-181.81818181818181</v>
      </c>
      <c r="G443">
        <v>6</v>
      </c>
      <c r="H443">
        <v>24</v>
      </c>
      <c r="I443" s="9"/>
      <c r="J443" s="2" t="str">
        <f t="shared" si="139"/>
        <v>New England Patriots</v>
      </c>
      <c r="K443" s="2" t="str">
        <f t="shared" si="140"/>
        <v>Carolina Panthers</v>
      </c>
      <c r="L443" s="17">
        <f t="shared" si="141"/>
        <v>-181.81818181818181</v>
      </c>
      <c r="M443" s="18">
        <f t="shared" si="142"/>
        <v>160</v>
      </c>
      <c r="N443" s="4">
        <f t="shared" si="128"/>
        <v>1.55</v>
      </c>
      <c r="O443" s="4">
        <f t="shared" si="129"/>
        <v>2.6</v>
      </c>
      <c r="P443" s="4"/>
      <c r="Q443" s="4"/>
      <c r="R443" s="1">
        <f t="shared" si="130"/>
        <v>0.64516129032258063</v>
      </c>
      <c r="S443" s="1">
        <f t="shared" si="130"/>
        <v>0.38461538461538458</v>
      </c>
      <c r="T443" s="1">
        <f t="shared" si="126"/>
        <v>2.8915662650602414E-2</v>
      </c>
      <c r="U443" s="1">
        <f t="shared" si="127"/>
        <v>0.13027295285359802</v>
      </c>
      <c r="V443" s="1">
        <f t="shared" si="131"/>
        <v>0.64127295285359809</v>
      </c>
      <c r="W443" s="1"/>
      <c r="X443" s="17">
        <f t="shared" si="132"/>
        <v>559.39837404665798</v>
      </c>
      <c r="Y443" s="18">
        <f t="shared" si="133"/>
        <v>1609.5378726032154</v>
      </c>
      <c r="Z443" s="2">
        <f t="shared" si="144"/>
        <v>531.42845534432502</v>
      </c>
      <c r="AA443" s="18">
        <f t="shared" si="144"/>
        <v>1529.0609789730545</v>
      </c>
      <c r="AB443" s="2">
        <f t="shared" si="145"/>
        <v>-188.17208411470486</v>
      </c>
      <c r="AC443" s="2">
        <f t="shared" si="145"/>
        <v>152.90609789730544</v>
      </c>
      <c r="AD443" s="2">
        <f t="shared" si="134"/>
        <v>531.42845534432502</v>
      </c>
      <c r="AE443" s="2">
        <f t="shared" si="135"/>
        <v>-1000</v>
      </c>
      <c r="AF443" s="5">
        <f t="shared" si="136"/>
        <v>0.55000000000000004</v>
      </c>
      <c r="AG443" s="5">
        <f t="shared" si="137"/>
        <v>-1</v>
      </c>
      <c r="AH443" s="3">
        <f t="shared" si="138"/>
        <v>202111</v>
      </c>
      <c r="AI443" s="21">
        <v>2.2999999999999998</v>
      </c>
      <c r="AJ443" s="21">
        <v>1.66</v>
      </c>
      <c r="AK443" s="21">
        <v>2.6</v>
      </c>
      <c r="AL443" s="21">
        <v>1.55</v>
      </c>
      <c r="AO443">
        <f t="shared" si="143"/>
        <v>-190</v>
      </c>
      <c r="AP443">
        <f>IF(E443&lt;F443,G443,H443)</f>
        <v>24</v>
      </c>
      <c r="AQ443">
        <f>IF(E443&lt;F443,H443,G443)</f>
        <v>6</v>
      </c>
    </row>
    <row r="444" spans="2:43" x14ac:dyDescent="0.25">
      <c r="B444" s="24">
        <v>44507</v>
      </c>
      <c r="C444" s="20" t="s">
        <v>21</v>
      </c>
      <c r="D444" s="20" t="s">
        <v>46</v>
      </c>
      <c r="E444" s="2">
        <v>-131.57894736842104</v>
      </c>
      <c r="F444" s="2">
        <v>110.00000000000001</v>
      </c>
      <c r="G444">
        <v>16</v>
      </c>
      <c r="H444">
        <v>41</v>
      </c>
      <c r="I444" s="9"/>
      <c r="J444" s="2" t="str">
        <f t="shared" si="139"/>
        <v>Cincinnati Bengals</v>
      </c>
      <c r="K444" s="2" t="str">
        <f t="shared" si="140"/>
        <v>Cleveland Browns</v>
      </c>
      <c r="L444" s="17">
        <f t="shared" si="141"/>
        <v>-131.57894736842104</v>
      </c>
      <c r="M444" s="18">
        <f t="shared" si="142"/>
        <v>110.00000000000001</v>
      </c>
      <c r="N444" s="4">
        <f t="shared" si="128"/>
        <v>1.76</v>
      </c>
      <c r="O444" s="4">
        <f t="shared" si="129"/>
        <v>2.1</v>
      </c>
      <c r="P444" s="4"/>
      <c r="Q444" s="4"/>
      <c r="R444" s="1">
        <f t="shared" si="130"/>
        <v>0.56818181818181823</v>
      </c>
      <c r="S444" s="1">
        <f t="shared" si="130"/>
        <v>0.47619047619047616</v>
      </c>
      <c r="T444" s="1">
        <f t="shared" si="126"/>
        <v>4.2487046632124437E-2</v>
      </c>
      <c r="U444" s="1">
        <f t="shared" si="127"/>
        <v>4.5995670995671034E-2</v>
      </c>
      <c r="V444" s="1">
        <f t="shared" si="131"/>
        <v>0.55699567099567104</v>
      </c>
      <c r="W444" s="1"/>
      <c r="X444" s="17">
        <f t="shared" si="132"/>
        <v>795.34608987611307</v>
      </c>
      <c r="Y444" s="18">
        <f t="shared" si="133"/>
        <v>1144.9859022934511</v>
      </c>
      <c r="Z444" s="2">
        <f t="shared" si="144"/>
        <v>755.57878538230739</v>
      </c>
      <c r="AA444" s="18">
        <f t="shared" si="144"/>
        <v>1087.7366071787785</v>
      </c>
      <c r="AB444" s="2">
        <f t="shared" si="145"/>
        <v>-132.3488720628942</v>
      </c>
      <c r="AC444" s="2">
        <f t="shared" si="145"/>
        <v>108.77366071787785</v>
      </c>
      <c r="AD444" s="2">
        <f t="shared" si="134"/>
        <v>-1000</v>
      </c>
      <c r="AE444" s="2">
        <f t="shared" si="135"/>
        <v>1087.7366071787785</v>
      </c>
      <c r="AF444" s="5">
        <f t="shared" si="136"/>
        <v>-1</v>
      </c>
      <c r="AG444" s="5">
        <f t="shared" si="137"/>
        <v>1.1000000000000001</v>
      </c>
      <c r="AH444" s="3">
        <f t="shared" si="138"/>
        <v>202111</v>
      </c>
      <c r="AI444" s="21">
        <v>1.66</v>
      </c>
      <c r="AJ444" s="21">
        <v>2.2999999999999998</v>
      </c>
      <c r="AK444" s="21">
        <v>1.76</v>
      </c>
      <c r="AL444" s="21">
        <v>2.1</v>
      </c>
      <c r="AO444">
        <f t="shared" si="143"/>
        <v>-140</v>
      </c>
      <c r="AP444">
        <f>IF(E444&lt;F444,G444,H444)</f>
        <v>16</v>
      </c>
      <c r="AQ444">
        <f>IF(E444&lt;F444,H444,G444)</f>
        <v>41</v>
      </c>
    </row>
    <row r="445" spans="2:43" x14ac:dyDescent="0.25">
      <c r="B445" s="24">
        <v>44507</v>
      </c>
      <c r="C445" s="20" t="s">
        <v>23</v>
      </c>
      <c r="D445" s="20" t="s">
        <v>38</v>
      </c>
      <c r="E445" s="2">
        <v>-500.00000000000011</v>
      </c>
      <c r="F445" s="2">
        <v>375</v>
      </c>
      <c r="G445">
        <v>16</v>
      </c>
      <c r="H445">
        <v>30</v>
      </c>
      <c r="I445" s="9"/>
      <c r="J445" s="2" t="str">
        <f t="shared" si="139"/>
        <v>Dallas Cowboys</v>
      </c>
      <c r="K445" s="2" t="str">
        <f t="shared" si="140"/>
        <v>Denver Broncos</v>
      </c>
      <c r="L445" s="17">
        <f t="shared" si="141"/>
        <v>-500.00000000000011</v>
      </c>
      <c r="M445" s="18">
        <f t="shared" si="142"/>
        <v>375</v>
      </c>
      <c r="N445" s="4">
        <f t="shared" si="128"/>
        <v>1.2</v>
      </c>
      <c r="O445" s="4">
        <f t="shared" si="129"/>
        <v>4.75</v>
      </c>
      <c r="P445" s="4"/>
      <c r="Q445" s="4"/>
      <c r="R445" s="1">
        <f t="shared" si="130"/>
        <v>0.83333333333333337</v>
      </c>
      <c r="S445" s="1">
        <f t="shared" si="130"/>
        <v>0.21052631578947367</v>
      </c>
      <c r="T445" s="1">
        <f t="shared" si="126"/>
        <v>4.2016806722689037E-2</v>
      </c>
      <c r="U445" s="1">
        <f t="shared" si="127"/>
        <v>0.31140350877192985</v>
      </c>
      <c r="V445" s="1">
        <f t="shared" si="131"/>
        <v>0.82240350877192991</v>
      </c>
      <c r="W445" s="1"/>
      <c r="X445" s="17">
        <f t="shared" si="132"/>
        <v>215.94811954689931</v>
      </c>
      <c r="Y445" s="18">
        <f t="shared" si="133"/>
        <v>3787.1793685900598</v>
      </c>
      <c r="Z445" s="2">
        <f t="shared" si="144"/>
        <v>205.15071356955434</v>
      </c>
      <c r="AA445" s="18">
        <f t="shared" si="144"/>
        <v>3597.8204001605568</v>
      </c>
      <c r="AB445" s="2">
        <f t="shared" si="145"/>
        <v>-487.44651315139578</v>
      </c>
      <c r="AC445" s="2">
        <f t="shared" si="145"/>
        <v>359.7820400160557</v>
      </c>
      <c r="AD445" s="2">
        <f t="shared" si="134"/>
        <v>-1000</v>
      </c>
      <c r="AE445" s="2">
        <f t="shared" si="135"/>
        <v>3597.8204001605568</v>
      </c>
      <c r="AF445" s="5">
        <f t="shared" si="136"/>
        <v>-1</v>
      </c>
      <c r="AG445" s="5">
        <f t="shared" si="137"/>
        <v>3.75</v>
      </c>
      <c r="AH445" s="3">
        <f t="shared" si="138"/>
        <v>202111</v>
      </c>
      <c r="AI445" s="21">
        <v>1.28</v>
      </c>
      <c r="AJ445" s="21">
        <v>3.75</v>
      </c>
      <c r="AK445" s="21">
        <v>1.2</v>
      </c>
      <c r="AL445" s="21">
        <v>4.75</v>
      </c>
      <c r="AO445">
        <f t="shared" si="143"/>
        <v>-500</v>
      </c>
      <c r="AP445">
        <f>IF(E445&lt;F445,G445,H445)</f>
        <v>16</v>
      </c>
      <c r="AQ445">
        <f>IF(E445&lt;F445,H445,G445)</f>
        <v>30</v>
      </c>
    </row>
    <row r="446" spans="2:43" x14ac:dyDescent="0.25">
      <c r="B446" s="24">
        <v>44507</v>
      </c>
      <c r="C446" s="20" t="s">
        <v>26</v>
      </c>
      <c r="D446" s="20" t="s">
        <v>24</v>
      </c>
      <c r="E446" s="2">
        <v>750</v>
      </c>
      <c r="F446" s="2">
        <v>-1249.9999999999989</v>
      </c>
      <c r="G446">
        <v>9</v>
      </c>
      <c r="H446">
        <v>6</v>
      </c>
      <c r="I446" s="9"/>
      <c r="J446" s="2" t="str">
        <f t="shared" si="139"/>
        <v>Buffalo Bills</v>
      </c>
      <c r="K446" s="2" t="str">
        <f t="shared" si="140"/>
        <v>Jacksonville Jaguars</v>
      </c>
      <c r="L446" s="17">
        <f t="shared" si="141"/>
        <v>-1249.9999999999989</v>
      </c>
      <c r="M446" s="18">
        <f t="shared" si="142"/>
        <v>750</v>
      </c>
      <c r="N446" s="4">
        <f t="shared" si="128"/>
        <v>1.08</v>
      </c>
      <c r="O446" s="4">
        <f t="shared" si="129"/>
        <v>8.5</v>
      </c>
      <c r="P446" s="4"/>
      <c r="Q446" s="4"/>
      <c r="R446" s="1">
        <f t="shared" si="130"/>
        <v>0.92592592592592582</v>
      </c>
      <c r="S446" s="1">
        <f t="shared" si="130"/>
        <v>0.11764705882352941</v>
      </c>
      <c r="T446" s="1">
        <f t="shared" si="126"/>
        <v>4.1753653444676408E-2</v>
      </c>
      <c r="U446" s="1">
        <f t="shared" si="127"/>
        <v>0.40413943355119819</v>
      </c>
      <c r="V446" s="1">
        <f t="shared" si="131"/>
        <v>0.9151394335511982</v>
      </c>
      <c r="W446" s="1"/>
      <c r="X446" s="17">
        <f t="shared" si="132"/>
        <v>92.729657730407752</v>
      </c>
      <c r="Y446" s="18">
        <f t="shared" si="133"/>
        <v>7215.6003418479522</v>
      </c>
      <c r="Z446" s="2">
        <f t="shared" si="144"/>
        <v>88.093174843887354</v>
      </c>
      <c r="AA446" s="18">
        <f t="shared" si="144"/>
        <v>6854.8203247555539</v>
      </c>
      <c r="AB446" s="2">
        <f t="shared" si="145"/>
        <v>-1135.1617214070568</v>
      </c>
      <c r="AC446" s="2">
        <f t="shared" si="145"/>
        <v>685.48203247555534</v>
      </c>
      <c r="AD446" s="2">
        <f t="shared" si="134"/>
        <v>-1000</v>
      </c>
      <c r="AE446" s="2">
        <f t="shared" si="135"/>
        <v>6854.8203247555539</v>
      </c>
      <c r="AF446" s="5">
        <f t="shared" si="136"/>
        <v>-1</v>
      </c>
      <c r="AG446" s="5">
        <f t="shared" si="137"/>
        <v>7.5</v>
      </c>
      <c r="AH446" s="3">
        <f t="shared" si="138"/>
        <v>202111</v>
      </c>
      <c r="AI446" s="21">
        <v>7.5</v>
      </c>
      <c r="AJ446" s="21">
        <v>1.1000000000000001</v>
      </c>
      <c r="AK446" s="21">
        <v>8.5</v>
      </c>
      <c r="AL446" s="21">
        <v>1.08</v>
      </c>
      <c r="AO446">
        <f t="shared" si="143"/>
        <v>-1300</v>
      </c>
      <c r="AP446">
        <f>IF(E446&lt;F446,G446,H446)</f>
        <v>6</v>
      </c>
      <c r="AQ446">
        <f>IF(E446&lt;F446,H446,G446)</f>
        <v>9</v>
      </c>
    </row>
    <row r="447" spans="2:43" s="14" customFormat="1" x14ac:dyDescent="0.25">
      <c r="B447" s="24">
        <v>44507</v>
      </c>
      <c r="C447" s="20" t="s">
        <v>30</v>
      </c>
      <c r="D447" s="20" t="s">
        <v>40</v>
      </c>
      <c r="E447" s="2">
        <v>-185.18518518518516</v>
      </c>
      <c r="F447" s="2">
        <v>165</v>
      </c>
      <c r="G447">
        <v>17</v>
      </c>
      <c r="H447">
        <v>9</v>
      </c>
      <c r="I447" s="9"/>
      <c r="J447" s="2" t="str">
        <f t="shared" si="139"/>
        <v>Miami Dolphins</v>
      </c>
      <c r="K447" s="2" t="str">
        <f t="shared" si="140"/>
        <v>Houston Texans</v>
      </c>
      <c r="L447" s="17">
        <f t="shared" si="141"/>
        <v>-185.18518518518516</v>
      </c>
      <c r="M447" s="18">
        <f t="shared" si="142"/>
        <v>165</v>
      </c>
      <c r="N447" s="4">
        <f t="shared" si="128"/>
        <v>1.54</v>
      </c>
      <c r="O447" s="4">
        <f t="shared" si="129"/>
        <v>2.65</v>
      </c>
      <c r="P447" s="4"/>
      <c r="Q447" s="4"/>
      <c r="R447" s="1">
        <f t="shared" si="130"/>
        <v>0.64935064935064934</v>
      </c>
      <c r="S447" s="1">
        <f t="shared" si="130"/>
        <v>0.37735849056603776</v>
      </c>
      <c r="T447" s="1">
        <f t="shared" si="126"/>
        <v>2.6014319809069208E-2</v>
      </c>
      <c r="U447" s="1">
        <f t="shared" si="127"/>
        <v>0.13599607939230579</v>
      </c>
      <c r="V447" s="1">
        <f t="shared" si="131"/>
        <v>0.64699607939230575</v>
      </c>
      <c r="W447" s="1"/>
      <c r="X447" s="17">
        <f t="shared" si="132"/>
        <v>545.60441995143913</v>
      </c>
      <c r="Y447" s="18">
        <f t="shared" si="133"/>
        <v>1648.1806912014345</v>
      </c>
      <c r="Z447" s="2">
        <f t="shared" si="144"/>
        <v>518.32419895386715</v>
      </c>
      <c r="AA447" s="18">
        <f t="shared" si="144"/>
        <v>1565.7716566413626</v>
      </c>
      <c r="AB447" s="2">
        <f t="shared" si="145"/>
        <v>-192.92944493394256</v>
      </c>
      <c r="AC447" s="2">
        <f t="shared" si="145"/>
        <v>156.57716566413626</v>
      </c>
      <c r="AD447" s="2">
        <f t="shared" si="134"/>
        <v>518.32419895386715</v>
      </c>
      <c r="AE447" s="2">
        <f t="shared" si="135"/>
        <v>-1000</v>
      </c>
      <c r="AF447" s="5">
        <f t="shared" si="136"/>
        <v>0.54</v>
      </c>
      <c r="AG447" s="5">
        <f t="shared" si="137"/>
        <v>-1</v>
      </c>
      <c r="AH447" s="3">
        <f t="shared" si="138"/>
        <v>202111</v>
      </c>
      <c r="AI447" s="21">
        <v>1.31</v>
      </c>
      <c r="AJ447" s="21">
        <v>3.55</v>
      </c>
      <c r="AK447" s="21">
        <v>1.54</v>
      </c>
      <c r="AL447" s="21">
        <v>2.65</v>
      </c>
      <c r="AO447">
        <f t="shared" si="143"/>
        <v>-190</v>
      </c>
      <c r="AP447">
        <f>IF(E447&lt;F447,G447,H447)</f>
        <v>17</v>
      </c>
      <c r="AQ447">
        <f>IF(E447&lt;F447,H447,G447)</f>
        <v>9</v>
      </c>
    </row>
    <row r="448" spans="2:43" s="14" customFormat="1" x14ac:dyDescent="0.25">
      <c r="B448" s="24">
        <v>44507</v>
      </c>
      <c r="C448" s="20" t="s">
        <v>43</v>
      </c>
      <c r="D448" s="20" t="s">
        <v>35</v>
      </c>
      <c r="E448" s="2">
        <v>-303.03030303030295</v>
      </c>
      <c r="F448" s="2">
        <v>240</v>
      </c>
      <c r="G448">
        <v>25</v>
      </c>
      <c r="H448">
        <v>27</v>
      </c>
      <c r="I448" s="9"/>
      <c r="J448" s="2" t="str">
        <f t="shared" si="139"/>
        <v>New Orleans Saints</v>
      </c>
      <c r="K448" s="2" t="str">
        <f t="shared" si="140"/>
        <v>Atlanta Falcons</v>
      </c>
      <c r="L448" s="17">
        <f t="shared" si="141"/>
        <v>-303.03030303030295</v>
      </c>
      <c r="M448" s="18">
        <f t="shared" si="142"/>
        <v>240</v>
      </c>
      <c r="N448" s="4">
        <f t="shared" si="128"/>
        <v>1.33</v>
      </c>
      <c r="O448" s="4">
        <f t="shared" si="129"/>
        <v>3.4</v>
      </c>
      <c r="P448" s="4"/>
      <c r="Q448" s="4"/>
      <c r="R448" s="1">
        <f t="shared" si="130"/>
        <v>0.75187969924812026</v>
      </c>
      <c r="S448" s="1">
        <f t="shared" si="130"/>
        <v>0.29411764705882354</v>
      </c>
      <c r="T448" s="1">
        <f t="shared" si="126"/>
        <v>4.3974630021141659E-2</v>
      </c>
      <c r="U448" s="1">
        <f t="shared" si="127"/>
        <v>0.22888102609464836</v>
      </c>
      <c r="V448" s="1">
        <f t="shared" si="131"/>
        <v>0.73988102609464834</v>
      </c>
      <c r="W448" s="1"/>
      <c r="X448" s="17">
        <f t="shared" si="132"/>
        <v>351.56865054149432</v>
      </c>
      <c r="Y448" s="18">
        <f t="shared" si="133"/>
        <v>2476.6314971810075</v>
      </c>
      <c r="Z448" s="2">
        <f t="shared" si="144"/>
        <v>333.99021801441961</v>
      </c>
      <c r="AA448" s="18">
        <f t="shared" si="144"/>
        <v>2352.7999223219572</v>
      </c>
      <c r="AB448" s="2">
        <f t="shared" si="145"/>
        <v>-299.40996653884821</v>
      </c>
      <c r="AC448" s="2">
        <f t="shared" si="145"/>
        <v>235.27999223219572</v>
      </c>
      <c r="AD448" s="2">
        <f t="shared" si="134"/>
        <v>-1000</v>
      </c>
      <c r="AE448" s="2">
        <f t="shared" si="135"/>
        <v>2352.7999223219572</v>
      </c>
      <c r="AF448" s="5">
        <f t="shared" si="136"/>
        <v>-1</v>
      </c>
      <c r="AG448" s="5">
        <f t="shared" si="137"/>
        <v>2.4</v>
      </c>
      <c r="AH448" s="3">
        <f t="shared" si="138"/>
        <v>202111</v>
      </c>
      <c r="AI448" s="21">
        <v>1.44</v>
      </c>
      <c r="AJ448" s="21">
        <v>2.85</v>
      </c>
      <c r="AK448" s="21">
        <v>1.33</v>
      </c>
      <c r="AL448" s="21">
        <v>3.4</v>
      </c>
      <c r="AO448">
        <f t="shared" si="143"/>
        <v>-400</v>
      </c>
      <c r="AP448">
        <f>IF(E448&lt;F448,G448,H448)</f>
        <v>25</v>
      </c>
      <c r="AQ448">
        <f>IF(E448&lt;F448,H448,G448)</f>
        <v>27</v>
      </c>
    </row>
    <row r="449" spans="2:43" s="14" customFormat="1" x14ac:dyDescent="0.25">
      <c r="B449" s="24">
        <v>44507</v>
      </c>
      <c r="C449" s="20" t="s">
        <v>25</v>
      </c>
      <c r="D449" s="20" t="s">
        <v>50</v>
      </c>
      <c r="E449" s="2">
        <v>135</v>
      </c>
      <c r="F449" s="2">
        <v>-156.25000000000003</v>
      </c>
      <c r="G449">
        <v>23</v>
      </c>
      <c r="H449">
        <v>16</v>
      </c>
      <c r="I449" s="9"/>
      <c r="J449" s="2" t="str">
        <f t="shared" si="139"/>
        <v>Las Vegas Raiders</v>
      </c>
      <c r="K449" s="2" t="str">
        <f t="shared" si="140"/>
        <v>New York Giants</v>
      </c>
      <c r="L449" s="17">
        <f t="shared" si="141"/>
        <v>-156.25000000000003</v>
      </c>
      <c r="M449" s="18">
        <f t="shared" si="142"/>
        <v>135</v>
      </c>
      <c r="N449" s="4">
        <f t="shared" si="128"/>
        <v>1.64</v>
      </c>
      <c r="O449" s="4">
        <f t="shared" si="129"/>
        <v>2.35</v>
      </c>
      <c r="P449" s="4"/>
      <c r="Q449" s="4"/>
      <c r="R449" s="1">
        <f t="shared" si="130"/>
        <v>0.6097560975609756</v>
      </c>
      <c r="S449" s="1">
        <f t="shared" si="130"/>
        <v>0.42553191489361702</v>
      </c>
      <c r="T449" s="1">
        <f t="shared" si="126"/>
        <v>3.4085213032581496E-2</v>
      </c>
      <c r="U449" s="1">
        <f t="shared" si="127"/>
        <v>9.2112091333679286E-2</v>
      </c>
      <c r="V449" s="1">
        <f t="shared" si="131"/>
        <v>0.60311209133367927</v>
      </c>
      <c r="W449" s="1"/>
      <c r="X449" s="17">
        <f t="shared" si="132"/>
        <v>658.06657563218641</v>
      </c>
      <c r="Y449" s="18">
        <f t="shared" si="133"/>
        <v>1377.3404079490135</v>
      </c>
      <c r="Z449" s="2">
        <f t="shared" si="144"/>
        <v>625.16324685057702</v>
      </c>
      <c r="AA449" s="18">
        <f t="shared" si="144"/>
        <v>1308.4733875515628</v>
      </c>
      <c r="AB449" s="2">
        <f t="shared" si="145"/>
        <v>-159.95821971905113</v>
      </c>
      <c r="AC449" s="2">
        <f t="shared" si="145"/>
        <v>130.84733875515627</v>
      </c>
      <c r="AD449" s="2">
        <f t="shared" si="134"/>
        <v>-1000</v>
      </c>
      <c r="AE449" s="2">
        <f t="shared" si="135"/>
        <v>1308.4733875515628</v>
      </c>
      <c r="AF449" s="5">
        <f t="shared" si="136"/>
        <v>-1</v>
      </c>
      <c r="AG449" s="5">
        <f t="shared" si="137"/>
        <v>1.35</v>
      </c>
      <c r="AH449" s="3">
        <f t="shared" si="138"/>
        <v>202111</v>
      </c>
      <c r="AI449" s="21">
        <v>2.4</v>
      </c>
      <c r="AJ449" s="21">
        <v>1.62</v>
      </c>
      <c r="AK449" s="21">
        <v>2.35</v>
      </c>
      <c r="AL449" s="21">
        <v>1.64</v>
      </c>
      <c r="AO449">
        <f t="shared" si="143"/>
        <v>-160</v>
      </c>
      <c r="AP449">
        <f>IF(E449&lt;F449,G449,H449)</f>
        <v>16</v>
      </c>
      <c r="AQ449">
        <f>IF(E449&lt;F449,H449,G449)</f>
        <v>23</v>
      </c>
    </row>
    <row r="450" spans="2:43" x14ac:dyDescent="0.25">
      <c r="B450" s="24">
        <v>44504</v>
      </c>
      <c r="C450" s="20" t="s">
        <v>39</v>
      </c>
      <c r="D450" s="20" t="s">
        <v>42</v>
      </c>
      <c r="E450" s="2">
        <v>-526.31578947368439</v>
      </c>
      <c r="F450" s="2">
        <v>400</v>
      </c>
      <c r="G450">
        <v>45</v>
      </c>
      <c r="H450">
        <v>30</v>
      </c>
      <c r="I450" s="9"/>
      <c r="J450" s="2" t="str">
        <f t="shared" si="139"/>
        <v>Indianapolis Colts</v>
      </c>
      <c r="K450" s="2" t="str">
        <f t="shared" si="140"/>
        <v>New York Jets</v>
      </c>
      <c r="L450" s="17">
        <f t="shared" si="141"/>
        <v>-526.31578947368439</v>
      </c>
      <c r="M450" s="18">
        <f t="shared" si="142"/>
        <v>400</v>
      </c>
      <c r="N450" s="4">
        <f t="shared" si="128"/>
        <v>1.19</v>
      </c>
      <c r="O450" s="4">
        <f t="shared" si="129"/>
        <v>5</v>
      </c>
      <c r="P450" s="4"/>
      <c r="Q450" s="4"/>
      <c r="R450" s="1">
        <f t="shared" si="130"/>
        <v>0.84033613445378152</v>
      </c>
      <c r="S450" s="1">
        <f t="shared" si="130"/>
        <v>0.2</v>
      </c>
      <c r="T450" s="1">
        <f t="shared" si="126"/>
        <v>3.8772213247172949E-2</v>
      </c>
      <c r="U450" s="1">
        <f t="shared" si="127"/>
        <v>0.32016806722689073</v>
      </c>
      <c r="V450" s="1">
        <f t="shared" si="131"/>
        <v>0.83116806722689074</v>
      </c>
      <c r="W450" s="1"/>
      <c r="X450" s="17">
        <f t="shared" si="132"/>
        <v>203.12610581443556</v>
      </c>
      <c r="Y450" s="18">
        <f t="shared" si="133"/>
        <v>3985.2087388896653</v>
      </c>
      <c r="Z450" s="2">
        <f t="shared" si="144"/>
        <v>192.96980052371379</v>
      </c>
      <c r="AA450" s="18">
        <f t="shared" si="144"/>
        <v>3785.9483019451818</v>
      </c>
      <c r="AB450" s="2">
        <f t="shared" si="145"/>
        <v>-518.21580231001553</v>
      </c>
      <c r="AC450" s="2">
        <f t="shared" si="145"/>
        <v>378.59483019451818</v>
      </c>
      <c r="AD450" s="2">
        <f t="shared" si="134"/>
        <v>192.96980052371379</v>
      </c>
      <c r="AE450" s="2">
        <f t="shared" si="135"/>
        <v>-1000</v>
      </c>
      <c r="AF450" s="5">
        <f t="shared" si="136"/>
        <v>0.18999999999999995</v>
      </c>
      <c r="AG450" s="5">
        <f t="shared" si="137"/>
        <v>-1</v>
      </c>
      <c r="AH450" s="3">
        <f t="shared" si="138"/>
        <v>202111</v>
      </c>
      <c r="AI450" s="21">
        <v>1.19</v>
      </c>
      <c r="AJ450" s="21">
        <v>5</v>
      </c>
      <c r="AK450" s="21">
        <v>1.19</v>
      </c>
      <c r="AL450" s="21">
        <v>5</v>
      </c>
      <c r="AO450">
        <f t="shared" si="143"/>
        <v>-600</v>
      </c>
      <c r="AP450">
        <f>IF(E450&lt;F450,G450,H450)</f>
        <v>45</v>
      </c>
      <c r="AQ450">
        <f>IF(E450&lt;F450,H450,G450)</f>
        <v>30</v>
      </c>
    </row>
    <row r="451" spans="2:43" x14ac:dyDescent="0.25">
      <c r="B451" s="24">
        <v>44501</v>
      </c>
      <c r="C451" s="20" t="s">
        <v>20</v>
      </c>
      <c r="D451" s="20" t="s">
        <v>25</v>
      </c>
      <c r="E451" s="2">
        <v>-526.31578947368439</v>
      </c>
      <c r="F451" s="2">
        <v>400</v>
      </c>
      <c r="G451">
        <v>20</v>
      </c>
      <c r="H451">
        <v>17</v>
      </c>
      <c r="I451" s="9"/>
      <c r="J451" s="2" t="str">
        <f t="shared" si="139"/>
        <v>Kansas City Chiefs</v>
      </c>
      <c r="K451" s="2" t="str">
        <f t="shared" si="140"/>
        <v>New York Giants</v>
      </c>
      <c r="L451" s="17">
        <f t="shared" si="141"/>
        <v>-526.31578947368439</v>
      </c>
      <c r="M451" s="18">
        <f t="shared" si="142"/>
        <v>400</v>
      </c>
      <c r="N451" s="4">
        <f t="shared" si="128"/>
        <v>1.19</v>
      </c>
      <c r="O451" s="4">
        <f t="shared" si="129"/>
        <v>5</v>
      </c>
      <c r="P451" s="4"/>
      <c r="Q451" s="4"/>
      <c r="R451" s="1">
        <f t="shared" si="130"/>
        <v>0.84033613445378152</v>
      </c>
      <c r="S451" s="1">
        <f t="shared" si="130"/>
        <v>0.2</v>
      </c>
      <c r="T451" s="1">
        <f t="shared" si="126"/>
        <v>3.8772213247172949E-2</v>
      </c>
      <c r="U451" s="1">
        <f t="shared" si="127"/>
        <v>0.32016806722689073</v>
      </c>
      <c r="V451" s="1">
        <f t="shared" si="131"/>
        <v>0.83116806722689074</v>
      </c>
      <c r="W451" s="1"/>
      <c r="X451" s="17">
        <f t="shared" si="132"/>
        <v>203.12610581443556</v>
      </c>
      <c r="Y451" s="18">
        <f t="shared" si="133"/>
        <v>3985.2087388896653</v>
      </c>
      <c r="Z451" s="2">
        <f t="shared" si="144"/>
        <v>192.96980052371379</v>
      </c>
      <c r="AA451" s="18">
        <f t="shared" si="144"/>
        <v>3785.9483019451818</v>
      </c>
      <c r="AB451" s="2">
        <f t="shared" si="145"/>
        <v>-518.21580231001553</v>
      </c>
      <c r="AC451" s="2">
        <f t="shared" si="145"/>
        <v>378.59483019451818</v>
      </c>
      <c r="AD451" s="2">
        <f t="shared" si="134"/>
        <v>192.96980052371379</v>
      </c>
      <c r="AE451" s="2">
        <f t="shared" si="135"/>
        <v>-1000</v>
      </c>
      <c r="AF451" s="5">
        <f t="shared" si="136"/>
        <v>0.18999999999999995</v>
      </c>
      <c r="AG451" s="5">
        <f t="shared" si="137"/>
        <v>-1</v>
      </c>
      <c r="AH451" s="3">
        <f t="shared" si="138"/>
        <v>202111</v>
      </c>
      <c r="AI451" s="21">
        <v>1.23</v>
      </c>
      <c r="AJ451" s="21">
        <v>4.25</v>
      </c>
      <c r="AK451" s="21">
        <v>1.19</v>
      </c>
      <c r="AL451" s="21">
        <v>5</v>
      </c>
      <c r="AO451">
        <f t="shared" si="143"/>
        <v>-600</v>
      </c>
      <c r="AP451">
        <f>IF(E451&lt;F451,G451,H451)</f>
        <v>20</v>
      </c>
      <c r="AQ451">
        <f>IF(E451&lt;F451,H451,G451)</f>
        <v>17</v>
      </c>
    </row>
    <row r="452" spans="2:43" x14ac:dyDescent="0.25">
      <c r="B452" s="24">
        <v>44500</v>
      </c>
      <c r="C452" s="20" t="s">
        <v>29</v>
      </c>
      <c r="D452" s="20" t="s">
        <v>23</v>
      </c>
      <c r="E452" s="2">
        <v>-212.76595744680853</v>
      </c>
      <c r="F452" s="2">
        <v>175</v>
      </c>
      <c r="G452">
        <v>16</v>
      </c>
      <c r="H452">
        <v>20</v>
      </c>
      <c r="I452" s="9"/>
      <c r="J452" s="2" t="str">
        <f t="shared" si="139"/>
        <v>Minnesota Vikings</v>
      </c>
      <c r="K452" s="2" t="str">
        <f t="shared" si="140"/>
        <v>Dallas Cowboys</v>
      </c>
      <c r="L452" s="17">
        <f t="shared" si="141"/>
        <v>-212.76595744680853</v>
      </c>
      <c r="M452" s="18">
        <f t="shared" si="142"/>
        <v>175</v>
      </c>
      <c r="N452" s="4">
        <f t="shared" si="128"/>
        <v>1.47</v>
      </c>
      <c r="O452" s="4">
        <f t="shared" si="129"/>
        <v>2.75</v>
      </c>
      <c r="P452" s="4"/>
      <c r="Q452" s="4"/>
      <c r="R452" s="1">
        <f t="shared" si="130"/>
        <v>0.68027210884353739</v>
      </c>
      <c r="S452" s="1">
        <f t="shared" si="130"/>
        <v>0.36363636363636365</v>
      </c>
      <c r="T452" s="1">
        <f t="shared" ref="T452:T515" si="146">1-N452*O452/(N452+O452)</f>
        <v>4.206161137440767E-2</v>
      </c>
      <c r="U452" s="1">
        <f t="shared" ref="U452:U515" si="147">ABS(R452-S452)/2</f>
        <v>0.15831787260358687</v>
      </c>
      <c r="V452" s="1">
        <f t="shared" si="131"/>
        <v>0.66931787260358688</v>
      </c>
      <c r="W452" s="1"/>
      <c r="X452" s="17">
        <f t="shared" si="132"/>
        <v>494.0584151893168</v>
      </c>
      <c r="Y452" s="18">
        <f t="shared" si="133"/>
        <v>1810.0865209085014</v>
      </c>
      <c r="Z452" s="2">
        <f t="shared" si="144"/>
        <v>469.35549442985092</v>
      </c>
      <c r="AA452" s="18">
        <f t="shared" si="144"/>
        <v>1719.5821948630762</v>
      </c>
      <c r="AB452" s="2">
        <f t="shared" si="145"/>
        <v>-213.05812158750777</v>
      </c>
      <c r="AC452" s="2">
        <f t="shared" si="145"/>
        <v>171.95821948630763</v>
      </c>
      <c r="AD452" s="2">
        <f t="shared" si="134"/>
        <v>-1000</v>
      </c>
      <c r="AE452" s="2">
        <f t="shared" si="135"/>
        <v>1719.5821948630762</v>
      </c>
      <c r="AF452" s="5">
        <f t="shared" si="136"/>
        <v>-1</v>
      </c>
      <c r="AG452" s="5">
        <f t="shared" si="137"/>
        <v>1.75</v>
      </c>
      <c r="AH452" s="3">
        <f t="shared" si="138"/>
        <v>202110</v>
      </c>
      <c r="AI452" s="21">
        <v>2.15</v>
      </c>
      <c r="AJ452" s="21">
        <v>1.74</v>
      </c>
      <c r="AK452" s="21">
        <v>1.47</v>
      </c>
      <c r="AL452" s="21">
        <v>2.75</v>
      </c>
      <c r="AO452">
        <f t="shared" si="143"/>
        <v>-300</v>
      </c>
      <c r="AP452">
        <f>IF(E452&lt;F452,G452,H452)</f>
        <v>16</v>
      </c>
      <c r="AQ452">
        <f>IF(E452&lt;F452,H452,G452)</f>
        <v>20</v>
      </c>
    </row>
    <row r="453" spans="2:43" x14ac:dyDescent="0.25">
      <c r="B453" s="24">
        <v>44500</v>
      </c>
      <c r="C453" s="20" t="s">
        <v>38</v>
      </c>
      <c r="D453" s="20" t="s">
        <v>51</v>
      </c>
      <c r="E453" s="2">
        <v>-212.76595744680853</v>
      </c>
      <c r="F453" s="2">
        <v>175</v>
      </c>
      <c r="G453">
        <v>17</v>
      </c>
      <c r="H453">
        <v>10</v>
      </c>
      <c r="I453" s="9"/>
      <c r="J453" s="2" t="str">
        <f t="shared" si="139"/>
        <v>Denver Broncos</v>
      </c>
      <c r="K453" s="2" t="str">
        <f t="shared" si="140"/>
        <v>Washington Football Team</v>
      </c>
      <c r="L453" s="17">
        <f t="shared" si="141"/>
        <v>-212.76595744680853</v>
      </c>
      <c r="M453" s="18">
        <f t="shared" si="142"/>
        <v>175</v>
      </c>
      <c r="N453" s="4">
        <f t="shared" ref="N453:N516" si="148">IF(E453&lt;0,AK453,AL453)</f>
        <v>1.47</v>
      </c>
      <c r="O453" s="4">
        <f t="shared" ref="O453:O516" si="149">IF(E453&lt;0,AL453,AK453)</f>
        <v>2.75</v>
      </c>
      <c r="P453" s="4"/>
      <c r="Q453" s="4"/>
      <c r="R453" s="1">
        <f t="shared" ref="R453:S516" si="150">1/N453</f>
        <v>0.68027210884353739</v>
      </c>
      <c r="S453" s="1">
        <f t="shared" si="150"/>
        <v>0.36363636363636365</v>
      </c>
      <c r="T453" s="1">
        <f t="shared" si="146"/>
        <v>4.206161137440767E-2</v>
      </c>
      <c r="U453" s="1">
        <f t="shared" si="147"/>
        <v>0.15831787260358687</v>
      </c>
      <c r="V453" s="1">
        <f t="shared" ref="V453:V516" si="151">V$1+IF(N453&lt;=O453,U453,-U453)</f>
        <v>0.66931787260358688</v>
      </c>
      <c r="W453" s="1"/>
      <c r="X453" s="17">
        <f t="shared" ref="X453:X516" si="152">(1/V453-1)*1000</f>
        <v>494.0584151893168</v>
      </c>
      <c r="Y453" s="18">
        <f t="shared" ref="Y453:Y516" si="153">1000000/(X453+W$1)-X$1</f>
        <v>1810.0865209085014</v>
      </c>
      <c r="Z453" s="2">
        <f t="shared" si="144"/>
        <v>469.35549442985092</v>
      </c>
      <c r="AA453" s="18">
        <f t="shared" si="144"/>
        <v>1719.5821948630762</v>
      </c>
      <c r="AB453" s="2">
        <f t="shared" si="145"/>
        <v>-213.05812158750777</v>
      </c>
      <c r="AC453" s="2">
        <f t="shared" si="145"/>
        <v>171.95821948630763</v>
      </c>
      <c r="AD453" s="2">
        <f t="shared" ref="AD453:AD516" si="154">IF(AP453&gt;AQ453,Z453,-1000)</f>
        <v>469.35549442985092</v>
      </c>
      <c r="AE453" s="2">
        <f t="shared" ref="AE453:AE516" si="155">IF(AQ453&gt;AP453,AA453,-1000)</f>
        <v>-1000</v>
      </c>
      <c r="AF453" s="5">
        <f t="shared" ref="AF453:AF516" si="156">IF(AP453&gt;AQ453,N453-1,-1)</f>
        <v>0.47</v>
      </c>
      <c r="AG453" s="5">
        <f t="shared" ref="AG453:AG516" si="157">IF(AQ453&gt;AP453,O453-1,-1)</f>
        <v>-1</v>
      </c>
      <c r="AH453" s="3">
        <f t="shared" ref="AH453:AH516" si="158">YEAR(B453)*100+MONTH(B453)</f>
        <v>202110</v>
      </c>
      <c r="AI453" s="21">
        <v>1.58</v>
      </c>
      <c r="AJ453" s="21">
        <v>2.5</v>
      </c>
      <c r="AK453" s="21">
        <v>1.47</v>
      </c>
      <c r="AL453" s="21">
        <v>2.75</v>
      </c>
      <c r="AO453">
        <f t="shared" si="143"/>
        <v>-300</v>
      </c>
      <c r="AP453">
        <f>IF(E453&lt;F453,G453,H453)</f>
        <v>17</v>
      </c>
      <c r="AQ453">
        <f>IF(E453&lt;F453,H453,G453)</f>
        <v>10</v>
      </c>
    </row>
    <row r="454" spans="2:43" x14ac:dyDescent="0.25">
      <c r="B454" s="24">
        <v>44500</v>
      </c>
      <c r="C454" s="20" t="s">
        <v>43</v>
      </c>
      <c r="D454" s="20" t="s">
        <v>27</v>
      </c>
      <c r="E454" s="2">
        <v>170.00000000000003</v>
      </c>
      <c r="F454" s="2">
        <v>-200</v>
      </c>
      <c r="G454">
        <v>36</v>
      </c>
      <c r="H454">
        <v>27</v>
      </c>
      <c r="I454" s="9"/>
      <c r="J454" s="2" t="str">
        <f t="shared" ref="J454:J517" si="159">IF(E454&lt;=F454,C454,D454)</f>
        <v>Tampa Bay Buccaneers</v>
      </c>
      <c r="K454" s="2" t="str">
        <f t="shared" ref="K454:K517" si="160">IF(E454&gt;F454,C454,D454)</f>
        <v>New Orleans Saints</v>
      </c>
      <c r="L454" s="17">
        <f t="shared" ref="L454:L517" si="161">IF(E454&lt;=F454,E454,F454)</f>
        <v>-200</v>
      </c>
      <c r="M454" s="18">
        <f t="shared" ref="M454:M517" si="162">IF(E454&gt;F454,E454,F454)</f>
        <v>170.00000000000003</v>
      </c>
      <c r="N454" s="4">
        <f t="shared" si="148"/>
        <v>1.5</v>
      </c>
      <c r="O454" s="4">
        <f t="shared" si="149"/>
        <v>2.7</v>
      </c>
      <c r="P454" s="4"/>
      <c r="Q454" s="4"/>
      <c r="R454" s="1">
        <f t="shared" si="150"/>
        <v>0.66666666666666663</v>
      </c>
      <c r="S454" s="1">
        <f t="shared" si="150"/>
        <v>0.37037037037037035</v>
      </c>
      <c r="T454" s="1">
        <f t="shared" si="146"/>
        <v>3.5714285714285587E-2</v>
      </c>
      <c r="U454" s="1">
        <f t="shared" si="147"/>
        <v>0.14814814814814814</v>
      </c>
      <c r="V454" s="1">
        <f t="shared" si="151"/>
        <v>0.65914814814814815</v>
      </c>
      <c r="W454" s="1"/>
      <c r="X454" s="17">
        <f t="shared" si="152"/>
        <v>517.10962521773342</v>
      </c>
      <c r="Y454" s="18">
        <f t="shared" si="153"/>
        <v>1734.0124117028765</v>
      </c>
      <c r="Z454" s="2">
        <f t="shared" si="144"/>
        <v>491.25414395684675</v>
      </c>
      <c r="AA454" s="18">
        <f t="shared" si="144"/>
        <v>1647.3117911177326</v>
      </c>
      <c r="AB454" s="2">
        <f t="shared" si="145"/>
        <v>-203.56062382403903</v>
      </c>
      <c r="AC454" s="2">
        <f t="shared" si="145"/>
        <v>164.73117911177326</v>
      </c>
      <c r="AD454" s="2">
        <f t="shared" si="154"/>
        <v>-1000</v>
      </c>
      <c r="AE454" s="2">
        <f t="shared" si="155"/>
        <v>1647.3117911177326</v>
      </c>
      <c r="AF454" s="5">
        <f t="shared" si="156"/>
        <v>-1</v>
      </c>
      <c r="AG454" s="5">
        <f t="shared" si="157"/>
        <v>1.7000000000000002</v>
      </c>
      <c r="AH454" s="3">
        <f t="shared" si="158"/>
        <v>202110</v>
      </c>
      <c r="AI454" s="21">
        <v>2.8</v>
      </c>
      <c r="AJ454" s="21">
        <v>1.45</v>
      </c>
      <c r="AK454" s="21">
        <v>2.7</v>
      </c>
      <c r="AL454" s="21">
        <v>1.5</v>
      </c>
      <c r="AO454">
        <f t="shared" ref="AO454:AO517" si="163">IF(L454&lt;-200,INT(L454/100)*100,INT(L454/10)*10)</f>
        <v>-200</v>
      </c>
      <c r="AP454">
        <f>IF(E454&lt;F454,G454,H454)</f>
        <v>27</v>
      </c>
      <c r="AQ454">
        <f>IF(E454&lt;F454,H454,G454)</f>
        <v>36</v>
      </c>
    </row>
    <row r="455" spans="2:43" x14ac:dyDescent="0.25">
      <c r="B455" s="24">
        <v>44500</v>
      </c>
      <c r="C455" s="20" t="s">
        <v>31</v>
      </c>
      <c r="D455" s="20" t="s">
        <v>36</v>
      </c>
      <c r="E455" s="2">
        <v>-192.30769230769229</v>
      </c>
      <c r="F455" s="2">
        <v>167</v>
      </c>
      <c r="G455">
        <v>24</v>
      </c>
      <c r="H455">
        <v>27</v>
      </c>
      <c r="I455" s="9"/>
      <c r="J455" s="2" t="str">
        <f t="shared" si="159"/>
        <v>Los Angeles Chargers</v>
      </c>
      <c r="K455" s="2" t="str">
        <f t="shared" si="160"/>
        <v>New England Patriots</v>
      </c>
      <c r="L455" s="17">
        <f t="shared" si="161"/>
        <v>-192.30769230769229</v>
      </c>
      <c r="M455" s="18">
        <f t="shared" si="162"/>
        <v>167</v>
      </c>
      <c r="N455" s="4">
        <f t="shared" si="148"/>
        <v>1.52</v>
      </c>
      <c r="O455" s="4">
        <f t="shared" si="149"/>
        <v>2.67</v>
      </c>
      <c r="P455" s="4"/>
      <c r="Q455" s="4"/>
      <c r="R455" s="1">
        <f t="shared" si="150"/>
        <v>0.65789473684210531</v>
      </c>
      <c r="S455" s="1">
        <f t="shared" si="150"/>
        <v>0.37453183520599254</v>
      </c>
      <c r="T455" s="1">
        <f t="shared" si="146"/>
        <v>3.1408114558472477E-2</v>
      </c>
      <c r="U455" s="1">
        <f t="shared" si="147"/>
        <v>0.14168145081805639</v>
      </c>
      <c r="V455" s="1">
        <f t="shared" si="151"/>
        <v>0.6526814508180564</v>
      </c>
      <c r="W455" s="1"/>
      <c r="X455" s="17">
        <f t="shared" si="152"/>
        <v>532.14098354813416</v>
      </c>
      <c r="Y455" s="18">
        <f t="shared" si="153"/>
        <v>1687.6788921698521</v>
      </c>
      <c r="Z455" s="2">
        <f t="shared" si="144"/>
        <v>505.53393437072742</v>
      </c>
      <c r="AA455" s="18">
        <f t="shared" si="144"/>
        <v>1603.2949475613595</v>
      </c>
      <c r="AB455" s="2">
        <f t="shared" si="145"/>
        <v>-197.81065760595641</v>
      </c>
      <c r="AC455" s="2">
        <f t="shared" si="145"/>
        <v>160.32949475613594</v>
      </c>
      <c r="AD455" s="2">
        <f t="shared" si="154"/>
        <v>-1000</v>
      </c>
      <c r="AE455" s="2">
        <f t="shared" si="155"/>
        <v>1603.2949475613595</v>
      </c>
      <c r="AF455" s="5">
        <f t="shared" si="156"/>
        <v>-1</v>
      </c>
      <c r="AG455" s="5">
        <f t="shared" si="157"/>
        <v>1.67</v>
      </c>
      <c r="AH455" s="3">
        <f t="shared" si="158"/>
        <v>202110</v>
      </c>
      <c r="AI455" s="21">
        <v>1.4</v>
      </c>
      <c r="AJ455" s="21">
        <v>3.1</v>
      </c>
      <c r="AK455" s="21">
        <v>1.52</v>
      </c>
      <c r="AL455" s="21">
        <v>2.67</v>
      </c>
      <c r="AO455">
        <f t="shared" si="163"/>
        <v>-200</v>
      </c>
      <c r="AP455">
        <f>IF(E455&lt;F455,G455,H455)</f>
        <v>24</v>
      </c>
      <c r="AQ455">
        <f>IF(E455&lt;F455,H455,G455)</f>
        <v>27</v>
      </c>
    </row>
    <row r="456" spans="2:43" x14ac:dyDescent="0.25">
      <c r="B456" s="24">
        <v>44500</v>
      </c>
      <c r="C456" s="20" t="s">
        <v>32</v>
      </c>
      <c r="D456" s="20" t="s">
        <v>26</v>
      </c>
      <c r="E456" s="2">
        <v>-200</v>
      </c>
      <c r="F456" s="2">
        <v>170.00000000000003</v>
      </c>
      <c r="G456">
        <v>31</v>
      </c>
      <c r="H456">
        <v>7</v>
      </c>
      <c r="I456" s="9"/>
      <c r="J456" s="2" t="str">
        <f t="shared" si="159"/>
        <v>Seattle Seahawks</v>
      </c>
      <c r="K456" s="2" t="str">
        <f t="shared" si="160"/>
        <v>Jacksonville Jaguars</v>
      </c>
      <c r="L456" s="17">
        <f t="shared" si="161"/>
        <v>-200</v>
      </c>
      <c r="M456" s="18">
        <f t="shared" si="162"/>
        <v>170.00000000000003</v>
      </c>
      <c r="N456" s="4">
        <f t="shared" si="148"/>
        <v>1.5</v>
      </c>
      <c r="O456" s="4">
        <f t="shared" si="149"/>
        <v>2.7</v>
      </c>
      <c r="P456" s="4"/>
      <c r="Q456" s="4"/>
      <c r="R456" s="1">
        <f t="shared" si="150"/>
        <v>0.66666666666666663</v>
      </c>
      <c r="S456" s="1">
        <f t="shared" si="150"/>
        <v>0.37037037037037035</v>
      </c>
      <c r="T456" s="1">
        <f t="shared" si="146"/>
        <v>3.5714285714285587E-2</v>
      </c>
      <c r="U456" s="1">
        <f t="shared" si="147"/>
        <v>0.14814814814814814</v>
      </c>
      <c r="V456" s="1">
        <f t="shared" si="151"/>
        <v>0.65914814814814815</v>
      </c>
      <c r="W456" s="1"/>
      <c r="X456" s="17">
        <f t="shared" si="152"/>
        <v>517.10962521773342</v>
      </c>
      <c r="Y456" s="18">
        <f t="shared" si="153"/>
        <v>1734.0124117028765</v>
      </c>
      <c r="Z456" s="2">
        <f t="shared" si="144"/>
        <v>491.25414395684675</v>
      </c>
      <c r="AA456" s="18">
        <f t="shared" si="144"/>
        <v>1647.3117911177326</v>
      </c>
      <c r="AB456" s="2">
        <f t="shared" si="145"/>
        <v>-203.56062382403903</v>
      </c>
      <c r="AC456" s="2">
        <f t="shared" si="145"/>
        <v>164.73117911177326</v>
      </c>
      <c r="AD456" s="2">
        <f t="shared" si="154"/>
        <v>491.25414395684675</v>
      </c>
      <c r="AE456" s="2">
        <f t="shared" si="155"/>
        <v>-1000</v>
      </c>
      <c r="AF456" s="5">
        <f t="shared" si="156"/>
        <v>0.5</v>
      </c>
      <c r="AG456" s="5">
        <f t="shared" si="157"/>
        <v>-1</v>
      </c>
      <c r="AH456" s="3">
        <f t="shared" si="158"/>
        <v>202110</v>
      </c>
      <c r="AI456" s="21">
        <v>1.54</v>
      </c>
      <c r="AJ456" s="21">
        <v>2.65</v>
      </c>
      <c r="AK456" s="21">
        <v>1.5</v>
      </c>
      <c r="AL456" s="21">
        <v>2.7</v>
      </c>
      <c r="AO456">
        <f t="shared" si="163"/>
        <v>-200</v>
      </c>
      <c r="AP456">
        <f>IF(E456&lt;F456,G456,H456)</f>
        <v>31</v>
      </c>
      <c r="AQ456">
        <f>IF(E456&lt;F456,H456,G456)</f>
        <v>7</v>
      </c>
    </row>
    <row r="457" spans="2:43" x14ac:dyDescent="0.25">
      <c r="B457" s="24">
        <v>44500</v>
      </c>
      <c r="C457" s="20" t="s">
        <v>35</v>
      </c>
      <c r="D457" s="20" t="s">
        <v>44</v>
      </c>
      <c r="E457" s="2">
        <v>-131.57894736842104</v>
      </c>
      <c r="F457" s="2">
        <v>110.00000000000001</v>
      </c>
      <c r="G457">
        <v>13</v>
      </c>
      <c r="H457">
        <v>19</v>
      </c>
      <c r="I457" s="9"/>
      <c r="J457" s="2" t="str">
        <f t="shared" si="159"/>
        <v>Atlanta Falcons</v>
      </c>
      <c r="K457" s="2" t="str">
        <f t="shared" si="160"/>
        <v>Carolina Panthers</v>
      </c>
      <c r="L457" s="17">
        <f t="shared" si="161"/>
        <v>-131.57894736842104</v>
      </c>
      <c r="M457" s="18">
        <f t="shared" si="162"/>
        <v>110.00000000000001</v>
      </c>
      <c r="N457" s="4">
        <f t="shared" si="148"/>
        <v>1.76</v>
      </c>
      <c r="O457" s="4">
        <f t="shared" si="149"/>
        <v>2.1</v>
      </c>
      <c r="P457" s="4"/>
      <c r="Q457" s="4"/>
      <c r="R457" s="1">
        <f t="shared" si="150"/>
        <v>0.56818181818181823</v>
      </c>
      <c r="S457" s="1">
        <f t="shared" si="150"/>
        <v>0.47619047619047616</v>
      </c>
      <c r="T457" s="1">
        <f t="shared" si="146"/>
        <v>4.2487046632124437E-2</v>
      </c>
      <c r="U457" s="1">
        <f t="shared" si="147"/>
        <v>4.5995670995671034E-2</v>
      </c>
      <c r="V457" s="1">
        <f t="shared" si="151"/>
        <v>0.55699567099567104</v>
      </c>
      <c r="W457" s="1"/>
      <c r="X457" s="17">
        <f t="shared" si="152"/>
        <v>795.34608987611307</v>
      </c>
      <c r="Y457" s="18">
        <f t="shared" si="153"/>
        <v>1144.9859022934511</v>
      </c>
      <c r="Z457" s="2">
        <f t="shared" si="144"/>
        <v>755.57878538230739</v>
      </c>
      <c r="AA457" s="18">
        <f t="shared" si="144"/>
        <v>1087.7366071787785</v>
      </c>
      <c r="AB457" s="2">
        <f t="shared" si="145"/>
        <v>-132.3488720628942</v>
      </c>
      <c r="AC457" s="2">
        <f t="shared" si="145"/>
        <v>108.77366071787785</v>
      </c>
      <c r="AD457" s="2">
        <f t="shared" si="154"/>
        <v>-1000</v>
      </c>
      <c r="AE457" s="2">
        <f t="shared" si="155"/>
        <v>1087.7366071787785</v>
      </c>
      <c r="AF457" s="5">
        <f t="shared" si="156"/>
        <v>-1</v>
      </c>
      <c r="AG457" s="5">
        <f t="shared" si="157"/>
        <v>1.1000000000000001</v>
      </c>
      <c r="AH457" s="3">
        <f t="shared" si="158"/>
        <v>202110</v>
      </c>
      <c r="AI457" s="21">
        <v>1.68</v>
      </c>
      <c r="AJ457" s="21">
        <v>2.25</v>
      </c>
      <c r="AK457" s="21">
        <v>1.76</v>
      </c>
      <c r="AL457" s="21">
        <v>2.1</v>
      </c>
      <c r="AO457">
        <f t="shared" si="163"/>
        <v>-140</v>
      </c>
      <c r="AP457">
        <f>IF(E457&lt;F457,G457,H457)</f>
        <v>13</v>
      </c>
      <c r="AQ457">
        <f>IF(E457&lt;F457,H457,G457)</f>
        <v>19</v>
      </c>
    </row>
    <row r="458" spans="2:43" x14ac:dyDescent="0.25">
      <c r="B458" s="24">
        <v>44500</v>
      </c>
      <c r="C458" s="20" t="s">
        <v>24</v>
      </c>
      <c r="D458" s="20" t="s">
        <v>30</v>
      </c>
      <c r="E458" s="2">
        <v>-1249.9999999999989</v>
      </c>
      <c r="F458" s="2">
        <v>750</v>
      </c>
      <c r="G458">
        <v>26</v>
      </c>
      <c r="H458">
        <v>11</v>
      </c>
      <c r="I458" s="9"/>
      <c r="J458" s="2" t="str">
        <f t="shared" si="159"/>
        <v>Buffalo Bills</v>
      </c>
      <c r="K458" s="2" t="str">
        <f t="shared" si="160"/>
        <v>Miami Dolphins</v>
      </c>
      <c r="L458" s="17">
        <f t="shared" si="161"/>
        <v>-1249.9999999999989</v>
      </c>
      <c r="M458" s="18">
        <f t="shared" si="162"/>
        <v>750</v>
      </c>
      <c r="N458" s="4">
        <f t="shared" si="148"/>
        <v>1.08</v>
      </c>
      <c r="O458" s="4">
        <f t="shared" si="149"/>
        <v>8.5</v>
      </c>
      <c r="P458" s="4"/>
      <c r="Q458" s="4"/>
      <c r="R458" s="1">
        <f t="shared" si="150"/>
        <v>0.92592592592592582</v>
      </c>
      <c r="S458" s="1">
        <f t="shared" si="150"/>
        <v>0.11764705882352941</v>
      </c>
      <c r="T458" s="1">
        <f t="shared" si="146"/>
        <v>4.1753653444676408E-2</v>
      </c>
      <c r="U458" s="1">
        <f t="shared" si="147"/>
        <v>0.40413943355119819</v>
      </c>
      <c r="V458" s="1">
        <f t="shared" si="151"/>
        <v>0.9151394335511982</v>
      </c>
      <c r="W458" s="1"/>
      <c r="X458" s="17">
        <f t="shared" si="152"/>
        <v>92.729657730407752</v>
      </c>
      <c r="Y458" s="18">
        <f t="shared" si="153"/>
        <v>7215.6003418479522</v>
      </c>
      <c r="Z458" s="2">
        <f t="shared" si="144"/>
        <v>88.093174843887354</v>
      </c>
      <c r="AA458" s="18">
        <f t="shared" si="144"/>
        <v>6854.8203247555539</v>
      </c>
      <c r="AB458" s="2">
        <f t="shared" si="145"/>
        <v>-1135.1617214070568</v>
      </c>
      <c r="AC458" s="2">
        <f t="shared" si="145"/>
        <v>685.48203247555534</v>
      </c>
      <c r="AD458" s="2">
        <f t="shared" si="154"/>
        <v>88.093174843887354</v>
      </c>
      <c r="AE458" s="2">
        <f t="shared" si="155"/>
        <v>-1000</v>
      </c>
      <c r="AF458" s="5">
        <f t="shared" si="156"/>
        <v>8.0000000000000071E-2</v>
      </c>
      <c r="AG458" s="5">
        <f t="shared" si="157"/>
        <v>-1</v>
      </c>
      <c r="AH458" s="3">
        <f t="shared" si="158"/>
        <v>202110</v>
      </c>
      <c r="AI458" s="21">
        <v>1.1200000000000001</v>
      </c>
      <c r="AJ458" s="21">
        <v>6.5</v>
      </c>
      <c r="AK458" s="21">
        <v>1.08</v>
      </c>
      <c r="AL458" s="21">
        <v>8.5</v>
      </c>
      <c r="AO458">
        <f t="shared" si="163"/>
        <v>-1300</v>
      </c>
      <c r="AP458">
        <f>IF(E458&lt;F458,G458,H458)</f>
        <v>26</v>
      </c>
      <c r="AQ458">
        <f>IF(E458&lt;F458,H458,G458)</f>
        <v>11</v>
      </c>
    </row>
    <row r="459" spans="2:43" x14ac:dyDescent="0.25">
      <c r="B459" s="24">
        <v>44500</v>
      </c>
      <c r="C459" s="20" t="s">
        <v>37</v>
      </c>
      <c r="D459" s="20" t="s">
        <v>22</v>
      </c>
      <c r="E459" s="2">
        <v>179.99999999999997</v>
      </c>
      <c r="F459" s="2">
        <v>-222.22222222222226</v>
      </c>
      <c r="G459">
        <v>22</v>
      </c>
      <c r="H459">
        <v>33</v>
      </c>
      <c r="I459" s="9"/>
      <c r="J459" s="2" t="str">
        <f t="shared" si="159"/>
        <v>San Francisco 49ers</v>
      </c>
      <c r="K459" s="2" t="str">
        <f t="shared" si="160"/>
        <v>Chicago Bears</v>
      </c>
      <c r="L459" s="17">
        <f t="shared" si="161"/>
        <v>-222.22222222222226</v>
      </c>
      <c r="M459" s="18">
        <f t="shared" si="162"/>
        <v>179.99999999999997</v>
      </c>
      <c r="N459" s="4">
        <f t="shared" si="148"/>
        <v>1.45</v>
      </c>
      <c r="O459" s="4">
        <f t="shared" si="149"/>
        <v>2.8</v>
      </c>
      <c r="P459" s="4"/>
      <c r="Q459" s="4"/>
      <c r="R459" s="1">
        <f t="shared" si="150"/>
        <v>0.68965517241379315</v>
      </c>
      <c r="S459" s="1">
        <f t="shared" si="150"/>
        <v>0.35714285714285715</v>
      </c>
      <c r="T459" s="1">
        <f t="shared" si="146"/>
        <v>4.4705882352941262E-2</v>
      </c>
      <c r="U459" s="1">
        <f t="shared" si="147"/>
        <v>0.166256157635468</v>
      </c>
      <c r="V459" s="1">
        <f t="shared" si="151"/>
        <v>0.67725615763546798</v>
      </c>
      <c r="W459" s="1"/>
      <c r="X459" s="17">
        <f t="shared" si="152"/>
        <v>476.54619116545314</v>
      </c>
      <c r="Y459" s="18">
        <f t="shared" si="153"/>
        <v>1872.3757127156628</v>
      </c>
      <c r="Z459" s="2">
        <f t="shared" si="144"/>
        <v>452.71888160718044</v>
      </c>
      <c r="AA459" s="18">
        <f t="shared" si="144"/>
        <v>1778.7569270798795</v>
      </c>
      <c r="AB459" s="2">
        <f t="shared" si="145"/>
        <v>-220.88762820095712</v>
      </c>
      <c r="AC459" s="2">
        <f t="shared" si="145"/>
        <v>177.87569270798795</v>
      </c>
      <c r="AD459" s="2">
        <f t="shared" si="154"/>
        <v>452.71888160718044</v>
      </c>
      <c r="AE459" s="2">
        <f t="shared" si="155"/>
        <v>-1000</v>
      </c>
      <c r="AF459" s="5">
        <f t="shared" si="156"/>
        <v>0.44999999999999996</v>
      </c>
      <c r="AG459" s="5">
        <f t="shared" si="157"/>
        <v>-1</v>
      </c>
      <c r="AH459" s="3">
        <f t="shared" si="158"/>
        <v>202110</v>
      </c>
      <c r="AI459" s="21">
        <v>2.7</v>
      </c>
      <c r="AJ459" s="21">
        <v>1.5</v>
      </c>
      <c r="AK459" s="21">
        <v>2.8</v>
      </c>
      <c r="AL459" s="21">
        <v>1.45</v>
      </c>
      <c r="AO459">
        <f t="shared" si="163"/>
        <v>-300</v>
      </c>
      <c r="AP459">
        <f>IF(E459&lt;F459,G459,H459)</f>
        <v>33</v>
      </c>
      <c r="AQ459">
        <f>IF(E459&lt;F459,H459,G459)</f>
        <v>22</v>
      </c>
    </row>
    <row r="460" spans="2:43" x14ac:dyDescent="0.25">
      <c r="B460" s="24">
        <v>44500</v>
      </c>
      <c r="C460" s="20" t="s">
        <v>46</v>
      </c>
      <c r="D460" s="20" t="s">
        <v>45</v>
      </c>
      <c r="E460" s="2">
        <v>-227.27272727272731</v>
      </c>
      <c r="F460" s="2">
        <v>185</v>
      </c>
      <c r="G460">
        <v>10</v>
      </c>
      <c r="H460">
        <v>15</v>
      </c>
      <c r="I460" s="9"/>
      <c r="J460" s="2" t="str">
        <f t="shared" si="159"/>
        <v>Cleveland Browns</v>
      </c>
      <c r="K460" s="2" t="str">
        <f t="shared" si="160"/>
        <v>Pittsburgh Steelers</v>
      </c>
      <c r="L460" s="17">
        <f t="shared" si="161"/>
        <v>-227.27272727272731</v>
      </c>
      <c r="M460" s="18">
        <f t="shared" si="162"/>
        <v>185</v>
      </c>
      <c r="N460" s="4">
        <f t="shared" si="148"/>
        <v>1.44</v>
      </c>
      <c r="O460" s="4">
        <f t="shared" si="149"/>
        <v>2.85</v>
      </c>
      <c r="P460" s="4"/>
      <c r="Q460" s="4"/>
      <c r="R460" s="1">
        <f t="shared" si="150"/>
        <v>0.69444444444444442</v>
      </c>
      <c r="S460" s="1">
        <f t="shared" si="150"/>
        <v>0.35087719298245612</v>
      </c>
      <c r="T460" s="1">
        <f t="shared" si="146"/>
        <v>4.3356643356643354E-2</v>
      </c>
      <c r="U460" s="1">
        <f t="shared" si="147"/>
        <v>0.17178362573099415</v>
      </c>
      <c r="V460" s="1">
        <f t="shared" si="151"/>
        <v>0.68278362573099416</v>
      </c>
      <c r="W460" s="1"/>
      <c r="X460" s="17">
        <f t="shared" si="152"/>
        <v>464.59282606461329</v>
      </c>
      <c r="Y460" s="18">
        <f t="shared" si="153"/>
        <v>1917.3510160506185</v>
      </c>
      <c r="Z460" s="2">
        <f t="shared" si="144"/>
        <v>441.36318476138263</v>
      </c>
      <c r="AA460" s="18">
        <f t="shared" si="144"/>
        <v>1821.4834652480874</v>
      </c>
      <c r="AB460" s="2">
        <f t="shared" si="145"/>
        <v>-226.57077765573882</v>
      </c>
      <c r="AC460" s="2">
        <f t="shared" si="145"/>
        <v>182.14834652480874</v>
      </c>
      <c r="AD460" s="2">
        <f t="shared" si="154"/>
        <v>-1000</v>
      </c>
      <c r="AE460" s="2">
        <f t="shared" si="155"/>
        <v>1821.4834652480874</v>
      </c>
      <c r="AF460" s="5">
        <f t="shared" si="156"/>
        <v>-1</v>
      </c>
      <c r="AG460" s="5">
        <f t="shared" si="157"/>
        <v>1.85</v>
      </c>
      <c r="AH460" s="3">
        <f t="shared" si="158"/>
        <v>202110</v>
      </c>
      <c r="AI460" s="21">
        <v>1.62</v>
      </c>
      <c r="AJ460" s="21">
        <v>2.4</v>
      </c>
      <c r="AK460" s="21">
        <v>1.44</v>
      </c>
      <c r="AL460" s="21">
        <v>2.85</v>
      </c>
      <c r="AO460">
        <f t="shared" si="163"/>
        <v>-300</v>
      </c>
      <c r="AP460">
        <f>IF(E460&lt;F460,G460,H460)</f>
        <v>10</v>
      </c>
      <c r="AQ460">
        <f>IF(E460&lt;F460,H460,G460)</f>
        <v>15</v>
      </c>
    </row>
    <row r="461" spans="2:43" x14ac:dyDescent="0.25">
      <c r="B461" s="24">
        <v>44500</v>
      </c>
      <c r="C461" s="20" t="s">
        <v>34</v>
      </c>
      <c r="D461" s="20" t="s">
        <v>19</v>
      </c>
      <c r="E461" s="2">
        <v>145.00000000000003</v>
      </c>
      <c r="F461" s="2">
        <v>-166.66666666666663</v>
      </c>
      <c r="G461">
        <v>6</v>
      </c>
      <c r="H461">
        <v>44</v>
      </c>
      <c r="I461" s="9"/>
      <c r="J461" s="2" t="str">
        <f t="shared" si="159"/>
        <v>Philadelphia Eagles</v>
      </c>
      <c r="K461" s="2" t="str">
        <f t="shared" si="160"/>
        <v>Detroit Lions</v>
      </c>
      <c r="L461" s="17">
        <f t="shared" si="161"/>
        <v>-166.66666666666663</v>
      </c>
      <c r="M461" s="18">
        <f t="shared" si="162"/>
        <v>145.00000000000003</v>
      </c>
      <c r="N461" s="4">
        <f t="shared" si="148"/>
        <v>1.6</v>
      </c>
      <c r="O461" s="4">
        <f t="shared" si="149"/>
        <v>2.4500000000000002</v>
      </c>
      <c r="P461" s="4"/>
      <c r="Q461" s="4"/>
      <c r="R461" s="1">
        <f t="shared" si="150"/>
        <v>0.625</v>
      </c>
      <c r="S461" s="1">
        <f t="shared" si="150"/>
        <v>0.4081632653061224</v>
      </c>
      <c r="T461" s="1">
        <f t="shared" si="146"/>
        <v>3.2098765432098886E-2</v>
      </c>
      <c r="U461" s="1">
        <f t="shared" si="147"/>
        <v>0.1084183673469388</v>
      </c>
      <c r="V461" s="1">
        <f t="shared" si="151"/>
        <v>0.61941836734693878</v>
      </c>
      <c r="W461" s="1"/>
      <c r="X461" s="17">
        <f t="shared" si="152"/>
        <v>614.4177388267467</v>
      </c>
      <c r="Y461" s="18">
        <f t="shared" si="153"/>
        <v>1471.4893831628281</v>
      </c>
      <c r="Z461" s="2">
        <f t="shared" si="144"/>
        <v>583.69685188540939</v>
      </c>
      <c r="AA461" s="18">
        <f t="shared" si="144"/>
        <v>1397.9149140046866</v>
      </c>
      <c r="AB461" s="2">
        <f t="shared" si="145"/>
        <v>-171.32180801898838</v>
      </c>
      <c r="AC461" s="2">
        <f t="shared" si="145"/>
        <v>139.79149140046866</v>
      </c>
      <c r="AD461" s="2">
        <f t="shared" si="154"/>
        <v>583.69685188540939</v>
      </c>
      <c r="AE461" s="2">
        <f t="shared" si="155"/>
        <v>-1000</v>
      </c>
      <c r="AF461" s="5">
        <f t="shared" si="156"/>
        <v>0.60000000000000009</v>
      </c>
      <c r="AG461" s="5">
        <f t="shared" si="157"/>
        <v>-1</v>
      </c>
      <c r="AH461" s="3">
        <f t="shared" si="158"/>
        <v>202110</v>
      </c>
      <c r="AI461" s="21">
        <v>2.5499999999999998</v>
      </c>
      <c r="AJ461" s="21">
        <v>1.57</v>
      </c>
      <c r="AK461" s="21">
        <v>2.4500000000000002</v>
      </c>
      <c r="AL461" s="21">
        <v>1.6</v>
      </c>
      <c r="AO461">
        <f t="shared" si="163"/>
        <v>-170</v>
      </c>
      <c r="AP461">
        <f>IF(E461&lt;F461,G461,H461)</f>
        <v>44</v>
      </c>
      <c r="AQ461">
        <f>IF(E461&lt;F461,H461,G461)</f>
        <v>6</v>
      </c>
    </row>
    <row r="462" spans="2:43" x14ac:dyDescent="0.25">
      <c r="B462" s="24">
        <v>44500</v>
      </c>
      <c r="C462" s="20" t="s">
        <v>40</v>
      </c>
      <c r="D462" s="20" t="s">
        <v>47</v>
      </c>
      <c r="E462" s="2">
        <v>800</v>
      </c>
      <c r="F462" s="2">
        <v>-1428.5714285714273</v>
      </c>
      <c r="G462">
        <v>22</v>
      </c>
      <c r="H462">
        <v>38</v>
      </c>
      <c r="I462" s="9"/>
      <c r="J462" s="2" t="str">
        <f t="shared" si="159"/>
        <v>Los Angeles Rams</v>
      </c>
      <c r="K462" s="2" t="str">
        <f t="shared" si="160"/>
        <v>Houston Texans</v>
      </c>
      <c r="L462" s="17">
        <f t="shared" si="161"/>
        <v>-1428.5714285714273</v>
      </c>
      <c r="M462" s="18">
        <f t="shared" si="162"/>
        <v>800</v>
      </c>
      <c r="N462" s="4">
        <f t="shared" si="148"/>
        <v>1.07</v>
      </c>
      <c r="O462" s="4">
        <f t="shared" si="149"/>
        <v>9</v>
      </c>
      <c r="P462" s="4"/>
      <c r="Q462" s="4"/>
      <c r="R462" s="1">
        <f t="shared" si="150"/>
        <v>0.93457943925233644</v>
      </c>
      <c r="S462" s="1">
        <f t="shared" si="150"/>
        <v>0.1111111111111111</v>
      </c>
      <c r="T462" s="1">
        <f t="shared" si="146"/>
        <v>4.3694141012909582E-2</v>
      </c>
      <c r="U462" s="1">
        <f t="shared" si="147"/>
        <v>0.4117341640706127</v>
      </c>
      <c r="V462" s="1">
        <f t="shared" si="151"/>
        <v>0.92273416407061271</v>
      </c>
      <c r="W462" s="1"/>
      <c r="X462" s="17">
        <f t="shared" si="152"/>
        <v>83.735748537294256</v>
      </c>
      <c r="Y462" s="18">
        <f t="shared" si="153"/>
        <v>7722.8501221461711</v>
      </c>
      <c r="Z462" s="2">
        <f t="shared" si="144"/>
        <v>79.548961110429545</v>
      </c>
      <c r="AA462" s="18">
        <f t="shared" si="144"/>
        <v>7336.7076160388624</v>
      </c>
      <c r="AB462" s="2">
        <f t="shared" si="145"/>
        <v>-1257.0874415466019</v>
      </c>
      <c r="AC462" s="2">
        <f t="shared" si="145"/>
        <v>733.67076160388626</v>
      </c>
      <c r="AD462" s="2">
        <f t="shared" si="154"/>
        <v>79.548961110429545</v>
      </c>
      <c r="AE462" s="2">
        <f t="shared" si="155"/>
        <v>-1000</v>
      </c>
      <c r="AF462" s="5">
        <f t="shared" si="156"/>
        <v>7.0000000000000062E-2</v>
      </c>
      <c r="AG462" s="5">
        <f t="shared" si="157"/>
        <v>-1</v>
      </c>
      <c r="AH462" s="3">
        <f t="shared" si="158"/>
        <v>202110</v>
      </c>
      <c r="AI462" s="21">
        <v>7.5</v>
      </c>
      <c r="AJ462" s="21">
        <v>1.1000000000000001</v>
      </c>
      <c r="AK462" s="21">
        <v>9</v>
      </c>
      <c r="AL462" s="21">
        <v>1.07</v>
      </c>
      <c r="AO462">
        <f t="shared" si="163"/>
        <v>-1500</v>
      </c>
      <c r="AP462">
        <f>IF(E462&lt;F462,G462,H462)</f>
        <v>38</v>
      </c>
      <c r="AQ462">
        <f>IF(E462&lt;F462,H462,G462)</f>
        <v>22</v>
      </c>
    </row>
    <row r="463" spans="2:43" x14ac:dyDescent="0.25">
      <c r="B463" s="24">
        <v>44500</v>
      </c>
      <c r="C463" s="20" t="s">
        <v>39</v>
      </c>
      <c r="D463" s="20" t="s">
        <v>41</v>
      </c>
      <c r="E463" s="2">
        <v>-156.25000000000003</v>
      </c>
      <c r="F463" s="2">
        <v>135</v>
      </c>
      <c r="G463">
        <v>31</v>
      </c>
      <c r="H463">
        <v>34</v>
      </c>
      <c r="I463" s="9"/>
      <c r="J463" s="2" t="str">
        <f t="shared" si="159"/>
        <v>Indianapolis Colts</v>
      </c>
      <c r="K463" s="2" t="str">
        <f t="shared" si="160"/>
        <v>Tennessee Titans</v>
      </c>
      <c r="L463" s="17">
        <f t="shared" si="161"/>
        <v>-156.25000000000003</v>
      </c>
      <c r="M463" s="18">
        <f t="shared" si="162"/>
        <v>135</v>
      </c>
      <c r="N463" s="4">
        <f t="shared" si="148"/>
        <v>1.64</v>
      </c>
      <c r="O463" s="4">
        <f t="shared" si="149"/>
        <v>2.35</v>
      </c>
      <c r="P463" s="4"/>
      <c r="Q463" s="4"/>
      <c r="R463" s="1">
        <f t="shared" si="150"/>
        <v>0.6097560975609756</v>
      </c>
      <c r="S463" s="1">
        <f t="shared" si="150"/>
        <v>0.42553191489361702</v>
      </c>
      <c r="T463" s="1">
        <f t="shared" si="146"/>
        <v>3.4085213032581496E-2</v>
      </c>
      <c r="U463" s="1">
        <f t="shared" si="147"/>
        <v>9.2112091333679286E-2</v>
      </c>
      <c r="V463" s="1">
        <f t="shared" si="151"/>
        <v>0.60311209133367927</v>
      </c>
      <c r="W463" s="1"/>
      <c r="X463" s="17">
        <f t="shared" si="152"/>
        <v>658.06657563218641</v>
      </c>
      <c r="Y463" s="18">
        <f t="shared" si="153"/>
        <v>1377.3404079490135</v>
      </c>
      <c r="Z463" s="2">
        <f t="shared" si="144"/>
        <v>625.16324685057702</v>
      </c>
      <c r="AA463" s="18">
        <f t="shared" si="144"/>
        <v>1308.4733875515628</v>
      </c>
      <c r="AB463" s="2">
        <f t="shared" si="145"/>
        <v>-159.95821971905113</v>
      </c>
      <c r="AC463" s="2">
        <f t="shared" si="145"/>
        <v>130.84733875515627</v>
      </c>
      <c r="AD463" s="2">
        <f t="shared" si="154"/>
        <v>-1000</v>
      </c>
      <c r="AE463" s="2">
        <f t="shared" si="155"/>
        <v>1308.4733875515628</v>
      </c>
      <c r="AF463" s="5">
        <f t="shared" si="156"/>
        <v>-1</v>
      </c>
      <c r="AG463" s="5">
        <f t="shared" si="157"/>
        <v>1.35</v>
      </c>
      <c r="AH463" s="3">
        <f t="shared" si="158"/>
        <v>202110</v>
      </c>
      <c r="AI463" s="21">
        <v>1.8</v>
      </c>
      <c r="AJ463" s="21">
        <v>2.0499999999999998</v>
      </c>
      <c r="AK463" s="21">
        <v>1.64</v>
      </c>
      <c r="AL463" s="21">
        <v>2.35</v>
      </c>
      <c r="AO463">
        <f t="shared" si="163"/>
        <v>-160</v>
      </c>
      <c r="AP463">
        <f>IF(E463&lt;F463,G463,H463)</f>
        <v>31</v>
      </c>
      <c r="AQ463">
        <f>IF(E463&lt;F463,H463,G463)</f>
        <v>34</v>
      </c>
    </row>
    <row r="464" spans="2:43" x14ac:dyDescent="0.25">
      <c r="B464" s="24">
        <v>44500</v>
      </c>
      <c r="C464" s="20" t="s">
        <v>42</v>
      </c>
      <c r="D464" s="20" t="s">
        <v>21</v>
      </c>
      <c r="E464" s="2">
        <v>425</v>
      </c>
      <c r="F464" s="2">
        <v>-555.55555555555577</v>
      </c>
      <c r="G464">
        <v>34</v>
      </c>
      <c r="H464">
        <v>31</v>
      </c>
      <c r="I464" s="9"/>
      <c r="J464" s="2" t="str">
        <f t="shared" si="159"/>
        <v>Cincinnati Bengals</v>
      </c>
      <c r="K464" s="2" t="str">
        <f t="shared" si="160"/>
        <v>New York Jets</v>
      </c>
      <c r="L464" s="17">
        <f t="shared" si="161"/>
        <v>-555.55555555555577</v>
      </c>
      <c r="M464" s="18">
        <f t="shared" si="162"/>
        <v>425</v>
      </c>
      <c r="N464" s="4">
        <f t="shared" si="148"/>
        <v>1.18</v>
      </c>
      <c r="O464" s="4">
        <f t="shared" si="149"/>
        <v>5.25</v>
      </c>
      <c r="P464" s="4"/>
      <c r="Q464" s="4"/>
      <c r="R464" s="1">
        <f t="shared" si="150"/>
        <v>0.84745762711864414</v>
      </c>
      <c r="S464" s="1">
        <f t="shared" si="150"/>
        <v>0.19047619047619047</v>
      </c>
      <c r="T464" s="1">
        <f t="shared" si="146"/>
        <v>3.6547433903577065E-2</v>
      </c>
      <c r="U464" s="1">
        <f t="shared" si="147"/>
        <v>0.32849071832122684</v>
      </c>
      <c r="V464" s="1">
        <f t="shared" si="151"/>
        <v>0.83949071832122679</v>
      </c>
      <c r="W464" s="1"/>
      <c r="X464" s="17">
        <f t="shared" si="152"/>
        <v>191.19839942930162</v>
      </c>
      <c r="Y464" s="18">
        <f t="shared" si="153"/>
        <v>4188.72894319429</v>
      </c>
      <c r="Z464" s="2">
        <f t="shared" si="144"/>
        <v>181.63847945783652</v>
      </c>
      <c r="AA464" s="18">
        <f t="shared" si="144"/>
        <v>3979.2924960345754</v>
      </c>
      <c r="AB464" s="2">
        <f t="shared" si="145"/>
        <v>-550.54413744535259</v>
      </c>
      <c r="AC464" s="2">
        <f t="shared" si="145"/>
        <v>397.92924960345755</v>
      </c>
      <c r="AD464" s="2">
        <f t="shared" si="154"/>
        <v>-1000</v>
      </c>
      <c r="AE464" s="2">
        <f t="shared" si="155"/>
        <v>3979.2924960345754</v>
      </c>
      <c r="AF464" s="5">
        <f t="shared" si="156"/>
        <v>-1</v>
      </c>
      <c r="AG464" s="5">
        <f t="shared" si="157"/>
        <v>4.25</v>
      </c>
      <c r="AH464" s="3">
        <f t="shared" si="158"/>
        <v>202110</v>
      </c>
      <c r="AI464" s="21">
        <v>4.5</v>
      </c>
      <c r="AJ464" s="21">
        <v>1.22</v>
      </c>
      <c r="AK464" s="21">
        <v>5.25</v>
      </c>
      <c r="AL464" s="21">
        <v>1.18</v>
      </c>
      <c r="AO464">
        <f t="shared" si="163"/>
        <v>-600</v>
      </c>
      <c r="AP464">
        <f>IF(E464&lt;F464,G464,H464)</f>
        <v>31</v>
      </c>
      <c r="AQ464">
        <f>IF(E464&lt;F464,H464,G464)</f>
        <v>34</v>
      </c>
    </row>
    <row r="465" spans="2:43" x14ac:dyDescent="0.25">
      <c r="B465" s="24">
        <v>44497</v>
      </c>
      <c r="C465" s="20" t="s">
        <v>48</v>
      </c>
      <c r="D465" s="20" t="s">
        <v>33</v>
      </c>
      <c r="E465" s="2">
        <v>-285.71428571428567</v>
      </c>
      <c r="F465" s="2">
        <v>229.99999999999997</v>
      </c>
      <c r="G465">
        <v>21</v>
      </c>
      <c r="H465">
        <v>24</v>
      </c>
      <c r="I465" s="9"/>
      <c r="J465" s="2" t="str">
        <f t="shared" si="159"/>
        <v>Arizona Cardinals</v>
      </c>
      <c r="K465" s="2" t="str">
        <f t="shared" si="160"/>
        <v>Green Bay Packers</v>
      </c>
      <c r="L465" s="17">
        <f t="shared" si="161"/>
        <v>-285.71428571428567</v>
      </c>
      <c r="M465" s="18">
        <f t="shared" si="162"/>
        <v>229.99999999999997</v>
      </c>
      <c r="N465" s="4">
        <f t="shared" si="148"/>
        <v>1.35</v>
      </c>
      <c r="O465" s="4">
        <f t="shared" si="149"/>
        <v>3.3</v>
      </c>
      <c r="P465" s="4"/>
      <c r="Q465" s="4"/>
      <c r="R465" s="1">
        <f t="shared" si="150"/>
        <v>0.7407407407407407</v>
      </c>
      <c r="S465" s="1">
        <f t="shared" si="150"/>
        <v>0.30303030303030304</v>
      </c>
      <c r="T465" s="1">
        <f t="shared" si="146"/>
        <v>4.1935483870967794E-2</v>
      </c>
      <c r="U465" s="1">
        <f t="shared" si="147"/>
        <v>0.21885521885521883</v>
      </c>
      <c r="V465" s="1">
        <f t="shared" si="151"/>
        <v>0.72985521885521887</v>
      </c>
      <c r="W465" s="1"/>
      <c r="X465" s="17">
        <f t="shared" si="152"/>
        <v>370.13475298361828</v>
      </c>
      <c r="Y465" s="18">
        <f t="shared" si="153"/>
        <v>2363.8563841328437</v>
      </c>
      <c r="Z465" s="2">
        <f t="shared" si="144"/>
        <v>351.62801533443735</v>
      </c>
      <c r="AA465" s="18">
        <f t="shared" si="144"/>
        <v>2245.6635649262016</v>
      </c>
      <c r="AB465" s="2">
        <f t="shared" si="145"/>
        <v>-284.39144675343596</v>
      </c>
      <c r="AC465" s="2">
        <f t="shared" si="145"/>
        <v>224.56635649262017</v>
      </c>
      <c r="AD465" s="2">
        <f t="shared" si="154"/>
        <v>-1000</v>
      </c>
      <c r="AE465" s="2">
        <f t="shared" si="155"/>
        <v>2245.6635649262016</v>
      </c>
      <c r="AF465" s="5">
        <f t="shared" si="156"/>
        <v>-1</v>
      </c>
      <c r="AG465" s="5">
        <f t="shared" si="157"/>
        <v>2.2999999999999998</v>
      </c>
      <c r="AH465" s="3">
        <f t="shared" si="158"/>
        <v>202110</v>
      </c>
      <c r="AI465" s="21">
        <v>1.54</v>
      </c>
      <c r="AJ465" s="21">
        <v>2.65</v>
      </c>
      <c r="AK465" s="21">
        <v>1.35</v>
      </c>
      <c r="AL465" s="21">
        <v>3.3</v>
      </c>
      <c r="AO465">
        <f t="shared" si="163"/>
        <v>-300</v>
      </c>
      <c r="AP465">
        <f>IF(E465&lt;F465,G465,H465)</f>
        <v>21</v>
      </c>
      <c r="AQ465">
        <f>IF(E465&lt;F465,H465,G465)</f>
        <v>24</v>
      </c>
    </row>
    <row r="466" spans="2:43" x14ac:dyDescent="0.25">
      <c r="B466" s="24">
        <v>44494</v>
      </c>
      <c r="C466" s="20" t="s">
        <v>32</v>
      </c>
      <c r="D466" s="20" t="s">
        <v>43</v>
      </c>
      <c r="E466" s="2">
        <v>204.99999999999997</v>
      </c>
      <c r="F466" s="2">
        <v>-250.00000000000006</v>
      </c>
      <c r="G466">
        <v>10</v>
      </c>
      <c r="H466">
        <v>13</v>
      </c>
      <c r="I466" s="9"/>
      <c r="J466" s="2" t="str">
        <f t="shared" si="159"/>
        <v>New Orleans Saints</v>
      </c>
      <c r="K466" s="2" t="str">
        <f t="shared" si="160"/>
        <v>Seattle Seahawks</v>
      </c>
      <c r="L466" s="17">
        <f t="shared" si="161"/>
        <v>-250.00000000000006</v>
      </c>
      <c r="M466" s="18">
        <f t="shared" si="162"/>
        <v>204.99999999999997</v>
      </c>
      <c r="N466" s="4">
        <f t="shared" si="148"/>
        <v>1.4</v>
      </c>
      <c r="O466" s="4">
        <f t="shared" si="149"/>
        <v>3.05</v>
      </c>
      <c r="P466" s="4"/>
      <c r="Q466" s="4"/>
      <c r="R466" s="1">
        <f t="shared" si="150"/>
        <v>0.7142857142857143</v>
      </c>
      <c r="S466" s="1">
        <f t="shared" si="150"/>
        <v>0.32786885245901642</v>
      </c>
      <c r="T466" s="1">
        <f t="shared" si="146"/>
        <v>4.0449438202247112E-2</v>
      </c>
      <c r="U466" s="1">
        <f t="shared" si="147"/>
        <v>0.19320843091334894</v>
      </c>
      <c r="V466" s="1">
        <f t="shared" si="151"/>
        <v>0.70420843091334895</v>
      </c>
      <c r="W466" s="1"/>
      <c r="X466" s="17">
        <f t="shared" si="152"/>
        <v>420.03412072617954</v>
      </c>
      <c r="Y466" s="18">
        <f t="shared" si="153"/>
        <v>2105.3798440390528</v>
      </c>
      <c r="Z466" s="2">
        <f t="shared" si="144"/>
        <v>399.03241468987056</v>
      </c>
      <c r="AA466" s="18">
        <f t="shared" si="144"/>
        <v>2000.1108518371002</v>
      </c>
      <c r="AB466" s="2">
        <f t="shared" si="145"/>
        <v>-250.60620721181351</v>
      </c>
      <c r="AC466" s="2">
        <f t="shared" si="145"/>
        <v>200.01108518371001</v>
      </c>
      <c r="AD466" s="2">
        <f t="shared" si="154"/>
        <v>399.03241468987056</v>
      </c>
      <c r="AE466" s="2">
        <f t="shared" si="155"/>
        <v>-1000</v>
      </c>
      <c r="AF466" s="5">
        <f t="shared" si="156"/>
        <v>0.39999999999999991</v>
      </c>
      <c r="AG466" s="5">
        <f t="shared" si="157"/>
        <v>-1</v>
      </c>
      <c r="AH466" s="3">
        <f t="shared" si="158"/>
        <v>202110</v>
      </c>
      <c r="AI466" s="21">
        <v>2.65</v>
      </c>
      <c r="AJ466" s="21">
        <v>1.54</v>
      </c>
      <c r="AK466" s="21">
        <v>3.05</v>
      </c>
      <c r="AL466" s="21">
        <v>1.4</v>
      </c>
      <c r="AO466">
        <f t="shared" si="163"/>
        <v>-300</v>
      </c>
      <c r="AP466">
        <f>IF(E466&lt;F466,G466,H466)</f>
        <v>13</v>
      </c>
      <c r="AQ466">
        <f>IF(E466&lt;F466,H466,G466)</f>
        <v>10</v>
      </c>
    </row>
    <row r="467" spans="2:43" x14ac:dyDescent="0.25">
      <c r="B467" s="24">
        <v>44493</v>
      </c>
      <c r="C467" s="20" t="s">
        <v>22</v>
      </c>
      <c r="D467" s="20" t="s">
        <v>39</v>
      </c>
      <c r="E467" s="2">
        <v>-175.43859649122805</v>
      </c>
      <c r="F467" s="2">
        <v>154.99999999999997</v>
      </c>
      <c r="G467">
        <v>18</v>
      </c>
      <c r="H467">
        <v>30</v>
      </c>
      <c r="I467" s="9"/>
      <c r="J467" s="2" t="str">
        <f t="shared" si="159"/>
        <v>San Francisco 49ers</v>
      </c>
      <c r="K467" s="2" t="str">
        <f t="shared" si="160"/>
        <v>Indianapolis Colts</v>
      </c>
      <c r="L467" s="17">
        <f t="shared" si="161"/>
        <v>-175.43859649122805</v>
      </c>
      <c r="M467" s="18">
        <f t="shared" si="162"/>
        <v>154.99999999999997</v>
      </c>
      <c r="N467" s="4">
        <f t="shared" si="148"/>
        <v>1.57</v>
      </c>
      <c r="O467" s="4">
        <f t="shared" si="149"/>
        <v>2.5499999999999998</v>
      </c>
      <c r="P467" s="4"/>
      <c r="Q467" s="4"/>
      <c r="R467" s="1">
        <f t="shared" si="150"/>
        <v>0.63694267515923564</v>
      </c>
      <c r="S467" s="1">
        <f t="shared" si="150"/>
        <v>0.39215686274509809</v>
      </c>
      <c r="T467" s="1">
        <f t="shared" si="146"/>
        <v>2.8276699029126329E-2</v>
      </c>
      <c r="U467" s="1">
        <f t="shared" si="147"/>
        <v>0.12239290620706877</v>
      </c>
      <c r="V467" s="1">
        <f t="shared" si="151"/>
        <v>0.63339290620706878</v>
      </c>
      <c r="W467" s="1"/>
      <c r="X467" s="17">
        <f t="shared" si="152"/>
        <v>578.79886276004493</v>
      </c>
      <c r="Y467" s="18">
        <f t="shared" si="153"/>
        <v>1558.0808321378222</v>
      </c>
      <c r="Z467" s="2">
        <f t="shared" si="144"/>
        <v>549.85891962204266</v>
      </c>
      <c r="AA467" s="18">
        <f t="shared" si="144"/>
        <v>1480.1767905309309</v>
      </c>
      <c r="AB467" s="2">
        <f t="shared" si="145"/>
        <v>-181.86483192586408</v>
      </c>
      <c r="AC467" s="2">
        <f t="shared" si="145"/>
        <v>148.0176790530931</v>
      </c>
      <c r="AD467" s="2">
        <f t="shared" si="154"/>
        <v>-1000</v>
      </c>
      <c r="AE467" s="2">
        <f t="shared" si="155"/>
        <v>1480.1767905309309</v>
      </c>
      <c r="AF467" s="5">
        <f t="shared" si="156"/>
        <v>-1</v>
      </c>
      <c r="AG467" s="5">
        <f t="shared" si="157"/>
        <v>1.5499999999999998</v>
      </c>
      <c r="AH467" s="3">
        <f t="shared" si="158"/>
        <v>202110</v>
      </c>
      <c r="AI467" s="21">
        <v>1.5</v>
      </c>
      <c r="AJ467" s="21">
        <v>2.7</v>
      </c>
      <c r="AK467" s="21">
        <v>1.57</v>
      </c>
      <c r="AL467" s="21">
        <v>2.5499999999999998</v>
      </c>
      <c r="AO467">
        <f t="shared" si="163"/>
        <v>-180</v>
      </c>
      <c r="AP467">
        <f>IF(E467&lt;F467,G467,H467)</f>
        <v>18</v>
      </c>
      <c r="AQ467">
        <f>IF(E467&lt;F467,H467,G467)</f>
        <v>30</v>
      </c>
    </row>
    <row r="468" spans="2:43" x14ac:dyDescent="0.25">
      <c r="B468" s="24">
        <v>44493</v>
      </c>
      <c r="C468" s="20" t="s">
        <v>48</v>
      </c>
      <c r="D468" s="20" t="s">
        <v>40</v>
      </c>
      <c r="E468" s="2">
        <v>-1999.9999999999982</v>
      </c>
      <c r="F468" s="2">
        <v>1125</v>
      </c>
      <c r="G468">
        <v>31</v>
      </c>
      <c r="H468">
        <v>5</v>
      </c>
      <c r="I468" s="9"/>
      <c r="J468" s="2" t="str">
        <f t="shared" si="159"/>
        <v>Arizona Cardinals</v>
      </c>
      <c r="K468" s="2" t="str">
        <f t="shared" si="160"/>
        <v>Houston Texans</v>
      </c>
      <c r="L468" s="17">
        <f t="shared" si="161"/>
        <v>-1999.9999999999982</v>
      </c>
      <c r="M468" s="18">
        <f t="shared" si="162"/>
        <v>1125</v>
      </c>
      <c r="N468" s="4">
        <f t="shared" si="148"/>
        <v>1.05</v>
      </c>
      <c r="O468" s="4">
        <f t="shared" si="149"/>
        <v>12.25</v>
      </c>
      <c r="P468" s="4"/>
      <c r="Q468" s="4"/>
      <c r="R468" s="1">
        <f t="shared" si="150"/>
        <v>0.95238095238095233</v>
      </c>
      <c r="S468" s="1">
        <f t="shared" si="150"/>
        <v>8.1632653061224483E-2</v>
      </c>
      <c r="T468" s="1">
        <f t="shared" si="146"/>
        <v>3.289473684210531E-2</v>
      </c>
      <c r="U468" s="1">
        <f t="shared" si="147"/>
        <v>0.43537414965986393</v>
      </c>
      <c r="V468" s="1">
        <f t="shared" si="151"/>
        <v>0.94637414965986388</v>
      </c>
      <c r="W468" s="1"/>
      <c r="X468" s="17">
        <f t="shared" si="152"/>
        <v>56.664534169080795</v>
      </c>
      <c r="Y468" s="18">
        <f t="shared" si="153"/>
        <v>9791.2718933711476</v>
      </c>
      <c r="Z468" s="2">
        <f t="shared" ref="Z468:AA531" si="164">X468*0.95</f>
        <v>53.831307460626753</v>
      </c>
      <c r="AA468" s="18">
        <f t="shared" si="164"/>
        <v>9301.7082987025897</v>
      </c>
      <c r="AB468" s="2">
        <f t="shared" ref="AB468:AC531" si="165">IF(Z468&lt;1000,-100000/Z468,Z468/10)</f>
        <v>-1857.6550471701232</v>
      </c>
      <c r="AC468" s="2">
        <f t="shared" si="165"/>
        <v>930.17082987025901</v>
      </c>
      <c r="AD468" s="2">
        <f t="shared" si="154"/>
        <v>53.831307460626753</v>
      </c>
      <c r="AE468" s="2">
        <f t="shared" si="155"/>
        <v>-1000</v>
      </c>
      <c r="AF468" s="5">
        <f t="shared" si="156"/>
        <v>5.0000000000000044E-2</v>
      </c>
      <c r="AG468" s="5">
        <f t="shared" si="157"/>
        <v>-1</v>
      </c>
      <c r="AH468" s="3">
        <f t="shared" si="158"/>
        <v>202110</v>
      </c>
      <c r="AI468" s="21">
        <v>1.07</v>
      </c>
      <c r="AJ468" s="21">
        <v>9</v>
      </c>
      <c r="AK468" s="21">
        <v>1.05</v>
      </c>
      <c r="AL468" s="21">
        <v>12.25</v>
      </c>
      <c r="AO468">
        <f t="shared" si="163"/>
        <v>-2000</v>
      </c>
      <c r="AP468">
        <f>IF(E468&lt;F468,G468,H468)</f>
        <v>31</v>
      </c>
      <c r="AQ468">
        <f>IF(E468&lt;F468,H468,G468)</f>
        <v>5</v>
      </c>
    </row>
    <row r="469" spans="2:43" x14ac:dyDescent="0.25">
      <c r="B469" s="24">
        <v>44493</v>
      </c>
      <c r="C469" s="20" t="s">
        <v>27</v>
      </c>
      <c r="D469" s="20" t="s">
        <v>37</v>
      </c>
      <c r="E469" s="2">
        <v>-769.23076923076985</v>
      </c>
      <c r="F469" s="2">
        <v>525</v>
      </c>
      <c r="G469">
        <v>38</v>
      </c>
      <c r="H469">
        <v>3</v>
      </c>
      <c r="I469" s="9"/>
      <c r="J469" s="2" t="str">
        <f t="shared" si="159"/>
        <v>Tampa Bay Buccaneers</v>
      </c>
      <c r="K469" s="2" t="str">
        <f t="shared" si="160"/>
        <v>Chicago Bears</v>
      </c>
      <c r="L469" s="17">
        <f t="shared" si="161"/>
        <v>-769.23076923076985</v>
      </c>
      <c r="M469" s="18">
        <f t="shared" si="162"/>
        <v>525</v>
      </c>
      <c r="N469" s="4">
        <f t="shared" si="148"/>
        <v>1.1299999999999999</v>
      </c>
      <c r="O469" s="4">
        <f t="shared" si="149"/>
        <v>6.25</v>
      </c>
      <c r="P469" s="4"/>
      <c r="Q469" s="4"/>
      <c r="R469" s="1">
        <f t="shared" si="150"/>
        <v>0.88495575221238942</v>
      </c>
      <c r="S469" s="1">
        <f t="shared" si="150"/>
        <v>0.16</v>
      </c>
      <c r="T469" s="1">
        <f t="shared" si="146"/>
        <v>4.3021680216802305E-2</v>
      </c>
      <c r="U469" s="1">
        <f t="shared" si="147"/>
        <v>0.3624778761061947</v>
      </c>
      <c r="V469" s="1">
        <f t="shared" si="151"/>
        <v>0.87347787610619476</v>
      </c>
      <c r="W469" s="1"/>
      <c r="X469" s="17">
        <f t="shared" si="152"/>
        <v>144.84868747657109</v>
      </c>
      <c r="Y469" s="18">
        <f t="shared" si="153"/>
        <v>5222.3527180608417</v>
      </c>
      <c r="Z469" s="2">
        <f t="shared" si="164"/>
        <v>137.60625310274253</v>
      </c>
      <c r="AA469" s="18">
        <f t="shared" si="164"/>
        <v>4961.2350821577993</v>
      </c>
      <c r="AB469" s="2">
        <f t="shared" si="165"/>
        <v>-726.71116134043598</v>
      </c>
      <c r="AC469" s="2">
        <f t="shared" si="165"/>
        <v>496.12350821577991</v>
      </c>
      <c r="AD469" s="2">
        <f t="shared" si="154"/>
        <v>137.60625310274253</v>
      </c>
      <c r="AE469" s="2">
        <f t="shared" si="155"/>
        <v>-1000</v>
      </c>
      <c r="AF469" s="5">
        <f t="shared" si="156"/>
        <v>0.12999999999999989</v>
      </c>
      <c r="AG469" s="5">
        <f t="shared" si="157"/>
        <v>-1</v>
      </c>
      <c r="AH469" s="3">
        <f t="shared" si="158"/>
        <v>202110</v>
      </c>
      <c r="AI469" s="21">
        <v>1.1399999999999999</v>
      </c>
      <c r="AJ469" s="21">
        <v>6</v>
      </c>
      <c r="AK469" s="21">
        <v>1.1299999999999999</v>
      </c>
      <c r="AL469" s="21">
        <v>6.25</v>
      </c>
      <c r="AO469">
        <f t="shared" si="163"/>
        <v>-800</v>
      </c>
      <c r="AP469">
        <f>IF(E469&lt;F469,G469,H469)</f>
        <v>38</v>
      </c>
      <c r="AQ469">
        <f>IF(E469&lt;F469,H469,G469)</f>
        <v>3</v>
      </c>
    </row>
    <row r="470" spans="2:43" x14ac:dyDescent="0.25">
      <c r="B470" s="24">
        <v>44493</v>
      </c>
      <c r="C470" s="20" t="s">
        <v>47</v>
      </c>
      <c r="D470" s="20" t="s">
        <v>34</v>
      </c>
      <c r="E470" s="2">
        <v>-1428.5714285714273</v>
      </c>
      <c r="F470" s="2">
        <v>850</v>
      </c>
      <c r="G470">
        <v>28</v>
      </c>
      <c r="H470">
        <v>19</v>
      </c>
      <c r="I470" s="9"/>
      <c r="J470" s="2" t="str">
        <f t="shared" si="159"/>
        <v>Los Angeles Rams</v>
      </c>
      <c r="K470" s="2" t="str">
        <f t="shared" si="160"/>
        <v>Detroit Lions</v>
      </c>
      <c r="L470" s="17">
        <f t="shared" si="161"/>
        <v>-1428.5714285714273</v>
      </c>
      <c r="M470" s="18">
        <f t="shared" si="162"/>
        <v>850</v>
      </c>
      <c r="N470" s="4">
        <f t="shared" si="148"/>
        <v>1.07</v>
      </c>
      <c r="O470" s="4">
        <f t="shared" si="149"/>
        <v>9.5</v>
      </c>
      <c r="P470" s="4"/>
      <c r="Q470" s="4"/>
      <c r="R470" s="1">
        <f t="shared" si="150"/>
        <v>0.93457943925233644</v>
      </c>
      <c r="S470" s="1">
        <f t="shared" si="150"/>
        <v>0.10526315789473684</v>
      </c>
      <c r="T470" s="1">
        <f t="shared" si="146"/>
        <v>3.8315988647114385E-2</v>
      </c>
      <c r="U470" s="1">
        <f t="shared" si="147"/>
        <v>0.4146581406787998</v>
      </c>
      <c r="V470" s="1">
        <f t="shared" si="151"/>
        <v>0.92565814067879981</v>
      </c>
      <c r="W470" s="1"/>
      <c r="X470" s="17">
        <f t="shared" si="152"/>
        <v>80.31243507099073</v>
      </c>
      <c r="Y470" s="18">
        <f t="shared" si="153"/>
        <v>7935.0540100708295</v>
      </c>
      <c r="Z470" s="2">
        <f t="shared" si="164"/>
        <v>76.296813317441192</v>
      </c>
      <c r="AA470" s="18">
        <f t="shared" si="164"/>
        <v>7538.3013095672877</v>
      </c>
      <c r="AB470" s="2">
        <f t="shared" si="165"/>
        <v>-1310.6707299024288</v>
      </c>
      <c r="AC470" s="2">
        <f t="shared" si="165"/>
        <v>753.83013095672879</v>
      </c>
      <c r="AD470" s="2">
        <f t="shared" si="154"/>
        <v>76.296813317441192</v>
      </c>
      <c r="AE470" s="2">
        <f t="shared" si="155"/>
        <v>-1000</v>
      </c>
      <c r="AF470" s="5">
        <f t="shared" si="156"/>
        <v>7.0000000000000062E-2</v>
      </c>
      <c r="AG470" s="5">
        <f t="shared" si="157"/>
        <v>-1</v>
      </c>
      <c r="AH470" s="3">
        <f t="shared" si="158"/>
        <v>202110</v>
      </c>
      <c r="AI470" s="21">
        <v>1.1000000000000001</v>
      </c>
      <c r="AJ470" s="21">
        <v>7.5</v>
      </c>
      <c r="AK470" s="21">
        <v>1.07</v>
      </c>
      <c r="AL470" s="21">
        <v>9.5</v>
      </c>
      <c r="AO470">
        <f t="shared" si="163"/>
        <v>-1500</v>
      </c>
      <c r="AP470">
        <f>IF(E470&lt;F470,G470,H470)</f>
        <v>28</v>
      </c>
      <c r="AQ470">
        <f>IF(E470&lt;F470,H470,G470)</f>
        <v>19</v>
      </c>
    </row>
    <row r="471" spans="2:43" x14ac:dyDescent="0.25">
      <c r="B471" s="24">
        <v>44493</v>
      </c>
      <c r="C471" s="20" t="s">
        <v>50</v>
      </c>
      <c r="D471" s="20" t="s">
        <v>19</v>
      </c>
      <c r="E471" s="2">
        <v>-116.27906976744185</v>
      </c>
      <c r="F471" s="2">
        <v>-105.26315789473685</v>
      </c>
      <c r="G471">
        <v>33</v>
      </c>
      <c r="H471">
        <v>22</v>
      </c>
      <c r="I471" s="9"/>
      <c r="J471" s="2" t="str">
        <f t="shared" si="159"/>
        <v>Las Vegas Raiders</v>
      </c>
      <c r="K471" s="2" t="str">
        <f t="shared" si="160"/>
        <v>Philadelphia Eagles</v>
      </c>
      <c r="L471" s="17">
        <f t="shared" si="161"/>
        <v>-116.27906976744185</v>
      </c>
      <c r="M471" s="18">
        <f t="shared" si="162"/>
        <v>-105.26315789473685</v>
      </c>
      <c r="N471" s="4">
        <f t="shared" si="148"/>
        <v>1.86</v>
      </c>
      <c r="O471" s="4">
        <f t="shared" si="149"/>
        <v>1.95</v>
      </c>
      <c r="P471" s="4"/>
      <c r="Q471" s="4"/>
      <c r="R471" s="1">
        <f t="shared" si="150"/>
        <v>0.5376344086021505</v>
      </c>
      <c r="S471" s="1">
        <f t="shared" si="150"/>
        <v>0.51282051282051289</v>
      </c>
      <c r="T471" s="1">
        <f t="shared" si="146"/>
        <v>4.8031496062992063E-2</v>
      </c>
      <c r="U471" s="1">
        <f t="shared" si="147"/>
        <v>1.2406947890818809E-2</v>
      </c>
      <c r="V471" s="1">
        <f t="shared" si="151"/>
        <v>0.52340694789081876</v>
      </c>
      <c r="W471" s="1"/>
      <c r="X471" s="17">
        <f t="shared" si="152"/>
        <v>910.55927711643062</v>
      </c>
      <c r="Y471" s="18">
        <f t="shared" si="153"/>
        <v>1001.5075521192962</v>
      </c>
      <c r="Z471" s="2">
        <f t="shared" si="164"/>
        <v>865.03131326060907</v>
      </c>
      <c r="AA471" s="18">
        <f t="shared" si="164"/>
        <v>951.43217451333135</v>
      </c>
      <c r="AB471" s="2">
        <f t="shared" si="165"/>
        <v>-115.60275156174939</v>
      </c>
      <c r="AC471" s="2">
        <f t="shared" si="165"/>
        <v>-105.10470707084419</v>
      </c>
      <c r="AD471" s="2">
        <f t="shared" si="154"/>
        <v>865.03131326060907</v>
      </c>
      <c r="AE471" s="2">
        <f t="shared" si="155"/>
        <v>-1000</v>
      </c>
      <c r="AF471" s="5">
        <f t="shared" si="156"/>
        <v>0.8600000000000001</v>
      </c>
      <c r="AG471" s="5">
        <f t="shared" si="157"/>
        <v>-1</v>
      </c>
      <c r="AH471" s="3">
        <f t="shared" si="158"/>
        <v>202110</v>
      </c>
      <c r="AI471" s="21">
        <v>1.62</v>
      </c>
      <c r="AJ471" s="21">
        <v>2.4</v>
      </c>
      <c r="AK471" s="21">
        <v>1.86</v>
      </c>
      <c r="AL471" s="21">
        <v>1.95</v>
      </c>
      <c r="AO471">
        <f t="shared" si="163"/>
        <v>-120</v>
      </c>
      <c r="AP471">
        <f>IF(E471&lt;F471,G471,H471)</f>
        <v>33</v>
      </c>
      <c r="AQ471">
        <f>IF(E471&lt;F471,H471,G471)</f>
        <v>22</v>
      </c>
    </row>
    <row r="472" spans="2:43" x14ac:dyDescent="0.25">
      <c r="B472" s="24">
        <v>44493</v>
      </c>
      <c r="C472" s="20" t="s">
        <v>28</v>
      </c>
      <c r="D472" s="20" t="s">
        <v>21</v>
      </c>
      <c r="E472" s="2">
        <v>-285.71428571428567</v>
      </c>
      <c r="F472" s="2">
        <v>229.99999999999997</v>
      </c>
      <c r="G472">
        <v>17</v>
      </c>
      <c r="H472">
        <v>41</v>
      </c>
      <c r="I472" s="9"/>
      <c r="J472" s="2" t="str">
        <f t="shared" si="159"/>
        <v>Baltimore Ravens</v>
      </c>
      <c r="K472" s="2" t="str">
        <f t="shared" si="160"/>
        <v>Cincinnati Bengals</v>
      </c>
      <c r="L472" s="17">
        <f t="shared" si="161"/>
        <v>-285.71428571428567</v>
      </c>
      <c r="M472" s="18">
        <f t="shared" si="162"/>
        <v>229.99999999999997</v>
      </c>
      <c r="N472" s="4">
        <f t="shared" si="148"/>
        <v>1.35</v>
      </c>
      <c r="O472" s="4">
        <f t="shared" si="149"/>
        <v>3.3</v>
      </c>
      <c r="P472" s="4"/>
      <c r="Q472" s="4"/>
      <c r="R472" s="1">
        <f t="shared" si="150"/>
        <v>0.7407407407407407</v>
      </c>
      <c r="S472" s="1">
        <f t="shared" si="150"/>
        <v>0.30303030303030304</v>
      </c>
      <c r="T472" s="1">
        <f t="shared" si="146"/>
        <v>4.1935483870967794E-2</v>
      </c>
      <c r="U472" s="1">
        <f t="shared" si="147"/>
        <v>0.21885521885521883</v>
      </c>
      <c r="V472" s="1">
        <f t="shared" si="151"/>
        <v>0.72985521885521887</v>
      </c>
      <c r="W472" s="1"/>
      <c r="X472" s="17">
        <f t="shared" si="152"/>
        <v>370.13475298361828</v>
      </c>
      <c r="Y472" s="18">
        <f t="shared" si="153"/>
        <v>2363.8563841328437</v>
      </c>
      <c r="Z472" s="2">
        <f t="shared" si="164"/>
        <v>351.62801533443735</v>
      </c>
      <c r="AA472" s="18">
        <f t="shared" si="164"/>
        <v>2245.6635649262016</v>
      </c>
      <c r="AB472" s="2">
        <f t="shared" si="165"/>
        <v>-284.39144675343596</v>
      </c>
      <c r="AC472" s="2">
        <f t="shared" si="165"/>
        <v>224.56635649262017</v>
      </c>
      <c r="AD472" s="2">
        <f t="shared" si="154"/>
        <v>-1000</v>
      </c>
      <c r="AE472" s="2">
        <f t="shared" si="155"/>
        <v>2245.6635649262016</v>
      </c>
      <c r="AF472" s="5">
        <f t="shared" si="156"/>
        <v>-1</v>
      </c>
      <c r="AG472" s="5">
        <f t="shared" si="157"/>
        <v>2.2999999999999998</v>
      </c>
      <c r="AH472" s="3">
        <f t="shared" si="158"/>
        <v>202110</v>
      </c>
      <c r="AI472" s="21">
        <v>1.36</v>
      </c>
      <c r="AJ472" s="21">
        <v>3.25</v>
      </c>
      <c r="AK472" s="21">
        <v>1.35</v>
      </c>
      <c r="AL472" s="21">
        <v>3.3</v>
      </c>
      <c r="AO472">
        <f t="shared" si="163"/>
        <v>-300</v>
      </c>
      <c r="AP472">
        <f>IF(E472&lt;F472,G472,H472)</f>
        <v>17</v>
      </c>
      <c r="AQ472">
        <f>IF(E472&lt;F472,H472,G472)</f>
        <v>41</v>
      </c>
    </row>
    <row r="473" spans="2:43" x14ac:dyDescent="0.25">
      <c r="B473" s="24">
        <v>44493</v>
      </c>
      <c r="C473" s="20" t="s">
        <v>33</v>
      </c>
      <c r="D473" s="20" t="s">
        <v>51</v>
      </c>
      <c r="E473" s="2">
        <v>-434.78260869565219</v>
      </c>
      <c r="F473" s="2">
        <v>325</v>
      </c>
      <c r="G473">
        <v>24</v>
      </c>
      <c r="H473">
        <v>10</v>
      </c>
      <c r="I473" s="9"/>
      <c r="J473" s="2" t="str">
        <f t="shared" si="159"/>
        <v>Green Bay Packers</v>
      </c>
      <c r="K473" s="2" t="str">
        <f t="shared" si="160"/>
        <v>Washington Football Team</v>
      </c>
      <c r="L473" s="17">
        <f t="shared" si="161"/>
        <v>-434.78260869565219</v>
      </c>
      <c r="M473" s="18">
        <f t="shared" si="162"/>
        <v>325</v>
      </c>
      <c r="N473" s="4">
        <f t="shared" si="148"/>
        <v>1.23</v>
      </c>
      <c r="O473" s="4">
        <f t="shared" si="149"/>
        <v>4.25</v>
      </c>
      <c r="P473" s="4"/>
      <c r="Q473" s="4"/>
      <c r="R473" s="1">
        <f t="shared" si="150"/>
        <v>0.81300813008130079</v>
      </c>
      <c r="S473" s="1">
        <f t="shared" si="150"/>
        <v>0.23529411764705882</v>
      </c>
      <c r="T473" s="1">
        <f t="shared" si="146"/>
        <v>4.6076642335766471E-2</v>
      </c>
      <c r="U473" s="1">
        <f t="shared" si="147"/>
        <v>0.28885700621712096</v>
      </c>
      <c r="V473" s="1">
        <f t="shared" si="151"/>
        <v>0.79985700621712097</v>
      </c>
      <c r="W473" s="1"/>
      <c r="X473" s="17">
        <f t="shared" si="152"/>
        <v>250.2234677288684</v>
      </c>
      <c r="Y473" s="18">
        <f t="shared" si="153"/>
        <v>3342.2645955042926</v>
      </c>
      <c r="Z473" s="2">
        <f t="shared" si="164"/>
        <v>237.71229434242497</v>
      </c>
      <c r="AA473" s="18">
        <f t="shared" si="164"/>
        <v>3175.151365729078</v>
      </c>
      <c r="AB473" s="2">
        <f t="shared" si="165"/>
        <v>-420.67660100049278</v>
      </c>
      <c r="AC473" s="2">
        <f t="shared" si="165"/>
        <v>317.51513657290781</v>
      </c>
      <c r="AD473" s="2">
        <f t="shared" si="154"/>
        <v>237.71229434242497</v>
      </c>
      <c r="AE473" s="2">
        <f t="shared" si="155"/>
        <v>-1000</v>
      </c>
      <c r="AF473" s="5">
        <f t="shared" si="156"/>
        <v>0.22999999999999998</v>
      </c>
      <c r="AG473" s="5">
        <f t="shared" si="157"/>
        <v>-1</v>
      </c>
      <c r="AH473" s="3">
        <f t="shared" si="158"/>
        <v>202110</v>
      </c>
      <c r="AI473" s="21">
        <v>1.22</v>
      </c>
      <c r="AJ473" s="21">
        <v>4.5</v>
      </c>
      <c r="AK473" s="21">
        <v>1.23</v>
      </c>
      <c r="AL473" s="21">
        <v>4.25</v>
      </c>
      <c r="AO473">
        <f t="shared" si="163"/>
        <v>-500</v>
      </c>
      <c r="AP473">
        <f>IF(E473&lt;F473,G473,H473)</f>
        <v>24</v>
      </c>
      <c r="AQ473">
        <f>IF(E473&lt;F473,H473,G473)</f>
        <v>10</v>
      </c>
    </row>
    <row r="474" spans="2:43" x14ac:dyDescent="0.25">
      <c r="B474" s="24">
        <v>44493</v>
      </c>
      <c r="C474" s="20" t="s">
        <v>30</v>
      </c>
      <c r="D474" s="20" t="s">
        <v>35</v>
      </c>
      <c r="E474" s="2">
        <v>104.99999999999999</v>
      </c>
      <c r="F474" s="2">
        <v>-125</v>
      </c>
      <c r="G474">
        <v>28</v>
      </c>
      <c r="H474">
        <v>30</v>
      </c>
      <c r="I474" s="9"/>
      <c r="J474" s="2" t="str">
        <f t="shared" si="159"/>
        <v>Atlanta Falcons</v>
      </c>
      <c r="K474" s="2" t="str">
        <f t="shared" si="160"/>
        <v>Miami Dolphins</v>
      </c>
      <c r="L474" s="17">
        <f t="shared" si="161"/>
        <v>-125</v>
      </c>
      <c r="M474" s="18">
        <f t="shared" si="162"/>
        <v>104.99999999999999</v>
      </c>
      <c r="N474" s="4">
        <f t="shared" si="148"/>
        <v>1.8</v>
      </c>
      <c r="O474" s="4">
        <f t="shared" si="149"/>
        <v>2.0499999999999998</v>
      </c>
      <c r="P474" s="4"/>
      <c r="Q474" s="4"/>
      <c r="R474" s="1">
        <f t="shared" si="150"/>
        <v>0.55555555555555558</v>
      </c>
      <c r="S474" s="1">
        <f t="shared" si="150"/>
        <v>0.48780487804878053</v>
      </c>
      <c r="T474" s="1">
        <f t="shared" si="146"/>
        <v>4.1558441558441461E-2</v>
      </c>
      <c r="U474" s="1">
        <f t="shared" si="147"/>
        <v>3.3875338753387524E-2</v>
      </c>
      <c r="V474" s="1">
        <f t="shared" si="151"/>
        <v>0.54487533875338756</v>
      </c>
      <c r="W474" s="1"/>
      <c r="X474" s="17">
        <f t="shared" si="152"/>
        <v>835.28218085238643</v>
      </c>
      <c r="Y474" s="18">
        <f t="shared" si="153"/>
        <v>1090.9993667390718</v>
      </c>
      <c r="Z474" s="2">
        <f t="shared" si="164"/>
        <v>793.51807180976709</v>
      </c>
      <c r="AA474" s="18">
        <f t="shared" si="164"/>
        <v>1036.449398402118</v>
      </c>
      <c r="AB474" s="2">
        <f t="shared" si="165"/>
        <v>-126.02107444375048</v>
      </c>
      <c r="AC474" s="2">
        <f t="shared" si="165"/>
        <v>103.6449398402118</v>
      </c>
      <c r="AD474" s="2">
        <f t="shared" si="154"/>
        <v>793.51807180976709</v>
      </c>
      <c r="AE474" s="2">
        <f t="shared" si="155"/>
        <v>-1000</v>
      </c>
      <c r="AF474" s="5">
        <f t="shared" si="156"/>
        <v>0.8</v>
      </c>
      <c r="AG474" s="5">
        <f t="shared" si="157"/>
        <v>-1</v>
      </c>
      <c r="AH474" s="3">
        <f t="shared" si="158"/>
        <v>202110</v>
      </c>
      <c r="AI474" s="21">
        <v>1.9</v>
      </c>
      <c r="AJ474" s="21">
        <v>1.9</v>
      </c>
      <c r="AK474" s="21">
        <v>2.0499999999999998</v>
      </c>
      <c r="AL474" s="21">
        <v>1.8</v>
      </c>
      <c r="AO474">
        <f t="shared" si="163"/>
        <v>-130</v>
      </c>
      <c r="AP474">
        <f>IF(E474&lt;F474,G474,H474)</f>
        <v>30</v>
      </c>
      <c r="AQ474">
        <f>IF(E474&lt;F474,H474,G474)</f>
        <v>28</v>
      </c>
    </row>
    <row r="475" spans="2:43" x14ac:dyDescent="0.25">
      <c r="B475" s="24">
        <v>44493</v>
      </c>
      <c r="C475" s="20" t="s">
        <v>36</v>
      </c>
      <c r="D475" s="20" t="s">
        <v>42</v>
      </c>
      <c r="E475" s="2">
        <v>-333.33333333333326</v>
      </c>
      <c r="F475" s="2">
        <v>265</v>
      </c>
      <c r="G475">
        <v>54</v>
      </c>
      <c r="H475">
        <v>13</v>
      </c>
      <c r="I475" s="9"/>
      <c r="J475" s="2" t="str">
        <f t="shared" si="159"/>
        <v>New England Patriots</v>
      </c>
      <c r="K475" s="2" t="str">
        <f t="shared" si="160"/>
        <v>New York Jets</v>
      </c>
      <c r="L475" s="17">
        <f t="shared" si="161"/>
        <v>-333.33333333333326</v>
      </c>
      <c r="M475" s="18">
        <f t="shared" si="162"/>
        <v>265</v>
      </c>
      <c r="N475" s="4">
        <f t="shared" si="148"/>
        <v>1.3</v>
      </c>
      <c r="O475" s="4">
        <f t="shared" si="149"/>
        <v>3.65</v>
      </c>
      <c r="P475" s="4"/>
      <c r="Q475" s="4"/>
      <c r="R475" s="1">
        <f t="shared" si="150"/>
        <v>0.76923076923076916</v>
      </c>
      <c r="S475" s="1">
        <f t="shared" si="150"/>
        <v>0.27397260273972601</v>
      </c>
      <c r="T475" s="1">
        <f t="shared" si="146"/>
        <v>4.1414141414141459E-2</v>
      </c>
      <c r="U475" s="1">
        <f t="shared" si="147"/>
        <v>0.24762908324552158</v>
      </c>
      <c r="V475" s="1">
        <f t="shared" si="151"/>
        <v>0.75862908324552158</v>
      </c>
      <c r="W475" s="1"/>
      <c r="X475" s="17">
        <f t="shared" si="152"/>
        <v>318.16723361284784</v>
      </c>
      <c r="Y475" s="18">
        <f t="shared" si="153"/>
        <v>2708.5523787535408</v>
      </c>
      <c r="Z475" s="2">
        <f t="shared" si="164"/>
        <v>302.25887193220541</v>
      </c>
      <c r="AA475" s="18">
        <f t="shared" si="164"/>
        <v>2573.1247598158634</v>
      </c>
      <c r="AB475" s="2">
        <f t="shared" si="165"/>
        <v>-330.84223255630133</v>
      </c>
      <c r="AC475" s="2">
        <f t="shared" si="165"/>
        <v>257.31247598158632</v>
      </c>
      <c r="AD475" s="2">
        <f t="shared" si="154"/>
        <v>302.25887193220541</v>
      </c>
      <c r="AE475" s="2">
        <f t="shared" si="155"/>
        <v>-1000</v>
      </c>
      <c r="AF475" s="5">
        <f t="shared" si="156"/>
        <v>0.30000000000000004</v>
      </c>
      <c r="AG475" s="5">
        <f t="shared" si="157"/>
        <v>-1</v>
      </c>
      <c r="AH475" s="3">
        <f t="shared" si="158"/>
        <v>202110</v>
      </c>
      <c r="AI475" s="21">
        <v>1.33</v>
      </c>
      <c r="AJ475" s="21">
        <v>3.4</v>
      </c>
      <c r="AK475" s="21">
        <v>1.3</v>
      </c>
      <c r="AL475" s="21">
        <v>3.65</v>
      </c>
      <c r="AO475">
        <f t="shared" si="163"/>
        <v>-400</v>
      </c>
      <c r="AP475">
        <f>IF(E475&lt;F475,G475,H475)</f>
        <v>54</v>
      </c>
      <c r="AQ475">
        <f>IF(E475&lt;F475,H475,G475)</f>
        <v>13</v>
      </c>
    </row>
    <row r="476" spans="2:43" x14ac:dyDescent="0.25">
      <c r="B476" s="24">
        <v>44493</v>
      </c>
      <c r="C476" s="20" t="s">
        <v>25</v>
      </c>
      <c r="D476" s="20" t="s">
        <v>44</v>
      </c>
      <c r="E476" s="2">
        <v>135</v>
      </c>
      <c r="F476" s="2">
        <v>-156.25000000000003</v>
      </c>
      <c r="G476">
        <v>25</v>
      </c>
      <c r="H476">
        <v>3</v>
      </c>
      <c r="I476" s="9"/>
      <c r="J476" s="2" t="str">
        <f t="shared" si="159"/>
        <v>Carolina Panthers</v>
      </c>
      <c r="K476" s="2" t="str">
        <f t="shared" si="160"/>
        <v>New York Giants</v>
      </c>
      <c r="L476" s="17">
        <f t="shared" si="161"/>
        <v>-156.25000000000003</v>
      </c>
      <c r="M476" s="18">
        <f t="shared" si="162"/>
        <v>135</v>
      </c>
      <c r="N476" s="4">
        <f t="shared" si="148"/>
        <v>1.64</v>
      </c>
      <c r="O476" s="4">
        <f t="shared" si="149"/>
        <v>2.35</v>
      </c>
      <c r="P476" s="4"/>
      <c r="Q476" s="4"/>
      <c r="R476" s="1">
        <f t="shared" si="150"/>
        <v>0.6097560975609756</v>
      </c>
      <c r="S476" s="1">
        <f t="shared" si="150"/>
        <v>0.42553191489361702</v>
      </c>
      <c r="T476" s="1">
        <f t="shared" si="146"/>
        <v>3.4085213032581496E-2</v>
      </c>
      <c r="U476" s="1">
        <f t="shared" si="147"/>
        <v>9.2112091333679286E-2</v>
      </c>
      <c r="V476" s="1">
        <f t="shared" si="151"/>
        <v>0.60311209133367927</v>
      </c>
      <c r="W476" s="1"/>
      <c r="X476" s="17">
        <f t="shared" si="152"/>
        <v>658.06657563218641</v>
      </c>
      <c r="Y476" s="18">
        <f t="shared" si="153"/>
        <v>1377.3404079490135</v>
      </c>
      <c r="Z476" s="2">
        <f t="shared" si="164"/>
        <v>625.16324685057702</v>
      </c>
      <c r="AA476" s="18">
        <f t="shared" si="164"/>
        <v>1308.4733875515628</v>
      </c>
      <c r="AB476" s="2">
        <f t="shared" si="165"/>
        <v>-159.95821971905113</v>
      </c>
      <c r="AC476" s="2">
        <f t="shared" si="165"/>
        <v>130.84733875515627</v>
      </c>
      <c r="AD476" s="2">
        <f t="shared" si="154"/>
        <v>-1000</v>
      </c>
      <c r="AE476" s="2">
        <f t="shared" si="155"/>
        <v>1308.4733875515628</v>
      </c>
      <c r="AF476" s="5">
        <f t="shared" si="156"/>
        <v>-1</v>
      </c>
      <c r="AG476" s="5">
        <f t="shared" si="157"/>
        <v>1.35</v>
      </c>
      <c r="AH476" s="3">
        <f t="shared" si="158"/>
        <v>202110</v>
      </c>
      <c r="AI476" s="21">
        <v>2.2999999999999998</v>
      </c>
      <c r="AJ476" s="21">
        <v>1.66</v>
      </c>
      <c r="AK476" s="21">
        <v>2.35</v>
      </c>
      <c r="AL476" s="21">
        <v>1.64</v>
      </c>
      <c r="AO476">
        <f t="shared" si="163"/>
        <v>-160</v>
      </c>
      <c r="AP476">
        <f>IF(E476&lt;F476,G476,H476)</f>
        <v>3</v>
      </c>
      <c r="AQ476">
        <f>IF(E476&lt;F476,H476,G476)</f>
        <v>25</v>
      </c>
    </row>
    <row r="477" spans="2:43" x14ac:dyDescent="0.25">
      <c r="B477" s="24">
        <v>44493</v>
      </c>
      <c r="C477" s="20" t="s">
        <v>41</v>
      </c>
      <c r="D477" s="20" t="s">
        <v>20</v>
      </c>
      <c r="E477" s="2">
        <v>170.00000000000003</v>
      </c>
      <c r="F477" s="2">
        <v>-200</v>
      </c>
      <c r="G477">
        <v>27</v>
      </c>
      <c r="H477">
        <v>3</v>
      </c>
      <c r="I477" s="9"/>
      <c r="J477" s="2" t="str">
        <f t="shared" si="159"/>
        <v>Kansas City Chiefs</v>
      </c>
      <c r="K477" s="2" t="str">
        <f t="shared" si="160"/>
        <v>Tennessee Titans</v>
      </c>
      <c r="L477" s="17">
        <f t="shared" si="161"/>
        <v>-200</v>
      </c>
      <c r="M477" s="18">
        <f t="shared" si="162"/>
        <v>170.00000000000003</v>
      </c>
      <c r="N477" s="4">
        <f t="shared" si="148"/>
        <v>1.5</v>
      </c>
      <c r="O477" s="4">
        <f t="shared" si="149"/>
        <v>2.7</v>
      </c>
      <c r="P477" s="4"/>
      <c r="Q477" s="4"/>
      <c r="R477" s="1">
        <f t="shared" si="150"/>
        <v>0.66666666666666663</v>
      </c>
      <c r="S477" s="1">
        <f t="shared" si="150"/>
        <v>0.37037037037037035</v>
      </c>
      <c r="T477" s="1">
        <f t="shared" si="146"/>
        <v>3.5714285714285587E-2</v>
      </c>
      <c r="U477" s="1">
        <f t="shared" si="147"/>
        <v>0.14814814814814814</v>
      </c>
      <c r="V477" s="1">
        <f t="shared" si="151"/>
        <v>0.65914814814814815</v>
      </c>
      <c r="W477" s="1"/>
      <c r="X477" s="17">
        <f t="shared" si="152"/>
        <v>517.10962521773342</v>
      </c>
      <c r="Y477" s="18">
        <f t="shared" si="153"/>
        <v>1734.0124117028765</v>
      </c>
      <c r="Z477" s="2">
        <f t="shared" si="164"/>
        <v>491.25414395684675</v>
      </c>
      <c r="AA477" s="18">
        <f t="shared" si="164"/>
        <v>1647.3117911177326</v>
      </c>
      <c r="AB477" s="2">
        <f t="shared" si="165"/>
        <v>-203.56062382403903</v>
      </c>
      <c r="AC477" s="2">
        <f t="shared" si="165"/>
        <v>164.73117911177326</v>
      </c>
      <c r="AD477" s="2">
        <f t="shared" si="154"/>
        <v>-1000</v>
      </c>
      <c r="AE477" s="2">
        <f t="shared" si="155"/>
        <v>1647.3117911177326</v>
      </c>
      <c r="AF477" s="5">
        <f t="shared" si="156"/>
        <v>-1</v>
      </c>
      <c r="AG477" s="5">
        <f t="shared" si="157"/>
        <v>1.7000000000000002</v>
      </c>
      <c r="AH477" s="3">
        <f t="shared" si="158"/>
        <v>202110</v>
      </c>
      <c r="AI477" s="21">
        <v>2.7</v>
      </c>
      <c r="AJ477" s="21">
        <v>1.5</v>
      </c>
      <c r="AK477" s="21">
        <v>2.7</v>
      </c>
      <c r="AL477" s="21">
        <v>1.5</v>
      </c>
      <c r="AO477">
        <f t="shared" si="163"/>
        <v>-200</v>
      </c>
      <c r="AP477">
        <f>IF(E477&lt;F477,G477,H477)</f>
        <v>3</v>
      </c>
      <c r="AQ477">
        <f>IF(E477&lt;F477,H477,G477)</f>
        <v>27</v>
      </c>
    </row>
    <row r="478" spans="2:43" x14ac:dyDescent="0.25">
      <c r="B478" s="24">
        <v>44490</v>
      </c>
      <c r="C478" s="20" t="s">
        <v>46</v>
      </c>
      <c r="D478" s="20" t="s">
        <v>38</v>
      </c>
      <c r="E478" s="2">
        <v>-131.57894736842104</v>
      </c>
      <c r="F478" s="2">
        <v>110.00000000000001</v>
      </c>
      <c r="G478">
        <v>17</v>
      </c>
      <c r="H478">
        <v>14</v>
      </c>
      <c r="I478" s="9"/>
      <c r="J478" s="2" t="str">
        <f t="shared" si="159"/>
        <v>Cleveland Browns</v>
      </c>
      <c r="K478" s="2" t="str">
        <f t="shared" si="160"/>
        <v>Denver Broncos</v>
      </c>
      <c r="L478" s="17">
        <f t="shared" si="161"/>
        <v>-131.57894736842104</v>
      </c>
      <c r="M478" s="18">
        <f t="shared" si="162"/>
        <v>110.00000000000001</v>
      </c>
      <c r="N478" s="4">
        <f t="shared" si="148"/>
        <v>1.76</v>
      </c>
      <c r="O478" s="4">
        <f t="shared" si="149"/>
        <v>2.1</v>
      </c>
      <c r="P478" s="4"/>
      <c r="Q478" s="4"/>
      <c r="R478" s="1">
        <f t="shared" si="150"/>
        <v>0.56818181818181823</v>
      </c>
      <c r="S478" s="1">
        <f t="shared" si="150"/>
        <v>0.47619047619047616</v>
      </c>
      <c r="T478" s="1">
        <f t="shared" si="146"/>
        <v>4.2487046632124437E-2</v>
      </c>
      <c r="U478" s="1">
        <f t="shared" si="147"/>
        <v>4.5995670995671034E-2</v>
      </c>
      <c r="V478" s="1">
        <f t="shared" si="151"/>
        <v>0.55699567099567104</v>
      </c>
      <c r="W478" s="1"/>
      <c r="X478" s="17">
        <f t="shared" si="152"/>
        <v>795.34608987611307</v>
      </c>
      <c r="Y478" s="18">
        <f t="shared" si="153"/>
        <v>1144.9859022934511</v>
      </c>
      <c r="Z478" s="2">
        <f t="shared" si="164"/>
        <v>755.57878538230739</v>
      </c>
      <c r="AA478" s="18">
        <f t="shared" si="164"/>
        <v>1087.7366071787785</v>
      </c>
      <c r="AB478" s="2">
        <f t="shared" si="165"/>
        <v>-132.3488720628942</v>
      </c>
      <c r="AC478" s="2">
        <f t="shared" si="165"/>
        <v>108.77366071787785</v>
      </c>
      <c r="AD478" s="2">
        <f t="shared" si="154"/>
        <v>755.57878538230739</v>
      </c>
      <c r="AE478" s="2">
        <f t="shared" si="155"/>
        <v>-1000</v>
      </c>
      <c r="AF478" s="5">
        <f t="shared" si="156"/>
        <v>0.76</v>
      </c>
      <c r="AG478" s="5">
        <f t="shared" si="157"/>
        <v>-1</v>
      </c>
      <c r="AH478" s="3">
        <f t="shared" si="158"/>
        <v>202110</v>
      </c>
      <c r="AI478" s="21">
        <v>1.42</v>
      </c>
      <c r="AJ478" s="21">
        <v>2.95</v>
      </c>
      <c r="AK478" s="21">
        <v>1.76</v>
      </c>
      <c r="AL478" s="21">
        <v>2.1</v>
      </c>
      <c r="AO478">
        <f t="shared" si="163"/>
        <v>-140</v>
      </c>
      <c r="AP478">
        <f>IF(E478&lt;F478,G478,H478)</f>
        <v>17</v>
      </c>
      <c r="AQ478">
        <f>IF(E478&lt;F478,H478,G478)</f>
        <v>14</v>
      </c>
    </row>
    <row r="479" spans="2:43" x14ac:dyDescent="0.25">
      <c r="B479" s="24">
        <v>44487</v>
      </c>
      <c r="C479" s="20" t="s">
        <v>41</v>
      </c>
      <c r="D479" s="20" t="s">
        <v>24</v>
      </c>
      <c r="E479" s="2">
        <v>215</v>
      </c>
      <c r="F479" s="2">
        <v>-263.1578947368422</v>
      </c>
      <c r="G479">
        <v>34</v>
      </c>
      <c r="H479">
        <v>31</v>
      </c>
      <c r="I479" s="9"/>
      <c r="J479" s="2" t="str">
        <f t="shared" si="159"/>
        <v>Buffalo Bills</v>
      </c>
      <c r="K479" s="2" t="str">
        <f t="shared" si="160"/>
        <v>Tennessee Titans</v>
      </c>
      <c r="L479" s="17">
        <f t="shared" si="161"/>
        <v>-263.1578947368422</v>
      </c>
      <c r="M479" s="18">
        <f t="shared" si="162"/>
        <v>215</v>
      </c>
      <c r="N479" s="4">
        <f t="shared" si="148"/>
        <v>1.38</v>
      </c>
      <c r="O479" s="4">
        <f t="shared" si="149"/>
        <v>3.15</v>
      </c>
      <c r="P479" s="4"/>
      <c r="Q479" s="4"/>
      <c r="R479" s="1">
        <f t="shared" si="150"/>
        <v>0.7246376811594204</v>
      </c>
      <c r="S479" s="1">
        <f t="shared" si="150"/>
        <v>0.31746031746031744</v>
      </c>
      <c r="T479" s="1">
        <f t="shared" si="146"/>
        <v>4.039735099337749E-2</v>
      </c>
      <c r="U479" s="1">
        <f t="shared" si="147"/>
        <v>0.20358868184955148</v>
      </c>
      <c r="V479" s="1">
        <f t="shared" si="151"/>
        <v>0.71458868184955149</v>
      </c>
      <c r="W479" s="1"/>
      <c r="X479" s="17">
        <f t="shared" si="152"/>
        <v>399.40643533805462</v>
      </c>
      <c r="Y479" s="18">
        <f t="shared" si="153"/>
        <v>2205.1924375584526</v>
      </c>
      <c r="Z479" s="2">
        <f t="shared" si="164"/>
        <v>379.43611357115185</v>
      </c>
      <c r="AA479" s="18">
        <f t="shared" si="164"/>
        <v>2094.93281568053</v>
      </c>
      <c r="AB479" s="2">
        <f t="shared" si="165"/>
        <v>-263.54897813712716</v>
      </c>
      <c r="AC479" s="2">
        <f t="shared" si="165"/>
        <v>209.49328156805299</v>
      </c>
      <c r="AD479" s="2">
        <f t="shared" si="154"/>
        <v>-1000</v>
      </c>
      <c r="AE479" s="2">
        <f t="shared" si="155"/>
        <v>2094.93281568053</v>
      </c>
      <c r="AF479" s="5">
        <f t="shared" si="156"/>
        <v>-1</v>
      </c>
      <c r="AG479" s="5">
        <f t="shared" si="157"/>
        <v>2.15</v>
      </c>
      <c r="AH479" s="3">
        <f t="shared" si="158"/>
        <v>202110</v>
      </c>
      <c r="AI479" s="21">
        <v>2.65</v>
      </c>
      <c r="AJ479" s="21">
        <v>1.54</v>
      </c>
      <c r="AK479" s="21">
        <v>3.15</v>
      </c>
      <c r="AL479" s="21">
        <v>1.38</v>
      </c>
      <c r="AO479">
        <f t="shared" si="163"/>
        <v>-300</v>
      </c>
      <c r="AP479">
        <f>IF(E479&lt;F479,G479,H479)</f>
        <v>31</v>
      </c>
      <c r="AQ479">
        <f>IF(E479&lt;F479,H479,G479)</f>
        <v>34</v>
      </c>
    </row>
    <row r="480" spans="2:43" x14ac:dyDescent="0.25">
      <c r="B480" s="24">
        <v>44486</v>
      </c>
      <c r="C480" s="20" t="s">
        <v>45</v>
      </c>
      <c r="D480" s="20" t="s">
        <v>32</v>
      </c>
      <c r="E480" s="2">
        <v>-232.55813953488376</v>
      </c>
      <c r="F480" s="2">
        <v>190</v>
      </c>
      <c r="G480">
        <v>23</v>
      </c>
      <c r="H480">
        <v>20</v>
      </c>
      <c r="I480" s="9"/>
      <c r="J480" s="2" t="str">
        <f t="shared" si="159"/>
        <v>Pittsburgh Steelers</v>
      </c>
      <c r="K480" s="2" t="str">
        <f t="shared" si="160"/>
        <v>Seattle Seahawks</v>
      </c>
      <c r="L480" s="17">
        <f t="shared" si="161"/>
        <v>-232.55813953488376</v>
      </c>
      <c r="M480" s="18">
        <f t="shared" si="162"/>
        <v>190</v>
      </c>
      <c r="N480" s="4">
        <f t="shared" si="148"/>
        <v>1.43</v>
      </c>
      <c r="O480" s="4">
        <f t="shared" si="149"/>
        <v>2.9</v>
      </c>
      <c r="P480" s="4"/>
      <c r="Q480" s="4"/>
      <c r="R480" s="1">
        <f t="shared" si="150"/>
        <v>0.69930069930069938</v>
      </c>
      <c r="S480" s="1">
        <f t="shared" si="150"/>
        <v>0.34482758620689657</v>
      </c>
      <c r="T480" s="1">
        <f t="shared" si="146"/>
        <v>4.2263279445727608E-2</v>
      </c>
      <c r="U480" s="1">
        <f t="shared" si="147"/>
        <v>0.1772365565469014</v>
      </c>
      <c r="V480" s="1">
        <f t="shared" si="151"/>
        <v>0.68823655654690141</v>
      </c>
      <c r="W480" s="1"/>
      <c r="X480" s="17">
        <f t="shared" si="152"/>
        <v>452.98878777569371</v>
      </c>
      <c r="Y480" s="18">
        <f t="shared" si="153"/>
        <v>1963.0773393846457</v>
      </c>
      <c r="Z480" s="2">
        <f t="shared" si="164"/>
        <v>430.33934838690902</v>
      </c>
      <c r="AA480" s="18">
        <f t="shared" si="164"/>
        <v>1864.9234724154132</v>
      </c>
      <c r="AB480" s="2">
        <f t="shared" si="165"/>
        <v>-232.37475349358971</v>
      </c>
      <c r="AC480" s="2">
        <f t="shared" si="165"/>
        <v>186.49234724154132</v>
      </c>
      <c r="AD480" s="2">
        <f t="shared" si="154"/>
        <v>430.33934838690902</v>
      </c>
      <c r="AE480" s="2">
        <f t="shared" si="155"/>
        <v>-1000</v>
      </c>
      <c r="AF480" s="5">
        <f t="shared" si="156"/>
        <v>0.42999999999999994</v>
      </c>
      <c r="AG480" s="5">
        <f t="shared" si="157"/>
        <v>-1</v>
      </c>
      <c r="AH480" s="3">
        <f t="shared" si="158"/>
        <v>202110</v>
      </c>
      <c r="AI480" s="21">
        <v>1.5</v>
      </c>
      <c r="AJ480" s="21">
        <v>2.7</v>
      </c>
      <c r="AK480" s="21">
        <v>1.43</v>
      </c>
      <c r="AL480" s="21">
        <v>2.9</v>
      </c>
      <c r="AO480">
        <f t="shared" si="163"/>
        <v>-300</v>
      </c>
      <c r="AP480">
        <f>IF(E480&lt;F480,G480,H480)</f>
        <v>23</v>
      </c>
      <c r="AQ480">
        <f>IF(E480&lt;F480,H480,G480)</f>
        <v>20</v>
      </c>
    </row>
    <row r="481" spans="2:43" x14ac:dyDescent="0.25">
      <c r="B481" s="24">
        <v>44486</v>
      </c>
      <c r="C481" s="20" t="s">
        <v>38</v>
      </c>
      <c r="D481" s="20" t="s">
        <v>50</v>
      </c>
      <c r="E481" s="2">
        <v>-222.22222222222226</v>
      </c>
      <c r="F481" s="2">
        <v>179.99999999999997</v>
      </c>
      <c r="G481">
        <v>24</v>
      </c>
      <c r="H481">
        <v>34</v>
      </c>
      <c r="I481" s="9"/>
      <c r="J481" s="2" t="str">
        <f t="shared" si="159"/>
        <v>Denver Broncos</v>
      </c>
      <c r="K481" s="2" t="str">
        <f t="shared" si="160"/>
        <v>Las Vegas Raiders</v>
      </c>
      <c r="L481" s="17">
        <f t="shared" si="161"/>
        <v>-222.22222222222226</v>
      </c>
      <c r="M481" s="18">
        <f t="shared" si="162"/>
        <v>179.99999999999997</v>
      </c>
      <c r="N481" s="4">
        <f t="shared" si="148"/>
        <v>1.45</v>
      </c>
      <c r="O481" s="4">
        <f t="shared" si="149"/>
        <v>2.8</v>
      </c>
      <c r="P481" s="4"/>
      <c r="Q481" s="4"/>
      <c r="R481" s="1">
        <f t="shared" si="150"/>
        <v>0.68965517241379315</v>
      </c>
      <c r="S481" s="1">
        <f t="shared" si="150"/>
        <v>0.35714285714285715</v>
      </c>
      <c r="T481" s="1">
        <f t="shared" si="146"/>
        <v>4.4705882352941262E-2</v>
      </c>
      <c r="U481" s="1">
        <f t="shared" si="147"/>
        <v>0.166256157635468</v>
      </c>
      <c r="V481" s="1">
        <f t="shared" si="151"/>
        <v>0.67725615763546798</v>
      </c>
      <c r="W481" s="1"/>
      <c r="X481" s="17">
        <f t="shared" si="152"/>
        <v>476.54619116545314</v>
      </c>
      <c r="Y481" s="18">
        <f t="shared" si="153"/>
        <v>1872.3757127156628</v>
      </c>
      <c r="Z481" s="2">
        <f t="shared" si="164"/>
        <v>452.71888160718044</v>
      </c>
      <c r="AA481" s="18">
        <f t="shared" si="164"/>
        <v>1778.7569270798795</v>
      </c>
      <c r="AB481" s="2">
        <f t="shared" si="165"/>
        <v>-220.88762820095712</v>
      </c>
      <c r="AC481" s="2">
        <f t="shared" si="165"/>
        <v>177.87569270798795</v>
      </c>
      <c r="AD481" s="2">
        <f t="shared" si="154"/>
        <v>-1000</v>
      </c>
      <c r="AE481" s="2">
        <f t="shared" si="155"/>
        <v>1778.7569270798795</v>
      </c>
      <c r="AF481" s="5">
        <f t="shared" si="156"/>
        <v>-1</v>
      </c>
      <c r="AG481" s="5">
        <f t="shared" si="157"/>
        <v>1.7999999999999998</v>
      </c>
      <c r="AH481" s="3">
        <f t="shared" si="158"/>
        <v>202110</v>
      </c>
      <c r="AI481" s="21">
        <v>1.58</v>
      </c>
      <c r="AJ481" s="21">
        <v>2.5</v>
      </c>
      <c r="AK481" s="21">
        <v>1.45</v>
      </c>
      <c r="AL481" s="21">
        <v>2.8</v>
      </c>
      <c r="AO481">
        <f t="shared" si="163"/>
        <v>-300</v>
      </c>
      <c r="AP481">
        <f>IF(E481&lt;F481,G481,H481)</f>
        <v>24</v>
      </c>
      <c r="AQ481">
        <f>IF(E481&lt;F481,H481,G481)</f>
        <v>34</v>
      </c>
    </row>
    <row r="482" spans="2:43" x14ac:dyDescent="0.25">
      <c r="B482" s="24">
        <v>44486</v>
      </c>
      <c r="C482" s="20" t="s">
        <v>36</v>
      </c>
      <c r="D482" s="20" t="s">
        <v>23</v>
      </c>
      <c r="E482" s="2">
        <v>165</v>
      </c>
      <c r="F482" s="2">
        <v>-185.18518518518516</v>
      </c>
      <c r="G482">
        <v>29</v>
      </c>
      <c r="H482">
        <v>35</v>
      </c>
      <c r="I482" s="9"/>
      <c r="J482" s="2" t="str">
        <f t="shared" si="159"/>
        <v>Dallas Cowboys</v>
      </c>
      <c r="K482" s="2" t="str">
        <f t="shared" si="160"/>
        <v>New England Patriots</v>
      </c>
      <c r="L482" s="17">
        <f t="shared" si="161"/>
        <v>-185.18518518518516</v>
      </c>
      <c r="M482" s="18">
        <f t="shared" si="162"/>
        <v>165</v>
      </c>
      <c r="N482" s="4">
        <f t="shared" si="148"/>
        <v>1.54</v>
      </c>
      <c r="O482" s="4">
        <f t="shared" si="149"/>
        <v>2.65</v>
      </c>
      <c r="P482" s="4"/>
      <c r="Q482" s="4"/>
      <c r="R482" s="1">
        <f t="shared" si="150"/>
        <v>0.64935064935064934</v>
      </c>
      <c r="S482" s="1">
        <f t="shared" si="150"/>
        <v>0.37735849056603776</v>
      </c>
      <c r="T482" s="1">
        <f t="shared" si="146"/>
        <v>2.6014319809069208E-2</v>
      </c>
      <c r="U482" s="1">
        <f t="shared" si="147"/>
        <v>0.13599607939230579</v>
      </c>
      <c r="V482" s="1">
        <f t="shared" si="151"/>
        <v>0.64699607939230575</v>
      </c>
      <c r="W482" s="1"/>
      <c r="X482" s="17">
        <f t="shared" si="152"/>
        <v>545.60441995143913</v>
      </c>
      <c r="Y482" s="18">
        <f t="shared" si="153"/>
        <v>1648.1806912014345</v>
      </c>
      <c r="Z482" s="2">
        <f t="shared" si="164"/>
        <v>518.32419895386715</v>
      </c>
      <c r="AA482" s="18">
        <f t="shared" si="164"/>
        <v>1565.7716566413626</v>
      </c>
      <c r="AB482" s="2">
        <f t="shared" si="165"/>
        <v>-192.92944493394256</v>
      </c>
      <c r="AC482" s="2">
        <f t="shared" si="165"/>
        <v>156.57716566413626</v>
      </c>
      <c r="AD482" s="2">
        <f t="shared" si="154"/>
        <v>518.32419895386715</v>
      </c>
      <c r="AE482" s="2">
        <f t="shared" si="155"/>
        <v>-1000</v>
      </c>
      <c r="AF482" s="5">
        <f t="shared" si="156"/>
        <v>0.54</v>
      </c>
      <c r="AG482" s="5">
        <f t="shared" si="157"/>
        <v>-1</v>
      </c>
      <c r="AH482" s="3">
        <f t="shared" si="158"/>
        <v>202110</v>
      </c>
      <c r="AI482" s="21">
        <v>2.6</v>
      </c>
      <c r="AJ482" s="21">
        <v>1.55</v>
      </c>
      <c r="AK482" s="21">
        <v>2.65</v>
      </c>
      <c r="AL482" s="21">
        <v>1.54</v>
      </c>
      <c r="AO482">
        <f t="shared" si="163"/>
        <v>-190</v>
      </c>
      <c r="AP482">
        <f>IF(E482&lt;F482,G482,H482)</f>
        <v>35</v>
      </c>
      <c r="AQ482">
        <f>IF(E482&lt;F482,H482,G482)</f>
        <v>29</v>
      </c>
    </row>
    <row r="483" spans="2:43" x14ac:dyDescent="0.25">
      <c r="B483" s="24">
        <v>44486</v>
      </c>
      <c r="C483" s="20" t="s">
        <v>46</v>
      </c>
      <c r="D483" s="20" t="s">
        <v>48</v>
      </c>
      <c r="E483" s="2">
        <v>-147.05882352941177</v>
      </c>
      <c r="F483" s="2">
        <v>125</v>
      </c>
      <c r="G483">
        <v>14</v>
      </c>
      <c r="H483">
        <v>37</v>
      </c>
      <c r="I483" s="9"/>
      <c r="J483" s="2" t="str">
        <f t="shared" si="159"/>
        <v>Cleveland Browns</v>
      </c>
      <c r="K483" s="2" t="str">
        <f t="shared" si="160"/>
        <v>Arizona Cardinals</v>
      </c>
      <c r="L483" s="17">
        <f t="shared" si="161"/>
        <v>-147.05882352941177</v>
      </c>
      <c r="M483" s="18">
        <f t="shared" si="162"/>
        <v>125</v>
      </c>
      <c r="N483" s="4">
        <f t="shared" si="148"/>
        <v>1.68</v>
      </c>
      <c r="O483" s="4">
        <f t="shared" si="149"/>
        <v>2.25</v>
      </c>
      <c r="P483" s="4"/>
      <c r="Q483" s="4"/>
      <c r="R483" s="1">
        <f t="shared" si="150"/>
        <v>0.59523809523809523</v>
      </c>
      <c r="S483" s="1">
        <f t="shared" si="150"/>
        <v>0.44444444444444442</v>
      </c>
      <c r="T483" s="1">
        <f t="shared" si="146"/>
        <v>3.8167938931297662E-2</v>
      </c>
      <c r="U483" s="1">
        <f t="shared" si="147"/>
        <v>7.5396825396825407E-2</v>
      </c>
      <c r="V483" s="1">
        <f t="shared" si="151"/>
        <v>0.58639682539682547</v>
      </c>
      <c r="W483" s="1"/>
      <c r="X483" s="17">
        <f t="shared" si="152"/>
        <v>705.32983244457648</v>
      </c>
      <c r="Y483" s="18">
        <f t="shared" si="153"/>
        <v>1287.7472223008879</v>
      </c>
      <c r="Z483" s="2">
        <f t="shared" si="164"/>
        <v>670.06334082234764</v>
      </c>
      <c r="AA483" s="18">
        <f t="shared" si="164"/>
        <v>1223.3598611858433</v>
      </c>
      <c r="AB483" s="2">
        <f t="shared" si="165"/>
        <v>-149.23962244714528</v>
      </c>
      <c r="AC483" s="2">
        <f t="shared" si="165"/>
        <v>122.33598611858433</v>
      </c>
      <c r="AD483" s="2">
        <f t="shared" si="154"/>
        <v>-1000</v>
      </c>
      <c r="AE483" s="2">
        <f t="shared" si="155"/>
        <v>1223.3598611858433</v>
      </c>
      <c r="AF483" s="5">
        <f t="shared" si="156"/>
        <v>-1</v>
      </c>
      <c r="AG483" s="5">
        <f t="shared" si="157"/>
        <v>1.25</v>
      </c>
      <c r="AH483" s="3">
        <f t="shared" si="158"/>
        <v>202110</v>
      </c>
      <c r="AI483" s="21">
        <v>1.62</v>
      </c>
      <c r="AJ483" s="21">
        <v>2.4</v>
      </c>
      <c r="AK483" s="21">
        <v>1.68</v>
      </c>
      <c r="AL483" s="21">
        <v>2.25</v>
      </c>
      <c r="AO483">
        <f t="shared" si="163"/>
        <v>-150</v>
      </c>
      <c r="AP483">
        <f>IF(E483&lt;F483,G483,H483)</f>
        <v>14</v>
      </c>
      <c r="AQ483">
        <f>IF(E483&lt;F483,H483,G483)</f>
        <v>37</v>
      </c>
    </row>
    <row r="484" spans="2:43" x14ac:dyDescent="0.25">
      <c r="B484" s="24">
        <v>44486</v>
      </c>
      <c r="C484" s="20" t="s">
        <v>28</v>
      </c>
      <c r="D484" s="20" t="s">
        <v>31</v>
      </c>
      <c r="E484" s="2">
        <v>-161.29032258064512</v>
      </c>
      <c r="F484" s="2">
        <v>140</v>
      </c>
      <c r="G484">
        <v>34</v>
      </c>
      <c r="H484">
        <v>6</v>
      </c>
      <c r="I484" s="9"/>
      <c r="J484" s="2" t="str">
        <f t="shared" si="159"/>
        <v>Baltimore Ravens</v>
      </c>
      <c r="K484" s="2" t="str">
        <f t="shared" si="160"/>
        <v>Los Angeles Chargers</v>
      </c>
      <c r="L484" s="17">
        <f t="shared" si="161"/>
        <v>-161.29032258064512</v>
      </c>
      <c r="M484" s="18">
        <f t="shared" si="162"/>
        <v>140</v>
      </c>
      <c r="N484" s="4">
        <f t="shared" si="148"/>
        <v>1.62</v>
      </c>
      <c r="O484" s="4">
        <f t="shared" si="149"/>
        <v>2.4</v>
      </c>
      <c r="P484" s="4"/>
      <c r="Q484" s="4"/>
      <c r="R484" s="1">
        <f t="shared" si="150"/>
        <v>0.61728395061728392</v>
      </c>
      <c r="S484" s="1">
        <f t="shared" si="150"/>
        <v>0.41666666666666669</v>
      </c>
      <c r="T484" s="1">
        <f t="shared" si="146"/>
        <v>3.2835820895522283E-2</v>
      </c>
      <c r="U484" s="1">
        <f t="shared" si="147"/>
        <v>0.10030864197530862</v>
      </c>
      <c r="V484" s="1">
        <f t="shared" si="151"/>
        <v>0.61130864197530865</v>
      </c>
      <c r="W484" s="1"/>
      <c r="X484" s="17">
        <f t="shared" si="152"/>
        <v>635.83488165441463</v>
      </c>
      <c r="Y484" s="18">
        <f t="shared" si="153"/>
        <v>1423.7849094482656</v>
      </c>
      <c r="Z484" s="2">
        <f t="shared" si="164"/>
        <v>604.04313757169382</v>
      </c>
      <c r="AA484" s="18">
        <f t="shared" si="164"/>
        <v>1352.5956639758522</v>
      </c>
      <c r="AB484" s="2">
        <f t="shared" si="165"/>
        <v>-165.55109027810289</v>
      </c>
      <c r="AC484" s="2">
        <f t="shared" si="165"/>
        <v>135.25956639758522</v>
      </c>
      <c r="AD484" s="2">
        <f t="shared" si="154"/>
        <v>604.04313757169382</v>
      </c>
      <c r="AE484" s="2">
        <f t="shared" si="155"/>
        <v>-1000</v>
      </c>
      <c r="AF484" s="5">
        <f t="shared" si="156"/>
        <v>0.62000000000000011</v>
      </c>
      <c r="AG484" s="5">
        <f t="shared" si="157"/>
        <v>-1</v>
      </c>
      <c r="AH484" s="3">
        <f t="shared" si="158"/>
        <v>202110</v>
      </c>
      <c r="AI484" s="21">
        <v>1.57</v>
      </c>
      <c r="AJ484" s="21">
        <v>2.5499999999999998</v>
      </c>
      <c r="AK484" s="21">
        <v>1.62</v>
      </c>
      <c r="AL484" s="21">
        <v>2.4</v>
      </c>
      <c r="AO484">
        <f t="shared" si="163"/>
        <v>-170</v>
      </c>
      <c r="AP484">
        <f>IF(E484&lt;F484,G484,H484)</f>
        <v>34</v>
      </c>
      <c r="AQ484">
        <f>IF(E484&lt;F484,H484,G484)</f>
        <v>6</v>
      </c>
    </row>
    <row r="485" spans="2:43" x14ac:dyDescent="0.25">
      <c r="B485" s="24">
        <v>44486</v>
      </c>
      <c r="C485" s="20" t="s">
        <v>44</v>
      </c>
      <c r="D485" s="20" t="s">
        <v>29</v>
      </c>
      <c r="E485" s="2">
        <v>114.99999999999999</v>
      </c>
      <c r="F485" s="2">
        <v>-135.13513513513513</v>
      </c>
      <c r="G485">
        <v>28</v>
      </c>
      <c r="H485">
        <v>34</v>
      </c>
      <c r="I485" s="9"/>
      <c r="J485" s="2" t="str">
        <f t="shared" si="159"/>
        <v>Minnesota Vikings</v>
      </c>
      <c r="K485" s="2" t="str">
        <f t="shared" si="160"/>
        <v>Carolina Panthers</v>
      </c>
      <c r="L485" s="17">
        <f t="shared" si="161"/>
        <v>-135.13513513513513</v>
      </c>
      <c r="M485" s="18">
        <f t="shared" si="162"/>
        <v>114.99999999999999</v>
      </c>
      <c r="N485" s="4">
        <f t="shared" si="148"/>
        <v>1.74</v>
      </c>
      <c r="O485" s="4">
        <f t="shared" si="149"/>
        <v>2.15</v>
      </c>
      <c r="P485" s="4"/>
      <c r="Q485" s="4"/>
      <c r="R485" s="1">
        <f t="shared" si="150"/>
        <v>0.57471264367816088</v>
      </c>
      <c r="S485" s="1">
        <f t="shared" si="150"/>
        <v>0.46511627906976744</v>
      </c>
      <c r="T485" s="1">
        <f t="shared" si="146"/>
        <v>3.8303341902313659E-2</v>
      </c>
      <c r="U485" s="1">
        <f t="shared" si="147"/>
        <v>5.4798182304196724E-2</v>
      </c>
      <c r="V485" s="1">
        <f t="shared" si="151"/>
        <v>0.56579818230419676</v>
      </c>
      <c r="W485" s="1"/>
      <c r="X485" s="17">
        <f t="shared" si="152"/>
        <v>767.41465645493759</v>
      </c>
      <c r="Y485" s="18">
        <f t="shared" si="153"/>
        <v>1185.8985221458363</v>
      </c>
      <c r="Z485" s="2">
        <f t="shared" si="164"/>
        <v>729.04392363219063</v>
      </c>
      <c r="AA485" s="18">
        <f t="shared" si="164"/>
        <v>1126.6035960385445</v>
      </c>
      <c r="AB485" s="2">
        <f t="shared" si="165"/>
        <v>-137.16594673992637</v>
      </c>
      <c r="AC485" s="2">
        <f t="shared" si="165"/>
        <v>112.66035960385446</v>
      </c>
      <c r="AD485" s="2">
        <f t="shared" si="154"/>
        <v>729.04392363219063</v>
      </c>
      <c r="AE485" s="2">
        <f t="shared" si="155"/>
        <v>-1000</v>
      </c>
      <c r="AF485" s="5">
        <f t="shared" si="156"/>
        <v>0.74</v>
      </c>
      <c r="AG485" s="5">
        <f t="shared" si="157"/>
        <v>-1</v>
      </c>
      <c r="AH485" s="3">
        <f t="shared" si="158"/>
        <v>202110</v>
      </c>
      <c r="AI485" s="21">
        <v>1.83</v>
      </c>
      <c r="AJ485" s="21">
        <v>2</v>
      </c>
      <c r="AK485" s="21">
        <v>2.15</v>
      </c>
      <c r="AL485" s="21">
        <v>1.74</v>
      </c>
      <c r="AO485">
        <f t="shared" si="163"/>
        <v>-140</v>
      </c>
      <c r="AP485">
        <f>IF(E485&lt;F485,G485,H485)</f>
        <v>34</v>
      </c>
      <c r="AQ485">
        <f>IF(E485&lt;F485,H485,G485)</f>
        <v>28</v>
      </c>
    </row>
    <row r="486" spans="2:43" x14ac:dyDescent="0.25">
      <c r="B486" s="24">
        <v>44486</v>
      </c>
      <c r="C486" s="20" t="s">
        <v>37</v>
      </c>
      <c r="D486" s="20" t="s">
        <v>33</v>
      </c>
      <c r="E486" s="2">
        <v>190</v>
      </c>
      <c r="F486" s="2">
        <v>-232.55813953488376</v>
      </c>
      <c r="G486">
        <v>14</v>
      </c>
      <c r="H486">
        <v>24</v>
      </c>
      <c r="I486" s="9"/>
      <c r="J486" s="2" t="str">
        <f t="shared" si="159"/>
        <v>Green Bay Packers</v>
      </c>
      <c r="K486" s="2" t="str">
        <f t="shared" si="160"/>
        <v>Chicago Bears</v>
      </c>
      <c r="L486" s="17">
        <f t="shared" si="161"/>
        <v>-232.55813953488376</v>
      </c>
      <c r="M486" s="18">
        <f t="shared" si="162"/>
        <v>190</v>
      </c>
      <c r="N486" s="4">
        <f t="shared" si="148"/>
        <v>1.43</v>
      </c>
      <c r="O486" s="4">
        <f t="shared" si="149"/>
        <v>2.9</v>
      </c>
      <c r="P486" s="4"/>
      <c r="Q486" s="4"/>
      <c r="R486" s="1">
        <f t="shared" si="150"/>
        <v>0.69930069930069938</v>
      </c>
      <c r="S486" s="1">
        <f t="shared" si="150"/>
        <v>0.34482758620689657</v>
      </c>
      <c r="T486" s="1">
        <f t="shared" si="146"/>
        <v>4.2263279445727608E-2</v>
      </c>
      <c r="U486" s="1">
        <f t="shared" si="147"/>
        <v>0.1772365565469014</v>
      </c>
      <c r="V486" s="1">
        <f t="shared" si="151"/>
        <v>0.68823655654690141</v>
      </c>
      <c r="W486" s="1"/>
      <c r="X486" s="17">
        <f t="shared" si="152"/>
        <v>452.98878777569371</v>
      </c>
      <c r="Y486" s="18">
        <f t="shared" si="153"/>
        <v>1963.0773393846457</v>
      </c>
      <c r="Z486" s="2">
        <f t="shared" si="164"/>
        <v>430.33934838690902</v>
      </c>
      <c r="AA486" s="18">
        <f t="shared" si="164"/>
        <v>1864.9234724154132</v>
      </c>
      <c r="AB486" s="2">
        <f t="shared" si="165"/>
        <v>-232.37475349358971</v>
      </c>
      <c r="AC486" s="2">
        <f t="shared" si="165"/>
        <v>186.49234724154132</v>
      </c>
      <c r="AD486" s="2">
        <f t="shared" si="154"/>
        <v>430.33934838690902</v>
      </c>
      <c r="AE486" s="2">
        <f t="shared" si="155"/>
        <v>-1000</v>
      </c>
      <c r="AF486" s="5">
        <f t="shared" si="156"/>
        <v>0.42999999999999994</v>
      </c>
      <c r="AG486" s="5">
        <f t="shared" si="157"/>
        <v>-1</v>
      </c>
      <c r="AH486" s="3">
        <f t="shared" si="158"/>
        <v>202110</v>
      </c>
      <c r="AI486" s="21">
        <v>2.85</v>
      </c>
      <c r="AJ486" s="21">
        <v>1.44</v>
      </c>
      <c r="AK486" s="21">
        <v>2.9</v>
      </c>
      <c r="AL486" s="21">
        <v>1.43</v>
      </c>
      <c r="AO486">
        <f t="shared" si="163"/>
        <v>-300</v>
      </c>
      <c r="AP486">
        <f>IF(E486&lt;F486,G486,H486)</f>
        <v>24</v>
      </c>
      <c r="AQ486">
        <f>IF(E486&lt;F486,H486,G486)</f>
        <v>14</v>
      </c>
    </row>
    <row r="487" spans="2:43" x14ac:dyDescent="0.25">
      <c r="B487" s="24">
        <v>44486</v>
      </c>
      <c r="C487" s="20" t="s">
        <v>34</v>
      </c>
      <c r="D487" s="20" t="s">
        <v>21</v>
      </c>
      <c r="E487" s="2">
        <v>170.00000000000003</v>
      </c>
      <c r="F487" s="2">
        <v>-200</v>
      </c>
      <c r="G487">
        <v>11</v>
      </c>
      <c r="H487">
        <v>34</v>
      </c>
      <c r="I487" s="9"/>
      <c r="J487" s="2" t="str">
        <f t="shared" si="159"/>
        <v>Cincinnati Bengals</v>
      </c>
      <c r="K487" s="2" t="str">
        <f t="shared" si="160"/>
        <v>Detroit Lions</v>
      </c>
      <c r="L487" s="17">
        <f t="shared" si="161"/>
        <v>-200</v>
      </c>
      <c r="M487" s="18">
        <f t="shared" si="162"/>
        <v>170.00000000000003</v>
      </c>
      <c r="N487" s="4">
        <f t="shared" si="148"/>
        <v>1.5</v>
      </c>
      <c r="O487" s="4">
        <f t="shared" si="149"/>
        <v>2.7</v>
      </c>
      <c r="P487" s="4"/>
      <c r="Q487" s="4"/>
      <c r="R487" s="1">
        <f t="shared" si="150"/>
        <v>0.66666666666666663</v>
      </c>
      <c r="S487" s="1">
        <f t="shared" si="150"/>
        <v>0.37037037037037035</v>
      </c>
      <c r="T487" s="1">
        <f t="shared" si="146"/>
        <v>3.5714285714285587E-2</v>
      </c>
      <c r="U487" s="1">
        <f t="shared" si="147"/>
        <v>0.14814814814814814</v>
      </c>
      <c r="V487" s="1">
        <f t="shared" si="151"/>
        <v>0.65914814814814815</v>
      </c>
      <c r="W487" s="1"/>
      <c r="X487" s="17">
        <f t="shared" si="152"/>
        <v>517.10962521773342</v>
      </c>
      <c r="Y487" s="18">
        <f t="shared" si="153"/>
        <v>1734.0124117028765</v>
      </c>
      <c r="Z487" s="2">
        <f t="shared" si="164"/>
        <v>491.25414395684675</v>
      </c>
      <c r="AA487" s="18">
        <f t="shared" si="164"/>
        <v>1647.3117911177326</v>
      </c>
      <c r="AB487" s="2">
        <f t="shared" si="165"/>
        <v>-203.56062382403903</v>
      </c>
      <c r="AC487" s="2">
        <f t="shared" si="165"/>
        <v>164.73117911177326</v>
      </c>
      <c r="AD487" s="2">
        <f t="shared" si="154"/>
        <v>491.25414395684675</v>
      </c>
      <c r="AE487" s="2">
        <f t="shared" si="155"/>
        <v>-1000</v>
      </c>
      <c r="AF487" s="5">
        <f t="shared" si="156"/>
        <v>0.5</v>
      </c>
      <c r="AG487" s="5">
        <f t="shared" si="157"/>
        <v>-1</v>
      </c>
      <c r="AH487" s="3">
        <f t="shared" si="158"/>
        <v>202110</v>
      </c>
      <c r="AI487" s="21">
        <v>2.6</v>
      </c>
      <c r="AJ487" s="21">
        <v>1.55</v>
      </c>
      <c r="AK487" s="21">
        <v>2.7</v>
      </c>
      <c r="AL487" s="21">
        <v>1.5</v>
      </c>
      <c r="AO487">
        <f t="shared" si="163"/>
        <v>-200</v>
      </c>
      <c r="AP487">
        <f>IF(E487&lt;F487,G487,H487)</f>
        <v>34</v>
      </c>
      <c r="AQ487">
        <f>IF(E487&lt;F487,H487,G487)</f>
        <v>11</v>
      </c>
    </row>
    <row r="488" spans="2:43" x14ac:dyDescent="0.25">
      <c r="B488" s="24">
        <v>44486</v>
      </c>
      <c r="C488" s="20" t="s">
        <v>39</v>
      </c>
      <c r="D488" s="20" t="s">
        <v>40</v>
      </c>
      <c r="E488" s="2">
        <v>-526.31578947368439</v>
      </c>
      <c r="F488" s="2">
        <v>400</v>
      </c>
      <c r="G488">
        <v>31</v>
      </c>
      <c r="H488">
        <v>3</v>
      </c>
      <c r="I488" s="9"/>
      <c r="J488" s="2" t="str">
        <f t="shared" si="159"/>
        <v>Indianapolis Colts</v>
      </c>
      <c r="K488" s="2" t="str">
        <f t="shared" si="160"/>
        <v>Houston Texans</v>
      </c>
      <c r="L488" s="17">
        <f t="shared" si="161"/>
        <v>-526.31578947368439</v>
      </c>
      <c r="M488" s="18">
        <f t="shared" si="162"/>
        <v>400</v>
      </c>
      <c r="N488" s="4">
        <f t="shared" si="148"/>
        <v>1.19</v>
      </c>
      <c r="O488" s="4">
        <f t="shared" si="149"/>
        <v>5</v>
      </c>
      <c r="P488" s="4"/>
      <c r="Q488" s="4"/>
      <c r="R488" s="1">
        <f t="shared" si="150"/>
        <v>0.84033613445378152</v>
      </c>
      <c r="S488" s="1">
        <f t="shared" si="150"/>
        <v>0.2</v>
      </c>
      <c r="T488" s="1">
        <f t="shared" si="146"/>
        <v>3.8772213247172949E-2</v>
      </c>
      <c r="U488" s="1">
        <f t="shared" si="147"/>
        <v>0.32016806722689073</v>
      </c>
      <c r="V488" s="1">
        <f t="shared" si="151"/>
        <v>0.83116806722689074</v>
      </c>
      <c r="W488" s="1"/>
      <c r="X488" s="17">
        <f t="shared" si="152"/>
        <v>203.12610581443556</v>
      </c>
      <c r="Y488" s="18">
        <f t="shared" si="153"/>
        <v>3985.2087388896653</v>
      </c>
      <c r="Z488" s="2">
        <f t="shared" si="164"/>
        <v>192.96980052371379</v>
      </c>
      <c r="AA488" s="18">
        <f t="shared" si="164"/>
        <v>3785.9483019451818</v>
      </c>
      <c r="AB488" s="2">
        <f t="shared" si="165"/>
        <v>-518.21580231001553</v>
      </c>
      <c r="AC488" s="2">
        <f t="shared" si="165"/>
        <v>378.59483019451818</v>
      </c>
      <c r="AD488" s="2">
        <f t="shared" si="154"/>
        <v>192.96980052371379</v>
      </c>
      <c r="AE488" s="2">
        <f t="shared" si="155"/>
        <v>-1000</v>
      </c>
      <c r="AF488" s="5">
        <f t="shared" si="156"/>
        <v>0.18999999999999995</v>
      </c>
      <c r="AG488" s="5">
        <f t="shared" si="157"/>
        <v>-1</v>
      </c>
      <c r="AH488" s="3">
        <f t="shared" si="158"/>
        <v>202110</v>
      </c>
      <c r="AI488" s="21">
        <v>1.18</v>
      </c>
      <c r="AJ488" s="21">
        <v>5.25</v>
      </c>
      <c r="AK488" s="21">
        <v>1.19</v>
      </c>
      <c r="AL488" s="21">
        <v>5</v>
      </c>
      <c r="AO488">
        <f t="shared" si="163"/>
        <v>-600</v>
      </c>
      <c r="AP488">
        <f>IF(E488&lt;F488,G488,H488)</f>
        <v>31</v>
      </c>
      <c r="AQ488">
        <f>IF(E488&lt;F488,H488,G488)</f>
        <v>3</v>
      </c>
    </row>
    <row r="489" spans="2:43" x14ac:dyDescent="0.25">
      <c r="B489" s="24">
        <v>44486</v>
      </c>
      <c r="C489" s="20" t="s">
        <v>25</v>
      </c>
      <c r="D489" s="20" t="s">
        <v>47</v>
      </c>
      <c r="E489" s="2">
        <v>280</v>
      </c>
      <c r="F489" s="2">
        <v>-370.37037037037032</v>
      </c>
      <c r="G489">
        <v>11</v>
      </c>
      <c r="H489">
        <v>38</v>
      </c>
      <c r="I489" s="9"/>
      <c r="J489" s="2" t="str">
        <f t="shared" si="159"/>
        <v>Los Angeles Rams</v>
      </c>
      <c r="K489" s="2" t="str">
        <f t="shared" si="160"/>
        <v>New York Giants</v>
      </c>
      <c r="L489" s="17">
        <f t="shared" si="161"/>
        <v>-370.37037037037032</v>
      </c>
      <c r="M489" s="18">
        <f t="shared" si="162"/>
        <v>280</v>
      </c>
      <c r="N489" s="4">
        <f t="shared" si="148"/>
        <v>1.27</v>
      </c>
      <c r="O489" s="4">
        <f t="shared" si="149"/>
        <v>3.8</v>
      </c>
      <c r="P489" s="4"/>
      <c r="Q489" s="4"/>
      <c r="R489" s="1">
        <f t="shared" si="150"/>
        <v>0.78740157480314954</v>
      </c>
      <c r="S489" s="1">
        <f t="shared" si="150"/>
        <v>0.26315789473684209</v>
      </c>
      <c r="T489" s="1">
        <f t="shared" si="146"/>
        <v>4.8126232741617536E-2</v>
      </c>
      <c r="U489" s="1">
        <f t="shared" si="147"/>
        <v>0.26212184003315375</v>
      </c>
      <c r="V489" s="1">
        <f t="shared" si="151"/>
        <v>0.77312184003315376</v>
      </c>
      <c r="W489" s="1"/>
      <c r="X489" s="17">
        <f t="shared" si="152"/>
        <v>293.45718645992071</v>
      </c>
      <c r="Y489" s="18">
        <f t="shared" si="153"/>
        <v>2909.583445130711</v>
      </c>
      <c r="Z489" s="2">
        <f t="shared" si="164"/>
        <v>278.78432713692467</v>
      </c>
      <c r="AA489" s="18">
        <f t="shared" si="164"/>
        <v>2764.1042728741754</v>
      </c>
      <c r="AB489" s="2">
        <f t="shared" si="165"/>
        <v>-358.70022187755586</v>
      </c>
      <c r="AC489" s="2">
        <f t="shared" si="165"/>
        <v>276.41042728741752</v>
      </c>
      <c r="AD489" s="2">
        <f t="shared" si="154"/>
        <v>278.78432713692467</v>
      </c>
      <c r="AE489" s="2">
        <f t="shared" si="155"/>
        <v>-1000</v>
      </c>
      <c r="AF489" s="5">
        <f t="shared" si="156"/>
        <v>0.27</v>
      </c>
      <c r="AG489" s="5">
        <f t="shared" si="157"/>
        <v>-1</v>
      </c>
      <c r="AH489" s="3">
        <f t="shared" si="158"/>
        <v>202110</v>
      </c>
      <c r="AI489" s="21">
        <v>5.25</v>
      </c>
      <c r="AJ489" s="21">
        <v>1.18</v>
      </c>
      <c r="AK489" s="21">
        <v>3.8</v>
      </c>
      <c r="AL489" s="21">
        <v>1.27</v>
      </c>
      <c r="AO489">
        <f t="shared" si="163"/>
        <v>-400</v>
      </c>
      <c r="AP489">
        <f>IF(E489&lt;F489,G489,H489)</f>
        <v>38</v>
      </c>
      <c r="AQ489">
        <f>IF(E489&lt;F489,H489,G489)</f>
        <v>11</v>
      </c>
    </row>
    <row r="490" spans="2:43" x14ac:dyDescent="0.25">
      <c r="B490" s="24">
        <v>44486</v>
      </c>
      <c r="C490" s="20" t="s">
        <v>51</v>
      </c>
      <c r="D490" s="20" t="s">
        <v>20</v>
      </c>
      <c r="E490" s="2">
        <v>240</v>
      </c>
      <c r="F490" s="2">
        <v>-303.03030303030295</v>
      </c>
      <c r="G490">
        <v>13</v>
      </c>
      <c r="H490">
        <v>31</v>
      </c>
      <c r="I490" s="9"/>
      <c r="J490" s="2" t="str">
        <f t="shared" si="159"/>
        <v>Kansas City Chiefs</v>
      </c>
      <c r="K490" s="2" t="str">
        <f t="shared" si="160"/>
        <v>Washington Football Team</v>
      </c>
      <c r="L490" s="17">
        <f t="shared" si="161"/>
        <v>-303.03030303030295</v>
      </c>
      <c r="M490" s="18">
        <f t="shared" si="162"/>
        <v>240</v>
      </c>
      <c r="N490" s="4">
        <f t="shared" si="148"/>
        <v>1.33</v>
      </c>
      <c r="O490" s="4">
        <f t="shared" si="149"/>
        <v>3.4</v>
      </c>
      <c r="P490" s="4"/>
      <c r="Q490" s="4"/>
      <c r="R490" s="1">
        <f t="shared" si="150"/>
        <v>0.75187969924812026</v>
      </c>
      <c r="S490" s="1">
        <f t="shared" si="150"/>
        <v>0.29411764705882354</v>
      </c>
      <c r="T490" s="1">
        <f t="shared" si="146"/>
        <v>4.3974630021141659E-2</v>
      </c>
      <c r="U490" s="1">
        <f t="shared" si="147"/>
        <v>0.22888102609464836</v>
      </c>
      <c r="V490" s="1">
        <f t="shared" si="151"/>
        <v>0.73988102609464834</v>
      </c>
      <c r="W490" s="1"/>
      <c r="X490" s="17">
        <f t="shared" si="152"/>
        <v>351.56865054149432</v>
      </c>
      <c r="Y490" s="18">
        <f t="shared" si="153"/>
        <v>2476.6314971810075</v>
      </c>
      <c r="Z490" s="2">
        <f t="shared" si="164"/>
        <v>333.99021801441961</v>
      </c>
      <c r="AA490" s="18">
        <f t="shared" si="164"/>
        <v>2352.7999223219572</v>
      </c>
      <c r="AB490" s="2">
        <f t="shared" si="165"/>
        <v>-299.40996653884821</v>
      </c>
      <c r="AC490" s="2">
        <f t="shared" si="165"/>
        <v>235.27999223219572</v>
      </c>
      <c r="AD490" s="2">
        <f t="shared" si="154"/>
        <v>333.99021801441961</v>
      </c>
      <c r="AE490" s="2">
        <f t="shared" si="155"/>
        <v>-1000</v>
      </c>
      <c r="AF490" s="5">
        <f t="shared" si="156"/>
        <v>0.33000000000000007</v>
      </c>
      <c r="AG490" s="5">
        <f t="shared" si="157"/>
        <v>-1</v>
      </c>
      <c r="AH490" s="3">
        <f t="shared" si="158"/>
        <v>202110</v>
      </c>
      <c r="AI490" s="21">
        <v>3.3</v>
      </c>
      <c r="AJ490" s="21">
        <v>1.35</v>
      </c>
      <c r="AK490" s="21">
        <v>3.4</v>
      </c>
      <c r="AL490" s="21">
        <v>1.33</v>
      </c>
      <c r="AO490">
        <f t="shared" si="163"/>
        <v>-400</v>
      </c>
      <c r="AP490">
        <f>IF(E490&lt;F490,G490,H490)</f>
        <v>31</v>
      </c>
      <c r="AQ490">
        <f>IF(E490&lt;F490,H490,G490)</f>
        <v>13</v>
      </c>
    </row>
    <row r="491" spans="2:43" x14ac:dyDescent="0.25">
      <c r="B491" s="24">
        <v>44486</v>
      </c>
      <c r="C491" s="20" t="s">
        <v>26</v>
      </c>
      <c r="D491" s="20" t="s">
        <v>30</v>
      </c>
      <c r="E491" s="2">
        <v>110.00000000000001</v>
      </c>
      <c r="F491" s="2">
        <v>-131.57894736842104</v>
      </c>
      <c r="G491">
        <v>23</v>
      </c>
      <c r="H491">
        <v>20</v>
      </c>
      <c r="I491" s="9"/>
      <c r="J491" s="2" t="str">
        <f t="shared" si="159"/>
        <v>Miami Dolphins</v>
      </c>
      <c r="K491" s="2" t="str">
        <f t="shared" si="160"/>
        <v>Jacksonville Jaguars</v>
      </c>
      <c r="L491" s="17">
        <f t="shared" si="161"/>
        <v>-131.57894736842104</v>
      </c>
      <c r="M491" s="18">
        <f t="shared" si="162"/>
        <v>110.00000000000001</v>
      </c>
      <c r="N491" s="4">
        <f t="shared" si="148"/>
        <v>1.76</v>
      </c>
      <c r="O491" s="4">
        <f t="shared" si="149"/>
        <v>2.1</v>
      </c>
      <c r="P491" s="4"/>
      <c r="Q491" s="4"/>
      <c r="R491" s="1">
        <f t="shared" si="150"/>
        <v>0.56818181818181823</v>
      </c>
      <c r="S491" s="1">
        <f t="shared" si="150"/>
        <v>0.47619047619047616</v>
      </c>
      <c r="T491" s="1">
        <f t="shared" si="146"/>
        <v>4.2487046632124437E-2</v>
      </c>
      <c r="U491" s="1">
        <f t="shared" si="147"/>
        <v>4.5995670995671034E-2</v>
      </c>
      <c r="V491" s="1">
        <f t="shared" si="151"/>
        <v>0.55699567099567104</v>
      </c>
      <c r="W491" s="1"/>
      <c r="X491" s="17">
        <f t="shared" si="152"/>
        <v>795.34608987611307</v>
      </c>
      <c r="Y491" s="18">
        <f t="shared" si="153"/>
        <v>1144.9859022934511</v>
      </c>
      <c r="Z491" s="2">
        <f t="shared" si="164"/>
        <v>755.57878538230739</v>
      </c>
      <c r="AA491" s="18">
        <f t="shared" si="164"/>
        <v>1087.7366071787785</v>
      </c>
      <c r="AB491" s="2">
        <f t="shared" si="165"/>
        <v>-132.3488720628942</v>
      </c>
      <c r="AC491" s="2">
        <f t="shared" si="165"/>
        <v>108.77366071787785</v>
      </c>
      <c r="AD491" s="2">
        <f t="shared" si="154"/>
        <v>-1000</v>
      </c>
      <c r="AE491" s="2">
        <f t="shared" si="155"/>
        <v>1087.7366071787785</v>
      </c>
      <c r="AF491" s="5">
        <f t="shared" si="156"/>
        <v>-1</v>
      </c>
      <c r="AG491" s="5">
        <f t="shared" si="157"/>
        <v>1.1000000000000001</v>
      </c>
      <c r="AH491" s="3">
        <f t="shared" si="158"/>
        <v>202110</v>
      </c>
      <c r="AI491" s="21">
        <v>2.4</v>
      </c>
      <c r="AJ491" s="21">
        <v>1.62</v>
      </c>
      <c r="AK491" s="21">
        <v>2.1</v>
      </c>
      <c r="AL491" s="21">
        <v>1.76</v>
      </c>
      <c r="AO491">
        <f t="shared" si="163"/>
        <v>-140</v>
      </c>
      <c r="AP491">
        <f>IF(E491&lt;F491,G491,H491)</f>
        <v>20</v>
      </c>
      <c r="AQ491">
        <f>IF(E491&lt;F491,H491,G491)</f>
        <v>23</v>
      </c>
    </row>
    <row r="492" spans="2:43" x14ac:dyDescent="0.25">
      <c r="B492" s="24">
        <v>44483</v>
      </c>
      <c r="C492" s="20" t="s">
        <v>19</v>
      </c>
      <c r="D492" s="20" t="s">
        <v>27</v>
      </c>
      <c r="E492" s="2">
        <v>245.00000000000003</v>
      </c>
      <c r="F492" s="2">
        <v>-312.49999999999994</v>
      </c>
      <c r="G492">
        <v>22</v>
      </c>
      <c r="H492">
        <v>28</v>
      </c>
      <c r="I492" s="9"/>
      <c r="J492" s="2" t="str">
        <f t="shared" si="159"/>
        <v>Tampa Bay Buccaneers</v>
      </c>
      <c r="K492" s="2" t="str">
        <f t="shared" si="160"/>
        <v>Philadelphia Eagles</v>
      </c>
      <c r="L492" s="17">
        <f t="shared" si="161"/>
        <v>-312.49999999999994</v>
      </c>
      <c r="M492" s="18">
        <f t="shared" si="162"/>
        <v>245.00000000000003</v>
      </c>
      <c r="N492" s="4">
        <f t="shared" si="148"/>
        <v>1.32</v>
      </c>
      <c r="O492" s="4">
        <f t="shared" si="149"/>
        <v>3.45</v>
      </c>
      <c r="P492" s="4"/>
      <c r="Q492" s="4"/>
      <c r="R492" s="1">
        <f t="shared" si="150"/>
        <v>0.75757575757575757</v>
      </c>
      <c r="S492" s="1">
        <f t="shared" si="150"/>
        <v>0.28985507246376813</v>
      </c>
      <c r="T492" s="1">
        <f t="shared" si="146"/>
        <v>4.5283018867924518E-2</v>
      </c>
      <c r="U492" s="1">
        <f t="shared" si="147"/>
        <v>0.23386034255599472</v>
      </c>
      <c r="V492" s="1">
        <f t="shared" si="151"/>
        <v>0.74486034255599476</v>
      </c>
      <c r="W492" s="1"/>
      <c r="X492" s="17">
        <f t="shared" si="152"/>
        <v>342.5335500726099</v>
      </c>
      <c r="Y492" s="18">
        <f t="shared" si="153"/>
        <v>2535.4217462272254</v>
      </c>
      <c r="Z492" s="2">
        <f t="shared" si="164"/>
        <v>325.4068725689794</v>
      </c>
      <c r="AA492" s="18">
        <f t="shared" si="164"/>
        <v>2408.6506589158639</v>
      </c>
      <c r="AB492" s="2">
        <f t="shared" si="165"/>
        <v>-307.30758453419605</v>
      </c>
      <c r="AC492" s="2">
        <f t="shared" si="165"/>
        <v>240.8650658915864</v>
      </c>
      <c r="AD492" s="2">
        <f t="shared" si="154"/>
        <v>325.4068725689794</v>
      </c>
      <c r="AE492" s="2">
        <f t="shared" si="155"/>
        <v>-1000</v>
      </c>
      <c r="AF492" s="5">
        <f t="shared" si="156"/>
        <v>0.32000000000000006</v>
      </c>
      <c r="AG492" s="5">
        <f t="shared" si="157"/>
        <v>-1</v>
      </c>
      <c r="AH492" s="3">
        <f t="shared" si="158"/>
        <v>202110</v>
      </c>
      <c r="AI492" s="21">
        <v>3.45</v>
      </c>
      <c r="AJ492" s="21">
        <v>1.32</v>
      </c>
      <c r="AK492" s="21">
        <v>3.45</v>
      </c>
      <c r="AL492" s="21">
        <v>1.32</v>
      </c>
      <c r="AO492">
        <f t="shared" si="163"/>
        <v>-400</v>
      </c>
      <c r="AP492">
        <f>IF(E492&lt;F492,G492,H492)</f>
        <v>28</v>
      </c>
      <c r="AQ492">
        <f>IF(E492&lt;F492,H492,G492)</f>
        <v>22</v>
      </c>
    </row>
    <row r="493" spans="2:43" x14ac:dyDescent="0.25">
      <c r="B493" s="24">
        <v>44480</v>
      </c>
      <c r="C493" s="20" t="s">
        <v>28</v>
      </c>
      <c r="D493" s="20" t="s">
        <v>39</v>
      </c>
      <c r="E493" s="2">
        <v>-370.37037037037032</v>
      </c>
      <c r="F493" s="2">
        <v>280</v>
      </c>
      <c r="G493">
        <v>31</v>
      </c>
      <c r="H493">
        <v>25</v>
      </c>
      <c r="I493" s="9"/>
      <c r="J493" s="2" t="str">
        <f t="shared" si="159"/>
        <v>Baltimore Ravens</v>
      </c>
      <c r="K493" s="2" t="str">
        <f t="shared" si="160"/>
        <v>Indianapolis Colts</v>
      </c>
      <c r="L493" s="17">
        <f t="shared" si="161"/>
        <v>-370.37037037037032</v>
      </c>
      <c r="M493" s="18">
        <f t="shared" si="162"/>
        <v>280</v>
      </c>
      <c r="N493" s="4">
        <f t="shared" si="148"/>
        <v>1.27</v>
      </c>
      <c r="O493" s="4">
        <f t="shared" si="149"/>
        <v>3.8</v>
      </c>
      <c r="P493" s="4"/>
      <c r="Q493" s="4"/>
      <c r="R493" s="1">
        <f t="shared" si="150"/>
        <v>0.78740157480314954</v>
      </c>
      <c r="S493" s="1">
        <f t="shared" si="150"/>
        <v>0.26315789473684209</v>
      </c>
      <c r="T493" s="1">
        <f t="shared" si="146"/>
        <v>4.8126232741617536E-2</v>
      </c>
      <c r="U493" s="1">
        <f t="shared" si="147"/>
        <v>0.26212184003315375</v>
      </c>
      <c r="V493" s="1">
        <f t="shared" si="151"/>
        <v>0.77312184003315376</v>
      </c>
      <c r="W493" s="1"/>
      <c r="X493" s="17">
        <f t="shared" si="152"/>
        <v>293.45718645992071</v>
      </c>
      <c r="Y493" s="18">
        <f t="shared" si="153"/>
        <v>2909.583445130711</v>
      </c>
      <c r="Z493" s="2">
        <f t="shared" si="164"/>
        <v>278.78432713692467</v>
      </c>
      <c r="AA493" s="18">
        <f t="shared" si="164"/>
        <v>2764.1042728741754</v>
      </c>
      <c r="AB493" s="2">
        <f t="shared" si="165"/>
        <v>-358.70022187755586</v>
      </c>
      <c r="AC493" s="2">
        <f t="shared" si="165"/>
        <v>276.41042728741752</v>
      </c>
      <c r="AD493" s="2">
        <f t="shared" si="154"/>
        <v>278.78432713692467</v>
      </c>
      <c r="AE493" s="2">
        <f t="shared" si="155"/>
        <v>-1000</v>
      </c>
      <c r="AF493" s="5">
        <f t="shared" si="156"/>
        <v>0.27</v>
      </c>
      <c r="AG493" s="5">
        <f t="shared" si="157"/>
        <v>-1</v>
      </c>
      <c r="AH493" s="3">
        <f t="shared" si="158"/>
        <v>202110</v>
      </c>
      <c r="AI493" s="21">
        <v>1.31</v>
      </c>
      <c r="AJ493" s="21">
        <v>3.55</v>
      </c>
      <c r="AK493" s="21">
        <v>1.27</v>
      </c>
      <c r="AL493" s="21">
        <v>3.8</v>
      </c>
      <c r="AO493">
        <f t="shared" si="163"/>
        <v>-400</v>
      </c>
      <c r="AP493">
        <f>IF(E493&lt;F493,G493,H493)</f>
        <v>31</v>
      </c>
      <c r="AQ493">
        <f>IF(E493&lt;F493,H493,G493)</f>
        <v>25</v>
      </c>
    </row>
    <row r="494" spans="2:43" x14ac:dyDescent="0.25">
      <c r="B494" s="24">
        <v>44479</v>
      </c>
      <c r="C494" s="20" t="s">
        <v>20</v>
      </c>
      <c r="D494" s="20" t="s">
        <v>24</v>
      </c>
      <c r="E494" s="2">
        <v>-147.05882352941177</v>
      </c>
      <c r="F494" s="2">
        <v>125</v>
      </c>
      <c r="G494">
        <v>20</v>
      </c>
      <c r="H494">
        <v>38</v>
      </c>
      <c r="I494" s="9"/>
      <c r="J494" s="2" t="str">
        <f t="shared" si="159"/>
        <v>Kansas City Chiefs</v>
      </c>
      <c r="K494" s="2" t="str">
        <f t="shared" si="160"/>
        <v>Buffalo Bills</v>
      </c>
      <c r="L494" s="17">
        <f t="shared" si="161"/>
        <v>-147.05882352941177</v>
      </c>
      <c r="M494" s="18">
        <f t="shared" si="162"/>
        <v>125</v>
      </c>
      <c r="N494" s="4">
        <f t="shared" si="148"/>
        <v>1.68</v>
      </c>
      <c r="O494" s="4">
        <f t="shared" si="149"/>
        <v>2.25</v>
      </c>
      <c r="P494" s="4"/>
      <c r="Q494" s="4"/>
      <c r="R494" s="1">
        <f t="shared" si="150"/>
        <v>0.59523809523809523</v>
      </c>
      <c r="S494" s="1">
        <f t="shared" si="150"/>
        <v>0.44444444444444442</v>
      </c>
      <c r="T494" s="1">
        <f t="shared" si="146"/>
        <v>3.8167938931297662E-2</v>
      </c>
      <c r="U494" s="1">
        <f t="shared" si="147"/>
        <v>7.5396825396825407E-2</v>
      </c>
      <c r="V494" s="1">
        <f t="shared" si="151"/>
        <v>0.58639682539682547</v>
      </c>
      <c r="W494" s="1"/>
      <c r="X494" s="17">
        <f t="shared" si="152"/>
        <v>705.32983244457648</v>
      </c>
      <c r="Y494" s="18">
        <f t="shared" si="153"/>
        <v>1287.7472223008879</v>
      </c>
      <c r="Z494" s="2">
        <f t="shared" si="164"/>
        <v>670.06334082234764</v>
      </c>
      <c r="AA494" s="18">
        <f t="shared" si="164"/>
        <v>1223.3598611858433</v>
      </c>
      <c r="AB494" s="2">
        <f t="shared" si="165"/>
        <v>-149.23962244714528</v>
      </c>
      <c r="AC494" s="2">
        <f t="shared" si="165"/>
        <v>122.33598611858433</v>
      </c>
      <c r="AD494" s="2">
        <f t="shared" si="154"/>
        <v>-1000</v>
      </c>
      <c r="AE494" s="2">
        <f t="shared" si="155"/>
        <v>1223.3598611858433</v>
      </c>
      <c r="AF494" s="5">
        <f t="shared" si="156"/>
        <v>-1</v>
      </c>
      <c r="AG494" s="5">
        <f t="shared" si="157"/>
        <v>1.25</v>
      </c>
      <c r="AH494" s="3">
        <f t="shared" si="158"/>
        <v>202110</v>
      </c>
      <c r="AI494" s="21">
        <v>1.64</v>
      </c>
      <c r="AJ494" s="21">
        <v>2.35</v>
      </c>
      <c r="AK494" s="21">
        <v>1.68</v>
      </c>
      <c r="AL494" s="21">
        <v>2.25</v>
      </c>
      <c r="AO494">
        <f t="shared" si="163"/>
        <v>-150</v>
      </c>
      <c r="AP494">
        <f>IF(E494&lt;F494,G494,H494)</f>
        <v>20</v>
      </c>
      <c r="AQ494">
        <f>IF(E494&lt;F494,H494,G494)</f>
        <v>38</v>
      </c>
    </row>
    <row r="495" spans="2:43" x14ac:dyDescent="0.25">
      <c r="B495" s="24">
        <v>44479</v>
      </c>
      <c r="C495" s="20" t="s">
        <v>48</v>
      </c>
      <c r="D495" s="20" t="s">
        <v>22</v>
      </c>
      <c r="E495" s="2">
        <v>-285.71428571428567</v>
      </c>
      <c r="F495" s="2">
        <v>229.99999999999997</v>
      </c>
      <c r="G495">
        <v>17</v>
      </c>
      <c r="H495">
        <v>10</v>
      </c>
      <c r="I495" s="9"/>
      <c r="J495" s="2" t="str">
        <f t="shared" si="159"/>
        <v>Arizona Cardinals</v>
      </c>
      <c r="K495" s="2" t="str">
        <f t="shared" si="160"/>
        <v>San Francisco 49ers</v>
      </c>
      <c r="L495" s="17">
        <f t="shared" si="161"/>
        <v>-285.71428571428567</v>
      </c>
      <c r="M495" s="18">
        <f t="shared" si="162"/>
        <v>229.99999999999997</v>
      </c>
      <c r="N495" s="4">
        <f t="shared" si="148"/>
        <v>1.35</v>
      </c>
      <c r="O495" s="4">
        <f t="shared" si="149"/>
        <v>3.3</v>
      </c>
      <c r="P495" s="4"/>
      <c r="Q495" s="4"/>
      <c r="R495" s="1">
        <f t="shared" si="150"/>
        <v>0.7407407407407407</v>
      </c>
      <c r="S495" s="1">
        <f t="shared" si="150"/>
        <v>0.30303030303030304</v>
      </c>
      <c r="T495" s="1">
        <f t="shared" si="146"/>
        <v>4.1935483870967794E-2</v>
      </c>
      <c r="U495" s="1">
        <f t="shared" si="147"/>
        <v>0.21885521885521883</v>
      </c>
      <c r="V495" s="1">
        <f t="shared" si="151"/>
        <v>0.72985521885521887</v>
      </c>
      <c r="W495" s="1"/>
      <c r="X495" s="17">
        <f t="shared" si="152"/>
        <v>370.13475298361828</v>
      </c>
      <c r="Y495" s="18">
        <f t="shared" si="153"/>
        <v>2363.8563841328437</v>
      </c>
      <c r="Z495" s="2">
        <f t="shared" si="164"/>
        <v>351.62801533443735</v>
      </c>
      <c r="AA495" s="18">
        <f t="shared" si="164"/>
        <v>2245.6635649262016</v>
      </c>
      <c r="AB495" s="2">
        <f t="shared" si="165"/>
        <v>-284.39144675343596</v>
      </c>
      <c r="AC495" s="2">
        <f t="shared" si="165"/>
        <v>224.56635649262017</v>
      </c>
      <c r="AD495" s="2">
        <f t="shared" si="154"/>
        <v>351.62801533443735</v>
      </c>
      <c r="AE495" s="2">
        <f t="shared" si="155"/>
        <v>-1000</v>
      </c>
      <c r="AF495" s="5">
        <f t="shared" si="156"/>
        <v>0.35000000000000009</v>
      </c>
      <c r="AG495" s="5">
        <f t="shared" si="157"/>
        <v>-1</v>
      </c>
      <c r="AH495" s="3">
        <f t="shared" si="158"/>
        <v>202110</v>
      </c>
      <c r="AI495" s="21">
        <v>1.44</v>
      </c>
      <c r="AJ495" s="21">
        <v>2.85</v>
      </c>
      <c r="AK495" s="21">
        <v>1.35</v>
      </c>
      <c r="AL495" s="21">
        <v>3.3</v>
      </c>
      <c r="AO495">
        <f t="shared" si="163"/>
        <v>-300</v>
      </c>
      <c r="AP495">
        <f>IF(E495&lt;F495,G495,H495)</f>
        <v>17</v>
      </c>
      <c r="AQ495">
        <f>IF(E495&lt;F495,H495,G495)</f>
        <v>10</v>
      </c>
    </row>
    <row r="496" spans="2:43" x14ac:dyDescent="0.25">
      <c r="B496" s="24">
        <v>44479</v>
      </c>
      <c r="C496" s="20" t="s">
        <v>23</v>
      </c>
      <c r="D496" s="20" t="s">
        <v>25</v>
      </c>
      <c r="E496" s="2">
        <v>-344.82758620689651</v>
      </c>
      <c r="F496" s="2">
        <v>270</v>
      </c>
      <c r="G496">
        <v>44</v>
      </c>
      <c r="H496">
        <v>20</v>
      </c>
      <c r="I496" s="9"/>
      <c r="J496" s="2" t="str">
        <f t="shared" si="159"/>
        <v>Dallas Cowboys</v>
      </c>
      <c r="K496" s="2" t="str">
        <f t="shared" si="160"/>
        <v>New York Giants</v>
      </c>
      <c r="L496" s="17">
        <f t="shared" si="161"/>
        <v>-344.82758620689651</v>
      </c>
      <c r="M496" s="18">
        <f t="shared" si="162"/>
        <v>270</v>
      </c>
      <c r="N496" s="4">
        <f t="shared" si="148"/>
        <v>1.29</v>
      </c>
      <c r="O496" s="4">
        <f t="shared" si="149"/>
        <v>3.7</v>
      </c>
      <c r="P496" s="4"/>
      <c r="Q496" s="4"/>
      <c r="R496" s="1">
        <f t="shared" si="150"/>
        <v>0.77519379844961234</v>
      </c>
      <c r="S496" s="1">
        <f t="shared" si="150"/>
        <v>0.27027027027027023</v>
      </c>
      <c r="T496" s="1">
        <f t="shared" si="146"/>
        <v>4.3486973947895691E-2</v>
      </c>
      <c r="U496" s="1">
        <f t="shared" si="147"/>
        <v>0.25246176408967103</v>
      </c>
      <c r="V496" s="1">
        <f t="shared" si="151"/>
        <v>0.76346176408967104</v>
      </c>
      <c r="W496" s="1"/>
      <c r="X496" s="17">
        <f t="shared" si="152"/>
        <v>309.82329048576543</v>
      </c>
      <c r="Y496" s="18">
        <f t="shared" si="153"/>
        <v>2773.304285017382</v>
      </c>
      <c r="Z496" s="2">
        <f t="shared" si="164"/>
        <v>294.33212596147712</v>
      </c>
      <c r="AA496" s="18">
        <f t="shared" si="164"/>
        <v>2634.6390707665128</v>
      </c>
      <c r="AB496" s="2">
        <f t="shared" si="165"/>
        <v>-339.75224305989701</v>
      </c>
      <c r="AC496" s="2">
        <f t="shared" si="165"/>
        <v>263.46390707665125</v>
      </c>
      <c r="AD496" s="2">
        <f t="shared" si="154"/>
        <v>294.33212596147712</v>
      </c>
      <c r="AE496" s="2">
        <f t="shared" si="155"/>
        <v>-1000</v>
      </c>
      <c r="AF496" s="5">
        <f t="shared" si="156"/>
        <v>0.29000000000000004</v>
      </c>
      <c r="AG496" s="5">
        <f t="shared" si="157"/>
        <v>-1</v>
      </c>
      <c r="AH496" s="3">
        <f t="shared" si="158"/>
        <v>202110</v>
      </c>
      <c r="AI496" s="21">
        <v>1.29</v>
      </c>
      <c r="AJ496" s="21">
        <v>3.7</v>
      </c>
      <c r="AK496" s="21">
        <v>1.29</v>
      </c>
      <c r="AL496" s="21">
        <v>3.7</v>
      </c>
      <c r="AO496">
        <f t="shared" si="163"/>
        <v>-400</v>
      </c>
      <c r="AP496">
        <f>IF(E496&lt;F496,G496,H496)</f>
        <v>44</v>
      </c>
      <c r="AQ496">
        <f>IF(E496&lt;F496,H496,G496)</f>
        <v>20</v>
      </c>
    </row>
    <row r="497" spans="2:43" x14ac:dyDescent="0.25">
      <c r="B497" s="24">
        <v>44479</v>
      </c>
      <c r="C497" s="20" t="s">
        <v>31</v>
      </c>
      <c r="D497" s="20" t="s">
        <v>46</v>
      </c>
      <c r="E497" s="2">
        <v>-140.84507042253523</v>
      </c>
      <c r="F497" s="2">
        <v>120.00000000000001</v>
      </c>
      <c r="G497">
        <v>47</v>
      </c>
      <c r="H497">
        <v>42</v>
      </c>
      <c r="I497" s="9"/>
      <c r="J497" s="2" t="str">
        <f t="shared" si="159"/>
        <v>Los Angeles Chargers</v>
      </c>
      <c r="K497" s="2" t="str">
        <f t="shared" si="160"/>
        <v>Cleveland Browns</v>
      </c>
      <c r="L497" s="17">
        <f t="shared" si="161"/>
        <v>-140.84507042253523</v>
      </c>
      <c r="M497" s="18">
        <f t="shared" si="162"/>
        <v>120.00000000000001</v>
      </c>
      <c r="N497" s="4">
        <f t="shared" si="148"/>
        <v>1.71</v>
      </c>
      <c r="O497" s="4">
        <f t="shared" si="149"/>
        <v>2.2000000000000002</v>
      </c>
      <c r="P497" s="4"/>
      <c r="Q497" s="4"/>
      <c r="R497" s="1">
        <f t="shared" si="150"/>
        <v>0.58479532163742687</v>
      </c>
      <c r="S497" s="1">
        <f t="shared" si="150"/>
        <v>0.45454545454545453</v>
      </c>
      <c r="T497" s="1">
        <f t="shared" si="146"/>
        <v>3.7851662404092101E-2</v>
      </c>
      <c r="U497" s="1">
        <f t="shared" si="147"/>
        <v>6.5124933545986169E-2</v>
      </c>
      <c r="V497" s="1">
        <f t="shared" si="151"/>
        <v>0.57612493354598615</v>
      </c>
      <c r="W497" s="1"/>
      <c r="X497" s="17">
        <f t="shared" si="152"/>
        <v>735.73463284275692</v>
      </c>
      <c r="Y497" s="18">
        <f t="shared" si="153"/>
        <v>1235.8449349286186</v>
      </c>
      <c r="Z497" s="2">
        <f t="shared" si="164"/>
        <v>698.94790120061907</v>
      </c>
      <c r="AA497" s="18">
        <f t="shared" si="164"/>
        <v>1174.0526881821877</v>
      </c>
      <c r="AB497" s="2">
        <f t="shared" si="165"/>
        <v>-143.07218009843768</v>
      </c>
      <c r="AC497" s="2">
        <f t="shared" si="165"/>
        <v>117.40526881821877</v>
      </c>
      <c r="AD497" s="2">
        <f t="shared" si="154"/>
        <v>698.94790120061907</v>
      </c>
      <c r="AE497" s="2">
        <f t="shared" si="155"/>
        <v>-1000</v>
      </c>
      <c r="AF497" s="5">
        <f t="shared" si="156"/>
        <v>0.71</v>
      </c>
      <c r="AG497" s="5">
        <f t="shared" si="157"/>
        <v>-1</v>
      </c>
      <c r="AH497" s="3">
        <f t="shared" si="158"/>
        <v>202110</v>
      </c>
      <c r="AI497" s="21">
        <v>1.95</v>
      </c>
      <c r="AJ497" s="21">
        <v>1.86</v>
      </c>
      <c r="AK497" s="21">
        <v>1.71</v>
      </c>
      <c r="AL497" s="21">
        <v>2.2000000000000002</v>
      </c>
      <c r="AO497">
        <f t="shared" si="163"/>
        <v>-150</v>
      </c>
      <c r="AP497">
        <f>IF(E497&lt;F497,G497,H497)</f>
        <v>47</v>
      </c>
      <c r="AQ497">
        <f>IF(E497&lt;F497,H497,G497)</f>
        <v>42</v>
      </c>
    </row>
    <row r="498" spans="2:43" x14ac:dyDescent="0.25">
      <c r="B498" s="24">
        <v>44479</v>
      </c>
      <c r="C498" s="20" t="s">
        <v>50</v>
      </c>
      <c r="D498" s="20" t="s">
        <v>37</v>
      </c>
      <c r="E498" s="2">
        <v>-250.00000000000006</v>
      </c>
      <c r="F498" s="2">
        <v>204.99999999999997</v>
      </c>
      <c r="G498">
        <v>9</v>
      </c>
      <c r="H498">
        <v>20</v>
      </c>
      <c r="I498" s="9"/>
      <c r="J498" s="2" t="str">
        <f t="shared" si="159"/>
        <v>Las Vegas Raiders</v>
      </c>
      <c r="K498" s="2" t="str">
        <f t="shared" si="160"/>
        <v>Chicago Bears</v>
      </c>
      <c r="L498" s="17">
        <f t="shared" si="161"/>
        <v>-250.00000000000006</v>
      </c>
      <c r="M498" s="18">
        <f t="shared" si="162"/>
        <v>204.99999999999997</v>
      </c>
      <c r="N498" s="4">
        <f t="shared" si="148"/>
        <v>1.4</v>
      </c>
      <c r="O498" s="4">
        <f t="shared" si="149"/>
        <v>3.05</v>
      </c>
      <c r="P498" s="4"/>
      <c r="Q498" s="4"/>
      <c r="R498" s="1">
        <f t="shared" si="150"/>
        <v>0.7142857142857143</v>
      </c>
      <c r="S498" s="1">
        <f t="shared" si="150"/>
        <v>0.32786885245901642</v>
      </c>
      <c r="T498" s="1">
        <f t="shared" si="146"/>
        <v>4.0449438202247112E-2</v>
      </c>
      <c r="U498" s="1">
        <f t="shared" si="147"/>
        <v>0.19320843091334894</v>
      </c>
      <c r="V498" s="1">
        <f t="shared" si="151"/>
        <v>0.70420843091334895</v>
      </c>
      <c r="W498" s="1"/>
      <c r="X498" s="17">
        <f t="shared" si="152"/>
        <v>420.03412072617954</v>
      </c>
      <c r="Y498" s="18">
        <f t="shared" si="153"/>
        <v>2105.3798440390528</v>
      </c>
      <c r="Z498" s="2">
        <f t="shared" si="164"/>
        <v>399.03241468987056</v>
      </c>
      <c r="AA498" s="18">
        <f t="shared" si="164"/>
        <v>2000.1108518371002</v>
      </c>
      <c r="AB498" s="2">
        <f t="shared" si="165"/>
        <v>-250.60620721181351</v>
      </c>
      <c r="AC498" s="2">
        <f t="shared" si="165"/>
        <v>200.01108518371001</v>
      </c>
      <c r="AD498" s="2">
        <f t="shared" si="154"/>
        <v>-1000</v>
      </c>
      <c r="AE498" s="2">
        <f t="shared" si="155"/>
        <v>2000.1108518371002</v>
      </c>
      <c r="AF498" s="5">
        <f t="shared" si="156"/>
        <v>-1</v>
      </c>
      <c r="AG498" s="5">
        <f t="shared" si="157"/>
        <v>2.0499999999999998</v>
      </c>
      <c r="AH498" s="3">
        <f t="shared" si="158"/>
        <v>202110</v>
      </c>
      <c r="AI498" s="21">
        <v>1.45</v>
      </c>
      <c r="AJ498" s="21">
        <v>2.8</v>
      </c>
      <c r="AK498" s="21">
        <v>1.4</v>
      </c>
      <c r="AL498" s="21">
        <v>3.05</v>
      </c>
      <c r="AO498">
        <f t="shared" si="163"/>
        <v>-300</v>
      </c>
      <c r="AP498">
        <f>IF(E498&lt;F498,G498,H498)</f>
        <v>9</v>
      </c>
      <c r="AQ498">
        <f>IF(E498&lt;F498,H498,G498)</f>
        <v>20</v>
      </c>
    </row>
    <row r="499" spans="2:43" x14ac:dyDescent="0.25">
      <c r="B499" s="24">
        <v>44479</v>
      </c>
      <c r="C499" s="20" t="s">
        <v>44</v>
      </c>
      <c r="D499" s="20" t="s">
        <v>19</v>
      </c>
      <c r="E499" s="2">
        <v>-147.05882352941177</v>
      </c>
      <c r="F499" s="2">
        <v>125</v>
      </c>
      <c r="G499">
        <v>18</v>
      </c>
      <c r="H499">
        <v>21</v>
      </c>
      <c r="I499" s="9"/>
      <c r="J499" s="2" t="str">
        <f t="shared" si="159"/>
        <v>Carolina Panthers</v>
      </c>
      <c r="K499" s="2" t="str">
        <f t="shared" si="160"/>
        <v>Philadelphia Eagles</v>
      </c>
      <c r="L499" s="17">
        <f t="shared" si="161"/>
        <v>-147.05882352941177</v>
      </c>
      <c r="M499" s="18">
        <f t="shared" si="162"/>
        <v>125</v>
      </c>
      <c r="N499" s="4">
        <f t="shared" si="148"/>
        <v>1.68</v>
      </c>
      <c r="O499" s="4">
        <f t="shared" si="149"/>
        <v>2.25</v>
      </c>
      <c r="P499" s="4"/>
      <c r="Q499" s="4"/>
      <c r="R499" s="1">
        <f t="shared" si="150"/>
        <v>0.59523809523809523</v>
      </c>
      <c r="S499" s="1">
        <f t="shared" si="150"/>
        <v>0.44444444444444442</v>
      </c>
      <c r="T499" s="1">
        <f t="shared" si="146"/>
        <v>3.8167938931297662E-2</v>
      </c>
      <c r="U499" s="1">
        <f t="shared" si="147"/>
        <v>7.5396825396825407E-2</v>
      </c>
      <c r="V499" s="1">
        <f t="shared" si="151"/>
        <v>0.58639682539682547</v>
      </c>
      <c r="W499" s="1"/>
      <c r="X499" s="17">
        <f t="shared" si="152"/>
        <v>705.32983244457648</v>
      </c>
      <c r="Y499" s="18">
        <f t="shared" si="153"/>
        <v>1287.7472223008879</v>
      </c>
      <c r="Z499" s="2">
        <f t="shared" si="164"/>
        <v>670.06334082234764</v>
      </c>
      <c r="AA499" s="18">
        <f t="shared" si="164"/>
        <v>1223.3598611858433</v>
      </c>
      <c r="AB499" s="2">
        <f t="shared" si="165"/>
        <v>-149.23962244714528</v>
      </c>
      <c r="AC499" s="2">
        <f t="shared" si="165"/>
        <v>122.33598611858433</v>
      </c>
      <c r="AD499" s="2">
        <f t="shared" si="154"/>
        <v>-1000</v>
      </c>
      <c r="AE499" s="2">
        <f t="shared" si="155"/>
        <v>1223.3598611858433</v>
      </c>
      <c r="AF499" s="5">
        <f t="shared" si="156"/>
        <v>-1</v>
      </c>
      <c r="AG499" s="5">
        <f t="shared" si="157"/>
        <v>1.25</v>
      </c>
      <c r="AH499" s="3">
        <f t="shared" si="158"/>
        <v>202110</v>
      </c>
      <c r="AI499" s="21">
        <v>1.52</v>
      </c>
      <c r="AJ499" s="21">
        <v>2.67</v>
      </c>
      <c r="AK499" s="21">
        <v>1.68</v>
      </c>
      <c r="AL499" s="21">
        <v>2.25</v>
      </c>
      <c r="AO499">
        <f t="shared" si="163"/>
        <v>-150</v>
      </c>
      <c r="AP499">
        <f>IF(E499&lt;F499,G499,H499)</f>
        <v>18</v>
      </c>
      <c r="AQ499">
        <f>IF(E499&lt;F499,H499,G499)</f>
        <v>21</v>
      </c>
    </row>
    <row r="500" spans="2:43" x14ac:dyDescent="0.25">
      <c r="B500" s="24">
        <v>44479</v>
      </c>
      <c r="C500" s="20" t="s">
        <v>21</v>
      </c>
      <c r="D500" s="20" t="s">
        <v>33</v>
      </c>
      <c r="E500" s="2">
        <v>110.00000000000001</v>
      </c>
      <c r="F500" s="2">
        <v>-131.57894736842104</v>
      </c>
      <c r="G500">
        <v>22</v>
      </c>
      <c r="H500">
        <v>25</v>
      </c>
      <c r="I500" s="9"/>
      <c r="J500" s="2" t="str">
        <f t="shared" si="159"/>
        <v>Green Bay Packers</v>
      </c>
      <c r="K500" s="2" t="str">
        <f t="shared" si="160"/>
        <v>Cincinnati Bengals</v>
      </c>
      <c r="L500" s="17">
        <f t="shared" si="161"/>
        <v>-131.57894736842104</v>
      </c>
      <c r="M500" s="18">
        <f t="shared" si="162"/>
        <v>110.00000000000001</v>
      </c>
      <c r="N500" s="4">
        <f t="shared" si="148"/>
        <v>1.76</v>
      </c>
      <c r="O500" s="4">
        <f t="shared" si="149"/>
        <v>2.1</v>
      </c>
      <c r="P500" s="4"/>
      <c r="Q500" s="4"/>
      <c r="R500" s="1">
        <f t="shared" si="150"/>
        <v>0.56818181818181823</v>
      </c>
      <c r="S500" s="1">
        <f t="shared" si="150"/>
        <v>0.47619047619047616</v>
      </c>
      <c r="T500" s="1">
        <f t="shared" si="146"/>
        <v>4.2487046632124437E-2</v>
      </c>
      <c r="U500" s="1">
        <f t="shared" si="147"/>
        <v>4.5995670995671034E-2</v>
      </c>
      <c r="V500" s="1">
        <f t="shared" si="151"/>
        <v>0.55699567099567104</v>
      </c>
      <c r="W500" s="1"/>
      <c r="X500" s="17">
        <f t="shared" si="152"/>
        <v>795.34608987611307</v>
      </c>
      <c r="Y500" s="18">
        <f t="shared" si="153"/>
        <v>1144.9859022934511</v>
      </c>
      <c r="Z500" s="2">
        <f t="shared" si="164"/>
        <v>755.57878538230739</v>
      </c>
      <c r="AA500" s="18">
        <f t="shared" si="164"/>
        <v>1087.7366071787785</v>
      </c>
      <c r="AB500" s="2">
        <f t="shared" si="165"/>
        <v>-132.3488720628942</v>
      </c>
      <c r="AC500" s="2">
        <f t="shared" si="165"/>
        <v>108.77366071787785</v>
      </c>
      <c r="AD500" s="2">
        <f t="shared" si="154"/>
        <v>755.57878538230739</v>
      </c>
      <c r="AE500" s="2">
        <f t="shared" si="155"/>
        <v>-1000</v>
      </c>
      <c r="AF500" s="5">
        <f t="shared" si="156"/>
        <v>0.76</v>
      </c>
      <c r="AG500" s="5">
        <f t="shared" si="157"/>
        <v>-1</v>
      </c>
      <c r="AH500" s="3">
        <f t="shared" si="158"/>
        <v>202110</v>
      </c>
      <c r="AI500" s="21">
        <v>2.5499999999999998</v>
      </c>
      <c r="AJ500" s="21">
        <v>1.57</v>
      </c>
      <c r="AK500" s="21">
        <v>2.1</v>
      </c>
      <c r="AL500" s="21">
        <v>1.76</v>
      </c>
      <c r="AO500">
        <f t="shared" si="163"/>
        <v>-140</v>
      </c>
      <c r="AP500">
        <f>IF(E500&lt;F500,G500,H500)</f>
        <v>25</v>
      </c>
      <c r="AQ500">
        <f>IF(E500&lt;F500,H500,G500)</f>
        <v>22</v>
      </c>
    </row>
    <row r="501" spans="2:43" x14ac:dyDescent="0.25">
      <c r="B501" s="24">
        <v>44479</v>
      </c>
      <c r="C501" s="20" t="s">
        <v>40</v>
      </c>
      <c r="D501" s="20" t="s">
        <v>36</v>
      </c>
      <c r="E501" s="2">
        <v>300</v>
      </c>
      <c r="F501" s="2">
        <v>-384.61538461538458</v>
      </c>
      <c r="G501">
        <v>22</v>
      </c>
      <c r="H501">
        <v>25</v>
      </c>
      <c r="I501" s="9"/>
      <c r="J501" s="2" t="str">
        <f t="shared" si="159"/>
        <v>New England Patriots</v>
      </c>
      <c r="K501" s="2" t="str">
        <f t="shared" si="160"/>
        <v>Houston Texans</v>
      </c>
      <c r="L501" s="17">
        <f t="shared" si="161"/>
        <v>-384.61538461538458</v>
      </c>
      <c r="M501" s="18">
        <f t="shared" si="162"/>
        <v>300</v>
      </c>
      <c r="N501" s="4">
        <f t="shared" si="148"/>
        <v>1.26</v>
      </c>
      <c r="O501" s="4">
        <f t="shared" si="149"/>
        <v>4</v>
      </c>
      <c r="P501" s="4"/>
      <c r="Q501" s="4"/>
      <c r="R501" s="1">
        <f t="shared" si="150"/>
        <v>0.79365079365079361</v>
      </c>
      <c r="S501" s="1">
        <f t="shared" si="150"/>
        <v>0.25</v>
      </c>
      <c r="T501" s="1">
        <f t="shared" si="146"/>
        <v>4.1825095057034134E-2</v>
      </c>
      <c r="U501" s="1">
        <f t="shared" si="147"/>
        <v>0.2718253968253968</v>
      </c>
      <c r="V501" s="1">
        <f t="shared" si="151"/>
        <v>0.78282539682539687</v>
      </c>
      <c r="W501" s="1"/>
      <c r="X501" s="17">
        <f t="shared" si="152"/>
        <v>277.42406423618138</v>
      </c>
      <c r="Y501" s="18">
        <f t="shared" si="153"/>
        <v>3056.5054734484152</v>
      </c>
      <c r="Z501" s="2">
        <f t="shared" si="164"/>
        <v>263.55286102437231</v>
      </c>
      <c r="AA501" s="18">
        <f t="shared" si="164"/>
        <v>2903.6801997759944</v>
      </c>
      <c r="AB501" s="2">
        <f t="shared" si="165"/>
        <v>-379.4305233922405</v>
      </c>
      <c r="AC501" s="2">
        <f t="shared" si="165"/>
        <v>290.36801997759943</v>
      </c>
      <c r="AD501" s="2">
        <f t="shared" si="154"/>
        <v>263.55286102437231</v>
      </c>
      <c r="AE501" s="2">
        <f t="shared" si="155"/>
        <v>-1000</v>
      </c>
      <c r="AF501" s="5">
        <f t="shared" si="156"/>
        <v>0.26</v>
      </c>
      <c r="AG501" s="5">
        <f t="shared" si="157"/>
        <v>-1</v>
      </c>
      <c r="AH501" s="3">
        <f t="shared" si="158"/>
        <v>202110</v>
      </c>
      <c r="AI501" s="21">
        <v>4.75</v>
      </c>
      <c r="AJ501" s="21">
        <v>1.2</v>
      </c>
      <c r="AK501" s="21">
        <v>4</v>
      </c>
      <c r="AL501" s="21">
        <v>1.26</v>
      </c>
      <c r="AO501">
        <f t="shared" si="163"/>
        <v>-400</v>
      </c>
      <c r="AP501">
        <f>IF(E501&lt;F501,G501,H501)</f>
        <v>25</v>
      </c>
      <c r="AQ501">
        <f>IF(E501&lt;F501,H501,G501)</f>
        <v>22</v>
      </c>
    </row>
    <row r="502" spans="2:43" x14ac:dyDescent="0.25">
      <c r="B502" s="24">
        <v>44479</v>
      </c>
      <c r="C502" s="20" t="s">
        <v>26</v>
      </c>
      <c r="D502" s="20" t="s">
        <v>41</v>
      </c>
      <c r="E502" s="2">
        <v>175</v>
      </c>
      <c r="F502" s="2">
        <v>-212.76595744680853</v>
      </c>
      <c r="G502">
        <v>19</v>
      </c>
      <c r="H502">
        <v>37</v>
      </c>
      <c r="I502" s="9"/>
      <c r="J502" s="2" t="str">
        <f t="shared" si="159"/>
        <v>Tennessee Titans</v>
      </c>
      <c r="K502" s="2" t="str">
        <f t="shared" si="160"/>
        <v>Jacksonville Jaguars</v>
      </c>
      <c r="L502" s="17">
        <f t="shared" si="161"/>
        <v>-212.76595744680853</v>
      </c>
      <c r="M502" s="18">
        <f t="shared" si="162"/>
        <v>175</v>
      </c>
      <c r="N502" s="4">
        <f t="shared" si="148"/>
        <v>1.47</v>
      </c>
      <c r="O502" s="4">
        <f t="shared" si="149"/>
        <v>2.75</v>
      </c>
      <c r="P502" s="4"/>
      <c r="Q502" s="4"/>
      <c r="R502" s="1">
        <f t="shared" si="150"/>
        <v>0.68027210884353739</v>
      </c>
      <c r="S502" s="1">
        <f t="shared" si="150"/>
        <v>0.36363636363636365</v>
      </c>
      <c r="T502" s="1">
        <f t="shared" si="146"/>
        <v>4.206161137440767E-2</v>
      </c>
      <c r="U502" s="1">
        <f t="shared" si="147"/>
        <v>0.15831787260358687</v>
      </c>
      <c r="V502" s="1">
        <f t="shared" si="151"/>
        <v>0.66931787260358688</v>
      </c>
      <c r="W502" s="1"/>
      <c r="X502" s="17">
        <f t="shared" si="152"/>
        <v>494.0584151893168</v>
      </c>
      <c r="Y502" s="18">
        <f t="shared" si="153"/>
        <v>1810.0865209085014</v>
      </c>
      <c r="Z502" s="2">
        <f t="shared" si="164"/>
        <v>469.35549442985092</v>
      </c>
      <c r="AA502" s="18">
        <f t="shared" si="164"/>
        <v>1719.5821948630762</v>
      </c>
      <c r="AB502" s="2">
        <f t="shared" si="165"/>
        <v>-213.05812158750777</v>
      </c>
      <c r="AC502" s="2">
        <f t="shared" si="165"/>
        <v>171.95821948630763</v>
      </c>
      <c r="AD502" s="2">
        <f t="shared" si="154"/>
        <v>469.35549442985092</v>
      </c>
      <c r="AE502" s="2">
        <f t="shared" si="155"/>
        <v>-1000</v>
      </c>
      <c r="AF502" s="5">
        <f t="shared" si="156"/>
        <v>0.47</v>
      </c>
      <c r="AG502" s="5">
        <f t="shared" si="157"/>
        <v>-1</v>
      </c>
      <c r="AH502" s="3">
        <f t="shared" si="158"/>
        <v>202110</v>
      </c>
      <c r="AI502" s="21">
        <v>2.67</v>
      </c>
      <c r="AJ502" s="21">
        <v>1.52</v>
      </c>
      <c r="AK502" s="21">
        <v>2.75</v>
      </c>
      <c r="AL502" s="21">
        <v>1.47</v>
      </c>
      <c r="AO502">
        <f t="shared" si="163"/>
        <v>-300</v>
      </c>
      <c r="AP502">
        <f>IF(E502&lt;F502,G502,H502)</f>
        <v>37</v>
      </c>
      <c r="AQ502">
        <f>IF(E502&lt;F502,H502,G502)</f>
        <v>19</v>
      </c>
    </row>
    <row r="503" spans="2:43" x14ac:dyDescent="0.25">
      <c r="B503" s="24">
        <v>44479</v>
      </c>
      <c r="C503" s="20" t="s">
        <v>29</v>
      </c>
      <c r="D503" s="20" t="s">
        <v>34</v>
      </c>
      <c r="E503" s="2">
        <v>-454.54545454545462</v>
      </c>
      <c r="F503" s="2">
        <v>350</v>
      </c>
      <c r="G503">
        <v>19</v>
      </c>
      <c r="H503">
        <v>17</v>
      </c>
      <c r="I503" s="9"/>
      <c r="J503" s="2" t="str">
        <f t="shared" si="159"/>
        <v>Minnesota Vikings</v>
      </c>
      <c r="K503" s="2" t="str">
        <f t="shared" si="160"/>
        <v>Detroit Lions</v>
      </c>
      <c r="L503" s="17">
        <f t="shared" si="161"/>
        <v>-454.54545454545462</v>
      </c>
      <c r="M503" s="18">
        <f t="shared" si="162"/>
        <v>350</v>
      </c>
      <c r="N503" s="4">
        <f t="shared" si="148"/>
        <v>1.22</v>
      </c>
      <c r="O503" s="4">
        <f t="shared" si="149"/>
        <v>4.5</v>
      </c>
      <c r="P503" s="4"/>
      <c r="Q503" s="4"/>
      <c r="R503" s="1">
        <f t="shared" si="150"/>
        <v>0.81967213114754101</v>
      </c>
      <c r="S503" s="1">
        <f t="shared" si="150"/>
        <v>0.22222222222222221</v>
      </c>
      <c r="T503" s="1">
        <f t="shared" si="146"/>
        <v>4.0209790209790097E-2</v>
      </c>
      <c r="U503" s="1">
        <f t="shared" si="147"/>
        <v>0.2987249544626594</v>
      </c>
      <c r="V503" s="1">
        <f t="shared" si="151"/>
        <v>0.80972495446265946</v>
      </c>
      <c r="W503" s="1"/>
      <c r="X503" s="17">
        <f t="shared" si="152"/>
        <v>234.98725646118768</v>
      </c>
      <c r="Y503" s="18">
        <f t="shared" si="153"/>
        <v>3526.591123964678</v>
      </c>
      <c r="Z503" s="2">
        <f t="shared" si="164"/>
        <v>223.2378936381283</v>
      </c>
      <c r="AA503" s="18">
        <f t="shared" si="164"/>
        <v>3350.2615677664439</v>
      </c>
      <c r="AB503" s="2">
        <f t="shared" si="165"/>
        <v>-447.95262296329213</v>
      </c>
      <c r="AC503" s="2">
        <f t="shared" si="165"/>
        <v>335.02615677664437</v>
      </c>
      <c r="AD503" s="2">
        <f t="shared" si="154"/>
        <v>223.2378936381283</v>
      </c>
      <c r="AE503" s="2">
        <f t="shared" si="155"/>
        <v>-1000</v>
      </c>
      <c r="AF503" s="5">
        <f t="shared" si="156"/>
        <v>0.21999999999999997</v>
      </c>
      <c r="AG503" s="5">
        <f t="shared" si="157"/>
        <v>-1</v>
      </c>
      <c r="AH503" s="3">
        <f t="shared" si="158"/>
        <v>202110</v>
      </c>
      <c r="AI503" s="21">
        <v>1.27</v>
      </c>
      <c r="AJ503" s="21">
        <v>3.8</v>
      </c>
      <c r="AK503" s="21">
        <v>1.22</v>
      </c>
      <c r="AL503" s="21">
        <v>4.5</v>
      </c>
      <c r="AO503">
        <f t="shared" si="163"/>
        <v>-500</v>
      </c>
      <c r="AP503">
        <f>IF(E503&lt;F503,G503,H503)</f>
        <v>19</v>
      </c>
      <c r="AQ503">
        <f>IF(E503&lt;F503,H503,G503)</f>
        <v>17</v>
      </c>
    </row>
    <row r="504" spans="2:43" x14ac:dyDescent="0.25">
      <c r="B504" s="24">
        <v>44479</v>
      </c>
      <c r="C504" s="20" t="s">
        <v>45</v>
      </c>
      <c r="D504" s="20" t="s">
        <v>38</v>
      </c>
      <c r="E504" s="2">
        <v>110.00000000000001</v>
      </c>
      <c r="F504" s="2">
        <v>-131.57894736842104</v>
      </c>
      <c r="G504">
        <v>27</v>
      </c>
      <c r="H504">
        <v>19</v>
      </c>
      <c r="I504" s="9"/>
      <c r="J504" s="2" t="str">
        <f t="shared" si="159"/>
        <v>Denver Broncos</v>
      </c>
      <c r="K504" s="2" t="str">
        <f t="shared" si="160"/>
        <v>Pittsburgh Steelers</v>
      </c>
      <c r="L504" s="17">
        <f t="shared" si="161"/>
        <v>-131.57894736842104</v>
      </c>
      <c r="M504" s="18">
        <f t="shared" si="162"/>
        <v>110.00000000000001</v>
      </c>
      <c r="N504" s="4">
        <f t="shared" si="148"/>
        <v>1.76</v>
      </c>
      <c r="O504" s="4">
        <f t="shared" si="149"/>
        <v>2.1</v>
      </c>
      <c r="P504" s="4"/>
      <c r="Q504" s="4"/>
      <c r="R504" s="1">
        <f t="shared" si="150"/>
        <v>0.56818181818181823</v>
      </c>
      <c r="S504" s="1">
        <f t="shared" si="150"/>
        <v>0.47619047619047616</v>
      </c>
      <c r="T504" s="1">
        <f t="shared" si="146"/>
        <v>4.2487046632124437E-2</v>
      </c>
      <c r="U504" s="1">
        <f t="shared" si="147"/>
        <v>4.5995670995671034E-2</v>
      </c>
      <c r="V504" s="1">
        <f t="shared" si="151"/>
        <v>0.55699567099567104</v>
      </c>
      <c r="W504" s="1"/>
      <c r="X504" s="17">
        <f t="shared" si="152"/>
        <v>795.34608987611307</v>
      </c>
      <c r="Y504" s="18">
        <f t="shared" si="153"/>
        <v>1144.9859022934511</v>
      </c>
      <c r="Z504" s="2">
        <f t="shared" si="164"/>
        <v>755.57878538230739</v>
      </c>
      <c r="AA504" s="18">
        <f t="shared" si="164"/>
        <v>1087.7366071787785</v>
      </c>
      <c r="AB504" s="2">
        <f t="shared" si="165"/>
        <v>-132.3488720628942</v>
      </c>
      <c r="AC504" s="2">
        <f t="shared" si="165"/>
        <v>108.77366071787785</v>
      </c>
      <c r="AD504" s="2">
        <f t="shared" si="154"/>
        <v>-1000</v>
      </c>
      <c r="AE504" s="2">
        <f t="shared" si="155"/>
        <v>1087.7366071787785</v>
      </c>
      <c r="AF504" s="5">
        <f t="shared" si="156"/>
        <v>-1</v>
      </c>
      <c r="AG504" s="5">
        <f t="shared" si="157"/>
        <v>1.1000000000000001</v>
      </c>
      <c r="AH504" s="3">
        <f t="shared" si="158"/>
        <v>202110</v>
      </c>
      <c r="AI504" s="21">
        <v>1.95</v>
      </c>
      <c r="AJ504" s="21">
        <v>1.86</v>
      </c>
      <c r="AK504" s="21">
        <v>2.1</v>
      </c>
      <c r="AL504" s="21">
        <v>1.76</v>
      </c>
      <c r="AO504">
        <f t="shared" si="163"/>
        <v>-140</v>
      </c>
      <c r="AP504">
        <f>IF(E504&lt;F504,G504,H504)</f>
        <v>19</v>
      </c>
      <c r="AQ504">
        <f>IF(E504&lt;F504,H504,G504)</f>
        <v>27</v>
      </c>
    </row>
    <row r="505" spans="2:43" x14ac:dyDescent="0.25">
      <c r="B505" s="24">
        <v>44479</v>
      </c>
      <c r="C505" s="20" t="s">
        <v>27</v>
      </c>
      <c r="D505" s="20" t="s">
        <v>30</v>
      </c>
      <c r="E505" s="2">
        <v>-625.00000000000034</v>
      </c>
      <c r="F505" s="2">
        <v>450</v>
      </c>
      <c r="G505">
        <v>45</v>
      </c>
      <c r="H505">
        <v>17</v>
      </c>
      <c r="I505" s="9"/>
      <c r="J505" s="2" t="str">
        <f t="shared" si="159"/>
        <v>Tampa Bay Buccaneers</v>
      </c>
      <c r="K505" s="2" t="str">
        <f t="shared" si="160"/>
        <v>Miami Dolphins</v>
      </c>
      <c r="L505" s="17">
        <f t="shared" si="161"/>
        <v>-625.00000000000034</v>
      </c>
      <c r="M505" s="18">
        <f t="shared" si="162"/>
        <v>450</v>
      </c>
      <c r="N505" s="4">
        <f t="shared" si="148"/>
        <v>1.1599999999999999</v>
      </c>
      <c r="O505" s="4">
        <f t="shared" si="149"/>
        <v>5.5</v>
      </c>
      <c r="P505" s="4"/>
      <c r="Q505" s="4"/>
      <c r="R505" s="1">
        <f t="shared" si="150"/>
        <v>0.86206896551724144</v>
      </c>
      <c r="S505" s="1">
        <f t="shared" si="150"/>
        <v>0.18181818181818182</v>
      </c>
      <c r="T505" s="1">
        <f t="shared" si="146"/>
        <v>4.2042042042042094E-2</v>
      </c>
      <c r="U505" s="1">
        <f t="shared" si="147"/>
        <v>0.34012539184952983</v>
      </c>
      <c r="V505" s="1">
        <f t="shared" si="151"/>
        <v>0.85112539184952984</v>
      </c>
      <c r="W505" s="1"/>
      <c r="X505" s="17">
        <f t="shared" si="152"/>
        <v>174.91501202538396</v>
      </c>
      <c r="Y505" s="18">
        <f t="shared" si="153"/>
        <v>4502.2111739446591</v>
      </c>
      <c r="Z505" s="2">
        <f t="shared" si="164"/>
        <v>166.16926142411475</v>
      </c>
      <c r="AA505" s="18">
        <f t="shared" si="164"/>
        <v>4277.1006152474256</v>
      </c>
      <c r="AB505" s="2">
        <f t="shared" si="165"/>
        <v>-601.79601896869144</v>
      </c>
      <c r="AC505" s="2">
        <f t="shared" si="165"/>
        <v>427.71006152474257</v>
      </c>
      <c r="AD505" s="2">
        <f t="shared" si="154"/>
        <v>166.16926142411475</v>
      </c>
      <c r="AE505" s="2">
        <f t="shared" si="155"/>
        <v>-1000</v>
      </c>
      <c r="AF505" s="5">
        <f t="shared" si="156"/>
        <v>0.15999999999999992</v>
      </c>
      <c r="AG505" s="5">
        <f t="shared" si="157"/>
        <v>-1</v>
      </c>
      <c r="AH505" s="3">
        <f t="shared" si="158"/>
        <v>202110</v>
      </c>
      <c r="AI505" s="21">
        <v>1.1599999999999999</v>
      </c>
      <c r="AJ505" s="21">
        <v>5.5</v>
      </c>
      <c r="AK505" s="21">
        <v>1.1599999999999999</v>
      </c>
      <c r="AL505" s="21">
        <v>5.5</v>
      </c>
      <c r="AO505">
        <f t="shared" si="163"/>
        <v>-700</v>
      </c>
      <c r="AP505">
        <f>IF(E505&lt;F505,G505,H505)</f>
        <v>45</v>
      </c>
      <c r="AQ505">
        <f>IF(E505&lt;F505,H505,G505)</f>
        <v>17</v>
      </c>
    </row>
    <row r="506" spans="2:43" x14ac:dyDescent="0.25">
      <c r="B506" s="24">
        <v>44479</v>
      </c>
      <c r="C506" s="20" t="s">
        <v>51</v>
      </c>
      <c r="D506" s="20" t="s">
        <v>43</v>
      </c>
      <c r="E506" s="2">
        <v>120.00000000000001</v>
      </c>
      <c r="F506" s="2">
        <v>-140.84507042253523</v>
      </c>
      <c r="G506">
        <v>22</v>
      </c>
      <c r="H506">
        <v>33</v>
      </c>
      <c r="I506" s="9"/>
      <c r="J506" s="2" t="str">
        <f t="shared" si="159"/>
        <v>New Orleans Saints</v>
      </c>
      <c r="K506" s="2" t="str">
        <f t="shared" si="160"/>
        <v>Washington Football Team</v>
      </c>
      <c r="L506" s="17">
        <f t="shared" si="161"/>
        <v>-140.84507042253523</v>
      </c>
      <c r="M506" s="18">
        <f t="shared" si="162"/>
        <v>120.00000000000001</v>
      </c>
      <c r="N506" s="4">
        <f t="shared" si="148"/>
        <v>1.71</v>
      </c>
      <c r="O506" s="4">
        <f t="shared" si="149"/>
        <v>2.2000000000000002</v>
      </c>
      <c r="P506" s="4"/>
      <c r="Q506" s="4"/>
      <c r="R506" s="1">
        <f t="shared" si="150"/>
        <v>0.58479532163742687</v>
      </c>
      <c r="S506" s="1">
        <f t="shared" si="150"/>
        <v>0.45454545454545453</v>
      </c>
      <c r="T506" s="1">
        <f t="shared" si="146"/>
        <v>3.7851662404092101E-2</v>
      </c>
      <c r="U506" s="1">
        <f t="shared" si="147"/>
        <v>6.5124933545986169E-2</v>
      </c>
      <c r="V506" s="1">
        <f t="shared" si="151"/>
        <v>0.57612493354598615</v>
      </c>
      <c r="W506" s="1"/>
      <c r="X506" s="17">
        <f t="shared" si="152"/>
        <v>735.73463284275692</v>
      </c>
      <c r="Y506" s="18">
        <f t="shared" si="153"/>
        <v>1235.8449349286186</v>
      </c>
      <c r="Z506" s="2">
        <f t="shared" si="164"/>
        <v>698.94790120061907</v>
      </c>
      <c r="AA506" s="18">
        <f t="shared" si="164"/>
        <v>1174.0526881821877</v>
      </c>
      <c r="AB506" s="2">
        <f t="shared" si="165"/>
        <v>-143.07218009843768</v>
      </c>
      <c r="AC506" s="2">
        <f t="shared" si="165"/>
        <v>117.40526881821877</v>
      </c>
      <c r="AD506" s="2">
        <f t="shared" si="154"/>
        <v>698.94790120061907</v>
      </c>
      <c r="AE506" s="2">
        <f t="shared" si="155"/>
        <v>-1000</v>
      </c>
      <c r="AF506" s="5">
        <f t="shared" si="156"/>
        <v>0.71</v>
      </c>
      <c r="AG506" s="5">
        <f t="shared" si="157"/>
        <v>-1</v>
      </c>
      <c r="AH506" s="3">
        <f t="shared" si="158"/>
        <v>202110</v>
      </c>
      <c r="AI506" s="21">
        <v>1.9</v>
      </c>
      <c r="AJ506" s="21">
        <v>1.9</v>
      </c>
      <c r="AK506" s="21">
        <v>2.2000000000000002</v>
      </c>
      <c r="AL506" s="21">
        <v>1.71</v>
      </c>
      <c r="AO506">
        <f t="shared" si="163"/>
        <v>-150</v>
      </c>
      <c r="AP506">
        <f>IF(E506&lt;F506,G506,H506)</f>
        <v>33</v>
      </c>
      <c r="AQ506">
        <f>IF(E506&lt;F506,H506,G506)</f>
        <v>22</v>
      </c>
    </row>
    <row r="507" spans="2:43" x14ac:dyDescent="0.25">
      <c r="B507" s="24">
        <v>44479</v>
      </c>
      <c r="C507" s="20" t="s">
        <v>35</v>
      </c>
      <c r="D507" s="20" t="s">
        <v>42</v>
      </c>
      <c r="E507" s="2">
        <v>-151.51515151515153</v>
      </c>
      <c r="F507" s="2">
        <v>129.99999999999997</v>
      </c>
      <c r="G507">
        <v>27</v>
      </c>
      <c r="H507">
        <v>20</v>
      </c>
      <c r="I507" s="9"/>
      <c r="J507" s="2" t="str">
        <f t="shared" si="159"/>
        <v>Atlanta Falcons</v>
      </c>
      <c r="K507" s="2" t="str">
        <f t="shared" si="160"/>
        <v>New York Jets</v>
      </c>
      <c r="L507" s="17">
        <f t="shared" si="161"/>
        <v>-151.51515151515153</v>
      </c>
      <c r="M507" s="18">
        <f t="shared" si="162"/>
        <v>129.99999999999997</v>
      </c>
      <c r="N507" s="4">
        <f t="shared" si="148"/>
        <v>1.66</v>
      </c>
      <c r="O507" s="4">
        <f t="shared" si="149"/>
        <v>2.2999999999999998</v>
      </c>
      <c r="P507" s="4"/>
      <c r="Q507" s="4"/>
      <c r="R507" s="1">
        <f t="shared" si="150"/>
        <v>0.60240963855421692</v>
      </c>
      <c r="S507" s="1">
        <f t="shared" si="150"/>
        <v>0.43478260869565222</v>
      </c>
      <c r="T507" s="1">
        <f t="shared" si="146"/>
        <v>3.5858585858585923E-2</v>
      </c>
      <c r="U507" s="1">
        <f t="shared" si="147"/>
        <v>8.3813514929282351E-2</v>
      </c>
      <c r="V507" s="1">
        <f t="shared" si="151"/>
        <v>0.59481351492928236</v>
      </c>
      <c r="W507" s="1"/>
      <c r="X507" s="17">
        <f t="shared" si="152"/>
        <v>681.19919084032654</v>
      </c>
      <c r="Y507" s="18">
        <f t="shared" si="153"/>
        <v>1332.032655245516</v>
      </c>
      <c r="Z507" s="2">
        <f t="shared" si="164"/>
        <v>647.13923129831016</v>
      </c>
      <c r="AA507" s="18">
        <f t="shared" si="164"/>
        <v>1265.4310224832402</v>
      </c>
      <c r="AB507" s="2">
        <f t="shared" si="165"/>
        <v>-154.5262521009227</v>
      </c>
      <c r="AC507" s="2">
        <f t="shared" si="165"/>
        <v>126.54310224832402</v>
      </c>
      <c r="AD507" s="2">
        <f t="shared" si="154"/>
        <v>647.13923129831016</v>
      </c>
      <c r="AE507" s="2">
        <f t="shared" si="155"/>
        <v>-1000</v>
      </c>
      <c r="AF507" s="5">
        <f t="shared" si="156"/>
        <v>0.65999999999999992</v>
      </c>
      <c r="AG507" s="5">
        <f t="shared" si="157"/>
        <v>-1</v>
      </c>
      <c r="AH507" s="3">
        <f t="shared" si="158"/>
        <v>202110</v>
      </c>
      <c r="AI507" s="21">
        <v>1.55</v>
      </c>
      <c r="AJ507" s="21">
        <v>2.6</v>
      </c>
      <c r="AK507" s="21">
        <v>1.66</v>
      </c>
      <c r="AL507" s="21">
        <v>2.2999999999999998</v>
      </c>
      <c r="AO507">
        <f t="shared" si="163"/>
        <v>-160</v>
      </c>
      <c r="AP507">
        <f>IF(E507&lt;F507,G507,H507)</f>
        <v>27</v>
      </c>
      <c r="AQ507">
        <f>IF(E507&lt;F507,H507,G507)</f>
        <v>20</v>
      </c>
    </row>
    <row r="508" spans="2:43" x14ac:dyDescent="0.25">
      <c r="B508" s="24">
        <v>44476</v>
      </c>
      <c r="C508" s="20" t="s">
        <v>32</v>
      </c>
      <c r="D508" s="20" t="s">
        <v>47</v>
      </c>
      <c r="E508" s="2">
        <v>120.00000000000001</v>
      </c>
      <c r="F508" s="2">
        <v>-140.84507042253523</v>
      </c>
      <c r="G508">
        <v>17</v>
      </c>
      <c r="H508">
        <v>26</v>
      </c>
      <c r="I508" s="9"/>
      <c r="J508" s="2" t="str">
        <f t="shared" si="159"/>
        <v>Los Angeles Rams</v>
      </c>
      <c r="K508" s="2" t="str">
        <f t="shared" si="160"/>
        <v>Seattle Seahawks</v>
      </c>
      <c r="L508" s="17">
        <f t="shared" si="161"/>
        <v>-140.84507042253523</v>
      </c>
      <c r="M508" s="18">
        <f t="shared" si="162"/>
        <v>120.00000000000001</v>
      </c>
      <c r="N508" s="4">
        <f t="shared" si="148"/>
        <v>1.71</v>
      </c>
      <c r="O508" s="4">
        <f t="shared" si="149"/>
        <v>2.2000000000000002</v>
      </c>
      <c r="P508" s="4"/>
      <c r="Q508" s="4"/>
      <c r="R508" s="1">
        <f t="shared" si="150"/>
        <v>0.58479532163742687</v>
      </c>
      <c r="S508" s="1">
        <f t="shared" si="150"/>
        <v>0.45454545454545453</v>
      </c>
      <c r="T508" s="1">
        <f t="shared" si="146"/>
        <v>3.7851662404092101E-2</v>
      </c>
      <c r="U508" s="1">
        <f t="shared" si="147"/>
        <v>6.5124933545986169E-2</v>
      </c>
      <c r="V508" s="1">
        <f t="shared" si="151"/>
        <v>0.57612493354598615</v>
      </c>
      <c r="W508" s="1"/>
      <c r="X508" s="17">
        <f t="shared" si="152"/>
        <v>735.73463284275692</v>
      </c>
      <c r="Y508" s="18">
        <f t="shared" si="153"/>
        <v>1235.8449349286186</v>
      </c>
      <c r="Z508" s="2">
        <f t="shared" si="164"/>
        <v>698.94790120061907</v>
      </c>
      <c r="AA508" s="18">
        <f t="shared" si="164"/>
        <v>1174.0526881821877</v>
      </c>
      <c r="AB508" s="2">
        <f t="shared" si="165"/>
        <v>-143.07218009843768</v>
      </c>
      <c r="AC508" s="2">
        <f t="shared" si="165"/>
        <v>117.40526881821877</v>
      </c>
      <c r="AD508" s="2">
        <f t="shared" si="154"/>
        <v>698.94790120061907</v>
      </c>
      <c r="AE508" s="2">
        <f t="shared" si="155"/>
        <v>-1000</v>
      </c>
      <c r="AF508" s="5">
        <f t="shared" si="156"/>
        <v>0.71</v>
      </c>
      <c r="AG508" s="5">
        <f t="shared" si="157"/>
        <v>-1</v>
      </c>
      <c r="AH508" s="3">
        <f t="shared" si="158"/>
        <v>202110</v>
      </c>
      <c r="AI508" s="21">
        <v>1.9</v>
      </c>
      <c r="AJ508" s="21">
        <v>1.9</v>
      </c>
      <c r="AK508" s="21">
        <v>2.2000000000000002</v>
      </c>
      <c r="AL508" s="21">
        <v>1.71</v>
      </c>
      <c r="AO508">
        <f t="shared" si="163"/>
        <v>-150</v>
      </c>
      <c r="AP508">
        <f>IF(E508&lt;F508,G508,H508)</f>
        <v>26</v>
      </c>
      <c r="AQ508">
        <f>IF(E508&lt;F508,H508,G508)</f>
        <v>17</v>
      </c>
    </row>
    <row r="509" spans="2:43" x14ac:dyDescent="0.25">
      <c r="B509" s="24">
        <v>44473</v>
      </c>
      <c r="C509" s="20" t="s">
        <v>31</v>
      </c>
      <c r="D509" s="20" t="s">
        <v>50</v>
      </c>
      <c r="E509" s="2">
        <v>-172.41379310344826</v>
      </c>
      <c r="F509" s="2">
        <v>150</v>
      </c>
      <c r="G509">
        <v>28</v>
      </c>
      <c r="H509">
        <v>14</v>
      </c>
      <c r="I509" s="9"/>
      <c r="J509" s="2" t="str">
        <f t="shared" si="159"/>
        <v>Los Angeles Chargers</v>
      </c>
      <c r="K509" s="2" t="str">
        <f t="shared" si="160"/>
        <v>Las Vegas Raiders</v>
      </c>
      <c r="L509" s="17">
        <f t="shared" si="161"/>
        <v>-172.41379310344826</v>
      </c>
      <c r="M509" s="18">
        <f t="shared" si="162"/>
        <v>150</v>
      </c>
      <c r="N509" s="4">
        <f t="shared" si="148"/>
        <v>1.58</v>
      </c>
      <c r="O509" s="4">
        <f t="shared" si="149"/>
        <v>2.5</v>
      </c>
      <c r="P509" s="4"/>
      <c r="Q509" s="4"/>
      <c r="R509" s="1">
        <f t="shared" si="150"/>
        <v>0.63291139240506322</v>
      </c>
      <c r="S509" s="1">
        <f t="shared" si="150"/>
        <v>0.4</v>
      </c>
      <c r="T509" s="1">
        <f t="shared" si="146"/>
        <v>3.1862745098039214E-2</v>
      </c>
      <c r="U509" s="1">
        <f t="shared" si="147"/>
        <v>0.1164556962025316</v>
      </c>
      <c r="V509" s="1">
        <f t="shared" si="151"/>
        <v>0.62745569620253161</v>
      </c>
      <c r="W509" s="1"/>
      <c r="X509" s="17">
        <f t="shared" si="152"/>
        <v>593.73802174746322</v>
      </c>
      <c r="Y509" s="18">
        <f t="shared" si="153"/>
        <v>1520.5870888415161</v>
      </c>
      <c r="Z509" s="2">
        <f t="shared" si="164"/>
        <v>564.05112066009008</v>
      </c>
      <c r="AA509" s="18">
        <f t="shared" si="164"/>
        <v>1444.5577343994403</v>
      </c>
      <c r="AB509" s="2">
        <f t="shared" si="165"/>
        <v>-177.28889516782337</v>
      </c>
      <c r="AC509" s="2">
        <f t="shared" si="165"/>
        <v>144.45577343994404</v>
      </c>
      <c r="AD509" s="2">
        <f t="shared" si="154"/>
        <v>564.05112066009008</v>
      </c>
      <c r="AE509" s="2">
        <f t="shared" si="155"/>
        <v>-1000</v>
      </c>
      <c r="AF509" s="5">
        <f t="shared" si="156"/>
        <v>0.58000000000000007</v>
      </c>
      <c r="AG509" s="5">
        <f t="shared" si="157"/>
        <v>-1</v>
      </c>
      <c r="AH509" s="3">
        <f t="shared" si="158"/>
        <v>202110</v>
      </c>
      <c r="AI509" s="21">
        <v>1.55</v>
      </c>
      <c r="AJ509" s="21">
        <v>2.6</v>
      </c>
      <c r="AK509" s="21">
        <v>1.58</v>
      </c>
      <c r="AL509" s="21">
        <v>2.5</v>
      </c>
      <c r="AO509">
        <f t="shared" si="163"/>
        <v>-180</v>
      </c>
      <c r="AP509">
        <f>IF(E509&lt;F509,G509,H509)</f>
        <v>28</v>
      </c>
      <c r="AQ509">
        <f>IF(E509&lt;F509,H509,G509)</f>
        <v>14</v>
      </c>
    </row>
    <row r="510" spans="2:43" x14ac:dyDescent="0.25">
      <c r="B510" s="24">
        <v>44472</v>
      </c>
      <c r="C510" s="20" t="s">
        <v>36</v>
      </c>
      <c r="D510" s="20" t="s">
        <v>27</v>
      </c>
      <c r="E510" s="2">
        <v>229.99999999999997</v>
      </c>
      <c r="F510" s="2">
        <v>-285.71428571428567</v>
      </c>
      <c r="G510">
        <v>17</v>
      </c>
      <c r="H510">
        <v>19</v>
      </c>
      <c r="I510" s="9"/>
      <c r="J510" s="2" t="str">
        <f t="shared" si="159"/>
        <v>Tampa Bay Buccaneers</v>
      </c>
      <c r="K510" s="2" t="str">
        <f t="shared" si="160"/>
        <v>New England Patriots</v>
      </c>
      <c r="L510" s="17">
        <f t="shared" si="161"/>
        <v>-285.71428571428567</v>
      </c>
      <c r="M510" s="18">
        <f t="shared" si="162"/>
        <v>229.99999999999997</v>
      </c>
      <c r="N510" s="4">
        <f t="shared" si="148"/>
        <v>1.35</v>
      </c>
      <c r="O510" s="4">
        <f t="shared" si="149"/>
        <v>3.3</v>
      </c>
      <c r="P510" s="4"/>
      <c r="Q510" s="4"/>
      <c r="R510" s="1">
        <f t="shared" si="150"/>
        <v>0.7407407407407407</v>
      </c>
      <c r="S510" s="1">
        <f t="shared" si="150"/>
        <v>0.30303030303030304</v>
      </c>
      <c r="T510" s="1">
        <f t="shared" si="146"/>
        <v>4.1935483870967794E-2</v>
      </c>
      <c r="U510" s="1">
        <f t="shared" si="147"/>
        <v>0.21885521885521883</v>
      </c>
      <c r="V510" s="1">
        <f t="shared" si="151"/>
        <v>0.72985521885521887</v>
      </c>
      <c r="W510" s="1"/>
      <c r="X510" s="17">
        <f t="shared" si="152"/>
        <v>370.13475298361828</v>
      </c>
      <c r="Y510" s="18">
        <f t="shared" si="153"/>
        <v>2363.8563841328437</v>
      </c>
      <c r="Z510" s="2">
        <f t="shared" si="164"/>
        <v>351.62801533443735</v>
      </c>
      <c r="AA510" s="18">
        <f t="shared" si="164"/>
        <v>2245.6635649262016</v>
      </c>
      <c r="AB510" s="2">
        <f t="shared" si="165"/>
        <v>-284.39144675343596</v>
      </c>
      <c r="AC510" s="2">
        <f t="shared" si="165"/>
        <v>224.56635649262017</v>
      </c>
      <c r="AD510" s="2">
        <f t="shared" si="154"/>
        <v>351.62801533443735</v>
      </c>
      <c r="AE510" s="2">
        <f t="shared" si="155"/>
        <v>-1000</v>
      </c>
      <c r="AF510" s="5">
        <f t="shared" si="156"/>
        <v>0.35000000000000009</v>
      </c>
      <c r="AG510" s="5">
        <f t="shared" si="157"/>
        <v>-1</v>
      </c>
      <c r="AH510" s="3">
        <f t="shared" si="158"/>
        <v>202110</v>
      </c>
      <c r="AI510" s="21">
        <v>3.1</v>
      </c>
      <c r="AJ510" s="21">
        <v>1.4</v>
      </c>
      <c r="AK510" s="21">
        <v>3.3</v>
      </c>
      <c r="AL510" s="21">
        <v>1.35</v>
      </c>
      <c r="AO510">
        <f t="shared" si="163"/>
        <v>-300</v>
      </c>
      <c r="AP510">
        <f>IF(E510&lt;F510,G510,H510)</f>
        <v>19</v>
      </c>
      <c r="AQ510">
        <f>IF(E510&lt;F510,H510,G510)</f>
        <v>17</v>
      </c>
    </row>
    <row r="511" spans="2:43" x14ac:dyDescent="0.25">
      <c r="B511" s="24">
        <v>44472</v>
      </c>
      <c r="C511" s="20" t="s">
        <v>38</v>
      </c>
      <c r="D511" s="20" t="s">
        <v>28</v>
      </c>
      <c r="E511" s="2">
        <v>-120.48192771084337</v>
      </c>
      <c r="F511" s="2">
        <v>100</v>
      </c>
      <c r="G511">
        <v>7</v>
      </c>
      <c r="H511">
        <v>23</v>
      </c>
      <c r="I511" s="9"/>
      <c r="J511" s="2" t="str">
        <f t="shared" si="159"/>
        <v>Denver Broncos</v>
      </c>
      <c r="K511" s="2" t="str">
        <f t="shared" si="160"/>
        <v>Baltimore Ravens</v>
      </c>
      <c r="L511" s="17">
        <f t="shared" si="161"/>
        <v>-120.48192771084337</v>
      </c>
      <c r="M511" s="18">
        <f t="shared" si="162"/>
        <v>100</v>
      </c>
      <c r="N511" s="4">
        <f t="shared" si="148"/>
        <v>1.83</v>
      </c>
      <c r="O511" s="4">
        <f t="shared" si="149"/>
        <v>2</v>
      </c>
      <c r="P511" s="4"/>
      <c r="Q511" s="4"/>
      <c r="R511" s="1">
        <f t="shared" si="150"/>
        <v>0.54644808743169393</v>
      </c>
      <c r="S511" s="1">
        <f t="shared" si="150"/>
        <v>0.5</v>
      </c>
      <c r="T511" s="1">
        <f t="shared" si="146"/>
        <v>4.4386422976501305E-2</v>
      </c>
      <c r="U511" s="1">
        <f t="shared" si="147"/>
        <v>2.3224043715846965E-2</v>
      </c>
      <c r="V511" s="1">
        <f t="shared" si="151"/>
        <v>0.53422404371584697</v>
      </c>
      <c r="W511" s="1"/>
      <c r="X511" s="17">
        <f t="shared" si="152"/>
        <v>871.87381729284084</v>
      </c>
      <c r="Y511" s="18">
        <f t="shared" si="153"/>
        <v>1045.6626202421151</v>
      </c>
      <c r="Z511" s="2">
        <f t="shared" si="164"/>
        <v>828.28012642819874</v>
      </c>
      <c r="AA511" s="18">
        <f t="shared" si="164"/>
        <v>993.3794892300092</v>
      </c>
      <c r="AB511" s="2">
        <f t="shared" si="165"/>
        <v>-120.73210114461043</v>
      </c>
      <c r="AC511" s="2">
        <f t="shared" si="165"/>
        <v>-100.66646340515068</v>
      </c>
      <c r="AD511" s="2">
        <f t="shared" si="154"/>
        <v>-1000</v>
      </c>
      <c r="AE511" s="2">
        <f t="shared" si="155"/>
        <v>993.3794892300092</v>
      </c>
      <c r="AF511" s="5">
        <f t="shared" si="156"/>
        <v>-1</v>
      </c>
      <c r="AG511" s="5">
        <f t="shared" si="157"/>
        <v>1</v>
      </c>
      <c r="AH511" s="3">
        <f t="shared" si="158"/>
        <v>202110</v>
      </c>
      <c r="AI511" s="21">
        <v>1.8</v>
      </c>
      <c r="AJ511" s="21">
        <v>2.0499999999999998</v>
      </c>
      <c r="AK511" s="21">
        <v>1.83</v>
      </c>
      <c r="AL511" s="21">
        <v>2</v>
      </c>
      <c r="AO511">
        <f t="shared" si="163"/>
        <v>-130</v>
      </c>
      <c r="AP511">
        <f>IF(E511&lt;F511,G511,H511)</f>
        <v>7</v>
      </c>
      <c r="AQ511">
        <f>IF(E511&lt;F511,H511,G511)</f>
        <v>23</v>
      </c>
    </row>
    <row r="512" spans="2:43" x14ac:dyDescent="0.25">
      <c r="B512" s="24">
        <v>44472</v>
      </c>
      <c r="C512" s="20" t="s">
        <v>33</v>
      </c>
      <c r="D512" s="20" t="s">
        <v>45</v>
      </c>
      <c r="E512" s="2">
        <v>-285.71428571428567</v>
      </c>
      <c r="F512" s="2">
        <v>229.99999999999997</v>
      </c>
      <c r="G512">
        <v>27</v>
      </c>
      <c r="H512">
        <v>17</v>
      </c>
      <c r="I512" s="9"/>
      <c r="J512" s="2" t="str">
        <f t="shared" si="159"/>
        <v>Green Bay Packers</v>
      </c>
      <c r="K512" s="2" t="str">
        <f t="shared" si="160"/>
        <v>Pittsburgh Steelers</v>
      </c>
      <c r="L512" s="17">
        <f t="shared" si="161"/>
        <v>-285.71428571428567</v>
      </c>
      <c r="M512" s="18">
        <f t="shared" si="162"/>
        <v>229.99999999999997</v>
      </c>
      <c r="N512" s="4">
        <f t="shared" si="148"/>
        <v>1.35</v>
      </c>
      <c r="O512" s="4">
        <f t="shared" si="149"/>
        <v>3.3</v>
      </c>
      <c r="P512" s="4"/>
      <c r="Q512" s="4"/>
      <c r="R512" s="1">
        <f t="shared" si="150"/>
        <v>0.7407407407407407</v>
      </c>
      <c r="S512" s="1">
        <f t="shared" si="150"/>
        <v>0.30303030303030304</v>
      </c>
      <c r="T512" s="1">
        <f t="shared" si="146"/>
        <v>4.1935483870967794E-2</v>
      </c>
      <c r="U512" s="1">
        <f t="shared" si="147"/>
        <v>0.21885521885521883</v>
      </c>
      <c r="V512" s="1">
        <f t="shared" si="151"/>
        <v>0.72985521885521887</v>
      </c>
      <c r="W512" s="1"/>
      <c r="X512" s="17">
        <f t="shared" si="152"/>
        <v>370.13475298361828</v>
      </c>
      <c r="Y512" s="18">
        <f t="shared" si="153"/>
        <v>2363.8563841328437</v>
      </c>
      <c r="Z512" s="2">
        <f t="shared" si="164"/>
        <v>351.62801533443735</v>
      </c>
      <c r="AA512" s="18">
        <f t="shared" si="164"/>
        <v>2245.6635649262016</v>
      </c>
      <c r="AB512" s="2">
        <f t="shared" si="165"/>
        <v>-284.39144675343596</v>
      </c>
      <c r="AC512" s="2">
        <f t="shared" si="165"/>
        <v>224.56635649262017</v>
      </c>
      <c r="AD512" s="2">
        <f t="shared" si="154"/>
        <v>351.62801533443735</v>
      </c>
      <c r="AE512" s="2">
        <f t="shared" si="155"/>
        <v>-1000</v>
      </c>
      <c r="AF512" s="5">
        <f t="shared" si="156"/>
        <v>0.35000000000000009</v>
      </c>
      <c r="AG512" s="5">
        <f t="shared" si="157"/>
        <v>-1</v>
      </c>
      <c r="AH512" s="3">
        <f t="shared" si="158"/>
        <v>202110</v>
      </c>
      <c r="AI512" s="21">
        <v>1.31</v>
      </c>
      <c r="AJ512" s="21">
        <v>3.6</v>
      </c>
      <c r="AK512" s="21">
        <v>1.35</v>
      </c>
      <c r="AL512" s="21">
        <v>3.3</v>
      </c>
      <c r="AO512">
        <f t="shared" si="163"/>
        <v>-300</v>
      </c>
      <c r="AP512">
        <f>IF(E512&lt;F512,G512,H512)</f>
        <v>27</v>
      </c>
      <c r="AQ512">
        <f>IF(E512&lt;F512,H512,G512)</f>
        <v>17</v>
      </c>
    </row>
    <row r="513" spans="2:43" x14ac:dyDescent="0.25">
      <c r="B513" s="24">
        <v>44472</v>
      </c>
      <c r="C513" s="20" t="s">
        <v>47</v>
      </c>
      <c r="D513" s="20" t="s">
        <v>48</v>
      </c>
      <c r="E513" s="2">
        <v>-212.76595744680853</v>
      </c>
      <c r="F513" s="2">
        <v>175</v>
      </c>
      <c r="G513">
        <v>20</v>
      </c>
      <c r="H513">
        <v>37</v>
      </c>
      <c r="I513" s="9"/>
      <c r="J513" s="2" t="str">
        <f t="shared" si="159"/>
        <v>Los Angeles Rams</v>
      </c>
      <c r="K513" s="2" t="str">
        <f t="shared" si="160"/>
        <v>Arizona Cardinals</v>
      </c>
      <c r="L513" s="17">
        <f t="shared" si="161"/>
        <v>-212.76595744680853</v>
      </c>
      <c r="M513" s="18">
        <f t="shared" si="162"/>
        <v>175</v>
      </c>
      <c r="N513" s="4">
        <f t="shared" si="148"/>
        <v>1.47</v>
      </c>
      <c r="O513" s="4">
        <f t="shared" si="149"/>
        <v>2.75</v>
      </c>
      <c r="P513" s="4"/>
      <c r="Q513" s="4"/>
      <c r="R513" s="1">
        <f t="shared" si="150"/>
        <v>0.68027210884353739</v>
      </c>
      <c r="S513" s="1">
        <f t="shared" si="150"/>
        <v>0.36363636363636365</v>
      </c>
      <c r="T513" s="1">
        <f t="shared" si="146"/>
        <v>4.206161137440767E-2</v>
      </c>
      <c r="U513" s="1">
        <f t="shared" si="147"/>
        <v>0.15831787260358687</v>
      </c>
      <c r="V513" s="1">
        <f t="shared" si="151"/>
        <v>0.66931787260358688</v>
      </c>
      <c r="W513" s="1"/>
      <c r="X513" s="17">
        <f t="shared" si="152"/>
        <v>494.0584151893168</v>
      </c>
      <c r="Y513" s="18">
        <f t="shared" si="153"/>
        <v>1810.0865209085014</v>
      </c>
      <c r="Z513" s="2">
        <f t="shared" si="164"/>
        <v>469.35549442985092</v>
      </c>
      <c r="AA513" s="18">
        <f t="shared" si="164"/>
        <v>1719.5821948630762</v>
      </c>
      <c r="AB513" s="2">
        <f t="shared" si="165"/>
        <v>-213.05812158750777</v>
      </c>
      <c r="AC513" s="2">
        <f t="shared" si="165"/>
        <v>171.95821948630763</v>
      </c>
      <c r="AD513" s="2">
        <f t="shared" si="154"/>
        <v>-1000</v>
      </c>
      <c r="AE513" s="2">
        <f t="shared" si="155"/>
        <v>1719.5821948630762</v>
      </c>
      <c r="AF513" s="5">
        <f t="shared" si="156"/>
        <v>-1</v>
      </c>
      <c r="AG513" s="5">
        <f t="shared" si="157"/>
        <v>1.75</v>
      </c>
      <c r="AH513" s="3">
        <f t="shared" si="158"/>
        <v>202110</v>
      </c>
      <c r="AI513" s="21">
        <v>1.37</v>
      </c>
      <c r="AJ513" s="21">
        <v>3.2</v>
      </c>
      <c r="AK513" s="21">
        <v>1.47</v>
      </c>
      <c r="AL513" s="21">
        <v>2.75</v>
      </c>
      <c r="AO513">
        <f t="shared" si="163"/>
        <v>-300</v>
      </c>
      <c r="AP513">
        <f>IF(E513&lt;F513,G513,H513)</f>
        <v>20</v>
      </c>
      <c r="AQ513">
        <f>IF(E513&lt;F513,H513,G513)</f>
        <v>37</v>
      </c>
    </row>
    <row r="514" spans="2:43" x14ac:dyDescent="0.25">
      <c r="B514" s="24">
        <v>44472</v>
      </c>
      <c r="C514" s="20" t="s">
        <v>22</v>
      </c>
      <c r="D514" s="20" t="s">
        <v>32</v>
      </c>
      <c r="E514" s="2">
        <v>-140.84507042253523</v>
      </c>
      <c r="F514" s="2">
        <v>120.00000000000001</v>
      </c>
      <c r="G514">
        <v>21</v>
      </c>
      <c r="H514">
        <v>28</v>
      </c>
      <c r="I514" s="9"/>
      <c r="J514" s="2" t="str">
        <f t="shared" si="159"/>
        <v>San Francisco 49ers</v>
      </c>
      <c r="K514" s="2" t="str">
        <f t="shared" si="160"/>
        <v>Seattle Seahawks</v>
      </c>
      <c r="L514" s="17">
        <f t="shared" si="161"/>
        <v>-140.84507042253523</v>
      </c>
      <c r="M514" s="18">
        <f t="shared" si="162"/>
        <v>120.00000000000001</v>
      </c>
      <c r="N514" s="4">
        <f t="shared" si="148"/>
        <v>1.71</v>
      </c>
      <c r="O514" s="4">
        <f t="shared" si="149"/>
        <v>2.2000000000000002</v>
      </c>
      <c r="P514" s="4"/>
      <c r="Q514" s="4"/>
      <c r="R514" s="1">
        <f t="shared" si="150"/>
        <v>0.58479532163742687</v>
      </c>
      <c r="S514" s="1">
        <f t="shared" si="150"/>
        <v>0.45454545454545453</v>
      </c>
      <c r="T514" s="1">
        <f t="shared" si="146"/>
        <v>3.7851662404092101E-2</v>
      </c>
      <c r="U514" s="1">
        <f t="shared" si="147"/>
        <v>6.5124933545986169E-2</v>
      </c>
      <c r="V514" s="1">
        <f t="shared" si="151"/>
        <v>0.57612493354598615</v>
      </c>
      <c r="W514" s="1"/>
      <c r="X514" s="17">
        <f t="shared" si="152"/>
        <v>735.73463284275692</v>
      </c>
      <c r="Y514" s="18">
        <f t="shared" si="153"/>
        <v>1235.8449349286186</v>
      </c>
      <c r="Z514" s="2">
        <f t="shared" si="164"/>
        <v>698.94790120061907</v>
      </c>
      <c r="AA514" s="18">
        <f t="shared" si="164"/>
        <v>1174.0526881821877</v>
      </c>
      <c r="AB514" s="2">
        <f t="shared" si="165"/>
        <v>-143.07218009843768</v>
      </c>
      <c r="AC514" s="2">
        <f t="shared" si="165"/>
        <v>117.40526881821877</v>
      </c>
      <c r="AD514" s="2">
        <f t="shared" si="154"/>
        <v>-1000</v>
      </c>
      <c r="AE514" s="2">
        <f t="shared" si="155"/>
        <v>1174.0526881821877</v>
      </c>
      <c r="AF514" s="5">
        <f t="shared" si="156"/>
        <v>-1</v>
      </c>
      <c r="AG514" s="5">
        <f t="shared" si="157"/>
        <v>1.2000000000000002</v>
      </c>
      <c r="AH514" s="3">
        <f t="shared" si="158"/>
        <v>202110</v>
      </c>
      <c r="AI514" s="21">
        <v>1.62</v>
      </c>
      <c r="AJ514" s="21">
        <v>2.4</v>
      </c>
      <c r="AK514" s="21">
        <v>1.71</v>
      </c>
      <c r="AL514" s="21">
        <v>2.2000000000000002</v>
      </c>
      <c r="AO514">
        <f t="shared" si="163"/>
        <v>-150</v>
      </c>
      <c r="AP514">
        <f>IF(E514&lt;F514,G514,H514)</f>
        <v>21</v>
      </c>
      <c r="AQ514">
        <f>IF(E514&lt;F514,H514,G514)</f>
        <v>28</v>
      </c>
    </row>
    <row r="515" spans="2:43" x14ac:dyDescent="0.25">
      <c r="B515" s="24">
        <v>44472</v>
      </c>
      <c r="C515" s="20" t="s">
        <v>35</v>
      </c>
      <c r="D515" s="20" t="s">
        <v>51</v>
      </c>
      <c r="E515" s="2">
        <v>110.00000000000001</v>
      </c>
      <c r="F515" s="2">
        <v>-131.57894736842104</v>
      </c>
      <c r="G515">
        <v>30</v>
      </c>
      <c r="H515">
        <v>34</v>
      </c>
      <c r="I515" s="9"/>
      <c r="J515" s="2" t="str">
        <f t="shared" si="159"/>
        <v>Washington Football Team</v>
      </c>
      <c r="K515" s="2" t="str">
        <f t="shared" si="160"/>
        <v>Atlanta Falcons</v>
      </c>
      <c r="L515" s="17">
        <f t="shared" si="161"/>
        <v>-131.57894736842104</v>
      </c>
      <c r="M515" s="18">
        <f t="shared" si="162"/>
        <v>110.00000000000001</v>
      </c>
      <c r="N515" s="4">
        <f t="shared" si="148"/>
        <v>1.76</v>
      </c>
      <c r="O515" s="4">
        <f t="shared" si="149"/>
        <v>2.1</v>
      </c>
      <c r="P515" s="4"/>
      <c r="Q515" s="4"/>
      <c r="R515" s="1">
        <f t="shared" si="150"/>
        <v>0.56818181818181823</v>
      </c>
      <c r="S515" s="1">
        <f t="shared" si="150"/>
        <v>0.47619047619047616</v>
      </c>
      <c r="T515" s="1">
        <f t="shared" si="146"/>
        <v>4.2487046632124437E-2</v>
      </c>
      <c r="U515" s="1">
        <f t="shared" si="147"/>
        <v>4.5995670995671034E-2</v>
      </c>
      <c r="V515" s="1">
        <f t="shared" si="151"/>
        <v>0.55699567099567104</v>
      </c>
      <c r="W515" s="1"/>
      <c r="X515" s="17">
        <f t="shared" si="152"/>
        <v>795.34608987611307</v>
      </c>
      <c r="Y515" s="18">
        <f t="shared" si="153"/>
        <v>1144.9859022934511</v>
      </c>
      <c r="Z515" s="2">
        <f t="shared" si="164"/>
        <v>755.57878538230739</v>
      </c>
      <c r="AA515" s="18">
        <f t="shared" si="164"/>
        <v>1087.7366071787785</v>
      </c>
      <c r="AB515" s="2">
        <f t="shared" si="165"/>
        <v>-132.3488720628942</v>
      </c>
      <c r="AC515" s="2">
        <f t="shared" si="165"/>
        <v>108.77366071787785</v>
      </c>
      <c r="AD515" s="2">
        <f t="shared" si="154"/>
        <v>755.57878538230739</v>
      </c>
      <c r="AE515" s="2">
        <f t="shared" si="155"/>
        <v>-1000</v>
      </c>
      <c r="AF515" s="5">
        <f t="shared" si="156"/>
        <v>0.76</v>
      </c>
      <c r="AG515" s="5">
        <f t="shared" si="157"/>
        <v>-1</v>
      </c>
      <c r="AH515" s="3">
        <f t="shared" si="158"/>
        <v>202110</v>
      </c>
      <c r="AI515" s="21">
        <v>1.86</v>
      </c>
      <c r="AJ515" s="21">
        <v>1.95</v>
      </c>
      <c r="AK515" s="21">
        <v>2.1</v>
      </c>
      <c r="AL515" s="21">
        <v>1.76</v>
      </c>
      <c r="AO515">
        <f t="shared" si="163"/>
        <v>-140</v>
      </c>
      <c r="AP515">
        <f>IF(E515&lt;F515,G515,H515)</f>
        <v>34</v>
      </c>
      <c r="AQ515">
        <f>IF(E515&lt;F515,H515,G515)</f>
        <v>30</v>
      </c>
    </row>
    <row r="516" spans="2:43" x14ac:dyDescent="0.25">
      <c r="B516" s="24">
        <v>44472</v>
      </c>
      <c r="C516" s="20" t="s">
        <v>24</v>
      </c>
      <c r="D516" s="20" t="s">
        <v>40</v>
      </c>
      <c r="E516" s="2">
        <v>-1999.9999999999982</v>
      </c>
      <c r="F516" s="2">
        <v>1000</v>
      </c>
      <c r="G516">
        <v>40</v>
      </c>
      <c r="H516">
        <v>0</v>
      </c>
      <c r="I516" s="9"/>
      <c r="J516" s="2" t="str">
        <f t="shared" si="159"/>
        <v>Buffalo Bills</v>
      </c>
      <c r="K516" s="2" t="str">
        <f t="shared" si="160"/>
        <v>Houston Texans</v>
      </c>
      <c r="L516" s="17">
        <f t="shared" si="161"/>
        <v>-1999.9999999999982</v>
      </c>
      <c r="M516" s="18">
        <f t="shared" si="162"/>
        <v>1000</v>
      </c>
      <c r="N516" s="4">
        <f t="shared" si="148"/>
        <v>1.05</v>
      </c>
      <c r="O516" s="4">
        <f t="shared" si="149"/>
        <v>11</v>
      </c>
      <c r="P516" s="4"/>
      <c r="Q516" s="4"/>
      <c r="R516" s="1">
        <f t="shared" si="150"/>
        <v>0.95238095238095233</v>
      </c>
      <c r="S516" s="1">
        <f t="shared" si="150"/>
        <v>9.0909090909090912E-2</v>
      </c>
      <c r="T516" s="1">
        <f t="shared" ref="T516:T579" si="166">1-N516*O516/(N516+O516)</f>
        <v>4.1493775933609922E-2</v>
      </c>
      <c r="U516" s="1">
        <f t="shared" ref="U516:U579" si="167">ABS(R516-S516)/2</f>
        <v>0.43073593073593069</v>
      </c>
      <c r="V516" s="1">
        <f t="shared" si="151"/>
        <v>0.94173593073593076</v>
      </c>
      <c r="W516" s="1"/>
      <c r="X516" s="17">
        <f t="shared" si="152"/>
        <v>61.868797146285019</v>
      </c>
      <c r="Y516" s="18">
        <f t="shared" si="153"/>
        <v>9312.2682270501446</v>
      </c>
      <c r="Z516" s="2">
        <f t="shared" si="164"/>
        <v>58.775357288970767</v>
      </c>
      <c r="AA516" s="18">
        <f t="shared" si="164"/>
        <v>8846.6548156976369</v>
      </c>
      <c r="AB516" s="2">
        <f t="shared" si="165"/>
        <v>-1701.3933153710502</v>
      </c>
      <c r="AC516" s="2">
        <f t="shared" si="165"/>
        <v>884.66548156976364</v>
      </c>
      <c r="AD516" s="2">
        <f t="shared" si="154"/>
        <v>58.775357288970767</v>
      </c>
      <c r="AE516" s="2">
        <f t="shared" si="155"/>
        <v>-1000</v>
      </c>
      <c r="AF516" s="5">
        <f t="shared" si="156"/>
        <v>5.0000000000000044E-2</v>
      </c>
      <c r="AG516" s="5">
        <f t="shared" si="157"/>
        <v>-1</v>
      </c>
      <c r="AH516" s="3">
        <f t="shared" si="158"/>
        <v>202110</v>
      </c>
      <c r="AI516" s="21">
        <v>1.07</v>
      </c>
      <c r="AJ516" s="21">
        <v>9</v>
      </c>
      <c r="AK516" s="21">
        <v>1.05</v>
      </c>
      <c r="AL516" s="21">
        <v>11</v>
      </c>
      <c r="AO516">
        <f t="shared" si="163"/>
        <v>-2000</v>
      </c>
      <c r="AP516">
        <f>IF(E516&lt;F516,G516,H516)</f>
        <v>40</v>
      </c>
      <c r="AQ516">
        <f>IF(E516&lt;F516,H516,G516)</f>
        <v>0</v>
      </c>
    </row>
    <row r="517" spans="2:43" x14ac:dyDescent="0.25">
      <c r="B517" s="24">
        <v>44472</v>
      </c>
      <c r="C517" s="20" t="s">
        <v>37</v>
      </c>
      <c r="D517" s="20" t="s">
        <v>34</v>
      </c>
      <c r="E517" s="2">
        <v>-151.51515151515153</v>
      </c>
      <c r="F517" s="2">
        <v>129.99999999999997</v>
      </c>
      <c r="G517">
        <v>24</v>
      </c>
      <c r="H517">
        <v>14</v>
      </c>
      <c r="I517" s="9"/>
      <c r="J517" s="2" t="str">
        <f t="shared" si="159"/>
        <v>Chicago Bears</v>
      </c>
      <c r="K517" s="2" t="str">
        <f t="shared" si="160"/>
        <v>Detroit Lions</v>
      </c>
      <c r="L517" s="17">
        <f t="shared" si="161"/>
        <v>-151.51515151515153</v>
      </c>
      <c r="M517" s="18">
        <f t="shared" si="162"/>
        <v>129.99999999999997</v>
      </c>
      <c r="N517" s="4">
        <f t="shared" ref="N517:N580" si="168">IF(E517&lt;0,AK517,AL517)</f>
        <v>1.66</v>
      </c>
      <c r="O517" s="4">
        <f t="shared" ref="O517:O580" si="169">IF(E517&lt;0,AL517,AK517)</f>
        <v>2.2999999999999998</v>
      </c>
      <c r="P517" s="4"/>
      <c r="Q517" s="4"/>
      <c r="R517" s="1">
        <f t="shared" ref="R517:S580" si="170">1/N517</f>
        <v>0.60240963855421692</v>
      </c>
      <c r="S517" s="1">
        <f t="shared" si="170"/>
        <v>0.43478260869565222</v>
      </c>
      <c r="T517" s="1">
        <f t="shared" si="166"/>
        <v>3.5858585858585923E-2</v>
      </c>
      <c r="U517" s="1">
        <f t="shared" si="167"/>
        <v>8.3813514929282351E-2</v>
      </c>
      <c r="V517" s="1">
        <f t="shared" ref="V517:V580" si="171">V$1+IF(N517&lt;=O517,U517,-U517)</f>
        <v>0.59481351492928236</v>
      </c>
      <c r="W517" s="1"/>
      <c r="X517" s="17">
        <f t="shared" ref="X517:X580" si="172">(1/V517-1)*1000</f>
        <v>681.19919084032654</v>
      </c>
      <c r="Y517" s="18">
        <f t="shared" ref="Y517:Y580" si="173">1000000/(X517+W$1)-X$1</f>
        <v>1332.032655245516</v>
      </c>
      <c r="Z517" s="2">
        <f t="shared" si="164"/>
        <v>647.13923129831016</v>
      </c>
      <c r="AA517" s="18">
        <f t="shared" si="164"/>
        <v>1265.4310224832402</v>
      </c>
      <c r="AB517" s="2">
        <f t="shared" si="165"/>
        <v>-154.5262521009227</v>
      </c>
      <c r="AC517" s="2">
        <f t="shared" si="165"/>
        <v>126.54310224832402</v>
      </c>
      <c r="AD517" s="2">
        <f t="shared" ref="AD517:AD580" si="174">IF(AP517&gt;AQ517,Z517,-1000)</f>
        <v>647.13923129831016</v>
      </c>
      <c r="AE517" s="2">
        <f t="shared" ref="AE517:AE580" si="175">IF(AQ517&gt;AP517,AA517,-1000)</f>
        <v>-1000</v>
      </c>
      <c r="AF517" s="5">
        <f t="shared" ref="AF517:AF580" si="176">IF(AP517&gt;AQ517,N517-1,-1)</f>
        <v>0.65999999999999992</v>
      </c>
      <c r="AG517" s="5">
        <f t="shared" ref="AG517:AG580" si="177">IF(AQ517&gt;AP517,O517-1,-1)</f>
        <v>-1</v>
      </c>
      <c r="AH517" s="3">
        <f t="shared" ref="AH517:AH580" si="178">YEAR(B517)*100+MONTH(B517)</f>
        <v>202110</v>
      </c>
      <c r="AI517" s="21">
        <v>1.58</v>
      </c>
      <c r="AJ517" s="21">
        <v>2.5</v>
      </c>
      <c r="AK517" s="21">
        <v>1.66</v>
      </c>
      <c r="AL517" s="21">
        <v>2.2999999999999998</v>
      </c>
      <c r="AO517">
        <f t="shared" si="163"/>
        <v>-160</v>
      </c>
      <c r="AP517">
        <f>IF(E517&lt;F517,G517,H517)</f>
        <v>24</v>
      </c>
      <c r="AQ517">
        <f>IF(E517&lt;F517,H517,G517)</f>
        <v>14</v>
      </c>
    </row>
    <row r="518" spans="2:43" x14ac:dyDescent="0.25">
      <c r="B518" s="24">
        <v>44472</v>
      </c>
      <c r="C518" s="20" t="s">
        <v>23</v>
      </c>
      <c r="D518" s="20" t="s">
        <v>44</v>
      </c>
      <c r="E518" s="2">
        <v>-212.76595744680853</v>
      </c>
      <c r="F518" s="2">
        <v>175</v>
      </c>
      <c r="G518">
        <v>36</v>
      </c>
      <c r="H518">
        <v>28</v>
      </c>
      <c r="I518" s="9"/>
      <c r="J518" s="2" t="str">
        <f t="shared" ref="J518:J581" si="179">IF(E518&lt;=F518,C518,D518)</f>
        <v>Dallas Cowboys</v>
      </c>
      <c r="K518" s="2" t="str">
        <f t="shared" ref="K518:K581" si="180">IF(E518&gt;F518,C518,D518)</f>
        <v>Carolina Panthers</v>
      </c>
      <c r="L518" s="17">
        <f t="shared" ref="L518:L581" si="181">IF(E518&lt;=F518,E518,F518)</f>
        <v>-212.76595744680853</v>
      </c>
      <c r="M518" s="18">
        <f t="shared" ref="M518:M581" si="182">IF(E518&gt;F518,E518,F518)</f>
        <v>175</v>
      </c>
      <c r="N518" s="4">
        <f t="shared" si="168"/>
        <v>1.47</v>
      </c>
      <c r="O518" s="4">
        <f t="shared" si="169"/>
        <v>2.75</v>
      </c>
      <c r="P518" s="4"/>
      <c r="Q518" s="4"/>
      <c r="R518" s="1">
        <f t="shared" si="170"/>
        <v>0.68027210884353739</v>
      </c>
      <c r="S518" s="1">
        <f t="shared" si="170"/>
        <v>0.36363636363636365</v>
      </c>
      <c r="T518" s="1">
        <f t="shared" si="166"/>
        <v>4.206161137440767E-2</v>
      </c>
      <c r="U518" s="1">
        <f t="shared" si="167"/>
        <v>0.15831787260358687</v>
      </c>
      <c r="V518" s="1">
        <f t="shared" si="171"/>
        <v>0.66931787260358688</v>
      </c>
      <c r="W518" s="1"/>
      <c r="X518" s="17">
        <f t="shared" si="172"/>
        <v>494.0584151893168</v>
      </c>
      <c r="Y518" s="18">
        <f t="shared" si="173"/>
        <v>1810.0865209085014</v>
      </c>
      <c r="Z518" s="2">
        <f t="shared" si="164"/>
        <v>469.35549442985092</v>
      </c>
      <c r="AA518" s="18">
        <f t="shared" si="164"/>
        <v>1719.5821948630762</v>
      </c>
      <c r="AB518" s="2">
        <f t="shared" si="165"/>
        <v>-213.05812158750777</v>
      </c>
      <c r="AC518" s="2">
        <f t="shared" si="165"/>
        <v>171.95821948630763</v>
      </c>
      <c r="AD518" s="2">
        <f t="shared" si="174"/>
        <v>469.35549442985092</v>
      </c>
      <c r="AE518" s="2">
        <f t="shared" si="175"/>
        <v>-1000</v>
      </c>
      <c r="AF518" s="5">
        <f t="shared" si="176"/>
        <v>0.47</v>
      </c>
      <c r="AG518" s="5">
        <f t="shared" si="177"/>
        <v>-1</v>
      </c>
      <c r="AH518" s="3">
        <f t="shared" si="178"/>
        <v>202110</v>
      </c>
      <c r="AI518" s="21">
        <v>1.47</v>
      </c>
      <c r="AJ518" s="21">
        <v>2.75</v>
      </c>
      <c r="AK518" s="21">
        <v>1.47</v>
      </c>
      <c r="AL518" s="21">
        <v>2.75</v>
      </c>
      <c r="AO518">
        <f t="shared" ref="AO518:AO581" si="183">IF(L518&lt;-200,INT(L518/100)*100,INT(L518/10)*10)</f>
        <v>-300</v>
      </c>
      <c r="AP518">
        <f>IF(E518&lt;F518,G518,H518)</f>
        <v>36</v>
      </c>
      <c r="AQ518">
        <f>IF(E518&lt;F518,H518,G518)</f>
        <v>28</v>
      </c>
    </row>
    <row r="519" spans="2:43" x14ac:dyDescent="0.25">
      <c r="B519" s="24">
        <v>44472</v>
      </c>
      <c r="C519" s="20" t="s">
        <v>30</v>
      </c>
      <c r="D519" s="20" t="s">
        <v>39</v>
      </c>
      <c r="E519" s="2">
        <v>-147.05882352941177</v>
      </c>
      <c r="F519" s="2">
        <v>125</v>
      </c>
      <c r="G519">
        <v>17</v>
      </c>
      <c r="H519">
        <v>27</v>
      </c>
      <c r="I519" s="9"/>
      <c r="J519" s="2" t="str">
        <f t="shared" si="179"/>
        <v>Miami Dolphins</v>
      </c>
      <c r="K519" s="2" t="str">
        <f t="shared" si="180"/>
        <v>Indianapolis Colts</v>
      </c>
      <c r="L519" s="17">
        <f t="shared" si="181"/>
        <v>-147.05882352941177</v>
      </c>
      <c r="M519" s="18">
        <f t="shared" si="182"/>
        <v>125</v>
      </c>
      <c r="N519" s="4">
        <f t="shared" si="168"/>
        <v>1.68</v>
      </c>
      <c r="O519" s="4">
        <f t="shared" si="169"/>
        <v>2.25</v>
      </c>
      <c r="P519" s="4"/>
      <c r="Q519" s="4"/>
      <c r="R519" s="1">
        <f t="shared" si="170"/>
        <v>0.59523809523809523</v>
      </c>
      <c r="S519" s="1">
        <f t="shared" si="170"/>
        <v>0.44444444444444442</v>
      </c>
      <c r="T519" s="1">
        <f t="shared" si="166"/>
        <v>3.8167938931297662E-2</v>
      </c>
      <c r="U519" s="1">
        <f t="shared" si="167"/>
        <v>7.5396825396825407E-2</v>
      </c>
      <c r="V519" s="1">
        <f t="shared" si="171"/>
        <v>0.58639682539682547</v>
      </c>
      <c r="W519" s="1"/>
      <c r="X519" s="17">
        <f t="shared" si="172"/>
        <v>705.32983244457648</v>
      </c>
      <c r="Y519" s="18">
        <f t="shared" si="173"/>
        <v>1287.7472223008879</v>
      </c>
      <c r="Z519" s="2">
        <f t="shared" si="164"/>
        <v>670.06334082234764</v>
      </c>
      <c r="AA519" s="18">
        <f t="shared" si="164"/>
        <v>1223.3598611858433</v>
      </c>
      <c r="AB519" s="2">
        <f t="shared" si="165"/>
        <v>-149.23962244714528</v>
      </c>
      <c r="AC519" s="2">
        <f t="shared" si="165"/>
        <v>122.33598611858433</v>
      </c>
      <c r="AD519" s="2">
        <f t="shared" si="174"/>
        <v>-1000</v>
      </c>
      <c r="AE519" s="2">
        <f t="shared" si="175"/>
        <v>1223.3598611858433</v>
      </c>
      <c r="AF519" s="5">
        <f t="shared" si="176"/>
        <v>-1</v>
      </c>
      <c r="AG519" s="5">
        <f t="shared" si="177"/>
        <v>1.25</v>
      </c>
      <c r="AH519" s="3">
        <f t="shared" si="178"/>
        <v>202110</v>
      </c>
      <c r="AI519" s="21">
        <v>1.8</v>
      </c>
      <c r="AJ519" s="21">
        <v>2.0499999999999998</v>
      </c>
      <c r="AK519" s="21">
        <v>1.68</v>
      </c>
      <c r="AL519" s="21">
        <v>2.25</v>
      </c>
      <c r="AO519">
        <f t="shared" si="183"/>
        <v>-150</v>
      </c>
      <c r="AP519">
        <f>IF(E519&lt;F519,G519,H519)</f>
        <v>17</v>
      </c>
      <c r="AQ519">
        <f>IF(E519&lt;F519,H519,G519)</f>
        <v>27</v>
      </c>
    </row>
    <row r="520" spans="2:43" x14ac:dyDescent="0.25">
      <c r="B520" s="24">
        <v>44472</v>
      </c>
      <c r="C520" s="20" t="s">
        <v>29</v>
      </c>
      <c r="D520" s="20" t="s">
        <v>46</v>
      </c>
      <c r="E520" s="2">
        <v>-111.11111111111113</v>
      </c>
      <c r="F520" s="2">
        <v>-111.11111111111113</v>
      </c>
      <c r="G520">
        <v>7</v>
      </c>
      <c r="H520">
        <v>14</v>
      </c>
      <c r="I520" s="9"/>
      <c r="J520" s="2" t="str">
        <f t="shared" si="179"/>
        <v>Minnesota Vikings</v>
      </c>
      <c r="K520" s="2" t="str">
        <f t="shared" si="180"/>
        <v>Cleveland Browns</v>
      </c>
      <c r="L520" s="17">
        <f t="shared" si="181"/>
        <v>-111.11111111111113</v>
      </c>
      <c r="M520" s="18">
        <f t="shared" si="182"/>
        <v>-111.11111111111113</v>
      </c>
      <c r="N520" s="4">
        <f t="shared" si="168"/>
        <v>1.9</v>
      </c>
      <c r="O520" s="4">
        <f t="shared" si="169"/>
        <v>1.9</v>
      </c>
      <c r="P520" s="4"/>
      <c r="Q520" s="4"/>
      <c r="R520" s="1">
        <f t="shared" si="170"/>
        <v>0.52631578947368418</v>
      </c>
      <c r="S520" s="1">
        <f t="shared" si="170"/>
        <v>0.52631578947368418</v>
      </c>
      <c r="T520" s="1">
        <f t="shared" si="166"/>
        <v>4.9999999999999933E-2</v>
      </c>
      <c r="U520" s="1">
        <f t="shared" si="167"/>
        <v>0</v>
      </c>
      <c r="V520" s="1">
        <f t="shared" si="171"/>
        <v>0.51100000000000001</v>
      </c>
      <c r="W520" s="1"/>
      <c r="X520" s="17">
        <f t="shared" si="172"/>
        <v>956.94716242661434</v>
      </c>
      <c r="Y520" s="18">
        <f t="shared" si="173"/>
        <v>953.05662164669593</v>
      </c>
      <c r="Z520" s="2">
        <f t="shared" si="164"/>
        <v>909.09980430528356</v>
      </c>
      <c r="AA520" s="18">
        <f t="shared" si="164"/>
        <v>905.40379056436109</v>
      </c>
      <c r="AB520" s="2">
        <f t="shared" si="165"/>
        <v>-109.9989236895921</v>
      </c>
      <c r="AC520" s="2">
        <f t="shared" si="165"/>
        <v>-110.44795818412409</v>
      </c>
      <c r="AD520" s="2">
        <f t="shared" si="174"/>
        <v>909.09980430528356</v>
      </c>
      <c r="AE520" s="2">
        <f t="shared" si="175"/>
        <v>-1000</v>
      </c>
      <c r="AF520" s="5">
        <f t="shared" si="176"/>
        <v>0.89999999999999991</v>
      </c>
      <c r="AG520" s="5">
        <f t="shared" si="177"/>
        <v>-1</v>
      </c>
      <c r="AH520" s="3">
        <f t="shared" si="178"/>
        <v>202110</v>
      </c>
      <c r="AI520" s="21">
        <v>2</v>
      </c>
      <c r="AJ520" s="21">
        <v>1.83</v>
      </c>
      <c r="AK520" s="21">
        <v>1.9</v>
      </c>
      <c r="AL520" s="21">
        <v>1.9</v>
      </c>
      <c r="AO520">
        <f t="shared" si="183"/>
        <v>-120</v>
      </c>
      <c r="AP520">
        <f>IF(E520&lt;F520,G520,H520)</f>
        <v>14</v>
      </c>
      <c r="AQ520">
        <f>IF(E520&lt;F520,H520,G520)</f>
        <v>7</v>
      </c>
    </row>
    <row r="521" spans="2:43" x14ac:dyDescent="0.25">
      <c r="B521" s="24">
        <v>44472</v>
      </c>
      <c r="C521" s="20" t="s">
        <v>43</v>
      </c>
      <c r="D521" s="20" t="s">
        <v>25</v>
      </c>
      <c r="E521" s="2">
        <v>-344.82758620689651</v>
      </c>
      <c r="F521" s="2">
        <v>270</v>
      </c>
      <c r="G521">
        <v>21</v>
      </c>
      <c r="H521">
        <v>27</v>
      </c>
      <c r="I521" s="9"/>
      <c r="J521" s="2" t="str">
        <f t="shared" si="179"/>
        <v>New Orleans Saints</v>
      </c>
      <c r="K521" s="2" t="str">
        <f t="shared" si="180"/>
        <v>New York Giants</v>
      </c>
      <c r="L521" s="17">
        <f t="shared" si="181"/>
        <v>-344.82758620689651</v>
      </c>
      <c r="M521" s="18">
        <f t="shared" si="182"/>
        <v>270</v>
      </c>
      <c r="N521" s="4">
        <f t="shared" si="168"/>
        <v>1.29</v>
      </c>
      <c r="O521" s="4">
        <f t="shared" si="169"/>
        <v>3.7</v>
      </c>
      <c r="P521" s="4"/>
      <c r="Q521" s="4"/>
      <c r="R521" s="1">
        <f t="shared" si="170"/>
        <v>0.77519379844961234</v>
      </c>
      <c r="S521" s="1">
        <f t="shared" si="170"/>
        <v>0.27027027027027023</v>
      </c>
      <c r="T521" s="1">
        <f t="shared" si="166"/>
        <v>4.3486973947895691E-2</v>
      </c>
      <c r="U521" s="1">
        <f t="shared" si="167"/>
        <v>0.25246176408967103</v>
      </c>
      <c r="V521" s="1">
        <f t="shared" si="171"/>
        <v>0.76346176408967104</v>
      </c>
      <c r="W521" s="1"/>
      <c r="X521" s="17">
        <f t="shared" si="172"/>
        <v>309.82329048576543</v>
      </c>
      <c r="Y521" s="18">
        <f t="shared" si="173"/>
        <v>2773.304285017382</v>
      </c>
      <c r="Z521" s="2">
        <f t="shared" si="164"/>
        <v>294.33212596147712</v>
      </c>
      <c r="AA521" s="18">
        <f t="shared" si="164"/>
        <v>2634.6390707665128</v>
      </c>
      <c r="AB521" s="2">
        <f t="shared" si="165"/>
        <v>-339.75224305989701</v>
      </c>
      <c r="AC521" s="2">
        <f t="shared" si="165"/>
        <v>263.46390707665125</v>
      </c>
      <c r="AD521" s="2">
        <f t="shared" si="174"/>
        <v>-1000</v>
      </c>
      <c r="AE521" s="2">
        <f t="shared" si="175"/>
        <v>2634.6390707665128</v>
      </c>
      <c r="AF521" s="5">
        <f t="shared" si="176"/>
        <v>-1</v>
      </c>
      <c r="AG521" s="5">
        <f t="shared" si="177"/>
        <v>2.7</v>
      </c>
      <c r="AH521" s="3">
        <f t="shared" si="178"/>
        <v>202110</v>
      </c>
      <c r="AI521" s="21">
        <v>1.27</v>
      </c>
      <c r="AJ521" s="21">
        <v>3.8</v>
      </c>
      <c r="AK521" s="21">
        <v>1.29</v>
      </c>
      <c r="AL521" s="21">
        <v>3.7</v>
      </c>
      <c r="AO521">
        <f t="shared" si="183"/>
        <v>-400</v>
      </c>
      <c r="AP521">
        <f>IF(E521&lt;F521,G521,H521)</f>
        <v>21</v>
      </c>
      <c r="AQ521">
        <f>IF(E521&lt;F521,H521,G521)</f>
        <v>27</v>
      </c>
    </row>
    <row r="522" spans="2:43" x14ac:dyDescent="0.25">
      <c r="B522" s="24">
        <v>44472</v>
      </c>
      <c r="C522" s="20" t="s">
        <v>42</v>
      </c>
      <c r="D522" s="20" t="s">
        <v>41</v>
      </c>
      <c r="E522" s="2">
        <v>215</v>
      </c>
      <c r="F522" s="2">
        <v>-263.1578947368422</v>
      </c>
      <c r="G522">
        <v>27</v>
      </c>
      <c r="H522">
        <v>24</v>
      </c>
      <c r="I522" s="9"/>
      <c r="J522" s="2" t="str">
        <f t="shared" si="179"/>
        <v>Tennessee Titans</v>
      </c>
      <c r="K522" s="2" t="str">
        <f t="shared" si="180"/>
        <v>New York Jets</v>
      </c>
      <c r="L522" s="17">
        <f t="shared" si="181"/>
        <v>-263.1578947368422</v>
      </c>
      <c r="M522" s="18">
        <f t="shared" si="182"/>
        <v>215</v>
      </c>
      <c r="N522" s="4">
        <f t="shared" si="168"/>
        <v>1.38</v>
      </c>
      <c r="O522" s="4">
        <f t="shared" si="169"/>
        <v>3.15</v>
      </c>
      <c r="P522" s="4"/>
      <c r="Q522" s="4"/>
      <c r="R522" s="1">
        <f t="shared" si="170"/>
        <v>0.7246376811594204</v>
      </c>
      <c r="S522" s="1">
        <f t="shared" si="170"/>
        <v>0.31746031746031744</v>
      </c>
      <c r="T522" s="1">
        <f t="shared" si="166"/>
        <v>4.039735099337749E-2</v>
      </c>
      <c r="U522" s="1">
        <f t="shared" si="167"/>
        <v>0.20358868184955148</v>
      </c>
      <c r="V522" s="1">
        <f t="shared" si="171"/>
        <v>0.71458868184955149</v>
      </c>
      <c r="W522" s="1"/>
      <c r="X522" s="17">
        <f t="shared" si="172"/>
        <v>399.40643533805462</v>
      </c>
      <c r="Y522" s="18">
        <f t="shared" si="173"/>
        <v>2205.1924375584526</v>
      </c>
      <c r="Z522" s="2">
        <f t="shared" si="164"/>
        <v>379.43611357115185</v>
      </c>
      <c r="AA522" s="18">
        <f t="shared" si="164"/>
        <v>2094.93281568053</v>
      </c>
      <c r="AB522" s="2">
        <f t="shared" si="165"/>
        <v>-263.54897813712716</v>
      </c>
      <c r="AC522" s="2">
        <f t="shared" si="165"/>
        <v>209.49328156805299</v>
      </c>
      <c r="AD522" s="2">
        <f t="shared" si="174"/>
        <v>-1000</v>
      </c>
      <c r="AE522" s="2">
        <f t="shared" si="175"/>
        <v>2094.93281568053</v>
      </c>
      <c r="AF522" s="5">
        <f t="shared" si="176"/>
        <v>-1</v>
      </c>
      <c r="AG522" s="5">
        <f t="shared" si="177"/>
        <v>2.15</v>
      </c>
      <c r="AH522" s="3">
        <f t="shared" si="178"/>
        <v>202110</v>
      </c>
      <c r="AI522" s="21">
        <v>3.8</v>
      </c>
      <c r="AJ522" s="21">
        <v>1.27</v>
      </c>
      <c r="AK522" s="21">
        <v>3.15</v>
      </c>
      <c r="AL522" s="21">
        <v>1.38</v>
      </c>
      <c r="AO522">
        <f t="shared" si="183"/>
        <v>-300</v>
      </c>
      <c r="AP522">
        <f>IF(E522&lt;F522,G522,H522)</f>
        <v>24</v>
      </c>
      <c r="AQ522">
        <f>IF(E522&lt;F522,H522,G522)</f>
        <v>27</v>
      </c>
    </row>
    <row r="523" spans="2:43" x14ac:dyDescent="0.25">
      <c r="B523" s="24">
        <v>44472</v>
      </c>
      <c r="C523" s="20" t="s">
        <v>19</v>
      </c>
      <c r="D523" s="20" t="s">
        <v>20</v>
      </c>
      <c r="E523" s="2">
        <v>290</v>
      </c>
      <c r="F523" s="2">
        <v>-370.37037037037032</v>
      </c>
      <c r="G523">
        <v>30</v>
      </c>
      <c r="H523">
        <v>42</v>
      </c>
      <c r="I523" s="9"/>
      <c r="J523" s="2" t="str">
        <f t="shared" si="179"/>
        <v>Kansas City Chiefs</v>
      </c>
      <c r="K523" s="2" t="str">
        <f t="shared" si="180"/>
        <v>Philadelphia Eagles</v>
      </c>
      <c r="L523" s="17">
        <f t="shared" si="181"/>
        <v>-370.37037037037032</v>
      </c>
      <c r="M523" s="18">
        <f t="shared" si="182"/>
        <v>290</v>
      </c>
      <c r="N523" s="4">
        <f t="shared" si="168"/>
        <v>1.27</v>
      </c>
      <c r="O523" s="4">
        <f t="shared" si="169"/>
        <v>3.9</v>
      </c>
      <c r="P523" s="4"/>
      <c r="Q523" s="4"/>
      <c r="R523" s="1">
        <f t="shared" si="170"/>
        <v>0.78740157480314954</v>
      </c>
      <c r="S523" s="1">
        <f t="shared" si="170"/>
        <v>0.25641025641025644</v>
      </c>
      <c r="T523" s="1">
        <f t="shared" si="166"/>
        <v>4.1972920696324856E-2</v>
      </c>
      <c r="U523" s="1">
        <f t="shared" si="167"/>
        <v>0.26549565919644658</v>
      </c>
      <c r="V523" s="1">
        <f t="shared" si="171"/>
        <v>0.77649565919644659</v>
      </c>
      <c r="W523" s="1"/>
      <c r="X523" s="17">
        <f t="shared" si="172"/>
        <v>287.83720572867844</v>
      </c>
      <c r="Y523" s="18">
        <f t="shared" si="173"/>
        <v>2959.4718041984102</v>
      </c>
      <c r="Z523" s="2">
        <f t="shared" si="164"/>
        <v>273.4453454422445</v>
      </c>
      <c r="AA523" s="18">
        <f t="shared" si="164"/>
        <v>2811.4982139884896</v>
      </c>
      <c r="AB523" s="2">
        <f t="shared" si="165"/>
        <v>-365.70379297650692</v>
      </c>
      <c r="AC523" s="2">
        <f t="shared" si="165"/>
        <v>281.14982139884899</v>
      </c>
      <c r="AD523" s="2">
        <f t="shared" si="174"/>
        <v>273.4453454422445</v>
      </c>
      <c r="AE523" s="2">
        <f t="shared" si="175"/>
        <v>-1000</v>
      </c>
      <c r="AF523" s="5">
        <f t="shared" si="176"/>
        <v>0.27</v>
      </c>
      <c r="AG523" s="5">
        <f t="shared" si="177"/>
        <v>-1</v>
      </c>
      <c r="AH523" s="3">
        <f t="shared" si="178"/>
        <v>202110</v>
      </c>
      <c r="AI523" s="21">
        <v>3.15</v>
      </c>
      <c r="AJ523" s="21">
        <v>1.38</v>
      </c>
      <c r="AK523" s="21">
        <v>3.9</v>
      </c>
      <c r="AL523" s="21">
        <v>1.27</v>
      </c>
      <c r="AO523">
        <f t="shared" si="183"/>
        <v>-400</v>
      </c>
      <c r="AP523">
        <f>IF(E523&lt;F523,G523,H523)</f>
        <v>42</v>
      </c>
      <c r="AQ523">
        <f>IF(E523&lt;F523,H523,G523)</f>
        <v>30</v>
      </c>
    </row>
    <row r="524" spans="2:43" x14ac:dyDescent="0.25">
      <c r="B524" s="24">
        <v>44469</v>
      </c>
      <c r="C524" s="20" t="s">
        <v>21</v>
      </c>
      <c r="D524" s="20" t="s">
        <v>26</v>
      </c>
      <c r="E524" s="2">
        <v>-357.14285714285711</v>
      </c>
      <c r="F524" s="2">
        <v>275</v>
      </c>
      <c r="G524">
        <v>24</v>
      </c>
      <c r="H524">
        <v>21</v>
      </c>
      <c r="I524" s="9"/>
      <c r="J524" s="2" t="str">
        <f t="shared" si="179"/>
        <v>Cincinnati Bengals</v>
      </c>
      <c r="K524" s="2" t="str">
        <f t="shared" si="180"/>
        <v>Jacksonville Jaguars</v>
      </c>
      <c r="L524" s="17">
        <f t="shared" si="181"/>
        <v>-357.14285714285711</v>
      </c>
      <c r="M524" s="18">
        <f t="shared" si="182"/>
        <v>275</v>
      </c>
      <c r="N524" s="4">
        <f t="shared" si="168"/>
        <v>1.28</v>
      </c>
      <c r="O524" s="4">
        <f t="shared" si="169"/>
        <v>3.75</v>
      </c>
      <c r="P524" s="4"/>
      <c r="Q524" s="4"/>
      <c r="R524" s="1">
        <f t="shared" si="170"/>
        <v>0.78125</v>
      </c>
      <c r="S524" s="1">
        <f t="shared" si="170"/>
        <v>0.26666666666666666</v>
      </c>
      <c r="T524" s="1">
        <f t="shared" si="166"/>
        <v>4.5725646123260466E-2</v>
      </c>
      <c r="U524" s="1">
        <f t="shared" si="167"/>
        <v>0.2572916666666667</v>
      </c>
      <c r="V524" s="1">
        <f t="shared" si="171"/>
        <v>0.76829166666666671</v>
      </c>
      <c r="W524" s="1"/>
      <c r="X524" s="17">
        <f t="shared" si="172"/>
        <v>301.58902326590373</v>
      </c>
      <c r="Y524" s="18">
        <f t="shared" si="173"/>
        <v>2840.2616005464147</v>
      </c>
      <c r="Z524" s="2">
        <f t="shared" si="164"/>
        <v>286.50957210260856</v>
      </c>
      <c r="AA524" s="18">
        <f t="shared" si="164"/>
        <v>2698.2485205190937</v>
      </c>
      <c r="AB524" s="2">
        <f t="shared" si="165"/>
        <v>-349.02847840695074</v>
      </c>
      <c r="AC524" s="2">
        <f t="shared" si="165"/>
        <v>269.82485205190937</v>
      </c>
      <c r="AD524" s="2">
        <f t="shared" si="174"/>
        <v>286.50957210260856</v>
      </c>
      <c r="AE524" s="2">
        <f t="shared" si="175"/>
        <v>-1000</v>
      </c>
      <c r="AF524" s="5">
        <f t="shared" si="176"/>
        <v>0.28000000000000003</v>
      </c>
      <c r="AG524" s="5">
        <f t="shared" si="177"/>
        <v>-1</v>
      </c>
      <c r="AH524" s="3">
        <f t="shared" si="178"/>
        <v>202109</v>
      </c>
      <c r="AI524" s="21">
        <v>1.29</v>
      </c>
      <c r="AJ524" s="21">
        <v>3.7</v>
      </c>
      <c r="AK524" s="21">
        <v>1.28</v>
      </c>
      <c r="AL524" s="21">
        <v>3.75</v>
      </c>
      <c r="AO524">
        <f t="shared" si="183"/>
        <v>-400</v>
      </c>
      <c r="AP524">
        <f>IF(E524&lt;F524,G524,H524)</f>
        <v>24</v>
      </c>
      <c r="AQ524">
        <f>IF(E524&lt;F524,H524,G524)</f>
        <v>21</v>
      </c>
    </row>
    <row r="525" spans="2:43" x14ac:dyDescent="0.25">
      <c r="B525" s="24">
        <v>44466</v>
      </c>
      <c r="C525" s="20" t="s">
        <v>23</v>
      </c>
      <c r="D525" s="20" t="s">
        <v>19</v>
      </c>
      <c r="E525" s="2">
        <v>-181.81818181818181</v>
      </c>
      <c r="F525" s="2">
        <v>160</v>
      </c>
      <c r="G525">
        <v>41</v>
      </c>
      <c r="H525">
        <v>21</v>
      </c>
      <c r="I525" s="9"/>
      <c r="J525" s="2" t="str">
        <f t="shared" si="179"/>
        <v>Dallas Cowboys</v>
      </c>
      <c r="K525" s="2" t="str">
        <f t="shared" si="180"/>
        <v>Philadelphia Eagles</v>
      </c>
      <c r="L525" s="17">
        <f t="shared" si="181"/>
        <v>-181.81818181818181</v>
      </c>
      <c r="M525" s="18">
        <f t="shared" si="182"/>
        <v>160</v>
      </c>
      <c r="N525" s="4">
        <f t="shared" si="168"/>
        <v>1.55</v>
      </c>
      <c r="O525" s="4">
        <f t="shared" si="169"/>
        <v>2.6</v>
      </c>
      <c r="P525" s="4"/>
      <c r="Q525" s="4"/>
      <c r="R525" s="1">
        <f t="shared" si="170"/>
        <v>0.64516129032258063</v>
      </c>
      <c r="S525" s="1">
        <f t="shared" si="170"/>
        <v>0.38461538461538458</v>
      </c>
      <c r="T525" s="1">
        <f t="shared" si="166"/>
        <v>2.8915662650602414E-2</v>
      </c>
      <c r="U525" s="1">
        <f t="shared" si="167"/>
        <v>0.13027295285359802</v>
      </c>
      <c r="V525" s="1">
        <f t="shared" si="171"/>
        <v>0.64127295285359809</v>
      </c>
      <c r="W525" s="1"/>
      <c r="X525" s="17">
        <f t="shared" si="172"/>
        <v>559.39837404665798</v>
      </c>
      <c r="Y525" s="18">
        <f t="shared" si="173"/>
        <v>1609.5378726032154</v>
      </c>
      <c r="Z525" s="2">
        <f t="shared" si="164"/>
        <v>531.42845534432502</v>
      </c>
      <c r="AA525" s="18">
        <f t="shared" si="164"/>
        <v>1529.0609789730545</v>
      </c>
      <c r="AB525" s="2">
        <f t="shared" si="165"/>
        <v>-188.17208411470486</v>
      </c>
      <c r="AC525" s="2">
        <f t="shared" si="165"/>
        <v>152.90609789730544</v>
      </c>
      <c r="AD525" s="2">
        <f t="shared" si="174"/>
        <v>531.42845534432502</v>
      </c>
      <c r="AE525" s="2">
        <f t="shared" si="175"/>
        <v>-1000</v>
      </c>
      <c r="AF525" s="5">
        <f t="shared" si="176"/>
        <v>0.55000000000000004</v>
      </c>
      <c r="AG525" s="5">
        <f t="shared" si="177"/>
        <v>-1</v>
      </c>
      <c r="AH525" s="3">
        <f t="shared" si="178"/>
        <v>202109</v>
      </c>
      <c r="AI525" s="21">
        <v>1.5</v>
      </c>
      <c r="AJ525" s="21">
        <v>2.7</v>
      </c>
      <c r="AK525" s="21">
        <v>1.55</v>
      </c>
      <c r="AL525" s="21">
        <v>2.6</v>
      </c>
      <c r="AO525">
        <f t="shared" si="183"/>
        <v>-190</v>
      </c>
      <c r="AP525">
        <f>IF(E525&lt;F525,G525,H525)</f>
        <v>41</v>
      </c>
      <c r="AQ525">
        <f>IF(E525&lt;F525,H525,G525)</f>
        <v>21</v>
      </c>
    </row>
    <row r="526" spans="2:43" x14ac:dyDescent="0.25">
      <c r="B526" s="24">
        <v>44465</v>
      </c>
      <c r="C526" s="20" t="s">
        <v>22</v>
      </c>
      <c r="D526" s="20" t="s">
        <v>33</v>
      </c>
      <c r="E526" s="2">
        <v>-175.43859649122805</v>
      </c>
      <c r="F526" s="2">
        <v>154.99999999999997</v>
      </c>
      <c r="G526">
        <v>28</v>
      </c>
      <c r="H526">
        <v>30</v>
      </c>
      <c r="I526" s="9"/>
      <c r="J526" s="2" t="str">
        <f t="shared" si="179"/>
        <v>San Francisco 49ers</v>
      </c>
      <c r="K526" s="2" t="str">
        <f t="shared" si="180"/>
        <v>Green Bay Packers</v>
      </c>
      <c r="L526" s="17">
        <f t="shared" si="181"/>
        <v>-175.43859649122805</v>
      </c>
      <c r="M526" s="18">
        <f t="shared" si="182"/>
        <v>154.99999999999997</v>
      </c>
      <c r="N526" s="4">
        <f t="shared" si="168"/>
        <v>1.57</v>
      </c>
      <c r="O526" s="4">
        <f t="shared" si="169"/>
        <v>2.5499999999999998</v>
      </c>
      <c r="P526" s="4"/>
      <c r="Q526" s="4"/>
      <c r="R526" s="1">
        <f t="shared" si="170"/>
        <v>0.63694267515923564</v>
      </c>
      <c r="S526" s="1">
        <f t="shared" si="170"/>
        <v>0.39215686274509809</v>
      </c>
      <c r="T526" s="1">
        <f t="shared" si="166"/>
        <v>2.8276699029126329E-2</v>
      </c>
      <c r="U526" s="1">
        <f t="shared" si="167"/>
        <v>0.12239290620706877</v>
      </c>
      <c r="V526" s="1">
        <f t="shared" si="171"/>
        <v>0.63339290620706878</v>
      </c>
      <c r="W526" s="1"/>
      <c r="X526" s="17">
        <f t="shared" si="172"/>
        <v>578.79886276004493</v>
      </c>
      <c r="Y526" s="18">
        <f t="shared" si="173"/>
        <v>1558.0808321378222</v>
      </c>
      <c r="Z526" s="2">
        <f t="shared" si="164"/>
        <v>549.85891962204266</v>
      </c>
      <c r="AA526" s="18">
        <f t="shared" si="164"/>
        <v>1480.1767905309309</v>
      </c>
      <c r="AB526" s="2">
        <f t="shared" si="165"/>
        <v>-181.86483192586408</v>
      </c>
      <c r="AC526" s="2">
        <f t="shared" si="165"/>
        <v>148.0176790530931</v>
      </c>
      <c r="AD526" s="2">
        <f t="shared" si="174"/>
        <v>-1000</v>
      </c>
      <c r="AE526" s="2">
        <f t="shared" si="175"/>
        <v>1480.1767905309309</v>
      </c>
      <c r="AF526" s="5">
        <f t="shared" si="176"/>
        <v>-1</v>
      </c>
      <c r="AG526" s="5">
        <f t="shared" si="177"/>
        <v>1.5499999999999998</v>
      </c>
      <c r="AH526" s="3">
        <f t="shared" si="178"/>
        <v>202109</v>
      </c>
      <c r="AI526" s="21">
        <v>1.52</v>
      </c>
      <c r="AJ526" s="21">
        <v>2.67</v>
      </c>
      <c r="AK526" s="21">
        <v>1.57</v>
      </c>
      <c r="AL526" s="21">
        <v>2.5499999999999998</v>
      </c>
      <c r="AO526">
        <f t="shared" si="183"/>
        <v>-180</v>
      </c>
      <c r="AP526">
        <f>IF(E526&lt;F526,G526,H526)</f>
        <v>28</v>
      </c>
      <c r="AQ526">
        <f>IF(E526&lt;F526,H526,G526)</f>
        <v>30</v>
      </c>
    </row>
    <row r="527" spans="2:43" x14ac:dyDescent="0.25">
      <c r="B527" s="24">
        <v>44465</v>
      </c>
      <c r="C527" s="20" t="s">
        <v>47</v>
      </c>
      <c r="D527" s="20" t="s">
        <v>27</v>
      </c>
      <c r="E527" s="2">
        <v>-111.11111111111113</v>
      </c>
      <c r="F527" s="2">
        <v>-111.11111111111113</v>
      </c>
      <c r="G527">
        <v>34</v>
      </c>
      <c r="H527">
        <v>24</v>
      </c>
      <c r="I527" s="9"/>
      <c r="J527" s="2" t="str">
        <f t="shared" si="179"/>
        <v>Los Angeles Rams</v>
      </c>
      <c r="K527" s="2" t="str">
        <f t="shared" si="180"/>
        <v>Tampa Bay Buccaneers</v>
      </c>
      <c r="L527" s="17">
        <f t="shared" si="181"/>
        <v>-111.11111111111113</v>
      </c>
      <c r="M527" s="18">
        <f t="shared" si="182"/>
        <v>-111.11111111111113</v>
      </c>
      <c r="N527" s="4">
        <f t="shared" si="168"/>
        <v>1.9</v>
      </c>
      <c r="O527" s="4">
        <f t="shared" si="169"/>
        <v>1.9</v>
      </c>
      <c r="P527" s="4"/>
      <c r="Q527" s="4"/>
      <c r="R527" s="1">
        <f t="shared" si="170"/>
        <v>0.52631578947368418</v>
      </c>
      <c r="S527" s="1">
        <f t="shared" si="170"/>
        <v>0.52631578947368418</v>
      </c>
      <c r="T527" s="1">
        <f t="shared" si="166"/>
        <v>4.9999999999999933E-2</v>
      </c>
      <c r="U527" s="1">
        <f t="shared" si="167"/>
        <v>0</v>
      </c>
      <c r="V527" s="1">
        <f t="shared" si="171"/>
        <v>0.51100000000000001</v>
      </c>
      <c r="W527" s="1"/>
      <c r="X527" s="17">
        <f t="shared" si="172"/>
        <v>956.94716242661434</v>
      </c>
      <c r="Y527" s="18">
        <f t="shared" si="173"/>
        <v>953.05662164669593</v>
      </c>
      <c r="Z527" s="2">
        <f t="shared" si="164"/>
        <v>909.09980430528356</v>
      </c>
      <c r="AA527" s="18">
        <f t="shared" si="164"/>
        <v>905.40379056436109</v>
      </c>
      <c r="AB527" s="2">
        <f t="shared" si="165"/>
        <v>-109.9989236895921</v>
      </c>
      <c r="AC527" s="2">
        <f t="shared" si="165"/>
        <v>-110.44795818412409</v>
      </c>
      <c r="AD527" s="2">
        <f t="shared" si="174"/>
        <v>-1000</v>
      </c>
      <c r="AE527" s="2">
        <f t="shared" si="175"/>
        <v>905.40379056436109</v>
      </c>
      <c r="AF527" s="5">
        <f t="shared" si="176"/>
        <v>-1</v>
      </c>
      <c r="AG527" s="5">
        <f t="shared" si="177"/>
        <v>0.89999999999999991</v>
      </c>
      <c r="AH527" s="3">
        <f t="shared" si="178"/>
        <v>202109</v>
      </c>
      <c r="AI527" s="21">
        <v>1.9</v>
      </c>
      <c r="AJ527" s="21">
        <v>1.9</v>
      </c>
      <c r="AK527" s="21">
        <v>1.9</v>
      </c>
      <c r="AL527" s="21">
        <v>1.9</v>
      </c>
      <c r="AO527">
        <f t="shared" si="183"/>
        <v>-120</v>
      </c>
      <c r="AP527">
        <f>IF(E527&lt;F527,G527,H527)</f>
        <v>24</v>
      </c>
      <c r="AQ527">
        <f>IF(E527&lt;F527,H527,G527)</f>
        <v>34</v>
      </c>
    </row>
    <row r="528" spans="2:43" x14ac:dyDescent="0.25">
      <c r="B528" s="24">
        <v>44465</v>
      </c>
      <c r="C528" s="20" t="s">
        <v>29</v>
      </c>
      <c r="D528" s="20" t="s">
        <v>32</v>
      </c>
      <c r="E528" s="2">
        <v>104.99999999999999</v>
      </c>
      <c r="F528" s="2">
        <v>-125</v>
      </c>
      <c r="G528">
        <v>30</v>
      </c>
      <c r="H528">
        <v>17</v>
      </c>
      <c r="I528" s="9"/>
      <c r="J528" s="2" t="str">
        <f t="shared" si="179"/>
        <v>Seattle Seahawks</v>
      </c>
      <c r="K528" s="2" t="str">
        <f t="shared" si="180"/>
        <v>Minnesota Vikings</v>
      </c>
      <c r="L528" s="17">
        <f t="shared" si="181"/>
        <v>-125</v>
      </c>
      <c r="M528" s="18">
        <f t="shared" si="182"/>
        <v>104.99999999999999</v>
      </c>
      <c r="N528" s="4">
        <f t="shared" si="168"/>
        <v>1.8</v>
      </c>
      <c r="O528" s="4">
        <f t="shared" si="169"/>
        <v>2.0499999999999998</v>
      </c>
      <c r="P528" s="4"/>
      <c r="Q528" s="4"/>
      <c r="R528" s="1">
        <f t="shared" si="170"/>
        <v>0.55555555555555558</v>
      </c>
      <c r="S528" s="1">
        <f t="shared" si="170"/>
        <v>0.48780487804878053</v>
      </c>
      <c r="T528" s="1">
        <f t="shared" si="166"/>
        <v>4.1558441558441461E-2</v>
      </c>
      <c r="U528" s="1">
        <f t="shared" si="167"/>
        <v>3.3875338753387524E-2</v>
      </c>
      <c r="V528" s="1">
        <f t="shared" si="171"/>
        <v>0.54487533875338756</v>
      </c>
      <c r="W528" s="1"/>
      <c r="X528" s="17">
        <f t="shared" si="172"/>
        <v>835.28218085238643</v>
      </c>
      <c r="Y528" s="18">
        <f t="shared" si="173"/>
        <v>1090.9993667390718</v>
      </c>
      <c r="Z528" s="2">
        <f t="shared" si="164"/>
        <v>793.51807180976709</v>
      </c>
      <c r="AA528" s="18">
        <f t="shared" si="164"/>
        <v>1036.449398402118</v>
      </c>
      <c r="AB528" s="2">
        <f t="shared" si="165"/>
        <v>-126.02107444375048</v>
      </c>
      <c r="AC528" s="2">
        <f t="shared" si="165"/>
        <v>103.6449398402118</v>
      </c>
      <c r="AD528" s="2">
        <f t="shared" si="174"/>
        <v>-1000</v>
      </c>
      <c r="AE528" s="2">
        <f t="shared" si="175"/>
        <v>1036.449398402118</v>
      </c>
      <c r="AF528" s="5">
        <f t="shared" si="176"/>
        <v>-1</v>
      </c>
      <c r="AG528" s="5">
        <f t="shared" si="177"/>
        <v>1.0499999999999998</v>
      </c>
      <c r="AH528" s="3">
        <f t="shared" si="178"/>
        <v>202109</v>
      </c>
      <c r="AI528" s="21">
        <v>2</v>
      </c>
      <c r="AJ528" s="21">
        <v>1.83</v>
      </c>
      <c r="AK528" s="21">
        <v>2.0499999999999998</v>
      </c>
      <c r="AL528" s="21">
        <v>1.8</v>
      </c>
      <c r="AO528">
        <f t="shared" si="183"/>
        <v>-130</v>
      </c>
      <c r="AP528">
        <f>IF(E528&lt;F528,G528,H528)</f>
        <v>17</v>
      </c>
      <c r="AQ528">
        <f>IF(E528&lt;F528,H528,G528)</f>
        <v>30</v>
      </c>
    </row>
    <row r="529" spans="2:43" x14ac:dyDescent="0.25">
      <c r="B529" s="24">
        <v>44465</v>
      </c>
      <c r="C529" s="20" t="s">
        <v>38</v>
      </c>
      <c r="D529" s="20" t="s">
        <v>42</v>
      </c>
      <c r="E529" s="2">
        <v>-625.00000000000034</v>
      </c>
      <c r="F529" s="2">
        <v>450</v>
      </c>
      <c r="G529">
        <v>26</v>
      </c>
      <c r="H529">
        <v>0</v>
      </c>
      <c r="I529" s="9"/>
      <c r="J529" s="2" t="str">
        <f t="shared" si="179"/>
        <v>Denver Broncos</v>
      </c>
      <c r="K529" s="2" t="str">
        <f t="shared" si="180"/>
        <v>New York Jets</v>
      </c>
      <c r="L529" s="17">
        <f t="shared" si="181"/>
        <v>-625.00000000000034</v>
      </c>
      <c r="M529" s="18">
        <f t="shared" si="182"/>
        <v>450</v>
      </c>
      <c r="N529" s="4">
        <f t="shared" si="168"/>
        <v>1.1599999999999999</v>
      </c>
      <c r="O529" s="4">
        <f t="shared" si="169"/>
        <v>5.5</v>
      </c>
      <c r="P529" s="4"/>
      <c r="Q529" s="4"/>
      <c r="R529" s="1">
        <f t="shared" si="170"/>
        <v>0.86206896551724144</v>
      </c>
      <c r="S529" s="1">
        <f t="shared" si="170"/>
        <v>0.18181818181818182</v>
      </c>
      <c r="T529" s="1">
        <f t="shared" si="166"/>
        <v>4.2042042042042094E-2</v>
      </c>
      <c r="U529" s="1">
        <f t="shared" si="167"/>
        <v>0.34012539184952983</v>
      </c>
      <c r="V529" s="1">
        <f t="shared" si="171"/>
        <v>0.85112539184952984</v>
      </c>
      <c r="W529" s="1"/>
      <c r="X529" s="17">
        <f t="shared" si="172"/>
        <v>174.91501202538396</v>
      </c>
      <c r="Y529" s="18">
        <f t="shared" si="173"/>
        <v>4502.2111739446591</v>
      </c>
      <c r="Z529" s="2">
        <f t="shared" si="164"/>
        <v>166.16926142411475</v>
      </c>
      <c r="AA529" s="18">
        <f t="shared" si="164"/>
        <v>4277.1006152474256</v>
      </c>
      <c r="AB529" s="2">
        <f t="shared" si="165"/>
        <v>-601.79601896869144</v>
      </c>
      <c r="AC529" s="2">
        <f t="shared" si="165"/>
        <v>427.71006152474257</v>
      </c>
      <c r="AD529" s="2">
        <f t="shared" si="174"/>
        <v>166.16926142411475</v>
      </c>
      <c r="AE529" s="2">
        <f t="shared" si="175"/>
        <v>-1000</v>
      </c>
      <c r="AF529" s="5">
        <f t="shared" si="176"/>
        <v>0.15999999999999992</v>
      </c>
      <c r="AG529" s="5">
        <f t="shared" si="177"/>
        <v>-1</v>
      </c>
      <c r="AH529" s="3">
        <f t="shared" si="178"/>
        <v>202109</v>
      </c>
      <c r="AI529" s="21">
        <v>1.1499999999999999</v>
      </c>
      <c r="AJ529" s="21">
        <v>5.75</v>
      </c>
      <c r="AK529" s="21">
        <v>1.1599999999999999</v>
      </c>
      <c r="AL529" s="21">
        <v>5.5</v>
      </c>
      <c r="AO529">
        <f t="shared" si="183"/>
        <v>-700</v>
      </c>
      <c r="AP529">
        <f>IF(E529&lt;F529,G529,H529)</f>
        <v>26</v>
      </c>
      <c r="AQ529">
        <f>IF(E529&lt;F529,H529,G529)</f>
        <v>0</v>
      </c>
    </row>
    <row r="530" spans="2:43" x14ac:dyDescent="0.25">
      <c r="B530" s="24">
        <v>44465</v>
      </c>
      <c r="C530" s="20" t="s">
        <v>50</v>
      </c>
      <c r="D530" s="20" t="s">
        <v>30</v>
      </c>
      <c r="E530" s="2">
        <v>-192.30769230769229</v>
      </c>
      <c r="F530" s="2">
        <v>167</v>
      </c>
      <c r="G530">
        <v>31</v>
      </c>
      <c r="H530">
        <v>28</v>
      </c>
      <c r="I530" s="9"/>
      <c r="J530" s="2" t="str">
        <f t="shared" si="179"/>
        <v>Las Vegas Raiders</v>
      </c>
      <c r="K530" s="2" t="str">
        <f t="shared" si="180"/>
        <v>Miami Dolphins</v>
      </c>
      <c r="L530" s="17">
        <f t="shared" si="181"/>
        <v>-192.30769230769229</v>
      </c>
      <c r="M530" s="18">
        <f t="shared" si="182"/>
        <v>167</v>
      </c>
      <c r="N530" s="4">
        <f t="shared" si="168"/>
        <v>1.52</v>
      </c>
      <c r="O530" s="4">
        <f t="shared" si="169"/>
        <v>2.67</v>
      </c>
      <c r="P530" s="4"/>
      <c r="Q530" s="4"/>
      <c r="R530" s="1">
        <f t="shared" si="170"/>
        <v>0.65789473684210531</v>
      </c>
      <c r="S530" s="1">
        <f t="shared" si="170"/>
        <v>0.37453183520599254</v>
      </c>
      <c r="T530" s="1">
        <f t="shared" si="166"/>
        <v>3.1408114558472477E-2</v>
      </c>
      <c r="U530" s="1">
        <f t="shared" si="167"/>
        <v>0.14168145081805639</v>
      </c>
      <c r="V530" s="1">
        <f t="shared" si="171"/>
        <v>0.6526814508180564</v>
      </c>
      <c r="W530" s="1"/>
      <c r="X530" s="17">
        <f t="shared" si="172"/>
        <v>532.14098354813416</v>
      </c>
      <c r="Y530" s="18">
        <f t="shared" si="173"/>
        <v>1687.6788921698521</v>
      </c>
      <c r="Z530" s="2">
        <f t="shared" si="164"/>
        <v>505.53393437072742</v>
      </c>
      <c r="AA530" s="18">
        <f t="shared" si="164"/>
        <v>1603.2949475613595</v>
      </c>
      <c r="AB530" s="2">
        <f t="shared" si="165"/>
        <v>-197.81065760595641</v>
      </c>
      <c r="AC530" s="2">
        <f t="shared" si="165"/>
        <v>160.32949475613594</v>
      </c>
      <c r="AD530" s="2">
        <f t="shared" si="174"/>
        <v>505.53393437072742</v>
      </c>
      <c r="AE530" s="2">
        <f t="shared" si="175"/>
        <v>-1000</v>
      </c>
      <c r="AF530" s="5">
        <f t="shared" si="176"/>
        <v>0.52</v>
      </c>
      <c r="AG530" s="5">
        <f t="shared" si="177"/>
        <v>-1</v>
      </c>
      <c r="AH530" s="3">
        <f t="shared" si="178"/>
        <v>202109</v>
      </c>
      <c r="AI530" s="21">
        <v>1.52</v>
      </c>
      <c r="AJ530" s="21">
        <v>2.67</v>
      </c>
      <c r="AK530" s="21">
        <v>1.52</v>
      </c>
      <c r="AL530" s="21">
        <v>2.67</v>
      </c>
      <c r="AO530">
        <f t="shared" si="183"/>
        <v>-200</v>
      </c>
      <c r="AP530">
        <f>IF(E530&lt;F530,G530,H530)</f>
        <v>31</v>
      </c>
      <c r="AQ530">
        <f>IF(E530&lt;F530,H530,G530)</f>
        <v>28</v>
      </c>
    </row>
    <row r="531" spans="2:43" x14ac:dyDescent="0.25">
      <c r="B531" s="24">
        <v>44465</v>
      </c>
      <c r="C531" s="20" t="s">
        <v>24</v>
      </c>
      <c r="D531" s="20" t="s">
        <v>51</v>
      </c>
      <c r="E531" s="2">
        <v>-357.14285714285711</v>
      </c>
      <c r="F531" s="2">
        <v>275</v>
      </c>
      <c r="G531">
        <v>43</v>
      </c>
      <c r="H531">
        <v>21</v>
      </c>
      <c r="I531" s="9"/>
      <c r="J531" s="2" t="str">
        <f t="shared" si="179"/>
        <v>Buffalo Bills</v>
      </c>
      <c r="K531" s="2" t="str">
        <f t="shared" si="180"/>
        <v>Washington Football Team</v>
      </c>
      <c r="L531" s="17">
        <f t="shared" si="181"/>
        <v>-357.14285714285711</v>
      </c>
      <c r="M531" s="18">
        <f t="shared" si="182"/>
        <v>275</v>
      </c>
      <c r="N531" s="4">
        <f t="shared" si="168"/>
        <v>1.28</v>
      </c>
      <c r="O531" s="4">
        <f t="shared" si="169"/>
        <v>3.75</v>
      </c>
      <c r="P531" s="4"/>
      <c r="Q531" s="4"/>
      <c r="R531" s="1">
        <f t="shared" si="170"/>
        <v>0.78125</v>
      </c>
      <c r="S531" s="1">
        <f t="shared" si="170"/>
        <v>0.26666666666666666</v>
      </c>
      <c r="T531" s="1">
        <f t="shared" si="166"/>
        <v>4.5725646123260466E-2</v>
      </c>
      <c r="U531" s="1">
        <f t="shared" si="167"/>
        <v>0.2572916666666667</v>
      </c>
      <c r="V531" s="1">
        <f t="shared" si="171"/>
        <v>0.76829166666666671</v>
      </c>
      <c r="W531" s="1"/>
      <c r="X531" s="17">
        <f t="shared" si="172"/>
        <v>301.58902326590373</v>
      </c>
      <c r="Y531" s="18">
        <f t="shared" si="173"/>
        <v>2840.2616005464147</v>
      </c>
      <c r="Z531" s="2">
        <f t="shared" si="164"/>
        <v>286.50957210260856</v>
      </c>
      <c r="AA531" s="18">
        <f t="shared" si="164"/>
        <v>2698.2485205190937</v>
      </c>
      <c r="AB531" s="2">
        <f t="shared" si="165"/>
        <v>-349.02847840695074</v>
      </c>
      <c r="AC531" s="2">
        <f t="shared" si="165"/>
        <v>269.82485205190937</v>
      </c>
      <c r="AD531" s="2">
        <f t="shared" si="174"/>
        <v>286.50957210260856</v>
      </c>
      <c r="AE531" s="2">
        <f t="shared" si="175"/>
        <v>-1000</v>
      </c>
      <c r="AF531" s="5">
        <f t="shared" si="176"/>
        <v>0.28000000000000003</v>
      </c>
      <c r="AG531" s="5">
        <f t="shared" si="177"/>
        <v>-1</v>
      </c>
      <c r="AH531" s="3">
        <f t="shared" si="178"/>
        <v>202109</v>
      </c>
      <c r="AI531" s="21">
        <v>1.25</v>
      </c>
      <c r="AJ531" s="21">
        <v>4.0999999999999996</v>
      </c>
      <c r="AK531" s="21">
        <v>1.28</v>
      </c>
      <c r="AL531" s="21">
        <v>3.75</v>
      </c>
      <c r="AO531">
        <f t="shared" si="183"/>
        <v>-400</v>
      </c>
      <c r="AP531">
        <f>IF(E531&lt;F531,G531,H531)</f>
        <v>43</v>
      </c>
      <c r="AQ531">
        <f>IF(E531&lt;F531,H531,G531)</f>
        <v>21</v>
      </c>
    </row>
    <row r="532" spans="2:43" x14ac:dyDescent="0.25">
      <c r="B532" s="24">
        <v>44465</v>
      </c>
      <c r="C532" s="20" t="s">
        <v>46</v>
      </c>
      <c r="D532" s="20" t="s">
        <v>37</v>
      </c>
      <c r="E532" s="2">
        <v>-384.61538461538458</v>
      </c>
      <c r="F532" s="2">
        <v>300</v>
      </c>
      <c r="G532">
        <v>26</v>
      </c>
      <c r="H532">
        <v>6</v>
      </c>
      <c r="I532" s="9"/>
      <c r="J532" s="2" t="str">
        <f t="shared" si="179"/>
        <v>Cleveland Browns</v>
      </c>
      <c r="K532" s="2" t="str">
        <f t="shared" si="180"/>
        <v>Chicago Bears</v>
      </c>
      <c r="L532" s="17">
        <f t="shared" si="181"/>
        <v>-384.61538461538458</v>
      </c>
      <c r="M532" s="18">
        <f t="shared" si="182"/>
        <v>300</v>
      </c>
      <c r="N532" s="4">
        <f t="shared" si="168"/>
        <v>1.26</v>
      </c>
      <c r="O532" s="4">
        <f t="shared" si="169"/>
        <v>4</v>
      </c>
      <c r="P532" s="4"/>
      <c r="Q532" s="4"/>
      <c r="R532" s="1">
        <f t="shared" si="170"/>
        <v>0.79365079365079361</v>
      </c>
      <c r="S532" s="1">
        <f t="shared" si="170"/>
        <v>0.25</v>
      </c>
      <c r="T532" s="1">
        <f t="shared" si="166"/>
        <v>4.1825095057034134E-2</v>
      </c>
      <c r="U532" s="1">
        <f t="shared" si="167"/>
        <v>0.2718253968253968</v>
      </c>
      <c r="V532" s="1">
        <f t="shared" si="171"/>
        <v>0.78282539682539687</v>
      </c>
      <c r="W532" s="1"/>
      <c r="X532" s="17">
        <f t="shared" si="172"/>
        <v>277.42406423618138</v>
      </c>
      <c r="Y532" s="18">
        <f t="shared" si="173"/>
        <v>3056.5054734484152</v>
      </c>
      <c r="Z532" s="2">
        <f t="shared" ref="Z532:AA595" si="184">X532*0.95</f>
        <v>263.55286102437231</v>
      </c>
      <c r="AA532" s="18">
        <f t="shared" si="184"/>
        <v>2903.6801997759944</v>
      </c>
      <c r="AB532" s="2">
        <f t="shared" ref="AB532:AC595" si="185">IF(Z532&lt;1000,-100000/Z532,Z532/10)</f>
        <v>-379.4305233922405</v>
      </c>
      <c r="AC532" s="2">
        <f t="shared" si="185"/>
        <v>290.36801997759943</v>
      </c>
      <c r="AD532" s="2">
        <f t="shared" si="174"/>
        <v>263.55286102437231</v>
      </c>
      <c r="AE532" s="2">
        <f t="shared" si="175"/>
        <v>-1000</v>
      </c>
      <c r="AF532" s="5">
        <f t="shared" si="176"/>
        <v>0.26</v>
      </c>
      <c r="AG532" s="5">
        <f t="shared" si="177"/>
        <v>-1</v>
      </c>
      <c r="AH532" s="3">
        <f t="shared" si="178"/>
        <v>202109</v>
      </c>
      <c r="AI532" s="21">
        <v>1.29</v>
      </c>
      <c r="AJ532" s="21">
        <v>3.7</v>
      </c>
      <c r="AK532" s="21">
        <v>1.26</v>
      </c>
      <c r="AL532" s="21">
        <v>4</v>
      </c>
      <c r="AO532">
        <f t="shared" si="183"/>
        <v>-400</v>
      </c>
      <c r="AP532">
        <f>IF(E532&lt;F532,G532,H532)</f>
        <v>26</v>
      </c>
      <c r="AQ532">
        <f>IF(E532&lt;F532,H532,G532)</f>
        <v>6</v>
      </c>
    </row>
    <row r="533" spans="2:43" x14ac:dyDescent="0.25">
      <c r="B533" s="24">
        <v>44465</v>
      </c>
      <c r="C533" s="20" t="s">
        <v>34</v>
      </c>
      <c r="D533" s="20" t="s">
        <v>28</v>
      </c>
      <c r="E533" s="2">
        <v>300</v>
      </c>
      <c r="F533" s="2">
        <v>-384.61538461538458</v>
      </c>
      <c r="G533">
        <v>17</v>
      </c>
      <c r="H533">
        <v>19</v>
      </c>
      <c r="I533" s="9"/>
      <c r="J533" s="2" t="str">
        <f t="shared" si="179"/>
        <v>Baltimore Ravens</v>
      </c>
      <c r="K533" s="2" t="str">
        <f t="shared" si="180"/>
        <v>Detroit Lions</v>
      </c>
      <c r="L533" s="17">
        <f t="shared" si="181"/>
        <v>-384.61538461538458</v>
      </c>
      <c r="M533" s="18">
        <f t="shared" si="182"/>
        <v>300</v>
      </c>
      <c r="N533" s="4">
        <f t="shared" si="168"/>
        <v>1.26</v>
      </c>
      <c r="O533" s="4">
        <f t="shared" si="169"/>
        <v>4</v>
      </c>
      <c r="P533" s="4"/>
      <c r="Q533" s="4"/>
      <c r="R533" s="1">
        <f t="shared" si="170"/>
        <v>0.79365079365079361</v>
      </c>
      <c r="S533" s="1">
        <f t="shared" si="170"/>
        <v>0.25</v>
      </c>
      <c r="T533" s="1">
        <f t="shared" si="166"/>
        <v>4.1825095057034134E-2</v>
      </c>
      <c r="U533" s="1">
        <f t="shared" si="167"/>
        <v>0.2718253968253968</v>
      </c>
      <c r="V533" s="1">
        <f t="shared" si="171"/>
        <v>0.78282539682539687</v>
      </c>
      <c r="W533" s="1"/>
      <c r="X533" s="17">
        <f t="shared" si="172"/>
        <v>277.42406423618138</v>
      </c>
      <c r="Y533" s="18">
        <f t="shared" si="173"/>
        <v>3056.5054734484152</v>
      </c>
      <c r="Z533" s="2">
        <f t="shared" si="184"/>
        <v>263.55286102437231</v>
      </c>
      <c r="AA533" s="18">
        <f t="shared" si="184"/>
        <v>2903.6801997759944</v>
      </c>
      <c r="AB533" s="2">
        <f t="shared" si="185"/>
        <v>-379.4305233922405</v>
      </c>
      <c r="AC533" s="2">
        <f t="shared" si="185"/>
        <v>290.36801997759943</v>
      </c>
      <c r="AD533" s="2">
        <f t="shared" si="174"/>
        <v>263.55286102437231</v>
      </c>
      <c r="AE533" s="2">
        <f t="shared" si="175"/>
        <v>-1000</v>
      </c>
      <c r="AF533" s="5">
        <f t="shared" si="176"/>
        <v>0.26</v>
      </c>
      <c r="AG533" s="5">
        <f t="shared" si="177"/>
        <v>-1</v>
      </c>
      <c r="AH533" s="3">
        <f t="shared" si="178"/>
        <v>202109</v>
      </c>
      <c r="AI533" s="21">
        <v>4.5</v>
      </c>
      <c r="AJ533" s="21">
        <v>1.22</v>
      </c>
      <c r="AK533" s="21">
        <v>4</v>
      </c>
      <c r="AL533" s="21">
        <v>1.26</v>
      </c>
      <c r="AO533">
        <f t="shared" si="183"/>
        <v>-400</v>
      </c>
      <c r="AP533">
        <f>IF(E533&lt;F533,G533,H533)</f>
        <v>19</v>
      </c>
      <c r="AQ533">
        <f>IF(E533&lt;F533,H533,G533)</f>
        <v>17</v>
      </c>
    </row>
    <row r="534" spans="2:43" x14ac:dyDescent="0.25">
      <c r="B534" s="24">
        <v>44465</v>
      </c>
      <c r="C534" s="20" t="s">
        <v>26</v>
      </c>
      <c r="D534" s="20" t="s">
        <v>48</v>
      </c>
      <c r="E534" s="2">
        <v>309.99999999999994</v>
      </c>
      <c r="F534" s="2">
        <v>-400</v>
      </c>
      <c r="G534">
        <v>19</v>
      </c>
      <c r="H534">
        <v>31</v>
      </c>
      <c r="I534" s="9"/>
      <c r="J534" s="2" t="str">
        <f t="shared" si="179"/>
        <v>Arizona Cardinals</v>
      </c>
      <c r="K534" s="2" t="str">
        <f t="shared" si="180"/>
        <v>Jacksonville Jaguars</v>
      </c>
      <c r="L534" s="17">
        <f t="shared" si="181"/>
        <v>-400</v>
      </c>
      <c r="M534" s="18">
        <f t="shared" si="182"/>
        <v>309.99999999999994</v>
      </c>
      <c r="N534" s="4">
        <f t="shared" si="168"/>
        <v>1.25</v>
      </c>
      <c r="O534" s="4">
        <f t="shared" si="169"/>
        <v>4.0999999999999996</v>
      </c>
      <c r="P534" s="4"/>
      <c r="Q534" s="4"/>
      <c r="R534" s="1">
        <f t="shared" si="170"/>
        <v>0.8</v>
      </c>
      <c r="S534" s="1">
        <f t="shared" si="170"/>
        <v>0.24390243902439027</v>
      </c>
      <c r="T534" s="1">
        <f t="shared" si="166"/>
        <v>4.2056074766355089E-2</v>
      </c>
      <c r="U534" s="1">
        <f t="shared" si="167"/>
        <v>0.2780487804878049</v>
      </c>
      <c r="V534" s="1">
        <f t="shared" si="171"/>
        <v>0.78904878048780491</v>
      </c>
      <c r="W534" s="1"/>
      <c r="X534" s="17">
        <f t="shared" si="172"/>
        <v>267.34876819881913</v>
      </c>
      <c r="Y534" s="18">
        <f t="shared" si="173"/>
        <v>3156.5493634457707</v>
      </c>
      <c r="Z534" s="2">
        <f t="shared" si="184"/>
        <v>253.98132978887816</v>
      </c>
      <c r="AA534" s="18">
        <f t="shared" si="184"/>
        <v>2998.721895273482</v>
      </c>
      <c r="AB534" s="2">
        <f t="shared" si="185"/>
        <v>-393.72972841399383</v>
      </c>
      <c r="AC534" s="2">
        <f t="shared" si="185"/>
        <v>299.87218952734821</v>
      </c>
      <c r="AD534" s="2">
        <f t="shared" si="174"/>
        <v>253.98132978887816</v>
      </c>
      <c r="AE534" s="2">
        <f t="shared" si="175"/>
        <v>-1000</v>
      </c>
      <c r="AF534" s="5">
        <f t="shared" si="176"/>
        <v>0.25</v>
      </c>
      <c r="AG534" s="5">
        <f t="shared" si="177"/>
        <v>-1</v>
      </c>
      <c r="AH534" s="3">
        <f t="shared" si="178"/>
        <v>202109</v>
      </c>
      <c r="AI534" s="21">
        <v>3.8</v>
      </c>
      <c r="AJ534" s="21">
        <v>1.27</v>
      </c>
      <c r="AK534" s="21">
        <v>4.0999999999999996</v>
      </c>
      <c r="AL534" s="21">
        <v>1.25</v>
      </c>
      <c r="AO534">
        <f t="shared" si="183"/>
        <v>-400</v>
      </c>
      <c r="AP534">
        <f>IF(E534&lt;F534,G534,H534)</f>
        <v>31</v>
      </c>
      <c r="AQ534">
        <f>IF(E534&lt;F534,H534,G534)</f>
        <v>19</v>
      </c>
    </row>
    <row r="535" spans="2:43" x14ac:dyDescent="0.25">
      <c r="B535" s="24">
        <v>44465</v>
      </c>
      <c r="C535" s="20" t="s">
        <v>20</v>
      </c>
      <c r="D535" s="20" t="s">
        <v>31</v>
      </c>
      <c r="E535" s="2">
        <v>-303.03030303030295</v>
      </c>
      <c r="F535" s="2">
        <v>240</v>
      </c>
      <c r="G535">
        <v>24</v>
      </c>
      <c r="H535">
        <v>30</v>
      </c>
      <c r="I535" s="9"/>
      <c r="J535" s="2" t="str">
        <f t="shared" si="179"/>
        <v>Kansas City Chiefs</v>
      </c>
      <c r="K535" s="2" t="str">
        <f t="shared" si="180"/>
        <v>Los Angeles Chargers</v>
      </c>
      <c r="L535" s="17">
        <f t="shared" si="181"/>
        <v>-303.03030303030295</v>
      </c>
      <c r="M535" s="18">
        <f t="shared" si="182"/>
        <v>240</v>
      </c>
      <c r="N535" s="4">
        <f t="shared" si="168"/>
        <v>1.33</v>
      </c>
      <c r="O535" s="4">
        <f t="shared" si="169"/>
        <v>3.4</v>
      </c>
      <c r="P535" s="4"/>
      <c r="Q535" s="4"/>
      <c r="R535" s="1">
        <f t="shared" si="170"/>
        <v>0.75187969924812026</v>
      </c>
      <c r="S535" s="1">
        <f t="shared" si="170"/>
        <v>0.29411764705882354</v>
      </c>
      <c r="T535" s="1">
        <f t="shared" si="166"/>
        <v>4.3974630021141659E-2</v>
      </c>
      <c r="U535" s="1">
        <f t="shared" si="167"/>
        <v>0.22888102609464836</v>
      </c>
      <c r="V535" s="1">
        <f t="shared" si="171"/>
        <v>0.73988102609464834</v>
      </c>
      <c r="W535" s="1"/>
      <c r="X535" s="17">
        <f t="shared" si="172"/>
        <v>351.56865054149432</v>
      </c>
      <c r="Y535" s="18">
        <f t="shared" si="173"/>
        <v>2476.6314971810075</v>
      </c>
      <c r="Z535" s="2">
        <f t="shared" si="184"/>
        <v>333.99021801441961</v>
      </c>
      <c r="AA535" s="18">
        <f t="shared" si="184"/>
        <v>2352.7999223219572</v>
      </c>
      <c r="AB535" s="2">
        <f t="shared" si="185"/>
        <v>-299.40996653884821</v>
      </c>
      <c r="AC535" s="2">
        <f t="shared" si="185"/>
        <v>235.27999223219572</v>
      </c>
      <c r="AD535" s="2">
        <f t="shared" si="174"/>
        <v>-1000</v>
      </c>
      <c r="AE535" s="2">
        <f t="shared" si="175"/>
        <v>2352.7999223219572</v>
      </c>
      <c r="AF535" s="5">
        <f t="shared" si="176"/>
        <v>-1</v>
      </c>
      <c r="AG535" s="5">
        <f t="shared" si="177"/>
        <v>2.4</v>
      </c>
      <c r="AH535" s="3">
        <f t="shared" si="178"/>
        <v>202109</v>
      </c>
      <c r="AI535" s="21">
        <v>1.33</v>
      </c>
      <c r="AJ535" s="21">
        <v>3.4</v>
      </c>
      <c r="AK535" s="21">
        <v>1.33</v>
      </c>
      <c r="AL535" s="21">
        <v>3.4</v>
      </c>
      <c r="AO535">
        <f t="shared" si="183"/>
        <v>-400</v>
      </c>
      <c r="AP535">
        <f>IF(E535&lt;F535,G535,H535)</f>
        <v>24</v>
      </c>
      <c r="AQ535">
        <f>IF(E535&lt;F535,H535,G535)</f>
        <v>30</v>
      </c>
    </row>
    <row r="536" spans="2:43" x14ac:dyDescent="0.25">
      <c r="B536" s="24">
        <v>44465</v>
      </c>
      <c r="C536" s="20" t="s">
        <v>36</v>
      </c>
      <c r="D536" s="20" t="s">
        <v>43</v>
      </c>
      <c r="E536" s="2">
        <v>-151.51515151515153</v>
      </c>
      <c r="F536" s="2">
        <v>129.99999999999997</v>
      </c>
      <c r="G536">
        <v>13</v>
      </c>
      <c r="H536">
        <v>28</v>
      </c>
      <c r="I536" s="9"/>
      <c r="J536" s="2" t="str">
        <f t="shared" si="179"/>
        <v>New England Patriots</v>
      </c>
      <c r="K536" s="2" t="str">
        <f t="shared" si="180"/>
        <v>New Orleans Saints</v>
      </c>
      <c r="L536" s="17">
        <f t="shared" si="181"/>
        <v>-151.51515151515153</v>
      </c>
      <c r="M536" s="18">
        <f t="shared" si="182"/>
        <v>129.99999999999997</v>
      </c>
      <c r="N536" s="4">
        <f t="shared" si="168"/>
        <v>1.66</v>
      </c>
      <c r="O536" s="4">
        <f t="shared" si="169"/>
        <v>2.2999999999999998</v>
      </c>
      <c r="P536" s="4"/>
      <c r="Q536" s="4"/>
      <c r="R536" s="1">
        <f t="shared" si="170"/>
        <v>0.60240963855421692</v>
      </c>
      <c r="S536" s="1">
        <f t="shared" si="170"/>
        <v>0.43478260869565222</v>
      </c>
      <c r="T536" s="1">
        <f t="shared" si="166"/>
        <v>3.5858585858585923E-2</v>
      </c>
      <c r="U536" s="1">
        <f t="shared" si="167"/>
        <v>8.3813514929282351E-2</v>
      </c>
      <c r="V536" s="1">
        <f t="shared" si="171"/>
        <v>0.59481351492928236</v>
      </c>
      <c r="W536" s="1"/>
      <c r="X536" s="17">
        <f t="shared" si="172"/>
        <v>681.19919084032654</v>
      </c>
      <c r="Y536" s="18">
        <f t="shared" si="173"/>
        <v>1332.032655245516</v>
      </c>
      <c r="Z536" s="2">
        <f t="shared" si="184"/>
        <v>647.13923129831016</v>
      </c>
      <c r="AA536" s="18">
        <f t="shared" si="184"/>
        <v>1265.4310224832402</v>
      </c>
      <c r="AB536" s="2">
        <f t="shared" si="185"/>
        <v>-154.5262521009227</v>
      </c>
      <c r="AC536" s="2">
        <f t="shared" si="185"/>
        <v>126.54310224832402</v>
      </c>
      <c r="AD536" s="2">
        <f t="shared" si="174"/>
        <v>-1000</v>
      </c>
      <c r="AE536" s="2">
        <f t="shared" si="175"/>
        <v>1265.4310224832402</v>
      </c>
      <c r="AF536" s="5">
        <f t="shared" si="176"/>
        <v>-1</v>
      </c>
      <c r="AG536" s="5">
        <f t="shared" si="177"/>
        <v>1.2999999999999998</v>
      </c>
      <c r="AH536" s="3">
        <f t="shared" si="178"/>
        <v>202109</v>
      </c>
      <c r="AI536" s="21">
        <v>1.66</v>
      </c>
      <c r="AJ536" s="21">
        <v>2.2999999999999998</v>
      </c>
      <c r="AK536" s="21">
        <v>1.66</v>
      </c>
      <c r="AL536" s="21">
        <v>2.2999999999999998</v>
      </c>
      <c r="AO536">
        <f t="shared" si="183"/>
        <v>-160</v>
      </c>
      <c r="AP536">
        <f>IF(E536&lt;F536,G536,H536)</f>
        <v>13</v>
      </c>
      <c r="AQ536">
        <f>IF(E536&lt;F536,H536,G536)</f>
        <v>28</v>
      </c>
    </row>
    <row r="537" spans="2:43" x14ac:dyDescent="0.25">
      <c r="B537" s="24">
        <v>44465</v>
      </c>
      <c r="C537" s="20" t="s">
        <v>25</v>
      </c>
      <c r="D537" s="20" t="s">
        <v>35</v>
      </c>
      <c r="E537" s="2">
        <v>-147.05882352941177</v>
      </c>
      <c r="F537" s="2">
        <v>125</v>
      </c>
      <c r="G537">
        <v>14</v>
      </c>
      <c r="H537">
        <v>17</v>
      </c>
      <c r="I537" s="9"/>
      <c r="J537" s="2" t="str">
        <f t="shared" si="179"/>
        <v>New York Giants</v>
      </c>
      <c r="K537" s="2" t="str">
        <f t="shared" si="180"/>
        <v>Atlanta Falcons</v>
      </c>
      <c r="L537" s="17">
        <f t="shared" si="181"/>
        <v>-147.05882352941177</v>
      </c>
      <c r="M537" s="18">
        <f t="shared" si="182"/>
        <v>125</v>
      </c>
      <c r="N537" s="4">
        <f t="shared" si="168"/>
        <v>1.68</v>
      </c>
      <c r="O537" s="4">
        <f t="shared" si="169"/>
        <v>2.25</v>
      </c>
      <c r="P537" s="4"/>
      <c r="Q537" s="4"/>
      <c r="R537" s="1">
        <f t="shared" si="170"/>
        <v>0.59523809523809523</v>
      </c>
      <c r="S537" s="1">
        <f t="shared" si="170"/>
        <v>0.44444444444444442</v>
      </c>
      <c r="T537" s="1">
        <f t="shared" si="166"/>
        <v>3.8167938931297662E-2</v>
      </c>
      <c r="U537" s="1">
        <f t="shared" si="167"/>
        <v>7.5396825396825407E-2</v>
      </c>
      <c r="V537" s="1">
        <f t="shared" si="171"/>
        <v>0.58639682539682547</v>
      </c>
      <c r="W537" s="1"/>
      <c r="X537" s="17">
        <f t="shared" si="172"/>
        <v>705.32983244457648</v>
      </c>
      <c r="Y537" s="18">
        <f t="shared" si="173"/>
        <v>1287.7472223008879</v>
      </c>
      <c r="Z537" s="2">
        <f t="shared" si="184"/>
        <v>670.06334082234764</v>
      </c>
      <c r="AA537" s="18">
        <f t="shared" si="184"/>
        <v>1223.3598611858433</v>
      </c>
      <c r="AB537" s="2">
        <f t="shared" si="185"/>
        <v>-149.23962244714528</v>
      </c>
      <c r="AC537" s="2">
        <f t="shared" si="185"/>
        <v>122.33598611858433</v>
      </c>
      <c r="AD537" s="2">
        <f t="shared" si="174"/>
        <v>-1000</v>
      </c>
      <c r="AE537" s="2">
        <f t="shared" si="175"/>
        <v>1223.3598611858433</v>
      </c>
      <c r="AF537" s="5">
        <f t="shared" si="176"/>
        <v>-1</v>
      </c>
      <c r="AG537" s="5">
        <f t="shared" si="177"/>
        <v>1.25</v>
      </c>
      <c r="AH537" s="3">
        <f t="shared" si="178"/>
        <v>202109</v>
      </c>
      <c r="AI537" s="21">
        <v>1.6</v>
      </c>
      <c r="AJ537" s="21">
        <v>2.4500000000000002</v>
      </c>
      <c r="AK537" s="21">
        <v>1.68</v>
      </c>
      <c r="AL537" s="21">
        <v>2.25</v>
      </c>
      <c r="AO537">
        <f t="shared" si="183"/>
        <v>-150</v>
      </c>
      <c r="AP537">
        <f>IF(E537&lt;F537,G537,H537)</f>
        <v>14</v>
      </c>
      <c r="AQ537">
        <f>IF(E537&lt;F537,H537,G537)</f>
        <v>17</v>
      </c>
    </row>
    <row r="538" spans="2:43" x14ac:dyDescent="0.25">
      <c r="B538" s="24">
        <v>44465</v>
      </c>
      <c r="C538" s="20" t="s">
        <v>45</v>
      </c>
      <c r="D538" s="20" t="s">
        <v>21</v>
      </c>
      <c r="E538" s="2">
        <v>-147.05882352941177</v>
      </c>
      <c r="F538" s="2">
        <v>125</v>
      </c>
      <c r="G538">
        <v>10</v>
      </c>
      <c r="H538">
        <v>24</v>
      </c>
      <c r="I538" s="9"/>
      <c r="J538" s="2" t="str">
        <f t="shared" si="179"/>
        <v>Pittsburgh Steelers</v>
      </c>
      <c r="K538" s="2" t="str">
        <f t="shared" si="180"/>
        <v>Cincinnati Bengals</v>
      </c>
      <c r="L538" s="17">
        <f t="shared" si="181"/>
        <v>-147.05882352941177</v>
      </c>
      <c r="M538" s="18">
        <f t="shared" si="182"/>
        <v>125</v>
      </c>
      <c r="N538" s="4">
        <f t="shared" si="168"/>
        <v>1.68</v>
      </c>
      <c r="O538" s="4">
        <f t="shared" si="169"/>
        <v>2.25</v>
      </c>
      <c r="P538" s="4"/>
      <c r="Q538" s="4"/>
      <c r="R538" s="1">
        <f t="shared" si="170"/>
        <v>0.59523809523809523</v>
      </c>
      <c r="S538" s="1">
        <f t="shared" si="170"/>
        <v>0.44444444444444442</v>
      </c>
      <c r="T538" s="1">
        <f t="shared" si="166"/>
        <v>3.8167938931297662E-2</v>
      </c>
      <c r="U538" s="1">
        <f t="shared" si="167"/>
        <v>7.5396825396825407E-2</v>
      </c>
      <c r="V538" s="1">
        <f t="shared" si="171"/>
        <v>0.58639682539682547</v>
      </c>
      <c r="W538" s="1"/>
      <c r="X538" s="17">
        <f t="shared" si="172"/>
        <v>705.32983244457648</v>
      </c>
      <c r="Y538" s="18">
        <f t="shared" si="173"/>
        <v>1287.7472223008879</v>
      </c>
      <c r="Z538" s="2">
        <f t="shared" si="184"/>
        <v>670.06334082234764</v>
      </c>
      <c r="AA538" s="18">
        <f t="shared" si="184"/>
        <v>1223.3598611858433</v>
      </c>
      <c r="AB538" s="2">
        <f t="shared" si="185"/>
        <v>-149.23962244714528</v>
      </c>
      <c r="AC538" s="2">
        <f t="shared" si="185"/>
        <v>122.33598611858433</v>
      </c>
      <c r="AD538" s="2">
        <f t="shared" si="174"/>
        <v>-1000</v>
      </c>
      <c r="AE538" s="2">
        <f t="shared" si="175"/>
        <v>1223.3598611858433</v>
      </c>
      <c r="AF538" s="5">
        <f t="shared" si="176"/>
        <v>-1</v>
      </c>
      <c r="AG538" s="5">
        <f t="shared" si="177"/>
        <v>1.25</v>
      </c>
      <c r="AH538" s="3">
        <f t="shared" si="178"/>
        <v>202109</v>
      </c>
      <c r="AI538" s="21">
        <v>1.45</v>
      </c>
      <c r="AJ538" s="21">
        <v>2.8</v>
      </c>
      <c r="AK538" s="21">
        <v>1.68</v>
      </c>
      <c r="AL538" s="21">
        <v>2.25</v>
      </c>
      <c r="AO538">
        <f t="shared" si="183"/>
        <v>-150</v>
      </c>
      <c r="AP538">
        <f>IF(E538&lt;F538,G538,H538)</f>
        <v>10</v>
      </c>
      <c r="AQ538">
        <f>IF(E538&lt;F538,H538,G538)</f>
        <v>24</v>
      </c>
    </row>
    <row r="539" spans="2:43" x14ac:dyDescent="0.25">
      <c r="B539" s="24">
        <v>44465</v>
      </c>
      <c r="C539" s="20" t="s">
        <v>41</v>
      </c>
      <c r="D539" s="20" t="s">
        <v>39</v>
      </c>
      <c r="E539" s="2">
        <v>-222.22222222222226</v>
      </c>
      <c r="F539" s="2">
        <v>179.99999999999997</v>
      </c>
      <c r="G539">
        <v>25</v>
      </c>
      <c r="H539">
        <v>16</v>
      </c>
      <c r="I539" s="9"/>
      <c r="J539" s="2" t="str">
        <f t="shared" si="179"/>
        <v>Tennessee Titans</v>
      </c>
      <c r="K539" s="2" t="str">
        <f t="shared" si="180"/>
        <v>Indianapolis Colts</v>
      </c>
      <c r="L539" s="17">
        <f t="shared" si="181"/>
        <v>-222.22222222222226</v>
      </c>
      <c r="M539" s="18">
        <f t="shared" si="182"/>
        <v>179.99999999999997</v>
      </c>
      <c r="N539" s="4">
        <f t="shared" si="168"/>
        <v>1.45</v>
      </c>
      <c r="O539" s="4">
        <f t="shared" si="169"/>
        <v>2.8</v>
      </c>
      <c r="P539" s="4"/>
      <c r="Q539" s="4"/>
      <c r="R539" s="1">
        <f t="shared" si="170"/>
        <v>0.68965517241379315</v>
      </c>
      <c r="S539" s="1">
        <f t="shared" si="170"/>
        <v>0.35714285714285715</v>
      </c>
      <c r="T539" s="1">
        <f t="shared" si="166"/>
        <v>4.4705882352941262E-2</v>
      </c>
      <c r="U539" s="1">
        <f t="shared" si="167"/>
        <v>0.166256157635468</v>
      </c>
      <c r="V539" s="1">
        <f t="shared" si="171"/>
        <v>0.67725615763546798</v>
      </c>
      <c r="W539" s="1"/>
      <c r="X539" s="17">
        <f t="shared" si="172"/>
        <v>476.54619116545314</v>
      </c>
      <c r="Y539" s="18">
        <f t="shared" si="173"/>
        <v>1872.3757127156628</v>
      </c>
      <c r="Z539" s="2">
        <f t="shared" si="184"/>
        <v>452.71888160718044</v>
      </c>
      <c r="AA539" s="18">
        <f t="shared" si="184"/>
        <v>1778.7569270798795</v>
      </c>
      <c r="AB539" s="2">
        <f t="shared" si="185"/>
        <v>-220.88762820095712</v>
      </c>
      <c r="AC539" s="2">
        <f t="shared" si="185"/>
        <v>177.87569270798795</v>
      </c>
      <c r="AD539" s="2">
        <f t="shared" si="174"/>
        <v>452.71888160718044</v>
      </c>
      <c r="AE539" s="2">
        <f t="shared" si="175"/>
        <v>-1000</v>
      </c>
      <c r="AF539" s="5">
        <f t="shared" si="176"/>
        <v>0.44999999999999996</v>
      </c>
      <c r="AG539" s="5">
        <f t="shared" si="177"/>
        <v>-1</v>
      </c>
      <c r="AH539" s="3">
        <f t="shared" si="178"/>
        <v>202109</v>
      </c>
      <c r="AI539" s="21">
        <v>1.4</v>
      </c>
      <c r="AJ539" s="21">
        <v>3.1</v>
      </c>
      <c r="AK539" s="21">
        <v>1.45</v>
      </c>
      <c r="AL539" s="21">
        <v>2.8</v>
      </c>
      <c r="AO539">
        <f t="shared" si="183"/>
        <v>-300</v>
      </c>
      <c r="AP539">
        <f>IF(E539&lt;F539,G539,H539)</f>
        <v>25</v>
      </c>
      <c r="AQ539">
        <f>IF(E539&lt;F539,H539,G539)</f>
        <v>16</v>
      </c>
    </row>
    <row r="540" spans="2:43" x14ac:dyDescent="0.25">
      <c r="B540" s="24">
        <v>44462</v>
      </c>
      <c r="C540" s="20" t="s">
        <v>40</v>
      </c>
      <c r="D540" s="20" t="s">
        <v>44</v>
      </c>
      <c r="E540" s="2">
        <v>350</v>
      </c>
      <c r="F540" s="2">
        <v>-454.54545454545462</v>
      </c>
      <c r="G540">
        <v>9</v>
      </c>
      <c r="H540">
        <v>24</v>
      </c>
      <c r="I540" s="9"/>
      <c r="J540" s="2" t="str">
        <f t="shared" si="179"/>
        <v>Carolina Panthers</v>
      </c>
      <c r="K540" s="2" t="str">
        <f t="shared" si="180"/>
        <v>Houston Texans</v>
      </c>
      <c r="L540" s="17">
        <f t="shared" si="181"/>
        <v>-454.54545454545462</v>
      </c>
      <c r="M540" s="18">
        <f t="shared" si="182"/>
        <v>350</v>
      </c>
      <c r="N540" s="4">
        <f t="shared" si="168"/>
        <v>1.22</v>
      </c>
      <c r="O540" s="4">
        <f t="shared" si="169"/>
        <v>4.5</v>
      </c>
      <c r="P540" s="4"/>
      <c r="Q540" s="4"/>
      <c r="R540" s="1">
        <f t="shared" si="170"/>
        <v>0.81967213114754101</v>
      </c>
      <c r="S540" s="1">
        <f t="shared" si="170"/>
        <v>0.22222222222222221</v>
      </c>
      <c r="T540" s="1">
        <f t="shared" si="166"/>
        <v>4.0209790209790097E-2</v>
      </c>
      <c r="U540" s="1">
        <f t="shared" si="167"/>
        <v>0.2987249544626594</v>
      </c>
      <c r="V540" s="1">
        <f t="shared" si="171"/>
        <v>0.80972495446265946</v>
      </c>
      <c r="W540" s="1"/>
      <c r="X540" s="17">
        <f t="shared" si="172"/>
        <v>234.98725646118768</v>
      </c>
      <c r="Y540" s="18">
        <f t="shared" si="173"/>
        <v>3526.591123964678</v>
      </c>
      <c r="Z540" s="2">
        <f t="shared" si="184"/>
        <v>223.2378936381283</v>
      </c>
      <c r="AA540" s="18">
        <f t="shared" si="184"/>
        <v>3350.2615677664439</v>
      </c>
      <c r="AB540" s="2">
        <f t="shared" si="185"/>
        <v>-447.95262296329213</v>
      </c>
      <c r="AC540" s="2">
        <f t="shared" si="185"/>
        <v>335.02615677664437</v>
      </c>
      <c r="AD540" s="2">
        <f t="shared" si="174"/>
        <v>223.2378936381283</v>
      </c>
      <c r="AE540" s="2">
        <f t="shared" si="175"/>
        <v>-1000</v>
      </c>
      <c r="AF540" s="5">
        <f t="shared" si="176"/>
        <v>0.21999999999999997</v>
      </c>
      <c r="AG540" s="5">
        <f t="shared" si="177"/>
        <v>-1</v>
      </c>
      <c r="AH540" s="3">
        <f t="shared" si="178"/>
        <v>202109</v>
      </c>
      <c r="AI540" s="21">
        <v>4</v>
      </c>
      <c r="AJ540" s="21">
        <v>1.26</v>
      </c>
      <c r="AK540" s="21">
        <v>4.5</v>
      </c>
      <c r="AL540" s="21">
        <v>1.22</v>
      </c>
      <c r="AO540">
        <f t="shared" si="183"/>
        <v>-500</v>
      </c>
      <c r="AP540">
        <f>IF(E540&lt;F540,G540,H540)</f>
        <v>24</v>
      </c>
      <c r="AQ540">
        <f>IF(E540&lt;F540,H540,G540)</f>
        <v>9</v>
      </c>
    </row>
    <row r="541" spans="2:43" x14ac:dyDescent="0.25">
      <c r="B541" s="24">
        <v>44459</v>
      </c>
      <c r="C541" s="20" t="s">
        <v>33</v>
      </c>
      <c r="D541" s="20" t="s">
        <v>34</v>
      </c>
      <c r="E541" s="2">
        <v>-500.00000000000011</v>
      </c>
      <c r="F541" s="2">
        <v>375</v>
      </c>
      <c r="G541">
        <v>35</v>
      </c>
      <c r="H541">
        <v>17</v>
      </c>
      <c r="I541" s="9"/>
      <c r="J541" s="2" t="str">
        <f t="shared" si="179"/>
        <v>Green Bay Packers</v>
      </c>
      <c r="K541" s="2" t="str">
        <f t="shared" si="180"/>
        <v>Detroit Lions</v>
      </c>
      <c r="L541" s="17">
        <f t="shared" si="181"/>
        <v>-500.00000000000011</v>
      </c>
      <c r="M541" s="18">
        <f t="shared" si="182"/>
        <v>375</v>
      </c>
      <c r="N541" s="4">
        <f t="shared" si="168"/>
        <v>1.2</v>
      </c>
      <c r="O541" s="4">
        <f t="shared" si="169"/>
        <v>4.75</v>
      </c>
      <c r="P541" s="4"/>
      <c r="Q541" s="4"/>
      <c r="R541" s="1">
        <f t="shared" si="170"/>
        <v>0.83333333333333337</v>
      </c>
      <c r="S541" s="1">
        <f t="shared" si="170"/>
        <v>0.21052631578947367</v>
      </c>
      <c r="T541" s="1">
        <f t="shared" si="166"/>
        <v>4.2016806722689037E-2</v>
      </c>
      <c r="U541" s="1">
        <f t="shared" si="167"/>
        <v>0.31140350877192985</v>
      </c>
      <c r="V541" s="1">
        <f t="shared" si="171"/>
        <v>0.82240350877192991</v>
      </c>
      <c r="W541" s="1"/>
      <c r="X541" s="17">
        <f t="shared" si="172"/>
        <v>215.94811954689931</v>
      </c>
      <c r="Y541" s="18">
        <f t="shared" si="173"/>
        <v>3787.1793685900598</v>
      </c>
      <c r="Z541" s="2">
        <f t="shared" si="184"/>
        <v>205.15071356955434</v>
      </c>
      <c r="AA541" s="18">
        <f t="shared" si="184"/>
        <v>3597.8204001605568</v>
      </c>
      <c r="AB541" s="2">
        <f t="shared" si="185"/>
        <v>-487.44651315139578</v>
      </c>
      <c r="AC541" s="2">
        <f t="shared" si="185"/>
        <v>359.7820400160557</v>
      </c>
      <c r="AD541" s="2">
        <f t="shared" si="174"/>
        <v>205.15071356955434</v>
      </c>
      <c r="AE541" s="2">
        <f t="shared" si="175"/>
        <v>-1000</v>
      </c>
      <c r="AF541" s="5">
        <f t="shared" si="176"/>
        <v>0.19999999999999996</v>
      </c>
      <c r="AG541" s="5">
        <f t="shared" si="177"/>
        <v>-1</v>
      </c>
      <c r="AH541" s="3">
        <f t="shared" si="178"/>
        <v>202109</v>
      </c>
      <c r="AI541" s="21">
        <v>1.2</v>
      </c>
      <c r="AJ541" s="21">
        <v>4.75</v>
      </c>
      <c r="AK541" s="21">
        <v>1.2</v>
      </c>
      <c r="AL541" s="21">
        <v>4.75</v>
      </c>
      <c r="AO541">
        <f t="shared" si="183"/>
        <v>-500</v>
      </c>
      <c r="AP541">
        <f>IF(E541&lt;F541,G541,H541)</f>
        <v>35</v>
      </c>
      <c r="AQ541">
        <f>IF(E541&lt;F541,H541,G541)</f>
        <v>17</v>
      </c>
    </row>
    <row r="542" spans="2:43" x14ac:dyDescent="0.25">
      <c r="B542" s="24">
        <v>44458</v>
      </c>
      <c r="C542" s="20" t="s">
        <v>28</v>
      </c>
      <c r="D542" s="20" t="s">
        <v>20</v>
      </c>
      <c r="E542" s="2">
        <v>170.00000000000003</v>
      </c>
      <c r="F542" s="2">
        <v>-200</v>
      </c>
      <c r="G542">
        <v>36</v>
      </c>
      <c r="H542">
        <v>35</v>
      </c>
      <c r="I542" s="9"/>
      <c r="J542" s="2" t="str">
        <f t="shared" si="179"/>
        <v>Kansas City Chiefs</v>
      </c>
      <c r="K542" s="2" t="str">
        <f t="shared" si="180"/>
        <v>Baltimore Ravens</v>
      </c>
      <c r="L542" s="17">
        <f t="shared" si="181"/>
        <v>-200</v>
      </c>
      <c r="M542" s="18">
        <f t="shared" si="182"/>
        <v>170.00000000000003</v>
      </c>
      <c r="N542" s="4">
        <f t="shared" si="168"/>
        <v>1.5</v>
      </c>
      <c r="O542" s="4">
        <f t="shared" si="169"/>
        <v>2.7</v>
      </c>
      <c r="P542" s="4"/>
      <c r="Q542" s="4"/>
      <c r="R542" s="1">
        <f t="shared" si="170"/>
        <v>0.66666666666666663</v>
      </c>
      <c r="S542" s="1">
        <f t="shared" si="170"/>
        <v>0.37037037037037035</v>
      </c>
      <c r="T542" s="1">
        <f t="shared" si="166"/>
        <v>3.5714285714285587E-2</v>
      </c>
      <c r="U542" s="1">
        <f t="shared" si="167"/>
        <v>0.14814814814814814</v>
      </c>
      <c r="V542" s="1">
        <f t="shared" si="171"/>
        <v>0.65914814814814815</v>
      </c>
      <c r="W542" s="1"/>
      <c r="X542" s="17">
        <f t="shared" si="172"/>
        <v>517.10962521773342</v>
      </c>
      <c r="Y542" s="18">
        <f t="shared" si="173"/>
        <v>1734.0124117028765</v>
      </c>
      <c r="Z542" s="2">
        <f t="shared" si="184"/>
        <v>491.25414395684675</v>
      </c>
      <c r="AA542" s="18">
        <f t="shared" si="184"/>
        <v>1647.3117911177326</v>
      </c>
      <c r="AB542" s="2">
        <f t="shared" si="185"/>
        <v>-203.56062382403903</v>
      </c>
      <c r="AC542" s="2">
        <f t="shared" si="185"/>
        <v>164.73117911177326</v>
      </c>
      <c r="AD542" s="2">
        <f t="shared" si="174"/>
        <v>-1000</v>
      </c>
      <c r="AE542" s="2">
        <f t="shared" si="175"/>
        <v>1647.3117911177326</v>
      </c>
      <c r="AF542" s="5">
        <f t="shared" si="176"/>
        <v>-1</v>
      </c>
      <c r="AG542" s="5">
        <f t="shared" si="177"/>
        <v>1.7000000000000002</v>
      </c>
      <c r="AH542" s="3">
        <f t="shared" si="178"/>
        <v>202109</v>
      </c>
      <c r="AI542" s="21">
        <v>2.7</v>
      </c>
      <c r="AJ542" s="21">
        <v>1.5</v>
      </c>
      <c r="AK542" s="21">
        <v>2.7</v>
      </c>
      <c r="AL542" s="21">
        <v>1.5</v>
      </c>
      <c r="AO542">
        <f t="shared" si="183"/>
        <v>-200</v>
      </c>
      <c r="AP542">
        <f>IF(E542&lt;F542,G542,H542)</f>
        <v>35</v>
      </c>
      <c r="AQ542">
        <f>IF(E542&lt;F542,H542,G542)</f>
        <v>36</v>
      </c>
    </row>
    <row r="543" spans="2:43" x14ac:dyDescent="0.25">
      <c r="B543" s="24">
        <v>44458</v>
      </c>
      <c r="C543" s="20" t="s">
        <v>31</v>
      </c>
      <c r="D543" s="20" t="s">
        <v>23</v>
      </c>
      <c r="E543" s="2">
        <v>-161.29032258064512</v>
      </c>
      <c r="F543" s="2">
        <v>140</v>
      </c>
      <c r="G543">
        <v>17</v>
      </c>
      <c r="H543">
        <v>20</v>
      </c>
      <c r="I543" s="9"/>
      <c r="J543" s="2" t="str">
        <f t="shared" si="179"/>
        <v>Los Angeles Chargers</v>
      </c>
      <c r="K543" s="2" t="str">
        <f t="shared" si="180"/>
        <v>Dallas Cowboys</v>
      </c>
      <c r="L543" s="17">
        <f t="shared" si="181"/>
        <v>-161.29032258064512</v>
      </c>
      <c r="M543" s="18">
        <f t="shared" si="182"/>
        <v>140</v>
      </c>
      <c r="N543" s="4">
        <f t="shared" si="168"/>
        <v>1.62</v>
      </c>
      <c r="O543" s="4">
        <f t="shared" si="169"/>
        <v>2.4</v>
      </c>
      <c r="P543" s="4"/>
      <c r="Q543" s="4"/>
      <c r="R543" s="1">
        <f t="shared" si="170"/>
        <v>0.61728395061728392</v>
      </c>
      <c r="S543" s="1">
        <f t="shared" si="170"/>
        <v>0.41666666666666669</v>
      </c>
      <c r="T543" s="1">
        <f t="shared" si="166"/>
        <v>3.2835820895522283E-2</v>
      </c>
      <c r="U543" s="1">
        <f t="shared" si="167"/>
        <v>0.10030864197530862</v>
      </c>
      <c r="V543" s="1">
        <f t="shared" si="171"/>
        <v>0.61130864197530865</v>
      </c>
      <c r="W543" s="1"/>
      <c r="X543" s="17">
        <f t="shared" si="172"/>
        <v>635.83488165441463</v>
      </c>
      <c r="Y543" s="18">
        <f t="shared" si="173"/>
        <v>1423.7849094482656</v>
      </c>
      <c r="Z543" s="2">
        <f t="shared" si="184"/>
        <v>604.04313757169382</v>
      </c>
      <c r="AA543" s="18">
        <f t="shared" si="184"/>
        <v>1352.5956639758522</v>
      </c>
      <c r="AB543" s="2">
        <f t="shared" si="185"/>
        <v>-165.55109027810289</v>
      </c>
      <c r="AC543" s="2">
        <f t="shared" si="185"/>
        <v>135.25956639758522</v>
      </c>
      <c r="AD543" s="2">
        <f t="shared" si="174"/>
        <v>-1000</v>
      </c>
      <c r="AE543" s="2">
        <f t="shared" si="175"/>
        <v>1352.5956639758522</v>
      </c>
      <c r="AF543" s="5">
        <f t="shared" si="176"/>
        <v>-1</v>
      </c>
      <c r="AG543" s="5">
        <f t="shared" si="177"/>
        <v>1.4</v>
      </c>
      <c r="AH543" s="3">
        <f t="shared" si="178"/>
        <v>202109</v>
      </c>
      <c r="AI543" s="21">
        <v>1.62</v>
      </c>
      <c r="AJ543" s="21">
        <v>2.4</v>
      </c>
      <c r="AK543" s="21">
        <v>1.62</v>
      </c>
      <c r="AL543" s="21">
        <v>2.4</v>
      </c>
      <c r="AO543">
        <f t="shared" si="183"/>
        <v>-170</v>
      </c>
      <c r="AP543">
        <f>IF(E543&lt;F543,G543,H543)</f>
        <v>17</v>
      </c>
      <c r="AQ543">
        <f>IF(E543&lt;F543,H543,G543)</f>
        <v>20</v>
      </c>
    </row>
    <row r="544" spans="2:43" x14ac:dyDescent="0.25">
      <c r="B544" s="24">
        <v>44458</v>
      </c>
      <c r="C544" s="20" t="s">
        <v>32</v>
      </c>
      <c r="D544" s="20" t="s">
        <v>41</v>
      </c>
      <c r="E544" s="2">
        <v>-250.00000000000006</v>
      </c>
      <c r="F544" s="2">
        <v>204.99999999999997</v>
      </c>
      <c r="G544">
        <v>30</v>
      </c>
      <c r="H544">
        <v>33</v>
      </c>
      <c r="I544" s="9"/>
      <c r="J544" s="2" t="str">
        <f t="shared" si="179"/>
        <v>Seattle Seahawks</v>
      </c>
      <c r="K544" s="2" t="str">
        <f t="shared" si="180"/>
        <v>Tennessee Titans</v>
      </c>
      <c r="L544" s="17">
        <f t="shared" si="181"/>
        <v>-250.00000000000006</v>
      </c>
      <c r="M544" s="18">
        <f t="shared" si="182"/>
        <v>204.99999999999997</v>
      </c>
      <c r="N544" s="4">
        <f t="shared" si="168"/>
        <v>1.4</v>
      </c>
      <c r="O544" s="4">
        <f t="shared" si="169"/>
        <v>3.05</v>
      </c>
      <c r="P544" s="4"/>
      <c r="Q544" s="4"/>
      <c r="R544" s="1">
        <f t="shared" si="170"/>
        <v>0.7142857142857143</v>
      </c>
      <c r="S544" s="1">
        <f t="shared" si="170"/>
        <v>0.32786885245901642</v>
      </c>
      <c r="T544" s="1">
        <f t="shared" si="166"/>
        <v>4.0449438202247112E-2</v>
      </c>
      <c r="U544" s="1">
        <f t="shared" si="167"/>
        <v>0.19320843091334894</v>
      </c>
      <c r="V544" s="1">
        <f t="shared" si="171"/>
        <v>0.70420843091334895</v>
      </c>
      <c r="W544" s="1"/>
      <c r="X544" s="17">
        <f t="shared" si="172"/>
        <v>420.03412072617954</v>
      </c>
      <c r="Y544" s="18">
        <f t="shared" si="173"/>
        <v>2105.3798440390528</v>
      </c>
      <c r="Z544" s="2">
        <f t="shared" si="184"/>
        <v>399.03241468987056</v>
      </c>
      <c r="AA544" s="18">
        <f t="shared" si="184"/>
        <v>2000.1108518371002</v>
      </c>
      <c r="AB544" s="2">
        <f t="shared" si="185"/>
        <v>-250.60620721181351</v>
      </c>
      <c r="AC544" s="2">
        <f t="shared" si="185"/>
        <v>200.01108518371001</v>
      </c>
      <c r="AD544" s="2">
        <f t="shared" si="174"/>
        <v>-1000</v>
      </c>
      <c r="AE544" s="2">
        <f t="shared" si="175"/>
        <v>2000.1108518371002</v>
      </c>
      <c r="AF544" s="5">
        <f t="shared" si="176"/>
        <v>-1</v>
      </c>
      <c r="AG544" s="5">
        <f t="shared" si="177"/>
        <v>2.0499999999999998</v>
      </c>
      <c r="AH544" s="3">
        <f t="shared" si="178"/>
        <v>202109</v>
      </c>
      <c r="AI544" s="21">
        <v>1.4</v>
      </c>
      <c r="AJ544" s="21">
        <v>3.05</v>
      </c>
      <c r="AK544" s="21">
        <v>1.4</v>
      </c>
      <c r="AL544" s="21">
        <v>3.05</v>
      </c>
      <c r="AO544">
        <f t="shared" si="183"/>
        <v>-300</v>
      </c>
      <c r="AP544">
        <f>IF(E544&lt;F544,G544,H544)</f>
        <v>30</v>
      </c>
      <c r="AQ544">
        <f>IF(E544&lt;F544,H544,G544)</f>
        <v>33</v>
      </c>
    </row>
    <row r="545" spans="2:43" x14ac:dyDescent="0.25">
      <c r="B545" s="24">
        <v>44458</v>
      </c>
      <c r="C545" s="20" t="s">
        <v>48</v>
      </c>
      <c r="D545" s="20" t="s">
        <v>29</v>
      </c>
      <c r="E545" s="2">
        <v>-200</v>
      </c>
      <c r="F545" s="2">
        <v>170.00000000000003</v>
      </c>
      <c r="G545">
        <v>34</v>
      </c>
      <c r="H545">
        <v>33</v>
      </c>
      <c r="I545" s="9"/>
      <c r="J545" s="2" t="str">
        <f t="shared" si="179"/>
        <v>Arizona Cardinals</v>
      </c>
      <c r="K545" s="2" t="str">
        <f t="shared" si="180"/>
        <v>Minnesota Vikings</v>
      </c>
      <c r="L545" s="17">
        <f t="shared" si="181"/>
        <v>-200</v>
      </c>
      <c r="M545" s="18">
        <f t="shared" si="182"/>
        <v>170.00000000000003</v>
      </c>
      <c r="N545" s="4">
        <f t="shared" si="168"/>
        <v>1.5</v>
      </c>
      <c r="O545" s="4">
        <f t="shared" si="169"/>
        <v>2.7</v>
      </c>
      <c r="P545" s="4"/>
      <c r="Q545" s="4"/>
      <c r="R545" s="1">
        <f t="shared" si="170"/>
        <v>0.66666666666666663</v>
      </c>
      <c r="S545" s="1">
        <f t="shared" si="170"/>
        <v>0.37037037037037035</v>
      </c>
      <c r="T545" s="1">
        <f t="shared" si="166"/>
        <v>3.5714285714285587E-2</v>
      </c>
      <c r="U545" s="1">
        <f t="shared" si="167"/>
        <v>0.14814814814814814</v>
      </c>
      <c r="V545" s="1">
        <f t="shared" si="171"/>
        <v>0.65914814814814815</v>
      </c>
      <c r="W545" s="1"/>
      <c r="X545" s="17">
        <f t="shared" si="172"/>
        <v>517.10962521773342</v>
      </c>
      <c r="Y545" s="18">
        <f t="shared" si="173"/>
        <v>1734.0124117028765</v>
      </c>
      <c r="Z545" s="2">
        <f t="shared" si="184"/>
        <v>491.25414395684675</v>
      </c>
      <c r="AA545" s="18">
        <f t="shared" si="184"/>
        <v>1647.3117911177326</v>
      </c>
      <c r="AB545" s="2">
        <f t="shared" si="185"/>
        <v>-203.56062382403903</v>
      </c>
      <c r="AC545" s="2">
        <f t="shared" si="185"/>
        <v>164.73117911177326</v>
      </c>
      <c r="AD545" s="2">
        <f t="shared" si="174"/>
        <v>491.25414395684675</v>
      </c>
      <c r="AE545" s="2">
        <f t="shared" si="175"/>
        <v>-1000</v>
      </c>
      <c r="AF545" s="5">
        <f t="shared" si="176"/>
        <v>0.5</v>
      </c>
      <c r="AG545" s="5">
        <f t="shared" si="177"/>
        <v>-1</v>
      </c>
      <c r="AH545" s="3">
        <f t="shared" si="178"/>
        <v>202109</v>
      </c>
      <c r="AI545" s="21">
        <v>1.5</v>
      </c>
      <c r="AJ545" s="21">
        <v>2.7</v>
      </c>
      <c r="AK545" s="21">
        <v>1.5</v>
      </c>
      <c r="AL545" s="21">
        <v>2.7</v>
      </c>
      <c r="AO545">
        <f t="shared" si="183"/>
        <v>-200</v>
      </c>
      <c r="AP545">
        <f>IF(E545&lt;F545,G545,H545)</f>
        <v>34</v>
      </c>
      <c r="AQ545">
        <f>IF(E545&lt;F545,H545,G545)</f>
        <v>33</v>
      </c>
    </row>
    <row r="546" spans="2:43" x14ac:dyDescent="0.25">
      <c r="B546" s="24">
        <v>44458</v>
      </c>
      <c r="C546" s="20" t="s">
        <v>27</v>
      </c>
      <c r="D546" s="20" t="s">
        <v>35</v>
      </c>
      <c r="E546" s="2">
        <v>-714.28571428571479</v>
      </c>
      <c r="F546" s="2">
        <v>500</v>
      </c>
      <c r="G546">
        <v>48</v>
      </c>
      <c r="H546">
        <v>25</v>
      </c>
      <c r="I546" s="9"/>
      <c r="J546" s="2" t="str">
        <f t="shared" si="179"/>
        <v>Tampa Bay Buccaneers</v>
      </c>
      <c r="K546" s="2" t="str">
        <f t="shared" si="180"/>
        <v>Atlanta Falcons</v>
      </c>
      <c r="L546" s="17">
        <f t="shared" si="181"/>
        <v>-714.28571428571479</v>
      </c>
      <c r="M546" s="18">
        <f t="shared" si="182"/>
        <v>500</v>
      </c>
      <c r="N546" s="4">
        <f t="shared" si="168"/>
        <v>1.1399999999999999</v>
      </c>
      <c r="O546" s="4">
        <f t="shared" si="169"/>
        <v>6</v>
      </c>
      <c r="P546" s="4"/>
      <c r="Q546" s="4"/>
      <c r="R546" s="1">
        <f t="shared" si="170"/>
        <v>0.87719298245614041</v>
      </c>
      <c r="S546" s="1">
        <f t="shared" si="170"/>
        <v>0.16666666666666666</v>
      </c>
      <c r="T546" s="1">
        <f t="shared" si="166"/>
        <v>4.2016806722689037E-2</v>
      </c>
      <c r="U546" s="1">
        <f t="shared" si="167"/>
        <v>0.35526315789473689</v>
      </c>
      <c r="V546" s="1">
        <f t="shared" si="171"/>
        <v>0.86626315789473685</v>
      </c>
      <c r="W546" s="1"/>
      <c r="X546" s="17">
        <f t="shared" si="172"/>
        <v>154.38361990400384</v>
      </c>
      <c r="Y546" s="18">
        <f t="shared" si="173"/>
        <v>4970.4571397663694</v>
      </c>
      <c r="Z546" s="2">
        <f t="shared" si="184"/>
        <v>146.66443890880365</v>
      </c>
      <c r="AA546" s="18">
        <f t="shared" si="184"/>
        <v>4721.9342827780511</v>
      </c>
      <c r="AB546" s="2">
        <f t="shared" si="185"/>
        <v>-681.8285382878687</v>
      </c>
      <c r="AC546" s="2">
        <f t="shared" si="185"/>
        <v>472.19342827780508</v>
      </c>
      <c r="AD546" s="2">
        <f t="shared" si="174"/>
        <v>146.66443890880365</v>
      </c>
      <c r="AE546" s="2">
        <f t="shared" si="175"/>
        <v>-1000</v>
      </c>
      <c r="AF546" s="5">
        <f t="shared" si="176"/>
        <v>0.1399999999999999</v>
      </c>
      <c r="AG546" s="5">
        <f t="shared" si="177"/>
        <v>-1</v>
      </c>
      <c r="AH546" s="3">
        <f t="shared" si="178"/>
        <v>202109</v>
      </c>
      <c r="AI546" s="21">
        <v>1.1499999999999999</v>
      </c>
      <c r="AJ546" s="21">
        <v>5.75</v>
      </c>
      <c r="AK546" s="21">
        <v>1.1399999999999999</v>
      </c>
      <c r="AL546" s="21">
        <v>6</v>
      </c>
      <c r="AO546">
        <f t="shared" si="183"/>
        <v>-800</v>
      </c>
      <c r="AP546">
        <f>IF(E546&lt;F546,G546,H546)</f>
        <v>48</v>
      </c>
      <c r="AQ546">
        <f>IF(E546&lt;F546,H546,G546)</f>
        <v>25</v>
      </c>
    </row>
    <row r="547" spans="2:43" x14ac:dyDescent="0.25">
      <c r="B547" s="24">
        <v>44458</v>
      </c>
      <c r="C547" s="20" t="s">
        <v>44</v>
      </c>
      <c r="D547" s="20" t="s">
        <v>43</v>
      </c>
      <c r="E547" s="2">
        <v>167</v>
      </c>
      <c r="F547" s="2">
        <v>-192.30769230769229</v>
      </c>
      <c r="G547">
        <v>26</v>
      </c>
      <c r="H547">
        <v>7</v>
      </c>
      <c r="I547" s="9"/>
      <c r="J547" s="2" t="str">
        <f t="shared" si="179"/>
        <v>New Orleans Saints</v>
      </c>
      <c r="K547" s="2" t="str">
        <f t="shared" si="180"/>
        <v>Carolina Panthers</v>
      </c>
      <c r="L547" s="17">
        <f t="shared" si="181"/>
        <v>-192.30769230769229</v>
      </c>
      <c r="M547" s="18">
        <f t="shared" si="182"/>
        <v>167</v>
      </c>
      <c r="N547" s="4">
        <f t="shared" si="168"/>
        <v>1.52</v>
      </c>
      <c r="O547" s="4">
        <f t="shared" si="169"/>
        <v>2.67</v>
      </c>
      <c r="P547" s="4"/>
      <c r="Q547" s="4"/>
      <c r="R547" s="1">
        <f t="shared" si="170"/>
        <v>0.65789473684210531</v>
      </c>
      <c r="S547" s="1">
        <f t="shared" si="170"/>
        <v>0.37453183520599254</v>
      </c>
      <c r="T547" s="1">
        <f t="shared" si="166"/>
        <v>3.1408114558472477E-2</v>
      </c>
      <c r="U547" s="1">
        <f t="shared" si="167"/>
        <v>0.14168145081805639</v>
      </c>
      <c r="V547" s="1">
        <f t="shared" si="171"/>
        <v>0.6526814508180564</v>
      </c>
      <c r="W547" s="1"/>
      <c r="X547" s="17">
        <f t="shared" si="172"/>
        <v>532.14098354813416</v>
      </c>
      <c r="Y547" s="18">
        <f t="shared" si="173"/>
        <v>1687.6788921698521</v>
      </c>
      <c r="Z547" s="2">
        <f t="shared" si="184"/>
        <v>505.53393437072742</v>
      </c>
      <c r="AA547" s="18">
        <f t="shared" si="184"/>
        <v>1603.2949475613595</v>
      </c>
      <c r="AB547" s="2">
        <f t="shared" si="185"/>
        <v>-197.81065760595641</v>
      </c>
      <c r="AC547" s="2">
        <f t="shared" si="185"/>
        <v>160.32949475613594</v>
      </c>
      <c r="AD547" s="2">
        <f t="shared" si="174"/>
        <v>-1000</v>
      </c>
      <c r="AE547" s="2">
        <f t="shared" si="175"/>
        <v>1603.2949475613595</v>
      </c>
      <c r="AF547" s="5">
        <f t="shared" si="176"/>
        <v>-1</v>
      </c>
      <c r="AG547" s="5">
        <f t="shared" si="177"/>
        <v>1.67</v>
      </c>
      <c r="AH547" s="3">
        <f t="shared" si="178"/>
        <v>202109</v>
      </c>
      <c r="AI547" s="21">
        <v>2.65</v>
      </c>
      <c r="AJ547" s="21">
        <v>1.54</v>
      </c>
      <c r="AK547" s="21">
        <v>2.67</v>
      </c>
      <c r="AL547" s="21">
        <v>1.52</v>
      </c>
      <c r="AO547">
        <f t="shared" si="183"/>
        <v>-200</v>
      </c>
      <c r="AP547">
        <f>IF(E547&lt;F547,G547,H547)</f>
        <v>7</v>
      </c>
      <c r="AQ547">
        <f>IF(E547&lt;F547,H547,G547)</f>
        <v>26</v>
      </c>
    </row>
    <row r="548" spans="2:43" x14ac:dyDescent="0.25">
      <c r="B548" s="24">
        <v>44458</v>
      </c>
      <c r="C548" s="20" t="s">
        <v>37</v>
      </c>
      <c r="D548" s="20" t="s">
        <v>21</v>
      </c>
      <c r="E548" s="2">
        <v>-151.51515151515153</v>
      </c>
      <c r="F548" s="2">
        <v>129.99999999999997</v>
      </c>
      <c r="G548">
        <v>20</v>
      </c>
      <c r="H548">
        <v>17</v>
      </c>
      <c r="I548" s="9"/>
      <c r="J548" s="2" t="str">
        <f t="shared" si="179"/>
        <v>Chicago Bears</v>
      </c>
      <c r="K548" s="2" t="str">
        <f t="shared" si="180"/>
        <v>Cincinnati Bengals</v>
      </c>
      <c r="L548" s="17">
        <f t="shared" si="181"/>
        <v>-151.51515151515153</v>
      </c>
      <c r="M548" s="18">
        <f t="shared" si="182"/>
        <v>129.99999999999997</v>
      </c>
      <c r="N548" s="4">
        <f t="shared" si="168"/>
        <v>1.66</v>
      </c>
      <c r="O548" s="4">
        <f t="shared" si="169"/>
        <v>2.2999999999999998</v>
      </c>
      <c r="P548" s="4"/>
      <c r="Q548" s="4"/>
      <c r="R548" s="1">
        <f t="shared" si="170"/>
        <v>0.60240963855421692</v>
      </c>
      <c r="S548" s="1">
        <f t="shared" si="170"/>
        <v>0.43478260869565222</v>
      </c>
      <c r="T548" s="1">
        <f t="shared" si="166"/>
        <v>3.5858585858585923E-2</v>
      </c>
      <c r="U548" s="1">
        <f t="shared" si="167"/>
        <v>8.3813514929282351E-2</v>
      </c>
      <c r="V548" s="1">
        <f t="shared" si="171"/>
        <v>0.59481351492928236</v>
      </c>
      <c r="W548" s="1"/>
      <c r="X548" s="17">
        <f t="shared" si="172"/>
        <v>681.19919084032654</v>
      </c>
      <c r="Y548" s="18">
        <f t="shared" si="173"/>
        <v>1332.032655245516</v>
      </c>
      <c r="Z548" s="2">
        <f t="shared" si="184"/>
        <v>647.13923129831016</v>
      </c>
      <c r="AA548" s="18">
        <f t="shared" si="184"/>
        <v>1265.4310224832402</v>
      </c>
      <c r="AB548" s="2">
        <f t="shared" si="185"/>
        <v>-154.5262521009227</v>
      </c>
      <c r="AC548" s="2">
        <f t="shared" si="185"/>
        <v>126.54310224832402</v>
      </c>
      <c r="AD548" s="2">
        <f t="shared" si="174"/>
        <v>647.13923129831016</v>
      </c>
      <c r="AE548" s="2">
        <f t="shared" si="175"/>
        <v>-1000</v>
      </c>
      <c r="AF548" s="5">
        <f t="shared" si="176"/>
        <v>0.65999999999999992</v>
      </c>
      <c r="AG548" s="5">
        <f t="shared" si="177"/>
        <v>-1</v>
      </c>
      <c r="AH548" s="3">
        <f t="shared" si="178"/>
        <v>202109</v>
      </c>
      <c r="AI548" s="21">
        <v>1.66</v>
      </c>
      <c r="AJ548" s="21">
        <v>2.2999999999999998</v>
      </c>
      <c r="AK548" s="21">
        <v>1.66</v>
      </c>
      <c r="AL548" s="21">
        <v>2.2999999999999998</v>
      </c>
      <c r="AO548">
        <f t="shared" si="183"/>
        <v>-160</v>
      </c>
      <c r="AP548">
        <f>IF(E548&lt;F548,G548,H548)</f>
        <v>20</v>
      </c>
      <c r="AQ548">
        <f>IF(E548&lt;F548,H548,G548)</f>
        <v>17</v>
      </c>
    </row>
    <row r="549" spans="2:43" x14ac:dyDescent="0.25">
      <c r="B549" s="24">
        <v>44458</v>
      </c>
      <c r="C549" s="20" t="s">
        <v>46</v>
      </c>
      <c r="D549" s="20" t="s">
        <v>40</v>
      </c>
      <c r="E549" s="2">
        <v>-666.66666666666708</v>
      </c>
      <c r="F549" s="2">
        <v>475</v>
      </c>
      <c r="G549">
        <v>31</v>
      </c>
      <c r="H549">
        <v>21</v>
      </c>
      <c r="I549" s="9"/>
      <c r="J549" s="2" t="str">
        <f t="shared" si="179"/>
        <v>Cleveland Browns</v>
      </c>
      <c r="K549" s="2" t="str">
        <f t="shared" si="180"/>
        <v>Houston Texans</v>
      </c>
      <c r="L549" s="17">
        <f t="shared" si="181"/>
        <v>-666.66666666666708</v>
      </c>
      <c r="M549" s="18">
        <f t="shared" si="182"/>
        <v>475</v>
      </c>
      <c r="N549" s="4">
        <f t="shared" si="168"/>
        <v>1.1499999999999999</v>
      </c>
      <c r="O549" s="4">
        <f t="shared" si="169"/>
        <v>5.75</v>
      </c>
      <c r="P549" s="4"/>
      <c r="Q549" s="4"/>
      <c r="R549" s="1">
        <f t="shared" si="170"/>
        <v>0.86956521739130443</v>
      </c>
      <c r="S549" s="1">
        <f t="shared" si="170"/>
        <v>0.17391304347826086</v>
      </c>
      <c r="T549" s="1">
        <f t="shared" si="166"/>
        <v>4.1666666666666741E-2</v>
      </c>
      <c r="U549" s="1">
        <f t="shared" si="167"/>
        <v>0.34782608695652178</v>
      </c>
      <c r="V549" s="1">
        <f t="shared" si="171"/>
        <v>0.85882608695652185</v>
      </c>
      <c r="W549" s="1"/>
      <c r="X549" s="17">
        <f t="shared" si="172"/>
        <v>164.38009416291189</v>
      </c>
      <c r="Y549" s="18">
        <f t="shared" si="173"/>
        <v>4731.0032012495531</v>
      </c>
      <c r="Z549" s="2">
        <f t="shared" si="184"/>
        <v>156.16108945476628</v>
      </c>
      <c r="AA549" s="18">
        <f t="shared" si="184"/>
        <v>4494.4530411870755</v>
      </c>
      <c r="AB549" s="2">
        <f t="shared" si="185"/>
        <v>-640.36438493832395</v>
      </c>
      <c r="AC549" s="2">
        <f t="shared" si="185"/>
        <v>449.44530411870755</v>
      </c>
      <c r="AD549" s="2">
        <f t="shared" si="174"/>
        <v>156.16108945476628</v>
      </c>
      <c r="AE549" s="2">
        <f t="shared" si="175"/>
        <v>-1000</v>
      </c>
      <c r="AF549" s="5">
        <f t="shared" si="176"/>
        <v>0.14999999999999991</v>
      </c>
      <c r="AG549" s="5">
        <f t="shared" si="177"/>
        <v>-1</v>
      </c>
      <c r="AH549" s="3">
        <f t="shared" si="178"/>
        <v>202109</v>
      </c>
      <c r="AI549" s="21">
        <v>1.1499999999999999</v>
      </c>
      <c r="AJ549" s="21">
        <v>5.75</v>
      </c>
      <c r="AK549" s="21">
        <v>1.1499999999999999</v>
      </c>
      <c r="AL549" s="21">
        <v>5.75</v>
      </c>
      <c r="AO549">
        <f t="shared" si="183"/>
        <v>-700</v>
      </c>
      <c r="AP549">
        <f>IF(E549&lt;F549,G549,H549)</f>
        <v>31</v>
      </c>
      <c r="AQ549">
        <f>IF(E549&lt;F549,H549,G549)</f>
        <v>21</v>
      </c>
    </row>
    <row r="550" spans="2:43" x14ac:dyDescent="0.25">
      <c r="B550" s="24">
        <v>44458</v>
      </c>
      <c r="C550" s="20" t="s">
        <v>39</v>
      </c>
      <c r="D550" s="20" t="s">
        <v>47</v>
      </c>
      <c r="E550" s="2">
        <v>170.00000000000003</v>
      </c>
      <c r="F550" s="2">
        <v>-200</v>
      </c>
      <c r="G550">
        <v>24</v>
      </c>
      <c r="H550">
        <v>27</v>
      </c>
      <c r="I550" s="9"/>
      <c r="J550" s="2" t="str">
        <f t="shared" si="179"/>
        <v>Los Angeles Rams</v>
      </c>
      <c r="K550" s="2" t="str">
        <f t="shared" si="180"/>
        <v>Indianapolis Colts</v>
      </c>
      <c r="L550" s="17">
        <f t="shared" si="181"/>
        <v>-200</v>
      </c>
      <c r="M550" s="18">
        <f t="shared" si="182"/>
        <v>170.00000000000003</v>
      </c>
      <c r="N550" s="4">
        <f t="shared" si="168"/>
        <v>1.5</v>
      </c>
      <c r="O550" s="4">
        <f t="shared" si="169"/>
        <v>2.7</v>
      </c>
      <c r="P550" s="4"/>
      <c r="Q550" s="4"/>
      <c r="R550" s="1">
        <f t="shared" si="170"/>
        <v>0.66666666666666663</v>
      </c>
      <c r="S550" s="1">
        <f t="shared" si="170"/>
        <v>0.37037037037037035</v>
      </c>
      <c r="T550" s="1">
        <f t="shared" si="166"/>
        <v>3.5714285714285587E-2</v>
      </c>
      <c r="U550" s="1">
        <f t="shared" si="167"/>
        <v>0.14814814814814814</v>
      </c>
      <c r="V550" s="1">
        <f t="shared" si="171"/>
        <v>0.65914814814814815</v>
      </c>
      <c r="W550" s="1"/>
      <c r="X550" s="17">
        <f t="shared" si="172"/>
        <v>517.10962521773342</v>
      </c>
      <c r="Y550" s="18">
        <f t="shared" si="173"/>
        <v>1734.0124117028765</v>
      </c>
      <c r="Z550" s="2">
        <f t="shared" si="184"/>
        <v>491.25414395684675</v>
      </c>
      <c r="AA550" s="18">
        <f t="shared" si="184"/>
        <v>1647.3117911177326</v>
      </c>
      <c r="AB550" s="2">
        <f t="shared" si="185"/>
        <v>-203.56062382403903</v>
      </c>
      <c r="AC550" s="2">
        <f t="shared" si="185"/>
        <v>164.73117911177326</v>
      </c>
      <c r="AD550" s="2">
        <f t="shared" si="174"/>
        <v>491.25414395684675</v>
      </c>
      <c r="AE550" s="2">
        <f t="shared" si="175"/>
        <v>-1000</v>
      </c>
      <c r="AF550" s="5">
        <f t="shared" si="176"/>
        <v>0.5</v>
      </c>
      <c r="AG550" s="5">
        <f t="shared" si="177"/>
        <v>-1</v>
      </c>
      <c r="AH550" s="3">
        <f t="shared" si="178"/>
        <v>202109</v>
      </c>
      <c r="AI550" s="21">
        <v>2.7</v>
      </c>
      <c r="AJ550" s="21">
        <v>1.5</v>
      </c>
      <c r="AK550" s="21">
        <v>2.7</v>
      </c>
      <c r="AL550" s="21">
        <v>1.5</v>
      </c>
      <c r="AO550">
        <f t="shared" si="183"/>
        <v>-200</v>
      </c>
      <c r="AP550">
        <f>IF(E550&lt;F550,G550,H550)</f>
        <v>27</v>
      </c>
      <c r="AQ550">
        <f>IF(E550&lt;F550,H550,G550)</f>
        <v>24</v>
      </c>
    </row>
    <row r="551" spans="2:43" x14ac:dyDescent="0.25">
      <c r="B551" s="24">
        <v>44458</v>
      </c>
      <c r="C551" s="20" t="s">
        <v>26</v>
      </c>
      <c r="D551" s="20" t="s">
        <v>38</v>
      </c>
      <c r="E551" s="2">
        <v>220.00000000000003</v>
      </c>
      <c r="F551" s="2">
        <v>-270.2702702702702</v>
      </c>
      <c r="G551">
        <v>13</v>
      </c>
      <c r="H551">
        <v>23</v>
      </c>
      <c r="I551" s="9"/>
      <c r="J551" s="2" t="str">
        <f t="shared" si="179"/>
        <v>Denver Broncos</v>
      </c>
      <c r="K551" s="2" t="str">
        <f t="shared" si="180"/>
        <v>Jacksonville Jaguars</v>
      </c>
      <c r="L551" s="17">
        <f t="shared" si="181"/>
        <v>-270.2702702702702</v>
      </c>
      <c r="M551" s="18">
        <f t="shared" si="182"/>
        <v>220.00000000000003</v>
      </c>
      <c r="N551" s="4">
        <f t="shared" si="168"/>
        <v>1.37</v>
      </c>
      <c r="O551" s="4">
        <f t="shared" si="169"/>
        <v>3.2</v>
      </c>
      <c r="P551" s="4"/>
      <c r="Q551" s="4"/>
      <c r="R551" s="1">
        <f t="shared" si="170"/>
        <v>0.72992700729927007</v>
      </c>
      <c r="S551" s="1">
        <f t="shared" si="170"/>
        <v>0.3125</v>
      </c>
      <c r="T551" s="1">
        <f t="shared" si="166"/>
        <v>4.0700218818380707E-2</v>
      </c>
      <c r="U551" s="1">
        <f t="shared" si="167"/>
        <v>0.20871350364963503</v>
      </c>
      <c r="V551" s="1">
        <f t="shared" si="171"/>
        <v>0.71971350364963504</v>
      </c>
      <c r="W551" s="1"/>
      <c r="X551" s="17">
        <f t="shared" si="172"/>
        <v>389.44176388110628</v>
      </c>
      <c r="Y551" s="18">
        <f t="shared" si="173"/>
        <v>2256.8044836814311</v>
      </c>
      <c r="Z551" s="2">
        <f t="shared" si="184"/>
        <v>369.96967568705094</v>
      </c>
      <c r="AA551" s="18">
        <f t="shared" si="184"/>
        <v>2143.9642594973593</v>
      </c>
      <c r="AB551" s="2">
        <f t="shared" si="185"/>
        <v>-270.29242278923357</v>
      </c>
      <c r="AC551" s="2">
        <f t="shared" si="185"/>
        <v>214.39642594973594</v>
      </c>
      <c r="AD551" s="2">
        <f t="shared" si="174"/>
        <v>369.96967568705094</v>
      </c>
      <c r="AE551" s="2">
        <f t="shared" si="175"/>
        <v>-1000</v>
      </c>
      <c r="AF551" s="5">
        <f t="shared" si="176"/>
        <v>0.37000000000000011</v>
      </c>
      <c r="AG551" s="5">
        <f t="shared" si="177"/>
        <v>-1</v>
      </c>
      <c r="AH551" s="3">
        <f t="shared" si="178"/>
        <v>202109</v>
      </c>
      <c r="AI551" s="21">
        <v>3.2</v>
      </c>
      <c r="AJ551" s="21">
        <v>1.37</v>
      </c>
      <c r="AK551" s="21">
        <v>3.2</v>
      </c>
      <c r="AL551" s="21">
        <v>1.37</v>
      </c>
      <c r="AO551">
        <f t="shared" si="183"/>
        <v>-300</v>
      </c>
      <c r="AP551">
        <f>IF(E551&lt;F551,G551,H551)</f>
        <v>23</v>
      </c>
      <c r="AQ551">
        <f>IF(E551&lt;F551,H551,G551)</f>
        <v>13</v>
      </c>
    </row>
    <row r="552" spans="2:43" x14ac:dyDescent="0.25">
      <c r="B552" s="24">
        <v>44458</v>
      </c>
      <c r="C552" s="20" t="s">
        <v>30</v>
      </c>
      <c r="D552" s="20" t="s">
        <v>24</v>
      </c>
      <c r="E552" s="2">
        <v>140</v>
      </c>
      <c r="F552" s="2">
        <v>-161.29032258064512</v>
      </c>
      <c r="G552">
        <v>0</v>
      </c>
      <c r="H552">
        <v>35</v>
      </c>
      <c r="I552" s="9"/>
      <c r="J552" s="2" t="str">
        <f t="shared" si="179"/>
        <v>Buffalo Bills</v>
      </c>
      <c r="K552" s="2" t="str">
        <f t="shared" si="180"/>
        <v>Miami Dolphins</v>
      </c>
      <c r="L552" s="17">
        <f t="shared" si="181"/>
        <v>-161.29032258064512</v>
      </c>
      <c r="M552" s="18">
        <f t="shared" si="182"/>
        <v>140</v>
      </c>
      <c r="N552" s="4">
        <f t="shared" si="168"/>
        <v>1.62</v>
      </c>
      <c r="O552" s="4">
        <f t="shared" si="169"/>
        <v>2.4</v>
      </c>
      <c r="P552" s="4"/>
      <c r="Q552" s="4"/>
      <c r="R552" s="1">
        <f t="shared" si="170"/>
        <v>0.61728395061728392</v>
      </c>
      <c r="S552" s="1">
        <f t="shared" si="170"/>
        <v>0.41666666666666669</v>
      </c>
      <c r="T552" s="1">
        <f t="shared" si="166"/>
        <v>3.2835820895522283E-2</v>
      </c>
      <c r="U552" s="1">
        <f t="shared" si="167"/>
        <v>0.10030864197530862</v>
      </c>
      <c r="V552" s="1">
        <f t="shared" si="171"/>
        <v>0.61130864197530865</v>
      </c>
      <c r="W552" s="1"/>
      <c r="X552" s="17">
        <f t="shared" si="172"/>
        <v>635.83488165441463</v>
      </c>
      <c r="Y552" s="18">
        <f t="shared" si="173"/>
        <v>1423.7849094482656</v>
      </c>
      <c r="Z552" s="2">
        <f t="shared" si="184"/>
        <v>604.04313757169382</v>
      </c>
      <c r="AA552" s="18">
        <f t="shared" si="184"/>
        <v>1352.5956639758522</v>
      </c>
      <c r="AB552" s="2">
        <f t="shared" si="185"/>
        <v>-165.55109027810289</v>
      </c>
      <c r="AC552" s="2">
        <f t="shared" si="185"/>
        <v>135.25956639758522</v>
      </c>
      <c r="AD552" s="2">
        <f t="shared" si="174"/>
        <v>604.04313757169382</v>
      </c>
      <c r="AE552" s="2">
        <f t="shared" si="175"/>
        <v>-1000</v>
      </c>
      <c r="AF552" s="5">
        <f t="shared" si="176"/>
        <v>0.62000000000000011</v>
      </c>
      <c r="AG552" s="5">
        <f t="shared" si="177"/>
        <v>-1</v>
      </c>
      <c r="AH552" s="3">
        <f t="shared" si="178"/>
        <v>202109</v>
      </c>
      <c r="AI552" s="21">
        <v>2.4</v>
      </c>
      <c r="AJ552" s="21">
        <v>1.62</v>
      </c>
      <c r="AK552" s="21">
        <v>2.4</v>
      </c>
      <c r="AL552" s="21">
        <v>1.62</v>
      </c>
      <c r="AO552">
        <f t="shared" si="183"/>
        <v>-170</v>
      </c>
      <c r="AP552">
        <f>IF(E552&lt;F552,G552,H552)</f>
        <v>35</v>
      </c>
      <c r="AQ552">
        <f>IF(E552&lt;F552,H552,G552)</f>
        <v>0</v>
      </c>
    </row>
    <row r="553" spans="2:43" x14ac:dyDescent="0.25">
      <c r="B553" s="24">
        <v>44458</v>
      </c>
      <c r="C553" s="20" t="s">
        <v>42</v>
      </c>
      <c r="D553" s="20" t="s">
        <v>36</v>
      </c>
      <c r="E553" s="2">
        <v>204.99999999999997</v>
      </c>
      <c r="F553" s="2">
        <v>-250.00000000000006</v>
      </c>
      <c r="G553">
        <v>6</v>
      </c>
      <c r="H553">
        <v>25</v>
      </c>
      <c r="I553" s="9"/>
      <c r="J553" s="2" t="str">
        <f t="shared" si="179"/>
        <v>New England Patriots</v>
      </c>
      <c r="K553" s="2" t="str">
        <f t="shared" si="180"/>
        <v>New York Jets</v>
      </c>
      <c r="L553" s="17">
        <f t="shared" si="181"/>
        <v>-250.00000000000006</v>
      </c>
      <c r="M553" s="18">
        <f t="shared" si="182"/>
        <v>204.99999999999997</v>
      </c>
      <c r="N553" s="4">
        <f t="shared" si="168"/>
        <v>1.4</v>
      </c>
      <c r="O553" s="4">
        <f t="shared" si="169"/>
        <v>3.05</v>
      </c>
      <c r="P553" s="4"/>
      <c r="Q553" s="4"/>
      <c r="R553" s="1">
        <f t="shared" si="170"/>
        <v>0.7142857142857143</v>
      </c>
      <c r="S553" s="1">
        <f t="shared" si="170"/>
        <v>0.32786885245901642</v>
      </c>
      <c r="T553" s="1">
        <f t="shared" si="166"/>
        <v>4.0449438202247112E-2</v>
      </c>
      <c r="U553" s="1">
        <f t="shared" si="167"/>
        <v>0.19320843091334894</v>
      </c>
      <c r="V553" s="1">
        <f t="shared" si="171"/>
        <v>0.70420843091334895</v>
      </c>
      <c r="W553" s="1"/>
      <c r="X553" s="17">
        <f t="shared" si="172"/>
        <v>420.03412072617954</v>
      </c>
      <c r="Y553" s="18">
        <f t="shared" si="173"/>
        <v>2105.3798440390528</v>
      </c>
      <c r="Z553" s="2">
        <f t="shared" si="184"/>
        <v>399.03241468987056</v>
      </c>
      <c r="AA553" s="18">
        <f t="shared" si="184"/>
        <v>2000.1108518371002</v>
      </c>
      <c r="AB553" s="2">
        <f t="shared" si="185"/>
        <v>-250.60620721181351</v>
      </c>
      <c r="AC553" s="2">
        <f t="shared" si="185"/>
        <v>200.01108518371001</v>
      </c>
      <c r="AD553" s="2">
        <f t="shared" si="174"/>
        <v>399.03241468987056</v>
      </c>
      <c r="AE553" s="2">
        <f t="shared" si="175"/>
        <v>-1000</v>
      </c>
      <c r="AF553" s="5">
        <f t="shared" si="176"/>
        <v>0.39999999999999991</v>
      </c>
      <c r="AG553" s="5">
        <f t="shared" si="177"/>
        <v>-1</v>
      </c>
      <c r="AH553" s="3">
        <f t="shared" si="178"/>
        <v>202109</v>
      </c>
      <c r="AI553" s="21">
        <v>3</v>
      </c>
      <c r="AJ553" s="21">
        <v>1.41</v>
      </c>
      <c r="AK553" s="21">
        <v>3.05</v>
      </c>
      <c r="AL553" s="21">
        <v>1.4</v>
      </c>
      <c r="AO553">
        <f t="shared" si="183"/>
        <v>-300</v>
      </c>
      <c r="AP553">
        <f>IF(E553&lt;F553,G553,H553)</f>
        <v>25</v>
      </c>
      <c r="AQ553">
        <f>IF(E553&lt;F553,H553,G553)</f>
        <v>6</v>
      </c>
    </row>
    <row r="554" spans="2:43" x14ac:dyDescent="0.25">
      <c r="B554" s="24">
        <v>44458</v>
      </c>
      <c r="C554" s="20" t="s">
        <v>19</v>
      </c>
      <c r="D554" s="20" t="s">
        <v>22</v>
      </c>
      <c r="E554" s="2">
        <v>160</v>
      </c>
      <c r="F554" s="2">
        <v>-181.81818181818181</v>
      </c>
      <c r="G554">
        <v>11</v>
      </c>
      <c r="H554">
        <v>17</v>
      </c>
      <c r="I554" s="9"/>
      <c r="J554" s="2" t="str">
        <f t="shared" si="179"/>
        <v>San Francisco 49ers</v>
      </c>
      <c r="K554" s="2" t="str">
        <f t="shared" si="180"/>
        <v>Philadelphia Eagles</v>
      </c>
      <c r="L554" s="17">
        <f t="shared" si="181"/>
        <v>-181.81818181818181</v>
      </c>
      <c r="M554" s="18">
        <f t="shared" si="182"/>
        <v>160</v>
      </c>
      <c r="N554" s="4">
        <f t="shared" si="168"/>
        <v>1.55</v>
      </c>
      <c r="O554" s="4">
        <f t="shared" si="169"/>
        <v>2.6</v>
      </c>
      <c r="P554" s="4"/>
      <c r="Q554" s="4"/>
      <c r="R554" s="1">
        <f t="shared" si="170"/>
        <v>0.64516129032258063</v>
      </c>
      <c r="S554" s="1">
        <f t="shared" si="170"/>
        <v>0.38461538461538458</v>
      </c>
      <c r="T554" s="1">
        <f t="shared" si="166"/>
        <v>2.8915662650602414E-2</v>
      </c>
      <c r="U554" s="1">
        <f t="shared" si="167"/>
        <v>0.13027295285359802</v>
      </c>
      <c r="V554" s="1">
        <f t="shared" si="171"/>
        <v>0.64127295285359809</v>
      </c>
      <c r="W554" s="1"/>
      <c r="X554" s="17">
        <f t="shared" si="172"/>
        <v>559.39837404665798</v>
      </c>
      <c r="Y554" s="18">
        <f t="shared" si="173"/>
        <v>1609.5378726032154</v>
      </c>
      <c r="Z554" s="2">
        <f t="shared" si="184"/>
        <v>531.42845534432502</v>
      </c>
      <c r="AA554" s="18">
        <f t="shared" si="184"/>
        <v>1529.0609789730545</v>
      </c>
      <c r="AB554" s="2">
        <f t="shared" si="185"/>
        <v>-188.17208411470486</v>
      </c>
      <c r="AC554" s="2">
        <f t="shared" si="185"/>
        <v>152.90609789730544</v>
      </c>
      <c r="AD554" s="2">
        <f t="shared" si="174"/>
        <v>531.42845534432502</v>
      </c>
      <c r="AE554" s="2">
        <f t="shared" si="175"/>
        <v>-1000</v>
      </c>
      <c r="AF554" s="5">
        <f t="shared" si="176"/>
        <v>0.55000000000000004</v>
      </c>
      <c r="AG554" s="5">
        <f t="shared" si="177"/>
        <v>-1</v>
      </c>
      <c r="AH554" s="3">
        <f t="shared" si="178"/>
        <v>202109</v>
      </c>
      <c r="AI554" s="21">
        <v>2.6</v>
      </c>
      <c r="AJ554" s="21">
        <v>1.55</v>
      </c>
      <c r="AK554" s="21">
        <v>2.6</v>
      </c>
      <c r="AL554" s="21">
        <v>1.55</v>
      </c>
      <c r="AO554">
        <f t="shared" si="183"/>
        <v>-190</v>
      </c>
      <c r="AP554">
        <f>IF(E554&lt;F554,G554,H554)</f>
        <v>17</v>
      </c>
      <c r="AQ554">
        <f>IF(E554&lt;F554,H554,G554)</f>
        <v>11</v>
      </c>
    </row>
    <row r="555" spans="2:43" x14ac:dyDescent="0.25">
      <c r="B555" s="24">
        <v>44458</v>
      </c>
      <c r="C555" s="20" t="s">
        <v>45</v>
      </c>
      <c r="D555" s="20" t="s">
        <v>50</v>
      </c>
      <c r="E555" s="2">
        <v>-270.2702702702702</v>
      </c>
      <c r="F555" s="2">
        <v>220.00000000000003</v>
      </c>
      <c r="G555">
        <v>17</v>
      </c>
      <c r="H555">
        <v>26</v>
      </c>
      <c r="I555" s="9"/>
      <c r="J555" s="2" t="str">
        <f t="shared" si="179"/>
        <v>Pittsburgh Steelers</v>
      </c>
      <c r="K555" s="2" t="str">
        <f t="shared" si="180"/>
        <v>Las Vegas Raiders</v>
      </c>
      <c r="L555" s="17">
        <f t="shared" si="181"/>
        <v>-270.2702702702702</v>
      </c>
      <c r="M555" s="18">
        <f t="shared" si="182"/>
        <v>220.00000000000003</v>
      </c>
      <c r="N555" s="4">
        <f t="shared" si="168"/>
        <v>1.37</v>
      </c>
      <c r="O555" s="4">
        <f t="shared" si="169"/>
        <v>3.2</v>
      </c>
      <c r="P555" s="4"/>
      <c r="Q555" s="4"/>
      <c r="R555" s="1">
        <f t="shared" si="170"/>
        <v>0.72992700729927007</v>
      </c>
      <c r="S555" s="1">
        <f t="shared" si="170"/>
        <v>0.3125</v>
      </c>
      <c r="T555" s="1">
        <f t="shared" si="166"/>
        <v>4.0700218818380707E-2</v>
      </c>
      <c r="U555" s="1">
        <f t="shared" si="167"/>
        <v>0.20871350364963503</v>
      </c>
      <c r="V555" s="1">
        <f t="shared" si="171"/>
        <v>0.71971350364963504</v>
      </c>
      <c r="W555" s="1"/>
      <c r="X555" s="17">
        <f t="shared" si="172"/>
        <v>389.44176388110628</v>
      </c>
      <c r="Y555" s="18">
        <f t="shared" si="173"/>
        <v>2256.8044836814311</v>
      </c>
      <c r="Z555" s="2">
        <f t="shared" si="184"/>
        <v>369.96967568705094</v>
      </c>
      <c r="AA555" s="18">
        <f t="shared" si="184"/>
        <v>2143.9642594973593</v>
      </c>
      <c r="AB555" s="2">
        <f t="shared" si="185"/>
        <v>-270.29242278923357</v>
      </c>
      <c r="AC555" s="2">
        <f t="shared" si="185"/>
        <v>214.39642594973594</v>
      </c>
      <c r="AD555" s="2">
        <f t="shared" si="174"/>
        <v>-1000</v>
      </c>
      <c r="AE555" s="2">
        <f t="shared" si="175"/>
        <v>2143.9642594973593</v>
      </c>
      <c r="AF555" s="5">
        <f t="shared" si="176"/>
        <v>-1</v>
      </c>
      <c r="AG555" s="5">
        <f t="shared" si="177"/>
        <v>2.2000000000000002</v>
      </c>
      <c r="AH555" s="3">
        <f t="shared" si="178"/>
        <v>202109</v>
      </c>
      <c r="AI555" s="21">
        <v>1.37</v>
      </c>
      <c r="AJ555" s="21">
        <v>3.2</v>
      </c>
      <c r="AK555" s="21">
        <v>1.37</v>
      </c>
      <c r="AL555" s="21">
        <v>3.2</v>
      </c>
      <c r="AO555">
        <f t="shared" si="183"/>
        <v>-300</v>
      </c>
      <c r="AP555">
        <f>IF(E555&lt;F555,G555,H555)</f>
        <v>17</v>
      </c>
      <c r="AQ555">
        <f>IF(E555&lt;F555,H555,G555)</f>
        <v>26</v>
      </c>
    </row>
    <row r="556" spans="2:43" x14ac:dyDescent="0.25">
      <c r="B556" s="24">
        <v>44455</v>
      </c>
      <c r="C556" s="20" t="s">
        <v>51</v>
      </c>
      <c r="D556" s="20" t="s">
        <v>25</v>
      </c>
      <c r="E556" s="2">
        <v>-175.43859649122805</v>
      </c>
      <c r="F556" s="2">
        <v>154.99999999999997</v>
      </c>
      <c r="G556">
        <v>30</v>
      </c>
      <c r="H556">
        <v>29</v>
      </c>
      <c r="I556" s="9"/>
      <c r="J556" s="2" t="str">
        <f t="shared" si="179"/>
        <v>Washington Football Team</v>
      </c>
      <c r="K556" s="2" t="str">
        <f t="shared" si="180"/>
        <v>New York Giants</v>
      </c>
      <c r="L556" s="17">
        <f t="shared" si="181"/>
        <v>-175.43859649122805</v>
      </c>
      <c r="M556" s="18">
        <f t="shared" si="182"/>
        <v>154.99999999999997</v>
      </c>
      <c r="N556" s="4">
        <f t="shared" si="168"/>
        <v>1.57</v>
      </c>
      <c r="O556" s="4">
        <f t="shared" si="169"/>
        <v>2.5499999999999998</v>
      </c>
      <c r="P556" s="4"/>
      <c r="Q556" s="4"/>
      <c r="R556" s="1">
        <f t="shared" si="170"/>
        <v>0.63694267515923564</v>
      </c>
      <c r="S556" s="1">
        <f t="shared" si="170"/>
        <v>0.39215686274509809</v>
      </c>
      <c r="T556" s="1">
        <f t="shared" si="166"/>
        <v>2.8276699029126329E-2</v>
      </c>
      <c r="U556" s="1">
        <f t="shared" si="167"/>
        <v>0.12239290620706877</v>
      </c>
      <c r="V556" s="1">
        <f t="shared" si="171"/>
        <v>0.63339290620706878</v>
      </c>
      <c r="W556" s="1"/>
      <c r="X556" s="17">
        <f t="shared" si="172"/>
        <v>578.79886276004493</v>
      </c>
      <c r="Y556" s="18">
        <f t="shared" si="173"/>
        <v>1558.0808321378222</v>
      </c>
      <c r="Z556" s="2">
        <f t="shared" si="184"/>
        <v>549.85891962204266</v>
      </c>
      <c r="AA556" s="18">
        <f t="shared" si="184"/>
        <v>1480.1767905309309</v>
      </c>
      <c r="AB556" s="2">
        <f t="shared" si="185"/>
        <v>-181.86483192586408</v>
      </c>
      <c r="AC556" s="2">
        <f t="shared" si="185"/>
        <v>148.0176790530931</v>
      </c>
      <c r="AD556" s="2">
        <f t="shared" si="174"/>
        <v>549.85891962204266</v>
      </c>
      <c r="AE556" s="2">
        <f t="shared" si="175"/>
        <v>-1000</v>
      </c>
      <c r="AF556" s="5">
        <f t="shared" si="176"/>
        <v>0.57000000000000006</v>
      </c>
      <c r="AG556" s="5">
        <f t="shared" si="177"/>
        <v>-1</v>
      </c>
      <c r="AH556" s="3">
        <f t="shared" si="178"/>
        <v>202109</v>
      </c>
      <c r="AI556" s="21">
        <v>1.55</v>
      </c>
      <c r="AJ556" s="21">
        <v>2.6</v>
      </c>
      <c r="AK556" s="21">
        <v>1.57</v>
      </c>
      <c r="AL556" s="21">
        <v>2.5499999999999998</v>
      </c>
      <c r="AO556">
        <f t="shared" si="183"/>
        <v>-180</v>
      </c>
      <c r="AP556">
        <f>IF(E556&lt;F556,G556,H556)</f>
        <v>30</v>
      </c>
      <c r="AQ556">
        <f>IF(E556&lt;F556,H556,G556)</f>
        <v>29</v>
      </c>
    </row>
    <row r="557" spans="2:43" x14ac:dyDescent="0.25">
      <c r="B557" s="24">
        <v>44452</v>
      </c>
      <c r="C557" s="20" t="s">
        <v>50</v>
      </c>
      <c r="D557" s="20" t="s">
        <v>28</v>
      </c>
      <c r="E557" s="2">
        <v>179.99999999999997</v>
      </c>
      <c r="F557" s="2">
        <v>-222.22222222222226</v>
      </c>
      <c r="G557">
        <v>33</v>
      </c>
      <c r="H557">
        <v>27</v>
      </c>
      <c r="I557" s="9"/>
      <c r="J557" s="2" t="str">
        <f t="shared" si="179"/>
        <v>Baltimore Ravens</v>
      </c>
      <c r="K557" s="2" t="str">
        <f t="shared" si="180"/>
        <v>Las Vegas Raiders</v>
      </c>
      <c r="L557" s="17">
        <f t="shared" si="181"/>
        <v>-222.22222222222226</v>
      </c>
      <c r="M557" s="18">
        <f t="shared" si="182"/>
        <v>179.99999999999997</v>
      </c>
      <c r="N557" s="4">
        <f t="shared" si="168"/>
        <v>1.45</v>
      </c>
      <c r="O557" s="4">
        <f t="shared" si="169"/>
        <v>2.8</v>
      </c>
      <c r="P557" s="4"/>
      <c r="Q557" s="4"/>
      <c r="R557" s="1">
        <f t="shared" si="170"/>
        <v>0.68965517241379315</v>
      </c>
      <c r="S557" s="1">
        <f t="shared" si="170"/>
        <v>0.35714285714285715</v>
      </c>
      <c r="T557" s="1">
        <f t="shared" si="166"/>
        <v>4.4705882352941262E-2</v>
      </c>
      <c r="U557" s="1">
        <f t="shared" si="167"/>
        <v>0.166256157635468</v>
      </c>
      <c r="V557" s="1">
        <f t="shared" si="171"/>
        <v>0.67725615763546798</v>
      </c>
      <c r="W557" s="1"/>
      <c r="X557" s="17">
        <f t="shared" si="172"/>
        <v>476.54619116545314</v>
      </c>
      <c r="Y557" s="18">
        <f t="shared" si="173"/>
        <v>1872.3757127156628</v>
      </c>
      <c r="Z557" s="2">
        <f t="shared" si="184"/>
        <v>452.71888160718044</v>
      </c>
      <c r="AA557" s="18">
        <f t="shared" si="184"/>
        <v>1778.7569270798795</v>
      </c>
      <c r="AB557" s="2">
        <f t="shared" si="185"/>
        <v>-220.88762820095712</v>
      </c>
      <c r="AC557" s="2">
        <f t="shared" si="185"/>
        <v>177.87569270798795</v>
      </c>
      <c r="AD557" s="2">
        <f t="shared" si="174"/>
        <v>-1000</v>
      </c>
      <c r="AE557" s="2">
        <f t="shared" si="175"/>
        <v>1778.7569270798795</v>
      </c>
      <c r="AF557" s="5">
        <f t="shared" si="176"/>
        <v>-1</v>
      </c>
      <c r="AG557" s="5">
        <f t="shared" si="177"/>
        <v>1.7999999999999998</v>
      </c>
      <c r="AH557" s="3">
        <f t="shared" si="178"/>
        <v>202109</v>
      </c>
      <c r="AI557" s="21">
        <v>2.95</v>
      </c>
      <c r="AJ557" s="21">
        <v>1.42</v>
      </c>
      <c r="AK557" s="21">
        <v>2.8</v>
      </c>
      <c r="AL557" s="21">
        <v>1.45</v>
      </c>
      <c r="AO557">
        <f t="shared" si="183"/>
        <v>-300</v>
      </c>
      <c r="AP557">
        <f>IF(E557&lt;F557,G557,H557)</f>
        <v>27</v>
      </c>
      <c r="AQ557">
        <f>IF(E557&lt;F557,H557,G557)</f>
        <v>33</v>
      </c>
    </row>
    <row r="558" spans="2:43" x14ac:dyDescent="0.25">
      <c r="B558" s="24">
        <v>44451</v>
      </c>
      <c r="C558" s="20" t="s">
        <v>47</v>
      </c>
      <c r="D558" s="20" t="s">
        <v>37</v>
      </c>
      <c r="E558" s="2">
        <v>-344.82758620689651</v>
      </c>
      <c r="F558" s="2">
        <v>270</v>
      </c>
      <c r="G558">
        <v>34</v>
      </c>
      <c r="H558">
        <v>14</v>
      </c>
      <c r="I558" s="9"/>
      <c r="J558" s="2" t="str">
        <f t="shared" si="179"/>
        <v>Los Angeles Rams</v>
      </c>
      <c r="K558" s="2" t="str">
        <f t="shared" si="180"/>
        <v>Chicago Bears</v>
      </c>
      <c r="L558" s="17">
        <f t="shared" si="181"/>
        <v>-344.82758620689651</v>
      </c>
      <c r="M558" s="18">
        <f t="shared" si="182"/>
        <v>270</v>
      </c>
      <c r="N558" s="4">
        <f t="shared" si="168"/>
        <v>1.29</v>
      </c>
      <c r="O558" s="4">
        <f t="shared" si="169"/>
        <v>3.7</v>
      </c>
      <c r="P558" s="4"/>
      <c r="Q558" s="4"/>
      <c r="R558" s="1">
        <f t="shared" si="170"/>
        <v>0.77519379844961234</v>
      </c>
      <c r="S558" s="1">
        <f t="shared" si="170"/>
        <v>0.27027027027027023</v>
      </c>
      <c r="T558" s="1">
        <f t="shared" si="166"/>
        <v>4.3486973947895691E-2</v>
      </c>
      <c r="U558" s="1">
        <f t="shared" si="167"/>
        <v>0.25246176408967103</v>
      </c>
      <c r="V558" s="1">
        <f t="shared" si="171"/>
        <v>0.76346176408967104</v>
      </c>
      <c r="W558" s="1"/>
      <c r="X558" s="17">
        <f t="shared" si="172"/>
        <v>309.82329048576543</v>
      </c>
      <c r="Y558" s="18">
        <f t="shared" si="173"/>
        <v>2773.304285017382</v>
      </c>
      <c r="Z558" s="2">
        <f t="shared" si="184"/>
        <v>294.33212596147712</v>
      </c>
      <c r="AA558" s="18">
        <f t="shared" si="184"/>
        <v>2634.6390707665128</v>
      </c>
      <c r="AB558" s="2">
        <f t="shared" si="185"/>
        <v>-339.75224305989701</v>
      </c>
      <c r="AC558" s="2">
        <f t="shared" si="185"/>
        <v>263.46390707665125</v>
      </c>
      <c r="AD558" s="2">
        <f t="shared" si="174"/>
        <v>294.33212596147712</v>
      </c>
      <c r="AE558" s="2">
        <f t="shared" si="175"/>
        <v>-1000</v>
      </c>
      <c r="AF558" s="5">
        <f t="shared" si="176"/>
        <v>0.29000000000000004</v>
      </c>
      <c r="AG558" s="5">
        <f t="shared" si="177"/>
        <v>-1</v>
      </c>
      <c r="AH558" s="3">
        <f t="shared" si="178"/>
        <v>202109</v>
      </c>
      <c r="AI558" s="21">
        <v>1.28</v>
      </c>
      <c r="AJ558" s="21">
        <v>3.75</v>
      </c>
      <c r="AK558" s="21">
        <v>1.29</v>
      </c>
      <c r="AL558" s="21">
        <v>3.7</v>
      </c>
      <c r="AO558">
        <f t="shared" si="183"/>
        <v>-400</v>
      </c>
      <c r="AP558">
        <f>IF(E558&lt;F558,G558,H558)</f>
        <v>34</v>
      </c>
      <c r="AQ558">
        <f>IF(E558&lt;F558,H558,G558)</f>
        <v>14</v>
      </c>
    </row>
    <row r="559" spans="2:43" x14ac:dyDescent="0.25">
      <c r="B559" s="24">
        <v>44451</v>
      </c>
      <c r="C559" s="20" t="s">
        <v>20</v>
      </c>
      <c r="D559" s="20" t="s">
        <v>46</v>
      </c>
      <c r="E559" s="2">
        <v>-270.2702702702702</v>
      </c>
      <c r="F559" s="2">
        <v>220.00000000000003</v>
      </c>
      <c r="G559">
        <v>33</v>
      </c>
      <c r="H559">
        <v>29</v>
      </c>
      <c r="I559" s="9"/>
      <c r="J559" s="2" t="str">
        <f t="shared" si="179"/>
        <v>Kansas City Chiefs</v>
      </c>
      <c r="K559" s="2" t="str">
        <f t="shared" si="180"/>
        <v>Cleveland Browns</v>
      </c>
      <c r="L559" s="17">
        <f t="shared" si="181"/>
        <v>-270.2702702702702</v>
      </c>
      <c r="M559" s="18">
        <f t="shared" si="182"/>
        <v>220.00000000000003</v>
      </c>
      <c r="N559" s="4">
        <f t="shared" si="168"/>
        <v>1.37</v>
      </c>
      <c r="O559" s="4">
        <f t="shared" si="169"/>
        <v>3.2</v>
      </c>
      <c r="P559" s="4"/>
      <c r="Q559" s="4"/>
      <c r="R559" s="1">
        <f t="shared" si="170"/>
        <v>0.72992700729927007</v>
      </c>
      <c r="S559" s="1">
        <f t="shared" si="170"/>
        <v>0.3125</v>
      </c>
      <c r="T559" s="1">
        <f t="shared" si="166"/>
        <v>4.0700218818380707E-2</v>
      </c>
      <c r="U559" s="1">
        <f t="shared" si="167"/>
        <v>0.20871350364963503</v>
      </c>
      <c r="V559" s="1">
        <f t="shared" si="171"/>
        <v>0.71971350364963504</v>
      </c>
      <c r="W559" s="1"/>
      <c r="X559" s="17">
        <f t="shared" si="172"/>
        <v>389.44176388110628</v>
      </c>
      <c r="Y559" s="18">
        <f t="shared" si="173"/>
        <v>2256.8044836814311</v>
      </c>
      <c r="Z559" s="2">
        <f t="shared" si="184"/>
        <v>369.96967568705094</v>
      </c>
      <c r="AA559" s="18">
        <f t="shared" si="184"/>
        <v>2143.9642594973593</v>
      </c>
      <c r="AB559" s="2">
        <f t="shared" si="185"/>
        <v>-270.29242278923357</v>
      </c>
      <c r="AC559" s="2">
        <f t="shared" si="185"/>
        <v>214.39642594973594</v>
      </c>
      <c r="AD559" s="2">
        <f t="shared" si="174"/>
        <v>369.96967568705094</v>
      </c>
      <c r="AE559" s="2">
        <f t="shared" si="175"/>
        <v>-1000</v>
      </c>
      <c r="AF559" s="5">
        <f t="shared" si="176"/>
        <v>0.37000000000000011</v>
      </c>
      <c r="AG559" s="5">
        <f t="shared" si="177"/>
        <v>-1</v>
      </c>
      <c r="AH559" s="3">
        <f t="shared" si="178"/>
        <v>202109</v>
      </c>
      <c r="AI559" s="21">
        <v>1.38</v>
      </c>
      <c r="AJ559" s="21">
        <v>3.15</v>
      </c>
      <c r="AK559" s="21">
        <v>1.37</v>
      </c>
      <c r="AL559" s="21">
        <v>3.2</v>
      </c>
      <c r="AO559">
        <f t="shared" si="183"/>
        <v>-300</v>
      </c>
      <c r="AP559">
        <f>IF(E559&lt;F559,G559,H559)</f>
        <v>33</v>
      </c>
      <c r="AQ559">
        <f>IF(E559&lt;F559,H559,G559)</f>
        <v>29</v>
      </c>
    </row>
    <row r="560" spans="2:43" x14ac:dyDescent="0.25">
      <c r="B560" s="24">
        <v>44451</v>
      </c>
      <c r="C560" s="20" t="s">
        <v>36</v>
      </c>
      <c r="D560" s="20" t="s">
        <v>30</v>
      </c>
      <c r="E560" s="2">
        <v>-147.05882352941177</v>
      </c>
      <c r="F560" s="2">
        <v>125</v>
      </c>
      <c r="G560">
        <v>16</v>
      </c>
      <c r="H560">
        <v>17</v>
      </c>
      <c r="I560" s="9"/>
      <c r="J560" s="2" t="str">
        <f t="shared" si="179"/>
        <v>New England Patriots</v>
      </c>
      <c r="K560" s="2" t="str">
        <f t="shared" si="180"/>
        <v>Miami Dolphins</v>
      </c>
      <c r="L560" s="17">
        <f t="shared" si="181"/>
        <v>-147.05882352941177</v>
      </c>
      <c r="M560" s="18">
        <f t="shared" si="182"/>
        <v>125</v>
      </c>
      <c r="N560" s="4">
        <f t="shared" si="168"/>
        <v>1.68</v>
      </c>
      <c r="O560" s="4">
        <f t="shared" si="169"/>
        <v>2.25</v>
      </c>
      <c r="P560" s="4"/>
      <c r="Q560" s="4"/>
      <c r="R560" s="1">
        <f t="shared" si="170"/>
        <v>0.59523809523809523</v>
      </c>
      <c r="S560" s="1">
        <f t="shared" si="170"/>
        <v>0.44444444444444442</v>
      </c>
      <c r="T560" s="1">
        <f t="shared" si="166"/>
        <v>3.8167938931297662E-2</v>
      </c>
      <c r="U560" s="1">
        <f t="shared" si="167"/>
        <v>7.5396825396825407E-2</v>
      </c>
      <c r="V560" s="1">
        <f t="shared" si="171"/>
        <v>0.58639682539682547</v>
      </c>
      <c r="W560" s="1"/>
      <c r="X560" s="17">
        <f t="shared" si="172"/>
        <v>705.32983244457648</v>
      </c>
      <c r="Y560" s="18">
        <f t="shared" si="173"/>
        <v>1287.7472223008879</v>
      </c>
      <c r="Z560" s="2">
        <f t="shared" si="184"/>
        <v>670.06334082234764</v>
      </c>
      <c r="AA560" s="18">
        <f t="shared" si="184"/>
        <v>1223.3598611858433</v>
      </c>
      <c r="AB560" s="2">
        <f t="shared" si="185"/>
        <v>-149.23962244714528</v>
      </c>
      <c r="AC560" s="2">
        <f t="shared" si="185"/>
        <v>122.33598611858433</v>
      </c>
      <c r="AD560" s="2">
        <f t="shared" si="174"/>
        <v>-1000</v>
      </c>
      <c r="AE560" s="2">
        <f t="shared" si="175"/>
        <v>1223.3598611858433</v>
      </c>
      <c r="AF560" s="5">
        <f t="shared" si="176"/>
        <v>-1</v>
      </c>
      <c r="AG560" s="5">
        <f t="shared" si="177"/>
        <v>1.25</v>
      </c>
      <c r="AH560" s="3">
        <f t="shared" si="178"/>
        <v>202109</v>
      </c>
      <c r="AI560" s="21">
        <v>1.74</v>
      </c>
      <c r="AJ560" s="21">
        <v>2.15</v>
      </c>
      <c r="AK560" s="21">
        <v>1.68</v>
      </c>
      <c r="AL560" s="21">
        <v>2.25</v>
      </c>
      <c r="AO560">
        <f t="shared" si="183"/>
        <v>-150</v>
      </c>
      <c r="AP560">
        <f>IF(E560&lt;F560,G560,H560)</f>
        <v>16</v>
      </c>
      <c r="AQ560">
        <f>IF(E560&lt;F560,H560,G560)</f>
        <v>17</v>
      </c>
    </row>
    <row r="561" spans="2:43" x14ac:dyDescent="0.25">
      <c r="B561" s="24">
        <v>44451</v>
      </c>
      <c r="C561" s="20" t="s">
        <v>43</v>
      </c>
      <c r="D561" s="20" t="s">
        <v>33</v>
      </c>
      <c r="E561" s="2">
        <v>170.00000000000003</v>
      </c>
      <c r="F561" s="2">
        <v>-200</v>
      </c>
      <c r="G561">
        <v>38</v>
      </c>
      <c r="H561">
        <v>3</v>
      </c>
      <c r="I561" s="9"/>
      <c r="J561" s="2" t="str">
        <f t="shared" si="179"/>
        <v>Green Bay Packers</v>
      </c>
      <c r="K561" s="2" t="str">
        <f t="shared" si="180"/>
        <v>New Orleans Saints</v>
      </c>
      <c r="L561" s="17">
        <f t="shared" si="181"/>
        <v>-200</v>
      </c>
      <c r="M561" s="18">
        <f t="shared" si="182"/>
        <v>170.00000000000003</v>
      </c>
      <c r="N561" s="4">
        <f t="shared" si="168"/>
        <v>1.5</v>
      </c>
      <c r="O561" s="4">
        <f t="shared" si="169"/>
        <v>2.7</v>
      </c>
      <c r="P561" s="4"/>
      <c r="Q561" s="4"/>
      <c r="R561" s="1">
        <f t="shared" si="170"/>
        <v>0.66666666666666663</v>
      </c>
      <c r="S561" s="1">
        <f t="shared" si="170"/>
        <v>0.37037037037037035</v>
      </c>
      <c r="T561" s="1">
        <f t="shared" si="166"/>
        <v>3.5714285714285587E-2</v>
      </c>
      <c r="U561" s="1">
        <f t="shared" si="167"/>
        <v>0.14814814814814814</v>
      </c>
      <c r="V561" s="1">
        <f t="shared" si="171"/>
        <v>0.65914814814814815</v>
      </c>
      <c r="W561" s="1"/>
      <c r="X561" s="17">
        <f t="shared" si="172"/>
        <v>517.10962521773342</v>
      </c>
      <c r="Y561" s="18">
        <f t="shared" si="173"/>
        <v>1734.0124117028765</v>
      </c>
      <c r="Z561" s="2">
        <f t="shared" si="184"/>
        <v>491.25414395684675</v>
      </c>
      <c r="AA561" s="18">
        <f t="shared" si="184"/>
        <v>1647.3117911177326</v>
      </c>
      <c r="AB561" s="2">
        <f t="shared" si="185"/>
        <v>-203.56062382403903</v>
      </c>
      <c r="AC561" s="2">
        <f t="shared" si="185"/>
        <v>164.73117911177326</v>
      </c>
      <c r="AD561" s="2">
        <f t="shared" si="174"/>
        <v>-1000</v>
      </c>
      <c r="AE561" s="2">
        <f t="shared" si="175"/>
        <v>1647.3117911177326</v>
      </c>
      <c r="AF561" s="5">
        <f t="shared" si="176"/>
        <v>-1</v>
      </c>
      <c r="AG561" s="5">
        <f t="shared" si="177"/>
        <v>1.7000000000000002</v>
      </c>
      <c r="AH561" s="3">
        <f t="shared" si="178"/>
        <v>202109</v>
      </c>
      <c r="AI561" s="21">
        <v>2.7</v>
      </c>
      <c r="AJ561" s="21">
        <v>1.5</v>
      </c>
      <c r="AK561" s="21">
        <v>2.7</v>
      </c>
      <c r="AL561" s="21">
        <v>1.5</v>
      </c>
      <c r="AO561">
        <f t="shared" si="183"/>
        <v>-200</v>
      </c>
      <c r="AP561">
        <f>IF(E561&lt;F561,G561,H561)</f>
        <v>3</v>
      </c>
      <c r="AQ561">
        <f>IF(E561&lt;F561,H561,G561)</f>
        <v>38</v>
      </c>
    </row>
    <row r="562" spans="2:43" x14ac:dyDescent="0.25">
      <c r="B562" s="24">
        <v>44451</v>
      </c>
      <c r="C562" s="20" t="s">
        <v>25</v>
      </c>
      <c r="D562" s="20" t="s">
        <v>38</v>
      </c>
      <c r="E562" s="2">
        <v>129.99999999999997</v>
      </c>
      <c r="F562" s="2">
        <v>-151.51515151515153</v>
      </c>
      <c r="G562">
        <v>13</v>
      </c>
      <c r="H562">
        <v>27</v>
      </c>
      <c r="I562" s="9"/>
      <c r="J562" s="2" t="str">
        <f t="shared" si="179"/>
        <v>Denver Broncos</v>
      </c>
      <c r="K562" s="2" t="str">
        <f t="shared" si="180"/>
        <v>New York Giants</v>
      </c>
      <c r="L562" s="17">
        <f t="shared" si="181"/>
        <v>-151.51515151515153</v>
      </c>
      <c r="M562" s="18">
        <f t="shared" si="182"/>
        <v>129.99999999999997</v>
      </c>
      <c r="N562" s="4">
        <f t="shared" si="168"/>
        <v>1.66</v>
      </c>
      <c r="O562" s="4">
        <f t="shared" si="169"/>
        <v>2.2999999999999998</v>
      </c>
      <c r="P562" s="4"/>
      <c r="Q562" s="4"/>
      <c r="R562" s="1">
        <f t="shared" si="170"/>
        <v>0.60240963855421692</v>
      </c>
      <c r="S562" s="1">
        <f t="shared" si="170"/>
        <v>0.43478260869565222</v>
      </c>
      <c r="T562" s="1">
        <f t="shared" si="166"/>
        <v>3.5858585858585923E-2</v>
      </c>
      <c r="U562" s="1">
        <f t="shared" si="167"/>
        <v>8.3813514929282351E-2</v>
      </c>
      <c r="V562" s="1">
        <f t="shared" si="171"/>
        <v>0.59481351492928236</v>
      </c>
      <c r="W562" s="1"/>
      <c r="X562" s="17">
        <f t="shared" si="172"/>
        <v>681.19919084032654</v>
      </c>
      <c r="Y562" s="18">
        <f t="shared" si="173"/>
        <v>1332.032655245516</v>
      </c>
      <c r="Z562" s="2">
        <f t="shared" si="184"/>
        <v>647.13923129831016</v>
      </c>
      <c r="AA562" s="18">
        <f t="shared" si="184"/>
        <v>1265.4310224832402</v>
      </c>
      <c r="AB562" s="2">
        <f t="shared" si="185"/>
        <v>-154.5262521009227</v>
      </c>
      <c r="AC562" s="2">
        <f t="shared" si="185"/>
        <v>126.54310224832402</v>
      </c>
      <c r="AD562" s="2">
        <f t="shared" si="174"/>
        <v>647.13923129831016</v>
      </c>
      <c r="AE562" s="2">
        <f t="shared" si="175"/>
        <v>-1000</v>
      </c>
      <c r="AF562" s="5">
        <f t="shared" si="176"/>
        <v>0.65999999999999992</v>
      </c>
      <c r="AG562" s="5">
        <f t="shared" si="177"/>
        <v>-1</v>
      </c>
      <c r="AH562" s="3">
        <f t="shared" si="178"/>
        <v>202109</v>
      </c>
      <c r="AI562" s="21">
        <v>1.95</v>
      </c>
      <c r="AJ562" s="21">
        <v>1.86</v>
      </c>
      <c r="AK562" s="21">
        <v>2.2999999999999998</v>
      </c>
      <c r="AL562" s="21">
        <v>1.66</v>
      </c>
      <c r="AO562">
        <f t="shared" si="183"/>
        <v>-160</v>
      </c>
      <c r="AP562">
        <f>IF(E562&lt;F562,G562,H562)</f>
        <v>27</v>
      </c>
      <c r="AQ562">
        <f>IF(E562&lt;F562,H562,G562)</f>
        <v>13</v>
      </c>
    </row>
    <row r="563" spans="2:43" x14ac:dyDescent="0.25">
      <c r="B563" s="24">
        <v>44451</v>
      </c>
      <c r="C563" s="20" t="s">
        <v>35</v>
      </c>
      <c r="D563" s="20" t="s">
        <v>19</v>
      </c>
      <c r="E563" s="2">
        <v>-181.81818181818181</v>
      </c>
      <c r="F563" s="2">
        <v>160</v>
      </c>
      <c r="G563">
        <v>6</v>
      </c>
      <c r="H563">
        <v>32</v>
      </c>
      <c r="I563" s="9"/>
      <c r="J563" s="2" t="str">
        <f t="shared" si="179"/>
        <v>Atlanta Falcons</v>
      </c>
      <c r="K563" s="2" t="str">
        <f t="shared" si="180"/>
        <v>Philadelphia Eagles</v>
      </c>
      <c r="L563" s="17">
        <f t="shared" si="181"/>
        <v>-181.81818181818181</v>
      </c>
      <c r="M563" s="18">
        <f t="shared" si="182"/>
        <v>160</v>
      </c>
      <c r="N563" s="4">
        <f t="shared" si="168"/>
        <v>1.55</v>
      </c>
      <c r="O563" s="4">
        <f t="shared" si="169"/>
        <v>2.6</v>
      </c>
      <c r="P563" s="4"/>
      <c r="Q563" s="4"/>
      <c r="R563" s="1">
        <f t="shared" si="170"/>
        <v>0.64516129032258063</v>
      </c>
      <c r="S563" s="1">
        <f t="shared" si="170"/>
        <v>0.38461538461538458</v>
      </c>
      <c r="T563" s="1">
        <f t="shared" si="166"/>
        <v>2.8915662650602414E-2</v>
      </c>
      <c r="U563" s="1">
        <f t="shared" si="167"/>
        <v>0.13027295285359802</v>
      </c>
      <c r="V563" s="1">
        <f t="shared" si="171"/>
        <v>0.64127295285359809</v>
      </c>
      <c r="W563" s="1"/>
      <c r="X563" s="17">
        <f t="shared" si="172"/>
        <v>559.39837404665798</v>
      </c>
      <c r="Y563" s="18">
        <f t="shared" si="173"/>
        <v>1609.5378726032154</v>
      </c>
      <c r="Z563" s="2">
        <f t="shared" si="184"/>
        <v>531.42845534432502</v>
      </c>
      <c r="AA563" s="18">
        <f t="shared" si="184"/>
        <v>1529.0609789730545</v>
      </c>
      <c r="AB563" s="2">
        <f t="shared" si="185"/>
        <v>-188.17208411470486</v>
      </c>
      <c r="AC563" s="2">
        <f t="shared" si="185"/>
        <v>152.90609789730544</v>
      </c>
      <c r="AD563" s="2">
        <f t="shared" si="174"/>
        <v>-1000</v>
      </c>
      <c r="AE563" s="2">
        <f t="shared" si="175"/>
        <v>1529.0609789730545</v>
      </c>
      <c r="AF563" s="5">
        <f t="shared" si="176"/>
        <v>-1</v>
      </c>
      <c r="AG563" s="5">
        <f t="shared" si="177"/>
        <v>1.6</v>
      </c>
      <c r="AH563" s="3">
        <f t="shared" si="178"/>
        <v>202109</v>
      </c>
      <c r="AI563" s="21">
        <v>1.5</v>
      </c>
      <c r="AJ563" s="21">
        <v>2.7</v>
      </c>
      <c r="AK563" s="21">
        <v>1.55</v>
      </c>
      <c r="AL563" s="21">
        <v>2.6</v>
      </c>
      <c r="AO563">
        <f t="shared" si="183"/>
        <v>-190</v>
      </c>
      <c r="AP563">
        <f>IF(E563&lt;F563,G563,H563)</f>
        <v>6</v>
      </c>
      <c r="AQ563">
        <f>IF(E563&lt;F563,H563,G563)</f>
        <v>32</v>
      </c>
    </row>
    <row r="564" spans="2:43" x14ac:dyDescent="0.25">
      <c r="B564" s="24">
        <v>44451</v>
      </c>
      <c r="C564" s="20" t="s">
        <v>24</v>
      </c>
      <c r="D564" s="20" t="s">
        <v>45</v>
      </c>
      <c r="E564" s="2">
        <v>-285.71428571428567</v>
      </c>
      <c r="F564" s="2">
        <v>229.99999999999997</v>
      </c>
      <c r="G564">
        <v>16</v>
      </c>
      <c r="H564">
        <v>23</v>
      </c>
      <c r="I564" s="9"/>
      <c r="J564" s="2" t="str">
        <f t="shared" si="179"/>
        <v>Buffalo Bills</v>
      </c>
      <c r="K564" s="2" t="str">
        <f t="shared" si="180"/>
        <v>Pittsburgh Steelers</v>
      </c>
      <c r="L564" s="17">
        <f t="shared" si="181"/>
        <v>-285.71428571428567</v>
      </c>
      <c r="M564" s="18">
        <f t="shared" si="182"/>
        <v>229.99999999999997</v>
      </c>
      <c r="N564" s="4">
        <f t="shared" si="168"/>
        <v>1.35</v>
      </c>
      <c r="O564" s="4">
        <f t="shared" si="169"/>
        <v>3.3</v>
      </c>
      <c r="P564" s="4"/>
      <c r="Q564" s="4"/>
      <c r="R564" s="1">
        <f t="shared" si="170"/>
        <v>0.7407407407407407</v>
      </c>
      <c r="S564" s="1">
        <f t="shared" si="170"/>
        <v>0.30303030303030304</v>
      </c>
      <c r="T564" s="1">
        <f t="shared" si="166"/>
        <v>4.1935483870967794E-2</v>
      </c>
      <c r="U564" s="1">
        <f t="shared" si="167"/>
        <v>0.21885521885521883</v>
      </c>
      <c r="V564" s="1">
        <f t="shared" si="171"/>
        <v>0.72985521885521887</v>
      </c>
      <c r="W564" s="1"/>
      <c r="X564" s="17">
        <f t="shared" si="172"/>
        <v>370.13475298361828</v>
      </c>
      <c r="Y564" s="18">
        <f t="shared" si="173"/>
        <v>2363.8563841328437</v>
      </c>
      <c r="Z564" s="2">
        <f t="shared" si="184"/>
        <v>351.62801533443735</v>
      </c>
      <c r="AA564" s="18">
        <f t="shared" si="184"/>
        <v>2245.6635649262016</v>
      </c>
      <c r="AB564" s="2">
        <f t="shared" si="185"/>
        <v>-284.39144675343596</v>
      </c>
      <c r="AC564" s="2">
        <f t="shared" si="185"/>
        <v>224.56635649262017</v>
      </c>
      <c r="AD564" s="2">
        <f t="shared" si="174"/>
        <v>-1000</v>
      </c>
      <c r="AE564" s="2">
        <f t="shared" si="175"/>
        <v>2245.6635649262016</v>
      </c>
      <c r="AF564" s="5">
        <f t="shared" si="176"/>
        <v>-1</v>
      </c>
      <c r="AG564" s="5">
        <f t="shared" si="177"/>
        <v>2.2999999999999998</v>
      </c>
      <c r="AH564" s="3">
        <f t="shared" si="178"/>
        <v>202109</v>
      </c>
      <c r="AI564" s="21">
        <v>1.36</v>
      </c>
      <c r="AJ564" s="21">
        <v>3.25</v>
      </c>
      <c r="AK564" s="21">
        <v>1.35</v>
      </c>
      <c r="AL564" s="21">
        <v>3.3</v>
      </c>
      <c r="AO564">
        <f t="shared" si="183"/>
        <v>-300</v>
      </c>
      <c r="AP564">
        <f>IF(E564&lt;F564,G564,H564)</f>
        <v>16</v>
      </c>
      <c r="AQ564">
        <f>IF(E564&lt;F564,H564,G564)</f>
        <v>23</v>
      </c>
    </row>
    <row r="565" spans="2:43" x14ac:dyDescent="0.25">
      <c r="B565" s="24">
        <v>44451</v>
      </c>
      <c r="C565" s="20" t="s">
        <v>44</v>
      </c>
      <c r="D565" s="20" t="s">
        <v>42</v>
      </c>
      <c r="E565" s="2">
        <v>-238.09523809523813</v>
      </c>
      <c r="F565" s="2">
        <v>195.00000000000003</v>
      </c>
      <c r="G565">
        <v>19</v>
      </c>
      <c r="H565">
        <v>14</v>
      </c>
      <c r="I565" s="9"/>
      <c r="J565" s="2" t="str">
        <f t="shared" si="179"/>
        <v>Carolina Panthers</v>
      </c>
      <c r="K565" s="2" t="str">
        <f t="shared" si="180"/>
        <v>New York Jets</v>
      </c>
      <c r="L565" s="17">
        <f t="shared" si="181"/>
        <v>-238.09523809523813</v>
      </c>
      <c r="M565" s="18">
        <f t="shared" si="182"/>
        <v>195.00000000000003</v>
      </c>
      <c r="N565" s="4">
        <f t="shared" si="168"/>
        <v>1.42</v>
      </c>
      <c r="O565" s="4">
        <f t="shared" si="169"/>
        <v>2.95</v>
      </c>
      <c r="P565" s="4"/>
      <c r="Q565" s="4"/>
      <c r="R565" s="1">
        <f t="shared" si="170"/>
        <v>0.70422535211267612</v>
      </c>
      <c r="S565" s="1">
        <f t="shared" si="170"/>
        <v>0.33898305084745761</v>
      </c>
      <c r="T565" s="1">
        <f t="shared" si="166"/>
        <v>4.1418764302059485E-2</v>
      </c>
      <c r="U565" s="1">
        <f t="shared" si="167"/>
        <v>0.18262115063260925</v>
      </c>
      <c r="V565" s="1">
        <f t="shared" si="171"/>
        <v>0.69362115063260932</v>
      </c>
      <c r="W565" s="1"/>
      <c r="X565" s="17">
        <f t="shared" si="172"/>
        <v>441.70920838841397</v>
      </c>
      <c r="Y565" s="18">
        <f t="shared" si="173"/>
        <v>2009.6149174189422</v>
      </c>
      <c r="Z565" s="2">
        <f t="shared" si="184"/>
        <v>419.62374796899326</v>
      </c>
      <c r="AA565" s="18">
        <f t="shared" si="184"/>
        <v>1909.134171547995</v>
      </c>
      <c r="AB565" s="2">
        <f t="shared" si="185"/>
        <v>-238.30872414634925</v>
      </c>
      <c r="AC565" s="2">
        <f t="shared" si="185"/>
        <v>190.9134171547995</v>
      </c>
      <c r="AD565" s="2">
        <f t="shared" si="174"/>
        <v>419.62374796899326</v>
      </c>
      <c r="AE565" s="2">
        <f t="shared" si="175"/>
        <v>-1000</v>
      </c>
      <c r="AF565" s="5">
        <f t="shared" si="176"/>
        <v>0.41999999999999993</v>
      </c>
      <c r="AG565" s="5">
        <f t="shared" si="177"/>
        <v>-1</v>
      </c>
      <c r="AH565" s="3">
        <f t="shared" si="178"/>
        <v>202109</v>
      </c>
      <c r="AI565" s="21">
        <v>1.47</v>
      </c>
      <c r="AJ565" s="21">
        <v>2.75</v>
      </c>
      <c r="AK565" s="21">
        <v>1.42</v>
      </c>
      <c r="AL565" s="21">
        <v>2.95</v>
      </c>
      <c r="AO565">
        <f t="shared" si="183"/>
        <v>-300</v>
      </c>
      <c r="AP565">
        <f>IF(E565&lt;F565,G565,H565)</f>
        <v>19</v>
      </c>
      <c r="AQ565">
        <f>IF(E565&lt;F565,H565,G565)</f>
        <v>14</v>
      </c>
    </row>
    <row r="566" spans="2:43" x14ac:dyDescent="0.25">
      <c r="B566" s="24">
        <v>44451</v>
      </c>
      <c r="C566" s="20" t="s">
        <v>21</v>
      </c>
      <c r="D566" s="20" t="s">
        <v>29</v>
      </c>
      <c r="E566" s="2">
        <v>150</v>
      </c>
      <c r="F566" s="2">
        <v>-172.41379310344826</v>
      </c>
      <c r="G566">
        <v>27</v>
      </c>
      <c r="H566">
        <v>24</v>
      </c>
      <c r="I566" s="9"/>
      <c r="J566" s="2" t="str">
        <f t="shared" si="179"/>
        <v>Minnesota Vikings</v>
      </c>
      <c r="K566" s="2" t="str">
        <f t="shared" si="180"/>
        <v>Cincinnati Bengals</v>
      </c>
      <c r="L566" s="17">
        <f t="shared" si="181"/>
        <v>-172.41379310344826</v>
      </c>
      <c r="M566" s="18">
        <f t="shared" si="182"/>
        <v>150</v>
      </c>
      <c r="N566" s="4">
        <f t="shared" si="168"/>
        <v>1.58</v>
      </c>
      <c r="O566" s="4">
        <f t="shared" si="169"/>
        <v>2.5</v>
      </c>
      <c r="P566" s="4"/>
      <c r="Q566" s="4"/>
      <c r="R566" s="1">
        <f t="shared" si="170"/>
        <v>0.63291139240506322</v>
      </c>
      <c r="S566" s="1">
        <f t="shared" si="170"/>
        <v>0.4</v>
      </c>
      <c r="T566" s="1">
        <f t="shared" si="166"/>
        <v>3.1862745098039214E-2</v>
      </c>
      <c r="U566" s="1">
        <f t="shared" si="167"/>
        <v>0.1164556962025316</v>
      </c>
      <c r="V566" s="1">
        <f t="shared" si="171"/>
        <v>0.62745569620253161</v>
      </c>
      <c r="W566" s="1"/>
      <c r="X566" s="17">
        <f t="shared" si="172"/>
        <v>593.73802174746322</v>
      </c>
      <c r="Y566" s="18">
        <f t="shared" si="173"/>
        <v>1520.5870888415161</v>
      </c>
      <c r="Z566" s="2">
        <f t="shared" si="184"/>
        <v>564.05112066009008</v>
      </c>
      <c r="AA566" s="18">
        <f t="shared" si="184"/>
        <v>1444.5577343994403</v>
      </c>
      <c r="AB566" s="2">
        <f t="shared" si="185"/>
        <v>-177.28889516782337</v>
      </c>
      <c r="AC566" s="2">
        <f t="shared" si="185"/>
        <v>144.45577343994404</v>
      </c>
      <c r="AD566" s="2">
        <f t="shared" si="174"/>
        <v>-1000</v>
      </c>
      <c r="AE566" s="2">
        <f t="shared" si="175"/>
        <v>1444.5577343994403</v>
      </c>
      <c r="AF566" s="5">
        <f t="shared" si="176"/>
        <v>-1</v>
      </c>
      <c r="AG566" s="5">
        <f t="shared" si="177"/>
        <v>1.5</v>
      </c>
      <c r="AH566" s="3">
        <f t="shared" si="178"/>
        <v>202109</v>
      </c>
      <c r="AI566" s="21">
        <v>2.35</v>
      </c>
      <c r="AJ566" s="21">
        <v>1.64</v>
      </c>
      <c r="AK566" s="21">
        <v>2.5</v>
      </c>
      <c r="AL566" s="21">
        <v>1.58</v>
      </c>
      <c r="AO566">
        <f t="shared" si="183"/>
        <v>-180</v>
      </c>
      <c r="AP566">
        <f>IF(E566&lt;F566,G566,H566)</f>
        <v>24</v>
      </c>
      <c r="AQ566">
        <f>IF(E566&lt;F566,H566,G566)</f>
        <v>27</v>
      </c>
    </row>
    <row r="567" spans="2:43" x14ac:dyDescent="0.25">
      <c r="B567" s="24">
        <v>44451</v>
      </c>
      <c r="C567" s="20" t="s">
        <v>34</v>
      </c>
      <c r="D567" s="20" t="s">
        <v>22</v>
      </c>
      <c r="E567" s="2">
        <v>290</v>
      </c>
      <c r="F567" s="2">
        <v>-370.37037037037032</v>
      </c>
      <c r="G567">
        <v>33</v>
      </c>
      <c r="H567">
        <v>41</v>
      </c>
      <c r="I567" s="9"/>
      <c r="J567" s="2" t="str">
        <f t="shared" si="179"/>
        <v>San Francisco 49ers</v>
      </c>
      <c r="K567" s="2" t="str">
        <f t="shared" si="180"/>
        <v>Detroit Lions</v>
      </c>
      <c r="L567" s="17">
        <f t="shared" si="181"/>
        <v>-370.37037037037032</v>
      </c>
      <c r="M567" s="18">
        <f t="shared" si="182"/>
        <v>290</v>
      </c>
      <c r="N567" s="4">
        <f t="shared" si="168"/>
        <v>1.27</v>
      </c>
      <c r="O567" s="4">
        <f t="shared" si="169"/>
        <v>3.9</v>
      </c>
      <c r="P567" s="4"/>
      <c r="Q567" s="4"/>
      <c r="R567" s="1">
        <f t="shared" si="170"/>
        <v>0.78740157480314954</v>
      </c>
      <c r="S567" s="1">
        <f t="shared" si="170"/>
        <v>0.25641025641025644</v>
      </c>
      <c r="T567" s="1">
        <f t="shared" si="166"/>
        <v>4.1972920696324856E-2</v>
      </c>
      <c r="U567" s="1">
        <f t="shared" si="167"/>
        <v>0.26549565919644658</v>
      </c>
      <c r="V567" s="1">
        <f t="shared" si="171"/>
        <v>0.77649565919644659</v>
      </c>
      <c r="W567" s="1"/>
      <c r="X567" s="17">
        <f t="shared" si="172"/>
        <v>287.83720572867844</v>
      </c>
      <c r="Y567" s="18">
        <f t="shared" si="173"/>
        <v>2959.4718041984102</v>
      </c>
      <c r="Z567" s="2">
        <f t="shared" si="184"/>
        <v>273.4453454422445</v>
      </c>
      <c r="AA567" s="18">
        <f t="shared" si="184"/>
        <v>2811.4982139884896</v>
      </c>
      <c r="AB567" s="2">
        <f t="shared" si="185"/>
        <v>-365.70379297650692</v>
      </c>
      <c r="AC567" s="2">
        <f t="shared" si="185"/>
        <v>281.14982139884899</v>
      </c>
      <c r="AD567" s="2">
        <f t="shared" si="174"/>
        <v>273.4453454422445</v>
      </c>
      <c r="AE567" s="2">
        <f t="shared" si="175"/>
        <v>-1000</v>
      </c>
      <c r="AF567" s="5">
        <f t="shared" si="176"/>
        <v>0.27</v>
      </c>
      <c r="AG567" s="5">
        <f t="shared" si="177"/>
        <v>-1</v>
      </c>
      <c r="AH567" s="3">
        <f t="shared" si="178"/>
        <v>202109</v>
      </c>
      <c r="AI567" s="21">
        <v>4.25</v>
      </c>
      <c r="AJ567" s="21">
        <v>1.23</v>
      </c>
      <c r="AK567" s="21">
        <v>3.9</v>
      </c>
      <c r="AL567" s="21">
        <v>1.27</v>
      </c>
      <c r="AO567">
        <f t="shared" si="183"/>
        <v>-400</v>
      </c>
      <c r="AP567">
        <f>IF(E567&lt;F567,G567,H567)</f>
        <v>41</v>
      </c>
      <c r="AQ567">
        <f>IF(E567&lt;F567,H567,G567)</f>
        <v>33</v>
      </c>
    </row>
    <row r="568" spans="2:43" x14ac:dyDescent="0.25">
      <c r="B568" s="24">
        <v>44451</v>
      </c>
      <c r="C568" s="20" t="s">
        <v>40</v>
      </c>
      <c r="D568" s="20" t="s">
        <v>26</v>
      </c>
      <c r="E568" s="2">
        <v>125</v>
      </c>
      <c r="F568" s="2">
        <v>-147.05882352941177</v>
      </c>
      <c r="G568">
        <v>37</v>
      </c>
      <c r="H568">
        <v>21</v>
      </c>
      <c r="I568" s="9"/>
      <c r="J568" s="2" t="str">
        <f t="shared" si="179"/>
        <v>Jacksonville Jaguars</v>
      </c>
      <c r="K568" s="2" t="str">
        <f t="shared" si="180"/>
        <v>Houston Texans</v>
      </c>
      <c r="L568" s="17">
        <f t="shared" si="181"/>
        <v>-147.05882352941177</v>
      </c>
      <c r="M568" s="18">
        <f t="shared" si="182"/>
        <v>125</v>
      </c>
      <c r="N568" s="4">
        <f t="shared" si="168"/>
        <v>1.68</v>
      </c>
      <c r="O568" s="4">
        <f t="shared" si="169"/>
        <v>2.25</v>
      </c>
      <c r="P568" s="4"/>
      <c r="Q568" s="4"/>
      <c r="R568" s="1">
        <f t="shared" si="170"/>
        <v>0.59523809523809523</v>
      </c>
      <c r="S568" s="1">
        <f t="shared" si="170"/>
        <v>0.44444444444444442</v>
      </c>
      <c r="T568" s="1">
        <f t="shared" si="166"/>
        <v>3.8167938931297662E-2</v>
      </c>
      <c r="U568" s="1">
        <f t="shared" si="167"/>
        <v>7.5396825396825407E-2</v>
      </c>
      <c r="V568" s="1">
        <f t="shared" si="171"/>
        <v>0.58639682539682547</v>
      </c>
      <c r="W568" s="1"/>
      <c r="X568" s="17">
        <f t="shared" si="172"/>
        <v>705.32983244457648</v>
      </c>
      <c r="Y568" s="18">
        <f t="shared" si="173"/>
        <v>1287.7472223008879</v>
      </c>
      <c r="Z568" s="2">
        <f t="shared" si="184"/>
        <v>670.06334082234764</v>
      </c>
      <c r="AA568" s="18">
        <f t="shared" si="184"/>
        <v>1223.3598611858433</v>
      </c>
      <c r="AB568" s="2">
        <f t="shared" si="185"/>
        <v>-149.23962244714528</v>
      </c>
      <c r="AC568" s="2">
        <f t="shared" si="185"/>
        <v>122.33598611858433</v>
      </c>
      <c r="AD568" s="2">
        <f t="shared" si="174"/>
        <v>-1000</v>
      </c>
      <c r="AE568" s="2">
        <f t="shared" si="175"/>
        <v>1223.3598611858433</v>
      </c>
      <c r="AF568" s="5">
        <f t="shared" si="176"/>
        <v>-1</v>
      </c>
      <c r="AG568" s="5">
        <f t="shared" si="177"/>
        <v>1.25</v>
      </c>
      <c r="AH568" s="3">
        <f t="shared" si="178"/>
        <v>202109</v>
      </c>
      <c r="AI568" s="21">
        <v>2.25</v>
      </c>
      <c r="AJ568" s="21">
        <v>1.68</v>
      </c>
      <c r="AK568" s="21">
        <v>2.25</v>
      </c>
      <c r="AL568" s="21">
        <v>1.68</v>
      </c>
      <c r="AO568">
        <f t="shared" si="183"/>
        <v>-150</v>
      </c>
      <c r="AP568">
        <f>IF(E568&lt;F568,G568,H568)</f>
        <v>21</v>
      </c>
      <c r="AQ568">
        <f>IF(E568&lt;F568,H568,G568)</f>
        <v>37</v>
      </c>
    </row>
    <row r="569" spans="2:43" x14ac:dyDescent="0.25">
      <c r="B569" s="24">
        <v>44451</v>
      </c>
      <c r="C569" s="20" t="s">
        <v>39</v>
      </c>
      <c r="D569" s="20" t="s">
        <v>32</v>
      </c>
      <c r="E569" s="2">
        <v>129.99999999999997</v>
      </c>
      <c r="F569" s="2">
        <v>-151.51515151515153</v>
      </c>
      <c r="G569">
        <v>16</v>
      </c>
      <c r="H569">
        <v>28</v>
      </c>
      <c r="I569" s="9"/>
      <c r="J569" s="2" t="str">
        <f t="shared" si="179"/>
        <v>Seattle Seahawks</v>
      </c>
      <c r="K569" s="2" t="str">
        <f t="shared" si="180"/>
        <v>Indianapolis Colts</v>
      </c>
      <c r="L569" s="17">
        <f t="shared" si="181"/>
        <v>-151.51515151515153</v>
      </c>
      <c r="M569" s="18">
        <f t="shared" si="182"/>
        <v>129.99999999999997</v>
      </c>
      <c r="N569" s="4">
        <f t="shared" si="168"/>
        <v>1.66</v>
      </c>
      <c r="O569" s="4">
        <f t="shared" si="169"/>
        <v>2.2999999999999998</v>
      </c>
      <c r="P569" s="4"/>
      <c r="Q569" s="4"/>
      <c r="R569" s="1">
        <f t="shared" si="170"/>
        <v>0.60240963855421692</v>
      </c>
      <c r="S569" s="1">
        <f t="shared" si="170"/>
        <v>0.43478260869565222</v>
      </c>
      <c r="T569" s="1">
        <f t="shared" si="166"/>
        <v>3.5858585858585923E-2</v>
      </c>
      <c r="U569" s="1">
        <f t="shared" si="167"/>
        <v>8.3813514929282351E-2</v>
      </c>
      <c r="V569" s="1">
        <f t="shared" si="171"/>
        <v>0.59481351492928236</v>
      </c>
      <c r="W569" s="1"/>
      <c r="X569" s="17">
        <f t="shared" si="172"/>
        <v>681.19919084032654</v>
      </c>
      <c r="Y569" s="18">
        <f t="shared" si="173"/>
        <v>1332.032655245516</v>
      </c>
      <c r="Z569" s="2">
        <f t="shared" si="184"/>
        <v>647.13923129831016</v>
      </c>
      <c r="AA569" s="18">
        <f t="shared" si="184"/>
        <v>1265.4310224832402</v>
      </c>
      <c r="AB569" s="2">
        <f t="shared" si="185"/>
        <v>-154.5262521009227</v>
      </c>
      <c r="AC569" s="2">
        <f t="shared" si="185"/>
        <v>126.54310224832402</v>
      </c>
      <c r="AD569" s="2">
        <f t="shared" si="174"/>
        <v>647.13923129831016</v>
      </c>
      <c r="AE569" s="2">
        <f t="shared" si="175"/>
        <v>-1000</v>
      </c>
      <c r="AF569" s="5">
        <f t="shared" si="176"/>
        <v>0.65999999999999992</v>
      </c>
      <c r="AG569" s="5">
        <f t="shared" si="177"/>
        <v>-1</v>
      </c>
      <c r="AH569" s="3">
        <f t="shared" si="178"/>
        <v>202109</v>
      </c>
      <c r="AI569" s="21">
        <v>1.68</v>
      </c>
      <c r="AJ569" s="21">
        <v>2.25</v>
      </c>
      <c r="AK569" s="21">
        <v>2.2999999999999998</v>
      </c>
      <c r="AL569" s="21">
        <v>1.66</v>
      </c>
      <c r="AO569">
        <f t="shared" si="183"/>
        <v>-160</v>
      </c>
      <c r="AP569">
        <f>IF(E569&lt;F569,G569,H569)</f>
        <v>28</v>
      </c>
      <c r="AQ569">
        <f>IF(E569&lt;F569,H569,G569)</f>
        <v>16</v>
      </c>
    </row>
    <row r="570" spans="2:43" x14ac:dyDescent="0.25">
      <c r="B570" s="24">
        <v>44451</v>
      </c>
      <c r="C570" s="20" t="s">
        <v>41</v>
      </c>
      <c r="D570" s="20" t="s">
        <v>48</v>
      </c>
      <c r="E570" s="2">
        <v>-156.25000000000003</v>
      </c>
      <c r="F570" s="2">
        <v>135</v>
      </c>
      <c r="G570">
        <v>13</v>
      </c>
      <c r="H570">
        <v>38</v>
      </c>
      <c r="I570" s="9"/>
      <c r="J570" s="2" t="str">
        <f t="shared" si="179"/>
        <v>Tennessee Titans</v>
      </c>
      <c r="K570" s="2" t="str">
        <f t="shared" si="180"/>
        <v>Arizona Cardinals</v>
      </c>
      <c r="L570" s="17">
        <f t="shared" si="181"/>
        <v>-156.25000000000003</v>
      </c>
      <c r="M570" s="18">
        <f t="shared" si="182"/>
        <v>135</v>
      </c>
      <c r="N570" s="4">
        <f t="shared" si="168"/>
        <v>1.64</v>
      </c>
      <c r="O570" s="4">
        <f t="shared" si="169"/>
        <v>2.35</v>
      </c>
      <c r="P570" s="4"/>
      <c r="Q570" s="4"/>
      <c r="R570" s="1">
        <f t="shared" si="170"/>
        <v>0.6097560975609756</v>
      </c>
      <c r="S570" s="1">
        <f t="shared" si="170"/>
        <v>0.42553191489361702</v>
      </c>
      <c r="T570" s="1">
        <f t="shared" si="166"/>
        <v>3.4085213032581496E-2</v>
      </c>
      <c r="U570" s="1">
        <f t="shared" si="167"/>
        <v>9.2112091333679286E-2</v>
      </c>
      <c r="V570" s="1">
        <f t="shared" si="171"/>
        <v>0.60311209133367927</v>
      </c>
      <c r="W570" s="1"/>
      <c r="X570" s="17">
        <f t="shared" si="172"/>
        <v>658.06657563218641</v>
      </c>
      <c r="Y570" s="18">
        <f t="shared" si="173"/>
        <v>1377.3404079490135</v>
      </c>
      <c r="Z570" s="2">
        <f t="shared" si="184"/>
        <v>625.16324685057702</v>
      </c>
      <c r="AA570" s="18">
        <f t="shared" si="184"/>
        <v>1308.4733875515628</v>
      </c>
      <c r="AB570" s="2">
        <f t="shared" si="185"/>
        <v>-159.95821971905113</v>
      </c>
      <c r="AC570" s="2">
        <f t="shared" si="185"/>
        <v>130.84733875515627</v>
      </c>
      <c r="AD570" s="2">
        <f t="shared" si="174"/>
        <v>-1000</v>
      </c>
      <c r="AE570" s="2">
        <f t="shared" si="175"/>
        <v>1308.4733875515628</v>
      </c>
      <c r="AF570" s="5">
        <f t="shared" si="176"/>
        <v>-1</v>
      </c>
      <c r="AG570" s="5">
        <f t="shared" si="177"/>
        <v>1.35</v>
      </c>
      <c r="AH570" s="3">
        <f t="shared" si="178"/>
        <v>202109</v>
      </c>
      <c r="AI570" s="21">
        <v>1.71</v>
      </c>
      <c r="AJ570" s="21">
        <v>2.2000000000000002</v>
      </c>
      <c r="AK570" s="21">
        <v>1.64</v>
      </c>
      <c r="AL570" s="21">
        <v>2.35</v>
      </c>
      <c r="AO570">
        <f t="shared" si="183"/>
        <v>-160</v>
      </c>
      <c r="AP570">
        <f>IF(E570&lt;F570,G570,H570)</f>
        <v>13</v>
      </c>
      <c r="AQ570">
        <f>IF(E570&lt;F570,H570,G570)</f>
        <v>38</v>
      </c>
    </row>
    <row r="571" spans="2:43" x14ac:dyDescent="0.25">
      <c r="B571" s="24">
        <v>44451</v>
      </c>
      <c r="C571" s="20" t="s">
        <v>51</v>
      </c>
      <c r="D571" s="20" t="s">
        <v>31</v>
      </c>
      <c r="E571" s="2">
        <v>100</v>
      </c>
      <c r="F571" s="2">
        <v>-120.48192771084337</v>
      </c>
      <c r="G571">
        <v>16</v>
      </c>
      <c r="H571">
        <v>20</v>
      </c>
      <c r="I571" s="9"/>
      <c r="J571" s="2" t="str">
        <f t="shared" si="179"/>
        <v>Los Angeles Chargers</v>
      </c>
      <c r="K571" s="2" t="str">
        <f t="shared" si="180"/>
        <v>Washington Football Team</v>
      </c>
      <c r="L571" s="17">
        <f t="shared" si="181"/>
        <v>-120.48192771084337</v>
      </c>
      <c r="M571" s="18">
        <f t="shared" si="182"/>
        <v>100</v>
      </c>
      <c r="N571" s="4">
        <f t="shared" si="168"/>
        <v>1.83</v>
      </c>
      <c r="O571" s="4">
        <f t="shared" si="169"/>
        <v>2</v>
      </c>
      <c r="P571" s="4"/>
      <c r="Q571" s="4"/>
      <c r="R571" s="1">
        <f t="shared" si="170"/>
        <v>0.54644808743169393</v>
      </c>
      <c r="S571" s="1">
        <f t="shared" si="170"/>
        <v>0.5</v>
      </c>
      <c r="T571" s="1">
        <f t="shared" si="166"/>
        <v>4.4386422976501305E-2</v>
      </c>
      <c r="U571" s="1">
        <f t="shared" si="167"/>
        <v>2.3224043715846965E-2</v>
      </c>
      <c r="V571" s="1">
        <f t="shared" si="171"/>
        <v>0.53422404371584697</v>
      </c>
      <c r="W571" s="1"/>
      <c r="X571" s="17">
        <f t="shared" si="172"/>
        <v>871.87381729284084</v>
      </c>
      <c r="Y571" s="18">
        <f t="shared" si="173"/>
        <v>1045.6626202421151</v>
      </c>
      <c r="Z571" s="2">
        <f t="shared" si="184"/>
        <v>828.28012642819874</v>
      </c>
      <c r="AA571" s="18">
        <f t="shared" si="184"/>
        <v>993.3794892300092</v>
      </c>
      <c r="AB571" s="2">
        <f t="shared" si="185"/>
        <v>-120.73210114461043</v>
      </c>
      <c r="AC571" s="2">
        <f t="shared" si="185"/>
        <v>-100.66646340515068</v>
      </c>
      <c r="AD571" s="2">
        <f t="shared" si="174"/>
        <v>828.28012642819874</v>
      </c>
      <c r="AE571" s="2">
        <f t="shared" si="175"/>
        <v>-1000</v>
      </c>
      <c r="AF571" s="5">
        <f t="shared" si="176"/>
        <v>0.83000000000000007</v>
      </c>
      <c r="AG571" s="5">
        <f t="shared" si="177"/>
        <v>-1</v>
      </c>
      <c r="AH571" s="3">
        <f t="shared" si="178"/>
        <v>202109</v>
      </c>
      <c r="AI571" s="21">
        <v>2.0499999999999998</v>
      </c>
      <c r="AJ571" s="21">
        <v>1.8</v>
      </c>
      <c r="AK571" s="21">
        <v>2</v>
      </c>
      <c r="AL571" s="21">
        <v>1.83</v>
      </c>
      <c r="AO571">
        <f t="shared" si="183"/>
        <v>-130</v>
      </c>
      <c r="AP571">
        <f>IF(E571&lt;F571,G571,H571)</f>
        <v>20</v>
      </c>
      <c r="AQ571">
        <f>IF(E571&lt;F571,H571,G571)</f>
        <v>16</v>
      </c>
    </row>
    <row r="572" spans="2:43" x14ac:dyDescent="0.25">
      <c r="B572" s="24">
        <v>44448</v>
      </c>
      <c r="C572" s="20" t="s">
        <v>27</v>
      </c>
      <c r="D572" s="20" t="s">
        <v>23</v>
      </c>
      <c r="E572" s="2">
        <v>-357.14285714285711</v>
      </c>
      <c r="F572" s="2">
        <v>275</v>
      </c>
      <c r="G572">
        <v>31</v>
      </c>
      <c r="H572">
        <v>29</v>
      </c>
      <c r="I572" s="9"/>
      <c r="J572" s="2" t="str">
        <f t="shared" si="179"/>
        <v>Tampa Bay Buccaneers</v>
      </c>
      <c r="K572" s="2" t="str">
        <f t="shared" si="180"/>
        <v>Dallas Cowboys</v>
      </c>
      <c r="L572" s="17">
        <f t="shared" si="181"/>
        <v>-357.14285714285711</v>
      </c>
      <c r="M572" s="18">
        <f t="shared" si="182"/>
        <v>275</v>
      </c>
      <c r="N572" s="4">
        <f t="shared" si="168"/>
        <v>1.28</v>
      </c>
      <c r="O572" s="4">
        <f t="shared" si="169"/>
        <v>3.75</v>
      </c>
      <c r="P572" s="4"/>
      <c r="Q572" s="4"/>
      <c r="R572" s="1">
        <f t="shared" si="170"/>
        <v>0.78125</v>
      </c>
      <c r="S572" s="1">
        <f t="shared" si="170"/>
        <v>0.26666666666666666</v>
      </c>
      <c r="T572" s="1">
        <f t="shared" si="166"/>
        <v>4.5725646123260466E-2</v>
      </c>
      <c r="U572" s="1">
        <f t="shared" si="167"/>
        <v>0.2572916666666667</v>
      </c>
      <c r="V572" s="1">
        <f t="shared" si="171"/>
        <v>0.76829166666666671</v>
      </c>
      <c r="W572" s="1"/>
      <c r="X572" s="17">
        <f t="shared" si="172"/>
        <v>301.58902326590373</v>
      </c>
      <c r="Y572" s="18">
        <f t="shared" si="173"/>
        <v>2840.2616005464147</v>
      </c>
      <c r="Z572" s="2">
        <f t="shared" si="184"/>
        <v>286.50957210260856</v>
      </c>
      <c r="AA572" s="18">
        <f t="shared" si="184"/>
        <v>2698.2485205190937</v>
      </c>
      <c r="AB572" s="2">
        <f t="shared" si="185"/>
        <v>-349.02847840695074</v>
      </c>
      <c r="AC572" s="2">
        <f t="shared" si="185"/>
        <v>269.82485205190937</v>
      </c>
      <c r="AD572" s="2">
        <f t="shared" si="174"/>
        <v>286.50957210260856</v>
      </c>
      <c r="AE572" s="2">
        <f t="shared" si="175"/>
        <v>-1000</v>
      </c>
      <c r="AF572" s="5">
        <f t="shared" si="176"/>
        <v>0.28000000000000003</v>
      </c>
      <c r="AG572" s="5">
        <f t="shared" si="177"/>
        <v>-1</v>
      </c>
      <c r="AH572" s="3">
        <f t="shared" si="178"/>
        <v>202109</v>
      </c>
      <c r="AI572" s="21">
        <v>1.37</v>
      </c>
      <c r="AJ572" s="21">
        <v>3.2</v>
      </c>
      <c r="AK572" s="21">
        <v>1.28</v>
      </c>
      <c r="AL572" s="21">
        <v>3.75</v>
      </c>
      <c r="AO572">
        <f t="shared" si="183"/>
        <v>-400</v>
      </c>
      <c r="AP572">
        <f>IF(E572&lt;F572,G572,H572)</f>
        <v>31</v>
      </c>
      <c r="AQ572">
        <f>IF(E572&lt;F572,H572,G572)</f>
        <v>29</v>
      </c>
    </row>
    <row r="573" spans="2:43" x14ac:dyDescent="0.25">
      <c r="B573" s="24">
        <v>44234</v>
      </c>
      <c r="C573" s="20" t="s">
        <v>27</v>
      </c>
      <c r="D573" s="20" t="s">
        <v>20</v>
      </c>
      <c r="E573" s="2">
        <v>140</v>
      </c>
      <c r="F573" s="2">
        <v>-161.29032258064512</v>
      </c>
      <c r="G573">
        <v>31</v>
      </c>
      <c r="H573">
        <v>9</v>
      </c>
      <c r="I573" s="9"/>
      <c r="J573" s="2" t="str">
        <f t="shared" si="179"/>
        <v>Kansas City Chiefs</v>
      </c>
      <c r="K573" s="2" t="str">
        <f t="shared" si="180"/>
        <v>Tampa Bay Buccaneers</v>
      </c>
      <c r="L573" s="17">
        <f t="shared" si="181"/>
        <v>-161.29032258064512</v>
      </c>
      <c r="M573" s="18">
        <f t="shared" si="182"/>
        <v>140</v>
      </c>
      <c r="N573" s="4">
        <f t="shared" si="168"/>
        <v>1.62</v>
      </c>
      <c r="O573" s="4">
        <f t="shared" si="169"/>
        <v>2.4</v>
      </c>
      <c r="P573" s="4"/>
      <c r="Q573" s="4"/>
      <c r="R573" s="1">
        <f t="shared" si="170"/>
        <v>0.61728395061728392</v>
      </c>
      <c r="S573" s="1">
        <f t="shared" si="170"/>
        <v>0.41666666666666669</v>
      </c>
      <c r="T573" s="1">
        <f t="shared" si="166"/>
        <v>3.2835820895522283E-2</v>
      </c>
      <c r="U573" s="1">
        <f t="shared" si="167"/>
        <v>0.10030864197530862</v>
      </c>
      <c r="V573" s="1">
        <f t="shared" si="171"/>
        <v>0.61130864197530865</v>
      </c>
      <c r="W573" s="1"/>
      <c r="X573" s="17">
        <f t="shared" si="172"/>
        <v>635.83488165441463</v>
      </c>
      <c r="Y573" s="18">
        <f t="shared" si="173"/>
        <v>1423.7849094482656</v>
      </c>
      <c r="Z573" s="2">
        <f t="shared" si="184"/>
        <v>604.04313757169382</v>
      </c>
      <c r="AA573" s="18">
        <f t="shared" si="184"/>
        <v>1352.5956639758522</v>
      </c>
      <c r="AB573" s="2">
        <f t="shared" si="185"/>
        <v>-165.55109027810289</v>
      </c>
      <c r="AC573" s="2">
        <f t="shared" si="185"/>
        <v>135.25956639758522</v>
      </c>
      <c r="AD573" s="2">
        <f t="shared" si="174"/>
        <v>-1000</v>
      </c>
      <c r="AE573" s="2">
        <f t="shared" si="175"/>
        <v>1352.5956639758522</v>
      </c>
      <c r="AF573" s="5">
        <f t="shared" si="176"/>
        <v>-1</v>
      </c>
      <c r="AG573" s="5">
        <f t="shared" si="177"/>
        <v>1.4</v>
      </c>
      <c r="AH573" s="3">
        <f t="shared" si="178"/>
        <v>202102</v>
      </c>
      <c r="AI573" s="21">
        <v>2.5499999999999998</v>
      </c>
      <c r="AJ573" s="21">
        <v>1.57</v>
      </c>
      <c r="AK573" s="21">
        <v>2.4</v>
      </c>
      <c r="AL573" s="21">
        <v>1.62</v>
      </c>
      <c r="AO573">
        <f t="shared" si="183"/>
        <v>-170</v>
      </c>
      <c r="AP573">
        <f>IF(E573&lt;F573,G573,H573)</f>
        <v>9</v>
      </c>
      <c r="AQ573">
        <f>IF(E573&lt;F573,H573,G573)</f>
        <v>31</v>
      </c>
    </row>
    <row r="574" spans="2:43" x14ac:dyDescent="0.25">
      <c r="B574" s="24">
        <v>44220</v>
      </c>
      <c r="C574" s="20" t="s">
        <v>20</v>
      </c>
      <c r="D574" s="20" t="s">
        <v>24</v>
      </c>
      <c r="E574" s="2">
        <v>-156.25000000000003</v>
      </c>
      <c r="F574" s="2">
        <v>135</v>
      </c>
      <c r="G574">
        <v>38</v>
      </c>
      <c r="H574">
        <v>24</v>
      </c>
      <c r="I574" s="9"/>
      <c r="J574" s="2" t="str">
        <f t="shared" si="179"/>
        <v>Kansas City Chiefs</v>
      </c>
      <c r="K574" s="2" t="str">
        <f t="shared" si="180"/>
        <v>Buffalo Bills</v>
      </c>
      <c r="L574" s="17">
        <f t="shared" si="181"/>
        <v>-156.25000000000003</v>
      </c>
      <c r="M574" s="18">
        <f t="shared" si="182"/>
        <v>135</v>
      </c>
      <c r="N574" s="4">
        <f t="shared" si="168"/>
        <v>1.64</v>
      </c>
      <c r="O574" s="4">
        <f t="shared" si="169"/>
        <v>2.35</v>
      </c>
      <c r="P574" s="4"/>
      <c r="Q574" s="4"/>
      <c r="R574" s="1">
        <f t="shared" si="170"/>
        <v>0.6097560975609756</v>
      </c>
      <c r="S574" s="1">
        <f t="shared" si="170"/>
        <v>0.42553191489361702</v>
      </c>
      <c r="T574" s="1">
        <f t="shared" si="166"/>
        <v>3.4085213032581496E-2</v>
      </c>
      <c r="U574" s="1">
        <f t="shared" si="167"/>
        <v>9.2112091333679286E-2</v>
      </c>
      <c r="V574" s="1">
        <f t="shared" si="171"/>
        <v>0.60311209133367927</v>
      </c>
      <c r="W574" s="1"/>
      <c r="X574" s="17">
        <f t="shared" si="172"/>
        <v>658.06657563218641</v>
      </c>
      <c r="Y574" s="18">
        <f t="shared" si="173"/>
        <v>1377.3404079490135</v>
      </c>
      <c r="Z574" s="2">
        <f t="shared" si="184"/>
        <v>625.16324685057702</v>
      </c>
      <c r="AA574" s="18">
        <f t="shared" si="184"/>
        <v>1308.4733875515628</v>
      </c>
      <c r="AB574" s="2">
        <f t="shared" si="185"/>
        <v>-159.95821971905113</v>
      </c>
      <c r="AC574" s="2">
        <f t="shared" si="185"/>
        <v>130.84733875515627</v>
      </c>
      <c r="AD574" s="2">
        <f t="shared" si="174"/>
        <v>625.16324685057702</v>
      </c>
      <c r="AE574" s="2">
        <f t="shared" si="175"/>
        <v>-1000</v>
      </c>
      <c r="AF574" s="5">
        <f t="shared" si="176"/>
        <v>0.6399999999999999</v>
      </c>
      <c r="AG574" s="5">
        <f t="shared" si="177"/>
        <v>-1</v>
      </c>
      <c r="AH574" s="3">
        <f t="shared" si="178"/>
        <v>202101</v>
      </c>
      <c r="AI574" s="21">
        <v>1.66</v>
      </c>
      <c r="AJ574" s="21">
        <v>2.2999999999999998</v>
      </c>
      <c r="AK574" s="21">
        <v>1.64</v>
      </c>
      <c r="AL574" s="21">
        <v>2.35</v>
      </c>
      <c r="AO574">
        <f t="shared" si="183"/>
        <v>-160</v>
      </c>
      <c r="AP574">
        <f>IF(E574&lt;F574,G574,H574)</f>
        <v>38</v>
      </c>
      <c r="AQ574">
        <f>IF(E574&lt;F574,H574,G574)</f>
        <v>24</v>
      </c>
    </row>
    <row r="575" spans="2:43" x14ac:dyDescent="0.25">
      <c r="B575" s="24">
        <v>44220</v>
      </c>
      <c r="C575" s="20" t="s">
        <v>33</v>
      </c>
      <c r="D575" s="20" t="s">
        <v>27</v>
      </c>
      <c r="E575" s="2">
        <v>-175.43859649122805</v>
      </c>
      <c r="F575" s="2">
        <v>154.99999999999997</v>
      </c>
      <c r="G575">
        <v>26</v>
      </c>
      <c r="H575">
        <v>31</v>
      </c>
      <c r="I575" s="9"/>
      <c r="J575" s="2" t="str">
        <f t="shared" si="179"/>
        <v>Green Bay Packers</v>
      </c>
      <c r="K575" s="2" t="str">
        <f t="shared" si="180"/>
        <v>Tampa Bay Buccaneers</v>
      </c>
      <c r="L575" s="17">
        <f t="shared" si="181"/>
        <v>-175.43859649122805</v>
      </c>
      <c r="M575" s="18">
        <f t="shared" si="182"/>
        <v>154.99999999999997</v>
      </c>
      <c r="N575" s="4">
        <f t="shared" si="168"/>
        <v>1.57</v>
      </c>
      <c r="O575" s="4">
        <f t="shared" si="169"/>
        <v>2.5499999999999998</v>
      </c>
      <c r="P575" s="4"/>
      <c r="Q575" s="4"/>
      <c r="R575" s="1">
        <f t="shared" si="170"/>
        <v>0.63694267515923564</v>
      </c>
      <c r="S575" s="1">
        <f t="shared" si="170"/>
        <v>0.39215686274509809</v>
      </c>
      <c r="T575" s="1">
        <f t="shared" si="166"/>
        <v>2.8276699029126329E-2</v>
      </c>
      <c r="U575" s="1">
        <f t="shared" si="167"/>
        <v>0.12239290620706877</v>
      </c>
      <c r="V575" s="1">
        <f t="shared" si="171"/>
        <v>0.63339290620706878</v>
      </c>
      <c r="W575" s="1"/>
      <c r="X575" s="17">
        <f t="shared" si="172"/>
        <v>578.79886276004493</v>
      </c>
      <c r="Y575" s="18">
        <f t="shared" si="173"/>
        <v>1558.0808321378222</v>
      </c>
      <c r="Z575" s="2">
        <f t="shared" si="184"/>
        <v>549.85891962204266</v>
      </c>
      <c r="AA575" s="18">
        <f t="shared" si="184"/>
        <v>1480.1767905309309</v>
      </c>
      <c r="AB575" s="2">
        <f t="shared" si="185"/>
        <v>-181.86483192586408</v>
      </c>
      <c r="AC575" s="2">
        <f t="shared" si="185"/>
        <v>148.0176790530931</v>
      </c>
      <c r="AD575" s="2">
        <f t="shared" si="174"/>
        <v>-1000</v>
      </c>
      <c r="AE575" s="2">
        <f t="shared" si="175"/>
        <v>1480.1767905309309</v>
      </c>
      <c r="AF575" s="5">
        <f t="shared" si="176"/>
        <v>-1</v>
      </c>
      <c r="AG575" s="5">
        <f t="shared" si="177"/>
        <v>1.5499999999999998</v>
      </c>
      <c r="AH575" s="3">
        <f t="shared" si="178"/>
        <v>202101</v>
      </c>
      <c r="AI575" s="21">
        <v>1.5</v>
      </c>
      <c r="AJ575" s="21">
        <v>2.7</v>
      </c>
      <c r="AK575" s="21">
        <v>1.57</v>
      </c>
      <c r="AL575" s="21">
        <v>2.5499999999999998</v>
      </c>
      <c r="AO575">
        <f t="shared" si="183"/>
        <v>-180</v>
      </c>
      <c r="AP575">
        <f>IF(E575&lt;F575,G575,H575)</f>
        <v>26</v>
      </c>
      <c r="AQ575">
        <f>IF(E575&lt;F575,H575,G575)</f>
        <v>31</v>
      </c>
    </row>
    <row r="576" spans="2:43" x14ac:dyDescent="0.25">
      <c r="B576" s="24">
        <v>44213</v>
      </c>
      <c r="C576" s="20" t="s">
        <v>43</v>
      </c>
      <c r="D576" s="20" t="s">
        <v>27</v>
      </c>
      <c r="E576" s="2">
        <v>-147.05882352941177</v>
      </c>
      <c r="F576" s="2">
        <v>125</v>
      </c>
      <c r="G576">
        <v>20</v>
      </c>
      <c r="H576">
        <v>30</v>
      </c>
      <c r="I576" s="9"/>
      <c r="J576" s="2" t="str">
        <f t="shared" si="179"/>
        <v>New Orleans Saints</v>
      </c>
      <c r="K576" s="2" t="str">
        <f t="shared" si="180"/>
        <v>Tampa Bay Buccaneers</v>
      </c>
      <c r="L576" s="17">
        <f t="shared" si="181"/>
        <v>-147.05882352941177</v>
      </c>
      <c r="M576" s="18">
        <f t="shared" si="182"/>
        <v>125</v>
      </c>
      <c r="N576" s="4">
        <f t="shared" si="168"/>
        <v>1.68</v>
      </c>
      <c r="O576" s="4">
        <f t="shared" si="169"/>
        <v>2.25</v>
      </c>
      <c r="P576" s="4"/>
      <c r="Q576" s="4"/>
      <c r="R576" s="1">
        <f t="shared" si="170"/>
        <v>0.59523809523809523</v>
      </c>
      <c r="S576" s="1">
        <f t="shared" si="170"/>
        <v>0.44444444444444442</v>
      </c>
      <c r="T576" s="1">
        <f t="shared" si="166"/>
        <v>3.8167938931297662E-2</v>
      </c>
      <c r="U576" s="1">
        <f t="shared" si="167"/>
        <v>7.5396825396825407E-2</v>
      </c>
      <c r="V576" s="1">
        <f t="shared" si="171"/>
        <v>0.58639682539682547</v>
      </c>
      <c r="W576" s="1"/>
      <c r="X576" s="17">
        <f t="shared" si="172"/>
        <v>705.32983244457648</v>
      </c>
      <c r="Y576" s="18">
        <f t="shared" si="173"/>
        <v>1287.7472223008879</v>
      </c>
      <c r="Z576" s="2">
        <f t="shared" si="184"/>
        <v>670.06334082234764</v>
      </c>
      <c r="AA576" s="18">
        <f t="shared" si="184"/>
        <v>1223.3598611858433</v>
      </c>
      <c r="AB576" s="2">
        <f t="shared" si="185"/>
        <v>-149.23962244714528</v>
      </c>
      <c r="AC576" s="2">
        <f t="shared" si="185"/>
        <v>122.33598611858433</v>
      </c>
      <c r="AD576" s="2">
        <f t="shared" si="174"/>
        <v>-1000</v>
      </c>
      <c r="AE576" s="2">
        <f t="shared" si="175"/>
        <v>1223.3598611858433</v>
      </c>
      <c r="AF576" s="5">
        <f t="shared" si="176"/>
        <v>-1</v>
      </c>
      <c r="AG576" s="5">
        <f t="shared" si="177"/>
        <v>1.25</v>
      </c>
      <c r="AH576" s="3">
        <f t="shared" si="178"/>
        <v>202101</v>
      </c>
      <c r="AI576" s="21">
        <v>1.52</v>
      </c>
      <c r="AJ576" s="21">
        <v>2.67</v>
      </c>
      <c r="AK576" s="21">
        <v>1.68</v>
      </c>
      <c r="AL576" s="21">
        <v>2.25</v>
      </c>
      <c r="AO576">
        <f t="shared" si="183"/>
        <v>-150</v>
      </c>
      <c r="AP576">
        <f>IF(E576&lt;F576,G576,H576)</f>
        <v>20</v>
      </c>
      <c r="AQ576">
        <f>IF(E576&lt;F576,H576,G576)</f>
        <v>30</v>
      </c>
    </row>
    <row r="577" spans="2:43" x14ac:dyDescent="0.25">
      <c r="B577" s="24">
        <v>44213</v>
      </c>
      <c r="C577" s="20" t="s">
        <v>20</v>
      </c>
      <c r="D577" s="20" t="s">
        <v>46</v>
      </c>
      <c r="E577" s="2">
        <v>-400</v>
      </c>
      <c r="F577" s="2">
        <v>320</v>
      </c>
      <c r="G577">
        <v>22</v>
      </c>
      <c r="H577">
        <v>17</v>
      </c>
      <c r="I577" s="9"/>
      <c r="J577" s="2" t="str">
        <f t="shared" si="179"/>
        <v>Kansas City Chiefs</v>
      </c>
      <c r="K577" s="2" t="str">
        <f t="shared" si="180"/>
        <v>Cleveland Browns</v>
      </c>
      <c r="L577" s="17">
        <f t="shared" si="181"/>
        <v>-400</v>
      </c>
      <c r="M577" s="18">
        <f t="shared" si="182"/>
        <v>320</v>
      </c>
      <c r="N577" s="4">
        <f t="shared" si="168"/>
        <v>1.25</v>
      </c>
      <c r="O577" s="4">
        <f t="shared" si="169"/>
        <v>4.2</v>
      </c>
      <c r="P577" s="4"/>
      <c r="Q577" s="4"/>
      <c r="R577" s="1">
        <f t="shared" si="170"/>
        <v>0.8</v>
      </c>
      <c r="S577" s="1">
        <f t="shared" si="170"/>
        <v>0.23809523809523808</v>
      </c>
      <c r="T577" s="1">
        <f t="shared" si="166"/>
        <v>3.669724770642202E-2</v>
      </c>
      <c r="U577" s="1">
        <f t="shared" si="167"/>
        <v>0.28095238095238095</v>
      </c>
      <c r="V577" s="1">
        <f t="shared" si="171"/>
        <v>0.79195238095238096</v>
      </c>
      <c r="W577" s="1"/>
      <c r="X577" s="17">
        <f t="shared" si="172"/>
        <v>262.7021826709157</v>
      </c>
      <c r="Y577" s="18">
        <f t="shared" si="173"/>
        <v>3204.8956988858595</v>
      </c>
      <c r="Z577" s="2">
        <f t="shared" si="184"/>
        <v>249.56707353736991</v>
      </c>
      <c r="AA577" s="18">
        <f t="shared" si="184"/>
        <v>3044.6509139415662</v>
      </c>
      <c r="AB577" s="2">
        <f t="shared" si="185"/>
        <v>-400.69388394309198</v>
      </c>
      <c r="AC577" s="2">
        <f t="shared" si="185"/>
        <v>304.46509139415662</v>
      </c>
      <c r="AD577" s="2">
        <f t="shared" si="174"/>
        <v>249.56707353736991</v>
      </c>
      <c r="AE577" s="2">
        <f t="shared" si="175"/>
        <v>-1000</v>
      </c>
      <c r="AF577" s="5">
        <f t="shared" si="176"/>
        <v>0.25</v>
      </c>
      <c r="AG577" s="5">
        <f t="shared" si="177"/>
        <v>-1</v>
      </c>
      <c r="AH577" s="3">
        <f t="shared" si="178"/>
        <v>202101</v>
      </c>
      <c r="AI577" s="21">
        <v>1.2</v>
      </c>
      <c r="AJ577" s="21">
        <v>4.75</v>
      </c>
      <c r="AK577" s="21">
        <v>1.25</v>
      </c>
      <c r="AL577" s="21">
        <v>4.2</v>
      </c>
      <c r="AO577">
        <f t="shared" si="183"/>
        <v>-400</v>
      </c>
      <c r="AP577">
        <f>IF(E577&lt;F577,G577,H577)</f>
        <v>22</v>
      </c>
      <c r="AQ577">
        <f>IF(E577&lt;F577,H577,G577)</f>
        <v>17</v>
      </c>
    </row>
    <row r="578" spans="2:43" x14ac:dyDescent="0.25">
      <c r="B578" s="24">
        <v>44212</v>
      </c>
      <c r="C578" s="20" t="s">
        <v>24</v>
      </c>
      <c r="D578" s="20" t="s">
        <v>28</v>
      </c>
      <c r="E578" s="2">
        <v>-140.84507042253523</v>
      </c>
      <c r="F578" s="2">
        <v>120.00000000000001</v>
      </c>
      <c r="G578">
        <v>17</v>
      </c>
      <c r="H578">
        <v>3</v>
      </c>
      <c r="I578" s="9"/>
      <c r="J578" s="2" t="str">
        <f t="shared" si="179"/>
        <v>Buffalo Bills</v>
      </c>
      <c r="K578" s="2" t="str">
        <f t="shared" si="180"/>
        <v>Baltimore Ravens</v>
      </c>
      <c r="L578" s="17">
        <f t="shared" si="181"/>
        <v>-140.84507042253523</v>
      </c>
      <c r="M578" s="18">
        <f t="shared" si="182"/>
        <v>120.00000000000001</v>
      </c>
      <c r="N578" s="4">
        <f t="shared" si="168"/>
        <v>1.71</v>
      </c>
      <c r="O578" s="4">
        <f t="shared" si="169"/>
        <v>2.2000000000000002</v>
      </c>
      <c r="P578" s="4"/>
      <c r="Q578" s="4"/>
      <c r="R578" s="1">
        <f t="shared" si="170"/>
        <v>0.58479532163742687</v>
      </c>
      <c r="S578" s="1">
        <f t="shared" si="170"/>
        <v>0.45454545454545453</v>
      </c>
      <c r="T578" s="1">
        <f t="shared" si="166"/>
        <v>3.7851662404092101E-2</v>
      </c>
      <c r="U578" s="1">
        <f t="shared" si="167"/>
        <v>6.5124933545986169E-2</v>
      </c>
      <c r="V578" s="1">
        <f t="shared" si="171"/>
        <v>0.57612493354598615</v>
      </c>
      <c r="W578" s="1"/>
      <c r="X578" s="17">
        <f t="shared" si="172"/>
        <v>735.73463284275692</v>
      </c>
      <c r="Y578" s="18">
        <f t="shared" si="173"/>
        <v>1235.8449349286186</v>
      </c>
      <c r="Z578" s="2">
        <f t="shared" si="184"/>
        <v>698.94790120061907</v>
      </c>
      <c r="AA578" s="18">
        <f t="shared" si="184"/>
        <v>1174.0526881821877</v>
      </c>
      <c r="AB578" s="2">
        <f t="shared" si="185"/>
        <v>-143.07218009843768</v>
      </c>
      <c r="AC578" s="2">
        <f t="shared" si="185"/>
        <v>117.40526881821877</v>
      </c>
      <c r="AD578" s="2">
        <f t="shared" si="174"/>
        <v>698.94790120061907</v>
      </c>
      <c r="AE578" s="2">
        <f t="shared" si="175"/>
        <v>-1000</v>
      </c>
      <c r="AF578" s="5">
        <f t="shared" si="176"/>
        <v>0.71</v>
      </c>
      <c r="AG578" s="5">
        <f t="shared" si="177"/>
        <v>-1</v>
      </c>
      <c r="AH578" s="3">
        <f t="shared" si="178"/>
        <v>202101</v>
      </c>
      <c r="AI578" s="21">
        <v>1.66</v>
      </c>
      <c r="AJ578" s="21">
        <v>2.2999999999999998</v>
      </c>
      <c r="AK578" s="21">
        <v>1.71</v>
      </c>
      <c r="AL578" s="21">
        <v>2.2000000000000002</v>
      </c>
      <c r="AO578">
        <f t="shared" si="183"/>
        <v>-150</v>
      </c>
      <c r="AP578">
        <f>IF(E578&lt;F578,G578,H578)</f>
        <v>17</v>
      </c>
      <c r="AQ578">
        <f>IF(E578&lt;F578,H578,G578)</f>
        <v>3</v>
      </c>
    </row>
    <row r="579" spans="2:43" x14ac:dyDescent="0.25">
      <c r="B579" s="24">
        <v>44212</v>
      </c>
      <c r="C579" s="20" t="s">
        <v>33</v>
      </c>
      <c r="D579" s="20" t="s">
        <v>47</v>
      </c>
      <c r="E579" s="2">
        <v>-370.37037037037032</v>
      </c>
      <c r="F579" s="2">
        <v>290</v>
      </c>
      <c r="G579">
        <v>32</v>
      </c>
      <c r="H579">
        <v>18</v>
      </c>
      <c r="I579" s="9"/>
      <c r="J579" s="2" t="str">
        <f t="shared" si="179"/>
        <v>Green Bay Packers</v>
      </c>
      <c r="K579" s="2" t="str">
        <f t="shared" si="180"/>
        <v>Los Angeles Rams</v>
      </c>
      <c r="L579" s="17">
        <f t="shared" si="181"/>
        <v>-370.37037037037032</v>
      </c>
      <c r="M579" s="18">
        <f t="shared" si="182"/>
        <v>290</v>
      </c>
      <c r="N579" s="4">
        <f t="shared" si="168"/>
        <v>1.27</v>
      </c>
      <c r="O579" s="4">
        <f t="shared" si="169"/>
        <v>3.9</v>
      </c>
      <c r="P579" s="4"/>
      <c r="Q579" s="4"/>
      <c r="R579" s="1">
        <f t="shared" si="170"/>
        <v>0.78740157480314954</v>
      </c>
      <c r="S579" s="1">
        <f t="shared" si="170"/>
        <v>0.25641025641025644</v>
      </c>
      <c r="T579" s="1">
        <f t="shared" si="166"/>
        <v>4.1972920696324856E-2</v>
      </c>
      <c r="U579" s="1">
        <f t="shared" si="167"/>
        <v>0.26549565919644658</v>
      </c>
      <c r="V579" s="1">
        <f t="shared" si="171"/>
        <v>0.77649565919644659</v>
      </c>
      <c r="W579" s="1"/>
      <c r="X579" s="17">
        <f t="shared" si="172"/>
        <v>287.83720572867844</v>
      </c>
      <c r="Y579" s="18">
        <f t="shared" si="173"/>
        <v>2959.4718041984102</v>
      </c>
      <c r="Z579" s="2">
        <f t="shared" si="184"/>
        <v>273.4453454422445</v>
      </c>
      <c r="AA579" s="18">
        <f t="shared" si="184"/>
        <v>2811.4982139884896</v>
      </c>
      <c r="AB579" s="2">
        <f t="shared" si="185"/>
        <v>-365.70379297650692</v>
      </c>
      <c r="AC579" s="2">
        <f t="shared" si="185"/>
        <v>281.14982139884899</v>
      </c>
      <c r="AD579" s="2">
        <f t="shared" si="174"/>
        <v>273.4453454422445</v>
      </c>
      <c r="AE579" s="2">
        <f t="shared" si="175"/>
        <v>-1000</v>
      </c>
      <c r="AF579" s="5">
        <f t="shared" si="176"/>
        <v>0.27</v>
      </c>
      <c r="AG579" s="5">
        <f t="shared" si="177"/>
        <v>-1</v>
      </c>
      <c r="AH579" s="3">
        <f t="shared" si="178"/>
        <v>202101</v>
      </c>
      <c r="AI579" s="21">
        <v>1.29</v>
      </c>
      <c r="AJ579" s="21">
        <v>3.7</v>
      </c>
      <c r="AK579" s="21">
        <v>1.27</v>
      </c>
      <c r="AL579" s="21">
        <v>3.9</v>
      </c>
      <c r="AO579">
        <f t="shared" si="183"/>
        <v>-400</v>
      </c>
      <c r="AP579">
        <f>IF(E579&lt;F579,G579,H579)</f>
        <v>32</v>
      </c>
      <c r="AQ579">
        <f>IF(E579&lt;F579,H579,G579)</f>
        <v>18</v>
      </c>
    </row>
    <row r="580" spans="2:43" x14ac:dyDescent="0.25">
      <c r="B580" s="24">
        <v>44206</v>
      </c>
      <c r="C580" s="20" t="s">
        <v>45</v>
      </c>
      <c r="D580" s="20" t="s">
        <v>46</v>
      </c>
      <c r="E580" s="2">
        <v>-250.00000000000006</v>
      </c>
      <c r="F580" s="2">
        <v>210</v>
      </c>
      <c r="G580">
        <v>37</v>
      </c>
      <c r="H580">
        <v>48</v>
      </c>
      <c r="I580" s="9"/>
      <c r="J580" s="2" t="str">
        <f t="shared" si="179"/>
        <v>Pittsburgh Steelers</v>
      </c>
      <c r="K580" s="2" t="str">
        <f t="shared" si="180"/>
        <v>Cleveland Browns</v>
      </c>
      <c r="L580" s="17">
        <f t="shared" si="181"/>
        <v>-250.00000000000006</v>
      </c>
      <c r="M580" s="18">
        <f t="shared" si="182"/>
        <v>210</v>
      </c>
      <c r="N580" s="4">
        <f t="shared" si="168"/>
        <v>1.4</v>
      </c>
      <c r="O580" s="4">
        <f t="shared" si="169"/>
        <v>3.1</v>
      </c>
      <c r="P580" s="4"/>
      <c r="Q580" s="4"/>
      <c r="R580" s="1">
        <f t="shared" si="170"/>
        <v>0.7142857142857143</v>
      </c>
      <c r="S580" s="1">
        <f t="shared" si="170"/>
        <v>0.32258064516129031</v>
      </c>
      <c r="T580" s="1">
        <f t="shared" ref="T580:T643" si="186">1-N580*O580/(N580+O580)</f>
        <v>3.5555555555555562E-2</v>
      </c>
      <c r="U580" s="1">
        <f t="shared" ref="U580:U643" si="187">ABS(R580-S580)/2</f>
        <v>0.19585253456221199</v>
      </c>
      <c r="V580" s="1">
        <f t="shared" si="171"/>
        <v>0.70685253456221198</v>
      </c>
      <c r="W580" s="1"/>
      <c r="X580" s="17">
        <f t="shared" si="172"/>
        <v>414.72223852086552</v>
      </c>
      <c r="Y580" s="18">
        <f t="shared" si="173"/>
        <v>2130.2265089838866</v>
      </c>
      <c r="Z580" s="2">
        <f t="shared" si="184"/>
        <v>393.98612659482222</v>
      </c>
      <c r="AA580" s="18">
        <f t="shared" si="184"/>
        <v>2023.7151835346922</v>
      </c>
      <c r="AB580" s="2">
        <f t="shared" si="185"/>
        <v>-253.81604389039978</v>
      </c>
      <c r="AC580" s="2">
        <f t="shared" si="185"/>
        <v>202.37151835346921</v>
      </c>
      <c r="AD580" s="2">
        <f t="shared" si="174"/>
        <v>-1000</v>
      </c>
      <c r="AE580" s="2">
        <f t="shared" si="175"/>
        <v>2023.7151835346922</v>
      </c>
      <c r="AF580" s="5">
        <f t="shared" si="176"/>
        <v>-1</v>
      </c>
      <c r="AG580" s="5">
        <f t="shared" si="177"/>
        <v>2.1</v>
      </c>
      <c r="AH580" s="3">
        <f t="shared" si="178"/>
        <v>202101</v>
      </c>
      <c r="AI580" s="21">
        <v>1.5</v>
      </c>
      <c r="AJ580" s="21">
        <v>2.7</v>
      </c>
      <c r="AK580" s="21">
        <v>1.4</v>
      </c>
      <c r="AL580" s="21">
        <v>3.1</v>
      </c>
      <c r="AO580">
        <f t="shared" si="183"/>
        <v>-300</v>
      </c>
      <c r="AP580">
        <f>IF(E580&lt;F580,G580,H580)</f>
        <v>37</v>
      </c>
      <c r="AQ580">
        <f>IF(E580&lt;F580,H580,G580)</f>
        <v>48</v>
      </c>
    </row>
    <row r="581" spans="2:43" x14ac:dyDescent="0.25">
      <c r="B581" s="24">
        <v>44206</v>
      </c>
      <c r="C581" s="20" t="s">
        <v>43</v>
      </c>
      <c r="D581" s="20" t="s">
        <v>37</v>
      </c>
      <c r="E581" s="2">
        <v>-625.00000000000034</v>
      </c>
      <c r="F581" s="2">
        <v>450</v>
      </c>
      <c r="G581">
        <v>21</v>
      </c>
      <c r="H581">
        <v>9</v>
      </c>
      <c r="I581" s="9"/>
      <c r="J581" s="2" t="str">
        <f t="shared" si="179"/>
        <v>New Orleans Saints</v>
      </c>
      <c r="K581" s="2" t="str">
        <f t="shared" si="180"/>
        <v>Chicago Bears</v>
      </c>
      <c r="L581" s="17">
        <f t="shared" si="181"/>
        <v>-625.00000000000034</v>
      </c>
      <c r="M581" s="18">
        <f t="shared" si="182"/>
        <v>450</v>
      </c>
      <c r="N581" s="4">
        <f t="shared" ref="N581:N644" si="188">IF(E581&lt;0,AK581,AL581)</f>
        <v>1.1599999999999999</v>
      </c>
      <c r="O581" s="4">
        <f t="shared" ref="O581:O644" si="189">IF(E581&lt;0,AL581,AK581)</f>
        <v>5.5</v>
      </c>
      <c r="P581" s="4"/>
      <c r="Q581" s="4"/>
      <c r="R581" s="1">
        <f t="shared" ref="R581:S644" si="190">1/N581</f>
        <v>0.86206896551724144</v>
      </c>
      <c r="S581" s="1">
        <f t="shared" si="190"/>
        <v>0.18181818181818182</v>
      </c>
      <c r="T581" s="1">
        <f t="shared" si="186"/>
        <v>4.2042042042042094E-2</v>
      </c>
      <c r="U581" s="1">
        <f t="shared" si="187"/>
        <v>0.34012539184952983</v>
      </c>
      <c r="V581" s="1">
        <f t="shared" ref="V581:V644" si="191">V$1+IF(N581&lt;=O581,U581,-U581)</f>
        <v>0.85112539184952984</v>
      </c>
      <c r="W581" s="1"/>
      <c r="X581" s="17">
        <f t="shared" ref="X581:X644" si="192">(1/V581-1)*1000</f>
        <v>174.91501202538396</v>
      </c>
      <c r="Y581" s="18">
        <f t="shared" ref="Y581:Y644" si="193">1000000/(X581+W$1)-X$1</f>
        <v>4502.2111739446591</v>
      </c>
      <c r="Z581" s="2">
        <f t="shared" si="184"/>
        <v>166.16926142411475</v>
      </c>
      <c r="AA581" s="18">
        <f t="shared" si="184"/>
        <v>4277.1006152474256</v>
      </c>
      <c r="AB581" s="2">
        <f t="shared" si="185"/>
        <v>-601.79601896869144</v>
      </c>
      <c r="AC581" s="2">
        <f t="shared" si="185"/>
        <v>427.71006152474257</v>
      </c>
      <c r="AD581" s="2">
        <f t="shared" ref="AD581:AD644" si="194">IF(AP581&gt;AQ581,Z581,-1000)</f>
        <v>166.16926142411475</v>
      </c>
      <c r="AE581" s="2">
        <f t="shared" ref="AE581:AE644" si="195">IF(AQ581&gt;AP581,AA581,-1000)</f>
        <v>-1000</v>
      </c>
      <c r="AF581" s="5">
        <f t="shared" ref="AF581:AF644" si="196">IF(AP581&gt;AQ581,N581-1,-1)</f>
        <v>0.15999999999999992</v>
      </c>
      <c r="AG581" s="5">
        <f t="shared" ref="AG581:AG644" si="197">IF(AQ581&gt;AP581,O581-1,-1)</f>
        <v>-1</v>
      </c>
      <c r="AH581" s="3">
        <f t="shared" ref="AH581:AH644" si="198">YEAR(B581)*100+MONTH(B581)</f>
        <v>202101</v>
      </c>
      <c r="AI581" s="21">
        <v>1.22</v>
      </c>
      <c r="AJ581" s="21">
        <v>4.5</v>
      </c>
      <c r="AK581" s="21">
        <v>1.1599999999999999</v>
      </c>
      <c r="AL581" s="21">
        <v>5.5</v>
      </c>
      <c r="AO581">
        <f t="shared" si="183"/>
        <v>-700</v>
      </c>
      <c r="AP581">
        <f>IF(E581&lt;F581,G581,H581)</f>
        <v>21</v>
      </c>
      <c r="AQ581">
        <f>IF(E581&lt;F581,H581,G581)</f>
        <v>9</v>
      </c>
    </row>
    <row r="582" spans="2:43" x14ac:dyDescent="0.25">
      <c r="B582" s="24">
        <v>44206</v>
      </c>
      <c r="C582" s="20" t="s">
        <v>41</v>
      </c>
      <c r="D582" s="20" t="s">
        <v>28</v>
      </c>
      <c r="E582" s="2">
        <v>160</v>
      </c>
      <c r="F582" s="2">
        <v>-181.81818181818181</v>
      </c>
      <c r="G582">
        <v>13</v>
      </c>
      <c r="H582">
        <v>20</v>
      </c>
      <c r="I582" s="9"/>
      <c r="J582" s="2" t="str">
        <f t="shared" ref="J582:J645" si="199">IF(E582&lt;=F582,C582,D582)</f>
        <v>Baltimore Ravens</v>
      </c>
      <c r="K582" s="2" t="str">
        <f t="shared" ref="K582:K645" si="200">IF(E582&gt;F582,C582,D582)</f>
        <v>Tennessee Titans</v>
      </c>
      <c r="L582" s="17">
        <f t="shared" ref="L582:L645" si="201">IF(E582&lt;=F582,E582,F582)</f>
        <v>-181.81818181818181</v>
      </c>
      <c r="M582" s="18">
        <f t="shared" ref="M582:M645" si="202">IF(E582&gt;F582,E582,F582)</f>
        <v>160</v>
      </c>
      <c r="N582" s="4">
        <f t="shared" si="188"/>
        <v>1.55</v>
      </c>
      <c r="O582" s="4">
        <f t="shared" si="189"/>
        <v>2.6</v>
      </c>
      <c r="P582" s="4"/>
      <c r="Q582" s="4"/>
      <c r="R582" s="1">
        <f t="shared" si="190"/>
        <v>0.64516129032258063</v>
      </c>
      <c r="S582" s="1">
        <f t="shared" si="190"/>
        <v>0.38461538461538458</v>
      </c>
      <c r="T582" s="1">
        <f t="shared" si="186"/>
        <v>2.8915662650602414E-2</v>
      </c>
      <c r="U582" s="1">
        <f t="shared" si="187"/>
        <v>0.13027295285359802</v>
      </c>
      <c r="V582" s="1">
        <f t="shared" si="191"/>
        <v>0.64127295285359809</v>
      </c>
      <c r="W582" s="1"/>
      <c r="X582" s="17">
        <f t="shared" si="192"/>
        <v>559.39837404665798</v>
      </c>
      <c r="Y582" s="18">
        <f t="shared" si="193"/>
        <v>1609.5378726032154</v>
      </c>
      <c r="Z582" s="2">
        <f t="shared" si="184"/>
        <v>531.42845534432502</v>
      </c>
      <c r="AA582" s="18">
        <f t="shared" si="184"/>
        <v>1529.0609789730545</v>
      </c>
      <c r="AB582" s="2">
        <f t="shared" si="185"/>
        <v>-188.17208411470486</v>
      </c>
      <c r="AC582" s="2">
        <f t="shared" si="185"/>
        <v>152.90609789730544</v>
      </c>
      <c r="AD582" s="2">
        <f t="shared" si="194"/>
        <v>531.42845534432502</v>
      </c>
      <c r="AE582" s="2">
        <f t="shared" si="195"/>
        <v>-1000</v>
      </c>
      <c r="AF582" s="5">
        <f t="shared" si="196"/>
        <v>0.55000000000000004</v>
      </c>
      <c r="AG582" s="5">
        <f t="shared" si="197"/>
        <v>-1</v>
      </c>
      <c r="AH582" s="3">
        <f t="shared" si="198"/>
        <v>202101</v>
      </c>
      <c r="AI582" s="21">
        <v>2.65</v>
      </c>
      <c r="AJ582" s="21">
        <v>1.54</v>
      </c>
      <c r="AK582" s="21">
        <v>2.6</v>
      </c>
      <c r="AL582" s="21">
        <v>1.55</v>
      </c>
      <c r="AO582">
        <f t="shared" ref="AO582:AO645" si="203">IF(L582&lt;-200,INT(L582/100)*100,INT(L582/10)*10)</f>
        <v>-190</v>
      </c>
      <c r="AP582">
        <f>IF(E582&lt;F582,G582,H582)</f>
        <v>20</v>
      </c>
      <c r="AQ582">
        <f>IF(E582&lt;F582,H582,G582)</f>
        <v>13</v>
      </c>
    </row>
    <row r="583" spans="2:43" x14ac:dyDescent="0.25">
      <c r="B583" s="24">
        <v>44205</v>
      </c>
      <c r="C583" s="20" t="s">
        <v>51</v>
      </c>
      <c r="D583" s="20" t="s">
        <v>27</v>
      </c>
      <c r="E583" s="2">
        <v>375</v>
      </c>
      <c r="F583" s="2">
        <v>-500.00000000000011</v>
      </c>
      <c r="G583">
        <v>23</v>
      </c>
      <c r="H583">
        <v>31</v>
      </c>
      <c r="I583" s="9"/>
      <c r="J583" s="2" t="str">
        <f t="shared" si="199"/>
        <v>Tampa Bay Buccaneers</v>
      </c>
      <c r="K583" s="2" t="str">
        <f t="shared" si="200"/>
        <v>Washington Football Team</v>
      </c>
      <c r="L583" s="17">
        <f t="shared" si="201"/>
        <v>-500.00000000000011</v>
      </c>
      <c r="M583" s="18">
        <f t="shared" si="202"/>
        <v>375</v>
      </c>
      <c r="N583" s="4">
        <f t="shared" si="188"/>
        <v>1.2</v>
      </c>
      <c r="O583" s="4">
        <f t="shared" si="189"/>
        <v>4.75</v>
      </c>
      <c r="P583" s="4"/>
      <c r="Q583" s="4"/>
      <c r="R583" s="1">
        <f t="shared" si="190"/>
        <v>0.83333333333333337</v>
      </c>
      <c r="S583" s="1">
        <f t="shared" si="190"/>
        <v>0.21052631578947367</v>
      </c>
      <c r="T583" s="1">
        <f t="shared" si="186"/>
        <v>4.2016806722689037E-2</v>
      </c>
      <c r="U583" s="1">
        <f t="shared" si="187"/>
        <v>0.31140350877192985</v>
      </c>
      <c r="V583" s="1">
        <f t="shared" si="191"/>
        <v>0.82240350877192991</v>
      </c>
      <c r="W583" s="1"/>
      <c r="X583" s="17">
        <f t="shared" si="192"/>
        <v>215.94811954689931</v>
      </c>
      <c r="Y583" s="18">
        <f t="shared" si="193"/>
        <v>3787.1793685900598</v>
      </c>
      <c r="Z583" s="2">
        <f t="shared" si="184"/>
        <v>205.15071356955434</v>
      </c>
      <c r="AA583" s="18">
        <f t="shared" si="184"/>
        <v>3597.8204001605568</v>
      </c>
      <c r="AB583" s="2">
        <f t="shared" si="185"/>
        <v>-487.44651315139578</v>
      </c>
      <c r="AC583" s="2">
        <f t="shared" si="185"/>
        <v>359.7820400160557</v>
      </c>
      <c r="AD583" s="2">
        <f t="shared" si="194"/>
        <v>205.15071356955434</v>
      </c>
      <c r="AE583" s="2">
        <f t="shared" si="195"/>
        <v>-1000</v>
      </c>
      <c r="AF583" s="5">
        <f t="shared" si="196"/>
        <v>0.19999999999999996</v>
      </c>
      <c r="AG583" s="5">
        <f t="shared" si="197"/>
        <v>-1</v>
      </c>
      <c r="AH583" s="3">
        <f t="shared" si="198"/>
        <v>202101</v>
      </c>
      <c r="AI583" s="21">
        <v>3.9</v>
      </c>
      <c r="AJ583" s="21">
        <v>1.27</v>
      </c>
      <c r="AK583" s="21">
        <v>4.75</v>
      </c>
      <c r="AL583" s="21">
        <v>1.2</v>
      </c>
      <c r="AO583">
        <f t="shared" si="203"/>
        <v>-500</v>
      </c>
      <c r="AP583">
        <f>IF(E583&lt;F583,G583,H583)</f>
        <v>31</v>
      </c>
      <c r="AQ583">
        <f>IF(E583&lt;F583,H583,G583)</f>
        <v>23</v>
      </c>
    </row>
    <row r="584" spans="2:43" x14ac:dyDescent="0.25">
      <c r="B584" s="24">
        <v>44205</v>
      </c>
      <c r="C584" s="20" t="s">
        <v>32</v>
      </c>
      <c r="D584" s="20" t="s">
        <v>47</v>
      </c>
      <c r="E584" s="2">
        <v>-175.43859649122805</v>
      </c>
      <c r="F584" s="2">
        <v>154.99999999999997</v>
      </c>
      <c r="G584">
        <v>20</v>
      </c>
      <c r="H584">
        <v>30</v>
      </c>
      <c r="I584" s="9"/>
      <c r="J584" s="2" t="str">
        <f t="shared" si="199"/>
        <v>Seattle Seahawks</v>
      </c>
      <c r="K584" s="2" t="str">
        <f t="shared" si="200"/>
        <v>Los Angeles Rams</v>
      </c>
      <c r="L584" s="17">
        <f t="shared" si="201"/>
        <v>-175.43859649122805</v>
      </c>
      <c r="M584" s="18">
        <f t="shared" si="202"/>
        <v>154.99999999999997</v>
      </c>
      <c r="N584" s="4">
        <f t="shared" si="188"/>
        <v>1.57</v>
      </c>
      <c r="O584" s="4">
        <f t="shared" si="189"/>
        <v>2.5499999999999998</v>
      </c>
      <c r="P584" s="4"/>
      <c r="Q584" s="4"/>
      <c r="R584" s="1">
        <f t="shared" si="190"/>
        <v>0.63694267515923564</v>
      </c>
      <c r="S584" s="1">
        <f t="shared" si="190"/>
        <v>0.39215686274509809</v>
      </c>
      <c r="T584" s="1">
        <f t="shared" si="186"/>
        <v>2.8276699029126329E-2</v>
      </c>
      <c r="U584" s="1">
        <f t="shared" si="187"/>
        <v>0.12239290620706877</v>
      </c>
      <c r="V584" s="1">
        <f t="shared" si="191"/>
        <v>0.63339290620706878</v>
      </c>
      <c r="W584" s="1"/>
      <c r="X584" s="17">
        <f t="shared" si="192"/>
        <v>578.79886276004493</v>
      </c>
      <c r="Y584" s="18">
        <f t="shared" si="193"/>
        <v>1558.0808321378222</v>
      </c>
      <c r="Z584" s="2">
        <f t="shared" si="184"/>
        <v>549.85891962204266</v>
      </c>
      <c r="AA584" s="18">
        <f t="shared" si="184"/>
        <v>1480.1767905309309</v>
      </c>
      <c r="AB584" s="2">
        <f t="shared" si="185"/>
        <v>-181.86483192586408</v>
      </c>
      <c r="AC584" s="2">
        <f t="shared" si="185"/>
        <v>148.0176790530931</v>
      </c>
      <c r="AD584" s="2">
        <f t="shared" si="194"/>
        <v>-1000</v>
      </c>
      <c r="AE584" s="2">
        <f t="shared" si="195"/>
        <v>1480.1767905309309</v>
      </c>
      <c r="AF584" s="5">
        <f t="shared" si="196"/>
        <v>-1</v>
      </c>
      <c r="AG584" s="5">
        <f t="shared" si="197"/>
        <v>1.5499999999999998</v>
      </c>
      <c r="AH584" s="3">
        <f t="shared" si="198"/>
        <v>202101</v>
      </c>
      <c r="AI584" s="21">
        <v>1.47</v>
      </c>
      <c r="AJ584" s="21">
        <v>2.75</v>
      </c>
      <c r="AK584" s="21">
        <v>1.57</v>
      </c>
      <c r="AL584" s="21">
        <v>2.5499999999999998</v>
      </c>
      <c r="AO584">
        <f t="shared" si="203"/>
        <v>-180</v>
      </c>
      <c r="AP584">
        <f>IF(E584&lt;F584,G584,H584)</f>
        <v>20</v>
      </c>
      <c r="AQ584">
        <f>IF(E584&lt;F584,H584,G584)</f>
        <v>30</v>
      </c>
    </row>
    <row r="585" spans="2:43" x14ac:dyDescent="0.25">
      <c r="B585" s="24">
        <v>44205</v>
      </c>
      <c r="C585" s="20" t="s">
        <v>24</v>
      </c>
      <c r="D585" s="20" t="s">
        <v>39</v>
      </c>
      <c r="E585" s="2">
        <v>-344.82758620689651</v>
      </c>
      <c r="F585" s="2">
        <v>270</v>
      </c>
      <c r="G585">
        <v>27</v>
      </c>
      <c r="H585">
        <v>24</v>
      </c>
      <c r="I585" s="9"/>
      <c r="J585" s="2" t="str">
        <f t="shared" si="199"/>
        <v>Buffalo Bills</v>
      </c>
      <c r="K585" s="2" t="str">
        <f t="shared" si="200"/>
        <v>Indianapolis Colts</v>
      </c>
      <c r="L585" s="17">
        <f t="shared" si="201"/>
        <v>-344.82758620689651</v>
      </c>
      <c r="M585" s="18">
        <f t="shared" si="202"/>
        <v>270</v>
      </c>
      <c r="N585" s="4">
        <f t="shared" si="188"/>
        <v>1.29</v>
      </c>
      <c r="O585" s="4">
        <f t="shared" si="189"/>
        <v>3.7</v>
      </c>
      <c r="P585" s="4"/>
      <c r="Q585" s="4"/>
      <c r="R585" s="1">
        <f t="shared" si="190"/>
        <v>0.77519379844961234</v>
      </c>
      <c r="S585" s="1">
        <f t="shared" si="190"/>
        <v>0.27027027027027023</v>
      </c>
      <c r="T585" s="1">
        <f t="shared" si="186"/>
        <v>4.3486973947895691E-2</v>
      </c>
      <c r="U585" s="1">
        <f t="shared" si="187"/>
        <v>0.25246176408967103</v>
      </c>
      <c r="V585" s="1">
        <f t="shared" si="191"/>
        <v>0.76346176408967104</v>
      </c>
      <c r="W585" s="1"/>
      <c r="X585" s="17">
        <f t="shared" si="192"/>
        <v>309.82329048576543</v>
      </c>
      <c r="Y585" s="18">
        <f t="shared" si="193"/>
        <v>2773.304285017382</v>
      </c>
      <c r="Z585" s="2">
        <f t="shared" si="184"/>
        <v>294.33212596147712</v>
      </c>
      <c r="AA585" s="18">
        <f t="shared" si="184"/>
        <v>2634.6390707665128</v>
      </c>
      <c r="AB585" s="2">
        <f t="shared" si="185"/>
        <v>-339.75224305989701</v>
      </c>
      <c r="AC585" s="2">
        <f t="shared" si="185"/>
        <v>263.46390707665125</v>
      </c>
      <c r="AD585" s="2">
        <f t="shared" si="194"/>
        <v>294.33212596147712</v>
      </c>
      <c r="AE585" s="2">
        <f t="shared" si="195"/>
        <v>-1000</v>
      </c>
      <c r="AF585" s="5">
        <f t="shared" si="196"/>
        <v>0.29000000000000004</v>
      </c>
      <c r="AG585" s="5">
        <f t="shared" si="197"/>
        <v>-1</v>
      </c>
      <c r="AH585" s="3">
        <f t="shared" si="198"/>
        <v>202101</v>
      </c>
      <c r="AI585" s="21">
        <v>1.32</v>
      </c>
      <c r="AJ585" s="21">
        <v>3.45</v>
      </c>
      <c r="AK585" s="21">
        <v>1.29</v>
      </c>
      <c r="AL585" s="21">
        <v>3.7</v>
      </c>
      <c r="AO585">
        <f t="shared" si="203"/>
        <v>-400</v>
      </c>
      <c r="AP585">
        <f>IF(E585&lt;F585,G585,H585)</f>
        <v>27</v>
      </c>
      <c r="AQ585">
        <f>IF(E585&lt;F585,H585,G585)</f>
        <v>24</v>
      </c>
    </row>
    <row r="586" spans="2:43" x14ac:dyDescent="0.25">
      <c r="B586" s="24">
        <v>44199</v>
      </c>
      <c r="C586" s="20" t="s">
        <v>19</v>
      </c>
      <c r="D586" s="20" t="s">
        <v>51</v>
      </c>
      <c r="E586" s="2">
        <v>229.99999999999997</v>
      </c>
      <c r="F586" s="2">
        <v>-285.71428571428567</v>
      </c>
      <c r="G586">
        <v>14</v>
      </c>
      <c r="H586">
        <v>20</v>
      </c>
      <c r="I586" s="9"/>
      <c r="J586" s="2" t="str">
        <f t="shared" si="199"/>
        <v>Washington Football Team</v>
      </c>
      <c r="K586" s="2" t="str">
        <f t="shared" si="200"/>
        <v>Philadelphia Eagles</v>
      </c>
      <c r="L586" s="17">
        <f t="shared" si="201"/>
        <v>-285.71428571428567</v>
      </c>
      <c r="M586" s="18">
        <f t="shared" si="202"/>
        <v>229.99999999999997</v>
      </c>
      <c r="N586" s="4">
        <f t="shared" si="188"/>
        <v>1.35</v>
      </c>
      <c r="O586" s="4">
        <f t="shared" si="189"/>
        <v>3.3</v>
      </c>
      <c r="P586" s="4"/>
      <c r="Q586" s="4"/>
      <c r="R586" s="1">
        <f t="shared" si="190"/>
        <v>0.7407407407407407</v>
      </c>
      <c r="S586" s="1">
        <f t="shared" si="190"/>
        <v>0.30303030303030304</v>
      </c>
      <c r="T586" s="1">
        <f t="shared" si="186"/>
        <v>4.1935483870967794E-2</v>
      </c>
      <c r="U586" s="1">
        <f t="shared" si="187"/>
        <v>0.21885521885521883</v>
      </c>
      <c r="V586" s="1">
        <f t="shared" si="191"/>
        <v>0.72985521885521887</v>
      </c>
      <c r="W586" s="1"/>
      <c r="X586" s="17">
        <f t="shared" si="192"/>
        <v>370.13475298361828</v>
      </c>
      <c r="Y586" s="18">
        <f t="shared" si="193"/>
        <v>2363.8563841328437</v>
      </c>
      <c r="Z586" s="2">
        <f t="shared" si="184"/>
        <v>351.62801533443735</v>
      </c>
      <c r="AA586" s="18">
        <f t="shared" si="184"/>
        <v>2245.6635649262016</v>
      </c>
      <c r="AB586" s="2">
        <f t="shared" si="185"/>
        <v>-284.39144675343596</v>
      </c>
      <c r="AC586" s="2">
        <f t="shared" si="185"/>
        <v>224.56635649262017</v>
      </c>
      <c r="AD586" s="2">
        <f t="shared" si="194"/>
        <v>351.62801533443735</v>
      </c>
      <c r="AE586" s="2">
        <f t="shared" si="195"/>
        <v>-1000</v>
      </c>
      <c r="AF586" s="5">
        <f t="shared" si="196"/>
        <v>0.35000000000000009</v>
      </c>
      <c r="AG586" s="5">
        <f t="shared" si="197"/>
        <v>-1</v>
      </c>
      <c r="AH586" s="3">
        <f t="shared" si="198"/>
        <v>202101</v>
      </c>
      <c r="AI586" s="21">
        <v>1.86</v>
      </c>
      <c r="AJ586" s="21">
        <v>1.95</v>
      </c>
      <c r="AK586" s="21">
        <v>3.3</v>
      </c>
      <c r="AL586" s="21">
        <v>1.35</v>
      </c>
      <c r="AO586">
        <f t="shared" si="203"/>
        <v>-300</v>
      </c>
      <c r="AP586">
        <f>IF(E586&lt;F586,G586,H586)</f>
        <v>20</v>
      </c>
      <c r="AQ586">
        <f>IF(E586&lt;F586,H586,G586)</f>
        <v>14</v>
      </c>
    </row>
    <row r="587" spans="2:43" x14ac:dyDescent="0.25">
      <c r="B587" s="24">
        <v>44199</v>
      </c>
      <c r="C587" s="20" t="s">
        <v>37</v>
      </c>
      <c r="D587" s="20" t="s">
        <v>33</v>
      </c>
      <c r="E587" s="2">
        <v>179.99999999999997</v>
      </c>
      <c r="F587" s="2">
        <v>-222.22222222222226</v>
      </c>
      <c r="G587">
        <v>16</v>
      </c>
      <c r="H587">
        <v>35</v>
      </c>
      <c r="I587" s="9"/>
      <c r="J587" s="2" t="str">
        <f t="shared" si="199"/>
        <v>Green Bay Packers</v>
      </c>
      <c r="K587" s="2" t="str">
        <f t="shared" si="200"/>
        <v>Chicago Bears</v>
      </c>
      <c r="L587" s="17">
        <f t="shared" si="201"/>
        <v>-222.22222222222226</v>
      </c>
      <c r="M587" s="18">
        <f t="shared" si="202"/>
        <v>179.99999999999997</v>
      </c>
      <c r="N587" s="4">
        <f t="shared" si="188"/>
        <v>1.45</v>
      </c>
      <c r="O587" s="4">
        <f t="shared" si="189"/>
        <v>2.8</v>
      </c>
      <c r="P587" s="4"/>
      <c r="Q587" s="4"/>
      <c r="R587" s="1">
        <f t="shared" si="190"/>
        <v>0.68965517241379315</v>
      </c>
      <c r="S587" s="1">
        <f t="shared" si="190"/>
        <v>0.35714285714285715</v>
      </c>
      <c r="T587" s="1">
        <f t="shared" si="186"/>
        <v>4.4705882352941262E-2</v>
      </c>
      <c r="U587" s="1">
        <f t="shared" si="187"/>
        <v>0.166256157635468</v>
      </c>
      <c r="V587" s="1">
        <f t="shared" si="191"/>
        <v>0.67725615763546798</v>
      </c>
      <c r="W587" s="1"/>
      <c r="X587" s="17">
        <f t="shared" si="192"/>
        <v>476.54619116545314</v>
      </c>
      <c r="Y587" s="18">
        <f t="shared" si="193"/>
        <v>1872.3757127156628</v>
      </c>
      <c r="Z587" s="2">
        <f t="shared" si="184"/>
        <v>452.71888160718044</v>
      </c>
      <c r="AA587" s="18">
        <f t="shared" si="184"/>
        <v>1778.7569270798795</v>
      </c>
      <c r="AB587" s="2">
        <f t="shared" si="185"/>
        <v>-220.88762820095712</v>
      </c>
      <c r="AC587" s="2">
        <f t="shared" si="185"/>
        <v>177.87569270798795</v>
      </c>
      <c r="AD587" s="2">
        <f t="shared" si="194"/>
        <v>452.71888160718044</v>
      </c>
      <c r="AE587" s="2">
        <f t="shared" si="195"/>
        <v>-1000</v>
      </c>
      <c r="AF587" s="5">
        <f t="shared" si="196"/>
        <v>0.44999999999999996</v>
      </c>
      <c r="AG587" s="5">
        <f t="shared" si="197"/>
        <v>-1</v>
      </c>
      <c r="AH587" s="3">
        <f t="shared" si="198"/>
        <v>202101</v>
      </c>
      <c r="AI587" s="21">
        <v>3.2</v>
      </c>
      <c r="AJ587" s="21">
        <v>1.37</v>
      </c>
      <c r="AK587" s="21">
        <v>2.8</v>
      </c>
      <c r="AL587" s="21">
        <v>1.45</v>
      </c>
      <c r="AO587">
        <f t="shared" si="203"/>
        <v>-300</v>
      </c>
      <c r="AP587">
        <f>IF(E587&lt;F587,G587,H587)</f>
        <v>35</v>
      </c>
      <c r="AQ587">
        <f>IF(E587&lt;F587,H587,G587)</f>
        <v>16</v>
      </c>
    </row>
    <row r="588" spans="2:43" x14ac:dyDescent="0.25">
      <c r="B588" s="24">
        <v>44199</v>
      </c>
      <c r="C588" s="20" t="s">
        <v>38</v>
      </c>
      <c r="D588" s="20" t="s">
        <v>50</v>
      </c>
      <c r="E588" s="2">
        <v>125</v>
      </c>
      <c r="F588" s="2">
        <v>-147.05882352941177</v>
      </c>
      <c r="G588">
        <v>31</v>
      </c>
      <c r="H588">
        <v>32</v>
      </c>
      <c r="I588" s="9"/>
      <c r="J588" s="2" t="str">
        <f t="shared" si="199"/>
        <v>Las Vegas Raiders</v>
      </c>
      <c r="K588" s="2" t="str">
        <f t="shared" si="200"/>
        <v>Denver Broncos</v>
      </c>
      <c r="L588" s="17">
        <f t="shared" si="201"/>
        <v>-147.05882352941177</v>
      </c>
      <c r="M588" s="18">
        <f t="shared" si="202"/>
        <v>125</v>
      </c>
      <c r="N588" s="4">
        <f t="shared" si="188"/>
        <v>1.68</v>
      </c>
      <c r="O588" s="4">
        <f t="shared" si="189"/>
        <v>2.25</v>
      </c>
      <c r="P588" s="4"/>
      <c r="Q588" s="4"/>
      <c r="R588" s="1">
        <f t="shared" si="190"/>
        <v>0.59523809523809523</v>
      </c>
      <c r="S588" s="1">
        <f t="shared" si="190"/>
        <v>0.44444444444444442</v>
      </c>
      <c r="T588" s="1">
        <f t="shared" si="186"/>
        <v>3.8167938931297662E-2</v>
      </c>
      <c r="U588" s="1">
        <f t="shared" si="187"/>
        <v>7.5396825396825407E-2</v>
      </c>
      <c r="V588" s="1">
        <f t="shared" si="191"/>
        <v>0.58639682539682547</v>
      </c>
      <c r="W588" s="1"/>
      <c r="X588" s="17">
        <f t="shared" si="192"/>
        <v>705.32983244457648</v>
      </c>
      <c r="Y588" s="18">
        <f t="shared" si="193"/>
        <v>1287.7472223008879</v>
      </c>
      <c r="Z588" s="2">
        <f t="shared" si="184"/>
        <v>670.06334082234764</v>
      </c>
      <c r="AA588" s="18">
        <f t="shared" si="184"/>
        <v>1223.3598611858433</v>
      </c>
      <c r="AB588" s="2">
        <f t="shared" si="185"/>
        <v>-149.23962244714528</v>
      </c>
      <c r="AC588" s="2">
        <f t="shared" si="185"/>
        <v>122.33598611858433</v>
      </c>
      <c r="AD588" s="2">
        <f t="shared" si="194"/>
        <v>670.06334082234764</v>
      </c>
      <c r="AE588" s="2">
        <f t="shared" si="195"/>
        <v>-1000</v>
      </c>
      <c r="AF588" s="5">
        <f t="shared" si="196"/>
        <v>0.67999999999999994</v>
      </c>
      <c r="AG588" s="5">
        <f t="shared" si="197"/>
        <v>-1</v>
      </c>
      <c r="AH588" s="3">
        <f t="shared" si="198"/>
        <v>202101</v>
      </c>
      <c r="AI588" s="21">
        <v>1.9</v>
      </c>
      <c r="AJ588" s="21">
        <v>1.9</v>
      </c>
      <c r="AK588" s="21">
        <v>2.25</v>
      </c>
      <c r="AL588" s="21">
        <v>1.68</v>
      </c>
      <c r="AO588">
        <f t="shared" si="203"/>
        <v>-150</v>
      </c>
      <c r="AP588">
        <f>IF(E588&lt;F588,G588,H588)</f>
        <v>32</v>
      </c>
      <c r="AQ588">
        <f>IF(E588&lt;F588,H588,G588)</f>
        <v>31</v>
      </c>
    </row>
    <row r="589" spans="2:43" x14ac:dyDescent="0.25">
      <c r="B589" s="24">
        <v>44199</v>
      </c>
      <c r="C589" s="20" t="s">
        <v>20</v>
      </c>
      <c r="D589" s="20" t="s">
        <v>31</v>
      </c>
      <c r="E589" s="2">
        <v>240</v>
      </c>
      <c r="F589" s="2">
        <v>-303.03030303030295</v>
      </c>
      <c r="G589">
        <v>21</v>
      </c>
      <c r="H589">
        <v>38</v>
      </c>
      <c r="I589" s="9"/>
      <c r="J589" s="2" t="str">
        <f t="shared" si="199"/>
        <v>Los Angeles Chargers</v>
      </c>
      <c r="K589" s="2" t="str">
        <f t="shared" si="200"/>
        <v>Kansas City Chiefs</v>
      </c>
      <c r="L589" s="17">
        <f t="shared" si="201"/>
        <v>-303.03030303030295</v>
      </c>
      <c r="M589" s="18">
        <f t="shared" si="202"/>
        <v>240</v>
      </c>
      <c r="N589" s="4">
        <f t="shared" si="188"/>
        <v>1.33</v>
      </c>
      <c r="O589" s="4">
        <f t="shared" si="189"/>
        <v>3.4</v>
      </c>
      <c r="P589" s="4"/>
      <c r="Q589" s="4"/>
      <c r="R589" s="1">
        <f t="shared" si="190"/>
        <v>0.75187969924812026</v>
      </c>
      <c r="S589" s="1">
        <f t="shared" si="190"/>
        <v>0.29411764705882354</v>
      </c>
      <c r="T589" s="1">
        <f t="shared" si="186"/>
        <v>4.3974630021141659E-2</v>
      </c>
      <c r="U589" s="1">
        <f t="shared" si="187"/>
        <v>0.22888102609464836</v>
      </c>
      <c r="V589" s="1">
        <f t="shared" si="191"/>
        <v>0.73988102609464834</v>
      </c>
      <c r="W589" s="1"/>
      <c r="X589" s="17">
        <f t="shared" si="192"/>
        <v>351.56865054149432</v>
      </c>
      <c r="Y589" s="18">
        <f t="shared" si="193"/>
        <v>2476.6314971810075</v>
      </c>
      <c r="Z589" s="2">
        <f t="shared" si="184"/>
        <v>333.99021801441961</v>
      </c>
      <c r="AA589" s="18">
        <f t="shared" si="184"/>
        <v>2352.7999223219572</v>
      </c>
      <c r="AB589" s="2">
        <f t="shared" si="185"/>
        <v>-299.40996653884821</v>
      </c>
      <c r="AC589" s="2">
        <f t="shared" si="185"/>
        <v>235.27999223219572</v>
      </c>
      <c r="AD589" s="2">
        <f t="shared" si="194"/>
        <v>333.99021801441961</v>
      </c>
      <c r="AE589" s="2">
        <f t="shared" si="195"/>
        <v>-1000</v>
      </c>
      <c r="AF589" s="5">
        <f t="shared" si="196"/>
        <v>0.33000000000000007</v>
      </c>
      <c r="AG589" s="5">
        <f t="shared" si="197"/>
        <v>-1</v>
      </c>
      <c r="AH589" s="3">
        <f t="shared" si="198"/>
        <v>202101</v>
      </c>
      <c r="AI589" s="21">
        <v>2.65</v>
      </c>
      <c r="AJ589" s="21">
        <v>1.54</v>
      </c>
      <c r="AK589" s="21">
        <v>3.4</v>
      </c>
      <c r="AL589" s="21">
        <v>1.33</v>
      </c>
      <c r="AO589">
        <f t="shared" si="203"/>
        <v>-400</v>
      </c>
      <c r="AP589">
        <f>IF(E589&lt;F589,G589,H589)</f>
        <v>38</v>
      </c>
      <c r="AQ589">
        <f>IF(E589&lt;F589,H589,G589)</f>
        <v>21</v>
      </c>
    </row>
    <row r="590" spans="2:43" x14ac:dyDescent="0.25">
      <c r="B590" s="24">
        <v>44199</v>
      </c>
      <c r="C590" s="20" t="s">
        <v>47</v>
      </c>
      <c r="D590" s="20" t="s">
        <v>48</v>
      </c>
      <c r="E590" s="2">
        <v>-120.48192771084337</v>
      </c>
      <c r="F590" s="2">
        <v>100</v>
      </c>
      <c r="G590">
        <v>18</v>
      </c>
      <c r="H590">
        <v>7</v>
      </c>
      <c r="I590" s="9"/>
      <c r="J590" s="2" t="str">
        <f t="shared" si="199"/>
        <v>Los Angeles Rams</v>
      </c>
      <c r="K590" s="2" t="str">
        <f t="shared" si="200"/>
        <v>Arizona Cardinals</v>
      </c>
      <c r="L590" s="17">
        <f t="shared" si="201"/>
        <v>-120.48192771084337</v>
      </c>
      <c r="M590" s="18">
        <f t="shared" si="202"/>
        <v>100</v>
      </c>
      <c r="N590" s="4">
        <f t="shared" si="188"/>
        <v>1.83</v>
      </c>
      <c r="O590" s="4">
        <f t="shared" si="189"/>
        <v>2</v>
      </c>
      <c r="P590" s="4"/>
      <c r="Q590" s="4"/>
      <c r="R590" s="1">
        <f t="shared" si="190"/>
        <v>0.54644808743169393</v>
      </c>
      <c r="S590" s="1">
        <f t="shared" si="190"/>
        <v>0.5</v>
      </c>
      <c r="T590" s="1">
        <f t="shared" si="186"/>
        <v>4.4386422976501305E-2</v>
      </c>
      <c r="U590" s="1">
        <f t="shared" si="187"/>
        <v>2.3224043715846965E-2</v>
      </c>
      <c r="V590" s="1">
        <f t="shared" si="191"/>
        <v>0.53422404371584697</v>
      </c>
      <c r="W590" s="1"/>
      <c r="X590" s="17">
        <f t="shared" si="192"/>
        <v>871.87381729284084</v>
      </c>
      <c r="Y590" s="18">
        <f t="shared" si="193"/>
        <v>1045.6626202421151</v>
      </c>
      <c r="Z590" s="2">
        <f t="shared" si="184"/>
        <v>828.28012642819874</v>
      </c>
      <c r="AA590" s="18">
        <f t="shared" si="184"/>
        <v>993.3794892300092</v>
      </c>
      <c r="AB590" s="2">
        <f t="shared" si="185"/>
        <v>-120.73210114461043</v>
      </c>
      <c r="AC590" s="2">
        <f t="shared" si="185"/>
        <v>-100.66646340515068</v>
      </c>
      <c r="AD590" s="2">
        <f t="shared" si="194"/>
        <v>828.28012642819874</v>
      </c>
      <c r="AE590" s="2">
        <f t="shared" si="195"/>
        <v>-1000</v>
      </c>
      <c r="AF590" s="5">
        <f t="shared" si="196"/>
        <v>0.83000000000000007</v>
      </c>
      <c r="AG590" s="5">
        <f t="shared" si="197"/>
        <v>-1</v>
      </c>
      <c r="AH590" s="3">
        <f t="shared" si="198"/>
        <v>202101</v>
      </c>
      <c r="AI590" s="21">
        <v>1.83</v>
      </c>
      <c r="AJ590" s="21">
        <v>2</v>
      </c>
      <c r="AK590" s="21">
        <v>1.83</v>
      </c>
      <c r="AL590" s="21">
        <v>2</v>
      </c>
      <c r="AO590">
        <f t="shared" si="203"/>
        <v>-130</v>
      </c>
      <c r="AP590">
        <f>IF(E590&lt;F590,G590,H590)</f>
        <v>18</v>
      </c>
      <c r="AQ590">
        <f>IF(E590&lt;F590,H590,G590)</f>
        <v>7</v>
      </c>
    </row>
    <row r="591" spans="2:43" x14ac:dyDescent="0.25">
      <c r="B591" s="24">
        <v>44199</v>
      </c>
      <c r="C591" s="20" t="s">
        <v>22</v>
      </c>
      <c r="D591" s="20" t="s">
        <v>32</v>
      </c>
      <c r="E591" s="2">
        <v>280</v>
      </c>
      <c r="F591" s="2">
        <v>-370.37037037037032</v>
      </c>
      <c r="G591">
        <v>23</v>
      </c>
      <c r="H591">
        <v>26</v>
      </c>
      <c r="I591" s="9"/>
      <c r="J591" s="2" t="str">
        <f t="shared" si="199"/>
        <v>Seattle Seahawks</v>
      </c>
      <c r="K591" s="2" t="str">
        <f t="shared" si="200"/>
        <v>San Francisco 49ers</v>
      </c>
      <c r="L591" s="17">
        <f t="shared" si="201"/>
        <v>-370.37037037037032</v>
      </c>
      <c r="M591" s="18">
        <f t="shared" si="202"/>
        <v>280</v>
      </c>
      <c r="N591" s="4">
        <f t="shared" si="188"/>
        <v>1.27</v>
      </c>
      <c r="O591" s="4">
        <f t="shared" si="189"/>
        <v>3.8</v>
      </c>
      <c r="P591" s="4"/>
      <c r="Q591" s="4"/>
      <c r="R591" s="1">
        <f t="shared" si="190"/>
        <v>0.78740157480314954</v>
      </c>
      <c r="S591" s="1">
        <f t="shared" si="190"/>
        <v>0.26315789473684209</v>
      </c>
      <c r="T591" s="1">
        <f t="shared" si="186"/>
        <v>4.8126232741617536E-2</v>
      </c>
      <c r="U591" s="1">
        <f t="shared" si="187"/>
        <v>0.26212184003315375</v>
      </c>
      <c r="V591" s="1">
        <f t="shared" si="191"/>
        <v>0.77312184003315376</v>
      </c>
      <c r="W591" s="1"/>
      <c r="X591" s="17">
        <f t="shared" si="192"/>
        <v>293.45718645992071</v>
      </c>
      <c r="Y591" s="18">
        <f t="shared" si="193"/>
        <v>2909.583445130711</v>
      </c>
      <c r="Z591" s="2">
        <f t="shared" si="184"/>
        <v>278.78432713692467</v>
      </c>
      <c r="AA591" s="18">
        <f t="shared" si="184"/>
        <v>2764.1042728741754</v>
      </c>
      <c r="AB591" s="2">
        <f t="shared" si="185"/>
        <v>-358.70022187755586</v>
      </c>
      <c r="AC591" s="2">
        <f t="shared" si="185"/>
        <v>276.41042728741752</v>
      </c>
      <c r="AD591" s="2">
        <f t="shared" si="194"/>
        <v>278.78432713692467</v>
      </c>
      <c r="AE591" s="2">
        <f t="shared" si="195"/>
        <v>-1000</v>
      </c>
      <c r="AF591" s="5">
        <f t="shared" si="196"/>
        <v>0.27</v>
      </c>
      <c r="AG591" s="5">
        <f t="shared" si="197"/>
        <v>-1</v>
      </c>
      <c r="AH591" s="3">
        <f t="shared" si="198"/>
        <v>202101</v>
      </c>
      <c r="AI591" s="21">
        <v>2.7</v>
      </c>
      <c r="AJ591" s="21">
        <v>1.5</v>
      </c>
      <c r="AK591" s="21">
        <v>3.8</v>
      </c>
      <c r="AL591" s="21">
        <v>1.27</v>
      </c>
      <c r="AO591">
        <f t="shared" si="203"/>
        <v>-400</v>
      </c>
      <c r="AP591">
        <f>IF(E591&lt;F591,G591,H591)</f>
        <v>26</v>
      </c>
      <c r="AQ591">
        <f>IF(E591&lt;F591,H591,G591)</f>
        <v>23</v>
      </c>
    </row>
    <row r="592" spans="2:43" x14ac:dyDescent="0.25">
      <c r="B592" s="24">
        <v>44199</v>
      </c>
      <c r="C592" s="20" t="s">
        <v>24</v>
      </c>
      <c r="D592" s="20" t="s">
        <v>30</v>
      </c>
      <c r="E592" s="2">
        <v>145.00000000000003</v>
      </c>
      <c r="F592" s="2">
        <v>-166.66666666666663</v>
      </c>
      <c r="G592">
        <v>56</v>
      </c>
      <c r="H592">
        <v>26</v>
      </c>
      <c r="I592" s="9"/>
      <c r="J592" s="2" t="str">
        <f t="shared" si="199"/>
        <v>Miami Dolphins</v>
      </c>
      <c r="K592" s="2" t="str">
        <f t="shared" si="200"/>
        <v>Buffalo Bills</v>
      </c>
      <c r="L592" s="17">
        <f t="shared" si="201"/>
        <v>-166.66666666666663</v>
      </c>
      <c r="M592" s="18">
        <f t="shared" si="202"/>
        <v>145.00000000000003</v>
      </c>
      <c r="N592" s="4">
        <f t="shared" si="188"/>
        <v>1.6</v>
      </c>
      <c r="O592" s="4">
        <f t="shared" si="189"/>
        <v>2.4500000000000002</v>
      </c>
      <c r="P592" s="4"/>
      <c r="Q592" s="4"/>
      <c r="R592" s="1">
        <f t="shared" si="190"/>
        <v>0.625</v>
      </c>
      <c r="S592" s="1">
        <f t="shared" si="190"/>
        <v>0.4081632653061224</v>
      </c>
      <c r="T592" s="1">
        <f t="shared" si="186"/>
        <v>3.2098765432098886E-2</v>
      </c>
      <c r="U592" s="1">
        <f t="shared" si="187"/>
        <v>0.1084183673469388</v>
      </c>
      <c r="V592" s="1">
        <f t="shared" si="191"/>
        <v>0.61941836734693878</v>
      </c>
      <c r="W592" s="1"/>
      <c r="X592" s="17">
        <f t="shared" si="192"/>
        <v>614.4177388267467</v>
      </c>
      <c r="Y592" s="18">
        <f t="shared" si="193"/>
        <v>1471.4893831628281</v>
      </c>
      <c r="Z592" s="2">
        <f t="shared" si="184"/>
        <v>583.69685188540939</v>
      </c>
      <c r="AA592" s="18">
        <f t="shared" si="184"/>
        <v>1397.9149140046866</v>
      </c>
      <c r="AB592" s="2">
        <f t="shared" si="185"/>
        <v>-171.32180801898838</v>
      </c>
      <c r="AC592" s="2">
        <f t="shared" si="185"/>
        <v>139.79149140046866</v>
      </c>
      <c r="AD592" s="2">
        <f t="shared" si="194"/>
        <v>-1000</v>
      </c>
      <c r="AE592" s="2">
        <f t="shared" si="195"/>
        <v>1397.9149140046866</v>
      </c>
      <c r="AF592" s="5">
        <f t="shared" si="196"/>
        <v>-1</v>
      </c>
      <c r="AG592" s="5">
        <f t="shared" si="197"/>
        <v>1.4500000000000002</v>
      </c>
      <c r="AH592" s="3">
        <f t="shared" si="198"/>
        <v>202101</v>
      </c>
      <c r="AI592" s="21">
        <v>1.57</v>
      </c>
      <c r="AJ592" s="21">
        <v>2.5499999999999998</v>
      </c>
      <c r="AK592" s="21">
        <v>2.4500000000000002</v>
      </c>
      <c r="AL592" s="21">
        <v>1.6</v>
      </c>
      <c r="AO592">
        <f t="shared" si="203"/>
        <v>-170</v>
      </c>
      <c r="AP592">
        <f>IF(E592&lt;F592,G592,H592)</f>
        <v>26</v>
      </c>
      <c r="AQ592">
        <f>IF(E592&lt;F592,H592,G592)</f>
        <v>56</v>
      </c>
    </row>
    <row r="593" spans="2:43" x14ac:dyDescent="0.25">
      <c r="B593" s="24">
        <v>44199</v>
      </c>
      <c r="C593" s="20" t="s">
        <v>44</v>
      </c>
      <c r="D593" s="20" t="s">
        <v>43</v>
      </c>
      <c r="E593" s="2">
        <v>215</v>
      </c>
      <c r="F593" s="2">
        <v>-263.1578947368422</v>
      </c>
      <c r="G593">
        <v>7</v>
      </c>
      <c r="H593">
        <v>33</v>
      </c>
      <c r="I593" s="9"/>
      <c r="J593" s="2" t="str">
        <f t="shared" si="199"/>
        <v>New Orleans Saints</v>
      </c>
      <c r="K593" s="2" t="str">
        <f t="shared" si="200"/>
        <v>Carolina Panthers</v>
      </c>
      <c r="L593" s="17">
        <f t="shared" si="201"/>
        <v>-263.1578947368422</v>
      </c>
      <c r="M593" s="18">
        <f t="shared" si="202"/>
        <v>215</v>
      </c>
      <c r="N593" s="4">
        <f t="shared" si="188"/>
        <v>1.38</v>
      </c>
      <c r="O593" s="4">
        <f t="shared" si="189"/>
        <v>3.15</v>
      </c>
      <c r="P593" s="4"/>
      <c r="Q593" s="4"/>
      <c r="R593" s="1">
        <f t="shared" si="190"/>
        <v>0.7246376811594204</v>
      </c>
      <c r="S593" s="1">
        <f t="shared" si="190"/>
        <v>0.31746031746031744</v>
      </c>
      <c r="T593" s="1">
        <f t="shared" si="186"/>
        <v>4.039735099337749E-2</v>
      </c>
      <c r="U593" s="1">
        <f t="shared" si="187"/>
        <v>0.20358868184955148</v>
      </c>
      <c r="V593" s="1">
        <f t="shared" si="191"/>
        <v>0.71458868184955149</v>
      </c>
      <c r="W593" s="1"/>
      <c r="X593" s="17">
        <f t="shared" si="192"/>
        <v>399.40643533805462</v>
      </c>
      <c r="Y593" s="18">
        <f t="shared" si="193"/>
        <v>2205.1924375584526</v>
      </c>
      <c r="Z593" s="2">
        <f t="shared" si="184"/>
        <v>379.43611357115185</v>
      </c>
      <c r="AA593" s="18">
        <f t="shared" si="184"/>
        <v>2094.93281568053</v>
      </c>
      <c r="AB593" s="2">
        <f t="shared" si="185"/>
        <v>-263.54897813712716</v>
      </c>
      <c r="AC593" s="2">
        <f t="shared" si="185"/>
        <v>209.49328156805299</v>
      </c>
      <c r="AD593" s="2">
        <f t="shared" si="194"/>
        <v>379.43611357115185</v>
      </c>
      <c r="AE593" s="2">
        <f t="shared" si="195"/>
        <v>-1000</v>
      </c>
      <c r="AF593" s="5">
        <f t="shared" si="196"/>
        <v>0.37999999999999989</v>
      </c>
      <c r="AG593" s="5">
        <f t="shared" si="197"/>
        <v>-1</v>
      </c>
      <c r="AH593" s="3">
        <f t="shared" si="198"/>
        <v>202101</v>
      </c>
      <c r="AI593" s="21">
        <v>3.3</v>
      </c>
      <c r="AJ593" s="21">
        <v>1.35</v>
      </c>
      <c r="AK593" s="21">
        <v>3.15</v>
      </c>
      <c r="AL593" s="21">
        <v>1.38</v>
      </c>
      <c r="AO593">
        <f t="shared" si="203"/>
        <v>-300</v>
      </c>
      <c r="AP593">
        <f>IF(E593&lt;F593,G593,H593)</f>
        <v>33</v>
      </c>
      <c r="AQ593">
        <f>IF(E593&lt;F593,H593,G593)</f>
        <v>7</v>
      </c>
    </row>
    <row r="594" spans="2:43" x14ac:dyDescent="0.25">
      <c r="B594" s="24">
        <v>44199</v>
      </c>
      <c r="C594" s="20" t="s">
        <v>21</v>
      </c>
      <c r="D594" s="20" t="s">
        <v>28</v>
      </c>
      <c r="E594" s="2">
        <v>650</v>
      </c>
      <c r="F594" s="2">
        <v>-999.99999999999909</v>
      </c>
      <c r="G594">
        <v>3</v>
      </c>
      <c r="H594">
        <v>38</v>
      </c>
      <c r="I594" s="9"/>
      <c r="J594" s="2" t="str">
        <f t="shared" si="199"/>
        <v>Baltimore Ravens</v>
      </c>
      <c r="K594" s="2" t="str">
        <f t="shared" si="200"/>
        <v>Cincinnati Bengals</v>
      </c>
      <c r="L594" s="17">
        <f t="shared" si="201"/>
        <v>-999.99999999999909</v>
      </c>
      <c r="M594" s="18">
        <f t="shared" si="202"/>
        <v>650</v>
      </c>
      <c r="N594" s="4">
        <f t="shared" si="188"/>
        <v>1.1000000000000001</v>
      </c>
      <c r="O594" s="4">
        <f t="shared" si="189"/>
        <v>7.5</v>
      </c>
      <c r="P594" s="4"/>
      <c r="Q594" s="4"/>
      <c r="R594" s="1">
        <f t="shared" si="190"/>
        <v>0.90909090909090906</v>
      </c>
      <c r="S594" s="1">
        <f t="shared" si="190"/>
        <v>0.13333333333333333</v>
      </c>
      <c r="T594" s="1">
        <f t="shared" si="186"/>
        <v>4.0697674418604612E-2</v>
      </c>
      <c r="U594" s="1">
        <f t="shared" si="187"/>
        <v>0.38787878787878788</v>
      </c>
      <c r="V594" s="1">
        <f t="shared" si="191"/>
        <v>0.89887878787878783</v>
      </c>
      <c r="W594" s="1"/>
      <c r="X594" s="17">
        <f t="shared" si="192"/>
        <v>112.49705019721534</v>
      </c>
      <c r="Y594" s="18">
        <f t="shared" si="193"/>
        <v>6304.3252651260173</v>
      </c>
      <c r="Z594" s="2">
        <f t="shared" si="184"/>
        <v>106.87219768735457</v>
      </c>
      <c r="AA594" s="18">
        <f t="shared" si="184"/>
        <v>5989.1090018697159</v>
      </c>
      <c r="AB594" s="2">
        <f t="shared" si="185"/>
        <v>-935.69704903553497</v>
      </c>
      <c r="AC594" s="2">
        <f t="shared" si="185"/>
        <v>598.91090018697162</v>
      </c>
      <c r="AD594" s="2">
        <f t="shared" si="194"/>
        <v>106.87219768735457</v>
      </c>
      <c r="AE594" s="2">
        <f t="shared" si="195"/>
        <v>-1000</v>
      </c>
      <c r="AF594" s="5">
        <f t="shared" si="196"/>
        <v>0.10000000000000009</v>
      </c>
      <c r="AG594" s="5">
        <f t="shared" si="197"/>
        <v>-1</v>
      </c>
      <c r="AH594" s="3">
        <f t="shared" si="198"/>
        <v>202101</v>
      </c>
      <c r="AI594" s="21">
        <v>6</v>
      </c>
      <c r="AJ594" s="21">
        <v>1.1399999999999999</v>
      </c>
      <c r="AK594" s="21">
        <v>7.5</v>
      </c>
      <c r="AL594" s="21">
        <v>1.1000000000000001</v>
      </c>
      <c r="AO594">
        <f t="shared" si="203"/>
        <v>-1000</v>
      </c>
      <c r="AP594">
        <f>IF(E594&lt;F594,G594,H594)</f>
        <v>38</v>
      </c>
      <c r="AQ594">
        <f>IF(E594&lt;F594,H594,G594)</f>
        <v>3</v>
      </c>
    </row>
    <row r="595" spans="2:43" x14ac:dyDescent="0.25">
      <c r="B595" s="24">
        <v>44199</v>
      </c>
      <c r="C595" s="20" t="s">
        <v>46</v>
      </c>
      <c r="D595" s="20" t="s">
        <v>45</v>
      </c>
      <c r="E595" s="2">
        <v>-500.00000000000011</v>
      </c>
      <c r="F595" s="2">
        <v>375</v>
      </c>
      <c r="G595">
        <v>24</v>
      </c>
      <c r="H595">
        <v>22</v>
      </c>
      <c r="I595" s="9"/>
      <c r="J595" s="2" t="str">
        <f t="shared" si="199"/>
        <v>Cleveland Browns</v>
      </c>
      <c r="K595" s="2" t="str">
        <f t="shared" si="200"/>
        <v>Pittsburgh Steelers</v>
      </c>
      <c r="L595" s="17">
        <f t="shared" si="201"/>
        <v>-500.00000000000011</v>
      </c>
      <c r="M595" s="18">
        <f t="shared" si="202"/>
        <v>375</v>
      </c>
      <c r="N595" s="4">
        <f t="shared" si="188"/>
        <v>1.2</v>
      </c>
      <c r="O595" s="4">
        <f t="shared" si="189"/>
        <v>4.75</v>
      </c>
      <c r="P595" s="4"/>
      <c r="Q595" s="4"/>
      <c r="R595" s="1">
        <f t="shared" si="190"/>
        <v>0.83333333333333337</v>
      </c>
      <c r="S595" s="1">
        <f t="shared" si="190"/>
        <v>0.21052631578947367</v>
      </c>
      <c r="T595" s="1">
        <f t="shared" si="186"/>
        <v>4.2016806722689037E-2</v>
      </c>
      <c r="U595" s="1">
        <f t="shared" si="187"/>
        <v>0.31140350877192985</v>
      </c>
      <c r="V595" s="1">
        <f t="shared" si="191"/>
        <v>0.82240350877192991</v>
      </c>
      <c r="W595" s="1"/>
      <c r="X595" s="17">
        <f t="shared" si="192"/>
        <v>215.94811954689931</v>
      </c>
      <c r="Y595" s="18">
        <f t="shared" si="193"/>
        <v>3787.1793685900598</v>
      </c>
      <c r="Z595" s="2">
        <f t="shared" si="184"/>
        <v>205.15071356955434</v>
      </c>
      <c r="AA595" s="18">
        <f t="shared" si="184"/>
        <v>3597.8204001605568</v>
      </c>
      <c r="AB595" s="2">
        <f t="shared" si="185"/>
        <v>-487.44651315139578</v>
      </c>
      <c r="AC595" s="2">
        <f t="shared" si="185"/>
        <v>359.7820400160557</v>
      </c>
      <c r="AD595" s="2">
        <f t="shared" si="194"/>
        <v>205.15071356955434</v>
      </c>
      <c r="AE595" s="2">
        <f t="shared" si="195"/>
        <v>-1000</v>
      </c>
      <c r="AF595" s="5">
        <f t="shared" si="196"/>
        <v>0.19999999999999996</v>
      </c>
      <c r="AG595" s="5">
        <f t="shared" si="197"/>
        <v>-1</v>
      </c>
      <c r="AH595" s="3">
        <f t="shared" si="198"/>
        <v>202101</v>
      </c>
      <c r="AI595" s="21">
        <v>1.33</v>
      </c>
      <c r="AJ595" s="21">
        <v>3.4</v>
      </c>
      <c r="AK595" s="21">
        <v>1.2</v>
      </c>
      <c r="AL595" s="21">
        <v>4.75</v>
      </c>
      <c r="AO595">
        <f t="shared" si="203"/>
        <v>-500</v>
      </c>
      <c r="AP595">
        <f>IF(E595&lt;F595,G595,H595)</f>
        <v>24</v>
      </c>
      <c r="AQ595">
        <f>IF(E595&lt;F595,H595,G595)</f>
        <v>22</v>
      </c>
    </row>
    <row r="596" spans="2:43" x14ac:dyDescent="0.25">
      <c r="B596" s="24">
        <v>44199</v>
      </c>
      <c r="C596" s="20" t="s">
        <v>34</v>
      </c>
      <c r="D596" s="20" t="s">
        <v>29</v>
      </c>
      <c r="E596" s="2">
        <v>154.99999999999997</v>
      </c>
      <c r="F596" s="2">
        <v>-175.43859649122805</v>
      </c>
      <c r="G596">
        <v>35</v>
      </c>
      <c r="H596">
        <v>37</v>
      </c>
      <c r="I596" s="9"/>
      <c r="J596" s="2" t="str">
        <f t="shared" si="199"/>
        <v>Minnesota Vikings</v>
      </c>
      <c r="K596" s="2" t="str">
        <f t="shared" si="200"/>
        <v>Detroit Lions</v>
      </c>
      <c r="L596" s="17">
        <f t="shared" si="201"/>
        <v>-175.43859649122805</v>
      </c>
      <c r="M596" s="18">
        <f t="shared" si="202"/>
        <v>154.99999999999997</v>
      </c>
      <c r="N596" s="4">
        <f t="shared" si="188"/>
        <v>1.57</v>
      </c>
      <c r="O596" s="4">
        <f t="shared" si="189"/>
        <v>2.5499999999999998</v>
      </c>
      <c r="P596" s="4"/>
      <c r="Q596" s="4"/>
      <c r="R596" s="1">
        <f t="shared" si="190"/>
        <v>0.63694267515923564</v>
      </c>
      <c r="S596" s="1">
        <f t="shared" si="190"/>
        <v>0.39215686274509809</v>
      </c>
      <c r="T596" s="1">
        <f t="shared" si="186"/>
        <v>2.8276699029126329E-2</v>
      </c>
      <c r="U596" s="1">
        <f t="shared" si="187"/>
        <v>0.12239290620706877</v>
      </c>
      <c r="V596" s="1">
        <f t="shared" si="191"/>
        <v>0.63339290620706878</v>
      </c>
      <c r="W596" s="1"/>
      <c r="X596" s="17">
        <f t="shared" si="192"/>
        <v>578.79886276004493</v>
      </c>
      <c r="Y596" s="18">
        <f t="shared" si="193"/>
        <v>1558.0808321378222</v>
      </c>
      <c r="Z596" s="2">
        <f t="shared" ref="Z596:AA659" si="204">X596*0.95</f>
        <v>549.85891962204266</v>
      </c>
      <c r="AA596" s="18">
        <f t="shared" si="204"/>
        <v>1480.1767905309309</v>
      </c>
      <c r="AB596" s="2">
        <f t="shared" ref="AB596:AC659" si="205">IF(Z596&lt;1000,-100000/Z596,Z596/10)</f>
        <v>-181.86483192586408</v>
      </c>
      <c r="AC596" s="2">
        <f t="shared" si="205"/>
        <v>148.0176790530931</v>
      </c>
      <c r="AD596" s="2">
        <f t="shared" si="194"/>
        <v>549.85891962204266</v>
      </c>
      <c r="AE596" s="2">
        <f t="shared" si="195"/>
        <v>-1000</v>
      </c>
      <c r="AF596" s="5">
        <f t="shared" si="196"/>
        <v>0.57000000000000006</v>
      </c>
      <c r="AG596" s="5">
        <f t="shared" si="197"/>
        <v>-1</v>
      </c>
      <c r="AH596" s="3">
        <f t="shared" si="198"/>
        <v>202101</v>
      </c>
      <c r="AI596" s="21">
        <v>3.25</v>
      </c>
      <c r="AJ596" s="21">
        <v>1.36</v>
      </c>
      <c r="AK596" s="21">
        <v>2.5499999999999998</v>
      </c>
      <c r="AL596" s="21">
        <v>1.57</v>
      </c>
      <c r="AO596">
        <f t="shared" si="203"/>
        <v>-180</v>
      </c>
      <c r="AP596">
        <f>IF(E596&lt;F596,G596,H596)</f>
        <v>37</v>
      </c>
      <c r="AQ596">
        <f>IF(E596&lt;F596,H596,G596)</f>
        <v>35</v>
      </c>
    </row>
    <row r="597" spans="2:43" x14ac:dyDescent="0.25">
      <c r="B597" s="24">
        <v>44199</v>
      </c>
      <c r="C597" s="20" t="s">
        <v>40</v>
      </c>
      <c r="D597" s="20" t="s">
        <v>41</v>
      </c>
      <c r="E597" s="2">
        <v>270</v>
      </c>
      <c r="F597" s="2">
        <v>-344.82758620689651</v>
      </c>
      <c r="G597">
        <v>38</v>
      </c>
      <c r="H597">
        <v>41</v>
      </c>
      <c r="I597" s="9"/>
      <c r="J597" s="2" t="str">
        <f t="shared" si="199"/>
        <v>Tennessee Titans</v>
      </c>
      <c r="K597" s="2" t="str">
        <f t="shared" si="200"/>
        <v>Houston Texans</v>
      </c>
      <c r="L597" s="17">
        <f t="shared" si="201"/>
        <v>-344.82758620689651</v>
      </c>
      <c r="M597" s="18">
        <f t="shared" si="202"/>
        <v>270</v>
      </c>
      <c r="N597" s="4">
        <f t="shared" si="188"/>
        <v>1.29</v>
      </c>
      <c r="O597" s="4">
        <f t="shared" si="189"/>
        <v>3.7</v>
      </c>
      <c r="P597" s="4"/>
      <c r="Q597" s="4"/>
      <c r="R597" s="1">
        <f t="shared" si="190"/>
        <v>0.77519379844961234</v>
      </c>
      <c r="S597" s="1">
        <f t="shared" si="190"/>
        <v>0.27027027027027023</v>
      </c>
      <c r="T597" s="1">
        <f t="shared" si="186"/>
        <v>4.3486973947895691E-2</v>
      </c>
      <c r="U597" s="1">
        <f t="shared" si="187"/>
        <v>0.25246176408967103</v>
      </c>
      <c r="V597" s="1">
        <f t="shared" si="191"/>
        <v>0.76346176408967104</v>
      </c>
      <c r="W597" s="1"/>
      <c r="X597" s="17">
        <f t="shared" si="192"/>
        <v>309.82329048576543</v>
      </c>
      <c r="Y597" s="18">
        <f t="shared" si="193"/>
        <v>2773.304285017382</v>
      </c>
      <c r="Z597" s="2">
        <f t="shared" si="204"/>
        <v>294.33212596147712</v>
      </c>
      <c r="AA597" s="18">
        <f t="shared" si="204"/>
        <v>2634.6390707665128</v>
      </c>
      <c r="AB597" s="2">
        <f t="shared" si="205"/>
        <v>-339.75224305989701</v>
      </c>
      <c r="AC597" s="2">
        <f t="shared" si="205"/>
        <v>263.46390707665125</v>
      </c>
      <c r="AD597" s="2">
        <f t="shared" si="194"/>
        <v>294.33212596147712</v>
      </c>
      <c r="AE597" s="2">
        <f t="shared" si="195"/>
        <v>-1000</v>
      </c>
      <c r="AF597" s="5">
        <f t="shared" si="196"/>
        <v>0.29000000000000004</v>
      </c>
      <c r="AG597" s="5">
        <f t="shared" si="197"/>
        <v>-1</v>
      </c>
      <c r="AH597" s="3">
        <f t="shared" si="198"/>
        <v>202101</v>
      </c>
      <c r="AI597" s="21">
        <v>4.0999999999999996</v>
      </c>
      <c r="AJ597" s="21">
        <v>1.25</v>
      </c>
      <c r="AK597" s="21">
        <v>3.7</v>
      </c>
      <c r="AL597" s="21">
        <v>1.29</v>
      </c>
      <c r="AO597">
        <f t="shared" si="203"/>
        <v>-400</v>
      </c>
      <c r="AP597">
        <f>IF(E597&lt;F597,G597,H597)</f>
        <v>41</v>
      </c>
      <c r="AQ597">
        <f>IF(E597&lt;F597,H597,G597)</f>
        <v>38</v>
      </c>
    </row>
    <row r="598" spans="2:43" x14ac:dyDescent="0.25">
      <c r="B598" s="24">
        <v>44199</v>
      </c>
      <c r="C598" s="20" t="s">
        <v>39</v>
      </c>
      <c r="D598" s="20" t="s">
        <v>26</v>
      </c>
      <c r="E598" s="2">
        <v>-1428.5714285714273</v>
      </c>
      <c r="F598" s="2">
        <v>800</v>
      </c>
      <c r="G598">
        <v>28</v>
      </c>
      <c r="H598">
        <v>14</v>
      </c>
      <c r="I598" s="9"/>
      <c r="J598" s="2" t="str">
        <f t="shared" si="199"/>
        <v>Indianapolis Colts</v>
      </c>
      <c r="K598" s="2" t="str">
        <f t="shared" si="200"/>
        <v>Jacksonville Jaguars</v>
      </c>
      <c r="L598" s="17">
        <f t="shared" si="201"/>
        <v>-1428.5714285714273</v>
      </c>
      <c r="M598" s="18">
        <f t="shared" si="202"/>
        <v>800</v>
      </c>
      <c r="N598" s="4">
        <f t="shared" si="188"/>
        <v>1.07</v>
      </c>
      <c r="O598" s="4">
        <f t="shared" si="189"/>
        <v>9</v>
      </c>
      <c r="P598" s="4"/>
      <c r="Q598" s="4"/>
      <c r="R598" s="1">
        <f t="shared" si="190"/>
        <v>0.93457943925233644</v>
      </c>
      <c r="S598" s="1">
        <f t="shared" si="190"/>
        <v>0.1111111111111111</v>
      </c>
      <c r="T598" s="1">
        <f t="shared" si="186"/>
        <v>4.3694141012909582E-2</v>
      </c>
      <c r="U598" s="1">
        <f t="shared" si="187"/>
        <v>0.4117341640706127</v>
      </c>
      <c r="V598" s="1">
        <f t="shared" si="191"/>
        <v>0.92273416407061271</v>
      </c>
      <c r="W598" s="1"/>
      <c r="X598" s="17">
        <f t="shared" si="192"/>
        <v>83.735748537294256</v>
      </c>
      <c r="Y598" s="18">
        <f t="shared" si="193"/>
        <v>7722.8501221461711</v>
      </c>
      <c r="Z598" s="2">
        <f t="shared" si="204"/>
        <v>79.548961110429545</v>
      </c>
      <c r="AA598" s="18">
        <f t="shared" si="204"/>
        <v>7336.7076160388624</v>
      </c>
      <c r="AB598" s="2">
        <f t="shared" si="205"/>
        <v>-1257.0874415466019</v>
      </c>
      <c r="AC598" s="2">
        <f t="shared" si="205"/>
        <v>733.67076160388626</v>
      </c>
      <c r="AD598" s="2">
        <f t="shared" si="194"/>
        <v>79.548961110429545</v>
      </c>
      <c r="AE598" s="2">
        <f t="shared" si="195"/>
        <v>-1000</v>
      </c>
      <c r="AF598" s="5">
        <f t="shared" si="196"/>
        <v>7.0000000000000062E-2</v>
      </c>
      <c r="AG598" s="5">
        <f t="shared" si="197"/>
        <v>-1</v>
      </c>
      <c r="AH598" s="3">
        <f t="shared" si="198"/>
        <v>202101</v>
      </c>
      <c r="AI598" s="21">
        <v>1.0900000000000001</v>
      </c>
      <c r="AJ598" s="21">
        <v>8</v>
      </c>
      <c r="AK598" s="21">
        <v>1.07</v>
      </c>
      <c r="AL598" s="21">
        <v>9</v>
      </c>
      <c r="AO598">
        <f t="shared" si="203"/>
        <v>-1500</v>
      </c>
      <c r="AP598">
        <f>IF(E598&lt;F598,G598,H598)</f>
        <v>28</v>
      </c>
      <c r="AQ598">
        <f>IF(E598&lt;F598,H598,G598)</f>
        <v>14</v>
      </c>
    </row>
    <row r="599" spans="2:43" x14ac:dyDescent="0.25">
      <c r="B599" s="24">
        <v>44199</v>
      </c>
      <c r="C599" s="20" t="s">
        <v>36</v>
      </c>
      <c r="D599" s="20" t="s">
        <v>42</v>
      </c>
      <c r="E599" s="2">
        <v>-166.66666666666663</v>
      </c>
      <c r="F599" s="2">
        <v>145.00000000000003</v>
      </c>
      <c r="G599">
        <v>28</v>
      </c>
      <c r="H599">
        <v>14</v>
      </c>
      <c r="I599" s="9"/>
      <c r="J599" s="2" t="str">
        <f t="shared" si="199"/>
        <v>New England Patriots</v>
      </c>
      <c r="K599" s="2" t="str">
        <f t="shared" si="200"/>
        <v>New York Jets</v>
      </c>
      <c r="L599" s="17">
        <f t="shared" si="201"/>
        <v>-166.66666666666663</v>
      </c>
      <c r="M599" s="18">
        <f t="shared" si="202"/>
        <v>145.00000000000003</v>
      </c>
      <c r="N599" s="4">
        <f t="shared" si="188"/>
        <v>1.6</v>
      </c>
      <c r="O599" s="4">
        <f t="shared" si="189"/>
        <v>2.4500000000000002</v>
      </c>
      <c r="P599" s="4"/>
      <c r="Q599" s="4"/>
      <c r="R599" s="1">
        <f t="shared" si="190"/>
        <v>0.625</v>
      </c>
      <c r="S599" s="1">
        <f t="shared" si="190"/>
        <v>0.4081632653061224</v>
      </c>
      <c r="T599" s="1">
        <f t="shared" si="186"/>
        <v>3.2098765432098886E-2</v>
      </c>
      <c r="U599" s="1">
        <f t="shared" si="187"/>
        <v>0.1084183673469388</v>
      </c>
      <c r="V599" s="1">
        <f t="shared" si="191"/>
        <v>0.61941836734693878</v>
      </c>
      <c r="W599" s="1"/>
      <c r="X599" s="17">
        <f t="shared" si="192"/>
        <v>614.4177388267467</v>
      </c>
      <c r="Y599" s="18">
        <f t="shared" si="193"/>
        <v>1471.4893831628281</v>
      </c>
      <c r="Z599" s="2">
        <f t="shared" si="204"/>
        <v>583.69685188540939</v>
      </c>
      <c r="AA599" s="18">
        <f t="shared" si="204"/>
        <v>1397.9149140046866</v>
      </c>
      <c r="AB599" s="2">
        <f t="shared" si="205"/>
        <v>-171.32180801898838</v>
      </c>
      <c r="AC599" s="2">
        <f t="shared" si="205"/>
        <v>139.79149140046866</v>
      </c>
      <c r="AD599" s="2">
        <f t="shared" si="194"/>
        <v>583.69685188540939</v>
      </c>
      <c r="AE599" s="2">
        <f t="shared" si="195"/>
        <v>-1000</v>
      </c>
      <c r="AF599" s="5">
        <f t="shared" si="196"/>
        <v>0.60000000000000009</v>
      </c>
      <c r="AG599" s="5">
        <f t="shared" si="197"/>
        <v>-1</v>
      </c>
      <c r="AH599" s="3">
        <f t="shared" si="198"/>
        <v>202101</v>
      </c>
      <c r="AI599" s="21">
        <v>1.57</v>
      </c>
      <c r="AJ599" s="21">
        <v>2.5499999999999998</v>
      </c>
      <c r="AK599" s="21">
        <v>1.6</v>
      </c>
      <c r="AL599" s="21">
        <v>2.4500000000000002</v>
      </c>
      <c r="AO599">
        <f t="shared" si="203"/>
        <v>-170</v>
      </c>
      <c r="AP599">
        <f>IF(E599&lt;F599,G599,H599)</f>
        <v>28</v>
      </c>
      <c r="AQ599">
        <f>IF(E599&lt;F599,H599,G599)</f>
        <v>14</v>
      </c>
    </row>
    <row r="600" spans="2:43" x14ac:dyDescent="0.25">
      <c r="B600" s="24">
        <v>44199</v>
      </c>
      <c r="C600" s="20" t="s">
        <v>25</v>
      </c>
      <c r="D600" s="20" t="s">
        <v>23</v>
      </c>
      <c r="E600" s="2">
        <v>104.99999999999999</v>
      </c>
      <c r="F600" s="2">
        <v>-125</v>
      </c>
      <c r="G600">
        <v>23</v>
      </c>
      <c r="H600">
        <v>19</v>
      </c>
      <c r="I600" s="9"/>
      <c r="J600" s="2" t="str">
        <f t="shared" si="199"/>
        <v>Dallas Cowboys</v>
      </c>
      <c r="K600" s="2" t="str">
        <f t="shared" si="200"/>
        <v>New York Giants</v>
      </c>
      <c r="L600" s="17">
        <f t="shared" si="201"/>
        <v>-125</v>
      </c>
      <c r="M600" s="18">
        <f t="shared" si="202"/>
        <v>104.99999999999999</v>
      </c>
      <c r="N600" s="4">
        <f t="shared" si="188"/>
        <v>1.8</v>
      </c>
      <c r="O600" s="4">
        <f t="shared" si="189"/>
        <v>2.0499999999999998</v>
      </c>
      <c r="P600" s="4"/>
      <c r="Q600" s="4"/>
      <c r="R600" s="1">
        <f t="shared" si="190"/>
        <v>0.55555555555555558</v>
      </c>
      <c r="S600" s="1">
        <f t="shared" si="190"/>
        <v>0.48780487804878053</v>
      </c>
      <c r="T600" s="1">
        <f t="shared" si="186"/>
        <v>4.1558441558441461E-2</v>
      </c>
      <c r="U600" s="1">
        <f t="shared" si="187"/>
        <v>3.3875338753387524E-2</v>
      </c>
      <c r="V600" s="1">
        <f t="shared" si="191"/>
        <v>0.54487533875338756</v>
      </c>
      <c r="W600" s="1"/>
      <c r="X600" s="17">
        <f t="shared" si="192"/>
        <v>835.28218085238643</v>
      </c>
      <c r="Y600" s="18">
        <f t="shared" si="193"/>
        <v>1090.9993667390718</v>
      </c>
      <c r="Z600" s="2">
        <f t="shared" si="204"/>
        <v>793.51807180976709</v>
      </c>
      <c r="AA600" s="18">
        <f t="shared" si="204"/>
        <v>1036.449398402118</v>
      </c>
      <c r="AB600" s="2">
        <f t="shared" si="205"/>
        <v>-126.02107444375048</v>
      </c>
      <c r="AC600" s="2">
        <f t="shared" si="205"/>
        <v>103.6449398402118</v>
      </c>
      <c r="AD600" s="2">
        <f t="shared" si="194"/>
        <v>-1000</v>
      </c>
      <c r="AE600" s="2">
        <f t="shared" si="195"/>
        <v>1036.449398402118</v>
      </c>
      <c r="AF600" s="5">
        <f t="shared" si="196"/>
        <v>-1</v>
      </c>
      <c r="AG600" s="5">
        <f t="shared" si="197"/>
        <v>1.0499999999999998</v>
      </c>
      <c r="AH600" s="3">
        <f t="shared" si="198"/>
        <v>202101</v>
      </c>
      <c r="AI600" s="21">
        <v>2.25</v>
      </c>
      <c r="AJ600" s="21">
        <v>1.68</v>
      </c>
      <c r="AK600" s="21">
        <v>2.0499999999999998</v>
      </c>
      <c r="AL600" s="21">
        <v>1.8</v>
      </c>
      <c r="AO600">
        <f t="shared" si="203"/>
        <v>-130</v>
      </c>
      <c r="AP600">
        <f>IF(E600&lt;F600,G600,H600)</f>
        <v>19</v>
      </c>
      <c r="AQ600">
        <f>IF(E600&lt;F600,H600,G600)</f>
        <v>23</v>
      </c>
    </row>
    <row r="601" spans="2:43" x14ac:dyDescent="0.25">
      <c r="B601" s="24">
        <v>44199</v>
      </c>
      <c r="C601" s="20" t="s">
        <v>27</v>
      </c>
      <c r="D601" s="20" t="s">
        <v>35</v>
      </c>
      <c r="E601" s="2">
        <v>-344.82758620689651</v>
      </c>
      <c r="F601" s="2">
        <v>270</v>
      </c>
      <c r="G601">
        <v>44</v>
      </c>
      <c r="H601">
        <v>27</v>
      </c>
      <c r="I601" s="9"/>
      <c r="J601" s="2" t="str">
        <f t="shared" si="199"/>
        <v>Tampa Bay Buccaneers</v>
      </c>
      <c r="K601" s="2" t="str">
        <f t="shared" si="200"/>
        <v>Atlanta Falcons</v>
      </c>
      <c r="L601" s="17">
        <f t="shared" si="201"/>
        <v>-344.82758620689651</v>
      </c>
      <c r="M601" s="18">
        <f t="shared" si="202"/>
        <v>270</v>
      </c>
      <c r="N601" s="4">
        <f t="shared" si="188"/>
        <v>1.29</v>
      </c>
      <c r="O601" s="4">
        <f t="shared" si="189"/>
        <v>3.7</v>
      </c>
      <c r="P601" s="4"/>
      <c r="Q601" s="4"/>
      <c r="R601" s="1">
        <f t="shared" si="190"/>
        <v>0.77519379844961234</v>
      </c>
      <c r="S601" s="1">
        <f t="shared" si="190"/>
        <v>0.27027027027027023</v>
      </c>
      <c r="T601" s="1">
        <f t="shared" si="186"/>
        <v>4.3486973947895691E-2</v>
      </c>
      <c r="U601" s="1">
        <f t="shared" si="187"/>
        <v>0.25246176408967103</v>
      </c>
      <c r="V601" s="1">
        <f t="shared" si="191"/>
        <v>0.76346176408967104</v>
      </c>
      <c r="W601" s="1"/>
      <c r="X601" s="17">
        <f t="shared" si="192"/>
        <v>309.82329048576543</v>
      </c>
      <c r="Y601" s="18">
        <f t="shared" si="193"/>
        <v>2773.304285017382</v>
      </c>
      <c r="Z601" s="2">
        <f t="shared" si="204"/>
        <v>294.33212596147712</v>
      </c>
      <c r="AA601" s="18">
        <f t="shared" si="204"/>
        <v>2634.6390707665128</v>
      </c>
      <c r="AB601" s="2">
        <f t="shared" si="205"/>
        <v>-339.75224305989701</v>
      </c>
      <c r="AC601" s="2">
        <f t="shared" si="205"/>
        <v>263.46390707665125</v>
      </c>
      <c r="AD601" s="2">
        <f t="shared" si="194"/>
        <v>294.33212596147712</v>
      </c>
      <c r="AE601" s="2">
        <f t="shared" si="195"/>
        <v>-1000</v>
      </c>
      <c r="AF601" s="5">
        <f t="shared" si="196"/>
        <v>0.29000000000000004</v>
      </c>
      <c r="AG601" s="5">
        <f t="shared" si="197"/>
        <v>-1</v>
      </c>
      <c r="AH601" s="3">
        <f t="shared" si="198"/>
        <v>202101</v>
      </c>
      <c r="AI601" s="21">
        <v>1.33</v>
      </c>
      <c r="AJ601" s="21">
        <v>3.4</v>
      </c>
      <c r="AK601" s="21">
        <v>1.29</v>
      </c>
      <c r="AL601" s="21">
        <v>3.7</v>
      </c>
      <c r="AO601">
        <f t="shared" si="203"/>
        <v>-400</v>
      </c>
      <c r="AP601">
        <f>IF(E601&lt;F601,G601,H601)</f>
        <v>44</v>
      </c>
      <c r="AQ601">
        <f>IF(E601&lt;F601,H601,G601)</f>
        <v>27</v>
      </c>
    </row>
    <row r="602" spans="2:43" x14ac:dyDescent="0.25">
      <c r="B602" s="24">
        <v>44193</v>
      </c>
      <c r="C602" s="20" t="s">
        <v>36</v>
      </c>
      <c r="D602" s="20" t="s">
        <v>24</v>
      </c>
      <c r="E602" s="2">
        <v>290</v>
      </c>
      <c r="F602" s="2">
        <v>-370.37037037037032</v>
      </c>
      <c r="G602">
        <v>9</v>
      </c>
      <c r="H602">
        <v>38</v>
      </c>
      <c r="I602" s="9"/>
      <c r="J602" s="2" t="str">
        <f t="shared" si="199"/>
        <v>Buffalo Bills</v>
      </c>
      <c r="K602" s="2" t="str">
        <f t="shared" si="200"/>
        <v>New England Patriots</v>
      </c>
      <c r="L602" s="17">
        <f t="shared" si="201"/>
        <v>-370.37037037037032</v>
      </c>
      <c r="M602" s="18">
        <f t="shared" si="202"/>
        <v>290</v>
      </c>
      <c r="N602" s="4">
        <f t="shared" si="188"/>
        <v>1.27</v>
      </c>
      <c r="O602" s="4">
        <f t="shared" si="189"/>
        <v>3.9</v>
      </c>
      <c r="P602" s="4"/>
      <c r="Q602" s="4"/>
      <c r="R602" s="1">
        <f t="shared" si="190"/>
        <v>0.78740157480314954</v>
      </c>
      <c r="S602" s="1">
        <f t="shared" si="190"/>
        <v>0.25641025641025644</v>
      </c>
      <c r="T602" s="1">
        <f t="shared" si="186"/>
        <v>4.1972920696324856E-2</v>
      </c>
      <c r="U602" s="1">
        <f t="shared" si="187"/>
        <v>0.26549565919644658</v>
      </c>
      <c r="V602" s="1">
        <f t="shared" si="191"/>
        <v>0.77649565919644659</v>
      </c>
      <c r="W602" s="1"/>
      <c r="X602" s="17">
        <f t="shared" si="192"/>
        <v>287.83720572867844</v>
      </c>
      <c r="Y602" s="18">
        <f t="shared" si="193"/>
        <v>2959.4718041984102</v>
      </c>
      <c r="Z602" s="2">
        <f t="shared" si="204"/>
        <v>273.4453454422445</v>
      </c>
      <c r="AA602" s="18">
        <f t="shared" si="204"/>
        <v>2811.4982139884896</v>
      </c>
      <c r="AB602" s="2">
        <f t="shared" si="205"/>
        <v>-365.70379297650692</v>
      </c>
      <c r="AC602" s="2">
        <f t="shared" si="205"/>
        <v>281.14982139884899</v>
      </c>
      <c r="AD602" s="2">
        <f t="shared" si="194"/>
        <v>273.4453454422445</v>
      </c>
      <c r="AE602" s="2">
        <f t="shared" si="195"/>
        <v>-1000</v>
      </c>
      <c r="AF602" s="5">
        <f t="shared" si="196"/>
        <v>0.27</v>
      </c>
      <c r="AG602" s="5">
        <f t="shared" si="197"/>
        <v>-1</v>
      </c>
      <c r="AH602" s="3">
        <f t="shared" si="198"/>
        <v>202012</v>
      </c>
      <c r="AI602" s="21">
        <v>3.4</v>
      </c>
      <c r="AJ602" s="21">
        <v>1.33</v>
      </c>
      <c r="AK602" s="21">
        <v>3.9</v>
      </c>
      <c r="AL602" s="21">
        <v>1.27</v>
      </c>
      <c r="AO602">
        <f t="shared" si="203"/>
        <v>-400</v>
      </c>
      <c r="AP602">
        <f>IF(E602&lt;F602,G602,H602)</f>
        <v>38</v>
      </c>
      <c r="AQ602">
        <f>IF(E602&lt;F602,H602,G602)</f>
        <v>9</v>
      </c>
    </row>
    <row r="603" spans="2:43" x14ac:dyDescent="0.25">
      <c r="B603" s="24">
        <v>44192</v>
      </c>
      <c r="C603" s="20" t="s">
        <v>33</v>
      </c>
      <c r="D603" s="20" t="s">
        <v>41</v>
      </c>
      <c r="E603" s="2">
        <v>-181.81818181818181</v>
      </c>
      <c r="F603" s="2">
        <v>160</v>
      </c>
      <c r="G603">
        <v>40</v>
      </c>
      <c r="H603">
        <v>14</v>
      </c>
      <c r="I603" s="9"/>
      <c r="J603" s="2" t="str">
        <f t="shared" si="199"/>
        <v>Green Bay Packers</v>
      </c>
      <c r="K603" s="2" t="str">
        <f t="shared" si="200"/>
        <v>Tennessee Titans</v>
      </c>
      <c r="L603" s="17">
        <f t="shared" si="201"/>
        <v>-181.81818181818181</v>
      </c>
      <c r="M603" s="18">
        <f t="shared" si="202"/>
        <v>160</v>
      </c>
      <c r="N603" s="4">
        <f t="shared" si="188"/>
        <v>1.55</v>
      </c>
      <c r="O603" s="4">
        <f t="shared" si="189"/>
        <v>2.6</v>
      </c>
      <c r="P603" s="4"/>
      <c r="Q603" s="4"/>
      <c r="R603" s="1">
        <f t="shared" si="190"/>
        <v>0.64516129032258063</v>
      </c>
      <c r="S603" s="1">
        <f t="shared" si="190"/>
        <v>0.38461538461538458</v>
      </c>
      <c r="T603" s="1">
        <f t="shared" si="186"/>
        <v>2.8915662650602414E-2</v>
      </c>
      <c r="U603" s="1">
        <f t="shared" si="187"/>
        <v>0.13027295285359802</v>
      </c>
      <c r="V603" s="1">
        <f t="shared" si="191"/>
        <v>0.64127295285359809</v>
      </c>
      <c r="W603" s="1"/>
      <c r="X603" s="17">
        <f t="shared" si="192"/>
        <v>559.39837404665798</v>
      </c>
      <c r="Y603" s="18">
        <f t="shared" si="193"/>
        <v>1609.5378726032154</v>
      </c>
      <c r="Z603" s="2">
        <f t="shared" si="204"/>
        <v>531.42845534432502</v>
      </c>
      <c r="AA603" s="18">
        <f t="shared" si="204"/>
        <v>1529.0609789730545</v>
      </c>
      <c r="AB603" s="2">
        <f t="shared" si="205"/>
        <v>-188.17208411470486</v>
      </c>
      <c r="AC603" s="2">
        <f t="shared" si="205"/>
        <v>152.90609789730544</v>
      </c>
      <c r="AD603" s="2">
        <f t="shared" si="194"/>
        <v>531.42845534432502</v>
      </c>
      <c r="AE603" s="2">
        <f t="shared" si="195"/>
        <v>-1000</v>
      </c>
      <c r="AF603" s="5">
        <f t="shared" si="196"/>
        <v>0.55000000000000004</v>
      </c>
      <c r="AG603" s="5">
        <f t="shared" si="197"/>
        <v>-1</v>
      </c>
      <c r="AH603" s="3">
        <f t="shared" si="198"/>
        <v>202012</v>
      </c>
      <c r="AI603" s="21">
        <v>1.5</v>
      </c>
      <c r="AJ603" s="21">
        <v>2.7</v>
      </c>
      <c r="AK603" s="21">
        <v>1.55</v>
      </c>
      <c r="AL603" s="21">
        <v>2.6</v>
      </c>
      <c r="AO603">
        <f t="shared" si="203"/>
        <v>-190</v>
      </c>
      <c r="AP603">
        <f>IF(E603&lt;F603,G603,H603)</f>
        <v>40</v>
      </c>
      <c r="AQ603">
        <f>IF(E603&lt;F603,H603,G603)</f>
        <v>14</v>
      </c>
    </row>
    <row r="604" spans="2:43" x14ac:dyDescent="0.25">
      <c r="B604" s="24">
        <v>44192</v>
      </c>
      <c r="C604" s="20" t="s">
        <v>23</v>
      </c>
      <c r="D604" s="20" t="s">
        <v>19</v>
      </c>
      <c r="E604" s="2">
        <v>150</v>
      </c>
      <c r="F604" s="2">
        <v>-172.41379310344826</v>
      </c>
      <c r="G604">
        <v>37</v>
      </c>
      <c r="H604">
        <v>17</v>
      </c>
      <c r="I604" s="9"/>
      <c r="J604" s="2" t="str">
        <f t="shared" si="199"/>
        <v>Philadelphia Eagles</v>
      </c>
      <c r="K604" s="2" t="str">
        <f t="shared" si="200"/>
        <v>Dallas Cowboys</v>
      </c>
      <c r="L604" s="17">
        <f t="shared" si="201"/>
        <v>-172.41379310344826</v>
      </c>
      <c r="M604" s="18">
        <f t="shared" si="202"/>
        <v>150</v>
      </c>
      <c r="N604" s="4">
        <f t="shared" si="188"/>
        <v>1.58</v>
      </c>
      <c r="O604" s="4">
        <f t="shared" si="189"/>
        <v>2.5</v>
      </c>
      <c r="P604" s="4"/>
      <c r="Q604" s="4"/>
      <c r="R604" s="1">
        <f t="shared" si="190"/>
        <v>0.63291139240506322</v>
      </c>
      <c r="S604" s="1">
        <f t="shared" si="190"/>
        <v>0.4</v>
      </c>
      <c r="T604" s="1">
        <f t="shared" si="186"/>
        <v>3.1862745098039214E-2</v>
      </c>
      <c r="U604" s="1">
        <f t="shared" si="187"/>
        <v>0.1164556962025316</v>
      </c>
      <c r="V604" s="1">
        <f t="shared" si="191"/>
        <v>0.62745569620253161</v>
      </c>
      <c r="W604" s="1"/>
      <c r="X604" s="17">
        <f t="shared" si="192"/>
        <v>593.73802174746322</v>
      </c>
      <c r="Y604" s="18">
        <f t="shared" si="193"/>
        <v>1520.5870888415161</v>
      </c>
      <c r="Z604" s="2">
        <f t="shared" si="204"/>
        <v>564.05112066009008</v>
      </c>
      <c r="AA604" s="18">
        <f t="shared" si="204"/>
        <v>1444.5577343994403</v>
      </c>
      <c r="AB604" s="2">
        <f t="shared" si="205"/>
        <v>-177.28889516782337</v>
      </c>
      <c r="AC604" s="2">
        <f t="shared" si="205"/>
        <v>144.45577343994404</v>
      </c>
      <c r="AD604" s="2">
        <f t="shared" si="194"/>
        <v>-1000</v>
      </c>
      <c r="AE604" s="2">
        <f t="shared" si="195"/>
        <v>1444.5577343994403</v>
      </c>
      <c r="AF604" s="5">
        <f t="shared" si="196"/>
        <v>-1</v>
      </c>
      <c r="AG604" s="5">
        <f t="shared" si="197"/>
        <v>1.5</v>
      </c>
      <c r="AH604" s="3">
        <f t="shared" si="198"/>
        <v>202012</v>
      </c>
      <c r="AI604" s="21">
        <v>2</v>
      </c>
      <c r="AJ604" s="21">
        <v>1.83</v>
      </c>
      <c r="AK604" s="21">
        <v>2.5</v>
      </c>
      <c r="AL604" s="21">
        <v>1.58</v>
      </c>
      <c r="AO604">
        <f t="shared" si="203"/>
        <v>-180</v>
      </c>
      <c r="AP604">
        <f>IF(E604&lt;F604,G604,H604)</f>
        <v>17</v>
      </c>
      <c r="AQ604">
        <f>IF(E604&lt;F604,H604,G604)</f>
        <v>37</v>
      </c>
    </row>
    <row r="605" spans="2:43" x14ac:dyDescent="0.25">
      <c r="B605" s="24">
        <v>44192</v>
      </c>
      <c r="C605" s="20" t="s">
        <v>31</v>
      </c>
      <c r="D605" s="20" t="s">
        <v>38</v>
      </c>
      <c r="E605" s="2">
        <v>-125</v>
      </c>
      <c r="F605" s="2">
        <v>104.99999999999999</v>
      </c>
      <c r="G605">
        <v>19</v>
      </c>
      <c r="H605">
        <v>16</v>
      </c>
      <c r="I605" s="9"/>
      <c r="J605" s="2" t="str">
        <f t="shared" si="199"/>
        <v>Los Angeles Chargers</v>
      </c>
      <c r="K605" s="2" t="str">
        <f t="shared" si="200"/>
        <v>Denver Broncos</v>
      </c>
      <c r="L605" s="17">
        <f t="shared" si="201"/>
        <v>-125</v>
      </c>
      <c r="M605" s="18">
        <f t="shared" si="202"/>
        <v>104.99999999999999</v>
      </c>
      <c r="N605" s="4">
        <f t="shared" si="188"/>
        <v>1.8</v>
      </c>
      <c r="O605" s="4">
        <f t="shared" si="189"/>
        <v>2.0499999999999998</v>
      </c>
      <c r="P605" s="4"/>
      <c r="Q605" s="4"/>
      <c r="R605" s="1">
        <f t="shared" si="190"/>
        <v>0.55555555555555558</v>
      </c>
      <c r="S605" s="1">
        <f t="shared" si="190"/>
        <v>0.48780487804878053</v>
      </c>
      <c r="T605" s="1">
        <f t="shared" si="186"/>
        <v>4.1558441558441461E-2</v>
      </c>
      <c r="U605" s="1">
        <f t="shared" si="187"/>
        <v>3.3875338753387524E-2</v>
      </c>
      <c r="V605" s="1">
        <f t="shared" si="191"/>
        <v>0.54487533875338756</v>
      </c>
      <c r="W605" s="1"/>
      <c r="X605" s="17">
        <f t="shared" si="192"/>
        <v>835.28218085238643</v>
      </c>
      <c r="Y605" s="18">
        <f t="shared" si="193"/>
        <v>1090.9993667390718</v>
      </c>
      <c r="Z605" s="2">
        <f t="shared" si="204"/>
        <v>793.51807180976709</v>
      </c>
      <c r="AA605" s="18">
        <f t="shared" si="204"/>
        <v>1036.449398402118</v>
      </c>
      <c r="AB605" s="2">
        <f t="shared" si="205"/>
        <v>-126.02107444375048</v>
      </c>
      <c r="AC605" s="2">
        <f t="shared" si="205"/>
        <v>103.6449398402118</v>
      </c>
      <c r="AD605" s="2">
        <f t="shared" si="194"/>
        <v>793.51807180976709</v>
      </c>
      <c r="AE605" s="2">
        <f t="shared" si="195"/>
        <v>-1000</v>
      </c>
      <c r="AF605" s="5">
        <f t="shared" si="196"/>
        <v>0.8</v>
      </c>
      <c r="AG605" s="5">
        <f t="shared" si="197"/>
        <v>-1</v>
      </c>
      <c r="AH605" s="3">
        <f t="shared" si="198"/>
        <v>202012</v>
      </c>
      <c r="AI605" s="21">
        <v>1.55</v>
      </c>
      <c r="AJ605" s="21">
        <v>2.6</v>
      </c>
      <c r="AK605" s="21">
        <v>1.8</v>
      </c>
      <c r="AL605" s="21">
        <v>2.0499999999999998</v>
      </c>
      <c r="AO605">
        <f t="shared" si="203"/>
        <v>-130</v>
      </c>
      <c r="AP605">
        <f>IF(E605&lt;F605,G605,H605)</f>
        <v>19</v>
      </c>
      <c r="AQ605">
        <f>IF(E605&lt;F605,H605,G605)</f>
        <v>16</v>
      </c>
    </row>
    <row r="606" spans="2:43" x14ac:dyDescent="0.25">
      <c r="B606" s="24">
        <v>44192</v>
      </c>
      <c r="C606" s="20" t="s">
        <v>32</v>
      </c>
      <c r="D606" s="20" t="s">
        <v>47</v>
      </c>
      <c r="E606" s="2">
        <v>-125</v>
      </c>
      <c r="F606" s="2">
        <v>104.99999999999999</v>
      </c>
      <c r="G606">
        <v>20</v>
      </c>
      <c r="H606">
        <v>9</v>
      </c>
      <c r="I606" s="9"/>
      <c r="J606" s="2" t="str">
        <f t="shared" si="199"/>
        <v>Seattle Seahawks</v>
      </c>
      <c r="K606" s="2" t="str">
        <f t="shared" si="200"/>
        <v>Los Angeles Rams</v>
      </c>
      <c r="L606" s="17">
        <f t="shared" si="201"/>
        <v>-125</v>
      </c>
      <c r="M606" s="18">
        <f t="shared" si="202"/>
        <v>104.99999999999999</v>
      </c>
      <c r="N606" s="4">
        <f t="shared" si="188"/>
        <v>1.8</v>
      </c>
      <c r="O606" s="4">
        <f t="shared" si="189"/>
        <v>2.0499999999999998</v>
      </c>
      <c r="P606" s="4"/>
      <c r="Q606" s="4"/>
      <c r="R606" s="1">
        <f t="shared" si="190"/>
        <v>0.55555555555555558</v>
      </c>
      <c r="S606" s="1">
        <f t="shared" si="190"/>
        <v>0.48780487804878053</v>
      </c>
      <c r="T606" s="1">
        <f t="shared" si="186"/>
        <v>4.1558441558441461E-2</v>
      </c>
      <c r="U606" s="1">
        <f t="shared" si="187"/>
        <v>3.3875338753387524E-2</v>
      </c>
      <c r="V606" s="1">
        <f t="shared" si="191"/>
        <v>0.54487533875338756</v>
      </c>
      <c r="W606" s="1"/>
      <c r="X606" s="17">
        <f t="shared" si="192"/>
        <v>835.28218085238643</v>
      </c>
      <c r="Y606" s="18">
        <f t="shared" si="193"/>
        <v>1090.9993667390718</v>
      </c>
      <c r="Z606" s="2">
        <f t="shared" si="204"/>
        <v>793.51807180976709</v>
      </c>
      <c r="AA606" s="18">
        <f t="shared" si="204"/>
        <v>1036.449398402118</v>
      </c>
      <c r="AB606" s="2">
        <f t="shared" si="205"/>
        <v>-126.02107444375048</v>
      </c>
      <c r="AC606" s="2">
        <f t="shared" si="205"/>
        <v>103.6449398402118</v>
      </c>
      <c r="AD606" s="2">
        <f t="shared" si="194"/>
        <v>793.51807180976709</v>
      </c>
      <c r="AE606" s="2">
        <f t="shared" si="195"/>
        <v>-1000</v>
      </c>
      <c r="AF606" s="5">
        <f t="shared" si="196"/>
        <v>0.8</v>
      </c>
      <c r="AG606" s="5">
        <f t="shared" si="197"/>
        <v>-1</v>
      </c>
      <c r="AH606" s="3">
        <f t="shared" si="198"/>
        <v>202012</v>
      </c>
      <c r="AI606" s="21">
        <v>1.74</v>
      </c>
      <c r="AJ606" s="21">
        <v>2.15</v>
      </c>
      <c r="AK606" s="21">
        <v>1.8</v>
      </c>
      <c r="AL606" s="21">
        <v>2.0499999999999998</v>
      </c>
      <c r="AO606">
        <f t="shared" si="203"/>
        <v>-130</v>
      </c>
      <c r="AP606">
        <f>IF(E606&lt;F606,G606,H606)</f>
        <v>20</v>
      </c>
      <c r="AQ606">
        <f>IF(E606&lt;F606,H606,G606)</f>
        <v>9</v>
      </c>
    </row>
    <row r="607" spans="2:43" x14ac:dyDescent="0.25">
      <c r="B607" s="24">
        <v>44192</v>
      </c>
      <c r="C607" s="20" t="s">
        <v>28</v>
      </c>
      <c r="D607" s="20" t="s">
        <v>25</v>
      </c>
      <c r="E607" s="2">
        <v>-454.54545454545462</v>
      </c>
      <c r="F607" s="2">
        <v>350</v>
      </c>
      <c r="G607">
        <v>27</v>
      </c>
      <c r="H607">
        <v>13</v>
      </c>
      <c r="I607" s="9"/>
      <c r="J607" s="2" t="str">
        <f t="shared" si="199"/>
        <v>Baltimore Ravens</v>
      </c>
      <c r="K607" s="2" t="str">
        <f t="shared" si="200"/>
        <v>New York Giants</v>
      </c>
      <c r="L607" s="17">
        <f t="shared" si="201"/>
        <v>-454.54545454545462</v>
      </c>
      <c r="M607" s="18">
        <f t="shared" si="202"/>
        <v>350</v>
      </c>
      <c r="N607" s="4">
        <f t="shared" si="188"/>
        <v>1.22</v>
      </c>
      <c r="O607" s="4">
        <f t="shared" si="189"/>
        <v>4.5</v>
      </c>
      <c r="P607" s="4"/>
      <c r="Q607" s="4"/>
      <c r="R607" s="1">
        <f t="shared" si="190"/>
        <v>0.81967213114754101</v>
      </c>
      <c r="S607" s="1">
        <f t="shared" si="190"/>
        <v>0.22222222222222221</v>
      </c>
      <c r="T607" s="1">
        <f t="shared" si="186"/>
        <v>4.0209790209790097E-2</v>
      </c>
      <c r="U607" s="1">
        <f t="shared" si="187"/>
        <v>0.2987249544626594</v>
      </c>
      <c r="V607" s="1">
        <f t="shared" si="191"/>
        <v>0.80972495446265946</v>
      </c>
      <c r="W607" s="1"/>
      <c r="X607" s="17">
        <f t="shared" si="192"/>
        <v>234.98725646118768</v>
      </c>
      <c r="Y607" s="18">
        <f t="shared" si="193"/>
        <v>3526.591123964678</v>
      </c>
      <c r="Z607" s="2">
        <f t="shared" si="204"/>
        <v>223.2378936381283</v>
      </c>
      <c r="AA607" s="18">
        <f t="shared" si="204"/>
        <v>3350.2615677664439</v>
      </c>
      <c r="AB607" s="2">
        <f t="shared" si="205"/>
        <v>-447.95262296329213</v>
      </c>
      <c r="AC607" s="2">
        <f t="shared" si="205"/>
        <v>335.02615677664437</v>
      </c>
      <c r="AD607" s="2">
        <f t="shared" si="194"/>
        <v>223.2378936381283</v>
      </c>
      <c r="AE607" s="2">
        <f t="shared" si="195"/>
        <v>-1000</v>
      </c>
      <c r="AF607" s="5">
        <f t="shared" si="196"/>
        <v>0.21999999999999997</v>
      </c>
      <c r="AG607" s="5">
        <f t="shared" si="197"/>
        <v>-1</v>
      </c>
      <c r="AH607" s="3">
        <f t="shared" si="198"/>
        <v>202012</v>
      </c>
      <c r="AI607" s="21">
        <v>1.1599999999999999</v>
      </c>
      <c r="AJ607" s="21">
        <v>5.5</v>
      </c>
      <c r="AK607" s="21">
        <v>1.22</v>
      </c>
      <c r="AL607" s="21">
        <v>4.5</v>
      </c>
      <c r="AO607">
        <f t="shared" si="203"/>
        <v>-500</v>
      </c>
      <c r="AP607">
        <f>IF(E607&lt;F607,G607,H607)</f>
        <v>27</v>
      </c>
      <c r="AQ607">
        <f>IF(E607&lt;F607,H607,G607)</f>
        <v>13</v>
      </c>
    </row>
    <row r="608" spans="2:43" x14ac:dyDescent="0.25">
      <c r="B608" s="24">
        <v>44192</v>
      </c>
      <c r="C608" s="20" t="s">
        <v>40</v>
      </c>
      <c r="D608" s="20" t="s">
        <v>21</v>
      </c>
      <c r="E608" s="2">
        <v>-357.14285714285711</v>
      </c>
      <c r="F608" s="2">
        <v>275</v>
      </c>
      <c r="G608">
        <v>31</v>
      </c>
      <c r="H608">
        <v>37</v>
      </c>
      <c r="I608" s="9"/>
      <c r="J608" s="2" t="str">
        <f t="shared" si="199"/>
        <v>Houston Texans</v>
      </c>
      <c r="K608" s="2" t="str">
        <f t="shared" si="200"/>
        <v>Cincinnati Bengals</v>
      </c>
      <c r="L608" s="17">
        <f t="shared" si="201"/>
        <v>-357.14285714285711</v>
      </c>
      <c r="M608" s="18">
        <f t="shared" si="202"/>
        <v>275</v>
      </c>
      <c r="N608" s="4">
        <f t="shared" si="188"/>
        <v>1.28</v>
      </c>
      <c r="O608" s="4">
        <f t="shared" si="189"/>
        <v>3.75</v>
      </c>
      <c r="P608" s="4"/>
      <c r="Q608" s="4"/>
      <c r="R608" s="1">
        <f t="shared" si="190"/>
        <v>0.78125</v>
      </c>
      <c r="S608" s="1">
        <f t="shared" si="190"/>
        <v>0.26666666666666666</v>
      </c>
      <c r="T608" s="1">
        <f t="shared" si="186"/>
        <v>4.5725646123260466E-2</v>
      </c>
      <c r="U608" s="1">
        <f t="shared" si="187"/>
        <v>0.2572916666666667</v>
      </c>
      <c r="V608" s="1">
        <f t="shared" si="191"/>
        <v>0.76829166666666671</v>
      </c>
      <c r="W608" s="1"/>
      <c r="X608" s="17">
        <f t="shared" si="192"/>
        <v>301.58902326590373</v>
      </c>
      <c r="Y608" s="18">
        <f t="shared" si="193"/>
        <v>2840.2616005464147</v>
      </c>
      <c r="Z608" s="2">
        <f t="shared" si="204"/>
        <v>286.50957210260856</v>
      </c>
      <c r="AA608" s="18">
        <f t="shared" si="204"/>
        <v>2698.2485205190937</v>
      </c>
      <c r="AB608" s="2">
        <f t="shared" si="205"/>
        <v>-349.02847840695074</v>
      </c>
      <c r="AC608" s="2">
        <f t="shared" si="205"/>
        <v>269.82485205190937</v>
      </c>
      <c r="AD608" s="2">
        <f t="shared" si="194"/>
        <v>-1000</v>
      </c>
      <c r="AE608" s="2">
        <f t="shared" si="195"/>
        <v>2698.2485205190937</v>
      </c>
      <c r="AF608" s="5">
        <f t="shared" si="196"/>
        <v>-1</v>
      </c>
      <c r="AG608" s="5">
        <f t="shared" si="197"/>
        <v>2.75</v>
      </c>
      <c r="AH608" s="3">
        <f t="shared" si="198"/>
        <v>202012</v>
      </c>
      <c r="AI608" s="21">
        <v>1.23</v>
      </c>
      <c r="AJ608" s="21">
        <v>4.25</v>
      </c>
      <c r="AK608" s="21">
        <v>1.28</v>
      </c>
      <c r="AL608" s="21">
        <v>3.75</v>
      </c>
      <c r="AO608">
        <f t="shared" si="203"/>
        <v>-400</v>
      </c>
      <c r="AP608">
        <f>IF(E608&lt;F608,G608,H608)</f>
        <v>31</v>
      </c>
      <c r="AQ608">
        <f>IF(E608&lt;F608,H608,G608)</f>
        <v>37</v>
      </c>
    </row>
    <row r="609" spans="2:43" x14ac:dyDescent="0.25">
      <c r="B609" s="24">
        <v>44192</v>
      </c>
      <c r="C609" s="20" t="s">
        <v>26</v>
      </c>
      <c r="D609" s="20" t="s">
        <v>37</v>
      </c>
      <c r="E609" s="2">
        <v>375</v>
      </c>
      <c r="F609" s="2">
        <v>-500.00000000000011</v>
      </c>
      <c r="G609">
        <v>17</v>
      </c>
      <c r="H609">
        <v>41</v>
      </c>
      <c r="I609" s="9"/>
      <c r="J609" s="2" t="str">
        <f t="shared" si="199"/>
        <v>Chicago Bears</v>
      </c>
      <c r="K609" s="2" t="str">
        <f t="shared" si="200"/>
        <v>Jacksonville Jaguars</v>
      </c>
      <c r="L609" s="17">
        <f t="shared" si="201"/>
        <v>-500.00000000000011</v>
      </c>
      <c r="M609" s="18">
        <f t="shared" si="202"/>
        <v>375</v>
      </c>
      <c r="N609" s="4">
        <f t="shared" si="188"/>
        <v>1.2</v>
      </c>
      <c r="O609" s="4">
        <f t="shared" si="189"/>
        <v>4.75</v>
      </c>
      <c r="P609" s="4"/>
      <c r="Q609" s="4"/>
      <c r="R609" s="1">
        <f t="shared" si="190"/>
        <v>0.83333333333333337</v>
      </c>
      <c r="S609" s="1">
        <f t="shared" si="190"/>
        <v>0.21052631578947367</v>
      </c>
      <c r="T609" s="1">
        <f t="shared" si="186"/>
        <v>4.2016806722689037E-2</v>
      </c>
      <c r="U609" s="1">
        <f t="shared" si="187"/>
        <v>0.31140350877192985</v>
      </c>
      <c r="V609" s="1">
        <f t="shared" si="191"/>
        <v>0.82240350877192991</v>
      </c>
      <c r="W609" s="1"/>
      <c r="X609" s="17">
        <f t="shared" si="192"/>
        <v>215.94811954689931</v>
      </c>
      <c r="Y609" s="18">
        <f t="shared" si="193"/>
        <v>3787.1793685900598</v>
      </c>
      <c r="Z609" s="2">
        <f t="shared" si="204"/>
        <v>205.15071356955434</v>
      </c>
      <c r="AA609" s="18">
        <f t="shared" si="204"/>
        <v>3597.8204001605568</v>
      </c>
      <c r="AB609" s="2">
        <f t="shared" si="205"/>
        <v>-487.44651315139578</v>
      </c>
      <c r="AC609" s="2">
        <f t="shared" si="205"/>
        <v>359.7820400160557</v>
      </c>
      <c r="AD609" s="2">
        <f t="shared" si="194"/>
        <v>205.15071356955434</v>
      </c>
      <c r="AE609" s="2">
        <f t="shared" si="195"/>
        <v>-1000</v>
      </c>
      <c r="AF609" s="5">
        <f t="shared" si="196"/>
        <v>0.19999999999999996</v>
      </c>
      <c r="AG609" s="5">
        <f t="shared" si="197"/>
        <v>-1</v>
      </c>
      <c r="AH609" s="3">
        <f t="shared" si="198"/>
        <v>202012</v>
      </c>
      <c r="AI609" s="21">
        <v>3.7</v>
      </c>
      <c r="AJ609" s="21">
        <v>1.29</v>
      </c>
      <c r="AK609" s="21">
        <v>4.75</v>
      </c>
      <c r="AL609" s="21">
        <v>1.2</v>
      </c>
      <c r="AO609">
        <f t="shared" si="203"/>
        <v>-500</v>
      </c>
      <c r="AP609">
        <f>IF(E609&lt;F609,G609,H609)</f>
        <v>41</v>
      </c>
      <c r="AQ609">
        <f>IF(E609&lt;F609,H609,G609)</f>
        <v>17</v>
      </c>
    </row>
    <row r="610" spans="2:43" x14ac:dyDescent="0.25">
      <c r="B610" s="24">
        <v>44192</v>
      </c>
      <c r="C610" s="20" t="s">
        <v>20</v>
      </c>
      <c r="D610" s="20" t="s">
        <v>35</v>
      </c>
      <c r="E610" s="2">
        <v>-555.55555555555577</v>
      </c>
      <c r="F610" s="2">
        <v>425</v>
      </c>
      <c r="G610">
        <v>17</v>
      </c>
      <c r="H610">
        <v>14</v>
      </c>
      <c r="I610" s="9"/>
      <c r="J610" s="2" t="str">
        <f t="shared" si="199"/>
        <v>Kansas City Chiefs</v>
      </c>
      <c r="K610" s="2" t="str">
        <f t="shared" si="200"/>
        <v>Atlanta Falcons</v>
      </c>
      <c r="L610" s="17">
        <f t="shared" si="201"/>
        <v>-555.55555555555577</v>
      </c>
      <c r="M610" s="18">
        <f t="shared" si="202"/>
        <v>425</v>
      </c>
      <c r="N610" s="4">
        <f t="shared" si="188"/>
        <v>1.18</v>
      </c>
      <c r="O610" s="4">
        <f t="shared" si="189"/>
        <v>5.25</v>
      </c>
      <c r="P610" s="4"/>
      <c r="Q610" s="4"/>
      <c r="R610" s="1">
        <f t="shared" si="190"/>
        <v>0.84745762711864414</v>
      </c>
      <c r="S610" s="1">
        <f t="shared" si="190"/>
        <v>0.19047619047619047</v>
      </c>
      <c r="T610" s="1">
        <f t="shared" si="186"/>
        <v>3.6547433903577065E-2</v>
      </c>
      <c r="U610" s="1">
        <f t="shared" si="187"/>
        <v>0.32849071832122684</v>
      </c>
      <c r="V610" s="1">
        <f t="shared" si="191"/>
        <v>0.83949071832122679</v>
      </c>
      <c r="W610" s="1"/>
      <c r="X610" s="17">
        <f t="shared" si="192"/>
        <v>191.19839942930162</v>
      </c>
      <c r="Y610" s="18">
        <f t="shared" si="193"/>
        <v>4188.72894319429</v>
      </c>
      <c r="Z610" s="2">
        <f t="shared" si="204"/>
        <v>181.63847945783652</v>
      </c>
      <c r="AA610" s="18">
        <f t="shared" si="204"/>
        <v>3979.2924960345754</v>
      </c>
      <c r="AB610" s="2">
        <f t="shared" si="205"/>
        <v>-550.54413744535259</v>
      </c>
      <c r="AC610" s="2">
        <f t="shared" si="205"/>
        <v>397.92924960345755</v>
      </c>
      <c r="AD610" s="2">
        <f t="shared" si="194"/>
        <v>181.63847945783652</v>
      </c>
      <c r="AE610" s="2">
        <f t="shared" si="195"/>
        <v>-1000</v>
      </c>
      <c r="AF610" s="5">
        <f t="shared" si="196"/>
        <v>0.17999999999999994</v>
      </c>
      <c r="AG610" s="5">
        <f t="shared" si="197"/>
        <v>-1</v>
      </c>
      <c r="AH610" s="3">
        <f t="shared" si="198"/>
        <v>202012</v>
      </c>
      <c r="AI610" s="21">
        <v>1.22</v>
      </c>
      <c r="AJ610" s="21">
        <v>4.5</v>
      </c>
      <c r="AK610" s="21">
        <v>1.18</v>
      </c>
      <c r="AL610" s="21">
        <v>5.25</v>
      </c>
      <c r="AO610">
        <f t="shared" si="203"/>
        <v>-600</v>
      </c>
      <c r="AP610">
        <f>IF(E610&lt;F610,G610,H610)</f>
        <v>17</v>
      </c>
      <c r="AQ610">
        <f>IF(E610&lt;F610,H610,G610)</f>
        <v>14</v>
      </c>
    </row>
    <row r="611" spans="2:43" x14ac:dyDescent="0.25">
      <c r="B611" s="24">
        <v>44192</v>
      </c>
      <c r="C611" s="20" t="s">
        <v>42</v>
      </c>
      <c r="D611" s="20" t="s">
        <v>46</v>
      </c>
      <c r="E611" s="2">
        <v>240</v>
      </c>
      <c r="F611" s="2">
        <v>-303.03030303030295</v>
      </c>
      <c r="G611">
        <v>23</v>
      </c>
      <c r="H611">
        <v>16</v>
      </c>
      <c r="I611" s="9"/>
      <c r="J611" s="2" t="str">
        <f t="shared" si="199"/>
        <v>Cleveland Browns</v>
      </c>
      <c r="K611" s="2" t="str">
        <f t="shared" si="200"/>
        <v>New York Jets</v>
      </c>
      <c r="L611" s="17">
        <f t="shared" si="201"/>
        <v>-303.03030303030295</v>
      </c>
      <c r="M611" s="18">
        <f t="shared" si="202"/>
        <v>240</v>
      </c>
      <c r="N611" s="4">
        <f t="shared" si="188"/>
        <v>1.33</v>
      </c>
      <c r="O611" s="4">
        <f t="shared" si="189"/>
        <v>3.4</v>
      </c>
      <c r="P611" s="4"/>
      <c r="Q611" s="4"/>
      <c r="R611" s="1">
        <f t="shared" si="190"/>
        <v>0.75187969924812026</v>
      </c>
      <c r="S611" s="1">
        <f t="shared" si="190"/>
        <v>0.29411764705882354</v>
      </c>
      <c r="T611" s="1">
        <f t="shared" si="186"/>
        <v>4.3974630021141659E-2</v>
      </c>
      <c r="U611" s="1">
        <f t="shared" si="187"/>
        <v>0.22888102609464836</v>
      </c>
      <c r="V611" s="1">
        <f t="shared" si="191"/>
        <v>0.73988102609464834</v>
      </c>
      <c r="W611" s="1"/>
      <c r="X611" s="17">
        <f t="shared" si="192"/>
        <v>351.56865054149432</v>
      </c>
      <c r="Y611" s="18">
        <f t="shared" si="193"/>
        <v>2476.6314971810075</v>
      </c>
      <c r="Z611" s="2">
        <f t="shared" si="204"/>
        <v>333.99021801441961</v>
      </c>
      <c r="AA611" s="18">
        <f t="shared" si="204"/>
        <v>2352.7999223219572</v>
      </c>
      <c r="AB611" s="2">
        <f t="shared" si="205"/>
        <v>-299.40996653884821</v>
      </c>
      <c r="AC611" s="2">
        <f t="shared" si="205"/>
        <v>235.27999223219572</v>
      </c>
      <c r="AD611" s="2">
        <f t="shared" si="194"/>
        <v>-1000</v>
      </c>
      <c r="AE611" s="2">
        <f t="shared" si="195"/>
        <v>2352.7999223219572</v>
      </c>
      <c r="AF611" s="5">
        <f t="shared" si="196"/>
        <v>-1</v>
      </c>
      <c r="AG611" s="5">
        <f t="shared" si="197"/>
        <v>2.4</v>
      </c>
      <c r="AH611" s="3">
        <f t="shared" si="198"/>
        <v>202012</v>
      </c>
      <c r="AI611" s="21">
        <v>4.75</v>
      </c>
      <c r="AJ611" s="21">
        <v>1.2</v>
      </c>
      <c r="AK611" s="21">
        <v>3.4</v>
      </c>
      <c r="AL611" s="21">
        <v>1.33</v>
      </c>
      <c r="AO611">
        <f t="shared" si="203"/>
        <v>-400</v>
      </c>
      <c r="AP611">
        <f>IF(E611&lt;F611,G611,H611)</f>
        <v>16</v>
      </c>
      <c r="AQ611">
        <f>IF(E611&lt;F611,H611,G611)</f>
        <v>23</v>
      </c>
    </row>
    <row r="612" spans="2:43" x14ac:dyDescent="0.25">
      <c r="B612" s="24">
        <v>44192</v>
      </c>
      <c r="C612" s="20" t="s">
        <v>45</v>
      </c>
      <c r="D612" s="20" t="s">
        <v>39</v>
      </c>
      <c r="E612" s="2">
        <v>-105.26315789473685</v>
      </c>
      <c r="F612" s="2">
        <v>-116.27906976744185</v>
      </c>
      <c r="G612">
        <v>28</v>
      </c>
      <c r="H612">
        <v>24</v>
      </c>
      <c r="I612" s="9"/>
      <c r="J612" s="2" t="str">
        <f t="shared" si="199"/>
        <v>Indianapolis Colts</v>
      </c>
      <c r="K612" s="2" t="str">
        <f t="shared" si="200"/>
        <v>Pittsburgh Steelers</v>
      </c>
      <c r="L612" s="17">
        <f t="shared" si="201"/>
        <v>-116.27906976744185</v>
      </c>
      <c r="M612" s="18">
        <f t="shared" si="202"/>
        <v>-105.26315789473685</v>
      </c>
      <c r="N612" s="4">
        <f t="shared" si="188"/>
        <v>1.95</v>
      </c>
      <c r="O612" s="4">
        <f t="shared" si="189"/>
        <v>1.86</v>
      </c>
      <c r="P612" s="4"/>
      <c r="Q612" s="4"/>
      <c r="R612" s="1">
        <f t="shared" si="190"/>
        <v>0.51282051282051289</v>
      </c>
      <c r="S612" s="1">
        <f t="shared" si="190"/>
        <v>0.5376344086021505</v>
      </c>
      <c r="T612" s="1">
        <f t="shared" si="186"/>
        <v>4.8031496062992063E-2</v>
      </c>
      <c r="U612" s="1">
        <f t="shared" si="187"/>
        <v>1.2406947890818809E-2</v>
      </c>
      <c r="V612" s="1">
        <f t="shared" si="191"/>
        <v>0.4985930521091812</v>
      </c>
      <c r="W612" s="1"/>
      <c r="X612" s="17">
        <f t="shared" si="192"/>
        <v>1005.6436722688655</v>
      </c>
      <c r="Y612" s="18">
        <f t="shared" si="193"/>
        <v>906.79748033936153</v>
      </c>
      <c r="Z612" s="2">
        <f t="shared" si="204"/>
        <v>955.36148865542225</v>
      </c>
      <c r="AA612" s="18">
        <f t="shared" si="204"/>
        <v>861.45760632239342</v>
      </c>
      <c r="AB612" s="2">
        <f t="shared" si="205"/>
        <v>-104.67242105471533</v>
      </c>
      <c r="AC612" s="2">
        <f t="shared" si="205"/>
        <v>-116.08232287472057</v>
      </c>
      <c r="AD612" s="2">
        <f t="shared" si="194"/>
        <v>-1000</v>
      </c>
      <c r="AE612" s="2">
        <f t="shared" si="195"/>
        <v>861.45760632239342</v>
      </c>
      <c r="AF612" s="5">
        <f t="shared" si="196"/>
        <v>-1</v>
      </c>
      <c r="AG612" s="5">
        <f t="shared" si="197"/>
        <v>0.8600000000000001</v>
      </c>
      <c r="AH612" s="3">
        <f t="shared" si="198"/>
        <v>202012</v>
      </c>
      <c r="AI612" s="21">
        <v>1.71</v>
      </c>
      <c r="AJ612" s="21">
        <v>2.2000000000000002</v>
      </c>
      <c r="AK612" s="21">
        <v>1.95</v>
      </c>
      <c r="AL612" s="21">
        <v>1.86</v>
      </c>
      <c r="AO612">
        <f t="shared" si="203"/>
        <v>-120</v>
      </c>
      <c r="AP612">
        <f>IF(E612&lt;F612,G612,H612)</f>
        <v>24</v>
      </c>
      <c r="AQ612">
        <f>IF(E612&lt;F612,H612,G612)</f>
        <v>28</v>
      </c>
    </row>
    <row r="613" spans="2:43" x14ac:dyDescent="0.25">
      <c r="B613" s="24">
        <v>44192</v>
      </c>
      <c r="C613" s="20" t="s">
        <v>51</v>
      </c>
      <c r="D613" s="20" t="s">
        <v>44</v>
      </c>
      <c r="E613" s="2">
        <v>100</v>
      </c>
      <c r="F613" s="2">
        <v>-120.48192771084337</v>
      </c>
      <c r="G613">
        <v>13</v>
      </c>
      <c r="H613">
        <v>20</v>
      </c>
      <c r="I613" s="9"/>
      <c r="J613" s="2" t="str">
        <f t="shared" si="199"/>
        <v>Carolina Panthers</v>
      </c>
      <c r="K613" s="2" t="str">
        <f t="shared" si="200"/>
        <v>Washington Football Team</v>
      </c>
      <c r="L613" s="17">
        <f t="shared" si="201"/>
        <v>-120.48192771084337</v>
      </c>
      <c r="M613" s="18">
        <f t="shared" si="202"/>
        <v>100</v>
      </c>
      <c r="N613" s="4">
        <f t="shared" si="188"/>
        <v>1.83</v>
      </c>
      <c r="O613" s="4">
        <f t="shared" si="189"/>
        <v>2</v>
      </c>
      <c r="P613" s="4"/>
      <c r="Q613" s="4"/>
      <c r="R613" s="1">
        <f t="shared" si="190"/>
        <v>0.54644808743169393</v>
      </c>
      <c r="S613" s="1">
        <f t="shared" si="190"/>
        <v>0.5</v>
      </c>
      <c r="T613" s="1">
        <f t="shared" si="186"/>
        <v>4.4386422976501305E-2</v>
      </c>
      <c r="U613" s="1">
        <f t="shared" si="187"/>
        <v>2.3224043715846965E-2</v>
      </c>
      <c r="V613" s="1">
        <f t="shared" si="191"/>
        <v>0.53422404371584697</v>
      </c>
      <c r="W613" s="1"/>
      <c r="X613" s="17">
        <f t="shared" si="192"/>
        <v>871.87381729284084</v>
      </c>
      <c r="Y613" s="18">
        <f t="shared" si="193"/>
        <v>1045.6626202421151</v>
      </c>
      <c r="Z613" s="2">
        <f t="shared" si="204"/>
        <v>828.28012642819874</v>
      </c>
      <c r="AA613" s="18">
        <f t="shared" si="204"/>
        <v>993.3794892300092</v>
      </c>
      <c r="AB613" s="2">
        <f t="shared" si="205"/>
        <v>-120.73210114461043</v>
      </c>
      <c r="AC613" s="2">
        <f t="shared" si="205"/>
        <v>-100.66646340515068</v>
      </c>
      <c r="AD613" s="2">
        <f t="shared" si="194"/>
        <v>828.28012642819874</v>
      </c>
      <c r="AE613" s="2">
        <f t="shared" si="195"/>
        <v>-1000</v>
      </c>
      <c r="AF613" s="5">
        <f t="shared" si="196"/>
        <v>0.83000000000000007</v>
      </c>
      <c r="AG613" s="5">
        <f t="shared" si="197"/>
        <v>-1</v>
      </c>
      <c r="AH613" s="3">
        <f t="shared" si="198"/>
        <v>202012</v>
      </c>
      <c r="AI613" s="21">
        <v>1.76</v>
      </c>
      <c r="AJ613" s="21">
        <v>2.1</v>
      </c>
      <c r="AK613" s="21">
        <v>2</v>
      </c>
      <c r="AL613" s="21">
        <v>1.83</v>
      </c>
      <c r="AO613">
        <f t="shared" si="203"/>
        <v>-130</v>
      </c>
      <c r="AP613">
        <f>IF(E613&lt;F613,G613,H613)</f>
        <v>20</v>
      </c>
      <c r="AQ613">
        <f>IF(E613&lt;F613,H613,G613)</f>
        <v>13</v>
      </c>
    </row>
    <row r="614" spans="2:43" x14ac:dyDescent="0.25">
      <c r="B614" s="24">
        <v>44191</v>
      </c>
      <c r="C614" s="20" t="s">
        <v>50</v>
      </c>
      <c r="D614" s="20" t="s">
        <v>30</v>
      </c>
      <c r="E614" s="2">
        <v>120.00000000000001</v>
      </c>
      <c r="F614" s="2">
        <v>-140.84507042253523</v>
      </c>
      <c r="G614">
        <v>25</v>
      </c>
      <c r="H614">
        <v>26</v>
      </c>
      <c r="I614" s="9"/>
      <c r="J614" s="2" t="str">
        <f t="shared" si="199"/>
        <v>Miami Dolphins</v>
      </c>
      <c r="K614" s="2" t="str">
        <f t="shared" si="200"/>
        <v>Las Vegas Raiders</v>
      </c>
      <c r="L614" s="17">
        <f t="shared" si="201"/>
        <v>-140.84507042253523</v>
      </c>
      <c r="M614" s="18">
        <f t="shared" si="202"/>
        <v>120.00000000000001</v>
      </c>
      <c r="N614" s="4">
        <f t="shared" si="188"/>
        <v>1.71</v>
      </c>
      <c r="O614" s="4">
        <f t="shared" si="189"/>
        <v>2.2000000000000002</v>
      </c>
      <c r="P614" s="4"/>
      <c r="Q614" s="4"/>
      <c r="R614" s="1">
        <f t="shared" si="190"/>
        <v>0.58479532163742687</v>
      </c>
      <c r="S614" s="1">
        <f t="shared" si="190"/>
        <v>0.45454545454545453</v>
      </c>
      <c r="T614" s="1">
        <f t="shared" si="186"/>
        <v>3.7851662404092101E-2</v>
      </c>
      <c r="U614" s="1">
        <f t="shared" si="187"/>
        <v>6.5124933545986169E-2</v>
      </c>
      <c r="V614" s="1">
        <f t="shared" si="191"/>
        <v>0.57612493354598615</v>
      </c>
      <c r="W614" s="1"/>
      <c r="X614" s="17">
        <f t="shared" si="192"/>
        <v>735.73463284275692</v>
      </c>
      <c r="Y614" s="18">
        <f t="shared" si="193"/>
        <v>1235.8449349286186</v>
      </c>
      <c r="Z614" s="2">
        <f t="shared" si="204"/>
        <v>698.94790120061907</v>
      </c>
      <c r="AA614" s="18">
        <f t="shared" si="204"/>
        <v>1174.0526881821877</v>
      </c>
      <c r="AB614" s="2">
        <f t="shared" si="205"/>
        <v>-143.07218009843768</v>
      </c>
      <c r="AC614" s="2">
        <f t="shared" si="205"/>
        <v>117.40526881821877</v>
      </c>
      <c r="AD614" s="2">
        <f t="shared" si="194"/>
        <v>698.94790120061907</v>
      </c>
      <c r="AE614" s="2">
        <f t="shared" si="195"/>
        <v>-1000</v>
      </c>
      <c r="AF614" s="5">
        <f t="shared" si="196"/>
        <v>0.71</v>
      </c>
      <c r="AG614" s="5">
        <f t="shared" si="197"/>
        <v>-1</v>
      </c>
      <c r="AH614" s="3">
        <f t="shared" si="198"/>
        <v>202012</v>
      </c>
      <c r="AI614" s="21">
        <v>2.2000000000000002</v>
      </c>
      <c r="AJ614" s="21">
        <v>1.71</v>
      </c>
      <c r="AK614" s="21">
        <v>2.2000000000000002</v>
      </c>
      <c r="AL614" s="21">
        <v>1.71</v>
      </c>
      <c r="AO614">
        <f t="shared" si="203"/>
        <v>-150</v>
      </c>
      <c r="AP614">
        <f>IF(E614&lt;F614,G614,H614)</f>
        <v>26</v>
      </c>
      <c r="AQ614">
        <f>IF(E614&lt;F614,H614,G614)</f>
        <v>25</v>
      </c>
    </row>
    <row r="615" spans="2:43" x14ac:dyDescent="0.25">
      <c r="B615" s="24">
        <v>44191</v>
      </c>
      <c r="C615" s="20" t="s">
        <v>48</v>
      </c>
      <c r="D615" s="20" t="s">
        <v>22</v>
      </c>
      <c r="E615" s="2">
        <v>-285.71428571428567</v>
      </c>
      <c r="F615" s="2">
        <v>229.99999999999997</v>
      </c>
      <c r="G615">
        <v>12</v>
      </c>
      <c r="H615">
        <v>20</v>
      </c>
      <c r="I615" s="9"/>
      <c r="J615" s="2" t="str">
        <f t="shared" si="199"/>
        <v>Arizona Cardinals</v>
      </c>
      <c r="K615" s="2" t="str">
        <f t="shared" si="200"/>
        <v>San Francisco 49ers</v>
      </c>
      <c r="L615" s="17">
        <f t="shared" si="201"/>
        <v>-285.71428571428567</v>
      </c>
      <c r="M615" s="18">
        <f t="shared" si="202"/>
        <v>229.99999999999997</v>
      </c>
      <c r="N615" s="4">
        <f t="shared" si="188"/>
        <v>1.35</v>
      </c>
      <c r="O615" s="4">
        <f t="shared" si="189"/>
        <v>3.3</v>
      </c>
      <c r="P615" s="4"/>
      <c r="Q615" s="4"/>
      <c r="R615" s="1">
        <f t="shared" si="190"/>
        <v>0.7407407407407407</v>
      </c>
      <c r="S615" s="1">
        <f t="shared" si="190"/>
        <v>0.30303030303030304</v>
      </c>
      <c r="T615" s="1">
        <f t="shared" si="186"/>
        <v>4.1935483870967794E-2</v>
      </c>
      <c r="U615" s="1">
        <f t="shared" si="187"/>
        <v>0.21885521885521883</v>
      </c>
      <c r="V615" s="1">
        <f t="shared" si="191"/>
        <v>0.72985521885521887</v>
      </c>
      <c r="W615" s="1"/>
      <c r="X615" s="17">
        <f t="shared" si="192"/>
        <v>370.13475298361828</v>
      </c>
      <c r="Y615" s="18">
        <f t="shared" si="193"/>
        <v>2363.8563841328437</v>
      </c>
      <c r="Z615" s="2">
        <f t="shared" si="204"/>
        <v>351.62801533443735</v>
      </c>
      <c r="AA615" s="18">
        <f t="shared" si="204"/>
        <v>2245.6635649262016</v>
      </c>
      <c r="AB615" s="2">
        <f t="shared" si="205"/>
        <v>-284.39144675343596</v>
      </c>
      <c r="AC615" s="2">
        <f t="shared" si="205"/>
        <v>224.56635649262017</v>
      </c>
      <c r="AD615" s="2">
        <f t="shared" si="194"/>
        <v>-1000</v>
      </c>
      <c r="AE615" s="2">
        <f t="shared" si="195"/>
        <v>2245.6635649262016</v>
      </c>
      <c r="AF615" s="5">
        <f t="shared" si="196"/>
        <v>-1</v>
      </c>
      <c r="AG615" s="5">
        <f t="shared" si="197"/>
        <v>2.2999999999999998</v>
      </c>
      <c r="AH615" s="3">
        <f t="shared" si="198"/>
        <v>202012</v>
      </c>
      <c r="AI615" s="21">
        <v>1.47</v>
      </c>
      <c r="AJ615" s="21">
        <v>2.75</v>
      </c>
      <c r="AK615" s="21">
        <v>1.35</v>
      </c>
      <c r="AL615" s="21">
        <v>3.3</v>
      </c>
      <c r="AO615">
        <f t="shared" si="203"/>
        <v>-300</v>
      </c>
      <c r="AP615">
        <f>IF(E615&lt;F615,G615,H615)</f>
        <v>12</v>
      </c>
      <c r="AQ615">
        <f>IF(E615&lt;F615,H615,G615)</f>
        <v>20</v>
      </c>
    </row>
    <row r="616" spans="2:43" x14ac:dyDescent="0.25">
      <c r="B616" s="24">
        <v>44191</v>
      </c>
      <c r="C616" s="20" t="s">
        <v>34</v>
      </c>
      <c r="D616" s="20" t="s">
        <v>27</v>
      </c>
      <c r="E616" s="2">
        <v>475</v>
      </c>
      <c r="F616" s="2">
        <v>-666.66666666666708</v>
      </c>
      <c r="G616">
        <v>7</v>
      </c>
      <c r="H616">
        <v>47</v>
      </c>
      <c r="I616" s="9"/>
      <c r="J616" s="2" t="str">
        <f t="shared" si="199"/>
        <v>Tampa Bay Buccaneers</v>
      </c>
      <c r="K616" s="2" t="str">
        <f t="shared" si="200"/>
        <v>Detroit Lions</v>
      </c>
      <c r="L616" s="17">
        <f t="shared" si="201"/>
        <v>-666.66666666666708</v>
      </c>
      <c r="M616" s="18">
        <f t="shared" si="202"/>
        <v>475</v>
      </c>
      <c r="N616" s="4">
        <f t="shared" si="188"/>
        <v>1.1499999999999999</v>
      </c>
      <c r="O616" s="4">
        <f t="shared" si="189"/>
        <v>5.75</v>
      </c>
      <c r="P616" s="4"/>
      <c r="Q616" s="4"/>
      <c r="R616" s="1">
        <f t="shared" si="190"/>
        <v>0.86956521739130443</v>
      </c>
      <c r="S616" s="1">
        <f t="shared" si="190"/>
        <v>0.17391304347826086</v>
      </c>
      <c r="T616" s="1">
        <f t="shared" si="186"/>
        <v>4.1666666666666741E-2</v>
      </c>
      <c r="U616" s="1">
        <f t="shared" si="187"/>
        <v>0.34782608695652178</v>
      </c>
      <c r="V616" s="1">
        <f t="shared" si="191"/>
        <v>0.85882608695652185</v>
      </c>
      <c r="W616" s="1"/>
      <c r="X616" s="17">
        <f t="shared" si="192"/>
        <v>164.38009416291189</v>
      </c>
      <c r="Y616" s="18">
        <f t="shared" si="193"/>
        <v>4731.0032012495531</v>
      </c>
      <c r="Z616" s="2">
        <f t="shared" si="204"/>
        <v>156.16108945476628</v>
      </c>
      <c r="AA616" s="18">
        <f t="shared" si="204"/>
        <v>4494.4530411870755</v>
      </c>
      <c r="AB616" s="2">
        <f t="shared" si="205"/>
        <v>-640.36438493832395</v>
      </c>
      <c r="AC616" s="2">
        <f t="shared" si="205"/>
        <v>449.44530411870755</v>
      </c>
      <c r="AD616" s="2">
        <f t="shared" si="194"/>
        <v>156.16108945476628</v>
      </c>
      <c r="AE616" s="2">
        <f t="shared" si="195"/>
        <v>-1000</v>
      </c>
      <c r="AF616" s="5">
        <f t="shared" si="196"/>
        <v>0.14999999999999991</v>
      </c>
      <c r="AG616" s="5">
        <f t="shared" si="197"/>
        <v>-1</v>
      </c>
      <c r="AH616" s="3">
        <f t="shared" si="198"/>
        <v>202012</v>
      </c>
      <c r="AI616" s="21">
        <v>3.8</v>
      </c>
      <c r="AJ616" s="21">
        <v>1.27</v>
      </c>
      <c r="AK616" s="21">
        <v>5.75</v>
      </c>
      <c r="AL616" s="21">
        <v>1.1499999999999999</v>
      </c>
      <c r="AO616">
        <f t="shared" si="203"/>
        <v>-700</v>
      </c>
      <c r="AP616">
        <f>IF(E616&lt;F616,G616,H616)</f>
        <v>47</v>
      </c>
      <c r="AQ616">
        <f>IF(E616&lt;F616,H616,G616)</f>
        <v>7</v>
      </c>
    </row>
    <row r="617" spans="2:43" x14ac:dyDescent="0.25">
      <c r="B617" s="24">
        <v>44190</v>
      </c>
      <c r="C617" s="20" t="s">
        <v>43</v>
      </c>
      <c r="D617" s="20" t="s">
        <v>29</v>
      </c>
      <c r="E617" s="2">
        <v>-312.49999999999994</v>
      </c>
      <c r="F617" s="2">
        <v>245.00000000000003</v>
      </c>
      <c r="G617">
        <v>52</v>
      </c>
      <c r="H617">
        <v>33</v>
      </c>
      <c r="I617" s="9"/>
      <c r="J617" s="2" t="str">
        <f t="shared" si="199"/>
        <v>New Orleans Saints</v>
      </c>
      <c r="K617" s="2" t="str">
        <f t="shared" si="200"/>
        <v>Minnesota Vikings</v>
      </c>
      <c r="L617" s="17">
        <f t="shared" si="201"/>
        <v>-312.49999999999994</v>
      </c>
      <c r="M617" s="18">
        <f t="shared" si="202"/>
        <v>245.00000000000003</v>
      </c>
      <c r="N617" s="4">
        <f t="shared" si="188"/>
        <v>1.32</v>
      </c>
      <c r="O617" s="4">
        <f t="shared" si="189"/>
        <v>3.45</v>
      </c>
      <c r="P617" s="4"/>
      <c r="Q617" s="4"/>
      <c r="R617" s="1">
        <f t="shared" si="190"/>
        <v>0.75757575757575757</v>
      </c>
      <c r="S617" s="1">
        <f t="shared" si="190"/>
        <v>0.28985507246376813</v>
      </c>
      <c r="T617" s="1">
        <f t="shared" si="186"/>
        <v>4.5283018867924518E-2</v>
      </c>
      <c r="U617" s="1">
        <f t="shared" si="187"/>
        <v>0.23386034255599472</v>
      </c>
      <c r="V617" s="1">
        <f t="shared" si="191"/>
        <v>0.74486034255599476</v>
      </c>
      <c r="W617" s="1"/>
      <c r="X617" s="17">
        <f t="shared" si="192"/>
        <v>342.5335500726099</v>
      </c>
      <c r="Y617" s="18">
        <f t="shared" si="193"/>
        <v>2535.4217462272254</v>
      </c>
      <c r="Z617" s="2">
        <f t="shared" si="204"/>
        <v>325.4068725689794</v>
      </c>
      <c r="AA617" s="18">
        <f t="shared" si="204"/>
        <v>2408.6506589158639</v>
      </c>
      <c r="AB617" s="2">
        <f t="shared" si="205"/>
        <v>-307.30758453419605</v>
      </c>
      <c r="AC617" s="2">
        <f t="shared" si="205"/>
        <v>240.8650658915864</v>
      </c>
      <c r="AD617" s="2">
        <f t="shared" si="194"/>
        <v>325.4068725689794</v>
      </c>
      <c r="AE617" s="2">
        <f t="shared" si="195"/>
        <v>-1000</v>
      </c>
      <c r="AF617" s="5">
        <f t="shared" si="196"/>
        <v>0.32000000000000006</v>
      </c>
      <c r="AG617" s="5">
        <f t="shared" si="197"/>
        <v>-1</v>
      </c>
      <c r="AH617" s="3">
        <f t="shared" si="198"/>
        <v>202012</v>
      </c>
      <c r="AI617" s="21">
        <v>1.31</v>
      </c>
      <c r="AJ617" s="21">
        <v>3.6</v>
      </c>
      <c r="AK617" s="21">
        <v>1.32</v>
      </c>
      <c r="AL617" s="21">
        <v>3.45</v>
      </c>
      <c r="AO617">
        <f t="shared" si="203"/>
        <v>-400</v>
      </c>
      <c r="AP617">
        <f>IF(E617&lt;F617,G617,H617)</f>
        <v>52</v>
      </c>
      <c r="AQ617">
        <f>IF(E617&lt;F617,H617,G617)</f>
        <v>33</v>
      </c>
    </row>
    <row r="618" spans="2:43" x14ac:dyDescent="0.25">
      <c r="B618" s="24">
        <v>44186</v>
      </c>
      <c r="C618" s="20" t="s">
        <v>21</v>
      </c>
      <c r="D618" s="20" t="s">
        <v>45</v>
      </c>
      <c r="E618" s="2">
        <v>700</v>
      </c>
      <c r="F618" s="2">
        <v>-1111.1111111111102</v>
      </c>
      <c r="G618">
        <v>27</v>
      </c>
      <c r="H618">
        <v>17</v>
      </c>
      <c r="I618" s="9"/>
      <c r="J618" s="2" t="str">
        <f t="shared" si="199"/>
        <v>Pittsburgh Steelers</v>
      </c>
      <c r="K618" s="2" t="str">
        <f t="shared" si="200"/>
        <v>Cincinnati Bengals</v>
      </c>
      <c r="L618" s="17">
        <f t="shared" si="201"/>
        <v>-1111.1111111111102</v>
      </c>
      <c r="M618" s="18">
        <f t="shared" si="202"/>
        <v>700</v>
      </c>
      <c r="N618" s="4">
        <f t="shared" si="188"/>
        <v>1.0900000000000001</v>
      </c>
      <c r="O618" s="4">
        <f t="shared" si="189"/>
        <v>8</v>
      </c>
      <c r="P618" s="4"/>
      <c r="Q618" s="4"/>
      <c r="R618" s="1">
        <f t="shared" si="190"/>
        <v>0.9174311926605504</v>
      </c>
      <c r="S618" s="1">
        <f t="shared" si="190"/>
        <v>0.125</v>
      </c>
      <c r="T618" s="1">
        <f t="shared" si="186"/>
        <v>4.0704070407040605E-2</v>
      </c>
      <c r="U618" s="1">
        <f t="shared" si="187"/>
        <v>0.3962155963302752</v>
      </c>
      <c r="V618" s="1">
        <f t="shared" si="191"/>
        <v>0.90721559633027526</v>
      </c>
      <c r="W618" s="1"/>
      <c r="X618" s="17">
        <f t="shared" si="192"/>
        <v>102.27381897427846</v>
      </c>
      <c r="Y618" s="18">
        <f t="shared" si="193"/>
        <v>6745.0731234154464</v>
      </c>
      <c r="Z618" s="2">
        <f t="shared" si="204"/>
        <v>97.160128025564532</v>
      </c>
      <c r="AA618" s="18">
        <f t="shared" si="204"/>
        <v>6407.8194672446734</v>
      </c>
      <c r="AB618" s="2">
        <f t="shared" si="205"/>
        <v>-1029.2287796665753</v>
      </c>
      <c r="AC618" s="2">
        <f t="shared" si="205"/>
        <v>640.78194672446739</v>
      </c>
      <c r="AD618" s="2">
        <f t="shared" si="194"/>
        <v>-1000</v>
      </c>
      <c r="AE618" s="2">
        <f t="shared" si="195"/>
        <v>6407.8194672446734</v>
      </c>
      <c r="AF618" s="5">
        <f t="shared" si="196"/>
        <v>-1</v>
      </c>
      <c r="AG618" s="5">
        <f t="shared" si="197"/>
        <v>7</v>
      </c>
      <c r="AH618" s="3">
        <f t="shared" si="198"/>
        <v>202012</v>
      </c>
      <c r="AI618" s="21">
        <v>8</v>
      </c>
      <c r="AJ618" s="21">
        <v>1.0900000000000001</v>
      </c>
      <c r="AK618" s="21">
        <v>8</v>
      </c>
      <c r="AL618" s="21">
        <v>1.0900000000000001</v>
      </c>
      <c r="AO618">
        <f t="shared" si="203"/>
        <v>-1200</v>
      </c>
      <c r="AP618">
        <f>IF(E618&lt;F618,G618,H618)</f>
        <v>17</v>
      </c>
      <c r="AQ618">
        <f>IF(E618&lt;F618,H618,G618)</f>
        <v>27</v>
      </c>
    </row>
    <row r="619" spans="2:43" x14ac:dyDescent="0.25">
      <c r="B619" s="24">
        <v>44185</v>
      </c>
      <c r="C619" s="20" t="s">
        <v>25</v>
      </c>
      <c r="D619" s="20" t="s">
        <v>46</v>
      </c>
      <c r="E619" s="2">
        <v>229.99999999999997</v>
      </c>
      <c r="F619" s="2">
        <v>-285.71428571428567</v>
      </c>
      <c r="G619">
        <v>6</v>
      </c>
      <c r="H619">
        <v>20</v>
      </c>
      <c r="I619" s="9"/>
      <c r="J619" s="2" t="str">
        <f t="shared" si="199"/>
        <v>Cleveland Browns</v>
      </c>
      <c r="K619" s="2" t="str">
        <f t="shared" si="200"/>
        <v>New York Giants</v>
      </c>
      <c r="L619" s="17">
        <f t="shared" si="201"/>
        <v>-285.71428571428567</v>
      </c>
      <c r="M619" s="18">
        <f t="shared" si="202"/>
        <v>229.99999999999997</v>
      </c>
      <c r="N619" s="4">
        <f t="shared" si="188"/>
        <v>1.35</v>
      </c>
      <c r="O619" s="4">
        <f t="shared" si="189"/>
        <v>3.3</v>
      </c>
      <c r="P619" s="4"/>
      <c r="Q619" s="4"/>
      <c r="R619" s="1">
        <f t="shared" si="190"/>
        <v>0.7407407407407407</v>
      </c>
      <c r="S619" s="1">
        <f t="shared" si="190"/>
        <v>0.30303030303030304</v>
      </c>
      <c r="T619" s="1">
        <f t="shared" si="186"/>
        <v>4.1935483870967794E-2</v>
      </c>
      <c r="U619" s="1">
        <f t="shared" si="187"/>
        <v>0.21885521885521883</v>
      </c>
      <c r="V619" s="1">
        <f t="shared" si="191"/>
        <v>0.72985521885521887</v>
      </c>
      <c r="W619" s="1"/>
      <c r="X619" s="17">
        <f t="shared" si="192"/>
        <v>370.13475298361828</v>
      </c>
      <c r="Y619" s="18">
        <f t="shared" si="193"/>
        <v>2363.8563841328437</v>
      </c>
      <c r="Z619" s="2">
        <f t="shared" si="204"/>
        <v>351.62801533443735</v>
      </c>
      <c r="AA619" s="18">
        <f t="shared" si="204"/>
        <v>2245.6635649262016</v>
      </c>
      <c r="AB619" s="2">
        <f t="shared" si="205"/>
        <v>-284.39144675343596</v>
      </c>
      <c r="AC619" s="2">
        <f t="shared" si="205"/>
        <v>224.56635649262017</v>
      </c>
      <c r="AD619" s="2">
        <f t="shared" si="194"/>
        <v>351.62801533443735</v>
      </c>
      <c r="AE619" s="2">
        <f t="shared" si="195"/>
        <v>-1000</v>
      </c>
      <c r="AF619" s="5">
        <f t="shared" si="196"/>
        <v>0.35000000000000009</v>
      </c>
      <c r="AG619" s="5">
        <f t="shared" si="197"/>
        <v>-1</v>
      </c>
      <c r="AH619" s="3">
        <f t="shared" si="198"/>
        <v>202012</v>
      </c>
      <c r="AI619" s="21">
        <v>2.65</v>
      </c>
      <c r="AJ619" s="21">
        <v>1.54</v>
      </c>
      <c r="AK619" s="21">
        <v>3.3</v>
      </c>
      <c r="AL619" s="21">
        <v>1.35</v>
      </c>
      <c r="AO619">
        <f t="shared" si="203"/>
        <v>-300</v>
      </c>
      <c r="AP619">
        <f>IF(E619&lt;F619,G619,H619)</f>
        <v>20</v>
      </c>
      <c r="AQ619">
        <f>IF(E619&lt;F619,H619,G619)</f>
        <v>6</v>
      </c>
    </row>
    <row r="620" spans="2:43" x14ac:dyDescent="0.25">
      <c r="B620" s="24">
        <v>44185</v>
      </c>
      <c r="C620" s="20" t="s">
        <v>43</v>
      </c>
      <c r="D620" s="20" t="s">
        <v>20</v>
      </c>
      <c r="E620" s="2">
        <v>129.99999999999997</v>
      </c>
      <c r="F620" s="2">
        <v>-151.51515151515153</v>
      </c>
      <c r="G620">
        <v>29</v>
      </c>
      <c r="H620">
        <v>32</v>
      </c>
      <c r="I620" s="9"/>
      <c r="J620" s="2" t="str">
        <f t="shared" si="199"/>
        <v>Kansas City Chiefs</v>
      </c>
      <c r="K620" s="2" t="str">
        <f t="shared" si="200"/>
        <v>New Orleans Saints</v>
      </c>
      <c r="L620" s="17">
        <f t="shared" si="201"/>
        <v>-151.51515151515153</v>
      </c>
      <c r="M620" s="18">
        <f t="shared" si="202"/>
        <v>129.99999999999997</v>
      </c>
      <c r="N620" s="4">
        <f t="shared" si="188"/>
        <v>1.66</v>
      </c>
      <c r="O620" s="4">
        <f t="shared" si="189"/>
        <v>2.2999999999999998</v>
      </c>
      <c r="P620" s="4"/>
      <c r="Q620" s="4"/>
      <c r="R620" s="1">
        <f t="shared" si="190"/>
        <v>0.60240963855421692</v>
      </c>
      <c r="S620" s="1">
        <f t="shared" si="190"/>
        <v>0.43478260869565222</v>
      </c>
      <c r="T620" s="1">
        <f t="shared" si="186"/>
        <v>3.5858585858585923E-2</v>
      </c>
      <c r="U620" s="1">
        <f t="shared" si="187"/>
        <v>8.3813514929282351E-2</v>
      </c>
      <c r="V620" s="1">
        <f t="shared" si="191"/>
        <v>0.59481351492928236</v>
      </c>
      <c r="W620" s="1"/>
      <c r="X620" s="17">
        <f t="shared" si="192"/>
        <v>681.19919084032654</v>
      </c>
      <c r="Y620" s="18">
        <f t="shared" si="193"/>
        <v>1332.032655245516</v>
      </c>
      <c r="Z620" s="2">
        <f t="shared" si="204"/>
        <v>647.13923129831016</v>
      </c>
      <c r="AA620" s="18">
        <f t="shared" si="204"/>
        <v>1265.4310224832402</v>
      </c>
      <c r="AB620" s="2">
        <f t="shared" si="205"/>
        <v>-154.5262521009227</v>
      </c>
      <c r="AC620" s="2">
        <f t="shared" si="205"/>
        <v>126.54310224832402</v>
      </c>
      <c r="AD620" s="2">
        <f t="shared" si="194"/>
        <v>647.13923129831016</v>
      </c>
      <c r="AE620" s="2">
        <f t="shared" si="195"/>
        <v>-1000</v>
      </c>
      <c r="AF620" s="5">
        <f t="shared" si="196"/>
        <v>0.65999999999999992</v>
      </c>
      <c r="AG620" s="5">
        <f t="shared" si="197"/>
        <v>-1</v>
      </c>
      <c r="AH620" s="3">
        <f t="shared" si="198"/>
        <v>202012</v>
      </c>
      <c r="AI620" s="21">
        <v>2.75</v>
      </c>
      <c r="AJ620" s="21">
        <v>1.47</v>
      </c>
      <c r="AK620" s="21">
        <v>2.2999999999999998</v>
      </c>
      <c r="AL620" s="21">
        <v>1.66</v>
      </c>
      <c r="AO620">
        <f t="shared" si="203"/>
        <v>-160</v>
      </c>
      <c r="AP620">
        <f>IF(E620&lt;F620,G620,H620)</f>
        <v>32</v>
      </c>
      <c r="AQ620">
        <f>IF(E620&lt;F620,H620,G620)</f>
        <v>29</v>
      </c>
    </row>
    <row r="621" spans="2:43" x14ac:dyDescent="0.25">
      <c r="B621" s="24">
        <v>44185</v>
      </c>
      <c r="C621" s="20" t="s">
        <v>48</v>
      </c>
      <c r="D621" s="20" t="s">
        <v>19</v>
      </c>
      <c r="E621" s="2">
        <v>-270.2702702702702</v>
      </c>
      <c r="F621" s="2">
        <v>220.00000000000003</v>
      </c>
      <c r="G621">
        <v>33</v>
      </c>
      <c r="H621">
        <v>26</v>
      </c>
      <c r="I621" s="9"/>
      <c r="J621" s="2" t="str">
        <f t="shared" si="199"/>
        <v>Arizona Cardinals</v>
      </c>
      <c r="K621" s="2" t="str">
        <f t="shared" si="200"/>
        <v>Philadelphia Eagles</v>
      </c>
      <c r="L621" s="17">
        <f t="shared" si="201"/>
        <v>-270.2702702702702</v>
      </c>
      <c r="M621" s="18">
        <f t="shared" si="202"/>
        <v>220.00000000000003</v>
      </c>
      <c r="N621" s="4">
        <f t="shared" si="188"/>
        <v>1.37</v>
      </c>
      <c r="O621" s="4">
        <f t="shared" si="189"/>
        <v>3.2</v>
      </c>
      <c r="P621" s="4"/>
      <c r="Q621" s="4"/>
      <c r="R621" s="1">
        <f t="shared" si="190"/>
        <v>0.72992700729927007</v>
      </c>
      <c r="S621" s="1">
        <f t="shared" si="190"/>
        <v>0.3125</v>
      </c>
      <c r="T621" s="1">
        <f t="shared" si="186"/>
        <v>4.0700218818380707E-2</v>
      </c>
      <c r="U621" s="1">
        <f t="shared" si="187"/>
        <v>0.20871350364963503</v>
      </c>
      <c r="V621" s="1">
        <f t="shared" si="191"/>
        <v>0.71971350364963504</v>
      </c>
      <c r="W621" s="1"/>
      <c r="X621" s="17">
        <f t="shared" si="192"/>
        <v>389.44176388110628</v>
      </c>
      <c r="Y621" s="18">
        <f t="shared" si="193"/>
        <v>2256.8044836814311</v>
      </c>
      <c r="Z621" s="2">
        <f t="shared" si="204"/>
        <v>369.96967568705094</v>
      </c>
      <c r="AA621" s="18">
        <f t="shared" si="204"/>
        <v>2143.9642594973593</v>
      </c>
      <c r="AB621" s="2">
        <f t="shared" si="205"/>
        <v>-270.29242278923357</v>
      </c>
      <c r="AC621" s="2">
        <f t="shared" si="205"/>
        <v>214.39642594973594</v>
      </c>
      <c r="AD621" s="2">
        <f t="shared" si="194"/>
        <v>369.96967568705094</v>
      </c>
      <c r="AE621" s="2">
        <f t="shared" si="195"/>
        <v>-1000</v>
      </c>
      <c r="AF621" s="5">
        <f t="shared" si="196"/>
        <v>0.37000000000000011</v>
      </c>
      <c r="AG621" s="5">
        <f t="shared" si="197"/>
        <v>-1</v>
      </c>
      <c r="AH621" s="3">
        <f t="shared" si="198"/>
        <v>202012</v>
      </c>
      <c r="AI621" s="21">
        <v>1.4</v>
      </c>
      <c r="AJ621" s="21">
        <v>3.05</v>
      </c>
      <c r="AK621" s="21">
        <v>1.37</v>
      </c>
      <c r="AL621" s="21">
        <v>3.2</v>
      </c>
      <c r="AO621">
        <f t="shared" si="203"/>
        <v>-300</v>
      </c>
      <c r="AP621">
        <f>IF(E621&lt;F621,G621,H621)</f>
        <v>33</v>
      </c>
      <c r="AQ621">
        <f>IF(E621&lt;F621,H621,G621)</f>
        <v>26</v>
      </c>
    </row>
    <row r="622" spans="2:43" x14ac:dyDescent="0.25">
      <c r="B622" s="24">
        <v>44185</v>
      </c>
      <c r="C622" s="20" t="s">
        <v>47</v>
      </c>
      <c r="D622" s="20" t="s">
        <v>42</v>
      </c>
      <c r="E622" s="2">
        <v>-1999.9999999999982</v>
      </c>
      <c r="F622" s="2">
        <v>1100</v>
      </c>
      <c r="G622">
        <v>20</v>
      </c>
      <c r="H622">
        <v>23</v>
      </c>
      <c r="I622" s="9"/>
      <c r="J622" s="2" t="str">
        <f t="shared" si="199"/>
        <v>Los Angeles Rams</v>
      </c>
      <c r="K622" s="2" t="str">
        <f t="shared" si="200"/>
        <v>New York Jets</v>
      </c>
      <c r="L622" s="17">
        <f t="shared" si="201"/>
        <v>-1999.9999999999982</v>
      </c>
      <c r="M622" s="18">
        <f t="shared" si="202"/>
        <v>1100</v>
      </c>
      <c r="N622" s="4">
        <f t="shared" si="188"/>
        <v>1.05</v>
      </c>
      <c r="O622" s="4">
        <f t="shared" si="189"/>
        <v>12</v>
      </c>
      <c r="P622" s="4"/>
      <c r="Q622" s="4"/>
      <c r="R622" s="1">
        <f t="shared" si="190"/>
        <v>0.95238095238095233</v>
      </c>
      <c r="S622" s="1">
        <f t="shared" si="190"/>
        <v>8.3333333333333329E-2</v>
      </c>
      <c r="T622" s="1">
        <f t="shared" si="186"/>
        <v>3.4482758620689613E-2</v>
      </c>
      <c r="U622" s="1">
        <f t="shared" si="187"/>
        <v>0.43452380952380948</v>
      </c>
      <c r="V622" s="1">
        <f t="shared" si="191"/>
        <v>0.94552380952380943</v>
      </c>
      <c r="W622" s="1"/>
      <c r="X622" s="17">
        <f t="shared" si="192"/>
        <v>57.614826752618868</v>
      </c>
      <c r="Y622" s="18">
        <f t="shared" si="193"/>
        <v>9700.180415406965</v>
      </c>
      <c r="Z622" s="2">
        <f t="shared" si="204"/>
        <v>54.734085414987923</v>
      </c>
      <c r="AA622" s="18">
        <f t="shared" si="204"/>
        <v>9215.1713946366162</v>
      </c>
      <c r="AB622" s="2">
        <f t="shared" si="205"/>
        <v>-1827.0150901729846</v>
      </c>
      <c r="AC622" s="2">
        <f t="shared" si="205"/>
        <v>921.51713946366158</v>
      </c>
      <c r="AD622" s="2">
        <f t="shared" si="194"/>
        <v>-1000</v>
      </c>
      <c r="AE622" s="2">
        <f t="shared" si="195"/>
        <v>9215.1713946366162</v>
      </c>
      <c r="AF622" s="5">
        <f t="shared" si="196"/>
        <v>-1</v>
      </c>
      <c r="AG622" s="5">
        <f t="shared" si="197"/>
        <v>11</v>
      </c>
      <c r="AH622" s="3">
        <f t="shared" si="198"/>
        <v>202012</v>
      </c>
      <c r="AI622" s="21">
        <v>1.06</v>
      </c>
      <c r="AJ622" s="21">
        <v>10</v>
      </c>
      <c r="AK622" s="21">
        <v>1.05</v>
      </c>
      <c r="AL622" s="21">
        <v>12</v>
      </c>
      <c r="AO622">
        <f t="shared" si="203"/>
        <v>-2000</v>
      </c>
      <c r="AP622">
        <f>IF(E622&lt;F622,G622,H622)</f>
        <v>20</v>
      </c>
      <c r="AQ622">
        <f>IF(E622&lt;F622,H622,G622)</f>
        <v>23</v>
      </c>
    </row>
    <row r="623" spans="2:43" x14ac:dyDescent="0.25">
      <c r="B623" s="24">
        <v>44185</v>
      </c>
      <c r="C623" s="20" t="s">
        <v>35</v>
      </c>
      <c r="D623" s="20" t="s">
        <v>27</v>
      </c>
      <c r="E623" s="2">
        <v>220.00000000000003</v>
      </c>
      <c r="F623" s="2">
        <v>-270.2702702702702</v>
      </c>
      <c r="G623">
        <v>27</v>
      </c>
      <c r="H623">
        <v>31</v>
      </c>
      <c r="I623" s="9"/>
      <c r="J623" s="2" t="str">
        <f t="shared" si="199"/>
        <v>Tampa Bay Buccaneers</v>
      </c>
      <c r="K623" s="2" t="str">
        <f t="shared" si="200"/>
        <v>Atlanta Falcons</v>
      </c>
      <c r="L623" s="17">
        <f t="shared" si="201"/>
        <v>-270.2702702702702</v>
      </c>
      <c r="M623" s="18">
        <f t="shared" si="202"/>
        <v>220.00000000000003</v>
      </c>
      <c r="N623" s="4">
        <f t="shared" si="188"/>
        <v>1.37</v>
      </c>
      <c r="O623" s="4">
        <f t="shared" si="189"/>
        <v>3.2</v>
      </c>
      <c r="P623" s="4"/>
      <c r="Q623" s="4"/>
      <c r="R623" s="1">
        <f t="shared" si="190"/>
        <v>0.72992700729927007</v>
      </c>
      <c r="S623" s="1">
        <f t="shared" si="190"/>
        <v>0.3125</v>
      </c>
      <c r="T623" s="1">
        <f t="shared" si="186"/>
        <v>4.0700218818380707E-2</v>
      </c>
      <c r="U623" s="1">
        <f t="shared" si="187"/>
        <v>0.20871350364963503</v>
      </c>
      <c r="V623" s="1">
        <f t="shared" si="191"/>
        <v>0.71971350364963504</v>
      </c>
      <c r="W623" s="1"/>
      <c r="X623" s="17">
        <f t="shared" si="192"/>
        <v>389.44176388110628</v>
      </c>
      <c r="Y623" s="18">
        <f t="shared" si="193"/>
        <v>2256.8044836814311</v>
      </c>
      <c r="Z623" s="2">
        <f t="shared" si="204"/>
        <v>369.96967568705094</v>
      </c>
      <c r="AA623" s="18">
        <f t="shared" si="204"/>
        <v>2143.9642594973593</v>
      </c>
      <c r="AB623" s="2">
        <f t="shared" si="205"/>
        <v>-270.29242278923357</v>
      </c>
      <c r="AC623" s="2">
        <f t="shared" si="205"/>
        <v>214.39642594973594</v>
      </c>
      <c r="AD623" s="2">
        <f t="shared" si="194"/>
        <v>369.96967568705094</v>
      </c>
      <c r="AE623" s="2">
        <f t="shared" si="195"/>
        <v>-1000</v>
      </c>
      <c r="AF623" s="5">
        <f t="shared" si="196"/>
        <v>0.37000000000000011</v>
      </c>
      <c r="AG623" s="5">
        <f t="shared" si="197"/>
        <v>-1</v>
      </c>
      <c r="AH623" s="3">
        <f t="shared" si="198"/>
        <v>202012</v>
      </c>
      <c r="AI623" s="21">
        <v>2.85</v>
      </c>
      <c r="AJ623" s="21">
        <v>1.44</v>
      </c>
      <c r="AK623" s="21">
        <v>3.2</v>
      </c>
      <c r="AL623" s="21">
        <v>1.37</v>
      </c>
      <c r="AO623">
        <f t="shared" si="203"/>
        <v>-300</v>
      </c>
      <c r="AP623">
        <f>IF(E623&lt;F623,G623,H623)</f>
        <v>31</v>
      </c>
      <c r="AQ623">
        <f>IF(E623&lt;F623,H623,G623)</f>
        <v>27</v>
      </c>
    </row>
    <row r="624" spans="2:43" x14ac:dyDescent="0.25">
      <c r="B624" s="24">
        <v>44185</v>
      </c>
      <c r="C624" s="20" t="s">
        <v>28</v>
      </c>
      <c r="D624" s="20" t="s">
        <v>26</v>
      </c>
      <c r="E624" s="2">
        <v>-909.09090909090833</v>
      </c>
      <c r="F624" s="2">
        <v>600</v>
      </c>
      <c r="G624">
        <v>40</v>
      </c>
      <c r="H624">
        <v>14</v>
      </c>
      <c r="I624" s="9"/>
      <c r="J624" s="2" t="str">
        <f t="shared" si="199"/>
        <v>Baltimore Ravens</v>
      </c>
      <c r="K624" s="2" t="str">
        <f t="shared" si="200"/>
        <v>Jacksonville Jaguars</v>
      </c>
      <c r="L624" s="17">
        <f t="shared" si="201"/>
        <v>-909.09090909090833</v>
      </c>
      <c r="M624" s="18">
        <f t="shared" si="202"/>
        <v>600</v>
      </c>
      <c r="N624" s="4">
        <f t="shared" si="188"/>
        <v>1.1100000000000001</v>
      </c>
      <c r="O624" s="4">
        <f t="shared" si="189"/>
        <v>7</v>
      </c>
      <c r="P624" s="4"/>
      <c r="Q624" s="4"/>
      <c r="R624" s="1">
        <f t="shared" si="190"/>
        <v>0.9009009009009008</v>
      </c>
      <c r="S624" s="1">
        <f t="shared" si="190"/>
        <v>0.14285714285714285</v>
      </c>
      <c r="T624" s="1">
        <f t="shared" si="186"/>
        <v>4.1923551171393236E-2</v>
      </c>
      <c r="U624" s="1">
        <f t="shared" si="187"/>
        <v>0.379021879021879</v>
      </c>
      <c r="V624" s="1">
        <f t="shared" si="191"/>
        <v>0.89002187902187901</v>
      </c>
      <c r="W624" s="1"/>
      <c r="X624" s="17">
        <f t="shared" si="192"/>
        <v>123.56788475692903</v>
      </c>
      <c r="Y624" s="18">
        <f t="shared" si="193"/>
        <v>5887.3281029596874</v>
      </c>
      <c r="Z624" s="2">
        <f t="shared" si="204"/>
        <v>117.38949051908257</v>
      </c>
      <c r="AA624" s="18">
        <f t="shared" si="204"/>
        <v>5592.9616978117028</v>
      </c>
      <c r="AB624" s="2">
        <f t="shared" si="205"/>
        <v>-851.86501413211454</v>
      </c>
      <c r="AC624" s="2">
        <f t="shared" si="205"/>
        <v>559.29616978117031</v>
      </c>
      <c r="AD624" s="2">
        <f t="shared" si="194"/>
        <v>117.38949051908257</v>
      </c>
      <c r="AE624" s="2">
        <f t="shared" si="195"/>
        <v>-1000</v>
      </c>
      <c r="AF624" s="5">
        <f t="shared" si="196"/>
        <v>0.1100000000000001</v>
      </c>
      <c r="AG624" s="5">
        <f t="shared" si="197"/>
        <v>-1</v>
      </c>
      <c r="AH624" s="3">
        <f t="shared" si="198"/>
        <v>202012</v>
      </c>
      <c r="AI624" s="21">
        <v>1.0900000000000001</v>
      </c>
      <c r="AJ624" s="21">
        <v>8</v>
      </c>
      <c r="AK624" s="21">
        <v>1.1100000000000001</v>
      </c>
      <c r="AL624" s="21">
        <v>7</v>
      </c>
      <c r="AO624">
        <f t="shared" si="203"/>
        <v>-1000</v>
      </c>
      <c r="AP624">
        <f>IF(E624&lt;F624,G624,H624)</f>
        <v>40</v>
      </c>
      <c r="AQ624">
        <f>IF(E624&lt;F624,H624,G624)</f>
        <v>14</v>
      </c>
    </row>
    <row r="625" spans="2:43" x14ac:dyDescent="0.25">
      <c r="B625" s="24">
        <v>44185</v>
      </c>
      <c r="C625" s="20" t="s">
        <v>23</v>
      </c>
      <c r="D625" s="20" t="s">
        <v>22</v>
      </c>
      <c r="E625" s="2">
        <v>170.00000000000003</v>
      </c>
      <c r="F625" s="2">
        <v>-200</v>
      </c>
      <c r="G625">
        <v>41</v>
      </c>
      <c r="H625">
        <v>33</v>
      </c>
      <c r="I625" s="9"/>
      <c r="J625" s="2" t="str">
        <f t="shared" si="199"/>
        <v>San Francisco 49ers</v>
      </c>
      <c r="K625" s="2" t="str">
        <f t="shared" si="200"/>
        <v>Dallas Cowboys</v>
      </c>
      <c r="L625" s="17">
        <f t="shared" si="201"/>
        <v>-200</v>
      </c>
      <c r="M625" s="18">
        <f t="shared" si="202"/>
        <v>170.00000000000003</v>
      </c>
      <c r="N625" s="4">
        <f t="shared" si="188"/>
        <v>1.5</v>
      </c>
      <c r="O625" s="4">
        <f t="shared" si="189"/>
        <v>2.7</v>
      </c>
      <c r="P625" s="4"/>
      <c r="Q625" s="4"/>
      <c r="R625" s="1">
        <f t="shared" si="190"/>
        <v>0.66666666666666663</v>
      </c>
      <c r="S625" s="1">
        <f t="shared" si="190"/>
        <v>0.37037037037037035</v>
      </c>
      <c r="T625" s="1">
        <f t="shared" si="186"/>
        <v>3.5714285714285587E-2</v>
      </c>
      <c r="U625" s="1">
        <f t="shared" si="187"/>
        <v>0.14814814814814814</v>
      </c>
      <c r="V625" s="1">
        <f t="shared" si="191"/>
        <v>0.65914814814814815</v>
      </c>
      <c r="W625" s="1"/>
      <c r="X625" s="17">
        <f t="shared" si="192"/>
        <v>517.10962521773342</v>
      </c>
      <c r="Y625" s="18">
        <f t="shared" si="193"/>
        <v>1734.0124117028765</v>
      </c>
      <c r="Z625" s="2">
        <f t="shared" si="204"/>
        <v>491.25414395684675</v>
      </c>
      <c r="AA625" s="18">
        <f t="shared" si="204"/>
        <v>1647.3117911177326</v>
      </c>
      <c r="AB625" s="2">
        <f t="shared" si="205"/>
        <v>-203.56062382403903</v>
      </c>
      <c r="AC625" s="2">
        <f t="shared" si="205"/>
        <v>164.73117911177326</v>
      </c>
      <c r="AD625" s="2">
        <f t="shared" si="194"/>
        <v>-1000</v>
      </c>
      <c r="AE625" s="2">
        <f t="shared" si="195"/>
        <v>1647.3117911177326</v>
      </c>
      <c r="AF625" s="5">
        <f t="shared" si="196"/>
        <v>-1</v>
      </c>
      <c r="AG625" s="5">
        <f t="shared" si="197"/>
        <v>1.7000000000000002</v>
      </c>
      <c r="AH625" s="3">
        <f t="shared" si="198"/>
        <v>202012</v>
      </c>
      <c r="AI625" s="21">
        <v>2.0499999999999998</v>
      </c>
      <c r="AJ625" s="21">
        <v>1.8</v>
      </c>
      <c r="AK625" s="21">
        <v>2.7</v>
      </c>
      <c r="AL625" s="21">
        <v>1.5</v>
      </c>
      <c r="AO625">
        <f t="shared" si="203"/>
        <v>-200</v>
      </c>
      <c r="AP625">
        <f>IF(E625&lt;F625,G625,H625)</f>
        <v>33</v>
      </c>
      <c r="AQ625">
        <f>IF(E625&lt;F625,H625,G625)</f>
        <v>41</v>
      </c>
    </row>
    <row r="626" spans="2:43" x14ac:dyDescent="0.25">
      <c r="B626" s="24">
        <v>44185</v>
      </c>
      <c r="C626" s="20" t="s">
        <v>39</v>
      </c>
      <c r="D626" s="20" t="s">
        <v>40</v>
      </c>
      <c r="E626" s="2">
        <v>-384.61538461538458</v>
      </c>
      <c r="F626" s="2">
        <v>300</v>
      </c>
      <c r="G626">
        <v>27</v>
      </c>
      <c r="H626">
        <v>20</v>
      </c>
      <c r="I626" s="9"/>
      <c r="J626" s="2" t="str">
        <f t="shared" si="199"/>
        <v>Indianapolis Colts</v>
      </c>
      <c r="K626" s="2" t="str">
        <f t="shared" si="200"/>
        <v>Houston Texans</v>
      </c>
      <c r="L626" s="17">
        <f t="shared" si="201"/>
        <v>-384.61538461538458</v>
      </c>
      <c r="M626" s="18">
        <f t="shared" si="202"/>
        <v>300</v>
      </c>
      <c r="N626" s="4">
        <f t="shared" si="188"/>
        <v>1.26</v>
      </c>
      <c r="O626" s="4">
        <f t="shared" si="189"/>
        <v>4</v>
      </c>
      <c r="P626" s="4"/>
      <c r="Q626" s="4"/>
      <c r="R626" s="1">
        <f t="shared" si="190"/>
        <v>0.79365079365079361</v>
      </c>
      <c r="S626" s="1">
        <f t="shared" si="190"/>
        <v>0.25</v>
      </c>
      <c r="T626" s="1">
        <f t="shared" si="186"/>
        <v>4.1825095057034134E-2</v>
      </c>
      <c r="U626" s="1">
        <f t="shared" si="187"/>
        <v>0.2718253968253968</v>
      </c>
      <c r="V626" s="1">
        <f t="shared" si="191"/>
        <v>0.78282539682539687</v>
      </c>
      <c r="W626" s="1"/>
      <c r="X626" s="17">
        <f t="shared" si="192"/>
        <v>277.42406423618138</v>
      </c>
      <c r="Y626" s="18">
        <f t="shared" si="193"/>
        <v>3056.5054734484152</v>
      </c>
      <c r="Z626" s="2">
        <f t="shared" si="204"/>
        <v>263.55286102437231</v>
      </c>
      <c r="AA626" s="18">
        <f t="shared" si="204"/>
        <v>2903.6801997759944</v>
      </c>
      <c r="AB626" s="2">
        <f t="shared" si="205"/>
        <v>-379.4305233922405</v>
      </c>
      <c r="AC626" s="2">
        <f t="shared" si="205"/>
        <v>290.36801997759943</v>
      </c>
      <c r="AD626" s="2">
        <f t="shared" si="194"/>
        <v>263.55286102437231</v>
      </c>
      <c r="AE626" s="2">
        <f t="shared" si="195"/>
        <v>-1000</v>
      </c>
      <c r="AF626" s="5">
        <f t="shared" si="196"/>
        <v>0.26</v>
      </c>
      <c r="AG626" s="5">
        <f t="shared" si="197"/>
        <v>-1</v>
      </c>
      <c r="AH626" s="3">
        <f t="shared" si="198"/>
        <v>202012</v>
      </c>
      <c r="AI626" s="21">
        <v>1.3</v>
      </c>
      <c r="AJ626" s="21">
        <v>3.65</v>
      </c>
      <c r="AK626" s="21">
        <v>1.26</v>
      </c>
      <c r="AL626" s="21">
        <v>4</v>
      </c>
      <c r="AO626">
        <f t="shared" si="203"/>
        <v>-400</v>
      </c>
      <c r="AP626">
        <f>IF(E626&lt;F626,G626,H626)</f>
        <v>27</v>
      </c>
      <c r="AQ626">
        <f>IF(E626&lt;F626,H626,G626)</f>
        <v>20</v>
      </c>
    </row>
    <row r="627" spans="2:43" x14ac:dyDescent="0.25">
      <c r="B627" s="24">
        <v>44185</v>
      </c>
      <c r="C627" s="20" t="s">
        <v>30</v>
      </c>
      <c r="D627" s="20" t="s">
        <v>36</v>
      </c>
      <c r="E627" s="2">
        <v>104.99999999999999</v>
      </c>
      <c r="F627" s="2">
        <v>-125</v>
      </c>
      <c r="G627">
        <v>22</v>
      </c>
      <c r="H627">
        <v>12</v>
      </c>
      <c r="I627" s="9"/>
      <c r="J627" s="2" t="str">
        <f t="shared" si="199"/>
        <v>New England Patriots</v>
      </c>
      <c r="K627" s="2" t="str">
        <f t="shared" si="200"/>
        <v>Miami Dolphins</v>
      </c>
      <c r="L627" s="17">
        <f t="shared" si="201"/>
        <v>-125</v>
      </c>
      <c r="M627" s="18">
        <f t="shared" si="202"/>
        <v>104.99999999999999</v>
      </c>
      <c r="N627" s="4">
        <f t="shared" si="188"/>
        <v>1.8</v>
      </c>
      <c r="O627" s="4">
        <f t="shared" si="189"/>
        <v>2.0499999999999998</v>
      </c>
      <c r="P627" s="4"/>
      <c r="Q627" s="4"/>
      <c r="R627" s="1">
        <f t="shared" si="190"/>
        <v>0.55555555555555558</v>
      </c>
      <c r="S627" s="1">
        <f t="shared" si="190"/>
        <v>0.48780487804878053</v>
      </c>
      <c r="T627" s="1">
        <f t="shared" si="186"/>
        <v>4.1558441558441461E-2</v>
      </c>
      <c r="U627" s="1">
        <f t="shared" si="187"/>
        <v>3.3875338753387524E-2</v>
      </c>
      <c r="V627" s="1">
        <f t="shared" si="191"/>
        <v>0.54487533875338756</v>
      </c>
      <c r="W627" s="1"/>
      <c r="X627" s="17">
        <f t="shared" si="192"/>
        <v>835.28218085238643</v>
      </c>
      <c r="Y627" s="18">
        <f t="shared" si="193"/>
        <v>1090.9993667390718</v>
      </c>
      <c r="Z627" s="2">
        <f t="shared" si="204"/>
        <v>793.51807180976709</v>
      </c>
      <c r="AA627" s="18">
        <f t="shared" si="204"/>
        <v>1036.449398402118</v>
      </c>
      <c r="AB627" s="2">
        <f t="shared" si="205"/>
        <v>-126.02107444375048</v>
      </c>
      <c r="AC627" s="2">
        <f t="shared" si="205"/>
        <v>103.6449398402118</v>
      </c>
      <c r="AD627" s="2">
        <f t="shared" si="194"/>
        <v>-1000</v>
      </c>
      <c r="AE627" s="2">
        <f t="shared" si="195"/>
        <v>1036.449398402118</v>
      </c>
      <c r="AF627" s="5">
        <f t="shared" si="196"/>
        <v>-1</v>
      </c>
      <c r="AG627" s="5">
        <f t="shared" si="197"/>
        <v>1.0499999999999998</v>
      </c>
      <c r="AH627" s="3">
        <f t="shared" si="198"/>
        <v>202012</v>
      </c>
      <c r="AI627" s="21">
        <v>1.74</v>
      </c>
      <c r="AJ627" s="21">
        <v>2.15</v>
      </c>
      <c r="AK627" s="21">
        <v>2.0499999999999998</v>
      </c>
      <c r="AL627" s="21">
        <v>1.8</v>
      </c>
      <c r="AO627">
        <f t="shared" si="203"/>
        <v>-130</v>
      </c>
      <c r="AP627">
        <f>IF(E627&lt;F627,G627,H627)</f>
        <v>12</v>
      </c>
      <c r="AQ627">
        <f>IF(E627&lt;F627,H627,G627)</f>
        <v>22</v>
      </c>
    </row>
    <row r="628" spans="2:43" x14ac:dyDescent="0.25">
      <c r="B628" s="24">
        <v>44185</v>
      </c>
      <c r="C628" s="20" t="s">
        <v>29</v>
      </c>
      <c r="D628" s="20" t="s">
        <v>37</v>
      </c>
      <c r="E628" s="2">
        <v>-151.51515151515153</v>
      </c>
      <c r="F628" s="2">
        <v>129.99999999999997</v>
      </c>
      <c r="G628">
        <v>27</v>
      </c>
      <c r="H628">
        <v>33</v>
      </c>
      <c r="I628" s="9"/>
      <c r="J628" s="2" t="str">
        <f t="shared" si="199"/>
        <v>Minnesota Vikings</v>
      </c>
      <c r="K628" s="2" t="str">
        <f t="shared" si="200"/>
        <v>Chicago Bears</v>
      </c>
      <c r="L628" s="17">
        <f t="shared" si="201"/>
        <v>-151.51515151515153</v>
      </c>
      <c r="M628" s="18">
        <f t="shared" si="202"/>
        <v>129.99999999999997</v>
      </c>
      <c r="N628" s="4">
        <f t="shared" si="188"/>
        <v>1.66</v>
      </c>
      <c r="O628" s="4">
        <f t="shared" si="189"/>
        <v>2.2999999999999998</v>
      </c>
      <c r="P628" s="4"/>
      <c r="Q628" s="4"/>
      <c r="R628" s="1">
        <f t="shared" si="190"/>
        <v>0.60240963855421692</v>
      </c>
      <c r="S628" s="1">
        <f t="shared" si="190"/>
        <v>0.43478260869565222</v>
      </c>
      <c r="T628" s="1">
        <f t="shared" si="186"/>
        <v>3.5858585858585923E-2</v>
      </c>
      <c r="U628" s="1">
        <f t="shared" si="187"/>
        <v>8.3813514929282351E-2</v>
      </c>
      <c r="V628" s="1">
        <f t="shared" si="191"/>
        <v>0.59481351492928236</v>
      </c>
      <c r="W628" s="1"/>
      <c r="X628" s="17">
        <f t="shared" si="192"/>
        <v>681.19919084032654</v>
      </c>
      <c r="Y628" s="18">
        <f t="shared" si="193"/>
        <v>1332.032655245516</v>
      </c>
      <c r="Z628" s="2">
        <f t="shared" si="204"/>
        <v>647.13923129831016</v>
      </c>
      <c r="AA628" s="18">
        <f t="shared" si="204"/>
        <v>1265.4310224832402</v>
      </c>
      <c r="AB628" s="2">
        <f t="shared" si="205"/>
        <v>-154.5262521009227</v>
      </c>
      <c r="AC628" s="2">
        <f t="shared" si="205"/>
        <v>126.54310224832402</v>
      </c>
      <c r="AD628" s="2">
        <f t="shared" si="194"/>
        <v>-1000</v>
      </c>
      <c r="AE628" s="2">
        <f t="shared" si="195"/>
        <v>1265.4310224832402</v>
      </c>
      <c r="AF628" s="5">
        <f t="shared" si="196"/>
        <v>-1</v>
      </c>
      <c r="AG628" s="5">
        <f t="shared" si="197"/>
        <v>1.2999999999999998</v>
      </c>
      <c r="AH628" s="3">
        <f t="shared" si="198"/>
        <v>202012</v>
      </c>
      <c r="AI628" s="21">
        <v>1.54</v>
      </c>
      <c r="AJ628" s="21">
        <v>2.65</v>
      </c>
      <c r="AK628" s="21">
        <v>1.66</v>
      </c>
      <c r="AL628" s="21">
        <v>2.2999999999999998</v>
      </c>
      <c r="AO628">
        <f t="shared" si="203"/>
        <v>-160</v>
      </c>
      <c r="AP628">
        <f>IF(E628&lt;F628,G628,H628)</f>
        <v>27</v>
      </c>
      <c r="AQ628">
        <f>IF(E628&lt;F628,H628,G628)</f>
        <v>33</v>
      </c>
    </row>
    <row r="629" spans="2:43" x14ac:dyDescent="0.25">
      <c r="B629" s="24">
        <v>44185</v>
      </c>
      <c r="C629" s="20" t="s">
        <v>41</v>
      </c>
      <c r="D629" s="20" t="s">
        <v>34</v>
      </c>
      <c r="E629" s="2">
        <v>-400</v>
      </c>
      <c r="F629" s="2">
        <v>320</v>
      </c>
      <c r="G629">
        <v>46</v>
      </c>
      <c r="H629">
        <v>25</v>
      </c>
      <c r="I629" s="9"/>
      <c r="J629" s="2" t="str">
        <f t="shared" si="199"/>
        <v>Tennessee Titans</v>
      </c>
      <c r="K629" s="2" t="str">
        <f t="shared" si="200"/>
        <v>Detroit Lions</v>
      </c>
      <c r="L629" s="17">
        <f t="shared" si="201"/>
        <v>-400</v>
      </c>
      <c r="M629" s="18">
        <f t="shared" si="202"/>
        <v>320</v>
      </c>
      <c r="N629" s="4">
        <f t="shared" si="188"/>
        <v>1.25</v>
      </c>
      <c r="O629" s="4">
        <f t="shared" si="189"/>
        <v>4.2</v>
      </c>
      <c r="P629" s="4"/>
      <c r="Q629" s="4"/>
      <c r="R629" s="1">
        <f t="shared" si="190"/>
        <v>0.8</v>
      </c>
      <c r="S629" s="1">
        <f t="shared" si="190"/>
        <v>0.23809523809523808</v>
      </c>
      <c r="T629" s="1">
        <f t="shared" si="186"/>
        <v>3.669724770642202E-2</v>
      </c>
      <c r="U629" s="1">
        <f t="shared" si="187"/>
        <v>0.28095238095238095</v>
      </c>
      <c r="V629" s="1">
        <f t="shared" si="191"/>
        <v>0.79195238095238096</v>
      </c>
      <c r="W629" s="1"/>
      <c r="X629" s="17">
        <f t="shared" si="192"/>
        <v>262.7021826709157</v>
      </c>
      <c r="Y629" s="18">
        <f t="shared" si="193"/>
        <v>3204.8956988858595</v>
      </c>
      <c r="Z629" s="2">
        <f t="shared" si="204"/>
        <v>249.56707353736991</v>
      </c>
      <c r="AA629" s="18">
        <f t="shared" si="204"/>
        <v>3044.6509139415662</v>
      </c>
      <c r="AB629" s="2">
        <f t="shared" si="205"/>
        <v>-400.69388394309198</v>
      </c>
      <c r="AC629" s="2">
        <f t="shared" si="205"/>
        <v>304.46509139415662</v>
      </c>
      <c r="AD629" s="2">
        <f t="shared" si="194"/>
        <v>249.56707353736991</v>
      </c>
      <c r="AE629" s="2">
        <f t="shared" si="195"/>
        <v>-1000</v>
      </c>
      <c r="AF629" s="5">
        <f t="shared" si="196"/>
        <v>0.25</v>
      </c>
      <c r="AG629" s="5">
        <f t="shared" si="197"/>
        <v>-1</v>
      </c>
      <c r="AH629" s="3">
        <f t="shared" si="198"/>
        <v>202012</v>
      </c>
      <c r="AI629" s="21">
        <v>1.1599999999999999</v>
      </c>
      <c r="AJ629" s="21">
        <v>5.5</v>
      </c>
      <c r="AK629" s="21">
        <v>1.25</v>
      </c>
      <c r="AL629" s="21">
        <v>4.2</v>
      </c>
      <c r="AO629">
        <f t="shared" si="203"/>
        <v>-400</v>
      </c>
      <c r="AP629">
        <f>IF(E629&lt;F629,G629,H629)</f>
        <v>46</v>
      </c>
      <c r="AQ629">
        <f>IF(E629&lt;F629,H629,G629)</f>
        <v>25</v>
      </c>
    </row>
    <row r="630" spans="2:43" x14ac:dyDescent="0.25">
      <c r="B630" s="24">
        <v>44185</v>
      </c>
      <c r="C630" s="20" t="s">
        <v>51</v>
      </c>
      <c r="D630" s="20" t="s">
        <v>32</v>
      </c>
      <c r="E630" s="2">
        <v>220.00000000000003</v>
      </c>
      <c r="F630" s="2">
        <v>-270.2702702702702</v>
      </c>
      <c r="G630">
        <v>15</v>
      </c>
      <c r="H630">
        <v>20</v>
      </c>
      <c r="I630" s="9"/>
      <c r="J630" s="2" t="str">
        <f t="shared" si="199"/>
        <v>Seattle Seahawks</v>
      </c>
      <c r="K630" s="2" t="str">
        <f t="shared" si="200"/>
        <v>Washington Football Team</v>
      </c>
      <c r="L630" s="17">
        <f t="shared" si="201"/>
        <v>-270.2702702702702</v>
      </c>
      <c r="M630" s="18">
        <f t="shared" si="202"/>
        <v>220.00000000000003</v>
      </c>
      <c r="N630" s="4">
        <f t="shared" si="188"/>
        <v>1.37</v>
      </c>
      <c r="O630" s="4">
        <f t="shared" si="189"/>
        <v>3.2</v>
      </c>
      <c r="P630" s="4"/>
      <c r="Q630" s="4"/>
      <c r="R630" s="1">
        <f t="shared" si="190"/>
        <v>0.72992700729927007</v>
      </c>
      <c r="S630" s="1">
        <f t="shared" si="190"/>
        <v>0.3125</v>
      </c>
      <c r="T630" s="1">
        <f t="shared" si="186"/>
        <v>4.0700218818380707E-2</v>
      </c>
      <c r="U630" s="1">
        <f t="shared" si="187"/>
        <v>0.20871350364963503</v>
      </c>
      <c r="V630" s="1">
        <f t="shared" si="191"/>
        <v>0.71971350364963504</v>
      </c>
      <c r="W630" s="1"/>
      <c r="X630" s="17">
        <f t="shared" si="192"/>
        <v>389.44176388110628</v>
      </c>
      <c r="Y630" s="18">
        <f t="shared" si="193"/>
        <v>2256.8044836814311</v>
      </c>
      <c r="Z630" s="2">
        <f t="shared" si="204"/>
        <v>369.96967568705094</v>
      </c>
      <c r="AA630" s="18">
        <f t="shared" si="204"/>
        <v>2143.9642594973593</v>
      </c>
      <c r="AB630" s="2">
        <f t="shared" si="205"/>
        <v>-270.29242278923357</v>
      </c>
      <c r="AC630" s="2">
        <f t="shared" si="205"/>
        <v>214.39642594973594</v>
      </c>
      <c r="AD630" s="2">
        <f t="shared" si="194"/>
        <v>369.96967568705094</v>
      </c>
      <c r="AE630" s="2">
        <f t="shared" si="195"/>
        <v>-1000</v>
      </c>
      <c r="AF630" s="5">
        <f t="shared" si="196"/>
        <v>0.37000000000000011</v>
      </c>
      <c r="AG630" s="5">
        <f t="shared" si="197"/>
        <v>-1</v>
      </c>
      <c r="AH630" s="3">
        <f t="shared" si="198"/>
        <v>202012</v>
      </c>
      <c r="AI630" s="21">
        <v>3</v>
      </c>
      <c r="AJ630" s="21">
        <v>1.41</v>
      </c>
      <c r="AK630" s="21">
        <v>3.2</v>
      </c>
      <c r="AL630" s="21">
        <v>1.37</v>
      </c>
      <c r="AO630">
        <f t="shared" si="203"/>
        <v>-300</v>
      </c>
      <c r="AP630">
        <f>IF(E630&lt;F630,G630,H630)</f>
        <v>20</v>
      </c>
      <c r="AQ630">
        <f>IF(E630&lt;F630,H630,G630)</f>
        <v>15</v>
      </c>
    </row>
    <row r="631" spans="2:43" x14ac:dyDescent="0.25">
      <c r="B631" s="24">
        <v>44184</v>
      </c>
      <c r="C631" s="20" t="s">
        <v>33</v>
      </c>
      <c r="D631" s="20" t="s">
        <v>44</v>
      </c>
      <c r="E631" s="2">
        <v>-454.54545454545462</v>
      </c>
      <c r="F631" s="2">
        <v>350</v>
      </c>
      <c r="G631">
        <v>24</v>
      </c>
      <c r="H631">
        <v>16</v>
      </c>
      <c r="I631" s="9"/>
      <c r="J631" s="2" t="str">
        <f t="shared" si="199"/>
        <v>Green Bay Packers</v>
      </c>
      <c r="K631" s="2" t="str">
        <f t="shared" si="200"/>
        <v>Carolina Panthers</v>
      </c>
      <c r="L631" s="17">
        <f t="shared" si="201"/>
        <v>-454.54545454545462</v>
      </c>
      <c r="M631" s="18">
        <f t="shared" si="202"/>
        <v>350</v>
      </c>
      <c r="N631" s="4">
        <f t="shared" si="188"/>
        <v>1.22</v>
      </c>
      <c r="O631" s="4">
        <f t="shared" si="189"/>
        <v>4.5</v>
      </c>
      <c r="P631" s="4"/>
      <c r="Q631" s="4"/>
      <c r="R631" s="1">
        <f t="shared" si="190"/>
        <v>0.81967213114754101</v>
      </c>
      <c r="S631" s="1">
        <f t="shared" si="190"/>
        <v>0.22222222222222221</v>
      </c>
      <c r="T631" s="1">
        <f t="shared" si="186"/>
        <v>4.0209790209790097E-2</v>
      </c>
      <c r="U631" s="1">
        <f t="shared" si="187"/>
        <v>0.2987249544626594</v>
      </c>
      <c r="V631" s="1">
        <f t="shared" si="191"/>
        <v>0.80972495446265946</v>
      </c>
      <c r="W631" s="1"/>
      <c r="X631" s="17">
        <f t="shared" si="192"/>
        <v>234.98725646118768</v>
      </c>
      <c r="Y631" s="18">
        <f t="shared" si="193"/>
        <v>3526.591123964678</v>
      </c>
      <c r="Z631" s="2">
        <f t="shared" si="204"/>
        <v>223.2378936381283</v>
      </c>
      <c r="AA631" s="18">
        <f t="shared" si="204"/>
        <v>3350.2615677664439</v>
      </c>
      <c r="AB631" s="2">
        <f t="shared" si="205"/>
        <v>-447.95262296329213</v>
      </c>
      <c r="AC631" s="2">
        <f t="shared" si="205"/>
        <v>335.02615677664437</v>
      </c>
      <c r="AD631" s="2">
        <f t="shared" si="194"/>
        <v>223.2378936381283</v>
      </c>
      <c r="AE631" s="2">
        <f t="shared" si="195"/>
        <v>-1000</v>
      </c>
      <c r="AF631" s="5">
        <f t="shared" si="196"/>
        <v>0.21999999999999997</v>
      </c>
      <c r="AG631" s="5">
        <f t="shared" si="197"/>
        <v>-1</v>
      </c>
      <c r="AH631" s="3">
        <f t="shared" si="198"/>
        <v>202012</v>
      </c>
      <c r="AI631" s="21">
        <v>1.25</v>
      </c>
      <c r="AJ631" s="21">
        <v>4.2</v>
      </c>
      <c r="AK631" s="21">
        <v>1.22</v>
      </c>
      <c r="AL631" s="21">
        <v>4.5</v>
      </c>
      <c r="AO631">
        <f t="shared" si="203"/>
        <v>-500</v>
      </c>
      <c r="AP631">
        <f>IF(E631&lt;F631,G631,H631)</f>
        <v>24</v>
      </c>
      <c r="AQ631">
        <f>IF(E631&lt;F631,H631,G631)</f>
        <v>16</v>
      </c>
    </row>
    <row r="632" spans="2:43" x14ac:dyDescent="0.25">
      <c r="B632" s="24">
        <v>44184</v>
      </c>
      <c r="C632" s="20" t="s">
        <v>38</v>
      </c>
      <c r="D632" s="20" t="s">
        <v>24</v>
      </c>
      <c r="E632" s="2">
        <v>220.00000000000003</v>
      </c>
      <c r="F632" s="2">
        <v>-270.2702702702702</v>
      </c>
      <c r="G632">
        <v>19</v>
      </c>
      <c r="H632">
        <v>48</v>
      </c>
      <c r="I632" s="9"/>
      <c r="J632" s="2" t="str">
        <f t="shared" si="199"/>
        <v>Buffalo Bills</v>
      </c>
      <c r="K632" s="2" t="str">
        <f t="shared" si="200"/>
        <v>Denver Broncos</v>
      </c>
      <c r="L632" s="17">
        <f t="shared" si="201"/>
        <v>-270.2702702702702</v>
      </c>
      <c r="M632" s="18">
        <f t="shared" si="202"/>
        <v>220.00000000000003</v>
      </c>
      <c r="N632" s="4">
        <f t="shared" si="188"/>
        <v>1.37</v>
      </c>
      <c r="O632" s="4">
        <f t="shared" si="189"/>
        <v>3.2</v>
      </c>
      <c r="P632" s="4"/>
      <c r="Q632" s="4"/>
      <c r="R632" s="1">
        <f t="shared" si="190"/>
        <v>0.72992700729927007</v>
      </c>
      <c r="S632" s="1">
        <f t="shared" si="190"/>
        <v>0.3125</v>
      </c>
      <c r="T632" s="1">
        <f t="shared" si="186"/>
        <v>4.0700218818380707E-2</v>
      </c>
      <c r="U632" s="1">
        <f t="shared" si="187"/>
        <v>0.20871350364963503</v>
      </c>
      <c r="V632" s="1">
        <f t="shared" si="191"/>
        <v>0.71971350364963504</v>
      </c>
      <c r="W632" s="1"/>
      <c r="X632" s="17">
        <f t="shared" si="192"/>
        <v>389.44176388110628</v>
      </c>
      <c r="Y632" s="18">
        <f t="shared" si="193"/>
        <v>2256.8044836814311</v>
      </c>
      <c r="Z632" s="2">
        <f t="shared" si="204"/>
        <v>369.96967568705094</v>
      </c>
      <c r="AA632" s="18">
        <f t="shared" si="204"/>
        <v>2143.9642594973593</v>
      </c>
      <c r="AB632" s="2">
        <f t="shared" si="205"/>
        <v>-270.29242278923357</v>
      </c>
      <c r="AC632" s="2">
        <f t="shared" si="205"/>
        <v>214.39642594973594</v>
      </c>
      <c r="AD632" s="2">
        <f t="shared" si="194"/>
        <v>369.96967568705094</v>
      </c>
      <c r="AE632" s="2">
        <f t="shared" si="195"/>
        <v>-1000</v>
      </c>
      <c r="AF632" s="5">
        <f t="shared" si="196"/>
        <v>0.37000000000000011</v>
      </c>
      <c r="AG632" s="5">
        <f t="shared" si="197"/>
        <v>-1</v>
      </c>
      <c r="AH632" s="3">
        <f t="shared" si="198"/>
        <v>202012</v>
      </c>
      <c r="AI632" s="21">
        <v>2.85</v>
      </c>
      <c r="AJ632" s="21">
        <v>1.44</v>
      </c>
      <c r="AK632" s="21">
        <v>3.2</v>
      </c>
      <c r="AL632" s="21">
        <v>1.37</v>
      </c>
      <c r="AO632">
        <f t="shared" si="203"/>
        <v>-300</v>
      </c>
      <c r="AP632">
        <f>IF(E632&lt;F632,G632,H632)</f>
        <v>48</v>
      </c>
      <c r="AQ632">
        <f>IF(E632&lt;F632,H632,G632)</f>
        <v>19</v>
      </c>
    </row>
    <row r="633" spans="2:43" x14ac:dyDescent="0.25">
      <c r="B633" s="24">
        <v>44182</v>
      </c>
      <c r="C633" s="20" t="s">
        <v>50</v>
      </c>
      <c r="D633" s="20" t="s">
        <v>31</v>
      </c>
      <c r="E633" s="2">
        <v>-175.43859649122805</v>
      </c>
      <c r="F633" s="2">
        <v>154.99999999999997</v>
      </c>
      <c r="G633">
        <v>27</v>
      </c>
      <c r="H633">
        <v>30</v>
      </c>
      <c r="I633" s="9"/>
      <c r="J633" s="2" t="str">
        <f t="shared" si="199"/>
        <v>Las Vegas Raiders</v>
      </c>
      <c r="K633" s="2" t="str">
        <f t="shared" si="200"/>
        <v>Los Angeles Chargers</v>
      </c>
      <c r="L633" s="17">
        <f t="shared" si="201"/>
        <v>-175.43859649122805</v>
      </c>
      <c r="M633" s="18">
        <f t="shared" si="202"/>
        <v>154.99999999999997</v>
      </c>
      <c r="N633" s="4">
        <f t="shared" si="188"/>
        <v>1.57</v>
      </c>
      <c r="O633" s="4">
        <f t="shared" si="189"/>
        <v>2.5499999999999998</v>
      </c>
      <c r="P633" s="4"/>
      <c r="Q633" s="4"/>
      <c r="R633" s="1">
        <f t="shared" si="190"/>
        <v>0.63694267515923564</v>
      </c>
      <c r="S633" s="1">
        <f t="shared" si="190"/>
        <v>0.39215686274509809</v>
      </c>
      <c r="T633" s="1">
        <f t="shared" si="186"/>
        <v>2.8276699029126329E-2</v>
      </c>
      <c r="U633" s="1">
        <f t="shared" si="187"/>
        <v>0.12239290620706877</v>
      </c>
      <c r="V633" s="1">
        <f t="shared" si="191"/>
        <v>0.63339290620706878</v>
      </c>
      <c r="W633" s="1"/>
      <c r="X633" s="17">
        <f t="shared" si="192"/>
        <v>578.79886276004493</v>
      </c>
      <c r="Y633" s="18">
        <f t="shared" si="193"/>
        <v>1558.0808321378222</v>
      </c>
      <c r="Z633" s="2">
        <f t="shared" si="204"/>
        <v>549.85891962204266</v>
      </c>
      <c r="AA633" s="18">
        <f t="shared" si="204"/>
        <v>1480.1767905309309</v>
      </c>
      <c r="AB633" s="2">
        <f t="shared" si="205"/>
        <v>-181.86483192586408</v>
      </c>
      <c r="AC633" s="2">
        <f t="shared" si="205"/>
        <v>148.0176790530931</v>
      </c>
      <c r="AD633" s="2">
        <f t="shared" si="194"/>
        <v>-1000</v>
      </c>
      <c r="AE633" s="2">
        <f t="shared" si="195"/>
        <v>1480.1767905309309</v>
      </c>
      <c r="AF633" s="5">
        <f t="shared" si="196"/>
        <v>-1</v>
      </c>
      <c r="AG633" s="5">
        <f t="shared" si="197"/>
        <v>1.5499999999999998</v>
      </c>
      <c r="AH633" s="3">
        <f t="shared" si="198"/>
        <v>202012</v>
      </c>
      <c r="AI633" s="21">
        <v>1.6</v>
      </c>
      <c r="AJ633" s="21">
        <v>2.4500000000000002</v>
      </c>
      <c r="AK633" s="21">
        <v>1.57</v>
      </c>
      <c r="AL633" s="21">
        <v>2.5499999999999998</v>
      </c>
      <c r="AO633">
        <f t="shared" si="203"/>
        <v>-180</v>
      </c>
      <c r="AP633">
        <f>IF(E633&lt;F633,G633,H633)</f>
        <v>27</v>
      </c>
      <c r="AQ633">
        <f>IF(E633&lt;F633,H633,G633)</f>
        <v>30</v>
      </c>
    </row>
    <row r="634" spans="2:43" x14ac:dyDescent="0.25">
      <c r="B634" s="24">
        <v>44179</v>
      </c>
      <c r="C634" s="20" t="s">
        <v>46</v>
      </c>
      <c r="D634" s="20" t="s">
        <v>28</v>
      </c>
      <c r="E634" s="2">
        <v>150</v>
      </c>
      <c r="F634" s="2">
        <v>-172.41379310344826</v>
      </c>
      <c r="G634">
        <v>42</v>
      </c>
      <c r="H634">
        <v>47</v>
      </c>
      <c r="I634" s="9"/>
      <c r="J634" s="2" t="str">
        <f t="shared" si="199"/>
        <v>Baltimore Ravens</v>
      </c>
      <c r="K634" s="2" t="str">
        <f t="shared" si="200"/>
        <v>Cleveland Browns</v>
      </c>
      <c r="L634" s="17">
        <f t="shared" si="201"/>
        <v>-172.41379310344826</v>
      </c>
      <c r="M634" s="18">
        <f t="shared" si="202"/>
        <v>150</v>
      </c>
      <c r="N634" s="4">
        <f t="shared" si="188"/>
        <v>1.58</v>
      </c>
      <c r="O634" s="4">
        <f t="shared" si="189"/>
        <v>2.5</v>
      </c>
      <c r="P634" s="4"/>
      <c r="Q634" s="4"/>
      <c r="R634" s="1">
        <f t="shared" si="190"/>
        <v>0.63291139240506322</v>
      </c>
      <c r="S634" s="1">
        <f t="shared" si="190"/>
        <v>0.4</v>
      </c>
      <c r="T634" s="1">
        <f t="shared" si="186"/>
        <v>3.1862745098039214E-2</v>
      </c>
      <c r="U634" s="1">
        <f t="shared" si="187"/>
        <v>0.1164556962025316</v>
      </c>
      <c r="V634" s="1">
        <f t="shared" si="191"/>
        <v>0.62745569620253161</v>
      </c>
      <c r="W634" s="1"/>
      <c r="X634" s="17">
        <f t="shared" si="192"/>
        <v>593.73802174746322</v>
      </c>
      <c r="Y634" s="18">
        <f t="shared" si="193"/>
        <v>1520.5870888415161</v>
      </c>
      <c r="Z634" s="2">
        <f t="shared" si="204"/>
        <v>564.05112066009008</v>
      </c>
      <c r="AA634" s="18">
        <f t="shared" si="204"/>
        <v>1444.5577343994403</v>
      </c>
      <c r="AB634" s="2">
        <f t="shared" si="205"/>
        <v>-177.28889516782337</v>
      </c>
      <c r="AC634" s="2">
        <f t="shared" si="205"/>
        <v>144.45577343994404</v>
      </c>
      <c r="AD634" s="2">
        <f t="shared" si="194"/>
        <v>564.05112066009008</v>
      </c>
      <c r="AE634" s="2">
        <f t="shared" si="195"/>
        <v>-1000</v>
      </c>
      <c r="AF634" s="5">
        <f t="shared" si="196"/>
        <v>0.58000000000000007</v>
      </c>
      <c r="AG634" s="5">
        <f t="shared" si="197"/>
        <v>-1</v>
      </c>
      <c r="AH634" s="3">
        <f t="shared" si="198"/>
        <v>202012</v>
      </c>
      <c r="AI634" s="21">
        <v>1.95</v>
      </c>
      <c r="AJ634" s="21">
        <v>1.86</v>
      </c>
      <c r="AK634" s="21">
        <v>2.5</v>
      </c>
      <c r="AL634" s="21">
        <v>1.58</v>
      </c>
      <c r="AO634">
        <f t="shared" si="203"/>
        <v>-180</v>
      </c>
      <c r="AP634">
        <f>IF(E634&lt;F634,G634,H634)</f>
        <v>47</v>
      </c>
      <c r="AQ634">
        <f>IF(E634&lt;F634,H634,G634)</f>
        <v>42</v>
      </c>
    </row>
    <row r="635" spans="2:43" x14ac:dyDescent="0.25">
      <c r="B635" s="24">
        <v>44178</v>
      </c>
      <c r="C635" s="20" t="s">
        <v>24</v>
      </c>
      <c r="D635" s="20" t="s">
        <v>45</v>
      </c>
      <c r="E635" s="2">
        <v>-131.57894736842104</v>
      </c>
      <c r="F635" s="2">
        <v>110.00000000000001</v>
      </c>
      <c r="G635">
        <v>26</v>
      </c>
      <c r="H635">
        <v>15</v>
      </c>
      <c r="I635" s="9"/>
      <c r="J635" s="2" t="str">
        <f t="shared" si="199"/>
        <v>Buffalo Bills</v>
      </c>
      <c r="K635" s="2" t="str">
        <f t="shared" si="200"/>
        <v>Pittsburgh Steelers</v>
      </c>
      <c r="L635" s="17">
        <f t="shared" si="201"/>
        <v>-131.57894736842104</v>
      </c>
      <c r="M635" s="18">
        <f t="shared" si="202"/>
        <v>110.00000000000001</v>
      </c>
      <c r="N635" s="4">
        <f t="shared" si="188"/>
        <v>1.76</v>
      </c>
      <c r="O635" s="4">
        <f t="shared" si="189"/>
        <v>2.1</v>
      </c>
      <c r="P635" s="4"/>
      <c r="Q635" s="4"/>
      <c r="R635" s="1">
        <f t="shared" si="190"/>
        <v>0.56818181818181823</v>
      </c>
      <c r="S635" s="1">
        <f t="shared" si="190"/>
        <v>0.47619047619047616</v>
      </c>
      <c r="T635" s="1">
        <f t="shared" si="186"/>
        <v>4.2487046632124437E-2</v>
      </c>
      <c r="U635" s="1">
        <f t="shared" si="187"/>
        <v>4.5995670995671034E-2</v>
      </c>
      <c r="V635" s="1">
        <f t="shared" si="191"/>
        <v>0.55699567099567104</v>
      </c>
      <c r="W635" s="1"/>
      <c r="X635" s="17">
        <f t="shared" si="192"/>
        <v>795.34608987611307</v>
      </c>
      <c r="Y635" s="18">
        <f t="shared" si="193"/>
        <v>1144.9859022934511</v>
      </c>
      <c r="Z635" s="2">
        <f t="shared" si="204"/>
        <v>755.57878538230739</v>
      </c>
      <c r="AA635" s="18">
        <f t="shared" si="204"/>
        <v>1087.7366071787785</v>
      </c>
      <c r="AB635" s="2">
        <f t="shared" si="205"/>
        <v>-132.3488720628942</v>
      </c>
      <c r="AC635" s="2">
        <f t="shared" si="205"/>
        <v>108.77366071787785</v>
      </c>
      <c r="AD635" s="2">
        <f t="shared" si="194"/>
        <v>755.57878538230739</v>
      </c>
      <c r="AE635" s="2">
        <f t="shared" si="195"/>
        <v>-1000</v>
      </c>
      <c r="AF635" s="5">
        <f t="shared" si="196"/>
        <v>0.76</v>
      </c>
      <c r="AG635" s="5">
        <f t="shared" si="197"/>
        <v>-1</v>
      </c>
      <c r="AH635" s="3">
        <f t="shared" si="198"/>
        <v>202012</v>
      </c>
      <c r="AI635" s="21">
        <v>2.0499999999999998</v>
      </c>
      <c r="AJ635" s="21">
        <v>1.8</v>
      </c>
      <c r="AK635" s="21">
        <v>1.76</v>
      </c>
      <c r="AL635" s="21">
        <v>2.1</v>
      </c>
      <c r="AO635">
        <f t="shared" si="203"/>
        <v>-140</v>
      </c>
      <c r="AP635">
        <f>IF(E635&lt;F635,G635,H635)</f>
        <v>26</v>
      </c>
      <c r="AQ635">
        <f>IF(E635&lt;F635,H635,G635)</f>
        <v>15</v>
      </c>
    </row>
    <row r="636" spans="2:43" x14ac:dyDescent="0.25">
      <c r="B636" s="24">
        <v>44178</v>
      </c>
      <c r="C636" s="20" t="s">
        <v>31</v>
      </c>
      <c r="D636" s="20" t="s">
        <v>35</v>
      </c>
      <c r="E636" s="2">
        <v>-116.27906976744185</v>
      </c>
      <c r="F636" s="2">
        <v>-105.26315789473685</v>
      </c>
      <c r="G636">
        <v>20</v>
      </c>
      <c r="H636">
        <v>17</v>
      </c>
      <c r="I636" s="9"/>
      <c r="J636" s="2" t="str">
        <f t="shared" si="199"/>
        <v>Los Angeles Chargers</v>
      </c>
      <c r="K636" s="2" t="str">
        <f t="shared" si="200"/>
        <v>Atlanta Falcons</v>
      </c>
      <c r="L636" s="17">
        <f t="shared" si="201"/>
        <v>-116.27906976744185</v>
      </c>
      <c r="M636" s="18">
        <f t="shared" si="202"/>
        <v>-105.26315789473685</v>
      </c>
      <c r="N636" s="4">
        <f t="shared" si="188"/>
        <v>1.86</v>
      </c>
      <c r="O636" s="4">
        <f t="shared" si="189"/>
        <v>1.95</v>
      </c>
      <c r="P636" s="4"/>
      <c r="Q636" s="4"/>
      <c r="R636" s="1">
        <f t="shared" si="190"/>
        <v>0.5376344086021505</v>
      </c>
      <c r="S636" s="1">
        <f t="shared" si="190"/>
        <v>0.51282051282051289</v>
      </c>
      <c r="T636" s="1">
        <f t="shared" si="186"/>
        <v>4.8031496062992063E-2</v>
      </c>
      <c r="U636" s="1">
        <f t="shared" si="187"/>
        <v>1.2406947890818809E-2</v>
      </c>
      <c r="V636" s="1">
        <f t="shared" si="191"/>
        <v>0.52340694789081876</v>
      </c>
      <c r="W636" s="1"/>
      <c r="X636" s="17">
        <f t="shared" si="192"/>
        <v>910.55927711643062</v>
      </c>
      <c r="Y636" s="18">
        <f t="shared" si="193"/>
        <v>1001.5075521192962</v>
      </c>
      <c r="Z636" s="2">
        <f t="shared" si="204"/>
        <v>865.03131326060907</v>
      </c>
      <c r="AA636" s="18">
        <f t="shared" si="204"/>
        <v>951.43217451333135</v>
      </c>
      <c r="AB636" s="2">
        <f t="shared" si="205"/>
        <v>-115.60275156174939</v>
      </c>
      <c r="AC636" s="2">
        <f t="shared" si="205"/>
        <v>-105.10470707084419</v>
      </c>
      <c r="AD636" s="2">
        <f t="shared" si="194"/>
        <v>865.03131326060907</v>
      </c>
      <c r="AE636" s="2">
        <f t="shared" si="195"/>
        <v>-1000</v>
      </c>
      <c r="AF636" s="5">
        <f t="shared" si="196"/>
        <v>0.8600000000000001</v>
      </c>
      <c r="AG636" s="5">
        <f t="shared" si="197"/>
        <v>-1</v>
      </c>
      <c r="AH636" s="3">
        <f t="shared" si="198"/>
        <v>202012</v>
      </c>
      <c r="AI636" s="21">
        <v>2.2000000000000002</v>
      </c>
      <c r="AJ636" s="21">
        <v>1.71</v>
      </c>
      <c r="AK636" s="21">
        <v>1.86</v>
      </c>
      <c r="AL636" s="21">
        <v>1.95</v>
      </c>
      <c r="AO636">
        <f t="shared" si="203"/>
        <v>-120</v>
      </c>
      <c r="AP636">
        <f>IF(E636&lt;F636,G636,H636)</f>
        <v>20</v>
      </c>
      <c r="AQ636">
        <f>IF(E636&lt;F636,H636,G636)</f>
        <v>17</v>
      </c>
    </row>
    <row r="637" spans="2:43" x14ac:dyDescent="0.25">
      <c r="B637" s="24">
        <v>44178</v>
      </c>
      <c r="C637" s="20" t="s">
        <v>19</v>
      </c>
      <c r="D637" s="20" t="s">
        <v>43</v>
      </c>
      <c r="E637" s="2">
        <v>290</v>
      </c>
      <c r="F637" s="2">
        <v>-370.37037037037032</v>
      </c>
      <c r="G637">
        <v>24</v>
      </c>
      <c r="H637">
        <v>21</v>
      </c>
      <c r="I637" s="9"/>
      <c r="J637" s="2" t="str">
        <f t="shared" si="199"/>
        <v>New Orleans Saints</v>
      </c>
      <c r="K637" s="2" t="str">
        <f t="shared" si="200"/>
        <v>Philadelphia Eagles</v>
      </c>
      <c r="L637" s="17">
        <f t="shared" si="201"/>
        <v>-370.37037037037032</v>
      </c>
      <c r="M637" s="18">
        <f t="shared" si="202"/>
        <v>290</v>
      </c>
      <c r="N637" s="4">
        <f t="shared" si="188"/>
        <v>1.27</v>
      </c>
      <c r="O637" s="4">
        <f t="shared" si="189"/>
        <v>3.9</v>
      </c>
      <c r="P637" s="4"/>
      <c r="Q637" s="4"/>
      <c r="R637" s="1">
        <f t="shared" si="190"/>
        <v>0.78740157480314954</v>
      </c>
      <c r="S637" s="1">
        <f t="shared" si="190"/>
        <v>0.25641025641025644</v>
      </c>
      <c r="T637" s="1">
        <f t="shared" si="186"/>
        <v>4.1972920696324856E-2</v>
      </c>
      <c r="U637" s="1">
        <f t="shared" si="187"/>
        <v>0.26549565919644658</v>
      </c>
      <c r="V637" s="1">
        <f t="shared" si="191"/>
        <v>0.77649565919644659</v>
      </c>
      <c r="W637" s="1"/>
      <c r="X637" s="17">
        <f t="shared" si="192"/>
        <v>287.83720572867844</v>
      </c>
      <c r="Y637" s="18">
        <f t="shared" si="193"/>
        <v>2959.4718041984102</v>
      </c>
      <c r="Z637" s="2">
        <f t="shared" si="204"/>
        <v>273.4453454422445</v>
      </c>
      <c r="AA637" s="18">
        <f t="shared" si="204"/>
        <v>2811.4982139884896</v>
      </c>
      <c r="AB637" s="2">
        <f t="shared" si="205"/>
        <v>-365.70379297650692</v>
      </c>
      <c r="AC637" s="2">
        <f t="shared" si="205"/>
        <v>281.14982139884899</v>
      </c>
      <c r="AD637" s="2">
        <f t="shared" si="194"/>
        <v>-1000</v>
      </c>
      <c r="AE637" s="2">
        <f t="shared" si="195"/>
        <v>2811.4982139884896</v>
      </c>
      <c r="AF637" s="5">
        <f t="shared" si="196"/>
        <v>-1</v>
      </c>
      <c r="AG637" s="5">
        <f t="shared" si="197"/>
        <v>2.9</v>
      </c>
      <c r="AH637" s="3">
        <f t="shared" si="198"/>
        <v>202012</v>
      </c>
      <c r="AI637" s="21">
        <v>3.6</v>
      </c>
      <c r="AJ637" s="21">
        <v>1.31</v>
      </c>
      <c r="AK637" s="21">
        <v>3.9</v>
      </c>
      <c r="AL637" s="21">
        <v>1.27</v>
      </c>
      <c r="AO637">
        <f t="shared" si="203"/>
        <v>-400</v>
      </c>
      <c r="AP637">
        <f>IF(E637&lt;F637,G637,H637)</f>
        <v>21</v>
      </c>
      <c r="AQ637">
        <f>IF(E637&lt;F637,H637,G637)</f>
        <v>24</v>
      </c>
    </row>
    <row r="638" spans="2:43" x14ac:dyDescent="0.25">
      <c r="B638" s="24">
        <v>44178</v>
      </c>
      <c r="C638" s="20" t="s">
        <v>22</v>
      </c>
      <c r="D638" s="20" t="s">
        <v>51</v>
      </c>
      <c r="E638" s="2">
        <v>-151.51515151515153</v>
      </c>
      <c r="F638" s="2">
        <v>129.99999999999997</v>
      </c>
      <c r="G638">
        <v>15</v>
      </c>
      <c r="H638">
        <v>23</v>
      </c>
      <c r="I638" s="9"/>
      <c r="J638" s="2" t="str">
        <f t="shared" si="199"/>
        <v>San Francisco 49ers</v>
      </c>
      <c r="K638" s="2" t="str">
        <f t="shared" si="200"/>
        <v>Washington Football Team</v>
      </c>
      <c r="L638" s="17">
        <f t="shared" si="201"/>
        <v>-151.51515151515153</v>
      </c>
      <c r="M638" s="18">
        <f t="shared" si="202"/>
        <v>129.99999999999997</v>
      </c>
      <c r="N638" s="4">
        <f t="shared" si="188"/>
        <v>1.66</v>
      </c>
      <c r="O638" s="4">
        <f t="shared" si="189"/>
        <v>2.2999999999999998</v>
      </c>
      <c r="P638" s="4"/>
      <c r="Q638" s="4"/>
      <c r="R638" s="1">
        <f t="shared" si="190"/>
        <v>0.60240963855421692</v>
      </c>
      <c r="S638" s="1">
        <f t="shared" si="190"/>
        <v>0.43478260869565222</v>
      </c>
      <c r="T638" s="1">
        <f t="shared" si="186"/>
        <v>3.5858585858585923E-2</v>
      </c>
      <c r="U638" s="1">
        <f t="shared" si="187"/>
        <v>8.3813514929282351E-2</v>
      </c>
      <c r="V638" s="1">
        <f t="shared" si="191"/>
        <v>0.59481351492928236</v>
      </c>
      <c r="W638" s="1"/>
      <c r="X638" s="17">
        <f t="shared" si="192"/>
        <v>681.19919084032654</v>
      </c>
      <c r="Y638" s="18">
        <f t="shared" si="193"/>
        <v>1332.032655245516</v>
      </c>
      <c r="Z638" s="2">
        <f t="shared" si="204"/>
        <v>647.13923129831016</v>
      </c>
      <c r="AA638" s="18">
        <f t="shared" si="204"/>
        <v>1265.4310224832402</v>
      </c>
      <c r="AB638" s="2">
        <f t="shared" si="205"/>
        <v>-154.5262521009227</v>
      </c>
      <c r="AC638" s="2">
        <f t="shared" si="205"/>
        <v>126.54310224832402</v>
      </c>
      <c r="AD638" s="2">
        <f t="shared" si="194"/>
        <v>-1000</v>
      </c>
      <c r="AE638" s="2">
        <f t="shared" si="195"/>
        <v>1265.4310224832402</v>
      </c>
      <c r="AF638" s="5">
        <f t="shared" si="196"/>
        <v>-1</v>
      </c>
      <c r="AG638" s="5">
        <f t="shared" si="197"/>
        <v>1.2999999999999998</v>
      </c>
      <c r="AH638" s="3">
        <f t="shared" si="198"/>
        <v>202012</v>
      </c>
      <c r="AI638" s="21">
        <v>1.45</v>
      </c>
      <c r="AJ638" s="21">
        <v>2.8</v>
      </c>
      <c r="AK638" s="21">
        <v>1.66</v>
      </c>
      <c r="AL638" s="21">
        <v>2.2999999999999998</v>
      </c>
      <c r="AO638">
        <f t="shared" si="203"/>
        <v>-160</v>
      </c>
      <c r="AP638">
        <f>IF(E638&lt;F638,G638,H638)</f>
        <v>15</v>
      </c>
      <c r="AQ638">
        <f>IF(E638&lt;F638,H638,G638)</f>
        <v>23</v>
      </c>
    </row>
    <row r="639" spans="2:43" x14ac:dyDescent="0.25">
      <c r="B639" s="24">
        <v>44178</v>
      </c>
      <c r="C639" s="20" t="s">
        <v>50</v>
      </c>
      <c r="D639" s="20" t="s">
        <v>39</v>
      </c>
      <c r="E639" s="2">
        <v>114.99999999999999</v>
      </c>
      <c r="F639" s="2">
        <v>-135.13513513513513</v>
      </c>
      <c r="G639">
        <v>27</v>
      </c>
      <c r="H639">
        <v>44</v>
      </c>
      <c r="I639" s="9"/>
      <c r="J639" s="2" t="str">
        <f t="shared" si="199"/>
        <v>Indianapolis Colts</v>
      </c>
      <c r="K639" s="2" t="str">
        <f t="shared" si="200"/>
        <v>Las Vegas Raiders</v>
      </c>
      <c r="L639" s="17">
        <f t="shared" si="201"/>
        <v>-135.13513513513513</v>
      </c>
      <c r="M639" s="18">
        <f t="shared" si="202"/>
        <v>114.99999999999999</v>
      </c>
      <c r="N639" s="4">
        <f t="shared" si="188"/>
        <v>1.74</v>
      </c>
      <c r="O639" s="4">
        <f t="shared" si="189"/>
        <v>2.15</v>
      </c>
      <c r="P639" s="4"/>
      <c r="Q639" s="4"/>
      <c r="R639" s="1">
        <f t="shared" si="190"/>
        <v>0.57471264367816088</v>
      </c>
      <c r="S639" s="1">
        <f t="shared" si="190"/>
        <v>0.46511627906976744</v>
      </c>
      <c r="T639" s="1">
        <f t="shared" si="186"/>
        <v>3.8303341902313659E-2</v>
      </c>
      <c r="U639" s="1">
        <f t="shared" si="187"/>
        <v>5.4798182304196724E-2</v>
      </c>
      <c r="V639" s="1">
        <f t="shared" si="191"/>
        <v>0.56579818230419676</v>
      </c>
      <c r="W639" s="1"/>
      <c r="X639" s="17">
        <f t="shared" si="192"/>
        <v>767.41465645493759</v>
      </c>
      <c r="Y639" s="18">
        <f t="shared" si="193"/>
        <v>1185.8985221458363</v>
      </c>
      <c r="Z639" s="2">
        <f t="shared" si="204"/>
        <v>729.04392363219063</v>
      </c>
      <c r="AA639" s="18">
        <f t="shared" si="204"/>
        <v>1126.6035960385445</v>
      </c>
      <c r="AB639" s="2">
        <f t="shared" si="205"/>
        <v>-137.16594673992637</v>
      </c>
      <c r="AC639" s="2">
        <f t="shared" si="205"/>
        <v>112.66035960385446</v>
      </c>
      <c r="AD639" s="2">
        <f t="shared" si="194"/>
        <v>729.04392363219063</v>
      </c>
      <c r="AE639" s="2">
        <f t="shared" si="195"/>
        <v>-1000</v>
      </c>
      <c r="AF639" s="5">
        <f t="shared" si="196"/>
        <v>0.74</v>
      </c>
      <c r="AG639" s="5">
        <f t="shared" si="197"/>
        <v>-1</v>
      </c>
      <c r="AH639" s="3">
        <f t="shared" si="198"/>
        <v>202012</v>
      </c>
      <c r="AI639" s="21">
        <v>2.25</v>
      </c>
      <c r="AJ639" s="21">
        <v>1.68</v>
      </c>
      <c r="AK639" s="21">
        <v>2.15</v>
      </c>
      <c r="AL639" s="21">
        <v>1.74</v>
      </c>
      <c r="AO639">
        <f t="shared" si="203"/>
        <v>-140</v>
      </c>
      <c r="AP639">
        <f>IF(E639&lt;F639,G639,H639)</f>
        <v>44</v>
      </c>
      <c r="AQ639">
        <f>IF(E639&lt;F639,H639,G639)</f>
        <v>27</v>
      </c>
    </row>
    <row r="640" spans="2:43" x14ac:dyDescent="0.25">
      <c r="B640" s="24">
        <v>44178</v>
      </c>
      <c r="C640" s="20" t="s">
        <v>32</v>
      </c>
      <c r="D640" s="20" t="s">
        <v>42</v>
      </c>
      <c r="E640" s="2">
        <v>-1249.9999999999989</v>
      </c>
      <c r="F640" s="2">
        <v>750</v>
      </c>
      <c r="G640">
        <v>40</v>
      </c>
      <c r="H640">
        <v>3</v>
      </c>
      <c r="I640" s="9"/>
      <c r="J640" s="2" t="str">
        <f t="shared" si="199"/>
        <v>Seattle Seahawks</v>
      </c>
      <c r="K640" s="2" t="str">
        <f t="shared" si="200"/>
        <v>New York Jets</v>
      </c>
      <c r="L640" s="17">
        <f t="shared" si="201"/>
        <v>-1249.9999999999989</v>
      </c>
      <c r="M640" s="18">
        <f t="shared" si="202"/>
        <v>750</v>
      </c>
      <c r="N640" s="4">
        <f t="shared" si="188"/>
        <v>1.08</v>
      </c>
      <c r="O640" s="4">
        <f t="shared" si="189"/>
        <v>8.5</v>
      </c>
      <c r="P640" s="4"/>
      <c r="Q640" s="4"/>
      <c r="R640" s="1">
        <f t="shared" si="190"/>
        <v>0.92592592592592582</v>
      </c>
      <c r="S640" s="1">
        <f t="shared" si="190"/>
        <v>0.11764705882352941</v>
      </c>
      <c r="T640" s="1">
        <f t="shared" si="186"/>
        <v>4.1753653444676408E-2</v>
      </c>
      <c r="U640" s="1">
        <f t="shared" si="187"/>
        <v>0.40413943355119819</v>
      </c>
      <c r="V640" s="1">
        <f t="shared" si="191"/>
        <v>0.9151394335511982</v>
      </c>
      <c r="W640" s="1"/>
      <c r="X640" s="17">
        <f t="shared" si="192"/>
        <v>92.729657730407752</v>
      </c>
      <c r="Y640" s="18">
        <f t="shared" si="193"/>
        <v>7215.6003418479522</v>
      </c>
      <c r="Z640" s="2">
        <f t="shared" si="204"/>
        <v>88.093174843887354</v>
      </c>
      <c r="AA640" s="18">
        <f t="shared" si="204"/>
        <v>6854.8203247555539</v>
      </c>
      <c r="AB640" s="2">
        <f t="shared" si="205"/>
        <v>-1135.1617214070568</v>
      </c>
      <c r="AC640" s="2">
        <f t="shared" si="205"/>
        <v>685.48203247555534</v>
      </c>
      <c r="AD640" s="2">
        <f t="shared" si="194"/>
        <v>88.093174843887354</v>
      </c>
      <c r="AE640" s="2">
        <f t="shared" si="195"/>
        <v>-1000</v>
      </c>
      <c r="AF640" s="5">
        <f t="shared" si="196"/>
        <v>8.0000000000000071E-2</v>
      </c>
      <c r="AG640" s="5">
        <f t="shared" si="197"/>
        <v>-1</v>
      </c>
      <c r="AH640" s="3">
        <f t="shared" si="198"/>
        <v>202012</v>
      </c>
      <c r="AI640" s="21">
        <v>1.1499999999999999</v>
      </c>
      <c r="AJ640" s="21">
        <v>5.75</v>
      </c>
      <c r="AK640" s="21">
        <v>1.08</v>
      </c>
      <c r="AL640" s="21">
        <v>8.5</v>
      </c>
      <c r="AO640">
        <f t="shared" si="203"/>
        <v>-1300</v>
      </c>
      <c r="AP640">
        <f>IF(E640&lt;F640,G640,H640)</f>
        <v>40</v>
      </c>
      <c r="AQ640">
        <f>IF(E640&lt;F640,H640,G640)</f>
        <v>3</v>
      </c>
    </row>
    <row r="641" spans="2:43" x14ac:dyDescent="0.25">
      <c r="B641" s="24">
        <v>44178</v>
      </c>
      <c r="C641" s="20" t="s">
        <v>44</v>
      </c>
      <c r="D641" s="20" t="s">
        <v>38</v>
      </c>
      <c r="E641" s="2">
        <v>-212.76595744680853</v>
      </c>
      <c r="F641" s="2">
        <v>175</v>
      </c>
      <c r="G641">
        <v>27</v>
      </c>
      <c r="H641">
        <v>32</v>
      </c>
      <c r="I641" s="9"/>
      <c r="J641" s="2" t="str">
        <f t="shared" si="199"/>
        <v>Carolina Panthers</v>
      </c>
      <c r="K641" s="2" t="str">
        <f t="shared" si="200"/>
        <v>Denver Broncos</v>
      </c>
      <c r="L641" s="17">
        <f t="shared" si="201"/>
        <v>-212.76595744680853</v>
      </c>
      <c r="M641" s="18">
        <f t="shared" si="202"/>
        <v>175</v>
      </c>
      <c r="N641" s="4">
        <f t="shared" si="188"/>
        <v>1.47</v>
      </c>
      <c r="O641" s="4">
        <f t="shared" si="189"/>
        <v>2.75</v>
      </c>
      <c r="P641" s="4"/>
      <c r="Q641" s="4"/>
      <c r="R641" s="1">
        <f t="shared" si="190"/>
        <v>0.68027210884353739</v>
      </c>
      <c r="S641" s="1">
        <f t="shared" si="190"/>
        <v>0.36363636363636365</v>
      </c>
      <c r="T641" s="1">
        <f t="shared" si="186"/>
        <v>4.206161137440767E-2</v>
      </c>
      <c r="U641" s="1">
        <f t="shared" si="187"/>
        <v>0.15831787260358687</v>
      </c>
      <c r="V641" s="1">
        <f t="shared" si="191"/>
        <v>0.66931787260358688</v>
      </c>
      <c r="W641" s="1"/>
      <c r="X641" s="17">
        <f t="shared" si="192"/>
        <v>494.0584151893168</v>
      </c>
      <c r="Y641" s="18">
        <f t="shared" si="193"/>
        <v>1810.0865209085014</v>
      </c>
      <c r="Z641" s="2">
        <f t="shared" si="204"/>
        <v>469.35549442985092</v>
      </c>
      <c r="AA641" s="18">
        <f t="shared" si="204"/>
        <v>1719.5821948630762</v>
      </c>
      <c r="AB641" s="2">
        <f t="shared" si="205"/>
        <v>-213.05812158750777</v>
      </c>
      <c r="AC641" s="2">
        <f t="shared" si="205"/>
        <v>171.95821948630763</v>
      </c>
      <c r="AD641" s="2">
        <f t="shared" si="194"/>
        <v>-1000</v>
      </c>
      <c r="AE641" s="2">
        <f t="shared" si="195"/>
        <v>1719.5821948630762</v>
      </c>
      <c r="AF641" s="5">
        <f t="shared" si="196"/>
        <v>-1</v>
      </c>
      <c r="AG641" s="5">
        <f t="shared" si="197"/>
        <v>1.75</v>
      </c>
      <c r="AH641" s="3">
        <f t="shared" si="198"/>
        <v>202012</v>
      </c>
      <c r="AI641" s="21">
        <v>1.52</v>
      </c>
      <c r="AJ641" s="21">
        <v>2.67</v>
      </c>
      <c r="AK641" s="21">
        <v>1.47</v>
      </c>
      <c r="AL641" s="21">
        <v>2.75</v>
      </c>
      <c r="AO641">
        <f t="shared" si="203"/>
        <v>-300</v>
      </c>
      <c r="AP641">
        <f>IF(E641&lt;F641,G641,H641)</f>
        <v>27</v>
      </c>
      <c r="AQ641">
        <f>IF(E641&lt;F641,H641,G641)</f>
        <v>32</v>
      </c>
    </row>
    <row r="642" spans="2:43" x14ac:dyDescent="0.25">
      <c r="B642" s="24">
        <v>44178</v>
      </c>
      <c r="C642" s="20" t="s">
        <v>37</v>
      </c>
      <c r="D642" s="20" t="s">
        <v>40</v>
      </c>
      <c r="E642" s="2">
        <v>-105.26315789473685</v>
      </c>
      <c r="F642" s="2">
        <v>-116.27906976744185</v>
      </c>
      <c r="G642">
        <v>36</v>
      </c>
      <c r="H642">
        <v>7</v>
      </c>
      <c r="I642" s="9"/>
      <c r="J642" s="2" t="str">
        <f t="shared" si="199"/>
        <v>Houston Texans</v>
      </c>
      <c r="K642" s="2" t="str">
        <f t="shared" si="200"/>
        <v>Chicago Bears</v>
      </c>
      <c r="L642" s="17">
        <f t="shared" si="201"/>
        <v>-116.27906976744185</v>
      </c>
      <c r="M642" s="18">
        <f t="shared" si="202"/>
        <v>-105.26315789473685</v>
      </c>
      <c r="N642" s="4">
        <f t="shared" si="188"/>
        <v>1.95</v>
      </c>
      <c r="O642" s="4">
        <f t="shared" si="189"/>
        <v>1.86</v>
      </c>
      <c r="P642" s="4"/>
      <c r="Q642" s="4"/>
      <c r="R642" s="1">
        <f t="shared" si="190"/>
        <v>0.51282051282051289</v>
      </c>
      <c r="S642" s="1">
        <f t="shared" si="190"/>
        <v>0.5376344086021505</v>
      </c>
      <c r="T642" s="1">
        <f t="shared" si="186"/>
        <v>4.8031496062992063E-2</v>
      </c>
      <c r="U642" s="1">
        <f t="shared" si="187"/>
        <v>1.2406947890818809E-2</v>
      </c>
      <c r="V642" s="1">
        <f t="shared" si="191"/>
        <v>0.4985930521091812</v>
      </c>
      <c r="W642" s="1"/>
      <c r="X642" s="17">
        <f t="shared" si="192"/>
        <v>1005.6436722688655</v>
      </c>
      <c r="Y642" s="18">
        <f t="shared" si="193"/>
        <v>906.79748033936153</v>
      </c>
      <c r="Z642" s="2">
        <f t="shared" si="204"/>
        <v>955.36148865542225</v>
      </c>
      <c r="AA642" s="18">
        <f t="shared" si="204"/>
        <v>861.45760632239342</v>
      </c>
      <c r="AB642" s="2">
        <f t="shared" si="205"/>
        <v>-104.67242105471533</v>
      </c>
      <c r="AC642" s="2">
        <f t="shared" si="205"/>
        <v>-116.08232287472057</v>
      </c>
      <c r="AD642" s="2">
        <f t="shared" si="194"/>
        <v>-1000</v>
      </c>
      <c r="AE642" s="2">
        <f t="shared" si="195"/>
        <v>861.45760632239342</v>
      </c>
      <c r="AF642" s="5">
        <f t="shared" si="196"/>
        <v>-1</v>
      </c>
      <c r="AG642" s="5">
        <f t="shared" si="197"/>
        <v>0.8600000000000001</v>
      </c>
      <c r="AH642" s="3">
        <f t="shared" si="198"/>
        <v>202012</v>
      </c>
      <c r="AI642" s="21">
        <v>2.1</v>
      </c>
      <c r="AJ642" s="21">
        <v>1.76</v>
      </c>
      <c r="AK642" s="21">
        <v>1.95</v>
      </c>
      <c r="AL642" s="21">
        <v>1.86</v>
      </c>
      <c r="AO642">
        <f t="shared" si="203"/>
        <v>-120</v>
      </c>
      <c r="AP642">
        <f>IF(E642&lt;F642,G642,H642)</f>
        <v>7</v>
      </c>
      <c r="AQ642">
        <f>IF(E642&lt;F642,H642,G642)</f>
        <v>36</v>
      </c>
    </row>
    <row r="643" spans="2:43" x14ac:dyDescent="0.25">
      <c r="B643" s="24">
        <v>44178</v>
      </c>
      <c r="C643" s="20" t="s">
        <v>21</v>
      </c>
      <c r="D643" s="20" t="s">
        <v>23</v>
      </c>
      <c r="E643" s="2">
        <v>145.00000000000003</v>
      </c>
      <c r="F643" s="2">
        <v>-166.66666666666663</v>
      </c>
      <c r="G643">
        <v>7</v>
      </c>
      <c r="H643">
        <v>30</v>
      </c>
      <c r="I643" s="9"/>
      <c r="J643" s="2" t="str">
        <f t="shared" si="199"/>
        <v>Dallas Cowboys</v>
      </c>
      <c r="K643" s="2" t="str">
        <f t="shared" si="200"/>
        <v>Cincinnati Bengals</v>
      </c>
      <c r="L643" s="17">
        <f t="shared" si="201"/>
        <v>-166.66666666666663</v>
      </c>
      <c r="M643" s="18">
        <f t="shared" si="202"/>
        <v>145.00000000000003</v>
      </c>
      <c r="N643" s="4">
        <f t="shared" si="188"/>
        <v>1.6</v>
      </c>
      <c r="O643" s="4">
        <f t="shared" si="189"/>
        <v>2.4500000000000002</v>
      </c>
      <c r="P643" s="4"/>
      <c r="Q643" s="4"/>
      <c r="R643" s="1">
        <f t="shared" si="190"/>
        <v>0.625</v>
      </c>
      <c r="S643" s="1">
        <f t="shared" si="190"/>
        <v>0.4081632653061224</v>
      </c>
      <c r="T643" s="1">
        <f t="shared" si="186"/>
        <v>3.2098765432098886E-2</v>
      </c>
      <c r="U643" s="1">
        <f t="shared" si="187"/>
        <v>0.1084183673469388</v>
      </c>
      <c r="V643" s="1">
        <f t="shared" si="191"/>
        <v>0.61941836734693878</v>
      </c>
      <c r="W643" s="1"/>
      <c r="X643" s="17">
        <f t="shared" si="192"/>
        <v>614.4177388267467</v>
      </c>
      <c r="Y643" s="18">
        <f t="shared" si="193"/>
        <v>1471.4893831628281</v>
      </c>
      <c r="Z643" s="2">
        <f t="shared" si="204"/>
        <v>583.69685188540939</v>
      </c>
      <c r="AA643" s="18">
        <f t="shared" si="204"/>
        <v>1397.9149140046866</v>
      </c>
      <c r="AB643" s="2">
        <f t="shared" si="205"/>
        <v>-171.32180801898838</v>
      </c>
      <c r="AC643" s="2">
        <f t="shared" si="205"/>
        <v>139.79149140046866</v>
      </c>
      <c r="AD643" s="2">
        <f t="shared" si="194"/>
        <v>583.69685188540939</v>
      </c>
      <c r="AE643" s="2">
        <f t="shared" si="195"/>
        <v>-1000</v>
      </c>
      <c r="AF643" s="5">
        <f t="shared" si="196"/>
        <v>0.60000000000000009</v>
      </c>
      <c r="AG643" s="5">
        <f t="shared" si="197"/>
        <v>-1</v>
      </c>
      <c r="AH643" s="3">
        <f t="shared" si="198"/>
        <v>202012</v>
      </c>
      <c r="AI643" s="21">
        <v>2.65</v>
      </c>
      <c r="AJ643" s="21">
        <v>1.54</v>
      </c>
      <c r="AK643" s="21">
        <v>2.4500000000000002</v>
      </c>
      <c r="AL643" s="21">
        <v>1.6</v>
      </c>
      <c r="AO643">
        <f t="shared" si="203"/>
        <v>-170</v>
      </c>
      <c r="AP643">
        <f>IF(E643&lt;F643,G643,H643)</f>
        <v>30</v>
      </c>
      <c r="AQ643">
        <f>IF(E643&lt;F643,H643,G643)</f>
        <v>7</v>
      </c>
    </row>
    <row r="644" spans="2:43" x14ac:dyDescent="0.25">
      <c r="B644" s="24">
        <v>44178</v>
      </c>
      <c r="C644" s="20" t="s">
        <v>34</v>
      </c>
      <c r="D644" s="20" t="s">
        <v>33</v>
      </c>
      <c r="E644" s="2">
        <v>325</v>
      </c>
      <c r="F644" s="2">
        <v>-434.78260869565219</v>
      </c>
      <c r="G644">
        <v>24</v>
      </c>
      <c r="H644">
        <v>31</v>
      </c>
      <c r="I644" s="9"/>
      <c r="J644" s="2" t="str">
        <f t="shared" si="199"/>
        <v>Green Bay Packers</v>
      </c>
      <c r="K644" s="2" t="str">
        <f t="shared" si="200"/>
        <v>Detroit Lions</v>
      </c>
      <c r="L644" s="17">
        <f t="shared" si="201"/>
        <v>-434.78260869565219</v>
      </c>
      <c r="M644" s="18">
        <f t="shared" si="202"/>
        <v>325</v>
      </c>
      <c r="N644" s="4">
        <f t="shared" si="188"/>
        <v>1.23</v>
      </c>
      <c r="O644" s="4">
        <f t="shared" si="189"/>
        <v>4.25</v>
      </c>
      <c r="P644" s="4"/>
      <c r="Q644" s="4"/>
      <c r="R644" s="1">
        <f t="shared" si="190"/>
        <v>0.81300813008130079</v>
      </c>
      <c r="S644" s="1">
        <f t="shared" si="190"/>
        <v>0.23529411764705882</v>
      </c>
      <c r="T644" s="1">
        <f t="shared" ref="T644:T707" si="206">1-N644*O644/(N644+O644)</f>
        <v>4.6076642335766471E-2</v>
      </c>
      <c r="U644" s="1">
        <f t="shared" ref="U644:U707" si="207">ABS(R644-S644)/2</f>
        <v>0.28885700621712096</v>
      </c>
      <c r="V644" s="1">
        <f t="shared" si="191"/>
        <v>0.79985700621712097</v>
      </c>
      <c r="W644" s="1"/>
      <c r="X644" s="17">
        <f t="shared" si="192"/>
        <v>250.2234677288684</v>
      </c>
      <c r="Y644" s="18">
        <f t="shared" si="193"/>
        <v>3342.2645955042926</v>
      </c>
      <c r="Z644" s="2">
        <f t="shared" si="204"/>
        <v>237.71229434242497</v>
      </c>
      <c r="AA644" s="18">
        <f t="shared" si="204"/>
        <v>3175.151365729078</v>
      </c>
      <c r="AB644" s="2">
        <f t="shared" si="205"/>
        <v>-420.67660100049278</v>
      </c>
      <c r="AC644" s="2">
        <f t="shared" si="205"/>
        <v>317.51513657290781</v>
      </c>
      <c r="AD644" s="2">
        <f t="shared" si="194"/>
        <v>237.71229434242497</v>
      </c>
      <c r="AE644" s="2">
        <f t="shared" si="195"/>
        <v>-1000</v>
      </c>
      <c r="AF644" s="5">
        <f t="shared" si="196"/>
        <v>0.22999999999999998</v>
      </c>
      <c r="AG644" s="5">
        <f t="shared" si="197"/>
        <v>-1</v>
      </c>
      <c r="AH644" s="3">
        <f t="shared" si="198"/>
        <v>202012</v>
      </c>
      <c r="AI644" s="21">
        <v>4.25</v>
      </c>
      <c r="AJ644" s="21">
        <v>1.23</v>
      </c>
      <c r="AK644" s="21">
        <v>4.25</v>
      </c>
      <c r="AL644" s="21">
        <v>1.23</v>
      </c>
      <c r="AO644">
        <f t="shared" si="203"/>
        <v>-500</v>
      </c>
      <c r="AP644">
        <f>IF(E644&lt;F644,G644,H644)</f>
        <v>31</v>
      </c>
      <c r="AQ644">
        <f>IF(E644&lt;F644,H644,G644)</f>
        <v>24</v>
      </c>
    </row>
    <row r="645" spans="2:43" x14ac:dyDescent="0.25">
      <c r="B645" s="24">
        <v>44178</v>
      </c>
      <c r="C645" s="20" t="s">
        <v>26</v>
      </c>
      <c r="D645" s="20" t="s">
        <v>41</v>
      </c>
      <c r="E645" s="2">
        <v>300</v>
      </c>
      <c r="F645" s="2">
        <v>-384.61538461538458</v>
      </c>
      <c r="G645">
        <v>10</v>
      </c>
      <c r="H645">
        <v>31</v>
      </c>
      <c r="I645" s="9"/>
      <c r="J645" s="2" t="str">
        <f t="shared" si="199"/>
        <v>Tennessee Titans</v>
      </c>
      <c r="K645" s="2" t="str">
        <f t="shared" si="200"/>
        <v>Jacksonville Jaguars</v>
      </c>
      <c r="L645" s="17">
        <f t="shared" si="201"/>
        <v>-384.61538461538458</v>
      </c>
      <c r="M645" s="18">
        <f t="shared" si="202"/>
        <v>300</v>
      </c>
      <c r="N645" s="4">
        <f t="shared" ref="N645:N708" si="208">IF(E645&lt;0,AK645,AL645)</f>
        <v>1.26</v>
      </c>
      <c r="O645" s="4">
        <f t="shared" ref="O645:O708" si="209">IF(E645&lt;0,AL645,AK645)</f>
        <v>4</v>
      </c>
      <c r="P645" s="4"/>
      <c r="Q645" s="4"/>
      <c r="R645" s="1">
        <f t="shared" ref="R645:S708" si="210">1/N645</f>
        <v>0.79365079365079361</v>
      </c>
      <c r="S645" s="1">
        <f t="shared" si="210"/>
        <v>0.25</v>
      </c>
      <c r="T645" s="1">
        <f t="shared" si="206"/>
        <v>4.1825095057034134E-2</v>
      </c>
      <c r="U645" s="1">
        <f t="shared" si="207"/>
        <v>0.2718253968253968</v>
      </c>
      <c r="V645" s="1">
        <f t="shared" ref="V645:V708" si="211">V$1+IF(N645&lt;=O645,U645,-U645)</f>
        <v>0.78282539682539687</v>
      </c>
      <c r="W645" s="1"/>
      <c r="X645" s="17">
        <f t="shared" ref="X645:X708" si="212">(1/V645-1)*1000</f>
        <v>277.42406423618138</v>
      </c>
      <c r="Y645" s="18">
        <f t="shared" ref="Y645:Y708" si="213">1000000/(X645+W$1)-X$1</f>
        <v>3056.5054734484152</v>
      </c>
      <c r="Z645" s="2">
        <f t="shared" si="204"/>
        <v>263.55286102437231</v>
      </c>
      <c r="AA645" s="18">
        <f t="shared" si="204"/>
        <v>2903.6801997759944</v>
      </c>
      <c r="AB645" s="2">
        <f t="shared" si="205"/>
        <v>-379.4305233922405</v>
      </c>
      <c r="AC645" s="2">
        <f t="shared" si="205"/>
        <v>290.36801997759943</v>
      </c>
      <c r="AD645" s="2">
        <f t="shared" ref="AD645:AD708" si="214">IF(AP645&gt;AQ645,Z645,-1000)</f>
        <v>263.55286102437231</v>
      </c>
      <c r="AE645" s="2">
        <f t="shared" ref="AE645:AE708" si="215">IF(AQ645&gt;AP645,AA645,-1000)</f>
        <v>-1000</v>
      </c>
      <c r="AF645" s="5">
        <f t="shared" ref="AF645:AF708" si="216">IF(AP645&gt;AQ645,N645-1,-1)</f>
        <v>0.26</v>
      </c>
      <c r="AG645" s="5">
        <f t="shared" ref="AG645:AG708" si="217">IF(AQ645&gt;AP645,O645-1,-1)</f>
        <v>-1</v>
      </c>
      <c r="AH645" s="3">
        <f t="shared" ref="AH645:AH708" si="218">YEAR(B645)*100+MONTH(B645)</f>
        <v>202012</v>
      </c>
      <c r="AI645" s="21">
        <v>3.75</v>
      </c>
      <c r="AJ645" s="21">
        <v>1.28</v>
      </c>
      <c r="AK645" s="21">
        <v>4</v>
      </c>
      <c r="AL645" s="21">
        <v>1.26</v>
      </c>
      <c r="AO645">
        <f t="shared" si="203"/>
        <v>-400</v>
      </c>
      <c r="AP645">
        <f>IF(E645&lt;F645,G645,H645)</f>
        <v>31</v>
      </c>
      <c r="AQ645">
        <f>IF(E645&lt;F645,H645,G645)</f>
        <v>10</v>
      </c>
    </row>
    <row r="646" spans="2:43" x14ac:dyDescent="0.25">
      <c r="B646" s="24">
        <v>44178</v>
      </c>
      <c r="C646" s="20" t="s">
        <v>30</v>
      </c>
      <c r="D646" s="20" t="s">
        <v>20</v>
      </c>
      <c r="E646" s="2">
        <v>280</v>
      </c>
      <c r="F646" s="2">
        <v>-370.37037037037032</v>
      </c>
      <c r="G646">
        <v>27</v>
      </c>
      <c r="H646">
        <v>33</v>
      </c>
      <c r="I646" s="9"/>
      <c r="J646" s="2" t="str">
        <f t="shared" ref="J646:J709" si="219">IF(E646&lt;=F646,C646,D646)</f>
        <v>Kansas City Chiefs</v>
      </c>
      <c r="K646" s="2" t="str">
        <f t="shared" ref="K646:K709" si="220">IF(E646&gt;F646,C646,D646)</f>
        <v>Miami Dolphins</v>
      </c>
      <c r="L646" s="17">
        <f t="shared" ref="L646:L709" si="221">IF(E646&lt;=F646,E646,F646)</f>
        <v>-370.37037037037032</v>
      </c>
      <c r="M646" s="18">
        <f t="shared" ref="M646:M709" si="222">IF(E646&gt;F646,E646,F646)</f>
        <v>280</v>
      </c>
      <c r="N646" s="4">
        <f t="shared" si="208"/>
        <v>1.27</v>
      </c>
      <c r="O646" s="4">
        <f t="shared" si="209"/>
        <v>3.8</v>
      </c>
      <c r="P646" s="4"/>
      <c r="Q646" s="4"/>
      <c r="R646" s="1">
        <f t="shared" si="210"/>
        <v>0.78740157480314954</v>
      </c>
      <c r="S646" s="1">
        <f t="shared" si="210"/>
        <v>0.26315789473684209</v>
      </c>
      <c r="T646" s="1">
        <f t="shared" si="206"/>
        <v>4.8126232741617536E-2</v>
      </c>
      <c r="U646" s="1">
        <f t="shared" si="207"/>
        <v>0.26212184003315375</v>
      </c>
      <c r="V646" s="1">
        <f t="shared" si="211"/>
        <v>0.77312184003315376</v>
      </c>
      <c r="W646" s="1"/>
      <c r="X646" s="17">
        <f t="shared" si="212"/>
        <v>293.45718645992071</v>
      </c>
      <c r="Y646" s="18">
        <f t="shared" si="213"/>
        <v>2909.583445130711</v>
      </c>
      <c r="Z646" s="2">
        <f t="shared" si="204"/>
        <v>278.78432713692467</v>
      </c>
      <c r="AA646" s="18">
        <f t="shared" si="204"/>
        <v>2764.1042728741754</v>
      </c>
      <c r="AB646" s="2">
        <f t="shared" si="205"/>
        <v>-358.70022187755586</v>
      </c>
      <c r="AC646" s="2">
        <f t="shared" si="205"/>
        <v>276.41042728741752</v>
      </c>
      <c r="AD646" s="2">
        <f t="shared" si="214"/>
        <v>278.78432713692467</v>
      </c>
      <c r="AE646" s="2">
        <f t="shared" si="215"/>
        <v>-1000</v>
      </c>
      <c r="AF646" s="5">
        <f t="shared" si="216"/>
        <v>0.27</v>
      </c>
      <c r="AG646" s="5">
        <f t="shared" si="217"/>
        <v>-1</v>
      </c>
      <c r="AH646" s="3">
        <f t="shared" si="218"/>
        <v>202012</v>
      </c>
      <c r="AI646" s="21">
        <v>3.9</v>
      </c>
      <c r="AJ646" s="21">
        <v>1.27</v>
      </c>
      <c r="AK646" s="21">
        <v>3.8</v>
      </c>
      <c r="AL646" s="21">
        <v>1.27</v>
      </c>
      <c r="AO646">
        <f t="shared" ref="AO646:AO709" si="223">IF(L646&lt;-200,INT(L646/100)*100,INT(L646/10)*10)</f>
        <v>-400</v>
      </c>
      <c r="AP646">
        <f>IF(E646&lt;F646,G646,H646)</f>
        <v>33</v>
      </c>
      <c r="AQ646">
        <f>IF(E646&lt;F646,H646,G646)</f>
        <v>27</v>
      </c>
    </row>
    <row r="647" spans="2:43" x14ac:dyDescent="0.25">
      <c r="B647" s="24">
        <v>44178</v>
      </c>
      <c r="C647" s="20" t="s">
        <v>25</v>
      </c>
      <c r="D647" s="20" t="s">
        <v>48</v>
      </c>
      <c r="E647" s="2">
        <v>140</v>
      </c>
      <c r="F647" s="2">
        <v>-161.29032258064512</v>
      </c>
      <c r="G647">
        <v>7</v>
      </c>
      <c r="H647">
        <v>26</v>
      </c>
      <c r="I647" s="9"/>
      <c r="J647" s="2" t="str">
        <f t="shared" si="219"/>
        <v>Arizona Cardinals</v>
      </c>
      <c r="K647" s="2" t="str">
        <f t="shared" si="220"/>
        <v>New York Giants</v>
      </c>
      <c r="L647" s="17">
        <f t="shared" si="221"/>
        <v>-161.29032258064512</v>
      </c>
      <c r="M647" s="18">
        <f t="shared" si="222"/>
        <v>140</v>
      </c>
      <c r="N647" s="4">
        <f t="shared" si="208"/>
        <v>1.62</v>
      </c>
      <c r="O647" s="4">
        <f t="shared" si="209"/>
        <v>2.4</v>
      </c>
      <c r="P647" s="4"/>
      <c r="Q647" s="4"/>
      <c r="R647" s="1">
        <f t="shared" si="210"/>
        <v>0.61728395061728392</v>
      </c>
      <c r="S647" s="1">
        <f t="shared" si="210"/>
        <v>0.41666666666666669</v>
      </c>
      <c r="T647" s="1">
        <f t="shared" si="206"/>
        <v>3.2835820895522283E-2</v>
      </c>
      <c r="U647" s="1">
        <f t="shared" si="207"/>
        <v>0.10030864197530862</v>
      </c>
      <c r="V647" s="1">
        <f t="shared" si="211"/>
        <v>0.61130864197530865</v>
      </c>
      <c r="W647" s="1"/>
      <c r="X647" s="17">
        <f t="shared" si="212"/>
        <v>635.83488165441463</v>
      </c>
      <c r="Y647" s="18">
        <f t="shared" si="213"/>
        <v>1423.7849094482656</v>
      </c>
      <c r="Z647" s="2">
        <f t="shared" si="204"/>
        <v>604.04313757169382</v>
      </c>
      <c r="AA647" s="18">
        <f t="shared" si="204"/>
        <v>1352.5956639758522</v>
      </c>
      <c r="AB647" s="2">
        <f t="shared" si="205"/>
        <v>-165.55109027810289</v>
      </c>
      <c r="AC647" s="2">
        <f t="shared" si="205"/>
        <v>135.25956639758522</v>
      </c>
      <c r="AD647" s="2">
        <f t="shared" si="214"/>
        <v>604.04313757169382</v>
      </c>
      <c r="AE647" s="2">
        <f t="shared" si="215"/>
        <v>-1000</v>
      </c>
      <c r="AF647" s="5">
        <f t="shared" si="216"/>
        <v>0.62000000000000011</v>
      </c>
      <c r="AG647" s="5">
        <f t="shared" si="217"/>
        <v>-1</v>
      </c>
      <c r="AH647" s="3">
        <f t="shared" si="218"/>
        <v>202012</v>
      </c>
      <c r="AI647" s="21">
        <v>2.2000000000000002</v>
      </c>
      <c r="AJ647" s="21">
        <v>1.71</v>
      </c>
      <c r="AK647" s="21">
        <v>2.4</v>
      </c>
      <c r="AL647" s="21">
        <v>1.62</v>
      </c>
      <c r="AO647">
        <f t="shared" si="223"/>
        <v>-170</v>
      </c>
      <c r="AP647">
        <f>IF(E647&lt;F647,G647,H647)</f>
        <v>26</v>
      </c>
      <c r="AQ647">
        <f>IF(E647&lt;F647,H647,G647)</f>
        <v>7</v>
      </c>
    </row>
    <row r="648" spans="2:43" x14ac:dyDescent="0.25">
      <c r="B648" s="24">
        <v>44178</v>
      </c>
      <c r="C648" s="20" t="s">
        <v>27</v>
      </c>
      <c r="D648" s="20" t="s">
        <v>29</v>
      </c>
      <c r="E648" s="2">
        <v>-322.58064516129025</v>
      </c>
      <c r="F648" s="2">
        <v>254.99999999999997</v>
      </c>
      <c r="G648">
        <v>26</v>
      </c>
      <c r="H648">
        <v>14</v>
      </c>
      <c r="I648" s="9"/>
      <c r="J648" s="2" t="str">
        <f t="shared" si="219"/>
        <v>Tampa Bay Buccaneers</v>
      </c>
      <c r="K648" s="2" t="str">
        <f t="shared" si="220"/>
        <v>Minnesota Vikings</v>
      </c>
      <c r="L648" s="17">
        <f t="shared" si="221"/>
        <v>-322.58064516129025</v>
      </c>
      <c r="M648" s="18">
        <f t="shared" si="222"/>
        <v>254.99999999999997</v>
      </c>
      <c r="N648" s="4">
        <f t="shared" si="208"/>
        <v>1.31</v>
      </c>
      <c r="O648" s="4">
        <f t="shared" si="209"/>
        <v>3.55</v>
      </c>
      <c r="P648" s="4"/>
      <c r="Q648" s="4"/>
      <c r="R648" s="1">
        <f t="shared" si="210"/>
        <v>0.76335877862595414</v>
      </c>
      <c r="S648" s="1">
        <f t="shared" si="210"/>
        <v>0.28169014084507044</v>
      </c>
      <c r="T648" s="1">
        <f t="shared" si="206"/>
        <v>4.3106995884773514E-2</v>
      </c>
      <c r="U648" s="1">
        <f t="shared" si="207"/>
        <v>0.24083431889044185</v>
      </c>
      <c r="V648" s="1">
        <f t="shared" si="211"/>
        <v>0.75183431889044183</v>
      </c>
      <c r="W648" s="1"/>
      <c r="X648" s="17">
        <f t="shared" si="212"/>
        <v>330.08027815995609</v>
      </c>
      <c r="Y648" s="18">
        <f t="shared" si="213"/>
        <v>2621.0959219336551</v>
      </c>
      <c r="Z648" s="2">
        <f t="shared" si="204"/>
        <v>313.57626425195826</v>
      </c>
      <c r="AA648" s="18">
        <f t="shared" si="204"/>
        <v>2490.0411258369722</v>
      </c>
      <c r="AB648" s="2">
        <f t="shared" si="205"/>
        <v>-318.90168804246639</v>
      </c>
      <c r="AC648" s="2">
        <f t="shared" si="205"/>
        <v>249.00411258369724</v>
      </c>
      <c r="AD648" s="2">
        <f t="shared" si="214"/>
        <v>313.57626425195826</v>
      </c>
      <c r="AE648" s="2">
        <f t="shared" si="215"/>
        <v>-1000</v>
      </c>
      <c r="AF648" s="5">
        <f t="shared" si="216"/>
        <v>0.31000000000000005</v>
      </c>
      <c r="AG648" s="5">
        <f t="shared" si="217"/>
        <v>-1</v>
      </c>
      <c r="AH648" s="3">
        <f t="shared" si="218"/>
        <v>202012</v>
      </c>
      <c r="AI648" s="21">
        <v>1.35</v>
      </c>
      <c r="AJ648" s="21">
        <v>3.3</v>
      </c>
      <c r="AK648" s="21">
        <v>1.31</v>
      </c>
      <c r="AL648" s="21">
        <v>3.55</v>
      </c>
      <c r="AO648">
        <f t="shared" si="223"/>
        <v>-400</v>
      </c>
      <c r="AP648">
        <f>IF(E648&lt;F648,G648,H648)</f>
        <v>26</v>
      </c>
      <c r="AQ648">
        <f>IF(E648&lt;F648,H648,G648)</f>
        <v>14</v>
      </c>
    </row>
    <row r="649" spans="2:43" x14ac:dyDescent="0.25">
      <c r="B649" s="24">
        <v>44175</v>
      </c>
      <c r="C649" s="20" t="s">
        <v>47</v>
      </c>
      <c r="D649" s="20" t="s">
        <v>36</v>
      </c>
      <c r="E649" s="2">
        <v>-238.09523809523813</v>
      </c>
      <c r="F649" s="2">
        <v>195.00000000000003</v>
      </c>
      <c r="G649">
        <v>24</v>
      </c>
      <c r="H649">
        <v>3</v>
      </c>
      <c r="I649" s="9"/>
      <c r="J649" s="2" t="str">
        <f t="shared" si="219"/>
        <v>Los Angeles Rams</v>
      </c>
      <c r="K649" s="2" t="str">
        <f t="shared" si="220"/>
        <v>New England Patriots</v>
      </c>
      <c r="L649" s="17">
        <f t="shared" si="221"/>
        <v>-238.09523809523813</v>
      </c>
      <c r="M649" s="18">
        <f t="shared" si="222"/>
        <v>195.00000000000003</v>
      </c>
      <c r="N649" s="4">
        <f t="shared" si="208"/>
        <v>1.42</v>
      </c>
      <c r="O649" s="4">
        <f t="shared" si="209"/>
        <v>2.95</v>
      </c>
      <c r="P649" s="4"/>
      <c r="Q649" s="4"/>
      <c r="R649" s="1">
        <f t="shared" si="210"/>
        <v>0.70422535211267612</v>
      </c>
      <c r="S649" s="1">
        <f t="shared" si="210"/>
        <v>0.33898305084745761</v>
      </c>
      <c r="T649" s="1">
        <f t="shared" si="206"/>
        <v>4.1418764302059485E-2</v>
      </c>
      <c r="U649" s="1">
        <f t="shared" si="207"/>
        <v>0.18262115063260925</v>
      </c>
      <c r="V649" s="1">
        <f t="shared" si="211"/>
        <v>0.69362115063260932</v>
      </c>
      <c r="W649" s="1"/>
      <c r="X649" s="17">
        <f t="shared" si="212"/>
        <v>441.70920838841397</v>
      </c>
      <c r="Y649" s="18">
        <f t="shared" si="213"/>
        <v>2009.6149174189422</v>
      </c>
      <c r="Z649" s="2">
        <f t="shared" si="204"/>
        <v>419.62374796899326</v>
      </c>
      <c r="AA649" s="18">
        <f t="shared" si="204"/>
        <v>1909.134171547995</v>
      </c>
      <c r="AB649" s="2">
        <f t="shared" si="205"/>
        <v>-238.30872414634925</v>
      </c>
      <c r="AC649" s="2">
        <f t="shared" si="205"/>
        <v>190.9134171547995</v>
      </c>
      <c r="AD649" s="2">
        <f t="shared" si="214"/>
        <v>419.62374796899326</v>
      </c>
      <c r="AE649" s="2">
        <f t="shared" si="215"/>
        <v>-1000</v>
      </c>
      <c r="AF649" s="5">
        <f t="shared" si="216"/>
        <v>0.41999999999999993</v>
      </c>
      <c r="AG649" s="5">
        <f t="shared" si="217"/>
        <v>-1</v>
      </c>
      <c r="AH649" s="3">
        <f t="shared" si="218"/>
        <v>202012</v>
      </c>
      <c r="AI649" s="21">
        <v>1.37</v>
      </c>
      <c r="AJ649" s="21">
        <v>3.2</v>
      </c>
      <c r="AK649" s="21">
        <v>1.42</v>
      </c>
      <c r="AL649" s="21">
        <v>2.95</v>
      </c>
      <c r="AO649">
        <f t="shared" si="223"/>
        <v>-300</v>
      </c>
      <c r="AP649">
        <f>IF(E649&lt;F649,G649,H649)</f>
        <v>24</v>
      </c>
      <c r="AQ649">
        <f>IF(E649&lt;F649,H649,G649)</f>
        <v>3</v>
      </c>
    </row>
    <row r="650" spans="2:43" x14ac:dyDescent="0.25">
      <c r="B650" s="24">
        <v>44173</v>
      </c>
      <c r="C650" s="20" t="s">
        <v>28</v>
      </c>
      <c r="D650" s="20" t="s">
        <v>23</v>
      </c>
      <c r="E650" s="2">
        <v>-434.78260869565219</v>
      </c>
      <c r="F650" s="2">
        <v>325</v>
      </c>
      <c r="G650">
        <v>34</v>
      </c>
      <c r="H650">
        <v>17</v>
      </c>
      <c r="I650" s="9"/>
      <c r="J650" s="2" t="str">
        <f t="shared" si="219"/>
        <v>Baltimore Ravens</v>
      </c>
      <c r="K650" s="2" t="str">
        <f t="shared" si="220"/>
        <v>Dallas Cowboys</v>
      </c>
      <c r="L650" s="17">
        <f t="shared" si="221"/>
        <v>-434.78260869565219</v>
      </c>
      <c r="M650" s="18">
        <f t="shared" si="222"/>
        <v>325</v>
      </c>
      <c r="N650" s="4">
        <f t="shared" si="208"/>
        <v>1.23</v>
      </c>
      <c r="O650" s="4">
        <f t="shared" si="209"/>
        <v>4.25</v>
      </c>
      <c r="P650" s="4"/>
      <c r="Q650" s="4"/>
      <c r="R650" s="1">
        <f t="shared" si="210"/>
        <v>0.81300813008130079</v>
      </c>
      <c r="S650" s="1">
        <f t="shared" si="210"/>
        <v>0.23529411764705882</v>
      </c>
      <c r="T650" s="1">
        <f t="shared" si="206"/>
        <v>4.6076642335766471E-2</v>
      </c>
      <c r="U650" s="1">
        <f t="shared" si="207"/>
        <v>0.28885700621712096</v>
      </c>
      <c r="V650" s="1">
        <f t="shared" si="211"/>
        <v>0.79985700621712097</v>
      </c>
      <c r="W650" s="1"/>
      <c r="X650" s="17">
        <f t="shared" si="212"/>
        <v>250.2234677288684</v>
      </c>
      <c r="Y650" s="18">
        <f t="shared" si="213"/>
        <v>3342.2645955042926</v>
      </c>
      <c r="Z650" s="2">
        <f t="shared" si="204"/>
        <v>237.71229434242497</v>
      </c>
      <c r="AA650" s="18">
        <f t="shared" si="204"/>
        <v>3175.151365729078</v>
      </c>
      <c r="AB650" s="2">
        <f t="shared" si="205"/>
        <v>-420.67660100049278</v>
      </c>
      <c r="AC650" s="2">
        <f t="shared" si="205"/>
        <v>317.51513657290781</v>
      </c>
      <c r="AD650" s="2">
        <f t="shared" si="214"/>
        <v>237.71229434242497</v>
      </c>
      <c r="AE650" s="2">
        <f t="shared" si="215"/>
        <v>-1000</v>
      </c>
      <c r="AF650" s="5">
        <f t="shared" si="216"/>
        <v>0.22999999999999998</v>
      </c>
      <c r="AG650" s="5">
        <f t="shared" si="217"/>
        <v>-1</v>
      </c>
      <c r="AH650" s="3">
        <f t="shared" si="218"/>
        <v>202012</v>
      </c>
      <c r="AI650" s="21">
        <v>1.27</v>
      </c>
      <c r="AJ650" s="21">
        <v>3.8</v>
      </c>
      <c r="AK650" s="21">
        <v>1.23</v>
      </c>
      <c r="AL650" s="21">
        <v>4.25</v>
      </c>
      <c r="AO650">
        <f t="shared" si="223"/>
        <v>-500</v>
      </c>
      <c r="AP650">
        <f>IF(E650&lt;F650,G650,H650)</f>
        <v>34</v>
      </c>
      <c r="AQ650">
        <f>IF(E650&lt;F650,H650,G650)</f>
        <v>17</v>
      </c>
    </row>
    <row r="651" spans="2:43" x14ac:dyDescent="0.25">
      <c r="B651" s="24">
        <v>44172</v>
      </c>
      <c r="C651" s="20" t="s">
        <v>22</v>
      </c>
      <c r="D651" s="20" t="s">
        <v>24</v>
      </c>
      <c r="E651" s="2">
        <v>-125</v>
      </c>
      <c r="F651" s="2">
        <v>104.99999999999999</v>
      </c>
      <c r="G651">
        <v>24</v>
      </c>
      <c r="H651">
        <v>34</v>
      </c>
      <c r="I651" s="9"/>
      <c r="J651" s="2" t="str">
        <f t="shared" si="219"/>
        <v>San Francisco 49ers</v>
      </c>
      <c r="K651" s="2" t="str">
        <f t="shared" si="220"/>
        <v>Buffalo Bills</v>
      </c>
      <c r="L651" s="17">
        <f t="shared" si="221"/>
        <v>-125</v>
      </c>
      <c r="M651" s="18">
        <f t="shared" si="222"/>
        <v>104.99999999999999</v>
      </c>
      <c r="N651" s="4">
        <f t="shared" si="208"/>
        <v>1.8</v>
      </c>
      <c r="O651" s="4">
        <f t="shared" si="209"/>
        <v>2.0499999999999998</v>
      </c>
      <c r="P651" s="4"/>
      <c r="Q651" s="4"/>
      <c r="R651" s="1">
        <f t="shared" si="210"/>
        <v>0.55555555555555558</v>
      </c>
      <c r="S651" s="1">
        <f t="shared" si="210"/>
        <v>0.48780487804878053</v>
      </c>
      <c r="T651" s="1">
        <f t="shared" si="206"/>
        <v>4.1558441558441461E-2</v>
      </c>
      <c r="U651" s="1">
        <f t="shared" si="207"/>
        <v>3.3875338753387524E-2</v>
      </c>
      <c r="V651" s="1">
        <f t="shared" si="211"/>
        <v>0.54487533875338756</v>
      </c>
      <c r="W651" s="1"/>
      <c r="X651" s="17">
        <f t="shared" si="212"/>
        <v>835.28218085238643</v>
      </c>
      <c r="Y651" s="18">
        <f t="shared" si="213"/>
        <v>1090.9993667390718</v>
      </c>
      <c r="Z651" s="2">
        <f t="shared" si="204"/>
        <v>793.51807180976709</v>
      </c>
      <c r="AA651" s="18">
        <f t="shared" si="204"/>
        <v>1036.449398402118</v>
      </c>
      <c r="AB651" s="2">
        <f t="shared" si="205"/>
        <v>-126.02107444375048</v>
      </c>
      <c r="AC651" s="2">
        <f t="shared" si="205"/>
        <v>103.6449398402118</v>
      </c>
      <c r="AD651" s="2">
        <f t="shared" si="214"/>
        <v>-1000</v>
      </c>
      <c r="AE651" s="2">
        <f t="shared" si="215"/>
        <v>1036.449398402118</v>
      </c>
      <c r="AF651" s="5">
        <f t="shared" si="216"/>
        <v>-1</v>
      </c>
      <c r="AG651" s="5">
        <f t="shared" si="217"/>
        <v>1.0499999999999998</v>
      </c>
      <c r="AH651" s="3">
        <f t="shared" si="218"/>
        <v>202012</v>
      </c>
      <c r="AI651" s="21">
        <v>2.35</v>
      </c>
      <c r="AJ651" s="21">
        <v>1.64</v>
      </c>
      <c r="AK651" s="21">
        <v>1.8</v>
      </c>
      <c r="AL651" s="21">
        <v>2.0499999999999998</v>
      </c>
      <c r="AO651">
        <f t="shared" si="223"/>
        <v>-130</v>
      </c>
      <c r="AP651">
        <f>IF(E651&lt;F651,G651,H651)</f>
        <v>24</v>
      </c>
      <c r="AQ651">
        <f>IF(E651&lt;F651,H651,G651)</f>
        <v>34</v>
      </c>
    </row>
    <row r="652" spans="2:43" x14ac:dyDescent="0.25">
      <c r="B652" s="24">
        <v>44172</v>
      </c>
      <c r="C652" s="20" t="s">
        <v>45</v>
      </c>
      <c r="D652" s="20" t="s">
        <v>51</v>
      </c>
      <c r="E652" s="2">
        <v>-294.11764705882348</v>
      </c>
      <c r="F652" s="2">
        <v>235</v>
      </c>
      <c r="G652">
        <v>17</v>
      </c>
      <c r="H652">
        <v>23</v>
      </c>
      <c r="I652" s="9"/>
      <c r="J652" s="2" t="str">
        <f t="shared" si="219"/>
        <v>Pittsburgh Steelers</v>
      </c>
      <c r="K652" s="2" t="str">
        <f t="shared" si="220"/>
        <v>Washington Football Team</v>
      </c>
      <c r="L652" s="17">
        <f t="shared" si="221"/>
        <v>-294.11764705882348</v>
      </c>
      <c r="M652" s="18">
        <f t="shared" si="222"/>
        <v>235</v>
      </c>
      <c r="N652" s="4">
        <f t="shared" si="208"/>
        <v>1.34</v>
      </c>
      <c r="O652" s="4">
        <f t="shared" si="209"/>
        <v>3.35</v>
      </c>
      <c r="P652" s="4"/>
      <c r="Q652" s="4"/>
      <c r="R652" s="1">
        <f t="shared" si="210"/>
        <v>0.74626865671641784</v>
      </c>
      <c r="S652" s="1">
        <f t="shared" si="210"/>
        <v>0.29850746268656714</v>
      </c>
      <c r="T652" s="1">
        <f t="shared" si="206"/>
        <v>4.2857142857142816E-2</v>
      </c>
      <c r="U652" s="1">
        <f t="shared" si="207"/>
        <v>0.22388059701492535</v>
      </c>
      <c r="V652" s="1">
        <f t="shared" si="211"/>
        <v>0.73488059701492536</v>
      </c>
      <c r="W652" s="1"/>
      <c r="X652" s="17">
        <f t="shared" si="212"/>
        <v>360.7652781444848</v>
      </c>
      <c r="Y652" s="18">
        <f t="shared" si="213"/>
        <v>2419.4789829550677</v>
      </c>
      <c r="Z652" s="2">
        <f t="shared" si="204"/>
        <v>342.72701423726056</v>
      </c>
      <c r="AA652" s="18">
        <f t="shared" si="204"/>
        <v>2298.5050338073142</v>
      </c>
      <c r="AB652" s="2">
        <f t="shared" si="205"/>
        <v>-291.77740839177835</v>
      </c>
      <c r="AC652" s="2">
        <f t="shared" si="205"/>
        <v>229.85050338073142</v>
      </c>
      <c r="AD652" s="2">
        <f t="shared" si="214"/>
        <v>-1000</v>
      </c>
      <c r="AE652" s="2">
        <f t="shared" si="215"/>
        <v>2298.5050338073142</v>
      </c>
      <c r="AF652" s="5">
        <f t="shared" si="216"/>
        <v>-1</v>
      </c>
      <c r="AG652" s="5">
        <f t="shared" si="217"/>
        <v>2.35</v>
      </c>
      <c r="AH652" s="3">
        <f t="shared" si="218"/>
        <v>202012</v>
      </c>
      <c r="AI652" s="21">
        <v>1.22</v>
      </c>
      <c r="AJ652" s="21">
        <v>4.5</v>
      </c>
      <c r="AK652" s="21">
        <v>1.34</v>
      </c>
      <c r="AL652" s="21">
        <v>3.35</v>
      </c>
      <c r="AO652">
        <f t="shared" si="223"/>
        <v>-300</v>
      </c>
      <c r="AP652">
        <f>IF(E652&lt;F652,G652,H652)</f>
        <v>17</v>
      </c>
      <c r="AQ652">
        <f>IF(E652&lt;F652,H652,G652)</f>
        <v>23</v>
      </c>
    </row>
    <row r="653" spans="2:43" x14ac:dyDescent="0.25">
      <c r="B653" s="24">
        <v>44171</v>
      </c>
      <c r="C653" s="20" t="s">
        <v>20</v>
      </c>
      <c r="D653" s="20" t="s">
        <v>38</v>
      </c>
      <c r="E653" s="2">
        <v>-909.09090909090833</v>
      </c>
      <c r="F653" s="2">
        <v>600</v>
      </c>
      <c r="G653">
        <v>22</v>
      </c>
      <c r="H653">
        <v>16</v>
      </c>
      <c r="I653" s="9"/>
      <c r="J653" s="2" t="str">
        <f t="shared" si="219"/>
        <v>Kansas City Chiefs</v>
      </c>
      <c r="K653" s="2" t="str">
        <f t="shared" si="220"/>
        <v>Denver Broncos</v>
      </c>
      <c r="L653" s="17">
        <f t="shared" si="221"/>
        <v>-909.09090909090833</v>
      </c>
      <c r="M653" s="18">
        <f t="shared" si="222"/>
        <v>600</v>
      </c>
      <c r="N653" s="4">
        <f t="shared" si="208"/>
        <v>1.1100000000000001</v>
      </c>
      <c r="O653" s="4">
        <f t="shared" si="209"/>
        <v>7</v>
      </c>
      <c r="P653" s="4"/>
      <c r="Q653" s="4"/>
      <c r="R653" s="1">
        <f t="shared" si="210"/>
        <v>0.9009009009009008</v>
      </c>
      <c r="S653" s="1">
        <f t="shared" si="210"/>
        <v>0.14285714285714285</v>
      </c>
      <c r="T653" s="1">
        <f t="shared" si="206"/>
        <v>4.1923551171393236E-2</v>
      </c>
      <c r="U653" s="1">
        <f t="shared" si="207"/>
        <v>0.379021879021879</v>
      </c>
      <c r="V653" s="1">
        <f t="shared" si="211"/>
        <v>0.89002187902187901</v>
      </c>
      <c r="W653" s="1"/>
      <c r="X653" s="17">
        <f t="shared" si="212"/>
        <v>123.56788475692903</v>
      </c>
      <c r="Y653" s="18">
        <f t="shared" si="213"/>
        <v>5887.3281029596874</v>
      </c>
      <c r="Z653" s="2">
        <f t="shared" si="204"/>
        <v>117.38949051908257</v>
      </c>
      <c r="AA653" s="18">
        <f t="shared" si="204"/>
        <v>5592.9616978117028</v>
      </c>
      <c r="AB653" s="2">
        <f t="shared" si="205"/>
        <v>-851.86501413211454</v>
      </c>
      <c r="AC653" s="2">
        <f t="shared" si="205"/>
        <v>559.29616978117031</v>
      </c>
      <c r="AD653" s="2">
        <f t="shared" si="214"/>
        <v>117.38949051908257</v>
      </c>
      <c r="AE653" s="2">
        <f t="shared" si="215"/>
        <v>-1000</v>
      </c>
      <c r="AF653" s="5">
        <f t="shared" si="216"/>
        <v>0.1100000000000001</v>
      </c>
      <c r="AG653" s="5">
        <f t="shared" si="217"/>
        <v>-1</v>
      </c>
      <c r="AH653" s="3">
        <f t="shared" si="218"/>
        <v>202012</v>
      </c>
      <c r="AI653" s="21">
        <v>1.1200000000000001</v>
      </c>
      <c r="AJ653" s="21">
        <v>6.5</v>
      </c>
      <c r="AK653" s="21">
        <v>1.1100000000000001</v>
      </c>
      <c r="AL653" s="21">
        <v>7</v>
      </c>
      <c r="AO653">
        <f t="shared" si="223"/>
        <v>-1000</v>
      </c>
      <c r="AP653">
        <f>IF(E653&lt;F653,G653,H653)</f>
        <v>22</v>
      </c>
      <c r="AQ653">
        <f>IF(E653&lt;F653,H653,G653)</f>
        <v>16</v>
      </c>
    </row>
    <row r="654" spans="2:43" x14ac:dyDescent="0.25">
      <c r="B654" s="24">
        <v>44171</v>
      </c>
      <c r="C654" s="20" t="s">
        <v>33</v>
      </c>
      <c r="D654" s="20" t="s">
        <v>19</v>
      </c>
      <c r="E654" s="2">
        <v>-400</v>
      </c>
      <c r="F654" s="2">
        <v>320</v>
      </c>
      <c r="G654">
        <v>30</v>
      </c>
      <c r="H654">
        <v>16</v>
      </c>
      <c r="I654" s="9"/>
      <c r="J654" s="2" t="str">
        <f t="shared" si="219"/>
        <v>Green Bay Packers</v>
      </c>
      <c r="K654" s="2" t="str">
        <f t="shared" si="220"/>
        <v>Philadelphia Eagles</v>
      </c>
      <c r="L654" s="17">
        <f t="shared" si="221"/>
        <v>-400</v>
      </c>
      <c r="M654" s="18">
        <f t="shared" si="222"/>
        <v>320</v>
      </c>
      <c r="N654" s="4">
        <f t="shared" si="208"/>
        <v>1.25</v>
      </c>
      <c r="O654" s="4">
        <f t="shared" si="209"/>
        <v>4.2</v>
      </c>
      <c r="P654" s="4"/>
      <c r="Q654" s="4"/>
      <c r="R654" s="1">
        <f t="shared" si="210"/>
        <v>0.8</v>
      </c>
      <c r="S654" s="1">
        <f t="shared" si="210"/>
        <v>0.23809523809523808</v>
      </c>
      <c r="T654" s="1">
        <f t="shared" si="206"/>
        <v>3.669724770642202E-2</v>
      </c>
      <c r="U654" s="1">
        <f t="shared" si="207"/>
        <v>0.28095238095238095</v>
      </c>
      <c r="V654" s="1">
        <f t="shared" si="211"/>
        <v>0.79195238095238096</v>
      </c>
      <c r="W654" s="1"/>
      <c r="X654" s="17">
        <f t="shared" si="212"/>
        <v>262.7021826709157</v>
      </c>
      <c r="Y654" s="18">
        <f t="shared" si="213"/>
        <v>3204.8956988858595</v>
      </c>
      <c r="Z654" s="2">
        <f t="shared" si="204"/>
        <v>249.56707353736991</v>
      </c>
      <c r="AA654" s="18">
        <f t="shared" si="204"/>
        <v>3044.6509139415662</v>
      </c>
      <c r="AB654" s="2">
        <f t="shared" si="205"/>
        <v>-400.69388394309198</v>
      </c>
      <c r="AC654" s="2">
        <f t="shared" si="205"/>
        <v>304.46509139415662</v>
      </c>
      <c r="AD654" s="2">
        <f t="shared" si="214"/>
        <v>249.56707353736991</v>
      </c>
      <c r="AE654" s="2">
        <f t="shared" si="215"/>
        <v>-1000</v>
      </c>
      <c r="AF654" s="5">
        <f t="shared" si="216"/>
        <v>0.25</v>
      </c>
      <c r="AG654" s="5">
        <f t="shared" si="217"/>
        <v>-1</v>
      </c>
      <c r="AH654" s="3">
        <f t="shared" si="218"/>
        <v>202012</v>
      </c>
      <c r="AI654" s="21">
        <v>1.23</v>
      </c>
      <c r="AJ654" s="21">
        <v>4.25</v>
      </c>
      <c r="AK654" s="21">
        <v>1.25</v>
      </c>
      <c r="AL654" s="21">
        <v>4.2</v>
      </c>
      <c r="AO654">
        <f t="shared" si="223"/>
        <v>-400</v>
      </c>
      <c r="AP654">
        <f>IF(E654&lt;F654,G654,H654)</f>
        <v>30</v>
      </c>
      <c r="AQ654">
        <f>IF(E654&lt;F654,H654,G654)</f>
        <v>16</v>
      </c>
    </row>
    <row r="655" spans="2:43" x14ac:dyDescent="0.25">
      <c r="B655" s="24">
        <v>44171</v>
      </c>
      <c r="C655" s="20" t="s">
        <v>31</v>
      </c>
      <c r="D655" s="20" t="s">
        <v>36</v>
      </c>
      <c r="E655" s="2">
        <v>-135.13513513513513</v>
      </c>
      <c r="F655" s="2">
        <v>114.99999999999999</v>
      </c>
      <c r="G655">
        <v>0</v>
      </c>
      <c r="H655">
        <v>45</v>
      </c>
      <c r="I655" s="9"/>
      <c r="J655" s="2" t="str">
        <f t="shared" si="219"/>
        <v>Los Angeles Chargers</v>
      </c>
      <c r="K655" s="2" t="str">
        <f t="shared" si="220"/>
        <v>New England Patriots</v>
      </c>
      <c r="L655" s="17">
        <f t="shared" si="221"/>
        <v>-135.13513513513513</v>
      </c>
      <c r="M655" s="18">
        <f t="shared" si="222"/>
        <v>114.99999999999999</v>
      </c>
      <c r="N655" s="4">
        <f t="shared" si="208"/>
        <v>1.74</v>
      </c>
      <c r="O655" s="4">
        <f t="shared" si="209"/>
        <v>2.15</v>
      </c>
      <c r="P655" s="4"/>
      <c r="Q655" s="4"/>
      <c r="R655" s="1">
        <f t="shared" si="210"/>
        <v>0.57471264367816088</v>
      </c>
      <c r="S655" s="1">
        <f t="shared" si="210"/>
        <v>0.46511627906976744</v>
      </c>
      <c r="T655" s="1">
        <f t="shared" si="206"/>
        <v>3.8303341902313659E-2</v>
      </c>
      <c r="U655" s="1">
        <f t="shared" si="207"/>
        <v>5.4798182304196724E-2</v>
      </c>
      <c r="V655" s="1">
        <f t="shared" si="211"/>
        <v>0.56579818230419676</v>
      </c>
      <c r="W655" s="1"/>
      <c r="X655" s="17">
        <f t="shared" si="212"/>
        <v>767.41465645493759</v>
      </c>
      <c r="Y655" s="18">
        <f t="shared" si="213"/>
        <v>1185.8985221458363</v>
      </c>
      <c r="Z655" s="2">
        <f t="shared" si="204"/>
        <v>729.04392363219063</v>
      </c>
      <c r="AA655" s="18">
        <f t="shared" si="204"/>
        <v>1126.6035960385445</v>
      </c>
      <c r="AB655" s="2">
        <f t="shared" si="205"/>
        <v>-137.16594673992637</v>
      </c>
      <c r="AC655" s="2">
        <f t="shared" si="205"/>
        <v>112.66035960385446</v>
      </c>
      <c r="AD655" s="2">
        <f t="shared" si="214"/>
        <v>-1000</v>
      </c>
      <c r="AE655" s="2">
        <f t="shared" si="215"/>
        <v>1126.6035960385445</v>
      </c>
      <c r="AF655" s="5">
        <f t="shared" si="216"/>
        <v>-1</v>
      </c>
      <c r="AG655" s="5">
        <f t="shared" si="217"/>
        <v>1.1499999999999999</v>
      </c>
      <c r="AH655" s="3">
        <f t="shared" si="218"/>
        <v>202012</v>
      </c>
      <c r="AI655" s="21">
        <v>1.8</v>
      </c>
      <c r="AJ655" s="21">
        <v>2.0499999999999998</v>
      </c>
      <c r="AK655" s="21">
        <v>1.74</v>
      </c>
      <c r="AL655" s="21">
        <v>2.15</v>
      </c>
      <c r="AO655">
        <f t="shared" si="223"/>
        <v>-140</v>
      </c>
      <c r="AP655">
        <f>IF(E655&lt;F655,G655,H655)</f>
        <v>0</v>
      </c>
      <c r="AQ655">
        <f>IF(E655&lt;F655,H655,G655)</f>
        <v>45</v>
      </c>
    </row>
    <row r="656" spans="2:43" x14ac:dyDescent="0.25">
      <c r="B656" s="24">
        <v>44171</v>
      </c>
      <c r="C656" s="20" t="s">
        <v>48</v>
      </c>
      <c r="D656" s="20" t="s">
        <v>47</v>
      </c>
      <c r="E656" s="2">
        <v>129.99999999999997</v>
      </c>
      <c r="F656" s="2">
        <v>-151.51515151515153</v>
      </c>
      <c r="G656">
        <v>28</v>
      </c>
      <c r="H656">
        <v>38</v>
      </c>
      <c r="I656" s="9"/>
      <c r="J656" s="2" t="str">
        <f t="shared" si="219"/>
        <v>Los Angeles Rams</v>
      </c>
      <c r="K656" s="2" t="str">
        <f t="shared" si="220"/>
        <v>Arizona Cardinals</v>
      </c>
      <c r="L656" s="17">
        <f t="shared" si="221"/>
        <v>-151.51515151515153</v>
      </c>
      <c r="M656" s="18">
        <f t="shared" si="222"/>
        <v>129.99999999999997</v>
      </c>
      <c r="N656" s="4">
        <f t="shared" si="208"/>
        <v>1.66</v>
      </c>
      <c r="O656" s="4">
        <f t="shared" si="209"/>
        <v>2.2999999999999998</v>
      </c>
      <c r="P656" s="4"/>
      <c r="Q656" s="4"/>
      <c r="R656" s="1">
        <f t="shared" si="210"/>
        <v>0.60240963855421692</v>
      </c>
      <c r="S656" s="1">
        <f t="shared" si="210"/>
        <v>0.43478260869565222</v>
      </c>
      <c r="T656" s="1">
        <f t="shared" si="206"/>
        <v>3.5858585858585923E-2</v>
      </c>
      <c r="U656" s="1">
        <f t="shared" si="207"/>
        <v>8.3813514929282351E-2</v>
      </c>
      <c r="V656" s="1">
        <f t="shared" si="211"/>
        <v>0.59481351492928236</v>
      </c>
      <c r="W656" s="1"/>
      <c r="X656" s="17">
        <f t="shared" si="212"/>
        <v>681.19919084032654</v>
      </c>
      <c r="Y656" s="18">
        <f t="shared" si="213"/>
        <v>1332.032655245516</v>
      </c>
      <c r="Z656" s="2">
        <f t="shared" si="204"/>
        <v>647.13923129831016</v>
      </c>
      <c r="AA656" s="18">
        <f t="shared" si="204"/>
        <v>1265.4310224832402</v>
      </c>
      <c r="AB656" s="2">
        <f t="shared" si="205"/>
        <v>-154.5262521009227</v>
      </c>
      <c r="AC656" s="2">
        <f t="shared" si="205"/>
        <v>126.54310224832402</v>
      </c>
      <c r="AD656" s="2">
        <f t="shared" si="214"/>
        <v>647.13923129831016</v>
      </c>
      <c r="AE656" s="2">
        <f t="shared" si="215"/>
        <v>-1000</v>
      </c>
      <c r="AF656" s="5">
        <f t="shared" si="216"/>
        <v>0.65999999999999992</v>
      </c>
      <c r="AG656" s="5">
        <f t="shared" si="217"/>
        <v>-1</v>
      </c>
      <c r="AH656" s="3">
        <f t="shared" si="218"/>
        <v>202012</v>
      </c>
      <c r="AI656" s="21">
        <v>2.1</v>
      </c>
      <c r="AJ656" s="21">
        <v>1.76</v>
      </c>
      <c r="AK656" s="21">
        <v>2.2999999999999998</v>
      </c>
      <c r="AL656" s="21">
        <v>1.66</v>
      </c>
      <c r="AO656">
        <f t="shared" si="223"/>
        <v>-160</v>
      </c>
      <c r="AP656">
        <f>IF(E656&lt;F656,G656,H656)</f>
        <v>38</v>
      </c>
      <c r="AQ656">
        <f>IF(E656&lt;F656,H656,G656)</f>
        <v>28</v>
      </c>
    </row>
    <row r="657" spans="2:43" x14ac:dyDescent="0.25">
      <c r="B657" s="24">
        <v>44171</v>
      </c>
      <c r="C657" s="20" t="s">
        <v>32</v>
      </c>
      <c r="D657" s="20" t="s">
        <v>25</v>
      </c>
      <c r="E657" s="2">
        <v>-625.00000000000034</v>
      </c>
      <c r="F657" s="2">
        <v>450</v>
      </c>
      <c r="G657">
        <v>12</v>
      </c>
      <c r="H657">
        <v>17</v>
      </c>
      <c r="I657" s="9"/>
      <c r="J657" s="2" t="str">
        <f t="shared" si="219"/>
        <v>Seattle Seahawks</v>
      </c>
      <c r="K657" s="2" t="str">
        <f t="shared" si="220"/>
        <v>New York Giants</v>
      </c>
      <c r="L657" s="17">
        <f t="shared" si="221"/>
        <v>-625.00000000000034</v>
      </c>
      <c r="M657" s="18">
        <f t="shared" si="222"/>
        <v>450</v>
      </c>
      <c r="N657" s="4">
        <f t="shared" si="208"/>
        <v>1.1599999999999999</v>
      </c>
      <c r="O657" s="4">
        <f t="shared" si="209"/>
        <v>5.5</v>
      </c>
      <c r="P657" s="4"/>
      <c r="Q657" s="4"/>
      <c r="R657" s="1">
        <f t="shared" si="210"/>
        <v>0.86206896551724144</v>
      </c>
      <c r="S657" s="1">
        <f t="shared" si="210"/>
        <v>0.18181818181818182</v>
      </c>
      <c r="T657" s="1">
        <f t="shared" si="206"/>
        <v>4.2042042042042094E-2</v>
      </c>
      <c r="U657" s="1">
        <f t="shared" si="207"/>
        <v>0.34012539184952983</v>
      </c>
      <c r="V657" s="1">
        <f t="shared" si="211"/>
        <v>0.85112539184952984</v>
      </c>
      <c r="W657" s="1"/>
      <c r="X657" s="17">
        <f t="shared" si="212"/>
        <v>174.91501202538396</v>
      </c>
      <c r="Y657" s="18">
        <f t="shared" si="213"/>
        <v>4502.2111739446591</v>
      </c>
      <c r="Z657" s="2">
        <f t="shared" si="204"/>
        <v>166.16926142411475</v>
      </c>
      <c r="AA657" s="18">
        <f t="shared" si="204"/>
        <v>4277.1006152474256</v>
      </c>
      <c r="AB657" s="2">
        <f t="shared" si="205"/>
        <v>-601.79601896869144</v>
      </c>
      <c r="AC657" s="2">
        <f t="shared" si="205"/>
        <v>427.71006152474257</v>
      </c>
      <c r="AD657" s="2">
        <f t="shared" si="214"/>
        <v>-1000</v>
      </c>
      <c r="AE657" s="2">
        <f t="shared" si="215"/>
        <v>4277.1006152474256</v>
      </c>
      <c r="AF657" s="5">
        <f t="shared" si="216"/>
        <v>-1</v>
      </c>
      <c r="AG657" s="5">
        <f t="shared" si="217"/>
        <v>4.5</v>
      </c>
      <c r="AH657" s="3">
        <f t="shared" si="218"/>
        <v>202012</v>
      </c>
      <c r="AI657" s="21">
        <v>1.19</v>
      </c>
      <c r="AJ657" s="21">
        <v>5</v>
      </c>
      <c r="AK657" s="21">
        <v>1.1599999999999999</v>
      </c>
      <c r="AL657" s="21">
        <v>5.5</v>
      </c>
      <c r="AO657">
        <f t="shared" si="223"/>
        <v>-700</v>
      </c>
      <c r="AP657">
        <f>IF(E657&lt;F657,G657,H657)</f>
        <v>12</v>
      </c>
      <c r="AQ657">
        <f>IF(E657&lt;F657,H657,G657)</f>
        <v>17</v>
      </c>
    </row>
    <row r="658" spans="2:43" x14ac:dyDescent="0.25">
      <c r="B658" s="24">
        <v>44171</v>
      </c>
      <c r="C658" s="20" t="s">
        <v>35</v>
      </c>
      <c r="D658" s="20" t="s">
        <v>43</v>
      </c>
      <c r="E658" s="2">
        <v>129.99999999999997</v>
      </c>
      <c r="F658" s="2">
        <v>-151.51515151515153</v>
      </c>
      <c r="G658">
        <v>16</v>
      </c>
      <c r="H658">
        <v>21</v>
      </c>
      <c r="I658" s="9"/>
      <c r="J658" s="2" t="str">
        <f t="shared" si="219"/>
        <v>New Orleans Saints</v>
      </c>
      <c r="K658" s="2" t="str">
        <f t="shared" si="220"/>
        <v>Atlanta Falcons</v>
      </c>
      <c r="L658" s="17">
        <f t="shared" si="221"/>
        <v>-151.51515151515153</v>
      </c>
      <c r="M658" s="18">
        <f t="shared" si="222"/>
        <v>129.99999999999997</v>
      </c>
      <c r="N658" s="4">
        <f t="shared" si="208"/>
        <v>1.66</v>
      </c>
      <c r="O658" s="4">
        <f t="shared" si="209"/>
        <v>2.2999999999999998</v>
      </c>
      <c r="P658" s="4"/>
      <c r="Q658" s="4"/>
      <c r="R658" s="1">
        <f t="shared" si="210"/>
        <v>0.60240963855421692</v>
      </c>
      <c r="S658" s="1">
        <f t="shared" si="210"/>
        <v>0.43478260869565222</v>
      </c>
      <c r="T658" s="1">
        <f t="shared" si="206"/>
        <v>3.5858585858585923E-2</v>
      </c>
      <c r="U658" s="1">
        <f t="shared" si="207"/>
        <v>8.3813514929282351E-2</v>
      </c>
      <c r="V658" s="1">
        <f t="shared" si="211"/>
        <v>0.59481351492928236</v>
      </c>
      <c r="W658" s="1"/>
      <c r="X658" s="17">
        <f t="shared" si="212"/>
        <v>681.19919084032654</v>
      </c>
      <c r="Y658" s="18">
        <f t="shared" si="213"/>
        <v>1332.032655245516</v>
      </c>
      <c r="Z658" s="2">
        <f t="shared" si="204"/>
        <v>647.13923129831016</v>
      </c>
      <c r="AA658" s="18">
        <f t="shared" si="204"/>
        <v>1265.4310224832402</v>
      </c>
      <c r="AB658" s="2">
        <f t="shared" si="205"/>
        <v>-154.5262521009227</v>
      </c>
      <c r="AC658" s="2">
        <f t="shared" si="205"/>
        <v>126.54310224832402</v>
      </c>
      <c r="AD658" s="2">
        <f t="shared" si="214"/>
        <v>647.13923129831016</v>
      </c>
      <c r="AE658" s="2">
        <f t="shared" si="215"/>
        <v>-1000</v>
      </c>
      <c r="AF658" s="5">
        <f t="shared" si="216"/>
        <v>0.65999999999999992</v>
      </c>
      <c r="AG658" s="5">
        <f t="shared" si="217"/>
        <v>-1</v>
      </c>
      <c r="AH658" s="3">
        <f t="shared" si="218"/>
        <v>202012</v>
      </c>
      <c r="AI658" s="21">
        <v>2.67</v>
      </c>
      <c r="AJ658" s="21">
        <v>1.52</v>
      </c>
      <c r="AK658" s="21">
        <v>2.2999999999999998</v>
      </c>
      <c r="AL658" s="21">
        <v>1.66</v>
      </c>
      <c r="AO658">
        <f t="shared" si="223"/>
        <v>-160</v>
      </c>
      <c r="AP658">
        <f>IF(E658&lt;F658,G658,H658)</f>
        <v>21</v>
      </c>
      <c r="AQ658">
        <f>IF(E658&lt;F658,H658,G658)</f>
        <v>16</v>
      </c>
    </row>
    <row r="659" spans="2:43" x14ac:dyDescent="0.25">
      <c r="B659" s="24">
        <v>44171</v>
      </c>
      <c r="C659" s="20" t="s">
        <v>37</v>
      </c>
      <c r="D659" s="20" t="s">
        <v>34</v>
      </c>
      <c r="E659" s="2">
        <v>-156.25000000000003</v>
      </c>
      <c r="F659" s="2">
        <v>135</v>
      </c>
      <c r="G659">
        <v>30</v>
      </c>
      <c r="H659">
        <v>34</v>
      </c>
      <c r="I659" s="9"/>
      <c r="J659" s="2" t="str">
        <f t="shared" si="219"/>
        <v>Chicago Bears</v>
      </c>
      <c r="K659" s="2" t="str">
        <f t="shared" si="220"/>
        <v>Detroit Lions</v>
      </c>
      <c r="L659" s="17">
        <f t="shared" si="221"/>
        <v>-156.25000000000003</v>
      </c>
      <c r="M659" s="18">
        <f t="shared" si="222"/>
        <v>135</v>
      </c>
      <c r="N659" s="4">
        <f t="shared" si="208"/>
        <v>1.64</v>
      </c>
      <c r="O659" s="4">
        <f t="shared" si="209"/>
        <v>2.35</v>
      </c>
      <c r="P659" s="4"/>
      <c r="Q659" s="4"/>
      <c r="R659" s="1">
        <f t="shared" si="210"/>
        <v>0.6097560975609756</v>
      </c>
      <c r="S659" s="1">
        <f t="shared" si="210"/>
        <v>0.42553191489361702</v>
      </c>
      <c r="T659" s="1">
        <f t="shared" si="206"/>
        <v>3.4085213032581496E-2</v>
      </c>
      <c r="U659" s="1">
        <f t="shared" si="207"/>
        <v>9.2112091333679286E-2</v>
      </c>
      <c r="V659" s="1">
        <f t="shared" si="211"/>
        <v>0.60311209133367927</v>
      </c>
      <c r="W659" s="1"/>
      <c r="X659" s="17">
        <f t="shared" si="212"/>
        <v>658.06657563218641</v>
      </c>
      <c r="Y659" s="18">
        <f t="shared" si="213"/>
        <v>1377.3404079490135</v>
      </c>
      <c r="Z659" s="2">
        <f t="shared" si="204"/>
        <v>625.16324685057702</v>
      </c>
      <c r="AA659" s="18">
        <f t="shared" si="204"/>
        <v>1308.4733875515628</v>
      </c>
      <c r="AB659" s="2">
        <f t="shared" si="205"/>
        <v>-159.95821971905113</v>
      </c>
      <c r="AC659" s="2">
        <f t="shared" si="205"/>
        <v>130.84733875515627</v>
      </c>
      <c r="AD659" s="2">
        <f t="shared" si="214"/>
        <v>-1000</v>
      </c>
      <c r="AE659" s="2">
        <f t="shared" si="215"/>
        <v>1308.4733875515628</v>
      </c>
      <c r="AF659" s="5">
        <f t="shared" si="216"/>
        <v>-1</v>
      </c>
      <c r="AG659" s="5">
        <f t="shared" si="217"/>
        <v>1.35</v>
      </c>
      <c r="AH659" s="3">
        <f t="shared" si="218"/>
        <v>202012</v>
      </c>
      <c r="AI659" s="21">
        <v>1.58</v>
      </c>
      <c r="AJ659" s="21">
        <v>2.5</v>
      </c>
      <c r="AK659" s="21">
        <v>1.64</v>
      </c>
      <c r="AL659" s="21">
        <v>2.35</v>
      </c>
      <c r="AO659">
        <f t="shared" si="223"/>
        <v>-160</v>
      </c>
      <c r="AP659">
        <f>IF(E659&lt;F659,G659,H659)</f>
        <v>30</v>
      </c>
      <c r="AQ659">
        <f>IF(E659&lt;F659,H659,G659)</f>
        <v>34</v>
      </c>
    </row>
    <row r="660" spans="2:43" x14ac:dyDescent="0.25">
      <c r="B660" s="24">
        <v>44171</v>
      </c>
      <c r="C660" s="20" t="s">
        <v>40</v>
      </c>
      <c r="D660" s="20" t="s">
        <v>39</v>
      </c>
      <c r="E660" s="2">
        <v>165</v>
      </c>
      <c r="F660" s="2">
        <v>-185.18518518518516</v>
      </c>
      <c r="G660">
        <v>20</v>
      </c>
      <c r="H660">
        <v>26</v>
      </c>
      <c r="I660" s="9"/>
      <c r="J660" s="2" t="str">
        <f t="shared" si="219"/>
        <v>Indianapolis Colts</v>
      </c>
      <c r="K660" s="2" t="str">
        <f t="shared" si="220"/>
        <v>Houston Texans</v>
      </c>
      <c r="L660" s="17">
        <f t="shared" si="221"/>
        <v>-185.18518518518516</v>
      </c>
      <c r="M660" s="18">
        <f t="shared" si="222"/>
        <v>165</v>
      </c>
      <c r="N660" s="4">
        <f t="shared" si="208"/>
        <v>1.54</v>
      </c>
      <c r="O660" s="4">
        <f t="shared" si="209"/>
        <v>2.65</v>
      </c>
      <c r="P660" s="4"/>
      <c r="Q660" s="4"/>
      <c r="R660" s="1">
        <f t="shared" si="210"/>
        <v>0.64935064935064934</v>
      </c>
      <c r="S660" s="1">
        <f t="shared" si="210"/>
        <v>0.37735849056603776</v>
      </c>
      <c r="T660" s="1">
        <f t="shared" si="206"/>
        <v>2.6014319809069208E-2</v>
      </c>
      <c r="U660" s="1">
        <f t="shared" si="207"/>
        <v>0.13599607939230579</v>
      </c>
      <c r="V660" s="1">
        <f t="shared" si="211"/>
        <v>0.64699607939230575</v>
      </c>
      <c r="W660" s="1"/>
      <c r="X660" s="17">
        <f t="shared" si="212"/>
        <v>545.60441995143913</v>
      </c>
      <c r="Y660" s="18">
        <f t="shared" si="213"/>
        <v>1648.1806912014345</v>
      </c>
      <c r="Z660" s="2">
        <f t="shared" ref="Z660:AA723" si="224">X660*0.95</f>
        <v>518.32419895386715</v>
      </c>
      <c r="AA660" s="18">
        <f t="shared" si="224"/>
        <v>1565.7716566413626</v>
      </c>
      <c r="AB660" s="2">
        <f t="shared" ref="AB660:AC723" si="225">IF(Z660&lt;1000,-100000/Z660,Z660/10)</f>
        <v>-192.92944493394256</v>
      </c>
      <c r="AC660" s="2">
        <f t="shared" si="225"/>
        <v>156.57716566413626</v>
      </c>
      <c r="AD660" s="2">
        <f t="shared" si="214"/>
        <v>518.32419895386715</v>
      </c>
      <c r="AE660" s="2">
        <f t="shared" si="215"/>
        <v>-1000</v>
      </c>
      <c r="AF660" s="5">
        <f t="shared" si="216"/>
        <v>0.54</v>
      </c>
      <c r="AG660" s="5">
        <f t="shared" si="217"/>
        <v>-1</v>
      </c>
      <c r="AH660" s="3">
        <f t="shared" si="218"/>
        <v>202012</v>
      </c>
      <c r="AI660" s="21">
        <v>2.35</v>
      </c>
      <c r="AJ660" s="21">
        <v>1.64</v>
      </c>
      <c r="AK660" s="21">
        <v>2.65</v>
      </c>
      <c r="AL660" s="21">
        <v>1.54</v>
      </c>
      <c r="AO660">
        <f t="shared" si="223"/>
        <v>-190</v>
      </c>
      <c r="AP660">
        <f>IF(E660&lt;F660,G660,H660)</f>
        <v>26</v>
      </c>
      <c r="AQ660">
        <f>IF(E660&lt;F660,H660,G660)</f>
        <v>20</v>
      </c>
    </row>
    <row r="661" spans="2:43" x14ac:dyDescent="0.25">
      <c r="B661" s="24">
        <v>44171</v>
      </c>
      <c r="C661" s="20" t="s">
        <v>30</v>
      </c>
      <c r="D661" s="20" t="s">
        <v>21</v>
      </c>
      <c r="E661" s="2">
        <v>-526.31578947368439</v>
      </c>
      <c r="F661" s="2">
        <v>400</v>
      </c>
      <c r="G661">
        <v>19</v>
      </c>
      <c r="H661">
        <v>7</v>
      </c>
      <c r="I661" s="9"/>
      <c r="J661" s="2" t="str">
        <f t="shared" si="219"/>
        <v>Miami Dolphins</v>
      </c>
      <c r="K661" s="2" t="str">
        <f t="shared" si="220"/>
        <v>Cincinnati Bengals</v>
      </c>
      <c r="L661" s="17">
        <f t="shared" si="221"/>
        <v>-526.31578947368439</v>
      </c>
      <c r="M661" s="18">
        <f t="shared" si="222"/>
        <v>400</v>
      </c>
      <c r="N661" s="4">
        <f t="shared" si="208"/>
        <v>1.19</v>
      </c>
      <c r="O661" s="4">
        <f t="shared" si="209"/>
        <v>5</v>
      </c>
      <c r="P661" s="4"/>
      <c r="Q661" s="4"/>
      <c r="R661" s="1">
        <f t="shared" si="210"/>
        <v>0.84033613445378152</v>
      </c>
      <c r="S661" s="1">
        <f t="shared" si="210"/>
        <v>0.2</v>
      </c>
      <c r="T661" s="1">
        <f t="shared" si="206"/>
        <v>3.8772213247172949E-2</v>
      </c>
      <c r="U661" s="1">
        <f t="shared" si="207"/>
        <v>0.32016806722689073</v>
      </c>
      <c r="V661" s="1">
        <f t="shared" si="211"/>
        <v>0.83116806722689074</v>
      </c>
      <c r="W661" s="1"/>
      <c r="X661" s="17">
        <f t="shared" si="212"/>
        <v>203.12610581443556</v>
      </c>
      <c r="Y661" s="18">
        <f t="shared" si="213"/>
        <v>3985.2087388896653</v>
      </c>
      <c r="Z661" s="2">
        <f t="shared" si="224"/>
        <v>192.96980052371379</v>
      </c>
      <c r="AA661" s="18">
        <f t="shared" si="224"/>
        <v>3785.9483019451818</v>
      </c>
      <c r="AB661" s="2">
        <f t="shared" si="225"/>
        <v>-518.21580231001553</v>
      </c>
      <c r="AC661" s="2">
        <f t="shared" si="225"/>
        <v>378.59483019451818</v>
      </c>
      <c r="AD661" s="2">
        <f t="shared" si="214"/>
        <v>192.96980052371379</v>
      </c>
      <c r="AE661" s="2">
        <f t="shared" si="215"/>
        <v>-1000</v>
      </c>
      <c r="AF661" s="5">
        <f t="shared" si="216"/>
        <v>0.18999999999999995</v>
      </c>
      <c r="AG661" s="5">
        <f t="shared" si="217"/>
        <v>-1</v>
      </c>
      <c r="AH661" s="3">
        <f t="shared" si="218"/>
        <v>202012</v>
      </c>
      <c r="AI661" s="21">
        <v>1.19</v>
      </c>
      <c r="AJ661" s="21">
        <v>5</v>
      </c>
      <c r="AK661" s="21">
        <v>1.19</v>
      </c>
      <c r="AL661" s="21">
        <v>5</v>
      </c>
      <c r="AO661">
        <f t="shared" si="223"/>
        <v>-600</v>
      </c>
      <c r="AP661">
        <f>IF(E661&lt;F661,G661,H661)</f>
        <v>19</v>
      </c>
      <c r="AQ661">
        <f>IF(E661&lt;F661,H661,G661)</f>
        <v>7</v>
      </c>
    </row>
    <row r="662" spans="2:43" x14ac:dyDescent="0.25">
      <c r="B662" s="24">
        <v>44171</v>
      </c>
      <c r="C662" s="20" t="s">
        <v>29</v>
      </c>
      <c r="D662" s="20" t="s">
        <v>26</v>
      </c>
      <c r="E662" s="2">
        <v>-500.00000000000011</v>
      </c>
      <c r="F662" s="2">
        <v>375</v>
      </c>
      <c r="G662">
        <v>27</v>
      </c>
      <c r="H662">
        <v>24</v>
      </c>
      <c r="I662" s="9"/>
      <c r="J662" s="2" t="str">
        <f t="shared" si="219"/>
        <v>Minnesota Vikings</v>
      </c>
      <c r="K662" s="2" t="str">
        <f t="shared" si="220"/>
        <v>Jacksonville Jaguars</v>
      </c>
      <c r="L662" s="17">
        <f t="shared" si="221"/>
        <v>-500.00000000000011</v>
      </c>
      <c r="M662" s="18">
        <f t="shared" si="222"/>
        <v>375</v>
      </c>
      <c r="N662" s="4">
        <f t="shared" si="208"/>
        <v>1.2</v>
      </c>
      <c r="O662" s="4">
        <f t="shared" si="209"/>
        <v>4.75</v>
      </c>
      <c r="P662" s="4"/>
      <c r="Q662" s="4"/>
      <c r="R662" s="1">
        <f t="shared" si="210"/>
        <v>0.83333333333333337</v>
      </c>
      <c r="S662" s="1">
        <f t="shared" si="210"/>
        <v>0.21052631578947367</v>
      </c>
      <c r="T662" s="1">
        <f t="shared" si="206"/>
        <v>4.2016806722689037E-2</v>
      </c>
      <c r="U662" s="1">
        <f t="shared" si="207"/>
        <v>0.31140350877192985</v>
      </c>
      <c r="V662" s="1">
        <f t="shared" si="211"/>
        <v>0.82240350877192991</v>
      </c>
      <c r="W662" s="1"/>
      <c r="X662" s="17">
        <f t="shared" si="212"/>
        <v>215.94811954689931</v>
      </c>
      <c r="Y662" s="18">
        <f t="shared" si="213"/>
        <v>3787.1793685900598</v>
      </c>
      <c r="Z662" s="2">
        <f t="shared" si="224"/>
        <v>205.15071356955434</v>
      </c>
      <c r="AA662" s="18">
        <f t="shared" si="224"/>
        <v>3597.8204001605568</v>
      </c>
      <c r="AB662" s="2">
        <f t="shared" si="225"/>
        <v>-487.44651315139578</v>
      </c>
      <c r="AC662" s="2">
        <f t="shared" si="225"/>
        <v>359.7820400160557</v>
      </c>
      <c r="AD662" s="2">
        <f t="shared" si="214"/>
        <v>205.15071356955434</v>
      </c>
      <c r="AE662" s="2">
        <f t="shared" si="215"/>
        <v>-1000</v>
      </c>
      <c r="AF662" s="5">
        <f t="shared" si="216"/>
        <v>0.19999999999999996</v>
      </c>
      <c r="AG662" s="5">
        <f t="shared" si="217"/>
        <v>-1</v>
      </c>
      <c r="AH662" s="3">
        <f t="shared" si="218"/>
        <v>202012</v>
      </c>
      <c r="AI662" s="21">
        <v>1.23</v>
      </c>
      <c r="AJ662" s="21">
        <v>4.25</v>
      </c>
      <c r="AK662" s="21">
        <v>1.2</v>
      </c>
      <c r="AL662" s="21">
        <v>4.75</v>
      </c>
      <c r="AO662">
        <f t="shared" si="223"/>
        <v>-500</v>
      </c>
      <c r="AP662">
        <f>IF(E662&lt;F662,G662,H662)</f>
        <v>27</v>
      </c>
      <c r="AQ662">
        <f>IF(E662&lt;F662,H662,G662)</f>
        <v>24</v>
      </c>
    </row>
    <row r="663" spans="2:43" x14ac:dyDescent="0.25">
      <c r="B663" s="24">
        <v>44171</v>
      </c>
      <c r="C663" s="20" t="s">
        <v>42</v>
      </c>
      <c r="D663" s="20" t="s">
        <v>50</v>
      </c>
      <c r="E663" s="2">
        <v>300</v>
      </c>
      <c r="F663" s="2">
        <v>-384.61538461538458</v>
      </c>
      <c r="G663">
        <v>28</v>
      </c>
      <c r="H663">
        <v>31</v>
      </c>
      <c r="I663" s="9"/>
      <c r="J663" s="2" t="str">
        <f t="shared" si="219"/>
        <v>Las Vegas Raiders</v>
      </c>
      <c r="K663" s="2" t="str">
        <f t="shared" si="220"/>
        <v>New York Jets</v>
      </c>
      <c r="L663" s="17">
        <f t="shared" si="221"/>
        <v>-384.61538461538458</v>
      </c>
      <c r="M663" s="18">
        <f t="shared" si="222"/>
        <v>300</v>
      </c>
      <c r="N663" s="4">
        <f t="shared" si="208"/>
        <v>1.26</v>
      </c>
      <c r="O663" s="4">
        <f t="shared" si="209"/>
        <v>4</v>
      </c>
      <c r="P663" s="4"/>
      <c r="Q663" s="4"/>
      <c r="R663" s="1">
        <f t="shared" si="210"/>
        <v>0.79365079365079361</v>
      </c>
      <c r="S663" s="1">
        <f t="shared" si="210"/>
        <v>0.25</v>
      </c>
      <c r="T663" s="1">
        <f t="shared" si="206"/>
        <v>4.1825095057034134E-2</v>
      </c>
      <c r="U663" s="1">
        <f t="shared" si="207"/>
        <v>0.2718253968253968</v>
      </c>
      <c r="V663" s="1">
        <f t="shared" si="211"/>
        <v>0.78282539682539687</v>
      </c>
      <c r="W663" s="1"/>
      <c r="X663" s="17">
        <f t="shared" si="212"/>
        <v>277.42406423618138</v>
      </c>
      <c r="Y663" s="18">
        <f t="shared" si="213"/>
        <v>3056.5054734484152</v>
      </c>
      <c r="Z663" s="2">
        <f t="shared" si="224"/>
        <v>263.55286102437231</v>
      </c>
      <c r="AA663" s="18">
        <f t="shared" si="224"/>
        <v>2903.6801997759944</v>
      </c>
      <c r="AB663" s="2">
        <f t="shared" si="225"/>
        <v>-379.4305233922405</v>
      </c>
      <c r="AC663" s="2">
        <f t="shared" si="225"/>
        <v>290.36801997759943</v>
      </c>
      <c r="AD663" s="2">
        <f t="shared" si="214"/>
        <v>263.55286102437231</v>
      </c>
      <c r="AE663" s="2">
        <f t="shared" si="215"/>
        <v>-1000</v>
      </c>
      <c r="AF663" s="5">
        <f t="shared" si="216"/>
        <v>0.26</v>
      </c>
      <c r="AG663" s="5">
        <f t="shared" si="217"/>
        <v>-1</v>
      </c>
      <c r="AH663" s="3">
        <f t="shared" si="218"/>
        <v>202012</v>
      </c>
      <c r="AI663" s="21">
        <v>3.9</v>
      </c>
      <c r="AJ663" s="21">
        <v>1.27</v>
      </c>
      <c r="AK663" s="21">
        <v>4</v>
      </c>
      <c r="AL663" s="21">
        <v>1.26</v>
      </c>
      <c r="AO663">
        <f t="shared" si="223"/>
        <v>-400</v>
      </c>
      <c r="AP663">
        <f>IF(E663&lt;F663,G663,H663)</f>
        <v>31</v>
      </c>
      <c r="AQ663">
        <f>IF(E663&lt;F663,H663,G663)</f>
        <v>28</v>
      </c>
    </row>
    <row r="664" spans="2:43" x14ac:dyDescent="0.25">
      <c r="B664" s="24">
        <v>44171</v>
      </c>
      <c r="C664" s="20" t="s">
        <v>41</v>
      </c>
      <c r="D664" s="20" t="s">
        <v>46</v>
      </c>
      <c r="E664" s="2">
        <v>-200</v>
      </c>
      <c r="F664" s="2">
        <v>170.00000000000003</v>
      </c>
      <c r="G664">
        <v>35</v>
      </c>
      <c r="H664">
        <v>41</v>
      </c>
      <c r="I664" s="9"/>
      <c r="J664" s="2" t="str">
        <f t="shared" si="219"/>
        <v>Tennessee Titans</v>
      </c>
      <c r="K664" s="2" t="str">
        <f t="shared" si="220"/>
        <v>Cleveland Browns</v>
      </c>
      <c r="L664" s="17">
        <f t="shared" si="221"/>
        <v>-200</v>
      </c>
      <c r="M664" s="18">
        <f t="shared" si="222"/>
        <v>170.00000000000003</v>
      </c>
      <c r="N664" s="4">
        <f t="shared" si="208"/>
        <v>1.5</v>
      </c>
      <c r="O664" s="4">
        <f t="shared" si="209"/>
        <v>2.7</v>
      </c>
      <c r="P664" s="4"/>
      <c r="Q664" s="4"/>
      <c r="R664" s="1">
        <f t="shared" si="210"/>
        <v>0.66666666666666663</v>
      </c>
      <c r="S664" s="1">
        <f t="shared" si="210"/>
        <v>0.37037037037037035</v>
      </c>
      <c r="T664" s="1">
        <f t="shared" si="206"/>
        <v>3.5714285714285587E-2</v>
      </c>
      <c r="U664" s="1">
        <f t="shared" si="207"/>
        <v>0.14814814814814814</v>
      </c>
      <c r="V664" s="1">
        <f t="shared" si="211"/>
        <v>0.65914814814814815</v>
      </c>
      <c r="W664" s="1"/>
      <c r="X664" s="17">
        <f t="shared" si="212"/>
        <v>517.10962521773342</v>
      </c>
      <c r="Y664" s="18">
        <f t="shared" si="213"/>
        <v>1734.0124117028765</v>
      </c>
      <c r="Z664" s="2">
        <f t="shared" si="224"/>
        <v>491.25414395684675</v>
      </c>
      <c r="AA664" s="18">
        <f t="shared" si="224"/>
        <v>1647.3117911177326</v>
      </c>
      <c r="AB664" s="2">
        <f t="shared" si="225"/>
        <v>-203.56062382403903</v>
      </c>
      <c r="AC664" s="2">
        <f t="shared" si="225"/>
        <v>164.73117911177326</v>
      </c>
      <c r="AD664" s="2">
        <f t="shared" si="214"/>
        <v>-1000</v>
      </c>
      <c r="AE664" s="2">
        <f t="shared" si="215"/>
        <v>1647.3117911177326</v>
      </c>
      <c r="AF664" s="5">
        <f t="shared" si="216"/>
        <v>-1</v>
      </c>
      <c r="AG664" s="5">
        <f t="shared" si="217"/>
        <v>1.7000000000000002</v>
      </c>
      <c r="AH664" s="3">
        <f t="shared" si="218"/>
        <v>202012</v>
      </c>
      <c r="AI664" s="21">
        <v>1.45</v>
      </c>
      <c r="AJ664" s="21">
        <v>2.8</v>
      </c>
      <c r="AK664" s="21">
        <v>1.5</v>
      </c>
      <c r="AL664" s="21">
        <v>2.7</v>
      </c>
      <c r="AO664">
        <f t="shared" si="223"/>
        <v>-200</v>
      </c>
      <c r="AP664">
        <f>IF(E664&lt;F664,G664,H664)</f>
        <v>35</v>
      </c>
      <c r="AQ664">
        <f>IF(E664&lt;F664,H664,G664)</f>
        <v>41</v>
      </c>
    </row>
    <row r="665" spans="2:43" x14ac:dyDescent="0.25">
      <c r="B665" s="24">
        <v>44167</v>
      </c>
      <c r="C665" s="20" t="s">
        <v>45</v>
      </c>
      <c r="D665" s="20" t="s">
        <v>28</v>
      </c>
      <c r="E665" s="2">
        <v>-243.9024390243903</v>
      </c>
      <c r="F665" s="2">
        <v>200</v>
      </c>
      <c r="G665">
        <v>19</v>
      </c>
      <c r="H665">
        <v>14</v>
      </c>
      <c r="I665" s="9"/>
      <c r="J665" s="2" t="str">
        <f t="shared" si="219"/>
        <v>Pittsburgh Steelers</v>
      </c>
      <c r="K665" s="2" t="str">
        <f t="shared" si="220"/>
        <v>Baltimore Ravens</v>
      </c>
      <c r="L665" s="17">
        <f t="shared" si="221"/>
        <v>-243.9024390243903</v>
      </c>
      <c r="M665" s="18">
        <f t="shared" si="222"/>
        <v>200</v>
      </c>
      <c r="N665" s="4">
        <f t="shared" si="208"/>
        <v>1.41</v>
      </c>
      <c r="O665" s="4">
        <f t="shared" si="209"/>
        <v>3</v>
      </c>
      <c r="P665" s="4"/>
      <c r="Q665" s="4"/>
      <c r="R665" s="1">
        <f t="shared" si="210"/>
        <v>0.70921985815602839</v>
      </c>
      <c r="S665" s="1">
        <f t="shared" si="210"/>
        <v>0.33333333333333331</v>
      </c>
      <c r="T665" s="1">
        <f t="shared" si="206"/>
        <v>4.0816326530612401E-2</v>
      </c>
      <c r="U665" s="1">
        <f t="shared" si="207"/>
        <v>0.18794326241134754</v>
      </c>
      <c r="V665" s="1">
        <f t="shared" si="211"/>
        <v>0.69894326241134752</v>
      </c>
      <c r="W665" s="1"/>
      <c r="X665" s="17">
        <f t="shared" si="212"/>
        <v>430.73129648608347</v>
      </c>
      <c r="Y665" s="18">
        <f t="shared" si="213"/>
        <v>2057.0269370258952</v>
      </c>
      <c r="Z665" s="2">
        <f t="shared" si="224"/>
        <v>409.19473166177926</v>
      </c>
      <c r="AA665" s="18">
        <f t="shared" si="224"/>
        <v>1954.1755901746003</v>
      </c>
      <c r="AB665" s="2">
        <f t="shared" si="225"/>
        <v>-244.3824229942804</v>
      </c>
      <c r="AC665" s="2">
        <f t="shared" si="225"/>
        <v>195.41755901746004</v>
      </c>
      <c r="AD665" s="2">
        <f t="shared" si="214"/>
        <v>409.19473166177926</v>
      </c>
      <c r="AE665" s="2">
        <f t="shared" si="215"/>
        <v>-1000</v>
      </c>
      <c r="AF665" s="5">
        <f t="shared" si="216"/>
        <v>0.40999999999999992</v>
      </c>
      <c r="AG665" s="5">
        <f t="shared" si="217"/>
        <v>-1</v>
      </c>
      <c r="AH665" s="3">
        <f t="shared" si="218"/>
        <v>202012</v>
      </c>
      <c r="AI665" s="21">
        <v>1.57</v>
      </c>
      <c r="AJ665" s="21">
        <v>2.5499999999999998</v>
      </c>
      <c r="AK665" s="21">
        <v>1.41</v>
      </c>
      <c r="AL665" s="21">
        <v>3</v>
      </c>
      <c r="AO665">
        <f t="shared" si="223"/>
        <v>-300</v>
      </c>
      <c r="AP665">
        <f>IF(E665&lt;F665,G665,H665)</f>
        <v>19</v>
      </c>
      <c r="AQ665">
        <f>IF(E665&lt;F665,H665,G665)</f>
        <v>14</v>
      </c>
    </row>
    <row r="666" spans="2:43" x14ac:dyDescent="0.25">
      <c r="B666" s="24">
        <v>44165</v>
      </c>
      <c r="C666" s="20" t="s">
        <v>19</v>
      </c>
      <c r="D666" s="20" t="s">
        <v>32</v>
      </c>
      <c r="E666" s="2">
        <v>245.00000000000003</v>
      </c>
      <c r="F666" s="2">
        <v>-312.49999999999994</v>
      </c>
      <c r="G666">
        <v>17</v>
      </c>
      <c r="H666">
        <v>23</v>
      </c>
      <c r="I666" s="9"/>
      <c r="J666" s="2" t="str">
        <f t="shared" si="219"/>
        <v>Seattle Seahawks</v>
      </c>
      <c r="K666" s="2" t="str">
        <f t="shared" si="220"/>
        <v>Philadelphia Eagles</v>
      </c>
      <c r="L666" s="17">
        <f t="shared" si="221"/>
        <v>-312.49999999999994</v>
      </c>
      <c r="M666" s="18">
        <f t="shared" si="222"/>
        <v>245.00000000000003</v>
      </c>
      <c r="N666" s="4">
        <f t="shared" si="208"/>
        <v>1.32</v>
      </c>
      <c r="O666" s="4">
        <f t="shared" si="209"/>
        <v>3.45</v>
      </c>
      <c r="P666" s="4"/>
      <c r="Q666" s="4"/>
      <c r="R666" s="1">
        <f t="shared" si="210"/>
        <v>0.75757575757575757</v>
      </c>
      <c r="S666" s="1">
        <f t="shared" si="210"/>
        <v>0.28985507246376813</v>
      </c>
      <c r="T666" s="1">
        <f t="shared" si="206"/>
        <v>4.5283018867924518E-2</v>
      </c>
      <c r="U666" s="1">
        <f t="shared" si="207"/>
        <v>0.23386034255599472</v>
      </c>
      <c r="V666" s="1">
        <f t="shared" si="211"/>
        <v>0.74486034255599476</v>
      </c>
      <c r="W666" s="1"/>
      <c r="X666" s="17">
        <f t="shared" si="212"/>
        <v>342.5335500726099</v>
      </c>
      <c r="Y666" s="18">
        <f t="shared" si="213"/>
        <v>2535.4217462272254</v>
      </c>
      <c r="Z666" s="2">
        <f t="shared" si="224"/>
        <v>325.4068725689794</v>
      </c>
      <c r="AA666" s="18">
        <f t="shared" si="224"/>
        <v>2408.6506589158639</v>
      </c>
      <c r="AB666" s="2">
        <f t="shared" si="225"/>
        <v>-307.30758453419605</v>
      </c>
      <c r="AC666" s="2">
        <f t="shared" si="225"/>
        <v>240.8650658915864</v>
      </c>
      <c r="AD666" s="2">
        <f t="shared" si="214"/>
        <v>325.4068725689794</v>
      </c>
      <c r="AE666" s="2">
        <f t="shared" si="215"/>
        <v>-1000</v>
      </c>
      <c r="AF666" s="5">
        <f t="shared" si="216"/>
        <v>0.32000000000000006</v>
      </c>
      <c r="AG666" s="5">
        <f t="shared" si="217"/>
        <v>-1</v>
      </c>
      <c r="AH666" s="3">
        <f t="shared" si="218"/>
        <v>202011</v>
      </c>
      <c r="AI666" s="21">
        <v>3.1</v>
      </c>
      <c r="AJ666" s="21">
        <v>1.4</v>
      </c>
      <c r="AK666" s="21">
        <v>3.45</v>
      </c>
      <c r="AL666" s="21">
        <v>1.32</v>
      </c>
      <c r="AO666">
        <f t="shared" si="223"/>
        <v>-400</v>
      </c>
      <c r="AP666">
        <f>IF(E666&lt;F666,G666,H666)</f>
        <v>23</v>
      </c>
      <c r="AQ666">
        <f>IF(E666&lt;F666,H666,G666)</f>
        <v>17</v>
      </c>
    </row>
    <row r="667" spans="2:43" x14ac:dyDescent="0.25">
      <c r="B667" s="24">
        <v>44164</v>
      </c>
      <c r="C667" s="20" t="s">
        <v>33</v>
      </c>
      <c r="D667" s="20" t="s">
        <v>37</v>
      </c>
      <c r="E667" s="2">
        <v>-434.78260869565219</v>
      </c>
      <c r="F667" s="2">
        <v>325</v>
      </c>
      <c r="G667">
        <v>41</v>
      </c>
      <c r="H667">
        <v>25</v>
      </c>
      <c r="I667" s="9"/>
      <c r="J667" s="2" t="str">
        <f t="shared" si="219"/>
        <v>Green Bay Packers</v>
      </c>
      <c r="K667" s="2" t="str">
        <f t="shared" si="220"/>
        <v>Chicago Bears</v>
      </c>
      <c r="L667" s="17">
        <f t="shared" si="221"/>
        <v>-434.78260869565219</v>
      </c>
      <c r="M667" s="18">
        <f t="shared" si="222"/>
        <v>325</v>
      </c>
      <c r="N667" s="4">
        <f t="shared" si="208"/>
        <v>1.23</v>
      </c>
      <c r="O667" s="4">
        <f t="shared" si="209"/>
        <v>4.25</v>
      </c>
      <c r="P667" s="4"/>
      <c r="Q667" s="4"/>
      <c r="R667" s="1">
        <f t="shared" si="210"/>
        <v>0.81300813008130079</v>
      </c>
      <c r="S667" s="1">
        <f t="shared" si="210"/>
        <v>0.23529411764705882</v>
      </c>
      <c r="T667" s="1">
        <f t="shared" si="206"/>
        <v>4.6076642335766471E-2</v>
      </c>
      <c r="U667" s="1">
        <f t="shared" si="207"/>
        <v>0.28885700621712096</v>
      </c>
      <c r="V667" s="1">
        <f t="shared" si="211"/>
        <v>0.79985700621712097</v>
      </c>
      <c r="W667" s="1"/>
      <c r="X667" s="17">
        <f t="shared" si="212"/>
        <v>250.2234677288684</v>
      </c>
      <c r="Y667" s="18">
        <f t="shared" si="213"/>
        <v>3342.2645955042926</v>
      </c>
      <c r="Z667" s="2">
        <f t="shared" si="224"/>
        <v>237.71229434242497</v>
      </c>
      <c r="AA667" s="18">
        <f t="shared" si="224"/>
        <v>3175.151365729078</v>
      </c>
      <c r="AB667" s="2">
        <f t="shared" si="225"/>
        <v>-420.67660100049278</v>
      </c>
      <c r="AC667" s="2">
        <f t="shared" si="225"/>
        <v>317.51513657290781</v>
      </c>
      <c r="AD667" s="2">
        <f t="shared" si="214"/>
        <v>237.71229434242497</v>
      </c>
      <c r="AE667" s="2">
        <f t="shared" si="215"/>
        <v>-1000</v>
      </c>
      <c r="AF667" s="5">
        <f t="shared" si="216"/>
        <v>0.22999999999999998</v>
      </c>
      <c r="AG667" s="5">
        <f t="shared" si="217"/>
        <v>-1</v>
      </c>
      <c r="AH667" s="3">
        <f t="shared" si="218"/>
        <v>202011</v>
      </c>
      <c r="AI667" s="21">
        <v>1.23</v>
      </c>
      <c r="AJ667" s="21">
        <v>4.25</v>
      </c>
      <c r="AK667" s="21">
        <v>1.23</v>
      </c>
      <c r="AL667" s="21">
        <v>4.25</v>
      </c>
      <c r="AO667">
        <f t="shared" si="223"/>
        <v>-500</v>
      </c>
      <c r="AP667">
        <f>IF(E667&lt;F667,G667,H667)</f>
        <v>41</v>
      </c>
      <c r="AQ667">
        <f>IF(E667&lt;F667,H667,G667)</f>
        <v>25</v>
      </c>
    </row>
    <row r="668" spans="2:43" x14ac:dyDescent="0.25">
      <c r="B668" s="24">
        <v>44164</v>
      </c>
      <c r="C668" s="20" t="s">
        <v>27</v>
      </c>
      <c r="D668" s="20" t="s">
        <v>20</v>
      </c>
      <c r="E668" s="2">
        <v>165</v>
      </c>
      <c r="F668" s="2">
        <v>-185.18518518518516</v>
      </c>
      <c r="G668">
        <v>24</v>
      </c>
      <c r="H668">
        <v>27</v>
      </c>
      <c r="I668" s="9"/>
      <c r="J668" s="2" t="str">
        <f t="shared" si="219"/>
        <v>Kansas City Chiefs</v>
      </c>
      <c r="K668" s="2" t="str">
        <f t="shared" si="220"/>
        <v>Tampa Bay Buccaneers</v>
      </c>
      <c r="L668" s="17">
        <f t="shared" si="221"/>
        <v>-185.18518518518516</v>
      </c>
      <c r="M668" s="18">
        <f t="shared" si="222"/>
        <v>165</v>
      </c>
      <c r="N668" s="4">
        <f t="shared" si="208"/>
        <v>1.54</v>
      </c>
      <c r="O668" s="4">
        <f t="shared" si="209"/>
        <v>2.65</v>
      </c>
      <c r="P668" s="4"/>
      <c r="Q668" s="4"/>
      <c r="R668" s="1">
        <f t="shared" si="210"/>
        <v>0.64935064935064934</v>
      </c>
      <c r="S668" s="1">
        <f t="shared" si="210"/>
        <v>0.37735849056603776</v>
      </c>
      <c r="T668" s="1">
        <f t="shared" si="206"/>
        <v>2.6014319809069208E-2</v>
      </c>
      <c r="U668" s="1">
        <f t="shared" si="207"/>
        <v>0.13599607939230579</v>
      </c>
      <c r="V668" s="1">
        <f t="shared" si="211"/>
        <v>0.64699607939230575</v>
      </c>
      <c r="W668" s="1"/>
      <c r="X668" s="17">
        <f t="shared" si="212"/>
        <v>545.60441995143913</v>
      </c>
      <c r="Y668" s="18">
        <f t="shared" si="213"/>
        <v>1648.1806912014345</v>
      </c>
      <c r="Z668" s="2">
        <f t="shared" si="224"/>
        <v>518.32419895386715</v>
      </c>
      <c r="AA668" s="18">
        <f t="shared" si="224"/>
        <v>1565.7716566413626</v>
      </c>
      <c r="AB668" s="2">
        <f t="shared" si="225"/>
        <v>-192.92944493394256</v>
      </c>
      <c r="AC668" s="2">
        <f t="shared" si="225"/>
        <v>156.57716566413626</v>
      </c>
      <c r="AD668" s="2">
        <f t="shared" si="214"/>
        <v>518.32419895386715</v>
      </c>
      <c r="AE668" s="2">
        <f t="shared" si="215"/>
        <v>-1000</v>
      </c>
      <c r="AF668" s="5">
        <f t="shared" si="216"/>
        <v>0.54</v>
      </c>
      <c r="AG668" s="5">
        <f t="shared" si="217"/>
        <v>-1</v>
      </c>
      <c r="AH668" s="3">
        <f t="shared" si="218"/>
        <v>202011</v>
      </c>
      <c r="AI668" s="21">
        <v>2.67</v>
      </c>
      <c r="AJ668" s="21">
        <v>1.52</v>
      </c>
      <c r="AK668" s="21">
        <v>2.65</v>
      </c>
      <c r="AL668" s="21">
        <v>1.54</v>
      </c>
      <c r="AO668">
        <f t="shared" si="223"/>
        <v>-190</v>
      </c>
      <c r="AP668">
        <f>IF(E668&lt;F668,G668,H668)</f>
        <v>27</v>
      </c>
      <c r="AQ668">
        <f>IF(E668&lt;F668,H668,G668)</f>
        <v>24</v>
      </c>
    </row>
    <row r="669" spans="2:43" x14ac:dyDescent="0.25">
      <c r="B669" s="24">
        <v>44164</v>
      </c>
      <c r="C669" s="20" t="s">
        <v>38</v>
      </c>
      <c r="D669" s="20" t="s">
        <v>43</v>
      </c>
      <c r="E669" s="2">
        <v>750</v>
      </c>
      <c r="F669" s="2">
        <v>-1249.9999999999989</v>
      </c>
      <c r="G669">
        <v>3</v>
      </c>
      <c r="H669">
        <v>31</v>
      </c>
      <c r="I669" s="9"/>
      <c r="J669" s="2" t="str">
        <f t="shared" si="219"/>
        <v>New Orleans Saints</v>
      </c>
      <c r="K669" s="2" t="str">
        <f t="shared" si="220"/>
        <v>Denver Broncos</v>
      </c>
      <c r="L669" s="17">
        <f t="shared" si="221"/>
        <v>-1249.9999999999989</v>
      </c>
      <c r="M669" s="18">
        <f t="shared" si="222"/>
        <v>750</v>
      </c>
      <c r="N669" s="4">
        <f t="shared" si="208"/>
        <v>1.08</v>
      </c>
      <c r="O669" s="4">
        <f t="shared" si="209"/>
        <v>8.5</v>
      </c>
      <c r="P669" s="4"/>
      <c r="Q669" s="4"/>
      <c r="R669" s="1">
        <f t="shared" si="210"/>
        <v>0.92592592592592582</v>
      </c>
      <c r="S669" s="1">
        <f t="shared" si="210"/>
        <v>0.11764705882352941</v>
      </c>
      <c r="T669" s="1">
        <f t="shared" si="206"/>
        <v>4.1753653444676408E-2</v>
      </c>
      <c r="U669" s="1">
        <f t="shared" si="207"/>
        <v>0.40413943355119819</v>
      </c>
      <c r="V669" s="1">
        <f t="shared" si="211"/>
        <v>0.9151394335511982</v>
      </c>
      <c r="W669" s="1"/>
      <c r="X669" s="17">
        <f t="shared" si="212"/>
        <v>92.729657730407752</v>
      </c>
      <c r="Y669" s="18">
        <f t="shared" si="213"/>
        <v>7215.6003418479522</v>
      </c>
      <c r="Z669" s="2">
        <f t="shared" si="224"/>
        <v>88.093174843887354</v>
      </c>
      <c r="AA669" s="18">
        <f t="shared" si="224"/>
        <v>6854.8203247555539</v>
      </c>
      <c r="AB669" s="2">
        <f t="shared" si="225"/>
        <v>-1135.1617214070568</v>
      </c>
      <c r="AC669" s="2">
        <f t="shared" si="225"/>
        <v>685.48203247555534</v>
      </c>
      <c r="AD669" s="2">
        <f t="shared" si="214"/>
        <v>88.093174843887354</v>
      </c>
      <c r="AE669" s="2">
        <f t="shared" si="215"/>
        <v>-1000</v>
      </c>
      <c r="AF669" s="5">
        <f t="shared" si="216"/>
        <v>8.0000000000000071E-2</v>
      </c>
      <c r="AG669" s="5">
        <f t="shared" si="217"/>
        <v>-1</v>
      </c>
      <c r="AH669" s="3">
        <f t="shared" si="218"/>
        <v>202011</v>
      </c>
      <c r="AI669" s="21">
        <v>3.15</v>
      </c>
      <c r="AJ669" s="21">
        <v>1.38</v>
      </c>
      <c r="AK669" s="21">
        <v>8.5</v>
      </c>
      <c r="AL669" s="21">
        <v>1.08</v>
      </c>
      <c r="AO669">
        <f t="shared" si="223"/>
        <v>-1300</v>
      </c>
      <c r="AP669">
        <f>IF(E669&lt;F669,G669,H669)</f>
        <v>31</v>
      </c>
      <c r="AQ669">
        <f>IF(E669&lt;F669,H669,G669)</f>
        <v>3</v>
      </c>
    </row>
    <row r="670" spans="2:43" x14ac:dyDescent="0.25">
      <c r="B670" s="24">
        <v>44164</v>
      </c>
      <c r="C670" s="20" t="s">
        <v>47</v>
      </c>
      <c r="D670" s="20" t="s">
        <v>22</v>
      </c>
      <c r="E670" s="2">
        <v>-294.11764705882348</v>
      </c>
      <c r="F670" s="2">
        <v>235</v>
      </c>
      <c r="G670">
        <v>20</v>
      </c>
      <c r="H670">
        <v>23</v>
      </c>
      <c r="I670" s="9"/>
      <c r="J670" s="2" t="str">
        <f t="shared" si="219"/>
        <v>Los Angeles Rams</v>
      </c>
      <c r="K670" s="2" t="str">
        <f t="shared" si="220"/>
        <v>San Francisco 49ers</v>
      </c>
      <c r="L670" s="17">
        <f t="shared" si="221"/>
        <v>-294.11764705882348</v>
      </c>
      <c r="M670" s="18">
        <f t="shared" si="222"/>
        <v>235</v>
      </c>
      <c r="N670" s="4">
        <f t="shared" si="208"/>
        <v>1.34</v>
      </c>
      <c r="O670" s="4">
        <f t="shared" si="209"/>
        <v>3.35</v>
      </c>
      <c r="P670" s="4"/>
      <c r="Q670" s="4"/>
      <c r="R670" s="1">
        <f t="shared" si="210"/>
        <v>0.74626865671641784</v>
      </c>
      <c r="S670" s="1">
        <f t="shared" si="210"/>
        <v>0.29850746268656714</v>
      </c>
      <c r="T670" s="1">
        <f t="shared" si="206"/>
        <v>4.2857142857142816E-2</v>
      </c>
      <c r="U670" s="1">
        <f t="shared" si="207"/>
        <v>0.22388059701492535</v>
      </c>
      <c r="V670" s="1">
        <f t="shared" si="211"/>
        <v>0.73488059701492536</v>
      </c>
      <c r="W670" s="1"/>
      <c r="X670" s="17">
        <f t="shared" si="212"/>
        <v>360.7652781444848</v>
      </c>
      <c r="Y670" s="18">
        <f t="shared" si="213"/>
        <v>2419.4789829550677</v>
      </c>
      <c r="Z670" s="2">
        <f t="shared" si="224"/>
        <v>342.72701423726056</v>
      </c>
      <c r="AA670" s="18">
        <f t="shared" si="224"/>
        <v>2298.5050338073142</v>
      </c>
      <c r="AB670" s="2">
        <f t="shared" si="225"/>
        <v>-291.77740839177835</v>
      </c>
      <c r="AC670" s="2">
        <f t="shared" si="225"/>
        <v>229.85050338073142</v>
      </c>
      <c r="AD670" s="2">
        <f t="shared" si="214"/>
        <v>-1000</v>
      </c>
      <c r="AE670" s="2">
        <f t="shared" si="215"/>
        <v>2298.5050338073142</v>
      </c>
      <c r="AF670" s="5">
        <f t="shared" si="216"/>
        <v>-1</v>
      </c>
      <c r="AG670" s="5">
        <f t="shared" si="217"/>
        <v>2.35</v>
      </c>
      <c r="AH670" s="3">
        <f t="shared" si="218"/>
        <v>202011</v>
      </c>
      <c r="AI670" s="21">
        <v>1.31</v>
      </c>
      <c r="AJ670" s="21">
        <v>3.6</v>
      </c>
      <c r="AK670" s="21">
        <v>1.34</v>
      </c>
      <c r="AL670" s="21">
        <v>3.35</v>
      </c>
      <c r="AO670">
        <f t="shared" si="223"/>
        <v>-300</v>
      </c>
      <c r="AP670">
        <f>IF(E670&lt;F670,G670,H670)</f>
        <v>20</v>
      </c>
      <c r="AQ670">
        <f>IF(E670&lt;F670,H670,G670)</f>
        <v>23</v>
      </c>
    </row>
    <row r="671" spans="2:43" x14ac:dyDescent="0.25">
      <c r="B671" s="24">
        <v>44164</v>
      </c>
      <c r="C671" s="20" t="s">
        <v>35</v>
      </c>
      <c r="D671" s="20" t="s">
        <v>50</v>
      </c>
      <c r="E671" s="2">
        <v>150</v>
      </c>
      <c r="F671" s="2">
        <v>-172.41379310344826</v>
      </c>
      <c r="G671">
        <v>43</v>
      </c>
      <c r="H671">
        <v>6</v>
      </c>
      <c r="I671" s="9"/>
      <c r="J671" s="2" t="str">
        <f t="shared" si="219"/>
        <v>Las Vegas Raiders</v>
      </c>
      <c r="K671" s="2" t="str">
        <f t="shared" si="220"/>
        <v>Atlanta Falcons</v>
      </c>
      <c r="L671" s="17">
        <f t="shared" si="221"/>
        <v>-172.41379310344826</v>
      </c>
      <c r="M671" s="18">
        <f t="shared" si="222"/>
        <v>150</v>
      </c>
      <c r="N671" s="4">
        <f t="shared" si="208"/>
        <v>1.58</v>
      </c>
      <c r="O671" s="4">
        <f t="shared" si="209"/>
        <v>2.5</v>
      </c>
      <c r="P671" s="4"/>
      <c r="Q671" s="4"/>
      <c r="R671" s="1">
        <f t="shared" si="210"/>
        <v>0.63291139240506322</v>
      </c>
      <c r="S671" s="1">
        <f t="shared" si="210"/>
        <v>0.4</v>
      </c>
      <c r="T671" s="1">
        <f t="shared" si="206"/>
        <v>3.1862745098039214E-2</v>
      </c>
      <c r="U671" s="1">
        <f t="shared" si="207"/>
        <v>0.1164556962025316</v>
      </c>
      <c r="V671" s="1">
        <f t="shared" si="211"/>
        <v>0.62745569620253161</v>
      </c>
      <c r="W671" s="1"/>
      <c r="X671" s="17">
        <f t="shared" si="212"/>
        <v>593.73802174746322</v>
      </c>
      <c r="Y671" s="18">
        <f t="shared" si="213"/>
        <v>1520.5870888415161</v>
      </c>
      <c r="Z671" s="2">
        <f t="shared" si="224"/>
        <v>564.05112066009008</v>
      </c>
      <c r="AA671" s="18">
        <f t="shared" si="224"/>
        <v>1444.5577343994403</v>
      </c>
      <c r="AB671" s="2">
        <f t="shared" si="225"/>
        <v>-177.28889516782337</v>
      </c>
      <c r="AC671" s="2">
        <f t="shared" si="225"/>
        <v>144.45577343994404</v>
      </c>
      <c r="AD671" s="2">
        <f t="shared" si="214"/>
        <v>-1000</v>
      </c>
      <c r="AE671" s="2">
        <f t="shared" si="215"/>
        <v>1444.5577343994403</v>
      </c>
      <c r="AF671" s="5">
        <f t="shared" si="216"/>
        <v>-1</v>
      </c>
      <c r="AG671" s="5">
        <f t="shared" si="217"/>
        <v>1.5</v>
      </c>
      <c r="AH671" s="3">
        <f t="shared" si="218"/>
        <v>202011</v>
      </c>
      <c r="AI671" s="21">
        <v>2.4</v>
      </c>
      <c r="AJ671" s="21">
        <v>1.62</v>
      </c>
      <c r="AK671" s="21">
        <v>2.5</v>
      </c>
      <c r="AL671" s="21">
        <v>1.58</v>
      </c>
      <c r="AO671">
        <f t="shared" si="223"/>
        <v>-180</v>
      </c>
      <c r="AP671">
        <f>IF(E671&lt;F671,G671,H671)</f>
        <v>6</v>
      </c>
      <c r="AQ671">
        <f>IF(E671&lt;F671,H671,G671)</f>
        <v>43</v>
      </c>
    </row>
    <row r="672" spans="2:43" x14ac:dyDescent="0.25">
      <c r="B672" s="24">
        <v>44164</v>
      </c>
      <c r="C672" s="20" t="s">
        <v>24</v>
      </c>
      <c r="D672" s="20" t="s">
        <v>31</v>
      </c>
      <c r="E672" s="2">
        <v>-222.22222222222226</v>
      </c>
      <c r="F672" s="2">
        <v>179.99999999999997</v>
      </c>
      <c r="G672">
        <v>27</v>
      </c>
      <c r="H672">
        <v>17</v>
      </c>
      <c r="I672" s="9"/>
      <c r="J672" s="2" t="str">
        <f t="shared" si="219"/>
        <v>Buffalo Bills</v>
      </c>
      <c r="K672" s="2" t="str">
        <f t="shared" si="220"/>
        <v>Los Angeles Chargers</v>
      </c>
      <c r="L672" s="17">
        <f t="shared" si="221"/>
        <v>-222.22222222222226</v>
      </c>
      <c r="M672" s="18">
        <f t="shared" si="222"/>
        <v>179.99999999999997</v>
      </c>
      <c r="N672" s="4">
        <f t="shared" si="208"/>
        <v>1.45</v>
      </c>
      <c r="O672" s="4">
        <f t="shared" si="209"/>
        <v>2.8</v>
      </c>
      <c r="P672" s="4"/>
      <c r="Q672" s="4"/>
      <c r="R672" s="1">
        <f t="shared" si="210"/>
        <v>0.68965517241379315</v>
      </c>
      <c r="S672" s="1">
        <f t="shared" si="210"/>
        <v>0.35714285714285715</v>
      </c>
      <c r="T672" s="1">
        <f t="shared" si="206"/>
        <v>4.4705882352941262E-2</v>
      </c>
      <c r="U672" s="1">
        <f t="shared" si="207"/>
        <v>0.166256157635468</v>
      </c>
      <c r="V672" s="1">
        <f t="shared" si="211"/>
        <v>0.67725615763546798</v>
      </c>
      <c r="W672" s="1"/>
      <c r="X672" s="17">
        <f t="shared" si="212"/>
        <v>476.54619116545314</v>
      </c>
      <c r="Y672" s="18">
        <f t="shared" si="213"/>
        <v>1872.3757127156628</v>
      </c>
      <c r="Z672" s="2">
        <f t="shared" si="224"/>
        <v>452.71888160718044</v>
      </c>
      <c r="AA672" s="18">
        <f t="shared" si="224"/>
        <v>1778.7569270798795</v>
      </c>
      <c r="AB672" s="2">
        <f t="shared" si="225"/>
        <v>-220.88762820095712</v>
      </c>
      <c r="AC672" s="2">
        <f t="shared" si="225"/>
        <v>177.87569270798795</v>
      </c>
      <c r="AD672" s="2">
        <f t="shared" si="214"/>
        <v>452.71888160718044</v>
      </c>
      <c r="AE672" s="2">
        <f t="shared" si="215"/>
        <v>-1000</v>
      </c>
      <c r="AF672" s="5">
        <f t="shared" si="216"/>
        <v>0.44999999999999996</v>
      </c>
      <c r="AG672" s="5">
        <f t="shared" si="217"/>
        <v>-1</v>
      </c>
      <c r="AH672" s="3">
        <f t="shared" si="218"/>
        <v>202011</v>
      </c>
      <c r="AI672" s="21">
        <v>1.4</v>
      </c>
      <c r="AJ672" s="21">
        <v>3.05</v>
      </c>
      <c r="AK672" s="21">
        <v>1.45</v>
      </c>
      <c r="AL672" s="21">
        <v>2.8</v>
      </c>
      <c r="AO672">
        <f t="shared" si="223"/>
        <v>-300</v>
      </c>
      <c r="AP672">
        <f>IF(E672&lt;F672,G672,H672)</f>
        <v>27</v>
      </c>
      <c r="AQ672">
        <f>IF(E672&lt;F672,H672,G672)</f>
        <v>17</v>
      </c>
    </row>
    <row r="673" spans="2:43" x14ac:dyDescent="0.25">
      <c r="B673" s="24">
        <v>44164</v>
      </c>
      <c r="C673" s="20" t="s">
        <v>21</v>
      </c>
      <c r="D673" s="20" t="s">
        <v>25</v>
      </c>
      <c r="E673" s="2">
        <v>225</v>
      </c>
      <c r="F673" s="2">
        <v>-277.77777777777771</v>
      </c>
      <c r="G673">
        <v>17</v>
      </c>
      <c r="H673">
        <v>19</v>
      </c>
      <c r="I673" s="9"/>
      <c r="J673" s="2" t="str">
        <f t="shared" si="219"/>
        <v>New York Giants</v>
      </c>
      <c r="K673" s="2" t="str">
        <f t="shared" si="220"/>
        <v>Cincinnati Bengals</v>
      </c>
      <c r="L673" s="17">
        <f t="shared" si="221"/>
        <v>-277.77777777777771</v>
      </c>
      <c r="M673" s="18">
        <f t="shared" si="222"/>
        <v>225</v>
      </c>
      <c r="N673" s="4">
        <f t="shared" si="208"/>
        <v>1.36</v>
      </c>
      <c r="O673" s="4">
        <f t="shared" si="209"/>
        <v>3.25</v>
      </c>
      <c r="P673" s="4"/>
      <c r="Q673" s="4"/>
      <c r="R673" s="1">
        <f t="shared" si="210"/>
        <v>0.73529411764705876</v>
      </c>
      <c r="S673" s="1">
        <f t="shared" si="210"/>
        <v>0.30769230769230771</v>
      </c>
      <c r="T673" s="1">
        <f t="shared" si="206"/>
        <v>4.1214750542299394E-2</v>
      </c>
      <c r="U673" s="1">
        <f t="shared" si="207"/>
        <v>0.21380090497737553</v>
      </c>
      <c r="V673" s="1">
        <f t="shared" si="211"/>
        <v>0.72480090497737559</v>
      </c>
      <c r="W673" s="1"/>
      <c r="X673" s="17">
        <f t="shared" si="212"/>
        <v>379.68922656245121</v>
      </c>
      <c r="Y673" s="18">
        <f t="shared" si="213"/>
        <v>2309.6629804910967</v>
      </c>
      <c r="Z673" s="2">
        <f t="shared" si="224"/>
        <v>360.70476523432865</v>
      </c>
      <c r="AA673" s="18">
        <f t="shared" si="224"/>
        <v>2194.1798314665416</v>
      </c>
      <c r="AB673" s="2">
        <f t="shared" si="225"/>
        <v>-277.23503995029256</v>
      </c>
      <c r="AC673" s="2">
        <f t="shared" si="225"/>
        <v>219.41798314665417</v>
      </c>
      <c r="AD673" s="2">
        <f t="shared" si="214"/>
        <v>360.70476523432865</v>
      </c>
      <c r="AE673" s="2">
        <f t="shared" si="215"/>
        <v>-1000</v>
      </c>
      <c r="AF673" s="5">
        <f t="shared" si="216"/>
        <v>0.3600000000000001</v>
      </c>
      <c r="AG673" s="5">
        <f t="shared" si="217"/>
        <v>-1</v>
      </c>
      <c r="AH673" s="3">
        <f t="shared" si="218"/>
        <v>202011</v>
      </c>
      <c r="AI673" s="21">
        <v>2.95</v>
      </c>
      <c r="AJ673" s="21">
        <v>1.42</v>
      </c>
      <c r="AK673" s="21">
        <v>3.25</v>
      </c>
      <c r="AL673" s="21">
        <v>1.36</v>
      </c>
      <c r="AO673">
        <f t="shared" si="223"/>
        <v>-300</v>
      </c>
      <c r="AP673">
        <f>IF(E673&lt;F673,G673,H673)</f>
        <v>19</v>
      </c>
      <c r="AQ673">
        <f>IF(E673&lt;F673,H673,G673)</f>
        <v>17</v>
      </c>
    </row>
    <row r="674" spans="2:43" x14ac:dyDescent="0.25">
      <c r="B674" s="24">
        <v>44164</v>
      </c>
      <c r="C674" s="20" t="s">
        <v>39</v>
      </c>
      <c r="D674" s="20" t="s">
        <v>41</v>
      </c>
      <c r="E674" s="2">
        <v>-161.29032258064512</v>
      </c>
      <c r="F674" s="2">
        <v>140</v>
      </c>
      <c r="G674">
        <v>26</v>
      </c>
      <c r="H674">
        <v>45</v>
      </c>
      <c r="I674" s="9"/>
      <c r="J674" s="2" t="str">
        <f t="shared" si="219"/>
        <v>Indianapolis Colts</v>
      </c>
      <c r="K674" s="2" t="str">
        <f t="shared" si="220"/>
        <v>Tennessee Titans</v>
      </c>
      <c r="L674" s="17">
        <f t="shared" si="221"/>
        <v>-161.29032258064512</v>
      </c>
      <c r="M674" s="18">
        <f t="shared" si="222"/>
        <v>140</v>
      </c>
      <c r="N674" s="4">
        <f t="shared" si="208"/>
        <v>1.62</v>
      </c>
      <c r="O674" s="4">
        <f t="shared" si="209"/>
        <v>2.4</v>
      </c>
      <c r="P674" s="4"/>
      <c r="Q674" s="4"/>
      <c r="R674" s="1">
        <f t="shared" si="210"/>
        <v>0.61728395061728392</v>
      </c>
      <c r="S674" s="1">
        <f t="shared" si="210"/>
        <v>0.41666666666666669</v>
      </c>
      <c r="T674" s="1">
        <f t="shared" si="206"/>
        <v>3.2835820895522283E-2</v>
      </c>
      <c r="U674" s="1">
        <f t="shared" si="207"/>
        <v>0.10030864197530862</v>
      </c>
      <c r="V674" s="1">
        <f t="shared" si="211"/>
        <v>0.61130864197530865</v>
      </c>
      <c r="W674" s="1"/>
      <c r="X674" s="17">
        <f t="shared" si="212"/>
        <v>635.83488165441463</v>
      </c>
      <c r="Y674" s="18">
        <f t="shared" si="213"/>
        <v>1423.7849094482656</v>
      </c>
      <c r="Z674" s="2">
        <f t="shared" si="224"/>
        <v>604.04313757169382</v>
      </c>
      <c r="AA674" s="18">
        <f t="shared" si="224"/>
        <v>1352.5956639758522</v>
      </c>
      <c r="AB674" s="2">
        <f t="shared" si="225"/>
        <v>-165.55109027810289</v>
      </c>
      <c r="AC674" s="2">
        <f t="shared" si="225"/>
        <v>135.25956639758522</v>
      </c>
      <c r="AD674" s="2">
        <f t="shared" si="214"/>
        <v>-1000</v>
      </c>
      <c r="AE674" s="2">
        <f t="shared" si="215"/>
        <v>1352.5956639758522</v>
      </c>
      <c r="AF674" s="5">
        <f t="shared" si="216"/>
        <v>-1</v>
      </c>
      <c r="AG674" s="5">
        <f t="shared" si="217"/>
        <v>1.4</v>
      </c>
      <c r="AH674" s="3">
        <f t="shared" si="218"/>
        <v>202011</v>
      </c>
      <c r="AI674" s="21">
        <v>1.5</v>
      </c>
      <c r="AJ674" s="21">
        <v>2.7</v>
      </c>
      <c r="AK674" s="21">
        <v>1.62</v>
      </c>
      <c r="AL674" s="21">
        <v>2.4</v>
      </c>
      <c r="AO674">
        <f t="shared" si="223"/>
        <v>-170</v>
      </c>
      <c r="AP674">
        <f>IF(E674&lt;F674,G674,H674)</f>
        <v>26</v>
      </c>
      <c r="AQ674">
        <f>IF(E674&lt;F674,H674,G674)</f>
        <v>45</v>
      </c>
    </row>
    <row r="675" spans="2:43" x14ac:dyDescent="0.25">
      <c r="B675" s="24">
        <v>44164</v>
      </c>
      <c r="C675" s="20" t="s">
        <v>26</v>
      </c>
      <c r="D675" s="20" t="s">
        <v>46</v>
      </c>
      <c r="E675" s="2">
        <v>260</v>
      </c>
      <c r="F675" s="2">
        <v>-322.58064516129025</v>
      </c>
      <c r="G675">
        <v>25</v>
      </c>
      <c r="H675">
        <v>27</v>
      </c>
      <c r="I675" s="9"/>
      <c r="J675" s="2" t="str">
        <f t="shared" si="219"/>
        <v>Cleveland Browns</v>
      </c>
      <c r="K675" s="2" t="str">
        <f t="shared" si="220"/>
        <v>Jacksonville Jaguars</v>
      </c>
      <c r="L675" s="17">
        <f t="shared" si="221"/>
        <v>-322.58064516129025</v>
      </c>
      <c r="M675" s="18">
        <f t="shared" si="222"/>
        <v>260</v>
      </c>
      <c r="N675" s="4">
        <f t="shared" si="208"/>
        <v>1.31</v>
      </c>
      <c r="O675" s="4">
        <f t="shared" si="209"/>
        <v>3.6</v>
      </c>
      <c r="P675" s="4"/>
      <c r="Q675" s="4"/>
      <c r="R675" s="1">
        <f t="shared" si="210"/>
        <v>0.76335877862595414</v>
      </c>
      <c r="S675" s="1">
        <f t="shared" si="210"/>
        <v>0.27777777777777779</v>
      </c>
      <c r="T675" s="1">
        <f t="shared" si="206"/>
        <v>3.9511201629327863E-2</v>
      </c>
      <c r="U675" s="1">
        <f t="shared" si="207"/>
        <v>0.24279050042408817</v>
      </c>
      <c r="V675" s="1">
        <f t="shared" si="211"/>
        <v>0.75379050042408813</v>
      </c>
      <c r="W675" s="1"/>
      <c r="X675" s="17">
        <f t="shared" si="212"/>
        <v>326.62855188197847</v>
      </c>
      <c r="Y675" s="18">
        <f t="shared" si="213"/>
        <v>2645.8589098869329</v>
      </c>
      <c r="Z675" s="2">
        <f t="shared" si="224"/>
        <v>310.29712428787951</v>
      </c>
      <c r="AA675" s="18">
        <f t="shared" si="224"/>
        <v>2513.565964392586</v>
      </c>
      <c r="AB675" s="2">
        <f t="shared" si="225"/>
        <v>-322.27175881663845</v>
      </c>
      <c r="AC675" s="2">
        <f t="shared" si="225"/>
        <v>251.3565964392586</v>
      </c>
      <c r="AD675" s="2">
        <f t="shared" si="214"/>
        <v>310.29712428787951</v>
      </c>
      <c r="AE675" s="2">
        <f t="shared" si="215"/>
        <v>-1000</v>
      </c>
      <c r="AF675" s="5">
        <f t="shared" si="216"/>
        <v>0.31000000000000005</v>
      </c>
      <c r="AG675" s="5">
        <f t="shared" si="217"/>
        <v>-1</v>
      </c>
      <c r="AH675" s="3">
        <f t="shared" si="218"/>
        <v>202011</v>
      </c>
      <c r="AI675" s="21">
        <v>3.3</v>
      </c>
      <c r="AJ675" s="21">
        <v>1.35</v>
      </c>
      <c r="AK675" s="21">
        <v>3.6</v>
      </c>
      <c r="AL675" s="21">
        <v>1.31</v>
      </c>
      <c r="AO675">
        <f t="shared" si="223"/>
        <v>-400</v>
      </c>
      <c r="AP675">
        <f>IF(E675&lt;F675,G675,H675)</f>
        <v>27</v>
      </c>
      <c r="AQ675">
        <f>IF(E675&lt;F675,H675,G675)</f>
        <v>25</v>
      </c>
    </row>
    <row r="676" spans="2:43" x14ac:dyDescent="0.25">
      <c r="B676" s="24">
        <v>44164</v>
      </c>
      <c r="C676" s="20" t="s">
        <v>29</v>
      </c>
      <c r="D676" s="20" t="s">
        <v>44</v>
      </c>
      <c r="E676" s="2">
        <v>-161.29032258064512</v>
      </c>
      <c r="F676" s="2">
        <v>140</v>
      </c>
      <c r="G676">
        <v>28</v>
      </c>
      <c r="H676">
        <v>27</v>
      </c>
      <c r="I676" s="9"/>
      <c r="J676" s="2" t="str">
        <f t="shared" si="219"/>
        <v>Minnesota Vikings</v>
      </c>
      <c r="K676" s="2" t="str">
        <f t="shared" si="220"/>
        <v>Carolina Panthers</v>
      </c>
      <c r="L676" s="17">
        <f t="shared" si="221"/>
        <v>-161.29032258064512</v>
      </c>
      <c r="M676" s="18">
        <f t="shared" si="222"/>
        <v>140</v>
      </c>
      <c r="N676" s="4">
        <f t="shared" si="208"/>
        <v>1.62</v>
      </c>
      <c r="O676" s="4">
        <f t="shared" si="209"/>
        <v>2.4</v>
      </c>
      <c r="P676" s="4"/>
      <c r="Q676" s="4"/>
      <c r="R676" s="1">
        <f t="shared" si="210"/>
        <v>0.61728395061728392</v>
      </c>
      <c r="S676" s="1">
        <f t="shared" si="210"/>
        <v>0.41666666666666669</v>
      </c>
      <c r="T676" s="1">
        <f t="shared" si="206"/>
        <v>3.2835820895522283E-2</v>
      </c>
      <c r="U676" s="1">
        <f t="shared" si="207"/>
        <v>0.10030864197530862</v>
      </c>
      <c r="V676" s="1">
        <f t="shared" si="211"/>
        <v>0.61130864197530865</v>
      </c>
      <c r="W676" s="1"/>
      <c r="X676" s="17">
        <f t="shared" si="212"/>
        <v>635.83488165441463</v>
      </c>
      <c r="Y676" s="18">
        <f t="shared" si="213"/>
        <v>1423.7849094482656</v>
      </c>
      <c r="Z676" s="2">
        <f t="shared" si="224"/>
        <v>604.04313757169382</v>
      </c>
      <c r="AA676" s="18">
        <f t="shared" si="224"/>
        <v>1352.5956639758522</v>
      </c>
      <c r="AB676" s="2">
        <f t="shared" si="225"/>
        <v>-165.55109027810289</v>
      </c>
      <c r="AC676" s="2">
        <f t="shared" si="225"/>
        <v>135.25956639758522</v>
      </c>
      <c r="AD676" s="2">
        <f t="shared" si="214"/>
        <v>604.04313757169382</v>
      </c>
      <c r="AE676" s="2">
        <f t="shared" si="215"/>
        <v>-1000</v>
      </c>
      <c r="AF676" s="5">
        <f t="shared" si="216"/>
        <v>0.62000000000000011</v>
      </c>
      <c r="AG676" s="5">
        <f t="shared" si="217"/>
        <v>-1</v>
      </c>
      <c r="AH676" s="3">
        <f t="shared" si="218"/>
        <v>202011</v>
      </c>
      <c r="AI676" s="21">
        <v>1.44</v>
      </c>
      <c r="AJ676" s="21">
        <v>2.85</v>
      </c>
      <c r="AK676" s="21">
        <v>1.62</v>
      </c>
      <c r="AL676" s="21">
        <v>2.4</v>
      </c>
      <c r="AO676">
        <f t="shared" si="223"/>
        <v>-170</v>
      </c>
      <c r="AP676">
        <f>IF(E676&lt;F676,G676,H676)</f>
        <v>28</v>
      </c>
      <c r="AQ676">
        <f>IF(E676&lt;F676,H676,G676)</f>
        <v>27</v>
      </c>
    </row>
    <row r="677" spans="2:43" x14ac:dyDescent="0.25">
      <c r="B677" s="24">
        <v>44164</v>
      </c>
      <c r="C677" s="20" t="s">
        <v>36</v>
      </c>
      <c r="D677" s="20" t="s">
        <v>48</v>
      </c>
      <c r="E677" s="2">
        <v>110.00000000000001</v>
      </c>
      <c r="F677" s="2">
        <v>-131.57894736842104</v>
      </c>
      <c r="G677">
        <v>20</v>
      </c>
      <c r="H677">
        <v>17</v>
      </c>
      <c r="I677" s="9"/>
      <c r="J677" s="2" t="str">
        <f t="shared" si="219"/>
        <v>Arizona Cardinals</v>
      </c>
      <c r="K677" s="2" t="str">
        <f t="shared" si="220"/>
        <v>New England Patriots</v>
      </c>
      <c r="L677" s="17">
        <f t="shared" si="221"/>
        <v>-131.57894736842104</v>
      </c>
      <c r="M677" s="18">
        <f t="shared" si="222"/>
        <v>110.00000000000001</v>
      </c>
      <c r="N677" s="4">
        <f t="shared" si="208"/>
        <v>1.76</v>
      </c>
      <c r="O677" s="4">
        <f t="shared" si="209"/>
        <v>2.1</v>
      </c>
      <c r="P677" s="4"/>
      <c r="Q677" s="4"/>
      <c r="R677" s="1">
        <f t="shared" si="210"/>
        <v>0.56818181818181823</v>
      </c>
      <c r="S677" s="1">
        <f t="shared" si="210"/>
        <v>0.47619047619047616</v>
      </c>
      <c r="T677" s="1">
        <f t="shared" si="206"/>
        <v>4.2487046632124437E-2</v>
      </c>
      <c r="U677" s="1">
        <f t="shared" si="207"/>
        <v>4.5995670995671034E-2</v>
      </c>
      <c r="V677" s="1">
        <f t="shared" si="211"/>
        <v>0.55699567099567104</v>
      </c>
      <c r="W677" s="1"/>
      <c r="X677" s="17">
        <f t="shared" si="212"/>
        <v>795.34608987611307</v>
      </c>
      <c r="Y677" s="18">
        <f t="shared" si="213"/>
        <v>1144.9859022934511</v>
      </c>
      <c r="Z677" s="2">
        <f t="shared" si="224"/>
        <v>755.57878538230739</v>
      </c>
      <c r="AA677" s="18">
        <f t="shared" si="224"/>
        <v>1087.7366071787785</v>
      </c>
      <c r="AB677" s="2">
        <f t="shared" si="225"/>
        <v>-132.3488720628942</v>
      </c>
      <c r="AC677" s="2">
        <f t="shared" si="225"/>
        <v>108.77366071787785</v>
      </c>
      <c r="AD677" s="2">
        <f t="shared" si="214"/>
        <v>-1000</v>
      </c>
      <c r="AE677" s="2">
        <f t="shared" si="215"/>
        <v>1087.7366071787785</v>
      </c>
      <c r="AF677" s="5">
        <f t="shared" si="216"/>
        <v>-1</v>
      </c>
      <c r="AG677" s="5">
        <f t="shared" si="217"/>
        <v>1.1000000000000001</v>
      </c>
      <c r="AH677" s="3">
        <f t="shared" si="218"/>
        <v>202011</v>
      </c>
      <c r="AI677" s="21">
        <v>2.2000000000000002</v>
      </c>
      <c r="AJ677" s="21">
        <v>1.71</v>
      </c>
      <c r="AK677" s="21">
        <v>2.1</v>
      </c>
      <c r="AL677" s="21">
        <v>1.76</v>
      </c>
      <c r="AO677">
        <f t="shared" si="223"/>
        <v>-140</v>
      </c>
      <c r="AP677">
        <f>IF(E677&lt;F677,G677,H677)</f>
        <v>17</v>
      </c>
      <c r="AQ677">
        <f>IF(E677&lt;F677,H677,G677)</f>
        <v>20</v>
      </c>
    </row>
    <row r="678" spans="2:43" x14ac:dyDescent="0.25">
      <c r="B678" s="24">
        <v>44164</v>
      </c>
      <c r="C678" s="20" t="s">
        <v>42</v>
      </c>
      <c r="D678" s="20" t="s">
        <v>30</v>
      </c>
      <c r="E678" s="2">
        <v>254.99999999999997</v>
      </c>
      <c r="F678" s="2">
        <v>-322.58064516129025</v>
      </c>
      <c r="G678">
        <v>3</v>
      </c>
      <c r="H678">
        <v>20</v>
      </c>
      <c r="I678" s="9"/>
      <c r="J678" s="2" t="str">
        <f t="shared" si="219"/>
        <v>Miami Dolphins</v>
      </c>
      <c r="K678" s="2" t="str">
        <f t="shared" si="220"/>
        <v>New York Jets</v>
      </c>
      <c r="L678" s="17">
        <f t="shared" si="221"/>
        <v>-322.58064516129025</v>
      </c>
      <c r="M678" s="18">
        <f t="shared" si="222"/>
        <v>254.99999999999997</v>
      </c>
      <c r="N678" s="4">
        <f t="shared" si="208"/>
        <v>1.31</v>
      </c>
      <c r="O678" s="4">
        <f t="shared" si="209"/>
        <v>3.55</v>
      </c>
      <c r="P678" s="4"/>
      <c r="Q678" s="4"/>
      <c r="R678" s="1">
        <f t="shared" si="210"/>
        <v>0.76335877862595414</v>
      </c>
      <c r="S678" s="1">
        <f t="shared" si="210"/>
        <v>0.28169014084507044</v>
      </c>
      <c r="T678" s="1">
        <f t="shared" si="206"/>
        <v>4.3106995884773514E-2</v>
      </c>
      <c r="U678" s="1">
        <f t="shared" si="207"/>
        <v>0.24083431889044185</v>
      </c>
      <c r="V678" s="1">
        <f t="shared" si="211"/>
        <v>0.75183431889044183</v>
      </c>
      <c r="W678" s="1"/>
      <c r="X678" s="17">
        <f t="shared" si="212"/>
        <v>330.08027815995609</v>
      </c>
      <c r="Y678" s="18">
        <f t="shared" si="213"/>
        <v>2621.0959219336551</v>
      </c>
      <c r="Z678" s="2">
        <f t="shared" si="224"/>
        <v>313.57626425195826</v>
      </c>
      <c r="AA678" s="18">
        <f t="shared" si="224"/>
        <v>2490.0411258369722</v>
      </c>
      <c r="AB678" s="2">
        <f t="shared" si="225"/>
        <v>-318.90168804246639</v>
      </c>
      <c r="AC678" s="2">
        <f t="shared" si="225"/>
        <v>249.00411258369724</v>
      </c>
      <c r="AD678" s="2">
        <f t="shared" si="214"/>
        <v>313.57626425195826</v>
      </c>
      <c r="AE678" s="2">
        <f t="shared" si="215"/>
        <v>-1000</v>
      </c>
      <c r="AF678" s="5">
        <f t="shared" si="216"/>
        <v>0.31000000000000005</v>
      </c>
      <c r="AG678" s="5">
        <f t="shared" si="217"/>
        <v>-1</v>
      </c>
      <c r="AH678" s="3">
        <f t="shared" si="218"/>
        <v>202011</v>
      </c>
      <c r="AI678" s="21">
        <v>3.45</v>
      </c>
      <c r="AJ678" s="21">
        <v>1.32</v>
      </c>
      <c r="AK678" s="21">
        <v>3.55</v>
      </c>
      <c r="AL678" s="21">
        <v>1.31</v>
      </c>
      <c r="AO678">
        <f t="shared" si="223"/>
        <v>-400</v>
      </c>
      <c r="AP678">
        <f>IF(E678&lt;F678,G678,H678)</f>
        <v>20</v>
      </c>
      <c r="AQ678">
        <f>IF(E678&lt;F678,H678,G678)</f>
        <v>3</v>
      </c>
    </row>
    <row r="679" spans="2:43" x14ac:dyDescent="0.25">
      <c r="B679" s="24">
        <v>44161</v>
      </c>
      <c r="C679" s="20" t="s">
        <v>23</v>
      </c>
      <c r="D679" s="20" t="s">
        <v>51</v>
      </c>
      <c r="E679" s="2">
        <v>-151.51515151515153</v>
      </c>
      <c r="F679" s="2">
        <v>129.99999999999997</v>
      </c>
      <c r="G679">
        <v>16</v>
      </c>
      <c r="H679">
        <v>41</v>
      </c>
      <c r="I679" s="9"/>
      <c r="J679" s="2" t="str">
        <f t="shared" si="219"/>
        <v>Dallas Cowboys</v>
      </c>
      <c r="K679" s="2" t="str">
        <f t="shared" si="220"/>
        <v>Washington Football Team</v>
      </c>
      <c r="L679" s="17">
        <f t="shared" si="221"/>
        <v>-151.51515151515153</v>
      </c>
      <c r="M679" s="18">
        <f t="shared" si="222"/>
        <v>129.99999999999997</v>
      </c>
      <c r="N679" s="4">
        <f t="shared" si="208"/>
        <v>1.66</v>
      </c>
      <c r="O679" s="4">
        <f t="shared" si="209"/>
        <v>2.2999999999999998</v>
      </c>
      <c r="P679" s="4"/>
      <c r="Q679" s="4"/>
      <c r="R679" s="1">
        <f t="shared" si="210"/>
        <v>0.60240963855421692</v>
      </c>
      <c r="S679" s="1">
        <f t="shared" si="210"/>
        <v>0.43478260869565222</v>
      </c>
      <c r="T679" s="1">
        <f t="shared" si="206"/>
        <v>3.5858585858585923E-2</v>
      </c>
      <c r="U679" s="1">
        <f t="shared" si="207"/>
        <v>8.3813514929282351E-2</v>
      </c>
      <c r="V679" s="1">
        <f t="shared" si="211"/>
        <v>0.59481351492928236</v>
      </c>
      <c r="W679" s="1"/>
      <c r="X679" s="17">
        <f t="shared" si="212"/>
        <v>681.19919084032654</v>
      </c>
      <c r="Y679" s="18">
        <f t="shared" si="213"/>
        <v>1332.032655245516</v>
      </c>
      <c r="Z679" s="2">
        <f t="shared" si="224"/>
        <v>647.13923129831016</v>
      </c>
      <c r="AA679" s="18">
        <f t="shared" si="224"/>
        <v>1265.4310224832402</v>
      </c>
      <c r="AB679" s="2">
        <f t="shared" si="225"/>
        <v>-154.5262521009227</v>
      </c>
      <c r="AC679" s="2">
        <f t="shared" si="225"/>
        <v>126.54310224832402</v>
      </c>
      <c r="AD679" s="2">
        <f t="shared" si="214"/>
        <v>-1000</v>
      </c>
      <c r="AE679" s="2">
        <f t="shared" si="215"/>
        <v>1265.4310224832402</v>
      </c>
      <c r="AF679" s="5">
        <f t="shared" si="216"/>
        <v>-1</v>
      </c>
      <c r="AG679" s="5">
        <f t="shared" si="217"/>
        <v>1.2999999999999998</v>
      </c>
      <c r="AH679" s="3">
        <f t="shared" si="218"/>
        <v>202011</v>
      </c>
      <c r="AI679" s="21">
        <v>1.66</v>
      </c>
      <c r="AJ679" s="21">
        <v>2.2999999999999998</v>
      </c>
      <c r="AK679" s="21">
        <v>1.66</v>
      </c>
      <c r="AL679" s="21">
        <v>2.2999999999999998</v>
      </c>
      <c r="AO679">
        <f t="shared" si="223"/>
        <v>-160</v>
      </c>
      <c r="AP679">
        <f>IF(E679&lt;F679,G679,H679)</f>
        <v>16</v>
      </c>
      <c r="AQ679">
        <f>IF(E679&lt;F679,H679,G679)</f>
        <v>41</v>
      </c>
    </row>
    <row r="680" spans="2:43" x14ac:dyDescent="0.25">
      <c r="B680" s="24">
        <v>44161</v>
      </c>
      <c r="C680" s="20" t="s">
        <v>34</v>
      </c>
      <c r="D680" s="20" t="s">
        <v>40</v>
      </c>
      <c r="E680" s="2">
        <v>150</v>
      </c>
      <c r="F680" s="2">
        <v>-172.41379310344826</v>
      </c>
      <c r="G680">
        <v>25</v>
      </c>
      <c r="H680">
        <v>41</v>
      </c>
      <c r="I680" s="9"/>
      <c r="J680" s="2" t="str">
        <f t="shared" si="219"/>
        <v>Houston Texans</v>
      </c>
      <c r="K680" s="2" t="str">
        <f t="shared" si="220"/>
        <v>Detroit Lions</v>
      </c>
      <c r="L680" s="17">
        <f t="shared" si="221"/>
        <v>-172.41379310344826</v>
      </c>
      <c r="M680" s="18">
        <f t="shared" si="222"/>
        <v>150</v>
      </c>
      <c r="N680" s="4">
        <f t="shared" si="208"/>
        <v>1.58</v>
      </c>
      <c r="O680" s="4">
        <f t="shared" si="209"/>
        <v>2.5</v>
      </c>
      <c r="P680" s="4"/>
      <c r="Q680" s="4"/>
      <c r="R680" s="1">
        <f t="shared" si="210"/>
        <v>0.63291139240506322</v>
      </c>
      <c r="S680" s="1">
        <f t="shared" si="210"/>
        <v>0.4</v>
      </c>
      <c r="T680" s="1">
        <f t="shared" si="206"/>
        <v>3.1862745098039214E-2</v>
      </c>
      <c r="U680" s="1">
        <f t="shared" si="207"/>
        <v>0.1164556962025316</v>
      </c>
      <c r="V680" s="1">
        <f t="shared" si="211"/>
        <v>0.62745569620253161</v>
      </c>
      <c r="W680" s="1"/>
      <c r="X680" s="17">
        <f t="shared" si="212"/>
        <v>593.73802174746322</v>
      </c>
      <c r="Y680" s="18">
        <f t="shared" si="213"/>
        <v>1520.5870888415161</v>
      </c>
      <c r="Z680" s="2">
        <f t="shared" si="224"/>
        <v>564.05112066009008</v>
      </c>
      <c r="AA680" s="18">
        <f t="shared" si="224"/>
        <v>1444.5577343994403</v>
      </c>
      <c r="AB680" s="2">
        <f t="shared" si="225"/>
        <v>-177.28889516782337</v>
      </c>
      <c r="AC680" s="2">
        <f t="shared" si="225"/>
        <v>144.45577343994404</v>
      </c>
      <c r="AD680" s="2">
        <f t="shared" si="214"/>
        <v>564.05112066009008</v>
      </c>
      <c r="AE680" s="2">
        <f t="shared" si="215"/>
        <v>-1000</v>
      </c>
      <c r="AF680" s="5">
        <f t="shared" si="216"/>
        <v>0.58000000000000007</v>
      </c>
      <c r="AG680" s="5">
        <f t="shared" si="217"/>
        <v>-1</v>
      </c>
      <c r="AH680" s="3">
        <f t="shared" si="218"/>
        <v>202011</v>
      </c>
      <c r="AI680" s="21">
        <v>2.1</v>
      </c>
      <c r="AJ680" s="21">
        <v>1.76</v>
      </c>
      <c r="AK680" s="21">
        <v>2.5</v>
      </c>
      <c r="AL680" s="21">
        <v>1.58</v>
      </c>
      <c r="AO680">
        <f t="shared" si="223"/>
        <v>-180</v>
      </c>
      <c r="AP680">
        <f>IF(E680&lt;F680,G680,H680)</f>
        <v>41</v>
      </c>
      <c r="AQ680">
        <f>IF(E680&lt;F680,H680,G680)</f>
        <v>25</v>
      </c>
    </row>
    <row r="681" spans="2:43" x14ac:dyDescent="0.25">
      <c r="B681" s="24">
        <v>44158</v>
      </c>
      <c r="C681" s="20" t="s">
        <v>27</v>
      </c>
      <c r="D681" s="20" t="s">
        <v>47</v>
      </c>
      <c r="E681" s="2">
        <v>-212.76595744680853</v>
      </c>
      <c r="F681" s="2">
        <v>175</v>
      </c>
      <c r="G681">
        <v>24</v>
      </c>
      <c r="H681">
        <v>27</v>
      </c>
      <c r="I681" s="9"/>
      <c r="J681" s="2" t="str">
        <f t="shared" si="219"/>
        <v>Tampa Bay Buccaneers</v>
      </c>
      <c r="K681" s="2" t="str">
        <f t="shared" si="220"/>
        <v>Los Angeles Rams</v>
      </c>
      <c r="L681" s="17">
        <f t="shared" si="221"/>
        <v>-212.76595744680853</v>
      </c>
      <c r="M681" s="18">
        <f t="shared" si="222"/>
        <v>175</v>
      </c>
      <c r="N681" s="4">
        <f t="shared" si="208"/>
        <v>1.47</v>
      </c>
      <c r="O681" s="4">
        <f t="shared" si="209"/>
        <v>2.75</v>
      </c>
      <c r="P681" s="4"/>
      <c r="Q681" s="4"/>
      <c r="R681" s="1">
        <f t="shared" si="210"/>
        <v>0.68027210884353739</v>
      </c>
      <c r="S681" s="1">
        <f t="shared" si="210"/>
        <v>0.36363636363636365</v>
      </c>
      <c r="T681" s="1">
        <f t="shared" si="206"/>
        <v>4.206161137440767E-2</v>
      </c>
      <c r="U681" s="1">
        <f t="shared" si="207"/>
        <v>0.15831787260358687</v>
      </c>
      <c r="V681" s="1">
        <f t="shared" si="211"/>
        <v>0.66931787260358688</v>
      </c>
      <c r="W681" s="1"/>
      <c r="X681" s="17">
        <f t="shared" si="212"/>
        <v>494.0584151893168</v>
      </c>
      <c r="Y681" s="18">
        <f t="shared" si="213"/>
        <v>1810.0865209085014</v>
      </c>
      <c r="Z681" s="2">
        <f t="shared" si="224"/>
        <v>469.35549442985092</v>
      </c>
      <c r="AA681" s="18">
        <f t="shared" si="224"/>
        <v>1719.5821948630762</v>
      </c>
      <c r="AB681" s="2">
        <f t="shared" si="225"/>
        <v>-213.05812158750777</v>
      </c>
      <c r="AC681" s="2">
        <f t="shared" si="225"/>
        <v>171.95821948630763</v>
      </c>
      <c r="AD681" s="2">
        <f t="shared" si="214"/>
        <v>-1000</v>
      </c>
      <c r="AE681" s="2">
        <f t="shared" si="215"/>
        <v>1719.5821948630762</v>
      </c>
      <c r="AF681" s="5">
        <f t="shared" si="216"/>
        <v>-1</v>
      </c>
      <c r="AG681" s="5">
        <f t="shared" si="217"/>
        <v>1.75</v>
      </c>
      <c r="AH681" s="3">
        <f t="shared" si="218"/>
        <v>202011</v>
      </c>
      <c r="AI681" s="21">
        <v>1.55</v>
      </c>
      <c r="AJ681" s="21">
        <v>2.6</v>
      </c>
      <c r="AK681" s="21">
        <v>1.47</v>
      </c>
      <c r="AL681" s="21">
        <v>2.75</v>
      </c>
      <c r="AO681">
        <f t="shared" si="223"/>
        <v>-300</v>
      </c>
      <c r="AP681">
        <f>IF(E681&lt;F681,G681,H681)</f>
        <v>24</v>
      </c>
      <c r="AQ681">
        <f>IF(E681&lt;F681,H681,G681)</f>
        <v>27</v>
      </c>
    </row>
    <row r="682" spans="2:43" x14ac:dyDescent="0.25">
      <c r="B682" s="24">
        <v>44157</v>
      </c>
      <c r="C682" s="20" t="s">
        <v>50</v>
      </c>
      <c r="D682" s="20" t="s">
        <v>20</v>
      </c>
      <c r="E682" s="2">
        <v>280</v>
      </c>
      <c r="F682" s="2">
        <v>-370.37037037037032</v>
      </c>
      <c r="G682">
        <v>31</v>
      </c>
      <c r="H682">
        <v>35</v>
      </c>
      <c r="I682" s="9"/>
      <c r="J682" s="2" t="str">
        <f t="shared" si="219"/>
        <v>Kansas City Chiefs</v>
      </c>
      <c r="K682" s="2" t="str">
        <f t="shared" si="220"/>
        <v>Las Vegas Raiders</v>
      </c>
      <c r="L682" s="17">
        <f t="shared" si="221"/>
        <v>-370.37037037037032</v>
      </c>
      <c r="M682" s="18">
        <f t="shared" si="222"/>
        <v>280</v>
      </c>
      <c r="N682" s="4">
        <f t="shared" si="208"/>
        <v>1.27</v>
      </c>
      <c r="O682" s="4">
        <f t="shared" si="209"/>
        <v>3.8</v>
      </c>
      <c r="P682" s="4"/>
      <c r="Q682" s="4"/>
      <c r="R682" s="1">
        <f t="shared" si="210"/>
        <v>0.78740157480314954</v>
      </c>
      <c r="S682" s="1">
        <f t="shared" si="210"/>
        <v>0.26315789473684209</v>
      </c>
      <c r="T682" s="1">
        <f t="shared" si="206"/>
        <v>4.8126232741617536E-2</v>
      </c>
      <c r="U682" s="1">
        <f t="shared" si="207"/>
        <v>0.26212184003315375</v>
      </c>
      <c r="V682" s="1">
        <f t="shared" si="211"/>
        <v>0.77312184003315376</v>
      </c>
      <c r="W682" s="1"/>
      <c r="X682" s="17">
        <f t="shared" si="212"/>
        <v>293.45718645992071</v>
      </c>
      <c r="Y682" s="18">
        <f t="shared" si="213"/>
        <v>2909.583445130711</v>
      </c>
      <c r="Z682" s="2">
        <f t="shared" si="224"/>
        <v>278.78432713692467</v>
      </c>
      <c r="AA682" s="18">
        <f t="shared" si="224"/>
        <v>2764.1042728741754</v>
      </c>
      <c r="AB682" s="2">
        <f t="shared" si="225"/>
        <v>-358.70022187755586</v>
      </c>
      <c r="AC682" s="2">
        <f t="shared" si="225"/>
        <v>276.41042728741752</v>
      </c>
      <c r="AD682" s="2">
        <f t="shared" si="214"/>
        <v>278.78432713692467</v>
      </c>
      <c r="AE682" s="2">
        <f t="shared" si="215"/>
        <v>-1000</v>
      </c>
      <c r="AF682" s="5">
        <f t="shared" si="216"/>
        <v>0.27</v>
      </c>
      <c r="AG682" s="5">
        <f t="shared" si="217"/>
        <v>-1</v>
      </c>
      <c r="AH682" s="3">
        <f t="shared" si="218"/>
        <v>202011</v>
      </c>
      <c r="AI682" s="21">
        <v>3.65</v>
      </c>
      <c r="AJ682" s="21">
        <v>1.3</v>
      </c>
      <c r="AK682" s="21">
        <v>3.8</v>
      </c>
      <c r="AL682" s="21">
        <v>1.27</v>
      </c>
      <c r="AO682">
        <f t="shared" si="223"/>
        <v>-400</v>
      </c>
      <c r="AP682">
        <f>IF(E682&lt;F682,G682,H682)</f>
        <v>35</v>
      </c>
      <c r="AQ682">
        <f>IF(E682&lt;F682,H682,G682)</f>
        <v>31</v>
      </c>
    </row>
    <row r="683" spans="2:43" x14ac:dyDescent="0.25">
      <c r="B683" s="24">
        <v>44157</v>
      </c>
      <c r="C683" s="20" t="s">
        <v>39</v>
      </c>
      <c r="D683" s="20" t="s">
        <v>33</v>
      </c>
      <c r="E683" s="2">
        <v>-125</v>
      </c>
      <c r="F683" s="2">
        <v>104.99999999999999</v>
      </c>
      <c r="G683">
        <v>34</v>
      </c>
      <c r="H683">
        <v>31</v>
      </c>
      <c r="I683" s="9"/>
      <c r="J683" s="2" t="str">
        <f t="shared" si="219"/>
        <v>Indianapolis Colts</v>
      </c>
      <c r="K683" s="2" t="str">
        <f t="shared" si="220"/>
        <v>Green Bay Packers</v>
      </c>
      <c r="L683" s="17">
        <f t="shared" si="221"/>
        <v>-125</v>
      </c>
      <c r="M683" s="18">
        <f t="shared" si="222"/>
        <v>104.99999999999999</v>
      </c>
      <c r="N683" s="4">
        <f t="shared" si="208"/>
        <v>1.8</v>
      </c>
      <c r="O683" s="4">
        <f t="shared" si="209"/>
        <v>2.0499999999999998</v>
      </c>
      <c r="P683" s="4"/>
      <c r="Q683" s="4"/>
      <c r="R683" s="1">
        <f t="shared" si="210"/>
        <v>0.55555555555555558</v>
      </c>
      <c r="S683" s="1">
        <f t="shared" si="210"/>
        <v>0.48780487804878053</v>
      </c>
      <c r="T683" s="1">
        <f t="shared" si="206"/>
        <v>4.1558441558441461E-2</v>
      </c>
      <c r="U683" s="1">
        <f t="shared" si="207"/>
        <v>3.3875338753387524E-2</v>
      </c>
      <c r="V683" s="1">
        <f t="shared" si="211"/>
        <v>0.54487533875338756</v>
      </c>
      <c r="W683" s="1"/>
      <c r="X683" s="17">
        <f t="shared" si="212"/>
        <v>835.28218085238643</v>
      </c>
      <c r="Y683" s="18">
        <f t="shared" si="213"/>
        <v>1090.9993667390718</v>
      </c>
      <c r="Z683" s="2">
        <f t="shared" si="224"/>
        <v>793.51807180976709</v>
      </c>
      <c r="AA683" s="18">
        <f t="shared" si="224"/>
        <v>1036.449398402118</v>
      </c>
      <c r="AB683" s="2">
        <f t="shared" si="225"/>
        <v>-126.02107444375048</v>
      </c>
      <c r="AC683" s="2">
        <f t="shared" si="225"/>
        <v>103.6449398402118</v>
      </c>
      <c r="AD683" s="2">
        <f t="shared" si="214"/>
        <v>793.51807180976709</v>
      </c>
      <c r="AE683" s="2">
        <f t="shared" si="215"/>
        <v>-1000</v>
      </c>
      <c r="AF683" s="5">
        <f t="shared" si="216"/>
        <v>0.8</v>
      </c>
      <c r="AG683" s="5">
        <f t="shared" si="217"/>
        <v>-1</v>
      </c>
      <c r="AH683" s="3">
        <f t="shared" si="218"/>
        <v>202011</v>
      </c>
      <c r="AI683" s="21">
        <v>1.8</v>
      </c>
      <c r="AJ683" s="21">
        <v>2.0499999999999998</v>
      </c>
      <c r="AK683" s="21">
        <v>1.8</v>
      </c>
      <c r="AL683" s="21">
        <v>2.0499999999999998</v>
      </c>
      <c r="AO683">
        <f t="shared" si="223"/>
        <v>-130</v>
      </c>
      <c r="AP683">
        <f>IF(E683&lt;F683,G683,H683)</f>
        <v>34</v>
      </c>
      <c r="AQ683">
        <f>IF(E683&lt;F683,H683,G683)</f>
        <v>31</v>
      </c>
    </row>
    <row r="684" spans="2:43" x14ac:dyDescent="0.25">
      <c r="B684" s="24">
        <v>44157</v>
      </c>
      <c r="C684" s="20" t="s">
        <v>29</v>
      </c>
      <c r="D684" s="20" t="s">
        <v>23</v>
      </c>
      <c r="E684" s="2">
        <v>-333.33333333333326</v>
      </c>
      <c r="F684" s="2">
        <v>265</v>
      </c>
      <c r="G684">
        <v>28</v>
      </c>
      <c r="H684">
        <v>31</v>
      </c>
      <c r="I684" s="9"/>
      <c r="J684" s="2" t="str">
        <f t="shared" si="219"/>
        <v>Minnesota Vikings</v>
      </c>
      <c r="K684" s="2" t="str">
        <f t="shared" si="220"/>
        <v>Dallas Cowboys</v>
      </c>
      <c r="L684" s="17">
        <f t="shared" si="221"/>
        <v>-333.33333333333326</v>
      </c>
      <c r="M684" s="18">
        <f t="shared" si="222"/>
        <v>265</v>
      </c>
      <c r="N684" s="4">
        <f t="shared" si="208"/>
        <v>1.3</v>
      </c>
      <c r="O684" s="4">
        <f t="shared" si="209"/>
        <v>3.65</v>
      </c>
      <c r="P684" s="4"/>
      <c r="Q684" s="4"/>
      <c r="R684" s="1">
        <f t="shared" si="210"/>
        <v>0.76923076923076916</v>
      </c>
      <c r="S684" s="1">
        <f t="shared" si="210"/>
        <v>0.27397260273972601</v>
      </c>
      <c r="T684" s="1">
        <f t="shared" si="206"/>
        <v>4.1414141414141459E-2</v>
      </c>
      <c r="U684" s="1">
        <f t="shared" si="207"/>
        <v>0.24762908324552158</v>
      </c>
      <c r="V684" s="1">
        <f t="shared" si="211"/>
        <v>0.75862908324552158</v>
      </c>
      <c r="W684" s="1"/>
      <c r="X684" s="17">
        <f t="shared" si="212"/>
        <v>318.16723361284784</v>
      </c>
      <c r="Y684" s="18">
        <f t="shared" si="213"/>
        <v>2708.5523787535408</v>
      </c>
      <c r="Z684" s="2">
        <f t="shared" si="224"/>
        <v>302.25887193220541</v>
      </c>
      <c r="AA684" s="18">
        <f t="shared" si="224"/>
        <v>2573.1247598158634</v>
      </c>
      <c r="AB684" s="2">
        <f t="shared" si="225"/>
        <v>-330.84223255630133</v>
      </c>
      <c r="AC684" s="2">
        <f t="shared" si="225"/>
        <v>257.31247598158632</v>
      </c>
      <c r="AD684" s="2">
        <f t="shared" si="214"/>
        <v>-1000</v>
      </c>
      <c r="AE684" s="2">
        <f t="shared" si="215"/>
        <v>2573.1247598158634</v>
      </c>
      <c r="AF684" s="5">
        <f t="shared" si="216"/>
        <v>-1</v>
      </c>
      <c r="AG684" s="5">
        <f t="shared" si="217"/>
        <v>2.65</v>
      </c>
      <c r="AH684" s="3">
        <f t="shared" si="218"/>
        <v>202011</v>
      </c>
      <c r="AI684" s="21">
        <v>1.28</v>
      </c>
      <c r="AJ684" s="21">
        <v>3.75</v>
      </c>
      <c r="AK684" s="21">
        <v>1.3</v>
      </c>
      <c r="AL684" s="21">
        <v>3.65</v>
      </c>
      <c r="AO684">
        <f t="shared" si="223"/>
        <v>-400</v>
      </c>
      <c r="AP684">
        <f>IF(E684&lt;F684,G684,H684)</f>
        <v>28</v>
      </c>
      <c r="AQ684">
        <f>IF(E684&lt;F684,H684,G684)</f>
        <v>31</v>
      </c>
    </row>
    <row r="685" spans="2:43" x14ac:dyDescent="0.25">
      <c r="B685" s="24">
        <v>44157</v>
      </c>
      <c r="C685" s="20" t="s">
        <v>38</v>
      </c>
      <c r="D685" s="20" t="s">
        <v>30</v>
      </c>
      <c r="E685" s="2">
        <v>160</v>
      </c>
      <c r="F685" s="2">
        <v>-181.81818181818181</v>
      </c>
      <c r="G685">
        <v>20</v>
      </c>
      <c r="H685">
        <v>13</v>
      </c>
      <c r="I685" s="9"/>
      <c r="J685" s="2" t="str">
        <f t="shared" si="219"/>
        <v>Miami Dolphins</v>
      </c>
      <c r="K685" s="2" t="str">
        <f t="shared" si="220"/>
        <v>Denver Broncos</v>
      </c>
      <c r="L685" s="17">
        <f t="shared" si="221"/>
        <v>-181.81818181818181</v>
      </c>
      <c r="M685" s="18">
        <f t="shared" si="222"/>
        <v>160</v>
      </c>
      <c r="N685" s="4">
        <f t="shared" si="208"/>
        <v>1.55</v>
      </c>
      <c r="O685" s="4">
        <f t="shared" si="209"/>
        <v>2.6</v>
      </c>
      <c r="P685" s="4"/>
      <c r="Q685" s="4"/>
      <c r="R685" s="1">
        <f t="shared" si="210"/>
        <v>0.64516129032258063</v>
      </c>
      <c r="S685" s="1">
        <f t="shared" si="210"/>
        <v>0.38461538461538458</v>
      </c>
      <c r="T685" s="1">
        <f t="shared" si="206"/>
        <v>2.8915662650602414E-2</v>
      </c>
      <c r="U685" s="1">
        <f t="shared" si="207"/>
        <v>0.13027295285359802</v>
      </c>
      <c r="V685" s="1">
        <f t="shared" si="211"/>
        <v>0.64127295285359809</v>
      </c>
      <c r="W685" s="1"/>
      <c r="X685" s="17">
        <f t="shared" si="212"/>
        <v>559.39837404665798</v>
      </c>
      <c r="Y685" s="18">
        <f t="shared" si="213"/>
        <v>1609.5378726032154</v>
      </c>
      <c r="Z685" s="2">
        <f t="shared" si="224"/>
        <v>531.42845534432502</v>
      </c>
      <c r="AA685" s="18">
        <f t="shared" si="224"/>
        <v>1529.0609789730545</v>
      </c>
      <c r="AB685" s="2">
        <f t="shared" si="225"/>
        <v>-188.17208411470486</v>
      </c>
      <c r="AC685" s="2">
        <f t="shared" si="225"/>
        <v>152.90609789730544</v>
      </c>
      <c r="AD685" s="2">
        <f t="shared" si="214"/>
        <v>-1000</v>
      </c>
      <c r="AE685" s="2">
        <f t="shared" si="215"/>
        <v>1529.0609789730545</v>
      </c>
      <c r="AF685" s="5">
        <f t="shared" si="216"/>
        <v>-1</v>
      </c>
      <c r="AG685" s="5">
        <f t="shared" si="217"/>
        <v>1.6</v>
      </c>
      <c r="AH685" s="3">
        <f t="shared" si="218"/>
        <v>202011</v>
      </c>
      <c r="AI685" s="21">
        <v>2.2999999999999998</v>
      </c>
      <c r="AJ685" s="21">
        <v>1.66</v>
      </c>
      <c r="AK685" s="21">
        <v>2.6</v>
      </c>
      <c r="AL685" s="21">
        <v>1.55</v>
      </c>
      <c r="AO685">
        <f t="shared" si="223"/>
        <v>-190</v>
      </c>
      <c r="AP685">
        <f>IF(E685&lt;F685,G685,H685)</f>
        <v>13</v>
      </c>
      <c r="AQ685">
        <f>IF(E685&lt;F685,H685,G685)</f>
        <v>20</v>
      </c>
    </row>
    <row r="686" spans="2:43" x14ac:dyDescent="0.25">
      <c r="B686" s="24">
        <v>44157</v>
      </c>
      <c r="C686" s="20" t="s">
        <v>31</v>
      </c>
      <c r="D686" s="20" t="s">
        <v>42</v>
      </c>
      <c r="E686" s="2">
        <v>-454.54545454545462</v>
      </c>
      <c r="F686" s="2">
        <v>350</v>
      </c>
      <c r="G686">
        <v>34</v>
      </c>
      <c r="H686">
        <v>28</v>
      </c>
      <c r="I686" s="9"/>
      <c r="J686" s="2" t="str">
        <f t="shared" si="219"/>
        <v>Los Angeles Chargers</v>
      </c>
      <c r="K686" s="2" t="str">
        <f t="shared" si="220"/>
        <v>New York Jets</v>
      </c>
      <c r="L686" s="17">
        <f t="shared" si="221"/>
        <v>-454.54545454545462</v>
      </c>
      <c r="M686" s="18">
        <f t="shared" si="222"/>
        <v>350</v>
      </c>
      <c r="N686" s="4">
        <f t="shared" si="208"/>
        <v>1.22</v>
      </c>
      <c r="O686" s="4">
        <f t="shared" si="209"/>
        <v>4.5</v>
      </c>
      <c r="P686" s="4"/>
      <c r="Q686" s="4"/>
      <c r="R686" s="1">
        <f t="shared" si="210"/>
        <v>0.81967213114754101</v>
      </c>
      <c r="S686" s="1">
        <f t="shared" si="210"/>
        <v>0.22222222222222221</v>
      </c>
      <c r="T686" s="1">
        <f t="shared" si="206"/>
        <v>4.0209790209790097E-2</v>
      </c>
      <c r="U686" s="1">
        <f t="shared" si="207"/>
        <v>0.2987249544626594</v>
      </c>
      <c r="V686" s="1">
        <f t="shared" si="211"/>
        <v>0.80972495446265946</v>
      </c>
      <c r="W686" s="1"/>
      <c r="X686" s="17">
        <f t="shared" si="212"/>
        <v>234.98725646118768</v>
      </c>
      <c r="Y686" s="18">
        <f t="shared" si="213"/>
        <v>3526.591123964678</v>
      </c>
      <c r="Z686" s="2">
        <f t="shared" si="224"/>
        <v>223.2378936381283</v>
      </c>
      <c r="AA686" s="18">
        <f t="shared" si="224"/>
        <v>3350.2615677664439</v>
      </c>
      <c r="AB686" s="2">
        <f t="shared" si="225"/>
        <v>-447.95262296329213</v>
      </c>
      <c r="AC686" s="2">
        <f t="shared" si="225"/>
        <v>335.02615677664437</v>
      </c>
      <c r="AD686" s="2">
        <f t="shared" si="214"/>
        <v>223.2378936381283</v>
      </c>
      <c r="AE686" s="2">
        <f t="shared" si="215"/>
        <v>-1000</v>
      </c>
      <c r="AF686" s="5">
        <f t="shared" si="216"/>
        <v>0.21999999999999997</v>
      </c>
      <c r="AG686" s="5">
        <f t="shared" si="217"/>
        <v>-1</v>
      </c>
      <c r="AH686" s="3">
        <f t="shared" si="218"/>
        <v>202011</v>
      </c>
      <c r="AI686" s="21">
        <v>1.25</v>
      </c>
      <c r="AJ686" s="21">
        <v>4.2</v>
      </c>
      <c r="AK686" s="21">
        <v>1.22</v>
      </c>
      <c r="AL686" s="21">
        <v>4.5</v>
      </c>
      <c r="AO686">
        <f t="shared" si="223"/>
        <v>-500</v>
      </c>
      <c r="AP686">
        <f>IF(E686&lt;F686,G686,H686)</f>
        <v>34</v>
      </c>
      <c r="AQ686">
        <f>IF(E686&lt;F686,H686,G686)</f>
        <v>28</v>
      </c>
    </row>
    <row r="687" spans="2:43" x14ac:dyDescent="0.25">
      <c r="B687" s="24">
        <v>44157</v>
      </c>
      <c r="C687" s="20" t="s">
        <v>28</v>
      </c>
      <c r="D687" s="20" t="s">
        <v>41</v>
      </c>
      <c r="E687" s="2">
        <v>-270.2702702702702</v>
      </c>
      <c r="F687" s="2">
        <v>220.00000000000003</v>
      </c>
      <c r="G687">
        <v>24</v>
      </c>
      <c r="H687">
        <v>30</v>
      </c>
      <c r="I687" s="9"/>
      <c r="J687" s="2" t="str">
        <f t="shared" si="219"/>
        <v>Baltimore Ravens</v>
      </c>
      <c r="K687" s="2" t="str">
        <f t="shared" si="220"/>
        <v>Tennessee Titans</v>
      </c>
      <c r="L687" s="17">
        <f t="shared" si="221"/>
        <v>-270.2702702702702</v>
      </c>
      <c r="M687" s="18">
        <f t="shared" si="222"/>
        <v>220.00000000000003</v>
      </c>
      <c r="N687" s="4">
        <f t="shared" si="208"/>
        <v>1.37</v>
      </c>
      <c r="O687" s="4">
        <f t="shared" si="209"/>
        <v>3.2</v>
      </c>
      <c r="P687" s="4"/>
      <c r="Q687" s="4"/>
      <c r="R687" s="1">
        <f t="shared" si="210"/>
        <v>0.72992700729927007</v>
      </c>
      <c r="S687" s="1">
        <f t="shared" si="210"/>
        <v>0.3125</v>
      </c>
      <c r="T687" s="1">
        <f t="shared" si="206"/>
        <v>4.0700218818380707E-2</v>
      </c>
      <c r="U687" s="1">
        <f t="shared" si="207"/>
        <v>0.20871350364963503</v>
      </c>
      <c r="V687" s="1">
        <f t="shared" si="211"/>
        <v>0.71971350364963504</v>
      </c>
      <c r="W687" s="1"/>
      <c r="X687" s="17">
        <f t="shared" si="212"/>
        <v>389.44176388110628</v>
      </c>
      <c r="Y687" s="18">
        <f t="shared" si="213"/>
        <v>2256.8044836814311</v>
      </c>
      <c r="Z687" s="2">
        <f t="shared" si="224"/>
        <v>369.96967568705094</v>
      </c>
      <c r="AA687" s="18">
        <f t="shared" si="224"/>
        <v>2143.9642594973593</v>
      </c>
      <c r="AB687" s="2">
        <f t="shared" si="225"/>
        <v>-270.29242278923357</v>
      </c>
      <c r="AC687" s="2">
        <f t="shared" si="225"/>
        <v>214.39642594973594</v>
      </c>
      <c r="AD687" s="2">
        <f t="shared" si="214"/>
        <v>-1000</v>
      </c>
      <c r="AE687" s="2">
        <f t="shared" si="215"/>
        <v>2143.9642594973593</v>
      </c>
      <c r="AF687" s="5">
        <f t="shared" si="216"/>
        <v>-1</v>
      </c>
      <c r="AG687" s="5">
        <f t="shared" si="217"/>
        <v>2.2000000000000002</v>
      </c>
      <c r="AH687" s="3">
        <f t="shared" si="218"/>
        <v>202011</v>
      </c>
      <c r="AI687" s="21">
        <v>1.34</v>
      </c>
      <c r="AJ687" s="21">
        <v>3.35</v>
      </c>
      <c r="AK687" s="21">
        <v>1.37</v>
      </c>
      <c r="AL687" s="21">
        <v>3.2</v>
      </c>
      <c r="AO687">
        <f t="shared" si="223"/>
        <v>-300</v>
      </c>
      <c r="AP687">
        <f>IF(E687&lt;F687,G687,H687)</f>
        <v>24</v>
      </c>
      <c r="AQ687">
        <f>IF(E687&lt;F687,H687,G687)</f>
        <v>30</v>
      </c>
    </row>
    <row r="688" spans="2:43" x14ac:dyDescent="0.25">
      <c r="B688" s="24">
        <v>44157</v>
      </c>
      <c r="C688" s="20" t="s">
        <v>44</v>
      </c>
      <c r="D688" s="20" t="s">
        <v>34</v>
      </c>
      <c r="E688" s="2">
        <v>104.99999999999999</v>
      </c>
      <c r="F688" s="2">
        <v>-125</v>
      </c>
      <c r="G688">
        <v>20</v>
      </c>
      <c r="H688">
        <v>0</v>
      </c>
      <c r="I688" s="9"/>
      <c r="J688" s="2" t="str">
        <f t="shared" si="219"/>
        <v>Detroit Lions</v>
      </c>
      <c r="K688" s="2" t="str">
        <f t="shared" si="220"/>
        <v>Carolina Panthers</v>
      </c>
      <c r="L688" s="17">
        <f t="shared" si="221"/>
        <v>-125</v>
      </c>
      <c r="M688" s="18">
        <f t="shared" si="222"/>
        <v>104.99999999999999</v>
      </c>
      <c r="N688" s="4">
        <f t="shared" si="208"/>
        <v>1.8</v>
      </c>
      <c r="O688" s="4">
        <f t="shared" si="209"/>
        <v>2.0499999999999998</v>
      </c>
      <c r="P688" s="4"/>
      <c r="Q688" s="4"/>
      <c r="R688" s="1">
        <f t="shared" si="210"/>
        <v>0.55555555555555558</v>
      </c>
      <c r="S688" s="1">
        <f t="shared" si="210"/>
        <v>0.48780487804878053</v>
      </c>
      <c r="T688" s="1">
        <f t="shared" si="206"/>
        <v>4.1558441558441461E-2</v>
      </c>
      <c r="U688" s="1">
        <f t="shared" si="207"/>
        <v>3.3875338753387524E-2</v>
      </c>
      <c r="V688" s="1">
        <f t="shared" si="211"/>
        <v>0.54487533875338756</v>
      </c>
      <c r="W688" s="1"/>
      <c r="X688" s="17">
        <f t="shared" si="212"/>
        <v>835.28218085238643</v>
      </c>
      <c r="Y688" s="18">
        <f t="shared" si="213"/>
        <v>1090.9993667390718</v>
      </c>
      <c r="Z688" s="2">
        <f t="shared" si="224"/>
        <v>793.51807180976709</v>
      </c>
      <c r="AA688" s="18">
        <f t="shared" si="224"/>
        <v>1036.449398402118</v>
      </c>
      <c r="AB688" s="2">
        <f t="shared" si="225"/>
        <v>-126.02107444375048</v>
      </c>
      <c r="AC688" s="2">
        <f t="shared" si="225"/>
        <v>103.6449398402118</v>
      </c>
      <c r="AD688" s="2">
        <f t="shared" si="214"/>
        <v>-1000</v>
      </c>
      <c r="AE688" s="2">
        <f t="shared" si="215"/>
        <v>1036.449398402118</v>
      </c>
      <c r="AF688" s="5">
        <f t="shared" si="216"/>
        <v>-1</v>
      </c>
      <c r="AG688" s="5">
        <f t="shared" si="217"/>
        <v>1.0499999999999998</v>
      </c>
      <c r="AH688" s="3">
        <f t="shared" si="218"/>
        <v>202011</v>
      </c>
      <c r="AI688" s="21">
        <v>2.0499999999999998</v>
      </c>
      <c r="AJ688" s="21">
        <v>1.8</v>
      </c>
      <c r="AK688" s="21">
        <v>2.0499999999999998</v>
      </c>
      <c r="AL688" s="21">
        <v>1.8</v>
      </c>
      <c r="AO688">
        <f t="shared" si="223"/>
        <v>-130</v>
      </c>
      <c r="AP688">
        <f>IF(E688&lt;F688,G688,H688)</f>
        <v>0</v>
      </c>
      <c r="AQ688">
        <f>IF(E688&lt;F688,H688,G688)</f>
        <v>20</v>
      </c>
    </row>
    <row r="689" spans="2:43" x14ac:dyDescent="0.25">
      <c r="B689" s="24">
        <v>44157</v>
      </c>
      <c r="C689" s="20" t="s">
        <v>46</v>
      </c>
      <c r="D689" s="20" t="s">
        <v>19</v>
      </c>
      <c r="E689" s="2">
        <v>-140.84507042253523</v>
      </c>
      <c r="F689" s="2">
        <v>120.00000000000001</v>
      </c>
      <c r="G689">
        <v>22</v>
      </c>
      <c r="H689">
        <v>17</v>
      </c>
      <c r="I689" s="9"/>
      <c r="J689" s="2" t="str">
        <f t="shared" si="219"/>
        <v>Cleveland Browns</v>
      </c>
      <c r="K689" s="2" t="str">
        <f t="shared" si="220"/>
        <v>Philadelphia Eagles</v>
      </c>
      <c r="L689" s="17">
        <f t="shared" si="221"/>
        <v>-140.84507042253523</v>
      </c>
      <c r="M689" s="18">
        <f t="shared" si="222"/>
        <v>120.00000000000001</v>
      </c>
      <c r="N689" s="4">
        <f t="shared" si="208"/>
        <v>1.71</v>
      </c>
      <c r="O689" s="4">
        <f t="shared" si="209"/>
        <v>2.2000000000000002</v>
      </c>
      <c r="P689" s="4"/>
      <c r="Q689" s="4"/>
      <c r="R689" s="1">
        <f t="shared" si="210"/>
        <v>0.58479532163742687</v>
      </c>
      <c r="S689" s="1">
        <f t="shared" si="210"/>
        <v>0.45454545454545453</v>
      </c>
      <c r="T689" s="1">
        <f t="shared" si="206"/>
        <v>3.7851662404092101E-2</v>
      </c>
      <c r="U689" s="1">
        <f t="shared" si="207"/>
        <v>6.5124933545986169E-2</v>
      </c>
      <c r="V689" s="1">
        <f t="shared" si="211"/>
        <v>0.57612493354598615</v>
      </c>
      <c r="W689" s="1"/>
      <c r="X689" s="17">
        <f t="shared" si="212"/>
        <v>735.73463284275692</v>
      </c>
      <c r="Y689" s="18">
        <f t="shared" si="213"/>
        <v>1235.8449349286186</v>
      </c>
      <c r="Z689" s="2">
        <f t="shared" si="224"/>
        <v>698.94790120061907</v>
      </c>
      <c r="AA689" s="18">
        <f t="shared" si="224"/>
        <v>1174.0526881821877</v>
      </c>
      <c r="AB689" s="2">
        <f t="shared" si="225"/>
        <v>-143.07218009843768</v>
      </c>
      <c r="AC689" s="2">
        <f t="shared" si="225"/>
        <v>117.40526881821877</v>
      </c>
      <c r="AD689" s="2">
        <f t="shared" si="214"/>
        <v>698.94790120061907</v>
      </c>
      <c r="AE689" s="2">
        <f t="shared" si="215"/>
        <v>-1000</v>
      </c>
      <c r="AF689" s="5">
        <f t="shared" si="216"/>
        <v>0.71</v>
      </c>
      <c r="AG689" s="5">
        <f t="shared" si="217"/>
        <v>-1</v>
      </c>
      <c r="AH689" s="3">
        <f t="shared" si="218"/>
        <v>202011</v>
      </c>
      <c r="AI689" s="21">
        <v>1.54</v>
      </c>
      <c r="AJ689" s="21">
        <v>2.65</v>
      </c>
      <c r="AK689" s="21">
        <v>1.71</v>
      </c>
      <c r="AL689" s="21">
        <v>2.2000000000000002</v>
      </c>
      <c r="AO689">
        <f t="shared" si="223"/>
        <v>-150</v>
      </c>
      <c r="AP689">
        <f>IF(E689&lt;F689,G689,H689)</f>
        <v>22</v>
      </c>
      <c r="AQ689">
        <f>IF(E689&lt;F689,H689,G689)</f>
        <v>17</v>
      </c>
    </row>
    <row r="690" spans="2:43" x14ac:dyDescent="0.25">
      <c r="B690" s="24">
        <v>44157</v>
      </c>
      <c r="C690" s="20" t="s">
        <v>40</v>
      </c>
      <c r="D690" s="20" t="s">
        <v>36</v>
      </c>
      <c r="E690" s="2">
        <v>114.99999999999999</v>
      </c>
      <c r="F690" s="2">
        <v>-135.13513513513513</v>
      </c>
      <c r="G690">
        <v>27</v>
      </c>
      <c r="H690">
        <v>20</v>
      </c>
      <c r="I690" s="9"/>
      <c r="J690" s="2" t="str">
        <f t="shared" si="219"/>
        <v>New England Patriots</v>
      </c>
      <c r="K690" s="2" t="str">
        <f t="shared" si="220"/>
        <v>Houston Texans</v>
      </c>
      <c r="L690" s="17">
        <f t="shared" si="221"/>
        <v>-135.13513513513513</v>
      </c>
      <c r="M690" s="18">
        <f t="shared" si="222"/>
        <v>114.99999999999999</v>
      </c>
      <c r="N690" s="4">
        <f t="shared" si="208"/>
        <v>1.74</v>
      </c>
      <c r="O690" s="4">
        <f t="shared" si="209"/>
        <v>2.15</v>
      </c>
      <c r="P690" s="4"/>
      <c r="Q690" s="4"/>
      <c r="R690" s="1">
        <f t="shared" si="210"/>
        <v>0.57471264367816088</v>
      </c>
      <c r="S690" s="1">
        <f t="shared" si="210"/>
        <v>0.46511627906976744</v>
      </c>
      <c r="T690" s="1">
        <f t="shared" si="206"/>
        <v>3.8303341902313659E-2</v>
      </c>
      <c r="U690" s="1">
        <f t="shared" si="207"/>
        <v>5.4798182304196724E-2</v>
      </c>
      <c r="V690" s="1">
        <f t="shared" si="211"/>
        <v>0.56579818230419676</v>
      </c>
      <c r="W690" s="1"/>
      <c r="X690" s="17">
        <f t="shared" si="212"/>
        <v>767.41465645493759</v>
      </c>
      <c r="Y690" s="18">
        <f t="shared" si="213"/>
        <v>1185.8985221458363</v>
      </c>
      <c r="Z690" s="2">
        <f t="shared" si="224"/>
        <v>729.04392363219063</v>
      </c>
      <c r="AA690" s="18">
        <f t="shared" si="224"/>
        <v>1126.6035960385445</v>
      </c>
      <c r="AB690" s="2">
        <f t="shared" si="225"/>
        <v>-137.16594673992637</v>
      </c>
      <c r="AC690" s="2">
        <f t="shared" si="225"/>
        <v>112.66035960385446</v>
      </c>
      <c r="AD690" s="2">
        <f t="shared" si="214"/>
        <v>-1000</v>
      </c>
      <c r="AE690" s="2">
        <f t="shared" si="215"/>
        <v>1126.6035960385445</v>
      </c>
      <c r="AF690" s="5">
        <f t="shared" si="216"/>
        <v>-1</v>
      </c>
      <c r="AG690" s="5">
        <f t="shared" si="217"/>
        <v>1.1499999999999999</v>
      </c>
      <c r="AH690" s="3">
        <f t="shared" si="218"/>
        <v>202011</v>
      </c>
      <c r="AI690" s="21">
        <v>2.2000000000000002</v>
      </c>
      <c r="AJ690" s="21">
        <v>1.71</v>
      </c>
      <c r="AK690" s="21">
        <v>2.15</v>
      </c>
      <c r="AL690" s="21">
        <v>1.74</v>
      </c>
      <c r="AO690">
        <f t="shared" si="223"/>
        <v>-140</v>
      </c>
      <c r="AP690">
        <f>IF(E690&lt;F690,G690,H690)</f>
        <v>20</v>
      </c>
      <c r="AQ690">
        <f>IF(E690&lt;F690,H690,G690)</f>
        <v>27</v>
      </c>
    </row>
    <row r="691" spans="2:43" x14ac:dyDescent="0.25">
      <c r="B691" s="24">
        <v>44157</v>
      </c>
      <c r="C691" s="20" t="s">
        <v>26</v>
      </c>
      <c r="D691" s="20" t="s">
        <v>45</v>
      </c>
      <c r="E691" s="2">
        <v>400</v>
      </c>
      <c r="F691" s="2">
        <v>-526.31578947368439</v>
      </c>
      <c r="G691">
        <v>3</v>
      </c>
      <c r="H691">
        <v>27</v>
      </c>
      <c r="I691" s="9"/>
      <c r="J691" s="2" t="str">
        <f t="shared" si="219"/>
        <v>Pittsburgh Steelers</v>
      </c>
      <c r="K691" s="2" t="str">
        <f t="shared" si="220"/>
        <v>Jacksonville Jaguars</v>
      </c>
      <c r="L691" s="17">
        <f t="shared" si="221"/>
        <v>-526.31578947368439</v>
      </c>
      <c r="M691" s="18">
        <f t="shared" si="222"/>
        <v>400</v>
      </c>
      <c r="N691" s="4">
        <f t="shared" si="208"/>
        <v>1.19</v>
      </c>
      <c r="O691" s="4">
        <f t="shared" si="209"/>
        <v>5</v>
      </c>
      <c r="P691" s="4"/>
      <c r="Q691" s="4"/>
      <c r="R691" s="1">
        <f t="shared" si="210"/>
        <v>0.84033613445378152</v>
      </c>
      <c r="S691" s="1">
        <f t="shared" si="210"/>
        <v>0.2</v>
      </c>
      <c r="T691" s="1">
        <f t="shared" si="206"/>
        <v>3.8772213247172949E-2</v>
      </c>
      <c r="U691" s="1">
        <f t="shared" si="207"/>
        <v>0.32016806722689073</v>
      </c>
      <c r="V691" s="1">
        <f t="shared" si="211"/>
        <v>0.83116806722689074</v>
      </c>
      <c r="W691" s="1"/>
      <c r="X691" s="17">
        <f t="shared" si="212"/>
        <v>203.12610581443556</v>
      </c>
      <c r="Y691" s="18">
        <f t="shared" si="213"/>
        <v>3985.2087388896653</v>
      </c>
      <c r="Z691" s="2">
        <f t="shared" si="224"/>
        <v>192.96980052371379</v>
      </c>
      <c r="AA691" s="18">
        <f t="shared" si="224"/>
        <v>3785.9483019451818</v>
      </c>
      <c r="AB691" s="2">
        <f t="shared" si="225"/>
        <v>-518.21580231001553</v>
      </c>
      <c r="AC691" s="2">
        <f t="shared" si="225"/>
        <v>378.59483019451818</v>
      </c>
      <c r="AD691" s="2">
        <f t="shared" si="214"/>
        <v>192.96980052371379</v>
      </c>
      <c r="AE691" s="2">
        <f t="shared" si="215"/>
        <v>-1000</v>
      </c>
      <c r="AF691" s="5">
        <f t="shared" si="216"/>
        <v>0.18999999999999995</v>
      </c>
      <c r="AG691" s="5">
        <f t="shared" si="217"/>
        <v>-1</v>
      </c>
      <c r="AH691" s="3">
        <f t="shared" si="218"/>
        <v>202011</v>
      </c>
      <c r="AI691" s="21">
        <v>4.5</v>
      </c>
      <c r="AJ691" s="21">
        <v>1.22</v>
      </c>
      <c r="AK691" s="21">
        <v>5</v>
      </c>
      <c r="AL691" s="21">
        <v>1.19</v>
      </c>
      <c r="AO691">
        <f t="shared" si="223"/>
        <v>-600</v>
      </c>
      <c r="AP691">
        <f>IF(E691&lt;F691,G691,H691)</f>
        <v>27</v>
      </c>
      <c r="AQ691">
        <f>IF(E691&lt;F691,H691,G691)</f>
        <v>3</v>
      </c>
    </row>
    <row r="692" spans="2:43" x14ac:dyDescent="0.25">
      <c r="B692" s="24">
        <v>44157</v>
      </c>
      <c r="C692" s="20" t="s">
        <v>43</v>
      </c>
      <c r="D692" s="20" t="s">
        <v>35</v>
      </c>
      <c r="E692" s="2">
        <v>-192.30769230769229</v>
      </c>
      <c r="F692" s="2">
        <v>167</v>
      </c>
      <c r="G692">
        <v>24</v>
      </c>
      <c r="H692">
        <v>9</v>
      </c>
      <c r="I692" s="9"/>
      <c r="J692" s="2" t="str">
        <f t="shared" si="219"/>
        <v>New Orleans Saints</v>
      </c>
      <c r="K692" s="2" t="str">
        <f t="shared" si="220"/>
        <v>Atlanta Falcons</v>
      </c>
      <c r="L692" s="17">
        <f t="shared" si="221"/>
        <v>-192.30769230769229</v>
      </c>
      <c r="M692" s="18">
        <f t="shared" si="222"/>
        <v>167</v>
      </c>
      <c r="N692" s="4">
        <f t="shared" si="208"/>
        <v>1.52</v>
      </c>
      <c r="O692" s="4">
        <f t="shared" si="209"/>
        <v>2.67</v>
      </c>
      <c r="P692" s="4"/>
      <c r="Q692" s="4"/>
      <c r="R692" s="1">
        <f t="shared" si="210"/>
        <v>0.65789473684210531</v>
      </c>
      <c r="S692" s="1">
        <f t="shared" si="210"/>
        <v>0.37453183520599254</v>
      </c>
      <c r="T692" s="1">
        <f t="shared" si="206"/>
        <v>3.1408114558472477E-2</v>
      </c>
      <c r="U692" s="1">
        <f t="shared" si="207"/>
        <v>0.14168145081805639</v>
      </c>
      <c r="V692" s="1">
        <f t="shared" si="211"/>
        <v>0.6526814508180564</v>
      </c>
      <c r="W692" s="1"/>
      <c r="X692" s="17">
        <f t="shared" si="212"/>
        <v>532.14098354813416</v>
      </c>
      <c r="Y692" s="18">
        <f t="shared" si="213"/>
        <v>1687.6788921698521</v>
      </c>
      <c r="Z692" s="2">
        <f t="shared" si="224"/>
        <v>505.53393437072742</v>
      </c>
      <c r="AA692" s="18">
        <f t="shared" si="224"/>
        <v>1603.2949475613595</v>
      </c>
      <c r="AB692" s="2">
        <f t="shared" si="225"/>
        <v>-197.81065760595641</v>
      </c>
      <c r="AC692" s="2">
        <f t="shared" si="225"/>
        <v>160.32949475613594</v>
      </c>
      <c r="AD692" s="2">
        <f t="shared" si="214"/>
        <v>505.53393437072742</v>
      </c>
      <c r="AE692" s="2">
        <f t="shared" si="215"/>
        <v>-1000</v>
      </c>
      <c r="AF692" s="5">
        <f t="shared" si="216"/>
        <v>0.52</v>
      </c>
      <c r="AG692" s="5">
        <f t="shared" si="217"/>
        <v>-1</v>
      </c>
      <c r="AH692" s="3">
        <f t="shared" si="218"/>
        <v>202011</v>
      </c>
      <c r="AI692" s="21">
        <v>1.43</v>
      </c>
      <c r="AJ692" s="21">
        <v>2.9</v>
      </c>
      <c r="AK692" s="21">
        <v>1.52</v>
      </c>
      <c r="AL692" s="21">
        <v>2.67</v>
      </c>
      <c r="AO692">
        <f t="shared" si="223"/>
        <v>-200</v>
      </c>
      <c r="AP692">
        <f>IF(E692&lt;F692,G692,H692)</f>
        <v>24</v>
      </c>
      <c r="AQ692">
        <f>IF(E692&lt;F692,H692,G692)</f>
        <v>9</v>
      </c>
    </row>
    <row r="693" spans="2:43" x14ac:dyDescent="0.25">
      <c r="B693" s="24">
        <v>44157</v>
      </c>
      <c r="C693" s="20" t="s">
        <v>51</v>
      </c>
      <c r="D693" s="20" t="s">
        <v>21</v>
      </c>
      <c r="E693" s="2">
        <v>-120.48192771084337</v>
      </c>
      <c r="F693" s="2">
        <v>100</v>
      </c>
      <c r="G693">
        <v>20</v>
      </c>
      <c r="H693">
        <v>9</v>
      </c>
      <c r="I693" s="9"/>
      <c r="J693" s="2" t="str">
        <f t="shared" si="219"/>
        <v>Washington Football Team</v>
      </c>
      <c r="K693" s="2" t="str">
        <f t="shared" si="220"/>
        <v>Cincinnati Bengals</v>
      </c>
      <c r="L693" s="17">
        <f t="shared" si="221"/>
        <v>-120.48192771084337</v>
      </c>
      <c r="M693" s="18">
        <f t="shared" si="222"/>
        <v>100</v>
      </c>
      <c r="N693" s="4">
        <f t="shared" si="208"/>
        <v>1.83</v>
      </c>
      <c r="O693" s="4">
        <f t="shared" si="209"/>
        <v>2</v>
      </c>
      <c r="P693" s="4"/>
      <c r="Q693" s="4"/>
      <c r="R693" s="1">
        <f t="shared" si="210"/>
        <v>0.54644808743169393</v>
      </c>
      <c r="S693" s="1">
        <f t="shared" si="210"/>
        <v>0.5</v>
      </c>
      <c r="T693" s="1">
        <f t="shared" si="206"/>
        <v>4.4386422976501305E-2</v>
      </c>
      <c r="U693" s="1">
        <f t="shared" si="207"/>
        <v>2.3224043715846965E-2</v>
      </c>
      <c r="V693" s="1">
        <f t="shared" si="211"/>
        <v>0.53422404371584697</v>
      </c>
      <c r="W693" s="1"/>
      <c r="X693" s="17">
        <f t="shared" si="212"/>
        <v>871.87381729284084</v>
      </c>
      <c r="Y693" s="18">
        <f t="shared" si="213"/>
        <v>1045.6626202421151</v>
      </c>
      <c r="Z693" s="2">
        <f t="shared" si="224"/>
        <v>828.28012642819874</v>
      </c>
      <c r="AA693" s="18">
        <f t="shared" si="224"/>
        <v>993.3794892300092</v>
      </c>
      <c r="AB693" s="2">
        <f t="shared" si="225"/>
        <v>-120.73210114461043</v>
      </c>
      <c r="AC693" s="2">
        <f t="shared" si="225"/>
        <v>-100.66646340515068</v>
      </c>
      <c r="AD693" s="2">
        <f t="shared" si="214"/>
        <v>828.28012642819874</v>
      </c>
      <c r="AE693" s="2">
        <f t="shared" si="215"/>
        <v>-1000</v>
      </c>
      <c r="AF693" s="5">
        <f t="shared" si="216"/>
        <v>0.83000000000000007</v>
      </c>
      <c r="AG693" s="5">
        <f t="shared" si="217"/>
        <v>-1</v>
      </c>
      <c r="AH693" s="3">
        <f t="shared" si="218"/>
        <v>202011</v>
      </c>
      <c r="AI693" s="21">
        <v>1.83</v>
      </c>
      <c r="AJ693" s="21">
        <v>2</v>
      </c>
      <c r="AK693" s="21">
        <v>1.83</v>
      </c>
      <c r="AL693" s="21">
        <v>2</v>
      </c>
      <c r="AO693">
        <f t="shared" si="223"/>
        <v>-130</v>
      </c>
      <c r="AP693">
        <f>IF(E693&lt;F693,G693,H693)</f>
        <v>20</v>
      </c>
      <c r="AQ693">
        <f>IF(E693&lt;F693,H693,G693)</f>
        <v>9</v>
      </c>
    </row>
    <row r="694" spans="2:43" x14ac:dyDescent="0.25">
      <c r="B694" s="24">
        <v>44154</v>
      </c>
      <c r="C694" s="20" t="s">
        <v>32</v>
      </c>
      <c r="D694" s="20" t="s">
        <v>48</v>
      </c>
      <c r="E694" s="2">
        <v>-161.29032258064512</v>
      </c>
      <c r="F694" s="2">
        <v>140</v>
      </c>
      <c r="G694">
        <v>28</v>
      </c>
      <c r="H694">
        <v>21</v>
      </c>
      <c r="I694" s="9"/>
      <c r="J694" s="2" t="str">
        <f t="shared" si="219"/>
        <v>Seattle Seahawks</v>
      </c>
      <c r="K694" s="2" t="str">
        <f t="shared" si="220"/>
        <v>Arizona Cardinals</v>
      </c>
      <c r="L694" s="17">
        <f t="shared" si="221"/>
        <v>-161.29032258064512</v>
      </c>
      <c r="M694" s="18">
        <f t="shared" si="222"/>
        <v>140</v>
      </c>
      <c r="N694" s="4">
        <f t="shared" si="208"/>
        <v>1.62</v>
      </c>
      <c r="O694" s="4">
        <f t="shared" si="209"/>
        <v>2.4</v>
      </c>
      <c r="P694" s="4"/>
      <c r="Q694" s="4"/>
      <c r="R694" s="1">
        <f t="shared" si="210"/>
        <v>0.61728395061728392</v>
      </c>
      <c r="S694" s="1">
        <f t="shared" si="210"/>
        <v>0.41666666666666669</v>
      </c>
      <c r="T694" s="1">
        <f t="shared" si="206"/>
        <v>3.2835820895522283E-2</v>
      </c>
      <c r="U694" s="1">
        <f t="shared" si="207"/>
        <v>0.10030864197530862</v>
      </c>
      <c r="V694" s="1">
        <f t="shared" si="211"/>
        <v>0.61130864197530865</v>
      </c>
      <c r="W694" s="1"/>
      <c r="X694" s="17">
        <f t="shared" si="212"/>
        <v>635.83488165441463</v>
      </c>
      <c r="Y694" s="18">
        <f t="shared" si="213"/>
        <v>1423.7849094482656</v>
      </c>
      <c r="Z694" s="2">
        <f t="shared" si="224"/>
        <v>604.04313757169382</v>
      </c>
      <c r="AA694" s="18">
        <f t="shared" si="224"/>
        <v>1352.5956639758522</v>
      </c>
      <c r="AB694" s="2">
        <f t="shared" si="225"/>
        <v>-165.55109027810289</v>
      </c>
      <c r="AC694" s="2">
        <f t="shared" si="225"/>
        <v>135.25956639758522</v>
      </c>
      <c r="AD694" s="2">
        <f t="shared" si="214"/>
        <v>604.04313757169382</v>
      </c>
      <c r="AE694" s="2">
        <f t="shared" si="215"/>
        <v>-1000</v>
      </c>
      <c r="AF694" s="5">
        <f t="shared" si="216"/>
        <v>0.62000000000000011</v>
      </c>
      <c r="AG694" s="5">
        <f t="shared" si="217"/>
        <v>-1</v>
      </c>
      <c r="AH694" s="3">
        <f t="shared" si="218"/>
        <v>202011</v>
      </c>
      <c r="AI694" s="21">
        <v>1.52</v>
      </c>
      <c r="AJ694" s="21">
        <v>2.67</v>
      </c>
      <c r="AK694" s="21">
        <v>1.62</v>
      </c>
      <c r="AL694" s="21">
        <v>2.4</v>
      </c>
      <c r="AO694">
        <f t="shared" si="223"/>
        <v>-170</v>
      </c>
      <c r="AP694">
        <f>IF(E694&lt;F694,G694,H694)</f>
        <v>28</v>
      </c>
      <c r="AQ694">
        <f>IF(E694&lt;F694,H694,G694)</f>
        <v>21</v>
      </c>
    </row>
    <row r="695" spans="2:43" x14ac:dyDescent="0.25">
      <c r="B695" s="24">
        <v>44151</v>
      </c>
      <c r="C695" s="20" t="s">
        <v>37</v>
      </c>
      <c r="D695" s="20" t="s">
        <v>29</v>
      </c>
      <c r="E695" s="2">
        <v>154.99999999999997</v>
      </c>
      <c r="F695" s="2">
        <v>-175.43859649122805</v>
      </c>
      <c r="G695">
        <v>13</v>
      </c>
      <c r="H695">
        <v>19</v>
      </c>
      <c r="I695" s="9"/>
      <c r="J695" s="2" t="str">
        <f t="shared" si="219"/>
        <v>Minnesota Vikings</v>
      </c>
      <c r="K695" s="2" t="str">
        <f t="shared" si="220"/>
        <v>Chicago Bears</v>
      </c>
      <c r="L695" s="17">
        <f t="shared" si="221"/>
        <v>-175.43859649122805</v>
      </c>
      <c r="M695" s="18">
        <f t="shared" si="222"/>
        <v>154.99999999999997</v>
      </c>
      <c r="N695" s="4">
        <f t="shared" si="208"/>
        <v>1.57</v>
      </c>
      <c r="O695" s="4">
        <f t="shared" si="209"/>
        <v>2.5499999999999998</v>
      </c>
      <c r="P695" s="4"/>
      <c r="Q695" s="4"/>
      <c r="R695" s="1">
        <f t="shared" si="210"/>
        <v>0.63694267515923564</v>
      </c>
      <c r="S695" s="1">
        <f t="shared" si="210"/>
        <v>0.39215686274509809</v>
      </c>
      <c r="T695" s="1">
        <f t="shared" si="206"/>
        <v>2.8276699029126329E-2</v>
      </c>
      <c r="U695" s="1">
        <f t="shared" si="207"/>
        <v>0.12239290620706877</v>
      </c>
      <c r="V695" s="1">
        <f t="shared" si="211"/>
        <v>0.63339290620706878</v>
      </c>
      <c r="W695" s="1"/>
      <c r="X695" s="17">
        <f t="shared" si="212"/>
        <v>578.79886276004493</v>
      </c>
      <c r="Y695" s="18">
        <f t="shared" si="213"/>
        <v>1558.0808321378222</v>
      </c>
      <c r="Z695" s="2">
        <f t="shared" si="224"/>
        <v>549.85891962204266</v>
      </c>
      <c r="AA695" s="18">
        <f t="shared" si="224"/>
        <v>1480.1767905309309</v>
      </c>
      <c r="AB695" s="2">
        <f t="shared" si="225"/>
        <v>-181.86483192586408</v>
      </c>
      <c r="AC695" s="2">
        <f t="shared" si="225"/>
        <v>148.0176790530931</v>
      </c>
      <c r="AD695" s="2">
        <f t="shared" si="214"/>
        <v>549.85891962204266</v>
      </c>
      <c r="AE695" s="2">
        <f t="shared" si="215"/>
        <v>-1000</v>
      </c>
      <c r="AF695" s="5">
        <f t="shared" si="216"/>
        <v>0.57000000000000006</v>
      </c>
      <c r="AG695" s="5">
        <f t="shared" si="217"/>
        <v>-1</v>
      </c>
      <c r="AH695" s="3">
        <f t="shared" si="218"/>
        <v>202011</v>
      </c>
      <c r="AI695" s="21">
        <v>2.25</v>
      </c>
      <c r="AJ695" s="21">
        <v>1.68</v>
      </c>
      <c r="AK695" s="21">
        <v>2.5499999999999998</v>
      </c>
      <c r="AL695" s="21">
        <v>1.57</v>
      </c>
      <c r="AO695">
        <f t="shared" si="223"/>
        <v>-180</v>
      </c>
      <c r="AP695">
        <f>IF(E695&lt;F695,G695,H695)</f>
        <v>19</v>
      </c>
      <c r="AQ695">
        <f>IF(E695&lt;F695,H695,G695)</f>
        <v>13</v>
      </c>
    </row>
    <row r="696" spans="2:43" x14ac:dyDescent="0.25">
      <c r="B696" s="24">
        <v>44150</v>
      </c>
      <c r="C696" s="20" t="s">
        <v>36</v>
      </c>
      <c r="D696" s="20" t="s">
        <v>28</v>
      </c>
      <c r="E696" s="2">
        <v>265</v>
      </c>
      <c r="F696" s="2">
        <v>-333.33333333333326</v>
      </c>
      <c r="G696">
        <v>23</v>
      </c>
      <c r="H696">
        <v>17</v>
      </c>
      <c r="I696" s="9"/>
      <c r="J696" s="2" t="str">
        <f t="shared" si="219"/>
        <v>Baltimore Ravens</v>
      </c>
      <c r="K696" s="2" t="str">
        <f t="shared" si="220"/>
        <v>New England Patriots</v>
      </c>
      <c r="L696" s="17">
        <f t="shared" si="221"/>
        <v>-333.33333333333326</v>
      </c>
      <c r="M696" s="18">
        <f t="shared" si="222"/>
        <v>265</v>
      </c>
      <c r="N696" s="4">
        <f t="shared" si="208"/>
        <v>1.3</v>
      </c>
      <c r="O696" s="4">
        <f t="shared" si="209"/>
        <v>3.65</v>
      </c>
      <c r="P696" s="4"/>
      <c r="Q696" s="4"/>
      <c r="R696" s="1">
        <f t="shared" si="210"/>
        <v>0.76923076923076916</v>
      </c>
      <c r="S696" s="1">
        <f t="shared" si="210"/>
        <v>0.27397260273972601</v>
      </c>
      <c r="T696" s="1">
        <f t="shared" si="206"/>
        <v>4.1414141414141459E-2</v>
      </c>
      <c r="U696" s="1">
        <f t="shared" si="207"/>
        <v>0.24762908324552158</v>
      </c>
      <c r="V696" s="1">
        <f t="shared" si="211"/>
        <v>0.75862908324552158</v>
      </c>
      <c r="W696" s="1"/>
      <c r="X696" s="17">
        <f t="shared" si="212"/>
        <v>318.16723361284784</v>
      </c>
      <c r="Y696" s="18">
        <f t="shared" si="213"/>
        <v>2708.5523787535408</v>
      </c>
      <c r="Z696" s="2">
        <f t="shared" si="224"/>
        <v>302.25887193220541</v>
      </c>
      <c r="AA696" s="18">
        <f t="shared" si="224"/>
        <v>2573.1247598158634</v>
      </c>
      <c r="AB696" s="2">
        <f t="shared" si="225"/>
        <v>-330.84223255630133</v>
      </c>
      <c r="AC696" s="2">
        <f t="shared" si="225"/>
        <v>257.31247598158632</v>
      </c>
      <c r="AD696" s="2">
        <f t="shared" si="214"/>
        <v>-1000</v>
      </c>
      <c r="AE696" s="2">
        <f t="shared" si="215"/>
        <v>2573.1247598158634</v>
      </c>
      <c r="AF696" s="5">
        <f t="shared" si="216"/>
        <v>-1</v>
      </c>
      <c r="AG696" s="5">
        <f t="shared" si="217"/>
        <v>2.65</v>
      </c>
      <c r="AH696" s="3">
        <f t="shared" si="218"/>
        <v>202011</v>
      </c>
      <c r="AI696" s="21">
        <v>3.55</v>
      </c>
      <c r="AJ696" s="21">
        <v>1.31</v>
      </c>
      <c r="AK696" s="21">
        <v>3.65</v>
      </c>
      <c r="AL696" s="21">
        <v>1.3</v>
      </c>
      <c r="AO696">
        <f t="shared" si="223"/>
        <v>-400</v>
      </c>
      <c r="AP696">
        <f>IF(E696&lt;F696,G696,H696)</f>
        <v>17</v>
      </c>
      <c r="AQ696">
        <f>IF(E696&lt;F696,H696,G696)</f>
        <v>23</v>
      </c>
    </row>
    <row r="697" spans="2:43" x14ac:dyDescent="0.25">
      <c r="B697" s="24">
        <v>44150</v>
      </c>
      <c r="C697" s="20" t="s">
        <v>47</v>
      </c>
      <c r="D697" s="20" t="s">
        <v>32</v>
      </c>
      <c r="E697" s="2">
        <v>-147.05882352941177</v>
      </c>
      <c r="F697" s="2">
        <v>125</v>
      </c>
      <c r="G697">
        <v>23</v>
      </c>
      <c r="H697">
        <v>16</v>
      </c>
      <c r="I697" s="9"/>
      <c r="J697" s="2" t="str">
        <f t="shared" si="219"/>
        <v>Los Angeles Rams</v>
      </c>
      <c r="K697" s="2" t="str">
        <f t="shared" si="220"/>
        <v>Seattle Seahawks</v>
      </c>
      <c r="L697" s="17">
        <f t="shared" si="221"/>
        <v>-147.05882352941177</v>
      </c>
      <c r="M697" s="18">
        <f t="shared" si="222"/>
        <v>125</v>
      </c>
      <c r="N697" s="4">
        <f t="shared" si="208"/>
        <v>1.68</v>
      </c>
      <c r="O697" s="4">
        <f t="shared" si="209"/>
        <v>2.25</v>
      </c>
      <c r="P697" s="4"/>
      <c r="Q697" s="4"/>
      <c r="R697" s="1">
        <f t="shared" si="210"/>
        <v>0.59523809523809523</v>
      </c>
      <c r="S697" s="1">
        <f t="shared" si="210"/>
        <v>0.44444444444444442</v>
      </c>
      <c r="T697" s="1">
        <f t="shared" si="206"/>
        <v>3.8167938931297662E-2</v>
      </c>
      <c r="U697" s="1">
        <f t="shared" si="207"/>
        <v>7.5396825396825407E-2</v>
      </c>
      <c r="V697" s="1">
        <f t="shared" si="211"/>
        <v>0.58639682539682547</v>
      </c>
      <c r="W697" s="1"/>
      <c r="X697" s="17">
        <f t="shared" si="212"/>
        <v>705.32983244457648</v>
      </c>
      <c r="Y697" s="18">
        <f t="shared" si="213"/>
        <v>1287.7472223008879</v>
      </c>
      <c r="Z697" s="2">
        <f t="shared" si="224"/>
        <v>670.06334082234764</v>
      </c>
      <c r="AA697" s="18">
        <f t="shared" si="224"/>
        <v>1223.3598611858433</v>
      </c>
      <c r="AB697" s="2">
        <f t="shared" si="225"/>
        <v>-149.23962244714528</v>
      </c>
      <c r="AC697" s="2">
        <f t="shared" si="225"/>
        <v>122.33598611858433</v>
      </c>
      <c r="AD697" s="2">
        <f t="shared" si="214"/>
        <v>670.06334082234764</v>
      </c>
      <c r="AE697" s="2">
        <f t="shared" si="215"/>
        <v>-1000</v>
      </c>
      <c r="AF697" s="5">
        <f t="shared" si="216"/>
        <v>0.67999999999999994</v>
      </c>
      <c r="AG697" s="5">
        <f t="shared" si="217"/>
        <v>-1</v>
      </c>
      <c r="AH697" s="3">
        <f t="shared" si="218"/>
        <v>202011</v>
      </c>
      <c r="AI697" s="21">
        <v>1.83</v>
      </c>
      <c r="AJ697" s="21">
        <v>2</v>
      </c>
      <c r="AK697" s="21">
        <v>1.68</v>
      </c>
      <c r="AL697" s="21">
        <v>2.25</v>
      </c>
      <c r="AO697">
        <f t="shared" si="223"/>
        <v>-150</v>
      </c>
      <c r="AP697">
        <f>IF(E697&lt;F697,G697,H697)</f>
        <v>23</v>
      </c>
      <c r="AQ697">
        <f>IF(E697&lt;F697,H697,G697)</f>
        <v>16</v>
      </c>
    </row>
    <row r="698" spans="2:43" x14ac:dyDescent="0.25">
      <c r="B698" s="24">
        <v>44150</v>
      </c>
      <c r="C698" s="20" t="s">
        <v>43</v>
      </c>
      <c r="D698" s="20" t="s">
        <v>22</v>
      </c>
      <c r="E698" s="2">
        <v>-434.78260869565219</v>
      </c>
      <c r="F698" s="2">
        <v>325</v>
      </c>
      <c r="G698">
        <v>27</v>
      </c>
      <c r="H698">
        <v>13</v>
      </c>
      <c r="I698" s="9"/>
      <c r="J698" s="2" t="str">
        <f t="shared" si="219"/>
        <v>New Orleans Saints</v>
      </c>
      <c r="K698" s="2" t="str">
        <f t="shared" si="220"/>
        <v>San Francisco 49ers</v>
      </c>
      <c r="L698" s="17">
        <f t="shared" si="221"/>
        <v>-434.78260869565219</v>
      </c>
      <c r="M698" s="18">
        <f t="shared" si="222"/>
        <v>325</v>
      </c>
      <c r="N698" s="4">
        <f t="shared" si="208"/>
        <v>1.23</v>
      </c>
      <c r="O698" s="4">
        <f t="shared" si="209"/>
        <v>4.25</v>
      </c>
      <c r="P698" s="4"/>
      <c r="Q698" s="4"/>
      <c r="R698" s="1">
        <f t="shared" si="210"/>
        <v>0.81300813008130079</v>
      </c>
      <c r="S698" s="1">
        <f t="shared" si="210"/>
        <v>0.23529411764705882</v>
      </c>
      <c r="T698" s="1">
        <f t="shared" si="206"/>
        <v>4.6076642335766471E-2</v>
      </c>
      <c r="U698" s="1">
        <f t="shared" si="207"/>
        <v>0.28885700621712096</v>
      </c>
      <c r="V698" s="1">
        <f t="shared" si="211"/>
        <v>0.79985700621712097</v>
      </c>
      <c r="W698" s="1"/>
      <c r="X698" s="17">
        <f t="shared" si="212"/>
        <v>250.2234677288684</v>
      </c>
      <c r="Y698" s="18">
        <f t="shared" si="213"/>
        <v>3342.2645955042926</v>
      </c>
      <c r="Z698" s="2">
        <f t="shared" si="224"/>
        <v>237.71229434242497</v>
      </c>
      <c r="AA698" s="18">
        <f t="shared" si="224"/>
        <v>3175.151365729078</v>
      </c>
      <c r="AB698" s="2">
        <f t="shared" si="225"/>
        <v>-420.67660100049278</v>
      </c>
      <c r="AC698" s="2">
        <f t="shared" si="225"/>
        <v>317.51513657290781</v>
      </c>
      <c r="AD698" s="2">
        <f t="shared" si="214"/>
        <v>237.71229434242497</v>
      </c>
      <c r="AE698" s="2">
        <f t="shared" si="215"/>
        <v>-1000</v>
      </c>
      <c r="AF698" s="5">
        <f t="shared" si="216"/>
        <v>0.22999999999999998</v>
      </c>
      <c r="AG698" s="5">
        <f t="shared" si="217"/>
        <v>-1</v>
      </c>
      <c r="AH698" s="3">
        <f t="shared" si="218"/>
        <v>202011</v>
      </c>
      <c r="AI698" s="21">
        <v>1.23</v>
      </c>
      <c r="AJ698" s="21">
        <v>4.25</v>
      </c>
      <c r="AK698" s="21">
        <v>1.23</v>
      </c>
      <c r="AL698" s="21">
        <v>4.25</v>
      </c>
      <c r="AO698">
        <f t="shared" si="223"/>
        <v>-500</v>
      </c>
      <c r="AP698">
        <f>IF(E698&lt;F698,G698,H698)</f>
        <v>27</v>
      </c>
      <c r="AQ698">
        <f>IF(E698&lt;F698,H698,G698)</f>
        <v>13</v>
      </c>
    </row>
    <row r="699" spans="2:43" x14ac:dyDescent="0.25">
      <c r="B699" s="24">
        <v>44150</v>
      </c>
      <c r="C699" s="20" t="s">
        <v>48</v>
      </c>
      <c r="D699" s="20" t="s">
        <v>24</v>
      </c>
      <c r="E699" s="2">
        <v>-140.84507042253523</v>
      </c>
      <c r="F699" s="2">
        <v>120.00000000000001</v>
      </c>
      <c r="G699">
        <v>32</v>
      </c>
      <c r="H699">
        <v>30</v>
      </c>
      <c r="I699" s="9"/>
      <c r="J699" s="2" t="str">
        <f t="shared" si="219"/>
        <v>Arizona Cardinals</v>
      </c>
      <c r="K699" s="2" t="str">
        <f t="shared" si="220"/>
        <v>Buffalo Bills</v>
      </c>
      <c r="L699" s="17">
        <f t="shared" si="221"/>
        <v>-140.84507042253523</v>
      </c>
      <c r="M699" s="18">
        <f t="shared" si="222"/>
        <v>120.00000000000001</v>
      </c>
      <c r="N699" s="4">
        <f t="shared" si="208"/>
        <v>1.71</v>
      </c>
      <c r="O699" s="4">
        <f t="shared" si="209"/>
        <v>2.2000000000000002</v>
      </c>
      <c r="P699" s="4"/>
      <c r="Q699" s="4"/>
      <c r="R699" s="1">
        <f t="shared" si="210"/>
        <v>0.58479532163742687</v>
      </c>
      <c r="S699" s="1">
        <f t="shared" si="210"/>
        <v>0.45454545454545453</v>
      </c>
      <c r="T699" s="1">
        <f t="shared" si="206"/>
        <v>3.7851662404092101E-2</v>
      </c>
      <c r="U699" s="1">
        <f t="shared" si="207"/>
        <v>6.5124933545986169E-2</v>
      </c>
      <c r="V699" s="1">
        <f t="shared" si="211"/>
        <v>0.57612493354598615</v>
      </c>
      <c r="W699" s="1"/>
      <c r="X699" s="17">
        <f t="shared" si="212"/>
        <v>735.73463284275692</v>
      </c>
      <c r="Y699" s="18">
        <f t="shared" si="213"/>
        <v>1235.8449349286186</v>
      </c>
      <c r="Z699" s="2">
        <f t="shared" si="224"/>
        <v>698.94790120061907</v>
      </c>
      <c r="AA699" s="18">
        <f t="shared" si="224"/>
        <v>1174.0526881821877</v>
      </c>
      <c r="AB699" s="2">
        <f t="shared" si="225"/>
        <v>-143.07218009843768</v>
      </c>
      <c r="AC699" s="2">
        <f t="shared" si="225"/>
        <v>117.40526881821877</v>
      </c>
      <c r="AD699" s="2">
        <f t="shared" si="214"/>
        <v>698.94790120061907</v>
      </c>
      <c r="AE699" s="2">
        <f t="shared" si="215"/>
        <v>-1000</v>
      </c>
      <c r="AF699" s="5">
        <f t="shared" si="216"/>
        <v>0.71</v>
      </c>
      <c r="AG699" s="5">
        <f t="shared" si="217"/>
        <v>-1</v>
      </c>
      <c r="AH699" s="3">
        <f t="shared" si="218"/>
        <v>202011</v>
      </c>
      <c r="AI699" s="21">
        <v>1.8</v>
      </c>
      <c r="AJ699" s="21">
        <v>2.0499999999999998</v>
      </c>
      <c r="AK699" s="21">
        <v>1.71</v>
      </c>
      <c r="AL699" s="21">
        <v>2.2000000000000002</v>
      </c>
      <c r="AO699">
        <f t="shared" si="223"/>
        <v>-150</v>
      </c>
      <c r="AP699">
        <f>IF(E699&lt;F699,G699,H699)</f>
        <v>32</v>
      </c>
      <c r="AQ699">
        <f>IF(E699&lt;F699,H699,G699)</f>
        <v>30</v>
      </c>
    </row>
    <row r="700" spans="2:43" x14ac:dyDescent="0.25">
      <c r="B700" s="24">
        <v>44150</v>
      </c>
      <c r="C700" s="20" t="s">
        <v>50</v>
      </c>
      <c r="D700" s="20" t="s">
        <v>38</v>
      </c>
      <c r="E700" s="2">
        <v>-192.30769230769229</v>
      </c>
      <c r="F700" s="2">
        <v>167</v>
      </c>
      <c r="G700">
        <v>37</v>
      </c>
      <c r="H700">
        <v>12</v>
      </c>
      <c r="I700" s="9"/>
      <c r="J700" s="2" t="str">
        <f t="shared" si="219"/>
        <v>Las Vegas Raiders</v>
      </c>
      <c r="K700" s="2" t="str">
        <f t="shared" si="220"/>
        <v>Denver Broncos</v>
      </c>
      <c r="L700" s="17">
        <f t="shared" si="221"/>
        <v>-192.30769230769229</v>
      </c>
      <c r="M700" s="18">
        <f t="shared" si="222"/>
        <v>167</v>
      </c>
      <c r="N700" s="4">
        <f t="shared" si="208"/>
        <v>1.52</v>
      </c>
      <c r="O700" s="4">
        <f t="shared" si="209"/>
        <v>2.67</v>
      </c>
      <c r="P700" s="4"/>
      <c r="Q700" s="4"/>
      <c r="R700" s="1">
        <f t="shared" si="210"/>
        <v>0.65789473684210531</v>
      </c>
      <c r="S700" s="1">
        <f t="shared" si="210"/>
        <v>0.37453183520599254</v>
      </c>
      <c r="T700" s="1">
        <f t="shared" si="206"/>
        <v>3.1408114558472477E-2</v>
      </c>
      <c r="U700" s="1">
        <f t="shared" si="207"/>
        <v>0.14168145081805639</v>
      </c>
      <c r="V700" s="1">
        <f t="shared" si="211"/>
        <v>0.6526814508180564</v>
      </c>
      <c r="W700" s="1"/>
      <c r="X700" s="17">
        <f t="shared" si="212"/>
        <v>532.14098354813416</v>
      </c>
      <c r="Y700" s="18">
        <f t="shared" si="213"/>
        <v>1687.6788921698521</v>
      </c>
      <c r="Z700" s="2">
        <f t="shared" si="224"/>
        <v>505.53393437072742</v>
      </c>
      <c r="AA700" s="18">
        <f t="shared" si="224"/>
        <v>1603.2949475613595</v>
      </c>
      <c r="AB700" s="2">
        <f t="shared" si="225"/>
        <v>-197.81065760595641</v>
      </c>
      <c r="AC700" s="2">
        <f t="shared" si="225"/>
        <v>160.32949475613594</v>
      </c>
      <c r="AD700" s="2">
        <f t="shared" si="214"/>
        <v>505.53393437072742</v>
      </c>
      <c r="AE700" s="2">
        <f t="shared" si="215"/>
        <v>-1000</v>
      </c>
      <c r="AF700" s="5">
        <f t="shared" si="216"/>
        <v>0.52</v>
      </c>
      <c r="AG700" s="5">
        <f t="shared" si="217"/>
        <v>-1</v>
      </c>
      <c r="AH700" s="3">
        <f t="shared" si="218"/>
        <v>202011</v>
      </c>
      <c r="AI700" s="21">
        <v>1.45</v>
      </c>
      <c r="AJ700" s="21">
        <v>2.8</v>
      </c>
      <c r="AK700" s="21">
        <v>1.52</v>
      </c>
      <c r="AL700" s="21">
        <v>2.67</v>
      </c>
      <c r="AO700">
        <f t="shared" si="223"/>
        <v>-200</v>
      </c>
      <c r="AP700">
        <f>IF(E700&lt;F700,G700,H700)</f>
        <v>37</v>
      </c>
      <c r="AQ700">
        <f>IF(E700&lt;F700,H700,G700)</f>
        <v>12</v>
      </c>
    </row>
    <row r="701" spans="2:43" x14ac:dyDescent="0.25">
      <c r="B701" s="24">
        <v>44150</v>
      </c>
      <c r="C701" s="20" t="s">
        <v>30</v>
      </c>
      <c r="D701" s="20" t="s">
        <v>31</v>
      </c>
      <c r="E701" s="2">
        <v>-125</v>
      </c>
      <c r="F701" s="2">
        <v>104.99999999999999</v>
      </c>
      <c r="G701">
        <v>29</v>
      </c>
      <c r="H701">
        <v>21</v>
      </c>
      <c r="I701" s="9"/>
      <c r="J701" s="2" t="str">
        <f t="shared" si="219"/>
        <v>Miami Dolphins</v>
      </c>
      <c r="K701" s="2" t="str">
        <f t="shared" si="220"/>
        <v>Los Angeles Chargers</v>
      </c>
      <c r="L701" s="17">
        <f t="shared" si="221"/>
        <v>-125</v>
      </c>
      <c r="M701" s="18">
        <f t="shared" si="222"/>
        <v>104.99999999999999</v>
      </c>
      <c r="N701" s="4">
        <f t="shared" si="208"/>
        <v>1.8</v>
      </c>
      <c r="O701" s="4">
        <f t="shared" si="209"/>
        <v>2.0499999999999998</v>
      </c>
      <c r="P701" s="4"/>
      <c r="Q701" s="4"/>
      <c r="R701" s="1">
        <f t="shared" si="210"/>
        <v>0.55555555555555558</v>
      </c>
      <c r="S701" s="1">
        <f t="shared" si="210"/>
        <v>0.48780487804878053</v>
      </c>
      <c r="T701" s="1">
        <f t="shared" si="206"/>
        <v>4.1558441558441461E-2</v>
      </c>
      <c r="U701" s="1">
        <f t="shared" si="207"/>
        <v>3.3875338753387524E-2</v>
      </c>
      <c r="V701" s="1">
        <f t="shared" si="211"/>
        <v>0.54487533875338756</v>
      </c>
      <c r="W701" s="1"/>
      <c r="X701" s="17">
        <f t="shared" si="212"/>
        <v>835.28218085238643</v>
      </c>
      <c r="Y701" s="18">
        <f t="shared" si="213"/>
        <v>1090.9993667390718</v>
      </c>
      <c r="Z701" s="2">
        <f t="shared" si="224"/>
        <v>793.51807180976709</v>
      </c>
      <c r="AA701" s="18">
        <f t="shared" si="224"/>
        <v>1036.449398402118</v>
      </c>
      <c r="AB701" s="2">
        <f t="shared" si="225"/>
        <v>-126.02107444375048</v>
      </c>
      <c r="AC701" s="2">
        <f t="shared" si="225"/>
        <v>103.6449398402118</v>
      </c>
      <c r="AD701" s="2">
        <f t="shared" si="214"/>
        <v>793.51807180976709</v>
      </c>
      <c r="AE701" s="2">
        <f t="shared" si="215"/>
        <v>-1000</v>
      </c>
      <c r="AF701" s="5">
        <f t="shared" si="216"/>
        <v>0.8</v>
      </c>
      <c r="AG701" s="5">
        <f t="shared" si="217"/>
        <v>-1</v>
      </c>
      <c r="AH701" s="3">
        <f t="shared" si="218"/>
        <v>202011</v>
      </c>
      <c r="AI701" s="21">
        <v>1.71</v>
      </c>
      <c r="AJ701" s="21">
        <v>2.2000000000000002</v>
      </c>
      <c r="AK701" s="21">
        <v>1.8</v>
      </c>
      <c r="AL701" s="21">
        <v>2.0499999999999998</v>
      </c>
      <c r="AO701">
        <f t="shared" si="223"/>
        <v>-130</v>
      </c>
      <c r="AP701">
        <f>IF(E701&lt;F701,G701,H701)</f>
        <v>29</v>
      </c>
      <c r="AQ701">
        <f>IF(E701&lt;F701,H701,G701)</f>
        <v>21</v>
      </c>
    </row>
    <row r="702" spans="2:43" x14ac:dyDescent="0.25">
      <c r="B702" s="24">
        <v>44150</v>
      </c>
      <c r="C702" s="20" t="s">
        <v>44</v>
      </c>
      <c r="D702" s="20" t="s">
        <v>27</v>
      </c>
      <c r="E702" s="2">
        <v>220.00000000000003</v>
      </c>
      <c r="F702" s="2">
        <v>-270.2702702702702</v>
      </c>
      <c r="G702">
        <v>23</v>
      </c>
      <c r="H702">
        <v>46</v>
      </c>
      <c r="I702" s="9"/>
      <c r="J702" s="2" t="str">
        <f t="shared" si="219"/>
        <v>Tampa Bay Buccaneers</v>
      </c>
      <c r="K702" s="2" t="str">
        <f t="shared" si="220"/>
        <v>Carolina Panthers</v>
      </c>
      <c r="L702" s="17">
        <f t="shared" si="221"/>
        <v>-270.2702702702702</v>
      </c>
      <c r="M702" s="18">
        <f t="shared" si="222"/>
        <v>220.00000000000003</v>
      </c>
      <c r="N702" s="4">
        <f t="shared" si="208"/>
        <v>1.37</v>
      </c>
      <c r="O702" s="4">
        <f t="shared" si="209"/>
        <v>3.2</v>
      </c>
      <c r="P702" s="4"/>
      <c r="Q702" s="4"/>
      <c r="R702" s="1">
        <f t="shared" si="210"/>
        <v>0.72992700729927007</v>
      </c>
      <c r="S702" s="1">
        <f t="shared" si="210"/>
        <v>0.3125</v>
      </c>
      <c r="T702" s="1">
        <f t="shared" si="206"/>
        <v>4.0700218818380707E-2</v>
      </c>
      <c r="U702" s="1">
        <f t="shared" si="207"/>
        <v>0.20871350364963503</v>
      </c>
      <c r="V702" s="1">
        <f t="shared" si="211"/>
        <v>0.71971350364963504</v>
      </c>
      <c r="W702" s="1"/>
      <c r="X702" s="17">
        <f t="shared" si="212"/>
        <v>389.44176388110628</v>
      </c>
      <c r="Y702" s="18">
        <f t="shared" si="213"/>
        <v>2256.8044836814311</v>
      </c>
      <c r="Z702" s="2">
        <f t="shared" si="224"/>
        <v>369.96967568705094</v>
      </c>
      <c r="AA702" s="18">
        <f t="shared" si="224"/>
        <v>2143.9642594973593</v>
      </c>
      <c r="AB702" s="2">
        <f t="shared" si="225"/>
        <v>-270.29242278923357</v>
      </c>
      <c r="AC702" s="2">
        <f t="shared" si="225"/>
        <v>214.39642594973594</v>
      </c>
      <c r="AD702" s="2">
        <f t="shared" si="214"/>
        <v>369.96967568705094</v>
      </c>
      <c r="AE702" s="2">
        <f t="shared" si="215"/>
        <v>-1000</v>
      </c>
      <c r="AF702" s="5">
        <f t="shared" si="216"/>
        <v>0.37000000000000011</v>
      </c>
      <c r="AG702" s="5">
        <f t="shared" si="217"/>
        <v>-1</v>
      </c>
      <c r="AH702" s="3">
        <f t="shared" si="218"/>
        <v>202011</v>
      </c>
      <c r="AI702" s="21">
        <v>3.15</v>
      </c>
      <c r="AJ702" s="21">
        <v>1.38</v>
      </c>
      <c r="AK702" s="21">
        <v>3.2</v>
      </c>
      <c r="AL702" s="21">
        <v>1.37</v>
      </c>
      <c r="AO702">
        <f t="shared" si="223"/>
        <v>-300</v>
      </c>
      <c r="AP702">
        <f>IF(E702&lt;F702,G702,H702)</f>
        <v>46</v>
      </c>
      <c r="AQ702">
        <f>IF(E702&lt;F702,H702,G702)</f>
        <v>23</v>
      </c>
    </row>
    <row r="703" spans="2:43" x14ac:dyDescent="0.25">
      <c r="B703" s="24">
        <v>44150</v>
      </c>
      <c r="C703" s="20" t="s">
        <v>46</v>
      </c>
      <c r="D703" s="20" t="s">
        <v>40</v>
      </c>
      <c r="E703" s="2">
        <v>-200</v>
      </c>
      <c r="F703" s="2">
        <v>170.00000000000003</v>
      </c>
      <c r="G703">
        <v>10</v>
      </c>
      <c r="H703">
        <v>7</v>
      </c>
      <c r="I703" s="9"/>
      <c r="J703" s="2" t="str">
        <f t="shared" si="219"/>
        <v>Cleveland Browns</v>
      </c>
      <c r="K703" s="2" t="str">
        <f t="shared" si="220"/>
        <v>Houston Texans</v>
      </c>
      <c r="L703" s="17">
        <f t="shared" si="221"/>
        <v>-200</v>
      </c>
      <c r="M703" s="18">
        <f t="shared" si="222"/>
        <v>170.00000000000003</v>
      </c>
      <c r="N703" s="4">
        <f t="shared" si="208"/>
        <v>1.5</v>
      </c>
      <c r="O703" s="4">
        <f t="shared" si="209"/>
        <v>2.7</v>
      </c>
      <c r="P703" s="4"/>
      <c r="Q703" s="4"/>
      <c r="R703" s="1">
        <f t="shared" si="210"/>
        <v>0.66666666666666663</v>
      </c>
      <c r="S703" s="1">
        <f t="shared" si="210"/>
        <v>0.37037037037037035</v>
      </c>
      <c r="T703" s="1">
        <f t="shared" si="206"/>
        <v>3.5714285714285587E-2</v>
      </c>
      <c r="U703" s="1">
        <f t="shared" si="207"/>
        <v>0.14814814814814814</v>
      </c>
      <c r="V703" s="1">
        <f t="shared" si="211"/>
        <v>0.65914814814814815</v>
      </c>
      <c r="W703" s="1"/>
      <c r="X703" s="17">
        <f t="shared" si="212"/>
        <v>517.10962521773342</v>
      </c>
      <c r="Y703" s="18">
        <f t="shared" si="213"/>
        <v>1734.0124117028765</v>
      </c>
      <c r="Z703" s="2">
        <f t="shared" si="224"/>
        <v>491.25414395684675</v>
      </c>
      <c r="AA703" s="18">
        <f t="shared" si="224"/>
        <v>1647.3117911177326</v>
      </c>
      <c r="AB703" s="2">
        <f t="shared" si="225"/>
        <v>-203.56062382403903</v>
      </c>
      <c r="AC703" s="2">
        <f t="shared" si="225"/>
        <v>164.73117911177326</v>
      </c>
      <c r="AD703" s="2">
        <f t="shared" si="214"/>
        <v>491.25414395684675</v>
      </c>
      <c r="AE703" s="2">
        <f t="shared" si="215"/>
        <v>-1000</v>
      </c>
      <c r="AF703" s="5">
        <f t="shared" si="216"/>
        <v>0.5</v>
      </c>
      <c r="AG703" s="5">
        <f t="shared" si="217"/>
        <v>-1</v>
      </c>
      <c r="AH703" s="3">
        <f t="shared" si="218"/>
        <v>202011</v>
      </c>
      <c r="AI703" s="21">
        <v>1.66</v>
      </c>
      <c r="AJ703" s="21">
        <v>2.2999999999999998</v>
      </c>
      <c r="AK703" s="21">
        <v>1.5</v>
      </c>
      <c r="AL703" s="21">
        <v>2.7</v>
      </c>
      <c r="AO703">
        <f t="shared" si="223"/>
        <v>-200</v>
      </c>
      <c r="AP703">
        <f>IF(E703&lt;F703,G703,H703)</f>
        <v>10</v>
      </c>
      <c r="AQ703">
        <f>IF(E703&lt;F703,H703,G703)</f>
        <v>7</v>
      </c>
    </row>
    <row r="704" spans="2:43" x14ac:dyDescent="0.25">
      <c r="B704" s="24">
        <v>44150</v>
      </c>
      <c r="C704" s="20" t="s">
        <v>34</v>
      </c>
      <c r="D704" s="20" t="s">
        <v>51</v>
      </c>
      <c r="E704" s="2">
        <v>-175.43859649122805</v>
      </c>
      <c r="F704" s="2">
        <v>154.99999999999997</v>
      </c>
      <c r="G704">
        <v>30</v>
      </c>
      <c r="H704">
        <v>27</v>
      </c>
      <c r="I704" s="9"/>
      <c r="J704" s="2" t="str">
        <f t="shared" si="219"/>
        <v>Detroit Lions</v>
      </c>
      <c r="K704" s="2" t="str">
        <f t="shared" si="220"/>
        <v>Washington Football Team</v>
      </c>
      <c r="L704" s="17">
        <f t="shared" si="221"/>
        <v>-175.43859649122805</v>
      </c>
      <c r="M704" s="18">
        <f t="shared" si="222"/>
        <v>154.99999999999997</v>
      </c>
      <c r="N704" s="4">
        <f t="shared" si="208"/>
        <v>1.57</v>
      </c>
      <c r="O704" s="4">
        <f t="shared" si="209"/>
        <v>2.5499999999999998</v>
      </c>
      <c r="P704" s="4"/>
      <c r="Q704" s="4"/>
      <c r="R704" s="1">
        <f t="shared" si="210"/>
        <v>0.63694267515923564</v>
      </c>
      <c r="S704" s="1">
        <f t="shared" si="210"/>
        <v>0.39215686274509809</v>
      </c>
      <c r="T704" s="1">
        <f t="shared" si="206"/>
        <v>2.8276699029126329E-2</v>
      </c>
      <c r="U704" s="1">
        <f t="shared" si="207"/>
        <v>0.12239290620706877</v>
      </c>
      <c r="V704" s="1">
        <f t="shared" si="211"/>
        <v>0.63339290620706878</v>
      </c>
      <c r="W704" s="1"/>
      <c r="X704" s="17">
        <f t="shared" si="212"/>
        <v>578.79886276004493</v>
      </c>
      <c r="Y704" s="18">
        <f t="shared" si="213"/>
        <v>1558.0808321378222</v>
      </c>
      <c r="Z704" s="2">
        <f t="shared" si="224"/>
        <v>549.85891962204266</v>
      </c>
      <c r="AA704" s="18">
        <f t="shared" si="224"/>
        <v>1480.1767905309309</v>
      </c>
      <c r="AB704" s="2">
        <f t="shared" si="225"/>
        <v>-181.86483192586408</v>
      </c>
      <c r="AC704" s="2">
        <f t="shared" si="225"/>
        <v>148.0176790530931</v>
      </c>
      <c r="AD704" s="2">
        <f t="shared" si="214"/>
        <v>549.85891962204266</v>
      </c>
      <c r="AE704" s="2">
        <f t="shared" si="215"/>
        <v>-1000</v>
      </c>
      <c r="AF704" s="5">
        <f t="shared" si="216"/>
        <v>0.57000000000000006</v>
      </c>
      <c r="AG704" s="5">
        <f t="shared" si="217"/>
        <v>-1</v>
      </c>
      <c r="AH704" s="3">
        <f t="shared" si="218"/>
        <v>202011</v>
      </c>
      <c r="AI704" s="21">
        <v>1.57</v>
      </c>
      <c r="AJ704" s="21">
        <v>2.5499999999999998</v>
      </c>
      <c r="AK704" s="21">
        <v>1.57</v>
      </c>
      <c r="AL704" s="21">
        <v>2.5499999999999998</v>
      </c>
      <c r="AO704">
        <f t="shared" si="223"/>
        <v>-180</v>
      </c>
      <c r="AP704">
        <f>IF(E704&lt;F704,G704,H704)</f>
        <v>30</v>
      </c>
      <c r="AQ704">
        <f>IF(E704&lt;F704,H704,G704)</f>
        <v>27</v>
      </c>
    </row>
    <row r="705" spans="2:43" x14ac:dyDescent="0.25">
      <c r="B705" s="24">
        <v>44150</v>
      </c>
      <c r="C705" s="20" t="s">
        <v>33</v>
      </c>
      <c r="D705" s="20" t="s">
        <v>26</v>
      </c>
      <c r="E705" s="2">
        <v>-999.99999999999909</v>
      </c>
      <c r="F705" s="2">
        <v>650</v>
      </c>
      <c r="G705">
        <v>24</v>
      </c>
      <c r="H705">
        <v>20</v>
      </c>
      <c r="I705" s="9"/>
      <c r="J705" s="2" t="str">
        <f t="shared" si="219"/>
        <v>Green Bay Packers</v>
      </c>
      <c r="K705" s="2" t="str">
        <f t="shared" si="220"/>
        <v>Jacksonville Jaguars</v>
      </c>
      <c r="L705" s="17">
        <f t="shared" si="221"/>
        <v>-999.99999999999909</v>
      </c>
      <c r="M705" s="18">
        <f t="shared" si="222"/>
        <v>650</v>
      </c>
      <c r="N705" s="4">
        <f t="shared" si="208"/>
        <v>1.1000000000000001</v>
      </c>
      <c r="O705" s="4">
        <f t="shared" si="209"/>
        <v>7.5</v>
      </c>
      <c r="P705" s="4"/>
      <c r="Q705" s="4"/>
      <c r="R705" s="1">
        <f t="shared" si="210"/>
        <v>0.90909090909090906</v>
      </c>
      <c r="S705" s="1">
        <f t="shared" si="210"/>
        <v>0.13333333333333333</v>
      </c>
      <c r="T705" s="1">
        <f t="shared" si="206"/>
        <v>4.0697674418604612E-2</v>
      </c>
      <c r="U705" s="1">
        <f t="shared" si="207"/>
        <v>0.38787878787878788</v>
      </c>
      <c r="V705" s="1">
        <f t="shared" si="211"/>
        <v>0.89887878787878783</v>
      </c>
      <c r="W705" s="1"/>
      <c r="X705" s="17">
        <f t="shared" si="212"/>
        <v>112.49705019721534</v>
      </c>
      <c r="Y705" s="18">
        <f t="shared" si="213"/>
        <v>6304.3252651260173</v>
      </c>
      <c r="Z705" s="2">
        <f t="shared" si="224"/>
        <v>106.87219768735457</v>
      </c>
      <c r="AA705" s="18">
        <f t="shared" si="224"/>
        <v>5989.1090018697159</v>
      </c>
      <c r="AB705" s="2">
        <f t="shared" si="225"/>
        <v>-935.69704903553497</v>
      </c>
      <c r="AC705" s="2">
        <f t="shared" si="225"/>
        <v>598.91090018697162</v>
      </c>
      <c r="AD705" s="2">
        <f t="shared" si="214"/>
        <v>106.87219768735457</v>
      </c>
      <c r="AE705" s="2">
        <f t="shared" si="215"/>
        <v>-1000</v>
      </c>
      <c r="AF705" s="5">
        <f t="shared" si="216"/>
        <v>0.10000000000000009</v>
      </c>
      <c r="AG705" s="5">
        <f t="shared" si="217"/>
        <v>-1</v>
      </c>
      <c r="AH705" s="3">
        <f t="shared" si="218"/>
        <v>202011</v>
      </c>
      <c r="AI705" s="21">
        <v>1.1000000000000001</v>
      </c>
      <c r="AJ705" s="21">
        <v>7.25</v>
      </c>
      <c r="AK705" s="21">
        <v>1.1000000000000001</v>
      </c>
      <c r="AL705" s="21">
        <v>7.5</v>
      </c>
      <c r="AO705">
        <f t="shared" si="223"/>
        <v>-1000</v>
      </c>
      <c r="AP705">
        <f>IF(E705&lt;F705,G705,H705)</f>
        <v>24</v>
      </c>
      <c r="AQ705">
        <f>IF(E705&lt;F705,H705,G705)</f>
        <v>20</v>
      </c>
    </row>
    <row r="706" spans="2:43" x14ac:dyDescent="0.25">
      <c r="B706" s="24">
        <v>44150</v>
      </c>
      <c r="C706" s="20" t="s">
        <v>25</v>
      </c>
      <c r="D706" s="20" t="s">
        <v>19</v>
      </c>
      <c r="E706" s="2">
        <v>175</v>
      </c>
      <c r="F706" s="2">
        <v>-212.76595744680853</v>
      </c>
      <c r="G706">
        <v>27</v>
      </c>
      <c r="H706">
        <v>17</v>
      </c>
      <c r="I706" s="9"/>
      <c r="J706" s="2" t="str">
        <f t="shared" si="219"/>
        <v>Philadelphia Eagles</v>
      </c>
      <c r="K706" s="2" t="str">
        <f t="shared" si="220"/>
        <v>New York Giants</v>
      </c>
      <c r="L706" s="17">
        <f t="shared" si="221"/>
        <v>-212.76595744680853</v>
      </c>
      <c r="M706" s="18">
        <f t="shared" si="222"/>
        <v>175</v>
      </c>
      <c r="N706" s="4">
        <f t="shared" si="208"/>
        <v>1.47</v>
      </c>
      <c r="O706" s="4">
        <f t="shared" si="209"/>
        <v>2.75</v>
      </c>
      <c r="P706" s="4"/>
      <c r="Q706" s="4"/>
      <c r="R706" s="1">
        <f t="shared" si="210"/>
        <v>0.68027210884353739</v>
      </c>
      <c r="S706" s="1">
        <f t="shared" si="210"/>
        <v>0.36363636363636365</v>
      </c>
      <c r="T706" s="1">
        <f t="shared" si="206"/>
        <v>4.206161137440767E-2</v>
      </c>
      <c r="U706" s="1">
        <f t="shared" si="207"/>
        <v>0.15831787260358687</v>
      </c>
      <c r="V706" s="1">
        <f t="shared" si="211"/>
        <v>0.66931787260358688</v>
      </c>
      <c r="W706" s="1"/>
      <c r="X706" s="17">
        <f t="shared" si="212"/>
        <v>494.0584151893168</v>
      </c>
      <c r="Y706" s="18">
        <f t="shared" si="213"/>
        <v>1810.0865209085014</v>
      </c>
      <c r="Z706" s="2">
        <f t="shared" si="224"/>
        <v>469.35549442985092</v>
      </c>
      <c r="AA706" s="18">
        <f t="shared" si="224"/>
        <v>1719.5821948630762</v>
      </c>
      <c r="AB706" s="2">
        <f t="shared" si="225"/>
        <v>-213.05812158750777</v>
      </c>
      <c r="AC706" s="2">
        <f t="shared" si="225"/>
        <v>171.95821948630763</v>
      </c>
      <c r="AD706" s="2">
        <f t="shared" si="214"/>
        <v>-1000</v>
      </c>
      <c r="AE706" s="2">
        <f t="shared" si="215"/>
        <v>1719.5821948630762</v>
      </c>
      <c r="AF706" s="5">
        <f t="shared" si="216"/>
        <v>-1</v>
      </c>
      <c r="AG706" s="5">
        <f t="shared" si="217"/>
        <v>1.75</v>
      </c>
      <c r="AH706" s="3">
        <f t="shared" si="218"/>
        <v>202011</v>
      </c>
      <c r="AI706" s="21">
        <v>2.4</v>
      </c>
      <c r="AJ706" s="21">
        <v>1.62</v>
      </c>
      <c r="AK706" s="21">
        <v>2.75</v>
      </c>
      <c r="AL706" s="21">
        <v>1.47</v>
      </c>
      <c r="AO706">
        <f t="shared" si="223"/>
        <v>-300</v>
      </c>
      <c r="AP706">
        <f>IF(E706&lt;F706,G706,H706)</f>
        <v>17</v>
      </c>
      <c r="AQ706">
        <f>IF(E706&lt;F706,H706,G706)</f>
        <v>27</v>
      </c>
    </row>
    <row r="707" spans="2:43" x14ac:dyDescent="0.25">
      <c r="B707" s="24">
        <v>44150</v>
      </c>
      <c r="C707" s="20" t="s">
        <v>45</v>
      </c>
      <c r="D707" s="20" t="s">
        <v>21</v>
      </c>
      <c r="E707" s="2">
        <v>-322.58064516129025</v>
      </c>
      <c r="F707" s="2">
        <v>260</v>
      </c>
      <c r="G707">
        <v>36</v>
      </c>
      <c r="H707">
        <v>10</v>
      </c>
      <c r="I707" s="9"/>
      <c r="J707" s="2" t="str">
        <f t="shared" si="219"/>
        <v>Pittsburgh Steelers</v>
      </c>
      <c r="K707" s="2" t="str">
        <f t="shared" si="220"/>
        <v>Cincinnati Bengals</v>
      </c>
      <c r="L707" s="17">
        <f t="shared" si="221"/>
        <v>-322.58064516129025</v>
      </c>
      <c r="M707" s="18">
        <f t="shared" si="222"/>
        <v>260</v>
      </c>
      <c r="N707" s="4">
        <f t="shared" si="208"/>
        <v>1.31</v>
      </c>
      <c r="O707" s="4">
        <f t="shared" si="209"/>
        <v>3.6</v>
      </c>
      <c r="P707" s="4"/>
      <c r="Q707" s="4"/>
      <c r="R707" s="1">
        <f t="shared" si="210"/>
        <v>0.76335877862595414</v>
      </c>
      <c r="S707" s="1">
        <f t="shared" si="210"/>
        <v>0.27777777777777779</v>
      </c>
      <c r="T707" s="1">
        <f t="shared" si="206"/>
        <v>3.9511201629327863E-2</v>
      </c>
      <c r="U707" s="1">
        <f t="shared" si="207"/>
        <v>0.24279050042408817</v>
      </c>
      <c r="V707" s="1">
        <f t="shared" si="211"/>
        <v>0.75379050042408813</v>
      </c>
      <c r="W707" s="1"/>
      <c r="X707" s="17">
        <f t="shared" si="212"/>
        <v>326.62855188197847</v>
      </c>
      <c r="Y707" s="18">
        <f t="shared" si="213"/>
        <v>2645.8589098869329</v>
      </c>
      <c r="Z707" s="2">
        <f t="shared" si="224"/>
        <v>310.29712428787951</v>
      </c>
      <c r="AA707" s="18">
        <f t="shared" si="224"/>
        <v>2513.565964392586</v>
      </c>
      <c r="AB707" s="2">
        <f t="shared" si="225"/>
        <v>-322.27175881663845</v>
      </c>
      <c r="AC707" s="2">
        <f t="shared" si="225"/>
        <v>251.3565964392586</v>
      </c>
      <c r="AD707" s="2">
        <f t="shared" si="214"/>
        <v>310.29712428787951</v>
      </c>
      <c r="AE707" s="2">
        <f t="shared" si="215"/>
        <v>-1000</v>
      </c>
      <c r="AF707" s="5">
        <f t="shared" si="216"/>
        <v>0.31000000000000005</v>
      </c>
      <c r="AG707" s="5">
        <f t="shared" si="217"/>
        <v>-1</v>
      </c>
      <c r="AH707" s="3">
        <f t="shared" si="218"/>
        <v>202011</v>
      </c>
      <c r="AI707" s="21">
        <v>1.25</v>
      </c>
      <c r="AJ707" s="21">
        <v>4.2</v>
      </c>
      <c r="AK707" s="21">
        <v>1.31</v>
      </c>
      <c r="AL707" s="21">
        <v>3.6</v>
      </c>
      <c r="AO707">
        <f t="shared" si="223"/>
        <v>-400</v>
      </c>
      <c r="AP707">
        <f>IF(E707&lt;F707,G707,H707)</f>
        <v>36</v>
      </c>
      <c r="AQ707">
        <f>IF(E707&lt;F707,H707,G707)</f>
        <v>10</v>
      </c>
    </row>
    <row r="708" spans="2:43" x14ac:dyDescent="0.25">
      <c r="B708" s="24">
        <v>44147</v>
      </c>
      <c r="C708" s="20" t="s">
        <v>41</v>
      </c>
      <c r="D708" s="20" t="s">
        <v>39</v>
      </c>
      <c r="E708" s="2">
        <v>-111.11111111111113</v>
      </c>
      <c r="F708" s="2">
        <v>-111.11111111111113</v>
      </c>
      <c r="G708">
        <v>17</v>
      </c>
      <c r="H708">
        <v>34</v>
      </c>
      <c r="I708" s="9"/>
      <c r="J708" s="2" t="str">
        <f t="shared" si="219"/>
        <v>Tennessee Titans</v>
      </c>
      <c r="K708" s="2" t="str">
        <f t="shared" si="220"/>
        <v>Indianapolis Colts</v>
      </c>
      <c r="L708" s="17">
        <f t="shared" si="221"/>
        <v>-111.11111111111113</v>
      </c>
      <c r="M708" s="18">
        <f t="shared" si="222"/>
        <v>-111.11111111111113</v>
      </c>
      <c r="N708" s="4">
        <f t="shared" si="208"/>
        <v>1.9</v>
      </c>
      <c r="O708" s="4">
        <f t="shared" si="209"/>
        <v>1.9</v>
      </c>
      <c r="P708" s="4"/>
      <c r="Q708" s="4"/>
      <c r="R708" s="1">
        <f t="shared" si="210"/>
        <v>0.52631578947368418</v>
      </c>
      <c r="S708" s="1">
        <f t="shared" si="210"/>
        <v>0.52631578947368418</v>
      </c>
      <c r="T708" s="1">
        <f t="shared" ref="T708:T771" si="226">1-N708*O708/(N708+O708)</f>
        <v>4.9999999999999933E-2</v>
      </c>
      <c r="U708" s="1">
        <f t="shared" ref="U708:U771" si="227">ABS(R708-S708)/2</f>
        <v>0</v>
      </c>
      <c r="V708" s="1">
        <f t="shared" si="211"/>
        <v>0.51100000000000001</v>
      </c>
      <c r="W708" s="1"/>
      <c r="X708" s="17">
        <f t="shared" si="212"/>
        <v>956.94716242661434</v>
      </c>
      <c r="Y708" s="18">
        <f t="shared" si="213"/>
        <v>953.05662164669593</v>
      </c>
      <c r="Z708" s="2">
        <f t="shared" si="224"/>
        <v>909.09980430528356</v>
      </c>
      <c r="AA708" s="18">
        <f t="shared" si="224"/>
        <v>905.40379056436109</v>
      </c>
      <c r="AB708" s="2">
        <f t="shared" si="225"/>
        <v>-109.9989236895921</v>
      </c>
      <c r="AC708" s="2">
        <f t="shared" si="225"/>
        <v>-110.44795818412409</v>
      </c>
      <c r="AD708" s="2">
        <f t="shared" si="214"/>
        <v>909.09980430528356</v>
      </c>
      <c r="AE708" s="2">
        <f t="shared" si="215"/>
        <v>-1000</v>
      </c>
      <c r="AF708" s="5">
        <f t="shared" si="216"/>
        <v>0.89999999999999991</v>
      </c>
      <c r="AG708" s="5">
        <f t="shared" si="217"/>
        <v>-1</v>
      </c>
      <c r="AH708" s="3">
        <f t="shared" si="218"/>
        <v>202011</v>
      </c>
      <c r="AI708" s="21">
        <v>1.74</v>
      </c>
      <c r="AJ708" s="21">
        <v>2.15</v>
      </c>
      <c r="AK708" s="21">
        <v>1.9</v>
      </c>
      <c r="AL708" s="21">
        <v>1.9</v>
      </c>
      <c r="AO708">
        <f t="shared" si="223"/>
        <v>-120</v>
      </c>
      <c r="AP708">
        <f>IF(E708&lt;F708,G708,H708)</f>
        <v>34</v>
      </c>
      <c r="AQ708">
        <f>IF(E708&lt;F708,H708,G708)</f>
        <v>17</v>
      </c>
    </row>
    <row r="709" spans="2:43" x14ac:dyDescent="0.25">
      <c r="B709" s="24">
        <v>44144</v>
      </c>
      <c r="C709" s="20" t="s">
        <v>42</v>
      </c>
      <c r="D709" s="20" t="s">
        <v>36</v>
      </c>
      <c r="E709" s="2">
        <v>350</v>
      </c>
      <c r="F709" s="2">
        <v>-454.54545454545462</v>
      </c>
      <c r="G709">
        <v>27</v>
      </c>
      <c r="H709">
        <v>30</v>
      </c>
      <c r="I709" s="9"/>
      <c r="J709" s="2" t="str">
        <f t="shared" si="219"/>
        <v>New England Patriots</v>
      </c>
      <c r="K709" s="2" t="str">
        <f t="shared" si="220"/>
        <v>New York Jets</v>
      </c>
      <c r="L709" s="17">
        <f t="shared" si="221"/>
        <v>-454.54545454545462</v>
      </c>
      <c r="M709" s="18">
        <f t="shared" si="222"/>
        <v>350</v>
      </c>
      <c r="N709" s="4">
        <f t="shared" ref="N709:N772" si="228">IF(E709&lt;0,AK709,AL709)</f>
        <v>1.22</v>
      </c>
      <c r="O709" s="4">
        <f t="shared" ref="O709:O772" si="229">IF(E709&lt;0,AL709,AK709)</f>
        <v>4.5</v>
      </c>
      <c r="P709" s="4"/>
      <c r="Q709" s="4"/>
      <c r="R709" s="1">
        <f t="shared" ref="R709:S772" si="230">1/N709</f>
        <v>0.81967213114754101</v>
      </c>
      <c r="S709" s="1">
        <f t="shared" si="230"/>
        <v>0.22222222222222221</v>
      </c>
      <c r="T709" s="1">
        <f t="shared" si="226"/>
        <v>4.0209790209790097E-2</v>
      </c>
      <c r="U709" s="1">
        <f t="shared" si="227"/>
        <v>0.2987249544626594</v>
      </c>
      <c r="V709" s="1">
        <f t="shared" ref="V709:V772" si="231">V$1+IF(N709&lt;=O709,U709,-U709)</f>
        <v>0.80972495446265946</v>
      </c>
      <c r="W709" s="1"/>
      <c r="X709" s="17">
        <f t="shared" ref="X709:X772" si="232">(1/V709-1)*1000</f>
        <v>234.98725646118768</v>
      </c>
      <c r="Y709" s="18">
        <f t="shared" ref="Y709:Y772" si="233">1000000/(X709+W$1)-X$1</f>
        <v>3526.591123964678</v>
      </c>
      <c r="Z709" s="2">
        <f t="shared" si="224"/>
        <v>223.2378936381283</v>
      </c>
      <c r="AA709" s="18">
        <f t="shared" si="224"/>
        <v>3350.2615677664439</v>
      </c>
      <c r="AB709" s="2">
        <f t="shared" si="225"/>
        <v>-447.95262296329213</v>
      </c>
      <c r="AC709" s="2">
        <f t="shared" si="225"/>
        <v>335.02615677664437</v>
      </c>
      <c r="AD709" s="2">
        <f t="shared" ref="AD709:AD772" si="234">IF(AP709&gt;AQ709,Z709,-1000)</f>
        <v>223.2378936381283</v>
      </c>
      <c r="AE709" s="2">
        <f t="shared" ref="AE709:AE772" si="235">IF(AQ709&gt;AP709,AA709,-1000)</f>
        <v>-1000</v>
      </c>
      <c r="AF709" s="5">
        <f t="shared" ref="AF709:AF772" si="236">IF(AP709&gt;AQ709,N709-1,-1)</f>
        <v>0.21999999999999997</v>
      </c>
      <c r="AG709" s="5">
        <f t="shared" ref="AG709:AG772" si="237">IF(AQ709&gt;AP709,O709-1,-1)</f>
        <v>-1</v>
      </c>
      <c r="AH709" s="3">
        <f t="shared" ref="AH709:AH772" si="238">YEAR(B709)*100+MONTH(B709)</f>
        <v>202011</v>
      </c>
      <c r="AI709" s="21">
        <v>3.7</v>
      </c>
      <c r="AJ709" s="21">
        <v>1.29</v>
      </c>
      <c r="AK709" s="21">
        <v>4.5</v>
      </c>
      <c r="AL709" s="21">
        <v>1.22</v>
      </c>
      <c r="AO709">
        <f t="shared" si="223"/>
        <v>-500</v>
      </c>
      <c r="AP709">
        <f>IF(E709&lt;F709,G709,H709)</f>
        <v>30</v>
      </c>
      <c r="AQ709">
        <f>IF(E709&lt;F709,H709,G709)</f>
        <v>27</v>
      </c>
    </row>
    <row r="710" spans="2:43" x14ac:dyDescent="0.25">
      <c r="B710" s="24">
        <v>44143</v>
      </c>
      <c r="C710" s="20" t="s">
        <v>27</v>
      </c>
      <c r="D710" s="20" t="s">
        <v>43</v>
      </c>
      <c r="E710" s="2">
        <v>-222.22222222222226</v>
      </c>
      <c r="F710" s="2">
        <v>179.99999999999997</v>
      </c>
      <c r="G710">
        <v>3</v>
      </c>
      <c r="H710">
        <v>38</v>
      </c>
      <c r="I710" s="9"/>
      <c r="J710" s="2" t="str">
        <f t="shared" ref="J710:J773" si="239">IF(E710&lt;=F710,C710,D710)</f>
        <v>Tampa Bay Buccaneers</v>
      </c>
      <c r="K710" s="2" t="str">
        <f t="shared" ref="K710:K773" si="240">IF(E710&gt;F710,C710,D710)</f>
        <v>New Orleans Saints</v>
      </c>
      <c r="L710" s="17">
        <f t="shared" ref="L710:L773" si="241">IF(E710&lt;=F710,E710,F710)</f>
        <v>-222.22222222222226</v>
      </c>
      <c r="M710" s="18">
        <f t="shared" ref="M710:M773" si="242">IF(E710&gt;F710,E710,F710)</f>
        <v>179.99999999999997</v>
      </c>
      <c r="N710" s="4">
        <f t="shared" si="228"/>
        <v>1.45</v>
      </c>
      <c r="O710" s="4">
        <f t="shared" si="229"/>
        <v>2.8</v>
      </c>
      <c r="P710" s="4"/>
      <c r="Q710" s="4"/>
      <c r="R710" s="1">
        <f t="shared" si="230"/>
        <v>0.68965517241379315</v>
      </c>
      <c r="S710" s="1">
        <f t="shared" si="230"/>
        <v>0.35714285714285715</v>
      </c>
      <c r="T710" s="1">
        <f t="shared" si="226"/>
        <v>4.4705882352941262E-2</v>
      </c>
      <c r="U710" s="1">
        <f t="shared" si="227"/>
        <v>0.166256157635468</v>
      </c>
      <c r="V710" s="1">
        <f t="shared" si="231"/>
        <v>0.67725615763546798</v>
      </c>
      <c r="W710" s="1"/>
      <c r="X710" s="17">
        <f t="shared" si="232"/>
        <v>476.54619116545314</v>
      </c>
      <c r="Y710" s="18">
        <f t="shared" si="233"/>
        <v>1872.3757127156628</v>
      </c>
      <c r="Z710" s="2">
        <f t="shared" si="224"/>
        <v>452.71888160718044</v>
      </c>
      <c r="AA710" s="18">
        <f t="shared" si="224"/>
        <v>1778.7569270798795</v>
      </c>
      <c r="AB710" s="2">
        <f t="shared" si="225"/>
        <v>-220.88762820095712</v>
      </c>
      <c r="AC710" s="2">
        <f t="shared" si="225"/>
        <v>177.87569270798795</v>
      </c>
      <c r="AD710" s="2">
        <f t="shared" si="234"/>
        <v>-1000</v>
      </c>
      <c r="AE710" s="2">
        <f t="shared" si="235"/>
        <v>1778.7569270798795</v>
      </c>
      <c r="AF710" s="5">
        <f t="shared" si="236"/>
        <v>-1</v>
      </c>
      <c r="AG710" s="5">
        <f t="shared" si="237"/>
        <v>1.7999999999999998</v>
      </c>
      <c r="AH710" s="3">
        <f t="shared" si="238"/>
        <v>202011</v>
      </c>
      <c r="AI710" s="21">
        <v>1.41</v>
      </c>
      <c r="AJ710" s="21">
        <v>3</v>
      </c>
      <c r="AK710" s="21">
        <v>1.45</v>
      </c>
      <c r="AL710" s="21">
        <v>2.8</v>
      </c>
      <c r="AO710">
        <f t="shared" ref="AO710:AO773" si="243">IF(L710&lt;-200,INT(L710/100)*100,INT(L710/10)*10)</f>
        <v>-300</v>
      </c>
      <c r="AP710">
        <f>IF(E710&lt;F710,G710,H710)</f>
        <v>3</v>
      </c>
      <c r="AQ710">
        <f>IF(E710&lt;F710,H710,G710)</f>
        <v>38</v>
      </c>
    </row>
    <row r="711" spans="2:43" x14ac:dyDescent="0.25">
      <c r="B711" s="24">
        <v>44143</v>
      </c>
      <c r="C711" s="20" t="s">
        <v>48</v>
      </c>
      <c r="D711" s="20" t="s">
        <v>30</v>
      </c>
      <c r="E711" s="2">
        <v>-243.9024390243903</v>
      </c>
      <c r="F711" s="2">
        <v>200</v>
      </c>
      <c r="G711">
        <v>31</v>
      </c>
      <c r="H711">
        <v>34</v>
      </c>
      <c r="I711" s="9"/>
      <c r="J711" s="2" t="str">
        <f t="shared" si="239"/>
        <v>Arizona Cardinals</v>
      </c>
      <c r="K711" s="2" t="str">
        <f t="shared" si="240"/>
        <v>Miami Dolphins</v>
      </c>
      <c r="L711" s="17">
        <f t="shared" si="241"/>
        <v>-243.9024390243903</v>
      </c>
      <c r="M711" s="18">
        <f t="shared" si="242"/>
        <v>200</v>
      </c>
      <c r="N711" s="4">
        <f t="shared" si="228"/>
        <v>1.41</v>
      </c>
      <c r="O711" s="4">
        <f t="shared" si="229"/>
        <v>3</v>
      </c>
      <c r="P711" s="4"/>
      <c r="Q711" s="4"/>
      <c r="R711" s="1">
        <f t="shared" si="230"/>
        <v>0.70921985815602839</v>
      </c>
      <c r="S711" s="1">
        <f t="shared" si="230"/>
        <v>0.33333333333333331</v>
      </c>
      <c r="T711" s="1">
        <f t="shared" si="226"/>
        <v>4.0816326530612401E-2</v>
      </c>
      <c r="U711" s="1">
        <f t="shared" si="227"/>
        <v>0.18794326241134754</v>
      </c>
      <c r="V711" s="1">
        <f t="shared" si="231"/>
        <v>0.69894326241134752</v>
      </c>
      <c r="W711" s="1"/>
      <c r="X711" s="17">
        <f t="shared" si="232"/>
        <v>430.73129648608347</v>
      </c>
      <c r="Y711" s="18">
        <f t="shared" si="233"/>
        <v>2057.0269370258952</v>
      </c>
      <c r="Z711" s="2">
        <f t="shared" si="224"/>
        <v>409.19473166177926</v>
      </c>
      <c r="AA711" s="18">
        <f t="shared" si="224"/>
        <v>1954.1755901746003</v>
      </c>
      <c r="AB711" s="2">
        <f t="shared" si="225"/>
        <v>-244.3824229942804</v>
      </c>
      <c r="AC711" s="2">
        <f t="shared" si="225"/>
        <v>195.41755901746004</v>
      </c>
      <c r="AD711" s="2">
        <f t="shared" si="234"/>
        <v>-1000</v>
      </c>
      <c r="AE711" s="2">
        <f t="shared" si="235"/>
        <v>1954.1755901746003</v>
      </c>
      <c r="AF711" s="5">
        <f t="shared" si="236"/>
        <v>-1</v>
      </c>
      <c r="AG711" s="5">
        <f t="shared" si="237"/>
        <v>2</v>
      </c>
      <c r="AH711" s="3">
        <f t="shared" si="238"/>
        <v>202011</v>
      </c>
      <c r="AI711" s="21">
        <v>1.47</v>
      </c>
      <c r="AJ711" s="21">
        <v>2.75</v>
      </c>
      <c r="AK711" s="21">
        <v>1.41</v>
      </c>
      <c r="AL711" s="21">
        <v>3</v>
      </c>
      <c r="AO711">
        <f t="shared" si="243"/>
        <v>-300</v>
      </c>
      <c r="AP711">
        <f>IF(E711&lt;F711,G711,H711)</f>
        <v>31</v>
      </c>
      <c r="AQ711">
        <f>IF(E711&lt;F711,H711,G711)</f>
        <v>34</v>
      </c>
    </row>
    <row r="712" spans="2:43" x14ac:dyDescent="0.25">
      <c r="B712" s="24">
        <v>44143</v>
      </c>
      <c r="C712" s="20" t="s">
        <v>23</v>
      </c>
      <c r="D712" s="20" t="s">
        <v>45</v>
      </c>
      <c r="E712" s="2">
        <v>700</v>
      </c>
      <c r="F712" s="2">
        <v>-1111.1111111111102</v>
      </c>
      <c r="G712">
        <v>19</v>
      </c>
      <c r="H712">
        <v>24</v>
      </c>
      <c r="I712" s="9"/>
      <c r="J712" s="2" t="str">
        <f t="shared" si="239"/>
        <v>Pittsburgh Steelers</v>
      </c>
      <c r="K712" s="2" t="str">
        <f t="shared" si="240"/>
        <v>Dallas Cowboys</v>
      </c>
      <c r="L712" s="17">
        <f t="shared" si="241"/>
        <v>-1111.1111111111102</v>
      </c>
      <c r="M712" s="18">
        <f t="shared" si="242"/>
        <v>700</v>
      </c>
      <c r="N712" s="4">
        <f t="shared" si="228"/>
        <v>1.0900000000000001</v>
      </c>
      <c r="O712" s="4">
        <f t="shared" si="229"/>
        <v>8</v>
      </c>
      <c r="P712" s="4"/>
      <c r="Q712" s="4"/>
      <c r="R712" s="1">
        <f t="shared" si="230"/>
        <v>0.9174311926605504</v>
      </c>
      <c r="S712" s="1">
        <f t="shared" si="230"/>
        <v>0.125</v>
      </c>
      <c r="T712" s="1">
        <f t="shared" si="226"/>
        <v>4.0704070407040605E-2</v>
      </c>
      <c r="U712" s="1">
        <f t="shared" si="227"/>
        <v>0.3962155963302752</v>
      </c>
      <c r="V712" s="1">
        <f t="shared" si="231"/>
        <v>0.90721559633027526</v>
      </c>
      <c r="W712" s="1"/>
      <c r="X712" s="17">
        <f t="shared" si="232"/>
        <v>102.27381897427846</v>
      </c>
      <c r="Y712" s="18">
        <f t="shared" si="233"/>
        <v>6745.0731234154464</v>
      </c>
      <c r="Z712" s="2">
        <f t="shared" si="224"/>
        <v>97.160128025564532</v>
      </c>
      <c r="AA712" s="18">
        <f t="shared" si="224"/>
        <v>6407.8194672446734</v>
      </c>
      <c r="AB712" s="2">
        <f t="shared" si="225"/>
        <v>-1029.2287796665753</v>
      </c>
      <c r="AC712" s="2">
        <f t="shared" si="225"/>
        <v>640.78194672446739</v>
      </c>
      <c r="AD712" s="2">
        <f t="shared" si="234"/>
        <v>97.160128025564532</v>
      </c>
      <c r="AE712" s="2">
        <f t="shared" si="235"/>
        <v>-1000</v>
      </c>
      <c r="AF712" s="5">
        <f t="shared" si="236"/>
        <v>9.000000000000008E-2</v>
      </c>
      <c r="AG712" s="5">
        <f t="shared" si="237"/>
        <v>-1</v>
      </c>
      <c r="AH712" s="3">
        <f t="shared" si="238"/>
        <v>202011</v>
      </c>
      <c r="AI712" s="21">
        <v>6.5</v>
      </c>
      <c r="AJ712" s="21">
        <v>1.1200000000000001</v>
      </c>
      <c r="AK712" s="21">
        <v>8</v>
      </c>
      <c r="AL712" s="21">
        <v>1.0900000000000001</v>
      </c>
      <c r="AO712">
        <f t="shared" si="243"/>
        <v>-1200</v>
      </c>
      <c r="AP712">
        <f>IF(E712&lt;F712,G712,H712)</f>
        <v>24</v>
      </c>
      <c r="AQ712">
        <f>IF(E712&lt;F712,H712,G712)</f>
        <v>19</v>
      </c>
    </row>
    <row r="713" spans="2:43" x14ac:dyDescent="0.25">
      <c r="B713" s="24">
        <v>44143</v>
      </c>
      <c r="C713" s="20" t="s">
        <v>31</v>
      </c>
      <c r="D713" s="20" t="s">
        <v>50</v>
      </c>
      <c r="E713" s="2">
        <v>-111.11111111111113</v>
      </c>
      <c r="F713" s="2">
        <v>-111.11111111111113</v>
      </c>
      <c r="G713">
        <v>26</v>
      </c>
      <c r="H713">
        <v>31</v>
      </c>
      <c r="I713" s="9"/>
      <c r="J713" s="2" t="str">
        <f t="shared" si="239"/>
        <v>Los Angeles Chargers</v>
      </c>
      <c r="K713" s="2" t="str">
        <f t="shared" si="240"/>
        <v>Las Vegas Raiders</v>
      </c>
      <c r="L713" s="17">
        <f t="shared" si="241"/>
        <v>-111.11111111111113</v>
      </c>
      <c r="M713" s="18">
        <f t="shared" si="242"/>
        <v>-111.11111111111113</v>
      </c>
      <c r="N713" s="4">
        <f t="shared" si="228"/>
        <v>1.9</v>
      </c>
      <c r="O713" s="4">
        <f t="shared" si="229"/>
        <v>1.9</v>
      </c>
      <c r="P713" s="4"/>
      <c r="Q713" s="4"/>
      <c r="R713" s="1">
        <f t="shared" si="230"/>
        <v>0.52631578947368418</v>
      </c>
      <c r="S713" s="1">
        <f t="shared" si="230"/>
        <v>0.52631578947368418</v>
      </c>
      <c r="T713" s="1">
        <f t="shared" si="226"/>
        <v>4.9999999999999933E-2</v>
      </c>
      <c r="U713" s="1">
        <f t="shared" si="227"/>
        <v>0</v>
      </c>
      <c r="V713" s="1">
        <f t="shared" si="231"/>
        <v>0.51100000000000001</v>
      </c>
      <c r="W713" s="1"/>
      <c r="X713" s="17">
        <f t="shared" si="232"/>
        <v>956.94716242661434</v>
      </c>
      <c r="Y713" s="18">
        <f t="shared" si="233"/>
        <v>953.05662164669593</v>
      </c>
      <c r="Z713" s="2">
        <f t="shared" si="224"/>
        <v>909.09980430528356</v>
      </c>
      <c r="AA713" s="18">
        <f t="shared" si="224"/>
        <v>905.40379056436109</v>
      </c>
      <c r="AB713" s="2">
        <f t="shared" si="225"/>
        <v>-109.9989236895921</v>
      </c>
      <c r="AC713" s="2">
        <f t="shared" si="225"/>
        <v>-110.44795818412409</v>
      </c>
      <c r="AD713" s="2">
        <f t="shared" si="234"/>
        <v>909.09980430528356</v>
      </c>
      <c r="AE713" s="2">
        <f t="shared" si="235"/>
        <v>-1000</v>
      </c>
      <c r="AF713" s="5">
        <f t="shared" si="236"/>
        <v>0.89999999999999991</v>
      </c>
      <c r="AG713" s="5">
        <f t="shared" si="237"/>
        <v>-1</v>
      </c>
      <c r="AH713" s="3">
        <f t="shared" si="238"/>
        <v>202011</v>
      </c>
      <c r="AI713" s="21">
        <v>1.83</v>
      </c>
      <c r="AJ713" s="21">
        <v>2</v>
      </c>
      <c r="AK713" s="21">
        <v>1.9</v>
      </c>
      <c r="AL713" s="21">
        <v>1.9</v>
      </c>
      <c r="AO713">
        <f t="shared" si="243"/>
        <v>-120</v>
      </c>
      <c r="AP713">
        <f>IF(E713&lt;F713,G713,H713)</f>
        <v>31</v>
      </c>
      <c r="AQ713">
        <f>IF(E713&lt;F713,H713,G713)</f>
        <v>26</v>
      </c>
    </row>
    <row r="714" spans="2:43" x14ac:dyDescent="0.25">
      <c r="B714" s="24">
        <v>44143</v>
      </c>
      <c r="C714" s="20" t="s">
        <v>35</v>
      </c>
      <c r="D714" s="20" t="s">
        <v>38</v>
      </c>
      <c r="E714" s="2">
        <v>-200</v>
      </c>
      <c r="F714" s="2">
        <v>170.00000000000003</v>
      </c>
      <c r="G714">
        <v>34</v>
      </c>
      <c r="H714">
        <v>27</v>
      </c>
      <c r="I714" s="9"/>
      <c r="J714" s="2" t="str">
        <f t="shared" si="239"/>
        <v>Atlanta Falcons</v>
      </c>
      <c r="K714" s="2" t="str">
        <f t="shared" si="240"/>
        <v>Denver Broncos</v>
      </c>
      <c r="L714" s="17">
        <f t="shared" si="241"/>
        <v>-200</v>
      </c>
      <c r="M714" s="18">
        <f t="shared" si="242"/>
        <v>170.00000000000003</v>
      </c>
      <c r="N714" s="4">
        <f t="shared" si="228"/>
        <v>1.5</v>
      </c>
      <c r="O714" s="4">
        <f t="shared" si="229"/>
        <v>2.7</v>
      </c>
      <c r="P714" s="4"/>
      <c r="Q714" s="4"/>
      <c r="R714" s="1">
        <f t="shared" si="230"/>
        <v>0.66666666666666663</v>
      </c>
      <c r="S714" s="1">
        <f t="shared" si="230"/>
        <v>0.37037037037037035</v>
      </c>
      <c r="T714" s="1">
        <f t="shared" si="226"/>
        <v>3.5714285714285587E-2</v>
      </c>
      <c r="U714" s="1">
        <f t="shared" si="227"/>
        <v>0.14814814814814814</v>
      </c>
      <c r="V714" s="1">
        <f t="shared" si="231"/>
        <v>0.65914814814814815</v>
      </c>
      <c r="W714" s="1"/>
      <c r="X714" s="17">
        <f t="shared" si="232"/>
        <v>517.10962521773342</v>
      </c>
      <c r="Y714" s="18">
        <f t="shared" si="233"/>
        <v>1734.0124117028765</v>
      </c>
      <c r="Z714" s="2">
        <f t="shared" si="224"/>
        <v>491.25414395684675</v>
      </c>
      <c r="AA714" s="18">
        <f t="shared" si="224"/>
        <v>1647.3117911177326</v>
      </c>
      <c r="AB714" s="2">
        <f t="shared" si="225"/>
        <v>-203.56062382403903</v>
      </c>
      <c r="AC714" s="2">
        <f t="shared" si="225"/>
        <v>164.73117911177326</v>
      </c>
      <c r="AD714" s="2">
        <f t="shared" si="234"/>
        <v>491.25414395684675</v>
      </c>
      <c r="AE714" s="2">
        <f t="shared" si="235"/>
        <v>-1000</v>
      </c>
      <c r="AF714" s="5">
        <f t="shared" si="236"/>
        <v>0.5</v>
      </c>
      <c r="AG714" s="5">
        <f t="shared" si="237"/>
        <v>-1</v>
      </c>
      <c r="AH714" s="3">
        <f t="shared" si="238"/>
        <v>202011</v>
      </c>
      <c r="AI714" s="21">
        <v>1.5</v>
      </c>
      <c r="AJ714" s="21">
        <v>2.7</v>
      </c>
      <c r="AK714" s="21">
        <v>1.5</v>
      </c>
      <c r="AL714" s="21">
        <v>2.7</v>
      </c>
      <c r="AO714">
        <f t="shared" si="243"/>
        <v>-200</v>
      </c>
      <c r="AP714">
        <f>IF(E714&lt;F714,G714,H714)</f>
        <v>34</v>
      </c>
      <c r="AQ714">
        <f>IF(E714&lt;F714,H714,G714)</f>
        <v>27</v>
      </c>
    </row>
    <row r="715" spans="2:43" x14ac:dyDescent="0.25">
      <c r="B715" s="24">
        <v>44143</v>
      </c>
      <c r="C715" s="20" t="s">
        <v>24</v>
      </c>
      <c r="D715" s="20" t="s">
        <v>32</v>
      </c>
      <c r="E715" s="2">
        <v>135</v>
      </c>
      <c r="F715" s="2">
        <v>-156.25000000000003</v>
      </c>
      <c r="G715">
        <v>44</v>
      </c>
      <c r="H715">
        <v>34</v>
      </c>
      <c r="I715" s="9"/>
      <c r="J715" s="2" t="str">
        <f t="shared" si="239"/>
        <v>Seattle Seahawks</v>
      </c>
      <c r="K715" s="2" t="str">
        <f t="shared" si="240"/>
        <v>Buffalo Bills</v>
      </c>
      <c r="L715" s="17">
        <f t="shared" si="241"/>
        <v>-156.25000000000003</v>
      </c>
      <c r="M715" s="18">
        <f t="shared" si="242"/>
        <v>135</v>
      </c>
      <c r="N715" s="4">
        <f t="shared" si="228"/>
        <v>1.64</v>
      </c>
      <c r="O715" s="4">
        <f t="shared" si="229"/>
        <v>2.35</v>
      </c>
      <c r="P715" s="4"/>
      <c r="Q715" s="4"/>
      <c r="R715" s="1">
        <f t="shared" si="230"/>
        <v>0.6097560975609756</v>
      </c>
      <c r="S715" s="1">
        <f t="shared" si="230"/>
        <v>0.42553191489361702</v>
      </c>
      <c r="T715" s="1">
        <f t="shared" si="226"/>
        <v>3.4085213032581496E-2</v>
      </c>
      <c r="U715" s="1">
        <f t="shared" si="227"/>
        <v>9.2112091333679286E-2</v>
      </c>
      <c r="V715" s="1">
        <f t="shared" si="231"/>
        <v>0.60311209133367927</v>
      </c>
      <c r="W715" s="1"/>
      <c r="X715" s="17">
        <f t="shared" si="232"/>
        <v>658.06657563218641</v>
      </c>
      <c r="Y715" s="18">
        <f t="shared" si="233"/>
        <v>1377.3404079490135</v>
      </c>
      <c r="Z715" s="2">
        <f t="shared" si="224"/>
        <v>625.16324685057702</v>
      </c>
      <c r="AA715" s="18">
        <f t="shared" si="224"/>
        <v>1308.4733875515628</v>
      </c>
      <c r="AB715" s="2">
        <f t="shared" si="225"/>
        <v>-159.95821971905113</v>
      </c>
      <c r="AC715" s="2">
        <f t="shared" si="225"/>
        <v>130.84733875515627</v>
      </c>
      <c r="AD715" s="2">
        <f t="shared" si="234"/>
        <v>-1000</v>
      </c>
      <c r="AE715" s="2">
        <f t="shared" si="235"/>
        <v>1308.4733875515628</v>
      </c>
      <c r="AF715" s="5">
        <f t="shared" si="236"/>
        <v>-1</v>
      </c>
      <c r="AG715" s="5">
        <f t="shared" si="237"/>
        <v>1.35</v>
      </c>
      <c r="AH715" s="3">
        <f t="shared" si="238"/>
        <v>202011</v>
      </c>
      <c r="AI715" s="21">
        <v>2.2999999999999998</v>
      </c>
      <c r="AJ715" s="21">
        <v>1.66</v>
      </c>
      <c r="AK715" s="21">
        <v>2.35</v>
      </c>
      <c r="AL715" s="21">
        <v>1.64</v>
      </c>
      <c r="AO715">
        <f t="shared" si="243"/>
        <v>-160</v>
      </c>
      <c r="AP715">
        <f>IF(E715&lt;F715,G715,H715)</f>
        <v>34</v>
      </c>
      <c r="AQ715">
        <f>IF(E715&lt;F715,H715,G715)</f>
        <v>44</v>
      </c>
    </row>
    <row r="716" spans="2:43" x14ac:dyDescent="0.25">
      <c r="B716" s="24">
        <v>44143</v>
      </c>
      <c r="C716" s="20" t="s">
        <v>39</v>
      </c>
      <c r="D716" s="20" t="s">
        <v>28</v>
      </c>
      <c r="E716" s="2">
        <v>100</v>
      </c>
      <c r="F716" s="2">
        <v>-120.48192771084337</v>
      </c>
      <c r="G716">
        <v>10</v>
      </c>
      <c r="H716">
        <v>24</v>
      </c>
      <c r="I716" s="9"/>
      <c r="J716" s="2" t="str">
        <f t="shared" si="239"/>
        <v>Baltimore Ravens</v>
      </c>
      <c r="K716" s="2" t="str">
        <f t="shared" si="240"/>
        <v>Indianapolis Colts</v>
      </c>
      <c r="L716" s="17">
        <f t="shared" si="241"/>
        <v>-120.48192771084337</v>
      </c>
      <c r="M716" s="18">
        <f t="shared" si="242"/>
        <v>100</v>
      </c>
      <c r="N716" s="4">
        <f t="shared" si="228"/>
        <v>1.83</v>
      </c>
      <c r="O716" s="4">
        <f t="shared" si="229"/>
        <v>2</v>
      </c>
      <c r="P716" s="4"/>
      <c r="Q716" s="4"/>
      <c r="R716" s="1">
        <f t="shared" si="230"/>
        <v>0.54644808743169393</v>
      </c>
      <c r="S716" s="1">
        <f t="shared" si="230"/>
        <v>0.5</v>
      </c>
      <c r="T716" s="1">
        <f t="shared" si="226"/>
        <v>4.4386422976501305E-2</v>
      </c>
      <c r="U716" s="1">
        <f t="shared" si="227"/>
        <v>2.3224043715846965E-2</v>
      </c>
      <c r="V716" s="1">
        <f t="shared" si="231"/>
        <v>0.53422404371584697</v>
      </c>
      <c r="W716" s="1"/>
      <c r="X716" s="17">
        <f t="shared" si="232"/>
        <v>871.87381729284084</v>
      </c>
      <c r="Y716" s="18">
        <f t="shared" si="233"/>
        <v>1045.6626202421151</v>
      </c>
      <c r="Z716" s="2">
        <f t="shared" si="224"/>
        <v>828.28012642819874</v>
      </c>
      <c r="AA716" s="18">
        <f t="shared" si="224"/>
        <v>993.3794892300092</v>
      </c>
      <c r="AB716" s="2">
        <f t="shared" si="225"/>
        <v>-120.73210114461043</v>
      </c>
      <c r="AC716" s="2">
        <f t="shared" si="225"/>
        <v>-100.66646340515068</v>
      </c>
      <c r="AD716" s="2">
        <f t="shared" si="234"/>
        <v>828.28012642819874</v>
      </c>
      <c r="AE716" s="2">
        <f t="shared" si="235"/>
        <v>-1000</v>
      </c>
      <c r="AF716" s="5">
        <f t="shared" si="236"/>
        <v>0.83000000000000007</v>
      </c>
      <c r="AG716" s="5">
        <f t="shared" si="237"/>
        <v>-1</v>
      </c>
      <c r="AH716" s="3">
        <f t="shared" si="238"/>
        <v>202011</v>
      </c>
      <c r="AI716" s="21">
        <v>2.2000000000000002</v>
      </c>
      <c r="AJ716" s="21">
        <v>1.71</v>
      </c>
      <c r="AK716" s="21">
        <v>2</v>
      </c>
      <c r="AL716" s="21">
        <v>1.83</v>
      </c>
      <c r="AO716">
        <f t="shared" si="243"/>
        <v>-130</v>
      </c>
      <c r="AP716">
        <f>IF(E716&lt;F716,G716,H716)</f>
        <v>24</v>
      </c>
      <c r="AQ716">
        <f>IF(E716&lt;F716,H716,G716)</f>
        <v>10</v>
      </c>
    </row>
    <row r="717" spans="2:43" x14ac:dyDescent="0.25">
      <c r="B717" s="24">
        <v>44143</v>
      </c>
      <c r="C717" s="20" t="s">
        <v>26</v>
      </c>
      <c r="D717" s="20" t="s">
        <v>40</v>
      </c>
      <c r="E717" s="2">
        <v>250</v>
      </c>
      <c r="F717" s="2">
        <v>-312.49999999999994</v>
      </c>
      <c r="G717">
        <v>25</v>
      </c>
      <c r="H717">
        <v>27</v>
      </c>
      <c r="I717" s="9"/>
      <c r="J717" s="2" t="str">
        <f t="shared" si="239"/>
        <v>Houston Texans</v>
      </c>
      <c r="K717" s="2" t="str">
        <f t="shared" si="240"/>
        <v>Jacksonville Jaguars</v>
      </c>
      <c r="L717" s="17">
        <f t="shared" si="241"/>
        <v>-312.49999999999994</v>
      </c>
      <c r="M717" s="18">
        <f t="shared" si="242"/>
        <v>250</v>
      </c>
      <c r="N717" s="4">
        <f t="shared" si="228"/>
        <v>1.32</v>
      </c>
      <c r="O717" s="4">
        <f t="shared" si="229"/>
        <v>3.5</v>
      </c>
      <c r="P717" s="4"/>
      <c r="Q717" s="4"/>
      <c r="R717" s="1">
        <f t="shared" si="230"/>
        <v>0.75757575757575757</v>
      </c>
      <c r="S717" s="1">
        <f t="shared" si="230"/>
        <v>0.2857142857142857</v>
      </c>
      <c r="T717" s="1">
        <f t="shared" si="226"/>
        <v>4.1493775933610033E-2</v>
      </c>
      <c r="U717" s="1">
        <f t="shared" si="227"/>
        <v>0.23593073593073594</v>
      </c>
      <c r="V717" s="1">
        <f t="shared" si="231"/>
        <v>0.746930735930736</v>
      </c>
      <c r="W717" s="1"/>
      <c r="X717" s="17">
        <f t="shared" si="232"/>
        <v>338.81222434088107</v>
      </c>
      <c r="Y717" s="18">
        <f t="shared" si="233"/>
        <v>2560.4407248682487</v>
      </c>
      <c r="Z717" s="2">
        <f t="shared" si="224"/>
        <v>321.87161312383699</v>
      </c>
      <c r="AA717" s="18">
        <f t="shared" si="224"/>
        <v>2432.4186886248362</v>
      </c>
      <c r="AB717" s="2">
        <f t="shared" si="225"/>
        <v>-310.68288075943485</v>
      </c>
      <c r="AC717" s="2">
        <f t="shared" si="225"/>
        <v>243.24186886248361</v>
      </c>
      <c r="AD717" s="2">
        <f t="shared" si="234"/>
        <v>321.87161312383699</v>
      </c>
      <c r="AE717" s="2">
        <f t="shared" si="235"/>
        <v>-1000</v>
      </c>
      <c r="AF717" s="5">
        <f t="shared" si="236"/>
        <v>0.32000000000000006</v>
      </c>
      <c r="AG717" s="5">
        <f t="shared" si="237"/>
        <v>-1</v>
      </c>
      <c r="AH717" s="3">
        <f t="shared" si="238"/>
        <v>202011</v>
      </c>
      <c r="AI717" s="21">
        <v>3.45</v>
      </c>
      <c r="AJ717" s="21">
        <v>1.32</v>
      </c>
      <c r="AK717" s="21">
        <v>3.5</v>
      </c>
      <c r="AL717" s="21">
        <v>1.32</v>
      </c>
      <c r="AO717">
        <f t="shared" si="243"/>
        <v>-400</v>
      </c>
      <c r="AP717">
        <f>IF(E717&lt;F717,G717,H717)</f>
        <v>27</v>
      </c>
      <c r="AQ717">
        <f>IF(E717&lt;F717,H717,G717)</f>
        <v>25</v>
      </c>
    </row>
    <row r="718" spans="2:43" x14ac:dyDescent="0.25">
      <c r="B718" s="24">
        <v>44143</v>
      </c>
      <c r="C718" s="20" t="s">
        <v>20</v>
      </c>
      <c r="D718" s="20" t="s">
        <v>44</v>
      </c>
      <c r="E718" s="2">
        <v>-500.00000000000011</v>
      </c>
      <c r="F718" s="2">
        <v>375</v>
      </c>
      <c r="G718">
        <v>33</v>
      </c>
      <c r="H718">
        <v>31</v>
      </c>
      <c r="I718" s="9"/>
      <c r="J718" s="2" t="str">
        <f t="shared" si="239"/>
        <v>Kansas City Chiefs</v>
      </c>
      <c r="K718" s="2" t="str">
        <f t="shared" si="240"/>
        <v>Carolina Panthers</v>
      </c>
      <c r="L718" s="17">
        <f t="shared" si="241"/>
        <v>-500.00000000000011</v>
      </c>
      <c r="M718" s="18">
        <f t="shared" si="242"/>
        <v>375</v>
      </c>
      <c r="N718" s="4">
        <f t="shared" si="228"/>
        <v>1.2</v>
      </c>
      <c r="O718" s="4">
        <f t="shared" si="229"/>
        <v>4.75</v>
      </c>
      <c r="P718" s="4"/>
      <c r="Q718" s="4"/>
      <c r="R718" s="1">
        <f t="shared" si="230"/>
        <v>0.83333333333333337</v>
      </c>
      <c r="S718" s="1">
        <f t="shared" si="230"/>
        <v>0.21052631578947367</v>
      </c>
      <c r="T718" s="1">
        <f t="shared" si="226"/>
        <v>4.2016806722689037E-2</v>
      </c>
      <c r="U718" s="1">
        <f t="shared" si="227"/>
        <v>0.31140350877192985</v>
      </c>
      <c r="V718" s="1">
        <f t="shared" si="231"/>
        <v>0.82240350877192991</v>
      </c>
      <c r="W718" s="1"/>
      <c r="X718" s="17">
        <f t="shared" si="232"/>
        <v>215.94811954689931</v>
      </c>
      <c r="Y718" s="18">
        <f t="shared" si="233"/>
        <v>3787.1793685900598</v>
      </c>
      <c r="Z718" s="2">
        <f t="shared" si="224"/>
        <v>205.15071356955434</v>
      </c>
      <c r="AA718" s="18">
        <f t="shared" si="224"/>
        <v>3597.8204001605568</v>
      </c>
      <c r="AB718" s="2">
        <f t="shared" si="225"/>
        <v>-487.44651315139578</v>
      </c>
      <c r="AC718" s="2">
        <f t="shared" si="225"/>
        <v>359.7820400160557</v>
      </c>
      <c r="AD718" s="2">
        <f t="shared" si="234"/>
        <v>205.15071356955434</v>
      </c>
      <c r="AE718" s="2">
        <f t="shared" si="235"/>
        <v>-1000</v>
      </c>
      <c r="AF718" s="5">
        <f t="shared" si="236"/>
        <v>0.19999999999999996</v>
      </c>
      <c r="AG718" s="5">
        <f t="shared" si="237"/>
        <v>-1</v>
      </c>
      <c r="AH718" s="3">
        <f t="shared" si="238"/>
        <v>202011</v>
      </c>
      <c r="AI718" s="21">
        <v>1.18</v>
      </c>
      <c r="AJ718" s="21">
        <v>5.25</v>
      </c>
      <c r="AK718" s="21">
        <v>1.2</v>
      </c>
      <c r="AL718" s="21">
        <v>4.75</v>
      </c>
      <c r="AO718">
        <f t="shared" si="243"/>
        <v>-500</v>
      </c>
      <c r="AP718">
        <f>IF(E718&lt;F718,G718,H718)</f>
        <v>33</v>
      </c>
      <c r="AQ718">
        <f>IF(E718&lt;F718,H718,G718)</f>
        <v>31</v>
      </c>
    </row>
    <row r="719" spans="2:43" x14ac:dyDescent="0.25">
      <c r="B719" s="24">
        <v>44143</v>
      </c>
      <c r="C719" s="20" t="s">
        <v>29</v>
      </c>
      <c r="D719" s="20" t="s">
        <v>34</v>
      </c>
      <c r="E719" s="2">
        <v>-200</v>
      </c>
      <c r="F719" s="2">
        <v>170.00000000000003</v>
      </c>
      <c r="G719">
        <v>34</v>
      </c>
      <c r="H719">
        <v>20</v>
      </c>
      <c r="I719" s="9"/>
      <c r="J719" s="2" t="str">
        <f t="shared" si="239"/>
        <v>Minnesota Vikings</v>
      </c>
      <c r="K719" s="2" t="str">
        <f t="shared" si="240"/>
        <v>Detroit Lions</v>
      </c>
      <c r="L719" s="17">
        <f t="shared" si="241"/>
        <v>-200</v>
      </c>
      <c r="M719" s="18">
        <f t="shared" si="242"/>
        <v>170.00000000000003</v>
      </c>
      <c r="N719" s="4">
        <f t="shared" si="228"/>
        <v>1.5</v>
      </c>
      <c r="O719" s="4">
        <f t="shared" si="229"/>
        <v>2.7</v>
      </c>
      <c r="P719" s="4"/>
      <c r="Q719" s="4"/>
      <c r="R719" s="1">
        <f t="shared" si="230"/>
        <v>0.66666666666666663</v>
      </c>
      <c r="S719" s="1">
        <f t="shared" si="230"/>
        <v>0.37037037037037035</v>
      </c>
      <c r="T719" s="1">
        <f t="shared" si="226"/>
        <v>3.5714285714285587E-2</v>
      </c>
      <c r="U719" s="1">
        <f t="shared" si="227"/>
        <v>0.14814814814814814</v>
      </c>
      <c r="V719" s="1">
        <f t="shared" si="231"/>
        <v>0.65914814814814815</v>
      </c>
      <c r="W719" s="1"/>
      <c r="X719" s="17">
        <f t="shared" si="232"/>
        <v>517.10962521773342</v>
      </c>
      <c r="Y719" s="18">
        <f t="shared" si="233"/>
        <v>1734.0124117028765</v>
      </c>
      <c r="Z719" s="2">
        <f t="shared" si="224"/>
        <v>491.25414395684675</v>
      </c>
      <c r="AA719" s="18">
        <f t="shared" si="224"/>
        <v>1647.3117911177326</v>
      </c>
      <c r="AB719" s="2">
        <f t="shared" si="225"/>
        <v>-203.56062382403903</v>
      </c>
      <c r="AC719" s="2">
        <f t="shared" si="225"/>
        <v>164.73117911177326</v>
      </c>
      <c r="AD719" s="2">
        <f t="shared" si="234"/>
        <v>491.25414395684675</v>
      </c>
      <c r="AE719" s="2">
        <f t="shared" si="235"/>
        <v>-1000</v>
      </c>
      <c r="AF719" s="5">
        <f t="shared" si="236"/>
        <v>0.5</v>
      </c>
      <c r="AG719" s="5">
        <f t="shared" si="237"/>
        <v>-1</v>
      </c>
      <c r="AH719" s="3">
        <f t="shared" si="238"/>
        <v>202011</v>
      </c>
      <c r="AI719" s="21">
        <v>1.5</v>
      </c>
      <c r="AJ719" s="21">
        <v>2.7</v>
      </c>
      <c r="AK719" s="21">
        <v>1.5</v>
      </c>
      <c r="AL719" s="21">
        <v>2.7</v>
      </c>
      <c r="AO719">
        <f t="shared" si="243"/>
        <v>-200</v>
      </c>
      <c r="AP719">
        <f>IF(E719&lt;F719,G719,H719)</f>
        <v>34</v>
      </c>
      <c r="AQ719">
        <f>IF(E719&lt;F719,H719,G719)</f>
        <v>20</v>
      </c>
    </row>
    <row r="720" spans="2:43" x14ac:dyDescent="0.25">
      <c r="B720" s="24">
        <v>44143</v>
      </c>
      <c r="C720" s="20" t="s">
        <v>41</v>
      </c>
      <c r="D720" s="20" t="s">
        <v>37</v>
      </c>
      <c r="E720" s="2">
        <v>-294.11764705882348</v>
      </c>
      <c r="F720" s="2">
        <v>235</v>
      </c>
      <c r="G720">
        <v>24</v>
      </c>
      <c r="H720">
        <v>17</v>
      </c>
      <c r="I720" s="9"/>
      <c r="J720" s="2" t="str">
        <f t="shared" si="239"/>
        <v>Tennessee Titans</v>
      </c>
      <c r="K720" s="2" t="str">
        <f t="shared" si="240"/>
        <v>Chicago Bears</v>
      </c>
      <c r="L720" s="17">
        <f t="shared" si="241"/>
        <v>-294.11764705882348</v>
      </c>
      <c r="M720" s="18">
        <f t="shared" si="242"/>
        <v>235</v>
      </c>
      <c r="N720" s="4">
        <f t="shared" si="228"/>
        <v>1.34</v>
      </c>
      <c r="O720" s="4">
        <f t="shared" si="229"/>
        <v>3.35</v>
      </c>
      <c r="P720" s="4"/>
      <c r="Q720" s="4"/>
      <c r="R720" s="1">
        <f t="shared" si="230"/>
        <v>0.74626865671641784</v>
      </c>
      <c r="S720" s="1">
        <f t="shared" si="230"/>
        <v>0.29850746268656714</v>
      </c>
      <c r="T720" s="1">
        <f t="shared" si="226"/>
        <v>4.2857142857142816E-2</v>
      </c>
      <c r="U720" s="1">
        <f t="shared" si="227"/>
        <v>0.22388059701492535</v>
      </c>
      <c r="V720" s="1">
        <f t="shared" si="231"/>
        <v>0.73488059701492536</v>
      </c>
      <c r="W720" s="1"/>
      <c r="X720" s="17">
        <f t="shared" si="232"/>
        <v>360.7652781444848</v>
      </c>
      <c r="Y720" s="18">
        <f t="shared" si="233"/>
        <v>2419.4789829550677</v>
      </c>
      <c r="Z720" s="2">
        <f t="shared" si="224"/>
        <v>342.72701423726056</v>
      </c>
      <c r="AA720" s="18">
        <f t="shared" si="224"/>
        <v>2298.5050338073142</v>
      </c>
      <c r="AB720" s="2">
        <f t="shared" si="225"/>
        <v>-291.77740839177835</v>
      </c>
      <c r="AC720" s="2">
        <f t="shared" si="225"/>
        <v>229.85050338073142</v>
      </c>
      <c r="AD720" s="2">
        <f t="shared" si="234"/>
        <v>342.72701423726056</v>
      </c>
      <c r="AE720" s="2">
        <f t="shared" si="235"/>
        <v>-1000</v>
      </c>
      <c r="AF720" s="5">
        <f t="shared" si="236"/>
        <v>0.34000000000000008</v>
      </c>
      <c r="AG720" s="5">
        <f t="shared" si="237"/>
        <v>-1</v>
      </c>
      <c r="AH720" s="3">
        <f t="shared" si="238"/>
        <v>202011</v>
      </c>
      <c r="AI720" s="21">
        <v>1.4</v>
      </c>
      <c r="AJ720" s="21">
        <v>3.05</v>
      </c>
      <c r="AK720" s="21">
        <v>1.34</v>
      </c>
      <c r="AL720" s="21">
        <v>3.35</v>
      </c>
      <c r="AO720">
        <f t="shared" si="243"/>
        <v>-300</v>
      </c>
      <c r="AP720">
        <f>IF(E720&lt;F720,G720,H720)</f>
        <v>24</v>
      </c>
      <c r="AQ720">
        <f>IF(E720&lt;F720,H720,G720)</f>
        <v>17</v>
      </c>
    </row>
    <row r="721" spans="2:43" x14ac:dyDescent="0.25">
      <c r="B721" s="24">
        <v>44143</v>
      </c>
      <c r="C721" s="20" t="s">
        <v>51</v>
      </c>
      <c r="D721" s="20" t="s">
        <v>25</v>
      </c>
      <c r="E721" s="2">
        <v>-151.51515151515153</v>
      </c>
      <c r="F721" s="2">
        <v>129.99999999999997</v>
      </c>
      <c r="G721">
        <v>20</v>
      </c>
      <c r="H721">
        <v>23</v>
      </c>
      <c r="I721" s="9"/>
      <c r="J721" s="2" t="str">
        <f t="shared" si="239"/>
        <v>Washington Football Team</v>
      </c>
      <c r="K721" s="2" t="str">
        <f t="shared" si="240"/>
        <v>New York Giants</v>
      </c>
      <c r="L721" s="17">
        <f t="shared" si="241"/>
        <v>-151.51515151515153</v>
      </c>
      <c r="M721" s="18">
        <f t="shared" si="242"/>
        <v>129.99999999999997</v>
      </c>
      <c r="N721" s="4">
        <f t="shared" si="228"/>
        <v>1.66</v>
      </c>
      <c r="O721" s="4">
        <f t="shared" si="229"/>
        <v>2.2999999999999998</v>
      </c>
      <c r="P721" s="4"/>
      <c r="Q721" s="4"/>
      <c r="R721" s="1">
        <f t="shared" si="230"/>
        <v>0.60240963855421692</v>
      </c>
      <c r="S721" s="1">
        <f t="shared" si="230"/>
        <v>0.43478260869565222</v>
      </c>
      <c r="T721" s="1">
        <f t="shared" si="226"/>
        <v>3.5858585858585923E-2</v>
      </c>
      <c r="U721" s="1">
        <f t="shared" si="227"/>
        <v>8.3813514929282351E-2</v>
      </c>
      <c r="V721" s="1">
        <f t="shared" si="231"/>
        <v>0.59481351492928236</v>
      </c>
      <c r="W721" s="1"/>
      <c r="X721" s="17">
        <f t="shared" si="232"/>
        <v>681.19919084032654</v>
      </c>
      <c r="Y721" s="18">
        <f t="shared" si="233"/>
        <v>1332.032655245516</v>
      </c>
      <c r="Z721" s="2">
        <f t="shared" si="224"/>
        <v>647.13923129831016</v>
      </c>
      <c r="AA721" s="18">
        <f t="shared" si="224"/>
        <v>1265.4310224832402</v>
      </c>
      <c r="AB721" s="2">
        <f t="shared" si="225"/>
        <v>-154.5262521009227</v>
      </c>
      <c r="AC721" s="2">
        <f t="shared" si="225"/>
        <v>126.54310224832402</v>
      </c>
      <c r="AD721" s="2">
        <f t="shared" si="234"/>
        <v>-1000</v>
      </c>
      <c r="AE721" s="2">
        <f t="shared" si="235"/>
        <v>1265.4310224832402</v>
      </c>
      <c r="AF721" s="5">
        <f t="shared" si="236"/>
        <v>-1</v>
      </c>
      <c r="AG721" s="5">
        <f t="shared" si="237"/>
        <v>1.2999999999999998</v>
      </c>
      <c r="AH721" s="3">
        <f t="shared" si="238"/>
        <v>202011</v>
      </c>
      <c r="AI721" s="21">
        <v>1.6</v>
      </c>
      <c r="AJ721" s="21">
        <v>2.4500000000000002</v>
      </c>
      <c r="AK721" s="21">
        <v>1.66</v>
      </c>
      <c r="AL721" s="21">
        <v>2.2999999999999998</v>
      </c>
      <c r="AO721">
        <f t="shared" si="243"/>
        <v>-160</v>
      </c>
      <c r="AP721">
        <f>IF(E721&lt;F721,G721,H721)</f>
        <v>20</v>
      </c>
      <c r="AQ721">
        <f>IF(E721&lt;F721,H721,G721)</f>
        <v>23</v>
      </c>
    </row>
    <row r="722" spans="2:43" x14ac:dyDescent="0.25">
      <c r="B722" s="24">
        <v>44140</v>
      </c>
      <c r="C722" s="20" t="s">
        <v>22</v>
      </c>
      <c r="D722" s="20" t="s">
        <v>33</v>
      </c>
      <c r="E722" s="2">
        <v>290</v>
      </c>
      <c r="F722" s="2">
        <v>-370.37037037037032</v>
      </c>
      <c r="G722">
        <v>17</v>
      </c>
      <c r="H722">
        <v>34</v>
      </c>
      <c r="I722" s="9"/>
      <c r="J722" s="2" t="str">
        <f t="shared" si="239"/>
        <v>Green Bay Packers</v>
      </c>
      <c r="K722" s="2" t="str">
        <f t="shared" si="240"/>
        <v>San Francisco 49ers</v>
      </c>
      <c r="L722" s="17">
        <f t="shared" si="241"/>
        <v>-370.37037037037032</v>
      </c>
      <c r="M722" s="18">
        <f t="shared" si="242"/>
        <v>290</v>
      </c>
      <c r="N722" s="4">
        <f t="shared" si="228"/>
        <v>1.27</v>
      </c>
      <c r="O722" s="4">
        <f t="shared" si="229"/>
        <v>3.9</v>
      </c>
      <c r="P722" s="4"/>
      <c r="Q722" s="4"/>
      <c r="R722" s="1">
        <f t="shared" si="230"/>
        <v>0.78740157480314954</v>
      </c>
      <c r="S722" s="1">
        <f t="shared" si="230"/>
        <v>0.25641025641025644</v>
      </c>
      <c r="T722" s="1">
        <f t="shared" si="226"/>
        <v>4.1972920696324856E-2</v>
      </c>
      <c r="U722" s="1">
        <f t="shared" si="227"/>
        <v>0.26549565919644658</v>
      </c>
      <c r="V722" s="1">
        <f t="shared" si="231"/>
        <v>0.77649565919644659</v>
      </c>
      <c r="W722" s="1"/>
      <c r="X722" s="17">
        <f t="shared" si="232"/>
        <v>287.83720572867844</v>
      </c>
      <c r="Y722" s="18">
        <f t="shared" si="233"/>
        <v>2959.4718041984102</v>
      </c>
      <c r="Z722" s="2">
        <f t="shared" si="224"/>
        <v>273.4453454422445</v>
      </c>
      <c r="AA722" s="18">
        <f t="shared" si="224"/>
        <v>2811.4982139884896</v>
      </c>
      <c r="AB722" s="2">
        <f t="shared" si="225"/>
        <v>-365.70379297650692</v>
      </c>
      <c r="AC722" s="2">
        <f t="shared" si="225"/>
        <v>281.14982139884899</v>
      </c>
      <c r="AD722" s="2">
        <f t="shared" si="234"/>
        <v>273.4453454422445</v>
      </c>
      <c r="AE722" s="2">
        <f t="shared" si="235"/>
        <v>-1000</v>
      </c>
      <c r="AF722" s="5">
        <f t="shared" si="236"/>
        <v>0.27</v>
      </c>
      <c r="AG722" s="5">
        <f t="shared" si="237"/>
        <v>-1</v>
      </c>
      <c r="AH722" s="3">
        <f t="shared" si="238"/>
        <v>202011</v>
      </c>
      <c r="AI722" s="21">
        <v>3.05</v>
      </c>
      <c r="AJ722" s="21">
        <v>1.4</v>
      </c>
      <c r="AK722" s="21">
        <v>3.9</v>
      </c>
      <c r="AL722" s="21">
        <v>1.27</v>
      </c>
      <c r="AO722">
        <f t="shared" si="243"/>
        <v>-400</v>
      </c>
      <c r="AP722">
        <f>IF(E722&lt;F722,G722,H722)</f>
        <v>34</v>
      </c>
      <c r="AQ722">
        <f>IF(E722&lt;F722,H722,G722)</f>
        <v>17</v>
      </c>
    </row>
    <row r="723" spans="2:43" x14ac:dyDescent="0.25">
      <c r="B723" s="24">
        <v>44137</v>
      </c>
      <c r="C723" s="20" t="s">
        <v>25</v>
      </c>
      <c r="D723" s="20" t="s">
        <v>27</v>
      </c>
      <c r="E723" s="2">
        <v>500</v>
      </c>
      <c r="F723" s="2">
        <v>-714.28571428571479</v>
      </c>
      <c r="G723">
        <v>23</v>
      </c>
      <c r="H723">
        <v>25</v>
      </c>
      <c r="I723" s="9"/>
      <c r="J723" s="2" t="str">
        <f t="shared" si="239"/>
        <v>Tampa Bay Buccaneers</v>
      </c>
      <c r="K723" s="2" t="str">
        <f t="shared" si="240"/>
        <v>New York Giants</v>
      </c>
      <c r="L723" s="17">
        <f t="shared" si="241"/>
        <v>-714.28571428571479</v>
      </c>
      <c r="M723" s="18">
        <f t="shared" si="242"/>
        <v>500</v>
      </c>
      <c r="N723" s="4">
        <f t="shared" si="228"/>
        <v>1.1399999999999999</v>
      </c>
      <c r="O723" s="4">
        <f t="shared" si="229"/>
        <v>6</v>
      </c>
      <c r="P723" s="4"/>
      <c r="Q723" s="4"/>
      <c r="R723" s="1">
        <f t="shared" si="230"/>
        <v>0.87719298245614041</v>
      </c>
      <c r="S723" s="1">
        <f t="shared" si="230"/>
        <v>0.16666666666666666</v>
      </c>
      <c r="T723" s="1">
        <f t="shared" si="226"/>
        <v>4.2016806722689037E-2</v>
      </c>
      <c r="U723" s="1">
        <f t="shared" si="227"/>
        <v>0.35526315789473689</v>
      </c>
      <c r="V723" s="1">
        <f t="shared" si="231"/>
        <v>0.86626315789473685</v>
      </c>
      <c r="W723" s="1"/>
      <c r="X723" s="17">
        <f t="shared" si="232"/>
        <v>154.38361990400384</v>
      </c>
      <c r="Y723" s="18">
        <f t="shared" si="233"/>
        <v>4970.4571397663694</v>
      </c>
      <c r="Z723" s="2">
        <f t="shared" si="224"/>
        <v>146.66443890880365</v>
      </c>
      <c r="AA723" s="18">
        <f t="shared" si="224"/>
        <v>4721.9342827780511</v>
      </c>
      <c r="AB723" s="2">
        <f t="shared" si="225"/>
        <v>-681.8285382878687</v>
      </c>
      <c r="AC723" s="2">
        <f t="shared" si="225"/>
        <v>472.19342827780508</v>
      </c>
      <c r="AD723" s="2">
        <f t="shared" si="234"/>
        <v>146.66443890880365</v>
      </c>
      <c r="AE723" s="2">
        <f t="shared" si="235"/>
        <v>-1000</v>
      </c>
      <c r="AF723" s="5">
        <f t="shared" si="236"/>
        <v>0.1399999999999999</v>
      </c>
      <c r="AG723" s="5">
        <f t="shared" si="237"/>
        <v>-1</v>
      </c>
      <c r="AH723" s="3">
        <f t="shared" si="238"/>
        <v>202011</v>
      </c>
      <c r="AI723" s="21">
        <v>4.75</v>
      </c>
      <c r="AJ723" s="21">
        <v>1.2</v>
      </c>
      <c r="AK723" s="21">
        <v>6</v>
      </c>
      <c r="AL723" s="21">
        <v>1.1399999999999999</v>
      </c>
      <c r="AO723">
        <f t="shared" si="243"/>
        <v>-800</v>
      </c>
      <c r="AP723">
        <f>IF(E723&lt;F723,G723,H723)</f>
        <v>25</v>
      </c>
      <c r="AQ723">
        <f>IF(E723&lt;F723,H723,G723)</f>
        <v>23</v>
      </c>
    </row>
    <row r="724" spans="2:43" x14ac:dyDescent="0.25">
      <c r="B724" s="24">
        <v>44136</v>
      </c>
      <c r="C724" s="20" t="s">
        <v>19</v>
      </c>
      <c r="D724" s="20" t="s">
        <v>23</v>
      </c>
      <c r="E724" s="2">
        <v>-526.31578947368439</v>
      </c>
      <c r="F724" s="2">
        <v>400</v>
      </c>
      <c r="G724">
        <v>23</v>
      </c>
      <c r="H724">
        <v>9</v>
      </c>
      <c r="I724" s="9"/>
      <c r="J724" s="2" t="str">
        <f t="shared" si="239"/>
        <v>Philadelphia Eagles</v>
      </c>
      <c r="K724" s="2" t="str">
        <f t="shared" si="240"/>
        <v>Dallas Cowboys</v>
      </c>
      <c r="L724" s="17">
        <f t="shared" si="241"/>
        <v>-526.31578947368439</v>
      </c>
      <c r="M724" s="18">
        <f t="shared" si="242"/>
        <v>400</v>
      </c>
      <c r="N724" s="4">
        <f t="shared" si="228"/>
        <v>1.19</v>
      </c>
      <c r="O724" s="4">
        <f t="shared" si="229"/>
        <v>5</v>
      </c>
      <c r="P724" s="4"/>
      <c r="Q724" s="4"/>
      <c r="R724" s="1">
        <f t="shared" si="230"/>
        <v>0.84033613445378152</v>
      </c>
      <c r="S724" s="1">
        <f t="shared" si="230"/>
        <v>0.2</v>
      </c>
      <c r="T724" s="1">
        <f t="shared" si="226"/>
        <v>3.8772213247172949E-2</v>
      </c>
      <c r="U724" s="1">
        <f t="shared" si="227"/>
        <v>0.32016806722689073</v>
      </c>
      <c r="V724" s="1">
        <f t="shared" si="231"/>
        <v>0.83116806722689074</v>
      </c>
      <c r="W724" s="1"/>
      <c r="X724" s="17">
        <f t="shared" si="232"/>
        <v>203.12610581443556</v>
      </c>
      <c r="Y724" s="18">
        <f t="shared" si="233"/>
        <v>3985.2087388896653</v>
      </c>
      <c r="Z724" s="2">
        <f t="shared" ref="Z724:AA787" si="244">X724*0.95</f>
        <v>192.96980052371379</v>
      </c>
      <c r="AA724" s="18">
        <f t="shared" si="244"/>
        <v>3785.9483019451818</v>
      </c>
      <c r="AB724" s="2">
        <f t="shared" ref="AB724:AC787" si="245">IF(Z724&lt;1000,-100000/Z724,Z724/10)</f>
        <v>-518.21580231001553</v>
      </c>
      <c r="AC724" s="2">
        <f t="shared" si="245"/>
        <v>378.59483019451818</v>
      </c>
      <c r="AD724" s="2">
        <f t="shared" si="234"/>
        <v>192.96980052371379</v>
      </c>
      <c r="AE724" s="2">
        <f t="shared" si="235"/>
        <v>-1000</v>
      </c>
      <c r="AF724" s="5">
        <f t="shared" si="236"/>
        <v>0.18999999999999995</v>
      </c>
      <c r="AG724" s="5">
        <f t="shared" si="237"/>
        <v>-1</v>
      </c>
      <c r="AH724" s="3">
        <f t="shared" si="238"/>
        <v>202011</v>
      </c>
      <c r="AI724" s="21">
        <v>1.26</v>
      </c>
      <c r="AJ724" s="21">
        <v>4</v>
      </c>
      <c r="AK724" s="21">
        <v>1.19</v>
      </c>
      <c r="AL724" s="21">
        <v>5</v>
      </c>
      <c r="AO724">
        <f t="shared" si="243"/>
        <v>-600</v>
      </c>
      <c r="AP724">
        <f>IF(E724&lt;F724,G724,H724)</f>
        <v>23</v>
      </c>
      <c r="AQ724">
        <f>IF(E724&lt;F724,H724,G724)</f>
        <v>9</v>
      </c>
    </row>
    <row r="725" spans="2:43" x14ac:dyDescent="0.25">
      <c r="B725" s="24">
        <v>44136</v>
      </c>
      <c r="C725" s="20" t="s">
        <v>37</v>
      </c>
      <c r="D725" s="20" t="s">
        <v>43</v>
      </c>
      <c r="E725" s="2">
        <v>179.99999999999997</v>
      </c>
      <c r="F725" s="2">
        <v>-222.22222222222226</v>
      </c>
      <c r="G725">
        <v>23</v>
      </c>
      <c r="H725">
        <v>26</v>
      </c>
      <c r="I725" s="9"/>
      <c r="J725" s="2" t="str">
        <f t="shared" si="239"/>
        <v>New Orleans Saints</v>
      </c>
      <c r="K725" s="2" t="str">
        <f t="shared" si="240"/>
        <v>Chicago Bears</v>
      </c>
      <c r="L725" s="17">
        <f t="shared" si="241"/>
        <v>-222.22222222222226</v>
      </c>
      <c r="M725" s="18">
        <f t="shared" si="242"/>
        <v>179.99999999999997</v>
      </c>
      <c r="N725" s="4">
        <f t="shared" si="228"/>
        <v>1.45</v>
      </c>
      <c r="O725" s="4">
        <f t="shared" si="229"/>
        <v>2.8</v>
      </c>
      <c r="P725" s="4"/>
      <c r="Q725" s="4"/>
      <c r="R725" s="1">
        <f t="shared" si="230"/>
        <v>0.68965517241379315</v>
      </c>
      <c r="S725" s="1">
        <f t="shared" si="230"/>
        <v>0.35714285714285715</v>
      </c>
      <c r="T725" s="1">
        <f t="shared" si="226"/>
        <v>4.4705882352941262E-2</v>
      </c>
      <c r="U725" s="1">
        <f t="shared" si="227"/>
        <v>0.166256157635468</v>
      </c>
      <c r="V725" s="1">
        <f t="shared" si="231"/>
        <v>0.67725615763546798</v>
      </c>
      <c r="W725" s="1"/>
      <c r="X725" s="17">
        <f t="shared" si="232"/>
        <v>476.54619116545314</v>
      </c>
      <c r="Y725" s="18">
        <f t="shared" si="233"/>
        <v>1872.3757127156628</v>
      </c>
      <c r="Z725" s="2">
        <f t="shared" si="244"/>
        <v>452.71888160718044</v>
      </c>
      <c r="AA725" s="18">
        <f t="shared" si="244"/>
        <v>1778.7569270798795</v>
      </c>
      <c r="AB725" s="2">
        <f t="shared" si="245"/>
        <v>-220.88762820095712</v>
      </c>
      <c r="AC725" s="2">
        <f t="shared" si="245"/>
        <v>177.87569270798795</v>
      </c>
      <c r="AD725" s="2">
        <f t="shared" si="234"/>
        <v>452.71888160718044</v>
      </c>
      <c r="AE725" s="2">
        <f t="shared" si="235"/>
        <v>-1000</v>
      </c>
      <c r="AF725" s="5">
        <f t="shared" si="236"/>
        <v>0.44999999999999996</v>
      </c>
      <c r="AG725" s="5">
        <f t="shared" si="237"/>
        <v>-1</v>
      </c>
      <c r="AH725" s="3">
        <f t="shared" si="238"/>
        <v>202011</v>
      </c>
      <c r="AI725" s="21">
        <v>2.75</v>
      </c>
      <c r="AJ725" s="21">
        <v>1.47</v>
      </c>
      <c r="AK725" s="21">
        <v>2.8</v>
      </c>
      <c r="AL725" s="21">
        <v>1.45</v>
      </c>
      <c r="AO725">
        <f t="shared" si="243"/>
        <v>-300</v>
      </c>
      <c r="AP725">
        <f>IF(E725&lt;F725,G725,H725)</f>
        <v>26</v>
      </c>
      <c r="AQ725">
        <f>IF(E725&lt;F725,H725,G725)</f>
        <v>23</v>
      </c>
    </row>
    <row r="726" spans="2:43" x14ac:dyDescent="0.25">
      <c r="B726" s="24">
        <v>44136</v>
      </c>
      <c r="C726" s="20" t="s">
        <v>32</v>
      </c>
      <c r="D726" s="20" t="s">
        <v>22</v>
      </c>
      <c r="E726" s="2">
        <v>-156.25000000000003</v>
      </c>
      <c r="F726" s="2">
        <v>135</v>
      </c>
      <c r="G726">
        <v>37</v>
      </c>
      <c r="H726">
        <v>27</v>
      </c>
      <c r="I726" s="9"/>
      <c r="J726" s="2" t="str">
        <f t="shared" si="239"/>
        <v>Seattle Seahawks</v>
      </c>
      <c r="K726" s="2" t="str">
        <f t="shared" si="240"/>
        <v>San Francisco 49ers</v>
      </c>
      <c r="L726" s="17">
        <f t="shared" si="241"/>
        <v>-156.25000000000003</v>
      </c>
      <c r="M726" s="18">
        <f t="shared" si="242"/>
        <v>135</v>
      </c>
      <c r="N726" s="4">
        <f t="shared" si="228"/>
        <v>1.64</v>
      </c>
      <c r="O726" s="4">
        <f t="shared" si="229"/>
        <v>2.35</v>
      </c>
      <c r="P726" s="4"/>
      <c r="Q726" s="4"/>
      <c r="R726" s="1">
        <f t="shared" si="230"/>
        <v>0.6097560975609756</v>
      </c>
      <c r="S726" s="1">
        <f t="shared" si="230"/>
        <v>0.42553191489361702</v>
      </c>
      <c r="T726" s="1">
        <f t="shared" si="226"/>
        <v>3.4085213032581496E-2</v>
      </c>
      <c r="U726" s="1">
        <f t="shared" si="227"/>
        <v>9.2112091333679286E-2</v>
      </c>
      <c r="V726" s="1">
        <f t="shared" si="231"/>
        <v>0.60311209133367927</v>
      </c>
      <c r="W726" s="1"/>
      <c r="X726" s="17">
        <f t="shared" si="232"/>
        <v>658.06657563218641</v>
      </c>
      <c r="Y726" s="18">
        <f t="shared" si="233"/>
        <v>1377.3404079490135</v>
      </c>
      <c r="Z726" s="2">
        <f t="shared" si="244"/>
        <v>625.16324685057702</v>
      </c>
      <c r="AA726" s="18">
        <f t="shared" si="244"/>
        <v>1308.4733875515628</v>
      </c>
      <c r="AB726" s="2">
        <f t="shared" si="245"/>
        <v>-159.95821971905113</v>
      </c>
      <c r="AC726" s="2">
        <f t="shared" si="245"/>
        <v>130.84733875515627</v>
      </c>
      <c r="AD726" s="2">
        <f t="shared" si="234"/>
        <v>625.16324685057702</v>
      </c>
      <c r="AE726" s="2">
        <f t="shared" si="235"/>
        <v>-1000</v>
      </c>
      <c r="AF726" s="5">
        <f t="shared" si="236"/>
        <v>0.6399999999999999</v>
      </c>
      <c r="AG726" s="5">
        <f t="shared" si="237"/>
        <v>-1</v>
      </c>
      <c r="AH726" s="3">
        <f t="shared" si="238"/>
        <v>202011</v>
      </c>
      <c r="AI726" s="21">
        <v>1.58</v>
      </c>
      <c r="AJ726" s="21">
        <v>2.5</v>
      </c>
      <c r="AK726" s="21">
        <v>1.64</v>
      </c>
      <c r="AL726" s="21">
        <v>2.35</v>
      </c>
      <c r="AO726">
        <f t="shared" si="243"/>
        <v>-160</v>
      </c>
      <c r="AP726">
        <f>IF(E726&lt;F726,G726,H726)</f>
        <v>37</v>
      </c>
      <c r="AQ726">
        <f>IF(E726&lt;F726,H726,G726)</f>
        <v>27</v>
      </c>
    </row>
    <row r="727" spans="2:43" x14ac:dyDescent="0.25">
      <c r="B727" s="24">
        <v>44136</v>
      </c>
      <c r="C727" s="20" t="s">
        <v>38</v>
      </c>
      <c r="D727" s="20" t="s">
        <v>31</v>
      </c>
      <c r="E727" s="2">
        <v>160</v>
      </c>
      <c r="F727" s="2">
        <v>-181.81818181818181</v>
      </c>
      <c r="G727">
        <v>31</v>
      </c>
      <c r="H727">
        <v>30</v>
      </c>
      <c r="I727" s="9"/>
      <c r="J727" s="2" t="str">
        <f t="shared" si="239"/>
        <v>Los Angeles Chargers</v>
      </c>
      <c r="K727" s="2" t="str">
        <f t="shared" si="240"/>
        <v>Denver Broncos</v>
      </c>
      <c r="L727" s="17">
        <f t="shared" si="241"/>
        <v>-181.81818181818181</v>
      </c>
      <c r="M727" s="18">
        <f t="shared" si="242"/>
        <v>160</v>
      </c>
      <c r="N727" s="4">
        <f t="shared" si="228"/>
        <v>1.55</v>
      </c>
      <c r="O727" s="4">
        <f t="shared" si="229"/>
        <v>2.6</v>
      </c>
      <c r="P727" s="4"/>
      <c r="Q727" s="4"/>
      <c r="R727" s="1">
        <f t="shared" si="230"/>
        <v>0.64516129032258063</v>
      </c>
      <c r="S727" s="1">
        <f t="shared" si="230"/>
        <v>0.38461538461538458</v>
      </c>
      <c r="T727" s="1">
        <f t="shared" si="226"/>
        <v>2.8915662650602414E-2</v>
      </c>
      <c r="U727" s="1">
        <f t="shared" si="227"/>
        <v>0.13027295285359802</v>
      </c>
      <c r="V727" s="1">
        <f t="shared" si="231"/>
        <v>0.64127295285359809</v>
      </c>
      <c r="W727" s="1"/>
      <c r="X727" s="17">
        <f t="shared" si="232"/>
        <v>559.39837404665798</v>
      </c>
      <c r="Y727" s="18">
        <f t="shared" si="233"/>
        <v>1609.5378726032154</v>
      </c>
      <c r="Z727" s="2">
        <f t="shared" si="244"/>
        <v>531.42845534432502</v>
      </c>
      <c r="AA727" s="18">
        <f t="shared" si="244"/>
        <v>1529.0609789730545</v>
      </c>
      <c r="AB727" s="2">
        <f t="shared" si="245"/>
        <v>-188.17208411470486</v>
      </c>
      <c r="AC727" s="2">
        <f t="shared" si="245"/>
        <v>152.90609789730544</v>
      </c>
      <c r="AD727" s="2">
        <f t="shared" si="234"/>
        <v>-1000</v>
      </c>
      <c r="AE727" s="2">
        <f t="shared" si="235"/>
        <v>1529.0609789730545</v>
      </c>
      <c r="AF727" s="5">
        <f t="shared" si="236"/>
        <v>-1</v>
      </c>
      <c r="AG727" s="5">
        <f t="shared" si="237"/>
        <v>1.6</v>
      </c>
      <c r="AH727" s="3">
        <f t="shared" si="238"/>
        <v>202011</v>
      </c>
      <c r="AI727" s="21">
        <v>2.0499999999999998</v>
      </c>
      <c r="AJ727" s="21">
        <v>1.8</v>
      </c>
      <c r="AK727" s="21">
        <v>2.6</v>
      </c>
      <c r="AL727" s="21">
        <v>1.55</v>
      </c>
      <c r="AO727">
        <f t="shared" si="243"/>
        <v>-190</v>
      </c>
      <c r="AP727">
        <f>IF(E727&lt;F727,G727,H727)</f>
        <v>30</v>
      </c>
      <c r="AQ727">
        <f>IF(E727&lt;F727,H727,G727)</f>
        <v>31</v>
      </c>
    </row>
    <row r="728" spans="2:43" x14ac:dyDescent="0.25">
      <c r="B728" s="24">
        <v>44136</v>
      </c>
      <c r="C728" s="20" t="s">
        <v>28</v>
      </c>
      <c r="D728" s="20" t="s">
        <v>45</v>
      </c>
      <c r="E728" s="2">
        <v>-200</v>
      </c>
      <c r="F728" s="2">
        <v>170.00000000000003</v>
      </c>
      <c r="G728">
        <v>24</v>
      </c>
      <c r="H728">
        <v>28</v>
      </c>
      <c r="I728" s="9"/>
      <c r="J728" s="2" t="str">
        <f t="shared" si="239"/>
        <v>Baltimore Ravens</v>
      </c>
      <c r="K728" s="2" t="str">
        <f t="shared" si="240"/>
        <v>Pittsburgh Steelers</v>
      </c>
      <c r="L728" s="17">
        <f t="shared" si="241"/>
        <v>-200</v>
      </c>
      <c r="M728" s="18">
        <f t="shared" si="242"/>
        <v>170.00000000000003</v>
      </c>
      <c r="N728" s="4">
        <f t="shared" si="228"/>
        <v>1.5</v>
      </c>
      <c r="O728" s="4">
        <f t="shared" si="229"/>
        <v>2.7</v>
      </c>
      <c r="P728" s="4"/>
      <c r="Q728" s="4"/>
      <c r="R728" s="1">
        <f t="shared" si="230"/>
        <v>0.66666666666666663</v>
      </c>
      <c r="S728" s="1">
        <f t="shared" si="230"/>
        <v>0.37037037037037035</v>
      </c>
      <c r="T728" s="1">
        <f t="shared" si="226"/>
        <v>3.5714285714285587E-2</v>
      </c>
      <c r="U728" s="1">
        <f t="shared" si="227"/>
        <v>0.14814814814814814</v>
      </c>
      <c r="V728" s="1">
        <f t="shared" si="231"/>
        <v>0.65914814814814815</v>
      </c>
      <c r="W728" s="1"/>
      <c r="X728" s="17">
        <f t="shared" si="232"/>
        <v>517.10962521773342</v>
      </c>
      <c r="Y728" s="18">
        <f t="shared" si="233"/>
        <v>1734.0124117028765</v>
      </c>
      <c r="Z728" s="2">
        <f t="shared" si="244"/>
        <v>491.25414395684675</v>
      </c>
      <c r="AA728" s="18">
        <f t="shared" si="244"/>
        <v>1647.3117911177326</v>
      </c>
      <c r="AB728" s="2">
        <f t="shared" si="245"/>
        <v>-203.56062382403903</v>
      </c>
      <c r="AC728" s="2">
        <f t="shared" si="245"/>
        <v>164.73117911177326</v>
      </c>
      <c r="AD728" s="2">
        <f t="shared" si="234"/>
        <v>-1000</v>
      </c>
      <c r="AE728" s="2">
        <f t="shared" si="235"/>
        <v>1647.3117911177326</v>
      </c>
      <c r="AF728" s="5">
        <f t="shared" si="236"/>
        <v>-1</v>
      </c>
      <c r="AG728" s="5">
        <f t="shared" si="237"/>
        <v>1.7000000000000002</v>
      </c>
      <c r="AH728" s="3">
        <f t="shared" si="238"/>
        <v>202011</v>
      </c>
      <c r="AI728" s="21">
        <v>1.42</v>
      </c>
      <c r="AJ728" s="21">
        <v>2.95</v>
      </c>
      <c r="AK728" s="21">
        <v>1.5</v>
      </c>
      <c r="AL728" s="21">
        <v>2.7</v>
      </c>
      <c r="AO728">
        <f t="shared" si="243"/>
        <v>-200</v>
      </c>
      <c r="AP728">
        <f>IF(E728&lt;F728,G728,H728)</f>
        <v>24</v>
      </c>
      <c r="AQ728">
        <f>IF(E728&lt;F728,H728,G728)</f>
        <v>28</v>
      </c>
    </row>
    <row r="729" spans="2:43" x14ac:dyDescent="0.25">
      <c r="B729" s="24">
        <v>44136</v>
      </c>
      <c r="C729" s="20" t="s">
        <v>24</v>
      </c>
      <c r="D729" s="20" t="s">
        <v>36</v>
      </c>
      <c r="E729" s="2">
        <v>-222.22222222222226</v>
      </c>
      <c r="F729" s="2">
        <v>179.99999999999997</v>
      </c>
      <c r="G729">
        <v>24</v>
      </c>
      <c r="H729">
        <v>21</v>
      </c>
      <c r="I729" s="9"/>
      <c r="J729" s="2" t="str">
        <f t="shared" si="239"/>
        <v>Buffalo Bills</v>
      </c>
      <c r="K729" s="2" t="str">
        <f t="shared" si="240"/>
        <v>New England Patriots</v>
      </c>
      <c r="L729" s="17">
        <f t="shared" si="241"/>
        <v>-222.22222222222226</v>
      </c>
      <c r="M729" s="18">
        <f t="shared" si="242"/>
        <v>179.99999999999997</v>
      </c>
      <c r="N729" s="4">
        <f t="shared" si="228"/>
        <v>1.45</v>
      </c>
      <c r="O729" s="4">
        <f t="shared" si="229"/>
        <v>2.8</v>
      </c>
      <c r="P729" s="4"/>
      <c r="Q729" s="4"/>
      <c r="R729" s="1">
        <f t="shared" si="230"/>
        <v>0.68965517241379315</v>
      </c>
      <c r="S729" s="1">
        <f t="shared" si="230"/>
        <v>0.35714285714285715</v>
      </c>
      <c r="T729" s="1">
        <f t="shared" si="226"/>
        <v>4.4705882352941262E-2</v>
      </c>
      <c r="U729" s="1">
        <f t="shared" si="227"/>
        <v>0.166256157635468</v>
      </c>
      <c r="V729" s="1">
        <f t="shared" si="231"/>
        <v>0.67725615763546798</v>
      </c>
      <c r="W729" s="1"/>
      <c r="X729" s="17">
        <f t="shared" si="232"/>
        <v>476.54619116545314</v>
      </c>
      <c r="Y729" s="18">
        <f t="shared" si="233"/>
        <v>1872.3757127156628</v>
      </c>
      <c r="Z729" s="2">
        <f t="shared" si="244"/>
        <v>452.71888160718044</v>
      </c>
      <c r="AA729" s="18">
        <f t="shared" si="244"/>
        <v>1778.7569270798795</v>
      </c>
      <c r="AB729" s="2">
        <f t="shared" si="245"/>
        <v>-220.88762820095712</v>
      </c>
      <c r="AC729" s="2">
        <f t="shared" si="245"/>
        <v>177.87569270798795</v>
      </c>
      <c r="AD729" s="2">
        <f t="shared" si="234"/>
        <v>452.71888160718044</v>
      </c>
      <c r="AE729" s="2">
        <f t="shared" si="235"/>
        <v>-1000</v>
      </c>
      <c r="AF729" s="5">
        <f t="shared" si="236"/>
        <v>0.44999999999999996</v>
      </c>
      <c r="AG729" s="5">
        <f t="shared" si="237"/>
        <v>-1</v>
      </c>
      <c r="AH729" s="3">
        <f t="shared" si="238"/>
        <v>202011</v>
      </c>
      <c r="AI729" s="21">
        <v>1.45</v>
      </c>
      <c r="AJ729" s="21">
        <v>2.8</v>
      </c>
      <c r="AK729" s="21">
        <v>1.45</v>
      </c>
      <c r="AL729" s="21">
        <v>2.8</v>
      </c>
      <c r="AO729">
        <f t="shared" si="243"/>
        <v>-300</v>
      </c>
      <c r="AP729">
        <f>IF(E729&lt;F729,G729,H729)</f>
        <v>24</v>
      </c>
      <c r="AQ729">
        <f>IF(E729&lt;F729,H729,G729)</f>
        <v>21</v>
      </c>
    </row>
    <row r="730" spans="2:43" x14ac:dyDescent="0.25">
      <c r="B730" s="24">
        <v>44136</v>
      </c>
      <c r="C730" s="20" t="s">
        <v>21</v>
      </c>
      <c r="D730" s="20" t="s">
        <v>41</v>
      </c>
      <c r="E730" s="2">
        <v>270</v>
      </c>
      <c r="F730" s="2">
        <v>-344.82758620689651</v>
      </c>
      <c r="G730">
        <v>31</v>
      </c>
      <c r="H730">
        <v>20</v>
      </c>
      <c r="I730" s="9"/>
      <c r="J730" s="2" t="str">
        <f t="shared" si="239"/>
        <v>Tennessee Titans</v>
      </c>
      <c r="K730" s="2" t="str">
        <f t="shared" si="240"/>
        <v>Cincinnati Bengals</v>
      </c>
      <c r="L730" s="17">
        <f t="shared" si="241"/>
        <v>-344.82758620689651</v>
      </c>
      <c r="M730" s="18">
        <f t="shared" si="242"/>
        <v>270</v>
      </c>
      <c r="N730" s="4">
        <f t="shared" si="228"/>
        <v>1.29</v>
      </c>
      <c r="O730" s="4">
        <f t="shared" si="229"/>
        <v>3.7</v>
      </c>
      <c r="P730" s="4"/>
      <c r="Q730" s="4"/>
      <c r="R730" s="1">
        <f t="shared" si="230"/>
        <v>0.77519379844961234</v>
      </c>
      <c r="S730" s="1">
        <f t="shared" si="230"/>
        <v>0.27027027027027023</v>
      </c>
      <c r="T730" s="1">
        <f t="shared" si="226"/>
        <v>4.3486973947895691E-2</v>
      </c>
      <c r="U730" s="1">
        <f t="shared" si="227"/>
        <v>0.25246176408967103</v>
      </c>
      <c r="V730" s="1">
        <f t="shared" si="231"/>
        <v>0.76346176408967104</v>
      </c>
      <c r="W730" s="1"/>
      <c r="X730" s="17">
        <f t="shared" si="232"/>
        <v>309.82329048576543</v>
      </c>
      <c r="Y730" s="18">
        <f t="shared" si="233"/>
        <v>2773.304285017382</v>
      </c>
      <c r="Z730" s="2">
        <f t="shared" si="244"/>
        <v>294.33212596147712</v>
      </c>
      <c r="AA730" s="18">
        <f t="shared" si="244"/>
        <v>2634.6390707665128</v>
      </c>
      <c r="AB730" s="2">
        <f t="shared" si="245"/>
        <v>-339.75224305989701</v>
      </c>
      <c r="AC730" s="2">
        <f t="shared" si="245"/>
        <v>263.46390707665125</v>
      </c>
      <c r="AD730" s="2">
        <f t="shared" si="234"/>
        <v>-1000</v>
      </c>
      <c r="AE730" s="2">
        <f t="shared" si="235"/>
        <v>2634.6390707665128</v>
      </c>
      <c r="AF730" s="5">
        <f t="shared" si="236"/>
        <v>-1</v>
      </c>
      <c r="AG730" s="5">
        <f t="shared" si="237"/>
        <v>2.7</v>
      </c>
      <c r="AH730" s="3">
        <f t="shared" si="238"/>
        <v>202011</v>
      </c>
      <c r="AI730" s="21">
        <v>2.9</v>
      </c>
      <c r="AJ730" s="21">
        <v>1.43</v>
      </c>
      <c r="AK730" s="21">
        <v>3.7</v>
      </c>
      <c r="AL730" s="21">
        <v>1.29</v>
      </c>
      <c r="AO730">
        <f t="shared" si="243"/>
        <v>-400</v>
      </c>
      <c r="AP730">
        <f>IF(E730&lt;F730,G730,H730)</f>
        <v>20</v>
      </c>
      <c r="AQ730">
        <f>IF(E730&lt;F730,H730,G730)</f>
        <v>31</v>
      </c>
    </row>
    <row r="731" spans="2:43" x14ac:dyDescent="0.25">
      <c r="B731" s="24">
        <v>44136</v>
      </c>
      <c r="C731" s="20" t="s">
        <v>46</v>
      </c>
      <c r="D731" s="20" t="s">
        <v>50</v>
      </c>
      <c r="E731" s="2">
        <v>-125</v>
      </c>
      <c r="F731" s="2">
        <v>104.99999999999999</v>
      </c>
      <c r="G731">
        <v>6</v>
      </c>
      <c r="H731">
        <v>16</v>
      </c>
      <c r="I731" s="9"/>
      <c r="J731" s="2" t="str">
        <f t="shared" si="239"/>
        <v>Cleveland Browns</v>
      </c>
      <c r="K731" s="2" t="str">
        <f t="shared" si="240"/>
        <v>Las Vegas Raiders</v>
      </c>
      <c r="L731" s="17">
        <f t="shared" si="241"/>
        <v>-125</v>
      </c>
      <c r="M731" s="18">
        <f t="shared" si="242"/>
        <v>104.99999999999999</v>
      </c>
      <c r="N731" s="4">
        <f t="shared" si="228"/>
        <v>1.8</v>
      </c>
      <c r="O731" s="4">
        <f t="shared" si="229"/>
        <v>2.0499999999999998</v>
      </c>
      <c r="P731" s="4"/>
      <c r="Q731" s="4"/>
      <c r="R731" s="1">
        <f t="shared" si="230"/>
        <v>0.55555555555555558</v>
      </c>
      <c r="S731" s="1">
        <f t="shared" si="230"/>
        <v>0.48780487804878053</v>
      </c>
      <c r="T731" s="1">
        <f t="shared" si="226"/>
        <v>4.1558441558441461E-2</v>
      </c>
      <c r="U731" s="1">
        <f t="shared" si="227"/>
        <v>3.3875338753387524E-2</v>
      </c>
      <c r="V731" s="1">
        <f t="shared" si="231"/>
        <v>0.54487533875338756</v>
      </c>
      <c r="W731" s="1"/>
      <c r="X731" s="17">
        <f t="shared" si="232"/>
        <v>835.28218085238643</v>
      </c>
      <c r="Y731" s="18">
        <f t="shared" si="233"/>
        <v>1090.9993667390718</v>
      </c>
      <c r="Z731" s="2">
        <f t="shared" si="244"/>
        <v>793.51807180976709</v>
      </c>
      <c r="AA731" s="18">
        <f t="shared" si="244"/>
        <v>1036.449398402118</v>
      </c>
      <c r="AB731" s="2">
        <f t="shared" si="245"/>
        <v>-126.02107444375048</v>
      </c>
      <c r="AC731" s="2">
        <f t="shared" si="245"/>
        <v>103.6449398402118</v>
      </c>
      <c r="AD731" s="2">
        <f t="shared" si="234"/>
        <v>-1000</v>
      </c>
      <c r="AE731" s="2">
        <f t="shared" si="235"/>
        <v>1036.449398402118</v>
      </c>
      <c r="AF731" s="5">
        <f t="shared" si="236"/>
        <v>-1</v>
      </c>
      <c r="AG731" s="5">
        <f t="shared" si="237"/>
        <v>1.0499999999999998</v>
      </c>
      <c r="AH731" s="3">
        <f t="shared" si="238"/>
        <v>202011</v>
      </c>
      <c r="AI731" s="21">
        <v>1.58</v>
      </c>
      <c r="AJ731" s="21">
        <v>2.5</v>
      </c>
      <c r="AK731" s="21">
        <v>1.8</v>
      </c>
      <c r="AL731" s="21">
        <v>2.0499999999999998</v>
      </c>
      <c r="AO731">
        <f t="shared" si="243"/>
        <v>-130</v>
      </c>
      <c r="AP731">
        <f>IF(E731&lt;F731,G731,H731)</f>
        <v>6</v>
      </c>
      <c r="AQ731">
        <f>IF(E731&lt;F731,H731,G731)</f>
        <v>16</v>
      </c>
    </row>
    <row r="732" spans="2:43" x14ac:dyDescent="0.25">
      <c r="B732" s="24">
        <v>44136</v>
      </c>
      <c r="C732" s="20" t="s">
        <v>34</v>
      </c>
      <c r="D732" s="20" t="s">
        <v>39</v>
      </c>
      <c r="E732" s="2">
        <v>129.99999999999997</v>
      </c>
      <c r="F732" s="2">
        <v>-151.51515151515153</v>
      </c>
      <c r="G732">
        <v>21</v>
      </c>
      <c r="H732">
        <v>41</v>
      </c>
      <c r="I732" s="9"/>
      <c r="J732" s="2" t="str">
        <f t="shared" si="239"/>
        <v>Indianapolis Colts</v>
      </c>
      <c r="K732" s="2" t="str">
        <f t="shared" si="240"/>
        <v>Detroit Lions</v>
      </c>
      <c r="L732" s="17">
        <f t="shared" si="241"/>
        <v>-151.51515151515153</v>
      </c>
      <c r="M732" s="18">
        <f t="shared" si="242"/>
        <v>129.99999999999997</v>
      </c>
      <c r="N732" s="4">
        <f t="shared" si="228"/>
        <v>1.66</v>
      </c>
      <c r="O732" s="4">
        <f t="shared" si="229"/>
        <v>2.2999999999999998</v>
      </c>
      <c r="P732" s="4"/>
      <c r="Q732" s="4"/>
      <c r="R732" s="1">
        <f t="shared" si="230"/>
        <v>0.60240963855421692</v>
      </c>
      <c r="S732" s="1">
        <f t="shared" si="230"/>
        <v>0.43478260869565222</v>
      </c>
      <c r="T732" s="1">
        <f t="shared" si="226"/>
        <v>3.5858585858585923E-2</v>
      </c>
      <c r="U732" s="1">
        <f t="shared" si="227"/>
        <v>8.3813514929282351E-2</v>
      </c>
      <c r="V732" s="1">
        <f t="shared" si="231"/>
        <v>0.59481351492928236</v>
      </c>
      <c r="W732" s="1"/>
      <c r="X732" s="17">
        <f t="shared" si="232"/>
        <v>681.19919084032654</v>
      </c>
      <c r="Y732" s="18">
        <f t="shared" si="233"/>
        <v>1332.032655245516</v>
      </c>
      <c r="Z732" s="2">
        <f t="shared" si="244"/>
        <v>647.13923129831016</v>
      </c>
      <c r="AA732" s="18">
        <f t="shared" si="244"/>
        <v>1265.4310224832402</v>
      </c>
      <c r="AB732" s="2">
        <f t="shared" si="245"/>
        <v>-154.5262521009227</v>
      </c>
      <c r="AC732" s="2">
        <f t="shared" si="245"/>
        <v>126.54310224832402</v>
      </c>
      <c r="AD732" s="2">
        <f t="shared" si="234"/>
        <v>647.13923129831016</v>
      </c>
      <c r="AE732" s="2">
        <f t="shared" si="235"/>
        <v>-1000</v>
      </c>
      <c r="AF732" s="5">
        <f t="shared" si="236"/>
        <v>0.65999999999999992</v>
      </c>
      <c r="AG732" s="5">
        <f t="shared" si="237"/>
        <v>-1</v>
      </c>
      <c r="AH732" s="3">
        <f t="shared" si="238"/>
        <v>202011</v>
      </c>
      <c r="AI732" s="21">
        <v>2.2999999999999998</v>
      </c>
      <c r="AJ732" s="21">
        <v>1.66</v>
      </c>
      <c r="AK732" s="21">
        <v>2.2999999999999998</v>
      </c>
      <c r="AL732" s="21">
        <v>1.66</v>
      </c>
      <c r="AO732">
        <f t="shared" si="243"/>
        <v>-160</v>
      </c>
      <c r="AP732">
        <f>IF(E732&lt;F732,G732,H732)</f>
        <v>41</v>
      </c>
      <c r="AQ732">
        <f>IF(E732&lt;F732,H732,G732)</f>
        <v>21</v>
      </c>
    </row>
    <row r="733" spans="2:43" x14ac:dyDescent="0.25">
      <c r="B733" s="24">
        <v>44136</v>
      </c>
      <c r="C733" s="20" t="s">
        <v>33</v>
      </c>
      <c r="D733" s="20" t="s">
        <v>29</v>
      </c>
      <c r="E733" s="2">
        <v>-285.71428571428567</v>
      </c>
      <c r="F733" s="2">
        <v>229.99999999999997</v>
      </c>
      <c r="G733">
        <v>22</v>
      </c>
      <c r="H733">
        <v>28</v>
      </c>
      <c r="I733" s="9"/>
      <c r="J733" s="2" t="str">
        <f t="shared" si="239"/>
        <v>Green Bay Packers</v>
      </c>
      <c r="K733" s="2" t="str">
        <f t="shared" si="240"/>
        <v>Minnesota Vikings</v>
      </c>
      <c r="L733" s="17">
        <f t="shared" si="241"/>
        <v>-285.71428571428567</v>
      </c>
      <c r="M733" s="18">
        <f t="shared" si="242"/>
        <v>229.99999999999997</v>
      </c>
      <c r="N733" s="4">
        <f t="shared" si="228"/>
        <v>1.35</v>
      </c>
      <c r="O733" s="4">
        <f t="shared" si="229"/>
        <v>3.3</v>
      </c>
      <c r="P733" s="4"/>
      <c r="Q733" s="4"/>
      <c r="R733" s="1">
        <f t="shared" si="230"/>
        <v>0.7407407407407407</v>
      </c>
      <c r="S733" s="1">
        <f t="shared" si="230"/>
        <v>0.30303030303030304</v>
      </c>
      <c r="T733" s="1">
        <f t="shared" si="226"/>
        <v>4.1935483870967794E-2</v>
      </c>
      <c r="U733" s="1">
        <f t="shared" si="227"/>
        <v>0.21885521885521883</v>
      </c>
      <c r="V733" s="1">
        <f t="shared" si="231"/>
        <v>0.72985521885521887</v>
      </c>
      <c r="W733" s="1"/>
      <c r="X733" s="17">
        <f t="shared" si="232"/>
        <v>370.13475298361828</v>
      </c>
      <c r="Y733" s="18">
        <f t="shared" si="233"/>
        <v>2363.8563841328437</v>
      </c>
      <c r="Z733" s="2">
        <f t="shared" si="244"/>
        <v>351.62801533443735</v>
      </c>
      <c r="AA733" s="18">
        <f t="shared" si="244"/>
        <v>2245.6635649262016</v>
      </c>
      <c r="AB733" s="2">
        <f t="shared" si="245"/>
        <v>-284.39144675343596</v>
      </c>
      <c r="AC733" s="2">
        <f t="shared" si="245"/>
        <v>224.56635649262017</v>
      </c>
      <c r="AD733" s="2">
        <f t="shared" si="234"/>
        <v>-1000</v>
      </c>
      <c r="AE733" s="2">
        <f t="shared" si="235"/>
        <v>2245.6635649262016</v>
      </c>
      <c r="AF733" s="5">
        <f t="shared" si="236"/>
        <v>-1</v>
      </c>
      <c r="AG733" s="5">
        <f t="shared" si="237"/>
        <v>2.2999999999999998</v>
      </c>
      <c r="AH733" s="3">
        <f t="shared" si="238"/>
        <v>202011</v>
      </c>
      <c r="AI733" s="21">
        <v>1.32</v>
      </c>
      <c r="AJ733" s="21">
        <v>3.45</v>
      </c>
      <c r="AK733" s="21">
        <v>1.35</v>
      </c>
      <c r="AL733" s="21">
        <v>3.3</v>
      </c>
      <c r="AO733">
        <f t="shared" si="243"/>
        <v>-300</v>
      </c>
      <c r="AP733">
        <f>IF(E733&lt;F733,G733,H733)</f>
        <v>22</v>
      </c>
      <c r="AQ733">
        <f>IF(E733&lt;F733,H733,G733)</f>
        <v>28</v>
      </c>
    </row>
    <row r="734" spans="2:43" x14ac:dyDescent="0.25">
      <c r="B734" s="24">
        <v>44136</v>
      </c>
      <c r="C734" s="20" t="s">
        <v>20</v>
      </c>
      <c r="D734" s="20" t="s">
        <v>42</v>
      </c>
      <c r="E734" s="2">
        <v>-2499.9999999999977</v>
      </c>
      <c r="F734" s="2">
        <v>1250</v>
      </c>
      <c r="G734">
        <v>35</v>
      </c>
      <c r="H734">
        <v>9</v>
      </c>
      <c r="I734" s="9"/>
      <c r="J734" s="2" t="str">
        <f t="shared" si="239"/>
        <v>Kansas City Chiefs</v>
      </c>
      <c r="K734" s="2" t="str">
        <f t="shared" si="240"/>
        <v>New York Jets</v>
      </c>
      <c r="L734" s="17">
        <f t="shared" si="241"/>
        <v>-2499.9999999999977</v>
      </c>
      <c r="M734" s="18">
        <f t="shared" si="242"/>
        <v>1250</v>
      </c>
      <c r="N734" s="4">
        <f t="shared" si="228"/>
        <v>1.04</v>
      </c>
      <c r="O734" s="4">
        <f t="shared" si="229"/>
        <v>13.5</v>
      </c>
      <c r="P734" s="4"/>
      <c r="Q734" s="4"/>
      <c r="R734" s="1">
        <f t="shared" si="230"/>
        <v>0.96153846153846145</v>
      </c>
      <c r="S734" s="1">
        <f t="shared" si="230"/>
        <v>7.407407407407407E-2</v>
      </c>
      <c r="T734" s="1">
        <f t="shared" si="226"/>
        <v>3.4387895460797679E-2</v>
      </c>
      <c r="U734" s="1">
        <f t="shared" si="227"/>
        <v>0.44373219373219369</v>
      </c>
      <c r="V734" s="1">
        <f t="shared" si="231"/>
        <v>0.95473219373219376</v>
      </c>
      <c r="W734" s="1"/>
      <c r="X734" s="17">
        <f t="shared" si="232"/>
        <v>47.414140389303803</v>
      </c>
      <c r="Y734" s="18">
        <f t="shared" si="233"/>
        <v>10775.854858221912</v>
      </c>
      <c r="Z734" s="2">
        <f t="shared" si="244"/>
        <v>45.04343336983861</v>
      </c>
      <c r="AA734" s="18">
        <f t="shared" si="244"/>
        <v>10237.062115310815</v>
      </c>
      <c r="AB734" s="2">
        <f t="shared" si="245"/>
        <v>-2220.0794326429095</v>
      </c>
      <c r="AC734" s="2">
        <f t="shared" si="245"/>
        <v>1023.7062115310815</v>
      </c>
      <c r="AD734" s="2">
        <f t="shared" si="234"/>
        <v>45.04343336983861</v>
      </c>
      <c r="AE734" s="2">
        <f t="shared" si="235"/>
        <v>-1000</v>
      </c>
      <c r="AF734" s="5">
        <f t="shared" si="236"/>
        <v>4.0000000000000036E-2</v>
      </c>
      <c r="AG734" s="5">
        <f t="shared" si="237"/>
        <v>-1</v>
      </c>
      <c r="AH734" s="3">
        <f t="shared" si="238"/>
        <v>202011</v>
      </c>
      <c r="AI734" s="21">
        <v>1.04</v>
      </c>
      <c r="AJ734" s="21">
        <v>13</v>
      </c>
      <c r="AK734" s="21">
        <v>1.04</v>
      </c>
      <c r="AL734" s="21">
        <v>13.5</v>
      </c>
      <c r="AO734">
        <f t="shared" si="243"/>
        <v>-2500</v>
      </c>
      <c r="AP734">
        <f>IF(E734&lt;F734,G734,H734)</f>
        <v>35</v>
      </c>
      <c r="AQ734">
        <f>IF(E734&lt;F734,H734,G734)</f>
        <v>9</v>
      </c>
    </row>
    <row r="735" spans="2:43" x14ac:dyDescent="0.25">
      <c r="B735" s="24">
        <v>44136</v>
      </c>
      <c r="C735" s="20" t="s">
        <v>30</v>
      </c>
      <c r="D735" s="20" t="s">
        <v>47</v>
      </c>
      <c r="E735" s="2">
        <v>154.99999999999997</v>
      </c>
      <c r="F735" s="2">
        <v>-175.43859649122805</v>
      </c>
      <c r="G735">
        <v>28</v>
      </c>
      <c r="H735">
        <v>17</v>
      </c>
      <c r="I735" s="9"/>
      <c r="J735" s="2" t="str">
        <f t="shared" si="239"/>
        <v>Los Angeles Rams</v>
      </c>
      <c r="K735" s="2" t="str">
        <f t="shared" si="240"/>
        <v>Miami Dolphins</v>
      </c>
      <c r="L735" s="17">
        <f t="shared" si="241"/>
        <v>-175.43859649122805</v>
      </c>
      <c r="M735" s="18">
        <f t="shared" si="242"/>
        <v>154.99999999999997</v>
      </c>
      <c r="N735" s="4">
        <f t="shared" si="228"/>
        <v>1.57</v>
      </c>
      <c r="O735" s="4">
        <f t="shared" si="229"/>
        <v>2.5499999999999998</v>
      </c>
      <c r="P735" s="4"/>
      <c r="Q735" s="4"/>
      <c r="R735" s="1">
        <f t="shared" si="230"/>
        <v>0.63694267515923564</v>
      </c>
      <c r="S735" s="1">
        <f t="shared" si="230"/>
        <v>0.39215686274509809</v>
      </c>
      <c r="T735" s="1">
        <f t="shared" si="226"/>
        <v>2.8276699029126329E-2</v>
      </c>
      <c r="U735" s="1">
        <f t="shared" si="227"/>
        <v>0.12239290620706877</v>
      </c>
      <c r="V735" s="1">
        <f t="shared" si="231"/>
        <v>0.63339290620706878</v>
      </c>
      <c r="W735" s="1"/>
      <c r="X735" s="17">
        <f t="shared" si="232"/>
        <v>578.79886276004493</v>
      </c>
      <c r="Y735" s="18">
        <f t="shared" si="233"/>
        <v>1558.0808321378222</v>
      </c>
      <c r="Z735" s="2">
        <f t="shared" si="244"/>
        <v>549.85891962204266</v>
      </c>
      <c r="AA735" s="18">
        <f t="shared" si="244"/>
        <v>1480.1767905309309</v>
      </c>
      <c r="AB735" s="2">
        <f t="shared" si="245"/>
        <v>-181.86483192586408</v>
      </c>
      <c r="AC735" s="2">
        <f t="shared" si="245"/>
        <v>148.0176790530931</v>
      </c>
      <c r="AD735" s="2">
        <f t="shared" si="234"/>
        <v>-1000</v>
      </c>
      <c r="AE735" s="2">
        <f t="shared" si="235"/>
        <v>1480.1767905309309</v>
      </c>
      <c r="AF735" s="5">
        <f t="shared" si="236"/>
        <v>-1</v>
      </c>
      <c r="AG735" s="5">
        <f t="shared" si="237"/>
        <v>1.5499999999999998</v>
      </c>
      <c r="AH735" s="3">
        <f t="shared" si="238"/>
        <v>202011</v>
      </c>
      <c r="AI735" s="21">
        <v>2.75</v>
      </c>
      <c r="AJ735" s="21">
        <v>1.47</v>
      </c>
      <c r="AK735" s="21">
        <v>2.5499999999999998</v>
      </c>
      <c r="AL735" s="21">
        <v>1.57</v>
      </c>
      <c r="AO735">
        <f t="shared" si="243"/>
        <v>-180</v>
      </c>
      <c r="AP735">
        <f>IF(E735&lt;F735,G735,H735)</f>
        <v>17</v>
      </c>
      <c r="AQ735">
        <f>IF(E735&lt;F735,H735,G735)</f>
        <v>28</v>
      </c>
    </row>
    <row r="736" spans="2:43" x14ac:dyDescent="0.25">
      <c r="B736" s="24">
        <v>44133</v>
      </c>
      <c r="C736" s="20" t="s">
        <v>44</v>
      </c>
      <c r="D736" s="20" t="s">
        <v>35</v>
      </c>
      <c r="E736" s="2">
        <v>-135.13513513513513</v>
      </c>
      <c r="F736" s="2">
        <v>114.99999999999999</v>
      </c>
      <c r="G736">
        <v>17</v>
      </c>
      <c r="H736">
        <v>25</v>
      </c>
      <c r="I736" s="9"/>
      <c r="J736" s="2" t="str">
        <f t="shared" si="239"/>
        <v>Carolina Panthers</v>
      </c>
      <c r="K736" s="2" t="str">
        <f t="shared" si="240"/>
        <v>Atlanta Falcons</v>
      </c>
      <c r="L736" s="17">
        <f t="shared" si="241"/>
        <v>-135.13513513513513</v>
      </c>
      <c r="M736" s="18">
        <f t="shared" si="242"/>
        <v>114.99999999999999</v>
      </c>
      <c r="N736" s="4">
        <f t="shared" si="228"/>
        <v>1.74</v>
      </c>
      <c r="O736" s="4">
        <f t="shared" si="229"/>
        <v>2.15</v>
      </c>
      <c r="P736" s="4"/>
      <c r="Q736" s="4"/>
      <c r="R736" s="1">
        <f t="shared" si="230"/>
        <v>0.57471264367816088</v>
      </c>
      <c r="S736" s="1">
        <f t="shared" si="230"/>
        <v>0.46511627906976744</v>
      </c>
      <c r="T736" s="1">
        <f t="shared" si="226"/>
        <v>3.8303341902313659E-2</v>
      </c>
      <c r="U736" s="1">
        <f t="shared" si="227"/>
        <v>5.4798182304196724E-2</v>
      </c>
      <c r="V736" s="1">
        <f t="shared" si="231"/>
        <v>0.56579818230419676</v>
      </c>
      <c r="W736" s="1"/>
      <c r="X736" s="17">
        <f t="shared" si="232"/>
        <v>767.41465645493759</v>
      </c>
      <c r="Y736" s="18">
        <f t="shared" si="233"/>
        <v>1185.8985221458363</v>
      </c>
      <c r="Z736" s="2">
        <f t="shared" si="244"/>
        <v>729.04392363219063</v>
      </c>
      <c r="AA736" s="18">
        <f t="shared" si="244"/>
        <v>1126.6035960385445</v>
      </c>
      <c r="AB736" s="2">
        <f t="shared" si="245"/>
        <v>-137.16594673992637</v>
      </c>
      <c r="AC736" s="2">
        <f t="shared" si="245"/>
        <v>112.66035960385446</v>
      </c>
      <c r="AD736" s="2">
        <f t="shared" si="234"/>
        <v>-1000</v>
      </c>
      <c r="AE736" s="2">
        <f t="shared" si="235"/>
        <v>1126.6035960385445</v>
      </c>
      <c r="AF736" s="5">
        <f t="shared" si="236"/>
        <v>-1</v>
      </c>
      <c r="AG736" s="5">
        <f t="shared" si="237"/>
        <v>1.1499999999999999</v>
      </c>
      <c r="AH736" s="3">
        <f t="shared" si="238"/>
        <v>202010</v>
      </c>
      <c r="AI736" s="21">
        <v>1.64</v>
      </c>
      <c r="AJ736" s="21">
        <v>2.35</v>
      </c>
      <c r="AK736" s="21">
        <v>1.74</v>
      </c>
      <c r="AL736" s="21">
        <v>2.15</v>
      </c>
      <c r="AO736">
        <f t="shared" si="243"/>
        <v>-140</v>
      </c>
      <c r="AP736">
        <f>IF(E736&lt;F736,G736,H736)</f>
        <v>17</v>
      </c>
      <c r="AQ736">
        <f>IF(E736&lt;F736,H736,G736)</f>
        <v>25</v>
      </c>
    </row>
    <row r="737" spans="2:43" x14ac:dyDescent="0.25">
      <c r="B737" s="24">
        <v>44130</v>
      </c>
      <c r="C737" s="20" t="s">
        <v>47</v>
      </c>
      <c r="D737" s="20" t="s">
        <v>37</v>
      </c>
      <c r="E737" s="2">
        <v>-263.1578947368422</v>
      </c>
      <c r="F737" s="2">
        <v>215</v>
      </c>
      <c r="G737">
        <v>24</v>
      </c>
      <c r="H737">
        <v>10</v>
      </c>
      <c r="I737" s="9"/>
      <c r="J737" s="2" t="str">
        <f t="shared" si="239"/>
        <v>Los Angeles Rams</v>
      </c>
      <c r="K737" s="2" t="str">
        <f t="shared" si="240"/>
        <v>Chicago Bears</v>
      </c>
      <c r="L737" s="17">
        <f t="shared" si="241"/>
        <v>-263.1578947368422</v>
      </c>
      <c r="M737" s="18">
        <f t="shared" si="242"/>
        <v>215</v>
      </c>
      <c r="N737" s="4">
        <f t="shared" si="228"/>
        <v>1.38</v>
      </c>
      <c r="O737" s="4">
        <f t="shared" si="229"/>
        <v>3.15</v>
      </c>
      <c r="P737" s="4"/>
      <c r="Q737" s="4"/>
      <c r="R737" s="1">
        <f t="shared" si="230"/>
        <v>0.7246376811594204</v>
      </c>
      <c r="S737" s="1">
        <f t="shared" si="230"/>
        <v>0.31746031746031744</v>
      </c>
      <c r="T737" s="1">
        <f t="shared" si="226"/>
        <v>4.039735099337749E-2</v>
      </c>
      <c r="U737" s="1">
        <f t="shared" si="227"/>
        <v>0.20358868184955148</v>
      </c>
      <c r="V737" s="1">
        <f t="shared" si="231"/>
        <v>0.71458868184955149</v>
      </c>
      <c r="W737" s="1"/>
      <c r="X737" s="17">
        <f t="shared" si="232"/>
        <v>399.40643533805462</v>
      </c>
      <c r="Y737" s="18">
        <f t="shared" si="233"/>
        <v>2205.1924375584526</v>
      </c>
      <c r="Z737" s="2">
        <f t="shared" si="244"/>
        <v>379.43611357115185</v>
      </c>
      <c r="AA737" s="18">
        <f t="shared" si="244"/>
        <v>2094.93281568053</v>
      </c>
      <c r="AB737" s="2">
        <f t="shared" si="245"/>
        <v>-263.54897813712716</v>
      </c>
      <c r="AC737" s="2">
        <f t="shared" si="245"/>
        <v>209.49328156805299</v>
      </c>
      <c r="AD737" s="2">
        <f t="shared" si="234"/>
        <v>379.43611357115185</v>
      </c>
      <c r="AE737" s="2">
        <f t="shared" si="235"/>
        <v>-1000</v>
      </c>
      <c r="AF737" s="5">
        <f t="shared" si="236"/>
        <v>0.37999999999999989</v>
      </c>
      <c r="AG737" s="5">
        <f t="shared" si="237"/>
        <v>-1</v>
      </c>
      <c r="AH737" s="3">
        <f t="shared" si="238"/>
        <v>202010</v>
      </c>
      <c r="AI737" s="21">
        <v>1.38</v>
      </c>
      <c r="AJ737" s="21">
        <v>3.15</v>
      </c>
      <c r="AK737" s="21">
        <v>1.38</v>
      </c>
      <c r="AL737" s="21">
        <v>3.15</v>
      </c>
      <c r="AO737">
        <f t="shared" si="243"/>
        <v>-300</v>
      </c>
      <c r="AP737">
        <f>IF(E737&lt;F737,G737,H737)</f>
        <v>24</v>
      </c>
      <c r="AQ737">
        <f>IF(E737&lt;F737,H737,G737)</f>
        <v>10</v>
      </c>
    </row>
    <row r="738" spans="2:43" x14ac:dyDescent="0.25">
      <c r="B738" s="24">
        <v>44129</v>
      </c>
      <c r="C738" s="20" t="s">
        <v>50</v>
      </c>
      <c r="D738" s="20" t="s">
        <v>27</v>
      </c>
      <c r="E738" s="2">
        <v>165</v>
      </c>
      <c r="F738" s="2">
        <v>-185.18518518518516</v>
      </c>
      <c r="G738">
        <v>20</v>
      </c>
      <c r="H738">
        <v>45</v>
      </c>
      <c r="I738" s="9"/>
      <c r="J738" s="2" t="str">
        <f t="shared" si="239"/>
        <v>Tampa Bay Buccaneers</v>
      </c>
      <c r="K738" s="2" t="str">
        <f t="shared" si="240"/>
        <v>Las Vegas Raiders</v>
      </c>
      <c r="L738" s="17">
        <f t="shared" si="241"/>
        <v>-185.18518518518516</v>
      </c>
      <c r="M738" s="18">
        <f t="shared" si="242"/>
        <v>165</v>
      </c>
      <c r="N738" s="4">
        <f t="shared" si="228"/>
        <v>1.54</v>
      </c>
      <c r="O738" s="4">
        <f t="shared" si="229"/>
        <v>2.65</v>
      </c>
      <c r="P738" s="4"/>
      <c r="Q738" s="4"/>
      <c r="R738" s="1">
        <f t="shared" si="230"/>
        <v>0.64935064935064934</v>
      </c>
      <c r="S738" s="1">
        <f t="shared" si="230"/>
        <v>0.37735849056603776</v>
      </c>
      <c r="T738" s="1">
        <f t="shared" si="226"/>
        <v>2.6014319809069208E-2</v>
      </c>
      <c r="U738" s="1">
        <f t="shared" si="227"/>
        <v>0.13599607939230579</v>
      </c>
      <c r="V738" s="1">
        <f t="shared" si="231"/>
        <v>0.64699607939230575</v>
      </c>
      <c r="W738" s="1"/>
      <c r="X738" s="17">
        <f t="shared" si="232"/>
        <v>545.60441995143913</v>
      </c>
      <c r="Y738" s="18">
        <f t="shared" si="233"/>
        <v>1648.1806912014345</v>
      </c>
      <c r="Z738" s="2">
        <f t="shared" si="244"/>
        <v>518.32419895386715</v>
      </c>
      <c r="AA738" s="18">
        <f t="shared" si="244"/>
        <v>1565.7716566413626</v>
      </c>
      <c r="AB738" s="2">
        <f t="shared" si="245"/>
        <v>-192.92944493394256</v>
      </c>
      <c r="AC738" s="2">
        <f t="shared" si="245"/>
        <v>156.57716566413626</v>
      </c>
      <c r="AD738" s="2">
        <f t="shared" si="234"/>
        <v>518.32419895386715</v>
      </c>
      <c r="AE738" s="2">
        <f t="shared" si="235"/>
        <v>-1000</v>
      </c>
      <c r="AF738" s="5">
        <f t="shared" si="236"/>
        <v>0.54</v>
      </c>
      <c r="AG738" s="5">
        <f t="shared" si="237"/>
        <v>-1</v>
      </c>
      <c r="AH738" s="3">
        <f t="shared" si="238"/>
        <v>202010</v>
      </c>
      <c r="AI738" s="21">
        <v>2.35</v>
      </c>
      <c r="AJ738" s="21">
        <v>1.64</v>
      </c>
      <c r="AK738" s="21">
        <v>2.65</v>
      </c>
      <c r="AL738" s="21">
        <v>1.54</v>
      </c>
      <c r="AO738">
        <f t="shared" si="243"/>
        <v>-190</v>
      </c>
      <c r="AP738">
        <f>IF(E738&lt;F738,G738,H738)</f>
        <v>45</v>
      </c>
      <c r="AQ738">
        <f>IF(E738&lt;F738,H738,G738)</f>
        <v>20</v>
      </c>
    </row>
    <row r="739" spans="2:43" x14ac:dyDescent="0.25">
      <c r="B739" s="24">
        <v>44129</v>
      </c>
      <c r="C739" s="20" t="s">
        <v>31</v>
      </c>
      <c r="D739" s="20" t="s">
        <v>26</v>
      </c>
      <c r="E739" s="2">
        <v>-384.61538461538458</v>
      </c>
      <c r="F739" s="2">
        <v>300</v>
      </c>
      <c r="G739">
        <v>39</v>
      </c>
      <c r="H739">
        <v>29</v>
      </c>
      <c r="I739" s="9"/>
      <c r="J739" s="2" t="str">
        <f t="shared" si="239"/>
        <v>Los Angeles Chargers</v>
      </c>
      <c r="K739" s="2" t="str">
        <f t="shared" si="240"/>
        <v>Jacksonville Jaguars</v>
      </c>
      <c r="L739" s="17">
        <f t="shared" si="241"/>
        <v>-384.61538461538458</v>
      </c>
      <c r="M739" s="18">
        <f t="shared" si="242"/>
        <v>300</v>
      </c>
      <c r="N739" s="4">
        <f t="shared" si="228"/>
        <v>1.26</v>
      </c>
      <c r="O739" s="4">
        <f t="shared" si="229"/>
        <v>4</v>
      </c>
      <c r="P739" s="4"/>
      <c r="Q739" s="4"/>
      <c r="R739" s="1">
        <f t="shared" si="230"/>
        <v>0.79365079365079361</v>
      </c>
      <c r="S739" s="1">
        <f t="shared" si="230"/>
        <v>0.25</v>
      </c>
      <c r="T739" s="1">
        <f t="shared" si="226"/>
        <v>4.1825095057034134E-2</v>
      </c>
      <c r="U739" s="1">
        <f t="shared" si="227"/>
        <v>0.2718253968253968</v>
      </c>
      <c r="V739" s="1">
        <f t="shared" si="231"/>
        <v>0.78282539682539687</v>
      </c>
      <c r="W739" s="1"/>
      <c r="X739" s="17">
        <f t="shared" si="232"/>
        <v>277.42406423618138</v>
      </c>
      <c r="Y739" s="18">
        <f t="shared" si="233"/>
        <v>3056.5054734484152</v>
      </c>
      <c r="Z739" s="2">
        <f t="shared" si="244"/>
        <v>263.55286102437231</v>
      </c>
      <c r="AA739" s="18">
        <f t="shared" si="244"/>
        <v>2903.6801997759944</v>
      </c>
      <c r="AB739" s="2">
        <f t="shared" si="245"/>
        <v>-379.4305233922405</v>
      </c>
      <c r="AC739" s="2">
        <f t="shared" si="245"/>
        <v>290.36801997759943</v>
      </c>
      <c r="AD739" s="2">
        <f t="shared" si="234"/>
        <v>263.55286102437231</v>
      </c>
      <c r="AE739" s="2">
        <f t="shared" si="235"/>
        <v>-1000</v>
      </c>
      <c r="AF739" s="5">
        <f t="shared" si="236"/>
        <v>0.26</v>
      </c>
      <c r="AG739" s="5">
        <f t="shared" si="237"/>
        <v>-1</v>
      </c>
      <c r="AH739" s="3">
        <f t="shared" si="238"/>
        <v>202010</v>
      </c>
      <c r="AI739" s="21">
        <v>1.25</v>
      </c>
      <c r="AJ739" s="21">
        <v>4.0999999999999996</v>
      </c>
      <c r="AK739" s="21">
        <v>1.26</v>
      </c>
      <c r="AL739" s="21">
        <v>4</v>
      </c>
      <c r="AO739">
        <f t="shared" si="243"/>
        <v>-400</v>
      </c>
      <c r="AP739">
        <f>IF(E739&lt;F739,G739,H739)</f>
        <v>39</v>
      </c>
      <c r="AQ739">
        <f>IF(E739&lt;F739,H739,G739)</f>
        <v>29</v>
      </c>
    </row>
    <row r="740" spans="2:43" x14ac:dyDescent="0.25">
      <c r="B740" s="24">
        <v>44129</v>
      </c>
      <c r="C740" s="20" t="s">
        <v>38</v>
      </c>
      <c r="D740" s="20" t="s">
        <v>20</v>
      </c>
      <c r="E740" s="2">
        <v>270</v>
      </c>
      <c r="F740" s="2">
        <v>-344.82758620689651</v>
      </c>
      <c r="G740">
        <v>16</v>
      </c>
      <c r="H740">
        <v>43</v>
      </c>
      <c r="I740" s="9"/>
      <c r="J740" s="2" t="str">
        <f t="shared" si="239"/>
        <v>Kansas City Chiefs</v>
      </c>
      <c r="K740" s="2" t="str">
        <f t="shared" si="240"/>
        <v>Denver Broncos</v>
      </c>
      <c r="L740" s="17">
        <f t="shared" si="241"/>
        <v>-344.82758620689651</v>
      </c>
      <c r="M740" s="18">
        <f t="shared" si="242"/>
        <v>270</v>
      </c>
      <c r="N740" s="4">
        <f t="shared" si="228"/>
        <v>1.29</v>
      </c>
      <c r="O740" s="4">
        <f t="shared" si="229"/>
        <v>3.7</v>
      </c>
      <c r="P740" s="4"/>
      <c r="Q740" s="4"/>
      <c r="R740" s="1">
        <f t="shared" si="230"/>
        <v>0.77519379844961234</v>
      </c>
      <c r="S740" s="1">
        <f t="shared" si="230"/>
        <v>0.27027027027027023</v>
      </c>
      <c r="T740" s="1">
        <f t="shared" si="226"/>
        <v>4.3486973947895691E-2</v>
      </c>
      <c r="U740" s="1">
        <f t="shared" si="227"/>
        <v>0.25246176408967103</v>
      </c>
      <c r="V740" s="1">
        <f t="shared" si="231"/>
        <v>0.76346176408967104</v>
      </c>
      <c r="W740" s="1"/>
      <c r="X740" s="17">
        <f t="shared" si="232"/>
        <v>309.82329048576543</v>
      </c>
      <c r="Y740" s="18">
        <f t="shared" si="233"/>
        <v>2773.304285017382</v>
      </c>
      <c r="Z740" s="2">
        <f t="shared" si="244"/>
        <v>294.33212596147712</v>
      </c>
      <c r="AA740" s="18">
        <f t="shared" si="244"/>
        <v>2634.6390707665128</v>
      </c>
      <c r="AB740" s="2">
        <f t="shared" si="245"/>
        <v>-339.75224305989701</v>
      </c>
      <c r="AC740" s="2">
        <f t="shared" si="245"/>
        <v>263.46390707665125</v>
      </c>
      <c r="AD740" s="2">
        <f t="shared" si="234"/>
        <v>294.33212596147712</v>
      </c>
      <c r="AE740" s="2">
        <f t="shared" si="235"/>
        <v>-1000</v>
      </c>
      <c r="AF740" s="5">
        <f t="shared" si="236"/>
        <v>0.29000000000000004</v>
      </c>
      <c r="AG740" s="5">
        <f t="shared" si="237"/>
        <v>-1</v>
      </c>
      <c r="AH740" s="3">
        <f t="shared" si="238"/>
        <v>202010</v>
      </c>
      <c r="AI740" s="21">
        <v>4.5</v>
      </c>
      <c r="AJ740" s="21">
        <v>1.22</v>
      </c>
      <c r="AK740" s="21">
        <v>3.7</v>
      </c>
      <c r="AL740" s="21">
        <v>1.29</v>
      </c>
      <c r="AO740">
        <f t="shared" si="243"/>
        <v>-400</v>
      </c>
      <c r="AP740">
        <f>IF(E740&lt;F740,G740,H740)</f>
        <v>43</v>
      </c>
      <c r="AQ740">
        <f>IF(E740&lt;F740,H740,G740)</f>
        <v>16</v>
      </c>
    </row>
    <row r="741" spans="2:43" x14ac:dyDescent="0.25">
      <c r="B741" s="24">
        <v>44129</v>
      </c>
      <c r="C741" s="20" t="s">
        <v>36</v>
      </c>
      <c r="D741" s="20" t="s">
        <v>22</v>
      </c>
      <c r="E741" s="2">
        <v>-166.66666666666663</v>
      </c>
      <c r="F741" s="2">
        <v>145.00000000000003</v>
      </c>
      <c r="G741">
        <v>6</v>
      </c>
      <c r="H741">
        <v>33</v>
      </c>
      <c r="I741" s="9"/>
      <c r="J741" s="2" t="str">
        <f t="shared" si="239"/>
        <v>New England Patriots</v>
      </c>
      <c r="K741" s="2" t="str">
        <f t="shared" si="240"/>
        <v>San Francisco 49ers</v>
      </c>
      <c r="L741" s="17">
        <f t="shared" si="241"/>
        <v>-166.66666666666663</v>
      </c>
      <c r="M741" s="18">
        <f t="shared" si="242"/>
        <v>145.00000000000003</v>
      </c>
      <c r="N741" s="4">
        <f t="shared" si="228"/>
        <v>1.6</v>
      </c>
      <c r="O741" s="4">
        <f t="shared" si="229"/>
        <v>2.4500000000000002</v>
      </c>
      <c r="P741" s="4"/>
      <c r="Q741" s="4"/>
      <c r="R741" s="1">
        <f t="shared" si="230"/>
        <v>0.625</v>
      </c>
      <c r="S741" s="1">
        <f t="shared" si="230"/>
        <v>0.4081632653061224</v>
      </c>
      <c r="T741" s="1">
        <f t="shared" si="226"/>
        <v>3.2098765432098886E-2</v>
      </c>
      <c r="U741" s="1">
        <f t="shared" si="227"/>
        <v>0.1084183673469388</v>
      </c>
      <c r="V741" s="1">
        <f t="shared" si="231"/>
        <v>0.61941836734693878</v>
      </c>
      <c r="W741" s="1"/>
      <c r="X741" s="17">
        <f t="shared" si="232"/>
        <v>614.4177388267467</v>
      </c>
      <c r="Y741" s="18">
        <f t="shared" si="233"/>
        <v>1471.4893831628281</v>
      </c>
      <c r="Z741" s="2">
        <f t="shared" si="244"/>
        <v>583.69685188540939</v>
      </c>
      <c r="AA741" s="18">
        <f t="shared" si="244"/>
        <v>1397.9149140046866</v>
      </c>
      <c r="AB741" s="2">
        <f t="shared" si="245"/>
        <v>-171.32180801898838</v>
      </c>
      <c r="AC741" s="2">
        <f t="shared" si="245"/>
        <v>139.79149140046866</v>
      </c>
      <c r="AD741" s="2">
        <f t="shared" si="234"/>
        <v>-1000</v>
      </c>
      <c r="AE741" s="2">
        <f t="shared" si="235"/>
        <v>1397.9149140046866</v>
      </c>
      <c r="AF741" s="5">
        <f t="shared" si="236"/>
        <v>-1</v>
      </c>
      <c r="AG741" s="5">
        <f t="shared" si="237"/>
        <v>1.4500000000000002</v>
      </c>
      <c r="AH741" s="3">
        <f t="shared" si="238"/>
        <v>202010</v>
      </c>
      <c r="AI741" s="21">
        <v>1.71</v>
      </c>
      <c r="AJ741" s="21">
        <v>2.2000000000000002</v>
      </c>
      <c r="AK741" s="21">
        <v>1.6</v>
      </c>
      <c r="AL741" s="21">
        <v>2.4500000000000002</v>
      </c>
      <c r="AO741">
        <f t="shared" si="243"/>
        <v>-170</v>
      </c>
      <c r="AP741">
        <f>IF(E741&lt;F741,G741,H741)</f>
        <v>6</v>
      </c>
      <c r="AQ741">
        <f>IF(E741&lt;F741,H741,G741)</f>
        <v>33</v>
      </c>
    </row>
    <row r="742" spans="2:43" x14ac:dyDescent="0.25">
      <c r="B742" s="24">
        <v>44129</v>
      </c>
      <c r="C742" s="20" t="s">
        <v>48</v>
      </c>
      <c r="D742" s="20" t="s">
        <v>32</v>
      </c>
      <c r="E742" s="2">
        <v>154.99999999999997</v>
      </c>
      <c r="F742" s="2">
        <v>-175.43859649122805</v>
      </c>
      <c r="G742">
        <v>37</v>
      </c>
      <c r="H742">
        <v>34</v>
      </c>
      <c r="I742" s="9"/>
      <c r="J742" s="2" t="str">
        <f t="shared" si="239"/>
        <v>Seattle Seahawks</v>
      </c>
      <c r="K742" s="2" t="str">
        <f t="shared" si="240"/>
        <v>Arizona Cardinals</v>
      </c>
      <c r="L742" s="17">
        <f t="shared" si="241"/>
        <v>-175.43859649122805</v>
      </c>
      <c r="M742" s="18">
        <f t="shared" si="242"/>
        <v>154.99999999999997</v>
      </c>
      <c r="N742" s="4">
        <f t="shared" si="228"/>
        <v>1.57</v>
      </c>
      <c r="O742" s="4">
        <f t="shared" si="229"/>
        <v>2.5499999999999998</v>
      </c>
      <c r="P742" s="4"/>
      <c r="Q742" s="4"/>
      <c r="R742" s="1">
        <f t="shared" si="230"/>
        <v>0.63694267515923564</v>
      </c>
      <c r="S742" s="1">
        <f t="shared" si="230"/>
        <v>0.39215686274509809</v>
      </c>
      <c r="T742" s="1">
        <f t="shared" si="226"/>
        <v>2.8276699029126329E-2</v>
      </c>
      <c r="U742" s="1">
        <f t="shared" si="227"/>
        <v>0.12239290620706877</v>
      </c>
      <c r="V742" s="1">
        <f t="shared" si="231"/>
        <v>0.63339290620706878</v>
      </c>
      <c r="W742" s="1"/>
      <c r="X742" s="17">
        <f t="shared" si="232"/>
        <v>578.79886276004493</v>
      </c>
      <c r="Y742" s="18">
        <f t="shared" si="233"/>
        <v>1558.0808321378222</v>
      </c>
      <c r="Z742" s="2">
        <f t="shared" si="244"/>
        <v>549.85891962204266</v>
      </c>
      <c r="AA742" s="18">
        <f t="shared" si="244"/>
        <v>1480.1767905309309</v>
      </c>
      <c r="AB742" s="2">
        <f t="shared" si="245"/>
        <v>-181.86483192586408</v>
      </c>
      <c r="AC742" s="2">
        <f t="shared" si="245"/>
        <v>148.0176790530931</v>
      </c>
      <c r="AD742" s="2">
        <f t="shared" si="234"/>
        <v>-1000</v>
      </c>
      <c r="AE742" s="2">
        <f t="shared" si="235"/>
        <v>1480.1767905309309</v>
      </c>
      <c r="AF742" s="5">
        <f t="shared" si="236"/>
        <v>-1</v>
      </c>
      <c r="AG742" s="5">
        <f t="shared" si="237"/>
        <v>1.5499999999999998</v>
      </c>
      <c r="AH742" s="3">
        <f t="shared" si="238"/>
        <v>202010</v>
      </c>
      <c r="AI742" s="21">
        <v>2.5499999999999998</v>
      </c>
      <c r="AJ742" s="21">
        <v>1.57</v>
      </c>
      <c r="AK742" s="21">
        <v>2.5499999999999998</v>
      </c>
      <c r="AL742" s="21">
        <v>1.57</v>
      </c>
      <c r="AO742">
        <f t="shared" si="243"/>
        <v>-180</v>
      </c>
      <c r="AP742">
        <f>IF(E742&lt;F742,G742,H742)</f>
        <v>34</v>
      </c>
      <c r="AQ742">
        <f>IF(E742&lt;F742,H742,G742)</f>
        <v>37</v>
      </c>
    </row>
    <row r="743" spans="2:43" x14ac:dyDescent="0.25">
      <c r="B743" s="24">
        <v>44129</v>
      </c>
      <c r="C743" s="20" t="s">
        <v>35</v>
      </c>
      <c r="D743" s="20" t="s">
        <v>34</v>
      </c>
      <c r="E743" s="2">
        <v>-125</v>
      </c>
      <c r="F743" s="2">
        <v>104.99999999999999</v>
      </c>
      <c r="G743">
        <v>22</v>
      </c>
      <c r="H743">
        <v>23</v>
      </c>
      <c r="I743" s="9"/>
      <c r="J743" s="2" t="str">
        <f t="shared" si="239"/>
        <v>Atlanta Falcons</v>
      </c>
      <c r="K743" s="2" t="str">
        <f t="shared" si="240"/>
        <v>Detroit Lions</v>
      </c>
      <c r="L743" s="17">
        <f t="shared" si="241"/>
        <v>-125</v>
      </c>
      <c r="M743" s="18">
        <f t="shared" si="242"/>
        <v>104.99999999999999</v>
      </c>
      <c r="N743" s="4">
        <f t="shared" si="228"/>
        <v>1.8</v>
      </c>
      <c r="O743" s="4">
        <f t="shared" si="229"/>
        <v>2.0499999999999998</v>
      </c>
      <c r="P743" s="4"/>
      <c r="Q743" s="4"/>
      <c r="R743" s="1">
        <f t="shared" si="230"/>
        <v>0.55555555555555558</v>
      </c>
      <c r="S743" s="1">
        <f t="shared" si="230"/>
        <v>0.48780487804878053</v>
      </c>
      <c r="T743" s="1">
        <f t="shared" si="226"/>
        <v>4.1558441558441461E-2</v>
      </c>
      <c r="U743" s="1">
        <f t="shared" si="227"/>
        <v>3.3875338753387524E-2</v>
      </c>
      <c r="V743" s="1">
        <f t="shared" si="231"/>
        <v>0.54487533875338756</v>
      </c>
      <c r="W743" s="1"/>
      <c r="X743" s="17">
        <f t="shared" si="232"/>
        <v>835.28218085238643</v>
      </c>
      <c r="Y743" s="18">
        <f t="shared" si="233"/>
        <v>1090.9993667390718</v>
      </c>
      <c r="Z743" s="2">
        <f t="shared" si="244"/>
        <v>793.51807180976709</v>
      </c>
      <c r="AA743" s="18">
        <f t="shared" si="244"/>
        <v>1036.449398402118</v>
      </c>
      <c r="AB743" s="2">
        <f t="shared" si="245"/>
        <v>-126.02107444375048</v>
      </c>
      <c r="AC743" s="2">
        <f t="shared" si="245"/>
        <v>103.6449398402118</v>
      </c>
      <c r="AD743" s="2">
        <f t="shared" si="234"/>
        <v>-1000</v>
      </c>
      <c r="AE743" s="2">
        <f t="shared" si="235"/>
        <v>1036.449398402118</v>
      </c>
      <c r="AF743" s="5">
        <f t="shared" si="236"/>
        <v>-1</v>
      </c>
      <c r="AG743" s="5">
        <f t="shared" si="237"/>
        <v>1.0499999999999998</v>
      </c>
      <c r="AH743" s="3">
        <f t="shared" si="238"/>
        <v>202010</v>
      </c>
      <c r="AI743" s="21">
        <v>1.62</v>
      </c>
      <c r="AJ743" s="21">
        <v>2.4</v>
      </c>
      <c r="AK743" s="21">
        <v>1.8</v>
      </c>
      <c r="AL743" s="21">
        <v>2.0499999999999998</v>
      </c>
      <c r="AO743">
        <f t="shared" si="243"/>
        <v>-130</v>
      </c>
      <c r="AP743">
        <f>IF(E743&lt;F743,G743,H743)</f>
        <v>22</v>
      </c>
      <c r="AQ743">
        <f>IF(E743&lt;F743,H743,G743)</f>
        <v>23</v>
      </c>
    </row>
    <row r="744" spans="2:43" x14ac:dyDescent="0.25">
      <c r="B744" s="24">
        <v>44129</v>
      </c>
      <c r="C744" s="20" t="s">
        <v>21</v>
      </c>
      <c r="D744" s="20" t="s">
        <v>46</v>
      </c>
      <c r="E744" s="2">
        <v>154.99999999999997</v>
      </c>
      <c r="F744" s="2">
        <v>-175.43859649122805</v>
      </c>
      <c r="G744">
        <v>34</v>
      </c>
      <c r="H744">
        <v>37</v>
      </c>
      <c r="I744" s="9"/>
      <c r="J744" s="2" t="str">
        <f t="shared" si="239"/>
        <v>Cleveland Browns</v>
      </c>
      <c r="K744" s="2" t="str">
        <f t="shared" si="240"/>
        <v>Cincinnati Bengals</v>
      </c>
      <c r="L744" s="17">
        <f t="shared" si="241"/>
        <v>-175.43859649122805</v>
      </c>
      <c r="M744" s="18">
        <f t="shared" si="242"/>
        <v>154.99999999999997</v>
      </c>
      <c r="N744" s="4">
        <f t="shared" si="228"/>
        <v>1.57</v>
      </c>
      <c r="O744" s="4">
        <f t="shared" si="229"/>
        <v>2.5499999999999998</v>
      </c>
      <c r="P744" s="4"/>
      <c r="Q744" s="4"/>
      <c r="R744" s="1">
        <f t="shared" si="230"/>
        <v>0.63694267515923564</v>
      </c>
      <c r="S744" s="1">
        <f t="shared" si="230"/>
        <v>0.39215686274509809</v>
      </c>
      <c r="T744" s="1">
        <f t="shared" si="226"/>
        <v>2.8276699029126329E-2</v>
      </c>
      <c r="U744" s="1">
        <f t="shared" si="227"/>
        <v>0.12239290620706877</v>
      </c>
      <c r="V744" s="1">
        <f t="shared" si="231"/>
        <v>0.63339290620706878</v>
      </c>
      <c r="W744" s="1"/>
      <c r="X744" s="17">
        <f t="shared" si="232"/>
        <v>578.79886276004493</v>
      </c>
      <c r="Y744" s="18">
        <f t="shared" si="233"/>
        <v>1558.0808321378222</v>
      </c>
      <c r="Z744" s="2">
        <f t="shared" si="244"/>
        <v>549.85891962204266</v>
      </c>
      <c r="AA744" s="18">
        <f t="shared" si="244"/>
        <v>1480.1767905309309</v>
      </c>
      <c r="AB744" s="2">
        <f t="shared" si="245"/>
        <v>-181.86483192586408</v>
      </c>
      <c r="AC744" s="2">
        <f t="shared" si="245"/>
        <v>148.0176790530931</v>
      </c>
      <c r="AD744" s="2">
        <f t="shared" si="234"/>
        <v>549.85891962204266</v>
      </c>
      <c r="AE744" s="2">
        <f t="shared" si="235"/>
        <v>-1000</v>
      </c>
      <c r="AF744" s="5">
        <f t="shared" si="236"/>
        <v>0.57000000000000006</v>
      </c>
      <c r="AG744" s="5">
        <f t="shared" si="237"/>
        <v>-1</v>
      </c>
      <c r="AH744" s="3">
        <f t="shared" si="238"/>
        <v>202010</v>
      </c>
      <c r="AI744" s="21">
        <v>2.6</v>
      </c>
      <c r="AJ744" s="21">
        <v>1.55</v>
      </c>
      <c r="AK744" s="21">
        <v>2.5499999999999998</v>
      </c>
      <c r="AL744" s="21">
        <v>1.57</v>
      </c>
      <c r="AO744">
        <f t="shared" si="243"/>
        <v>-180</v>
      </c>
      <c r="AP744">
        <f>IF(E744&lt;F744,G744,H744)</f>
        <v>37</v>
      </c>
      <c r="AQ744">
        <f>IF(E744&lt;F744,H744,G744)</f>
        <v>34</v>
      </c>
    </row>
    <row r="745" spans="2:43" x14ac:dyDescent="0.25">
      <c r="B745" s="24">
        <v>44129</v>
      </c>
      <c r="C745" s="20" t="s">
        <v>40</v>
      </c>
      <c r="D745" s="20" t="s">
        <v>33</v>
      </c>
      <c r="E745" s="2">
        <v>154.99999999999997</v>
      </c>
      <c r="F745" s="2">
        <v>-175.43859649122805</v>
      </c>
      <c r="G745">
        <v>20</v>
      </c>
      <c r="H745">
        <v>35</v>
      </c>
      <c r="I745" s="9"/>
      <c r="J745" s="2" t="str">
        <f t="shared" si="239"/>
        <v>Green Bay Packers</v>
      </c>
      <c r="K745" s="2" t="str">
        <f t="shared" si="240"/>
        <v>Houston Texans</v>
      </c>
      <c r="L745" s="17">
        <f t="shared" si="241"/>
        <v>-175.43859649122805</v>
      </c>
      <c r="M745" s="18">
        <f t="shared" si="242"/>
        <v>154.99999999999997</v>
      </c>
      <c r="N745" s="4">
        <f t="shared" si="228"/>
        <v>1.57</v>
      </c>
      <c r="O745" s="4">
        <f t="shared" si="229"/>
        <v>2.5499999999999998</v>
      </c>
      <c r="P745" s="4"/>
      <c r="Q745" s="4"/>
      <c r="R745" s="1">
        <f t="shared" si="230"/>
        <v>0.63694267515923564</v>
      </c>
      <c r="S745" s="1">
        <f t="shared" si="230"/>
        <v>0.39215686274509809</v>
      </c>
      <c r="T745" s="1">
        <f t="shared" si="226"/>
        <v>2.8276699029126329E-2</v>
      </c>
      <c r="U745" s="1">
        <f t="shared" si="227"/>
        <v>0.12239290620706877</v>
      </c>
      <c r="V745" s="1">
        <f t="shared" si="231"/>
        <v>0.63339290620706878</v>
      </c>
      <c r="W745" s="1"/>
      <c r="X745" s="17">
        <f t="shared" si="232"/>
        <v>578.79886276004493</v>
      </c>
      <c r="Y745" s="18">
        <f t="shared" si="233"/>
        <v>1558.0808321378222</v>
      </c>
      <c r="Z745" s="2">
        <f t="shared" si="244"/>
        <v>549.85891962204266</v>
      </c>
      <c r="AA745" s="18">
        <f t="shared" si="244"/>
        <v>1480.1767905309309</v>
      </c>
      <c r="AB745" s="2">
        <f t="shared" si="245"/>
        <v>-181.86483192586408</v>
      </c>
      <c r="AC745" s="2">
        <f t="shared" si="245"/>
        <v>148.0176790530931</v>
      </c>
      <c r="AD745" s="2">
        <f t="shared" si="234"/>
        <v>549.85891962204266</v>
      </c>
      <c r="AE745" s="2">
        <f t="shared" si="235"/>
        <v>-1000</v>
      </c>
      <c r="AF745" s="5">
        <f t="shared" si="236"/>
        <v>0.57000000000000006</v>
      </c>
      <c r="AG745" s="5">
        <f t="shared" si="237"/>
        <v>-1</v>
      </c>
      <c r="AH745" s="3">
        <f t="shared" si="238"/>
        <v>202010</v>
      </c>
      <c r="AI745" s="21">
        <v>2.5</v>
      </c>
      <c r="AJ745" s="21">
        <v>1.58</v>
      </c>
      <c r="AK745" s="21">
        <v>2.5499999999999998</v>
      </c>
      <c r="AL745" s="21">
        <v>1.57</v>
      </c>
      <c r="AO745">
        <f t="shared" si="243"/>
        <v>-180</v>
      </c>
      <c r="AP745">
        <f>IF(E745&lt;F745,G745,H745)</f>
        <v>35</v>
      </c>
      <c r="AQ745">
        <f>IF(E745&lt;F745,H745,G745)</f>
        <v>20</v>
      </c>
    </row>
    <row r="746" spans="2:43" x14ac:dyDescent="0.25">
      <c r="B746" s="24">
        <v>44129</v>
      </c>
      <c r="C746" s="20" t="s">
        <v>43</v>
      </c>
      <c r="D746" s="20" t="s">
        <v>44</v>
      </c>
      <c r="E746" s="2">
        <v>-303.03030303030295</v>
      </c>
      <c r="F746" s="2">
        <v>240</v>
      </c>
      <c r="G746">
        <v>27</v>
      </c>
      <c r="H746">
        <v>24</v>
      </c>
      <c r="I746" s="9"/>
      <c r="J746" s="2" t="str">
        <f t="shared" si="239"/>
        <v>New Orleans Saints</v>
      </c>
      <c r="K746" s="2" t="str">
        <f t="shared" si="240"/>
        <v>Carolina Panthers</v>
      </c>
      <c r="L746" s="17">
        <f t="shared" si="241"/>
        <v>-303.03030303030295</v>
      </c>
      <c r="M746" s="18">
        <f t="shared" si="242"/>
        <v>240</v>
      </c>
      <c r="N746" s="4">
        <f t="shared" si="228"/>
        <v>1.33</v>
      </c>
      <c r="O746" s="4">
        <f t="shared" si="229"/>
        <v>3.4</v>
      </c>
      <c r="P746" s="4"/>
      <c r="Q746" s="4"/>
      <c r="R746" s="1">
        <f t="shared" si="230"/>
        <v>0.75187969924812026</v>
      </c>
      <c r="S746" s="1">
        <f t="shared" si="230"/>
        <v>0.29411764705882354</v>
      </c>
      <c r="T746" s="1">
        <f t="shared" si="226"/>
        <v>4.3974630021141659E-2</v>
      </c>
      <c r="U746" s="1">
        <f t="shared" si="227"/>
        <v>0.22888102609464836</v>
      </c>
      <c r="V746" s="1">
        <f t="shared" si="231"/>
        <v>0.73988102609464834</v>
      </c>
      <c r="W746" s="1"/>
      <c r="X746" s="17">
        <f t="shared" si="232"/>
        <v>351.56865054149432</v>
      </c>
      <c r="Y746" s="18">
        <f t="shared" si="233"/>
        <v>2476.6314971810075</v>
      </c>
      <c r="Z746" s="2">
        <f t="shared" si="244"/>
        <v>333.99021801441961</v>
      </c>
      <c r="AA746" s="18">
        <f t="shared" si="244"/>
        <v>2352.7999223219572</v>
      </c>
      <c r="AB746" s="2">
        <f t="shared" si="245"/>
        <v>-299.40996653884821</v>
      </c>
      <c r="AC746" s="2">
        <f t="shared" si="245"/>
        <v>235.27999223219572</v>
      </c>
      <c r="AD746" s="2">
        <f t="shared" si="234"/>
        <v>333.99021801441961</v>
      </c>
      <c r="AE746" s="2">
        <f t="shared" si="235"/>
        <v>-1000</v>
      </c>
      <c r="AF746" s="5">
        <f t="shared" si="236"/>
        <v>0.33000000000000007</v>
      </c>
      <c r="AG746" s="5">
        <f t="shared" si="237"/>
        <v>-1</v>
      </c>
      <c r="AH746" s="3">
        <f t="shared" si="238"/>
        <v>202010</v>
      </c>
      <c r="AI746" s="21">
        <v>1.29</v>
      </c>
      <c r="AJ746" s="21">
        <v>3.7</v>
      </c>
      <c r="AK746" s="21">
        <v>1.33</v>
      </c>
      <c r="AL746" s="21">
        <v>3.4</v>
      </c>
      <c r="AO746">
        <f t="shared" si="243"/>
        <v>-400</v>
      </c>
      <c r="AP746">
        <f>IF(E746&lt;F746,G746,H746)</f>
        <v>27</v>
      </c>
      <c r="AQ746">
        <f>IF(E746&lt;F746,H746,G746)</f>
        <v>24</v>
      </c>
    </row>
    <row r="747" spans="2:43" x14ac:dyDescent="0.25">
      <c r="B747" s="24">
        <v>44129</v>
      </c>
      <c r="C747" s="20" t="s">
        <v>41</v>
      </c>
      <c r="D747" s="20" t="s">
        <v>45</v>
      </c>
      <c r="E747" s="2">
        <v>-125</v>
      </c>
      <c r="F747" s="2">
        <v>104.99999999999999</v>
      </c>
      <c r="G747">
        <v>24</v>
      </c>
      <c r="H747">
        <v>27</v>
      </c>
      <c r="I747" s="9"/>
      <c r="J747" s="2" t="str">
        <f t="shared" si="239"/>
        <v>Tennessee Titans</v>
      </c>
      <c r="K747" s="2" t="str">
        <f t="shared" si="240"/>
        <v>Pittsburgh Steelers</v>
      </c>
      <c r="L747" s="17">
        <f t="shared" si="241"/>
        <v>-125</v>
      </c>
      <c r="M747" s="18">
        <f t="shared" si="242"/>
        <v>104.99999999999999</v>
      </c>
      <c r="N747" s="4">
        <f t="shared" si="228"/>
        <v>1.8</v>
      </c>
      <c r="O747" s="4">
        <f t="shared" si="229"/>
        <v>2.0499999999999998</v>
      </c>
      <c r="P747" s="4"/>
      <c r="Q747" s="4"/>
      <c r="R747" s="1">
        <f t="shared" si="230"/>
        <v>0.55555555555555558</v>
      </c>
      <c r="S747" s="1">
        <f t="shared" si="230"/>
        <v>0.48780487804878053</v>
      </c>
      <c r="T747" s="1">
        <f t="shared" si="226"/>
        <v>4.1558441558441461E-2</v>
      </c>
      <c r="U747" s="1">
        <f t="shared" si="227"/>
        <v>3.3875338753387524E-2</v>
      </c>
      <c r="V747" s="1">
        <f t="shared" si="231"/>
        <v>0.54487533875338756</v>
      </c>
      <c r="W747" s="1"/>
      <c r="X747" s="17">
        <f t="shared" si="232"/>
        <v>835.28218085238643</v>
      </c>
      <c r="Y747" s="18">
        <f t="shared" si="233"/>
        <v>1090.9993667390718</v>
      </c>
      <c r="Z747" s="2">
        <f t="shared" si="244"/>
        <v>793.51807180976709</v>
      </c>
      <c r="AA747" s="18">
        <f t="shared" si="244"/>
        <v>1036.449398402118</v>
      </c>
      <c r="AB747" s="2">
        <f t="shared" si="245"/>
        <v>-126.02107444375048</v>
      </c>
      <c r="AC747" s="2">
        <f t="shared" si="245"/>
        <v>103.6449398402118</v>
      </c>
      <c r="AD747" s="2">
        <f t="shared" si="234"/>
        <v>-1000</v>
      </c>
      <c r="AE747" s="2">
        <f t="shared" si="235"/>
        <v>1036.449398402118</v>
      </c>
      <c r="AF747" s="5">
        <f t="shared" si="236"/>
        <v>-1</v>
      </c>
      <c r="AG747" s="5">
        <f t="shared" si="237"/>
        <v>1.0499999999999998</v>
      </c>
      <c r="AH747" s="3">
        <f t="shared" si="238"/>
        <v>202010</v>
      </c>
      <c r="AI747" s="21">
        <v>2.1</v>
      </c>
      <c r="AJ747" s="21">
        <v>1.76</v>
      </c>
      <c r="AK747" s="21">
        <v>1.8</v>
      </c>
      <c r="AL747" s="21">
        <v>2.0499999999999998</v>
      </c>
      <c r="AO747">
        <f t="shared" si="243"/>
        <v>-130</v>
      </c>
      <c r="AP747">
        <f>IF(E747&lt;F747,G747,H747)</f>
        <v>24</v>
      </c>
      <c r="AQ747">
        <f>IF(E747&lt;F747,H747,G747)</f>
        <v>27</v>
      </c>
    </row>
    <row r="748" spans="2:43" x14ac:dyDescent="0.25">
      <c r="B748" s="24">
        <v>44129</v>
      </c>
      <c r="C748" s="20" t="s">
        <v>42</v>
      </c>
      <c r="D748" s="20" t="s">
        <v>24</v>
      </c>
      <c r="E748" s="2">
        <v>425</v>
      </c>
      <c r="F748" s="2">
        <v>-555.55555555555577</v>
      </c>
      <c r="G748">
        <v>10</v>
      </c>
      <c r="H748">
        <v>18</v>
      </c>
      <c r="I748" s="9"/>
      <c r="J748" s="2" t="str">
        <f t="shared" si="239"/>
        <v>Buffalo Bills</v>
      </c>
      <c r="K748" s="2" t="str">
        <f t="shared" si="240"/>
        <v>New York Jets</v>
      </c>
      <c r="L748" s="17">
        <f t="shared" si="241"/>
        <v>-555.55555555555577</v>
      </c>
      <c r="M748" s="18">
        <f t="shared" si="242"/>
        <v>425</v>
      </c>
      <c r="N748" s="4">
        <f t="shared" si="228"/>
        <v>1.18</v>
      </c>
      <c r="O748" s="4">
        <f t="shared" si="229"/>
        <v>5.25</v>
      </c>
      <c r="P748" s="4"/>
      <c r="Q748" s="4"/>
      <c r="R748" s="1">
        <f t="shared" si="230"/>
        <v>0.84745762711864414</v>
      </c>
      <c r="S748" s="1">
        <f t="shared" si="230"/>
        <v>0.19047619047619047</v>
      </c>
      <c r="T748" s="1">
        <f t="shared" si="226"/>
        <v>3.6547433903577065E-2</v>
      </c>
      <c r="U748" s="1">
        <f t="shared" si="227"/>
        <v>0.32849071832122684</v>
      </c>
      <c r="V748" s="1">
        <f t="shared" si="231"/>
        <v>0.83949071832122679</v>
      </c>
      <c r="W748" s="1"/>
      <c r="X748" s="17">
        <f t="shared" si="232"/>
        <v>191.19839942930162</v>
      </c>
      <c r="Y748" s="18">
        <f t="shared" si="233"/>
        <v>4188.72894319429</v>
      </c>
      <c r="Z748" s="2">
        <f t="shared" si="244"/>
        <v>181.63847945783652</v>
      </c>
      <c r="AA748" s="18">
        <f t="shared" si="244"/>
        <v>3979.2924960345754</v>
      </c>
      <c r="AB748" s="2">
        <f t="shared" si="245"/>
        <v>-550.54413744535259</v>
      </c>
      <c r="AC748" s="2">
        <f t="shared" si="245"/>
        <v>397.92924960345755</v>
      </c>
      <c r="AD748" s="2">
        <f t="shared" si="234"/>
        <v>181.63847945783652</v>
      </c>
      <c r="AE748" s="2">
        <f t="shared" si="235"/>
        <v>-1000</v>
      </c>
      <c r="AF748" s="5">
        <f t="shared" si="236"/>
        <v>0.17999999999999994</v>
      </c>
      <c r="AG748" s="5">
        <f t="shared" si="237"/>
        <v>-1</v>
      </c>
      <c r="AH748" s="3">
        <f t="shared" si="238"/>
        <v>202010</v>
      </c>
      <c r="AI748" s="21">
        <v>5.75</v>
      </c>
      <c r="AJ748" s="21">
        <v>1.1499999999999999</v>
      </c>
      <c r="AK748" s="21">
        <v>5.25</v>
      </c>
      <c r="AL748" s="21">
        <v>1.18</v>
      </c>
      <c r="AO748">
        <f t="shared" si="243"/>
        <v>-600</v>
      </c>
      <c r="AP748">
        <f>IF(E748&lt;F748,G748,H748)</f>
        <v>18</v>
      </c>
      <c r="AQ748">
        <f>IF(E748&lt;F748,H748,G748)</f>
        <v>10</v>
      </c>
    </row>
    <row r="749" spans="2:43" x14ac:dyDescent="0.25">
      <c r="B749" s="24">
        <v>44129</v>
      </c>
      <c r="C749" s="20" t="s">
        <v>51</v>
      </c>
      <c r="D749" s="20" t="s">
        <v>23</v>
      </c>
      <c r="E749" s="2">
        <v>-120.48192771084337</v>
      </c>
      <c r="F749" s="2">
        <v>100</v>
      </c>
      <c r="G749">
        <v>25</v>
      </c>
      <c r="H749">
        <v>3</v>
      </c>
      <c r="I749" s="9"/>
      <c r="J749" s="2" t="str">
        <f t="shared" si="239"/>
        <v>Washington Football Team</v>
      </c>
      <c r="K749" s="2" t="str">
        <f t="shared" si="240"/>
        <v>Dallas Cowboys</v>
      </c>
      <c r="L749" s="17">
        <f t="shared" si="241"/>
        <v>-120.48192771084337</v>
      </c>
      <c r="M749" s="18">
        <f t="shared" si="242"/>
        <v>100</v>
      </c>
      <c r="N749" s="4">
        <f t="shared" si="228"/>
        <v>1.83</v>
      </c>
      <c r="O749" s="4">
        <f t="shared" si="229"/>
        <v>2</v>
      </c>
      <c r="P749" s="4"/>
      <c r="Q749" s="4"/>
      <c r="R749" s="1">
        <f t="shared" si="230"/>
        <v>0.54644808743169393</v>
      </c>
      <c r="S749" s="1">
        <f t="shared" si="230"/>
        <v>0.5</v>
      </c>
      <c r="T749" s="1">
        <f t="shared" si="226"/>
        <v>4.4386422976501305E-2</v>
      </c>
      <c r="U749" s="1">
        <f t="shared" si="227"/>
        <v>2.3224043715846965E-2</v>
      </c>
      <c r="V749" s="1">
        <f t="shared" si="231"/>
        <v>0.53422404371584697</v>
      </c>
      <c r="W749" s="1"/>
      <c r="X749" s="17">
        <f t="shared" si="232"/>
        <v>871.87381729284084</v>
      </c>
      <c r="Y749" s="18">
        <f t="shared" si="233"/>
        <v>1045.6626202421151</v>
      </c>
      <c r="Z749" s="2">
        <f t="shared" si="244"/>
        <v>828.28012642819874</v>
      </c>
      <c r="AA749" s="18">
        <f t="shared" si="244"/>
        <v>993.3794892300092</v>
      </c>
      <c r="AB749" s="2">
        <f t="shared" si="245"/>
        <v>-120.73210114461043</v>
      </c>
      <c r="AC749" s="2">
        <f t="shared" si="245"/>
        <v>-100.66646340515068</v>
      </c>
      <c r="AD749" s="2">
        <f t="shared" si="234"/>
        <v>828.28012642819874</v>
      </c>
      <c r="AE749" s="2">
        <f t="shared" si="235"/>
        <v>-1000</v>
      </c>
      <c r="AF749" s="5">
        <f t="shared" si="236"/>
        <v>0.83000000000000007</v>
      </c>
      <c r="AG749" s="5">
        <f t="shared" si="237"/>
        <v>-1</v>
      </c>
      <c r="AH749" s="3">
        <f t="shared" si="238"/>
        <v>202010</v>
      </c>
      <c r="AI749" s="21">
        <v>1.9</v>
      </c>
      <c r="AJ749" s="21">
        <v>1.9</v>
      </c>
      <c r="AK749" s="21">
        <v>1.83</v>
      </c>
      <c r="AL749" s="21">
        <v>2</v>
      </c>
      <c r="AO749">
        <f t="shared" si="243"/>
        <v>-130</v>
      </c>
      <c r="AP749">
        <f>IF(E749&lt;F749,G749,H749)</f>
        <v>25</v>
      </c>
      <c r="AQ749">
        <f>IF(E749&lt;F749,H749,G749)</f>
        <v>3</v>
      </c>
    </row>
    <row r="750" spans="2:43" x14ac:dyDescent="0.25">
      <c r="B750" s="24">
        <v>44126</v>
      </c>
      <c r="C750" s="20" t="s">
        <v>19</v>
      </c>
      <c r="D750" s="20" t="s">
        <v>25</v>
      </c>
      <c r="E750" s="2">
        <v>-227.27272727272731</v>
      </c>
      <c r="F750" s="2">
        <v>185</v>
      </c>
      <c r="G750">
        <v>22</v>
      </c>
      <c r="H750">
        <v>21</v>
      </c>
      <c r="I750" s="9"/>
      <c r="J750" s="2" t="str">
        <f t="shared" si="239"/>
        <v>Philadelphia Eagles</v>
      </c>
      <c r="K750" s="2" t="str">
        <f t="shared" si="240"/>
        <v>New York Giants</v>
      </c>
      <c r="L750" s="17">
        <f t="shared" si="241"/>
        <v>-227.27272727272731</v>
      </c>
      <c r="M750" s="18">
        <f t="shared" si="242"/>
        <v>185</v>
      </c>
      <c r="N750" s="4">
        <f t="shared" si="228"/>
        <v>1.44</v>
      </c>
      <c r="O750" s="4">
        <f t="shared" si="229"/>
        <v>2.85</v>
      </c>
      <c r="P750" s="4"/>
      <c r="Q750" s="4"/>
      <c r="R750" s="1">
        <f t="shared" si="230"/>
        <v>0.69444444444444442</v>
      </c>
      <c r="S750" s="1">
        <f t="shared" si="230"/>
        <v>0.35087719298245612</v>
      </c>
      <c r="T750" s="1">
        <f t="shared" si="226"/>
        <v>4.3356643356643354E-2</v>
      </c>
      <c r="U750" s="1">
        <f t="shared" si="227"/>
        <v>0.17178362573099415</v>
      </c>
      <c r="V750" s="1">
        <f t="shared" si="231"/>
        <v>0.68278362573099416</v>
      </c>
      <c r="W750" s="1"/>
      <c r="X750" s="17">
        <f t="shared" si="232"/>
        <v>464.59282606461329</v>
      </c>
      <c r="Y750" s="18">
        <f t="shared" si="233"/>
        <v>1917.3510160506185</v>
      </c>
      <c r="Z750" s="2">
        <f t="shared" si="244"/>
        <v>441.36318476138263</v>
      </c>
      <c r="AA750" s="18">
        <f t="shared" si="244"/>
        <v>1821.4834652480874</v>
      </c>
      <c r="AB750" s="2">
        <f t="shared" si="245"/>
        <v>-226.57077765573882</v>
      </c>
      <c r="AC750" s="2">
        <f t="shared" si="245"/>
        <v>182.14834652480874</v>
      </c>
      <c r="AD750" s="2">
        <f t="shared" si="234"/>
        <v>441.36318476138263</v>
      </c>
      <c r="AE750" s="2">
        <f t="shared" si="235"/>
        <v>-1000</v>
      </c>
      <c r="AF750" s="5">
        <f t="shared" si="236"/>
        <v>0.43999999999999995</v>
      </c>
      <c r="AG750" s="5">
        <f t="shared" si="237"/>
        <v>-1</v>
      </c>
      <c r="AH750" s="3">
        <f t="shared" si="238"/>
        <v>202010</v>
      </c>
      <c r="AI750" s="21">
        <v>1.4</v>
      </c>
      <c r="AJ750" s="21">
        <v>3.1</v>
      </c>
      <c r="AK750" s="21">
        <v>1.44</v>
      </c>
      <c r="AL750" s="21">
        <v>2.85</v>
      </c>
      <c r="AO750">
        <f t="shared" si="243"/>
        <v>-300</v>
      </c>
      <c r="AP750">
        <f>IF(E750&lt;F750,G750,H750)</f>
        <v>22</v>
      </c>
      <c r="AQ750">
        <f>IF(E750&lt;F750,H750,G750)</f>
        <v>21</v>
      </c>
    </row>
    <row r="751" spans="2:43" x14ac:dyDescent="0.25">
      <c r="B751" s="24">
        <v>44123</v>
      </c>
      <c r="C751" s="20" t="s">
        <v>23</v>
      </c>
      <c r="D751" s="20" t="s">
        <v>48</v>
      </c>
      <c r="E751" s="2">
        <v>-116.27906976744185</v>
      </c>
      <c r="F751" s="2">
        <v>-105.26315789473685</v>
      </c>
      <c r="G751">
        <v>10</v>
      </c>
      <c r="H751">
        <v>38</v>
      </c>
      <c r="I751" s="9"/>
      <c r="J751" s="2" t="str">
        <f t="shared" si="239"/>
        <v>Dallas Cowboys</v>
      </c>
      <c r="K751" s="2" t="str">
        <f t="shared" si="240"/>
        <v>Arizona Cardinals</v>
      </c>
      <c r="L751" s="17">
        <f t="shared" si="241"/>
        <v>-116.27906976744185</v>
      </c>
      <c r="M751" s="18">
        <f t="shared" si="242"/>
        <v>-105.26315789473685</v>
      </c>
      <c r="N751" s="4">
        <f t="shared" si="228"/>
        <v>1.86</v>
      </c>
      <c r="O751" s="4">
        <f t="shared" si="229"/>
        <v>1.95</v>
      </c>
      <c r="P751" s="4"/>
      <c r="Q751" s="4"/>
      <c r="R751" s="1">
        <f t="shared" si="230"/>
        <v>0.5376344086021505</v>
      </c>
      <c r="S751" s="1">
        <f t="shared" si="230"/>
        <v>0.51282051282051289</v>
      </c>
      <c r="T751" s="1">
        <f t="shared" si="226"/>
        <v>4.8031496062992063E-2</v>
      </c>
      <c r="U751" s="1">
        <f t="shared" si="227"/>
        <v>1.2406947890818809E-2</v>
      </c>
      <c r="V751" s="1">
        <f t="shared" si="231"/>
        <v>0.52340694789081876</v>
      </c>
      <c r="W751" s="1"/>
      <c r="X751" s="17">
        <f t="shared" si="232"/>
        <v>910.55927711643062</v>
      </c>
      <c r="Y751" s="18">
        <f t="shared" si="233"/>
        <v>1001.5075521192962</v>
      </c>
      <c r="Z751" s="2">
        <f t="shared" si="244"/>
        <v>865.03131326060907</v>
      </c>
      <c r="AA751" s="18">
        <f t="shared" si="244"/>
        <v>951.43217451333135</v>
      </c>
      <c r="AB751" s="2">
        <f t="shared" si="245"/>
        <v>-115.60275156174939</v>
      </c>
      <c r="AC751" s="2">
        <f t="shared" si="245"/>
        <v>-105.10470707084419</v>
      </c>
      <c r="AD751" s="2">
        <f t="shared" si="234"/>
        <v>-1000</v>
      </c>
      <c r="AE751" s="2">
        <f t="shared" si="235"/>
        <v>951.43217451333135</v>
      </c>
      <c r="AF751" s="5">
        <f t="shared" si="236"/>
        <v>-1</v>
      </c>
      <c r="AG751" s="5">
        <f t="shared" si="237"/>
        <v>0.95</v>
      </c>
      <c r="AH751" s="3">
        <f t="shared" si="238"/>
        <v>202010</v>
      </c>
      <c r="AI751" s="21">
        <v>2.2000000000000002</v>
      </c>
      <c r="AJ751" s="21">
        <v>1.71</v>
      </c>
      <c r="AK751" s="21">
        <v>1.86</v>
      </c>
      <c r="AL751" s="21">
        <v>1.95</v>
      </c>
      <c r="AO751">
        <f t="shared" si="243"/>
        <v>-120</v>
      </c>
      <c r="AP751">
        <f>IF(E751&lt;F751,G751,H751)</f>
        <v>10</v>
      </c>
      <c r="AQ751">
        <f>IF(E751&lt;F751,H751,G751)</f>
        <v>38</v>
      </c>
    </row>
    <row r="752" spans="2:43" x14ac:dyDescent="0.25">
      <c r="B752" s="24">
        <v>44123</v>
      </c>
      <c r="C752" s="20" t="s">
        <v>24</v>
      </c>
      <c r="D752" s="20" t="s">
        <v>20</v>
      </c>
      <c r="E752" s="2">
        <v>195.00000000000003</v>
      </c>
      <c r="F752" s="2">
        <v>-238.09523809523813</v>
      </c>
      <c r="G752">
        <v>17</v>
      </c>
      <c r="H752">
        <v>26</v>
      </c>
      <c r="I752" s="9"/>
      <c r="J752" s="2" t="str">
        <f t="shared" si="239"/>
        <v>Kansas City Chiefs</v>
      </c>
      <c r="K752" s="2" t="str">
        <f t="shared" si="240"/>
        <v>Buffalo Bills</v>
      </c>
      <c r="L752" s="17">
        <f t="shared" si="241"/>
        <v>-238.09523809523813</v>
      </c>
      <c r="M752" s="18">
        <f t="shared" si="242"/>
        <v>195.00000000000003</v>
      </c>
      <c r="N752" s="4">
        <f t="shared" si="228"/>
        <v>1.42</v>
      </c>
      <c r="O752" s="4">
        <f t="shared" si="229"/>
        <v>2.95</v>
      </c>
      <c r="P752" s="4"/>
      <c r="Q752" s="4"/>
      <c r="R752" s="1">
        <f t="shared" si="230"/>
        <v>0.70422535211267612</v>
      </c>
      <c r="S752" s="1">
        <f t="shared" si="230"/>
        <v>0.33898305084745761</v>
      </c>
      <c r="T752" s="1">
        <f t="shared" si="226"/>
        <v>4.1418764302059485E-2</v>
      </c>
      <c r="U752" s="1">
        <f t="shared" si="227"/>
        <v>0.18262115063260925</v>
      </c>
      <c r="V752" s="1">
        <f t="shared" si="231"/>
        <v>0.69362115063260932</v>
      </c>
      <c r="W752" s="1"/>
      <c r="X752" s="17">
        <f t="shared" si="232"/>
        <v>441.70920838841397</v>
      </c>
      <c r="Y752" s="18">
        <f t="shared" si="233"/>
        <v>2009.6149174189422</v>
      </c>
      <c r="Z752" s="2">
        <f t="shared" si="244"/>
        <v>419.62374796899326</v>
      </c>
      <c r="AA752" s="18">
        <f t="shared" si="244"/>
        <v>1909.134171547995</v>
      </c>
      <c r="AB752" s="2">
        <f t="shared" si="245"/>
        <v>-238.30872414634925</v>
      </c>
      <c r="AC752" s="2">
        <f t="shared" si="245"/>
        <v>190.9134171547995</v>
      </c>
      <c r="AD752" s="2">
        <f t="shared" si="234"/>
        <v>419.62374796899326</v>
      </c>
      <c r="AE752" s="2">
        <f t="shared" si="235"/>
        <v>-1000</v>
      </c>
      <c r="AF752" s="5">
        <f t="shared" si="236"/>
        <v>0.41999999999999993</v>
      </c>
      <c r="AG752" s="5">
        <f t="shared" si="237"/>
        <v>-1</v>
      </c>
      <c r="AH752" s="3">
        <f t="shared" si="238"/>
        <v>202010</v>
      </c>
      <c r="AI752" s="21">
        <v>2.7</v>
      </c>
      <c r="AJ752" s="21">
        <v>1.5</v>
      </c>
      <c r="AK752" s="21">
        <v>2.95</v>
      </c>
      <c r="AL752" s="21">
        <v>1.42</v>
      </c>
      <c r="AO752">
        <f t="shared" si="243"/>
        <v>-300</v>
      </c>
      <c r="AP752">
        <f>IF(E752&lt;F752,G752,H752)</f>
        <v>26</v>
      </c>
      <c r="AQ752">
        <f>IF(E752&lt;F752,H752,G752)</f>
        <v>17</v>
      </c>
    </row>
    <row r="753" spans="2:43" x14ac:dyDescent="0.25">
      <c r="B753" s="24">
        <v>44122</v>
      </c>
      <c r="C753" s="20" t="s">
        <v>22</v>
      </c>
      <c r="D753" s="20" t="s">
        <v>47</v>
      </c>
      <c r="E753" s="2">
        <v>129.99999999999997</v>
      </c>
      <c r="F753" s="2">
        <v>-151.51515151515153</v>
      </c>
      <c r="G753">
        <v>24</v>
      </c>
      <c r="H753">
        <v>16</v>
      </c>
      <c r="I753" s="9"/>
      <c r="J753" s="2" t="str">
        <f t="shared" si="239"/>
        <v>Los Angeles Rams</v>
      </c>
      <c r="K753" s="2" t="str">
        <f t="shared" si="240"/>
        <v>San Francisco 49ers</v>
      </c>
      <c r="L753" s="17">
        <f t="shared" si="241"/>
        <v>-151.51515151515153</v>
      </c>
      <c r="M753" s="18">
        <f t="shared" si="242"/>
        <v>129.99999999999997</v>
      </c>
      <c r="N753" s="4">
        <f t="shared" si="228"/>
        <v>1.66</v>
      </c>
      <c r="O753" s="4">
        <f t="shared" si="229"/>
        <v>2.2999999999999998</v>
      </c>
      <c r="P753" s="4"/>
      <c r="Q753" s="4"/>
      <c r="R753" s="1">
        <f t="shared" si="230"/>
        <v>0.60240963855421692</v>
      </c>
      <c r="S753" s="1">
        <f t="shared" si="230"/>
        <v>0.43478260869565222</v>
      </c>
      <c r="T753" s="1">
        <f t="shared" si="226"/>
        <v>3.5858585858585923E-2</v>
      </c>
      <c r="U753" s="1">
        <f t="shared" si="227"/>
        <v>8.3813514929282351E-2</v>
      </c>
      <c r="V753" s="1">
        <f t="shared" si="231"/>
        <v>0.59481351492928236</v>
      </c>
      <c r="W753" s="1"/>
      <c r="X753" s="17">
        <f t="shared" si="232"/>
        <v>681.19919084032654</v>
      </c>
      <c r="Y753" s="18">
        <f t="shared" si="233"/>
        <v>1332.032655245516</v>
      </c>
      <c r="Z753" s="2">
        <f t="shared" si="244"/>
        <v>647.13923129831016</v>
      </c>
      <c r="AA753" s="18">
        <f t="shared" si="244"/>
        <v>1265.4310224832402</v>
      </c>
      <c r="AB753" s="2">
        <f t="shared" si="245"/>
        <v>-154.5262521009227</v>
      </c>
      <c r="AC753" s="2">
        <f t="shared" si="245"/>
        <v>126.54310224832402</v>
      </c>
      <c r="AD753" s="2">
        <f t="shared" si="234"/>
        <v>-1000</v>
      </c>
      <c r="AE753" s="2">
        <f t="shared" si="235"/>
        <v>1265.4310224832402</v>
      </c>
      <c r="AF753" s="5">
        <f t="shared" si="236"/>
        <v>-1</v>
      </c>
      <c r="AG753" s="5">
        <f t="shared" si="237"/>
        <v>1.2999999999999998</v>
      </c>
      <c r="AH753" s="3">
        <f t="shared" si="238"/>
        <v>202010</v>
      </c>
      <c r="AI753" s="21">
        <v>2.4</v>
      </c>
      <c r="AJ753" s="21">
        <v>1.62</v>
      </c>
      <c r="AK753" s="21">
        <v>2.2999999999999998</v>
      </c>
      <c r="AL753" s="21">
        <v>1.66</v>
      </c>
      <c r="AO753">
        <f t="shared" si="243"/>
        <v>-160</v>
      </c>
      <c r="AP753">
        <f>IF(E753&lt;F753,G753,H753)</f>
        <v>16</v>
      </c>
      <c r="AQ753">
        <f>IF(E753&lt;F753,H753,G753)</f>
        <v>24</v>
      </c>
    </row>
    <row r="754" spans="2:43" x14ac:dyDescent="0.25">
      <c r="B754" s="24">
        <v>44122</v>
      </c>
      <c r="C754" s="20" t="s">
        <v>27</v>
      </c>
      <c r="D754" s="20" t="s">
        <v>33</v>
      </c>
      <c r="E754" s="2">
        <v>100</v>
      </c>
      <c r="F754" s="2">
        <v>-120.48192771084337</v>
      </c>
      <c r="G754">
        <v>38</v>
      </c>
      <c r="H754">
        <v>10</v>
      </c>
      <c r="I754" s="9"/>
      <c r="J754" s="2" t="str">
        <f t="shared" si="239"/>
        <v>Green Bay Packers</v>
      </c>
      <c r="K754" s="2" t="str">
        <f t="shared" si="240"/>
        <v>Tampa Bay Buccaneers</v>
      </c>
      <c r="L754" s="17">
        <f t="shared" si="241"/>
        <v>-120.48192771084337</v>
      </c>
      <c r="M754" s="18">
        <f t="shared" si="242"/>
        <v>100</v>
      </c>
      <c r="N754" s="4">
        <f t="shared" si="228"/>
        <v>1.83</v>
      </c>
      <c r="O754" s="4">
        <f t="shared" si="229"/>
        <v>2</v>
      </c>
      <c r="P754" s="4"/>
      <c r="Q754" s="4"/>
      <c r="R754" s="1">
        <f t="shared" si="230"/>
        <v>0.54644808743169393</v>
      </c>
      <c r="S754" s="1">
        <f t="shared" si="230"/>
        <v>0.5</v>
      </c>
      <c r="T754" s="1">
        <f t="shared" si="226"/>
        <v>4.4386422976501305E-2</v>
      </c>
      <c r="U754" s="1">
        <f t="shared" si="227"/>
        <v>2.3224043715846965E-2</v>
      </c>
      <c r="V754" s="1">
        <f t="shared" si="231"/>
        <v>0.53422404371584697</v>
      </c>
      <c r="W754" s="1"/>
      <c r="X754" s="17">
        <f t="shared" si="232"/>
        <v>871.87381729284084</v>
      </c>
      <c r="Y754" s="18">
        <f t="shared" si="233"/>
        <v>1045.6626202421151</v>
      </c>
      <c r="Z754" s="2">
        <f t="shared" si="244"/>
        <v>828.28012642819874</v>
      </c>
      <c r="AA754" s="18">
        <f t="shared" si="244"/>
        <v>993.3794892300092</v>
      </c>
      <c r="AB754" s="2">
        <f t="shared" si="245"/>
        <v>-120.73210114461043</v>
      </c>
      <c r="AC754" s="2">
        <f t="shared" si="245"/>
        <v>-100.66646340515068</v>
      </c>
      <c r="AD754" s="2">
        <f t="shared" si="234"/>
        <v>-1000</v>
      </c>
      <c r="AE754" s="2">
        <f t="shared" si="235"/>
        <v>993.3794892300092</v>
      </c>
      <c r="AF754" s="5">
        <f t="shared" si="236"/>
        <v>-1</v>
      </c>
      <c r="AG754" s="5">
        <f t="shared" si="237"/>
        <v>1</v>
      </c>
      <c r="AH754" s="3">
        <f t="shared" si="238"/>
        <v>202010</v>
      </c>
      <c r="AI754" s="21">
        <v>2.0499999999999998</v>
      </c>
      <c r="AJ754" s="21">
        <v>1.8</v>
      </c>
      <c r="AK754" s="21">
        <v>2</v>
      </c>
      <c r="AL754" s="21">
        <v>1.83</v>
      </c>
      <c r="AO754">
        <f t="shared" si="243"/>
        <v>-130</v>
      </c>
      <c r="AP754">
        <f>IF(E754&lt;F754,G754,H754)</f>
        <v>10</v>
      </c>
      <c r="AQ754">
        <f>IF(E754&lt;F754,H754,G754)</f>
        <v>38</v>
      </c>
    </row>
    <row r="755" spans="2:43" x14ac:dyDescent="0.25">
      <c r="B755" s="24">
        <v>44122</v>
      </c>
      <c r="C755" s="20" t="s">
        <v>30</v>
      </c>
      <c r="D755" s="20" t="s">
        <v>42</v>
      </c>
      <c r="E755" s="2">
        <v>-400</v>
      </c>
      <c r="F755" s="2">
        <v>320</v>
      </c>
      <c r="G755">
        <v>24</v>
      </c>
      <c r="H755">
        <v>0</v>
      </c>
      <c r="I755" s="9"/>
      <c r="J755" s="2" t="str">
        <f t="shared" si="239"/>
        <v>Miami Dolphins</v>
      </c>
      <c r="K755" s="2" t="str">
        <f t="shared" si="240"/>
        <v>New York Jets</v>
      </c>
      <c r="L755" s="17">
        <f t="shared" si="241"/>
        <v>-400</v>
      </c>
      <c r="M755" s="18">
        <f t="shared" si="242"/>
        <v>320</v>
      </c>
      <c r="N755" s="4">
        <f t="shared" si="228"/>
        <v>1.25</v>
      </c>
      <c r="O755" s="4">
        <f t="shared" si="229"/>
        <v>4.2</v>
      </c>
      <c r="P755" s="4"/>
      <c r="Q755" s="4"/>
      <c r="R755" s="1">
        <f t="shared" si="230"/>
        <v>0.8</v>
      </c>
      <c r="S755" s="1">
        <f t="shared" si="230"/>
        <v>0.23809523809523808</v>
      </c>
      <c r="T755" s="1">
        <f t="shared" si="226"/>
        <v>3.669724770642202E-2</v>
      </c>
      <c r="U755" s="1">
        <f t="shared" si="227"/>
        <v>0.28095238095238095</v>
      </c>
      <c r="V755" s="1">
        <f t="shared" si="231"/>
        <v>0.79195238095238096</v>
      </c>
      <c r="W755" s="1"/>
      <c r="X755" s="17">
        <f t="shared" si="232"/>
        <v>262.7021826709157</v>
      </c>
      <c r="Y755" s="18">
        <f t="shared" si="233"/>
        <v>3204.8956988858595</v>
      </c>
      <c r="Z755" s="2">
        <f t="shared" si="244"/>
        <v>249.56707353736991</v>
      </c>
      <c r="AA755" s="18">
        <f t="shared" si="244"/>
        <v>3044.6509139415662</v>
      </c>
      <c r="AB755" s="2">
        <f t="shared" si="245"/>
        <v>-400.69388394309198</v>
      </c>
      <c r="AC755" s="2">
        <f t="shared" si="245"/>
        <v>304.46509139415662</v>
      </c>
      <c r="AD755" s="2">
        <f t="shared" si="234"/>
        <v>249.56707353736991</v>
      </c>
      <c r="AE755" s="2">
        <f t="shared" si="235"/>
        <v>-1000</v>
      </c>
      <c r="AF755" s="5">
        <f t="shared" si="236"/>
        <v>0.25</v>
      </c>
      <c r="AG755" s="5">
        <f t="shared" si="237"/>
        <v>-1</v>
      </c>
      <c r="AH755" s="3">
        <f t="shared" si="238"/>
        <v>202010</v>
      </c>
      <c r="AI755" s="21">
        <v>1.27</v>
      </c>
      <c r="AJ755" s="21">
        <v>3.9</v>
      </c>
      <c r="AK755" s="21">
        <v>1.25</v>
      </c>
      <c r="AL755" s="21">
        <v>4.2</v>
      </c>
      <c r="AO755">
        <f t="shared" si="243"/>
        <v>-400</v>
      </c>
      <c r="AP755">
        <f>IF(E755&lt;F755,G755,H755)</f>
        <v>24</v>
      </c>
      <c r="AQ755">
        <f>IF(E755&lt;F755,H755,G755)</f>
        <v>0</v>
      </c>
    </row>
    <row r="756" spans="2:43" x14ac:dyDescent="0.25">
      <c r="B756" s="24">
        <v>44122</v>
      </c>
      <c r="C756" s="20" t="s">
        <v>44</v>
      </c>
      <c r="D756" s="20" t="s">
        <v>37</v>
      </c>
      <c r="E756" s="2">
        <v>-120.48192771084337</v>
      </c>
      <c r="F756" s="2">
        <v>100</v>
      </c>
      <c r="G756">
        <v>16</v>
      </c>
      <c r="H756">
        <v>23</v>
      </c>
      <c r="I756" s="9"/>
      <c r="J756" s="2" t="str">
        <f t="shared" si="239"/>
        <v>Carolina Panthers</v>
      </c>
      <c r="K756" s="2" t="str">
        <f t="shared" si="240"/>
        <v>Chicago Bears</v>
      </c>
      <c r="L756" s="17">
        <f t="shared" si="241"/>
        <v>-120.48192771084337</v>
      </c>
      <c r="M756" s="18">
        <f t="shared" si="242"/>
        <v>100</v>
      </c>
      <c r="N756" s="4">
        <f t="shared" si="228"/>
        <v>1.83</v>
      </c>
      <c r="O756" s="4">
        <f t="shared" si="229"/>
        <v>2</v>
      </c>
      <c r="P756" s="4"/>
      <c r="Q756" s="4"/>
      <c r="R756" s="1">
        <f t="shared" si="230"/>
        <v>0.54644808743169393</v>
      </c>
      <c r="S756" s="1">
        <f t="shared" si="230"/>
        <v>0.5</v>
      </c>
      <c r="T756" s="1">
        <f t="shared" si="226"/>
        <v>4.4386422976501305E-2</v>
      </c>
      <c r="U756" s="1">
        <f t="shared" si="227"/>
        <v>2.3224043715846965E-2</v>
      </c>
      <c r="V756" s="1">
        <f t="shared" si="231"/>
        <v>0.53422404371584697</v>
      </c>
      <c r="W756" s="1"/>
      <c r="X756" s="17">
        <f t="shared" si="232"/>
        <v>871.87381729284084</v>
      </c>
      <c r="Y756" s="18">
        <f t="shared" si="233"/>
        <v>1045.6626202421151</v>
      </c>
      <c r="Z756" s="2">
        <f t="shared" si="244"/>
        <v>828.28012642819874</v>
      </c>
      <c r="AA756" s="18">
        <f t="shared" si="244"/>
        <v>993.3794892300092</v>
      </c>
      <c r="AB756" s="2">
        <f t="shared" si="245"/>
        <v>-120.73210114461043</v>
      </c>
      <c r="AC756" s="2">
        <f t="shared" si="245"/>
        <v>-100.66646340515068</v>
      </c>
      <c r="AD756" s="2">
        <f t="shared" si="234"/>
        <v>-1000</v>
      </c>
      <c r="AE756" s="2">
        <f t="shared" si="235"/>
        <v>993.3794892300092</v>
      </c>
      <c r="AF756" s="5">
        <f t="shared" si="236"/>
        <v>-1</v>
      </c>
      <c r="AG756" s="5">
        <f t="shared" si="237"/>
        <v>1</v>
      </c>
      <c r="AH756" s="3">
        <f t="shared" si="238"/>
        <v>202010</v>
      </c>
      <c r="AI756" s="21">
        <v>1.66</v>
      </c>
      <c r="AJ756" s="21">
        <v>2.2999999999999998</v>
      </c>
      <c r="AK756" s="21">
        <v>1.83</v>
      </c>
      <c r="AL756" s="21">
        <v>2</v>
      </c>
      <c r="AO756">
        <f t="shared" si="243"/>
        <v>-130</v>
      </c>
      <c r="AP756">
        <f>IF(E756&lt;F756,G756,H756)</f>
        <v>16</v>
      </c>
      <c r="AQ756">
        <f>IF(E756&lt;F756,H756,G756)</f>
        <v>23</v>
      </c>
    </row>
    <row r="757" spans="2:43" x14ac:dyDescent="0.25">
      <c r="B757" s="24">
        <v>44122</v>
      </c>
      <c r="C757" s="20" t="s">
        <v>39</v>
      </c>
      <c r="D757" s="20" t="s">
        <v>21</v>
      </c>
      <c r="E757" s="2">
        <v>-370.37037037037032</v>
      </c>
      <c r="F757" s="2">
        <v>290</v>
      </c>
      <c r="G757">
        <v>31</v>
      </c>
      <c r="H757">
        <v>27</v>
      </c>
      <c r="I757" s="9"/>
      <c r="J757" s="2" t="str">
        <f t="shared" si="239"/>
        <v>Indianapolis Colts</v>
      </c>
      <c r="K757" s="2" t="str">
        <f t="shared" si="240"/>
        <v>Cincinnati Bengals</v>
      </c>
      <c r="L757" s="17">
        <f t="shared" si="241"/>
        <v>-370.37037037037032</v>
      </c>
      <c r="M757" s="18">
        <f t="shared" si="242"/>
        <v>290</v>
      </c>
      <c r="N757" s="4">
        <f t="shared" si="228"/>
        <v>1.27</v>
      </c>
      <c r="O757" s="4">
        <f t="shared" si="229"/>
        <v>3.9</v>
      </c>
      <c r="P757" s="4"/>
      <c r="Q757" s="4"/>
      <c r="R757" s="1">
        <f t="shared" si="230"/>
        <v>0.78740157480314954</v>
      </c>
      <c r="S757" s="1">
        <f t="shared" si="230"/>
        <v>0.25641025641025644</v>
      </c>
      <c r="T757" s="1">
        <f t="shared" si="226"/>
        <v>4.1972920696324856E-2</v>
      </c>
      <c r="U757" s="1">
        <f t="shared" si="227"/>
        <v>0.26549565919644658</v>
      </c>
      <c r="V757" s="1">
        <f t="shared" si="231"/>
        <v>0.77649565919644659</v>
      </c>
      <c r="W757" s="1"/>
      <c r="X757" s="17">
        <f t="shared" si="232"/>
        <v>287.83720572867844</v>
      </c>
      <c r="Y757" s="18">
        <f t="shared" si="233"/>
        <v>2959.4718041984102</v>
      </c>
      <c r="Z757" s="2">
        <f t="shared" si="244"/>
        <v>273.4453454422445</v>
      </c>
      <c r="AA757" s="18">
        <f t="shared" si="244"/>
        <v>2811.4982139884896</v>
      </c>
      <c r="AB757" s="2">
        <f t="shared" si="245"/>
        <v>-365.70379297650692</v>
      </c>
      <c r="AC757" s="2">
        <f t="shared" si="245"/>
        <v>281.14982139884899</v>
      </c>
      <c r="AD757" s="2">
        <f t="shared" si="234"/>
        <v>273.4453454422445</v>
      </c>
      <c r="AE757" s="2">
        <f t="shared" si="235"/>
        <v>-1000</v>
      </c>
      <c r="AF757" s="5">
        <f t="shared" si="236"/>
        <v>0.27</v>
      </c>
      <c r="AG757" s="5">
        <f t="shared" si="237"/>
        <v>-1</v>
      </c>
      <c r="AH757" s="3">
        <f t="shared" si="238"/>
        <v>202010</v>
      </c>
      <c r="AI757" s="21">
        <v>1.25</v>
      </c>
      <c r="AJ757" s="21">
        <v>4.0999999999999996</v>
      </c>
      <c r="AK757" s="21">
        <v>1.27</v>
      </c>
      <c r="AL757" s="21">
        <v>3.9</v>
      </c>
      <c r="AO757">
        <f t="shared" si="243"/>
        <v>-400</v>
      </c>
      <c r="AP757">
        <f>IF(E757&lt;F757,G757,H757)</f>
        <v>31</v>
      </c>
      <c r="AQ757">
        <f>IF(E757&lt;F757,H757,G757)</f>
        <v>27</v>
      </c>
    </row>
    <row r="758" spans="2:43" x14ac:dyDescent="0.25">
      <c r="B758" s="24">
        <v>44122</v>
      </c>
      <c r="C758" s="20" t="s">
        <v>26</v>
      </c>
      <c r="D758" s="20" t="s">
        <v>34</v>
      </c>
      <c r="E758" s="2">
        <v>140</v>
      </c>
      <c r="F758" s="2">
        <v>-161.29032258064512</v>
      </c>
      <c r="G758">
        <v>16</v>
      </c>
      <c r="H758">
        <v>34</v>
      </c>
      <c r="I758" s="9"/>
      <c r="J758" s="2" t="str">
        <f t="shared" si="239"/>
        <v>Detroit Lions</v>
      </c>
      <c r="K758" s="2" t="str">
        <f t="shared" si="240"/>
        <v>Jacksonville Jaguars</v>
      </c>
      <c r="L758" s="17">
        <f t="shared" si="241"/>
        <v>-161.29032258064512</v>
      </c>
      <c r="M758" s="18">
        <f t="shared" si="242"/>
        <v>140</v>
      </c>
      <c r="N758" s="4">
        <f t="shared" si="228"/>
        <v>1.62</v>
      </c>
      <c r="O758" s="4">
        <f t="shared" si="229"/>
        <v>2.4</v>
      </c>
      <c r="P758" s="4"/>
      <c r="Q758" s="4"/>
      <c r="R758" s="1">
        <f t="shared" si="230"/>
        <v>0.61728395061728392</v>
      </c>
      <c r="S758" s="1">
        <f t="shared" si="230"/>
        <v>0.41666666666666669</v>
      </c>
      <c r="T758" s="1">
        <f t="shared" si="226"/>
        <v>3.2835820895522283E-2</v>
      </c>
      <c r="U758" s="1">
        <f t="shared" si="227"/>
        <v>0.10030864197530862</v>
      </c>
      <c r="V758" s="1">
        <f t="shared" si="231"/>
        <v>0.61130864197530865</v>
      </c>
      <c r="W758" s="1"/>
      <c r="X758" s="17">
        <f t="shared" si="232"/>
        <v>635.83488165441463</v>
      </c>
      <c r="Y758" s="18">
        <f t="shared" si="233"/>
        <v>1423.7849094482656</v>
      </c>
      <c r="Z758" s="2">
        <f t="shared" si="244"/>
        <v>604.04313757169382</v>
      </c>
      <c r="AA758" s="18">
        <f t="shared" si="244"/>
        <v>1352.5956639758522</v>
      </c>
      <c r="AB758" s="2">
        <f t="shared" si="245"/>
        <v>-165.55109027810289</v>
      </c>
      <c r="AC758" s="2">
        <f t="shared" si="245"/>
        <v>135.25956639758522</v>
      </c>
      <c r="AD758" s="2">
        <f t="shared" si="234"/>
        <v>604.04313757169382</v>
      </c>
      <c r="AE758" s="2">
        <f t="shared" si="235"/>
        <v>-1000</v>
      </c>
      <c r="AF758" s="5">
        <f t="shared" si="236"/>
        <v>0.62000000000000011</v>
      </c>
      <c r="AG758" s="5">
        <f t="shared" si="237"/>
        <v>-1</v>
      </c>
      <c r="AH758" s="3">
        <f t="shared" si="238"/>
        <v>202010</v>
      </c>
      <c r="AI758" s="21">
        <v>2.5499999999999998</v>
      </c>
      <c r="AJ758" s="21">
        <v>1.57</v>
      </c>
      <c r="AK758" s="21">
        <v>2.4</v>
      </c>
      <c r="AL758" s="21">
        <v>1.62</v>
      </c>
      <c r="AO758">
        <f t="shared" si="243"/>
        <v>-170</v>
      </c>
      <c r="AP758">
        <f>IF(E758&lt;F758,G758,H758)</f>
        <v>34</v>
      </c>
      <c r="AQ758">
        <f>IF(E758&lt;F758,H758,G758)</f>
        <v>16</v>
      </c>
    </row>
    <row r="759" spans="2:43" x14ac:dyDescent="0.25">
      <c r="B759" s="24">
        <v>44122</v>
      </c>
      <c r="C759" s="20" t="s">
        <v>29</v>
      </c>
      <c r="D759" s="20" t="s">
        <v>35</v>
      </c>
      <c r="E759" s="2">
        <v>-200</v>
      </c>
      <c r="F759" s="2">
        <v>170.00000000000003</v>
      </c>
      <c r="G759">
        <v>23</v>
      </c>
      <c r="H759">
        <v>40</v>
      </c>
      <c r="I759" s="9"/>
      <c r="J759" s="2" t="str">
        <f t="shared" si="239"/>
        <v>Minnesota Vikings</v>
      </c>
      <c r="K759" s="2" t="str">
        <f t="shared" si="240"/>
        <v>Atlanta Falcons</v>
      </c>
      <c r="L759" s="17">
        <f t="shared" si="241"/>
        <v>-200</v>
      </c>
      <c r="M759" s="18">
        <f t="shared" si="242"/>
        <v>170.00000000000003</v>
      </c>
      <c r="N759" s="4">
        <f t="shared" si="228"/>
        <v>1.5</v>
      </c>
      <c r="O759" s="4">
        <f t="shared" si="229"/>
        <v>2.7</v>
      </c>
      <c r="P759" s="4"/>
      <c r="Q759" s="4"/>
      <c r="R759" s="1">
        <f t="shared" si="230"/>
        <v>0.66666666666666663</v>
      </c>
      <c r="S759" s="1">
        <f t="shared" si="230"/>
        <v>0.37037037037037035</v>
      </c>
      <c r="T759" s="1">
        <f t="shared" si="226"/>
        <v>3.5714285714285587E-2</v>
      </c>
      <c r="U759" s="1">
        <f t="shared" si="227"/>
        <v>0.14814814814814814</v>
      </c>
      <c r="V759" s="1">
        <f t="shared" si="231"/>
        <v>0.65914814814814815</v>
      </c>
      <c r="W759" s="1"/>
      <c r="X759" s="17">
        <f t="shared" si="232"/>
        <v>517.10962521773342</v>
      </c>
      <c r="Y759" s="18">
        <f t="shared" si="233"/>
        <v>1734.0124117028765</v>
      </c>
      <c r="Z759" s="2">
        <f t="shared" si="244"/>
        <v>491.25414395684675</v>
      </c>
      <c r="AA759" s="18">
        <f t="shared" si="244"/>
        <v>1647.3117911177326</v>
      </c>
      <c r="AB759" s="2">
        <f t="shared" si="245"/>
        <v>-203.56062382403903</v>
      </c>
      <c r="AC759" s="2">
        <f t="shared" si="245"/>
        <v>164.73117911177326</v>
      </c>
      <c r="AD759" s="2">
        <f t="shared" si="234"/>
        <v>-1000</v>
      </c>
      <c r="AE759" s="2">
        <f t="shared" si="235"/>
        <v>1647.3117911177326</v>
      </c>
      <c r="AF759" s="5">
        <f t="shared" si="236"/>
        <v>-1</v>
      </c>
      <c r="AG759" s="5">
        <f t="shared" si="237"/>
        <v>1.7000000000000002</v>
      </c>
      <c r="AH759" s="3">
        <f t="shared" si="238"/>
        <v>202010</v>
      </c>
      <c r="AI759" s="21">
        <v>1.52</v>
      </c>
      <c r="AJ759" s="21">
        <v>2.67</v>
      </c>
      <c r="AK759" s="21">
        <v>1.5</v>
      </c>
      <c r="AL759" s="21">
        <v>2.7</v>
      </c>
      <c r="AO759">
        <f t="shared" si="243"/>
        <v>-200</v>
      </c>
      <c r="AP759">
        <f>IF(E759&lt;F759,G759,H759)</f>
        <v>23</v>
      </c>
      <c r="AQ759">
        <f>IF(E759&lt;F759,H759,G759)</f>
        <v>40</v>
      </c>
    </row>
    <row r="760" spans="2:43" x14ac:dyDescent="0.25">
      <c r="B760" s="24">
        <v>44122</v>
      </c>
      <c r="C760" s="20" t="s">
        <v>36</v>
      </c>
      <c r="D760" s="20" t="s">
        <v>38</v>
      </c>
      <c r="E760" s="2">
        <v>-400</v>
      </c>
      <c r="F760" s="2">
        <v>309.99999999999994</v>
      </c>
      <c r="G760">
        <v>12</v>
      </c>
      <c r="H760">
        <v>18</v>
      </c>
      <c r="I760" s="9"/>
      <c r="J760" s="2" t="str">
        <f t="shared" si="239"/>
        <v>New England Patriots</v>
      </c>
      <c r="K760" s="2" t="str">
        <f t="shared" si="240"/>
        <v>Denver Broncos</v>
      </c>
      <c r="L760" s="17">
        <f t="shared" si="241"/>
        <v>-400</v>
      </c>
      <c r="M760" s="18">
        <f t="shared" si="242"/>
        <v>309.99999999999994</v>
      </c>
      <c r="N760" s="4">
        <f t="shared" si="228"/>
        <v>1.25</v>
      </c>
      <c r="O760" s="4">
        <f t="shared" si="229"/>
        <v>4.0999999999999996</v>
      </c>
      <c r="P760" s="4"/>
      <c r="Q760" s="4"/>
      <c r="R760" s="1">
        <f t="shared" si="230"/>
        <v>0.8</v>
      </c>
      <c r="S760" s="1">
        <f t="shared" si="230"/>
        <v>0.24390243902439027</v>
      </c>
      <c r="T760" s="1">
        <f t="shared" si="226"/>
        <v>4.2056074766355089E-2</v>
      </c>
      <c r="U760" s="1">
        <f t="shared" si="227"/>
        <v>0.2780487804878049</v>
      </c>
      <c r="V760" s="1">
        <f t="shared" si="231"/>
        <v>0.78904878048780491</v>
      </c>
      <c r="W760" s="1"/>
      <c r="X760" s="17">
        <f t="shared" si="232"/>
        <v>267.34876819881913</v>
      </c>
      <c r="Y760" s="18">
        <f t="shared" si="233"/>
        <v>3156.5493634457707</v>
      </c>
      <c r="Z760" s="2">
        <f t="shared" si="244"/>
        <v>253.98132978887816</v>
      </c>
      <c r="AA760" s="18">
        <f t="shared" si="244"/>
        <v>2998.721895273482</v>
      </c>
      <c r="AB760" s="2">
        <f t="shared" si="245"/>
        <v>-393.72972841399383</v>
      </c>
      <c r="AC760" s="2">
        <f t="shared" si="245"/>
        <v>299.87218952734821</v>
      </c>
      <c r="AD760" s="2">
        <f t="shared" si="234"/>
        <v>-1000</v>
      </c>
      <c r="AE760" s="2">
        <f t="shared" si="235"/>
        <v>2998.721895273482</v>
      </c>
      <c r="AF760" s="5">
        <f t="shared" si="236"/>
        <v>-1</v>
      </c>
      <c r="AG760" s="5">
        <f t="shared" si="237"/>
        <v>3.0999999999999996</v>
      </c>
      <c r="AH760" s="3">
        <f t="shared" si="238"/>
        <v>202010</v>
      </c>
      <c r="AI760" s="21">
        <v>1.22</v>
      </c>
      <c r="AJ760" s="21">
        <v>4.5</v>
      </c>
      <c r="AK760" s="21">
        <v>1.25</v>
      </c>
      <c r="AL760" s="21">
        <v>4.0999999999999996</v>
      </c>
      <c r="AO760">
        <f t="shared" si="243"/>
        <v>-400</v>
      </c>
      <c r="AP760">
        <f>IF(E760&lt;F760,G760,H760)</f>
        <v>12</v>
      </c>
      <c r="AQ760">
        <f>IF(E760&lt;F760,H760,G760)</f>
        <v>18</v>
      </c>
    </row>
    <row r="761" spans="2:43" x14ac:dyDescent="0.25">
      <c r="B761" s="24">
        <v>44122</v>
      </c>
      <c r="C761" s="20" t="s">
        <v>25</v>
      </c>
      <c r="D761" s="20" t="s">
        <v>51</v>
      </c>
      <c r="E761" s="2">
        <v>-147.05882352941177</v>
      </c>
      <c r="F761" s="2">
        <v>125</v>
      </c>
      <c r="G761">
        <v>20</v>
      </c>
      <c r="H761">
        <v>19</v>
      </c>
      <c r="I761" s="9"/>
      <c r="J761" s="2" t="str">
        <f t="shared" si="239"/>
        <v>New York Giants</v>
      </c>
      <c r="K761" s="2" t="str">
        <f t="shared" si="240"/>
        <v>Washington Football Team</v>
      </c>
      <c r="L761" s="17">
        <f t="shared" si="241"/>
        <v>-147.05882352941177</v>
      </c>
      <c r="M761" s="18">
        <f t="shared" si="242"/>
        <v>125</v>
      </c>
      <c r="N761" s="4">
        <f t="shared" si="228"/>
        <v>1.68</v>
      </c>
      <c r="O761" s="4">
        <f t="shared" si="229"/>
        <v>2.25</v>
      </c>
      <c r="P761" s="4"/>
      <c r="Q761" s="4"/>
      <c r="R761" s="1">
        <f t="shared" si="230"/>
        <v>0.59523809523809523</v>
      </c>
      <c r="S761" s="1">
        <f t="shared" si="230"/>
        <v>0.44444444444444442</v>
      </c>
      <c r="T761" s="1">
        <f t="shared" si="226"/>
        <v>3.8167938931297662E-2</v>
      </c>
      <c r="U761" s="1">
        <f t="shared" si="227"/>
        <v>7.5396825396825407E-2</v>
      </c>
      <c r="V761" s="1">
        <f t="shared" si="231"/>
        <v>0.58639682539682547</v>
      </c>
      <c r="W761" s="1"/>
      <c r="X761" s="17">
        <f t="shared" si="232"/>
        <v>705.32983244457648</v>
      </c>
      <c r="Y761" s="18">
        <f t="shared" si="233"/>
        <v>1287.7472223008879</v>
      </c>
      <c r="Z761" s="2">
        <f t="shared" si="244"/>
        <v>670.06334082234764</v>
      </c>
      <c r="AA761" s="18">
        <f t="shared" si="244"/>
        <v>1223.3598611858433</v>
      </c>
      <c r="AB761" s="2">
        <f t="shared" si="245"/>
        <v>-149.23962244714528</v>
      </c>
      <c r="AC761" s="2">
        <f t="shared" si="245"/>
        <v>122.33598611858433</v>
      </c>
      <c r="AD761" s="2">
        <f t="shared" si="234"/>
        <v>670.06334082234764</v>
      </c>
      <c r="AE761" s="2">
        <f t="shared" si="235"/>
        <v>-1000</v>
      </c>
      <c r="AF761" s="5">
        <f t="shared" si="236"/>
        <v>0.67999999999999994</v>
      </c>
      <c r="AG761" s="5">
        <f t="shared" si="237"/>
        <v>-1</v>
      </c>
      <c r="AH761" s="3">
        <f t="shared" si="238"/>
        <v>202010</v>
      </c>
      <c r="AI761" s="21">
        <v>1.52</v>
      </c>
      <c r="AJ761" s="21">
        <v>2.67</v>
      </c>
      <c r="AK761" s="21">
        <v>1.68</v>
      </c>
      <c r="AL761" s="21">
        <v>2.25</v>
      </c>
      <c r="AO761">
        <f t="shared" si="243"/>
        <v>-150</v>
      </c>
      <c r="AP761">
        <f>IF(E761&lt;F761,G761,H761)</f>
        <v>20</v>
      </c>
      <c r="AQ761">
        <f>IF(E761&lt;F761,H761,G761)</f>
        <v>19</v>
      </c>
    </row>
    <row r="762" spans="2:43" x14ac:dyDescent="0.25">
      <c r="B762" s="24">
        <v>44122</v>
      </c>
      <c r="C762" s="20" t="s">
        <v>19</v>
      </c>
      <c r="D762" s="20" t="s">
        <v>28</v>
      </c>
      <c r="E762" s="2">
        <v>350</v>
      </c>
      <c r="F762" s="2">
        <v>-454.54545454545462</v>
      </c>
      <c r="G762">
        <v>28</v>
      </c>
      <c r="H762">
        <v>30</v>
      </c>
      <c r="I762" s="9"/>
      <c r="J762" s="2" t="str">
        <f t="shared" si="239"/>
        <v>Baltimore Ravens</v>
      </c>
      <c r="K762" s="2" t="str">
        <f t="shared" si="240"/>
        <v>Philadelphia Eagles</v>
      </c>
      <c r="L762" s="17">
        <f t="shared" si="241"/>
        <v>-454.54545454545462</v>
      </c>
      <c r="M762" s="18">
        <f t="shared" si="242"/>
        <v>350</v>
      </c>
      <c r="N762" s="4">
        <f t="shared" si="228"/>
        <v>1.22</v>
      </c>
      <c r="O762" s="4">
        <f t="shared" si="229"/>
        <v>4.5</v>
      </c>
      <c r="P762" s="4"/>
      <c r="Q762" s="4"/>
      <c r="R762" s="1">
        <f t="shared" si="230"/>
        <v>0.81967213114754101</v>
      </c>
      <c r="S762" s="1">
        <f t="shared" si="230"/>
        <v>0.22222222222222221</v>
      </c>
      <c r="T762" s="1">
        <f t="shared" si="226"/>
        <v>4.0209790209790097E-2</v>
      </c>
      <c r="U762" s="1">
        <f t="shared" si="227"/>
        <v>0.2987249544626594</v>
      </c>
      <c r="V762" s="1">
        <f t="shared" si="231"/>
        <v>0.80972495446265946</v>
      </c>
      <c r="W762" s="1"/>
      <c r="X762" s="17">
        <f t="shared" si="232"/>
        <v>234.98725646118768</v>
      </c>
      <c r="Y762" s="18">
        <f t="shared" si="233"/>
        <v>3526.591123964678</v>
      </c>
      <c r="Z762" s="2">
        <f t="shared" si="244"/>
        <v>223.2378936381283</v>
      </c>
      <c r="AA762" s="18">
        <f t="shared" si="244"/>
        <v>3350.2615677664439</v>
      </c>
      <c r="AB762" s="2">
        <f t="shared" si="245"/>
        <v>-447.95262296329213</v>
      </c>
      <c r="AC762" s="2">
        <f t="shared" si="245"/>
        <v>335.02615677664437</v>
      </c>
      <c r="AD762" s="2">
        <f t="shared" si="234"/>
        <v>223.2378936381283</v>
      </c>
      <c r="AE762" s="2">
        <f t="shared" si="235"/>
        <v>-1000</v>
      </c>
      <c r="AF762" s="5">
        <f t="shared" si="236"/>
        <v>0.21999999999999997</v>
      </c>
      <c r="AG762" s="5">
        <f t="shared" si="237"/>
        <v>-1</v>
      </c>
      <c r="AH762" s="3">
        <f t="shared" si="238"/>
        <v>202010</v>
      </c>
      <c r="AI762" s="21">
        <v>3.9</v>
      </c>
      <c r="AJ762" s="21">
        <v>1.27</v>
      </c>
      <c r="AK762" s="21">
        <v>4.5</v>
      </c>
      <c r="AL762" s="21">
        <v>1.22</v>
      </c>
      <c r="AO762">
        <f t="shared" si="243"/>
        <v>-500</v>
      </c>
      <c r="AP762">
        <f>IF(E762&lt;F762,G762,H762)</f>
        <v>30</v>
      </c>
      <c r="AQ762">
        <f>IF(E762&lt;F762,H762,G762)</f>
        <v>28</v>
      </c>
    </row>
    <row r="763" spans="2:43" x14ac:dyDescent="0.25">
      <c r="B763" s="24">
        <v>44122</v>
      </c>
      <c r="C763" s="20" t="s">
        <v>45</v>
      </c>
      <c r="D763" s="20" t="s">
        <v>46</v>
      </c>
      <c r="E763" s="2">
        <v>-181.81818181818181</v>
      </c>
      <c r="F763" s="2">
        <v>160</v>
      </c>
      <c r="G763">
        <v>38</v>
      </c>
      <c r="H763">
        <v>7</v>
      </c>
      <c r="I763" s="9"/>
      <c r="J763" s="2" t="str">
        <f t="shared" si="239"/>
        <v>Pittsburgh Steelers</v>
      </c>
      <c r="K763" s="2" t="str">
        <f t="shared" si="240"/>
        <v>Cleveland Browns</v>
      </c>
      <c r="L763" s="17">
        <f t="shared" si="241"/>
        <v>-181.81818181818181</v>
      </c>
      <c r="M763" s="18">
        <f t="shared" si="242"/>
        <v>160</v>
      </c>
      <c r="N763" s="4">
        <f t="shared" si="228"/>
        <v>1.55</v>
      </c>
      <c r="O763" s="4">
        <f t="shared" si="229"/>
        <v>2.6</v>
      </c>
      <c r="P763" s="4"/>
      <c r="Q763" s="4"/>
      <c r="R763" s="1">
        <f t="shared" si="230"/>
        <v>0.64516129032258063</v>
      </c>
      <c r="S763" s="1">
        <f t="shared" si="230"/>
        <v>0.38461538461538458</v>
      </c>
      <c r="T763" s="1">
        <f t="shared" si="226"/>
        <v>2.8915662650602414E-2</v>
      </c>
      <c r="U763" s="1">
        <f t="shared" si="227"/>
        <v>0.13027295285359802</v>
      </c>
      <c r="V763" s="1">
        <f t="shared" si="231"/>
        <v>0.64127295285359809</v>
      </c>
      <c r="W763" s="1"/>
      <c r="X763" s="17">
        <f t="shared" si="232"/>
        <v>559.39837404665798</v>
      </c>
      <c r="Y763" s="18">
        <f t="shared" si="233"/>
        <v>1609.5378726032154</v>
      </c>
      <c r="Z763" s="2">
        <f t="shared" si="244"/>
        <v>531.42845534432502</v>
      </c>
      <c r="AA763" s="18">
        <f t="shared" si="244"/>
        <v>1529.0609789730545</v>
      </c>
      <c r="AB763" s="2">
        <f t="shared" si="245"/>
        <v>-188.17208411470486</v>
      </c>
      <c r="AC763" s="2">
        <f t="shared" si="245"/>
        <v>152.90609789730544</v>
      </c>
      <c r="AD763" s="2">
        <f t="shared" si="234"/>
        <v>531.42845534432502</v>
      </c>
      <c r="AE763" s="2">
        <f t="shared" si="235"/>
        <v>-1000</v>
      </c>
      <c r="AF763" s="5">
        <f t="shared" si="236"/>
        <v>0.55000000000000004</v>
      </c>
      <c r="AG763" s="5">
        <f t="shared" si="237"/>
        <v>-1</v>
      </c>
      <c r="AH763" s="3">
        <f t="shared" si="238"/>
        <v>202010</v>
      </c>
      <c r="AI763" s="21">
        <v>1.45</v>
      </c>
      <c r="AJ763" s="21">
        <v>2.8</v>
      </c>
      <c r="AK763" s="21">
        <v>1.55</v>
      </c>
      <c r="AL763" s="21">
        <v>2.6</v>
      </c>
      <c r="AO763">
        <f t="shared" si="243"/>
        <v>-190</v>
      </c>
      <c r="AP763">
        <f>IF(E763&lt;F763,G763,H763)</f>
        <v>38</v>
      </c>
      <c r="AQ763">
        <f>IF(E763&lt;F763,H763,G763)</f>
        <v>7</v>
      </c>
    </row>
    <row r="764" spans="2:43" x14ac:dyDescent="0.25">
      <c r="B764" s="24">
        <v>44122</v>
      </c>
      <c r="C764" s="20" t="s">
        <v>41</v>
      </c>
      <c r="D764" s="20" t="s">
        <v>40</v>
      </c>
      <c r="E764" s="2">
        <v>-200</v>
      </c>
      <c r="F764" s="2">
        <v>170.00000000000003</v>
      </c>
      <c r="G764">
        <v>42</v>
      </c>
      <c r="H764">
        <v>36</v>
      </c>
      <c r="I764" s="9"/>
      <c r="J764" s="2" t="str">
        <f t="shared" si="239"/>
        <v>Tennessee Titans</v>
      </c>
      <c r="K764" s="2" t="str">
        <f t="shared" si="240"/>
        <v>Houston Texans</v>
      </c>
      <c r="L764" s="17">
        <f t="shared" si="241"/>
        <v>-200</v>
      </c>
      <c r="M764" s="18">
        <f t="shared" si="242"/>
        <v>170.00000000000003</v>
      </c>
      <c r="N764" s="4">
        <f t="shared" si="228"/>
        <v>1.5</v>
      </c>
      <c r="O764" s="4">
        <f t="shared" si="229"/>
        <v>2.7</v>
      </c>
      <c r="P764" s="4"/>
      <c r="Q764" s="4"/>
      <c r="R764" s="1">
        <f t="shared" si="230"/>
        <v>0.66666666666666663</v>
      </c>
      <c r="S764" s="1">
        <f t="shared" si="230"/>
        <v>0.37037037037037035</v>
      </c>
      <c r="T764" s="1">
        <f t="shared" si="226"/>
        <v>3.5714285714285587E-2</v>
      </c>
      <c r="U764" s="1">
        <f t="shared" si="227"/>
        <v>0.14814814814814814</v>
      </c>
      <c r="V764" s="1">
        <f t="shared" si="231"/>
        <v>0.65914814814814815</v>
      </c>
      <c r="W764" s="1"/>
      <c r="X764" s="17">
        <f t="shared" si="232"/>
        <v>517.10962521773342</v>
      </c>
      <c r="Y764" s="18">
        <f t="shared" si="233"/>
        <v>1734.0124117028765</v>
      </c>
      <c r="Z764" s="2">
        <f t="shared" si="244"/>
        <v>491.25414395684675</v>
      </c>
      <c r="AA764" s="18">
        <f t="shared" si="244"/>
        <v>1647.3117911177326</v>
      </c>
      <c r="AB764" s="2">
        <f t="shared" si="245"/>
        <v>-203.56062382403903</v>
      </c>
      <c r="AC764" s="2">
        <f t="shared" si="245"/>
        <v>164.73117911177326</v>
      </c>
      <c r="AD764" s="2">
        <f t="shared" si="234"/>
        <v>491.25414395684675</v>
      </c>
      <c r="AE764" s="2">
        <f t="shared" si="235"/>
        <v>-1000</v>
      </c>
      <c r="AF764" s="5">
        <f t="shared" si="236"/>
        <v>0.5</v>
      </c>
      <c r="AG764" s="5">
        <f t="shared" si="237"/>
        <v>-1</v>
      </c>
      <c r="AH764" s="3">
        <f t="shared" si="238"/>
        <v>202010</v>
      </c>
      <c r="AI764" s="21">
        <v>1.54</v>
      </c>
      <c r="AJ764" s="21">
        <v>2.65</v>
      </c>
      <c r="AK764" s="21">
        <v>1.5</v>
      </c>
      <c r="AL764" s="21">
        <v>2.7</v>
      </c>
      <c r="AO764">
        <f t="shared" si="243"/>
        <v>-200</v>
      </c>
      <c r="AP764">
        <f>IF(E764&lt;F764,G764,H764)</f>
        <v>42</v>
      </c>
      <c r="AQ764">
        <f>IF(E764&lt;F764,H764,G764)</f>
        <v>36</v>
      </c>
    </row>
    <row r="765" spans="2:43" x14ac:dyDescent="0.25">
      <c r="B765" s="24">
        <v>44117</v>
      </c>
      <c r="C765" s="20" t="s">
        <v>41</v>
      </c>
      <c r="D765" s="20" t="s">
        <v>24</v>
      </c>
      <c r="E765" s="2">
        <v>160</v>
      </c>
      <c r="F765" s="2">
        <v>-181.81818181818181</v>
      </c>
      <c r="G765">
        <v>42</v>
      </c>
      <c r="H765">
        <v>16</v>
      </c>
      <c r="I765" s="9"/>
      <c r="J765" s="2" t="str">
        <f t="shared" si="239"/>
        <v>Buffalo Bills</v>
      </c>
      <c r="K765" s="2" t="str">
        <f t="shared" si="240"/>
        <v>Tennessee Titans</v>
      </c>
      <c r="L765" s="17">
        <f t="shared" si="241"/>
        <v>-181.81818181818181</v>
      </c>
      <c r="M765" s="18">
        <f t="shared" si="242"/>
        <v>160</v>
      </c>
      <c r="N765" s="4">
        <f t="shared" si="228"/>
        <v>1.55</v>
      </c>
      <c r="O765" s="4">
        <f t="shared" si="229"/>
        <v>2.6</v>
      </c>
      <c r="P765" s="4"/>
      <c r="Q765" s="4"/>
      <c r="R765" s="1">
        <f t="shared" si="230"/>
        <v>0.64516129032258063</v>
      </c>
      <c r="S765" s="1">
        <f t="shared" si="230"/>
        <v>0.38461538461538458</v>
      </c>
      <c r="T765" s="1">
        <f t="shared" si="226"/>
        <v>2.8915662650602414E-2</v>
      </c>
      <c r="U765" s="1">
        <f t="shared" si="227"/>
        <v>0.13027295285359802</v>
      </c>
      <c r="V765" s="1">
        <f t="shared" si="231"/>
        <v>0.64127295285359809</v>
      </c>
      <c r="W765" s="1"/>
      <c r="X765" s="17">
        <f t="shared" si="232"/>
        <v>559.39837404665798</v>
      </c>
      <c r="Y765" s="18">
        <f t="shared" si="233"/>
        <v>1609.5378726032154</v>
      </c>
      <c r="Z765" s="2">
        <f t="shared" si="244"/>
        <v>531.42845534432502</v>
      </c>
      <c r="AA765" s="18">
        <f t="shared" si="244"/>
        <v>1529.0609789730545</v>
      </c>
      <c r="AB765" s="2">
        <f t="shared" si="245"/>
        <v>-188.17208411470486</v>
      </c>
      <c r="AC765" s="2">
        <f t="shared" si="245"/>
        <v>152.90609789730544</v>
      </c>
      <c r="AD765" s="2">
        <f t="shared" si="234"/>
        <v>-1000</v>
      </c>
      <c r="AE765" s="2">
        <f t="shared" si="235"/>
        <v>1529.0609789730545</v>
      </c>
      <c r="AF765" s="5">
        <f t="shared" si="236"/>
        <v>-1</v>
      </c>
      <c r="AG765" s="5">
        <f t="shared" si="237"/>
        <v>1.6</v>
      </c>
      <c r="AH765" s="3">
        <f t="shared" si="238"/>
        <v>202010</v>
      </c>
      <c r="AI765" s="21">
        <v>2.6</v>
      </c>
      <c r="AJ765" s="21">
        <v>1.55</v>
      </c>
      <c r="AK765" s="21">
        <v>2.6</v>
      </c>
      <c r="AL765" s="21">
        <v>1.55</v>
      </c>
      <c r="AO765">
        <f t="shared" si="243"/>
        <v>-190</v>
      </c>
      <c r="AP765">
        <f>IF(E765&lt;F765,G765,H765)</f>
        <v>16</v>
      </c>
      <c r="AQ765">
        <f>IF(E765&lt;F765,H765,G765)</f>
        <v>42</v>
      </c>
    </row>
    <row r="766" spans="2:43" x14ac:dyDescent="0.25">
      <c r="B766" s="24">
        <v>44116</v>
      </c>
      <c r="C766" s="20" t="s">
        <v>43</v>
      </c>
      <c r="D766" s="20" t="s">
        <v>31</v>
      </c>
      <c r="E766" s="2">
        <v>-333.33333333333326</v>
      </c>
      <c r="F766" s="2">
        <v>265</v>
      </c>
      <c r="G766">
        <v>30</v>
      </c>
      <c r="H766">
        <v>27</v>
      </c>
      <c r="I766" s="9"/>
      <c r="J766" s="2" t="str">
        <f t="shared" si="239"/>
        <v>New Orleans Saints</v>
      </c>
      <c r="K766" s="2" t="str">
        <f t="shared" si="240"/>
        <v>Los Angeles Chargers</v>
      </c>
      <c r="L766" s="17">
        <f t="shared" si="241"/>
        <v>-333.33333333333326</v>
      </c>
      <c r="M766" s="18">
        <f t="shared" si="242"/>
        <v>265</v>
      </c>
      <c r="N766" s="4">
        <f t="shared" si="228"/>
        <v>1.3</v>
      </c>
      <c r="O766" s="4">
        <f t="shared" si="229"/>
        <v>3.65</v>
      </c>
      <c r="P766" s="4"/>
      <c r="Q766" s="4"/>
      <c r="R766" s="1">
        <f t="shared" si="230"/>
        <v>0.76923076923076916</v>
      </c>
      <c r="S766" s="1">
        <f t="shared" si="230"/>
        <v>0.27397260273972601</v>
      </c>
      <c r="T766" s="1">
        <f t="shared" si="226"/>
        <v>4.1414141414141459E-2</v>
      </c>
      <c r="U766" s="1">
        <f t="shared" si="227"/>
        <v>0.24762908324552158</v>
      </c>
      <c r="V766" s="1">
        <f t="shared" si="231"/>
        <v>0.75862908324552158</v>
      </c>
      <c r="W766" s="1"/>
      <c r="X766" s="17">
        <f t="shared" si="232"/>
        <v>318.16723361284784</v>
      </c>
      <c r="Y766" s="18">
        <f t="shared" si="233"/>
        <v>2708.5523787535408</v>
      </c>
      <c r="Z766" s="2">
        <f t="shared" si="244"/>
        <v>302.25887193220541</v>
      </c>
      <c r="AA766" s="18">
        <f t="shared" si="244"/>
        <v>2573.1247598158634</v>
      </c>
      <c r="AB766" s="2">
        <f t="shared" si="245"/>
        <v>-330.84223255630133</v>
      </c>
      <c r="AC766" s="2">
        <f t="shared" si="245"/>
        <v>257.31247598158632</v>
      </c>
      <c r="AD766" s="2">
        <f t="shared" si="234"/>
        <v>302.25887193220541</v>
      </c>
      <c r="AE766" s="2">
        <f t="shared" si="235"/>
        <v>-1000</v>
      </c>
      <c r="AF766" s="5">
        <f t="shared" si="236"/>
        <v>0.30000000000000004</v>
      </c>
      <c r="AG766" s="5">
        <f t="shared" si="237"/>
        <v>-1</v>
      </c>
      <c r="AH766" s="3">
        <f t="shared" si="238"/>
        <v>202010</v>
      </c>
      <c r="AI766" s="21">
        <v>1.27</v>
      </c>
      <c r="AJ766" s="21">
        <v>3.8</v>
      </c>
      <c r="AK766" s="21">
        <v>1.3</v>
      </c>
      <c r="AL766" s="21">
        <v>3.65</v>
      </c>
      <c r="AO766">
        <f t="shared" si="243"/>
        <v>-400</v>
      </c>
      <c r="AP766">
        <f>IF(E766&lt;F766,G766,H766)</f>
        <v>30</v>
      </c>
      <c r="AQ766">
        <f>IF(E766&lt;F766,H766,G766)</f>
        <v>27</v>
      </c>
    </row>
    <row r="767" spans="2:43" x14ac:dyDescent="0.25">
      <c r="B767" s="24">
        <v>44115</v>
      </c>
      <c r="C767" s="20" t="s">
        <v>32</v>
      </c>
      <c r="D767" s="20" t="s">
        <v>29</v>
      </c>
      <c r="E767" s="2">
        <v>-322.58064516129025</v>
      </c>
      <c r="F767" s="2">
        <v>260</v>
      </c>
      <c r="G767">
        <v>27</v>
      </c>
      <c r="H767">
        <v>26</v>
      </c>
      <c r="I767" s="9"/>
      <c r="J767" s="2" t="str">
        <f t="shared" si="239"/>
        <v>Seattle Seahawks</v>
      </c>
      <c r="K767" s="2" t="str">
        <f t="shared" si="240"/>
        <v>Minnesota Vikings</v>
      </c>
      <c r="L767" s="17">
        <f t="shared" si="241"/>
        <v>-322.58064516129025</v>
      </c>
      <c r="M767" s="18">
        <f t="shared" si="242"/>
        <v>260</v>
      </c>
      <c r="N767" s="4">
        <f t="shared" si="228"/>
        <v>1.31</v>
      </c>
      <c r="O767" s="4">
        <f t="shared" si="229"/>
        <v>3.6</v>
      </c>
      <c r="P767" s="4"/>
      <c r="Q767" s="4"/>
      <c r="R767" s="1">
        <f t="shared" si="230"/>
        <v>0.76335877862595414</v>
      </c>
      <c r="S767" s="1">
        <f t="shared" si="230"/>
        <v>0.27777777777777779</v>
      </c>
      <c r="T767" s="1">
        <f t="shared" si="226"/>
        <v>3.9511201629327863E-2</v>
      </c>
      <c r="U767" s="1">
        <f t="shared" si="227"/>
        <v>0.24279050042408817</v>
      </c>
      <c r="V767" s="1">
        <f t="shared" si="231"/>
        <v>0.75379050042408813</v>
      </c>
      <c r="W767" s="1"/>
      <c r="X767" s="17">
        <f t="shared" si="232"/>
        <v>326.62855188197847</v>
      </c>
      <c r="Y767" s="18">
        <f t="shared" si="233"/>
        <v>2645.8589098869329</v>
      </c>
      <c r="Z767" s="2">
        <f t="shared" si="244"/>
        <v>310.29712428787951</v>
      </c>
      <c r="AA767" s="18">
        <f t="shared" si="244"/>
        <v>2513.565964392586</v>
      </c>
      <c r="AB767" s="2">
        <f t="shared" si="245"/>
        <v>-322.27175881663845</v>
      </c>
      <c r="AC767" s="2">
        <f t="shared" si="245"/>
        <v>251.3565964392586</v>
      </c>
      <c r="AD767" s="2">
        <f t="shared" si="234"/>
        <v>310.29712428787951</v>
      </c>
      <c r="AE767" s="2">
        <f t="shared" si="235"/>
        <v>-1000</v>
      </c>
      <c r="AF767" s="5">
        <f t="shared" si="236"/>
        <v>0.31000000000000005</v>
      </c>
      <c r="AG767" s="5">
        <f t="shared" si="237"/>
        <v>-1</v>
      </c>
      <c r="AH767" s="3">
        <f t="shared" si="238"/>
        <v>202010</v>
      </c>
      <c r="AI767" s="21">
        <v>1.3</v>
      </c>
      <c r="AJ767" s="21">
        <v>3.65</v>
      </c>
      <c r="AK767" s="21">
        <v>1.31</v>
      </c>
      <c r="AL767" s="21">
        <v>3.6</v>
      </c>
      <c r="AO767">
        <f t="shared" si="243"/>
        <v>-400</v>
      </c>
      <c r="AP767">
        <f>IF(E767&lt;F767,G767,H767)</f>
        <v>27</v>
      </c>
      <c r="AQ767">
        <f>IF(E767&lt;F767,H767,G767)</f>
        <v>26</v>
      </c>
    </row>
    <row r="768" spans="2:43" x14ac:dyDescent="0.25">
      <c r="B768" s="24">
        <v>44115</v>
      </c>
      <c r="C768" s="20" t="s">
        <v>46</v>
      </c>
      <c r="D768" s="20" t="s">
        <v>39</v>
      </c>
      <c r="E768" s="2">
        <v>-111.11111111111113</v>
      </c>
      <c r="F768" s="2">
        <v>-111.11111111111113</v>
      </c>
      <c r="G768">
        <v>32</v>
      </c>
      <c r="H768">
        <v>23</v>
      </c>
      <c r="I768" s="9"/>
      <c r="J768" s="2" t="str">
        <f t="shared" si="239"/>
        <v>Cleveland Browns</v>
      </c>
      <c r="K768" s="2" t="str">
        <f t="shared" si="240"/>
        <v>Indianapolis Colts</v>
      </c>
      <c r="L768" s="17">
        <f t="shared" si="241"/>
        <v>-111.11111111111113</v>
      </c>
      <c r="M768" s="18">
        <f t="shared" si="242"/>
        <v>-111.11111111111113</v>
      </c>
      <c r="N768" s="4">
        <f t="shared" si="228"/>
        <v>1.9</v>
      </c>
      <c r="O768" s="4">
        <f t="shared" si="229"/>
        <v>1.9</v>
      </c>
      <c r="P768" s="4"/>
      <c r="Q768" s="4"/>
      <c r="R768" s="1">
        <f t="shared" si="230"/>
        <v>0.52631578947368418</v>
      </c>
      <c r="S768" s="1">
        <f t="shared" si="230"/>
        <v>0.52631578947368418</v>
      </c>
      <c r="T768" s="1">
        <f t="shared" si="226"/>
        <v>4.9999999999999933E-2</v>
      </c>
      <c r="U768" s="1">
        <f t="shared" si="227"/>
        <v>0</v>
      </c>
      <c r="V768" s="1">
        <f t="shared" si="231"/>
        <v>0.51100000000000001</v>
      </c>
      <c r="W768" s="1"/>
      <c r="X768" s="17">
        <f t="shared" si="232"/>
        <v>956.94716242661434</v>
      </c>
      <c r="Y768" s="18">
        <f t="shared" si="233"/>
        <v>953.05662164669593</v>
      </c>
      <c r="Z768" s="2">
        <f t="shared" si="244"/>
        <v>909.09980430528356</v>
      </c>
      <c r="AA768" s="18">
        <f t="shared" si="244"/>
        <v>905.40379056436109</v>
      </c>
      <c r="AB768" s="2">
        <f t="shared" si="245"/>
        <v>-109.9989236895921</v>
      </c>
      <c r="AC768" s="2">
        <f t="shared" si="245"/>
        <v>-110.44795818412409</v>
      </c>
      <c r="AD768" s="2">
        <f t="shared" si="234"/>
        <v>-1000</v>
      </c>
      <c r="AE768" s="2">
        <f t="shared" si="235"/>
        <v>905.40379056436109</v>
      </c>
      <c r="AF768" s="5">
        <f t="shared" si="236"/>
        <v>-1</v>
      </c>
      <c r="AG768" s="5">
        <f t="shared" si="237"/>
        <v>0.89999999999999991</v>
      </c>
      <c r="AH768" s="3">
        <f t="shared" si="238"/>
        <v>202010</v>
      </c>
      <c r="AI768" s="21">
        <v>2.2000000000000002</v>
      </c>
      <c r="AJ768" s="21">
        <v>1.71</v>
      </c>
      <c r="AK768" s="21">
        <v>1.9</v>
      </c>
      <c r="AL768" s="21">
        <v>1.9</v>
      </c>
      <c r="AO768">
        <f t="shared" si="243"/>
        <v>-120</v>
      </c>
      <c r="AP768">
        <f>IF(E768&lt;F768,G768,H768)</f>
        <v>23</v>
      </c>
      <c r="AQ768">
        <f>IF(E768&lt;F768,H768,G768)</f>
        <v>32</v>
      </c>
    </row>
    <row r="769" spans="2:43" x14ac:dyDescent="0.25">
      <c r="B769" s="24">
        <v>44115</v>
      </c>
      <c r="C769" s="20" t="s">
        <v>23</v>
      </c>
      <c r="D769" s="20" t="s">
        <v>25</v>
      </c>
      <c r="E769" s="2">
        <v>-400</v>
      </c>
      <c r="F769" s="2">
        <v>320</v>
      </c>
      <c r="G769">
        <v>37</v>
      </c>
      <c r="H769">
        <v>34</v>
      </c>
      <c r="I769" s="9"/>
      <c r="J769" s="2" t="str">
        <f t="shared" si="239"/>
        <v>Dallas Cowboys</v>
      </c>
      <c r="K769" s="2" t="str">
        <f t="shared" si="240"/>
        <v>New York Giants</v>
      </c>
      <c r="L769" s="17">
        <f t="shared" si="241"/>
        <v>-400</v>
      </c>
      <c r="M769" s="18">
        <f t="shared" si="242"/>
        <v>320</v>
      </c>
      <c r="N769" s="4">
        <f t="shared" si="228"/>
        <v>1.25</v>
      </c>
      <c r="O769" s="4">
        <f t="shared" si="229"/>
        <v>4.2</v>
      </c>
      <c r="P769" s="4"/>
      <c r="Q769" s="4"/>
      <c r="R769" s="1">
        <f t="shared" si="230"/>
        <v>0.8</v>
      </c>
      <c r="S769" s="1">
        <f t="shared" si="230"/>
        <v>0.23809523809523808</v>
      </c>
      <c r="T769" s="1">
        <f t="shared" si="226"/>
        <v>3.669724770642202E-2</v>
      </c>
      <c r="U769" s="1">
        <f t="shared" si="227"/>
        <v>0.28095238095238095</v>
      </c>
      <c r="V769" s="1">
        <f t="shared" si="231"/>
        <v>0.79195238095238096</v>
      </c>
      <c r="W769" s="1"/>
      <c r="X769" s="17">
        <f t="shared" si="232"/>
        <v>262.7021826709157</v>
      </c>
      <c r="Y769" s="18">
        <f t="shared" si="233"/>
        <v>3204.8956988858595</v>
      </c>
      <c r="Z769" s="2">
        <f t="shared" si="244"/>
        <v>249.56707353736991</v>
      </c>
      <c r="AA769" s="18">
        <f t="shared" si="244"/>
        <v>3044.6509139415662</v>
      </c>
      <c r="AB769" s="2">
        <f t="shared" si="245"/>
        <v>-400.69388394309198</v>
      </c>
      <c r="AC769" s="2">
        <f t="shared" si="245"/>
        <v>304.46509139415662</v>
      </c>
      <c r="AD769" s="2">
        <f t="shared" si="234"/>
        <v>249.56707353736991</v>
      </c>
      <c r="AE769" s="2">
        <f t="shared" si="235"/>
        <v>-1000</v>
      </c>
      <c r="AF769" s="5">
        <f t="shared" si="236"/>
        <v>0.25</v>
      </c>
      <c r="AG769" s="5">
        <f t="shared" si="237"/>
        <v>-1</v>
      </c>
      <c r="AH769" s="3">
        <f t="shared" si="238"/>
        <v>202010</v>
      </c>
      <c r="AI769" s="21">
        <v>1.23</v>
      </c>
      <c r="AJ769" s="21">
        <v>4.25</v>
      </c>
      <c r="AK769" s="21">
        <v>1.25</v>
      </c>
      <c r="AL769" s="21">
        <v>4.2</v>
      </c>
      <c r="AO769">
        <f t="shared" si="243"/>
        <v>-400</v>
      </c>
      <c r="AP769">
        <f>IF(E769&lt;F769,G769,H769)</f>
        <v>37</v>
      </c>
      <c r="AQ769">
        <f>IF(E769&lt;F769,H769,G769)</f>
        <v>34</v>
      </c>
    </row>
    <row r="770" spans="2:43" x14ac:dyDescent="0.25">
      <c r="B770" s="24">
        <v>44115</v>
      </c>
      <c r="C770" s="20" t="s">
        <v>22</v>
      </c>
      <c r="D770" s="20" t="s">
        <v>30</v>
      </c>
      <c r="E770" s="2">
        <v>-384.61538461538458</v>
      </c>
      <c r="F770" s="2">
        <v>300</v>
      </c>
      <c r="G770">
        <v>17</v>
      </c>
      <c r="H770">
        <v>43</v>
      </c>
      <c r="I770" s="9"/>
      <c r="J770" s="2" t="str">
        <f t="shared" si="239"/>
        <v>San Francisco 49ers</v>
      </c>
      <c r="K770" s="2" t="str">
        <f t="shared" si="240"/>
        <v>Miami Dolphins</v>
      </c>
      <c r="L770" s="17">
        <f t="shared" si="241"/>
        <v>-384.61538461538458</v>
      </c>
      <c r="M770" s="18">
        <f t="shared" si="242"/>
        <v>300</v>
      </c>
      <c r="N770" s="4">
        <f t="shared" si="228"/>
        <v>1.26</v>
      </c>
      <c r="O770" s="4">
        <f t="shared" si="229"/>
        <v>4</v>
      </c>
      <c r="P770" s="4"/>
      <c r="Q770" s="4"/>
      <c r="R770" s="1">
        <f t="shared" si="230"/>
        <v>0.79365079365079361</v>
      </c>
      <c r="S770" s="1">
        <f t="shared" si="230"/>
        <v>0.25</v>
      </c>
      <c r="T770" s="1">
        <f t="shared" si="226"/>
        <v>4.1825095057034134E-2</v>
      </c>
      <c r="U770" s="1">
        <f t="shared" si="227"/>
        <v>0.2718253968253968</v>
      </c>
      <c r="V770" s="1">
        <f t="shared" si="231"/>
        <v>0.78282539682539687</v>
      </c>
      <c r="W770" s="1"/>
      <c r="X770" s="17">
        <f t="shared" si="232"/>
        <v>277.42406423618138</v>
      </c>
      <c r="Y770" s="18">
        <f t="shared" si="233"/>
        <v>3056.5054734484152</v>
      </c>
      <c r="Z770" s="2">
        <f t="shared" si="244"/>
        <v>263.55286102437231</v>
      </c>
      <c r="AA770" s="18">
        <f t="shared" si="244"/>
        <v>2903.6801997759944</v>
      </c>
      <c r="AB770" s="2">
        <f t="shared" si="245"/>
        <v>-379.4305233922405</v>
      </c>
      <c r="AC770" s="2">
        <f t="shared" si="245"/>
        <v>290.36801997759943</v>
      </c>
      <c r="AD770" s="2">
        <f t="shared" si="234"/>
        <v>-1000</v>
      </c>
      <c r="AE770" s="2">
        <f t="shared" si="235"/>
        <v>2903.6801997759944</v>
      </c>
      <c r="AF770" s="5">
        <f t="shared" si="236"/>
        <v>-1</v>
      </c>
      <c r="AG770" s="5">
        <f t="shared" si="237"/>
        <v>3</v>
      </c>
      <c r="AH770" s="3">
        <f t="shared" si="238"/>
        <v>202010</v>
      </c>
      <c r="AI770" s="21">
        <v>1.25</v>
      </c>
      <c r="AJ770" s="21">
        <v>4.2</v>
      </c>
      <c r="AK770" s="21">
        <v>1.26</v>
      </c>
      <c r="AL770" s="21">
        <v>4</v>
      </c>
      <c r="AO770">
        <f t="shared" si="243"/>
        <v>-400</v>
      </c>
      <c r="AP770">
        <f>IF(E770&lt;F770,G770,H770)</f>
        <v>17</v>
      </c>
      <c r="AQ770">
        <f>IF(E770&lt;F770,H770,G770)</f>
        <v>43</v>
      </c>
    </row>
    <row r="771" spans="2:43" x14ac:dyDescent="0.25">
      <c r="B771" s="24">
        <v>44115</v>
      </c>
      <c r="C771" s="20" t="s">
        <v>35</v>
      </c>
      <c r="D771" s="20" t="s">
        <v>44</v>
      </c>
      <c r="E771" s="2">
        <v>-140.84507042253523</v>
      </c>
      <c r="F771" s="2">
        <v>120.00000000000001</v>
      </c>
      <c r="G771">
        <v>16</v>
      </c>
      <c r="H771">
        <v>23</v>
      </c>
      <c r="I771" s="9"/>
      <c r="J771" s="2" t="str">
        <f t="shared" si="239"/>
        <v>Atlanta Falcons</v>
      </c>
      <c r="K771" s="2" t="str">
        <f t="shared" si="240"/>
        <v>Carolina Panthers</v>
      </c>
      <c r="L771" s="17">
        <f t="shared" si="241"/>
        <v>-140.84507042253523</v>
      </c>
      <c r="M771" s="18">
        <f t="shared" si="242"/>
        <v>120.00000000000001</v>
      </c>
      <c r="N771" s="4">
        <f t="shared" si="228"/>
        <v>1.71</v>
      </c>
      <c r="O771" s="4">
        <f t="shared" si="229"/>
        <v>2.2000000000000002</v>
      </c>
      <c r="P771" s="4"/>
      <c r="Q771" s="4"/>
      <c r="R771" s="1">
        <f t="shared" si="230"/>
        <v>0.58479532163742687</v>
      </c>
      <c r="S771" s="1">
        <f t="shared" si="230"/>
        <v>0.45454545454545453</v>
      </c>
      <c r="T771" s="1">
        <f t="shared" si="226"/>
        <v>3.7851662404092101E-2</v>
      </c>
      <c r="U771" s="1">
        <f t="shared" si="227"/>
        <v>6.5124933545986169E-2</v>
      </c>
      <c r="V771" s="1">
        <f t="shared" si="231"/>
        <v>0.57612493354598615</v>
      </c>
      <c r="W771" s="1"/>
      <c r="X771" s="17">
        <f t="shared" si="232"/>
        <v>735.73463284275692</v>
      </c>
      <c r="Y771" s="18">
        <f t="shared" si="233"/>
        <v>1235.8449349286186</v>
      </c>
      <c r="Z771" s="2">
        <f t="shared" si="244"/>
        <v>698.94790120061907</v>
      </c>
      <c r="AA771" s="18">
        <f t="shared" si="244"/>
        <v>1174.0526881821877</v>
      </c>
      <c r="AB771" s="2">
        <f t="shared" si="245"/>
        <v>-143.07218009843768</v>
      </c>
      <c r="AC771" s="2">
        <f t="shared" si="245"/>
        <v>117.40526881821877</v>
      </c>
      <c r="AD771" s="2">
        <f t="shared" si="234"/>
        <v>-1000</v>
      </c>
      <c r="AE771" s="2">
        <f t="shared" si="235"/>
        <v>1174.0526881821877</v>
      </c>
      <c r="AF771" s="5">
        <f t="shared" si="236"/>
        <v>-1</v>
      </c>
      <c r="AG771" s="5">
        <f t="shared" si="237"/>
        <v>1.2000000000000002</v>
      </c>
      <c r="AH771" s="3">
        <f t="shared" si="238"/>
        <v>202010</v>
      </c>
      <c r="AI771" s="21">
        <v>1.74</v>
      </c>
      <c r="AJ771" s="21">
        <v>2.15</v>
      </c>
      <c r="AK771" s="21">
        <v>1.71</v>
      </c>
      <c r="AL771" s="21">
        <v>2.2000000000000002</v>
      </c>
      <c r="AO771">
        <f t="shared" si="243"/>
        <v>-150</v>
      </c>
      <c r="AP771">
        <f>IF(E771&lt;F771,G771,H771)</f>
        <v>16</v>
      </c>
      <c r="AQ771">
        <f>IF(E771&lt;F771,H771,G771)</f>
        <v>23</v>
      </c>
    </row>
    <row r="772" spans="2:43" x14ac:dyDescent="0.25">
      <c r="B772" s="24">
        <v>44115</v>
      </c>
      <c r="C772" s="20" t="s">
        <v>28</v>
      </c>
      <c r="D772" s="20" t="s">
        <v>21</v>
      </c>
      <c r="E772" s="2">
        <v>-769.23076923076985</v>
      </c>
      <c r="F772" s="2">
        <v>525</v>
      </c>
      <c r="G772">
        <v>27</v>
      </c>
      <c r="H772">
        <v>3</v>
      </c>
      <c r="I772" s="9"/>
      <c r="J772" s="2" t="str">
        <f t="shared" si="239"/>
        <v>Baltimore Ravens</v>
      </c>
      <c r="K772" s="2" t="str">
        <f t="shared" si="240"/>
        <v>Cincinnati Bengals</v>
      </c>
      <c r="L772" s="17">
        <f t="shared" si="241"/>
        <v>-769.23076923076985</v>
      </c>
      <c r="M772" s="18">
        <f t="shared" si="242"/>
        <v>525</v>
      </c>
      <c r="N772" s="4">
        <f t="shared" si="228"/>
        <v>1.1299999999999999</v>
      </c>
      <c r="O772" s="4">
        <f t="shared" si="229"/>
        <v>6.25</v>
      </c>
      <c r="P772" s="4"/>
      <c r="Q772" s="4"/>
      <c r="R772" s="1">
        <f t="shared" si="230"/>
        <v>0.88495575221238942</v>
      </c>
      <c r="S772" s="1">
        <f t="shared" si="230"/>
        <v>0.16</v>
      </c>
      <c r="T772" s="1">
        <f t="shared" ref="T772:T835" si="246">1-N772*O772/(N772+O772)</f>
        <v>4.3021680216802305E-2</v>
      </c>
      <c r="U772" s="1">
        <f t="shared" ref="U772:U835" si="247">ABS(R772-S772)/2</f>
        <v>0.3624778761061947</v>
      </c>
      <c r="V772" s="1">
        <f t="shared" si="231"/>
        <v>0.87347787610619476</v>
      </c>
      <c r="W772" s="1"/>
      <c r="X772" s="17">
        <f t="shared" si="232"/>
        <v>144.84868747657109</v>
      </c>
      <c r="Y772" s="18">
        <f t="shared" si="233"/>
        <v>5222.3527180608417</v>
      </c>
      <c r="Z772" s="2">
        <f t="shared" si="244"/>
        <v>137.60625310274253</v>
      </c>
      <c r="AA772" s="18">
        <f t="shared" si="244"/>
        <v>4961.2350821577993</v>
      </c>
      <c r="AB772" s="2">
        <f t="shared" si="245"/>
        <v>-726.71116134043598</v>
      </c>
      <c r="AC772" s="2">
        <f t="shared" si="245"/>
        <v>496.12350821577991</v>
      </c>
      <c r="AD772" s="2">
        <f t="shared" si="234"/>
        <v>137.60625310274253</v>
      </c>
      <c r="AE772" s="2">
        <f t="shared" si="235"/>
        <v>-1000</v>
      </c>
      <c r="AF772" s="5">
        <f t="shared" si="236"/>
        <v>0.12999999999999989</v>
      </c>
      <c r="AG772" s="5">
        <f t="shared" si="237"/>
        <v>-1</v>
      </c>
      <c r="AH772" s="3">
        <f t="shared" si="238"/>
        <v>202010</v>
      </c>
      <c r="AI772" s="21">
        <v>1.1100000000000001</v>
      </c>
      <c r="AJ772" s="21">
        <v>7</v>
      </c>
      <c r="AK772" s="21">
        <v>1.1299999999999999</v>
      </c>
      <c r="AL772" s="21">
        <v>6.25</v>
      </c>
      <c r="AO772">
        <f t="shared" si="243"/>
        <v>-800</v>
      </c>
      <c r="AP772">
        <f>IF(E772&lt;F772,G772,H772)</f>
        <v>27</v>
      </c>
      <c r="AQ772">
        <f>IF(E772&lt;F772,H772,G772)</f>
        <v>3</v>
      </c>
    </row>
    <row r="773" spans="2:43" x14ac:dyDescent="0.25">
      <c r="B773" s="24">
        <v>44115</v>
      </c>
      <c r="C773" s="20" t="s">
        <v>40</v>
      </c>
      <c r="D773" s="20" t="s">
        <v>26</v>
      </c>
      <c r="E773" s="2">
        <v>-250.00000000000006</v>
      </c>
      <c r="F773" s="2">
        <v>204.99999999999997</v>
      </c>
      <c r="G773">
        <v>30</v>
      </c>
      <c r="H773">
        <v>14</v>
      </c>
      <c r="I773" s="9"/>
      <c r="J773" s="2" t="str">
        <f t="shared" si="239"/>
        <v>Houston Texans</v>
      </c>
      <c r="K773" s="2" t="str">
        <f t="shared" si="240"/>
        <v>Jacksonville Jaguars</v>
      </c>
      <c r="L773" s="17">
        <f t="shared" si="241"/>
        <v>-250.00000000000006</v>
      </c>
      <c r="M773" s="18">
        <f t="shared" si="242"/>
        <v>204.99999999999997</v>
      </c>
      <c r="N773" s="4">
        <f t="shared" ref="N773:N836" si="248">IF(E773&lt;0,AK773,AL773)</f>
        <v>1.4</v>
      </c>
      <c r="O773" s="4">
        <f t="shared" ref="O773:O836" si="249">IF(E773&lt;0,AL773,AK773)</f>
        <v>3.05</v>
      </c>
      <c r="P773" s="4"/>
      <c r="Q773" s="4"/>
      <c r="R773" s="1">
        <f t="shared" ref="R773:S836" si="250">1/N773</f>
        <v>0.7142857142857143</v>
      </c>
      <c r="S773" s="1">
        <f t="shared" si="250"/>
        <v>0.32786885245901642</v>
      </c>
      <c r="T773" s="1">
        <f t="shared" si="246"/>
        <v>4.0449438202247112E-2</v>
      </c>
      <c r="U773" s="1">
        <f t="shared" si="247"/>
        <v>0.19320843091334894</v>
      </c>
      <c r="V773" s="1">
        <f t="shared" ref="V773:V836" si="251">V$1+IF(N773&lt;=O773,U773,-U773)</f>
        <v>0.70420843091334895</v>
      </c>
      <c r="W773" s="1"/>
      <c r="X773" s="17">
        <f t="shared" ref="X773:X836" si="252">(1/V773-1)*1000</f>
        <v>420.03412072617954</v>
      </c>
      <c r="Y773" s="18">
        <f t="shared" ref="Y773:Y836" si="253">1000000/(X773+W$1)-X$1</f>
        <v>2105.3798440390528</v>
      </c>
      <c r="Z773" s="2">
        <f t="shared" si="244"/>
        <v>399.03241468987056</v>
      </c>
      <c r="AA773" s="18">
        <f t="shared" si="244"/>
        <v>2000.1108518371002</v>
      </c>
      <c r="AB773" s="2">
        <f t="shared" si="245"/>
        <v>-250.60620721181351</v>
      </c>
      <c r="AC773" s="2">
        <f t="shared" si="245"/>
        <v>200.01108518371001</v>
      </c>
      <c r="AD773" s="2">
        <f t="shared" ref="AD773:AD836" si="254">IF(AP773&gt;AQ773,Z773,-1000)</f>
        <v>399.03241468987056</v>
      </c>
      <c r="AE773" s="2">
        <f t="shared" ref="AE773:AE836" si="255">IF(AQ773&gt;AP773,AA773,-1000)</f>
        <v>-1000</v>
      </c>
      <c r="AF773" s="5">
        <f t="shared" ref="AF773:AF836" si="256">IF(AP773&gt;AQ773,N773-1,-1)</f>
        <v>0.39999999999999991</v>
      </c>
      <c r="AG773" s="5">
        <f t="shared" ref="AG773:AG836" si="257">IF(AQ773&gt;AP773,O773-1,-1)</f>
        <v>-1</v>
      </c>
      <c r="AH773" s="3">
        <f t="shared" ref="AH773:AH836" si="258">YEAR(B773)*100+MONTH(B773)</f>
        <v>202010</v>
      </c>
      <c r="AI773" s="21">
        <v>1.35</v>
      </c>
      <c r="AJ773" s="21">
        <v>3.3</v>
      </c>
      <c r="AK773" s="21">
        <v>1.4</v>
      </c>
      <c r="AL773" s="21">
        <v>3.05</v>
      </c>
      <c r="AO773">
        <f t="shared" si="243"/>
        <v>-300</v>
      </c>
      <c r="AP773">
        <f>IF(E773&lt;F773,G773,H773)</f>
        <v>30</v>
      </c>
      <c r="AQ773">
        <f>IF(E773&lt;F773,H773,G773)</f>
        <v>14</v>
      </c>
    </row>
    <row r="774" spans="2:43" x14ac:dyDescent="0.25">
      <c r="B774" s="24">
        <v>44115</v>
      </c>
      <c r="C774" s="20" t="s">
        <v>20</v>
      </c>
      <c r="D774" s="20" t="s">
        <v>50</v>
      </c>
      <c r="E774" s="2">
        <v>-625.00000000000034</v>
      </c>
      <c r="F774" s="2">
        <v>450</v>
      </c>
      <c r="G774">
        <v>32</v>
      </c>
      <c r="H774">
        <v>40</v>
      </c>
      <c r="I774" s="9"/>
      <c r="J774" s="2" t="str">
        <f t="shared" ref="J774:J837" si="259">IF(E774&lt;=F774,C774,D774)</f>
        <v>Kansas City Chiefs</v>
      </c>
      <c r="K774" s="2" t="str">
        <f t="shared" ref="K774:K837" si="260">IF(E774&gt;F774,C774,D774)</f>
        <v>Las Vegas Raiders</v>
      </c>
      <c r="L774" s="17">
        <f t="shared" ref="L774:L837" si="261">IF(E774&lt;=F774,E774,F774)</f>
        <v>-625.00000000000034</v>
      </c>
      <c r="M774" s="18">
        <f t="shared" ref="M774:M837" si="262">IF(E774&gt;F774,E774,F774)</f>
        <v>450</v>
      </c>
      <c r="N774" s="4">
        <f t="shared" si="248"/>
        <v>1.1599999999999999</v>
      </c>
      <c r="O774" s="4">
        <f t="shared" si="249"/>
        <v>5.5</v>
      </c>
      <c r="P774" s="4"/>
      <c r="Q774" s="4"/>
      <c r="R774" s="1">
        <f t="shared" si="250"/>
        <v>0.86206896551724144</v>
      </c>
      <c r="S774" s="1">
        <f t="shared" si="250"/>
        <v>0.18181818181818182</v>
      </c>
      <c r="T774" s="1">
        <f t="shared" si="246"/>
        <v>4.2042042042042094E-2</v>
      </c>
      <c r="U774" s="1">
        <f t="shared" si="247"/>
        <v>0.34012539184952983</v>
      </c>
      <c r="V774" s="1">
        <f t="shared" si="251"/>
        <v>0.85112539184952984</v>
      </c>
      <c r="W774" s="1"/>
      <c r="X774" s="17">
        <f t="shared" si="252"/>
        <v>174.91501202538396</v>
      </c>
      <c r="Y774" s="18">
        <f t="shared" si="253"/>
        <v>4502.2111739446591</v>
      </c>
      <c r="Z774" s="2">
        <f t="shared" si="244"/>
        <v>166.16926142411475</v>
      </c>
      <c r="AA774" s="18">
        <f t="shared" si="244"/>
        <v>4277.1006152474256</v>
      </c>
      <c r="AB774" s="2">
        <f t="shared" si="245"/>
        <v>-601.79601896869144</v>
      </c>
      <c r="AC774" s="2">
        <f t="shared" si="245"/>
        <v>427.71006152474257</v>
      </c>
      <c r="AD774" s="2">
        <f t="shared" si="254"/>
        <v>-1000</v>
      </c>
      <c r="AE774" s="2">
        <f t="shared" si="255"/>
        <v>4277.1006152474256</v>
      </c>
      <c r="AF774" s="5">
        <f t="shared" si="256"/>
        <v>-1</v>
      </c>
      <c r="AG774" s="5">
        <f t="shared" si="257"/>
        <v>4.5</v>
      </c>
      <c r="AH774" s="3">
        <f t="shared" si="258"/>
        <v>202010</v>
      </c>
      <c r="AI774" s="21">
        <v>1.1399999999999999</v>
      </c>
      <c r="AJ774" s="21">
        <v>6</v>
      </c>
      <c r="AK774" s="21">
        <v>1.1599999999999999</v>
      </c>
      <c r="AL774" s="21">
        <v>5.5</v>
      </c>
      <c r="AO774">
        <f t="shared" ref="AO774:AO837" si="263">IF(L774&lt;-200,INT(L774/100)*100,INT(L774/10)*10)</f>
        <v>-700</v>
      </c>
      <c r="AP774">
        <f>IF(E774&lt;F774,G774,H774)</f>
        <v>32</v>
      </c>
      <c r="AQ774">
        <f>IF(E774&lt;F774,H774,G774)</f>
        <v>40</v>
      </c>
    </row>
    <row r="775" spans="2:43" x14ac:dyDescent="0.25">
      <c r="B775" s="24">
        <v>44115</v>
      </c>
      <c r="C775" s="20" t="s">
        <v>42</v>
      </c>
      <c r="D775" s="20" t="s">
        <v>48</v>
      </c>
      <c r="E775" s="2">
        <v>270</v>
      </c>
      <c r="F775" s="2">
        <v>-344.82758620689651</v>
      </c>
      <c r="G775">
        <v>10</v>
      </c>
      <c r="H775">
        <v>30</v>
      </c>
      <c r="I775" s="9"/>
      <c r="J775" s="2" t="str">
        <f t="shared" si="259"/>
        <v>Arizona Cardinals</v>
      </c>
      <c r="K775" s="2" t="str">
        <f t="shared" si="260"/>
        <v>New York Jets</v>
      </c>
      <c r="L775" s="17">
        <f t="shared" si="261"/>
        <v>-344.82758620689651</v>
      </c>
      <c r="M775" s="18">
        <f t="shared" si="262"/>
        <v>270</v>
      </c>
      <c r="N775" s="4">
        <f t="shared" si="248"/>
        <v>1.29</v>
      </c>
      <c r="O775" s="4">
        <f t="shared" si="249"/>
        <v>3.7</v>
      </c>
      <c r="P775" s="4"/>
      <c r="Q775" s="4"/>
      <c r="R775" s="1">
        <f t="shared" si="250"/>
        <v>0.77519379844961234</v>
      </c>
      <c r="S775" s="1">
        <f t="shared" si="250"/>
        <v>0.27027027027027023</v>
      </c>
      <c r="T775" s="1">
        <f t="shared" si="246"/>
        <v>4.3486973947895691E-2</v>
      </c>
      <c r="U775" s="1">
        <f t="shared" si="247"/>
        <v>0.25246176408967103</v>
      </c>
      <c r="V775" s="1">
        <f t="shared" si="251"/>
        <v>0.76346176408967104</v>
      </c>
      <c r="W775" s="1"/>
      <c r="X775" s="17">
        <f t="shared" si="252"/>
        <v>309.82329048576543</v>
      </c>
      <c r="Y775" s="18">
        <f t="shared" si="253"/>
        <v>2773.304285017382</v>
      </c>
      <c r="Z775" s="2">
        <f t="shared" si="244"/>
        <v>294.33212596147712</v>
      </c>
      <c r="AA775" s="18">
        <f t="shared" si="244"/>
        <v>2634.6390707665128</v>
      </c>
      <c r="AB775" s="2">
        <f t="shared" si="245"/>
        <v>-339.75224305989701</v>
      </c>
      <c r="AC775" s="2">
        <f t="shared" si="245"/>
        <v>263.46390707665125</v>
      </c>
      <c r="AD775" s="2">
        <f t="shared" si="254"/>
        <v>294.33212596147712</v>
      </c>
      <c r="AE775" s="2">
        <f t="shared" si="255"/>
        <v>-1000</v>
      </c>
      <c r="AF775" s="5">
        <f t="shared" si="256"/>
        <v>0.29000000000000004</v>
      </c>
      <c r="AG775" s="5">
        <f t="shared" si="257"/>
        <v>-1</v>
      </c>
      <c r="AH775" s="3">
        <f t="shared" si="258"/>
        <v>202010</v>
      </c>
      <c r="AI775" s="21">
        <v>3.4</v>
      </c>
      <c r="AJ775" s="21">
        <v>1.33</v>
      </c>
      <c r="AK775" s="21">
        <v>3.7</v>
      </c>
      <c r="AL775" s="21">
        <v>1.29</v>
      </c>
      <c r="AO775">
        <f t="shared" si="263"/>
        <v>-400</v>
      </c>
      <c r="AP775">
        <f>IF(E775&lt;F775,G775,H775)</f>
        <v>30</v>
      </c>
      <c r="AQ775">
        <f>IF(E775&lt;F775,H775,G775)</f>
        <v>10</v>
      </c>
    </row>
    <row r="776" spans="2:43" x14ac:dyDescent="0.25">
      <c r="B776" s="24">
        <v>44115</v>
      </c>
      <c r="C776" s="20" t="s">
        <v>45</v>
      </c>
      <c r="D776" s="20" t="s">
        <v>19</v>
      </c>
      <c r="E776" s="2">
        <v>-357.14285714285711</v>
      </c>
      <c r="F776" s="2">
        <v>275</v>
      </c>
      <c r="G776">
        <v>38</v>
      </c>
      <c r="H776">
        <v>29</v>
      </c>
      <c r="I776" s="9"/>
      <c r="J776" s="2" t="str">
        <f t="shared" si="259"/>
        <v>Pittsburgh Steelers</v>
      </c>
      <c r="K776" s="2" t="str">
        <f t="shared" si="260"/>
        <v>Philadelphia Eagles</v>
      </c>
      <c r="L776" s="17">
        <f t="shared" si="261"/>
        <v>-357.14285714285711</v>
      </c>
      <c r="M776" s="18">
        <f t="shared" si="262"/>
        <v>275</v>
      </c>
      <c r="N776" s="4">
        <f t="shared" si="248"/>
        <v>1.28</v>
      </c>
      <c r="O776" s="4">
        <f t="shared" si="249"/>
        <v>3.75</v>
      </c>
      <c r="P776" s="4"/>
      <c r="Q776" s="4"/>
      <c r="R776" s="1">
        <f t="shared" si="250"/>
        <v>0.78125</v>
      </c>
      <c r="S776" s="1">
        <f t="shared" si="250"/>
        <v>0.26666666666666666</v>
      </c>
      <c r="T776" s="1">
        <f t="shared" si="246"/>
        <v>4.5725646123260466E-2</v>
      </c>
      <c r="U776" s="1">
        <f t="shared" si="247"/>
        <v>0.2572916666666667</v>
      </c>
      <c r="V776" s="1">
        <f t="shared" si="251"/>
        <v>0.76829166666666671</v>
      </c>
      <c r="W776" s="1"/>
      <c r="X776" s="17">
        <f t="shared" si="252"/>
        <v>301.58902326590373</v>
      </c>
      <c r="Y776" s="18">
        <f t="shared" si="253"/>
        <v>2840.2616005464147</v>
      </c>
      <c r="Z776" s="2">
        <f t="shared" si="244"/>
        <v>286.50957210260856</v>
      </c>
      <c r="AA776" s="18">
        <f t="shared" si="244"/>
        <v>2698.2485205190937</v>
      </c>
      <c r="AB776" s="2">
        <f t="shared" si="245"/>
        <v>-349.02847840695074</v>
      </c>
      <c r="AC776" s="2">
        <f t="shared" si="245"/>
        <v>269.82485205190937</v>
      </c>
      <c r="AD776" s="2">
        <f t="shared" si="254"/>
        <v>286.50957210260856</v>
      </c>
      <c r="AE776" s="2">
        <f t="shared" si="255"/>
        <v>-1000</v>
      </c>
      <c r="AF776" s="5">
        <f t="shared" si="256"/>
        <v>0.28000000000000003</v>
      </c>
      <c r="AG776" s="5">
        <f t="shared" si="257"/>
        <v>-1</v>
      </c>
      <c r="AH776" s="3">
        <f t="shared" si="258"/>
        <v>202010</v>
      </c>
      <c r="AI776" s="21">
        <v>1.29</v>
      </c>
      <c r="AJ776" s="21">
        <v>3.7</v>
      </c>
      <c r="AK776" s="21">
        <v>1.28</v>
      </c>
      <c r="AL776" s="21">
        <v>3.75</v>
      </c>
      <c r="AO776">
        <f t="shared" si="263"/>
        <v>-400</v>
      </c>
      <c r="AP776">
        <f>IF(E776&lt;F776,G776,H776)</f>
        <v>38</v>
      </c>
      <c r="AQ776">
        <f>IF(E776&lt;F776,H776,G776)</f>
        <v>29</v>
      </c>
    </row>
    <row r="777" spans="2:43" x14ac:dyDescent="0.25">
      <c r="B777" s="24">
        <v>44115</v>
      </c>
      <c r="C777" s="20" t="s">
        <v>51</v>
      </c>
      <c r="D777" s="20" t="s">
        <v>47</v>
      </c>
      <c r="E777" s="2">
        <v>290</v>
      </c>
      <c r="F777" s="2">
        <v>-370.37037037037032</v>
      </c>
      <c r="G777">
        <v>10</v>
      </c>
      <c r="H777">
        <v>30</v>
      </c>
      <c r="I777" s="9"/>
      <c r="J777" s="2" t="str">
        <f t="shared" si="259"/>
        <v>Los Angeles Rams</v>
      </c>
      <c r="K777" s="2" t="str">
        <f t="shared" si="260"/>
        <v>Washington Football Team</v>
      </c>
      <c r="L777" s="17">
        <f t="shared" si="261"/>
        <v>-370.37037037037032</v>
      </c>
      <c r="M777" s="18">
        <f t="shared" si="262"/>
        <v>290</v>
      </c>
      <c r="N777" s="4">
        <f t="shared" si="248"/>
        <v>1.27</v>
      </c>
      <c r="O777" s="4">
        <f t="shared" si="249"/>
        <v>3.9</v>
      </c>
      <c r="P777" s="4"/>
      <c r="Q777" s="4"/>
      <c r="R777" s="1">
        <f t="shared" si="250"/>
        <v>0.78740157480314954</v>
      </c>
      <c r="S777" s="1">
        <f t="shared" si="250"/>
        <v>0.25641025641025644</v>
      </c>
      <c r="T777" s="1">
        <f t="shared" si="246"/>
        <v>4.1972920696324856E-2</v>
      </c>
      <c r="U777" s="1">
        <f t="shared" si="247"/>
        <v>0.26549565919644658</v>
      </c>
      <c r="V777" s="1">
        <f t="shared" si="251"/>
        <v>0.77649565919644659</v>
      </c>
      <c r="W777" s="1"/>
      <c r="X777" s="17">
        <f t="shared" si="252"/>
        <v>287.83720572867844</v>
      </c>
      <c r="Y777" s="18">
        <f t="shared" si="253"/>
        <v>2959.4718041984102</v>
      </c>
      <c r="Z777" s="2">
        <f t="shared" si="244"/>
        <v>273.4453454422445</v>
      </c>
      <c r="AA777" s="18">
        <f t="shared" si="244"/>
        <v>2811.4982139884896</v>
      </c>
      <c r="AB777" s="2">
        <f t="shared" si="245"/>
        <v>-365.70379297650692</v>
      </c>
      <c r="AC777" s="2">
        <f t="shared" si="245"/>
        <v>281.14982139884899</v>
      </c>
      <c r="AD777" s="2">
        <f t="shared" si="254"/>
        <v>273.4453454422445</v>
      </c>
      <c r="AE777" s="2">
        <f t="shared" si="255"/>
        <v>-1000</v>
      </c>
      <c r="AF777" s="5">
        <f t="shared" si="256"/>
        <v>0.27</v>
      </c>
      <c r="AG777" s="5">
        <f t="shared" si="257"/>
        <v>-1</v>
      </c>
      <c r="AH777" s="3">
        <f t="shared" si="258"/>
        <v>202010</v>
      </c>
      <c r="AI777" s="21">
        <v>4.2</v>
      </c>
      <c r="AJ777" s="21">
        <v>1.25</v>
      </c>
      <c r="AK777" s="21">
        <v>3.9</v>
      </c>
      <c r="AL777" s="21">
        <v>1.27</v>
      </c>
      <c r="AO777">
        <f t="shared" si="263"/>
        <v>-400</v>
      </c>
      <c r="AP777">
        <f>IF(E777&lt;F777,G777,H777)</f>
        <v>30</v>
      </c>
      <c r="AQ777">
        <f>IF(E777&lt;F777,H777,G777)</f>
        <v>10</v>
      </c>
    </row>
    <row r="778" spans="2:43" x14ac:dyDescent="0.25">
      <c r="B778" s="24">
        <v>44112</v>
      </c>
      <c r="C778" s="20" t="s">
        <v>37</v>
      </c>
      <c r="D778" s="20" t="s">
        <v>27</v>
      </c>
      <c r="E778" s="2">
        <v>165</v>
      </c>
      <c r="F778" s="2">
        <v>-185.18518518518516</v>
      </c>
      <c r="G778">
        <v>20</v>
      </c>
      <c r="H778">
        <v>19</v>
      </c>
      <c r="I778" s="9"/>
      <c r="J778" s="2" t="str">
        <f t="shared" si="259"/>
        <v>Tampa Bay Buccaneers</v>
      </c>
      <c r="K778" s="2" t="str">
        <f t="shared" si="260"/>
        <v>Chicago Bears</v>
      </c>
      <c r="L778" s="17">
        <f t="shared" si="261"/>
        <v>-185.18518518518516</v>
      </c>
      <c r="M778" s="18">
        <f t="shared" si="262"/>
        <v>165</v>
      </c>
      <c r="N778" s="4">
        <f t="shared" si="248"/>
        <v>1.54</v>
      </c>
      <c r="O778" s="4">
        <f t="shared" si="249"/>
        <v>2.65</v>
      </c>
      <c r="P778" s="4"/>
      <c r="Q778" s="4"/>
      <c r="R778" s="1">
        <f t="shared" si="250"/>
        <v>0.64935064935064934</v>
      </c>
      <c r="S778" s="1">
        <f t="shared" si="250"/>
        <v>0.37735849056603776</v>
      </c>
      <c r="T778" s="1">
        <f t="shared" si="246"/>
        <v>2.6014319809069208E-2</v>
      </c>
      <c r="U778" s="1">
        <f t="shared" si="247"/>
        <v>0.13599607939230579</v>
      </c>
      <c r="V778" s="1">
        <f t="shared" si="251"/>
        <v>0.64699607939230575</v>
      </c>
      <c r="W778" s="1"/>
      <c r="X778" s="17">
        <f t="shared" si="252"/>
        <v>545.60441995143913</v>
      </c>
      <c r="Y778" s="18">
        <f t="shared" si="253"/>
        <v>1648.1806912014345</v>
      </c>
      <c r="Z778" s="2">
        <f t="shared" si="244"/>
        <v>518.32419895386715</v>
      </c>
      <c r="AA778" s="18">
        <f t="shared" si="244"/>
        <v>1565.7716566413626</v>
      </c>
      <c r="AB778" s="2">
        <f t="shared" si="245"/>
        <v>-192.92944493394256</v>
      </c>
      <c r="AC778" s="2">
        <f t="shared" si="245"/>
        <v>156.57716566413626</v>
      </c>
      <c r="AD778" s="2">
        <f t="shared" si="254"/>
        <v>-1000</v>
      </c>
      <c r="AE778" s="2">
        <f t="shared" si="255"/>
        <v>1565.7716566413626</v>
      </c>
      <c r="AF778" s="5">
        <f t="shared" si="256"/>
        <v>-1</v>
      </c>
      <c r="AG778" s="5">
        <f t="shared" si="257"/>
        <v>1.65</v>
      </c>
      <c r="AH778" s="3">
        <f t="shared" si="258"/>
        <v>202010</v>
      </c>
      <c r="AI778" s="21">
        <v>2.95</v>
      </c>
      <c r="AJ778" s="21">
        <v>1.42</v>
      </c>
      <c r="AK778" s="21">
        <v>2.65</v>
      </c>
      <c r="AL778" s="21">
        <v>1.54</v>
      </c>
      <c r="AO778">
        <f t="shared" si="263"/>
        <v>-190</v>
      </c>
      <c r="AP778">
        <f>IF(E778&lt;F778,G778,H778)</f>
        <v>19</v>
      </c>
      <c r="AQ778">
        <f>IF(E778&lt;F778,H778,G778)</f>
        <v>20</v>
      </c>
    </row>
    <row r="779" spans="2:43" x14ac:dyDescent="0.25">
      <c r="B779" s="24">
        <v>44109</v>
      </c>
      <c r="C779" s="20" t="s">
        <v>33</v>
      </c>
      <c r="D779" s="20" t="s">
        <v>35</v>
      </c>
      <c r="E779" s="2">
        <v>-322.58064516129025</v>
      </c>
      <c r="F779" s="2">
        <v>260</v>
      </c>
      <c r="G779">
        <v>30</v>
      </c>
      <c r="H779">
        <v>16</v>
      </c>
      <c r="I779" s="9"/>
      <c r="J779" s="2" t="str">
        <f t="shared" si="259"/>
        <v>Green Bay Packers</v>
      </c>
      <c r="K779" s="2" t="str">
        <f t="shared" si="260"/>
        <v>Atlanta Falcons</v>
      </c>
      <c r="L779" s="17">
        <f t="shared" si="261"/>
        <v>-322.58064516129025</v>
      </c>
      <c r="M779" s="18">
        <f t="shared" si="262"/>
        <v>260</v>
      </c>
      <c r="N779" s="4">
        <f t="shared" si="248"/>
        <v>1.31</v>
      </c>
      <c r="O779" s="4">
        <f t="shared" si="249"/>
        <v>3.6</v>
      </c>
      <c r="P779" s="4"/>
      <c r="Q779" s="4"/>
      <c r="R779" s="1">
        <f t="shared" si="250"/>
        <v>0.76335877862595414</v>
      </c>
      <c r="S779" s="1">
        <f t="shared" si="250"/>
        <v>0.27777777777777779</v>
      </c>
      <c r="T779" s="1">
        <f t="shared" si="246"/>
        <v>3.9511201629327863E-2</v>
      </c>
      <c r="U779" s="1">
        <f t="shared" si="247"/>
        <v>0.24279050042408817</v>
      </c>
      <c r="V779" s="1">
        <f t="shared" si="251"/>
        <v>0.75379050042408813</v>
      </c>
      <c r="W779" s="1"/>
      <c r="X779" s="17">
        <f t="shared" si="252"/>
        <v>326.62855188197847</v>
      </c>
      <c r="Y779" s="18">
        <f t="shared" si="253"/>
        <v>2645.8589098869329</v>
      </c>
      <c r="Z779" s="2">
        <f t="shared" si="244"/>
        <v>310.29712428787951</v>
      </c>
      <c r="AA779" s="18">
        <f t="shared" si="244"/>
        <v>2513.565964392586</v>
      </c>
      <c r="AB779" s="2">
        <f t="shared" si="245"/>
        <v>-322.27175881663845</v>
      </c>
      <c r="AC779" s="2">
        <f t="shared" si="245"/>
        <v>251.3565964392586</v>
      </c>
      <c r="AD779" s="2">
        <f t="shared" si="254"/>
        <v>310.29712428787951</v>
      </c>
      <c r="AE779" s="2">
        <f t="shared" si="255"/>
        <v>-1000</v>
      </c>
      <c r="AF779" s="5">
        <f t="shared" si="256"/>
        <v>0.31000000000000005</v>
      </c>
      <c r="AG779" s="5">
        <f t="shared" si="257"/>
        <v>-1</v>
      </c>
      <c r="AH779" s="3">
        <f t="shared" si="258"/>
        <v>202010</v>
      </c>
      <c r="AI779" s="21">
        <v>1.29</v>
      </c>
      <c r="AJ779" s="21">
        <v>3.7</v>
      </c>
      <c r="AK779" s="21">
        <v>1.31</v>
      </c>
      <c r="AL779" s="21">
        <v>3.6</v>
      </c>
      <c r="AO779">
        <f t="shared" si="263"/>
        <v>-400</v>
      </c>
      <c r="AP779">
        <f>IF(E779&lt;F779,G779,H779)</f>
        <v>30</v>
      </c>
      <c r="AQ779">
        <f>IF(E779&lt;F779,H779,G779)</f>
        <v>16</v>
      </c>
    </row>
    <row r="780" spans="2:43" x14ac:dyDescent="0.25">
      <c r="B780" s="24">
        <v>44109</v>
      </c>
      <c r="C780" s="20" t="s">
        <v>20</v>
      </c>
      <c r="D780" s="20" t="s">
        <v>36</v>
      </c>
      <c r="E780" s="2">
        <v>-312.49999999999994</v>
      </c>
      <c r="F780" s="2">
        <v>250</v>
      </c>
      <c r="G780">
        <v>26</v>
      </c>
      <c r="H780">
        <v>10</v>
      </c>
      <c r="I780" s="9"/>
      <c r="J780" s="2" t="str">
        <f t="shared" si="259"/>
        <v>Kansas City Chiefs</v>
      </c>
      <c r="K780" s="2" t="str">
        <f t="shared" si="260"/>
        <v>New England Patriots</v>
      </c>
      <c r="L780" s="17">
        <f t="shared" si="261"/>
        <v>-312.49999999999994</v>
      </c>
      <c r="M780" s="18">
        <f t="shared" si="262"/>
        <v>250</v>
      </c>
      <c r="N780" s="4">
        <f t="shared" si="248"/>
        <v>1.32</v>
      </c>
      <c r="O780" s="4">
        <f t="shared" si="249"/>
        <v>3.5</v>
      </c>
      <c r="P780" s="4"/>
      <c r="Q780" s="4"/>
      <c r="R780" s="1">
        <f t="shared" si="250"/>
        <v>0.75757575757575757</v>
      </c>
      <c r="S780" s="1">
        <f t="shared" si="250"/>
        <v>0.2857142857142857</v>
      </c>
      <c r="T780" s="1">
        <f t="shared" si="246"/>
        <v>4.1493775933610033E-2</v>
      </c>
      <c r="U780" s="1">
        <f t="shared" si="247"/>
        <v>0.23593073593073594</v>
      </c>
      <c r="V780" s="1">
        <f t="shared" si="251"/>
        <v>0.746930735930736</v>
      </c>
      <c r="W780" s="1"/>
      <c r="X780" s="17">
        <f t="shared" si="252"/>
        <v>338.81222434088107</v>
      </c>
      <c r="Y780" s="18">
        <f t="shared" si="253"/>
        <v>2560.4407248682487</v>
      </c>
      <c r="Z780" s="2">
        <f t="shared" si="244"/>
        <v>321.87161312383699</v>
      </c>
      <c r="AA780" s="18">
        <f t="shared" si="244"/>
        <v>2432.4186886248362</v>
      </c>
      <c r="AB780" s="2">
        <f t="shared" si="245"/>
        <v>-310.68288075943485</v>
      </c>
      <c r="AC780" s="2">
        <f t="shared" si="245"/>
        <v>243.24186886248361</v>
      </c>
      <c r="AD780" s="2">
        <f t="shared" si="254"/>
        <v>321.87161312383699</v>
      </c>
      <c r="AE780" s="2">
        <f t="shared" si="255"/>
        <v>-1000</v>
      </c>
      <c r="AF780" s="5">
        <f t="shared" si="256"/>
        <v>0.32000000000000006</v>
      </c>
      <c r="AG780" s="5">
        <f t="shared" si="257"/>
        <v>-1</v>
      </c>
      <c r="AH780" s="3">
        <f t="shared" si="258"/>
        <v>202010</v>
      </c>
      <c r="AI780" s="21">
        <v>1.31</v>
      </c>
      <c r="AJ780" s="21">
        <v>3.6</v>
      </c>
      <c r="AK780" s="21">
        <v>1.32</v>
      </c>
      <c r="AL780" s="21">
        <v>3.5</v>
      </c>
      <c r="AO780">
        <f t="shared" si="263"/>
        <v>-400</v>
      </c>
      <c r="AP780">
        <f>IF(E780&lt;F780,G780,H780)</f>
        <v>26</v>
      </c>
      <c r="AQ780">
        <f>IF(E780&lt;F780,H780,G780)</f>
        <v>10</v>
      </c>
    </row>
    <row r="781" spans="2:43" x14ac:dyDescent="0.25">
      <c r="B781" s="24">
        <v>44108</v>
      </c>
      <c r="C781" s="20" t="s">
        <v>22</v>
      </c>
      <c r="D781" s="20" t="s">
        <v>19</v>
      </c>
      <c r="E781" s="2">
        <v>-357.14285714285711</v>
      </c>
      <c r="F781" s="2">
        <v>275</v>
      </c>
      <c r="G781">
        <v>20</v>
      </c>
      <c r="H781">
        <v>25</v>
      </c>
      <c r="I781" s="9"/>
      <c r="J781" s="2" t="str">
        <f t="shared" si="259"/>
        <v>San Francisco 49ers</v>
      </c>
      <c r="K781" s="2" t="str">
        <f t="shared" si="260"/>
        <v>Philadelphia Eagles</v>
      </c>
      <c r="L781" s="17">
        <f t="shared" si="261"/>
        <v>-357.14285714285711</v>
      </c>
      <c r="M781" s="18">
        <f t="shared" si="262"/>
        <v>275</v>
      </c>
      <c r="N781" s="4">
        <f t="shared" si="248"/>
        <v>1.28</v>
      </c>
      <c r="O781" s="4">
        <f t="shared" si="249"/>
        <v>3.75</v>
      </c>
      <c r="P781" s="4"/>
      <c r="Q781" s="4"/>
      <c r="R781" s="1">
        <f t="shared" si="250"/>
        <v>0.78125</v>
      </c>
      <c r="S781" s="1">
        <f t="shared" si="250"/>
        <v>0.26666666666666666</v>
      </c>
      <c r="T781" s="1">
        <f t="shared" si="246"/>
        <v>4.5725646123260466E-2</v>
      </c>
      <c r="U781" s="1">
        <f t="shared" si="247"/>
        <v>0.2572916666666667</v>
      </c>
      <c r="V781" s="1">
        <f t="shared" si="251"/>
        <v>0.76829166666666671</v>
      </c>
      <c r="W781" s="1"/>
      <c r="X781" s="17">
        <f t="shared" si="252"/>
        <v>301.58902326590373</v>
      </c>
      <c r="Y781" s="18">
        <f t="shared" si="253"/>
        <v>2840.2616005464147</v>
      </c>
      <c r="Z781" s="2">
        <f t="shared" si="244"/>
        <v>286.50957210260856</v>
      </c>
      <c r="AA781" s="18">
        <f t="shared" si="244"/>
        <v>2698.2485205190937</v>
      </c>
      <c r="AB781" s="2">
        <f t="shared" si="245"/>
        <v>-349.02847840695074</v>
      </c>
      <c r="AC781" s="2">
        <f t="shared" si="245"/>
        <v>269.82485205190937</v>
      </c>
      <c r="AD781" s="2">
        <f t="shared" si="254"/>
        <v>-1000</v>
      </c>
      <c r="AE781" s="2">
        <f t="shared" si="255"/>
        <v>2698.2485205190937</v>
      </c>
      <c r="AF781" s="5">
        <f t="shared" si="256"/>
        <v>-1</v>
      </c>
      <c r="AG781" s="5">
        <f t="shared" si="257"/>
        <v>2.75</v>
      </c>
      <c r="AH781" s="3">
        <f t="shared" si="258"/>
        <v>202010</v>
      </c>
      <c r="AI781" s="21">
        <v>1.37</v>
      </c>
      <c r="AJ781" s="21">
        <v>3.2</v>
      </c>
      <c r="AK781" s="21">
        <v>1.28</v>
      </c>
      <c r="AL781" s="21">
        <v>3.75</v>
      </c>
      <c r="AO781">
        <f t="shared" si="263"/>
        <v>-400</v>
      </c>
      <c r="AP781">
        <f>IF(E781&lt;F781,G781,H781)</f>
        <v>20</v>
      </c>
      <c r="AQ781">
        <f>IF(E781&lt;F781,H781,G781)</f>
        <v>25</v>
      </c>
    </row>
    <row r="782" spans="2:43" x14ac:dyDescent="0.25">
      <c r="B782" s="24">
        <v>44108</v>
      </c>
      <c r="C782" s="20" t="s">
        <v>50</v>
      </c>
      <c r="D782" s="20" t="s">
        <v>24</v>
      </c>
      <c r="E782" s="2">
        <v>154.99999999999997</v>
      </c>
      <c r="F782" s="2">
        <v>-175.43859649122805</v>
      </c>
      <c r="G782">
        <v>23</v>
      </c>
      <c r="H782">
        <v>30</v>
      </c>
      <c r="I782" s="9"/>
      <c r="J782" s="2" t="str">
        <f t="shared" si="259"/>
        <v>Buffalo Bills</v>
      </c>
      <c r="K782" s="2" t="str">
        <f t="shared" si="260"/>
        <v>Las Vegas Raiders</v>
      </c>
      <c r="L782" s="17">
        <f t="shared" si="261"/>
        <v>-175.43859649122805</v>
      </c>
      <c r="M782" s="18">
        <f t="shared" si="262"/>
        <v>154.99999999999997</v>
      </c>
      <c r="N782" s="4">
        <f t="shared" si="248"/>
        <v>1.57</v>
      </c>
      <c r="O782" s="4">
        <f t="shared" si="249"/>
        <v>2.5499999999999998</v>
      </c>
      <c r="P782" s="4"/>
      <c r="Q782" s="4"/>
      <c r="R782" s="1">
        <f t="shared" si="250"/>
        <v>0.63694267515923564</v>
      </c>
      <c r="S782" s="1">
        <f t="shared" si="250"/>
        <v>0.39215686274509809</v>
      </c>
      <c r="T782" s="1">
        <f t="shared" si="246"/>
        <v>2.8276699029126329E-2</v>
      </c>
      <c r="U782" s="1">
        <f t="shared" si="247"/>
        <v>0.12239290620706877</v>
      </c>
      <c r="V782" s="1">
        <f t="shared" si="251"/>
        <v>0.63339290620706878</v>
      </c>
      <c r="W782" s="1"/>
      <c r="X782" s="17">
        <f t="shared" si="252"/>
        <v>578.79886276004493</v>
      </c>
      <c r="Y782" s="18">
        <f t="shared" si="253"/>
        <v>1558.0808321378222</v>
      </c>
      <c r="Z782" s="2">
        <f t="shared" si="244"/>
        <v>549.85891962204266</v>
      </c>
      <c r="AA782" s="18">
        <f t="shared" si="244"/>
        <v>1480.1767905309309</v>
      </c>
      <c r="AB782" s="2">
        <f t="shared" si="245"/>
        <v>-181.86483192586408</v>
      </c>
      <c r="AC782" s="2">
        <f t="shared" si="245"/>
        <v>148.0176790530931</v>
      </c>
      <c r="AD782" s="2">
        <f t="shared" si="254"/>
        <v>549.85891962204266</v>
      </c>
      <c r="AE782" s="2">
        <f t="shared" si="255"/>
        <v>-1000</v>
      </c>
      <c r="AF782" s="5">
        <f t="shared" si="256"/>
        <v>0.57000000000000006</v>
      </c>
      <c r="AG782" s="5">
        <f t="shared" si="257"/>
        <v>-1</v>
      </c>
      <c r="AH782" s="3">
        <f t="shared" si="258"/>
        <v>202010</v>
      </c>
      <c r="AI782" s="21">
        <v>2.25</v>
      </c>
      <c r="AJ782" s="21">
        <v>1.68</v>
      </c>
      <c r="AK782" s="21">
        <v>2.5499999999999998</v>
      </c>
      <c r="AL782" s="21">
        <v>1.57</v>
      </c>
      <c r="AO782">
        <f t="shared" si="263"/>
        <v>-180</v>
      </c>
      <c r="AP782">
        <f>IF(E782&lt;F782,G782,H782)</f>
        <v>30</v>
      </c>
      <c r="AQ782">
        <f>IF(E782&lt;F782,H782,G782)</f>
        <v>23</v>
      </c>
    </row>
    <row r="783" spans="2:43" x14ac:dyDescent="0.25">
      <c r="B783" s="24">
        <v>44108</v>
      </c>
      <c r="C783" s="20" t="s">
        <v>47</v>
      </c>
      <c r="D783" s="20" t="s">
        <v>25</v>
      </c>
      <c r="E783" s="2">
        <v>-909.09090909090833</v>
      </c>
      <c r="F783" s="2">
        <v>600</v>
      </c>
      <c r="G783">
        <v>17</v>
      </c>
      <c r="H783">
        <v>9</v>
      </c>
      <c r="I783" s="9"/>
      <c r="J783" s="2" t="str">
        <f t="shared" si="259"/>
        <v>Los Angeles Rams</v>
      </c>
      <c r="K783" s="2" t="str">
        <f t="shared" si="260"/>
        <v>New York Giants</v>
      </c>
      <c r="L783" s="17">
        <f t="shared" si="261"/>
        <v>-909.09090909090833</v>
      </c>
      <c r="M783" s="18">
        <f t="shared" si="262"/>
        <v>600</v>
      </c>
      <c r="N783" s="4">
        <f t="shared" si="248"/>
        <v>1.1100000000000001</v>
      </c>
      <c r="O783" s="4">
        <f t="shared" si="249"/>
        <v>7</v>
      </c>
      <c r="P783" s="4"/>
      <c r="Q783" s="4"/>
      <c r="R783" s="1">
        <f t="shared" si="250"/>
        <v>0.9009009009009008</v>
      </c>
      <c r="S783" s="1">
        <f t="shared" si="250"/>
        <v>0.14285714285714285</v>
      </c>
      <c r="T783" s="1">
        <f t="shared" si="246"/>
        <v>4.1923551171393236E-2</v>
      </c>
      <c r="U783" s="1">
        <f t="shared" si="247"/>
        <v>0.379021879021879</v>
      </c>
      <c r="V783" s="1">
        <f t="shared" si="251"/>
        <v>0.89002187902187901</v>
      </c>
      <c r="W783" s="1"/>
      <c r="X783" s="17">
        <f t="shared" si="252"/>
        <v>123.56788475692903</v>
      </c>
      <c r="Y783" s="18">
        <f t="shared" si="253"/>
        <v>5887.3281029596874</v>
      </c>
      <c r="Z783" s="2">
        <f t="shared" si="244"/>
        <v>117.38949051908257</v>
      </c>
      <c r="AA783" s="18">
        <f t="shared" si="244"/>
        <v>5592.9616978117028</v>
      </c>
      <c r="AB783" s="2">
        <f t="shared" si="245"/>
        <v>-851.86501413211454</v>
      </c>
      <c r="AC783" s="2">
        <f t="shared" si="245"/>
        <v>559.29616978117031</v>
      </c>
      <c r="AD783" s="2">
        <f t="shared" si="254"/>
        <v>117.38949051908257</v>
      </c>
      <c r="AE783" s="2">
        <f t="shared" si="255"/>
        <v>-1000</v>
      </c>
      <c r="AF783" s="5">
        <f t="shared" si="256"/>
        <v>0.1100000000000001</v>
      </c>
      <c r="AG783" s="5">
        <f t="shared" si="257"/>
        <v>-1</v>
      </c>
      <c r="AH783" s="3">
        <f t="shared" si="258"/>
        <v>202010</v>
      </c>
      <c r="AI783" s="21">
        <v>1.1599999999999999</v>
      </c>
      <c r="AJ783" s="21">
        <v>5.5</v>
      </c>
      <c r="AK783" s="21">
        <v>1.1100000000000001</v>
      </c>
      <c r="AL783" s="21">
        <v>7</v>
      </c>
      <c r="AO783">
        <f t="shared" si="263"/>
        <v>-1000</v>
      </c>
      <c r="AP783">
        <f>IF(E783&lt;F783,G783,H783)</f>
        <v>17</v>
      </c>
      <c r="AQ783">
        <f>IF(E783&lt;F783,H783,G783)</f>
        <v>9</v>
      </c>
    </row>
    <row r="784" spans="2:43" x14ac:dyDescent="0.25">
      <c r="B784" s="24">
        <v>44108</v>
      </c>
      <c r="C784" s="20" t="s">
        <v>44</v>
      </c>
      <c r="D784" s="20" t="s">
        <v>48</v>
      </c>
      <c r="E784" s="2">
        <v>140</v>
      </c>
      <c r="F784" s="2">
        <v>-161.29032258064512</v>
      </c>
      <c r="G784">
        <v>31</v>
      </c>
      <c r="H784">
        <v>21</v>
      </c>
      <c r="I784" s="9"/>
      <c r="J784" s="2" t="str">
        <f t="shared" si="259"/>
        <v>Arizona Cardinals</v>
      </c>
      <c r="K784" s="2" t="str">
        <f t="shared" si="260"/>
        <v>Carolina Panthers</v>
      </c>
      <c r="L784" s="17">
        <f t="shared" si="261"/>
        <v>-161.29032258064512</v>
      </c>
      <c r="M784" s="18">
        <f t="shared" si="262"/>
        <v>140</v>
      </c>
      <c r="N784" s="4">
        <f t="shared" si="248"/>
        <v>1.62</v>
      </c>
      <c r="O784" s="4">
        <f t="shared" si="249"/>
        <v>2.4</v>
      </c>
      <c r="P784" s="4"/>
      <c r="Q784" s="4"/>
      <c r="R784" s="1">
        <f t="shared" si="250"/>
        <v>0.61728395061728392</v>
      </c>
      <c r="S784" s="1">
        <f t="shared" si="250"/>
        <v>0.41666666666666669</v>
      </c>
      <c r="T784" s="1">
        <f t="shared" si="246"/>
        <v>3.2835820895522283E-2</v>
      </c>
      <c r="U784" s="1">
        <f t="shared" si="247"/>
        <v>0.10030864197530862</v>
      </c>
      <c r="V784" s="1">
        <f t="shared" si="251"/>
        <v>0.61130864197530865</v>
      </c>
      <c r="W784" s="1"/>
      <c r="X784" s="17">
        <f t="shared" si="252"/>
        <v>635.83488165441463</v>
      </c>
      <c r="Y784" s="18">
        <f t="shared" si="253"/>
        <v>1423.7849094482656</v>
      </c>
      <c r="Z784" s="2">
        <f t="shared" si="244"/>
        <v>604.04313757169382</v>
      </c>
      <c r="AA784" s="18">
        <f t="shared" si="244"/>
        <v>1352.5956639758522</v>
      </c>
      <c r="AB784" s="2">
        <f t="shared" si="245"/>
        <v>-165.55109027810289</v>
      </c>
      <c r="AC784" s="2">
        <f t="shared" si="245"/>
        <v>135.25956639758522</v>
      </c>
      <c r="AD784" s="2">
        <f t="shared" si="254"/>
        <v>-1000</v>
      </c>
      <c r="AE784" s="2">
        <f t="shared" si="255"/>
        <v>1352.5956639758522</v>
      </c>
      <c r="AF784" s="5">
        <f t="shared" si="256"/>
        <v>-1</v>
      </c>
      <c r="AG784" s="5">
        <f t="shared" si="257"/>
        <v>1.4</v>
      </c>
      <c r="AH784" s="3">
        <f t="shared" si="258"/>
        <v>202010</v>
      </c>
      <c r="AI784" s="21">
        <v>2.7</v>
      </c>
      <c r="AJ784" s="21">
        <v>1.5</v>
      </c>
      <c r="AK784" s="21">
        <v>2.4</v>
      </c>
      <c r="AL784" s="21">
        <v>1.62</v>
      </c>
      <c r="AO784">
        <f t="shared" si="263"/>
        <v>-170</v>
      </c>
      <c r="AP784">
        <f>IF(E784&lt;F784,G784,H784)</f>
        <v>21</v>
      </c>
      <c r="AQ784">
        <f>IF(E784&lt;F784,H784,G784)</f>
        <v>31</v>
      </c>
    </row>
    <row r="785" spans="2:43" x14ac:dyDescent="0.25">
      <c r="B785" s="24">
        <v>44108</v>
      </c>
      <c r="C785" s="20" t="s">
        <v>37</v>
      </c>
      <c r="D785" s="20" t="s">
        <v>39</v>
      </c>
      <c r="E785" s="2">
        <v>129.99999999999997</v>
      </c>
      <c r="F785" s="2">
        <v>-151.51515151515153</v>
      </c>
      <c r="G785">
        <v>11</v>
      </c>
      <c r="H785">
        <v>19</v>
      </c>
      <c r="I785" s="9"/>
      <c r="J785" s="2" t="str">
        <f t="shared" si="259"/>
        <v>Indianapolis Colts</v>
      </c>
      <c r="K785" s="2" t="str">
        <f t="shared" si="260"/>
        <v>Chicago Bears</v>
      </c>
      <c r="L785" s="17">
        <f t="shared" si="261"/>
        <v>-151.51515151515153</v>
      </c>
      <c r="M785" s="18">
        <f t="shared" si="262"/>
        <v>129.99999999999997</v>
      </c>
      <c r="N785" s="4">
        <f t="shared" si="248"/>
        <v>1.66</v>
      </c>
      <c r="O785" s="4">
        <f t="shared" si="249"/>
        <v>2.2999999999999998</v>
      </c>
      <c r="P785" s="4"/>
      <c r="Q785" s="4"/>
      <c r="R785" s="1">
        <f t="shared" si="250"/>
        <v>0.60240963855421692</v>
      </c>
      <c r="S785" s="1">
        <f t="shared" si="250"/>
        <v>0.43478260869565222</v>
      </c>
      <c r="T785" s="1">
        <f t="shared" si="246"/>
        <v>3.5858585858585923E-2</v>
      </c>
      <c r="U785" s="1">
        <f t="shared" si="247"/>
        <v>8.3813514929282351E-2</v>
      </c>
      <c r="V785" s="1">
        <f t="shared" si="251"/>
        <v>0.59481351492928236</v>
      </c>
      <c r="W785" s="1"/>
      <c r="X785" s="17">
        <f t="shared" si="252"/>
        <v>681.19919084032654</v>
      </c>
      <c r="Y785" s="18">
        <f t="shared" si="253"/>
        <v>1332.032655245516</v>
      </c>
      <c r="Z785" s="2">
        <f t="shared" si="244"/>
        <v>647.13923129831016</v>
      </c>
      <c r="AA785" s="18">
        <f t="shared" si="244"/>
        <v>1265.4310224832402</v>
      </c>
      <c r="AB785" s="2">
        <f t="shared" si="245"/>
        <v>-154.5262521009227</v>
      </c>
      <c r="AC785" s="2">
        <f t="shared" si="245"/>
        <v>126.54310224832402</v>
      </c>
      <c r="AD785" s="2">
        <f t="shared" si="254"/>
        <v>647.13923129831016</v>
      </c>
      <c r="AE785" s="2">
        <f t="shared" si="255"/>
        <v>-1000</v>
      </c>
      <c r="AF785" s="5">
        <f t="shared" si="256"/>
        <v>0.65999999999999992</v>
      </c>
      <c r="AG785" s="5">
        <f t="shared" si="257"/>
        <v>-1</v>
      </c>
      <c r="AH785" s="3">
        <f t="shared" si="258"/>
        <v>202010</v>
      </c>
      <c r="AI785" s="21">
        <v>2.35</v>
      </c>
      <c r="AJ785" s="21">
        <v>1.64</v>
      </c>
      <c r="AK785" s="21">
        <v>2.2999999999999998</v>
      </c>
      <c r="AL785" s="21">
        <v>1.66</v>
      </c>
      <c r="AO785">
        <f t="shared" si="263"/>
        <v>-160</v>
      </c>
      <c r="AP785">
        <f>IF(E785&lt;F785,G785,H785)</f>
        <v>19</v>
      </c>
      <c r="AQ785">
        <f>IF(E785&lt;F785,H785,G785)</f>
        <v>11</v>
      </c>
    </row>
    <row r="786" spans="2:43" x14ac:dyDescent="0.25">
      <c r="B786" s="24">
        <v>44108</v>
      </c>
      <c r="C786" s="20" t="s">
        <v>21</v>
      </c>
      <c r="D786" s="20" t="s">
        <v>26</v>
      </c>
      <c r="E786" s="2">
        <v>-135.13513513513513</v>
      </c>
      <c r="F786" s="2">
        <v>114.99999999999999</v>
      </c>
      <c r="G786">
        <v>33</v>
      </c>
      <c r="H786">
        <v>25</v>
      </c>
      <c r="I786" s="9"/>
      <c r="J786" s="2" t="str">
        <f t="shared" si="259"/>
        <v>Cincinnati Bengals</v>
      </c>
      <c r="K786" s="2" t="str">
        <f t="shared" si="260"/>
        <v>Jacksonville Jaguars</v>
      </c>
      <c r="L786" s="17">
        <f t="shared" si="261"/>
        <v>-135.13513513513513</v>
      </c>
      <c r="M786" s="18">
        <f t="shared" si="262"/>
        <v>114.99999999999999</v>
      </c>
      <c r="N786" s="4">
        <f t="shared" si="248"/>
        <v>1.74</v>
      </c>
      <c r="O786" s="4">
        <f t="shared" si="249"/>
        <v>2.15</v>
      </c>
      <c r="P786" s="4"/>
      <c r="Q786" s="4"/>
      <c r="R786" s="1">
        <f t="shared" si="250"/>
        <v>0.57471264367816088</v>
      </c>
      <c r="S786" s="1">
        <f t="shared" si="250"/>
        <v>0.46511627906976744</v>
      </c>
      <c r="T786" s="1">
        <f t="shared" si="246"/>
        <v>3.8303341902313659E-2</v>
      </c>
      <c r="U786" s="1">
        <f t="shared" si="247"/>
        <v>5.4798182304196724E-2</v>
      </c>
      <c r="V786" s="1">
        <f t="shared" si="251"/>
        <v>0.56579818230419676</v>
      </c>
      <c r="W786" s="1"/>
      <c r="X786" s="17">
        <f t="shared" si="252"/>
        <v>767.41465645493759</v>
      </c>
      <c r="Y786" s="18">
        <f t="shared" si="253"/>
        <v>1185.8985221458363</v>
      </c>
      <c r="Z786" s="2">
        <f t="shared" si="244"/>
        <v>729.04392363219063</v>
      </c>
      <c r="AA786" s="18">
        <f t="shared" si="244"/>
        <v>1126.6035960385445</v>
      </c>
      <c r="AB786" s="2">
        <f t="shared" si="245"/>
        <v>-137.16594673992637</v>
      </c>
      <c r="AC786" s="2">
        <f t="shared" si="245"/>
        <v>112.66035960385446</v>
      </c>
      <c r="AD786" s="2">
        <f t="shared" si="254"/>
        <v>729.04392363219063</v>
      </c>
      <c r="AE786" s="2">
        <f t="shared" si="255"/>
        <v>-1000</v>
      </c>
      <c r="AF786" s="5">
        <f t="shared" si="256"/>
        <v>0.74</v>
      </c>
      <c r="AG786" s="5">
        <f t="shared" si="257"/>
        <v>-1</v>
      </c>
      <c r="AH786" s="3">
        <f t="shared" si="258"/>
        <v>202010</v>
      </c>
      <c r="AI786" s="21">
        <v>1.57</v>
      </c>
      <c r="AJ786" s="21">
        <v>2.5499999999999998</v>
      </c>
      <c r="AK786" s="21">
        <v>1.74</v>
      </c>
      <c r="AL786" s="21">
        <v>2.15</v>
      </c>
      <c r="AO786">
        <f t="shared" si="263"/>
        <v>-140</v>
      </c>
      <c r="AP786">
        <f>IF(E786&lt;F786,G786,H786)</f>
        <v>33</v>
      </c>
      <c r="AQ786">
        <f>IF(E786&lt;F786,H786,G786)</f>
        <v>25</v>
      </c>
    </row>
    <row r="787" spans="2:43" x14ac:dyDescent="0.25">
      <c r="B787" s="24">
        <v>44108</v>
      </c>
      <c r="C787" s="20" t="s">
        <v>23</v>
      </c>
      <c r="D787" s="20" t="s">
        <v>46</v>
      </c>
      <c r="E787" s="2">
        <v>-185.18518518518516</v>
      </c>
      <c r="F787" s="2">
        <v>165</v>
      </c>
      <c r="G787">
        <v>38</v>
      </c>
      <c r="H787">
        <v>49</v>
      </c>
      <c r="I787" s="9"/>
      <c r="J787" s="2" t="str">
        <f t="shared" si="259"/>
        <v>Dallas Cowboys</v>
      </c>
      <c r="K787" s="2" t="str">
        <f t="shared" si="260"/>
        <v>Cleveland Browns</v>
      </c>
      <c r="L787" s="17">
        <f t="shared" si="261"/>
        <v>-185.18518518518516</v>
      </c>
      <c r="M787" s="18">
        <f t="shared" si="262"/>
        <v>165</v>
      </c>
      <c r="N787" s="4">
        <f t="shared" si="248"/>
        <v>1.54</v>
      </c>
      <c r="O787" s="4">
        <f t="shared" si="249"/>
        <v>2.65</v>
      </c>
      <c r="P787" s="4"/>
      <c r="Q787" s="4"/>
      <c r="R787" s="1">
        <f t="shared" si="250"/>
        <v>0.64935064935064934</v>
      </c>
      <c r="S787" s="1">
        <f t="shared" si="250"/>
        <v>0.37735849056603776</v>
      </c>
      <c r="T787" s="1">
        <f t="shared" si="246"/>
        <v>2.6014319809069208E-2</v>
      </c>
      <c r="U787" s="1">
        <f t="shared" si="247"/>
        <v>0.13599607939230579</v>
      </c>
      <c r="V787" s="1">
        <f t="shared" si="251"/>
        <v>0.64699607939230575</v>
      </c>
      <c r="W787" s="1"/>
      <c r="X787" s="17">
        <f t="shared" si="252"/>
        <v>545.60441995143913</v>
      </c>
      <c r="Y787" s="18">
        <f t="shared" si="253"/>
        <v>1648.1806912014345</v>
      </c>
      <c r="Z787" s="2">
        <f t="shared" si="244"/>
        <v>518.32419895386715</v>
      </c>
      <c r="AA787" s="18">
        <f t="shared" si="244"/>
        <v>1565.7716566413626</v>
      </c>
      <c r="AB787" s="2">
        <f t="shared" si="245"/>
        <v>-192.92944493394256</v>
      </c>
      <c r="AC787" s="2">
        <f t="shared" si="245"/>
        <v>156.57716566413626</v>
      </c>
      <c r="AD787" s="2">
        <f t="shared" si="254"/>
        <v>-1000</v>
      </c>
      <c r="AE787" s="2">
        <f t="shared" si="255"/>
        <v>1565.7716566413626</v>
      </c>
      <c r="AF787" s="5">
        <f t="shared" si="256"/>
        <v>-1</v>
      </c>
      <c r="AG787" s="5">
        <f t="shared" si="257"/>
        <v>1.65</v>
      </c>
      <c r="AH787" s="3">
        <f t="shared" si="258"/>
        <v>202010</v>
      </c>
      <c r="AI787" s="21">
        <v>1.42</v>
      </c>
      <c r="AJ787" s="21">
        <v>2.95</v>
      </c>
      <c r="AK787" s="21">
        <v>1.54</v>
      </c>
      <c r="AL787" s="21">
        <v>2.65</v>
      </c>
      <c r="AO787">
        <f t="shared" si="263"/>
        <v>-190</v>
      </c>
      <c r="AP787">
        <f>IF(E787&lt;F787,G787,H787)</f>
        <v>38</v>
      </c>
      <c r="AQ787">
        <f>IF(E787&lt;F787,H787,G787)</f>
        <v>49</v>
      </c>
    </row>
    <row r="788" spans="2:43" x14ac:dyDescent="0.25">
      <c r="B788" s="24">
        <v>44108</v>
      </c>
      <c r="C788" s="20" t="s">
        <v>34</v>
      </c>
      <c r="D788" s="20" t="s">
        <v>43</v>
      </c>
      <c r="E788" s="2">
        <v>145.00000000000003</v>
      </c>
      <c r="F788" s="2">
        <v>-166.66666666666663</v>
      </c>
      <c r="G788">
        <v>29</v>
      </c>
      <c r="H788">
        <v>35</v>
      </c>
      <c r="I788" s="9"/>
      <c r="J788" s="2" t="str">
        <f t="shared" si="259"/>
        <v>New Orleans Saints</v>
      </c>
      <c r="K788" s="2" t="str">
        <f t="shared" si="260"/>
        <v>Detroit Lions</v>
      </c>
      <c r="L788" s="17">
        <f t="shared" si="261"/>
        <v>-166.66666666666663</v>
      </c>
      <c r="M788" s="18">
        <f t="shared" si="262"/>
        <v>145.00000000000003</v>
      </c>
      <c r="N788" s="4">
        <f t="shared" si="248"/>
        <v>1.6</v>
      </c>
      <c r="O788" s="4">
        <f t="shared" si="249"/>
        <v>2.4500000000000002</v>
      </c>
      <c r="P788" s="4"/>
      <c r="Q788" s="4"/>
      <c r="R788" s="1">
        <f t="shared" si="250"/>
        <v>0.625</v>
      </c>
      <c r="S788" s="1">
        <f t="shared" si="250"/>
        <v>0.4081632653061224</v>
      </c>
      <c r="T788" s="1">
        <f t="shared" si="246"/>
        <v>3.2098765432098886E-2</v>
      </c>
      <c r="U788" s="1">
        <f t="shared" si="247"/>
        <v>0.1084183673469388</v>
      </c>
      <c r="V788" s="1">
        <f t="shared" si="251"/>
        <v>0.61941836734693878</v>
      </c>
      <c r="W788" s="1"/>
      <c r="X788" s="17">
        <f t="shared" si="252"/>
        <v>614.4177388267467</v>
      </c>
      <c r="Y788" s="18">
        <f t="shared" si="253"/>
        <v>1471.4893831628281</v>
      </c>
      <c r="Z788" s="2">
        <f t="shared" ref="Z788:AA851" si="264">X788*0.95</f>
        <v>583.69685188540939</v>
      </c>
      <c r="AA788" s="18">
        <f t="shared" si="264"/>
        <v>1397.9149140046866</v>
      </c>
      <c r="AB788" s="2">
        <f t="shared" ref="AB788:AC851" si="265">IF(Z788&lt;1000,-100000/Z788,Z788/10)</f>
        <v>-171.32180801898838</v>
      </c>
      <c r="AC788" s="2">
        <f t="shared" si="265"/>
        <v>139.79149140046866</v>
      </c>
      <c r="AD788" s="2">
        <f t="shared" si="254"/>
        <v>583.69685188540939</v>
      </c>
      <c r="AE788" s="2">
        <f t="shared" si="255"/>
        <v>-1000</v>
      </c>
      <c r="AF788" s="5">
        <f t="shared" si="256"/>
        <v>0.60000000000000009</v>
      </c>
      <c r="AG788" s="5">
        <f t="shared" si="257"/>
        <v>-1</v>
      </c>
      <c r="AH788" s="3">
        <f t="shared" si="258"/>
        <v>202010</v>
      </c>
      <c r="AI788" s="21">
        <v>2.8</v>
      </c>
      <c r="AJ788" s="21">
        <v>1.45</v>
      </c>
      <c r="AK788" s="21">
        <v>2.4500000000000002</v>
      </c>
      <c r="AL788" s="21">
        <v>1.6</v>
      </c>
      <c r="AO788">
        <f t="shared" si="263"/>
        <v>-170</v>
      </c>
      <c r="AP788">
        <f>IF(E788&lt;F788,G788,H788)</f>
        <v>35</v>
      </c>
      <c r="AQ788">
        <f>IF(E788&lt;F788,H788,G788)</f>
        <v>29</v>
      </c>
    </row>
    <row r="789" spans="2:43" x14ac:dyDescent="0.25">
      <c r="B789" s="24">
        <v>44108</v>
      </c>
      <c r="C789" s="20" t="s">
        <v>40</v>
      </c>
      <c r="D789" s="20" t="s">
        <v>29</v>
      </c>
      <c r="E789" s="2">
        <v>-185.18518518518516</v>
      </c>
      <c r="F789" s="2">
        <v>165</v>
      </c>
      <c r="G789">
        <v>23</v>
      </c>
      <c r="H789">
        <v>31</v>
      </c>
      <c r="I789" s="9"/>
      <c r="J789" s="2" t="str">
        <f t="shared" si="259"/>
        <v>Houston Texans</v>
      </c>
      <c r="K789" s="2" t="str">
        <f t="shared" si="260"/>
        <v>Minnesota Vikings</v>
      </c>
      <c r="L789" s="17">
        <f t="shared" si="261"/>
        <v>-185.18518518518516</v>
      </c>
      <c r="M789" s="18">
        <f t="shared" si="262"/>
        <v>165</v>
      </c>
      <c r="N789" s="4">
        <f t="shared" si="248"/>
        <v>1.54</v>
      </c>
      <c r="O789" s="4">
        <f t="shared" si="249"/>
        <v>2.65</v>
      </c>
      <c r="P789" s="4"/>
      <c r="Q789" s="4"/>
      <c r="R789" s="1">
        <f t="shared" si="250"/>
        <v>0.64935064935064934</v>
      </c>
      <c r="S789" s="1">
        <f t="shared" si="250"/>
        <v>0.37735849056603776</v>
      </c>
      <c r="T789" s="1">
        <f t="shared" si="246"/>
        <v>2.6014319809069208E-2</v>
      </c>
      <c r="U789" s="1">
        <f t="shared" si="247"/>
        <v>0.13599607939230579</v>
      </c>
      <c r="V789" s="1">
        <f t="shared" si="251"/>
        <v>0.64699607939230575</v>
      </c>
      <c r="W789" s="1"/>
      <c r="X789" s="17">
        <f t="shared" si="252"/>
        <v>545.60441995143913</v>
      </c>
      <c r="Y789" s="18">
        <f t="shared" si="253"/>
        <v>1648.1806912014345</v>
      </c>
      <c r="Z789" s="2">
        <f t="shared" si="264"/>
        <v>518.32419895386715</v>
      </c>
      <c r="AA789" s="18">
        <f t="shared" si="264"/>
        <v>1565.7716566413626</v>
      </c>
      <c r="AB789" s="2">
        <f t="shared" si="265"/>
        <v>-192.92944493394256</v>
      </c>
      <c r="AC789" s="2">
        <f t="shared" si="265"/>
        <v>156.57716566413626</v>
      </c>
      <c r="AD789" s="2">
        <f t="shared" si="254"/>
        <v>-1000</v>
      </c>
      <c r="AE789" s="2">
        <f t="shared" si="255"/>
        <v>1565.7716566413626</v>
      </c>
      <c r="AF789" s="5">
        <f t="shared" si="256"/>
        <v>-1</v>
      </c>
      <c r="AG789" s="5">
        <f t="shared" si="257"/>
        <v>1.65</v>
      </c>
      <c r="AH789" s="3">
        <f t="shared" si="258"/>
        <v>202010</v>
      </c>
      <c r="AI789" s="21">
        <v>1.5</v>
      </c>
      <c r="AJ789" s="21">
        <v>2.7</v>
      </c>
      <c r="AK789" s="21">
        <v>1.54</v>
      </c>
      <c r="AL789" s="21">
        <v>2.65</v>
      </c>
      <c r="AO789">
        <f t="shared" si="263"/>
        <v>-190</v>
      </c>
      <c r="AP789">
        <f>IF(E789&lt;F789,G789,H789)</f>
        <v>23</v>
      </c>
      <c r="AQ789">
        <f>IF(E789&lt;F789,H789,G789)</f>
        <v>31</v>
      </c>
    </row>
    <row r="790" spans="2:43" x14ac:dyDescent="0.25">
      <c r="B790" s="24">
        <v>44108</v>
      </c>
      <c r="C790" s="20" t="s">
        <v>30</v>
      </c>
      <c r="D790" s="20" t="s">
        <v>32</v>
      </c>
      <c r="E790" s="2">
        <v>200</v>
      </c>
      <c r="F790" s="2">
        <v>-243.9024390243903</v>
      </c>
      <c r="G790">
        <v>23</v>
      </c>
      <c r="H790">
        <v>31</v>
      </c>
      <c r="I790" s="9"/>
      <c r="J790" s="2" t="str">
        <f t="shared" si="259"/>
        <v>Seattle Seahawks</v>
      </c>
      <c r="K790" s="2" t="str">
        <f t="shared" si="260"/>
        <v>Miami Dolphins</v>
      </c>
      <c r="L790" s="17">
        <f t="shared" si="261"/>
        <v>-243.9024390243903</v>
      </c>
      <c r="M790" s="18">
        <f t="shared" si="262"/>
        <v>200</v>
      </c>
      <c r="N790" s="4">
        <f t="shared" si="248"/>
        <v>1.41</v>
      </c>
      <c r="O790" s="4">
        <f t="shared" si="249"/>
        <v>3</v>
      </c>
      <c r="P790" s="4"/>
      <c r="Q790" s="4"/>
      <c r="R790" s="1">
        <f t="shared" si="250"/>
        <v>0.70921985815602839</v>
      </c>
      <c r="S790" s="1">
        <f t="shared" si="250"/>
        <v>0.33333333333333331</v>
      </c>
      <c r="T790" s="1">
        <f t="shared" si="246"/>
        <v>4.0816326530612401E-2</v>
      </c>
      <c r="U790" s="1">
        <f t="shared" si="247"/>
        <v>0.18794326241134754</v>
      </c>
      <c r="V790" s="1">
        <f t="shared" si="251"/>
        <v>0.69894326241134752</v>
      </c>
      <c r="W790" s="1"/>
      <c r="X790" s="17">
        <f t="shared" si="252"/>
        <v>430.73129648608347</v>
      </c>
      <c r="Y790" s="18">
        <f t="shared" si="253"/>
        <v>2057.0269370258952</v>
      </c>
      <c r="Z790" s="2">
        <f t="shared" si="264"/>
        <v>409.19473166177926</v>
      </c>
      <c r="AA790" s="18">
        <f t="shared" si="264"/>
        <v>1954.1755901746003</v>
      </c>
      <c r="AB790" s="2">
        <f t="shared" si="265"/>
        <v>-244.3824229942804</v>
      </c>
      <c r="AC790" s="2">
        <f t="shared" si="265"/>
        <v>195.41755901746004</v>
      </c>
      <c r="AD790" s="2">
        <f t="shared" si="254"/>
        <v>409.19473166177926</v>
      </c>
      <c r="AE790" s="2">
        <f t="shared" si="255"/>
        <v>-1000</v>
      </c>
      <c r="AF790" s="5">
        <f t="shared" si="256"/>
        <v>0.40999999999999992</v>
      </c>
      <c r="AG790" s="5">
        <f t="shared" si="257"/>
        <v>-1</v>
      </c>
      <c r="AH790" s="3">
        <f t="shared" si="258"/>
        <v>202010</v>
      </c>
      <c r="AI790" s="21">
        <v>3.55</v>
      </c>
      <c r="AJ790" s="21">
        <v>1.31</v>
      </c>
      <c r="AK790" s="21">
        <v>3</v>
      </c>
      <c r="AL790" s="21">
        <v>1.41</v>
      </c>
      <c r="AO790">
        <f t="shared" si="263"/>
        <v>-300</v>
      </c>
      <c r="AP790">
        <f>IF(E790&lt;F790,G790,H790)</f>
        <v>31</v>
      </c>
      <c r="AQ790">
        <f>IF(E790&lt;F790,H790,G790)</f>
        <v>23</v>
      </c>
    </row>
    <row r="791" spans="2:43" x14ac:dyDescent="0.25">
      <c r="B791" s="24">
        <v>44108</v>
      </c>
      <c r="C791" s="20" t="s">
        <v>27</v>
      </c>
      <c r="D791" s="20" t="s">
        <v>31</v>
      </c>
      <c r="E791" s="2">
        <v>-344.82758620689651</v>
      </c>
      <c r="F791" s="2">
        <v>270</v>
      </c>
      <c r="G791">
        <v>38</v>
      </c>
      <c r="H791">
        <v>31</v>
      </c>
      <c r="I791" s="9"/>
      <c r="J791" s="2" t="str">
        <f t="shared" si="259"/>
        <v>Tampa Bay Buccaneers</v>
      </c>
      <c r="K791" s="2" t="str">
        <f t="shared" si="260"/>
        <v>Los Angeles Chargers</v>
      </c>
      <c r="L791" s="17">
        <f t="shared" si="261"/>
        <v>-344.82758620689651</v>
      </c>
      <c r="M791" s="18">
        <f t="shared" si="262"/>
        <v>270</v>
      </c>
      <c r="N791" s="4">
        <f t="shared" si="248"/>
        <v>1.29</v>
      </c>
      <c r="O791" s="4">
        <f t="shared" si="249"/>
        <v>3.7</v>
      </c>
      <c r="P791" s="4"/>
      <c r="Q791" s="4"/>
      <c r="R791" s="1">
        <f t="shared" si="250"/>
        <v>0.77519379844961234</v>
      </c>
      <c r="S791" s="1">
        <f t="shared" si="250"/>
        <v>0.27027027027027023</v>
      </c>
      <c r="T791" s="1">
        <f t="shared" si="246"/>
        <v>4.3486973947895691E-2</v>
      </c>
      <c r="U791" s="1">
        <f t="shared" si="247"/>
        <v>0.25246176408967103</v>
      </c>
      <c r="V791" s="1">
        <f t="shared" si="251"/>
        <v>0.76346176408967104</v>
      </c>
      <c r="W791" s="1"/>
      <c r="X791" s="17">
        <f t="shared" si="252"/>
        <v>309.82329048576543</v>
      </c>
      <c r="Y791" s="18">
        <f t="shared" si="253"/>
        <v>2773.304285017382</v>
      </c>
      <c r="Z791" s="2">
        <f t="shared" si="264"/>
        <v>294.33212596147712</v>
      </c>
      <c r="AA791" s="18">
        <f t="shared" si="264"/>
        <v>2634.6390707665128</v>
      </c>
      <c r="AB791" s="2">
        <f t="shared" si="265"/>
        <v>-339.75224305989701</v>
      </c>
      <c r="AC791" s="2">
        <f t="shared" si="265"/>
        <v>263.46390707665125</v>
      </c>
      <c r="AD791" s="2">
        <f t="shared" si="254"/>
        <v>294.33212596147712</v>
      </c>
      <c r="AE791" s="2">
        <f t="shared" si="255"/>
        <v>-1000</v>
      </c>
      <c r="AF791" s="5">
        <f t="shared" si="256"/>
        <v>0.29000000000000004</v>
      </c>
      <c r="AG791" s="5">
        <f t="shared" si="257"/>
        <v>-1</v>
      </c>
      <c r="AH791" s="3">
        <f t="shared" si="258"/>
        <v>202010</v>
      </c>
      <c r="AI791" s="21">
        <v>1.29</v>
      </c>
      <c r="AJ791" s="21">
        <v>3.7</v>
      </c>
      <c r="AK791" s="21">
        <v>1.29</v>
      </c>
      <c r="AL791" s="21">
        <v>3.7</v>
      </c>
      <c r="AO791">
        <f t="shared" si="263"/>
        <v>-400</v>
      </c>
      <c r="AP791">
        <f>IF(E791&lt;F791,G791,H791)</f>
        <v>38</v>
      </c>
      <c r="AQ791">
        <f>IF(E791&lt;F791,H791,G791)</f>
        <v>31</v>
      </c>
    </row>
    <row r="792" spans="2:43" x14ac:dyDescent="0.25">
      <c r="B792" s="24">
        <v>44108</v>
      </c>
      <c r="C792" s="20" t="s">
        <v>51</v>
      </c>
      <c r="D792" s="20" t="s">
        <v>28</v>
      </c>
      <c r="E792" s="2">
        <v>700</v>
      </c>
      <c r="F792" s="2">
        <v>-1111.1111111111102</v>
      </c>
      <c r="G792">
        <v>17</v>
      </c>
      <c r="H792">
        <v>31</v>
      </c>
      <c r="I792" s="9"/>
      <c r="J792" s="2" t="str">
        <f t="shared" si="259"/>
        <v>Baltimore Ravens</v>
      </c>
      <c r="K792" s="2" t="str">
        <f t="shared" si="260"/>
        <v>Washington Football Team</v>
      </c>
      <c r="L792" s="17">
        <f t="shared" si="261"/>
        <v>-1111.1111111111102</v>
      </c>
      <c r="M792" s="18">
        <f t="shared" si="262"/>
        <v>700</v>
      </c>
      <c r="N792" s="4">
        <f t="shared" si="248"/>
        <v>1.0900000000000001</v>
      </c>
      <c r="O792" s="4">
        <f t="shared" si="249"/>
        <v>8</v>
      </c>
      <c r="P792" s="4"/>
      <c r="Q792" s="4"/>
      <c r="R792" s="1">
        <f t="shared" si="250"/>
        <v>0.9174311926605504</v>
      </c>
      <c r="S792" s="1">
        <f t="shared" si="250"/>
        <v>0.125</v>
      </c>
      <c r="T792" s="1">
        <f t="shared" si="246"/>
        <v>4.0704070407040605E-2</v>
      </c>
      <c r="U792" s="1">
        <f t="shared" si="247"/>
        <v>0.3962155963302752</v>
      </c>
      <c r="V792" s="1">
        <f t="shared" si="251"/>
        <v>0.90721559633027526</v>
      </c>
      <c r="W792" s="1"/>
      <c r="X792" s="17">
        <f t="shared" si="252"/>
        <v>102.27381897427846</v>
      </c>
      <c r="Y792" s="18">
        <f t="shared" si="253"/>
        <v>6745.0731234154464</v>
      </c>
      <c r="Z792" s="2">
        <f t="shared" si="264"/>
        <v>97.160128025564532</v>
      </c>
      <c r="AA792" s="18">
        <f t="shared" si="264"/>
        <v>6407.8194672446734</v>
      </c>
      <c r="AB792" s="2">
        <f t="shared" si="265"/>
        <v>-1029.2287796665753</v>
      </c>
      <c r="AC792" s="2">
        <f t="shared" si="265"/>
        <v>640.78194672446739</v>
      </c>
      <c r="AD792" s="2">
        <f t="shared" si="254"/>
        <v>97.160128025564532</v>
      </c>
      <c r="AE792" s="2">
        <f t="shared" si="255"/>
        <v>-1000</v>
      </c>
      <c r="AF792" s="5">
        <f t="shared" si="256"/>
        <v>9.000000000000008E-2</v>
      </c>
      <c r="AG792" s="5">
        <f t="shared" si="257"/>
        <v>-1</v>
      </c>
      <c r="AH792" s="3">
        <f t="shared" si="258"/>
        <v>202010</v>
      </c>
      <c r="AI792" s="21">
        <v>6.75</v>
      </c>
      <c r="AJ792" s="21">
        <v>1.1100000000000001</v>
      </c>
      <c r="AK792" s="21">
        <v>8</v>
      </c>
      <c r="AL792" s="21">
        <v>1.0900000000000001</v>
      </c>
      <c r="AO792">
        <f t="shared" si="263"/>
        <v>-1200</v>
      </c>
      <c r="AP792">
        <f>IF(E792&lt;F792,G792,H792)</f>
        <v>31</v>
      </c>
      <c r="AQ792">
        <f>IF(E792&lt;F792,H792,G792)</f>
        <v>17</v>
      </c>
    </row>
    <row r="793" spans="2:43" x14ac:dyDescent="0.25">
      <c r="B793" s="24">
        <v>44105</v>
      </c>
      <c r="C793" s="20" t="s">
        <v>42</v>
      </c>
      <c r="D793" s="20" t="s">
        <v>38</v>
      </c>
      <c r="E793" s="2">
        <v>-125</v>
      </c>
      <c r="F793" s="2">
        <v>104.99999999999999</v>
      </c>
      <c r="G793">
        <v>28</v>
      </c>
      <c r="H793">
        <v>37</v>
      </c>
      <c r="I793" s="9"/>
      <c r="J793" s="2" t="str">
        <f t="shared" si="259"/>
        <v>New York Jets</v>
      </c>
      <c r="K793" s="2" t="str">
        <f t="shared" si="260"/>
        <v>Denver Broncos</v>
      </c>
      <c r="L793" s="17">
        <f t="shared" si="261"/>
        <v>-125</v>
      </c>
      <c r="M793" s="18">
        <f t="shared" si="262"/>
        <v>104.99999999999999</v>
      </c>
      <c r="N793" s="4">
        <f t="shared" si="248"/>
        <v>1.8</v>
      </c>
      <c r="O793" s="4">
        <f t="shared" si="249"/>
        <v>2.0499999999999998</v>
      </c>
      <c r="P793" s="4"/>
      <c r="Q793" s="4"/>
      <c r="R793" s="1">
        <f t="shared" si="250"/>
        <v>0.55555555555555558</v>
      </c>
      <c r="S793" s="1">
        <f t="shared" si="250"/>
        <v>0.48780487804878053</v>
      </c>
      <c r="T793" s="1">
        <f t="shared" si="246"/>
        <v>4.1558441558441461E-2</v>
      </c>
      <c r="U793" s="1">
        <f t="shared" si="247"/>
        <v>3.3875338753387524E-2</v>
      </c>
      <c r="V793" s="1">
        <f t="shared" si="251"/>
        <v>0.54487533875338756</v>
      </c>
      <c r="W793" s="1"/>
      <c r="X793" s="17">
        <f t="shared" si="252"/>
        <v>835.28218085238643</v>
      </c>
      <c r="Y793" s="18">
        <f t="shared" si="253"/>
        <v>1090.9993667390718</v>
      </c>
      <c r="Z793" s="2">
        <f t="shared" si="264"/>
        <v>793.51807180976709</v>
      </c>
      <c r="AA793" s="18">
        <f t="shared" si="264"/>
        <v>1036.449398402118</v>
      </c>
      <c r="AB793" s="2">
        <f t="shared" si="265"/>
        <v>-126.02107444375048</v>
      </c>
      <c r="AC793" s="2">
        <f t="shared" si="265"/>
        <v>103.6449398402118</v>
      </c>
      <c r="AD793" s="2">
        <f t="shared" si="254"/>
        <v>-1000</v>
      </c>
      <c r="AE793" s="2">
        <f t="shared" si="255"/>
        <v>1036.449398402118</v>
      </c>
      <c r="AF793" s="5">
        <f t="shared" si="256"/>
        <v>-1</v>
      </c>
      <c r="AG793" s="5">
        <f t="shared" si="257"/>
        <v>1.0499999999999998</v>
      </c>
      <c r="AH793" s="3">
        <f t="shared" si="258"/>
        <v>202010</v>
      </c>
      <c r="AI793" s="21">
        <v>2.2999999999999998</v>
      </c>
      <c r="AJ793" s="21">
        <v>1.66</v>
      </c>
      <c r="AK793" s="21">
        <v>1.8</v>
      </c>
      <c r="AL793" s="21">
        <v>2.0499999999999998</v>
      </c>
      <c r="AO793">
        <f t="shared" si="263"/>
        <v>-130</v>
      </c>
      <c r="AP793">
        <f>IF(E793&lt;F793,G793,H793)</f>
        <v>28</v>
      </c>
      <c r="AQ793">
        <f>IF(E793&lt;F793,H793,G793)</f>
        <v>37</v>
      </c>
    </row>
    <row r="794" spans="2:43" x14ac:dyDescent="0.25">
      <c r="B794" s="24">
        <v>44102</v>
      </c>
      <c r="C794" s="20" t="s">
        <v>28</v>
      </c>
      <c r="D794" s="20" t="s">
        <v>20</v>
      </c>
      <c r="E794" s="2">
        <v>-172.41379310344826</v>
      </c>
      <c r="F794" s="2">
        <v>150</v>
      </c>
      <c r="G794">
        <v>20</v>
      </c>
      <c r="H794">
        <v>34</v>
      </c>
      <c r="I794" s="9"/>
      <c r="J794" s="2" t="str">
        <f t="shared" si="259"/>
        <v>Baltimore Ravens</v>
      </c>
      <c r="K794" s="2" t="str">
        <f t="shared" si="260"/>
        <v>Kansas City Chiefs</v>
      </c>
      <c r="L794" s="17">
        <f t="shared" si="261"/>
        <v>-172.41379310344826</v>
      </c>
      <c r="M794" s="18">
        <f t="shared" si="262"/>
        <v>150</v>
      </c>
      <c r="N794" s="4">
        <f t="shared" si="248"/>
        <v>1.58</v>
      </c>
      <c r="O794" s="4">
        <f t="shared" si="249"/>
        <v>2.5</v>
      </c>
      <c r="P794" s="4"/>
      <c r="Q794" s="4"/>
      <c r="R794" s="1">
        <f t="shared" si="250"/>
        <v>0.63291139240506322</v>
      </c>
      <c r="S794" s="1">
        <f t="shared" si="250"/>
        <v>0.4</v>
      </c>
      <c r="T794" s="1">
        <f t="shared" si="246"/>
        <v>3.1862745098039214E-2</v>
      </c>
      <c r="U794" s="1">
        <f t="shared" si="247"/>
        <v>0.1164556962025316</v>
      </c>
      <c r="V794" s="1">
        <f t="shared" si="251"/>
        <v>0.62745569620253161</v>
      </c>
      <c r="W794" s="1"/>
      <c r="X794" s="17">
        <f t="shared" si="252"/>
        <v>593.73802174746322</v>
      </c>
      <c r="Y794" s="18">
        <f t="shared" si="253"/>
        <v>1520.5870888415161</v>
      </c>
      <c r="Z794" s="2">
        <f t="shared" si="264"/>
        <v>564.05112066009008</v>
      </c>
      <c r="AA794" s="18">
        <f t="shared" si="264"/>
        <v>1444.5577343994403</v>
      </c>
      <c r="AB794" s="2">
        <f t="shared" si="265"/>
        <v>-177.28889516782337</v>
      </c>
      <c r="AC794" s="2">
        <f t="shared" si="265"/>
        <v>144.45577343994404</v>
      </c>
      <c r="AD794" s="2">
        <f t="shared" si="254"/>
        <v>-1000</v>
      </c>
      <c r="AE794" s="2">
        <f t="shared" si="255"/>
        <v>1444.5577343994403</v>
      </c>
      <c r="AF794" s="5">
        <f t="shared" si="256"/>
        <v>-1</v>
      </c>
      <c r="AG794" s="5">
        <f t="shared" si="257"/>
        <v>1.5</v>
      </c>
      <c r="AH794" s="3">
        <f t="shared" si="258"/>
        <v>202009</v>
      </c>
      <c r="AI794" s="21">
        <v>1.54</v>
      </c>
      <c r="AJ794" s="21">
        <v>2.65</v>
      </c>
      <c r="AK794" s="21">
        <v>1.58</v>
      </c>
      <c r="AL794" s="21">
        <v>2.5</v>
      </c>
      <c r="AO794">
        <f t="shared" si="263"/>
        <v>-180</v>
      </c>
      <c r="AP794">
        <f>IF(E794&lt;F794,G794,H794)</f>
        <v>20</v>
      </c>
      <c r="AQ794">
        <f>IF(E794&lt;F794,H794,G794)</f>
        <v>34</v>
      </c>
    </row>
    <row r="795" spans="2:43" x14ac:dyDescent="0.25">
      <c r="B795" s="24">
        <v>44101</v>
      </c>
      <c r="C795" s="20" t="s">
        <v>43</v>
      </c>
      <c r="D795" s="20" t="s">
        <v>33</v>
      </c>
      <c r="E795" s="2">
        <v>-166.66666666666663</v>
      </c>
      <c r="F795" s="2">
        <v>145.00000000000003</v>
      </c>
      <c r="G795">
        <v>30</v>
      </c>
      <c r="H795">
        <v>37</v>
      </c>
      <c r="I795" s="9"/>
      <c r="J795" s="2" t="str">
        <f t="shared" si="259"/>
        <v>New Orleans Saints</v>
      </c>
      <c r="K795" s="2" t="str">
        <f t="shared" si="260"/>
        <v>Green Bay Packers</v>
      </c>
      <c r="L795" s="17">
        <f t="shared" si="261"/>
        <v>-166.66666666666663</v>
      </c>
      <c r="M795" s="18">
        <f t="shared" si="262"/>
        <v>145.00000000000003</v>
      </c>
      <c r="N795" s="4">
        <f t="shared" si="248"/>
        <v>1.6</v>
      </c>
      <c r="O795" s="4">
        <f t="shared" si="249"/>
        <v>2.4500000000000002</v>
      </c>
      <c r="P795" s="4"/>
      <c r="Q795" s="4"/>
      <c r="R795" s="1">
        <f t="shared" si="250"/>
        <v>0.625</v>
      </c>
      <c r="S795" s="1">
        <f t="shared" si="250"/>
        <v>0.4081632653061224</v>
      </c>
      <c r="T795" s="1">
        <f t="shared" si="246"/>
        <v>3.2098765432098886E-2</v>
      </c>
      <c r="U795" s="1">
        <f t="shared" si="247"/>
        <v>0.1084183673469388</v>
      </c>
      <c r="V795" s="1">
        <f t="shared" si="251"/>
        <v>0.61941836734693878</v>
      </c>
      <c r="W795" s="1"/>
      <c r="X795" s="17">
        <f t="shared" si="252"/>
        <v>614.4177388267467</v>
      </c>
      <c r="Y795" s="18">
        <f t="shared" si="253"/>
        <v>1471.4893831628281</v>
      </c>
      <c r="Z795" s="2">
        <f t="shared" si="264"/>
        <v>583.69685188540939</v>
      </c>
      <c r="AA795" s="18">
        <f t="shared" si="264"/>
        <v>1397.9149140046866</v>
      </c>
      <c r="AB795" s="2">
        <f t="shared" si="265"/>
        <v>-171.32180801898838</v>
      </c>
      <c r="AC795" s="2">
        <f t="shared" si="265"/>
        <v>139.79149140046866</v>
      </c>
      <c r="AD795" s="2">
        <f t="shared" si="254"/>
        <v>-1000</v>
      </c>
      <c r="AE795" s="2">
        <f t="shared" si="255"/>
        <v>1397.9149140046866</v>
      </c>
      <c r="AF795" s="5">
        <f t="shared" si="256"/>
        <v>-1</v>
      </c>
      <c r="AG795" s="5">
        <f t="shared" si="257"/>
        <v>1.4500000000000002</v>
      </c>
      <c r="AH795" s="3">
        <f t="shared" si="258"/>
        <v>202009</v>
      </c>
      <c r="AI795" s="21">
        <v>1.6</v>
      </c>
      <c r="AJ795" s="21">
        <v>2.4500000000000002</v>
      </c>
      <c r="AK795" s="21">
        <v>1.6</v>
      </c>
      <c r="AL795" s="21">
        <v>2.4500000000000002</v>
      </c>
      <c r="AO795">
        <f t="shared" si="263"/>
        <v>-170</v>
      </c>
      <c r="AP795">
        <f>IF(E795&lt;F795,G795,H795)</f>
        <v>30</v>
      </c>
      <c r="AQ795">
        <f>IF(E795&lt;F795,H795,G795)</f>
        <v>37</v>
      </c>
    </row>
    <row r="796" spans="2:43" x14ac:dyDescent="0.25">
      <c r="B796" s="24">
        <v>44101</v>
      </c>
      <c r="C796" s="20" t="s">
        <v>48</v>
      </c>
      <c r="D796" s="20" t="s">
        <v>34</v>
      </c>
      <c r="E796" s="2">
        <v>-250.00000000000006</v>
      </c>
      <c r="F796" s="2">
        <v>210</v>
      </c>
      <c r="G796">
        <v>23</v>
      </c>
      <c r="H796">
        <v>26</v>
      </c>
      <c r="I796" s="9"/>
      <c r="J796" s="2" t="str">
        <f t="shared" si="259"/>
        <v>Arizona Cardinals</v>
      </c>
      <c r="K796" s="2" t="str">
        <f t="shared" si="260"/>
        <v>Detroit Lions</v>
      </c>
      <c r="L796" s="17">
        <f t="shared" si="261"/>
        <v>-250.00000000000006</v>
      </c>
      <c r="M796" s="18">
        <f t="shared" si="262"/>
        <v>210</v>
      </c>
      <c r="N796" s="4">
        <f t="shared" si="248"/>
        <v>1.4</v>
      </c>
      <c r="O796" s="4">
        <f t="shared" si="249"/>
        <v>3.1</v>
      </c>
      <c r="P796" s="4"/>
      <c r="Q796" s="4"/>
      <c r="R796" s="1">
        <f t="shared" si="250"/>
        <v>0.7142857142857143</v>
      </c>
      <c r="S796" s="1">
        <f t="shared" si="250"/>
        <v>0.32258064516129031</v>
      </c>
      <c r="T796" s="1">
        <f t="shared" si="246"/>
        <v>3.5555555555555562E-2</v>
      </c>
      <c r="U796" s="1">
        <f t="shared" si="247"/>
        <v>0.19585253456221199</v>
      </c>
      <c r="V796" s="1">
        <f t="shared" si="251"/>
        <v>0.70685253456221198</v>
      </c>
      <c r="W796" s="1"/>
      <c r="X796" s="17">
        <f t="shared" si="252"/>
        <v>414.72223852086552</v>
      </c>
      <c r="Y796" s="18">
        <f t="shared" si="253"/>
        <v>2130.2265089838866</v>
      </c>
      <c r="Z796" s="2">
        <f t="shared" si="264"/>
        <v>393.98612659482222</v>
      </c>
      <c r="AA796" s="18">
        <f t="shared" si="264"/>
        <v>2023.7151835346922</v>
      </c>
      <c r="AB796" s="2">
        <f t="shared" si="265"/>
        <v>-253.81604389039978</v>
      </c>
      <c r="AC796" s="2">
        <f t="shared" si="265"/>
        <v>202.37151835346921</v>
      </c>
      <c r="AD796" s="2">
        <f t="shared" si="254"/>
        <v>-1000</v>
      </c>
      <c r="AE796" s="2">
        <f t="shared" si="255"/>
        <v>2023.7151835346922</v>
      </c>
      <c r="AF796" s="5">
        <f t="shared" si="256"/>
        <v>-1</v>
      </c>
      <c r="AG796" s="5">
        <f t="shared" si="257"/>
        <v>2.1</v>
      </c>
      <c r="AH796" s="3">
        <f t="shared" si="258"/>
        <v>202009</v>
      </c>
      <c r="AI796" s="21">
        <v>1.38</v>
      </c>
      <c r="AJ796" s="21">
        <v>3.15</v>
      </c>
      <c r="AK796" s="21">
        <v>1.4</v>
      </c>
      <c r="AL796" s="21">
        <v>3.1</v>
      </c>
      <c r="AO796">
        <f t="shared" si="263"/>
        <v>-300</v>
      </c>
      <c r="AP796">
        <f>IF(E796&lt;F796,G796,H796)</f>
        <v>23</v>
      </c>
      <c r="AQ796">
        <f>IF(E796&lt;F796,H796,G796)</f>
        <v>26</v>
      </c>
    </row>
    <row r="797" spans="2:43" x14ac:dyDescent="0.25">
      <c r="B797" s="24">
        <v>44101</v>
      </c>
      <c r="C797" s="20" t="s">
        <v>38</v>
      </c>
      <c r="D797" s="20" t="s">
        <v>27</v>
      </c>
      <c r="E797" s="2">
        <v>215</v>
      </c>
      <c r="F797" s="2">
        <v>-263.1578947368422</v>
      </c>
      <c r="G797">
        <v>10</v>
      </c>
      <c r="H797">
        <v>28</v>
      </c>
      <c r="I797" s="9"/>
      <c r="J797" s="2" t="str">
        <f t="shared" si="259"/>
        <v>Tampa Bay Buccaneers</v>
      </c>
      <c r="K797" s="2" t="str">
        <f t="shared" si="260"/>
        <v>Denver Broncos</v>
      </c>
      <c r="L797" s="17">
        <f t="shared" si="261"/>
        <v>-263.1578947368422</v>
      </c>
      <c r="M797" s="18">
        <f t="shared" si="262"/>
        <v>215</v>
      </c>
      <c r="N797" s="4">
        <f t="shared" si="248"/>
        <v>1.38</v>
      </c>
      <c r="O797" s="4">
        <f t="shared" si="249"/>
        <v>3.15</v>
      </c>
      <c r="P797" s="4"/>
      <c r="Q797" s="4"/>
      <c r="R797" s="1">
        <f t="shared" si="250"/>
        <v>0.7246376811594204</v>
      </c>
      <c r="S797" s="1">
        <f t="shared" si="250"/>
        <v>0.31746031746031744</v>
      </c>
      <c r="T797" s="1">
        <f t="shared" si="246"/>
        <v>4.039735099337749E-2</v>
      </c>
      <c r="U797" s="1">
        <f t="shared" si="247"/>
        <v>0.20358868184955148</v>
      </c>
      <c r="V797" s="1">
        <f t="shared" si="251"/>
        <v>0.71458868184955149</v>
      </c>
      <c r="W797" s="1"/>
      <c r="X797" s="17">
        <f t="shared" si="252"/>
        <v>399.40643533805462</v>
      </c>
      <c r="Y797" s="18">
        <f t="shared" si="253"/>
        <v>2205.1924375584526</v>
      </c>
      <c r="Z797" s="2">
        <f t="shared" si="264"/>
        <v>379.43611357115185</v>
      </c>
      <c r="AA797" s="18">
        <f t="shared" si="264"/>
        <v>2094.93281568053</v>
      </c>
      <c r="AB797" s="2">
        <f t="shared" si="265"/>
        <v>-263.54897813712716</v>
      </c>
      <c r="AC797" s="2">
        <f t="shared" si="265"/>
        <v>209.49328156805299</v>
      </c>
      <c r="AD797" s="2">
        <f t="shared" si="254"/>
        <v>379.43611357115185</v>
      </c>
      <c r="AE797" s="2">
        <f t="shared" si="255"/>
        <v>-1000</v>
      </c>
      <c r="AF797" s="5">
        <f t="shared" si="256"/>
        <v>0.37999999999999989</v>
      </c>
      <c r="AG797" s="5">
        <f t="shared" si="257"/>
        <v>-1</v>
      </c>
      <c r="AH797" s="3">
        <f t="shared" si="258"/>
        <v>202009</v>
      </c>
      <c r="AI797" s="21">
        <v>3.25</v>
      </c>
      <c r="AJ797" s="21">
        <v>1.36</v>
      </c>
      <c r="AK797" s="21">
        <v>3.15</v>
      </c>
      <c r="AL797" s="21">
        <v>1.38</v>
      </c>
      <c r="AO797">
        <f t="shared" si="263"/>
        <v>-300</v>
      </c>
      <c r="AP797">
        <f>IF(E797&lt;F797,G797,H797)</f>
        <v>28</v>
      </c>
      <c r="AQ797">
        <f>IF(E797&lt;F797,H797,G797)</f>
        <v>10</v>
      </c>
    </row>
    <row r="798" spans="2:43" x14ac:dyDescent="0.25">
      <c r="B798" s="24">
        <v>44101</v>
      </c>
      <c r="C798" s="20" t="s">
        <v>32</v>
      </c>
      <c r="D798" s="20" t="s">
        <v>23</v>
      </c>
      <c r="E798" s="2">
        <v>-227.27272727272731</v>
      </c>
      <c r="F798" s="2">
        <v>185</v>
      </c>
      <c r="G798">
        <v>38</v>
      </c>
      <c r="H798">
        <v>31</v>
      </c>
      <c r="I798" s="9"/>
      <c r="J798" s="2" t="str">
        <f t="shared" si="259"/>
        <v>Seattle Seahawks</v>
      </c>
      <c r="K798" s="2" t="str">
        <f t="shared" si="260"/>
        <v>Dallas Cowboys</v>
      </c>
      <c r="L798" s="17">
        <f t="shared" si="261"/>
        <v>-227.27272727272731</v>
      </c>
      <c r="M798" s="18">
        <f t="shared" si="262"/>
        <v>185</v>
      </c>
      <c r="N798" s="4">
        <f t="shared" si="248"/>
        <v>1.44</v>
      </c>
      <c r="O798" s="4">
        <f t="shared" si="249"/>
        <v>2.85</v>
      </c>
      <c r="P798" s="4"/>
      <c r="Q798" s="4"/>
      <c r="R798" s="1">
        <f t="shared" si="250"/>
        <v>0.69444444444444442</v>
      </c>
      <c r="S798" s="1">
        <f t="shared" si="250"/>
        <v>0.35087719298245612</v>
      </c>
      <c r="T798" s="1">
        <f t="shared" si="246"/>
        <v>4.3356643356643354E-2</v>
      </c>
      <c r="U798" s="1">
        <f t="shared" si="247"/>
        <v>0.17178362573099415</v>
      </c>
      <c r="V798" s="1">
        <f t="shared" si="251"/>
        <v>0.68278362573099416</v>
      </c>
      <c r="W798" s="1"/>
      <c r="X798" s="17">
        <f t="shared" si="252"/>
        <v>464.59282606461329</v>
      </c>
      <c r="Y798" s="18">
        <f t="shared" si="253"/>
        <v>1917.3510160506185</v>
      </c>
      <c r="Z798" s="2">
        <f t="shared" si="264"/>
        <v>441.36318476138263</v>
      </c>
      <c r="AA798" s="18">
        <f t="shared" si="264"/>
        <v>1821.4834652480874</v>
      </c>
      <c r="AB798" s="2">
        <f t="shared" si="265"/>
        <v>-226.57077765573882</v>
      </c>
      <c r="AC798" s="2">
        <f t="shared" si="265"/>
        <v>182.14834652480874</v>
      </c>
      <c r="AD798" s="2">
        <f t="shared" si="254"/>
        <v>441.36318476138263</v>
      </c>
      <c r="AE798" s="2">
        <f t="shared" si="255"/>
        <v>-1000</v>
      </c>
      <c r="AF798" s="5">
        <f t="shared" si="256"/>
        <v>0.43999999999999995</v>
      </c>
      <c r="AG798" s="5">
        <f t="shared" si="257"/>
        <v>-1</v>
      </c>
      <c r="AH798" s="3">
        <f t="shared" si="258"/>
        <v>202009</v>
      </c>
      <c r="AI798" s="21">
        <v>1.44</v>
      </c>
      <c r="AJ798" s="21">
        <v>2.85</v>
      </c>
      <c r="AK798" s="21">
        <v>1.44</v>
      </c>
      <c r="AL798" s="21">
        <v>2.85</v>
      </c>
      <c r="AO798">
        <f t="shared" si="263"/>
        <v>-300</v>
      </c>
      <c r="AP798">
        <f>IF(E798&lt;F798,G798,H798)</f>
        <v>38</v>
      </c>
      <c r="AQ798">
        <f>IF(E798&lt;F798,H798,G798)</f>
        <v>31</v>
      </c>
    </row>
    <row r="799" spans="2:43" x14ac:dyDescent="0.25">
      <c r="B799" s="24">
        <v>44101</v>
      </c>
      <c r="C799" s="20" t="s">
        <v>39</v>
      </c>
      <c r="D799" s="20" t="s">
        <v>42</v>
      </c>
      <c r="E799" s="2">
        <v>-625.00000000000034</v>
      </c>
      <c r="F799" s="2">
        <v>450</v>
      </c>
      <c r="G799">
        <v>36</v>
      </c>
      <c r="H799">
        <v>7</v>
      </c>
      <c r="I799" s="9"/>
      <c r="J799" s="2" t="str">
        <f t="shared" si="259"/>
        <v>Indianapolis Colts</v>
      </c>
      <c r="K799" s="2" t="str">
        <f t="shared" si="260"/>
        <v>New York Jets</v>
      </c>
      <c r="L799" s="17">
        <f t="shared" si="261"/>
        <v>-625.00000000000034</v>
      </c>
      <c r="M799" s="18">
        <f t="shared" si="262"/>
        <v>450</v>
      </c>
      <c r="N799" s="4">
        <f t="shared" si="248"/>
        <v>1.1599999999999999</v>
      </c>
      <c r="O799" s="4">
        <f t="shared" si="249"/>
        <v>5.5</v>
      </c>
      <c r="P799" s="4"/>
      <c r="Q799" s="4"/>
      <c r="R799" s="1">
        <f t="shared" si="250"/>
        <v>0.86206896551724144</v>
      </c>
      <c r="S799" s="1">
        <f t="shared" si="250"/>
        <v>0.18181818181818182</v>
      </c>
      <c r="T799" s="1">
        <f t="shared" si="246"/>
        <v>4.2042042042042094E-2</v>
      </c>
      <c r="U799" s="1">
        <f t="shared" si="247"/>
        <v>0.34012539184952983</v>
      </c>
      <c r="V799" s="1">
        <f t="shared" si="251"/>
        <v>0.85112539184952984</v>
      </c>
      <c r="W799" s="1"/>
      <c r="X799" s="17">
        <f t="shared" si="252"/>
        <v>174.91501202538396</v>
      </c>
      <c r="Y799" s="18">
        <f t="shared" si="253"/>
        <v>4502.2111739446591</v>
      </c>
      <c r="Z799" s="2">
        <f t="shared" si="264"/>
        <v>166.16926142411475</v>
      </c>
      <c r="AA799" s="18">
        <f t="shared" si="264"/>
        <v>4277.1006152474256</v>
      </c>
      <c r="AB799" s="2">
        <f t="shared" si="265"/>
        <v>-601.79601896869144</v>
      </c>
      <c r="AC799" s="2">
        <f t="shared" si="265"/>
        <v>427.71006152474257</v>
      </c>
      <c r="AD799" s="2">
        <f t="shared" si="254"/>
        <v>166.16926142411475</v>
      </c>
      <c r="AE799" s="2">
        <f t="shared" si="255"/>
        <v>-1000</v>
      </c>
      <c r="AF799" s="5">
        <f t="shared" si="256"/>
        <v>0.15999999999999992</v>
      </c>
      <c r="AG799" s="5">
        <f t="shared" si="257"/>
        <v>-1</v>
      </c>
      <c r="AH799" s="3">
        <f t="shared" si="258"/>
        <v>202009</v>
      </c>
      <c r="AI799" s="21">
        <v>1.19</v>
      </c>
      <c r="AJ799" s="21">
        <v>5</v>
      </c>
      <c r="AK799" s="21">
        <v>1.1599999999999999</v>
      </c>
      <c r="AL799" s="21">
        <v>5.5</v>
      </c>
      <c r="AO799">
        <f t="shared" si="263"/>
        <v>-700</v>
      </c>
      <c r="AP799">
        <f>IF(E799&lt;F799,G799,H799)</f>
        <v>36</v>
      </c>
      <c r="AQ799">
        <f>IF(E799&lt;F799,H799,G799)</f>
        <v>7</v>
      </c>
    </row>
    <row r="800" spans="2:43" x14ac:dyDescent="0.25">
      <c r="B800" s="24">
        <v>44101</v>
      </c>
      <c r="C800" s="20" t="s">
        <v>31</v>
      </c>
      <c r="D800" s="20" t="s">
        <v>44</v>
      </c>
      <c r="E800" s="2">
        <v>-285.71428571428567</v>
      </c>
      <c r="F800" s="2">
        <v>229.99999999999997</v>
      </c>
      <c r="G800">
        <v>16</v>
      </c>
      <c r="H800">
        <v>21</v>
      </c>
      <c r="I800" s="9"/>
      <c r="J800" s="2" t="str">
        <f t="shared" si="259"/>
        <v>Los Angeles Chargers</v>
      </c>
      <c r="K800" s="2" t="str">
        <f t="shared" si="260"/>
        <v>Carolina Panthers</v>
      </c>
      <c r="L800" s="17">
        <f t="shared" si="261"/>
        <v>-285.71428571428567</v>
      </c>
      <c r="M800" s="18">
        <f t="shared" si="262"/>
        <v>229.99999999999997</v>
      </c>
      <c r="N800" s="4">
        <f t="shared" si="248"/>
        <v>1.35</v>
      </c>
      <c r="O800" s="4">
        <f t="shared" si="249"/>
        <v>3.3</v>
      </c>
      <c r="P800" s="4"/>
      <c r="Q800" s="4"/>
      <c r="R800" s="1">
        <f t="shared" si="250"/>
        <v>0.7407407407407407</v>
      </c>
      <c r="S800" s="1">
        <f t="shared" si="250"/>
        <v>0.30303030303030304</v>
      </c>
      <c r="T800" s="1">
        <f t="shared" si="246"/>
        <v>4.1935483870967794E-2</v>
      </c>
      <c r="U800" s="1">
        <f t="shared" si="247"/>
        <v>0.21885521885521883</v>
      </c>
      <c r="V800" s="1">
        <f t="shared" si="251"/>
        <v>0.72985521885521887</v>
      </c>
      <c r="W800" s="1"/>
      <c r="X800" s="17">
        <f t="shared" si="252"/>
        <v>370.13475298361828</v>
      </c>
      <c r="Y800" s="18">
        <f t="shared" si="253"/>
        <v>2363.8563841328437</v>
      </c>
      <c r="Z800" s="2">
        <f t="shared" si="264"/>
        <v>351.62801533443735</v>
      </c>
      <c r="AA800" s="18">
        <f t="shared" si="264"/>
        <v>2245.6635649262016</v>
      </c>
      <c r="AB800" s="2">
        <f t="shared" si="265"/>
        <v>-284.39144675343596</v>
      </c>
      <c r="AC800" s="2">
        <f t="shared" si="265"/>
        <v>224.56635649262017</v>
      </c>
      <c r="AD800" s="2">
        <f t="shared" si="254"/>
        <v>-1000</v>
      </c>
      <c r="AE800" s="2">
        <f t="shared" si="255"/>
        <v>2245.6635649262016</v>
      </c>
      <c r="AF800" s="5">
        <f t="shared" si="256"/>
        <v>-1</v>
      </c>
      <c r="AG800" s="5">
        <f t="shared" si="257"/>
        <v>2.2999999999999998</v>
      </c>
      <c r="AH800" s="3">
        <f t="shared" si="258"/>
        <v>202009</v>
      </c>
      <c r="AI800" s="21">
        <v>1.3</v>
      </c>
      <c r="AJ800" s="21">
        <v>3.65</v>
      </c>
      <c r="AK800" s="21">
        <v>1.35</v>
      </c>
      <c r="AL800" s="21">
        <v>3.3</v>
      </c>
      <c r="AO800">
        <f t="shared" si="263"/>
        <v>-300</v>
      </c>
      <c r="AP800">
        <f>IF(E800&lt;F800,G800,H800)</f>
        <v>16</v>
      </c>
      <c r="AQ800">
        <f>IF(E800&lt;F800,H800,G800)</f>
        <v>21</v>
      </c>
    </row>
    <row r="801" spans="2:43" x14ac:dyDescent="0.25">
      <c r="B801" s="24">
        <v>44101</v>
      </c>
      <c r="C801" s="20" t="s">
        <v>35</v>
      </c>
      <c r="D801" s="20" t="s">
        <v>37</v>
      </c>
      <c r="E801" s="2">
        <v>-156.25000000000003</v>
      </c>
      <c r="F801" s="2">
        <v>135</v>
      </c>
      <c r="G801">
        <v>26</v>
      </c>
      <c r="H801">
        <v>30</v>
      </c>
      <c r="I801" s="9"/>
      <c r="J801" s="2" t="str">
        <f t="shared" si="259"/>
        <v>Atlanta Falcons</v>
      </c>
      <c r="K801" s="2" t="str">
        <f t="shared" si="260"/>
        <v>Chicago Bears</v>
      </c>
      <c r="L801" s="17">
        <f t="shared" si="261"/>
        <v>-156.25000000000003</v>
      </c>
      <c r="M801" s="18">
        <f t="shared" si="262"/>
        <v>135</v>
      </c>
      <c r="N801" s="4">
        <f t="shared" si="248"/>
        <v>1.64</v>
      </c>
      <c r="O801" s="4">
        <f t="shared" si="249"/>
        <v>2.35</v>
      </c>
      <c r="P801" s="4"/>
      <c r="Q801" s="4"/>
      <c r="R801" s="1">
        <f t="shared" si="250"/>
        <v>0.6097560975609756</v>
      </c>
      <c r="S801" s="1">
        <f t="shared" si="250"/>
        <v>0.42553191489361702</v>
      </c>
      <c r="T801" s="1">
        <f t="shared" si="246"/>
        <v>3.4085213032581496E-2</v>
      </c>
      <c r="U801" s="1">
        <f t="shared" si="247"/>
        <v>9.2112091333679286E-2</v>
      </c>
      <c r="V801" s="1">
        <f t="shared" si="251"/>
        <v>0.60311209133367927</v>
      </c>
      <c r="W801" s="1"/>
      <c r="X801" s="17">
        <f t="shared" si="252"/>
        <v>658.06657563218641</v>
      </c>
      <c r="Y801" s="18">
        <f t="shared" si="253"/>
        <v>1377.3404079490135</v>
      </c>
      <c r="Z801" s="2">
        <f t="shared" si="264"/>
        <v>625.16324685057702</v>
      </c>
      <c r="AA801" s="18">
        <f t="shared" si="264"/>
        <v>1308.4733875515628</v>
      </c>
      <c r="AB801" s="2">
        <f t="shared" si="265"/>
        <v>-159.95821971905113</v>
      </c>
      <c r="AC801" s="2">
        <f t="shared" si="265"/>
        <v>130.84733875515627</v>
      </c>
      <c r="AD801" s="2">
        <f t="shared" si="254"/>
        <v>-1000</v>
      </c>
      <c r="AE801" s="2">
        <f t="shared" si="255"/>
        <v>1308.4733875515628</v>
      </c>
      <c r="AF801" s="5">
        <f t="shared" si="256"/>
        <v>-1</v>
      </c>
      <c r="AG801" s="5">
        <f t="shared" si="257"/>
        <v>1.35</v>
      </c>
      <c r="AH801" s="3">
        <f t="shared" si="258"/>
        <v>202009</v>
      </c>
      <c r="AI801" s="21">
        <v>1.52</v>
      </c>
      <c r="AJ801" s="21">
        <v>2.67</v>
      </c>
      <c r="AK801" s="21">
        <v>1.64</v>
      </c>
      <c r="AL801" s="21">
        <v>2.35</v>
      </c>
      <c r="AO801">
        <f t="shared" si="263"/>
        <v>-160</v>
      </c>
      <c r="AP801">
        <f>IF(E801&lt;F801,G801,H801)</f>
        <v>26</v>
      </c>
      <c r="AQ801">
        <f>IF(E801&lt;F801,H801,G801)</f>
        <v>30</v>
      </c>
    </row>
    <row r="802" spans="2:43" x14ac:dyDescent="0.25">
      <c r="B802" s="24">
        <v>44101</v>
      </c>
      <c r="C802" s="20" t="s">
        <v>24</v>
      </c>
      <c r="D802" s="20" t="s">
        <v>47</v>
      </c>
      <c r="E802" s="2">
        <v>-131.57894736842104</v>
      </c>
      <c r="F802" s="2">
        <v>110.00000000000001</v>
      </c>
      <c r="G802">
        <v>35</v>
      </c>
      <c r="H802">
        <v>32</v>
      </c>
      <c r="I802" s="9"/>
      <c r="J802" s="2" t="str">
        <f t="shared" si="259"/>
        <v>Buffalo Bills</v>
      </c>
      <c r="K802" s="2" t="str">
        <f t="shared" si="260"/>
        <v>Los Angeles Rams</v>
      </c>
      <c r="L802" s="17">
        <f t="shared" si="261"/>
        <v>-131.57894736842104</v>
      </c>
      <c r="M802" s="18">
        <f t="shared" si="262"/>
        <v>110.00000000000001</v>
      </c>
      <c r="N802" s="4">
        <f t="shared" si="248"/>
        <v>1.76</v>
      </c>
      <c r="O802" s="4">
        <f t="shared" si="249"/>
        <v>2.1</v>
      </c>
      <c r="P802" s="4"/>
      <c r="Q802" s="4"/>
      <c r="R802" s="1">
        <f t="shared" si="250"/>
        <v>0.56818181818181823</v>
      </c>
      <c r="S802" s="1">
        <f t="shared" si="250"/>
        <v>0.47619047619047616</v>
      </c>
      <c r="T802" s="1">
        <f t="shared" si="246"/>
        <v>4.2487046632124437E-2</v>
      </c>
      <c r="U802" s="1">
        <f t="shared" si="247"/>
        <v>4.5995670995671034E-2</v>
      </c>
      <c r="V802" s="1">
        <f t="shared" si="251"/>
        <v>0.55699567099567104</v>
      </c>
      <c r="W802" s="1"/>
      <c r="X802" s="17">
        <f t="shared" si="252"/>
        <v>795.34608987611307</v>
      </c>
      <c r="Y802" s="18">
        <f t="shared" si="253"/>
        <v>1144.9859022934511</v>
      </c>
      <c r="Z802" s="2">
        <f t="shared" si="264"/>
        <v>755.57878538230739</v>
      </c>
      <c r="AA802" s="18">
        <f t="shared" si="264"/>
        <v>1087.7366071787785</v>
      </c>
      <c r="AB802" s="2">
        <f t="shared" si="265"/>
        <v>-132.3488720628942</v>
      </c>
      <c r="AC802" s="2">
        <f t="shared" si="265"/>
        <v>108.77366071787785</v>
      </c>
      <c r="AD802" s="2">
        <f t="shared" si="254"/>
        <v>755.57878538230739</v>
      </c>
      <c r="AE802" s="2">
        <f t="shared" si="255"/>
        <v>-1000</v>
      </c>
      <c r="AF802" s="5">
        <f t="shared" si="256"/>
        <v>0.76</v>
      </c>
      <c r="AG802" s="5">
        <f t="shared" si="257"/>
        <v>-1</v>
      </c>
      <c r="AH802" s="3">
        <f t="shared" si="258"/>
        <v>202009</v>
      </c>
      <c r="AI802" s="21">
        <v>1.68</v>
      </c>
      <c r="AJ802" s="21">
        <v>2.25</v>
      </c>
      <c r="AK802" s="21">
        <v>1.76</v>
      </c>
      <c r="AL802" s="21">
        <v>2.1</v>
      </c>
      <c r="AO802">
        <f t="shared" si="263"/>
        <v>-140</v>
      </c>
      <c r="AP802">
        <f>IF(E802&lt;F802,G802,H802)</f>
        <v>35</v>
      </c>
      <c r="AQ802">
        <f>IF(E802&lt;F802,H802,G802)</f>
        <v>32</v>
      </c>
    </row>
    <row r="803" spans="2:43" x14ac:dyDescent="0.25">
      <c r="B803" s="24">
        <v>44101</v>
      </c>
      <c r="C803" s="20" t="s">
        <v>46</v>
      </c>
      <c r="D803" s="20" t="s">
        <v>51</v>
      </c>
      <c r="E803" s="2">
        <v>-322.58064516129025</v>
      </c>
      <c r="F803" s="2">
        <v>260</v>
      </c>
      <c r="G803">
        <v>34</v>
      </c>
      <c r="H803">
        <v>20</v>
      </c>
      <c r="I803" s="9"/>
      <c r="J803" s="2" t="str">
        <f t="shared" si="259"/>
        <v>Cleveland Browns</v>
      </c>
      <c r="K803" s="2" t="str">
        <f t="shared" si="260"/>
        <v>Washington Football Team</v>
      </c>
      <c r="L803" s="17">
        <f t="shared" si="261"/>
        <v>-322.58064516129025</v>
      </c>
      <c r="M803" s="18">
        <f t="shared" si="262"/>
        <v>260</v>
      </c>
      <c r="N803" s="4">
        <f t="shared" si="248"/>
        <v>1.31</v>
      </c>
      <c r="O803" s="4">
        <f t="shared" si="249"/>
        <v>3.6</v>
      </c>
      <c r="P803" s="4"/>
      <c r="Q803" s="4"/>
      <c r="R803" s="1">
        <f t="shared" si="250"/>
        <v>0.76335877862595414</v>
      </c>
      <c r="S803" s="1">
        <f t="shared" si="250"/>
        <v>0.27777777777777779</v>
      </c>
      <c r="T803" s="1">
        <f t="shared" si="246"/>
        <v>3.9511201629327863E-2</v>
      </c>
      <c r="U803" s="1">
        <f t="shared" si="247"/>
        <v>0.24279050042408817</v>
      </c>
      <c r="V803" s="1">
        <f t="shared" si="251"/>
        <v>0.75379050042408813</v>
      </c>
      <c r="W803" s="1"/>
      <c r="X803" s="17">
        <f t="shared" si="252"/>
        <v>326.62855188197847</v>
      </c>
      <c r="Y803" s="18">
        <f t="shared" si="253"/>
        <v>2645.8589098869329</v>
      </c>
      <c r="Z803" s="2">
        <f t="shared" si="264"/>
        <v>310.29712428787951</v>
      </c>
      <c r="AA803" s="18">
        <f t="shared" si="264"/>
        <v>2513.565964392586</v>
      </c>
      <c r="AB803" s="2">
        <f t="shared" si="265"/>
        <v>-322.27175881663845</v>
      </c>
      <c r="AC803" s="2">
        <f t="shared" si="265"/>
        <v>251.3565964392586</v>
      </c>
      <c r="AD803" s="2">
        <f t="shared" si="254"/>
        <v>310.29712428787951</v>
      </c>
      <c r="AE803" s="2">
        <f t="shared" si="255"/>
        <v>-1000</v>
      </c>
      <c r="AF803" s="5">
        <f t="shared" si="256"/>
        <v>0.31000000000000005</v>
      </c>
      <c r="AG803" s="5">
        <f t="shared" si="257"/>
        <v>-1</v>
      </c>
      <c r="AH803" s="3">
        <f t="shared" si="258"/>
        <v>202009</v>
      </c>
      <c r="AI803" s="21">
        <v>1.3</v>
      </c>
      <c r="AJ803" s="21">
        <v>3.65</v>
      </c>
      <c r="AK803" s="21">
        <v>1.31</v>
      </c>
      <c r="AL803" s="21">
        <v>3.6</v>
      </c>
      <c r="AO803">
        <f t="shared" si="263"/>
        <v>-400</v>
      </c>
      <c r="AP803">
        <f>IF(E803&lt;F803,G803,H803)</f>
        <v>34</v>
      </c>
      <c r="AQ803">
        <f>IF(E803&lt;F803,H803,G803)</f>
        <v>20</v>
      </c>
    </row>
    <row r="804" spans="2:43" x14ac:dyDescent="0.25">
      <c r="B804" s="24">
        <v>44101</v>
      </c>
      <c r="C804" s="20" t="s">
        <v>29</v>
      </c>
      <c r="D804" s="20" t="s">
        <v>41</v>
      </c>
      <c r="E804" s="2">
        <v>120.00000000000001</v>
      </c>
      <c r="F804" s="2">
        <v>-140.84507042253523</v>
      </c>
      <c r="G804">
        <v>30</v>
      </c>
      <c r="H804">
        <v>31</v>
      </c>
      <c r="I804" s="9"/>
      <c r="J804" s="2" t="str">
        <f t="shared" si="259"/>
        <v>Tennessee Titans</v>
      </c>
      <c r="K804" s="2" t="str">
        <f t="shared" si="260"/>
        <v>Minnesota Vikings</v>
      </c>
      <c r="L804" s="17">
        <f t="shared" si="261"/>
        <v>-140.84507042253523</v>
      </c>
      <c r="M804" s="18">
        <f t="shared" si="262"/>
        <v>120.00000000000001</v>
      </c>
      <c r="N804" s="4">
        <f t="shared" si="248"/>
        <v>1.71</v>
      </c>
      <c r="O804" s="4">
        <f t="shared" si="249"/>
        <v>2.2000000000000002</v>
      </c>
      <c r="P804" s="4"/>
      <c r="Q804" s="4"/>
      <c r="R804" s="1">
        <f t="shared" si="250"/>
        <v>0.58479532163742687</v>
      </c>
      <c r="S804" s="1">
        <f t="shared" si="250"/>
        <v>0.45454545454545453</v>
      </c>
      <c r="T804" s="1">
        <f t="shared" si="246"/>
        <v>3.7851662404092101E-2</v>
      </c>
      <c r="U804" s="1">
        <f t="shared" si="247"/>
        <v>6.5124933545986169E-2</v>
      </c>
      <c r="V804" s="1">
        <f t="shared" si="251"/>
        <v>0.57612493354598615</v>
      </c>
      <c r="W804" s="1"/>
      <c r="X804" s="17">
        <f t="shared" si="252"/>
        <v>735.73463284275692</v>
      </c>
      <c r="Y804" s="18">
        <f t="shared" si="253"/>
        <v>1235.8449349286186</v>
      </c>
      <c r="Z804" s="2">
        <f t="shared" si="264"/>
        <v>698.94790120061907</v>
      </c>
      <c r="AA804" s="18">
        <f t="shared" si="264"/>
        <v>1174.0526881821877</v>
      </c>
      <c r="AB804" s="2">
        <f t="shared" si="265"/>
        <v>-143.07218009843768</v>
      </c>
      <c r="AC804" s="2">
        <f t="shared" si="265"/>
        <v>117.40526881821877</v>
      </c>
      <c r="AD804" s="2">
        <f t="shared" si="254"/>
        <v>698.94790120061907</v>
      </c>
      <c r="AE804" s="2">
        <f t="shared" si="255"/>
        <v>-1000</v>
      </c>
      <c r="AF804" s="5">
        <f t="shared" si="256"/>
        <v>0.71</v>
      </c>
      <c r="AG804" s="5">
        <f t="shared" si="257"/>
        <v>-1</v>
      </c>
      <c r="AH804" s="3">
        <f t="shared" si="258"/>
        <v>202009</v>
      </c>
      <c r="AI804" s="21">
        <v>2.2000000000000002</v>
      </c>
      <c r="AJ804" s="21">
        <v>1.71</v>
      </c>
      <c r="AK804" s="21">
        <v>2.2000000000000002</v>
      </c>
      <c r="AL804" s="21">
        <v>1.71</v>
      </c>
      <c r="AO804">
        <f t="shared" si="263"/>
        <v>-150</v>
      </c>
      <c r="AP804">
        <f>IF(E804&lt;F804,G804,H804)</f>
        <v>31</v>
      </c>
      <c r="AQ804">
        <f>IF(E804&lt;F804,H804,G804)</f>
        <v>30</v>
      </c>
    </row>
    <row r="805" spans="2:43" x14ac:dyDescent="0.25">
      <c r="B805" s="24">
        <v>44101</v>
      </c>
      <c r="C805" s="20" t="s">
        <v>36</v>
      </c>
      <c r="D805" s="20" t="s">
        <v>50</v>
      </c>
      <c r="E805" s="2">
        <v>-270.2702702702702</v>
      </c>
      <c r="F805" s="2">
        <v>220.00000000000003</v>
      </c>
      <c r="G805">
        <v>36</v>
      </c>
      <c r="H805">
        <v>20</v>
      </c>
      <c r="I805" s="9"/>
      <c r="J805" s="2" t="str">
        <f t="shared" si="259"/>
        <v>New England Patriots</v>
      </c>
      <c r="K805" s="2" t="str">
        <f t="shared" si="260"/>
        <v>Las Vegas Raiders</v>
      </c>
      <c r="L805" s="17">
        <f t="shared" si="261"/>
        <v>-270.2702702702702</v>
      </c>
      <c r="M805" s="18">
        <f t="shared" si="262"/>
        <v>220.00000000000003</v>
      </c>
      <c r="N805" s="4">
        <f t="shared" si="248"/>
        <v>1.37</v>
      </c>
      <c r="O805" s="4">
        <f t="shared" si="249"/>
        <v>3.2</v>
      </c>
      <c r="P805" s="4"/>
      <c r="Q805" s="4"/>
      <c r="R805" s="1">
        <f t="shared" si="250"/>
        <v>0.72992700729927007</v>
      </c>
      <c r="S805" s="1">
        <f t="shared" si="250"/>
        <v>0.3125</v>
      </c>
      <c r="T805" s="1">
        <f t="shared" si="246"/>
        <v>4.0700218818380707E-2</v>
      </c>
      <c r="U805" s="1">
        <f t="shared" si="247"/>
        <v>0.20871350364963503</v>
      </c>
      <c r="V805" s="1">
        <f t="shared" si="251"/>
        <v>0.71971350364963504</v>
      </c>
      <c r="W805" s="1"/>
      <c r="X805" s="17">
        <f t="shared" si="252"/>
        <v>389.44176388110628</v>
      </c>
      <c r="Y805" s="18">
        <f t="shared" si="253"/>
        <v>2256.8044836814311</v>
      </c>
      <c r="Z805" s="2">
        <f t="shared" si="264"/>
        <v>369.96967568705094</v>
      </c>
      <c r="AA805" s="18">
        <f t="shared" si="264"/>
        <v>2143.9642594973593</v>
      </c>
      <c r="AB805" s="2">
        <f t="shared" si="265"/>
        <v>-270.29242278923357</v>
      </c>
      <c r="AC805" s="2">
        <f t="shared" si="265"/>
        <v>214.39642594973594</v>
      </c>
      <c r="AD805" s="2">
        <f t="shared" si="254"/>
        <v>369.96967568705094</v>
      </c>
      <c r="AE805" s="2">
        <f t="shared" si="255"/>
        <v>-1000</v>
      </c>
      <c r="AF805" s="5">
        <f t="shared" si="256"/>
        <v>0.37000000000000011</v>
      </c>
      <c r="AG805" s="5">
        <f t="shared" si="257"/>
        <v>-1</v>
      </c>
      <c r="AH805" s="3">
        <f t="shared" si="258"/>
        <v>202009</v>
      </c>
      <c r="AI805" s="21">
        <v>1.34</v>
      </c>
      <c r="AJ805" s="21">
        <v>3.35</v>
      </c>
      <c r="AK805" s="21">
        <v>1.37</v>
      </c>
      <c r="AL805" s="21">
        <v>3.2</v>
      </c>
      <c r="AO805">
        <f t="shared" si="263"/>
        <v>-300</v>
      </c>
      <c r="AP805">
        <f>IF(E805&lt;F805,G805,H805)</f>
        <v>36</v>
      </c>
      <c r="AQ805">
        <f>IF(E805&lt;F805,H805,G805)</f>
        <v>20</v>
      </c>
    </row>
    <row r="806" spans="2:43" x14ac:dyDescent="0.25">
      <c r="B806" s="24">
        <v>44101</v>
      </c>
      <c r="C806" s="20" t="s">
        <v>25</v>
      </c>
      <c r="D806" s="20" t="s">
        <v>22</v>
      </c>
      <c r="E806" s="2">
        <v>150</v>
      </c>
      <c r="F806" s="2">
        <v>-172.41379310344826</v>
      </c>
      <c r="G806">
        <v>9</v>
      </c>
      <c r="H806">
        <v>36</v>
      </c>
      <c r="I806" s="9"/>
      <c r="J806" s="2" t="str">
        <f t="shared" si="259"/>
        <v>San Francisco 49ers</v>
      </c>
      <c r="K806" s="2" t="str">
        <f t="shared" si="260"/>
        <v>New York Giants</v>
      </c>
      <c r="L806" s="17">
        <f t="shared" si="261"/>
        <v>-172.41379310344826</v>
      </c>
      <c r="M806" s="18">
        <f t="shared" si="262"/>
        <v>150</v>
      </c>
      <c r="N806" s="4">
        <f t="shared" si="248"/>
        <v>1.58</v>
      </c>
      <c r="O806" s="4">
        <f t="shared" si="249"/>
        <v>2.5</v>
      </c>
      <c r="P806" s="4"/>
      <c r="Q806" s="4"/>
      <c r="R806" s="1">
        <f t="shared" si="250"/>
        <v>0.63291139240506322</v>
      </c>
      <c r="S806" s="1">
        <f t="shared" si="250"/>
        <v>0.4</v>
      </c>
      <c r="T806" s="1">
        <f t="shared" si="246"/>
        <v>3.1862745098039214E-2</v>
      </c>
      <c r="U806" s="1">
        <f t="shared" si="247"/>
        <v>0.1164556962025316</v>
      </c>
      <c r="V806" s="1">
        <f t="shared" si="251"/>
        <v>0.62745569620253161</v>
      </c>
      <c r="W806" s="1"/>
      <c r="X806" s="17">
        <f t="shared" si="252"/>
        <v>593.73802174746322</v>
      </c>
      <c r="Y806" s="18">
        <f t="shared" si="253"/>
        <v>1520.5870888415161</v>
      </c>
      <c r="Z806" s="2">
        <f t="shared" si="264"/>
        <v>564.05112066009008</v>
      </c>
      <c r="AA806" s="18">
        <f t="shared" si="264"/>
        <v>1444.5577343994403</v>
      </c>
      <c r="AB806" s="2">
        <f t="shared" si="265"/>
        <v>-177.28889516782337</v>
      </c>
      <c r="AC806" s="2">
        <f t="shared" si="265"/>
        <v>144.45577343994404</v>
      </c>
      <c r="AD806" s="2">
        <f t="shared" si="254"/>
        <v>564.05112066009008</v>
      </c>
      <c r="AE806" s="2">
        <f t="shared" si="255"/>
        <v>-1000</v>
      </c>
      <c r="AF806" s="5">
        <f t="shared" si="256"/>
        <v>0.58000000000000007</v>
      </c>
      <c r="AG806" s="5">
        <f t="shared" si="257"/>
        <v>-1</v>
      </c>
      <c r="AH806" s="3">
        <f t="shared" si="258"/>
        <v>202009</v>
      </c>
      <c r="AI806" s="21">
        <v>2.8</v>
      </c>
      <c r="AJ806" s="21">
        <v>1.45</v>
      </c>
      <c r="AK806" s="21">
        <v>2.5</v>
      </c>
      <c r="AL806" s="21">
        <v>1.58</v>
      </c>
      <c r="AO806">
        <f t="shared" si="263"/>
        <v>-180</v>
      </c>
      <c r="AP806">
        <f>IF(E806&lt;F806,G806,H806)</f>
        <v>36</v>
      </c>
      <c r="AQ806">
        <f>IF(E806&lt;F806,H806,G806)</f>
        <v>9</v>
      </c>
    </row>
    <row r="807" spans="2:43" x14ac:dyDescent="0.25">
      <c r="B807" s="24">
        <v>44101</v>
      </c>
      <c r="C807" s="20" t="s">
        <v>19</v>
      </c>
      <c r="D807" s="20" t="s">
        <v>21</v>
      </c>
      <c r="E807" s="2">
        <v>-200</v>
      </c>
      <c r="F807" s="2">
        <v>170.00000000000003</v>
      </c>
      <c r="G807">
        <v>23</v>
      </c>
      <c r="H807">
        <v>23</v>
      </c>
      <c r="I807" s="9"/>
      <c r="J807" s="2" t="str">
        <f t="shared" si="259"/>
        <v>Philadelphia Eagles</v>
      </c>
      <c r="K807" s="2" t="str">
        <f t="shared" si="260"/>
        <v>Cincinnati Bengals</v>
      </c>
      <c r="L807" s="17">
        <f t="shared" si="261"/>
        <v>-200</v>
      </c>
      <c r="M807" s="18">
        <f t="shared" si="262"/>
        <v>170.00000000000003</v>
      </c>
      <c r="N807" s="4">
        <f t="shared" si="248"/>
        <v>1.5</v>
      </c>
      <c r="O807" s="4">
        <f t="shared" si="249"/>
        <v>2.7</v>
      </c>
      <c r="P807" s="4"/>
      <c r="Q807" s="4"/>
      <c r="R807" s="1">
        <f t="shared" si="250"/>
        <v>0.66666666666666663</v>
      </c>
      <c r="S807" s="1">
        <f t="shared" si="250"/>
        <v>0.37037037037037035</v>
      </c>
      <c r="T807" s="1">
        <f t="shared" si="246"/>
        <v>3.5714285714285587E-2</v>
      </c>
      <c r="U807" s="1">
        <f t="shared" si="247"/>
        <v>0.14814814814814814</v>
      </c>
      <c r="V807" s="1">
        <f t="shared" si="251"/>
        <v>0.65914814814814815</v>
      </c>
      <c r="W807" s="1"/>
      <c r="X807" s="17">
        <f t="shared" si="252"/>
        <v>517.10962521773342</v>
      </c>
      <c r="Y807" s="18">
        <f t="shared" si="253"/>
        <v>1734.0124117028765</v>
      </c>
      <c r="Z807" s="2">
        <f t="shared" si="264"/>
        <v>491.25414395684675</v>
      </c>
      <c r="AA807" s="18">
        <f t="shared" si="264"/>
        <v>1647.3117911177326</v>
      </c>
      <c r="AB807" s="2">
        <f t="shared" si="265"/>
        <v>-203.56062382403903</v>
      </c>
      <c r="AC807" s="2">
        <f t="shared" si="265"/>
        <v>164.73117911177326</v>
      </c>
      <c r="AD807" s="2">
        <f t="shared" si="254"/>
        <v>-1000</v>
      </c>
      <c r="AE807" s="2">
        <f t="shared" si="255"/>
        <v>-1000</v>
      </c>
      <c r="AF807" s="5">
        <f t="shared" si="256"/>
        <v>-1</v>
      </c>
      <c r="AG807" s="5">
        <f t="shared" si="257"/>
        <v>-1</v>
      </c>
      <c r="AH807" s="3">
        <f t="shared" si="258"/>
        <v>202009</v>
      </c>
      <c r="AI807" s="21">
        <v>1.34</v>
      </c>
      <c r="AJ807" s="21">
        <v>3.35</v>
      </c>
      <c r="AK807" s="21">
        <v>1.5</v>
      </c>
      <c r="AL807" s="21">
        <v>2.7</v>
      </c>
      <c r="AO807">
        <f t="shared" si="263"/>
        <v>-200</v>
      </c>
      <c r="AP807">
        <f>IF(E807&lt;F807,G807,H807)</f>
        <v>23</v>
      </c>
      <c r="AQ807">
        <f>IF(E807&lt;F807,H807,G807)</f>
        <v>23</v>
      </c>
    </row>
    <row r="808" spans="2:43" x14ac:dyDescent="0.25">
      <c r="B808" s="24">
        <v>44101</v>
      </c>
      <c r="C808" s="20" t="s">
        <v>45</v>
      </c>
      <c r="D808" s="20" t="s">
        <v>40</v>
      </c>
      <c r="E808" s="2">
        <v>-212.76595744680853</v>
      </c>
      <c r="F808" s="2">
        <v>175</v>
      </c>
      <c r="G808">
        <v>28</v>
      </c>
      <c r="H808">
        <v>21</v>
      </c>
      <c r="I808" s="9"/>
      <c r="J808" s="2" t="str">
        <f t="shared" si="259"/>
        <v>Pittsburgh Steelers</v>
      </c>
      <c r="K808" s="2" t="str">
        <f t="shared" si="260"/>
        <v>Houston Texans</v>
      </c>
      <c r="L808" s="17">
        <f t="shared" si="261"/>
        <v>-212.76595744680853</v>
      </c>
      <c r="M808" s="18">
        <f t="shared" si="262"/>
        <v>175</v>
      </c>
      <c r="N808" s="4">
        <f t="shared" si="248"/>
        <v>1.47</v>
      </c>
      <c r="O808" s="4">
        <f t="shared" si="249"/>
        <v>2.75</v>
      </c>
      <c r="P808" s="4"/>
      <c r="Q808" s="4"/>
      <c r="R808" s="1">
        <f t="shared" si="250"/>
        <v>0.68027210884353739</v>
      </c>
      <c r="S808" s="1">
        <f t="shared" si="250"/>
        <v>0.36363636363636365</v>
      </c>
      <c r="T808" s="1">
        <f t="shared" si="246"/>
        <v>4.206161137440767E-2</v>
      </c>
      <c r="U808" s="1">
        <f t="shared" si="247"/>
        <v>0.15831787260358687</v>
      </c>
      <c r="V808" s="1">
        <f t="shared" si="251"/>
        <v>0.66931787260358688</v>
      </c>
      <c r="W808" s="1"/>
      <c r="X808" s="17">
        <f t="shared" si="252"/>
        <v>494.0584151893168</v>
      </c>
      <c r="Y808" s="18">
        <f t="shared" si="253"/>
        <v>1810.0865209085014</v>
      </c>
      <c r="Z808" s="2">
        <f t="shared" si="264"/>
        <v>469.35549442985092</v>
      </c>
      <c r="AA808" s="18">
        <f t="shared" si="264"/>
        <v>1719.5821948630762</v>
      </c>
      <c r="AB808" s="2">
        <f t="shared" si="265"/>
        <v>-213.05812158750777</v>
      </c>
      <c r="AC808" s="2">
        <f t="shared" si="265"/>
        <v>171.95821948630763</v>
      </c>
      <c r="AD808" s="2">
        <f t="shared" si="254"/>
        <v>469.35549442985092</v>
      </c>
      <c r="AE808" s="2">
        <f t="shared" si="255"/>
        <v>-1000</v>
      </c>
      <c r="AF808" s="5">
        <f t="shared" si="256"/>
        <v>0.47</v>
      </c>
      <c r="AG808" s="5">
        <f t="shared" si="257"/>
        <v>-1</v>
      </c>
      <c r="AH808" s="3">
        <f t="shared" si="258"/>
        <v>202009</v>
      </c>
      <c r="AI808" s="21">
        <v>1.52</v>
      </c>
      <c r="AJ808" s="21">
        <v>2.67</v>
      </c>
      <c r="AK808" s="21">
        <v>1.47</v>
      </c>
      <c r="AL808" s="21">
        <v>2.75</v>
      </c>
      <c r="AO808">
        <f t="shared" si="263"/>
        <v>-300</v>
      </c>
      <c r="AP808">
        <f>IF(E808&lt;F808,G808,H808)</f>
        <v>28</v>
      </c>
      <c r="AQ808">
        <f>IF(E808&lt;F808,H808,G808)</f>
        <v>21</v>
      </c>
    </row>
    <row r="809" spans="2:43" x14ac:dyDescent="0.25">
      <c r="B809" s="24">
        <v>44098</v>
      </c>
      <c r="C809" s="20" t="s">
        <v>26</v>
      </c>
      <c r="D809" s="20" t="s">
        <v>30</v>
      </c>
      <c r="E809" s="2">
        <v>-156.25000000000003</v>
      </c>
      <c r="F809" s="2">
        <v>135</v>
      </c>
      <c r="G809">
        <v>13</v>
      </c>
      <c r="H809">
        <v>31</v>
      </c>
      <c r="I809" s="9"/>
      <c r="J809" s="2" t="str">
        <f t="shared" si="259"/>
        <v>Jacksonville Jaguars</v>
      </c>
      <c r="K809" s="2" t="str">
        <f t="shared" si="260"/>
        <v>Miami Dolphins</v>
      </c>
      <c r="L809" s="17">
        <f t="shared" si="261"/>
        <v>-156.25000000000003</v>
      </c>
      <c r="M809" s="18">
        <f t="shared" si="262"/>
        <v>135</v>
      </c>
      <c r="N809" s="4">
        <f t="shared" si="248"/>
        <v>1.64</v>
      </c>
      <c r="O809" s="4">
        <f t="shared" si="249"/>
        <v>2.35</v>
      </c>
      <c r="P809" s="4"/>
      <c r="Q809" s="4"/>
      <c r="R809" s="1">
        <f t="shared" si="250"/>
        <v>0.6097560975609756</v>
      </c>
      <c r="S809" s="1">
        <f t="shared" si="250"/>
        <v>0.42553191489361702</v>
      </c>
      <c r="T809" s="1">
        <f t="shared" si="246"/>
        <v>3.4085213032581496E-2</v>
      </c>
      <c r="U809" s="1">
        <f t="shared" si="247"/>
        <v>9.2112091333679286E-2</v>
      </c>
      <c r="V809" s="1">
        <f t="shared" si="251"/>
        <v>0.60311209133367927</v>
      </c>
      <c r="W809" s="1"/>
      <c r="X809" s="17">
        <f t="shared" si="252"/>
        <v>658.06657563218641</v>
      </c>
      <c r="Y809" s="18">
        <f t="shared" si="253"/>
        <v>1377.3404079490135</v>
      </c>
      <c r="Z809" s="2">
        <f t="shared" si="264"/>
        <v>625.16324685057702</v>
      </c>
      <c r="AA809" s="18">
        <f t="shared" si="264"/>
        <v>1308.4733875515628</v>
      </c>
      <c r="AB809" s="2">
        <f t="shared" si="265"/>
        <v>-159.95821971905113</v>
      </c>
      <c r="AC809" s="2">
        <f t="shared" si="265"/>
        <v>130.84733875515627</v>
      </c>
      <c r="AD809" s="2">
        <f t="shared" si="254"/>
        <v>-1000</v>
      </c>
      <c r="AE809" s="2">
        <f t="shared" si="255"/>
        <v>1308.4733875515628</v>
      </c>
      <c r="AF809" s="5">
        <f t="shared" si="256"/>
        <v>-1</v>
      </c>
      <c r="AG809" s="5">
        <f t="shared" si="257"/>
        <v>1.35</v>
      </c>
      <c r="AH809" s="3">
        <f t="shared" si="258"/>
        <v>202009</v>
      </c>
      <c r="AI809" s="21">
        <v>1.64</v>
      </c>
      <c r="AJ809" s="21">
        <v>2.35</v>
      </c>
      <c r="AK809" s="21">
        <v>1.64</v>
      </c>
      <c r="AL809" s="21">
        <v>2.35</v>
      </c>
      <c r="AO809">
        <f t="shared" si="263"/>
        <v>-160</v>
      </c>
      <c r="AP809">
        <f>IF(E809&lt;F809,G809,H809)</f>
        <v>13</v>
      </c>
      <c r="AQ809">
        <f>IF(E809&lt;F809,H809,G809)</f>
        <v>31</v>
      </c>
    </row>
    <row r="810" spans="2:43" x14ac:dyDescent="0.25">
      <c r="B810" s="24">
        <v>44095</v>
      </c>
      <c r="C810" s="20" t="s">
        <v>50</v>
      </c>
      <c r="D810" s="20" t="s">
        <v>43</v>
      </c>
      <c r="E810" s="2">
        <v>195.00000000000003</v>
      </c>
      <c r="F810" s="2">
        <v>-238.09523809523813</v>
      </c>
      <c r="G810">
        <v>34</v>
      </c>
      <c r="H810">
        <v>24</v>
      </c>
      <c r="I810" s="9"/>
      <c r="J810" s="2" t="str">
        <f t="shared" si="259"/>
        <v>New Orleans Saints</v>
      </c>
      <c r="K810" s="2" t="str">
        <f t="shared" si="260"/>
        <v>Las Vegas Raiders</v>
      </c>
      <c r="L810" s="17">
        <f t="shared" si="261"/>
        <v>-238.09523809523813</v>
      </c>
      <c r="M810" s="18">
        <f t="shared" si="262"/>
        <v>195.00000000000003</v>
      </c>
      <c r="N810" s="4">
        <f t="shared" si="248"/>
        <v>1.42</v>
      </c>
      <c r="O810" s="4">
        <f t="shared" si="249"/>
        <v>2.95</v>
      </c>
      <c r="P810" s="4"/>
      <c r="Q810" s="4"/>
      <c r="R810" s="1">
        <f t="shared" si="250"/>
        <v>0.70422535211267612</v>
      </c>
      <c r="S810" s="1">
        <f t="shared" si="250"/>
        <v>0.33898305084745761</v>
      </c>
      <c r="T810" s="1">
        <f t="shared" si="246"/>
        <v>4.1418764302059485E-2</v>
      </c>
      <c r="U810" s="1">
        <f t="shared" si="247"/>
        <v>0.18262115063260925</v>
      </c>
      <c r="V810" s="1">
        <f t="shared" si="251"/>
        <v>0.69362115063260932</v>
      </c>
      <c r="W810" s="1"/>
      <c r="X810" s="17">
        <f t="shared" si="252"/>
        <v>441.70920838841397</v>
      </c>
      <c r="Y810" s="18">
        <f t="shared" si="253"/>
        <v>2009.6149174189422</v>
      </c>
      <c r="Z810" s="2">
        <f t="shared" si="264"/>
        <v>419.62374796899326</v>
      </c>
      <c r="AA810" s="18">
        <f t="shared" si="264"/>
        <v>1909.134171547995</v>
      </c>
      <c r="AB810" s="2">
        <f t="shared" si="265"/>
        <v>-238.30872414634925</v>
      </c>
      <c r="AC810" s="2">
        <f t="shared" si="265"/>
        <v>190.9134171547995</v>
      </c>
      <c r="AD810" s="2">
        <f t="shared" si="254"/>
        <v>-1000</v>
      </c>
      <c r="AE810" s="2">
        <f t="shared" si="255"/>
        <v>1909.134171547995</v>
      </c>
      <c r="AF810" s="5">
        <f t="shared" si="256"/>
        <v>-1</v>
      </c>
      <c r="AG810" s="5">
        <f t="shared" si="257"/>
        <v>1.9500000000000002</v>
      </c>
      <c r="AH810" s="3">
        <f t="shared" si="258"/>
        <v>202009</v>
      </c>
      <c r="AI810" s="21">
        <v>3.05</v>
      </c>
      <c r="AJ810" s="21">
        <v>1.4</v>
      </c>
      <c r="AK810" s="21">
        <v>2.95</v>
      </c>
      <c r="AL810" s="21">
        <v>1.42</v>
      </c>
      <c r="AO810">
        <f t="shared" si="263"/>
        <v>-300</v>
      </c>
      <c r="AP810">
        <f>IF(E810&lt;F810,G810,H810)</f>
        <v>24</v>
      </c>
      <c r="AQ810">
        <f>IF(E810&lt;F810,H810,G810)</f>
        <v>34</v>
      </c>
    </row>
    <row r="811" spans="2:43" x14ac:dyDescent="0.25">
      <c r="B811" s="24">
        <v>44094</v>
      </c>
      <c r="C811" s="20" t="s">
        <v>32</v>
      </c>
      <c r="D811" s="20" t="s">
        <v>36</v>
      </c>
      <c r="E811" s="2">
        <v>-200</v>
      </c>
      <c r="F811" s="2">
        <v>170.00000000000003</v>
      </c>
      <c r="G811">
        <v>35</v>
      </c>
      <c r="H811">
        <v>30</v>
      </c>
      <c r="I811" s="9"/>
      <c r="J811" s="2" t="str">
        <f t="shared" si="259"/>
        <v>Seattle Seahawks</v>
      </c>
      <c r="K811" s="2" t="str">
        <f t="shared" si="260"/>
        <v>New England Patriots</v>
      </c>
      <c r="L811" s="17">
        <f t="shared" si="261"/>
        <v>-200</v>
      </c>
      <c r="M811" s="18">
        <f t="shared" si="262"/>
        <v>170.00000000000003</v>
      </c>
      <c r="N811" s="4">
        <f t="shared" si="248"/>
        <v>1.5</v>
      </c>
      <c r="O811" s="4">
        <f t="shared" si="249"/>
        <v>2.7</v>
      </c>
      <c r="P811" s="4"/>
      <c r="Q811" s="4"/>
      <c r="R811" s="1">
        <f t="shared" si="250"/>
        <v>0.66666666666666663</v>
      </c>
      <c r="S811" s="1">
        <f t="shared" si="250"/>
        <v>0.37037037037037035</v>
      </c>
      <c r="T811" s="1">
        <f t="shared" si="246"/>
        <v>3.5714285714285587E-2</v>
      </c>
      <c r="U811" s="1">
        <f t="shared" si="247"/>
        <v>0.14814814814814814</v>
      </c>
      <c r="V811" s="1">
        <f t="shared" si="251"/>
        <v>0.65914814814814815</v>
      </c>
      <c r="W811" s="1"/>
      <c r="X811" s="17">
        <f t="shared" si="252"/>
        <v>517.10962521773342</v>
      </c>
      <c r="Y811" s="18">
        <f t="shared" si="253"/>
        <v>1734.0124117028765</v>
      </c>
      <c r="Z811" s="2">
        <f t="shared" si="264"/>
        <v>491.25414395684675</v>
      </c>
      <c r="AA811" s="18">
        <f t="shared" si="264"/>
        <v>1647.3117911177326</v>
      </c>
      <c r="AB811" s="2">
        <f t="shared" si="265"/>
        <v>-203.56062382403903</v>
      </c>
      <c r="AC811" s="2">
        <f t="shared" si="265"/>
        <v>164.73117911177326</v>
      </c>
      <c r="AD811" s="2">
        <f t="shared" si="254"/>
        <v>491.25414395684675</v>
      </c>
      <c r="AE811" s="2">
        <f t="shared" si="255"/>
        <v>-1000</v>
      </c>
      <c r="AF811" s="5">
        <f t="shared" si="256"/>
        <v>0.5</v>
      </c>
      <c r="AG811" s="5">
        <f t="shared" si="257"/>
        <v>-1</v>
      </c>
      <c r="AH811" s="3">
        <f t="shared" si="258"/>
        <v>202009</v>
      </c>
      <c r="AI811" s="21">
        <v>1.5</v>
      </c>
      <c r="AJ811" s="21">
        <v>2.7</v>
      </c>
      <c r="AK811" s="21">
        <v>1.5</v>
      </c>
      <c r="AL811" s="21">
        <v>2.7</v>
      </c>
      <c r="AO811">
        <f t="shared" si="263"/>
        <v>-200</v>
      </c>
      <c r="AP811">
        <f>IF(E811&lt;F811,G811,H811)</f>
        <v>35</v>
      </c>
      <c r="AQ811">
        <f>IF(E811&lt;F811,H811,G811)</f>
        <v>30</v>
      </c>
    </row>
    <row r="812" spans="2:43" x14ac:dyDescent="0.25">
      <c r="B812" s="24">
        <v>44094</v>
      </c>
      <c r="C812" s="20" t="s">
        <v>40</v>
      </c>
      <c r="D812" s="20" t="s">
        <v>28</v>
      </c>
      <c r="E812" s="2">
        <v>270</v>
      </c>
      <c r="F812" s="2">
        <v>-344.82758620689651</v>
      </c>
      <c r="G812">
        <v>16</v>
      </c>
      <c r="H812">
        <v>33</v>
      </c>
      <c r="I812" s="9"/>
      <c r="J812" s="2" t="str">
        <f t="shared" si="259"/>
        <v>Baltimore Ravens</v>
      </c>
      <c r="K812" s="2" t="str">
        <f t="shared" si="260"/>
        <v>Houston Texans</v>
      </c>
      <c r="L812" s="17">
        <f t="shared" si="261"/>
        <v>-344.82758620689651</v>
      </c>
      <c r="M812" s="18">
        <f t="shared" si="262"/>
        <v>270</v>
      </c>
      <c r="N812" s="4">
        <f t="shared" si="248"/>
        <v>1.29</v>
      </c>
      <c r="O812" s="4">
        <f t="shared" si="249"/>
        <v>3.7</v>
      </c>
      <c r="P812" s="4"/>
      <c r="Q812" s="4"/>
      <c r="R812" s="1">
        <f t="shared" si="250"/>
        <v>0.77519379844961234</v>
      </c>
      <c r="S812" s="1">
        <f t="shared" si="250"/>
        <v>0.27027027027027023</v>
      </c>
      <c r="T812" s="1">
        <f t="shared" si="246"/>
        <v>4.3486973947895691E-2</v>
      </c>
      <c r="U812" s="1">
        <f t="shared" si="247"/>
        <v>0.25246176408967103</v>
      </c>
      <c r="V812" s="1">
        <f t="shared" si="251"/>
        <v>0.76346176408967104</v>
      </c>
      <c r="W812" s="1"/>
      <c r="X812" s="17">
        <f t="shared" si="252"/>
        <v>309.82329048576543</v>
      </c>
      <c r="Y812" s="18">
        <f t="shared" si="253"/>
        <v>2773.304285017382</v>
      </c>
      <c r="Z812" s="2">
        <f t="shared" si="264"/>
        <v>294.33212596147712</v>
      </c>
      <c r="AA812" s="18">
        <f t="shared" si="264"/>
        <v>2634.6390707665128</v>
      </c>
      <c r="AB812" s="2">
        <f t="shared" si="265"/>
        <v>-339.75224305989701</v>
      </c>
      <c r="AC812" s="2">
        <f t="shared" si="265"/>
        <v>263.46390707665125</v>
      </c>
      <c r="AD812" s="2">
        <f t="shared" si="254"/>
        <v>294.33212596147712</v>
      </c>
      <c r="AE812" s="2">
        <f t="shared" si="255"/>
        <v>-1000</v>
      </c>
      <c r="AF812" s="5">
        <f t="shared" si="256"/>
        <v>0.29000000000000004</v>
      </c>
      <c r="AG812" s="5">
        <f t="shared" si="257"/>
        <v>-1</v>
      </c>
      <c r="AH812" s="3">
        <f t="shared" si="258"/>
        <v>202009</v>
      </c>
      <c r="AI812" s="21">
        <v>3.4</v>
      </c>
      <c r="AJ812" s="21">
        <v>1.33</v>
      </c>
      <c r="AK812" s="21">
        <v>3.7</v>
      </c>
      <c r="AL812" s="21">
        <v>1.29</v>
      </c>
      <c r="AO812">
        <f t="shared" si="263"/>
        <v>-400</v>
      </c>
      <c r="AP812">
        <f>IF(E812&lt;F812,G812,H812)</f>
        <v>33</v>
      </c>
      <c r="AQ812">
        <f>IF(E812&lt;F812,H812,G812)</f>
        <v>16</v>
      </c>
    </row>
    <row r="813" spans="2:43" x14ac:dyDescent="0.25">
      <c r="B813" s="24">
        <v>44094</v>
      </c>
      <c r="C813" s="20" t="s">
        <v>31</v>
      </c>
      <c r="D813" s="20" t="s">
        <v>20</v>
      </c>
      <c r="E813" s="2">
        <v>320</v>
      </c>
      <c r="F813" s="2">
        <v>-400</v>
      </c>
      <c r="G813">
        <v>20</v>
      </c>
      <c r="H813">
        <v>23</v>
      </c>
      <c r="I813" s="9"/>
      <c r="J813" s="2" t="str">
        <f t="shared" si="259"/>
        <v>Kansas City Chiefs</v>
      </c>
      <c r="K813" s="2" t="str">
        <f t="shared" si="260"/>
        <v>Los Angeles Chargers</v>
      </c>
      <c r="L813" s="17">
        <f t="shared" si="261"/>
        <v>-400</v>
      </c>
      <c r="M813" s="18">
        <f t="shared" si="262"/>
        <v>320</v>
      </c>
      <c r="N813" s="4">
        <f t="shared" si="248"/>
        <v>1.25</v>
      </c>
      <c r="O813" s="4">
        <f t="shared" si="249"/>
        <v>4.2</v>
      </c>
      <c r="P813" s="4"/>
      <c r="Q813" s="4"/>
      <c r="R813" s="1">
        <f t="shared" si="250"/>
        <v>0.8</v>
      </c>
      <c r="S813" s="1">
        <f t="shared" si="250"/>
        <v>0.23809523809523808</v>
      </c>
      <c r="T813" s="1">
        <f t="shared" si="246"/>
        <v>3.669724770642202E-2</v>
      </c>
      <c r="U813" s="1">
        <f t="shared" si="247"/>
        <v>0.28095238095238095</v>
      </c>
      <c r="V813" s="1">
        <f t="shared" si="251"/>
        <v>0.79195238095238096</v>
      </c>
      <c r="W813" s="1"/>
      <c r="X813" s="17">
        <f t="shared" si="252"/>
        <v>262.7021826709157</v>
      </c>
      <c r="Y813" s="18">
        <f t="shared" si="253"/>
        <v>3204.8956988858595</v>
      </c>
      <c r="Z813" s="2">
        <f t="shared" si="264"/>
        <v>249.56707353736991</v>
      </c>
      <c r="AA813" s="18">
        <f t="shared" si="264"/>
        <v>3044.6509139415662</v>
      </c>
      <c r="AB813" s="2">
        <f t="shared" si="265"/>
        <v>-400.69388394309198</v>
      </c>
      <c r="AC813" s="2">
        <f t="shared" si="265"/>
        <v>304.46509139415662</v>
      </c>
      <c r="AD813" s="2">
        <f t="shared" si="254"/>
        <v>249.56707353736991</v>
      </c>
      <c r="AE813" s="2">
        <f t="shared" si="255"/>
        <v>-1000</v>
      </c>
      <c r="AF813" s="5">
        <f t="shared" si="256"/>
        <v>0.25</v>
      </c>
      <c r="AG813" s="5">
        <f t="shared" si="257"/>
        <v>-1</v>
      </c>
      <c r="AH813" s="3">
        <f t="shared" si="258"/>
        <v>202009</v>
      </c>
      <c r="AI813" s="21">
        <v>3.9</v>
      </c>
      <c r="AJ813" s="21">
        <v>1.27</v>
      </c>
      <c r="AK813" s="21">
        <v>4.2</v>
      </c>
      <c r="AL813" s="21">
        <v>1.25</v>
      </c>
      <c r="AO813">
        <f t="shared" si="263"/>
        <v>-400</v>
      </c>
      <c r="AP813">
        <f>IF(E813&lt;F813,G813,H813)</f>
        <v>23</v>
      </c>
      <c r="AQ813">
        <f>IF(E813&lt;F813,H813,G813)</f>
        <v>20</v>
      </c>
    </row>
    <row r="814" spans="2:43" x14ac:dyDescent="0.25">
      <c r="B814" s="24">
        <v>44094</v>
      </c>
      <c r="C814" s="20" t="s">
        <v>48</v>
      </c>
      <c r="D814" s="20" t="s">
        <v>51</v>
      </c>
      <c r="E814" s="2">
        <v>-312.49999999999994</v>
      </c>
      <c r="F814" s="2">
        <v>250</v>
      </c>
      <c r="G814">
        <v>30</v>
      </c>
      <c r="H814">
        <v>15</v>
      </c>
      <c r="I814" s="9"/>
      <c r="J814" s="2" t="str">
        <f t="shared" si="259"/>
        <v>Arizona Cardinals</v>
      </c>
      <c r="K814" s="2" t="str">
        <f t="shared" si="260"/>
        <v>Washington Football Team</v>
      </c>
      <c r="L814" s="17">
        <f t="shared" si="261"/>
        <v>-312.49999999999994</v>
      </c>
      <c r="M814" s="18">
        <f t="shared" si="262"/>
        <v>250</v>
      </c>
      <c r="N814" s="4">
        <f t="shared" si="248"/>
        <v>1.32</v>
      </c>
      <c r="O814" s="4">
        <f t="shared" si="249"/>
        <v>3.5</v>
      </c>
      <c r="P814" s="4"/>
      <c r="Q814" s="4"/>
      <c r="R814" s="1">
        <f t="shared" si="250"/>
        <v>0.75757575757575757</v>
      </c>
      <c r="S814" s="1">
        <f t="shared" si="250"/>
        <v>0.2857142857142857</v>
      </c>
      <c r="T814" s="1">
        <f t="shared" si="246"/>
        <v>4.1493775933610033E-2</v>
      </c>
      <c r="U814" s="1">
        <f t="shared" si="247"/>
        <v>0.23593073593073594</v>
      </c>
      <c r="V814" s="1">
        <f t="shared" si="251"/>
        <v>0.746930735930736</v>
      </c>
      <c r="W814" s="1"/>
      <c r="X814" s="17">
        <f t="shared" si="252"/>
        <v>338.81222434088107</v>
      </c>
      <c r="Y814" s="18">
        <f t="shared" si="253"/>
        <v>2560.4407248682487</v>
      </c>
      <c r="Z814" s="2">
        <f t="shared" si="264"/>
        <v>321.87161312383699</v>
      </c>
      <c r="AA814" s="18">
        <f t="shared" si="264"/>
        <v>2432.4186886248362</v>
      </c>
      <c r="AB814" s="2">
        <f t="shared" si="265"/>
        <v>-310.68288075943485</v>
      </c>
      <c r="AC814" s="2">
        <f t="shared" si="265"/>
        <v>243.24186886248361</v>
      </c>
      <c r="AD814" s="2">
        <f t="shared" si="254"/>
        <v>321.87161312383699</v>
      </c>
      <c r="AE814" s="2">
        <f t="shared" si="255"/>
        <v>-1000</v>
      </c>
      <c r="AF814" s="5">
        <f t="shared" si="256"/>
        <v>0.32000000000000006</v>
      </c>
      <c r="AG814" s="5">
        <f t="shared" si="257"/>
        <v>-1</v>
      </c>
      <c r="AH814" s="3">
        <f t="shared" si="258"/>
        <v>202009</v>
      </c>
      <c r="AI814" s="21">
        <v>1.33</v>
      </c>
      <c r="AJ814" s="21">
        <v>3.4</v>
      </c>
      <c r="AK814" s="21">
        <v>1.32</v>
      </c>
      <c r="AL814" s="21">
        <v>3.5</v>
      </c>
      <c r="AO814">
        <f t="shared" si="263"/>
        <v>-400</v>
      </c>
      <c r="AP814">
        <f>IF(E814&lt;F814,G814,H814)</f>
        <v>30</v>
      </c>
      <c r="AQ814">
        <f>IF(E814&lt;F814,H814,G814)</f>
        <v>15</v>
      </c>
    </row>
    <row r="815" spans="2:43" x14ac:dyDescent="0.25">
      <c r="B815" s="24">
        <v>44094</v>
      </c>
      <c r="C815" s="20" t="s">
        <v>37</v>
      </c>
      <c r="D815" s="20" t="s">
        <v>25</v>
      </c>
      <c r="E815" s="2">
        <v>-250.00000000000006</v>
      </c>
      <c r="F815" s="2">
        <v>204.99999999999997</v>
      </c>
      <c r="G815">
        <v>17</v>
      </c>
      <c r="H815">
        <v>13</v>
      </c>
      <c r="I815" s="9"/>
      <c r="J815" s="2" t="str">
        <f t="shared" si="259"/>
        <v>Chicago Bears</v>
      </c>
      <c r="K815" s="2" t="str">
        <f t="shared" si="260"/>
        <v>New York Giants</v>
      </c>
      <c r="L815" s="17">
        <f t="shared" si="261"/>
        <v>-250.00000000000006</v>
      </c>
      <c r="M815" s="18">
        <f t="shared" si="262"/>
        <v>204.99999999999997</v>
      </c>
      <c r="N815" s="4">
        <f t="shared" si="248"/>
        <v>1.4</v>
      </c>
      <c r="O815" s="4">
        <f t="shared" si="249"/>
        <v>3.05</v>
      </c>
      <c r="P815" s="4"/>
      <c r="Q815" s="4"/>
      <c r="R815" s="1">
        <f t="shared" si="250"/>
        <v>0.7142857142857143</v>
      </c>
      <c r="S815" s="1">
        <f t="shared" si="250"/>
        <v>0.32786885245901642</v>
      </c>
      <c r="T815" s="1">
        <f t="shared" si="246"/>
        <v>4.0449438202247112E-2</v>
      </c>
      <c r="U815" s="1">
        <f t="shared" si="247"/>
        <v>0.19320843091334894</v>
      </c>
      <c r="V815" s="1">
        <f t="shared" si="251"/>
        <v>0.70420843091334895</v>
      </c>
      <c r="W815" s="1"/>
      <c r="X815" s="17">
        <f t="shared" si="252"/>
        <v>420.03412072617954</v>
      </c>
      <c r="Y815" s="18">
        <f t="shared" si="253"/>
        <v>2105.3798440390528</v>
      </c>
      <c r="Z815" s="2">
        <f t="shared" si="264"/>
        <v>399.03241468987056</v>
      </c>
      <c r="AA815" s="18">
        <f t="shared" si="264"/>
        <v>2000.1108518371002</v>
      </c>
      <c r="AB815" s="2">
        <f t="shared" si="265"/>
        <v>-250.60620721181351</v>
      </c>
      <c r="AC815" s="2">
        <f t="shared" si="265"/>
        <v>200.01108518371001</v>
      </c>
      <c r="AD815" s="2">
        <f t="shared" si="254"/>
        <v>399.03241468987056</v>
      </c>
      <c r="AE815" s="2">
        <f t="shared" si="255"/>
        <v>-1000</v>
      </c>
      <c r="AF815" s="5">
        <f t="shared" si="256"/>
        <v>0.39999999999999991</v>
      </c>
      <c r="AG815" s="5">
        <f t="shared" si="257"/>
        <v>-1</v>
      </c>
      <c r="AH815" s="3">
        <f t="shared" si="258"/>
        <v>202009</v>
      </c>
      <c r="AI815" s="21">
        <v>1.4</v>
      </c>
      <c r="AJ815" s="21">
        <v>3.05</v>
      </c>
      <c r="AK815" s="21">
        <v>1.4</v>
      </c>
      <c r="AL815" s="21">
        <v>3.05</v>
      </c>
      <c r="AO815">
        <f t="shared" si="263"/>
        <v>-300</v>
      </c>
      <c r="AP815">
        <f>IF(E815&lt;F815,G815,H815)</f>
        <v>17</v>
      </c>
      <c r="AQ815">
        <f>IF(E815&lt;F815,H815,G815)</f>
        <v>13</v>
      </c>
    </row>
    <row r="816" spans="2:43" x14ac:dyDescent="0.25">
      <c r="B816" s="24">
        <v>44094</v>
      </c>
      <c r="C816" s="20" t="s">
        <v>23</v>
      </c>
      <c r="D816" s="20" t="s">
        <v>35</v>
      </c>
      <c r="E816" s="2">
        <v>-185.18518518518516</v>
      </c>
      <c r="F816" s="2">
        <v>165</v>
      </c>
      <c r="G816">
        <v>40</v>
      </c>
      <c r="H816">
        <v>39</v>
      </c>
      <c r="I816" s="9"/>
      <c r="J816" s="2" t="str">
        <f t="shared" si="259"/>
        <v>Dallas Cowboys</v>
      </c>
      <c r="K816" s="2" t="str">
        <f t="shared" si="260"/>
        <v>Atlanta Falcons</v>
      </c>
      <c r="L816" s="17">
        <f t="shared" si="261"/>
        <v>-185.18518518518516</v>
      </c>
      <c r="M816" s="18">
        <f t="shared" si="262"/>
        <v>165</v>
      </c>
      <c r="N816" s="4">
        <f t="shared" si="248"/>
        <v>1.54</v>
      </c>
      <c r="O816" s="4">
        <f t="shared" si="249"/>
        <v>2.65</v>
      </c>
      <c r="P816" s="4"/>
      <c r="Q816" s="4"/>
      <c r="R816" s="1">
        <f t="shared" si="250"/>
        <v>0.64935064935064934</v>
      </c>
      <c r="S816" s="1">
        <f t="shared" si="250"/>
        <v>0.37735849056603776</v>
      </c>
      <c r="T816" s="1">
        <f t="shared" si="246"/>
        <v>2.6014319809069208E-2</v>
      </c>
      <c r="U816" s="1">
        <f t="shared" si="247"/>
        <v>0.13599607939230579</v>
      </c>
      <c r="V816" s="1">
        <f t="shared" si="251"/>
        <v>0.64699607939230575</v>
      </c>
      <c r="W816" s="1"/>
      <c r="X816" s="17">
        <f t="shared" si="252"/>
        <v>545.60441995143913</v>
      </c>
      <c r="Y816" s="18">
        <f t="shared" si="253"/>
        <v>1648.1806912014345</v>
      </c>
      <c r="Z816" s="2">
        <f t="shared" si="264"/>
        <v>518.32419895386715</v>
      </c>
      <c r="AA816" s="18">
        <f t="shared" si="264"/>
        <v>1565.7716566413626</v>
      </c>
      <c r="AB816" s="2">
        <f t="shared" si="265"/>
        <v>-192.92944493394256</v>
      </c>
      <c r="AC816" s="2">
        <f t="shared" si="265"/>
        <v>156.57716566413626</v>
      </c>
      <c r="AD816" s="2">
        <f t="shared" si="254"/>
        <v>518.32419895386715</v>
      </c>
      <c r="AE816" s="2">
        <f t="shared" si="255"/>
        <v>-1000</v>
      </c>
      <c r="AF816" s="5">
        <f t="shared" si="256"/>
        <v>0.54</v>
      </c>
      <c r="AG816" s="5">
        <f t="shared" si="257"/>
        <v>-1</v>
      </c>
      <c r="AH816" s="3">
        <f t="shared" si="258"/>
        <v>202009</v>
      </c>
      <c r="AI816" s="21">
        <v>1.43</v>
      </c>
      <c r="AJ816" s="21">
        <v>2.9</v>
      </c>
      <c r="AK816" s="21">
        <v>1.54</v>
      </c>
      <c r="AL816" s="21">
        <v>2.65</v>
      </c>
      <c r="AO816">
        <f t="shared" si="263"/>
        <v>-190</v>
      </c>
      <c r="AP816">
        <f>IF(E816&lt;F816,G816,H816)</f>
        <v>40</v>
      </c>
      <c r="AQ816">
        <f>IF(E816&lt;F816,H816,G816)</f>
        <v>39</v>
      </c>
    </row>
    <row r="817" spans="2:43" x14ac:dyDescent="0.25">
      <c r="B817" s="24">
        <v>44094</v>
      </c>
      <c r="C817" s="20" t="s">
        <v>33</v>
      </c>
      <c r="D817" s="20" t="s">
        <v>34</v>
      </c>
      <c r="E817" s="2">
        <v>-270.2702702702702</v>
      </c>
      <c r="F817" s="2">
        <v>220.00000000000003</v>
      </c>
      <c r="G817">
        <v>42</v>
      </c>
      <c r="H817">
        <v>21</v>
      </c>
      <c r="I817" s="9"/>
      <c r="J817" s="2" t="str">
        <f t="shared" si="259"/>
        <v>Green Bay Packers</v>
      </c>
      <c r="K817" s="2" t="str">
        <f t="shared" si="260"/>
        <v>Detroit Lions</v>
      </c>
      <c r="L817" s="17">
        <f t="shared" si="261"/>
        <v>-270.2702702702702</v>
      </c>
      <c r="M817" s="18">
        <f t="shared" si="262"/>
        <v>220.00000000000003</v>
      </c>
      <c r="N817" s="4">
        <f t="shared" si="248"/>
        <v>1.37</v>
      </c>
      <c r="O817" s="4">
        <f t="shared" si="249"/>
        <v>3.2</v>
      </c>
      <c r="P817" s="4"/>
      <c r="Q817" s="4"/>
      <c r="R817" s="1">
        <f t="shared" si="250"/>
        <v>0.72992700729927007</v>
      </c>
      <c r="S817" s="1">
        <f t="shared" si="250"/>
        <v>0.3125</v>
      </c>
      <c r="T817" s="1">
        <f t="shared" si="246"/>
        <v>4.0700218818380707E-2</v>
      </c>
      <c r="U817" s="1">
        <f t="shared" si="247"/>
        <v>0.20871350364963503</v>
      </c>
      <c r="V817" s="1">
        <f t="shared" si="251"/>
        <v>0.71971350364963504</v>
      </c>
      <c r="W817" s="1"/>
      <c r="X817" s="17">
        <f t="shared" si="252"/>
        <v>389.44176388110628</v>
      </c>
      <c r="Y817" s="18">
        <f t="shared" si="253"/>
        <v>2256.8044836814311</v>
      </c>
      <c r="Z817" s="2">
        <f t="shared" si="264"/>
        <v>369.96967568705094</v>
      </c>
      <c r="AA817" s="18">
        <f t="shared" si="264"/>
        <v>2143.9642594973593</v>
      </c>
      <c r="AB817" s="2">
        <f t="shared" si="265"/>
        <v>-270.29242278923357</v>
      </c>
      <c r="AC817" s="2">
        <f t="shared" si="265"/>
        <v>214.39642594973594</v>
      </c>
      <c r="AD817" s="2">
        <f t="shared" si="254"/>
        <v>369.96967568705094</v>
      </c>
      <c r="AE817" s="2">
        <f t="shared" si="255"/>
        <v>-1000</v>
      </c>
      <c r="AF817" s="5">
        <f t="shared" si="256"/>
        <v>0.37000000000000011</v>
      </c>
      <c r="AG817" s="5">
        <f t="shared" si="257"/>
        <v>-1</v>
      </c>
      <c r="AH817" s="3">
        <f t="shared" si="258"/>
        <v>202009</v>
      </c>
      <c r="AI817" s="21">
        <v>1.41</v>
      </c>
      <c r="AJ817" s="21">
        <v>3</v>
      </c>
      <c r="AK817" s="21">
        <v>1.37</v>
      </c>
      <c r="AL817" s="21">
        <v>3.2</v>
      </c>
      <c r="AO817">
        <f t="shared" si="263"/>
        <v>-300</v>
      </c>
      <c r="AP817">
        <f>IF(E817&lt;F817,G817,H817)</f>
        <v>42</v>
      </c>
      <c r="AQ817">
        <f>IF(E817&lt;F817,H817,G817)</f>
        <v>21</v>
      </c>
    </row>
    <row r="818" spans="2:43" x14ac:dyDescent="0.25">
      <c r="B818" s="24">
        <v>44094</v>
      </c>
      <c r="C818" s="20" t="s">
        <v>39</v>
      </c>
      <c r="D818" s="20" t="s">
        <v>29</v>
      </c>
      <c r="E818" s="2">
        <v>-172.41379310344826</v>
      </c>
      <c r="F818" s="2">
        <v>150</v>
      </c>
      <c r="G818">
        <v>28</v>
      </c>
      <c r="H818">
        <v>11</v>
      </c>
      <c r="I818" s="9"/>
      <c r="J818" s="2" t="str">
        <f t="shared" si="259"/>
        <v>Indianapolis Colts</v>
      </c>
      <c r="K818" s="2" t="str">
        <f t="shared" si="260"/>
        <v>Minnesota Vikings</v>
      </c>
      <c r="L818" s="17">
        <f t="shared" si="261"/>
        <v>-172.41379310344826</v>
      </c>
      <c r="M818" s="18">
        <f t="shared" si="262"/>
        <v>150</v>
      </c>
      <c r="N818" s="4">
        <f t="shared" si="248"/>
        <v>1.58</v>
      </c>
      <c r="O818" s="4">
        <f t="shared" si="249"/>
        <v>2.5</v>
      </c>
      <c r="P818" s="4"/>
      <c r="Q818" s="4"/>
      <c r="R818" s="1">
        <f t="shared" si="250"/>
        <v>0.63291139240506322</v>
      </c>
      <c r="S818" s="1">
        <f t="shared" si="250"/>
        <v>0.4</v>
      </c>
      <c r="T818" s="1">
        <f t="shared" si="246"/>
        <v>3.1862745098039214E-2</v>
      </c>
      <c r="U818" s="1">
        <f t="shared" si="247"/>
        <v>0.1164556962025316</v>
      </c>
      <c r="V818" s="1">
        <f t="shared" si="251"/>
        <v>0.62745569620253161</v>
      </c>
      <c r="W818" s="1"/>
      <c r="X818" s="17">
        <f t="shared" si="252"/>
        <v>593.73802174746322</v>
      </c>
      <c r="Y818" s="18">
        <f t="shared" si="253"/>
        <v>1520.5870888415161</v>
      </c>
      <c r="Z818" s="2">
        <f t="shared" si="264"/>
        <v>564.05112066009008</v>
      </c>
      <c r="AA818" s="18">
        <f t="shared" si="264"/>
        <v>1444.5577343994403</v>
      </c>
      <c r="AB818" s="2">
        <f t="shared" si="265"/>
        <v>-177.28889516782337</v>
      </c>
      <c r="AC818" s="2">
        <f t="shared" si="265"/>
        <v>144.45577343994404</v>
      </c>
      <c r="AD818" s="2">
        <f t="shared" si="254"/>
        <v>564.05112066009008</v>
      </c>
      <c r="AE818" s="2">
        <f t="shared" si="255"/>
        <v>-1000</v>
      </c>
      <c r="AF818" s="5">
        <f t="shared" si="256"/>
        <v>0.58000000000000007</v>
      </c>
      <c r="AG818" s="5">
        <f t="shared" si="257"/>
        <v>-1</v>
      </c>
      <c r="AH818" s="3">
        <f t="shared" si="258"/>
        <v>202009</v>
      </c>
      <c r="AI818" s="21">
        <v>1.64</v>
      </c>
      <c r="AJ818" s="21">
        <v>2.35</v>
      </c>
      <c r="AK818" s="21">
        <v>1.58</v>
      </c>
      <c r="AL818" s="21">
        <v>2.5</v>
      </c>
      <c r="AO818">
        <f t="shared" si="263"/>
        <v>-180</v>
      </c>
      <c r="AP818">
        <f>IF(E818&lt;F818,G818,H818)</f>
        <v>28</v>
      </c>
      <c r="AQ818">
        <f>IF(E818&lt;F818,H818,G818)</f>
        <v>11</v>
      </c>
    </row>
    <row r="819" spans="2:43" x14ac:dyDescent="0.25">
      <c r="B819" s="24">
        <v>44094</v>
      </c>
      <c r="C819" s="20" t="s">
        <v>30</v>
      </c>
      <c r="D819" s="20" t="s">
        <v>24</v>
      </c>
      <c r="E819" s="2">
        <v>200</v>
      </c>
      <c r="F819" s="2">
        <v>-243.9024390243903</v>
      </c>
      <c r="G819">
        <v>28</v>
      </c>
      <c r="H819">
        <v>31</v>
      </c>
      <c r="I819" s="9"/>
      <c r="J819" s="2" t="str">
        <f t="shared" si="259"/>
        <v>Buffalo Bills</v>
      </c>
      <c r="K819" s="2" t="str">
        <f t="shared" si="260"/>
        <v>Miami Dolphins</v>
      </c>
      <c r="L819" s="17">
        <f t="shared" si="261"/>
        <v>-243.9024390243903</v>
      </c>
      <c r="M819" s="18">
        <f t="shared" si="262"/>
        <v>200</v>
      </c>
      <c r="N819" s="4">
        <f t="shared" si="248"/>
        <v>1.41</v>
      </c>
      <c r="O819" s="4">
        <f t="shared" si="249"/>
        <v>3</v>
      </c>
      <c r="P819" s="4"/>
      <c r="Q819" s="4"/>
      <c r="R819" s="1">
        <f t="shared" si="250"/>
        <v>0.70921985815602839</v>
      </c>
      <c r="S819" s="1">
        <f t="shared" si="250"/>
        <v>0.33333333333333331</v>
      </c>
      <c r="T819" s="1">
        <f t="shared" si="246"/>
        <v>4.0816326530612401E-2</v>
      </c>
      <c r="U819" s="1">
        <f t="shared" si="247"/>
        <v>0.18794326241134754</v>
      </c>
      <c r="V819" s="1">
        <f t="shared" si="251"/>
        <v>0.69894326241134752</v>
      </c>
      <c r="W819" s="1"/>
      <c r="X819" s="17">
        <f t="shared" si="252"/>
        <v>430.73129648608347</v>
      </c>
      <c r="Y819" s="18">
        <f t="shared" si="253"/>
        <v>2057.0269370258952</v>
      </c>
      <c r="Z819" s="2">
        <f t="shared" si="264"/>
        <v>409.19473166177926</v>
      </c>
      <c r="AA819" s="18">
        <f t="shared" si="264"/>
        <v>1954.1755901746003</v>
      </c>
      <c r="AB819" s="2">
        <f t="shared" si="265"/>
        <v>-244.3824229942804</v>
      </c>
      <c r="AC819" s="2">
        <f t="shared" si="265"/>
        <v>195.41755901746004</v>
      </c>
      <c r="AD819" s="2">
        <f t="shared" si="254"/>
        <v>409.19473166177926</v>
      </c>
      <c r="AE819" s="2">
        <f t="shared" si="255"/>
        <v>-1000</v>
      </c>
      <c r="AF819" s="5">
        <f t="shared" si="256"/>
        <v>0.40999999999999992</v>
      </c>
      <c r="AG819" s="5">
        <f t="shared" si="257"/>
        <v>-1</v>
      </c>
      <c r="AH819" s="3">
        <f t="shared" si="258"/>
        <v>202009</v>
      </c>
      <c r="AI819" s="21">
        <v>2.85</v>
      </c>
      <c r="AJ819" s="21">
        <v>1.44</v>
      </c>
      <c r="AK819" s="21">
        <v>3</v>
      </c>
      <c r="AL819" s="21">
        <v>1.41</v>
      </c>
      <c r="AO819">
        <f t="shared" si="263"/>
        <v>-300</v>
      </c>
      <c r="AP819">
        <f>IF(E819&lt;F819,G819,H819)</f>
        <v>31</v>
      </c>
      <c r="AQ819">
        <f>IF(E819&lt;F819,H819,G819)</f>
        <v>28</v>
      </c>
    </row>
    <row r="820" spans="2:43" x14ac:dyDescent="0.25">
      <c r="B820" s="24">
        <v>44094</v>
      </c>
      <c r="C820" s="20" t="s">
        <v>42</v>
      </c>
      <c r="D820" s="20" t="s">
        <v>22</v>
      </c>
      <c r="E820" s="2">
        <v>260</v>
      </c>
      <c r="F820" s="2">
        <v>-322.58064516129025</v>
      </c>
      <c r="G820">
        <v>13</v>
      </c>
      <c r="H820">
        <v>31</v>
      </c>
      <c r="I820" s="9"/>
      <c r="J820" s="2" t="str">
        <f t="shared" si="259"/>
        <v>San Francisco 49ers</v>
      </c>
      <c r="K820" s="2" t="str">
        <f t="shared" si="260"/>
        <v>New York Jets</v>
      </c>
      <c r="L820" s="17">
        <f t="shared" si="261"/>
        <v>-322.58064516129025</v>
      </c>
      <c r="M820" s="18">
        <f t="shared" si="262"/>
        <v>260</v>
      </c>
      <c r="N820" s="4">
        <f t="shared" si="248"/>
        <v>1.31</v>
      </c>
      <c r="O820" s="4">
        <f t="shared" si="249"/>
        <v>3.6</v>
      </c>
      <c r="P820" s="4"/>
      <c r="Q820" s="4"/>
      <c r="R820" s="1">
        <f t="shared" si="250"/>
        <v>0.76335877862595414</v>
      </c>
      <c r="S820" s="1">
        <f t="shared" si="250"/>
        <v>0.27777777777777779</v>
      </c>
      <c r="T820" s="1">
        <f t="shared" si="246"/>
        <v>3.9511201629327863E-2</v>
      </c>
      <c r="U820" s="1">
        <f t="shared" si="247"/>
        <v>0.24279050042408817</v>
      </c>
      <c r="V820" s="1">
        <f t="shared" si="251"/>
        <v>0.75379050042408813</v>
      </c>
      <c r="W820" s="1"/>
      <c r="X820" s="17">
        <f t="shared" si="252"/>
        <v>326.62855188197847</v>
      </c>
      <c r="Y820" s="18">
        <f t="shared" si="253"/>
        <v>2645.8589098869329</v>
      </c>
      <c r="Z820" s="2">
        <f t="shared" si="264"/>
        <v>310.29712428787951</v>
      </c>
      <c r="AA820" s="18">
        <f t="shared" si="264"/>
        <v>2513.565964392586</v>
      </c>
      <c r="AB820" s="2">
        <f t="shared" si="265"/>
        <v>-322.27175881663845</v>
      </c>
      <c r="AC820" s="2">
        <f t="shared" si="265"/>
        <v>251.3565964392586</v>
      </c>
      <c r="AD820" s="2">
        <f t="shared" si="254"/>
        <v>310.29712428787951</v>
      </c>
      <c r="AE820" s="2">
        <f t="shared" si="255"/>
        <v>-1000</v>
      </c>
      <c r="AF820" s="5">
        <f t="shared" si="256"/>
        <v>0.31000000000000005</v>
      </c>
      <c r="AG820" s="5">
        <f t="shared" si="257"/>
        <v>-1</v>
      </c>
      <c r="AH820" s="3">
        <f t="shared" si="258"/>
        <v>202009</v>
      </c>
      <c r="AI820" s="21">
        <v>3.55</v>
      </c>
      <c r="AJ820" s="21">
        <v>1.31</v>
      </c>
      <c r="AK820" s="21">
        <v>3.6</v>
      </c>
      <c r="AL820" s="21">
        <v>1.31</v>
      </c>
      <c r="AO820">
        <f t="shared" si="263"/>
        <v>-400</v>
      </c>
      <c r="AP820">
        <f>IF(E820&lt;F820,G820,H820)</f>
        <v>31</v>
      </c>
      <c r="AQ820">
        <f>IF(E820&lt;F820,H820,G820)</f>
        <v>13</v>
      </c>
    </row>
    <row r="821" spans="2:43" x14ac:dyDescent="0.25">
      <c r="B821" s="24">
        <v>44094</v>
      </c>
      <c r="C821" s="20" t="s">
        <v>19</v>
      </c>
      <c r="D821" s="20" t="s">
        <v>47</v>
      </c>
      <c r="E821" s="2">
        <v>-125</v>
      </c>
      <c r="F821" s="2">
        <v>104.99999999999999</v>
      </c>
      <c r="G821">
        <v>19</v>
      </c>
      <c r="H821">
        <v>37</v>
      </c>
      <c r="I821" s="9"/>
      <c r="J821" s="2" t="str">
        <f t="shared" si="259"/>
        <v>Philadelphia Eagles</v>
      </c>
      <c r="K821" s="2" t="str">
        <f t="shared" si="260"/>
        <v>Los Angeles Rams</v>
      </c>
      <c r="L821" s="17">
        <f t="shared" si="261"/>
        <v>-125</v>
      </c>
      <c r="M821" s="18">
        <f t="shared" si="262"/>
        <v>104.99999999999999</v>
      </c>
      <c r="N821" s="4">
        <f t="shared" si="248"/>
        <v>1.8</v>
      </c>
      <c r="O821" s="4">
        <f t="shared" si="249"/>
        <v>2.0499999999999998</v>
      </c>
      <c r="P821" s="4"/>
      <c r="Q821" s="4"/>
      <c r="R821" s="1">
        <f t="shared" si="250"/>
        <v>0.55555555555555558</v>
      </c>
      <c r="S821" s="1">
        <f t="shared" si="250"/>
        <v>0.48780487804878053</v>
      </c>
      <c r="T821" s="1">
        <f t="shared" si="246"/>
        <v>4.1558441558441461E-2</v>
      </c>
      <c r="U821" s="1">
        <f t="shared" si="247"/>
        <v>3.3875338753387524E-2</v>
      </c>
      <c r="V821" s="1">
        <f t="shared" si="251"/>
        <v>0.54487533875338756</v>
      </c>
      <c r="W821" s="1"/>
      <c r="X821" s="17">
        <f t="shared" si="252"/>
        <v>835.28218085238643</v>
      </c>
      <c r="Y821" s="18">
        <f t="shared" si="253"/>
        <v>1090.9993667390718</v>
      </c>
      <c r="Z821" s="2">
        <f t="shared" si="264"/>
        <v>793.51807180976709</v>
      </c>
      <c r="AA821" s="18">
        <f t="shared" si="264"/>
        <v>1036.449398402118</v>
      </c>
      <c r="AB821" s="2">
        <f t="shared" si="265"/>
        <v>-126.02107444375048</v>
      </c>
      <c r="AC821" s="2">
        <f t="shared" si="265"/>
        <v>103.6449398402118</v>
      </c>
      <c r="AD821" s="2">
        <f t="shared" si="254"/>
        <v>-1000</v>
      </c>
      <c r="AE821" s="2">
        <f t="shared" si="255"/>
        <v>1036.449398402118</v>
      </c>
      <c r="AF821" s="5">
        <f t="shared" si="256"/>
        <v>-1</v>
      </c>
      <c r="AG821" s="5">
        <f t="shared" si="257"/>
        <v>1.0499999999999998</v>
      </c>
      <c r="AH821" s="3">
        <f t="shared" si="258"/>
        <v>202009</v>
      </c>
      <c r="AI821" s="21">
        <v>1.9</v>
      </c>
      <c r="AJ821" s="21">
        <v>1.9</v>
      </c>
      <c r="AK821" s="21">
        <v>1.8</v>
      </c>
      <c r="AL821" s="21">
        <v>2.0499999999999998</v>
      </c>
      <c r="AO821">
        <f t="shared" si="263"/>
        <v>-130</v>
      </c>
      <c r="AP821">
        <f>IF(E821&lt;F821,G821,H821)</f>
        <v>19</v>
      </c>
      <c r="AQ821">
        <f>IF(E821&lt;F821,H821,G821)</f>
        <v>37</v>
      </c>
    </row>
    <row r="822" spans="2:43" x14ac:dyDescent="0.25">
      <c r="B822" s="24">
        <v>44094</v>
      </c>
      <c r="C822" s="20" t="s">
        <v>45</v>
      </c>
      <c r="D822" s="20" t="s">
        <v>38</v>
      </c>
      <c r="E822" s="2">
        <v>-312.49999999999994</v>
      </c>
      <c r="F822" s="2">
        <v>245.00000000000003</v>
      </c>
      <c r="G822">
        <v>26</v>
      </c>
      <c r="H822">
        <v>21</v>
      </c>
      <c r="I822" s="9"/>
      <c r="J822" s="2" t="str">
        <f t="shared" si="259"/>
        <v>Pittsburgh Steelers</v>
      </c>
      <c r="K822" s="2" t="str">
        <f t="shared" si="260"/>
        <v>Denver Broncos</v>
      </c>
      <c r="L822" s="17">
        <f t="shared" si="261"/>
        <v>-312.49999999999994</v>
      </c>
      <c r="M822" s="18">
        <f t="shared" si="262"/>
        <v>245.00000000000003</v>
      </c>
      <c r="N822" s="4">
        <f t="shared" si="248"/>
        <v>1.32</v>
      </c>
      <c r="O822" s="4">
        <f t="shared" si="249"/>
        <v>3.45</v>
      </c>
      <c r="P822" s="4"/>
      <c r="Q822" s="4"/>
      <c r="R822" s="1">
        <f t="shared" si="250"/>
        <v>0.75757575757575757</v>
      </c>
      <c r="S822" s="1">
        <f t="shared" si="250"/>
        <v>0.28985507246376813</v>
      </c>
      <c r="T822" s="1">
        <f t="shared" si="246"/>
        <v>4.5283018867924518E-2</v>
      </c>
      <c r="U822" s="1">
        <f t="shared" si="247"/>
        <v>0.23386034255599472</v>
      </c>
      <c r="V822" s="1">
        <f t="shared" si="251"/>
        <v>0.74486034255599476</v>
      </c>
      <c r="W822" s="1"/>
      <c r="X822" s="17">
        <f t="shared" si="252"/>
        <v>342.5335500726099</v>
      </c>
      <c r="Y822" s="18">
        <f t="shared" si="253"/>
        <v>2535.4217462272254</v>
      </c>
      <c r="Z822" s="2">
        <f t="shared" si="264"/>
        <v>325.4068725689794</v>
      </c>
      <c r="AA822" s="18">
        <f t="shared" si="264"/>
        <v>2408.6506589158639</v>
      </c>
      <c r="AB822" s="2">
        <f t="shared" si="265"/>
        <v>-307.30758453419605</v>
      </c>
      <c r="AC822" s="2">
        <f t="shared" si="265"/>
        <v>240.8650658915864</v>
      </c>
      <c r="AD822" s="2">
        <f t="shared" si="254"/>
        <v>325.4068725689794</v>
      </c>
      <c r="AE822" s="2">
        <f t="shared" si="255"/>
        <v>-1000</v>
      </c>
      <c r="AF822" s="5">
        <f t="shared" si="256"/>
        <v>0.32000000000000006</v>
      </c>
      <c r="AG822" s="5">
        <f t="shared" si="257"/>
        <v>-1</v>
      </c>
      <c r="AH822" s="3">
        <f t="shared" si="258"/>
        <v>202009</v>
      </c>
      <c r="AI822" s="21">
        <v>1.33</v>
      </c>
      <c r="AJ822" s="21">
        <v>3.4</v>
      </c>
      <c r="AK822" s="21">
        <v>1.32</v>
      </c>
      <c r="AL822" s="21">
        <v>3.45</v>
      </c>
      <c r="AO822">
        <f t="shared" si="263"/>
        <v>-400</v>
      </c>
      <c r="AP822">
        <f>IF(E822&lt;F822,G822,H822)</f>
        <v>26</v>
      </c>
      <c r="AQ822">
        <f>IF(E822&lt;F822,H822,G822)</f>
        <v>21</v>
      </c>
    </row>
    <row r="823" spans="2:43" x14ac:dyDescent="0.25">
      <c r="B823" s="24">
        <v>44094</v>
      </c>
      <c r="C823" s="20" t="s">
        <v>27</v>
      </c>
      <c r="D823" s="20" t="s">
        <v>44</v>
      </c>
      <c r="E823" s="2">
        <v>-370.37037037037032</v>
      </c>
      <c r="F823" s="2">
        <v>290</v>
      </c>
      <c r="G823">
        <v>31</v>
      </c>
      <c r="H823">
        <v>17</v>
      </c>
      <c r="I823" s="9"/>
      <c r="J823" s="2" t="str">
        <f t="shared" si="259"/>
        <v>Tampa Bay Buccaneers</v>
      </c>
      <c r="K823" s="2" t="str">
        <f t="shared" si="260"/>
        <v>Carolina Panthers</v>
      </c>
      <c r="L823" s="17">
        <f t="shared" si="261"/>
        <v>-370.37037037037032</v>
      </c>
      <c r="M823" s="18">
        <f t="shared" si="262"/>
        <v>290</v>
      </c>
      <c r="N823" s="4">
        <f t="shared" si="248"/>
        <v>1.27</v>
      </c>
      <c r="O823" s="4">
        <f t="shared" si="249"/>
        <v>3.9</v>
      </c>
      <c r="P823" s="4"/>
      <c r="Q823" s="4"/>
      <c r="R823" s="1">
        <f t="shared" si="250"/>
        <v>0.78740157480314954</v>
      </c>
      <c r="S823" s="1">
        <f t="shared" si="250"/>
        <v>0.25641025641025644</v>
      </c>
      <c r="T823" s="1">
        <f t="shared" si="246"/>
        <v>4.1972920696324856E-2</v>
      </c>
      <c r="U823" s="1">
        <f t="shared" si="247"/>
        <v>0.26549565919644658</v>
      </c>
      <c r="V823" s="1">
        <f t="shared" si="251"/>
        <v>0.77649565919644659</v>
      </c>
      <c r="W823" s="1"/>
      <c r="X823" s="17">
        <f t="shared" si="252"/>
        <v>287.83720572867844</v>
      </c>
      <c r="Y823" s="18">
        <f t="shared" si="253"/>
        <v>2959.4718041984102</v>
      </c>
      <c r="Z823" s="2">
        <f t="shared" si="264"/>
        <v>273.4453454422445</v>
      </c>
      <c r="AA823" s="18">
        <f t="shared" si="264"/>
        <v>2811.4982139884896</v>
      </c>
      <c r="AB823" s="2">
        <f t="shared" si="265"/>
        <v>-365.70379297650692</v>
      </c>
      <c r="AC823" s="2">
        <f t="shared" si="265"/>
        <v>281.14982139884899</v>
      </c>
      <c r="AD823" s="2">
        <f t="shared" si="254"/>
        <v>273.4453454422445</v>
      </c>
      <c r="AE823" s="2">
        <f t="shared" si="255"/>
        <v>-1000</v>
      </c>
      <c r="AF823" s="5">
        <f t="shared" si="256"/>
        <v>0.27</v>
      </c>
      <c r="AG823" s="5">
        <f t="shared" si="257"/>
        <v>-1</v>
      </c>
      <c r="AH823" s="3">
        <f t="shared" si="258"/>
        <v>202009</v>
      </c>
      <c r="AI823" s="21">
        <v>1.27</v>
      </c>
      <c r="AJ823" s="21">
        <v>3.9</v>
      </c>
      <c r="AK823" s="21">
        <v>1.27</v>
      </c>
      <c r="AL823" s="21">
        <v>3.9</v>
      </c>
      <c r="AO823">
        <f t="shared" si="263"/>
        <v>-400</v>
      </c>
      <c r="AP823">
        <f>IF(E823&lt;F823,G823,H823)</f>
        <v>31</v>
      </c>
      <c r="AQ823">
        <f>IF(E823&lt;F823,H823,G823)</f>
        <v>17</v>
      </c>
    </row>
    <row r="824" spans="2:43" x14ac:dyDescent="0.25">
      <c r="B824" s="24">
        <v>44094</v>
      </c>
      <c r="C824" s="20" t="s">
        <v>41</v>
      </c>
      <c r="D824" s="20" t="s">
        <v>26</v>
      </c>
      <c r="E824" s="2">
        <v>-370.37037037037032</v>
      </c>
      <c r="F824" s="2">
        <v>280</v>
      </c>
      <c r="G824">
        <v>33</v>
      </c>
      <c r="H824">
        <v>30</v>
      </c>
      <c r="I824" s="9"/>
      <c r="J824" s="2" t="str">
        <f t="shared" si="259"/>
        <v>Tennessee Titans</v>
      </c>
      <c r="K824" s="2" t="str">
        <f t="shared" si="260"/>
        <v>Jacksonville Jaguars</v>
      </c>
      <c r="L824" s="17">
        <f t="shared" si="261"/>
        <v>-370.37037037037032</v>
      </c>
      <c r="M824" s="18">
        <f t="shared" si="262"/>
        <v>280</v>
      </c>
      <c r="N824" s="4">
        <f t="shared" si="248"/>
        <v>1.27</v>
      </c>
      <c r="O824" s="4">
        <f t="shared" si="249"/>
        <v>3.8</v>
      </c>
      <c r="P824" s="4"/>
      <c r="Q824" s="4"/>
      <c r="R824" s="1">
        <f t="shared" si="250"/>
        <v>0.78740157480314954</v>
      </c>
      <c r="S824" s="1">
        <f t="shared" si="250"/>
        <v>0.26315789473684209</v>
      </c>
      <c r="T824" s="1">
        <f t="shared" si="246"/>
        <v>4.8126232741617536E-2</v>
      </c>
      <c r="U824" s="1">
        <f t="shared" si="247"/>
        <v>0.26212184003315375</v>
      </c>
      <c r="V824" s="1">
        <f t="shared" si="251"/>
        <v>0.77312184003315376</v>
      </c>
      <c r="W824" s="1"/>
      <c r="X824" s="17">
        <f t="shared" si="252"/>
        <v>293.45718645992071</v>
      </c>
      <c r="Y824" s="18">
        <f t="shared" si="253"/>
        <v>2909.583445130711</v>
      </c>
      <c r="Z824" s="2">
        <f t="shared" si="264"/>
        <v>278.78432713692467</v>
      </c>
      <c r="AA824" s="18">
        <f t="shared" si="264"/>
        <v>2764.1042728741754</v>
      </c>
      <c r="AB824" s="2">
        <f t="shared" si="265"/>
        <v>-358.70022187755586</v>
      </c>
      <c r="AC824" s="2">
        <f t="shared" si="265"/>
        <v>276.41042728741752</v>
      </c>
      <c r="AD824" s="2">
        <f t="shared" si="254"/>
        <v>278.78432713692467</v>
      </c>
      <c r="AE824" s="2">
        <f t="shared" si="255"/>
        <v>-1000</v>
      </c>
      <c r="AF824" s="5">
        <f t="shared" si="256"/>
        <v>0.27</v>
      </c>
      <c r="AG824" s="5">
        <f t="shared" si="257"/>
        <v>-1</v>
      </c>
      <c r="AH824" s="3">
        <f t="shared" si="258"/>
        <v>202009</v>
      </c>
      <c r="AI824" s="21">
        <v>1.1599999999999999</v>
      </c>
      <c r="AJ824" s="21">
        <v>5.5</v>
      </c>
      <c r="AK824" s="21">
        <v>1.27</v>
      </c>
      <c r="AL824" s="21">
        <v>3.8</v>
      </c>
      <c r="AO824">
        <f t="shared" si="263"/>
        <v>-400</v>
      </c>
      <c r="AP824">
        <f>IF(E824&lt;F824,G824,H824)</f>
        <v>33</v>
      </c>
      <c r="AQ824">
        <f>IF(E824&lt;F824,H824,G824)</f>
        <v>30</v>
      </c>
    </row>
    <row r="825" spans="2:43" x14ac:dyDescent="0.25">
      <c r="B825" s="24">
        <v>44091</v>
      </c>
      <c r="C825" s="20" t="s">
        <v>46</v>
      </c>
      <c r="D825" s="20" t="s">
        <v>21</v>
      </c>
      <c r="E825" s="2">
        <v>-263.1578947368422</v>
      </c>
      <c r="F825" s="2">
        <v>215</v>
      </c>
      <c r="G825">
        <v>35</v>
      </c>
      <c r="H825">
        <v>30</v>
      </c>
      <c r="I825" s="9"/>
      <c r="J825" s="2" t="str">
        <f t="shared" si="259"/>
        <v>Cleveland Browns</v>
      </c>
      <c r="K825" s="2" t="str">
        <f t="shared" si="260"/>
        <v>Cincinnati Bengals</v>
      </c>
      <c r="L825" s="17">
        <f t="shared" si="261"/>
        <v>-263.1578947368422</v>
      </c>
      <c r="M825" s="18">
        <f t="shared" si="262"/>
        <v>215</v>
      </c>
      <c r="N825" s="4">
        <f t="shared" si="248"/>
        <v>1.38</v>
      </c>
      <c r="O825" s="4">
        <f t="shared" si="249"/>
        <v>3.15</v>
      </c>
      <c r="P825" s="4"/>
      <c r="Q825" s="4"/>
      <c r="R825" s="1">
        <f t="shared" si="250"/>
        <v>0.7246376811594204</v>
      </c>
      <c r="S825" s="1">
        <f t="shared" si="250"/>
        <v>0.31746031746031744</v>
      </c>
      <c r="T825" s="1">
        <f t="shared" si="246"/>
        <v>4.039735099337749E-2</v>
      </c>
      <c r="U825" s="1">
        <f t="shared" si="247"/>
        <v>0.20358868184955148</v>
      </c>
      <c r="V825" s="1">
        <f t="shared" si="251"/>
        <v>0.71458868184955149</v>
      </c>
      <c r="W825" s="1"/>
      <c r="X825" s="17">
        <f t="shared" si="252"/>
        <v>399.40643533805462</v>
      </c>
      <c r="Y825" s="18">
        <f t="shared" si="253"/>
        <v>2205.1924375584526</v>
      </c>
      <c r="Z825" s="2">
        <f t="shared" si="264"/>
        <v>379.43611357115185</v>
      </c>
      <c r="AA825" s="18">
        <f t="shared" si="264"/>
        <v>2094.93281568053</v>
      </c>
      <c r="AB825" s="2">
        <f t="shared" si="265"/>
        <v>-263.54897813712716</v>
      </c>
      <c r="AC825" s="2">
        <f t="shared" si="265"/>
        <v>209.49328156805299</v>
      </c>
      <c r="AD825" s="2">
        <f t="shared" si="254"/>
        <v>379.43611357115185</v>
      </c>
      <c r="AE825" s="2">
        <f t="shared" si="255"/>
        <v>-1000</v>
      </c>
      <c r="AF825" s="5">
        <f t="shared" si="256"/>
        <v>0.37999999999999989</v>
      </c>
      <c r="AG825" s="5">
        <f t="shared" si="257"/>
        <v>-1</v>
      </c>
      <c r="AH825" s="3">
        <f t="shared" si="258"/>
        <v>202009</v>
      </c>
      <c r="AI825" s="21">
        <v>1.35</v>
      </c>
      <c r="AJ825" s="21">
        <v>3.3</v>
      </c>
      <c r="AK825" s="21">
        <v>1.38</v>
      </c>
      <c r="AL825" s="21">
        <v>3.15</v>
      </c>
      <c r="AO825">
        <f t="shared" si="263"/>
        <v>-300</v>
      </c>
      <c r="AP825">
        <f>IF(E825&lt;F825,G825,H825)</f>
        <v>35</v>
      </c>
      <c r="AQ825">
        <f>IF(E825&lt;F825,H825,G825)</f>
        <v>30</v>
      </c>
    </row>
    <row r="826" spans="2:43" x14ac:dyDescent="0.25">
      <c r="B826" s="24">
        <v>44088</v>
      </c>
      <c r="C826" s="20" t="s">
        <v>38</v>
      </c>
      <c r="D826" s="20" t="s">
        <v>41</v>
      </c>
      <c r="E826" s="2">
        <v>140</v>
      </c>
      <c r="F826" s="2">
        <v>-161.29032258064512</v>
      </c>
      <c r="G826">
        <v>14</v>
      </c>
      <c r="H826">
        <v>16</v>
      </c>
      <c r="I826" s="9"/>
      <c r="J826" s="2" t="str">
        <f t="shared" si="259"/>
        <v>Tennessee Titans</v>
      </c>
      <c r="K826" s="2" t="str">
        <f t="shared" si="260"/>
        <v>Denver Broncos</v>
      </c>
      <c r="L826" s="17">
        <f t="shared" si="261"/>
        <v>-161.29032258064512</v>
      </c>
      <c r="M826" s="18">
        <f t="shared" si="262"/>
        <v>140</v>
      </c>
      <c r="N826" s="4">
        <f t="shared" si="248"/>
        <v>1.62</v>
      </c>
      <c r="O826" s="4">
        <f t="shared" si="249"/>
        <v>2.4</v>
      </c>
      <c r="P826" s="4"/>
      <c r="Q826" s="4"/>
      <c r="R826" s="1">
        <f t="shared" si="250"/>
        <v>0.61728395061728392</v>
      </c>
      <c r="S826" s="1">
        <f t="shared" si="250"/>
        <v>0.41666666666666669</v>
      </c>
      <c r="T826" s="1">
        <f t="shared" si="246"/>
        <v>3.2835820895522283E-2</v>
      </c>
      <c r="U826" s="1">
        <f t="shared" si="247"/>
        <v>0.10030864197530862</v>
      </c>
      <c r="V826" s="1">
        <f t="shared" si="251"/>
        <v>0.61130864197530865</v>
      </c>
      <c r="W826" s="1"/>
      <c r="X826" s="17">
        <f t="shared" si="252"/>
        <v>635.83488165441463</v>
      </c>
      <c r="Y826" s="18">
        <f t="shared" si="253"/>
        <v>1423.7849094482656</v>
      </c>
      <c r="Z826" s="2">
        <f t="shared" si="264"/>
        <v>604.04313757169382</v>
      </c>
      <c r="AA826" s="18">
        <f t="shared" si="264"/>
        <v>1352.5956639758522</v>
      </c>
      <c r="AB826" s="2">
        <f t="shared" si="265"/>
        <v>-165.55109027810289</v>
      </c>
      <c r="AC826" s="2">
        <f t="shared" si="265"/>
        <v>135.25956639758522</v>
      </c>
      <c r="AD826" s="2">
        <f t="shared" si="254"/>
        <v>604.04313757169382</v>
      </c>
      <c r="AE826" s="2">
        <f t="shared" si="255"/>
        <v>-1000</v>
      </c>
      <c r="AF826" s="5">
        <f t="shared" si="256"/>
        <v>0.62000000000000011</v>
      </c>
      <c r="AG826" s="5">
        <f t="shared" si="257"/>
        <v>-1</v>
      </c>
      <c r="AH826" s="3">
        <f t="shared" si="258"/>
        <v>202009</v>
      </c>
      <c r="AI826" s="21">
        <v>1.76</v>
      </c>
      <c r="AJ826" s="21">
        <v>2.1</v>
      </c>
      <c r="AK826" s="21">
        <v>2.4</v>
      </c>
      <c r="AL826" s="21">
        <v>1.62</v>
      </c>
      <c r="AO826">
        <f t="shared" si="263"/>
        <v>-170</v>
      </c>
      <c r="AP826">
        <f>IF(E826&lt;F826,G826,H826)</f>
        <v>16</v>
      </c>
      <c r="AQ826">
        <f>IF(E826&lt;F826,H826,G826)</f>
        <v>14</v>
      </c>
    </row>
    <row r="827" spans="2:43" x14ac:dyDescent="0.25">
      <c r="B827" s="24">
        <v>44088</v>
      </c>
      <c r="C827" s="20" t="s">
        <v>25</v>
      </c>
      <c r="D827" s="20" t="s">
        <v>45</v>
      </c>
      <c r="E827" s="2">
        <v>210</v>
      </c>
      <c r="F827" s="2">
        <v>-250.00000000000006</v>
      </c>
      <c r="G827">
        <v>16</v>
      </c>
      <c r="H827">
        <v>26</v>
      </c>
      <c r="I827" s="9"/>
      <c r="J827" s="2" t="str">
        <f t="shared" si="259"/>
        <v>Pittsburgh Steelers</v>
      </c>
      <c r="K827" s="2" t="str">
        <f t="shared" si="260"/>
        <v>New York Giants</v>
      </c>
      <c r="L827" s="17">
        <f t="shared" si="261"/>
        <v>-250.00000000000006</v>
      </c>
      <c r="M827" s="18">
        <f t="shared" si="262"/>
        <v>210</v>
      </c>
      <c r="N827" s="4">
        <f t="shared" si="248"/>
        <v>1.4</v>
      </c>
      <c r="O827" s="4">
        <f t="shared" si="249"/>
        <v>3.1</v>
      </c>
      <c r="P827" s="4"/>
      <c r="Q827" s="4"/>
      <c r="R827" s="1">
        <f t="shared" si="250"/>
        <v>0.7142857142857143</v>
      </c>
      <c r="S827" s="1">
        <f t="shared" si="250"/>
        <v>0.32258064516129031</v>
      </c>
      <c r="T827" s="1">
        <f t="shared" si="246"/>
        <v>3.5555555555555562E-2</v>
      </c>
      <c r="U827" s="1">
        <f t="shared" si="247"/>
        <v>0.19585253456221199</v>
      </c>
      <c r="V827" s="1">
        <f t="shared" si="251"/>
        <v>0.70685253456221198</v>
      </c>
      <c r="W827" s="1"/>
      <c r="X827" s="17">
        <f t="shared" si="252"/>
        <v>414.72223852086552</v>
      </c>
      <c r="Y827" s="18">
        <f t="shared" si="253"/>
        <v>2130.2265089838866</v>
      </c>
      <c r="Z827" s="2">
        <f t="shared" si="264"/>
        <v>393.98612659482222</v>
      </c>
      <c r="AA827" s="18">
        <f t="shared" si="264"/>
        <v>2023.7151835346922</v>
      </c>
      <c r="AB827" s="2">
        <f t="shared" si="265"/>
        <v>-253.81604389039978</v>
      </c>
      <c r="AC827" s="2">
        <f t="shared" si="265"/>
        <v>202.37151835346921</v>
      </c>
      <c r="AD827" s="2">
        <f t="shared" si="254"/>
        <v>393.98612659482222</v>
      </c>
      <c r="AE827" s="2">
        <f t="shared" si="255"/>
        <v>-1000</v>
      </c>
      <c r="AF827" s="5">
        <f t="shared" si="256"/>
        <v>0.39999999999999991</v>
      </c>
      <c r="AG827" s="5">
        <f t="shared" si="257"/>
        <v>-1</v>
      </c>
      <c r="AH827" s="3">
        <f t="shared" si="258"/>
        <v>202009</v>
      </c>
      <c r="AI827" s="21">
        <v>2.6</v>
      </c>
      <c r="AJ827" s="21">
        <v>1.55</v>
      </c>
      <c r="AK827" s="21">
        <v>3.1</v>
      </c>
      <c r="AL827" s="21">
        <v>1.4</v>
      </c>
      <c r="AO827">
        <f t="shared" si="263"/>
        <v>-300</v>
      </c>
      <c r="AP827">
        <f>IF(E827&lt;F827,G827,H827)</f>
        <v>26</v>
      </c>
      <c r="AQ827">
        <f>IF(E827&lt;F827,H827,G827)</f>
        <v>16</v>
      </c>
    </row>
    <row r="828" spans="2:43" x14ac:dyDescent="0.25">
      <c r="B828" s="24">
        <v>44087</v>
      </c>
      <c r="C828" s="20" t="s">
        <v>47</v>
      </c>
      <c r="D828" s="20" t="s">
        <v>23</v>
      </c>
      <c r="E828" s="2">
        <v>114.99999999999999</v>
      </c>
      <c r="F828" s="2">
        <v>-135.13513513513513</v>
      </c>
      <c r="G828">
        <v>20</v>
      </c>
      <c r="H828">
        <v>17</v>
      </c>
      <c r="I828" s="9"/>
      <c r="J828" s="2" t="str">
        <f t="shared" si="259"/>
        <v>Dallas Cowboys</v>
      </c>
      <c r="K828" s="2" t="str">
        <f t="shared" si="260"/>
        <v>Los Angeles Rams</v>
      </c>
      <c r="L828" s="17">
        <f t="shared" si="261"/>
        <v>-135.13513513513513</v>
      </c>
      <c r="M828" s="18">
        <f t="shared" si="262"/>
        <v>114.99999999999999</v>
      </c>
      <c r="N828" s="4">
        <f t="shared" si="248"/>
        <v>1.74</v>
      </c>
      <c r="O828" s="4">
        <f t="shared" si="249"/>
        <v>2.15</v>
      </c>
      <c r="P828" s="4"/>
      <c r="Q828" s="4"/>
      <c r="R828" s="1">
        <f t="shared" si="250"/>
        <v>0.57471264367816088</v>
      </c>
      <c r="S828" s="1">
        <f t="shared" si="250"/>
        <v>0.46511627906976744</v>
      </c>
      <c r="T828" s="1">
        <f t="shared" si="246"/>
        <v>3.8303341902313659E-2</v>
      </c>
      <c r="U828" s="1">
        <f t="shared" si="247"/>
        <v>5.4798182304196724E-2</v>
      </c>
      <c r="V828" s="1">
        <f t="shared" si="251"/>
        <v>0.56579818230419676</v>
      </c>
      <c r="W828" s="1"/>
      <c r="X828" s="17">
        <f t="shared" si="252"/>
        <v>767.41465645493759</v>
      </c>
      <c r="Y828" s="18">
        <f t="shared" si="253"/>
        <v>1185.8985221458363</v>
      </c>
      <c r="Z828" s="2">
        <f t="shared" si="264"/>
        <v>729.04392363219063</v>
      </c>
      <c r="AA828" s="18">
        <f t="shared" si="264"/>
        <v>1126.6035960385445</v>
      </c>
      <c r="AB828" s="2">
        <f t="shared" si="265"/>
        <v>-137.16594673992637</v>
      </c>
      <c r="AC828" s="2">
        <f t="shared" si="265"/>
        <v>112.66035960385446</v>
      </c>
      <c r="AD828" s="2">
        <f t="shared" si="254"/>
        <v>-1000</v>
      </c>
      <c r="AE828" s="2">
        <f t="shared" si="255"/>
        <v>1126.6035960385445</v>
      </c>
      <c r="AF828" s="5">
        <f t="shared" si="256"/>
        <v>-1</v>
      </c>
      <c r="AG828" s="5">
        <f t="shared" si="257"/>
        <v>1.1499999999999999</v>
      </c>
      <c r="AH828" s="3">
        <f t="shared" si="258"/>
        <v>202009</v>
      </c>
      <c r="AI828" s="21">
        <v>2.15</v>
      </c>
      <c r="AJ828" s="21">
        <v>1.74</v>
      </c>
      <c r="AK828" s="21">
        <v>2.15</v>
      </c>
      <c r="AL828" s="21">
        <v>1.74</v>
      </c>
      <c r="AO828">
        <f t="shared" si="263"/>
        <v>-140</v>
      </c>
      <c r="AP828">
        <f>IF(E828&lt;F828,G828,H828)</f>
        <v>17</v>
      </c>
      <c r="AQ828">
        <f>IF(E828&lt;F828,H828,G828)</f>
        <v>20</v>
      </c>
    </row>
    <row r="829" spans="2:43" x14ac:dyDescent="0.25">
      <c r="B829" s="24">
        <v>44087</v>
      </c>
      <c r="C829" s="20" t="s">
        <v>43</v>
      </c>
      <c r="D829" s="20" t="s">
        <v>27</v>
      </c>
      <c r="E829" s="2">
        <v>-181.81818181818181</v>
      </c>
      <c r="F829" s="2">
        <v>160</v>
      </c>
      <c r="G829">
        <v>34</v>
      </c>
      <c r="H829">
        <v>23</v>
      </c>
      <c r="I829" s="9"/>
      <c r="J829" s="2" t="str">
        <f t="shared" si="259"/>
        <v>New Orleans Saints</v>
      </c>
      <c r="K829" s="2" t="str">
        <f t="shared" si="260"/>
        <v>Tampa Bay Buccaneers</v>
      </c>
      <c r="L829" s="17">
        <f t="shared" si="261"/>
        <v>-181.81818181818181</v>
      </c>
      <c r="M829" s="18">
        <f t="shared" si="262"/>
        <v>160</v>
      </c>
      <c r="N829" s="4">
        <f t="shared" si="248"/>
        <v>1.55</v>
      </c>
      <c r="O829" s="4">
        <f t="shared" si="249"/>
        <v>2.6</v>
      </c>
      <c r="P829" s="4"/>
      <c r="Q829" s="4"/>
      <c r="R829" s="1">
        <f t="shared" si="250"/>
        <v>0.64516129032258063</v>
      </c>
      <c r="S829" s="1">
        <f t="shared" si="250"/>
        <v>0.38461538461538458</v>
      </c>
      <c r="T829" s="1">
        <f t="shared" si="246"/>
        <v>2.8915662650602414E-2</v>
      </c>
      <c r="U829" s="1">
        <f t="shared" si="247"/>
        <v>0.13027295285359802</v>
      </c>
      <c r="V829" s="1">
        <f t="shared" si="251"/>
        <v>0.64127295285359809</v>
      </c>
      <c r="W829" s="1"/>
      <c r="X829" s="17">
        <f t="shared" si="252"/>
        <v>559.39837404665798</v>
      </c>
      <c r="Y829" s="18">
        <f t="shared" si="253"/>
        <v>1609.5378726032154</v>
      </c>
      <c r="Z829" s="2">
        <f t="shared" si="264"/>
        <v>531.42845534432502</v>
      </c>
      <c r="AA829" s="18">
        <f t="shared" si="264"/>
        <v>1529.0609789730545</v>
      </c>
      <c r="AB829" s="2">
        <f t="shared" si="265"/>
        <v>-188.17208411470486</v>
      </c>
      <c r="AC829" s="2">
        <f t="shared" si="265"/>
        <v>152.90609789730544</v>
      </c>
      <c r="AD829" s="2">
        <f t="shared" si="254"/>
        <v>531.42845534432502</v>
      </c>
      <c r="AE829" s="2">
        <f t="shared" si="255"/>
        <v>-1000</v>
      </c>
      <c r="AF829" s="5">
        <f t="shared" si="256"/>
        <v>0.55000000000000004</v>
      </c>
      <c r="AG829" s="5">
        <f t="shared" si="257"/>
        <v>-1</v>
      </c>
      <c r="AH829" s="3">
        <f t="shared" si="258"/>
        <v>202009</v>
      </c>
      <c r="AI829" s="21">
        <v>1.47</v>
      </c>
      <c r="AJ829" s="21">
        <v>2.75</v>
      </c>
      <c r="AK829" s="21">
        <v>1.55</v>
      </c>
      <c r="AL829" s="21">
        <v>2.6</v>
      </c>
      <c r="AO829">
        <f t="shared" si="263"/>
        <v>-190</v>
      </c>
      <c r="AP829">
        <f>IF(E829&lt;F829,G829,H829)</f>
        <v>34</v>
      </c>
      <c r="AQ829">
        <f>IF(E829&lt;F829,H829,G829)</f>
        <v>23</v>
      </c>
    </row>
    <row r="830" spans="2:43" x14ac:dyDescent="0.25">
      <c r="B830" s="24">
        <v>44087</v>
      </c>
      <c r="C830" s="20" t="s">
        <v>22</v>
      </c>
      <c r="D830" s="20" t="s">
        <v>48</v>
      </c>
      <c r="E830" s="2">
        <v>-303.03030303030295</v>
      </c>
      <c r="F830" s="2">
        <v>240</v>
      </c>
      <c r="G830">
        <v>20</v>
      </c>
      <c r="H830">
        <v>24</v>
      </c>
      <c r="I830" s="9"/>
      <c r="J830" s="2" t="str">
        <f t="shared" si="259"/>
        <v>San Francisco 49ers</v>
      </c>
      <c r="K830" s="2" t="str">
        <f t="shared" si="260"/>
        <v>Arizona Cardinals</v>
      </c>
      <c r="L830" s="17">
        <f t="shared" si="261"/>
        <v>-303.03030303030295</v>
      </c>
      <c r="M830" s="18">
        <f t="shared" si="262"/>
        <v>240</v>
      </c>
      <c r="N830" s="4">
        <f t="shared" si="248"/>
        <v>1.33</v>
      </c>
      <c r="O830" s="4">
        <f t="shared" si="249"/>
        <v>3.4</v>
      </c>
      <c r="P830" s="4"/>
      <c r="Q830" s="4"/>
      <c r="R830" s="1">
        <f t="shared" si="250"/>
        <v>0.75187969924812026</v>
      </c>
      <c r="S830" s="1">
        <f t="shared" si="250"/>
        <v>0.29411764705882354</v>
      </c>
      <c r="T830" s="1">
        <f t="shared" si="246"/>
        <v>4.3974630021141659E-2</v>
      </c>
      <c r="U830" s="1">
        <f t="shared" si="247"/>
        <v>0.22888102609464836</v>
      </c>
      <c r="V830" s="1">
        <f t="shared" si="251"/>
        <v>0.73988102609464834</v>
      </c>
      <c r="W830" s="1"/>
      <c r="X830" s="17">
        <f t="shared" si="252"/>
        <v>351.56865054149432</v>
      </c>
      <c r="Y830" s="18">
        <f t="shared" si="253"/>
        <v>2476.6314971810075</v>
      </c>
      <c r="Z830" s="2">
        <f t="shared" si="264"/>
        <v>333.99021801441961</v>
      </c>
      <c r="AA830" s="18">
        <f t="shared" si="264"/>
        <v>2352.7999223219572</v>
      </c>
      <c r="AB830" s="2">
        <f t="shared" si="265"/>
        <v>-299.40996653884821</v>
      </c>
      <c r="AC830" s="2">
        <f t="shared" si="265"/>
        <v>235.27999223219572</v>
      </c>
      <c r="AD830" s="2">
        <f t="shared" si="254"/>
        <v>-1000</v>
      </c>
      <c r="AE830" s="2">
        <f t="shared" si="255"/>
        <v>2352.7999223219572</v>
      </c>
      <c r="AF830" s="5">
        <f t="shared" si="256"/>
        <v>-1</v>
      </c>
      <c r="AG830" s="5">
        <f t="shared" si="257"/>
        <v>2.4</v>
      </c>
      <c r="AH830" s="3">
        <f t="shared" si="258"/>
        <v>202009</v>
      </c>
      <c r="AI830" s="21">
        <v>1.28</v>
      </c>
      <c r="AJ830" s="21">
        <v>3.75</v>
      </c>
      <c r="AK830" s="21">
        <v>1.33</v>
      </c>
      <c r="AL830" s="21">
        <v>3.4</v>
      </c>
      <c r="AO830">
        <f t="shared" si="263"/>
        <v>-400</v>
      </c>
      <c r="AP830">
        <f>IF(E830&lt;F830,G830,H830)</f>
        <v>20</v>
      </c>
      <c r="AQ830">
        <f>IF(E830&lt;F830,H830,G830)</f>
        <v>24</v>
      </c>
    </row>
    <row r="831" spans="2:43" x14ac:dyDescent="0.25">
      <c r="B831" s="24">
        <v>44087</v>
      </c>
      <c r="C831" s="20" t="s">
        <v>21</v>
      </c>
      <c r="D831" s="20" t="s">
        <v>31</v>
      </c>
      <c r="E831" s="2">
        <v>129.99999999999997</v>
      </c>
      <c r="F831" s="2">
        <v>-151.51515151515153</v>
      </c>
      <c r="G831">
        <v>13</v>
      </c>
      <c r="H831">
        <v>16</v>
      </c>
      <c r="I831" s="9"/>
      <c r="J831" s="2" t="str">
        <f t="shared" si="259"/>
        <v>Los Angeles Chargers</v>
      </c>
      <c r="K831" s="2" t="str">
        <f t="shared" si="260"/>
        <v>Cincinnati Bengals</v>
      </c>
      <c r="L831" s="17">
        <f t="shared" si="261"/>
        <v>-151.51515151515153</v>
      </c>
      <c r="M831" s="18">
        <f t="shared" si="262"/>
        <v>129.99999999999997</v>
      </c>
      <c r="N831" s="4">
        <f t="shared" si="248"/>
        <v>1.66</v>
      </c>
      <c r="O831" s="4">
        <f t="shared" si="249"/>
        <v>2.2999999999999998</v>
      </c>
      <c r="P831" s="4"/>
      <c r="Q831" s="4"/>
      <c r="R831" s="1">
        <f t="shared" si="250"/>
        <v>0.60240963855421692</v>
      </c>
      <c r="S831" s="1">
        <f t="shared" si="250"/>
        <v>0.43478260869565222</v>
      </c>
      <c r="T831" s="1">
        <f t="shared" si="246"/>
        <v>3.5858585858585923E-2</v>
      </c>
      <c r="U831" s="1">
        <f t="shared" si="247"/>
        <v>8.3813514929282351E-2</v>
      </c>
      <c r="V831" s="1">
        <f t="shared" si="251"/>
        <v>0.59481351492928236</v>
      </c>
      <c r="W831" s="1"/>
      <c r="X831" s="17">
        <f t="shared" si="252"/>
        <v>681.19919084032654</v>
      </c>
      <c r="Y831" s="18">
        <f t="shared" si="253"/>
        <v>1332.032655245516</v>
      </c>
      <c r="Z831" s="2">
        <f t="shared" si="264"/>
        <v>647.13923129831016</v>
      </c>
      <c r="AA831" s="18">
        <f t="shared" si="264"/>
        <v>1265.4310224832402</v>
      </c>
      <c r="AB831" s="2">
        <f t="shared" si="265"/>
        <v>-154.5262521009227</v>
      </c>
      <c r="AC831" s="2">
        <f t="shared" si="265"/>
        <v>126.54310224832402</v>
      </c>
      <c r="AD831" s="2">
        <f t="shared" si="254"/>
        <v>647.13923129831016</v>
      </c>
      <c r="AE831" s="2">
        <f t="shared" si="255"/>
        <v>-1000</v>
      </c>
      <c r="AF831" s="5">
        <f t="shared" si="256"/>
        <v>0.65999999999999992</v>
      </c>
      <c r="AG831" s="5">
        <f t="shared" si="257"/>
        <v>-1</v>
      </c>
      <c r="AH831" s="3">
        <f t="shared" si="258"/>
        <v>202009</v>
      </c>
      <c r="AI831" s="21">
        <v>2.4500000000000002</v>
      </c>
      <c r="AJ831" s="21">
        <v>1.6</v>
      </c>
      <c r="AK831" s="21">
        <v>2.2999999999999998</v>
      </c>
      <c r="AL831" s="21">
        <v>1.66</v>
      </c>
      <c r="AO831">
        <f t="shared" si="263"/>
        <v>-160</v>
      </c>
      <c r="AP831">
        <f>IF(E831&lt;F831,G831,H831)</f>
        <v>16</v>
      </c>
      <c r="AQ831">
        <f>IF(E831&lt;F831,H831,G831)</f>
        <v>13</v>
      </c>
    </row>
    <row r="832" spans="2:43" x14ac:dyDescent="0.25">
      <c r="B832" s="24">
        <v>44087</v>
      </c>
      <c r="C832" s="20" t="s">
        <v>35</v>
      </c>
      <c r="D832" s="20" t="s">
        <v>32</v>
      </c>
      <c r="E832" s="2">
        <v>100</v>
      </c>
      <c r="F832" s="2">
        <v>-120.48192771084337</v>
      </c>
      <c r="G832">
        <v>25</v>
      </c>
      <c r="H832">
        <v>38</v>
      </c>
      <c r="I832" s="9"/>
      <c r="J832" s="2" t="str">
        <f t="shared" si="259"/>
        <v>Seattle Seahawks</v>
      </c>
      <c r="K832" s="2" t="str">
        <f t="shared" si="260"/>
        <v>Atlanta Falcons</v>
      </c>
      <c r="L832" s="17">
        <f t="shared" si="261"/>
        <v>-120.48192771084337</v>
      </c>
      <c r="M832" s="18">
        <f t="shared" si="262"/>
        <v>100</v>
      </c>
      <c r="N832" s="4">
        <f t="shared" si="248"/>
        <v>1.83</v>
      </c>
      <c r="O832" s="4">
        <f t="shared" si="249"/>
        <v>2</v>
      </c>
      <c r="P832" s="4"/>
      <c r="Q832" s="4"/>
      <c r="R832" s="1">
        <f t="shared" si="250"/>
        <v>0.54644808743169393</v>
      </c>
      <c r="S832" s="1">
        <f t="shared" si="250"/>
        <v>0.5</v>
      </c>
      <c r="T832" s="1">
        <f t="shared" si="246"/>
        <v>4.4386422976501305E-2</v>
      </c>
      <c r="U832" s="1">
        <f t="shared" si="247"/>
        <v>2.3224043715846965E-2</v>
      </c>
      <c r="V832" s="1">
        <f t="shared" si="251"/>
        <v>0.53422404371584697</v>
      </c>
      <c r="W832" s="1"/>
      <c r="X832" s="17">
        <f t="shared" si="252"/>
        <v>871.87381729284084</v>
      </c>
      <c r="Y832" s="18">
        <f t="shared" si="253"/>
        <v>1045.6626202421151</v>
      </c>
      <c r="Z832" s="2">
        <f t="shared" si="264"/>
        <v>828.28012642819874</v>
      </c>
      <c r="AA832" s="18">
        <f t="shared" si="264"/>
        <v>993.3794892300092</v>
      </c>
      <c r="AB832" s="2">
        <f t="shared" si="265"/>
        <v>-120.73210114461043</v>
      </c>
      <c r="AC832" s="2">
        <f t="shared" si="265"/>
        <v>-100.66646340515068</v>
      </c>
      <c r="AD832" s="2">
        <f t="shared" si="254"/>
        <v>828.28012642819874</v>
      </c>
      <c r="AE832" s="2">
        <f t="shared" si="255"/>
        <v>-1000</v>
      </c>
      <c r="AF832" s="5">
        <f t="shared" si="256"/>
        <v>0.83000000000000007</v>
      </c>
      <c r="AG832" s="5">
        <f t="shared" si="257"/>
        <v>-1</v>
      </c>
      <c r="AH832" s="3">
        <f t="shared" si="258"/>
        <v>202009</v>
      </c>
      <c r="AI832" s="21">
        <v>2</v>
      </c>
      <c r="AJ832" s="21">
        <v>1.83</v>
      </c>
      <c r="AK832" s="21">
        <v>2</v>
      </c>
      <c r="AL832" s="21">
        <v>1.83</v>
      </c>
      <c r="AO832">
        <f t="shared" si="263"/>
        <v>-130</v>
      </c>
      <c r="AP832">
        <f>IF(E832&lt;F832,G832,H832)</f>
        <v>38</v>
      </c>
      <c r="AQ832">
        <f>IF(E832&lt;F832,H832,G832)</f>
        <v>25</v>
      </c>
    </row>
    <row r="833" spans="2:43" x14ac:dyDescent="0.25">
      <c r="B833" s="24">
        <v>44087</v>
      </c>
      <c r="C833" s="20" t="s">
        <v>28</v>
      </c>
      <c r="D833" s="20" t="s">
        <v>46</v>
      </c>
      <c r="E833" s="2">
        <v>-344.82758620689651</v>
      </c>
      <c r="F833" s="2">
        <v>270</v>
      </c>
      <c r="G833">
        <v>38</v>
      </c>
      <c r="H833">
        <v>6</v>
      </c>
      <c r="I833" s="9"/>
      <c r="J833" s="2" t="str">
        <f t="shared" si="259"/>
        <v>Baltimore Ravens</v>
      </c>
      <c r="K833" s="2" t="str">
        <f t="shared" si="260"/>
        <v>Cleveland Browns</v>
      </c>
      <c r="L833" s="17">
        <f t="shared" si="261"/>
        <v>-344.82758620689651</v>
      </c>
      <c r="M833" s="18">
        <f t="shared" si="262"/>
        <v>270</v>
      </c>
      <c r="N833" s="4">
        <f t="shared" si="248"/>
        <v>1.29</v>
      </c>
      <c r="O833" s="4">
        <f t="shared" si="249"/>
        <v>3.7</v>
      </c>
      <c r="P833" s="4"/>
      <c r="Q833" s="4"/>
      <c r="R833" s="1">
        <f t="shared" si="250"/>
        <v>0.77519379844961234</v>
      </c>
      <c r="S833" s="1">
        <f t="shared" si="250"/>
        <v>0.27027027027027023</v>
      </c>
      <c r="T833" s="1">
        <f t="shared" si="246"/>
        <v>4.3486973947895691E-2</v>
      </c>
      <c r="U833" s="1">
        <f t="shared" si="247"/>
        <v>0.25246176408967103</v>
      </c>
      <c r="V833" s="1">
        <f t="shared" si="251"/>
        <v>0.76346176408967104</v>
      </c>
      <c r="W833" s="1"/>
      <c r="X833" s="17">
        <f t="shared" si="252"/>
        <v>309.82329048576543</v>
      </c>
      <c r="Y833" s="18">
        <f t="shared" si="253"/>
        <v>2773.304285017382</v>
      </c>
      <c r="Z833" s="2">
        <f t="shared" si="264"/>
        <v>294.33212596147712</v>
      </c>
      <c r="AA833" s="18">
        <f t="shared" si="264"/>
        <v>2634.6390707665128</v>
      </c>
      <c r="AB833" s="2">
        <f t="shared" si="265"/>
        <v>-339.75224305989701</v>
      </c>
      <c r="AC833" s="2">
        <f t="shared" si="265"/>
        <v>263.46390707665125</v>
      </c>
      <c r="AD833" s="2">
        <f t="shared" si="254"/>
        <v>294.33212596147712</v>
      </c>
      <c r="AE833" s="2">
        <f t="shared" si="255"/>
        <v>-1000</v>
      </c>
      <c r="AF833" s="5">
        <f t="shared" si="256"/>
        <v>0.29000000000000004</v>
      </c>
      <c r="AG833" s="5">
        <f t="shared" si="257"/>
        <v>-1</v>
      </c>
      <c r="AH833" s="3">
        <f t="shared" si="258"/>
        <v>202009</v>
      </c>
      <c r="AI833" s="21">
        <v>1.25</v>
      </c>
      <c r="AJ833" s="21">
        <v>4.2</v>
      </c>
      <c r="AK833" s="21">
        <v>1.29</v>
      </c>
      <c r="AL833" s="21">
        <v>3.7</v>
      </c>
      <c r="AO833">
        <f t="shared" si="263"/>
        <v>-400</v>
      </c>
      <c r="AP833">
        <f>IF(E833&lt;F833,G833,H833)</f>
        <v>38</v>
      </c>
      <c r="AQ833">
        <f>IF(E833&lt;F833,H833,G833)</f>
        <v>6</v>
      </c>
    </row>
    <row r="834" spans="2:43" x14ac:dyDescent="0.25">
      <c r="B834" s="24">
        <v>44087</v>
      </c>
      <c r="C834" s="20" t="s">
        <v>24</v>
      </c>
      <c r="D834" s="20" t="s">
        <v>42</v>
      </c>
      <c r="E834" s="2">
        <v>-303.03030303030295</v>
      </c>
      <c r="F834" s="2">
        <v>240</v>
      </c>
      <c r="G834">
        <v>27</v>
      </c>
      <c r="H834">
        <v>17</v>
      </c>
      <c r="I834" s="9"/>
      <c r="J834" s="2" t="str">
        <f t="shared" si="259"/>
        <v>Buffalo Bills</v>
      </c>
      <c r="K834" s="2" t="str">
        <f t="shared" si="260"/>
        <v>New York Jets</v>
      </c>
      <c r="L834" s="17">
        <f t="shared" si="261"/>
        <v>-303.03030303030295</v>
      </c>
      <c r="M834" s="18">
        <f t="shared" si="262"/>
        <v>240</v>
      </c>
      <c r="N834" s="4">
        <f t="shared" si="248"/>
        <v>1.33</v>
      </c>
      <c r="O834" s="4">
        <f t="shared" si="249"/>
        <v>3.4</v>
      </c>
      <c r="P834" s="4"/>
      <c r="Q834" s="4"/>
      <c r="R834" s="1">
        <f t="shared" si="250"/>
        <v>0.75187969924812026</v>
      </c>
      <c r="S834" s="1">
        <f t="shared" si="250"/>
        <v>0.29411764705882354</v>
      </c>
      <c r="T834" s="1">
        <f t="shared" si="246"/>
        <v>4.3974630021141659E-2</v>
      </c>
      <c r="U834" s="1">
        <f t="shared" si="247"/>
        <v>0.22888102609464836</v>
      </c>
      <c r="V834" s="1">
        <f t="shared" si="251"/>
        <v>0.73988102609464834</v>
      </c>
      <c r="W834" s="1"/>
      <c r="X834" s="17">
        <f t="shared" si="252"/>
        <v>351.56865054149432</v>
      </c>
      <c r="Y834" s="18">
        <f t="shared" si="253"/>
        <v>2476.6314971810075</v>
      </c>
      <c r="Z834" s="2">
        <f t="shared" si="264"/>
        <v>333.99021801441961</v>
      </c>
      <c r="AA834" s="18">
        <f t="shared" si="264"/>
        <v>2352.7999223219572</v>
      </c>
      <c r="AB834" s="2">
        <f t="shared" si="265"/>
        <v>-299.40996653884821</v>
      </c>
      <c r="AC834" s="2">
        <f t="shared" si="265"/>
        <v>235.27999223219572</v>
      </c>
      <c r="AD834" s="2">
        <f t="shared" si="254"/>
        <v>333.99021801441961</v>
      </c>
      <c r="AE834" s="2">
        <f t="shared" si="255"/>
        <v>-1000</v>
      </c>
      <c r="AF834" s="5">
        <f t="shared" si="256"/>
        <v>0.33000000000000007</v>
      </c>
      <c r="AG834" s="5">
        <f t="shared" si="257"/>
        <v>-1</v>
      </c>
      <c r="AH834" s="3">
        <f t="shared" si="258"/>
        <v>202009</v>
      </c>
      <c r="AI834" s="21">
        <v>1.38</v>
      </c>
      <c r="AJ834" s="21">
        <v>3.15</v>
      </c>
      <c r="AK834" s="21">
        <v>1.33</v>
      </c>
      <c r="AL834" s="21">
        <v>3.4</v>
      </c>
      <c r="AO834">
        <f t="shared" si="263"/>
        <v>-400</v>
      </c>
      <c r="AP834">
        <f>IF(E834&lt;F834,G834,H834)</f>
        <v>27</v>
      </c>
      <c r="AQ834">
        <f>IF(E834&lt;F834,H834,G834)</f>
        <v>17</v>
      </c>
    </row>
    <row r="835" spans="2:43" x14ac:dyDescent="0.25">
      <c r="B835" s="24">
        <v>44087</v>
      </c>
      <c r="C835" s="20" t="s">
        <v>44</v>
      </c>
      <c r="D835" s="20" t="s">
        <v>50</v>
      </c>
      <c r="E835" s="2">
        <v>129.99999999999997</v>
      </c>
      <c r="F835" s="2">
        <v>-151.51515151515153</v>
      </c>
      <c r="G835">
        <v>30</v>
      </c>
      <c r="H835">
        <v>34</v>
      </c>
      <c r="I835" s="9"/>
      <c r="J835" s="2" t="str">
        <f t="shared" si="259"/>
        <v>Las Vegas Raiders</v>
      </c>
      <c r="K835" s="2" t="str">
        <f t="shared" si="260"/>
        <v>Carolina Panthers</v>
      </c>
      <c r="L835" s="17">
        <f t="shared" si="261"/>
        <v>-151.51515151515153</v>
      </c>
      <c r="M835" s="18">
        <f t="shared" si="262"/>
        <v>129.99999999999997</v>
      </c>
      <c r="N835" s="4">
        <f t="shared" si="248"/>
        <v>1.66</v>
      </c>
      <c r="O835" s="4">
        <f t="shared" si="249"/>
        <v>2.2999999999999998</v>
      </c>
      <c r="P835" s="4"/>
      <c r="Q835" s="4"/>
      <c r="R835" s="1">
        <f t="shared" si="250"/>
        <v>0.60240963855421692</v>
      </c>
      <c r="S835" s="1">
        <f t="shared" si="250"/>
        <v>0.43478260869565222</v>
      </c>
      <c r="T835" s="1">
        <f t="shared" si="246"/>
        <v>3.5858585858585923E-2</v>
      </c>
      <c r="U835" s="1">
        <f t="shared" si="247"/>
        <v>8.3813514929282351E-2</v>
      </c>
      <c r="V835" s="1">
        <f t="shared" si="251"/>
        <v>0.59481351492928236</v>
      </c>
      <c r="W835" s="1"/>
      <c r="X835" s="17">
        <f t="shared" si="252"/>
        <v>681.19919084032654</v>
      </c>
      <c r="Y835" s="18">
        <f t="shared" si="253"/>
        <v>1332.032655245516</v>
      </c>
      <c r="Z835" s="2">
        <f t="shared" si="264"/>
        <v>647.13923129831016</v>
      </c>
      <c r="AA835" s="18">
        <f t="shared" si="264"/>
        <v>1265.4310224832402</v>
      </c>
      <c r="AB835" s="2">
        <f t="shared" si="265"/>
        <v>-154.5262521009227</v>
      </c>
      <c r="AC835" s="2">
        <f t="shared" si="265"/>
        <v>126.54310224832402</v>
      </c>
      <c r="AD835" s="2">
        <f t="shared" si="254"/>
        <v>647.13923129831016</v>
      </c>
      <c r="AE835" s="2">
        <f t="shared" si="255"/>
        <v>-1000</v>
      </c>
      <c r="AF835" s="5">
        <f t="shared" si="256"/>
        <v>0.65999999999999992</v>
      </c>
      <c r="AG835" s="5">
        <f t="shared" si="257"/>
        <v>-1</v>
      </c>
      <c r="AH835" s="3">
        <f t="shared" si="258"/>
        <v>202009</v>
      </c>
      <c r="AI835" s="21">
        <v>2</v>
      </c>
      <c r="AJ835" s="21">
        <v>1.83</v>
      </c>
      <c r="AK835" s="21">
        <v>2.2999999999999998</v>
      </c>
      <c r="AL835" s="21">
        <v>1.66</v>
      </c>
      <c r="AO835">
        <f t="shared" si="263"/>
        <v>-160</v>
      </c>
      <c r="AP835">
        <f>IF(E835&lt;F835,G835,H835)</f>
        <v>34</v>
      </c>
      <c r="AQ835">
        <f>IF(E835&lt;F835,H835,G835)</f>
        <v>30</v>
      </c>
    </row>
    <row r="836" spans="2:43" x14ac:dyDescent="0.25">
      <c r="B836" s="24">
        <v>44087</v>
      </c>
      <c r="C836" s="20" t="s">
        <v>34</v>
      </c>
      <c r="D836" s="20" t="s">
        <v>37</v>
      </c>
      <c r="E836" s="2">
        <v>-140.84507042253523</v>
      </c>
      <c r="F836" s="2">
        <v>120.00000000000001</v>
      </c>
      <c r="G836">
        <v>23</v>
      </c>
      <c r="H836">
        <v>27</v>
      </c>
      <c r="I836" s="9"/>
      <c r="J836" s="2" t="str">
        <f t="shared" si="259"/>
        <v>Detroit Lions</v>
      </c>
      <c r="K836" s="2" t="str">
        <f t="shared" si="260"/>
        <v>Chicago Bears</v>
      </c>
      <c r="L836" s="17">
        <f t="shared" si="261"/>
        <v>-140.84507042253523</v>
      </c>
      <c r="M836" s="18">
        <f t="shared" si="262"/>
        <v>120.00000000000001</v>
      </c>
      <c r="N836" s="4">
        <f t="shared" si="248"/>
        <v>1.71</v>
      </c>
      <c r="O836" s="4">
        <f t="shared" si="249"/>
        <v>2.2000000000000002</v>
      </c>
      <c r="P836" s="4"/>
      <c r="Q836" s="4"/>
      <c r="R836" s="1">
        <f t="shared" si="250"/>
        <v>0.58479532163742687</v>
      </c>
      <c r="S836" s="1">
        <f t="shared" si="250"/>
        <v>0.45454545454545453</v>
      </c>
      <c r="T836" s="1">
        <f t="shared" ref="T836:T899" si="266">1-N836*O836/(N836+O836)</f>
        <v>3.7851662404092101E-2</v>
      </c>
      <c r="U836" s="1">
        <f t="shared" ref="U836:U899" si="267">ABS(R836-S836)/2</f>
        <v>6.5124933545986169E-2</v>
      </c>
      <c r="V836" s="1">
        <f t="shared" si="251"/>
        <v>0.57612493354598615</v>
      </c>
      <c r="W836" s="1"/>
      <c r="X836" s="17">
        <f t="shared" si="252"/>
        <v>735.73463284275692</v>
      </c>
      <c r="Y836" s="18">
        <f t="shared" si="253"/>
        <v>1235.8449349286186</v>
      </c>
      <c r="Z836" s="2">
        <f t="shared" si="264"/>
        <v>698.94790120061907</v>
      </c>
      <c r="AA836" s="18">
        <f t="shared" si="264"/>
        <v>1174.0526881821877</v>
      </c>
      <c r="AB836" s="2">
        <f t="shared" si="265"/>
        <v>-143.07218009843768</v>
      </c>
      <c r="AC836" s="2">
        <f t="shared" si="265"/>
        <v>117.40526881821877</v>
      </c>
      <c r="AD836" s="2">
        <f t="shared" si="254"/>
        <v>-1000</v>
      </c>
      <c r="AE836" s="2">
        <f t="shared" si="255"/>
        <v>1174.0526881821877</v>
      </c>
      <c r="AF836" s="5">
        <f t="shared" si="256"/>
        <v>-1</v>
      </c>
      <c r="AG836" s="5">
        <f t="shared" si="257"/>
        <v>1.2000000000000002</v>
      </c>
      <c r="AH836" s="3">
        <f t="shared" si="258"/>
        <v>202009</v>
      </c>
      <c r="AI836" s="21">
        <v>1.8</v>
      </c>
      <c r="AJ836" s="21">
        <v>2.0499999999999998</v>
      </c>
      <c r="AK836" s="21">
        <v>1.71</v>
      </c>
      <c r="AL836" s="21">
        <v>2.2000000000000002</v>
      </c>
      <c r="AO836">
        <f t="shared" si="263"/>
        <v>-150</v>
      </c>
      <c r="AP836">
        <f>IF(E836&lt;F836,G836,H836)</f>
        <v>23</v>
      </c>
      <c r="AQ836">
        <f>IF(E836&lt;F836,H836,G836)</f>
        <v>27</v>
      </c>
    </row>
    <row r="837" spans="2:43" x14ac:dyDescent="0.25">
      <c r="B837" s="24">
        <v>44087</v>
      </c>
      <c r="C837" s="20" t="s">
        <v>26</v>
      </c>
      <c r="D837" s="20" t="s">
        <v>39</v>
      </c>
      <c r="E837" s="2">
        <v>325</v>
      </c>
      <c r="F837" s="2">
        <v>-434.78260869565219</v>
      </c>
      <c r="G837">
        <v>27</v>
      </c>
      <c r="H837">
        <v>20</v>
      </c>
      <c r="I837" s="9"/>
      <c r="J837" s="2" t="str">
        <f t="shared" si="259"/>
        <v>Indianapolis Colts</v>
      </c>
      <c r="K837" s="2" t="str">
        <f t="shared" si="260"/>
        <v>Jacksonville Jaguars</v>
      </c>
      <c r="L837" s="17">
        <f t="shared" si="261"/>
        <v>-434.78260869565219</v>
      </c>
      <c r="M837" s="18">
        <f t="shared" si="262"/>
        <v>325</v>
      </c>
      <c r="N837" s="4">
        <f t="shared" ref="N837:N900" si="268">IF(E837&lt;0,AK837,AL837)</f>
        <v>1.23</v>
      </c>
      <c r="O837" s="4">
        <f t="shared" ref="O837:O900" si="269">IF(E837&lt;0,AL837,AK837)</f>
        <v>4.25</v>
      </c>
      <c r="P837" s="4"/>
      <c r="Q837" s="4"/>
      <c r="R837" s="1">
        <f t="shared" ref="R837:S900" si="270">1/N837</f>
        <v>0.81300813008130079</v>
      </c>
      <c r="S837" s="1">
        <f t="shared" si="270"/>
        <v>0.23529411764705882</v>
      </c>
      <c r="T837" s="1">
        <f t="shared" si="266"/>
        <v>4.6076642335766471E-2</v>
      </c>
      <c r="U837" s="1">
        <f t="shared" si="267"/>
        <v>0.28885700621712096</v>
      </c>
      <c r="V837" s="1">
        <f t="shared" ref="V837:V900" si="271">V$1+IF(N837&lt;=O837,U837,-U837)</f>
        <v>0.79985700621712097</v>
      </c>
      <c r="W837" s="1"/>
      <c r="X837" s="17">
        <f t="shared" ref="X837:X900" si="272">(1/V837-1)*1000</f>
        <v>250.2234677288684</v>
      </c>
      <c r="Y837" s="18">
        <f t="shared" ref="Y837:Y900" si="273">1000000/(X837+W$1)-X$1</f>
        <v>3342.2645955042926</v>
      </c>
      <c r="Z837" s="2">
        <f t="shared" si="264"/>
        <v>237.71229434242497</v>
      </c>
      <c r="AA837" s="18">
        <f t="shared" si="264"/>
        <v>3175.151365729078</v>
      </c>
      <c r="AB837" s="2">
        <f t="shared" si="265"/>
        <v>-420.67660100049278</v>
      </c>
      <c r="AC837" s="2">
        <f t="shared" si="265"/>
        <v>317.51513657290781</v>
      </c>
      <c r="AD837" s="2">
        <f t="shared" ref="AD837:AD900" si="274">IF(AP837&gt;AQ837,Z837,-1000)</f>
        <v>-1000</v>
      </c>
      <c r="AE837" s="2">
        <f t="shared" ref="AE837:AE900" si="275">IF(AQ837&gt;AP837,AA837,-1000)</f>
        <v>3175.151365729078</v>
      </c>
      <c r="AF837" s="5">
        <f t="shared" ref="AF837:AF900" si="276">IF(AP837&gt;AQ837,N837-1,-1)</f>
        <v>-1</v>
      </c>
      <c r="AG837" s="5">
        <f t="shared" ref="AG837:AG900" si="277">IF(AQ837&gt;AP837,O837-1,-1)</f>
        <v>3.25</v>
      </c>
      <c r="AH837" s="3">
        <f t="shared" ref="AH837:AH900" si="278">YEAR(B837)*100+MONTH(B837)</f>
        <v>202009</v>
      </c>
      <c r="AI837" s="21">
        <v>3.6</v>
      </c>
      <c r="AJ837" s="21">
        <v>1.31</v>
      </c>
      <c r="AK837" s="21">
        <v>4.25</v>
      </c>
      <c r="AL837" s="21">
        <v>1.23</v>
      </c>
      <c r="AO837">
        <f t="shared" si="263"/>
        <v>-500</v>
      </c>
      <c r="AP837">
        <f>IF(E837&lt;F837,G837,H837)</f>
        <v>20</v>
      </c>
      <c r="AQ837">
        <f>IF(E837&lt;F837,H837,G837)</f>
        <v>27</v>
      </c>
    </row>
    <row r="838" spans="2:43" x14ac:dyDescent="0.25">
      <c r="B838" s="24">
        <v>44087</v>
      </c>
      <c r="C838" s="20" t="s">
        <v>29</v>
      </c>
      <c r="D838" s="20" t="s">
        <v>33</v>
      </c>
      <c r="E838" s="2">
        <v>-140.84507042253523</v>
      </c>
      <c r="F838" s="2">
        <v>120.00000000000001</v>
      </c>
      <c r="G838">
        <v>34</v>
      </c>
      <c r="H838">
        <v>43</v>
      </c>
      <c r="I838" s="9"/>
      <c r="J838" s="2" t="str">
        <f t="shared" ref="J838:J901" si="279">IF(E838&lt;=F838,C838,D838)</f>
        <v>Minnesota Vikings</v>
      </c>
      <c r="K838" s="2" t="str">
        <f t="shared" ref="K838:K901" si="280">IF(E838&gt;F838,C838,D838)</f>
        <v>Green Bay Packers</v>
      </c>
      <c r="L838" s="17">
        <f t="shared" ref="L838:L901" si="281">IF(E838&lt;=F838,E838,F838)</f>
        <v>-140.84507042253523</v>
      </c>
      <c r="M838" s="18">
        <f t="shared" ref="M838:M901" si="282">IF(E838&gt;F838,E838,F838)</f>
        <v>120.00000000000001</v>
      </c>
      <c r="N838" s="4">
        <f t="shared" si="268"/>
        <v>1.71</v>
      </c>
      <c r="O838" s="4">
        <f t="shared" si="269"/>
        <v>2.2000000000000002</v>
      </c>
      <c r="P838" s="4"/>
      <c r="Q838" s="4"/>
      <c r="R838" s="1">
        <f t="shared" si="270"/>
        <v>0.58479532163742687</v>
      </c>
      <c r="S838" s="1">
        <f t="shared" si="270"/>
        <v>0.45454545454545453</v>
      </c>
      <c r="T838" s="1">
        <f t="shared" si="266"/>
        <v>3.7851662404092101E-2</v>
      </c>
      <c r="U838" s="1">
        <f t="shared" si="267"/>
        <v>6.5124933545986169E-2</v>
      </c>
      <c r="V838" s="1">
        <f t="shared" si="271"/>
        <v>0.57612493354598615</v>
      </c>
      <c r="W838" s="1"/>
      <c r="X838" s="17">
        <f t="shared" si="272"/>
        <v>735.73463284275692</v>
      </c>
      <c r="Y838" s="18">
        <f t="shared" si="273"/>
        <v>1235.8449349286186</v>
      </c>
      <c r="Z838" s="2">
        <f t="shared" si="264"/>
        <v>698.94790120061907</v>
      </c>
      <c r="AA838" s="18">
        <f t="shared" si="264"/>
        <v>1174.0526881821877</v>
      </c>
      <c r="AB838" s="2">
        <f t="shared" si="265"/>
        <v>-143.07218009843768</v>
      </c>
      <c r="AC838" s="2">
        <f t="shared" si="265"/>
        <v>117.40526881821877</v>
      </c>
      <c r="AD838" s="2">
        <f t="shared" si="274"/>
        <v>-1000</v>
      </c>
      <c r="AE838" s="2">
        <f t="shared" si="275"/>
        <v>1174.0526881821877</v>
      </c>
      <c r="AF838" s="5">
        <f t="shared" si="276"/>
        <v>-1</v>
      </c>
      <c r="AG838" s="5">
        <f t="shared" si="277"/>
        <v>1.2000000000000002</v>
      </c>
      <c r="AH838" s="3">
        <f t="shared" si="278"/>
        <v>202009</v>
      </c>
      <c r="AI838" s="21">
        <v>1.57</v>
      </c>
      <c r="AJ838" s="21">
        <v>2.5499999999999998</v>
      </c>
      <c r="AK838" s="21">
        <v>1.71</v>
      </c>
      <c r="AL838" s="21">
        <v>2.2000000000000002</v>
      </c>
      <c r="AO838">
        <f t="shared" ref="AO838:AO901" si="283">IF(L838&lt;-200,INT(L838/100)*100,INT(L838/10)*10)</f>
        <v>-150</v>
      </c>
      <c r="AP838">
        <f>IF(E838&lt;F838,G838,H838)</f>
        <v>34</v>
      </c>
      <c r="AQ838">
        <f>IF(E838&lt;F838,H838,G838)</f>
        <v>43</v>
      </c>
    </row>
    <row r="839" spans="2:43" x14ac:dyDescent="0.25">
      <c r="B839" s="24">
        <v>44087</v>
      </c>
      <c r="C839" s="20" t="s">
        <v>36</v>
      </c>
      <c r="D839" s="20" t="s">
        <v>30</v>
      </c>
      <c r="E839" s="2">
        <v>-322.58064516129025</v>
      </c>
      <c r="F839" s="2">
        <v>260</v>
      </c>
      <c r="G839">
        <v>21</v>
      </c>
      <c r="H839">
        <v>11</v>
      </c>
      <c r="I839" s="9"/>
      <c r="J839" s="2" t="str">
        <f t="shared" si="279"/>
        <v>New England Patriots</v>
      </c>
      <c r="K839" s="2" t="str">
        <f t="shared" si="280"/>
        <v>Miami Dolphins</v>
      </c>
      <c r="L839" s="17">
        <f t="shared" si="281"/>
        <v>-322.58064516129025</v>
      </c>
      <c r="M839" s="18">
        <f t="shared" si="282"/>
        <v>260</v>
      </c>
      <c r="N839" s="4">
        <f t="shared" si="268"/>
        <v>1.31</v>
      </c>
      <c r="O839" s="4">
        <f t="shared" si="269"/>
        <v>3.6</v>
      </c>
      <c r="P839" s="4"/>
      <c r="Q839" s="4"/>
      <c r="R839" s="1">
        <f t="shared" si="270"/>
        <v>0.76335877862595414</v>
      </c>
      <c r="S839" s="1">
        <f t="shared" si="270"/>
        <v>0.27777777777777779</v>
      </c>
      <c r="T839" s="1">
        <f t="shared" si="266"/>
        <v>3.9511201629327863E-2</v>
      </c>
      <c r="U839" s="1">
        <f t="shared" si="267"/>
        <v>0.24279050042408817</v>
      </c>
      <c r="V839" s="1">
        <f t="shared" si="271"/>
        <v>0.75379050042408813</v>
      </c>
      <c r="W839" s="1"/>
      <c r="X839" s="17">
        <f t="shared" si="272"/>
        <v>326.62855188197847</v>
      </c>
      <c r="Y839" s="18">
        <f t="shared" si="273"/>
        <v>2645.8589098869329</v>
      </c>
      <c r="Z839" s="2">
        <f t="shared" si="264"/>
        <v>310.29712428787951</v>
      </c>
      <c r="AA839" s="18">
        <f t="shared" si="264"/>
        <v>2513.565964392586</v>
      </c>
      <c r="AB839" s="2">
        <f t="shared" si="265"/>
        <v>-322.27175881663845</v>
      </c>
      <c r="AC839" s="2">
        <f t="shared" si="265"/>
        <v>251.3565964392586</v>
      </c>
      <c r="AD839" s="2">
        <f t="shared" si="274"/>
        <v>310.29712428787951</v>
      </c>
      <c r="AE839" s="2">
        <f t="shared" si="275"/>
        <v>-1000</v>
      </c>
      <c r="AF839" s="5">
        <f t="shared" si="276"/>
        <v>0.31000000000000005</v>
      </c>
      <c r="AG839" s="5">
        <f t="shared" si="277"/>
        <v>-1</v>
      </c>
      <c r="AH839" s="3">
        <f t="shared" si="278"/>
        <v>202009</v>
      </c>
      <c r="AI839" s="21">
        <v>1.36</v>
      </c>
      <c r="AJ839" s="21">
        <v>3.25</v>
      </c>
      <c r="AK839" s="21">
        <v>1.31</v>
      </c>
      <c r="AL839" s="21">
        <v>3.6</v>
      </c>
      <c r="AO839">
        <f t="shared" si="283"/>
        <v>-400</v>
      </c>
      <c r="AP839">
        <f>IF(E839&lt;F839,G839,H839)</f>
        <v>21</v>
      </c>
      <c r="AQ839">
        <f>IF(E839&lt;F839,H839,G839)</f>
        <v>11</v>
      </c>
    </row>
    <row r="840" spans="2:43" x14ac:dyDescent="0.25">
      <c r="B840" s="24">
        <v>44087</v>
      </c>
      <c r="C840" s="20" t="s">
        <v>51</v>
      </c>
      <c r="D840" s="20" t="s">
        <v>19</v>
      </c>
      <c r="E840" s="2">
        <v>195.00000000000003</v>
      </c>
      <c r="F840" s="2">
        <v>-238.09523809523813</v>
      </c>
      <c r="G840">
        <v>27</v>
      </c>
      <c r="H840">
        <v>17</v>
      </c>
      <c r="I840" s="9"/>
      <c r="J840" s="2" t="str">
        <f t="shared" si="279"/>
        <v>Philadelphia Eagles</v>
      </c>
      <c r="K840" s="2" t="str">
        <f t="shared" si="280"/>
        <v>Washington Football Team</v>
      </c>
      <c r="L840" s="17">
        <f t="shared" si="281"/>
        <v>-238.09523809523813</v>
      </c>
      <c r="M840" s="18">
        <f t="shared" si="282"/>
        <v>195.00000000000003</v>
      </c>
      <c r="N840" s="4">
        <f t="shared" si="268"/>
        <v>1.42</v>
      </c>
      <c r="O840" s="4">
        <f t="shared" si="269"/>
        <v>2.95</v>
      </c>
      <c r="P840" s="4"/>
      <c r="Q840" s="4"/>
      <c r="R840" s="1">
        <f t="shared" si="270"/>
        <v>0.70422535211267612</v>
      </c>
      <c r="S840" s="1">
        <f t="shared" si="270"/>
        <v>0.33898305084745761</v>
      </c>
      <c r="T840" s="1">
        <f t="shared" si="266"/>
        <v>4.1418764302059485E-2</v>
      </c>
      <c r="U840" s="1">
        <f t="shared" si="267"/>
        <v>0.18262115063260925</v>
      </c>
      <c r="V840" s="1">
        <f t="shared" si="271"/>
        <v>0.69362115063260932</v>
      </c>
      <c r="W840" s="1"/>
      <c r="X840" s="17">
        <f t="shared" si="272"/>
        <v>441.70920838841397</v>
      </c>
      <c r="Y840" s="18">
        <f t="shared" si="273"/>
        <v>2009.6149174189422</v>
      </c>
      <c r="Z840" s="2">
        <f t="shared" si="264"/>
        <v>419.62374796899326</v>
      </c>
      <c r="AA840" s="18">
        <f t="shared" si="264"/>
        <v>1909.134171547995</v>
      </c>
      <c r="AB840" s="2">
        <f t="shared" si="265"/>
        <v>-238.30872414634925</v>
      </c>
      <c r="AC840" s="2">
        <f t="shared" si="265"/>
        <v>190.9134171547995</v>
      </c>
      <c r="AD840" s="2">
        <f t="shared" si="274"/>
        <v>-1000</v>
      </c>
      <c r="AE840" s="2">
        <f t="shared" si="275"/>
        <v>1909.134171547995</v>
      </c>
      <c r="AF840" s="5">
        <f t="shared" si="276"/>
        <v>-1</v>
      </c>
      <c r="AG840" s="5">
        <f t="shared" si="277"/>
        <v>1.9500000000000002</v>
      </c>
      <c r="AH840" s="3">
        <f t="shared" si="278"/>
        <v>202009</v>
      </c>
      <c r="AI840" s="21">
        <v>3.2</v>
      </c>
      <c r="AJ840" s="21">
        <v>1.37</v>
      </c>
      <c r="AK840" s="21">
        <v>2.95</v>
      </c>
      <c r="AL840" s="21">
        <v>1.42</v>
      </c>
      <c r="AO840">
        <f t="shared" si="283"/>
        <v>-300</v>
      </c>
      <c r="AP840">
        <f>IF(E840&lt;F840,G840,H840)</f>
        <v>17</v>
      </c>
      <c r="AQ840">
        <f>IF(E840&lt;F840,H840,G840)</f>
        <v>27</v>
      </c>
    </row>
    <row r="841" spans="2:43" x14ac:dyDescent="0.25">
      <c r="B841" s="24">
        <v>44084</v>
      </c>
      <c r="C841" s="20" t="s">
        <v>20</v>
      </c>
      <c r="D841" s="20" t="s">
        <v>40</v>
      </c>
      <c r="E841" s="2">
        <v>-434.78260869565219</v>
      </c>
      <c r="F841" s="2">
        <v>325</v>
      </c>
      <c r="G841">
        <v>34</v>
      </c>
      <c r="H841">
        <v>20</v>
      </c>
      <c r="I841" s="9"/>
      <c r="J841" s="2" t="str">
        <f t="shared" si="279"/>
        <v>Kansas City Chiefs</v>
      </c>
      <c r="K841" s="2" t="str">
        <f t="shared" si="280"/>
        <v>Houston Texans</v>
      </c>
      <c r="L841" s="17">
        <f t="shared" si="281"/>
        <v>-434.78260869565219</v>
      </c>
      <c r="M841" s="18">
        <f t="shared" si="282"/>
        <v>325</v>
      </c>
      <c r="N841" s="4">
        <f t="shared" si="268"/>
        <v>1.23</v>
      </c>
      <c r="O841" s="4">
        <f t="shared" si="269"/>
        <v>4.25</v>
      </c>
      <c r="P841" s="4"/>
      <c r="Q841" s="4"/>
      <c r="R841" s="1">
        <f t="shared" si="270"/>
        <v>0.81300813008130079</v>
      </c>
      <c r="S841" s="1">
        <f t="shared" si="270"/>
        <v>0.23529411764705882</v>
      </c>
      <c r="T841" s="1">
        <f t="shared" si="266"/>
        <v>4.6076642335766471E-2</v>
      </c>
      <c r="U841" s="1">
        <f t="shared" si="267"/>
        <v>0.28885700621712096</v>
      </c>
      <c r="V841" s="1">
        <f t="shared" si="271"/>
        <v>0.79985700621712097</v>
      </c>
      <c r="W841" s="1"/>
      <c r="X841" s="17">
        <f t="shared" si="272"/>
        <v>250.2234677288684</v>
      </c>
      <c r="Y841" s="18">
        <f t="shared" si="273"/>
        <v>3342.2645955042926</v>
      </c>
      <c r="Z841" s="2">
        <f t="shared" si="264"/>
        <v>237.71229434242497</v>
      </c>
      <c r="AA841" s="18">
        <f t="shared" si="264"/>
        <v>3175.151365729078</v>
      </c>
      <c r="AB841" s="2">
        <f t="shared" si="265"/>
        <v>-420.67660100049278</v>
      </c>
      <c r="AC841" s="2">
        <f t="shared" si="265"/>
        <v>317.51513657290781</v>
      </c>
      <c r="AD841" s="2">
        <f t="shared" si="274"/>
        <v>237.71229434242497</v>
      </c>
      <c r="AE841" s="2">
        <f t="shared" si="275"/>
        <v>-1000</v>
      </c>
      <c r="AF841" s="5">
        <f t="shared" si="276"/>
        <v>0.22999999999999998</v>
      </c>
      <c r="AG841" s="5">
        <f t="shared" si="277"/>
        <v>-1</v>
      </c>
      <c r="AH841" s="3">
        <f t="shared" si="278"/>
        <v>202009</v>
      </c>
      <c r="AI841" s="21">
        <v>1.2</v>
      </c>
      <c r="AJ841" s="21">
        <v>4.75</v>
      </c>
      <c r="AK841" s="21">
        <v>1.23</v>
      </c>
      <c r="AL841" s="21">
        <v>4.25</v>
      </c>
      <c r="AO841">
        <f t="shared" si="283"/>
        <v>-500</v>
      </c>
      <c r="AP841">
        <f>IF(E841&lt;F841,G841,H841)</f>
        <v>34</v>
      </c>
      <c r="AQ841">
        <f>IF(E841&lt;F841,H841,G841)</f>
        <v>20</v>
      </c>
    </row>
    <row r="842" spans="2:43" x14ac:dyDescent="0.25">
      <c r="B842" s="24">
        <v>43863</v>
      </c>
      <c r="C842" s="20" t="s">
        <v>20</v>
      </c>
      <c r="D842" s="20" t="s">
        <v>22</v>
      </c>
      <c r="E842" s="2">
        <v>-125</v>
      </c>
      <c r="F842" s="2">
        <v>104.99999999999999</v>
      </c>
      <c r="G842">
        <v>31</v>
      </c>
      <c r="H842">
        <v>20</v>
      </c>
      <c r="I842" s="9"/>
      <c r="J842" s="2" t="str">
        <f t="shared" si="279"/>
        <v>Kansas City Chiefs</v>
      </c>
      <c r="K842" s="2" t="str">
        <f t="shared" si="280"/>
        <v>San Francisco 49ers</v>
      </c>
      <c r="L842" s="17">
        <f t="shared" si="281"/>
        <v>-125</v>
      </c>
      <c r="M842" s="18">
        <f t="shared" si="282"/>
        <v>104.99999999999999</v>
      </c>
      <c r="N842" s="4">
        <f t="shared" si="268"/>
        <v>1.8</v>
      </c>
      <c r="O842" s="4">
        <f t="shared" si="269"/>
        <v>2.0499999999999998</v>
      </c>
      <c r="P842" s="4"/>
      <c r="Q842" s="4"/>
      <c r="R842" s="1">
        <f t="shared" si="270"/>
        <v>0.55555555555555558</v>
      </c>
      <c r="S842" s="1">
        <f t="shared" si="270"/>
        <v>0.48780487804878053</v>
      </c>
      <c r="T842" s="1">
        <f t="shared" si="266"/>
        <v>4.1558441558441461E-2</v>
      </c>
      <c r="U842" s="1">
        <f t="shared" si="267"/>
        <v>3.3875338753387524E-2</v>
      </c>
      <c r="V842" s="1">
        <f t="shared" si="271"/>
        <v>0.54487533875338756</v>
      </c>
      <c r="W842" s="1"/>
      <c r="X842" s="17">
        <f t="shared" si="272"/>
        <v>835.28218085238643</v>
      </c>
      <c r="Y842" s="18">
        <f t="shared" si="273"/>
        <v>1090.9993667390718</v>
      </c>
      <c r="Z842" s="2">
        <f t="shared" si="264"/>
        <v>793.51807180976709</v>
      </c>
      <c r="AA842" s="18">
        <f t="shared" si="264"/>
        <v>1036.449398402118</v>
      </c>
      <c r="AB842" s="2">
        <f t="shared" si="265"/>
        <v>-126.02107444375048</v>
      </c>
      <c r="AC842" s="2">
        <f t="shared" si="265"/>
        <v>103.6449398402118</v>
      </c>
      <c r="AD842" s="2">
        <f t="shared" si="274"/>
        <v>793.51807180976709</v>
      </c>
      <c r="AE842" s="2">
        <f t="shared" si="275"/>
        <v>-1000</v>
      </c>
      <c r="AF842" s="5">
        <f t="shared" si="276"/>
        <v>0.8</v>
      </c>
      <c r="AG842" s="5">
        <f t="shared" si="277"/>
        <v>-1</v>
      </c>
      <c r="AH842" s="3">
        <f t="shared" si="278"/>
        <v>202002</v>
      </c>
      <c r="AI842" s="21">
        <v>1.8</v>
      </c>
      <c r="AJ842" s="21">
        <v>2.0499999999999998</v>
      </c>
      <c r="AK842" s="21">
        <v>1.8</v>
      </c>
      <c r="AL842" s="21">
        <v>2.0499999999999998</v>
      </c>
      <c r="AO842">
        <f t="shared" si="283"/>
        <v>-130</v>
      </c>
      <c r="AP842">
        <f>IF(E842&lt;F842,G842,H842)</f>
        <v>31</v>
      </c>
      <c r="AQ842">
        <f>IF(E842&lt;F842,H842,G842)</f>
        <v>20</v>
      </c>
    </row>
    <row r="843" spans="2:43" x14ac:dyDescent="0.25">
      <c r="B843" s="24">
        <v>43849</v>
      </c>
      <c r="C843" s="20" t="s">
        <v>22</v>
      </c>
      <c r="D843" s="20" t="s">
        <v>33</v>
      </c>
      <c r="E843" s="2">
        <v>-384.61538461538458</v>
      </c>
      <c r="F843" s="2">
        <v>300</v>
      </c>
      <c r="G843">
        <v>37</v>
      </c>
      <c r="H843">
        <v>20</v>
      </c>
      <c r="I843" s="9"/>
      <c r="J843" s="2" t="str">
        <f t="shared" si="279"/>
        <v>San Francisco 49ers</v>
      </c>
      <c r="K843" s="2" t="str">
        <f t="shared" si="280"/>
        <v>Green Bay Packers</v>
      </c>
      <c r="L843" s="17">
        <f t="shared" si="281"/>
        <v>-384.61538461538458</v>
      </c>
      <c r="M843" s="18">
        <f t="shared" si="282"/>
        <v>300</v>
      </c>
      <c r="N843" s="4">
        <f t="shared" si="268"/>
        <v>1.26</v>
      </c>
      <c r="O843" s="4">
        <f t="shared" si="269"/>
        <v>4</v>
      </c>
      <c r="P843" s="4"/>
      <c r="Q843" s="4"/>
      <c r="R843" s="1">
        <f t="shared" si="270"/>
        <v>0.79365079365079361</v>
      </c>
      <c r="S843" s="1">
        <f t="shared" si="270"/>
        <v>0.25</v>
      </c>
      <c r="T843" s="1">
        <f t="shared" si="266"/>
        <v>4.1825095057034134E-2</v>
      </c>
      <c r="U843" s="1">
        <f t="shared" si="267"/>
        <v>0.2718253968253968</v>
      </c>
      <c r="V843" s="1">
        <f t="shared" si="271"/>
        <v>0.78282539682539687</v>
      </c>
      <c r="W843" s="1"/>
      <c r="X843" s="17">
        <f t="shared" si="272"/>
        <v>277.42406423618138</v>
      </c>
      <c r="Y843" s="18">
        <f t="shared" si="273"/>
        <v>3056.5054734484152</v>
      </c>
      <c r="Z843" s="2">
        <f t="shared" si="264"/>
        <v>263.55286102437231</v>
      </c>
      <c r="AA843" s="18">
        <f t="shared" si="264"/>
        <v>2903.6801997759944</v>
      </c>
      <c r="AB843" s="2">
        <f t="shared" si="265"/>
        <v>-379.4305233922405</v>
      </c>
      <c r="AC843" s="2">
        <f t="shared" si="265"/>
        <v>290.36801997759943</v>
      </c>
      <c r="AD843" s="2">
        <f t="shared" si="274"/>
        <v>263.55286102437231</v>
      </c>
      <c r="AE843" s="2">
        <f t="shared" si="275"/>
        <v>-1000</v>
      </c>
      <c r="AF843" s="5">
        <f t="shared" si="276"/>
        <v>0.26</v>
      </c>
      <c r="AG843" s="5">
        <f t="shared" si="277"/>
        <v>-1</v>
      </c>
      <c r="AH843" s="3">
        <f t="shared" si="278"/>
        <v>202001</v>
      </c>
      <c r="AI843" s="21">
        <v>1.31</v>
      </c>
      <c r="AJ843" s="21">
        <v>3.55</v>
      </c>
      <c r="AK843" s="21">
        <v>1.26</v>
      </c>
      <c r="AL843" s="21">
        <v>4</v>
      </c>
      <c r="AO843">
        <f t="shared" si="283"/>
        <v>-400</v>
      </c>
      <c r="AP843">
        <f>IF(E843&lt;F843,G843,H843)</f>
        <v>37</v>
      </c>
      <c r="AQ843">
        <f>IF(E843&lt;F843,H843,G843)</f>
        <v>20</v>
      </c>
    </row>
    <row r="844" spans="2:43" x14ac:dyDescent="0.25">
      <c r="B844" s="24">
        <v>43849</v>
      </c>
      <c r="C844" s="20" t="s">
        <v>20</v>
      </c>
      <c r="D844" s="20" t="s">
        <v>41</v>
      </c>
      <c r="E844" s="2">
        <v>-357.14285714285711</v>
      </c>
      <c r="F844" s="2">
        <v>275</v>
      </c>
      <c r="G844">
        <v>35</v>
      </c>
      <c r="H844">
        <v>24</v>
      </c>
      <c r="I844" s="9"/>
      <c r="J844" s="2" t="str">
        <f t="shared" si="279"/>
        <v>Kansas City Chiefs</v>
      </c>
      <c r="K844" s="2" t="str">
        <f t="shared" si="280"/>
        <v>Tennessee Titans</v>
      </c>
      <c r="L844" s="17">
        <f t="shared" si="281"/>
        <v>-357.14285714285711</v>
      </c>
      <c r="M844" s="18">
        <f t="shared" si="282"/>
        <v>275</v>
      </c>
      <c r="N844" s="4">
        <f t="shared" si="268"/>
        <v>1.28</v>
      </c>
      <c r="O844" s="4">
        <f t="shared" si="269"/>
        <v>3.75</v>
      </c>
      <c r="P844" s="4"/>
      <c r="Q844" s="4"/>
      <c r="R844" s="1">
        <f t="shared" si="270"/>
        <v>0.78125</v>
      </c>
      <c r="S844" s="1">
        <f t="shared" si="270"/>
        <v>0.26666666666666666</v>
      </c>
      <c r="T844" s="1">
        <f t="shared" si="266"/>
        <v>4.5725646123260466E-2</v>
      </c>
      <c r="U844" s="1">
        <f t="shared" si="267"/>
        <v>0.2572916666666667</v>
      </c>
      <c r="V844" s="1">
        <f t="shared" si="271"/>
        <v>0.76829166666666671</v>
      </c>
      <c r="W844" s="1"/>
      <c r="X844" s="17">
        <f t="shared" si="272"/>
        <v>301.58902326590373</v>
      </c>
      <c r="Y844" s="18">
        <f t="shared" si="273"/>
        <v>2840.2616005464147</v>
      </c>
      <c r="Z844" s="2">
        <f t="shared" si="264"/>
        <v>286.50957210260856</v>
      </c>
      <c r="AA844" s="18">
        <f t="shared" si="264"/>
        <v>2698.2485205190937</v>
      </c>
      <c r="AB844" s="2">
        <f t="shared" si="265"/>
        <v>-349.02847840695074</v>
      </c>
      <c r="AC844" s="2">
        <f t="shared" si="265"/>
        <v>269.82485205190937</v>
      </c>
      <c r="AD844" s="2">
        <f t="shared" si="274"/>
        <v>286.50957210260856</v>
      </c>
      <c r="AE844" s="2">
        <f t="shared" si="275"/>
        <v>-1000</v>
      </c>
      <c r="AF844" s="5">
        <f t="shared" si="276"/>
        <v>0.28000000000000003</v>
      </c>
      <c r="AG844" s="5">
        <f t="shared" si="277"/>
        <v>-1</v>
      </c>
      <c r="AH844" s="3">
        <f t="shared" si="278"/>
        <v>202001</v>
      </c>
      <c r="AI844" s="21">
        <v>1.29</v>
      </c>
      <c r="AJ844" s="21">
        <v>3.7</v>
      </c>
      <c r="AK844" s="21">
        <v>1.28</v>
      </c>
      <c r="AL844" s="21">
        <v>3.75</v>
      </c>
      <c r="AO844">
        <f t="shared" si="283"/>
        <v>-400</v>
      </c>
      <c r="AP844">
        <f>IF(E844&lt;F844,G844,H844)</f>
        <v>35</v>
      </c>
      <c r="AQ844">
        <f>IF(E844&lt;F844,H844,G844)</f>
        <v>24</v>
      </c>
    </row>
    <row r="845" spans="2:43" x14ac:dyDescent="0.25">
      <c r="B845" s="24">
        <v>43842</v>
      </c>
      <c r="C845" s="20" t="s">
        <v>33</v>
      </c>
      <c r="D845" s="20" t="s">
        <v>32</v>
      </c>
      <c r="E845" s="2">
        <v>-222.22222222222226</v>
      </c>
      <c r="F845" s="2">
        <v>179.99999999999997</v>
      </c>
      <c r="G845">
        <v>28</v>
      </c>
      <c r="H845">
        <v>23</v>
      </c>
      <c r="I845" s="9"/>
      <c r="J845" s="2" t="str">
        <f t="shared" si="279"/>
        <v>Green Bay Packers</v>
      </c>
      <c r="K845" s="2" t="str">
        <f t="shared" si="280"/>
        <v>Seattle Seahawks</v>
      </c>
      <c r="L845" s="17">
        <f t="shared" si="281"/>
        <v>-222.22222222222226</v>
      </c>
      <c r="M845" s="18">
        <f t="shared" si="282"/>
        <v>179.99999999999997</v>
      </c>
      <c r="N845" s="4">
        <f t="shared" si="268"/>
        <v>1.45</v>
      </c>
      <c r="O845" s="4">
        <f t="shared" si="269"/>
        <v>2.8</v>
      </c>
      <c r="P845" s="4"/>
      <c r="Q845" s="4"/>
      <c r="R845" s="1">
        <f t="shared" si="270"/>
        <v>0.68965517241379315</v>
      </c>
      <c r="S845" s="1">
        <f t="shared" si="270"/>
        <v>0.35714285714285715</v>
      </c>
      <c r="T845" s="1">
        <f t="shared" si="266"/>
        <v>4.4705882352941262E-2</v>
      </c>
      <c r="U845" s="1">
        <f t="shared" si="267"/>
        <v>0.166256157635468</v>
      </c>
      <c r="V845" s="1">
        <f t="shared" si="271"/>
        <v>0.67725615763546798</v>
      </c>
      <c r="W845" s="1"/>
      <c r="X845" s="17">
        <f t="shared" si="272"/>
        <v>476.54619116545314</v>
      </c>
      <c r="Y845" s="18">
        <f t="shared" si="273"/>
        <v>1872.3757127156628</v>
      </c>
      <c r="Z845" s="2">
        <f t="shared" si="264"/>
        <v>452.71888160718044</v>
      </c>
      <c r="AA845" s="18">
        <f t="shared" si="264"/>
        <v>1778.7569270798795</v>
      </c>
      <c r="AB845" s="2">
        <f t="shared" si="265"/>
        <v>-220.88762820095712</v>
      </c>
      <c r="AC845" s="2">
        <f t="shared" si="265"/>
        <v>177.87569270798795</v>
      </c>
      <c r="AD845" s="2">
        <f t="shared" si="274"/>
        <v>452.71888160718044</v>
      </c>
      <c r="AE845" s="2">
        <f t="shared" si="275"/>
        <v>-1000</v>
      </c>
      <c r="AF845" s="5">
        <f t="shared" si="276"/>
        <v>0.44999999999999996</v>
      </c>
      <c r="AG845" s="5">
        <f t="shared" si="277"/>
        <v>-1</v>
      </c>
      <c r="AH845" s="3">
        <f t="shared" si="278"/>
        <v>202001</v>
      </c>
      <c r="AI845" s="21">
        <v>1.52</v>
      </c>
      <c r="AJ845" s="21">
        <v>2.67</v>
      </c>
      <c r="AK845" s="21">
        <v>1.45</v>
      </c>
      <c r="AL845" s="21">
        <v>2.8</v>
      </c>
      <c r="AO845">
        <f t="shared" si="283"/>
        <v>-300</v>
      </c>
      <c r="AP845">
        <f>IF(E845&lt;F845,G845,H845)</f>
        <v>28</v>
      </c>
      <c r="AQ845">
        <f>IF(E845&lt;F845,H845,G845)</f>
        <v>23</v>
      </c>
    </row>
    <row r="846" spans="2:43" x14ac:dyDescent="0.25">
      <c r="B846" s="24">
        <v>43842</v>
      </c>
      <c r="C846" s="20" t="s">
        <v>20</v>
      </c>
      <c r="D846" s="20" t="s">
        <v>40</v>
      </c>
      <c r="E846" s="2">
        <v>-454.54545454545462</v>
      </c>
      <c r="F846" s="2">
        <v>350</v>
      </c>
      <c r="G846">
        <v>51</v>
      </c>
      <c r="H846">
        <v>31</v>
      </c>
      <c r="I846" s="9"/>
      <c r="J846" s="2" t="str">
        <f t="shared" si="279"/>
        <v>Kansas City Chiefs</v>
      </c>
      <c r="K846" s="2" t="str">
        <f t="shared" si="280"/>
        <v>Houston Texans</v>
      </c>
      <c r="L846" s="17">
        <f t="shared" si="281"/>
        <v>-454.54545454545462</v>
      </c>
      <c r="M846" s="18">
        <f t="shared" si="282"/>
        <v>350</v>
      </c>
      <c r="N846" s="4">
        <f t="shared" si="268"/>
        <v>1.22</v>
      </c>
      <c r="O846" s="4">
        <f t="shared" si="269"/>
        <v>4.5</v>
      </c>
      <c r="P846" s="4"/>
      <c r="Q846" s="4"/>
      <c r="R846" s="1">
        <f t="shared" si="270"/>
        <v>0.81967213114754101</v>
      </c>
      <c r="S846" s="1">
        <f t="shared" si="270"/>
        <v>0.22222222222222221</v>
      </c>
      <c r="T846" s="1">
        <f t="shared" si="266"/>
        <v>4.0209790209790097E-2</v>
      </c>
      <c r="U846" s="1">
        <f t="shared" si="267"/>
        <v>0.2987249544626594</v>
      </c>
      <c r="V846" s="1">
        <f t="shared" si="271"/>
        <v>0.80972495446265946</v>
      </c>
      <c r="W846" s="1"/>
      <c r="X846" s="17">
        <f t="shared" si="272"/>
        <v>234.98725646118768</v>
      </c>
      <c r="Y846" s="18">
        <f t="shared" si="273"/>
        <v>3526.591123964678</v>
      </c>
      <c r="Z846" s="2">
        <f t="shared" si="264"/>
        <v>223.2378936381283</v>
      </c>
      <c r="AA846" s="18">
        <f t="shared" si="264"/>
        <v>3350.2615677664439</v>
      </c>
      <c r="AB846" s="2">
        <f t="shared" si="265"/>
        <v>-447.95262296329213</v>
      </c>
      <c r="AC846" s="2">
        <f t="shared" si="265"/>
        <v>335.02615677664437</v>
      </c>
      <c r="AD846" s="2">
        <f t="shared" si="274"/>
        <v>223.2378936381283</v>
      </c>
      <c r="AE846" s="2">
        <f t="shared" si="275"/>
        <v>-1000</v>
      </c>
      <c r="AF846" s="5">
        <f t="shared" si="276"/>
        <v>0.21999999999999997</v>
      </c>
      <c r="AG846" s="5">
        <f t="shared" si="277"/>
        <v>-1</v>
      </c>
      <c r="AH846" s="3">
        <f t="shared" si="278"/>
        <v>202001</v>
      </c>
      <c r="AI846" s="21">
        <v>1.27</v>
      </c>
      <c r="AJ846" s="21">
        <v>3.8</v>
      </c>
      <c r="AK846" s="21">
        <v>1.22</v>
      </c>
      <c r="AL846" s="21">
        <v>4.5</v>
      </c>
      <c r="AO846">
        <f t="shared" si="283"/>
        <v>-500</v>
      </c>
      <c r="AP846">
        <f>IF(E846&lt;F846,G846,H846)</f>
        <v>51</v>
      </c>
      <c r="AQ846">
        <f>IF(E846&lt;F846,H846,G846)</f>
        <v>31</v>
      </c>
    </row>
    <row r="847" spans="2:43" x14ac:dyDescent="0.25">
      <c r="B847" s="24">
        <v>43841</v>
      </c>
      <c r="C847" s="20" t="s">
        <v>28</v>
      </c>
      <c r="D847" s="20" t="s">
        <v>41</v>
      </c>
      <c r="E847" s="2">
        <v>-500.00000000000011</v>
      </c>
      <c r="F847" s="2">
        <v>375</v>
      </c>
      <c r="G847">
        <v>12</v>
      </c>
      <c r="H847">
        <v>28</v>
      </c>
      <c r="I847" s="9"/>
      <c r="J847" s="2" t="str">
        <f t="shared" si="279"/>
        <v>Baltimore Ravens</v>
      </c>
      <c r="K847" s="2" t="str">
        <f t="shared" si="280"/>
        <v>Tennessee Titans</v>
      </c>
      <c r="L847" s="17">
        <f t="shared" si="281"/>
        <v>-500.00000000000011</v>
      </c>
      <c r="M847" s="18">
        <f t="shared" si="282"/>
        <v>375</v>
      </c>
      <c r="N847" s="4">
        <f t="shared" si="268"/>
        <v>1.2</v>
      </c>
      <c r="O847" s="4">
        <f t="shared" si="269"/>
        <v>4.75</v>
      </c>
      <c r="P847" s="4"/>
      <c r="Q847" s="4"/>
      <c r="R847" s="1">
        <f t="shared" si="270"/>
        <v>0.83333333333333337</v>
      </c>
      <c r="S847" s="1">
        <f t="shared" si="270"/>
        <v>0.21052631578947367</v>
      </c>
      <c r="T847" s="1">
        <f t="shared" si="266"/>
        <v>4.2016806722689037E-2</v>
      </c>
      <c r="U847" s="1">
        <f t="shared" si="267"/>
        <v>0.31140350877192985</v>
      </c>
      <c r="V847" s="1">
        <f t="shared" si="271"/>
        <v>0.82240350877192991</v>
      </c>
      <c r="W847" s="1"/>
      <c r="X847" s="17">
        <f t="shared" si="272"/>
        <v>215.94811954689931</v>
      </c>
      <c r="Y847" s="18">
        <f t="shared" si="273"/>
        <v>3787.1793685900598</v>
      </c>
      <c r="Z847" s="2">
        <f t="shared" si="264"/>
        <v>205.15071356955434</v>
      </c>
      <c r="AA847" s="18">
        <f t="shared" si="264"/>
        <v>3597.8204001605568</v>
      </c>
      <c r="AB847" s="2">
        <f t="shared" si="265"/>
        <v>-487.44651315139578</v>
      </c>
      <c r="AC847" s="2">
        <f t="shared" si="265"/>
        <v>359.7820400160557</v>
      </c>
      <c r="AD847" s="2">
        <f t="shared" si="274"/>
        <v>-1000</v>
      </c>
      <c r="AE847" s="2">
        <f t="shared" si="275"/>
        <v>3597.8204001605568</v>
      </c>
      <c r="AF847" s="5">
        <f t="shared" si="276"/>
        <v>-1</v>
      </c>
      <c r="AG847" s="5">
        <f t="shared" si="277"/>
        <v>3.75</v>
      </c>
      <c r="AH847" s="3">
        <f t="shared" si="278"/>
        <v>202001</v>
      </c>
      <c r="AI847" s="21">
        <v>1.22</v>
      </c>
      <c r="AJ847" s="21">
        <v>4.5</v>
      </c>
      <c r="AK847" s="21">
        <v>1.2</v>
      </c>
      <c r="AL847" s="21">
        <v>4.75</v>
      </c>
      <c r="AO847">
        <f t="shared" si="283"/>
        <v>-500</v>
      </c>
      <c r="AP847">
        <f>IF(E847&lt;F847,G847,H847)</f>
        <v>12</v>
      </c>
      <c r="AQ847">
        <f>IF(E847&lt;F847,H847,G847)</f>
        <v>28</v>
      </c>
    </row>
    <row r="848" spans="2:43" x14ac:dyDescent="0.25">
      <c r="B848" s="24">
        <v>43841</v>
      </c>
      <c r="C848" s="20" t="s">
        <v>22</v>
      </c>
      <c r="D848" s="20" t="s">
        <v>29</v>
      </c>
      <c r="E848" s="2">
        <v>-333.33333333333326</v>
      </c>
      <c r="F848" s="2">
        <v>265</v>
      </c>
      <c r="G848">
        <v>27</v>
      </c>
      <c r="H848">
        <v>10</v>
      </c>
      <c r="I848" s="9"/>
      <c r="J848" s="2" t="str">
        <f t="shared" si="279"/>
        <v>San Francisco 49ers</v>
      </c>
      <c r="K848" s="2" t="str">
        <f t="shared" si="280"/>
        <v>Minnesota Vikings</v>
      </c>
      <c r="L848" s="17">
        <f t="shared" si="281"/>
        <v>-333.33333333333326</v>
      </c>
      <c r="M848" s="18">
        <f t="shared" si="282"/>
        <v>265</v>
      </c>
      <c r="N848" s="4">
        <f t="shared" si="268"/>
        <v>1.3</v>
      </c>
      <c r="O848" s="4">
        <f t="shared" si="269"/>
        <v>3.65</v>
      </c>
      <c r="P848" s="4"/>
      <c r="Q848" s="4"/>
      <c r="R848" s="1">
        <f t="shared" si="270"/>
        <v>0.76923076923076916</v>
      </c>
      <c r="S848" s="1">
        <f t="shared" si="270"/>
        <v>0.27397260273972601</v>
      </c>
      <c r="T848" s="1">
        <f t="shared" si="266"/>
        <v>4.1414141414141459E-2</v>
      </c>
      <c r="U848" s="1">
        <f t="shared" si="267"/>
        <v>0.24762908324552158</v>
      </c>
      <c r="V848" s="1">
        <f t="shared" si="271"/>
        <v>0.75862908324552158</v>
      </c>
      <c r="W848" s="1"/>
      <c r="X848" s="17">
        <f t="shared" si="272"/>
        <v>318.16723361284784</v>
      </c>
      <c r="Y848" s="18">
        <f t="shared" si="273"/>
        <v>2708.5523787535408</v>
      </c>
      <c r="Z848" s="2">
        <f t="shared" si="264"/>
        <v>302.25887193220541</v>
      </c>
      <c r="AA848" s="18">
        <f t="shared" si="264"/>
        <v>2573.1247598158634</v>
      </c>
      <c r="AB848" s="2">
        <f t="shared" si="265"/>
        <v>-330.84223255630133</v>
      </c>
      <c r="AC848" s="2">
        <f t="shared" si="265"/>
        <v>257.31247598158632</v>
      </c>
      <c r="AD848" s="2">
        <f t="shared" si="274"/>
        <v>302.25887193220541</v>
      </c>
      <c r="AE848" s="2">
        <f t="shared" si="275"/>
        <v>-1000</v>
      </c>
      <c r="AF848" s="5">
        <f t="shared" si="276"/>
        <v>0.30000000000000004</v>
      </c>
      <c r="AG848" s="5">
        <f t="shared" si="277"/>
        <v>-1</v>
      </c>
      <c r="AH848" s="3">
        <f t="shared" si="278"/>
        <v>202001</v>
      </c>
      <c r="AI848" s="21">
        <v>1.33</v>
      </c>
      <c r="AJ848" s="21">
        <v>3.4</v>
      </c>
      <c r="AK848" s="21">
        <v>1.3</v>
      </c>
      <c r="AL848" s="21">
        <v>3.65</v>
      </c>
      <c r="AO848">
        <f t="shared" si="283"/>
        <v>-400</v>
      </c>
      <c r="AP848">
        <f>IF(E848&lt;F848,G848,H848)</f>
        <v>27</v>
      </c>
      <c r="AQ848">
        <f>IF(E848&lt;F848,H848,G848)</f>
        <v>10</v>
      </c>
    </row>
    <row r="849" spans="2:43" x14ac:dyDescent="0.25">
      <c r="B849" s="24">
        <v>43835</v>
      </c>
      <c r="C849" s="20" t="s">
        <v>19</v>
      </c>
      <c r="D849" s="20" t="s">
        <v>32</v>
      </c>
      <c r="E849" s="2">
        <v>-111.11111111111113</v>
      </c>
      <c r="F849" s="2">
        <v>-111.11111111111113</v>
      </c>
      <c r="G849">
        <v>9</v>
      </c>
      <c r="H849">
        <v>17</v>
      </c>
      <c r="I849" s="9"/>
      <c r="J849" s="2" t="str">
        <f t="shared" si="279"/>
        <v>Philadelphia Eagles</v>
      </c>
      <c r="K849" s="2" t="str">
        <f t="shared" si="280"/>
        <v>Seattle Seahawks</v>
      </c>
      <c r="L849" s="17">
        <f t="shared" si="281"/>
        <v>-111.11111111111113</v>
      </c>
      <c r="M849" s="18">
        <f t="shared" si="282"/>
        <v>-111.11111111111113</v>
      </c>
      <c r="N849" s="4">
        <f t="shared" si="268"/>
        <v>1.9</v>
      </c>
      <c r="O849" s="4">
        <f t="shared" si="269"/>
        <v>1.9</v>
      </c>
      <c r="P849" s="4"/>
      <c r="Q849" s="4"/>
      <c r="R849" s="1">
        <f t="shared" si="270"/>
        <v>0.52631578947368418</v>
      </c>
      <c r="S849" s="1">
        <f t="shared" si="270"/>
        <v>0.52631578947368418</v>
      </c>
      <c r="T849" s="1">
        <f t="shared" si="266"/>
        <v>4.9999999999999933E-2</v>
      </c>
      <c r="U849" s="1">
        <f t="shared" si="267"/>
        <v>0</v>
      </c>
      <c r="V849" s="1">
        <f t="shared" si="271"/>
        <v>0.51100000000000001</v>
      </c>
      <c r="W849" s="1"/>
      <c r="X849" s="17">
        <f t="shared" si="272"/>
        <v>956.94716242661434</v>
      </c>
      <c r="Y849" s="18">
        <f t="shared" si="273"/>
        <v>953.05662164669593</v>
      </c>
      <c r="Z849" s="2">
        <f t="shared" si="264"/>
        <v>909.09980430528356</v>
      </c>
      <c r="AA849" s="18">
        <f t="shared" si="264"/>
        <v>905.40379056436109</v>
      </c>
      <c r="AB849" s="2">
        <f t="shared" si="265"/>
        <v>-109.9989236895921</v>
      </c>
      <c r="AC849" s="2">
        <f t="shared" si="265"/>
        <v>-110.44795818412409</v>
      </c>
      <c r="AD849" s="2">
        <f t="shared" si="274"/>
        <v>909.09980430528356</v>
      </c>
      <c r="AE849" s="2">
        <f t="shared" si="275"/>
        <v>-1000</v>
      </c>
      <c r="AF849" s="5">
        <f t="shared" si="276"/>
        <v>0.89999999999999991</v>
      </c>
      <c r="AG849" s="5">
        <f t="shared" si="277"/>
        <v>-1</v>
      </c>
      <c r="AH849" s="3">
        <f t="shared" si="278"/>
        <v>202001</v>
      </c>
      <c r="AI849" s="21">
        <v>2</v>
      </c>
      <c r="AJ849" s="21">
        <v>1.83</v>
      </c>
      <c r="AK849" s="21">
        <v>1.9</v>
      </c>
      <c r="AL849" s="21">
        <v>1.9</v>
      </c>
      <c r="AO849">
        <f t="shared" si="283"/>
        <v>-120</v>
      </c>
      <c r="AP849">
        <f>IF(E849&lt;F849,G849,H849)</f>
        <v>17</v>
      </c>
      <c r="AQ849">
        <f>IF(E849&lt;F849,H849,G849)</f>
        <v>9</v>
      </c>
    </row>
    <row r="850" spans="2:43" x14ac:dyDescent="0.25">
      <c r="B850" s="24">
        <v>43835</v>
      </c>
      <c r="C850" s="20" t="s">
        <v>43</v>
      </c>
      <c r="D850" s="20" t="s">
        <v>29</v>
      </c>
      <c r="E850" s="2">
        <v>-384.61538461538458</v>
      </c>
      <c r="F850" s="2">
        <v>300</v>
      </c>
      <c r="G850">
        <v>20</v>
      </c>
      <c r="H850">
        <v>26</v>
      </c>
      <c r="I850" s="9"/>
      <c r="J850" s="2" t="str">
        <f t="shared" si="279"/>
        <v>New Orleans Saints</v>
      </c>
      <c r="K850" s="2" t="str">
        <f t="shared" si="280"/>
        <v>Minnesota Vikings</v>
      </c>
      <c r="L850" s="17">
        <f t="shared" si="281"/>
        <v>-384.61538461538458</v>
      </c>
      <c r="M850" s="18">
        <f t="shared" si="282"/>
        <v>300</v>
      </c>
      <c r="N850" s="4">
        <f t="shared" si="268"/>
        <v>1.26</v>
      </c>
      <c r="O850" s="4">
        <f t="shared" si="269"/>
        <v>4</v>
      </c>
      <c r="P850" s="4"/>
      <c r="Q850" s="4"/>
      <c r="R850" s="1">
        <f t="shared" si="270"/>
        <v>0.79365079365079361</v>
      </c>
      <c r="S850" s="1">
        <f t="shared" si="270"/>
        <v>0.25</v>
      </c>
      <c r="T850" s="1">
        <f t="shared" si="266"/>
        <v>4.1825095057034134E-2</v>
      </c>
      <c r="U850" s="1">
        <f t="shared" si="267"/>
        <v>0.2718253968253968</v>
      </c>
      <c r="V850" s="1">
        <f t="shared" si="271"/>
        <v>0.78282539682539687</v>
      </c>
      <c r="W850" s="1"/>
      <c r="X850" s="17">
        <f t="shared" si="272"/>
        <v>277.42406423618138</v>
      </c>
      <c r="Y850" s="18">
        <f t="shared" si="273"/>
        <v>3056.5054734484152</v>
      </c>
      <c r="Z850" s="2">
        <f t="shared" si="264"/>
        <v>263.55286102437231</v>
      </c>
      <c r="AA850" s="18">
        <f t="shared" si="264"/>
        <v>2903.6801997759944</v>
      </c>
      <c r="AB850" s="2">
        <f t="shared" si="265"/>
        <v>-379.4305233922405</v>
      </c>
      <c r="AC850" s="2">
        <f t="shared" si="265"/>
        <v>290.36801997759943</v>
      </c>
      <c r="AD850" s="2">
        <f t="shared" si="274"/>
        <v>-1000</v>
      </c>
      <c r="AE850" s="2">
        <f t="shared" si="275"/>
        <v>2903.6801997759944</v>
      </c>
      <c r="AF850" s="5">
        <f t="shared" si="276"/>
        <v>-1</v>
      </c>
      <c r="AG850" s="5">
        <f t="shared" si="277"/>
        <v>3</v>
      </c>
      <c r="AH850" s="3">
        <f t="shared" si="278"/>
        <v>202001</v>
      </c>
      <c r="AI850" s="21">
        <v>1.33</v>
      </c>
      <c r="AJ850" s="21">
        <v>3.4</v>
      </c>
      <c r="AK850" s="21">
        <v>1.26</v>
      </c>
      <c r="AL850" s="21">
        <v>4</v>
      </c>
      <c r="AO850">
        <f t="shared" si="283"/>
        <v>-400</v>
      </c>
      <c r="AP850">
        <f>IF(E850&lt;F850,G850,H850)</f>
        <v>20</v>
      </c>
      <c r="AQ850">
        <f>IF(E850&lt;F850,H850,G850)</f>
        <v>26</v>
      </c>
    </row>
    <row r="851" spans="2:43" x14ac:dyDescent="0.25">
      <c r="B851" s="24">
        <v>43834</v>
      </c>
      <c r="C851" s="20" t="s">
        <v>36</v>
      </c>
      <c r="D851" s="20" t="s">
        <v>41</v>
      </c>
      <c r="E851" s="2">
        <v>-227.27272727272731</v>
      </c>
      <c r="F851" s="2">
        <v>185</v>
      </c>
      <c r="G851">
        <v>13</v>
      </c>
      <c r="H851">
        <v>20</v>
      </c>
      <c r="I851" s="9"/>
      <c r="J851" s="2" t="str">
        <f t="shared" si="279"/>
        <v>New England Patriots</v>
      </c>
      <c r="K851" s="2" t="str">
        <f t="shared" si="280"/>
        <v>Tennessee Titans</v>
      </c>
      <c r="L851" s="17">
        <f t="shared" si="281"/>
        <v>-227.27272727272731</v>
      </c>
      <c r="M851" s="18">
        <f t="shared" si="282"/>
        <v>185</v>
      </c>
      <c r="N851" s="4">
        <f t="shared" si="268"/>
        <v>1.44</v>
      </c>
      <c r="O851" s="4">
        <f t="shared" si="269"/>
        <v>2.85</v>
      </c>
      <c r="P851" s="4"/>
      <c r="Q851" s="4"/>
      <c r="R851" s="1">
        <f t="shared" si="270"/>
        <v>0.69444444444444442</v>
      </c>
      <c r="S851" s="1">
        <f t="shared" si="270"/>
        <v>0.35087719298245612</v>
      </c>
      <c r="T851" s="1">
        <f t="shared" si="266"/>
        <v>4.3356643356643354E-2</v>
      </c>
      <c r="U851" s="1">
        <f t="shared" si="267"/>
        <v>0.17178362573099415</v>
      </c>
      <c r="V851" s="1">
        <f t="shared" si="271"/>
        <v>0.68278362573099416</v>
      </c>
      <c r="W851" s="1"/>
      <c r="X851" s="17">
        <f t="shared" si="272"/>
        <v>464.59282606461329</v>
      </c>
      <c r="Y851" s="18">
        <f t="shared" si="273"/>
        <v>1917.3510160506185</v>
      </c>
      <c r="Z851" s="2">
        <f t="shared" si="264"/>
        <v>441.36318476138263</v>
      </c>
      <c r="AA851" s="18">
        <f t="shared" si="264"/>
        <v>1821.4834652480874</v>
      </c>
      <c r="AB851" s="2">
        <f t="shared" si="265"/>
        <v>-226.57077765573882</v>
      </c>
      <c r="AC851" s="2">
        <f t="shared" si="265"/>
        <v>182.14834652480874</v>
      </c>
      <c r="AD851" s="2">
        <f t="shared" si="274"/>
        <v>-1000</v>
      </c>
      <c r="AE851" s="2">
        <f t="shared" si="275"/>
        <v>1821.4834652480874</v>
      </c>
      <c r="AF851" s="5">
        <f t="shared" si="276"/>
        <v>-1</v>
      </c>
      <c r="AG851" s="5">
        <f t="shared" si="277"/>
        <v>1.85</v>
      </c>
      <c r="AH851" s="3">
        <f t="shared" si="278"/>
        <v>202001</v>
      </c>
      <c r="AI851" s="21">
        <v>1.45</v>
      </c>
      <c r="AJ851" s="21">
        <v>2.8</v>
      </c>
      <c r="AK851" s="21">
        <v>1.44</v>
      </c>
      <c r="AL851" s="21">
        <v>2.85</v>
      </c>
      <c r="AO851">
        <f t="shared" si="283"/>
        <v>-300</v>
      </c>
      <c r="AP851">
        <f>IF(E851&lt;F851,G851,H851)</f>
        <v>13</v>
      </c>
      <c r="AQ851">
        <f>IF(E851&lt;F851,H851,G851)</f>
        <v>20</v>
      </c>
    </row>
    <row r="852" spans="2:43" x14ac:dyDescent="0.25">
      <c r="B852" s="24">
        <v>43834</v>
      </c>
      <c r="C852" s="20" t="s">
        <v>40</v>
      </c>
      <c r="D852" s="20" t="s">
        <v>24</v>
      </c>
      <c r="E852" s="2">
        <v>-140.84507042253523</v>
      </c>
      <c r="F852" s="2">
        <v>120.00000000000001</v>
      </c>
      <c r="G852">
        <v>22</v>
      </c>
      <c r="H852">
        <v>19</v>
      </c>
      <c r="I852" s="9"/>
      <c r="J852" s="2" t="str">
        <f t="shared" si="279"/>
        <v>Houston Texans</v>
      </c>
      <c r="K852" s="2" t="str">
        <f t="shared" si="280"/>
        <v>Buffalo Bills</v>
      </c>
      <c r="L852" s="17">
        <f t="shared" si="281"/>
        <v>-140.84507042253523</v>
      </c>
      <c r="M852" s="18">
        <f t="shared" si="282"/>
        <v>120.00000000000001</v>
      </c>
      <c r="N852" s="4">
        <f t="shared" si="268"/>
        <v>1.71</v>
      </c>
      <c r="O852" s="4">
        <f t="shared" si="269"/>
        <v>2.2000000000000002</v>
      </c>
      <c r="P852" s="4"/>
      <c r="Q852" s="4"/>
      <c r="R852" s="1">
        <f t="shared" si="270"/>
        <v>0.58479532163742687</v>
      </c>
      <c r="S852" s="1">
        <f t="shared" si="270"/>
        <v>0.45454545454545453</v>
      </c>
      <c r="T852" s="1">
        <f t="shared" si="266"/>
        <v>3.7851662404092101E-2</v>
      </c>
      <c r="U852" s="1">
        <f t="shared" si="267"/>
        <v>6.5124933545986169E-2</v>
      </c>
      <c r="V852" s="1">
        <f t="shared" si="271"/>
        <v>0.57612493354598615</v>
      </c>
      <c r="W852" s="1"/>
      <c r="X852" s="17">
        <f t="shared" si="272"/>
        <v>735.73463284275692</v>
      </c>
      <c r="Y852" s="18">
        <f t="shared" si="273"/>
        <v>1235.8449349286186</v>
      </c>
      <c r="Z852" s="2">
        <f t="shared" ref="Z852:AA915" si="284">X852*0.95</f>
        <v>698.94790120061907</v>
      </c>
      <c r="AA852" s="18">
        <f t="shared" si="284"/>
        <v>1174.0526881821877</v>
      </c>
      <c r="AB852" s="2">
        <f t="shared" ref="AB852:AC915" si="285">IF(Z852&lt;1000,-100000/Z852,Z852/10)</f>
        <v>-143.07218009843768</v>
      </c>
      <c r="AC852" s="2">
        <f t="shared" si="285"/>
        <v>117.40526881821877</v>
      </c>
      <c r="AD852" s="2">
        <f t="shared" si="274"/>
        <v>698.94790120061907</v>
      </c>
      <c r="AE852" s="2">
        <f t="shared" si="275"/>
        <v>-1000</v>
      </c>
      <c r="AF852" s="5">
        <f t="shared" si="276"/>
        <v>0.71</v>
      </c>
      <c r="AG852" s="5">
        <f t="shared" si="277"/>
        <v>-1</v>
      </c>
      <c r="AH852" s="3">
        <f t="shared" si="278"/>
        <v>202001</v>
      </c>
      <c r="AI852" s="21">
        <v>1.5</v>
      </c>
      <c r="AJ852" s="21">
        <v>2.7</v>
      </c>
      <c r="AK852" s="21">
        <v>1.71</v>
      </c>
      <c r="AL852" s="21">
        <v>2.2000000000000002</v>
      </c>
      <c r="AO852">
        <f t="shared" si="283"/>
        <v>-150</v>
      </c>
      <c r="AP852">
        <f>IF(E852&lt;F852,G852,H852)</f>
        <v>22</v>
      </c>
      <c r="AQ852">
        <f>IF(E852&lt;F852,H852,G852)</f>
        <v>19</v>
      </c>
    </row>
    <row r="853" spans="2:43" x14ac:dyDescent="0.25">
      <c r="B853" s="24">
        <v>43828</v>
      </c>
      <c r="C853" s="20" t="s">
        <v>32</v>
      </c>
      <c r="D853" s="20" t="s">
        <v>22</v>
      </c>
      <c r="E853" s="2">
        <v>154.99999999999997</v>
      </c>
      <c r="F853" s="2">
        <v>-175.43859649122805</v>
      </c>
      <c r="G853">
        <v>21</v>
      </c>
      <c r="H853">
        <v>26</v>
      </c>
      <c r="I853" s="9"/>
      <c r="J853" s="2" t="str">
        <f t="shared" si="279"/>
        <v>San Francisco 49ers</v>
      </c>
      <c r="K853" s="2" t="str">
        <f t="shared" si="280"/>
        <v>Seattle Seahawks</v>
      </c>
      <c r="L853" s="17">
        <f t="shared" si="281"/>
        <v>-175.43859649122805</v>
      </c>
      <c r="M853" s="18">
        <f t="shared" si="282"/>
        <v>154.99999999999997</v>
      </c>
      <c r="N853" s="4">
        <f t="shared" si="268"/>
        <v>1.57</v>
      </c>
      <c r="O853" s="4">
        <f t="shared" si="269"/>
        <v>2.5499999999999998</v>
      </c>
      <c r="P853" s="4"/>
      <c r="Q853" s="4"/>
      <c r="R853" s="1">
        <f t="shared" si="270"/>
        <v>0.63694267515923564</v>
      </c>
      <c r="S853" s="1">
        <f t="shared" si="270"/>
        <v>0.39215686274509809</v>
      </c>
      <c r="T853" s="1">
        <f t="shared" si="266"/>
        <v>2.8276699029126329E-2</v>
      </c>
      <c r="U853" s="1">
        <f t="shared" si="267"/>
        <v>0.12239290620706877</v>
      </c>
      <c r="V853" s="1">
        <f t="shared" si="271"/>
        <v>0.63339290620706878</v>
      </c>
      <c r="W853" s="1"/>
      <c r="X853" s="17">
        <f t="shared" si="272"/>
        <v>578.79886276004493</v>
      </c>
      <c r="Y853" s="18">
        <f t="shared" si="273"/>
        <v>1558.0808321378222</v>
      </c>
      <c r="Z853" s="2">
        <f t="shared" si="284"/>
        <v>549.85891962204266</v>
      </c>
      <c r="AA853" s="18">
        <f t="shared" si="284"/>
        <v>1480.1767905309309</v>
      </c>
      <c r="AB853" s="2">
        <f t="shared" si="285"/>
        <v>-181.86483192586408</v>
      </c>
      <c r="AC853" s="2">
        <f t="shared" si="285"/>
        <v>148.0176790530931</v>
      </c>
      <c r="AD853" s="2">
        <f t="shared" si="274"/>
        <v>549.85891962204266</v>
      </c>
      <c r="AE853" s="2">
        <f t="shared" si="275"/>
        <v>-1000</v>
      </c>
      <c r="AF853" s="5">
        <f t="shared" si="276"/>
        <v>0.57000000000000006</v>
      </c>
      <c r="AG853" s="5">
        <f t="shared" si="277"/>
        <v>-1</v>
      </c>
      <c r="AH853" s="3">
        <f t="shared" si="278"/>
        <v>201912</v>
      </c>
      <c r="AI853" s="21">
        <v>2.2999999999999998</v>
      </c>
      <c r="AJ853" s="21">
        <v>1.66</v>
      </c>
      <c r="AK853" s="21">
        <v>2.5499999999999998</v>
      </c>
      <c r="AL853" s="21">
        <v>1.57</v>
      </c>
      <c r="AO853">
        <f t="shared" si="283"/>
        <v>-180</v>
      </c>
      <c r="AP853">
        <f>IF(E853&lt;F853,G853,H853)</f>
        <v>26</v>
      </c>
      <c r="AQ853">
        <f>IF(E853&lt;F853,H853,G853)</f>
        <v>21</v>
      </c>
    </row>
    <row r="854" spans="2:43" x14ac:dyDescent="0.25">
      <c r="B854" s="24">
        <v>43828</v>
      </c>
      <c r="C854" s="20" t="s">
        <v>38</v>
      </c>
      <c r="D854" s="20" t="s">
        <v>52</v>
      </c>
      <c r="E854" s="2">
        <v>-222.22222222222226</v>
      </c>
      <c r="F854" s="2">
        <v>179.99999999999997</v>
      </c>
      <c r="G854">
        <v>16</v>
      </c>
      <c r="H854">
        <v>15</v>
      </c>
      <c r="I854" s="9"/>
      <c r="J854" s="2" t="str">
        <f t="shared" si="279"/>
        <v>Denver Broncos</v>
      </c>
      <c r="K854" s="2" t="str">
        <f t="shared" si="280"/>
        <v>Oakland Raiders</v>
      </c>
      <c r="L854" s="17">
        <f t="shared" si="281"/>
        <v>-222.22222222222226</v>
      </c>
      <c r="M854" s="18">
        <f t="shared" si="282"/>
        <v>179.99999999999997</v>
      </c>
      <c r="N854" s="4">
        <f t="shared" si="268"/>
        <v>1.45</v>
      </c>
      <c r="O854" s="4">
        <f t="shared" si="269"/>
        <v>2.8</v>
      </c>
      <c r="P854" s="4"/>
      <c r="Q854" s="4"/>
      <c r="R854" s="1">
        <f t="shared" si="270"/>
        <v>0.68965517241379315</v>
      </c>
      <c r="S854" s="1">
        <f t="shared" si="270"/>
        <v>0.35714285714285715</v>
      </c>
      <c r="T854" s="1">
        <f t="shared" si="266"/>
        <v>4.4705882352941262E-2</v>
      </c>
      <c r="U854" s="1">
        <f t="shared" si="267"/>
        <v>0.166256157635468</v>
      </c>
      <c r="V854" s="1">
        <f t="shared" si="271"/>
        <v>0.67725615763546798</v>
      </c>
      <c r="W854" s="1"/>
      <c r="X854" s="17">
        <f t="shared" si="272"/>
        <v>476.54619116545314</v>
      </c>
      <c r="Y854" s="18">
        <f t="shared" si="273"/>
        <v>1872.3757127156628</v>
      </c>
      <c r="Z854" s="2">
        <f t="shared" si="284"/>
        <v>452.71888160718044</v>
      </c>
      <c r="AA854" s="18">
        <f t="shared" si="284"/>
        <v>1778.7569270798795</v>
      </c>
      <c r="AB854" s="2">
        <f t="shared" si="285"/>
        <v>-220.88762820095712</v>
      </c>
      <c r="AC854" s="2">
        <f t="shared" si="285"/>
        <v>177.87569270798795</v>
      </c>
      <c r="AD854" s="2">
        <f t="shared" si="274"/>
        <v>452.71888160718044</v>
      </c>
      <c r="AE854" s="2">
        <f t="shared" si="275"/>
        <v>-1000</v>
      </c>
      <c r="AF854" s="5">
        <f t="shared" si="276"/>
        <v>0.44999999999999996</v>
      </c>
      <c r="AG854" s="5">
        <f t="shared" si="277"/>
        <v>-1</v>
      </c>
      <c r="AH854" s="3">
        <f t="shared" si="278"/>
        <v>201912</v>
      </c>
      <c r="AI854" s="21">
        <v>1.52</v>
      </c>
      <c r="AJ854" s="21">
        <v>2.67</v>
      </c>
      <c r="AK854" s="21">
        <v>1.45</v>
      </c>
      <c r="AL854" s="21">
        <v>2.8</v>
      </c>
      <c r="AO854">
        <f t="shared" si="283"/>
        <v>-300</v>
      </c>
      <c r="AP854">
        <f>IF(E854&lt;F854,G854,H854)</f>
        <v>16</v>
      </c>
      <c r="AQ854">
        <f>IF(E854&lt;F854,H854,G854)</f>
        <v>15</v>
      </c>
    </row>
    <row r="855" spans="2:43" x14ac:dyDescent="0.25">
      <c r="B855" s="24">
        <v>43828</v>
      </c>
      <c r="C855" s="20" t="s">
        <v>47</v>
      </c>
      <c r="D855" s="20" t="s">
        <v>48</v>
      </c>
      <c r="E855" s="2">
        <v>-294.11764705882348</v>
      </c>
      <c r="F855" s="2">
        <v>235</v>
      </c>
      <c r="G855">
        <v>31</v>
      </c>
      <c r="H855">
        <v>24</v>
      </c>
      <c r="I855" s="9"/>
      <c r="J855" s="2" t="str">
        <f t="shared" si="279"/>
        <v>Los Angeles Rams</v>
      </c>
      <c r="K855" s="2" t="str">
        <f t="shared" si="280"/>
        <v>Arizona Cardinals</v>
      </c>
      <c r="L855" s="17">
        <f t="shared" si="281"/>
        <v>-294.11764705882348</v>
      </c>
      <c r="M855" s="18">
        <f t="shared" si="282"/>
        <v>235</v>
      </c>
      <c r="N855" s="4">
        <f t="shared" si="268"/>
        <v>1.34</v>
      </c>
      <c r="O855" s="4">
        <f t="shared" si="269"/>
        <v>3.35</v>
      </c>
      <c r="P855" s="4"/>
      <c r="Q855" s="4"/>
      <c r="R855" s="1">
        <f t="shared" si="270"/>
        <v>0.74626865671641784</v>
      </c>
      <c r="S855" s="1">
        <f t="shared" si="270"/>
        <v>0.29850746268656714</v>
      </c>
      <c r="T855" s="1">
        <f t="shared" si="266"/>
        <v>4.2857142857142816E-2</v>
      </c>
      <c r="U855" s="1">
        <f t="shared" si="267"/>
        <v>0.22388059701492535</v>
      </c>
      <c r="V855" s="1">
        <f t="shared" si="271"/>
        <v>0.73488059701492536</v>
      </c>
      <c r="W855" s="1"/>
      <c r="X855" s="17">
        <f t="shared" si="272"/>
        <v>360.7652781444848</v>
      </c>
      <c r="Y855" s="18">
        <f t="shared" si="273"/>
        <v>2419.4789829550677</v>
      </c>
      <c r="Z855" s="2">
        <f t="shared" si="284"/>
        <v>342.72701423726056</v>
      </c>
      <c r="AA855" s="18">
        <f t="shared" si="284"/>
        <v>2298.5050338073142</v>
      </c>
      <c r="AB855" s="2">
        <f t="shared" si="285"/>
        <v>-291.77740839177835</v>
      </c>
      <c r="AC855" s="2">
        <f t="shared" si="285"/>
        <v>229.85050338073142</v>
      </c>
      <c r="AD855" s="2">
        <f t="shared" si="274"/>
        <v>342.72701423726056</v>
      </c>
      <c r="AE855" s="2">
        <f t="shared" si="275"/>
        <v>-1000</v>
      </c>
      <c r="AF855" s="5">
        <f t="shared" si="276"/>
        <v>0.34000000000000008</v>
      </c>
      <c r="AG855" s="5">
        <f t="shared" si="277"/>
        <v>-1</v>
      </c>
      <c r="AH855" s="3">
        <f t="shared" si="278"/>
        <v>201912</v>
      </c>
      <c r="AI855" s="21">
        <v>1.29</v>
      </c>
      <c r="AJ855" s="21">
        <v>3.7</v>
      </c>
      <c r="AK855" s="21">
        <v>1.34</v>
      </c>
      <c r="AL855" s="21">
        <v>3.35</v>
      </c>
      <c r="AO855">
        <f t="shared" si="283"/>
        <v>-300</v>
      </c>
      <c r="AP855">
        <f>IF(E855&lt;F855,G855,H855)</f>
        <v>31</v>
      </c>
      <c r="AQ855">
        <f>IF(E855&lt;F855,H855,G855)</f>
        <v>24</v>
      </c>
    </row>
    <row r="856" spans="2:43" x14ac:dyDescent="0.25">
      <c r="B856" s="24">
        <v>43828</v>
      </c>
      <c r="C856" s="20" t="s">
        <v>28</v>
      </c>
      <c r="D856" s="20" t="s">
        <v>45</v>
      </c>
      <c r="E856" s="2">
        <v>104.99999999999999</v>
      </c>
      <c r="F856" s="2">
        <v>-125</v>
      </c>
      <c r="G856">
        <v>28</v>
      </c>
      <c r="H856">
        <v>10</v>
      </c>
      <c r="I856" s="9"/>
      <c r="J856" s="2" t="str">
        <f t="shared" si="279"/>
        <v>Pittsburgh Steelers</v>
      </c>
      <c r="K856" s="2" t="str">
        <f t="shared" si="280"/>
        <v>Baltimore Ravens</v>
      </c>
      <c r="L856" s="17">
        <f t="shared" si="281"/>
        <v>-125</v>
      </c>
      <c r="M856" s="18">
        <f t="shared" si="282"/>
        <v>104.99999999999999</v>
      </c>
      <c r="N856" s="4">
        <f t="shared" si="268"/>
        <v>1.8</v>
      </c>
      <c r="O856" s="4">
        <f t="shared" si="269"/>
        <v>2.0499999999999998</v>
      </c>
      <c r="P856" s="4"/>
      <c r="Q856" s="4"/>
      <c r="R856" s="1">
        <f t="shared" si="270"/>
        <v>0.55555555555555558</v>
      </c>
      <c r="S856" s="1">
        <f t="shared" si="270"/>
        <v>0.48780487804878053</v>
      </c>
      <c r="T856" s="1">
        <f t="shared" si="266"/>
        <v>4.1558441558441461E-2</v>
      </c>
      <c r="U856" s="1">
        <f t="shared" si="267"/>
        <v>3.3875338753387524E-2</v>
      </c>
      <c r="V856" s="1">
        <f t="shared" si="271"/>
        <v>0.54487533875338756</v>
      </c>
      <c r="W856" s="1"/>
      <c r="X856" s="17">
        <f t="shared" si="272"/>
        <v>835.28218085238643</v>
      </c>
      <c r="Y856" s="18">
        <f t="shared" si="273"/>
        <v>1090.9993667390718</v>
      </c>
      <c r="Z856" s="2">
        <f t="shared" si="284"/>
        <v>793.51807180976709</v>
      </c>
      <c r="AA856" s="18">
        <f t="shared" si="284"/>
        <v>1036.449398402118</v>
      </c>
      <c r="AB856" s="2">
        <f t="shared" si="285"/>
        <v>-126.02107444375048</v>
      </c>
      <c r="AC856" s="2">
        <f t="shared" si="285"/>
        <v>103.6449398402118</v>
      </c>
      <c r="AD856" s="2">
        <f t="shared" si="274"/>
        <v>-1000</v>
      </c>
      <c r="AE856" s="2">
        <f t="shared" si="275"/>
        <v>1036.449398402118</v>
      </c>
      <c r="AF856" s="5">
        <f t="shared" si="276"/>
        <v>-1</v>
      </c>
      <c r="AG856" s="5">
        <f t="shared" si="277"/>
        <v>1.0499999999999998</v>
      </c>
      <c r="AH856" s="3">
        <f t="shared" si="278"/>
        <v>201912</v>
      </c>
      <c r="AI856" s="21">
        <v>1.83</v>
      </c>
      <c r="AJ856" s="21">
        <v>2</v>
      </c>
      <c r="AK856" s="21">
        <v>2.0499999999999998</v>
      </c>
      <c r="AL856" s="21">
        <v>1.8</v>
      </c>
      <c r="AO856">
        <f t="shared" si="283"/>
        <v>-130</v>
      </c>
      <c r="AP856">
        <f>IF(E856&lt;F856,G856,H856)</f>
        <v>10</v>
      </c>
      <c r="AQ856">
        <f>IF(E856&lt;F856,H856,G856)</f>
        <v>28</v>
      </c>
    </row>
    <row r="857" spans="2:43" x14ac:dyDescent="0.25">
      <c r="B857" s="24">
        <v>43828</v>
      </c>
      <c r="C857" s="20" t="s">
        <v>24</v>
      </c>
      <c r="D857" s="20" t="s">
        <v>42</v>
      </c>
      <c r="E857" s="2">
        <v>-105.26315789473685</v>
      </c>
      <c r="F857" s="2">
        <v>-116.27906976744185</v>
      </c>
      <c r="G857">
        <v>6</v>
      </c>
      <c r="H857">
        <v>13</v>
      </c>
      <c r="I857" s="9"/>
      <c r="J857" s="2" t="str">
        <f t="shared" si="279"/>
        <v>New York Jets</v>
      </c>
      <c r="K857" s="2" t="str">
        <f t="shared" si="280"/>
        <v>Buffalo Bills</v>
      </c>
      <c r="L857" s="17">
        <f t="shared" si="281"/>
        <v>-116.27906976744185</v>
      </c>
      <c r="M857" s="18">
        <f t="shared" si="282"/>
        <v>-105.26315789473685</v>
      </c>
      <c r="N857" s="4">
        <f t="shared" si="268"/>
        <v>1.95</v>
      </c>
      <c r="O857" s="4">
        <f t="shared" si="269"/>
        <v>1.86</v>
      </c>
      <c r="P857" s="4"/>
      <c r="Q857" s="4"/>
      <c r="R857" s="1">
        <f t="shared" si="270"/>
        <v>0.51282051282051289</v>
      </c>
      <c r="S857" s="1">
        <f t="shared" si="270"/>
        <v>0.5376344086021505</v>
      </c>
      <c r="T857" s="1">
        <f t="shared" si="266"/>
        <v>4.8031496062992063E-2</v>
      </c>
      <c r="U857" s="1">
        <f t="shared" si="267"/>
        <v>1.2406947890818809E-2</v>
      </c>
      <c r="V857" s="1">
        <f t="shared" si="271"/>
        <v>0.4985930521091812</v>
      </c>
      <c r="W857" s="1"/>
      <c r="X857" s="17">
        <f t="shared" si="272"/>
        <v>1005.6436722688655</v>
      </c>
      <c r="Y857" s="18">
        <f t="shared" si="273"/>
        <v>906.79748033936153</v>
      </c>
      <c r="Z857" s="2">
        <f t="shared" si="284"/>
        <v>955.36148865542225</v>
      </c>
      <c r="AA857" s="18">
        <f t="shared" si="284"/>
        <v>861.45760632239342</v>
      </c>
      <c r="AB857" s="2">
        <f t="shared" si="285"/>
        <v>-104.67242105471533</v>
      </c>
      <c r="AC857" s="2">
        <f t="shared" si="285"/>
        <v>-116.08232287472057</v>
      </c>
      <c r="AD857" s="2">
        <f t="shared" si="274"/>
        <v>955.36148865542225</v>
      </c>
      <c r="AE857" s="2">
        <f t="shared" si="275"/>
        <v>-1000</v>
      </c>
      <c r="AF857" s="5">
        <f t="shared" si="276"/>
        <v>0.95</v>
      </c>
      <c r="AG857" s="5">
        <f t="shared" si="277"/>
        <v>-1</v>
      </c>
      <c r="AH857" s="3">
        <f t="shared" si="278"/>
        <v>201912</v>
      </c>
      <c r="AI857" s="21">
        <v>1.86</v>
      </c>
      <c r="AJ857" s="21">
        <v>1.95</v>
      </c>
      <c r="AK857" s="21">
        <v>1.95</v>
      </c>
      <c r="AL857" s="21">
        <v>1.86</v>
      </c>
      <c r="AO857">
        <f t="shared" si="283"/>
        <v>-120</v>
      </c>
      <c r="AP857">
        <f>IF(E857&lt;F857,G857,H857)</f>
        <v>13</v>
      </c>
      <c r="AQ857">
        <f>IF(E857&lt;F857,H857,G857)</f>
        <v>6</v>
      </c>
    </row>
    <row r="858" spans="2:43" x14ac:dyDescent="0.25">
      <c r="B858" s="24">
        <v>43828</v>
      </c>
      <c r="C858" s="20" t="s">
        <v>44</v>
      </c>
      <c r="D858" s="20" t="s">
        <v>43</v>
      </c>
      <c r="E858" s="2">
        <v>550</v>
      </c>
      <c r="F858" s="2">
        <v>-833.33333333333258</v>
      </c>
      <c r="G858">
        <v>10</v>
      </c>
      <c r="H858">
        <v>42</v>
      </c>
      <c r="I858" s="9"/>
      <c r="J858" s="2" t="str">
        <f t="shared" si="279"/>
        <v>New Orleans Saints</v>
      </c>
      <c r="K858" s="2" t="str">
        <f t="shared" si="280"/>
        <v>Carolina Panthers</v>
      </c>
      <c r="L858" s="17">
        <f t="shared" si="281"/>
        <v>-833.33333333333258</v>
      </c>
      <c r="M858" s="18">
        <f t="shared" si="282"/>
        <v>550</v>
      </c>
      <c r="N858" s="4">
        <f t="shared" si="268"/>
        <v>1.1200000000000001</v>
      </c>
      <c r="O858" s="4">
        <f t="shared" si="269"/>
        <v>6.5</v>
      </c>
      <c r="P858" s="4"/>
      <c r="Q858" s="4"/>
      <c r="R858" s="1">
        <f t="shared" si="270"/>
        <v>0.89285714285714279</v>
      </c>
      <c r="S858" s="1">
        <f t="shared" si="270"/>
        <v>0.15384615384615385</v>
      </c>
      <c r="T858" s="1">
        <f t="shared" si="266"/>
        <v>4.4619422572178324E-2</v>
      </c>
      <c r="U858" s="1">
        <f t="shared" si="267"/>
        <v>0.36950549450549447</v>
      </c>
      <c r="V858" s="1">
        <f t="shared" si="271"/>
        <v>0.88050549450549442</v>
      </c>
      <c r="W858" s="1"/>
      <c r="X858" s="17">
        <f t="shared" si="272"/>
        <v>135.71125477373158</v>
      </c>
      <c r="Y858" s="18">
        <f t="shared" si="273"/>
        <v>5488.6896490044255</v>
      </c>
      <c r="Z858" s="2">
        <f t="shared" si="284"/>
        <v>128.92569203504499</v>
      </c>
      <c r="AA858" s="18">
        <f t="shared" si="284"/>
        <v>5214.2551665542042</v>
      </c>
      <c r="AB858" s="2">
        <f t="shared" si="285"/>
        <v>-775.64059127033954</v>
      </c>
      <c r="AC858" s="2">
        <f t="shared" si="285"/>
        <v>521.42551665542044</v>
      </c>
      <c r="AD858" s="2">
        <f t="shared" si="274"/>
        <v>128.92569203504499</v>
      </c>
      <c r="AE858" s="2">
        <f t="shared" si="275"/>
        <v>-1000</v>
      </c>
      <c r="AF858" s="5">
        <f t="shared" si="276"/>
        <v>0.12000000000000011</v>
      </c>
      <c r="AG858" s="5">
        <f t="shared" si="277"/>
        <v>-1</v>
      </c>
      <c r="AH858" s="3">
        <f t="shared" si="278"/>
        <v>201912</v>
      </c>
      <c r="AI858" s="21">
        <v>5.5</v>
      </c>
      <c r="AJ858" s="21">
        <v>1.1599999999999999</v>
      </c>
      <c r="AK858" s="21">
        <v>6.5</v>
      </c>
      <c r="AL858" s="21">
        <v>1.1200000000000001</v>
      </c>
      <c r="AO858">
        <f t="shared" si="283"/>
        <v>-900</v>
      </c>
      <c r="AP858">
        <f>IF(E858&lt;F858,G858,H858)</f>
        <v>42</v>
      </c>
      <c r="AQ858">
        <f>IF(E858&lt;F858,H858,G858)</f>
        <v>10</v>
      </c>
    </row>
    <row r="859" spans="2:43" x14ac:dyDescent="0.25">
      <c r="B859" s="24">
        <v>43828</v>
      </c>
      <c r="C859" s="20" t="s">
        <v>21</v>
      </c>
      <c r="D859" s="20" t="s">
        <v>46</v>
      </c>
      <c r="E859" s="2">
        <v>114.99999999999999</v>
      </c>
      <c r="F859" s="2">
        <v>-135.13513513513513</v>
      </c>
      <c r="G859">
        <v>33</v>
      </c>
      <c r="H859">
        <v>23</v>
      </c>
      <c r="I859" s="9"/>
      <c r="J859" s="2" t="str">
        <f t="shared" si="279"/>
        <v>Cleveland Browns</v>
      </c>
      <c r="K859" s="2" t="str">
        <f t="shared" si="280"/>
        <v>Cincinnati Bengals</v>
      </c>
      <c r="L859" s="17">
        <f t="shared" si="281"/>
        <v>-135.13513513513513</v>
      </c>
      <c r="M859" s="18">
        <f t="shared" si="282"/>
        <v>114.99999999999999</v>
      </c>
      <c r="N859" s="4">
        <f t="shared" si="268"/>
        <v>1.74</v>
      </c>
      <c r="O859" s="4">
        <f t="shared" si="269"/>
        <v>2.15</v>
      </c>
      <c r="P859" s="4"/>
      <c r="Q859" s="4"/>
      <c r="R859" s="1">
        <f t="shared" si="270"/>
        <v>0.57471264367816088</v>
      </c>
      <c r="S859" s="1">
        <f t="shared" si="270"/>
        <v>0.46511627906976744</v>
      </c>
      <c r="T859" s="1">
        <f t="shared" si="266"/>
        <v>3.8303341902313659E-2</v>
      </c>
      <c r="U859" s="1">
        <f t="shared" si="267"/>
        <v>5.4798182304196724E-2</v>
      </c>
      <c r="V859" s="1">
        <f t="shared" si="271"/>
        <v>0.56579818230419676</v>
      </c>
      <c r="W859" s="1"/>
      <c r="X859" s="17">
        <f t="shared" si="272"/>
        <v>767.41465645493759</v>
      </c>
      <c r="Y859" s="18">
        <f t="shared" si="273"/>
        <v>1185.8985221458363</v>
      </c>
      <c r="Z859" s="2">
        <f t="shared" si="284"/>
        <v>729.04392363219063</v>
      </c>
      <c r="AA859" s="18">
        <f t="shared" si="284"/>
        <v>1126.6035960385445</v>
      </c>
      <c r="AB859" s="2">
        <f t="shared" si="285"/>
        <v>-137.16594673992637</v>
      </c>
      <c r="AC859" s="2">
        <f t="shared" si="285"/>
        <v>112.66035960385446</v>
      </c>
      <c r="AD859" s="2">
        <f t="shared" si="274"/>
        <v>-1000</v>
      </c>
      <c r="AE859" s="2">
        <f t="shared" si="275"/>
        <v>1126.6035960385445</v>
      </c>
      <c r="AF859" s="5">
        <f t="shared" si="276"/>
        <v>-1</v>
      </c>
      <c r="AG859" s="5">
        <f t="shared" si="277"/>
        <v>1.1499999999999999</v>
      </c>
      <c r="AH859" s="3">
        <f t="shared" si="278"/>
        <v>201912</v>
      </c>
      <c r="AI859" s="21">
        <v>2.35</v>
      </c>
      <c r="AJ859" s="21">
        <v>1.64</v>
      </c>
      <c r="AK859" s="21">
        <v>2.15</v>
      </c>
      <c r="AL859" s="21">
        <v>1.74</v>
      </c>
      <c r="AO859">
        <f t="shared" si="283"/>
        <v>-140</v>
      </c>
      <c r="AP859">
        <f>IF(E859&lt;F859,G859,H859)</f>
        <v>23</v>
      </c>
      <c r="AQ859">
        <f>IF(E859&lt;F859,H859,G859)</f>
        <v>33</v>
      </c>
    </row>
    <row r="860" spans="2:43" x14ac:dyDescent="0.25">
      <c r="B860" s="24">
        <v>43828</v>
      </c>
      <c r="C860" s="20" t="s">
        <v>23</v>
      </c>
      <c r="D860" s="20" t="s">
        <v>53</v>
      </c>
      <c r="E860" s="2">
        <v>-666.66666666666708</v>
      </c>
      <c r="F860" s="2">
        <v>475</v>
      </c>
      <c r="G860">
        <v>47</v>
      </c>
      <c r="H860">
        <v>16</v>
      </c>
      <c r="I860" s="9"/>
      <c r="J860" s="2" t="str">
        <f t="shared" si="279"/>
        <v>Dallas Cowboys</v>
      </c>
      <c r="K860" s="2" t="str">
        <f t="shared" si="280"/>
        <v>Washington Redskins</v>
      </c>
      <c r="L860" s="17">
        <f t="shared" si="281"/>
        <v>-666.66666666666708</v>
      </c>
      <c r="M860" s="18">
        <f t="shared" si="282"/>
        <v>475</v>
      </c>
      <c r="N860" s="4">
        <f t="shared" si="268"/>
        <v>1.1499999999999999</v>
      </c>
      <c r="O860" s="4">
        <f t="shared" si="269"/>
        <v>5.75</v>
      </c>
      <c r="P860" s="4"/>
      <c r="Q860" s="4"/>
      <c r="R860" s="1">
        <f t="shared" si="270"/>
        <v>0.86956521739130443</v>
      </c>
      <c r="S860" s="1">
        <f t="shared" si="270"/>
        <v>0.17391304347826086</v>
      </c>
      <c r="T860" s="1">
        <f t="shared" si="266"/>
        <v>4.1666666666666741E-2</v>
      </c>
      <c r="U860" s="1">
        <f t="shared" si="267"/>
        <v>0.34782608695652178</v>
      </c>
      <c r="V860" s="1">
        <f t="shared" si="271"/>
        <v>0.85882608695652185</v>
      </c>
      <c r="W860" s="1"/>
      <c r="X860" s="17">
        <f t="shared" si="272"/>
        <v>164.38009416291189</v>
      </c>
      <c r="Y860" s="18">
        <f t="shared" si="273"/>
        <v>4731.0032012495531</v>
      </c>
      <c r="Z860" s="2">
        <f t="shared" si="284"/>
        <v>156.16108945476628</v>
      </c>
      <c r="AA860" s="18">
        <f t="shared" si="284"/>
        <v>4494.4530411870755</v>
      </c>
      <c r="AB860" s="2">
        <f t="shared" si="285"/>
        <v>-640.36438493832395</v>
      </c>
      <c r="AC860" s="2">
        <f t="shared" si="285"/>
        <v>449.44530411870755</v>
      </c>
      <c r="AD860" s="2">
        <f t="shared" si="274"/>
        <v>156.16108945476628</v>
      </c>
      <c r="AE860" s="2">
        <f t="shared" si="275"/>
        <v>-1000</v>
      </c>
      <c r="AF860" s="5">
        <f t="shared" si="276"/>
        <v>0.14999999999999991</v>
      </c>
      <c r="AG860" s="5">
        <f t="shared" si="277"/>
        <v>-1</v>
      </c>
      <c r="AH860" s="3">
        <f t="shared" si="278"/>
        <v>201912</v>
      </c>
      <c r="AI860" s="21">
        <v>1.2</v>
      </c>
      <c r="AJ860" s="21">
        <v>4.75</v>
      </c>
      <c r="AK860" s="21">
        <v>1.1499999999999999</v>
      </c>
      <c r="AL860" s="21">
        <v>5.75</v>
      </c>
      <c r="AO860">
        <f t="shared" si="283"/>
        <v>-700</v>
      </c>
      <c r="AP860">
        <f>IF(E860&lt;F860,G860,H860)</f>
        <v>47</v>
      </c>
      <c r="AQ860">
        <f>IF(E860&lt;F860,H860,G860)</f>
        <v>16</v>
      </c>
    </row>
    <row r="861" spans="2:43" x14ac:dyDescent="0.25">
      <c r="B861" s="24">
        <v>43828</v>
      </c>
      <c r="C861" s="20" t="s">
        <v>34</v>
      </c>
      <c r="D861" s="20" t="s">
        <v>33</v>
      </c>
      <c r="E861" s="2">
        <v>500</v>
      </c>
      <c r="F861" s="2">
        <v>-714.28571428571479</v>
      </c>
      <c r="G861">
        <v>20</v>
      </c>
      <c r="H861">
        <v>23</v>
      </c>
      <c r="I861" s="9"/>
      <c r="J861" s="2" t="str">
        <f t="shared" si="279"/>
        <v>Green Bay Packers</v>
      </c>
      <c r="K861" s="2" t="str">
        <f t="shared" si="280"/>
        <v>Detroit Lions</v>
      </c>
      <c r="L861" s="17">
        <f t="shared" si="281"/>
        <v>-714.28571428571479</v>
      </c>
      <c r="M861" s="18">
        <f t="shared" si="282"/>
        <v>500</v>
      </c>
      <c r="N861" s="4">
        <f t="shared" si="268"/>
        <v>1.1399999999999999</v>
      </c>
      <c r="O861" s="4">
        <f t="shared" si="269"/>
        <v>6</v>
      </c>
      <c r="P861" s="4"/>
      <c r="Q861" s="4"/>
      <c r="R861" s="1">
        <f t="shared" si="270"/>
        <v>0.87719298245614041</v>
      </c>
      <c r="S861" s="1">
        <f t="shared" si="270"/>
        <v>0.16666666666666666</v>
      </c>
      <c r="T861" s="1">
        <f t="shared" si="266"/>
        <v>4.2016806722689037E-2</v>
      </c>
      <c r="U861" s="1">
        <f t="shared" si="267"/>
        <v>0.35526315789473689</v>
      </c>
      <c r="V861" s="1">
        <f t="shared" si="271"/>
        <v>0.86626315789473685</v>
      </c>
      <c r="W861" s="1"/>
      <c r="X861" s="17">
        <f t="shared" si="272"/>
        <v>154.38361990400384</v>
      </c>
      <c r="Y861" s="18">
        <f t="shared" si="273"/>
        <v>4970.4571397663694</v>
      </c>
      <c r="Z861" s="2">
        <f t="shared" si="284"/>
        <v>146.66443890880365</v>
      </c>
      <c r="AA861" s="18">
        <f t="shared" si="284"/>
        <v>4721.9342827780511</v>
      </c>
      <c r="AB861" s="2">
        <f t="shared" si="285"/>
        <v>-681.8285382878687</v>
      </c>
      <c r="AC861" s="2">
        <f t="shared" si="285"/>
        <v>472.19342827780508</v>
      </c>
      <c r="AD861" s="2">
        <f t="shared" si="274"/>
        <v>146.66443890880365</v>
      </c>
      <c r="AE861" s="2">
        <f t="shared" si="275"/>
        <v>-1000</v>
      </c>
      <c r="AF861" s="5">
        <f t="shared" si="276"/>
        <v>0.1399999999999999</v>
      </c>
      <c r="AG861" s="5">
        <f t="shared" si="277"/>
        <v>-1</v>
      </c>
      <c r="AH861" s="3">
        <f t="shared" si="278"/>
        <v>201912</v>
      </c>
      <c r="AI861" s="21">
        <v>4.75</v>
      </c>
      <c r="AJ861" s="21">
        <v>1.2</v>
      </c>
      <c r="AK861" s="21">
        <v>6</v>
      </c>
      <c r="AL861" s="21">
        <v>1.1399999999999999</v>
      </c>
      <c r="AO861">
        <f t="shared" si="283"/>
        <v>-800</v>
      </c>
      <c r="AP861">
        <f>IF(E861&lt;F861,G861,H861)</f>
        <v>23</v>
      </c>
      <c r="AQ861">
        <f>IF(E861&lt;F861,H861,G861)</f>
        <v>20</v>
      </c>
    </row>
    <row r="862" spans="2:43" x14ac:dyDescent="0.25">
      <c r="B862" s="24">
        <v>43828</v>
      </c>
      <c r="C862" s="20" t="s">
        <v>40</v>
      </c>
      <c r="D862" s="20" t="s">
        <v>41</v>
      </c>
      <c r="E862" s="2">
        <v>350</v>
      </c>
      <c r="F862" s="2">
        <v>-454.54545454545462</v>
      </c>
      <c r="G862">
        <v>14</v>
      </c>
      <c r="H862">
        <v>35</v>
      </c>
      <c r="I862" s="9"/>
      <c r="J862" s="2" t="str">
        <f t="shared" si="279"/>
        <v>Tennessee Titans</v>
      </c>
      <c r="K862" s="2" t="str">
        <f t="shared" si="280"/>
        <v>Houston Texans</v>
      </c>
      <c r="L862" s="17">
        <f t="shared" si="281"/>
        <v>-454.54545454545462</v>
      </c>
      <c r="M862" s="18">
        <f t="shared" si="282"/>
        <v>350</v>
      </c>
      <c r="N862" s="4">
        <f t="shared" si="268"/>
        <v>1.22</v>
      </c>
      <c r="O862" s="4">
        <f t="shared" si="269"/>
        <v>4.5</v>
      </c>
      <c r="P862" s="4"/>
      <c r="Q862" s="4"/>
      <c r="R862" s="1">
        <f t="shared" si="270"/>
        <v>0.81967213114754101</v>
      </c>
      <c r="S862" s="1">
        <f t="shared" si="270"/>
        <v>0.22222222222222221</v>
      </c>
      <c r="T862" s="1">
        <f t="shared" si="266"/>
        <v>4.0209790209790097E-2</v>
      </c>
      <c r="U862" s="1">
        <f t="shared" si="267"/>
        <v>0.2987249544626594</v>
      </c>
      <c r="V862" s="1">
        <f t="shared" si="271"/>
        <v>0.80972495446265946</v>
      </c>
      <c r="W862" s="1"/>
      <c r="X862" s="17">
        <f t="shared" si="272"/>
        <v>234.98725646118768</v>
      </c>
      <c r="Y862" s="18">
        <f t="shared" si="273"/>
        <v>3526.591123964678</v>
      </c>
      <c r="Z862" s="2">
        <f t="shared" si="284"/>
        <v>223.2378936381283</v>
      </c>
      <c r="AA862" s="18">
        <f t="shared" si="284"/>
        <v>3350.2615677664439</v>
      </c>
      <c r="AB862" s="2">
        <f t="shared" si="285"/>
        <v>-447.95262296329213</v>
      </c>
      <c r="AC862" s="2">
        <f t="shared" si="285"/>
        <v>335.02615677664437</v>
      </c>
      <c r="AD862" s="2">
        <f t="shared" si="274"/>
        <v>223.2378936381283</v>
      </c>
      <c r="AE862" s="2">
        <f t="shared" si="275"/>
        <v>-1000</v>
      </c>
      <c r="AF862" s="5">
        <f t="shared" si="276"/>
        <v>0.21999999999999997</v>
      </c>
      <c r="AG862" s="5">
        <f t="shared" si="277"/>
        <v>-1</v>
      </c>
      <c r="AH862" s="3">
        <f t="shared" si="278"/>
        <v>201912</v>
      </c>
      <c r="AI862" s="21">
        <v>2.8</v>
      </c>
      <c r="AJ862" s="21">
        <v>1.45</v>
      </c>
      <c r="AK862" s="21">
        <v>4.5</v>
      </c>
      <c r="AL862" s="21">
        <v>1.22</v>
      </c>
      <c r="AO862">
        <f t="shared" si="283"/>
        <v>-500</v>
      </c>
      <c r="AP862">
        <f>IF(E862&lt;F862,G862,H862)</f>
        <v>35</v>
      </c>
      <c r="AQ862">
        <f>IF(E862&lt;F862,H862,G862)</f>
        <v>14</v>
      </c>
    </row>
    <row r="863" spans="2:43" x14ac:dyDescent="0.25">
      <c r="B863" s="24">
        <v>43828</v>
      </c>
      <c r="C863" s="20" t="s">
        <v>26</v>
      </c>
      <c r="D863" s="20" t="s">
        <v>39</v>
      </c>
      <c r="E863" s="2">
        <v>210</v>
      </c>
      <c r="F863" s="2">
        <v>-250.00000000000006</v>
      </c>
      <c r="G863">
        <v>38</v>
      </c>
      <c r="H863">
        <v>20</v>
      </c>
      <c r="I863" s="9"/>
      <c r="J863" s="2" t="str">
        <f t="shared" si="279"/>
        <v>Indianapolis Colts</v>
      </c>
      <c r="K863" s="2" t="str">
        <f t="shared" si="280"/>
        <v>Jacksonville Jaguars</v>
      </c>
      <c r="L863" s="17">
        <f t="shared" si="281"/>
        <v>-250.00000000000006</v>
      </c>
      <c r="M863" s="18">
        <f t="shared" si="282"/>
        <v>210</v>
      </c>
      <c r="N863" s="4">
        <f t="shared" si="268"/>
        <v>1.4</v>
      </c>
      <c r="O863" s="4">
        <f t="shared" si="269"/>
        <v>3.1</v>
      </c>
      <c r="P863" s="4"/>
      <c r="Q863" s="4"/>
      <c r="R863" s="1">
        <f t="shared" si="270"/>
        <v>0.7142857142857143</v>
      </c>
      <c r="S863" s="1">
        <f t="shared" si="270"/>
        <v>0.32258064516129031</v>
      </c>
      <c r="T863" s="1">
        <f t="shared" si="266"/>
        <v>3.5555555555555562E-2</v>
      </c>
      <c r="U863" s="1">
        <f t="shared" si="267"/>
        <v>0.19585253456221199</v>
      </c>
      <c r="V863" s="1">
        <f t="shared" si="271"/>
        <v>0.70685253456221198</v>
      </c>
      <c r="W863" s="1"/>
      <c r="X863" s="17">
        <f t="shared" si="272"/>
        <v>414.72223852086552</v>
      </c>
      <c r="Y863" s="18">
        <f t="shared" si="273"/>
        <v>2130.2265089838866</v>
      </c>
      <c r="Z863" s="2">
        <f t="shared" si="284"/>
        <v>393.98612659482222</v>
      </c>
      <c r="AA863" s="18">
        <f t="shared" si="284"/>
        <v>2023.7151835346922</v>
      </c>
      <c r="AB863" s="2">
        <f t="shared" si="285"/>
        <v>-253.81604389039978</v>
      </c>
      <c r="AC863" s="2">
        <f t="shared" si="285"/>
        <v>202.37151835346921</v>
      </c>
      <c r="AD863" s="2">
        <f t="shared" si="274"/>
        <v>-1000</v>
      </c>
      <c r="AE863" s="2">
        <f t="shared" si="275"/>
        <v>2023.7151835346922</v>
      </c>
      <c r="AF863" s="5">
        <f t="shared" si="276"/>
        <v>-1</v>
      </c>
      <c r="AG863" s="5">
        <f t="shared" si="277"/>
        <v>2.1</v>
      </c>
      <c r="AH863" s="3">
        <f t="shared" si="278"/>
        <v>201912</v>
      </c>
      <c r="AI863" s="21">
        <v>1.9</v>
      </c>
      <c r="AJ863" s="21">
        <v>1.9</v>
      </c>
      <c r="AK863" s="21">
        <v>3.1</v>
      </c>
      <c r="AL863" s="21">
        <v>1.4</v>
      </c>
      <c r="AO863">
        <f t="shared" si="283"/>
        <v>-300</v>
      </c>
      <c r="AP863">
        <f>IF(E863&lt;F863,G863,H863)</f>
        <v>20</v>
      </c>
      <c r="AQ863">
        <f>IF(E863&lt;F863,H863,G863)</f>
        <v>38</v>
      </c>
    </row>
    <row r="864" spans="2:43" x14ac:dyDescent="0.25">
      <c r="B864" s="24">
        <v>43828</v>
      </c>
      <c r="C864" s="20" t="s">
        <v>20</v>
      </c>
      <c r="D864" s="20" t="s">
        <v>31</v>
      </c>
      <c r="E864" s="2">
        <v>-454.54545454545462</v>
      </c>
      <c r="F864" s="2">
        <v>350</v>
      </c>
      <c r="G864">
        <v>31</v>
      </c>
      <c r="H864">
        <v>21</v>
      </c>
      <c r="I864" s="9"/>
      <c r="J864" s="2" t="str">
        <f t="shared" si="279"/>
        <v>Kansas City Chiefs</v>
      </c>
      <c r="K864" s="2" t="str">
        <f t="shared" si="280"/>
        <v>Los Angeles Chargers</v>
      </c>
      <c r="L864" s="17">
        <f t="shared" si="281"/>
        <v>-454.54545454545462</v>
      </c>
      <c r="M864" s="18">
        <f t="shared" si="282"/>
        <v>350</v>
      </c>
      <c r="N864" s="4">
        <f t="shared" si="268"/>
        <v>1.22</v>
      </c>
      <c r="O864" s="4">
        <f t="shared" si="269"/>
        <v>4.5</v>
      </c>
      <c r="P864" s="4"/>
      <c r="Q864" s="4"/>
      <c r="R864" s="1">
        <f t="shared" si="270"/>
        <v>0.81967213114754101</v>
      </c>
      <c r="S864" s="1">
        <f t="shared" si="270"/>
        <v>0.22222222222222221</v>
      </c>
      <c r="T864" s="1">
        <f t="shared" si="266"/>
        <v>4.0209790209790097E-2</v>
      </c>
      <c r="U864" s="1">
        <f t="shared" si="267"/>
        <v>0.2987249544626594</v>
      </c>
      <c r="V864" s="1">
        <f t="shared" si="271"/>
        <v>0.80972495446265946</v>
      </c>
      <c r="W864" s="1"/>
      <c r="X864" s="17">
        <f t="shared" si="272"/>
        <v>234.98725646118768</v>
      </c>
      <c r="Y864" s="18">
        <f t="shared" si="273"/>
        <v>3526.591123964678</v>
      </c>
      <c r="Z864" s="2">
        <f t="shared" si="284"/>
        <v>223.2378936381283</v>
      </c>
      <c r="AA864" s="18">
        <f t="shared" si="284"/>
        <v>3350.2615677664439</v>
      </c>
      <c r="AB864" s="2">
        <f t="shared" si="285"/>
        <v>-447.95262296329213</v>
      </c>
      <c r="AC864" s="2">
        <f t="shared" si="285"/>
        <v>335.02615677664437</v>
      </c>
      <c r="AD864" s="2">
        <f t="shared" si="274"/>
        <v>223.2378936381283</v>
      </c>
      <c r="AE864" s="2">
        <f t="shared" si="275"/>
        <v>-1000</v>
      </c>
      <c r="AF864" s="5">
        <f t="shared" si="276"/>
        <v>0.21999999999999997</v>
      </c>
      <c r="AG864" s="5">
        <f t="shared" si="277"/>
        <v>-1</v>
      </c>
      <c r="AH864" s="3">
        <f t="shared" si="278"/>
        <v>201912</v>
      </c>
      <c r="AI864" s="21">
        <v>1.28</v>
      </c>
      <c r="AJ864" s="21">
        <v>3.75</v>
      </c>
      <c r="AK864" s="21">
        <v>1.22</v>
      </c>
      <c r="AL864" s="21">
        <v>4.5</v>
      </c>
      <c r="AO864">
        <f t="shared" si="283"/>
        <v>-500</v>
      </c>
      <c r="AP864">
        <f>IF(E864&lt;F864,G864,H864)</f>
        <v>31</v>
      </c>
      <c r="AQ864">
        <f>IF(E864&lt;F864,H864,G864)</f>
        <v>21</v>
      </c>
    </row>
    <row r="865" spans="2:43" x14ac:dyDescent="0.25">
      <c r="B865" s="24">
        <v>43828</v>
      </c>
      <c r="C865" s="20" t="s">
        <v>29</v>
      </c>
      <c r="D865" s="20" t="s">
        <v>37</v>
      </c>
      <c r="E865" s="2">
        <v>179.99999999999997</v>
      </c>
      <c r="F865" s="2">
        <v>-222.22222222222226</v>
      </c>
      <c r="G865">
        <v>19</v>
      </c>
      <c r="H865">
        <v>21</v>
      </c>
      <c r="I865" s="9"/>
      <c r="J865" s="2" t="str">
        <f t="shared" si="279"/>
        <v>Chicago Bears</v>
      </c>
      <c r="K865" s="2" t="str">
        <f t="shared" si="280"/>
        <v>Minnesota Vikings</v>
      </c>
      <c r="L865" s="17">
        <f t="shared" si="281"/>
        <v>-222.22222222222226</v>
      </c>
      <c r="M865" s="18">
        <f t="shared" si="282"/>
        <v>179.99999999999997</v>
      </c>
      <c r="N865" s="4">
        <f t="shared" si="268"/>
        <v>1.45</v>
      </c>
      <c r="O865" s="4">
        <f t="shared" si="269"/>
        <v>2.8</v>
      </c>
      <c r="P865" s="4"/>
      <c r="Q865" s="4"/>
      <c r="R865" s="1">
        <f t="shared" si="270"/>
        <v>0.68965517241379315</v>
      </c>
      <c r="S865" s="1">
        <f t="shared" si="270"/>
        <v>0.35714285714285715</v>
      </c>
      <c r="T865" s="1">
        <f t="shared" si="266"/>
        <v>4.4705882352941262E-2</v>
      </c>
      <c r="U865" s="1">
        <f t="shared" si="267"/>
        <v>0.166256157635468</v>
      </c>
      <c r="V865" s="1">
        <f t="shared" si="271"/>
        <v>0.67725615763546798</v>
      </c>
      <c r="W865" s="1"/>
      <c r="X865" s="17">
        <f t="shared" si="272"/>
        <v>476.54619116545314</v>
      </c>
      <c r="Y865" s="18">
        <f t="shared" si="273"/>
        <v>1872.3757127156628</v>
      </c>
      <c r="Z865" s="2">
        <f t="shared" si="284"/>
        <v>452.71888160718044</v>
      </c>
      <c r="AA865" s="18">
        <f t="shared" si="284"/>
        <v>1778.7569270798795</v>
      </c>
      <c r="AB865" s="2">
        <f t="shared" si="285"/>
        <v>-220.88762820095712</v>
      </c>
      <c r="AC865" s="2">
        <f t="shared" si="285"/>
        <v>177.87569270798795</v>
      </c>
      <c r="AD865" s="2">
        <f t="shared" si="274"/>
        <v>452.71888160718044</v>
      </c>
      <c r="AE865" s="2">
        <f t="shared" si="275"/>
        <v>-1000</v>
      </c>
      <c r="AF865" s="5">
        <f t="shared" si="276"/>
        <v>0.44999999999999996</v>
      </c>
      <c r="AG865" s="5">
        <f t="shared" si="277"/>
        <v>-1</v>
      </c>
      <c r="AH865" s="3">
        <f t="shared" si="278"/>
        <v>201912</v>
      </c>
      <c r="AI865" s="21">
        <v>1.83</v>
      </c>
      <c r="AJ865" s="21">
        <v>2</v>
      </c>
      <c r="AK865" s="21">
        <v>2.8</v>
      </c>
      <c r="AL865" s="21">
        <v>1.45</v>
      </c>
      <c r="AO865">
        <f t="shared" si="283"/>
        <v>-300</v>
      </c>
      <c r="AP865">
        <f>IF(E865&lt;F865,G865,H865)</f>
        <v>21</v>
      </c>
      <c r="AQ865">
        <f>IF(E865&lt;F865,H865,G865)</f>
        <v>19</v>
      </c>
    </row>
    <row r="866" spans="2:43" x14ac:dyDescent="0.25">
      <c r="B866" s="24">
        <v>43828</v>
      </c>
      <c r="C866" s="20" t="s">
        <v>36</v>
      </c>
      <c r="D866" s="20" t="s">
        <v>30</v>
      </c>
      <c r="E866" s="2">
        <v>-1249.9999999999989</v>
      </c>
      <c r="F866" s="2">
        <v>750</v>
      </c>
      <c r="G866">
        <v>24</v>
      </c>
      <c r="H866">
        <v>27</v>
      </c>
      <c r="I866" s="9"/>
      <c r="J866" s="2" t="str">
        <f t="shared" si="279"/>
        <v>New England Patriots</v>
      </c>
      <c r="K866" s="2" t="str">
        <f t="shared" si="280"/>
        <v>Miami Dolphins</v>
      </c>
      <c r="L866" s="17">
        <f t="shared" si="281"/>
        <v>-1249.9999999999989</v>
      </c>
      <c r="M866" s="18">
        <f t="shared" si="282"/>
        <v>750</v>
      </c>
      <c r="N866" s="4">
        <f t="shared" si="268"/>
        <v>1.08</v>
      </c>
      <c r="O866" s="4">
        <f t="shared" si="269"/>
        <v>8.5</v>
      </c>
      <c r="P866" s="4"/>
      <c r="Q866" s="4"/>
      <c r="R866" s="1">
        <f t="shared" si="270"/>
        <v>0.92592592592592582</v>
      </c>
      <c r="S866" s="1">
        <f t="shared" si="270"/>
        <v>0.11764705882352941</v>
      </c>
      <c r="T866" s="1">
        <f t="shared" si="266"/>
        <v>4.1753653444676408E-2</v>
      </c>
      <c r="U866" s="1">
        <f t="shared" si="267"/>
        <v>0.40413943355119819</v>
      </c>
      <c r="V866" s="1">
        <f t="shared" si="271"/>
        <v>0.9151394335511982</v>
      </c>
      <c r="W866" s="1"/>
      <c r="X866" s="17">
        <f t="shared" si="272"/>
        <v>92.729657730407752</v>
      </c>
      <c r="Y866" s="18">
        <f t="shared" si="273"/>
        <v>7215.6003418479522</v>
      </c>
      <c r="Z866" s="2">
        <f t="shared" si="284"/>
        <v>88.093174843887354</v>
      </c>
      <c r="AA866" s="18">
        <f t="shared" si="284"/>
        <v>6854.8203247555539</v>
      </c>
      <c r="AB866" s="2">
        <f t="shared" si="285"/>
        <v>-1135.1617214070568</v>
      </c>
      <c r="AC866" s="2">
        <f t="shared" si="285"/>
        <v>685.48203247555534</v>
      </c>
      <c r="AD866" s="2">
        <f t="shared" si="274"/>
        <v>-1000</v>
      </c>
      <c r="AE866" s="2">
        <f t="shared" si="275"/>
        <v>6854.8203247555539</v>
      </c>
      <c r="AF866" s="5">
        <f t="shared" si="276"/>
        <v>-1</v>
      </c>
      <c r="AG866" s="5">
        <f t="shared" si="277"/>
        <v>7.5</v>
      </c>
      <c r="AH866" s="3">
        <f t="shared" si="278"/>
        <v>201912</v>
      </c>
      <c r="AI866" s="21">
        <v>1.07</v>
      </c>
      <c r="AJ866" s="21">
        <v>9</v>
      </c>
      <c r="AK866" s="21">
        <v>1.08</v>
      </c>
      <c r="AL866" s="21">
        <v>8.5</v>
      </c>
      <c r="AO866">
        <f t="shared" si="283"/>
        <v>-1300</v>
      </c>
      <c r="AP866">
        <f>IF(E866&lt;F866,G866,H866)</f>
        <v>24</v>
      </c>
      <c r="AQ866">
        <f>IF(E866&lt;F866,H866,G866)</f>
        <v>27</v>
      </c>
    </row>
    <row r="867" spans="2:43" x14ac:dyDescent="0.25">
      <c r="B867" s="24">
        <v>43828</v>
      </c>
      <c r="C867" s="20" t="s">
        <v>25</v>
      </c>
      <c r="D867" s="20" t="s">
        <v>19</v>
      </c>
      <c r="E867" s="2">
        <v>170.00000000000003</v>
      </c>
      <c r="F867" s="2">
        <v>-200</v>
      </c>
      <c r="G867">
        <v>17</v>
      </c>
      <c r="H867">
        <v>34</v>
      </c>
      <c r="I867" s="9"/>
      <c r="J867" s="2" t="str">
        <f t="shared" si="279"/>
        <v>Philadelphia Eagles</v>
      </c>
      <c r="K867" s="2" t="str">
        <f t="shared" si="280"/>
        <v>New York Giants</v>
      </c>
      <c r="L867" s="17">
        <f t="shared" si="281"/>
        <v>-200</v>
      </c>
      <c r="M867" s="18">
        <f t="shared" si="282"/>
        <v>170.00000000000003</v>
      </c>
      <c r="N867" s="4">
        <f t="shared" si="268"/>
        <v>1.5</v>
      </c>
      <c r="O867" s="4">
        <f t="shared" si="269"/>
        <v>2.7</v>
      </c>
      <c r="P867" s="4"/>
      <c r="Q867" s="4"/>
      <c r="R867" s="1">
        <f t="shared" si="270"/>
        <v>0.66666666666666663</v>
      </c>
      <c r="S867" s="1">
        <f t="shared" si="270"/>
        <v>0.37037037037037035</v>
      </c>
      <c r="T867" s="1">
        <f t="shared" si="266"/>
        <v>3.5714285714285587E-2</v>
      </c>
      <c r="U867" s="1">
        <f t="shared" si="267"/>
        <v>0.14814814814814814</v>
      </c>
      <c r="V867" s="1">
        <f t="shared" si="271"/>
        <v>0.65914814814814815</v>
      </c>
      <c r="W867" s="1"/>
      <c r="X867" s="17">
        <f t="shared" si="272"/>
        <v>517.10962521773342</v>
      </c>
      <c r="Y867" s="18">
        <f t="shared" si="273"/>
        <v>1734.0124117028765</v>
      </c>
      <c r="Z867" s="2">
        <f t="shared" si="284"/>
        <v>491.25414395684675</v>
      </c>
      <c r="AA867" s="18">
        <f t="shared" si="284"/>
        <v>1647.3117911177326</v>
      </c>
      <c r="AB867" s="2">
        <f t="shared" si="285"/>
        <v>-203.56062382403903</v>
      </c>
      <c r="AC867" s="2">
        <f t="shared" si="285"/>
        <v>164.73117911177326</v>
      </c>
      <c r="AD867" s="2">
        <f t="shared" si="274"/>
        <v>491.25414395684675</v>
      </c>
      <c r="AE867" s="2">
        <f t="shared" si="275"/>
        <v>-1000</v>
      </c>
      <c r="AF867" s="5">
        <f t="shared" si="276"/>
        <v>0.5</v>
      </c>
      <c r="AG867" s="5">
        <f t="shared" si="277"/>
        <v>-1</v>
      </c>
      <c r="AH867" s="3">
        <f t="shared" si="278"/>
        <v>201912</v>
      </c>
      <c r="AI867" s="21">
        <v>2.85</v>
      </c>
      <c r="AJ867" s="21">
        <v>1.44</v>
      </c>
      <c r="AK867" s="21">
        <v>2.7</v>
      </c>
      <c r="AL867" s="21">
        <v>1.5</v>
      </c>
      <c r="AO867">
        <f t="shared" si="283"/>
        <v>-200</v>
      </c>
      <c r="AP867">
        <f>IF(E867&lt;F867,G867,H867)</f>
        <v>34</v>
      </c>
      <c r="AQ867">
        <f>IF(E867&lt;F867,H867,G867)</f>
        <v>17</v>
      </c>
    </row>
    <row r="868" spans="2:43" x14ac:dyDescent="0.25">
      <c r="B868" s="24">
        <v>43828</v>
      </c>
      <c r="C868" s="20" t="s">
        <v>27</v>
      </c>
      <c r="D868" s="20" t="s">
        <v>35</v>
      </c>
      <c r="E868" s="2">
        <v>-116.27906976744185</v>
      </c>
      <c r="F868" s="2">
        <v>-105.26315789473685</v>
      </c>
      <c r="G868">
        <v>22</v>
      </c>
      <c r="H868">
        <v>28</v>
      </c>
      <c r="I868" s="9"/>
      <c r="J868" s="2" t="str">
        <f t="shared" si="279"/>
        <v>Tampa Bay Buccaneers</v>
      </c>
      <c r="K868" s="2" t="str">
        <f t="shared" si="280"/>
        <v>Atlanta Falcons</v>
      </c>
      <c r="L868" s="17">
        <f t="shared" si="281"/>
        <v>-116.27906976744185</v>
      </c>
      <c r="M868" s="18">
        <f t="shared" si="282"/>
        <v>-105.26315789473685</v>
      </c>
      <c r="N868" s="4">
        <f t="shared" si="268"/>
        <v>1.86</v>
      </c>
      <c r="O868" s="4">
        <f t="shared" si="269"/>
        <v>1.95</v>
      </c>
      <c r="P868" s="4"/>
      <c r="Q868" s="4"/>
      <c r="R868" s="1">
        <f t="shared" si="270"/>
        <v>0.5376344086021505</v>
      </c>
      <c r="S868" s="1">
        <f t="shared" si="270"/>
        <v>0.51282051282051289</v>
      </c>
      <c r="T868" s="1">
        <f t="shared" si="266"/>
        <v>4.8031496062992063E-2</v>
      </c>
      <c r="U868" s="1">
        <f t="shared" si="267"/>
        <v>1.2406947890818809E-2</v>
      </c>
      <c r="V868" s="1">
        <f t="shared" si="271"/>
        <v>0.52340694789081876</v>
      </c>
      <c r="W868" s="1"/>
      <c r="X868" s="17">
        <f t="shared" si="272"/>
        <v>910.55927711643062</v>
      </c>
      <c r="Y868" s="18">
        <f t="shared" si="273"/>
        <v>1001.5075521192962</v>
      </c>
      <c r="Z868" s="2">
        <f t="shared" si="284"/>
        <v>865.03131326060907</v>
      </c>
      <c r="AA868" s="18">
        <f t="shared" si="284"/>
        <v>951.43217451333135</v>
      </c>
      <c r="AB868" s="2">
        <f t="shared" si="285"/>
        <v>-115.60275156174939</v>
      </c>
      <c r="AC868" s="2">
        <f t="shared" si="285"/>
        <v>-105.10470707084419</v>
      </c>
      <c r="AD868" s="2">
        <f t="shared" si="274"/>
        <v>-1000</v>
      </c>
      <c r="AE868" s="2">
        <f t="shared" si="275"/>
        <v>951.43217451333135</v>
      </c>
      <c r="AF868" s="5">
        <f t="shared" si="276"/>
        <v>-1</v>
      </c>
      <c r="AG868" s="5">
        <f t="shared" si="277"/>
        <v>0.95</v>
      </c>
      <c r="AH868" s="3">
        <f t="shared" si="278"/>
        <v>201912</v>
      </c>
      <c r="AI868" s="21">
        <v>1.9</v>
      </c>
      <c r="AJ868" s="21">
        <v>1.9</v>
      </c>
      <c r="AK868" s="21">
        <v>1.86</v>
      </c>
      <c r="AL868" s="21">
        <v>1.95</v>
      </c>
      <c r="AO868">
        <f t="shared" si="283"/>
        <v>-120</v>
      </c>
      <c r="AP868">
        <f>IF(E868&lt;F868,G868,H868)</f>
        <v>22</v>
      </c>
      <c r="AQ868">
        <f>IF(E868&lt;F868,H868,G868)</f>
        <v>28</v>
      </c>
    </row>
    <row r="869" spans="2:43" x14ac:dyDescent="0.25">
      <c r="B869" s="24">
        <v>43822</v>
      </c>
      <c r="C869" s="20" t="s">
        <v>29</v>
      </c>
      <c r="D869" s="20" t="s">
        <v>33</v>
      </c>
      <c r="E869" s="2">
        <v>-212.76595744680853</v>
      </c>
      <c r="F869" s="2">
        <v>175</v>
      </c>
      <c r="G869">
        <v>10</v>
      </c>
      <c r="H869">
        <v>23</v>
      </c>
      <c r="I869" s="9"/>
      <c r="J869" s="2" t="str">
        <f t="shared" si="279"/>
        <v>Minnesota Vikings</v>
      </c>
      <c r="K869" s="2" t="str">
        <f t="shared" si="280"/>
        <v>Green Bay Packers</v>
      </c>
      <c r="L869" s="17">
        <f t="shared" si="281"/>
        <v>-212.76595744680853</v>
      </c>
      <c r="M869" s="18">
        <f t="shared" si="282"/>
        <v>175</v>
      </c>
      <c r="N869" s="4">
        <f t="shared" si="268"/>
        <v>1.47</v>
      </c>
      <c r="O869" s="4">
        <f t="shared" si="269"/>
        <v>2.75</v>
      </c>
      <c r="P869" s="4"/>
      <c r="Q869" s="4"/>
      <c r="R869" s="1">
        <f t="shared" si="270"/>
        <v>0.68027210884353739</v>
      </c>
      <c r="S869" s="1">
        <f t="shared" si="270"/>
        <v>0.36363636363636365</v>
      </c>
      <c r="T869" s="1">
        <f t="shared" si="266"/>
        <v>4.206161137440767E-2</v>
      </c>
      <c r="U869" s="1">
        <f t="shared" si="267"/>
        <v>0.15831787260358687</v>
      </c>
      <c r="V869" s="1">
        <f t="shared" si="271"/>
        <v>0.66931787260358688</v>
      </c>
      <c r="W869" s="1"/>
      <c r="X869" s="17">
        <f t="shared" si="272"/>
        <v>494.0584151893168</v>
      </c>
      <c r="Y869" s="18">
        <f t="shared" si="273"/>
        <v>1810.0865209085014</v>
      </c>
      <c r="Z869" s="2">
        <f t="shared" si="284"/>
        <v>469.35549442985092</v>
      </c>
      <c r="AA869" s="18">
        <f t="shared" si="284"/>
        <v>1719.5821948630762</v>
      </c>
      <c r="AB869" s="2">
        <f t="shared" si="285"/>
        <v>-213.05812158750777</v>
      </c>
      <c r="AC869" s="2">
        <f t="shared" si="285"/>
        <v>171.95821948630763</v>
      </c>
      <c r="AD869" s="2">
        <f t="shared" si="274"/>
        <v>-1000</v>
      </c>
      <c r="AE869" s="2">
        <f t="shared" si="275"/>
        <v>1719.5821948630762</v>
      </c>
      <c r="AF869" s="5">
        <f t="shared" si="276"/>
        <v>-1</v>
      </c>
      <c r="AG869" s="5">
        <f t="shared" si="277"/>
        <v>1.75</v>
      </c>
      <c r="AH869" s="3">
        <f t="shared" si="278"/>
        <v>201912</v>
      </c>
      <c r="AI869" s="21">
        <v>1.5</v>
      </c>
      <c r="AJ869" s="21">
        <v>2.7</v>
      </c>
      <c r="AK869" s="21">
        <v>1.47</v>
      </c>
      <c r="AL869" s="21">
        <v>2.75</v>
      </c>
      <c r="AO869">
        <f t="shared" si="283"/>
        <v>-300</v>
      </c>
      <c r="AP869">
        <f>IF(E869&lt;F869,G869,H869)</f>
        <v>10</v>
      </c>
      <c r="AQ869">
        <f>IF(E869&lt;F869,H869,G869)</f>
        <v>23</v>
      </c>
    </row>
    <row r="870" spans="2:43" x14ac:dyDescent="0.25">
      <c r="B870" s="24">
        <v>43821</v>
      </c>
      <c r="C870" s="20" t="s">
        <v>37</v>
      </c>
      <c r="D870" s="20" t="s">
        <v>20</v>
      </c>
      <c r="E870" s="2">
        <v>265</v>
      </c>
      <c r="F870" s="2">
        <v>-333.33333333333326</v>
      </c>
      <c r="G870">
        <v>3</v>
      </c>
      <c r="H870">
        <v>26</v>
      </c>
      <c r="I870" s="9"/>
      <c r="J870" s="2" t="str">
        <f t="shared" si="279"/>
        <v>Kansas City Chiefs</v>
      </c>
      <c r="K870" s="2" t="str">
        <f t="shared" si="280"/>
        <v>Chicago Bears</v>
      </c>
      <c r="L870" s="17">
        <f t="shared" si="281"/>
        <v>-333.33333333333326</v>
      </c>
      <c r="M870" s="18">
        <f t="shared" si="282"/>
        <v>265</v>
      </c>
      <c r="N870" s="4">
        <f t="shared" si="268"/>
        <v>1.3</v>
      </c>
      <c r="O870" s="4">
        <f t="shared" si="269"/>
        <v>3.65</v>
      </c>
      <c r="P870" s="4"/>
      <c r="Q870" s="4"/>
      <c r="R870" s="1">
        <f t="shared" si="270"/>
        <v>0.76923076923076916</v>
      </c>
      <c r="S870" s="1">
        <f t="shared" si="270"/>
        <v>0.27397260273972601</v>
      </c>
      <c r="T870" s="1">
        <f t="shared" si="266"/>
        <v>4.1414141414141459E-2</v>
      </c>
      <c r="U870" s="1">
        <f t="shared" si="267"/>
        <v>0.24762908324552158</v>
      </c>
      <c r="V870" s="1">
        <f t="shared" si="271"/>
        <v>0.75862908324552158</v>
      </c>
      <c r="W870" s="1"/>
      <c r="X870" s="17">
        <f t="shared" si="272"/>
        <v>318.16723361284784</v>
      </c>
      <c r="Y870" s="18">
        <f t="shared" si="273"/>
        <v>2708.5523787535408</v>
      </c>
      <c r="Z870" s="2">
        <f t="shared" si="284"/>
        <v>302.25887193220541</v>
      </c>
      <c r="AA870" s="18">
        <f t="shared" si="284"/>
        <v>2573.1247598158634</v>
      </c>
      <c r="AB870" s="2">
        <f t="shared" si="285"/>
        <v>-330.84223255630133</v>
      </c>
      <c r="AC870" s="2">
        <f t="shared" si="285"/>
        <v>257.31247598158632</v>
      </c>
      <c r="AD870" s="2">
        <f t="shared" si="274"/>
        <v>302.25887193220541</v>
      </c>
      <c r="AE870" s="2">
        <f t="shared" si="275"/>
        <v>-1000</v>
      </c>
      <c r="AF870" s="5">
        <f t="shared" si="276"/>
        <v>0.30000000000000004</v>
      </c>
      <c r="AG870" s="5">
        <f t="shared" si="277"/>
        <v>-1</v>
      </c>
      <c r="AH870" s="3">
        <f t="shared" si="278"/>
        <v>201912</v>
      </c>
      <c r="AI870" s="21">
        <v>2.85</v>
      </c>
      <c r="AJ870" s="21">
        <v>1.44</v>
      </c>
      <c r="AK870" s="21">
        <v>3.65</v>
      </c>
      <c r="AL870" s="21">
        <v>1.3</v>
      </c>
      <c r="AO870">
        <f t="shared" si="283"/>
        <v>-400</v>
      </c>
      <c r="AP870">
        <f>IF(E870&lt;F870,G870,H870)</f>
        <v>26</v>
      </c>
      <c r="AQ870">
        <f>IF(E870&lt;F870,H870,G870)</f>
        <v>3</v>
      </c>
    </row>
    <row r="871" spans="2:43" x14ac:dyDescent="0.25">
      <c r="B871" s="24">
        <v>43821</v>
      </c>
      <c r="C871" s="20" t="s">
        <v>19</v>
      </c>
      <c r="D871" s="20" t="s">
        <v>23</v>
      </c>
      <c r="E871" s="2">
        <v>110.00000000000001</v>
      </c>
      <c r="F871" s="2">
        <v>-131.57894736842104</v>
      </c>
      <c r="G871">
        <v>17</v>
      </c>
      <c r="H871">
        <v>9</v>
      </c>
      <c r="I871" s="9"/>
      <c r="J871" s="2" t="str">
        <f t="shared" si="279"/>
        <v>Dallas Cowboys</v>
      </c>
      <c r="K871" s="2" t="str">
        <f t="shared" si="280"/>
        <v>Philadelphia Eagles</v>
      </c>
      <c r="L871" s="17">
        <f t="shared" si="281"/>
        <v>-131.57894736842104</v>
      </c>
      <c r="M871" s="18">
        <f t="shared" si="282"/>
        <v>110.00000000000001</v>
      </c>
      <c r="N871" s="4">
        <f t="shared" si="268"/>
        <v>1.76</v>
      </c>
      <c r="O871" s="4">
        <f t="shared" si="269"/>
        <v>2.1</v>
      </c>
      <c r="P871" s="4"/>
      <c r="Q871" s="4"/>
      <c r="R871" s="1">
        <f t="shared" si="270"/>
        <v>0.56818181818181823</v>
      </c>
      <c r="S871" s="1">
        <f t="shared" si="270"/>
        <v>0.47619047619047616</v>
      </c>
      <c r="T871" s="1">
        <f t="shared" si="266"/>
        <v>4.2487046632124437E-2</v>
      </c>
      <c r="U871" s="1">
        <f t="shared" si="267"/>
        <v>4.5995670995671034E-2</v>
      </c>
      <c r="V871" s="1">
        <f t="shared" si="271"/>
        <v>0.55699567099567104</v>
      </c>
      <c r="W871" s="1"/>
      <c r="X871" s="17">
        <f t="shared" si="272"/>
        <v>795.34608987611307</v>
      </c>
      <c r="Y871" s="18">
        <f t="shared" si="273"/>
        <v>1144.9859022934511</v>
      </c>
      <c r="Z871" s="2">
        <f t="shared" si="284"/>
        <v>755.57878538230739</v>
      </c>
      <c r="AA871" s="18">
        <f t="shared" si="284"/>
        <v>1087.7366071787785</v>
      </c>
      <c r="AB871" s="2">
        <f t="shared" si="285"/>
        <v>-132.3488720628942</v>
      </c>
      <c r="AC871" s="2">
        <f t="shared" si="285"/>
        <v>108.77366071787785</v>
      </c>
      <c r="AD871" s="2">
        <f t="shared" si="274"/>
        <v>-1000</v>
      </c>
      <c r="AE871" s="2">
        <f t="shared" si="275"/>
        <v>1087.7366071787785</v>
      </c>
      <c r="AF871" s="5">
        <f t="shared" si="276"/>
        <v>-1</v>
      </c>
      <c r="AG871" s="5">
        <f t="shared" si="277"/>
        <v>1.1000000000000001</v>
      </c>
      <c r="AH871" s="3">
        <f t="shared" si="278"/>
        <v>201912</v>
      </c>
      <c r="AI871" s="21">
        <v>2.25</v>
      </c>
      <c r="AJ871" s="21">
        <v>1.68</v>
      </c>
      <c r="AK871" s="21">
        <v>2.1</v>
      </c>
      <c r="AL871" s="21">
        <v>1.76</v>
      </c>
      <c r="AO871">
        <f t="shared" si="283"/>
        <v>-140</v>
      </c>
      <c r="AP871">
        <f>IF(E871&lt;F871,G871,H871)</f>
        <v>9</v>
      </c>
      <c r="AQ871">
        <f>IF(E871&lt;F871,H871,G871)</f>
        <v>17</v>
      </c>
    </row>
    <row r="872" spans="2:43" x14ac:dyDescent="0.25">
      <c r="B872" s="24">
        <v>43821</v>
      </c>
      <c r="C872" s="20" t="s">
        <v>32</v>
      </c>
      <c r="D872" s="20" t="s">
        <v>48</v>
      </c>
      <c r="E872" s="2">
        <v>-434.78260869565219</v>
      </c>
      <c r="F872" s="2">
        <v>325</v>
      </c>
      <c r="G872">
        <v>13</v>
      </c>
      <c r="H872">
        <v>27</v>
      </c>
      <c r="I872" s="9"/>
      <c r="J872" s="2" t="str">
        <f t="shared" si="279"/>
        <v>Seattle Seahawks</v>
      </c>
      <c r="K872" s="2" t="str">
        <f t="shared" si="280"/>
        <v>Arizona Cardinals</v>
      </c>
      <c r="L872" s="17">
        <f t="shared" si="281"/>
        <v>-434.78260869565219</v>
      </c>
      <c r="M872" s="18">
        <f t="shared" si="282"/>
        <v>325</v>
      </c>
      <c r="N872" s="4">
        <f t="shared" si="268"/>
        <v>1.23</v>
      </c>
      <c r="O872" s="4">
        <f t="shared" si="269"/>
        <v>4.25</v>
      </c>
      <c r="P872" s="4"/>
      <c r="Q872" s="4"/>
      <c r="R872" s="1">
        <f t="shared" si="270"/>
        <v>0.81300813008130079</v>
      </c>
      <c r="S872" s="1">
        <f t="shared" si="270"/>
        <v>0.23529411764705882</v>
      </c>
      <c r="T872" s="1">
        <f t="shared" si="266"/>
        <v>4.6076642335766471E-2</v>
      </c>
      <c r="U872" s="1">
        <f t="shared" si="267"/>
        <v>0.28885700621712096</v>
      </c>
      <c r="V872" s="1">
        <f t="shared" si="271"/>
        <v>0.79985700621712097</v>
      </c>
      <c r="W872" s="1"/>
      <c r="X872" s="17">
        <f t="shared" si="272"/>
        <v>250.2234677288684</v>
      </c>
      <c r="Y872" s="18">
        <f t="shared" si="273"/>
        <v>3342.2645955042926</v>
      </c>
      <c r="Z872" s="2">
        <f t="shared" si="284"/>
        <v>237.71229434242497</v>
      </c>
      <c r="AA872" s="18">
        <f t="shared" si="284"/>
        <v>3175.151365729078</v>
      </c>
      <c r="AB872" s="2">
        <f t="shared" si="285"/>
        <v>-420.67660100049278</v>
      </c>
      <c r="AC872" s="2">
        <f t="shared" si="285"/>
        <v>317.51513657290781</v>
      </c>
      <c r="AD872" s="2">
        <f t="shared" si="274"/>
        <v>-1000</v>
      </c>
      <c r="AE872" s="2">
        <f t="shared" si="275"/>
        <v>3175.151365729078</v>
      </c>
      <c r="AF872" s="5">
        <f t="shared" si="276"/>
        <v>-1</v>
      </c>
      <c r="AG872" s="5">
        <f t="shared" si="277"/>
        <v>3.25</v>
      </c>
      <c r="AH872" s="3">
        <f t="shared" si="278"/>
        <v>201912</v>
      </c>
      <c r="AI872" s="21">
        <v>1.23</v>
      </c>
      <c r="AJ872" s="21">
        <v>4.25</v>
      </c>
      <c r="AK872" s="21">
        <v>1.23</v>
      </c>
      <c r="AL872" s="21">
        <v>4.25</v>
      </c>
      <c r="AO872">
        <f t="shared" si="283"/>
        <v>-500</v>
      </c>
      <c r="AP872">
        <f>IF(E872&lt;F872,G872,H872)</f>
        <v>13</v>
      </c>
      <c r="AQ872">
        <f>IF(E872&lt;F872,H872,G872)</f>
        <v>27</v>
      </c>
    </row>
    <row r="873" spans="2:43" x14ac:dyDescent="0.25">
      <c r="B873" s="24">
        <v>43821</v>
      </c>
      <c r="C873" s="20" t="s">
        <v>38</v>
      </c>
      <c r="D873" s="20" t="s">
        <v>34</v>
      </c>
      <c r="E873" s="2">
        <v>-370.37037037037032</v>
      </c>
      <c r="F873" s="2">
        <v>290</v>
      </c>
      <c r="G873">
        <v>27</v>
      </c>
      <c r="H873">
        <v>17</v>
      </c>
      <c r="I873" s="9"/>
      <c r="J873" s="2" t="str">
        <f t="shared" si="279"/>
        <v>Denver Broncos</v>
      </c>
      <c r="K873" s="2" t="str">
        <f t="shared" si="280"/>
        <v>Detroit Lions</v>
      </c>
      <c r="L873" s="17">
        <f t="shared" si="281"/>
        <v>-370.37037037037032</v>
      </c>
      <c r="M873" s="18">
        <f t="shared" si="282"/>
        <v>290</v>
      </c>
      <c r="N873" s="4">
        <f t="shared" si="268"/>
        <v>1.27</v>
      </c>
      <c r="O873" s="4">
        <f t="shared" si="269"/>
        <v>3.9</v>
      </c>
      <c r="P873" s="4"/>
      <c r="Q873" s="4"/>
      <c r="R873" s="1">
        <f t="shared" si="270"/>
        <v>0.78740157480314954</v>
      </c>
      <c r="S873" s="1">
        <f t="shared" si="270"/>
        <v>0.25641025641025644</v>
      </c>
      <c r="T873" s="1">
        <f t="shared" si="266"/>
        <v>4.1972920696324856E-2</v>
      </c>
      <c r="U873" s="1">
        <f t="shared" si="267"/>
        <v>0.26549565919644658</v>
      </c>
      <c r="V873" s="1">
        <f t="shared" si="271"/>
        <v>0.77649565919644659</v>
      </c>
      <c r="W873" s="1"/>
      <c r="X873" s="17">
        <f t="shared" si="272"/>
        <v>287.83720572867844</v>
      </c>
      <c r="Y873" s="18">
        <f t="shared" si="273"/>
        <v>2959.4718041984102</v>
      </c>
      <c r="Z873" s="2">
        <f t="shared" si="284"/>
        <v>273.4453454422445</v>
      </c>
      <c r="AA873" s="18">
        <f t="shared" si="284"/>
        <v>2811.4982139884896</v>
      </c>
      <c r="AB873" s="2">
        <f t="shared" si="285"/>
        <v>-365.70379297650692</v>
      </c>
      <c r="AC873" s="2">
        <f t="shared" si="285"/>
        <v>281.14982139884899</v>
      </c>
      <c r="AD873" s="2">
        <f t="shared" si="274"/>
        <v>273.4453454422445</v>
      </c>
      <c r="AE873" s="2">
        <f t="shared" si="275"/>
        <v>-1000</v>
      </c>
      <c r="AF873" s="5">
        <f t="shared" si="276"/>
        <v>0.27</v>
      </c>
      <c r="AG873" s="5">
        <f t="shared" si="277"/>
        <v>-1</v>
      </c>
      <c r="AH873" s="3">
        <f t="shared" si="278"/>
        <v>201912</v>
      </c>
      <c r="AI873" s="21">
        <v>1.34</v>
      </c>
      <c r="AJ873" s="21">
        <v>3.35</v>
      </c>
      <c r="AK873" s="21">
        <v>1.27</v>
      </c>
      <c r="AL873" s="21">
        <v>3.9</v>
      </c>
      <c r="AO873">
        <f t="shared" si="283"/>
        <v>-400</v>
      </c>
      <c r="AP873">
        <f>IF(E873&lt;F873,G873,H873)</f>
        <v>27</v>
      </c>
      <c r="AQ873">
        <f>IF(E873&lt;F873,H873,G873)</f>
        <v>17</v>
      </c>
    </row>
    <row r="874" spans="2:43" x14ac:dyDescent="0.25">
      <c r="B874" s="24">
        <v>43821</v>
      </c>
      <c r="C874" s="20" t="s">
        <v>31</v>
      </c>
      <c r="D874" s="20" t="s">
        <v>52</v>
      </c>
      <c r="E874" s="2">
        <v>-370.37037037037032</v>
      </c>
      <c r="F874" s="2">
        <v>280</v>
      </c>
      <c r="G874">
        <v>17</v>
      </c>
      <c r="H874">
        <v>24</v>
      </c>
      <c r="I874" s="9"/>
      <c r="J874" s="2" t="str">
        <f t="shared" si="279"/>
        <v>Los Angeles Chargers</v>
      </c>
      <c r="K874" s="2" t="str">
        <f t="shared" si="280"/>
        <v>Oakland Raiders</v>
      </c>
      <c r="L874" s="17">
        <f t="shared" si="281"/>
        <v>-370.37037037037032</v>
      </c>
      <c r="M874" s="18">
        <f t="shared" si="282"/>
        <v>280</v>
      </c>
      <c r="N874" s="4">
        <f t="shared" si="268"/>
        <v>1.27</v>
      </c>
      <c r="O874" s="4">
        <f t="shared" si="269"/>
        <v>3.8</v>
      </c>
      <c r="P874" s="4"/>
      <c r="Q874" s="4"/>
      <c r="R874" s="1">
        <f t="shared" si="270"/>
        <v>0.78740157480314954</v>
      </c>
      <c r="S874" s="1">
        <f t="shared" si="270"/>
        <v>0.26315789473684209</v>
      </c>
      <c r="T874" s="1">
        <f t="shared" si="266"/>
        <v>4.8126232741617536E-2</v>
      </c>
      <c r="U874" s="1">
        <f t="shared" si="267"/>
        <v>0.26212184003315375</v>
      </c>
      <c r="V874" s="1">
        <f t="shared" si="271"/>
        <v>0.77312184003315376</v>
      </c>
      <c r="W874" s="1"/>
      <c r="X874" s="17">
        <f t="shared" si="272"/>
        <v>293.45718645992071</v>
      </c>
      <c r="Y874" s="18">
        <f t="shared" si="273"/>
        <v>2909.583445130711</v>
      </c>
      <c r="Z874" s="2">
        <f t="shared" si="284"/>
        <v>278.78432713692467</v>
      </c>
      <c r="AA874" s="18">
        <f t="shared" si="284"/>
        <v>2764.1042728741754</v>
      </c>
      <c r="AB874" s="2">
        <f t="shared" si="285"/>
        <v>-358.70022187755586</v>
      </c>
      <c r="AC874" s="2">
        <f t="shared" si="285"/>
        <v>276.41042728741752</v>
      </c>
      <c r="AD874" s="2">
        <f t="shared" si="274"/>
        <v>-1000</v>
      </c>
      <c r="AE874" s="2">
        <f t="shared" si="275"/>
        <v>2764.1042728741754</v>
      </c>
      <c r="AF874" s="5">
        <f t="shared" si="276"/>
        <v>-1</v>
      </c>
      <c r="AG874" s="5">
        <f t="shared" si="277"/>
        <v>2.8</v>
      </c>
      <c r="AH874" s="3">
        <f t="shared" si="278"/>
        <v>201912</v>
      </c>
      <c r="AI874" s="21">
        <v>1.41</v>
      </c>
      <c r="AJ874" s="21">
        <v>3</v>
      </c>
      <c r="AK874" s="21">
        <v>1.27</v>
      </c>
      <c r="AL874" s="21">
        <v>3.8</v>
      </c>
      <c r="AO874">
        <f t="shared" si="283"/>
        <v>-400</v>
      </c>
      <c r="AP874">
        <f>IF(E874&lt;F874,G874,H874)</f>
        <v>17</v>
      </c>
      <c r="AQ874">
        <f>IF(E874&lt;F874,H874,G874)</f>
        <v>24</v>
      </c>
    </row>
    <row r="875" spans="2:43" x14ac:dyDescent="0.25">
      <c r="B875" s="24">
        <v>43821</v>
      </c>
      <c r="C875" s="20" t="s">
        <v>35</v>
      </c>
      <c r="D875" s="20" t="s">
        <v>26</v>
      </c>
      <c r="E875" s="2">
        <v>-344.82758620689651</v>
      </c>
      <c r="F875" s="2">
        <v>270</v>
      </c>
      <c r="G875">
        <v>24</v>
      </c>
      <c r="H875">
        <v>12</v>
      </c>
      <c r="I875" s="9"/>
      <c r="J875" s="2" t="str">
        <f t="shared" si="279"/>
        <v>Atlanta Falcons</v>
      </c>
      <c r="K875" s="2" t="str">
        <f t="shared" si="280"/>
        <v>Jacksonville Jaguars</v>
      </c>
      <c r="L875" s="17">
        <f t="shared" si="281"/>
        <v>-344.82758620689651</v>
      </c>
      <c r="M875" s="18">
        <f t="shared" si="282"/>
        <v>270</v>
      </c>
      <c r="N875" s="4">
        <f t="shared" si="268"/>
        <v>1.29</v>
      </c>
      <c r="O875" s="4">
        <f t="shared" si="269"/>
        <v>3.7</v>
      </c>
      <c r="P875" s="4"/>
      <c r="Q875" s="4"/>
      <c r="R875" s="1">
        <f t="shared" si="270"/>
        <v>0.77519379844961234</v>
      </c>
      <c r="S875" s="1">
        <f t="shared" si="270"/>
        <v>0.27027027027027023</v>
      </c>
      <c r="T875" s="1">
        <f t="shared" si="266"/>
        <v>4.3486973947895691E-2</v>
      </c>
      <c r="U875" s="1">
        <f t="shared" si="267"/>
        <v>0.25246176408967103</v>
      </c>
      <c r="V875" s="1">
        <f t="shared" si="271"/>
        <v>0.76346176408967104</v>
      </c>
      <c r="W875" s="1"/>
      <c r="X875" s="17">
        <f t="shared" si="272"/>
        <v>309.82329048576543</v>
      </c>
      <c r="Y875" s="18">
        <f t="shared" si="273"/>
        <v>2773.304285017382</v>
      </c>
      <c r="Z875" s="2">
        <f t="shared" si="284"/>
        <v>294.33212596147712</v>
      </c>
      <c r="AA875" s="18">
        <f t="shared" si="284"/>
        <v>2634.6390707665128</v>
      </c>
      <c r="AB875" s="2">
        <f t="shared" si="285"/>
        <v>-339.75224305989701</v>
      </c>
      <c r="AC875" s="2">
        <f t="shared" si="285"/>
        <v>263.46390707665125</v>
      </c>
      <c r="AD875" s="2">
        <f t="shared" si="274"/>
        <v>294.33212596147712</v>
      </c>
      <c r="AE875" s="2">
        <f t="shared" si="275"/>
        <v>-1000</v>
      </c>
      <c r="AF875" s="5">
        <f t="shared" si="276"/>
        <v>0.29000000000000004</v>
      </c>
      <c r="AG875" s="5">
        <f t="shared" si="277"/>
        <v>-1</v>
      </c>
      <c r="AH875" s="3">
        <f t="shared" si="278"/>
        <v>201912</v>
      </c>
      <c r="AI875" s="21">
        <v>1.3</v>
      </c>
      <c r="AJ875" s="21">
        <v>3.65</v>
      </c>
      <c r="AK875" s="21">
        <v>1.29</v>
      </c>
      <c r="AL875" s="21">
        <v>3.7</v>
      </c>
      <c r="AO875">
        <f t="shared" si="283"/>
        <v>-400</v>
      </c>
      <c r="AP875">
        <f>IF(E875&lt;F875,G875,H875)</f>
        <v>24</v>
      </c>
      <c r="AQ875">
        <f>IF(E875&lt;F875,H875,G875)</f>
        <v>12</v>
      </c>
    </row>
    <row r="876" spans="2:43" x14ac:dyDescent="0.25">
      <c r="B876" s="24">
        <v>43821</v>
      </c>
      <c r="C876" s="20" t="s">
        <v>46</v>
      </c>
      <c r="D876" s="20" t="s">
        <v>28</v>
      </c>
      <c r="E876" s="2">
        <v>350</v>
      </c>
      <c r="F876" s="2">
        <v>-454.54545454545462</v>
      </c>
      <c r="G876">
        <v>15</v>
      </c>
      <c r="H876">
        <v>31</v>
      </c>
      <c r="I876" s="9"/>
      <c r="J876" s="2" t="str">
        <f t="shared" si="279"/>
        <v>Baltimore Ravens</v>
      </c>
      <c r="K876" s="2" t="str">
        <f t="shared" si="280"/>
        <v>Cleveland Browns</v>
      </c>
      <c r="L876" s="17">
        <f t="shared" si="281"/>
        <v>-454.54545454545462</v>
      </c>
      <c r="M876" s="18">
        <f t="shared" si="282"/>
        <v>350</v>
      </c>
      <c r="N876" s="4">
        <f t="shared" si="268"/>
        <v>1.22</v>
      </c>
      <c r="O876" s="4">
        <f t="shared" si="269"/>
        <v>4.5</v>
      </c>
      <c r="P876" s="4"/>
      <c r="Q876" s="4"/>
      <c r="R876" s="1">
        <f t="shared" si="270"/>
        <v>0.81967213114754101</v>
      </c>
      <c r="S876" s="1">
        <f t="shared" si="270"/>
        <v>0.22222222222222221</v>
      </c>
      <c r="T876" s="1">
        <f t="shared" si="266"/>
        <v>4.0209790209790097E-2</v>
      </c>
      <c r="U876" s="1">
        <f t="shared" si="267"/>
        <v>0.2987249544626594</v>
      </c>
      <c r="V876" s="1">
        <f t="shared" si="271"/>
        <v>0.80972495446265946</v>
      </c>
      <c r="W876" s="1"/>
      <c r="X876" s="17">
        <f t="shared" si="272"/>
        <v>234.98725646118768</v>
      </c>
      <c r="Y876" s="18">
        <f t="shared" si="273"/>
        <v>3526.591123964678</v>
      </c>
      <c r="Z876" s="2">
        <f t="shared" si="284"/>
        <v>223.2378936381283</v>
      </c>
      <c r="AA876" s="18">
        <f t="shared" si="284"/>
        <v>3350.2615677664439</v>
      </c>
      <c r="AB876" s="2">
        <f t="shared" si="285"/>
        <v>-447.95262296329213</v>
      </c>
      <c r="AC876" s="2">
        <f t="shared" si="285"/>
        <v>335.02615677664437</v>
      </c>
      <c r="AD876" s="2">
        <f t="shared" si="274"/>
        <v>223.2378936381283</v>
      </c>
      <c r="AE876" s="2">
        <f t="shared" si="275"/>
        <v>-1000</v>
      </c>
      <c r="AF876" s="5">
        <f t="shared" si="276"/>
        <v>0.21999999999999997</v>
      </c>
      <c r="AG876" s="5">
        <f t="shared" si="277"/>
        <v>-1</v>
      </c>
      <c r="AH876" s="3">
        <f t="shared" si="278"/>
        <v>201912</v>
      </c>
      <c r="AI876" s="21">
        <v>4.75</v>
      </c>
      <c r="AJ876" s="21">
        <v>1.2</v>
      </c>
      <c r="AK876" s="21">
        <v>4.5</v>
      </c>
      <c r="AL876" s="21">
        <v>1.22</v>
      </c>
      <c r="AO876">
        <f t="shared" si="283"/>
        <v>-500</v>
      </c>
      <c r="AP876">
        <f>IF(E876&lt;F876,G876,H876)</f>
        <v>31</v>
      </c>
      <c r="AQ876">
        <f>IF(E876&lt;F876,H876,G876)</f>
        <v>15</v>
      </c>
    </row>
    <row r="877" spans="2:43" x14ac:dyDescent="0.25">
      <c r="B877" s="24">
        <v>43821</v>
      </c>
      <c r="C877" s="20" t="s">
        <v>39</v>
      </c>
      <c r="D877" s="20" t="s">
        <v>44</v>
      </c>
      <c r="E877" s="2">
        <v>-303.03030303030295</v>
      </c>
      <c r="F877" s="2">
        <v>240</v>
      </c>
      <c r="G877">
        <v>38</v>
      </c>
      <c r="H877">
        <v>6</v>
      </c>
      <c r="I877" s="9"/>
      <c r="J877" s="2" t="str">
        <f t="shared" si="279"/>
        <v>Indianapolis Colts</v>
      </c>
      <c r="K877" s="2" t="str">
        <f t="shared" si="280"/>
        <v>Carolina Panthers</v>
      </c>
      <c r="L877" s="17">
        <f t="shared" si="281"/>
        <v>-303.03030303030295</v>
      </c>
      <c r="M877" s="18">
        <f t="shared" si="282"/>
        <v>240</v>
      </c>
      <c r="N877" s="4">
        <f t="shared" si="268"/>
        <v>1.33</v>
      </c>
      <c r="O877" s="4">
        <f t="shared" si="269"/>
        <v>3.4</v>
      </c>
      <c r="P877" s="4"/>
      <c r="Q877" s="4"/>
      <c r="R877" s="1">
        <f t="shared" si="270"/>
        <v>0.75187969924812026</v>
      </c>
      <c r="S877" s="1">
        <f t="shared" si="270"/>
        <v>0.29411764705882354</v>
      </c>
      <c r="T877" s="1">
        <f t="shared" si="266"/>
        <v>4.3974630021141659E-2</v>
      </c>
      <c r="U877" s="1">
        <f t="shared" si="267"/>
        <v>0.22888102609464836</v>
      </c>
      <c r="V877" s="1">
        <f t="shared" si="271"/>
        <v>0.73988102609464834</v>
      </c>
      <c r="W877" s="1"/>
      <c r="X877" s="17">
        <f t="shared" si="272"/>
        <v>351.56865054149432</v>
      </c>
      <c r="Y877" s="18">
        <f t="shared" si="273"/>
        <v>2476.6314971810075</v>
      </c>
      <c r="Z877" s="2">
        <f t="shared" si="284"/>
        <v>333.99021801441961</v>
      </c>
      <c r="AA877" s="18">
        <f t="shared" si="284"/>
        <v>2352.7999223219572</v>
      </c>
      <c r="AB877" s="2">
        <f t="shared" si="285"/>
        <v>-299.40996653884821</v>
      </c>
      <c r="AC877" s="2">
        <f t="shared" si="285"/>
        <v>235.27999223219572</v>
      </c>
      <c r="AD877" s="2">
        <f t="shared" si="274"/>
        <v>333.99021801441961</v>
      </c>
      <c r="AE877" s="2">
        <f t="shared" si="275"/>
        <v>-1000</v>
      </c>
      <c r="AF877" s="5">
        <f t="shared" si="276"/>
        <v>0.33000000000000007</v>
      </c>
      <c r="AG877" s="5">
        <f t="shared" si="277"/>
        <v>-1</v>
      </c>
      <c r="AH877" s="3">
        <f t="shared" si="278"/>
        <v>201912</v>
      </c>
      <c r="AI877" s="21">
        <v>1.37</v>
      </c>
      <c r="AJ877" s="21">
        <v>3.2</v>
      </c>
      <c r="AK877" s="21">
        <v>1.33</v>
      </c>
      <c r="AL877" s="21">
        <v>3.4</v>
      </c>
      <c r="AO877">
        <f t="shared" si="283"/>
        <v>-400</v>
      </c>
      <c r="AP877">
        <f>IF(E877&lt;F877,G877,H877)</f>
        <v>38</v>
      </c>
      <c r="AQ877">
        <f>IF(E877&lt;F877,H877,G877)</f>
        <v>6</v>
      </c>
    </row>
    <row r="878" spans="2:43" x14ac:dyDescent="0.25">
      <c r="B878" s="24">
        <v>43821</v>
      </c>
      <c r="C878" s="20" t="s">
        <v>30</v>
      </c>
      <c r="D878" s="20" t="s">
        <v>21</v>
      </c>
      <c r="E878" s="2">
        <v>104.99999999999999</v>
      </c>
      <c r="F878" s="2">
        <v>-125</v>
      </c>
      <c r="G878">
        <v>38</v>
      </c>
      <c r="H878">
        <v>35</v>
      </c>
      <c r="I878" s="9"/>
      <c r="J878" s="2" t="str">
        <f t="shared" si="279"/>
        <v>Cincinnati Bengals</v>
      </c>
      <c r="K878" s="2" t="str">
        <f t="shared" si="280"/>
        <v>Miami Dolphins</v>
      </c>
      <c r="L878" s="17">
        <f t="shared" si="281"/>
        <v>-125</v>
      </c>
      <c r="M878" s="18">
        <f t="shared" si="282"/>
        <v>104.99999999999999</v>
      </c>
      <c r="N878" s="4">
        <f t="shared" si="268"/>
        <v>1.8</v>
      </c>
      <c r="O878" s="4">
        <f t="shared" si="269"/>
        <v>2.0499999999999998</v>
      </c>
      <c r="P878" s="4"/>
      <c r="Q878" s="4"/>
      <c r="R878" s="1">
        <f t="shared" si="270"/>
        <v>0.55555555555555558</v>
      </c>
      <c r="S878" s="1">
        <f t="shared" si="270"/>
        <v>0.48780487804878053</v>
      </c>
      <c r="T878" s="1">
        <f t="shared" si="266"/>
        <v>4.1558441558441461E-2</v>
      </c>
      <c r="U878" s="1">
        <f t="shared" si="267"/>
        <v>3.3875338753387524E-2</v>
      </c>
      <c r="V878" s="1">
        <f t="shared" si="271"/>
        <v>0.54487533875338756</v>
      </c>
      <c r="W878" s="1"/>
      <c r="X878" s="17">
        <f t="shared" si="272"/>
        <v>835.28218085238643</v>
      </c>
      <c r="Y878" s="18">
        <f t="shared" si="273"/>
        <v>1090.9993667390718</v>
      </c>
      <c r="Z878" s="2">
        <f t="shared" si="284"/>
        <v>793.51807180976709</v>
      </c>
      <c r="AA878" s="18">
        <f t="shared" si="284"/>
        <v>1036.449398402118</v>
      </c>
      <c r="AB878" s="2">
        <f t="shared" si="285"/>
        <v>-126.02107444375048</v>
      </c>
      <c r="AC878" s="2">
        <f t="shared" si="285"/>
        <v>103.6449398402118</v>
      </c>
      <c r="AD878" s="2">
        <f t="shared" si="274"/>
        <v>-1000</v>
      </c>
      <c r="AE878" s="2">
        <f t="shared" si="275"/>
        <v>1036.449398402118</v>
      </c>
      <c r="AF878" s="5">
        <f t="shared" si="276"/>
        <v>-1</v>
      </c>
      <c r="AG878" s="5">
        <f t="shared" si="277"/>
        <v>1.0499999999999998</v>
      </c>
      <c r="AH878" s="3">
        <f t="shared" si="278"/>
        <v>201912</v>
      </c>
      <c r="AI878" s="21">
        <v>1.86</v>
      </c>
      <c r="AJ878" s="21">
        <v>1.95</v>
      </c>
      <c r="AK878" s="21">
        <v>2.0499999999999998</v>
      </c>
      <c r="AL878" s="21">
        <v>1.8</v>
      </c>
      <c r="AO878">
        <f t="shared" si="283"/>
        <v>-130</v>
      </c>
      <c r="AP878">
        <f>IF(E878&lt;F878,G878,H878)</f>
        <v>35</v>
      </c>
      <c r="AQ878">
        <f>IF(E878&lt;F878,H878,G878)</f>
        <v>38</v>
      </c>
    </row>
    <row r="879" spans="2:43" x14ac:dyDescent="0.25">
      <c r="B879" s="24">
        <v>43821</v>
      </c>
      <c r="C879" s="20" t="s">
        <v>42</v>
      </c>
      <c r="D879" s="20" t="s">
        <v>45</v>
      </c>
      <c r="E879" s="2">
        <v>160</v>
      </c>
      <c r="F879" s="2">
        <v>-181.81818181818181</v>
      </c>
      <c r="G879">
        <v>16</v>
      </c>
      <c r="H879">
        <v>10</v>
      </c>
      <c r="I879" s="9"/>
      <c r="J879" s="2" t="str">
        <f t="shared" si="279"/>
        <v>Pittsburgh Steelers</v>
      </c>
      <c r="K879" s="2" t="str">
        <f t="shared" si="280"/>
        <v>New York Jets</v>
      </c>
      <c r="L879" s="17">
        <f t="shared" si="281"/>
        <v>-181.81818181818181</v>
      </c>
      <c r="M879" s="18">
        <f t="shared" si="282"/>
        <v>160</v>
      </c>
      <c r="N879" s="4">
        <f t="shared" si="268"/>
        <v>1.55</v>
      </c>
      <c r="O879" s="4">
        <f t="shared" si="269"/>
        <v>2.6</v>
      </c>
      <c r="P879" s="4"/>
      <c r="Q879" s="4"/>
      <c r="R879" s="1">
        <f t="shared" si="270"/>
        <v>0.64516129032258063</v>
      </c>
      <c r="S879" s="1">
        <f t="shared" si="270"/>
        <v>0.38461538461538458</v>
      </c>
      <c r="T879" s="1">
        <f t="shared" si="266"/>
        <v>2.8915662650602414E-2</v>
      </c>
      <c r="U879" s="1">
        <f t="shared" si="267"/>
        <v>0.13027295285359802</v>
      </c>
      <c r="V879" s="1">
        <f t="shared" si="271"/>
        <v>0.64127295285359809</v>
      </c>
      <c r="W879" s="1"/>
      <c r="X879" s="17">
        <f t="shared" si="272"/>
        <v>559.39837404665798</v>
      </c>
      <c r="Y879" s="18">
        <f t="shared" si="273"/>
        <v>1609.5378726032154</v>
      </c>
      <c r="Z879" s="2">
        <f t="shared" si="284"/>
        <v>531.42845534432502</v>
      </c>
      <c r="AA879" s="18">
        <f t="shared" si="284"/>
        <v>1529.0609789730545</v>
      </c>
      <c r="AB879" s="2">
        <f t="shared" si="285"/>
        <v>-188.17208411470486</v>
      </c>
      <c r="AC879" s="2">
        <f t="shared" si="285"/>
        <v>152.90609789730544</v>
      </c>
      <c r="AD879" s="2">
        <f t="shared" si="274"/>
        <v>-1000</v>
      </c>
      <c r="AE879" s="2">
        <f t="shared" si="275"/>
        <v>1529.0609789730545</v>
      </c>
      <c r="AF879" s="5">
        <f t="shared" si="276"/>
        <v>-1</v>
      </c>
      <c r="AG879" s="5">
        <f t="shared" si="277"/>
        <v>1.6</v>
      </c>
      <c r="AH879" s="3">
        <f t="shared" si="278"/>
        <v>201912</v>
      </c>
      <c r="AI879" s="21">
        <v>2.4</v>
      </c>
      <c r="AJ879" s="21">
        <v>1.62</v>
      </c>
      <c r="AK879" s="21">
        <v>2.6</v>
      </c>
      <c r="AL879" s="21">
        <v>1.55</v>
      </c>
      <c r="AO879">
        <f t="shared" si="283"/>
        <v>-190</v>
      </c>
      <c r="AP879">
        <f>IF(E879&lt;F879,G879,H879)</f>
        <v>10</v>
      </c>
      <c r="AQ879">
        <f>IF(E879&lt;F879,H879,G879)</f>
        <v>16</v>
      </c>
    </row>
    <row r="880" spans="2:43" x14ac:dyDescent="0.25">
      <c r="B880" s="24">
        <v>43821</v>
      </c>
      <c r="C880" s="20" t="s">
        <v>41</v>
      </c>
      <c r="D880" s="20" t="s">
        <v>43</v>
      </c>
      <c r="E880" s="2">
        <v>165</v>
      </c>
      <c r="F880" s="2">
        <v>-185.18518518518516</v>
      </c>
      <c r="G880">
        <v>28</v>
      </c>
      <c r="H880">
        <v>38</v>
      </c>
      <c r="I880" s="9"/>
      <c r="J880" s="2" t="str">
        <f t="shared" si="279"/>
        <v>New Orleans Saints</v>
      </c>
      <c r="K880" s="2" t="str">
        <f t="shared" si="280"/>
        <v>Tennessee Titans</v>
      </c>
      <c r="L880" s="17">
        <f t="shared" si="281"/>
        <v>-185.18518518518516</v>
      </c>
      <c r="M880" s="18">
        <f t="shared" si="282"/>
        <v>165</v>
      </c>
      <c r="N880" s="4">
        <f t="shared" si="268"/>
        <v>1.54</v>
      </c>
      <c r="O880" s="4">
        <f t="shared" si="269"/>
        <v>2.65</v>
      </c>
      <c r="P880" s="4"/>
      <c r="Q880" s="4"/>
      <c r="R880" s="1">
        <f t="shared" si="270"/>
        <v>0.64935064935064934</v>
      </c>
      <c r="S880" s="1">
        <f t="shared" si="270"/>
        <v>0.37735849056603776</v>
      </c>
      <c r="T880" s="1">
        <f t="shared" si="266"/>
        <v>2.6014319809069208E-2</v>
      </c>
      <c r="U880" s="1">
        <f t="shared" si="267"/>
        <v>0.13599607939230579</v>
      </c>
      <c r="V880" s="1">
        <f t="shared" si="271"/>
        <v>0.64699607939230575</v>
      </c>
      <c r="W880" s="1"/>
      <c r="X880" s="17">
        <f t="shared" si="272"/>
        <v>545.60441995143913</v>
      </c>
      <c r="Y880" s="18">
        <f t="shared" si="273"/>
        <v>1648.1806912014345</v>
      </c>
      <c r="Z880" s="2">
        <f t="shared" si="284"/>
        <v>518.32419895386715</v>
      </c>
      <c r="AA880" s="18">
        <f t="shared" si="284"/>
        <v>1565.7716566413626</v>
      </c>
      <c r="AB880" s="2">
        <f t="shared" si="285"/>
        <v>-192.92944493394256</v>
      </c>
      <c r="AC880" s="2">
        <f t="shared" si="285"/>
        <v>156.57716566413626</v>
      </c>
      <c r="AD880" s="2">
        <f t="shared" si="274"/>
        <v>518.32419895386715</v>
      </c>
      <c r="AE880" s="2">
        <f t="shared" si="275"/>
        <v>-1000</v>
      </c>
      <c r="AF880" s="5">
        <f t="shared" si="276"/>
        <v>0.54</v>
      </c>
      <c r="AG880" s="5">
        <f t="shared" si="277"/>
        <v>-1</v>
      </c>
      <c r="AH880" s="3">
        <f t="shared" si="278"/>
        <v>201912</v>
      </c>
      <c r="AI880" s="21">
        <v>2.0499999999999998</v>
      </c>
      <c r="AJ880" s="21">
        <v>1.8</v>
      </c>
      <c r="AK880" s="21">
        <v>2.65</v>
      </c>
      <c r="AL880" s="21">
        <v>1.54</v>
      </c>
      <c r="AO880">
        <f t="shared" si="283"/>
        <v>-190</v>
      </c>
      <c r="AP880">
        <f>IF(E880&lt;F880,G880,H880)</f>
        <v>38</v>
      </c>
      <c r="AQ880">
        <f>IF(E880&lt;F880,H880,G880)</f>
        <v>28</v>
      </c>
    </row>
    <row r="881" spans="2:43" x14ac:dyDescent="0.25">
      <c r="B881" s="24">
        <v>43821</v>
      </c>
      <c r="C881" s="20" t="s">
        <v>53</v>
      </c>
      <c r="D881" s="20" t="s">
        <v>25</v>
      </c>
      <c r="E881" s="2">
        <v>100</v>
      </c>
      <c r="F881" s="2">
        <v>-120.48192771084337</v>
      </c>
      <c r="G881">
        <v>35</v>
      </c>
      <c r="H881">
        <v>41</v>
      </c>
      <c r="I881" s="9"/>
      <c r="J881" s="2" t="str">
        <f t="shared" si="279"/>
        <v>New York Giants</v>
      </c>
      <c r="K881" s="2" t="str">
        <f t="shared" si="280"/>
        <v>Washington Redskins</v>
      </c>
      <c r="L881" s="17">
        <f t="shared" si="281"/>
        <v>-120.48192771084337</v>
      </c>
      <c r="M881" s="18">
        <f t="shared" si="282"/>
        <v>100</v>
      </c>
      <c r="N881" s="4">
        <f t="shared" si="268"/>
        <v>1.83</v>
      </c>
      <c r="O881" s="4">
        <f t="shared" si="269"/>
        <v>2</v>
      </c>
      <c r="P881" s="4"/>
      <c r="Q881" s="4"/>
      <c r="R881" s="1">
        <f t="shared" si="270"/>
        <v>0.54644808743169393</v>
      </c>
      <c r="S881" s="1">
        <f t="shared" si="270"/>
        <v>0.5</v>
      </c>
      <c r="T881" s="1">
        <f t="shared" si="266"/>
        <v>4.4386422976501305E-2</v>
      </c>
      <c r="U881" s="1">
        <f t="shared" si="267"/>
        <v>2.3224043715846965E-2</v>
      </c>
      <c r="V881" s="1">
        <f t="shared" si="271"/>
        <v>0.53422404371584697</v>
      </c>
      <c r="W881" s="1"/>
      <c r="X881" s="17">
        <f t="shared" si="272"/>
        <v>871.87381729284084</v>
      </c>
      <c r="Y881" s="18">
        <f t="shared" si="273"/>
        <v>1045.6626202421151</v>
      </c>
      <c r="Z881" s="2">
        <f t="shared" si="284"/>
        <v>828.28012642819874</v>
      </c>
      <c r="AA881" s="18">
        <f t="shared" si="284"/>
        <v>993.3794892300092</v>
      </c>
      <c r="AB881" s="2">
        <f t="shared" si="285"/>
        <v>-120.73210114461043</v>
      </c>
      <c r="AC881" s="2">
        <f t="shared" si="285"/>
        <v>-100.66646340515068</v>
      </c>
      <c r="AD881" s="2">
        <f t="shared" si="274"/>
        <v>828.28012642819874</v>
      </c>
      <c r="AE881" s="2">
        <f t="shared" si="275"/>
        <v>-1000</v>
      </c>
      <c r="AF881" s="5">
        <f t="shared" si="276"/>
        <v>0.83000000000000007</v>
      </c>
      <c r="AG881" s="5">
        <f t="shared" si="277"/>
        <v>-1</v>
      </c>
      <c r="AH881" s="3">
        <f t="shared" si="278"/>
        <v>201912</v>
      </c>
      <c r="AI881" s="21">
        <v>1.74</v>
      </c>
      <c r="AJ881" s="21">
        <v>2.15</v>
      </c>
      <c r="AK881" s="21">
        <v>2</v>
      </c>
      <c r="AL881" s="21">
        <v>1.83</v>
      </c>
      <c r="AO881">
        <f t="shared" si="283"/>
        <v>-130</v>
      </c>
      <c r="AP881">
        <f>IF(E881&lt;F881,G881,H881)</f>
        <v>41</v>
      </c>
      <c r="AQ881">
        <f>IF(E881&lt;F881,H881,G881)</f>
        <v>35</v>
      </c>
    </row>
    <row r="882" spans="2:43" x14ac:dyDescent="0.25">
      <c r="B882" s="24">
        <v>43820</v>
      </c>
      <c r="C882" s="20" t="s">
        <v>22</v>
      </c>
      <c r="D882" s="20" t="s">
        <v>47</v>
      </c>
      <c r="E882" s="2">
        <v>-322.58064516129025</v>
      </c>
      <c r="F882" s="2">
        <v>260</v>
      </c>
      <c r="G882">
        <v>34</v>
      </c>
      <c r="H882">
        <v>31</v>
      </c>
      <c r="I882" s="9"/>
      <c r="J882" s="2" t="str">
        <f t="shared" si="279"/>
        <v>San Francisco 49ers</v>
      </c>
      <c r="K882" s="2" t="str">
        <f t="shared" si="280"/>
        <v>Los Angeles Rams</v>
      </c>
      <c r="L882" s="17">
        <f t="shared" si="281"/>
        <v>-322.58064516129025</v>
      </c>
      <c r="M882" s="18">
        <f t="shared" si="282"/>
        <v>260</v>
      </c>
      <c r="N882" s="4">
        <f t="shared" si="268"/>
        <v>1.31</v>
      </c>
      <c r="O882" s="4">
        <f t="shared" si="269"/>
        <v>3.6</v>
      </c>
      <c r="P882" s="4"/>
      <c r="Q882" s="4"/>
      <c r="R882" s="1">
        <f t="shared" si="270"/>
        <v>0.76335877862595414</v>
      </c>
      <c r="S882" s="1">
        <f t="shared" si="270"/>
        <v>0.27777777777777779</v>
      </c>
      <c r="T882" s="1">
        <f t="shared" si="266"/>
        <v>3.9511201629327863E-2</v>
      </c>
      <c r="U882" s="1">
        <f t="shared" si="267"/>
        <v>0.24279050042408817</v>
      </c>
      <c r="V882" s="1">
        <f t="shared" si="271"/>
        <v>0.75379050042408813</v>
      </c>
      <c r="W882" s="1"/>
      <c r="X882" s="17">
        <f t="shared" si="272"/>
        <v>326.62855188197847</v>
      </c>
      <c r="Y882" s="18">
        <f t="shared" si="273"/>
        <v>2645.8589098869329</v>
      </c>
      <c r="Z882" s="2">
        <f t="shared" si="284"/>
        <v>310.29712428787951</v>
      </c>
      <c r="AA882" s="18">
        <f t="shared" si="284"/>
        <v>2513.565964392586</v>
      </c>
      <c r="AB882" s="2">
        <f t="shared" si="285"/>
        <v>-322.27175881663845</v>
      </c>
      <c r="AC882" s="2">
        <f t="shared" si="285"/>
        <v>251.3565964392586</v>
      </c>
      <c r="AD882" s="2">
        <f t="shared" si="274"/>
        <v>310.29712428787951</v>
      </c>
      <c r="AE882" s="2">
        <f t="shared" si="275"/>
        <v>-1000</v>
      </c>
      <c r="AF882" s="5">
        <f t="shared" si="276"/>
        <v>0.31000000000000005</v>
      </c>
      <c r="AG882" s="5">
        <f t="shared" si="277"/>
        <v>-1</v>
      </c>
      <c r="AH882" s="3">
        <f t="shared" si="278"/>
        <v>201912</v>
      </c>
      <c r="AI882" s="21">
        <v>1.37</v>
      </c>
      <c r="AJ882" s="21">
        <v>3.2</v>
      </c>
      <c r="AK882" s="21">
        <v>1.31</v>
      </c>
      <c r="AL882" s="21">
        <v>3.6</v>
      </c>
      <c r="AO882">
        <f t="shared" si="283"/>
        <v>-400</v>
      </c>
      <c r="AP882">
        <f>IF(E882&lt;F882,G882,H882)</f>
        <v>34</v>
      </c>
      <c r="AQ882">
        <f>IF(E882&lt;F882,H882,G882)</f>
        <v>31</v>
      </c>
    </row>
    <row r="883" spans="2:43" x14ac:dyDescent="0.25">
      <c r="B883" s="24">
        <v>43820</v>
      </c>
      <c r="C883" s="20" t="s">
        <v>36</v>
      </c>
      <c r="D883" s="20" t="s">
        <v>24</v>
      </c>
      <c r="E883" s="2">
        <v>-294.11764705882348</v>
      </c>
      <c r="F883" s="2">
        <v>235</v>
      </c>
      <c r="G883">
        <v>24</v>
      </c>
      <c r="H883">
        <v>17</v>
      </c>
      <c r="I883" s="9"/>
      <c r="J883" s="2" t="str">
        <f t="shared" si="279"/>
        <v>New England Patriots</v>
      </c>
      <c r="K883" s="2" t="str">
        <f t="shared" si="280"/>
        <v>Buffalo Bills</v>
      </c>
      <c r="L883" s="17">
        <f t="shared" si="281"/>
        <v>-294.11764705882348</v>
      </c>
      <c r="M883" s="18">
        <f t="shared" si="282"/>
        <v>235</v>
      </c>
      <c r="N883" s="4">
        <f t="shared" si="268"/>
        <v>1.34</v>
      </c>
      <c r="O883" s="4">
        <f t="shared" si="269"/>
        <v>3.35</v>
      </c>
      <c r="P883" s="4"/>
      <c r="Q883" s="4"/>
      <c r="R883" s="1">
        <f t="shared" si="270"/>
        <v>0.74626865671641784</v>
      </c>
      <c r="S883" s="1">
        <f t="shared" si="270"/>
        <v>0.29850746268656714</v>
      </c>
      <c r="T883" s="1">
        <f t="shared" si="266"/>
        <v>4.2857142857142816E-2</v>
      </c>
      <c r="U883" s="1">
        <f t="shared" si="267"/>
        <v>0.22388059701492535</v>
      </c>
      <c r="V883" s="1">
        <f t="shared" si="271"/>
        <v>0.73488059701492536</v>
      </c>
      <c r="W883" s="1"/>
      <c r="X883" s="17">
        <f t="shared" si="272"/>
        <v>360.7652781444848</v>
      </c>
      <c r="Y883" s="18">
        <f t="shared" si="273"/>
        <v>2419.4789829550677</v>
      </c>
      <c r="Z883" s="2">
        <f t="shared" si="284"/>
        <v>342.72701423726056</v>
      </c>
      <c r="AA883" s="18">
        <f t="shared" si="284"/>
        <v>2298.5050338073142</v>
      </c>
      <c r="AB883" s="2">
        <f t="shared" si="285"/>
        <v>-291.77740839177835</v>
      </c>
      <c r="AC883" s="2">
        <f t="shared" si="285"/>
        <v>229.85050338073142</v>
      </c>
      <c r="AD883" s="2">
        <f t="shared" si="274"/>
        <v>342.72701423726056</v>
      </c>
      <c r="AE883" s="2">
        <f t="shared" si="275"/>
        <v>-1000</v>
      </c>
      <c r="AF883" s="5">
        <f t="shared" si="276"/>
        <v>0.34000000000000008</v>
      </c>
      <c r="AG883" s="5">
        <f t="shared" si="277"/>
        <v>-1</v>
      </c>
      <c r="AH883" s="3">
        <f t="shared" si="278"/>
        <v>201912</v>
      </c>
      <c r="AI883" s="21">
        <v>1.36</v>
      </c>
      <c r="AJ883" s="21">
        <v>3.25</v>
      </c>
      <c r="AK883" s="21">
        <v>1.34</v>
      </c>
      <c r="AL883" s="21">
        <v>3.35</v>
      </c>
      <c r="AO883">
        <f t="shared" si="283"/>
        <v>-300</v>
      </c>
      <c r="AP883">
        <f>IF(E883&lt;F883,G883,H883)</f>
        <v>24</v>
      </c>
      <c r="AQ883">
        <f>IF(E883&lt;F883,H883,G883)</f>
        <v>17</v>
      </c>
    </row>
    <row r="884" spans="2:43" x14ac:dyDescent="0.25">
      <c r="B884" s="24">
        <v>43820</v>
      </c>
      <c r="C884" s="20" t="s">
        <v>27</v>
      </c>
      <c r="D884" s="20" t="s">
        <v>40</v>
      </c>
      <c r="E884" s="2">
        <v>140</v>
      </c>
      <c r="F884" s="2">
        <v>-161.29032258064512</v>
      </c>
      <c r="G884">
        <v>20</v>
      </c>
      <c r="H884">
        <v>23</v>
      </c>
      <c r="I884" s="9"/>
      <c r="J884" s="2" t="str">
        <f t="shared" si="279"/>
        <v>Houston Texans</v>
      </c>
      <c r="K884" s="2" t="str">
        <f t="shared" si="280"/>
        <v>Tampa Bay Buccaneers</v>
      </c>
      <c r="L884" s="17">
        <f t="shared" si="281"/>
        <v>-161.29032258064512</v>
      </c>
      <c r="M884" s="18">
        <f t="shared" si="282"/>
        <v>140</v>
      </c>
      <c r="N884" s="4">
        <f t="shared" si="268"/>
        <v>1.62</v>
      </c>
      <c r="O884" s="4">
        <f t="shared" si="269"/>
        <v>2.4</v>
      </c>
      <c r="P884" s="4"/>
      <c r="Q884" s="4"/>
      <c r="R884" s="1">
        <f t="shared" si="270"/>
        <v>0.61728395061728392</v>
      </c>
      <c r="S884" s="1">
        <f t="shared" si="270"/>
        <v>0.41666666666666669</v>
      </c>
      <c r="T884" s="1">
        <f t="shared" si="266"/>
        <v>3.2835820895522283E-2</v>
      </c>
      <c r="U884" s="1">
        <f t="shared" si="267"/>
        <v>0.10030864197530862</v>
      </c>
      <c r="V884" s="1">
        <f t="shared" si="271"/>
        <v>0.61130864197530865</v>
      </c>
      <c r="W884" s="1"/>
      <c r="X884" s="17">
        <f t="shared" si="272"/>
        <v>635.83488165441463</v>
      </c>
      <c r="Y884" s="18">
        <f t="shared" si="273"/>
        <v>1423.7849094482656</v>
      </c>
      <c r="Z884" s="2">
        <f t="shared" si="284"/>
        <v>604.04313757169382</v>
      </c>
      <c r="AA884" s="18">
        <f t="shared" si="284"/>
        <v>1352.5956639758522</v>
      </c>
      <c r="AB884" s="2">
        <f t="shared" si="285"/>
        <v>-165.55109027810289</v>
      </c>
      <c r="AC884" s="2">
        <f t="shared" si="285"/>
        <v>135.25956639758522</v>
      </c>
      <c r="AD884" s="2">
        <f t="shared" si="274"/>
        <v>604.04313757169382</v>
      </c>
      <c r="AE884" s="2">
        <f t="shared" si="275"/>
        <v>-1000</v>
      </c>
      <c r="AF884" s="5">
        <f t="shared" si="276"/>
        <v>0.62000000000000011</v>
      </c>
      <c r="AG884" s="5">
        <f t="shared" si="277"/>
        <v>-1</v>
      </c>
      <c r="AH884" s="3">
        <f t="shared" si="278"/>
        <v>201912</v>
      </c>
      <c r="AI884" s="21">
        <v>2</v>
      </c>
      <c r="AJ884" s="21">
        <v>1.83</v>
      </c>
      <c r="AK884" s="21">
        <v>2.4</v>
      </c>
      <c r="AL884" s="21">
        <v>1.62</v>
      </c>
      <c r="AO884">
        <f t="shared" si="283"/>
        <v>-170</v>
      </c>
      <c r="AP884">
        <f>IF(E884&lt;F884,G884,H884)</f>
        <v>23</v>
      </c>
      <c r="AQ884">
        <f>IF(E884&lt;F884,H884,G884)</f>
        <v>20</v>
      </c>
    </row>
    <row r="885" spans="2:43" x14ac:dyDescent="0.25">
      <c r="B885" s="24">
        <v>43815</v>
      </c>
      <c r="C885" s="20" t="s">
        <v>43</v>
      </c>
      <c r="D885" s="20" t="s">
        <v>39</v>
      </c>
      <c r="E885" s="2">
        <v>-384.61538461538458</v>
      </c>
      <c r="F885" s="2">
        <v>300</v>
      </c>
      <c r="G885">
        <v>34</v>
      </c>
      <c r="H885">
        <v>7</v>
      </c>
      <c r="I885" s="9"/>
      <c r="J885" s="2" t="str">
        <f t="shared" si="279"/>
        <v>New Orleans Saints</v>
      </c>
      <c r="K885" s="2" t="str">
        <f t="shared" si="280"/>
        <v>Indianapolis Colts</v>
      </c>
      <c r="L885" s="17">
        <f t="shared" si="281"/>
        <v>-384.61538461538458</v>
      </c>
      <c r="M885" s="18">
        <f t="shared" si="282"/>
        <v>300</v>
      </c>
      <c r="N885" s="4">
        <f t="shared" si="268"/>
        <v>1.26</v>
      </c>
      <c r="O885" s="4">
        <f t="shared" si="269"/>
        <v>4</v>
      </c>
      <c r="P885" s="4"/>
      <c r="Q885" s="4"/>
      <c r="R885" s="1">
        <f t="shared" si="270"/>
        <v>0.79365079365079361</v>
      </c>
      <c r="S885" s="1">
        <f t="shared" si="270"/>
        <v>0.25</v>
      </c>
      <c r="T885" s="1">
        <f t="shared" si="266"/>
        <v>4.1825095057034134E-2</v>
      </c>
      <c r="U885" s="1">
        <f t="shared" si="267"/>
        <v>0.2718253968253968</v>
      </c>
      <c r="V885" s="1">
        <f t="shared" si="271"/>
        <v>0.78282539682539687</v>
      </c>
      <c r="W885" s="1"/>
      <c r="X885" s="17">
        <f t="shared" si="272"/>
        <v>277.42406423618138</v>
      </c>
      <c r="Y885" s="18">
        <f t="shared" si="273"/>
        <v>3056.5054734484152</v>
      </c>
      <c r="Z885" s="2">
        <f t="shared" si="284"/>
        <v>263.55286102437231</v>
      </c>
      <c r="AA885" s="18">
        <f t="shared" si="284"/>
        <v>2903.6801997759944</v>
      </c>
      <c r="AB885" s="2">
        <f t="shared" si="285"/>
        <v>-379.4305233922405</v>
      </c>
      <c r="AC885" s="2">
        <f t="shared" si="285"/>
        <v>290.36801997759943</v>
      </c>
      <c r="AD885" s="2">
        <f t="shared" si="274"/>
        <v>263.55286102437231</v>
      </c>
      <c r="AE885" s="2">
        <f t="shared" si="275"/>
        <v>-1000</v>
      </c>
      <c r="AF885" s="5">
        <f t="shared" si="276"/>
        <v>0.26</v>
      </c>
      <c r="AG885" s="5">
        <f t="shared" si="277"/>
        <v>-1</v>
      </c>
      <c r="AH885" s="3">
        <f t="shared" si="278"/>
        <v>201912</v>
      </c>
      <c r="AI885" s="21">
        <v>1.27</v>
      </c>
      <c r="AJ885" s="21">
        <v>3.8</v>
      </c>
      <c r="AK885" s="21">
        <v>1.26</v>
      </c>
      <c r="AL885" s="21">
        <v>4</v>
      </c>
      <c r="AO885">
        <f t="shared" si="283"/>
        <v>-400</v>
      </c>
      <c r="AP885">
        <f>IF(E885&lt;F885,G885,H885)</f>
        <v>34</v>
      </c>
      <c r="AQ885">
        <f>IF(E885&lt;F885,H885,G885)</f>
        <v>7</v>
      </c>
    </row>
    <row r="886" spans="2:43" x14ac:dyDescent="0.25">
      <c r="B886" s="24">
        <v>43814</v>
      </c>
      <c r="C886" s="20" t="s">
        <v>45</v>
      </c>
      <c r="D886" s="20" t="s">
        <v>24</v>
      </c>
      <c r="E886" s="2">
        <v>-116.27906976744185</v>
      </c>
      <c r="F886" s="2">
        <v>-105.26315789473685</v>
      </c>
      <c r="G886">
        <v>10</v>
      </c>
      <c r="H886">
        <v>17</v>
      </c>
      <c r="I886" s="9"/>
      <c r="J886" s="2" t="str">
        <f t="shared" si="279"/>
        <v>Pittsburgh Steelers</v>
      </c>
      <c r="K886" s="2" t="str">
        <f t="shared" si="280"/>
        <v>Buffalo Bills</v>
      </c>
      <c r="L886" s="17">
        <f t="shared" si="281"/>
        <v>-116.27906976744185</v>
      </c>
      <c r="M886" s="18">
        <f t="shared" si="282"/>
        <v>-105.26315789473685</v>
      </c>
      <c r="N886" s="4">
        <f t="shared" si="268"/>
        <v>1.86</v>
      </c>
      <c r="O886" s="4">
        <f t="shared" si="269"/>
        <v>1.95</v>
      </c>
      <c r="P886" s="4"/>
      <c r="Q886" s="4"/>
      <c r="R886" s="1">
        <f t="shared" si="270"/>
        <v>0.5376344086021505</v>
      </c>
      <c r="S886" s="1">
        <f t="shared" si="270"/>
        <v>0.51282051282051289</v>
      </c>
      <c r="T886" s="1">
        <f t="shared" si="266"/>
        <v>4.8031496062992063E-2</v>
      </c>
      <c r="U886" s="1">
        <f t="shared" si="267"/>
        <v>1.2406947890818809E-2</v>
      </c>
      <c r="V886" s="1">
        <f t="shared" si="271"/>
        <v>0.52340694789081876</v>
      </c>
      <c r="W886" s="1"/>
      <c r="X886" s="17">
        <f t="shared" si="272"/>
        <v>910.55927711643062</v>
      </c>
      <c r="Y886" s="18">
        <f t="shared" si="273"/>
        <v>1001.5075521192962</v>
      </c>
      <c r="Z886" s="2">
        <f t="shared" si="284"/>
        <v>865.03131326060907</v>
      </c>
      <c r="AA886" s="18">
        <f t="shared" si="284"/>
        <v>951.43217451333135</v>
      </c>
      <c r="AB886" s="2">
        <f t="shared" si="285"/>
        <v>-115.60275156174939</v>
      </c>
      <c r="AC886" s="2">
        <f t="shared" si="285"/>
        <v>-105.10470707084419</v>
      </c>
      <c r="AD886" s="2">
        <f t="shared" si="274"/>
        <v>-1000</v>
      </c>
      <c r="AE886" s="2">
        <f t="shared" si="275"/>
        <v>951.43217451333135</v>
      </c>
      <c r="AF886" s="5">
        <f t="shared" si="276"/>
        <v>-1</v>
      </c>
      <c r="AG886" s="5">
        <f t="shared" si="277"/>
        <v>0.95</v>
      </c>
      <c r="AH886" s="3">
        <f t="shared" si="278"/>
        <v>201912</v>
      </c>
      <c r="AI886" s="21">
        <v>1.8</v>
      </c>
      <c r="AJ886" s="21">
        <v>2.0499999999999998</v>
      </c>
      <c r="AK886" s="21">
        <v>1.86</v>
      </c>
      <c r="AL886" s="21">
        <v>1.95</v>
      </c>
      <c r="AO886">
        <f t="shared" si="283"/>
        <v>-120</v>
      </c>
      <c r="AP886">
        <f>IF(E886&lt;F886,G886,H886)</f>
        <v>10</v>
      </c>
      <c r="AQ886">
        <f>IF(E886&lt;F886,H886,G886)</f>
        <v>17</v>
      </c>
    </row>
    <row r="887" spans="2:43" x14ac:dyDescent="0.25">
      <c r="B887" s="24">
        <v>43814</v>
      </c>
      <c r="C887" s="20" t="s">
        <v>23</v>
      </c>
      <c r="D887" s="20" t="s">
        <v>47</v>
      </c>
      <c r="E887" s="2">
        <v>-105.26315789473685</v>
      </c>
      <c r="F887" s="2">
        <v>-116.27906976744185</v>
      </c>
      <c r="G887">
        <v>44</v>
      </c>
      <c r="H887">
        <v>21</v>
      </c>
      <c r="I887" s="9"/>
      <c r="J887" s="2" t="str">
        <f t="shared" si="279"/>
        <v>Los Angeles Rams</v>
      </c>
      <c r="K887" s="2" t="str">
        <f t="shared" si="280"/>
        <v>Dallas Cowboys</v>
      </c>
      <c r="L887" s="17">
        <f t="shared" si="281"/>
        <v>-116.27906976744185</v>
      </c>
      <c r="M887" s="18">
        <f t="shared" si="282"/>
        <v>-105.26315789473685</v>
      </c>
      <c r="N887" s="4">
        <f t="shared" si="268"/>
        <v>1.95</v>
      </c>
      <c r="O887" s="4">
        <f t="shared" si="269"/>
        <v>1.86</v>
      </c>
      <c r="P887" s="4"/>
      <c r="Q887" s="4"/>
      <c r="R887" s="1">
        <f t="shared" si="270"/>
        <v>0.51282051282051289</v>
      </c>
      <c r="S887" s="1">
        <f t="shared" si="270"/>
        <v>0.5376344086021505</v>
      </c>
      <c r="T887" s="1">
        <f t="shared" si="266"/>
        <v>4.8031496062992063E-2</v>
      </c>
      <c r="U887" s="1">
        <f t="shared" si="267"/>
        <v>1.2406947890818809E-2</v>
      </c>
      <c r="V887" s="1">
        <f t="shared" si="271"/>
        <v>0.4985930521091812</v>
      </c>
      <c r="W887" s="1"/>
      <c r="X887" s="17">
        <f t="shared" si="272"/>
        <v>1005.6436722688655</v>
      </c>
      <c r="Y887" s="18">
        <f t="shared" si="273"/>
        <v>906.79748033936153</v>
      </c>
      <c r="Z887" s="2">
        <f t="shared" si="284"/>
        <v>955.36148865542225</v>
      </c>
      <c r="AA887" s="18">
        <f t="shared" si="284"/>
        <v>861.45760632239342</v>
      </c>
      <c r="AB887" s="2">
        <f t="shared" si="285"/>
        <v>-104.67242105471533</v>
      </c>
      <c r="AC887" s="2">
        <f t="shared" si="285"/>
        <v>-116.08232287472057</v>
      </c>
      <c r="AD887" s="2">
        <f t="shared" si="274"/>
        <v>-1000</v>
      </c>
      <c r="AE887" s="2">
        <f t="shared" si="275"/>
        <v>861.45760632239342</v>
      </c>
      <c r="AF887" s="5">
        <f t="shared" si="276"/>
        <v>-1</v>
      </c>
      <c r="AG887" s="5">
        <f t="shared" si="277"/>
        <v>0.8600000000000001</v>
      </c>
      <c r="AH887" s="3">
        <f t="shared" si="278"/>
        <v>201912</v>
      </c>
      <c r="AI887" s="21">
        <v>1.71</v>
      </c>
      <c r="AJ887" s="21">
        <v>2.2000000000000002</v>
      </c>
      <c r="AK887" s="21">
        <v>1.95</v>
      </c>
      <c r="AL887" s="21">
        <v>1.86</v>
      </c>
      <c r="AO887">
        <f t="shared" si="283"/>
        <v>-120</v>
      </c>
      <c r="AP887">
        <f>IF(E887&lt;F887,G887,H887)</f>
        <v>21</v>
      </c>
      <c r="AQ887">
        <f>IF(E887&lt;F887,H887,G887)</f>
        <v>44</v>
      </c>
    </row>
    <row r="888" spans="2:43" x14ac:dyDescent="0.25">
      <c r="B888" s="24">
        <v>43814</v>
      </c>
      <c r="C888" s="20" t="s">
        <v>22</v>
      </c>
      <c r="D888" s="20" t="s">
        <v>35</v>
      </c>
      <c r="E888" s="2">
        <v>-500.00000000000011</v>
      </c>
      <c r="F888" s="2">
        <v>375</v>
      </c>
      <c r="G888">
        <v>22</v>
      </c>
      <c r="H888">
        <v>29</v>
      </c>
      <c r="I888" s="9"/>
      <c r="J888" s="2" t="str">
        <f t="shared" si="279"/>
        <v>San Francisco 49ers</v>
      </c>
      <c r="K888" s="2" t="str">
        <f t="shared" si="280"/>
        <v>Atlanta Falcons</v>
      </c>
      <c r="L888" s="17">
        <f t="shared" si="281"/>
        <v>-500.00000000000011</v>
      </c>
      <c r="M888" s="18">
        <f t="shared" si="282"/>
        <v>375</v>
      </c>
      <c r="N888" s="4">
        <f t="shared" si="268"/>
        <v>1.2</v>
      </c>
      <c r="O888" s="4">
        <f t="shared" si="269"/>
        <v>4.75</v>
      </c>
      <c r="P888" s="4"/>
      <c r="Q888" s="4"/>
      <c r="R888" s="1">
        <f t="shared" si="270"/>
        <v>0.83333333333333337</v>
      </c>
      <c r="S888" s="1">
        <f t="shared" si="270"/>
        <v>0.21052631578947367</v>
      </c>
      <c r="T888" s="1">
        <f t="shared" si="266"/>
        <v>4.2016806722689037E-2</v>
      </c>
      <c r="U888" s="1">
        <f t="shared" si="267"/>
        <v>0.31140350877192985</v>
      </c>
      <c r="V888" s="1">
        <f t="shared" si="271"/>
        <v>0.82240350877192991</v>
      </c>
      <c r="W888" s="1"/>
      <c r="X888" s="17">
        <f t="shared" si="272"/>
        <v>215.94811954689931</v>
      </c>
      <c r="Y888" s="18">
        <f t="shared" si="273"/>
        <v>3787.1793685900598</v>
      </c>
      <c r="Z888" s="2">
        <f t="shared" si="284"/>
        <v>205.15071356955434</v>
      </c>
      <c r="AA888" s="18">
        <f t="shared" si="284"/>
        <v>3597.8204001605568</v>
      </c>
      <c r="AB888" s="2">
        <f t="shared" si="285"/>
        <v>-487.44651315139578</v>
      </c>
      <c r="AC888" s="2">
        <f t="shared" si="285"/>
        <v>359.7820400160557</v>
      </c>
      <c r="AD888" s="2">
        <f t="shared" si="274"/>
        <v>-1000</v>
      </c>
      <c r="AE888" s="2">
        <f t="shared" si="275"/>
        <v>3597.8204001605568</v>
      </c>
      <c r="AF888" s="5">
        <f t="shared" si="276"/>
        <v>-1</v>
      </c>
      <c r="AG888" s="5">
        <f t="shared" si="277"/>
        <v>3.75</v>
      </c>
      <c r="AH888" s="3">
        <f t="shared" si="278"/>
        <v>201912</v>
      </c>
      <c r="AI888" s="21">
        <v>1.2</v>
      </c>
      <c r="AJ888" s="21">
        <v>4.75</v>
      </c>
      <c r="AK888" s="21">
        <v>1.2</v>
      </c>
      <c r="AL888" s="21">
        <v>4.75</v>
      </c>
      <c r="AO888">
        <f t="shared" si="283"/>
        <v>-500</v>
      </c>
      <c r="AP888">
        <f>IF(E888&lt;F888,G888,H888)</f>
        <v>22</v>
      </c>
      <c r="AQ888">
        <f>IF(E888&lt;F888,H888,G888)</f>
        <v>29</v>
      </c>
    </row>
    <row r="889" spans="2:43" x14ac:dyDescent="0.25">
      <c r="B889" s="24">
        <v>43814</v>
      </c>
      <c r="C889" s="20" t="s">
        <v>48</v>
      </c>
      <c r="D889" s="20" t="s">
        <v>46</v>
      </c>
      <c r="E889" s="2">
        <v>140</v>
      </c>
      <c r="F889" s="2">
        <v>-161.29032258064512</v>
      </c>
      <c r="G889">
        <v>38</v>
      </c>
      <c r="H889">
        <v>24</v>
      </c>
      <c r="I889" s="9"/>
      <c r="J889" s="2" t="str">
        <f t="shared" si="279"/>
        <v>Cleveland Browns</v>
      </c>
      <c r="K889" s="2" t="str">
        <f t="shared" si="280"/>
        <v>Arizona Cardinals</v>
      </c>
      <c r="L889" s="17">
        <f t="shared" si="281"/>
        <v>-161.29032258064512</v>
      </c>
      <c r="M889" s="18">
        <f t="shared" si="282"/>
        <v>140</v>
      </c>
      <c r="N889" s="4">
        <f t="shared" si="268"/>
        <v>1.62</v>
      </c>
      <c r="O889" s="4">
        <f t="shared" si="269"/>
        <v>2.4</v>
      </c>
      <c r="P889" s="4"/>
      <c r="Q889" s="4"/>
      <c r="R889" s="1">
        <f t="shared" si="270"/>
        <v>0.61728395061728392</v>
      </c>
      <c r="S889" s="1">
        <f t="shared" si="270"/>
        <v>0.41666666666666669</v>
      </c>
      <c r="T889" s="1">
        <f t="shared" si="266"/>
        <v>3.2835820895522283E-2</v>
      </c>
      <c r="U889" s="1">
        <f t="shared" si="267"/>
        <v>0.10030864197530862</v>
      </c>
      <c r="V889" s="1">
        <f t="shared" si="271"/>
        <v>0.61130864197530865</v>
      </c>
      <c r="W889" s="1"/>
      <c r="X889" s="17">
        <f t="shared" si="272"/>
        <v>635.83488165441463</v>
      </c>
      <c r="Y889" s="18">
        <f t="shared" si="273"/>
        <v>1423.7849094482656</v>
      </c>
      <c r="Z889" s="2">
        <f t="shared" si="284"/>
        <v>604.04313757169382</v>
      </c>
      <c r="AA889" s="18">
        <f t="shared" si="284"/>
        <v>1352.5956639758522</v>
      </c>
      <c r="AB889" s="2">
        <f t="shared" si="285"/>
        <v>-165.55109027810289</v>
      </c>
      <c r="AC889" s="2">
        <f t="shared" si="285"/>
        <v>135.25956639758522</v>
      </c>
      <c r="AD889" s="2">
        <f t="shared" si="274"/>
        <v>-1000</v>
      </c>
      <c r="AE889" s="2">
        <f t="shared" si="275"/>
        <v>1352.5956639758522</v>
      </c>
      <c r="AF889" s="5">
        <f t="shared" si="276"/>
        <v>-1</v>
      </c>
      <c r="AG889" s="5">
        <f t="shared" si="277"/>
        <v>1.4</v>
      </c>
      <c r="AH889" s="3">
        <f t="shared" si="278"/>
        <v>201912</v>
      </c>
      <c r="AI889" s="21">
        <v>2.15</v>
      </c>
      <c r="AJ889" s="21">
        <v>1.74</v>
      </c>
      <c r="AK889" s="21">
        <v>2.4</v>
      </c>
      <c r="AL889" s="21">
        <v>1.62</v>
      </c>
      <c r="AO889">
        <f t="shared" si="283"/>
        <v>-170</v>
      </c>
      <c r="AP889">
        <f>IF(E889&lt;F889,G889,H889)</f>
        <v>24</v>
      </c>
      <c r="AQ889">
        <f>IF(E889&lt;F889,H889,G889)</f>
        <v>38</v>
      </c>
    </row>
    <row r="890" spans="2:43" x14ac:dyDescent="0.25">
      <c r="B890" s="24">
        <v>43814</v>
      </c>
      <c r="C890" s="20" t="s">
        <v>31</v>
      </c>
      <c r="D890" s="20" t="s">
        <v>29</v>
      </c>
      <c r="E890" s="2">
        <v>100</v>
      </c>
      <c r="F890" s="2">
        <v>-120.48192771084337</v>
      </c>
      <c r="G890">
        <v>10</v>
      </c>
      <c r="H890">
        <v>39</v>
      </c>
      <c r="I890" s="9"/>
      <c r="J890" s="2" t="str">
        <f t="shared" si="279"/>
        <v>Minnesota Vikings</v>
      </c>
      <c r="K890" s="2" t="str">
        <f t="shared" si="280"/>
        <v>Los Angeles Chargers</v>
      </c>
      <c r="L890" s="17">
        <f t="shared" si="281"/>
        <v>-120.48192771084337</v>
      </c>
      <c r="M890" s="18">
        <f t="shared" si="282"/>
        <v>100</v>
      </c>
      <c r="N890" s="4">
        <f t="shared" si="268"/>
        <v>1.83</v>
      </c>
      <c r="O890" s="4">
        <f t="shared" si="269"/>
        <v>2</v>
      </c>
      <c r="P890" s="4"/>
      <c r="Q890" s="4"/>
      <c r="R890" s="1">
        <f t="shared" si="270"/>
        <v>0.54644808743169393</v>
      </c>
      <c r="S890" s="1">
        <f t="shared" si="270"/>
        <v>0.5</v>
      </c>
      <c r="T890" s="1">
        <f t="shared" si="266"/>
        <v>4.4386422976501305E-2</v>
      </c>
      <c r="U890" s="1">
        <f t="shared" si="267"/>
        <v>2.3224043715846965E-2</v>
      </c>
      <c r="V890" s="1">
        <f t="shared" si="271"/>
        <v>0.53422404371584697</v>
      </c>
      <c r="W890" s="1"/>
      <c r="X890" s="17">
        <f t="shared" si="272"/>
        <v>871.87381729284084</v>
      </c>
      <c r="Y890" s="18">
        <f t="shared" si="273"/>
        <v>1045.6626202421151</v>
      </c>
      <c r="Z890" s="2">
        <f t="shared" si="284"/>
        <v>828.28012642819874</v>
      </c>
      <c r="AA890" s="18">
        <f t="shared" si="284"/>
        <v>993.3794892300092</v>
      </c>
      <c r="AB890" s="2">
        <f t="shared" si="285"/>
        <v>-120.73210114461043</v>
      </c>
      <c r="AC890" s="2">
        <f t="shared" si="285"/>
        <v>-100.66646340515068</v>
      </c>
      <c r="AD890" s="2">
        <f t="shared" si="274"/>
        <v>828.28012642819874</v>
      </c>
      <c r="AE890" s="2">
        <f t="shared" si="275"/>
        <v>-1000</v>
      </c>
      <c r="AF890" s="5">
        <f t="shared" si="276"/>
        <v>0.83000000000000007</v>
      </c>
      <c r="AG890" s="5">
        <f t="shared" si="277"/>
        <v>-1</v>
      </c>
      <c r="AH890" s="3">
        <f t="shared" si="278"/>
        <v>201912</v>
      </c>
      <c r="AI890" s="21">
        <v>2.35</v>
      </c>
      <c r="AJ890" s="21">
        <v>1.64</v>
      </c>
      <c r="AK890" s="21">
        <v>2</v>
      </c>
      <c r="AL890" s="21">
        <v>1.83</v>
      </c>
      <c r="AO890">
        <f t="shared" si="283"/>
        <v>-130</v>
      </c>
      <c r="AP890">
        <f>IF(E890&lt;F890,G890,H890)</f>
        <v>39</v>
      </c>
      <c r="AQ890">
        <f>IF(E890&lt;F890,H890,G890)</f>
        <v>10</v>
      </c>
    </row>
    <row r="891" spans="2:43" x14ac:dyDescent="0.25">
      <c r="B891" s="24">
        <v>43814</v>
      </c>
      <c r="C891" s="20" t="s">
        <v>52</v>
      </c>
      <c r="D891" s="20" t="s">
        <v>26</v>
      </c>
      <c r="E891" s="2">
        <v>-312.49999999999994</v>
      </c>
      <c r="F891" s="2">
        <v>250</v>
      </c>
      <c r="G891">
        <v>16</v>
      </c>
      <c r="H891">
        <v>20</v>
      </c>
      <c r="I891" s="9"/>
      <c r="J891" s="2" t="str">
        <f t="shared" si="279"/>
        <v>Oakland Raiders</v>
      </c>
      <c r="K891" s="2" t="str">
        <f t="shared" si="280"/>
        <v>Jacksonville Jaguars</v>
      </c>
      <c r="L891" s="17">
        <f t="shared" si="281"/>
        <v>-312.49999999999994</v>
      </c>
      <c r="M891" s="18">
        <f t="shared" si="282"/>
        <v>250</v>
      </c>
      <c r="N891" s="4">
        <f t="shared" si="268"/>
        <v>1.32</v>
      </c>
      <c r="O891" s="4">
        <f t="shared" si="269"/>
        <v>3.5</v>
      </c>
      <c r="P891" s="4"/>
      <c r="Q891" s="4"/>
      <c r="R891" s="1">
        <f t="shared" si="270"/>
        <v>0.75757575757575757</v>
      </c>
      <c r="S891" s="1">
        <f t="shared" si="270"/>
        <v>0.2857142857142857</v>
      </c>
      <c r="T891" s="1">
        <f t="shared" si="266"/>
        <v>4.1493775933610033E-2</v>
      </c>
      <c r="U891" s="1">
        <f t="shared" si="267"/>
        <v>0.23593073593073594</v>
      </c>
      <c r="V891" s="1">
        <f t="shared" si="271"/>
        <v>0.746930735930736</v>
      </c>
      <c r="W891" s="1"/>
      <c r="X891" s="17">
        <f t="shared" si="272"/>
        <v>338.81222434088107</v>
      </c>
      <c r="Y891" s="18">
        <f t="shared" si="273"/>
        <v>2560.4407248682487</v>
      </c>
      <c r="Z891" s="2">
        <f t="shared" si="284"/>
        <v>321.87161312383699</v>
      </c>
      <c r="AA891" s="18">
        <f t="shared" si="284"/>
        <v>2432.4186886248362</v>
      </c>
      <c r="AB891" s="2">
        <f t="shared" si="285"/>
        <v>-310.68288075943485</v>
      </c>
      <c r="AC891" s="2">
        <f t="shared" si="285"/>
        <v>243.24186886248361</v>
      </c>
      <c r="AD891" s="2">
        <f t="shared" si="274"/>
        <v>-1000</v>
      </c>
      <c r="AE891" s="2">
        <f t="shared" si="275"/>
        <v>2432.4186886248362</v>
      </c>
      <c r="AF891" s="5">
        <f t="shared" si="276"/>
        <v>-1</v>
      </c>
      <c r="AG891" s="5">
        <f t="shared" si="277"/>
        <v>2.5</v>
      </c>
      <c r="AH891" s="3">
        <f t="shared" si="278"/>
        <v>201912</v>
      </c>
      <c r="AI891" s="21">
        <v>1.4</v>
      </c>
      <c r="AJ891" s="21">
        <v>3.1</v>
      </c>
      <c r="AK891" s="21">
        <v>1.32</v>
      </c>
      <c r="AL891" s="21">
        <v>3.5</v>
      </c>
      <c r="AO891">
        <f t="shared" si="283"/>
        <v>-400</v>
      </c>
      <c r="AP891">
        <f>IF(E891&lt;F891,G891,H891)</f>
        <v>16</v>
      </c>
      <c r="AQ891">
        <f>IF(E891&lt;F891,H891,G891)</f>
        <v>20</v>
      </c>
    </row>
    <row r="892" spans="2:43" x14ac:dyDescent="0.25">
      <c r="B892" s="24">
        <v>43814</v>
      </c>
      <c r="C892" s="20" t="s">
        <v>44</v>
      </c>
      <c r="D892" s="20" t="s">
        <v>32</v>
      </c>
      <c r="E892" s="2">
        <v>215</v>
      </c>
      <c r="F892" s="2">
        <v>-263.1578947368422</v>
      </c>
      <c r="G892">
        <v>24</v>
      </c>
      <c r="H892">
        <v>30</v>
      </c>
      <c r="I892" s="9"/>
      <c r="J892" s="2" t="str">
        <f t="shared" si="279"/>
        <v>Seattle Seahawks</v>
      </c>
      <c r="K892" s="2" t="str">
        <f t="shared" si="280"/>
        <v>Carolina Panthers</v>
      </c>
      <c r="L892" s="17">
        <f t="shared" si="281"/>
        <v>-263.1578947368422</v>
      </c>
      <c r="M892" s="18">
        <f t="shared" si="282"/>
        <v>215</v>
      </c>
      <c r="N892" s="4">
        <f t="shared" si="268"/>
        <v>1.38</v>
      </c>
      <c r="O892" s="4">
        <f t="shared" si="269"/>
        <v>3.15</v>
      </c>
      <c r="P892" s="4"/>
      <c r="Q892" s="4"/>
      <c r="R892" s="1">
        <f t="shared" si="270"/>
        <v>0.7246376811594204</v>
      </c>
      <c r="S892" s="1">
        <f t="shared" si="270"/>
        <v>0.31746031746031744</v>
      </c>
      <c r="T892" s="1">
        <f t="shared" si="266"/>
        <v>4.039735099337749E-2</v>
      </c>
      <c r="U892" s="1">
        <f t="shared" si="267"/>
        <v>0.20358868184955148</v>
      </c>
      <c r="V892" s="1">
        <f t="shared" si="271"/>
        <v>0.71458868184955149</v>
      </c>
      <c r="W892" s="1"/>
      <c r="X892" s="17">
        <f t="shared" si="272"/>
        <v>399.40643533805462</v>
      </c>
      <c r="Y892" s="18">
        <f t="shared" si="273"/>
        <v>2205.1924375584526</v>
      </c>
      <c r="Z892" s="2">
        <f t="shared" si="284"/>
        <v>379.43611357115185</v>
      </c>
      <c r="AA892" s="18">
        <f t="shared" si="284"/>
        <v>2094.93281568053</v>
      </c>
      <c r="AB892" s="2">
        <f t="shared" si="285"/>
        <v>-263.54897813712716</v>
      </c>
      <c r="AC892" s="2">
        <f t="shared" si="285"/>
        <v>209.49328156805299</v>
      </c>
      <c r="AD892" s="2">
        <f t="shared" si="274"/>
        <v>379.43611357115185</v>
      </c>
      <c r="AE892" s="2">
        <f t="shared" si="275"/>
        <v>-1000</v>
      </c>
      <c r="AF892" s="5">
        <f t="shared" si="276"/>
        <v>0.37999999999999989</v>
      </c>
      <c r="AG892" s="5">
        <f t="shared" si="277"/>
        <v>-1</v>
      </c>
      <c r="AH892" s="3">
        <f t="shared" si="278"/>
        <v>201912</v>
      </c>
      <c r="AI892" s="21">
        <v>3.05</v>
      </c>
      <c r="AJ892" s="21">
        <v>1.4</v>
      </c>
      <c r="AK892" s="21">
        <v>3.15</v>
      </c>
      <c r="AL892" s="21">
        <v>1.38</v>
      </c>
      <c r="AO892">
        <f t="shared" si="283"/>
        <v>-300</v>
      </c>
      <c r="AP892">
        <f>IF(E892&lt;F892,G892,H892)</f>
        <v>30</v>
      </c>
      <c r="AQ892">
        <f>IF(E892&lt;F892,H892,G892)</f>
        <v>24</v>
      </c>
    </row>
    <row r="893" spans="2:43" x14ac:dyDescent="0.25">
      <c r="B893" s="24">
        <v>43814</v>
      </c>
      <c r="C893" s="20" t="s">
        <v>21</v>
      </c>
      <c r="D893" s="20" t="s">
        <v>36</v>
      </c>
      <c r="E893" s="2">
        <v>425</v>
      </c>
      <c r="F893" s="2">
        <v>-555.55555555555577</v>
      </c>
      <c r="G893">
        <v>13</v>
      </c>
      <c r="H893">
        <v>34</v>
      </c>
      <c r="I893" s="9"/>
      <c r="J893" s="2" t="str">
        <f t="shared" si="279"/>
        <v>New England Patriots</v>
      </c>
      <c r="K893" s="2" t="str">
        <f t="shared" si="280"/>
        <v>Cincinnati Bengals</v>
      </c>
      <c r="L893" s="17">
        <f t="shared" si="281"/>
        <v>-555.55555555555577</v>
      </c>
      <c r="M893" s="18">
        <f t="shared" si="282"/>
        <v>425</v>
      </c>
      <c r="N893" s="4">
        <f t="shared" si="268"/>
        <v>1.18</v>
      </c>
      <c r="O893" s="4">
        <f t="shared" si="269"/>
        <v>5.25</v>
      </c>
      <c r="P893" s="4"/>
      <c r="Q893" s="4"/>
      <c r="R893" s="1">
        <f t="shared" si="270"/>
        <v>0.84745762711864414</v>
      </c>
      <c r="S893" s="1">
        <f t="shared" si="270"/>
        <v>0.19047619047619047</v>
      </c>
      <c r="T893" s="1">
        <f t="shared" si="266"/>
        <v>3.6547433903577065E-2</v>
      </c>
      <c r="U893" s="1">
        <f t="shared" si="267"/>
        <v>0.32849071832122684</v>
      </c>
      <c r="V893" s="1">
        <f t="shared" si="271"/>
        <v>0.83949071832122679</v>
      </c>
      <c r="W893" s="1"/>
      <c r="X893" s="17">
        <f t="shared" si="272"/>
        <v>191.19839942930162</v>
      </c>
      <c r="Y893" s="18">
        <f t="shared" si="273"/>
        <v>4188.72894319429</v>
      </c>
      <c r="Z893" s="2">
        <f t="shared" si="284"/>
        <v>181.63847945783652</v>
      </c>
      <c r="AA893" s="18">
        <f t="shared" si="284"/>
        <v>3979.2924960345754</v>
      </c>
      <c r="AB893" s="2">
        <f t="shared" si="285"/>
        <v>-550.54413744535259</v>
      </c>
      <c r="AC893" s="2">
        <f t="shared" si="285"/>
        <v>397.92924960345755</v>
      </c>
      <c r="AD893" s="2">
        <f t="shared" si="274"/>
        <v>181.63847945783652</v>
      </c>
      <c r="AE893" s="2">
        <f t="shared" si="275"/>
        <v>-1000</v>
      </c>
      <c r="AF893" s="5">
        <f t="shared" si="276"/>
        <v>0.17999999999999994</v>
      </c>
      <c r="AG893" s="5">
        <f t="shared" si="277"/>
        <v>-1</v>
      </c>
      <c r="AH893" s="3">
        <f t="shared" si="278"/>
        <v>201912</v>
      </c>
      <c r="AI893" s="21">
        <v>4.5</v>
      </c>
      <c r="AJ893" s="21">
        <v>1.22</v>
      </c>
      <c r="AK893" s="21">
        <v>5.25</v>
      </c>
      <c r="AL893" s="21">
        <v>1.18</v>
      </c>
      <c r="AO893">
        <f t="shared" si="283"/>
        <v>-600</v>
      </c>
      <c r="AP893">
        <f>IF(E893&lt;F893,G893,H893)</f>
        <v>34</v>
      </c>
      <c r="AQ893">
        <f>IF(E893&lt;F893,H893,G893)</f>
        <v>13</v>
      </c>
    </row>
    <row r="894" spans="2:43" x14ac:dyDescent="0.25">
      <c r="B894" s="24">
        <v>43814</v>
      </c>
      <c r="C894" s="20" t="s">
        <v>34</v>
      </c>
      <c r="D894" s="20" t="s">
        <v>27</v>
      </c>
      <c r="E894" s="2">
        <v>215</v>
      </c>
      <c r="F894" s="2">
        <v>-263.1578947368422</v>
      </c>
      <c r="G894">
        <v>17</v>
      </c>
      <c r="H894">
        <v>38</v>
      </c>
      <c r="I894" s="9"/>
      <c r="J894" s="2" t="str">
        <f t="shared" si="279"/>
        <v>Tampa Bay Buccaneers</v>
      </c>
      <c r="K894" s="2" t="str">
        <f t="shared" si="280"/>
        <v>Detroit Lions</v>
      </c>
      <c r="L894" s="17">
        <f t="shared" si="281"/>
        <v>-263.1578947368422</v>
      </c>
      <c r="M894" s="18">
        <f t="shared" si="282"/>
        <v>215</v>
      </c>
      <c r="N894" s="4">
        <f t="shared" si="268"/>
        <v>1.38</v>
      </c>
      <c r="O894" s="4">
        <f t="shared" si="269"/>
        <v>3.15</v>
      </c>
      <c r="P894" s="4"/>
      <c r="Q894" s="4"/>
      <c r="R894" s="1">
        <f t="shared" si="270"/>
        <v>0.7246376811594204</v>
      </c>
      <c r="S894" s="1">
        <f t="shared" si="270"/>
        <v>0.31746031746031744</v>
      </c>
      <c r="T894" s="1">
        <f t="shared" si="266"/>
        <v>4.039735099337749E-2</v>
      </c>
      <c r="U894" s="1">
        <f t="shared" si="267"/>
        <v>0.20358868184955148</v>
      </c>
      <c r="V894" s="1">
        <f t="shared" si="271"/>
        <v>0.71458868184955149</v>
      </c>
      <c r="W894" s="1"/>
      <c r="X894" s="17">
        <f t="shared" si="272"/>
        <v>399.40643533805462</v>
      </c>
      <c r="Y894" s="18">
        <f t="shared" si="273"/>
        <v>2205.1924375584526</v>
      </c>
      <c r="Z894" s="2">
        <f t="shared" si="284"/>
        <v>379.43611357115185</v>
      </c>
      <c r="AA894" s="18">
        <f t="shared" si="284"/>
        <v>2094.93281568053</v>
      </c>
      <c r="AB894" s="2">
        <f t="shared" si="285"/>
        <v>-263.54897813712716</v>
      </c>
      <c r="AC894" s="2">
        <f t="shared" si="285"/>
        <v>209.49328156805299</v>
      </c>
      <c r="AD894" s="2">
        <f t="shared" si="274"/>
        <v>379.43611357115185</v>
      </c>
      <c r="AE894" s="2">
        <f t="shared" si="275"/>
        <v>-1000</v>
      </c>
      <c r="AF894" s="5">
        <f t="shared" si="276"/>
        <v>0.37999999999999989</v>
      </c>
      <c r="AG894" s="5">
        <f t="shared" si="277"/>
        <v>-1</v>
      </c>
      <c r="AH894" s="3">
        <f t="shared" si="278"/>
        <v>201912</v>
      </c>
      <c r="AI894" s="21">
        <v>2.7</v>
      </c>
      <c r="AJ894" s="21">
        <v>1.5</v>
      </c>
      <c r="AK894" s="21">
        <v>3.15</v>
      </c>
      <c r="AL894" s="21">
        <v>1.38</v>
      </c>
      <c r="AO894">
        <f t="shared" si="283"/>
        <v>-300</v>
      </c>
      <c r="AP894">
        <f>IF(E894&lt;F894,G894,H894)</f>
        <v>38</v>
      </c>
      <c r="AQ894">
        <f>IF(E894&lt;F894,H894,G894)</f>
        <v>17</v>
      </c>
    </row>
    <row r="895" spans="2:43" x14ac:dyDescent="0.25">
      <c r="B895" s="24">
        <v>43814</v>
      </c>
      <c r="C895" s="20" t="s">
        <v>33</v>
      </c>
      <c r="D895" s="20" t="s">
        <v>37</v>
      </c>
      <c r="E895" s="2">
        <v>-222.22222222222226</v>
      </c>
      <c r="F895" s="2">
        <v>179.99999999999997</v>
      </c>
      <c r="G895">
        <v>21</v>
      </c>
      <c r="H895">
        <v>13</v>
      </c>
      <c r="I895" s="9"/>
      <c r="J895" s="2" t="str">
        <f t="shared" si="279"/>
        <v>Green Bay Packers</v>
      </c>
      <c r="K895" s="2" t="str">
        <f t="shared" si="280"/>
        <v>Chicago Bears</v>
      </c>
      <c r="L895" s="17">
        <f t="shared" si="281"/>
        <v>-222.22222222222226</v>
      </c>
      <c r="M895" s="18">
        <f t="shared" si="282"/>
        <v>179.99999999999997</v>
      </c>
      <c r="N895" s="4">
        <f t="shared" si="268"/>
        <v>1.45</v>
      </c>
      <c r="O895" s="4">
        <f t="shared" si="269"/>
        <v>2.8</v>
      </c>
      <c r="P895" s="4"/>
      <c r="Q895" s="4"/>
      <c r="R895" s="1">
        <f t="shared" si="270"/>
        <v>0.68965517241379315</v>
      </c>
      <c r="S895" s="1">
        <f t="shared" si="270"/>
        <v>0.35714285714285715</v>
      </c>
      <c r="T895" s="1">
        <f t="shared" si="266"/>
        <v>4.4705882352941262E-2</v>
      </c>
      <c r="U895" s="1">
        <f t="shared" si="267"/>
        <v>0.166256157635468</v>
      </c>
      <c r="V895" s="1">
        <f t="shared" si="271"/>
        <v>0.67725615763546798</v>
      </c>
      <c r="W895" s="1"/>
      <c r="X895" s="17">
        <f t="shared" si="272"/>
        <v>476.54619116545314</v>
      </c>
      <c r="Y895" s="18">
        <f t="shared" si="273"/>
        <v>1872.3757127156628</v>
      </c>
      <c r="Z895" s="2">
        <f t="shared" si="284"/>
        <v>452.71888160718044</v>
      </c>
      <c r="AA895" s="18">
        <f t="shared" si="284"/>
        <v>1778.7569270798795</v>
      </c>
      <c r="AB895" s="2">
        <f t="shared" si="285"/>
        <v>-220.88762820095712</v>
      </c>
      <c r="AC895" s="2">
        <f t="shared" si="285"/>
        <v>177.87569270798795</v>
      </c>
      <c r="AD895" s="2">
        <f t="shared" si="274"/>
        <v>452.71888160718044</v>
      </c>
      <c r="AE895" s="2">
        <f t="shared" si="275"/>
        <v>-1000</v>
      </c>
      <c r="AF895" s="5">
        <f t="shared" si="276"/>
        <v>0.44999999999999996</v>
      </c>
      <c r="AG895" s="5">
        <f t="shared" si="277"/>
        <v>-1</v>
      </c>
      <c r="AH895" s="3">
        <f t="shared" si="278"/>
        <v>201912</v>
      </c>
      <c r="AI895" s="21">
        <v>1.45</v>
      </c>
      <c r="AJ895" s="21">
        <v>2.8</v>
      </c>
      <c r="AK895" s="21">
        <v>1.45</v>
      </c>
      <c r="AL895" s="21">
        <v>2.8</v>
      </c>
      <c r="AO895">
        <f t="shared" si="283"/>
        <v>-300</v>
      </c>
      <c r="AP895">
        <f>IF(E895&lt;F895,G895,H895)</f>
        <v>21</v>
      </c>
      <c r="AQ895">
        <f>IF(E895&lt;F895,H895,G895)</f>
        <v>13</v>
      </c>
    </row>
    <row r="896" spans="2:43" x14ac:dyDescent="0.25">
      <c r="B896" s="24">
        <v>43814</v>
      </c>
      <c r="C896" s="20" t="s">
        <v>20</v>
      </c>
      <c r="D896" s="20" t="s">
        <v>38</v>
      </c>
      <c r="E896" s="2">
        <v>-500.00000000000011</v>
      </c>
      <c r="F896" s="2">
        <v>375</v>
      </c>
      <c r="G896">
        <v>23</v>
      </c>
      <c r="H896">
        <v>3</v>
      </c>
      <c r="I896" s="9"/>
      <c r="J896" s="2" t="str">
        <f t="shared" si="279"/>
        <v>Kansas City Chiefs</v>
      </c>
      <c r="K896" s="2" t="str">
        <f t="shared" si="280"/>
        <v>Denver Broncos</v>
      </c>
      <c r="L896" s="17">
        <f t="shared" si="281"/>
        <v>-500.00000000000011</v>
      </c>
      <c r="M896" s="18">
        <f t="shared" si="282"/>
        <v>375</v>
      </c>
      <c r="N896" s="4">
        <f t="shared" si="268"/>
        <v>1.2</v>
      </c>
      <c r="O896" s="4">
        <f t="shared" si="269"/>
        <v>4.75</v>
      </c>
      <c r="P896" s="4"/>
      <c r="Q896" s="4"/>
      <c r="R896" s="1">
        <f t="shared" si="270"/>
        <v>0.83333333333333337</v>
      </c>
      <c r="S896" s="1">
        <f t="shared" si="270"/>
        <v>0.21052631578947367</v>
      </c>
      <c r="T896" s="1">
        <f t="shared" si="266"/>
        <v>4.2016806722689037E-2</v>
      </c>
      <c r="U896" s="1">
        <f t="shared" si="267"/>
        <v>0.31140350877192985</v>
      </c>
      <c r="V896" s="1">
        <f t="shared" si="271"/>
        <v>0.82240350877192991</v>
      </c>
      <c r="W896" s="1"/>
      <c r="X896" s="17">
        <f t="shared" si="272"/>
        <v>215.94811954689931</v>
      </c>
      <c r="Y896" s="18">
        <f t="shared" si="273"/>
        <v>3787.1793685900598</v>
      </c>
      <c r="Z896" s="2">
        <f t="shared" si="284"/>
        <v>205.15071356955434</v>
      </c>
      <c r="AA896" s="18">
        <f t="shared" si="284"/>
        <v>3597.8204001605568</v>
      </c>
      <c r="AB896" s="2">
        <f t="shared" si="285"/>
        <v>-487.44651315139578</v>
      </c>
      <c r="AC896" s="2">
        <f t="shared" si="285"/>
        <v>359.7820400160557</v>
      </c>
      <c r="AD896" s="2">
        <f t="shared" si="274"/>
        <v>205.15071356955434</v>
      </c>
      <c r="AE896" s="2">
        <f t="shared" si="275"/>
        <v>-1000</v>
      </c>
      <c r="AF896" s="5">
        <f t="shared" si="276"/>
        <v>0.19999999999999996</v>
      </c>
      <c r="AG896" s="5">
        <f t="shared" si="277"/>
        <v>-1</v>
      </c>
      <c r="AH896" s="3">
        <f t="shared" si="278"/>
        <v>201912</v>
      </c>
      <c r="AI896" s="21">
        <v>1.19</v>
      </c>
      <c r="AJ896" s="21">
        <v>5</v>
      </c>
      <c r="AK896" s="21">
        <v>1.2</v>
      </c>
      <c r="AL896" s="21">
        <v>4.75</v>
      </c>
      <c r="AO896">
        <f t="shared" si="283"/>
        <v>-500</v>
      </c>
      <c r="AP896">
        <f>IF(E896&lt;F896,G896,H896)</f>
        <v>23</v>
      </c>
      <c r="AQ896">
        <f>IF(E896&lt;F896,H896,G896)</f>
        <v>3</v>
      </c>
    </row>
    <row r="897" spans="2:43" x14ac:dyDescent="0.25">
      <c r="B897" s="24">
        <v>43814</v>
      </c>
      <c r="C897" s="20" t="s">
        <v>25</v>
      </c>
      <c r="D897" s="20" t="s">
        <v>30</v>
      </c>
      <c r="E897" s="2">
        <v>-185.18518518518516</v>
      </c>
      <c r="F897" s="2">
        <v>165</v>
      </c>
      <c r="G897">
        <v>36</v>
      </c>
      <c r="H897">
        <v>20</v>
      </c>
      <c r="I897" s="9"/>
      <c r="J897" s="2" t="str">
        <f t="shared" si="279"/>
        <v>New York Giants</v>
      </c>
      <c r="K897" s="2" t="str">
        <f t="shared" si="280"/>
        <v>Miami Dolphins</v>
      </c>
      <c r="L897" s="17">
        <f t="shared" si="281"/>
        <v>-185.18518518518516</v>
      </c>
      <c r="M897" s="18">
        <f t="shared" si="282"/>
        <v>165</v>
      </c>
      <c r="N897" s="4">
        <f t="shared" si="268"/>
        <v>1.54</v>
      </c>
      <c r="O897" s="4">
        <f t="shared" si="269"/>
        <v>2.65</v>
      </c>
      <c r="P897" s="4"/>
      <c r="Q897" s="4"/>
      <c r="R897" s="1">
        <f t="shared" si="270"/>
        <v>0.64935064935064934</v>
      </c>
      <c r="S897" s="1">
        <f t="shared" si="270"/>
        <v>0.37735849056603776</v>
      </c>
      <c r="T897" s="1">
        <f t="shared" si="266"/>
        <v>2.6014319809069208E-2</v>
      </c>
      <c r="U897" s="1">
        <f t="shared" si="267"/>
        <v>0.13599607939230579</v>
      </c>
      <c r="V897" s="1">
        <f t="shared" si="271"/>
        <v>0.64699607939230575</v>
      </c>
      <c r="W897" s="1"/>
      <c r="X897" s="17">
        <f t="shared" si="272"/>
        <v>545.60441995143913</v>
      </c>
      <c r="Y897" s="18">
        <f t="shared" si="273"/>
        <v>1648.1806912014345</v>
      </c>
      <c r="Z897" s="2">
        <f t="shared" si="284"/>
        <v>518.32419895386715</v>
      </c>
      <c r="AA897" s="18">
        <f t="shared" si="284"/>
        <v>1565.7716566413626</v>
      </c>
      <c r="AB897" s="2">
        <f t="shared" si="285"/>
        <v>-192.92944493394256</v>
      </c>
      <c r="AC897" s="2">
        <f t="shared" si="285"/>
        <v>156.57716566413626</v>
      </c>
      <c r="AD897" s="2">
        <f t="shared" si="274"/>
        <v>518.32419895386715</v>
      </c>
      <c r="AE897" s="2">
        <f t="shared" si="275"/>
        <v>-1000</v>
      </c>
      <c r="AF897" s="5">
        <f t="shared" si="276"/>
        <v>0.54</v>
      </c>
      <c r="AG897" s="5">
        <f t="shared" si="277"/>
        <v>-1</v>
      </c>
      <c r="AH897" s="3">
        <f t="shared" si="278"/>
        <v>201912</v>
      </c>
      <c r="AI897" s="21">
        <v>1.54</v>
      </c>
      <c r="AJ897" s="21">
        <v>2.65</v>
      </c>
      <c r="AK897" s="21">
        <v>1.54</v>
      </c>
      <c r="AL897" s="21">
        <v>2.65</v>
      </c>
      <c r="AO897">
        <f t="shared" si="283"/>
        <v>-190</v>
      </c>
      <c r="AP897">
        <f>IF(E897&lt;F897,G897,H897)</f>
        <v>36</v>
      </c>
      <c r="AQ897">
        <f>IF(E897&lt;F897,H897,G897)</f>
        <v>20</v>
      </c>
    </row>
    <row r="898" spans="2:43" x14ac:dyDescent="0.25">
      <c r="B898" s="24">
        <v>43814</v>
      </c>
      <c r="C898" s="20" t="s">
        <v>41</v>
      </c>
      <c r="D898" s="20" t="s">
        <v>40</v>
      </c>
      <c r="E898" s="2">
        <v>-172.41379310344826</v>
      </c>
      <c r="F898" s="2">
        <v>150</v>
      </c>
      <c r="G898">
        <v>21</v>
      </c>
      <c r="H898">
        <v>24</v>
      </c>
      <c r="I898" s="9"/>
      <c r="J898" s="2" t="str">
        <f t="shared" si="279"/>
        <v>Tennessee Titans</v>
      </c>
      <c r="K898" s="2" t="str">
        <f t="shared" si="280"/>
        <v>Houston Texans</v>
      </c>
      <c r="L898" s="17">
        <f t="shared" si="281"/>
        <v>-172.41379310344826</v>
      </c>
      <c r="M898" s="18">
        <f t="shared" si="282"/>
        <v>150</v>
      </c>
      <c r="N898" s="4">
        <f t="shared" si="268"/>
        <v>1.58</v>
      </c>
      <c r="O898" s="4">
        <f t="shared" si="269"/>
        <v>2.5</v>
      </c>
      <c r="P898" s="4"/>
      <c r="Q898" s="4"/>
      <c r="R898" s="1">
        <f t="shared" si="270"/>
        <v>0.63291139240506322</v>
      </c>
      <c r="S898" s="1">
        <f t="shared" si="270"/>
        <v>0.4</v>
      </c>
      <c r="T898" s="1">
        <f t="shared" si="266"/>
        <v>3.1862745098039214E-2</v>
      </c>
      <c r="U898" s="1">
        <f t="shared" si="267"/>
        <v>0.1164556962025316</v>
      </c>
      <c r="V898" s="1">
        <f t="shared" si="271"/>
        <v>0.62745569620253161</v>
      </c>
      <c r="W898" s="1"/>
      <c r="X898" s="17">
        <f t="shared" si="272"/>
        <v>593.73802174746322</v>
      </c>
      <c r="Y898" s="18">
        <f t="shared" si="273"/>
        <v>1520.5870888415161</v>
      </c>
      <c r="Z898" s="2">
        <f t="shared" si="284"/>
        <v>564.05112066009008</v>
      </c>
      <c r="AA898" s="18">
        <f t="shared" si="284"/>
        <v>1444.5577343994403</v>
      </c>
      <c r="AB898" s="2">
        <f t="shared" si="285"/>
        <v>-177.28889516782337</v>
      </c>
      <c r="AC898" s="2">
        <f t="shared" si="285"/>
        <v>144.45577343994404</v>
      </c>
      <c r="AD898" s="2">
        <f t="shared" si="274"/>
        <v>-1000</v>
      </c>
      <c r="AE898" s="2">
        <f t="shared" si="275"/>
        <v>1444.5577343994403</v>
      </c>
      <c r="AF898" s="5">
        <f t="shared" si="276"/>
        <v>-1</v>
      </c>
      <c r="AG898" s="5">
        <f t="shared" si="277"/>
        <v>1.5</v>
      </c>
      <c r="AH898" s="3">
        <f t="shared" si="278"/>
        <v>201912</v>
      </c>
      <c r="AI898" s="21">
        <v>1.6</v>
      </c>
      <c r="AJ898" s="21">
        <v>2.4500000000000002</v>
      </c>
      <c r="AK898" s="21">
        <v>1.58</v>
      </c>
      <c r="AL898" s="21">
        <v>2.5</v>
      </c>
      <c r="AO898">
        <f t="shared" si="283"/>
        <v>-180</v>
      </c>
      <c r="AP898">
        <f>IF(E898&lt;F898,G898,H898)</f>
        <v>21</v>
      </c>
      <c r="AQ898">
        <f>IF(E898&lt;F898,H898,G898)</f>
        <v>24</v>
      </c>
    </row>
    <row r="899" spans="2:43" x14ac:dyDescent="0.25">
      <c r="B899" s="24">
        <v>43814</v>
      </c>
      <c r="C899" s="20" t="s">
        <v>53</v>
      </c>
      <c r="D899" s="20" t="s">
        <v>19</v>
      </c>
      <c r="E899" s="2">
        <v>240</v>
      </c>
      <c r="F899" s="2">
        <v>-303.03030303030295</v>
      </c>
      <c r="G899">
        <v>27</v>
      </c>
      <c r="H899">
        <v>37</v>
      </c>
      <c r="I899" s="9"/>
      <c r="J899" s="2" t="str">
        <f t="shared" si="279"/>
        <v>Philadelphia Eagles</v>
      </c>
      <c r="K899" s="2" t="str">
        <f t="shared" si="280"/>
        <v>Washington Redskins</v>
      </c>
      <c r="L899" s="17">
        <f t="shared" si="281"/>
        <v>-303.03030303030295</v>
      </c>
      <c r="M899" s="18">
        <f t="shared" si="282"/>
        <v>240</v>
      </c>
      <c r="N899" s="4">
        <f t="shared" si="268"/>
        <v>1.33</v>
      </c>
      <c r="O899" s="4">
        <f t="shared" si="269"/>
        <v>3.4</v>
      </c>
      <c r="P899" s="4"/>
      <c r="Q899" s="4"/>
      <c r="R899" s="1">
        <f t="shared" si="270"/>
        <v>0.75187969924812026</v>
      </c>
      <c r="S899" s="1">
        <f t="shared" si="270"/>
        <v>0.29411764705882354</v>
      </c>
      <c r="T899" s="1">
        <f t="shared" si="266"/>
        <v>4.3974630021141659E-2</v>
      </c>
      <c r="U899" s="1">
        <f t="shared" si="267"/>
        <v>0.22888102609464836</v>
      </c>
      <c r="V899" s="1">
        <f t="shared" si="271"/>
        <v>0.73988102609464834</v>
      </c>
      <c r="W899" s="1"/>
      <c r="X899" s="17">
        <f t="shared" si="272"/>
        <v>351.56865054149432</v>
      </c>
      <c r="Y899" s="18">
        <f t="shared" si="273"/>
        <v>2476.6314971810075</v>
      </c>
      <c r="Z899" s="2">
        <f t="shared" si="284"/>
        <v>333.99021801441961</v>
      </c>
      <c r="AA899" s="18">
        <f t="shared" si="284"/>
        <v>2352.7999223219572</v>
      </c>
      <c r="AB899" s="2">
        <f t="shared" si="285"/>
        <v>-299.40996653884821</v>
      </c>
      <c r="AC899" s="2">
        <f t="shared" si="285"/>
        <v>235.27999223219572</v>
      </c>
      <c r="AD899" s="2">
        <f t="shared" si="274"/>
        <v>333.99021801441961</v>
      </c>
      <c r="AE899" s="2">
        <f t="shared" si="275"/>
        <v>-1000</v>
      </c>
      <c r="AF899" s="5">
        <f t="shared" si="276"/>
        <v>0.33000000000000007</v>
      </c>
      <c r="AG899" s="5">
        <f t="shared" si="277"/>
        <v>-1</v>
      </c>
      <c r="AH899" s="3">
        <f t="shared" si="278"/>
        <v>201912</v>
      </c>
      <c r="AI899" s="21">
        <v>3.3</v>
      </c>
      <c r="AJ899" s="21">
        <v>1.35</v>
      </c>
      <c r="AK899" s="21">
        <v>3.4</v>
      </c>
      <c r="AL899" s="21">
        <v>1.33</v>
      </c>
      <c r="AO899">
        <f t="shared" si="283"/>
        <v>-400</v>
      </c>
      <c r="AP899">
        <f>IF(E899&lt;F899,G899,H899)</f>
        <v>37</v>
      </c>
      <c r="AQ899">
        <f>IF(E899&lt;F899,H899,G899)</f>
        <v>27</v>
      </c>
    </row>
    <row r="900" spans="2:43" x14ac:dyDescent="0.25">
      <c r="B900" s="24">
        <v>43811</v>
      </c>
      <c r="C900" s="20" t="s">
        <v>28</v>
      </c>
      <c r="D900" s="20" t="s">
        <v>42</v>
      </c>
      <c r="E900" s="2">
        <v>-1249.9999999999989</v>
      </c>
      <c r="F900" s="2">
        <v>750</v>
      </c>
      <c r="G900">
        <v>42</v>
      </c>
      <c r="H900">
        <v>21</v>
      </c>
      <c r="I900" s="9"/>
      <c r="J900" s="2" t="str">
        <f t="shared" si="279"/>
        <v>Baltimore Ravens</v>
      </c>
      <c r="K900" s="2" t="str">
        <f t="shared" si="280"/>
        <v>New York Jets</v>
      </c>
      <c r="L900" s="17">
        <f t="shared" si="281"/>
        <v>-1249.9999999999989</v>
      </c>
      <c r="M900" s="18">
        <f t="shared" si="282"/>
        <v>750</v>
      </c>
      <c r="N900" s="4">
        <f t="shared" si="268"/>
        <v>1.08</v>
      </c>
      <c r="O900" s="4">
        <f t="shared" si="269"/>
        <v>8.5</v>
      </c>
      <c r="P900" s="4"/>
      <c r="Q900" s="4"/>
      <c r="R900" s="1">
        <f t="shared" si="270"/>
        <v>0.92592592592592582</v>
      </c>
      <c r="S900" s="1">
        <f t="shared" si="270"/>
        <v>0.11764705882352941</v>
      </c>
      <c r="T900" s="1">
        <f t="shared" ref="T900:T963" si="286">1-N900*O900/(N900+O900)</f>
        <v>4.1753653444676408E-2</v>
      </c>
      <c r="U900" s="1">
        <f t="shared" ref="U900:U963" si="287">ABS(R900-S900)/2</f>
        <v>0.40413943355119819</v>
      </c>
      <c r="V900" s="1">
        <f t="shared" si="271"/>
        <v>0.9151394335511982</v>
      </c>
      <c r="W900" s="1"/>
      <c r="X900" s="17">
        <f t="shared" si="272"/>
        <v>92.729657730407752</v>
      </c>
      <c r="Y900" s="18">
        <f t="shared" si="273"/>
        <v>7215.6003418479522</v>
      </c>
      <c r="Z900" s="2">
        <f t="shared" si="284"/>
        <v>88.093174843887354</v>
      </c>
      <c r="AA900" s="18">
        <f t="shared" si="284"/>
        <v>6854.8203247555539</v>
      </c>
      <c r="AB900" s="2">
        <f t="shared" si="285"/>
        <v>-1135.1617214070568</v>
      </c>
      <c r="AC900" s="2">
        <f t="shared" si="285"/>
        <v>685.48203247555534</v>
      </c>
      <c r="AD900" s="2">
        <f t="shared" si="274"/>
        <v>88.093174843887354</v>
      </c>
      <c r="AE900" s="2">
        <f t="shared" si="275"/>
        <v>-1000</v>
      </c>
      <c r="AF900" s="5">
        <f t="shared" si="276"/>
        <v>8.0000000000000071E-2</v>
      </c>
      <c r="AG900" s="5">
        <f t="shared" si="277"/>
        <v>-1</v>
      </c>
      <c r="AH900" s="3">
        <f t="shared" si="278"/>
        <v>201912</v>
      </c>
      <c r="AI900" s="21">
        <v>1.1100000000000001</v>
      </c>
      <c r="AJ900" s="21">
        <v>6.75</v>
      </c>
      <c r="AK900" s="21">
        <v>1.08</v>
      </c>
      <c r="AL900" s="21">
        <v>8.5</v>
      </c>
      <c r="AO900">
        <f t="shared" si="283"/>
        <v>-1300</v>
      </c>
      <c r="AP900">
        <f>IF(E900&lt;F900,G900,H900)</f>
        <v>42</v>
      </c>
      <c r="AQ900">
        <f>IF(E900&lt;F900,H900,G900)</f>
        <v>21</v>
      </c>
    </row>
    <row r="901" spans="2:43" x14ac:dyDescent="0.25">
      <c r="B901" s="24">
        <v>43808</v>
      </c>
      <c r="C901" s="20" t="s">
        <v>19</v>
      </c>
      <c r="D901" s="20" t="s">
        <v>25</v>
      </c>
      <c r="E901" s="2">
        <v>-434.78260869565219</v>
      </c>
      <c r="F901" s="2">
        <v>325</v>
      </c>
      <c r="G901">
        <v>23</v>
      </c>
      <c r="H901">
        <v>17</v>
      </c>
      <c r="I901" s="9"/>
      <c r="J901" s="2" t="str">
        <f t="shared" si="279"/>
        <v>Philadelphia Eagles</v>
      </c>
      <c r="K901" s="2" t="str">
        <f t="shared" si="280"/>
        <v>New York Giants</v>
      </c>
      <c r="L901" s="17">
        <f t="shared" si="281"/>
        <v>-434.78260869565219</v>
      </c>
      <c r="M901" s="18">
        <f t="shared" si="282"/>
        <v>325</v>
      </c>
      <c r="N901" s="4">
        <f t="shared" ref="N901:N964" si="288">IF(E901&lt;0,AK901,AL901)</f>
        <v>1.23</v>
      </c>
      <c r="O901" s="4">
        <f t="shared" ref="O901:O964" si="289">IF(E901&lt;0,AL901,AK901)</f>
        <v>4.25</v>
      </c>
      <c r="P901" s="4"/>
      <c r="Q901" s="4"/>
      <c r="R901" s="1">
        <f t="shared" ref="R901:S964" si="290">1/N901</f>
        <v>0.81300813008130079</v>
      </c>
      <c r="S901" s="1">
        <f t="shared" si="290"/>
        <v>0.23529411764705882</v>
      </c>
      <c r="T901" s="1">
        <f t="shared" si="286"/>
        <v>4.6076642335766471E-2</v>
      </c>
      <c r="U901" s="1">
        <f t="shared" si="287"/>
        <v>0.28885700621712096</v>
      </c>
      <c r="V901" s="1">
        <f t="shared" ref="V901:V964" si="291">V$1+IF(N901&lt;=O901,U901,-U901)</f>
        <v>0.79985700621712097</v>
      </c>
      <c r="W901" s="1"/>
      <c r="X901" s="17">
        <f t="shared" ref="X901:X964" si="292">(1/V901-1)*1000</f>
        <v>250.2234677288684</v>
      </c>
      <c r="Y901" s="18">
        <f t="shared" ref="Y901:Y964" si="293">1000000/(X901+W$1)-X$1</f>
        <v>3342.2645955042926</v>
      </c>
      <c r="Z901" s="2">
        <f t="shared" si="284"/>
        <v>237.71229434242497</v>
      </c>
      <c r="AA901" s="18">
        <f t="shared" si="284"/>
        <v>3175.151365729078</v>
      </c>
      <c r="AB901" s="2">
        <f t="shared" si="285"/>
        <v>-420.67660100049278</v>
      </c>
      <c r="AC901" s="2">
        <f t="shared" si="285"/>
        <v>317.51513657290781</v>
      </c>
      <c r="AD901" s="2">
        <f t="shared" ref="AD901:AD964" si="294">IF(AP901&gt;AQ901,Z901,-1000)</f>
        <v>237.71229434242497</v>
      </c>
      <c r="AE901" s="2">
        <f t="shared" ref="AE901:AE964" si="295">IF(AQ901&gt;AP901,AA901,-1000)</f>
        <v>-1000</v>
      </c>
      <c r="AF901" s="5">
        <f t="shared" ref="AF901:AF964" si="296">IF(AP901&gt;AQ901,N901-1,-1)</f>
        <v>0.22999999999999998</v>
      </c>
      <c r="AG901" s="5">
        <f t="shared" ref="AG901:AG964" si="297">IF(AQ901&gt;AP901,O901-1,-1)</f>
        <v>-1</v>
      </c>
      <c r="AH901" s="3">
        <f t="shared" ref="AH901:AH964" si="298">YEAR(B901)*100+MONTH(B901)</f>
        <v>201912</v>
      </c>
      <c r="AI901" s="21">
        <v>1.27</v>
      </c>
      <c r="AJ901" s="21">
        <v>3.8</v>
      </c>
      <c r="AK901" s="21">
        <v>1.23</v>
      </c>
      <c r="AL901" s="21">
        <v>4.25</v>
      </c>
      <c r="AO901">
        <f t="shared" si="283"/>
        <v>-500</v>
      </c>
      <c r="AP901">
        <f>IF(E901&lt;F901,G901,H901)</f>
        <v>23</v>
      </c>
      <c r="AQ901">
        <f>IF(E901&lt;F901,H901,G901)</f>
        <v>17</v>
      </c>
    </row>
    <row r="902" spans="2:43" x14ac:dyDescent="0.25">
      <c r="B902" s="24">
        <v>43807</v>
      </c>
      <c r="C902" s="20" t="s">
        <v>47</v>
      </c>
      <c r="D902" s="20" t="s">
        <v>32</v>
      </c>
      <c r="E902" s="2">
        <v>-120.48192771084337</v>
      </c>
      <c r="F902" s="2">
        <v>100</v>
      </c>
      <c r="G902">
        <v>28</v>
      </c>
      <c r="H902">
        <v>12</v>
      </c>
      <c r="I902" s="9"/>
      <c r="J902" s="2" t="str">
        <f t="shared" ref="J902:J965" si="299">IF(E902&lt;=F902,C902,D902)</f>
        <v>Los Angeles Rams</v>
      </c>
      <c r="K902" s="2" t="str">
        <f t="shared" ref="K902:K965" si="300">IF(E902&gt;F902,C902,D902)</f>
        <v>Seattle Seahawks</v>
      </c>
      <c r="L902" s="17">
        <f t="shared" ref="L902:L965" si="301">IF(E902&lt;=F902,E902,F902)</f>
        <v>-120.48192771084337</v>
      </c>
      <c r="M902" s="18">
        <f t="shared" ref="M902:M965" si="302">IF(E902&gt;F902,E902,F902)</f>
        <v>100</v>
      </c>
      <c r="N902" s="4">
        <f t="shared" si="288"/>
        <v>1.83</v>
      </c>
      <c r="O902" s="4">
        <f t="shared" si="289"/>
        <v>2</v>
      </c>
      <c r="P902" s="4"/>
      <c r="Q902" s="4"/>
      <c r="R902" s="1">
        <f t="shared" si="290"/>
        <v>0.54644808743169393</v>
      </c>
      <c r="S902" s="1">
        <f t="shared" si="290"/>
        <v>0.5</v>
      </c>
      <c r="T902" s="1">
        <f t="shared" si="286"/>
        <v>4.4386422976501305E-2</v>
      </c>
      <c r="U902" s="1">
        <f t="shared" si="287"/>
        <v>2.3224043715846965E-2</v>
      </c>
      <c r="V902" s="1">
        <f t="shared" si="291"/>
        <v>0.53422404371584697</v>
      </c>
      <c r="W902" s="1"/>
      <c r="X902" s="17">
        <f t="shared" si="292"/>
        <v>871.87381729284084</v>
      </c>
      <c r="Y902" s="18">
        <f t="shared" si="293"/>
        <v>1045.6626202421151</v>
      </c>
      <c r="Z902" s="2">
        <f t="shared" si="284"/>
        <v>828.28012642819874</v>
      </c>
      <c r="AA902" s="18">
        <f t="shared" si="284"/>
        <v>993.3794892300092</v>
      </c>
      <c r="AB902" s="2">
        <f t="shared" si="285"/>
        <v>-120.73210114461043</v>
      </c>
      <c r="AC902" s="2">
        <f t="shared" si="285"/>
        <v>-100.66646340515068</v>
      </c>
      <c r="AD902" s="2">
        <f t="shared" si="294"/>
        <v>828.28012642819874</v>
      </c>
      <c r="AE902" s="2">
        <f t="shared" si="295"/>
        <v>-1000</v>
      </c>
      <c r="AF902" s="5">
        <f t="shared" si="296"/>
        <v>0.83000000000000007</v>
      </c>
      <c r="AG902" s="5">
        <f t="shared" si="297"/>
        <v>-1</v>
      </c>
      <c r="AH902" s="3">
        <f t="shared" si="298"/>
        <v>201912</v>
      </c>
      <c r="AI902" s="21">
        <v>2.2000000000000002</v>
      </c>
      <c r="AJ902" s="21">
        <v>1.71</v>
      </c>
      <c r="AK902" s="21">
        <v>1.83</v>
      </c>
      <c r="AL902" s="21">
        <v>2</v>
      </c>
      <c r="AO902">
        <f t="shared" ref="AO902:AO965" si="303">IF(L902&lt;-200,INT(L902/100)*100,INT(L902/10)*10)</f>
        <v>-130</v>
      </c>
      <c r="AP902">
        <f>IF(E902&lt;F902,G902,H902)</f>
        <v>28</v>
      </c>
      <c r="AQ902">
        <f>IF(E902&lt;F902,H902,G902)</f>
        <v>12</v>
      </c>
    </row>
    <row r="903" spans="2:43" x14ac:dyDescent="0.25">
      <c r="B903" s="24">
        <v>43807</v>
      </c>
      <c r="C903" s="20" t="s">
        <v>48</v>
      </c>
      <c r="D903" s="20" t="s">
        <v>45</v>
      </c>
      <c r="E903" s="2">
        <v>110.00000000000001</v>
      </c>
      <c r="F903" s="2">
        <v>-131.57894736842104</v>
      </c>
      <c r="G903">
        <v>17</v>
      </c>
      <c r="H903">
        <v>23</v>
      </c>
      <c r="I903" s="9"/>
      <c r="J903" s="2" t="str">
        <f t="shared" si="299"/>
        <v>Pittsburgh Steelers</v>
      </c>
      <c r="K903" s="2" t="str">
        <f t="shared" si="300"/>
        <v>Arizona Cardinals</v>
      </c>
      <c r="L903" s="17">
        <f t="shared" si="301"/>
        <v>-131.57894736842104</v>
      </c>
      <c r="M903" s="18">
        <f t="shared" si="302"/>
        <v>110.00000000000001</v>
      </c>
      <c r="N903" s="4">
        <f t="shared" si="288"/>
        <v>1.76</v>
      </c>
      <c r="O903" s="4">
        <f t="shared" si="289"/>
        <v>2.1</v>
      </c>
      <c r="P903" s="4"/>
      <c r="Q903" s="4"/>
      <c r="R903" s="1">
        <f t="shared" si="290"/>
        <v>0.56818181818181823</v>
      </c>
      <c r="S903" s="1">
        <f t="shared" si="290"/>
        <v>0.47619047619047616</v>
      </c>
      <c r="T903" s="1">
        <f t="shared" si="286"/>
        <v>4.2487046632124437E-2</v>
      </c>
      <c r="U903" s="1">
        <f t="shared" si="287"/>
        <v>4.5995670995671034E-2</v>
      </c>
      <c r="V903" s="1">
        <f t="shared" si="291"/>
        <v>0.55699567099567104</v>
      </c>
      <c r="W903" s="1"/>
      <c r="X903" s="17">
        <f t="shared" si="292"/>
        <v>795.34608987611307</v>
      </c>
      <c r="Y903" s="18">
        <f t="shared" si="293"/>
        <v>1144.9859022934511</v>
      </c>
      <c r="Z903" s="2">
        <f t="shared" si="284"/>
        <v>755.57878538230739</v>
      </c>
      <c r="AA903" s="18">
        <f t="shared" si="284"/>
        <v>1087.7366071787785</v>
      </c>
      <c r="AB903" s="2">
        <f t="shared" si="285"/>
        <v>-132.3488720628942</v>
      </c>
      <c r="AC903" s="2">
        <f t="shared" si="285"/>
        <v>108.77366071787785</v>
      </c>
      <c r="AD903" s="2">
        <f t="shared" si="294"/>
        <v>755.57878538230739</v>
      </c>
      <c r="AE903" s="2">
        <f t="shared" si="295"/>
        <v>-1000</v>
      </c>
      <c r="AF903" s="5">
        <f t="shared" si="296"/>
        <v>0.76</v>
      </c>
      <c r="AG903" s="5">
        <f t="shared" si="297"/>
        <v>-1</v>
      </c>
      <c r="AH903" s="3">
        <f t="shared" si="298"/>
        <v>201912</v>
      </c>
      <c r="AI903" s="21">
        <v>2.1</v>
      </c>
      <c r="AJ903" s="21">
        <v>1.76</v>
      </c>
      <c r="AK903" s="21">
        <v>2.1</v>
      </c>
      <c r="AL903" s="21">
        <v>1.76</v>
      </c>
      <c r="AO903">
        <f t="shared" si="303"/>
        <v>-140</v>
      </c>
      <c r="AP903">
        <f>IF(E903&lt;F903,G903,H903)</f>
        <v>23</v>
      </c>
      <c r="AQ903">
        <f>IF(E903&lt;F903,H903,G903)</f>
        <v>17</v>
      </c>
    </row>
    <row r="904" spans="2:43" x14ac:dyDescent="0.25">
      <c r="B904" s="24">
        <v>43807</v>
      </c>
      <c r="C904" s="20" t="s">
        <v>36</v>
      </c>
      <c r="D904" s="20" t="s">
        <v>20</v>
      </c>
      <c r="E904" s="2">
        <v>-161.29032258064512</v>
      </c>
      <c r="F904" s="2">
        <v>140</v>
      </c>
      <c r="G904">
        <v>16</v>
      </c>
      <c r="H904">
        <v>23</v>
      </c>
      <c r="I904" s="9"/>
      <c r="J904" s="2" t="str">
        <f t="shared" si="299"/>
        <v>New England Patriots</v>
      </c>
      <c r="K904" s="2" t="str">
        <f t="shared" si="300"/>
        <v>Kansas City Chiefs</v>
      </c>
      <c r="L904" s="17">
        <f t="shared" si="301"/>
        <v>-161.29032258064512</v>
      </c>
      <c r="M904" s="18">
        <f t="shared" si="302"/>
        <v>140</v>
      </c>
      <c r="N904" s="4">
        <f t="shared" si="288"/>
        <v>1.62</v>
      </c>
      <c r="O904" s="4">
        <f t="shared" si="289"/>
        <v>2.4</v>
      </c>
      <c r="P904" s="4"/>
      <c r="Q904" s="4"/>
      <c r="R904" s="1">
        <f t="shared" si="290"/>
        <v>0.61728395061728392</v>
      </c>
      <c r="S904" s="1">
        <f t="shared" si="290"/>
        <v>0.41666666666666669</v>
      </c>
      <c r="T904" s="1">
        <f t="shared" si="286"/>
        <v>3.2835820895522283E-2</v>
      </c>
      <c r="U904" s="1">
        <f t="shared" si="287"/>
        <v>0.10030864197530862</v>
      </c>
      <c r="V904" s="1">
        <f t="shared" si="291"/>
        <v>0.61130864197530865</v>
      </c>
      <c r="W904" s="1"/>
      <c r="X904" s="17">
        <f t="shared" si="292"/>
        <v>635.83488165441463</v>
      </c>
      <c r="Y904" s="18">
        <f t="shared" si="293"/>
        <v>1423.7849094482656</v>
      </c>
      <c r="Z904" s="2">
        <f t="shared" si="284"/>
        <v>604.04313757169382</v>
      </c>
      <c r="AA904" s="18">
        <f t="shared" si="284"/>
        <v>1352.5956639758522</v>
      </c>
      <c r="AB904" s="2">
        <f t="shared" si="285"/>
        <v>-165.55109027810289</v>
      </c>
      <c r="AC904" s="2">
        <f t="shared" si="285"/>
        <v>135.25956639758522</v>
      </c>
      <c r="AD904" s="2">
        <f t="shared" si="294"/>
        <v>-1000</v>
      </c>
      <c r="AE904" s="2">
        <f t="shared" si="295"/>
        <v>1352.5956639758522</v>
      </c>
      <c r="AF904" s="5">
        <f t="shared" si="296"/>
        <v>-1</v>
      </c>
      <c r="AG904" s="5">
        <f t="shared" si="297"/>
        <v>1.4</v>
      </c>
      <c r="AH904" s="3">
        <f t="shared" si="298"/>
        <v>201912</v>
      </c>
      <c r="AI904" s="21">
        <v>1.66</v>
      </c>
      <c r="AJ904" s="21">
        <v>2.2999999999999998</v>
      </c>
      <c r="AK904" s="21">
        <v>1.62</v>
      </c>
      <c r="AL904" s="21">
        <v>2.4</v>
      </c>
      <c r="AO904">
        <f t="shared" si="303"/>
        <v>-170</v>
      </c>
      <c r="AP904">
        <f>IF(E904&lt;F904,G904,H904)</f>
        <v>16</v>
      </c>
      <c r="AQ904">
        <f>IF(E904&lt;F904,H904,G904)</f>
        <v>23</v>
      </c>
    </row>
    <row r="905" spans="2:43" x14ac:dyDescent="0.25">
      <c r="B905" s="24">
        <v>43807</v>
      </c>
      <c r="C905" s="20" t="s">
        <v>52</v>
      </c>
      <c r="D905" s="20" t="s">
        <v>41</v>
      </c>
      <c r="E905" s="2">
        <v>129.99999999999997</v>
      </c>
      <c r="F905" s="2">
        <v>-151.51515151515153</v>
      </c>
      <c r="G905">
        <v>21</v>
      </c>
      <c r="H905">
        <v>42</v>
      </c>
      <c r="I905" s="9"/>
      <c r="J905" s="2" t="str">
        <f t="shared" si="299"/>
        <v>Tennessee Titans</v>
      </c>
      <c r="K905" s="2" t="str">
        <f t="shared" si="300"/>
        <v>Oakland Raiders</v>
      </c>
      <c r="L905" s="17">
        <f t="shared" si="301"/>
        <v>-151.51515151515153</v>
      </c>
      <c r="M905" s="18">
        <f t="shared" si="302"/>
        <v>129.99999999999997</v>
      </c>
      <c r="N905" s="4">
        <f t="shared" si="288"/>
        <v>1.66</v>
      </c>
      <c r="O905" s="4">
        <f t="shared" si="289"/>
        <v>2.2999999999999998</v>
      </c>
      <c r="P905" s="4"/>
      <c r="Q905" s="4"/>
      <c r="R905" s="1">
        <f t="shared" si="290"/>
        <v>0.60240963855421692</v>
      </c>
      <c r="S905" s="1">
        <f t="shared" si="290"/>
        <v>0.43478260869565222</v>
      </c>
      <c r="T905" s="1">
        <f t="shared" si="286"/>
        <v>3.5858585858585923E-2</v>
      </c>
      <c r="U905" s="1">
        <f t="shared" si="287"/>
        <v>8.3813514929282351E-2</v>
      </c>
      <c r="V905" s="1">
        <f t="shared" si="291"/>
        <v>0.59481351492928236</v>
      </c>
      <c r="W905" s="1"/>
      <c r="X905" s="17">
        <f t="shared" si="292"/>
        <v>681.19919084032654</v>
      </c>
      <c r="Y905" s="18">
        <f t="shared" si="293"/>
        <v>1332.032655245516</v>
      </c>
      <c r="Z905" s="2">
        <f t="shared" si="284"/>
        <v>647.13923129831016</v>
      </c>
      <c r="AA905" s="18">
        <f t="shared" si="284"/>
        <v>1265.4310224832402</v>
      </c>
      <c r="AB905" s="2">
        <f t="shared" si="285"/>
        <v>-154.5262521009227</v>
      </c>
      <c r="AC905" s="2">
        <f t="shared" si="285"/>
        <v>126.54310224832402</v>
      </c>
      <c r="AD905" s="2">
        <f t="shared" si="294"/>
        <v>647.13923129831016</v>
      </c>
      <c r="AE905" s="2">
        <f t="shared" si="295"/>
        <v>-1000</v>
      </c>
      <c r="AF905" s="5">
        <f t="shared" si="296"/>
        <v>0.65999999999999992</v>
      </c>
      <c r="AG905" s="5">
        <f t="shared" si="297"/>
        <v>-1</v>
      </c>
      <c r="AH905" s="3">
        <f t="shared" si="298"/>
        <v>201912</v>
      </c>
      <c r="AI905" s="21">
        <v>2.35</v>
      </c>
      <c r="AJ905" s="21">
        <v>1.64</v>
      </c>
      <c r="AK905" s="21">
        <v>2.2999999999999998</v>
      </c>
      <c r="AL905" s="21">
        <v>1.66</v>
      </c>
      <c r="AO905">
        <f t="shared" si="303"/>
        <v>-160</v>
      </c>
      <c r="AP905">
        <f>IF(E905&lt;F905,G905,H905)</f>
        <v>42</v>
      </c>
      <c r="AQ905">
        <f>IF(E905&lt;F905,H905,G905)</f>
        <v>21</v>
      </c>
    </row>
    <row r="906" spans="2:43" x14ac:dyDescent="0.25">
      <c r="B906" s="24">
        <v>43807</v>
      </c>
      <c r="C906" s="20" t="s">
        <v>26</v>
      </c>
      <c r="D906" s="20" t="s">
        <v>31</v>
      </c>
      <c r="E906" s="2">
        <v>154.99999999999997</v>
      </c>
      <c r="F906" s="2">
        <v>-175.43859649122805</v>
      </c>
      <c r="G906">
        <v>10</v>
      </c>
      <c r="H906">
        <v>45</v>
      </c>
      <c r="I906" s="9"/>
      <c r="J906" s="2" t="str">
        <f t="shared" si="299"/>
        <v>Los Angeles Chargers</v>
      </c>
      <c r="K906" s="2" t="str">
        <f t="shared" si="300"/>
        <v>Jacksonville Jaguars</v>
      </c>
      <c r="L906" s="17">
        <f t="shared" si="301"/>
        <v>-175.43859649122805</v>
      </c>
      <c r="M906" s="18">
        <f t="shared" si="302"/>
        <v>154.99999999999997</v>
      </c>
      <c r="N906" s="4">
        <f t="shared" si="288"/>
        <v>1.57</v>
      </c>
      <c r="O906" s="4">
        <f t="shared" si="289"/>
        <v>2.5499999999999998</v>
      </c>
      <c r="P906" s="4"/>
      <c r="Q906" s="4"/>
      <c r="R906" s="1">
        <f t="shared" si="290"/>
        <v>0.63694267515923564</v>
      </c>
      <c r="S906" s="1">
        <f t="shared" si="290"/>
        <v>0.39215686274509809</v>
      </c>
      <c r="T906" s="1">
        <f t="shared" si="286"/>
        <v>2.8276699029126329E-2</v>
      </c>
      <c r="U906" s="1">
        <f t="shared" si="287"/>
        <v>0.12239290620706877</v>
      </c>
      <c r="V906" s="1">
        <f t="shared" si="291"/>
        <v>0.63339290620706878</v>
      </c>
      <c r="W906" s="1"/>
      <c r="X906" s="17">
        <f t="shared" si="292"/>
        <v>578.79886276004493</v>
      </c>
      <c r="Y906" s="18">
        <f t="shared" si="293"/>
        <v>1558.0808321378222</v>
      </c>
      <c r="Z906" s="2">
        <f t="shared" si="284"/>
        <v>549.85891962204266</v>
      </c>
      <c r="AA906" s="18">
        <f t="shared" si="284"/>
        <v>1480.1767905309309</v>
      </c>
      <c r="AB906" s="2">
        <f t="shared" si="285"/>
        <v>-181.86483192586408</v>
      </c>
      <c r="AC906" s="2">
        <f t="shared" si="285"/>
        <v>148.0176790530931</v>
      </c>
      <c r="AD906" s="2">
        <f t="shared" si="294"/>
        <v>549.85891962204266</v>
      </c>
      <c r="AE906" s="2">
        <f t="shared" si="295"/>
        <v>-1000</v>
      </c>
      <c r="AF906" s="5">
        <f t="shared" si="296"/>
        <v>0.57000000000000006</v>
      </c>
      <c r="AG906" s="5">
        <f t="shared" si="297"/>
        <v>-1</v>
      </c>
      <c r="AH906" s="3">
        <f t="shared" si="298"/>
        <v>201912</v>
      </c>
      <c r="AI906" s="21">
        <v>2.2999999999999998</v>
      </c>
      <c r="AJ906" s="21">
        <v>1.66</v>
      </c>
      <c r="AK906" s="21">
        <v>2.5499999999999998</v>
      </c>
      <c r="AL906" s="21">
        <v>1.57</v>
      </c>
      <c r="AO906">
        <f t="shared" si="303"/>
        <v>-180</v>
      </c>
      <c r="AP906">
        <f>IF(E906&lt;F906,G906,H906)</f>
        <v>45</v>
      </c>
      <c r="AQ906">
        <f>IF(E906&lt;F906,H906,G906)</f>
        <v>10</v>
      </c>
    </row>
    <row r="907" spans="2:43" x14ac:dyDescent="0.25">
      <c r="B907" s="24">
        <v>43807</v>
      </c>
      <c r="C907" s="20" t="s">
        <v>35</v>
      </c>
      <c r="D907" s="20" t="s">
        <v>44</v>
      </c>
      <c r="E907" s="2">
        <v>-192.30769230769229</v>
      </c>
      <c r="F907" s="2">
        <v>167</v>
      </c>
      <c r="G907">
        <v>40</v>
      </c>
      <c r="H907">
        <v>20</v>
      </c>
      <c r="I907" s="9"/>
      <c r="J907" s="2" t="str">
        <f t="shared" si="299"/>
        <v>Atlanta Falcons</v>
      </c>
      <c r="K907" s="2" t="str">
        <f t="shared" si="300"/>
        <v>Carolina Panthers</v>
      </c>
      <c r="L907" s="17">
        <f t="shared" si="301"/>
        <v>-192.30769230769229</v>
      </c>
      <c r="M907" s="18">
        <f t="shared" si="302"/>
        <v>167</v>
      </c>
      <c r="N907" s="4">
        <f t="shared" si="288"/>
        <v>1.52</v>
      </c>
      <c r="O907" s="4">
        <f t="shared" si="289"/>
        <v>2.67</v>
      </c>
      <c r="P907" s="4"/>
      <c r="Q907" s="4"/>
      <c r="R907" s="1">
        <f t="shared" si="290"/>
        <v>0.65789473684210531</v>
      </c>
      <c r="S907" s="1">
        <f t="shared" si="290"/>
        <v>0.37453183520599254</v>
      </c>
      <c r="T907" s="1">
        <f t="shared" si="286"/>
        <v>3.1408114558472477E-2</v>
      </c>
      <c r="U907" s="1">
        <f t="shared" si="287"/>
        <v>0.14168145081805639</v>
      </c>
      <c r="V907" s="1">
        <f t="shared" si="291"/>
        <v>0.6526814508180564</v>
      </c>
      <c r="W907" s="1"/>
      <c r="X907" s="17">
        <f t="shared" si="292"/>
        <v>532.14098354813416</v>
      </c>
      <c r="Y907" s="18">
        <f t="shared" si="293"/>
        <v>1687.6788921698521</v>
      </c>
      <c r="Z907" s="2">
        <f t="shared" si="284"/>
        <v>505.53393437072742</v>
      </c>
      <c r="AA907" s="18">
        <f t="shared" si="284"/>
        <v>1603.2949475613595</v>
      </c>
      <c r="AB907" s="2">
        <f t="shared" si="285"/>
        <v>-197.81065760595641</v>
      </c>
      <c r="AC907" s="2">
        <f t="shared" si="285"/>
        <v>160.32949475613594</v>
      </c>
      <c r="AD907" s="2">
        <f t="shared" si="294"/>
        <v>505.53393437072742</v>
      </c>
      <c r="AE907" s="2">
        <f t="shared" si="295"/>
        <v>-1000</v>
      </c>
      <c r="AF907" s="5">
        <f t="shared" si="296"/>
        <v>0.52</v>
      </c>
      <c r="AG907" s="5">
        <f t="shared" si="297"/>
        <v>-1</v>
      </c>
      <c r="AH907" s="3">
        <f t="shared" si="298"/>
        <v>201912</v>
      </c>
      <c r="AI907" s="21">
        <v>1.76</v>
      </c>
      <c r="AJ907" s="21">
        <v>2.1</v>
      </c>
      <c r="AK907" s="21">
        <v>1.52</v>
      </c>
      <c r="AL907" s="21">
        <v>2.67</v>
      </c>
      <c r="AO907">
        <f t="shared" si="303"/>
        <v>-200</v>
      </c>
      <c r="AP907">
        <f>IF(E907&lt;F907,G907,H907)</f>
        <v>40</v>
      </c>
      <c r="AQ907">
        <f>IF(E907&lt;F907,H907,G907)</f>
        <v>20</v>
      </c>
    </row>
    <row r="908" spans="2:43" x14ac:dyDescent="0.25">
      <c r="B908" s="24">
        <v>43807</v>
      </c>
      <c r="C908" s="20" t="s">
        <v>24</v>
      </c>
      <c r="D908" s="20" t="s">
        <v>28</v>
      </c>
      <c r="E908" s="2">
        <v>225</v>
      </c>
      <c r="F908" s="2">
        <v>-277.77777777777771</v>
      </c>
      <c r="G908">
        <v>17</v>
      </c>
      <c r="H908">
        <v>24</v>
      </c>
      <c r="I908" s="9"/>
      <c r="J908" s="2" t="str">
        <f t="shared" si="299"/>
        <v>Baltimore Ravens</v>
      </c>
      <c r="K908" s="2" t="str">
        <f t="shared" si="300"/>
        <v>Buffalo Bills</v>
      </c>
      <c r="L908" s="17">
        <f t="shared" si="301"/>
        <v>-277.77777777777771</v>
      </c>
      <c r="M908" s="18">
        <f t="shared" si="302"/>
        <v>225</v>
      </c>
      <c r="N908" s="4">
        <f t="shared" si="288"/>
        <v>1.36</v>
      </c>
      <c r="O908" s="4">
        <f t="shared" si="289"/>
        <v>3.25</v>
      </c>
      <c r="P908" s="4"/>
      <c r="Q908" s="4"/>
      <c r="R908" s="1">
        <f t="shared" si="290"/>
        <v>0.73529411764705876</v>
      </c>
      <c r="S908" s="1">
        <f t="shared" si="290"/>
        <v>0.30769230769230771</v>
      </c>
      <c r="T908" s="1">
        <f t="shared" si="286"/>
        <v>4.1214750542299394E-2</v>
      </c>
      <c r="U908" s="1">
        <f t="shared" si="287"/>
        <v>0.21380090497737553</v>
      </c>
      <c r="V908" s="1">
        <f t="shared" si="291"/>
        <v>0.72480090497737559</v>
      </c>
      <c r="W908" s="1"/>
      <c r="X908" s="17">
        <f t="shared" si="292"/>
        <v>379.68922656245121</v>
      </c>
      <c r="Y908" s="18">
        <f t="shared" si="293"/>
        <v>2309.6629804910967</v>
      </c>
      <c r="Z908" s="2">
        <f t="shared" si="284"/>
        <v>360.70476523432865</v>
      </c>
      <c r="AA908" s="18">
        <f t="shared" si="284"/>
        <v>2194.1798314665416</v>
      </c>
      <c r="AB908" s="2">
        <f t="shared" si="285"/>
        <v>-277.23503995029256</v>
      </c>
      <c r="AC908" s="2">
        <f t="shared" si="285"/>
        <v>219.41798314665417</v>
      </c>
      <c r="AD908" s="2">
        <f t="shared" si="294"/>
        <v>360.70476523432865</v>
      </c>
      <c r="AE908" s="2">
        <f t="shared" si="295"/>
        <v>-1000</v>
      </c>
      <c r="AF908" s="5">
        <f t="shared" si="296"/>
        <v>0.3600000000000001</v>
      </c>
      <c r="AG908" s="5">
        <f t="shared" si="297"/>
        <v>-1</v>
      </c>
      <c r="AH908" s="3">
        <f t="shared" si="298"/>
        <v>201912</v>
      </c>
      <c r="AI908" s="21">
        <v>2.95</v>
      </c>
      <c r="AJ908" s="21">
        <v>1.42</v>
      </c>
      <c r="AK908" s="21">
        <v>3.25</v>
      </c>
      <c r="AL908" s="21">
        <v>1.36</v>
      </c>
      <c r="AO908">
        <f t="shared" si="303"/>
        <v>-300</v>
      </c>
      <c r="AP908">
        <f>IF(E908&lt;F908,G908,H908)</f>
        <v>24</v>
      </c>
      <c r="AQ908">
        <f>IF(E908&lt;F908,H908,G908)</f>
        <v>17</v>
      </c>
    </row>
    <row r="909" spans="2:43" x14ac:dyDescent="0.25">
      <c r="B909" s="24">
        <v>43807</v>
      </c>
      <c r="C909" s="20" t="s">
        <v>46</v>
      </c>
      <c r="D909" s="20" t="s">
        <v>21</v>
      </c>
      <c r="E909" s="2">
        <v>-312.49999999999994</v>
      </c>
      <c r="F909" s="2">
        <v>250</v>
      </c>
      <c r="G909">
        <v>27</v>
      </c>
      <c r="H909">
        <v>19</v>
      </c>
      <c r="I909" s="9"/>
      <c r="J909" s="2" t="str">
        <f t="shared" si="299"/>
        <v>Cleveland Browns</v>
      </c>
      <c r="K909" s="2" t="str">
        <f t="shared" si="300"/>
        <v>Cincinnati Bengals</v>
      </c>
      <c r="L909" s="17">
        <f t="shared" si="301"/>
        <v>-312.49999999999994</v>
      </c>
      <c r="M909" s="18">
        <f t="shared" si="302"/>
        <v>250</v>
      </c>
      <c r="N909" s="4">
        <f t="shared" si="288"/>
        <v>1.32</v>
      </c>
      <c r="O909" s="4">
        <f t="shared" si="289"/>
        <v>3.5</v>
      </c>
      <c r="P909" s="4"/>
      <c r="Q909" s="4"/>
      <c r="R909" s="1">
        <f t="shared" si="290"/>
        <v>0.75757575757575757</v>
      </c>
      <c r="S909" s="1">
        <f t="shared" si="290"/>
        <v>0.2857142857142857</v>
      </c>
      <c r="T909" s="1">
        <f t="shared" si="286"/>
        <v>4.1493775933610033E-2</v>
      </c>
      <c r="U909" s="1">
        <f t="shared" si="287"/>
        <v>0.23593073593073594</v>
      </c>
      <c r="V909" s="1">
        <f t="shared" si="291"/>
        <v>0.746930735930736</v>
      </c>
      <c r="W909" s="1"/>
      <c r="X909" s="17">
        <f t="shared" si="292"/>
        <v>338.81222434088107</v>
      </c>
      <c r="Y909" s="18">
        <f t="shared" si="293"/>
        <v>2560.4407248682487</v>
      </c>
      <c r="Z909" s="2">
        <f t="shared" si="284"/>
        <v>321.87161312383699</v>
      </c>
      <c r="AA909" s="18">
        <f t="shared" si="284"/>
        <v>2432.4186886248362</v>
      </c>
      <c r="AB909" s="2">
        <f t="shared" si="285"/>
        <v>-310.68288075943485</v>
      </c>
      <c r="AC909" s="2">
        <f t="shared" si="285"/>
        <v>243.24186886248361</v>
      </c>
      <c r="AD909" s="2">
        <f t="shared" si="294"/>
        <v>321.87161312383699</v>
      </c>
      <c r="AE909" s="2">
        <f t="shared" si="295"/>
        <v>-1000</v>
      </c>
      <c r="AF909" s="5">
        <f t="shared" si="296"/>
        <v>0.32000000000000006</v>
      </c>
      <c r="AG909" s="5">
        <f t="shared" si="297"/>
        <v>-1</v>
      </c>
      <c r="AH909" s="3">
        <f t="shared" si="298"/>
        <v>201912</v>
      </c>
      <c r="AI909" s="21">
        <v>1.26</v>
      </c>
      <c r="AJ909" s="21">
        <v>4</v>
      </c>
      <c r="AK909" s="21">
        <v>1.32</v>
      </c>
      <c r="AL909" s="21">
        <v>3.5</v>
      </c>
      <c r="AO909">
        <f t="shared" si="303"/>
        <v>-400</v>
      </c>
      <c r="AP909">
        <f>IF(E909&lt;F909,G909,H909)</f>
        <v>27</v>
      </c>
      <c r="AQ909">
        <f>IF(E909&lt;F909,H909,G909)</f>
        <v>19</v>
      </c>
    </row>
    <row r="910" spans="2:43" x14ac:dyDescent="0.25">
      <c r="B910" s="24">
        <v>43807</v>
      </c>
      <c r="C910" s="20" t="s">
        <v>33</v>
      </c>
      <c r="D910" s="20" t="s">
        <v>53</v>
      </c>
      <c r="E910" s="2">
        <v>-909.09090909090833</v>
      </c>
      <c r="F910" s="2">
        <v>575</v>
      </c>
      <c r="G910">
        <v>20</v>
      </c>
      <c r="H910">
        <v>15</v>
      </c>
      <c r="I910" s="9"/>
      <c r="J910" s="2" t="str">
        <f t="shared" si="299"/>
        <v>Green Bay Packers</v>
      </c>
      <c r="K910" s="2" t="str">
        <f t="shared" si="300"/>
        <v>Washington Redskins</v>
      </c>
      <c r="L910" s="17">
        <f t="shared" si="301"/>
        <v>-909.09090909090833</v>
      </c>
      <c r="M910" s="18">
        <f t="shared" si="302"/>
        <v>575</v>
      </c>
      <c r="N910" s="4">
        <f t="shared" si="288"/>
        <v>1.1100000000000001</v>
      </c>
      <c r="O910" s="4">
        <f t="shared" si="289"/>
        <v>6.75</v>
      </c>
      <c r="P910" s="4"/>
      <c r="Q910" s="4"/>
      <c r="R910" s="1">
        <f t="shared" si="290"/>
        <v>0.9009009009009008</v>
      </c>
      <c r="S910" s="1">
        <f t="shared" si="290"/>
        <v>0.14814814814814814</v>
      </c>
      <c r="T910" s="1">
        <f t="shared" si="286"/>
        <v>4.6755725190839703E-2</v>
      </c>
      <c r="U910" s="1">
        <f t="shared" si="287"/>
        <v>0.37637637637637633</v>
      </c>
      <c r="V910" s="1">
        <f t="shared" si="291"/>
        <v>0.88737637637637634</v>
      </c>
      <c r="W910" s="1"/>
      <c r="X910" s="17">
        <f t="shared" si="292"/>
        <v>126.9175364838142</v>
      </c>
      <c r="Y910" s="18">
        <f t="shared" si="293"/>
        <v>5771.7422617421498</v>
      </c>
      <c r="Z910" s="2">
        <f t="shared" si="284"/>
        <v>120.57165965962349</v>
      </c>
      <c r="AA910" s="18">
        <f t="shared" si="284"/>
        <v>5483.1551486550425</v>
      </c>
      <c r="AB910" s="2">
        <f t="shared" si="285"/>
        <v>-829.38229665497056</v>
      </c>
      <c r="AC910" s="2">
        <f t="shared" si="285"/>
        <v>548.31551486550427</v>
      </c>
      <c r="AD910" s="2">
        <f t="shared" si="294"/>
        <v>120.57165965962349</v>
      </c>
      <c r="AE910" s="2">
        <f t="shared" si="295"/>
        <v>-1000</v>
      </c>
      <c r="AF910" s="5">
        <f t="shared" si="296"/>
        <v>0.1100000000000001</v>
      </c>
      <c r="AG910" s="5">
        <f t="shared" si="297"/>
        <v>-1</v>
      </c>
      <c r="AH910" s="3">
        <f t="shared" si="298"/>
        <v>201912</v>
      </c>
      <c r="AI910" s="21">
        <v>1.1200000000000001</v>
      </c>
      <c r="AJ910" s="21">
        <v>6.5</v>
      </c>
      <c r="AK910" s="21">
        <v>1.1100000000000001</v>
      </c>
      <c r="AL910" s="21">
        <v>6.75</v>
      </c>
      <c r="AO910">
        <f t="shared" si="303"/>
        <v>-1000</v>
      </c>
      <c r="AP910">
        <f>IF(E910&lt;F910,G910,H910)</f>
        <v>20</v>
      </c>
      <c r="AQ910">
        <f>IF(E910&lt;F910,H910,G910)</f>
        <v>15</v>
      </c>
    </row>
    <row r="911" spans="2:43" x14ac:dyDescent="0.25">
      <c r="B911" s="24">
        <v>43807</v>
      </c>
      <c r="C911" s="20" t="s">
        <v>40</v>
      </c>
      <c r="D911" s="20" t="s">
        <v>38</v>
      </c>
      <c r="E911" s="2">
        <v>-400</v>
      </c>
      <c r="F911" s="2">
        <v>320</v>
      </c>
      <c r="G911">
        <v>24</v>
      </c>
      <c r="H911">
        <v>38</v>
      </c>
      <c r="I911" s="9"/>
      <c r="J911" s="2" t="str">
        <f t="shared" si="299"/>
        <v>Houston Texans</v>
      </c>
      <c r="K911" s="2" t="str">
        <f t="shared" si="300"/>
        <v>Denver Broncos</v>
      </c>
      <c r="L911" s="17">
        <f t="shared" si="301"/>
        <v>-400</v>
      </c>
      <c r="M911" s="18">
        <f t="shared" si="302"/>
        <v>320</v>
      </c>
      <c r="N911" s="4">
        <f t="shared" si="288"/>
        <v>1.25</v>
      </c>
      <c r="O911" s="4">
        <f t="shared" si="289"/>
        <v>4.2</v>
      </c>
      <c r="P911" s="4"/>
      <c r="Q911" s="4"/>
      <c r="R911" s="1">
        <f t="shared" si="290"/>
        <v>0.8</v>
      </c>
      <c r="S911" s="1">
        <f t="shared" si="290"/>
        <v>0.23809523809523808</v>
      </c>
      <c r="T911" s="1">
        <f t="shared" si="286"/>
        <v>3.669724770642202E-2</v>
      </c>
      <c r="U911" s="1">
        <f t="shared" si="287"/>
        <v>0.28095238095238095</v>
      </c>
      <c r="V911" s="1">
        <f t="shared" si="291"/>
        <v>0.79195238095238096</v>
      </c>
      <c r="W911" s="1"/>
      <c r="X911" s="17">
        <f t="shared" si="292"/>
        <v>262.7021826709157</v>
      </c>
      <c r="Y911" s="18">
        <f t="shared" si="293"/>
        <v>3204.8956988858595</v>
      </c>
      <c r="Z911" s="2">
        <f t="shared" si="284"/>
        <v>249.56707353736991</v>
      </c>
      <c r="AA911" s="18">
        <f t="shared" si="284"/>
        <v>3044.6509139415662</v>
      </c>
      <c r="AB911" s="2">
        <f t="shared" si="285"/>
        <v>-400.69388394309198</v>
      </c>
      <c r="AC911" s="2">
        <f t="shared" si="285"/>
        <v>304.46509139415662</v>
      </c>
      <c r="AD911" s="2">
        <f t="shared" si="294"/>
        <v>-1000</v>
      </c>
      <c r="AE911" s="2">
        <f t="shared" si="295"/>
        <v>3044.6509139415662</v>
      </c>
      <c r="AF911" s="5">
        <f t="shared" si="296"/>
        <v>-1</v>
      </c>
      <c r="AG911" s="5">
        <f t="shared" si="297"/>
        <v>3.2</v>
      </c>
      <c r="AH911" s="3">
        <f t="shared" si="298"/>
        <v>201912</v>
      </c>
      <c r="AI911" s="21">
        <v>1.27</v>
      </c>
      <c r="AJ911" s="21">
        <v>3.8</v>
      </c>
      <c r="AK911" s="21">
        <v>1.25</v>
      </c>
      <c r="AL911" s="21">
        <v>4.2</v>
      </c>
      <c r="AO911">
        <f t="shared" si="303"/>
        <v>-400</v>
      </c>
      <c r="AP911">
        <f>IF(E911&lt;F911,G911,H911)</f>
        <v>24</v>
      </c>
      <c r="AQ911">
        <f>IF(E911&lt;F911,H911,G911)</f>
        <v>38</v>
      </c>
    </row>
    <row r="912" spans="2:43" x14ac:dyDescent="0.25">
      <c r="B912" s="24">
        <v>43807</v>
      </c>
      <c r="C912" s="20" t="s">
        <v>29</v>
      </c>
      <c r="D912" s="20" t="s">
        <v>34</v>
      </c>
      <c r="E912" s="2">
        <v>-666.66666666666708</v>
      </c>
      <c r="F912" s="2">
        <v>475</v>
      </c>
      <c r="G912">
        <v>20</v>
      </c>
      <c r="H912">
        <v>7</v>
      </c>
      <c r="I912" s="9"/>
      <c r="J912" s="2" t="str">
        <f t="shared" si="299"/>
        <v>Minnesota Vikings</v>
      </c>
      <c r="K912" s="2" t="str">
        <f t="shared" si="300"/>
        <v>Detroit Lions</v>
      </c>
      <c r="L912" s="17">
        <f t="shared" si="301"/>
        <v>-666.66666666666708</v>
      </c>
      <c r="M912" s="18">
        <f t="shared" si="302"/>
        <v>475</v>
      </c>
      <c r="N912" s="4">
        <f t="shared" si="288"/>
        <v>1.1499999999999999</v>
      </c>
      <c r="O912" s="4">
        <f t="shared" si="289"/>
        <v>5.75</v>
      </c>
      <c r="P912" s="4"/>
      <c r="Q912" s="4"/>
      <c r="R912" s="1">
        <f t="shared" si="290"/>
        <v>0.86956521739130443</v>
      </c>
      <c r="S912" s="1">
        <f t="shared" si="290"/>
        <v>0.17391304347826086</v>
      </c>
      <c r="T912" s="1">
        <f t="shared" si="286"/>
        <v>4.1666666666666741E-2</v>
      </c>
      <c r="U912" s="1">
        <f t="shared" si="287"/>
        <v>0.34782608695652178</v>
      </c>
      <c r="V912" s="1">
        <f t="shared" si="291"/>
        <v>0.85882608695652185</v>
      </c>
      <c r="W912" s="1"/>
      <c r="X912" s="17">
        <f t="shared" si="292"/>
        <v>164.38009416291189</v>
      </c>
      <c r="Y912" s="18">
        <f t="shared" si="293"/>
        <v>4731.0032012495531</v>
      </c>
      <c r="Z912" s="2">
        <f t="shared" si="284"/>
        <v>156.16108945476628</v>
      </c>
      <c r="AA912" s="18">
        <f t="shared" si="284"/>
        <v>4494.4530411870755</v>
      </c>
      <c r="AB912" s="2">
        <f t="shared" si="285"/>
        <v>-640.36438493832395</v>
      </c>
      <c r="AC912" s="2">
        <f t="shared" si="285"/>
        <v>449.44530411870755</v>
      </c>
      <c r="AD912" s="2">
        <f t="shared" si="294"/>
        <v>156.16108945476628</v>
      </c>
      <c r="AE912" s="2">
        <f t="shared" si="295"/>
        <v>-1000</v>
      </c>
      <c r="AF912" s="5">
        <f t="shared" si="296"/>
        <v>0.14999999999999991</v>
      </c>
      <c r="AG912" s="5">
        <f t="shared" si="297"/>
        <v>-1</v>
      </c>
      <c r="AH912" s="3">
        <f t="shared" si="298"/>
        <v>201912</v>
      </c>
      <c r="AI912" s="21">
        <v>1.1000000000000001</v>
      </c>
      <c r="AJ912" s="21">
        <v>7.5</v>
      </c>
      <c r="AK912" s="21">
        <v>1.1499999999999999</v>
      </c>
      <c r="AL912" s="21">
        <v>5.75</v>
      </c>
      <c r="AO912">
        <f t="shared" si="303"/>
        <v>-700</v>
      </c>
      <c r="AP912">
        <f>IF(E912&lt;F912,G912,H912)</f>
        <v>20</v>
      </c>
      <c r="AQ912">
        <f>IF(E912&lt;F912,H912,G912)</f>
        <v>7</v>
      </c>
    </row>
    <row r="913" spans="2:43" x14ac:dyDescent="0.25">
      <c r="B913" s="24">
        <v>43807</v>
      </c>
      <c r="C913" s="20" t="s">
        <v>43</v>
      </c>
      <c r="D913" s="20" t="s">
        <v>22</v>
      </c>
      <c r="E913" s="2">
        <v>-125</v>
      </c>
      <c r="F913" s="2">
        <v>104.99999999999999</v>
      </c>
      <c r="G913">
        <v>46</v>
      </c>
      <c r="H913">
        <v>48</v>
      </c>
      <c r="I913" s="9"/>
      <c r="J913" s="2" t="str">
        <f t="shared" si="299"/>
        <v>New Orleans Saints</v>
      </c>
      <c r="K913" s="2" t="str">
        <f t="shared" si="300"/>
        <v>San Francisco 49ers</v>
      </c>
      <c r="L913" s="17">
        <f t="shared" si="301"/>
        <v>-125</v>
      </c>
      <c r="M913" s="18">
        <f t="shared" si="302"/>
        <v>104.99999999999999</v>
      </c>
      <c r="N913" s="4">
        <f t="shared" si="288"/>
        <v>1.8</v>
      </c>
      <c r="O913" s="4">
        <f t="shared" si="289"/>
        <v>2.0499999999999998</v>
      </c>
      <c r="P913" s="4"/>
      <c r="Q913" s="4"/>
      <c r="R913" s="1">
        <f t="shared" si="290"/>
        <v>0.55555555555555558</v>
      </c>
      <c r="S913" s="1">
        <f t="shared" si="290"/>
        <v>0.48780487804878053</v>
      </c>
      <c r="T913" s="1">
        <f t="shared" si="286"/>
        <v>4.1558441558441461E-2</v>
      </c>
      <c r="U913" s="1">
        <f t="shared" si="287"/>
        <v>3.3875338753387524E-2</v>
      </c>
      <c r="V913" s="1">
        <f t="shared" si="291"/>
        <v>0.54487533875338756</v>
      </c>
      <c r="W913" s="1"/>
      <c r="X913" s="17">
        <f t="shared" si="292"/>
        <v>835.28218085238643</v>
      </c>
      <c r="Y913" s="18">
        <f t="shared" si="293"/>
        <v>1090.9993667390718</v>
      </c>
      <c r="Z913" s="2">
        <f t="shared" si="284"/>
        <v>793.51807180976709</v>
      </c>
      <c r="AA913" s="18">
        <f t="shared" si="284"/>
        <v>1036.449398402118</v>
      </c>
      <c r="AB913" s="2">
        <f t="shared" si="285"/>
        <v>-126.02107444375048</v>
      </c>
      <c r="AC913" s="2">
        <f t="shared" si="285"/>
        <v>103.6449398402118</v>
      </c>
      <c r="AD913" s="2">
        <f t="shared" si="294"/>
        <v>-1000</v>
      </c>
      <c r="AE913" s="2">
        <f t="shared" si="295"/>
        <v>1036.449398402118</v>
      </c>
      <c r="AF913" s="5">
        <f t="shared" si="296"/>
        <v>-1</v>
      </c>
      <c r="AG913" s="5">
        <f t="shared" si="297"/>
        <v>1.0499999999999998</v>
      </c>
      <c r="AH913" s="3">
        <f t="shared" si="298"/>
        <v>201912</v>
      </c>
      <c r="AI913" s="21">
        <v>1.58</v>
      </c>
      <c r="AJ913" s="21">
        <v>2.5</v>
      </c>
      <c r="AK913" s="21">
        <v>1.8</v>
      </c>
      <c r="AL913" s="21">
        <v>2.0499999999999998</v>
      </c>
      <c r="AO913">
        <f t="shared" si="303"/>
        <v>-130</v>
      </c>
      <c r="AP913">
        <f>IF(E913&lt;F913,G913,H913)</f>
        <v>46</v>
      </c>
      <c r="AQ913">
        <f>IF(E913&lt;F913,H913,G913)</f>
        <v>48</v>
      </c>
    </row>
    <row r="914" spans="2:43" x14ac:dyDescent="0.25">
      <c r="B914" s="24">
        <v>43807</v>
      </c>
      <c r="C914" s="20" t="s">
        <v>42</v>
      </c>
      <c r="D914" s="20" t="s">
        <v>30</v>
      </c>
      <c r="E914" s="2">
        <v>-227.27272727272731</v>
      </c>
      <c r="F914" s="2">
        <v>185</v>
      </c>
      <c r="G914">
        <v>22</v>
      </c>
      <c r="H914">
        <v>21</v>
      </c>
      <c r="I914" s="9"/>
      <c r="J914" s="2" t="str">
        <f t="shared" si="299"/>
        <v>New York Jets</v>
      </c>
      <c r="K914" s="2" t="str">
        <f t="shared" si="300"/>
        <v>Miami Dolphins</v>
      </c>
      <c r="L914" s="17">
        <f t="shared" si="301"/>
        <v>-227.27272727272731</v>
      </c>
      <c r="M914" s="18">
        <f t="shared" si="302"/>
        <v>185</v>
      </c>
      <c r="N914" s="4">
        <f t="shared" si="288"/>
        <v>1.44</v>
      </c>
      <c r="O914" s="4">
        <f t="shared" si="289"/>
        <v>2.85</v>
      </c>
      <c r="P914" s="4"/>
      <c r="Q914" s="4"/>
      <c r="R914" s="1">
        <f t="shared" si="290"/>
        <v>0.69444444444444442</v>
      </c>
      <c r="S914" s="1">
        <f t="shared" si="290"/>
        <v>0.35087719298245612</v>
      </c>
      <c r="T914" s="1">
        <f t="shared" si="286"/>
        <v>4.3356643356643354E-2</v>
      </c>
      <c r="U914" s="1">
        <f t="shared" si="287"/>
        <v>0.17178362573099415</v>
      </c>
      <c r="V914" s="1">
        <f t="shared" si="291"/>
        <v>0.68278362573099416</v>
      </c>
      <c r="W914" s="1"/>
      <c r="X914" s="17">
        <f t="shared" si="292"/>
        <v>464.59282606461329</v>
      </c>
      <c r="Y914" s="18">
        <f t="shared" si="293"/>
        <v>1917.3510160506185</v>
      </c>
      <c r="Z914" s="2">
        <f t="shared" si="284"/>
        <v>441.36318476138263</v>
      </c>
      <c r="AA914" s="18">
        <f t="shared" si="284"/>
        <v>1821.4834652480874</v>
      </c>
      <c r="AB914" s="2">
        <f t="shared" si="285"/>
        <v>-226.57077765573882</v>
      </c>
      <c r="AC914" s="2">
        <f t="shared" si="285"/>
        <v>182.14834652480874</v>
      </c>
      <c r="AD914" s="2">
        <f t="shared" si="294"/>
        <v>441.36318476138263</v>
      </c>
      <c r="AE914" s="2">
        <f t="shared" si="295"/>
        <v>-1000</v>
      </c>
      <c r="AF914" s="5">
        <f t="shared" si="296"/>
        <v>0.43999999999999995</v>
      </c>
      <c r="AG914" s="5">
        <f t="shared" si="297"/>
        <v>-1</v>
      </c>
      <c r="AH914" s="3">
        <f t="shared" si="298"/>
        <v>201912</v>
      </c>
      <c r="AI914" s="21">
        <v>1.38</v>
      </c>
      <c r="AJ914" s="21">
        <v>3.15</v>
      </c>
      <c r="AK914" s="21">
        <v>1.44</v>
      </c>
      <c r="AL914" s="21">
        <v>2.85</v>
      </c>
      <c r="AO914">
        <f t="shared" si="303"/>
        <v>-300</v>
      </c>
      <c r="AP914">
        <f>IF(E914&lt;F914,G914,H914)</f>
        <v>22</v>
      </c>
      <c r="AQ914">
        <f>IF(E914&lt;F914,H914,G914)</f>
        <v>21</v>
      </c>
    </row>
    <row r="915" spans="2:43" x14ac:dyDescent="0.25">
      <c r="B915" s="24">
        <v>43807</v>
      </c>
      <c r="C915" s="20" t="s">
        <v>27</v>
      </c>
      <c r="D915" s="20" t="s">
        <v>39</v>
      </c>
      <c r="E915" s="2">
        <v>-172.41379310344826</v>
      </c>
      <c r="F915" s="2">
        <v>150</v>
      </c>
      <c r="G915">
        <v>38</v>
      </c>
      <c r="H915">
        <v>35</v>
      </c>
      <c r="I915" s="9"/>
      <c r="J915" s="2" t="str">
        <f t="shared" si="299"/>
        <v>Tampa Bay Buccaneers</v>
      </c>
      <c r="K915" s="2" t="str">
        <f t="shared" si="300"/>
        <v>Indianapolis Colts</v>
      </c>
      <c r="L915" s="17">
        <f t="shared" si="301"/>
        <v>-172.41379310344826</v>
      </c>
      <c r="M915" s="18">
        <f t="shared" si="302"/>
        <v>150</v>
      </c>
      <c r="N915" s="4">
        <f t="shared" si="288"/>
        <v>1.58</v>
      </c>
      <c r="O915" s="4">
        <f t="shared" si="289"/>
        <v>2.5</v>
      </c>
      <c r="P915" s="4"/>
      <c r="Q915" s="4"/>
      <c r="R915" s="1">
        <f t="shared" si="290"/>
        <v>0.63291139240506322</v>
      </c>
      <c r="S915" s="1">
        <f t="shared" si="290"/>
        <v>0.4</v>
      </c>
      <c r="T915" s="1">
        <f t="shared" si="286"/>
        <v>3.1862745098039214E-2</v>
      </c>
      <c r="U915" s="1">
        <f t="shared" si="287"/>
        <v>0.1164556962025316</v>
      </c>
      <c r="V915" s="1">
        <f t="shared" si="291"/>
        <v>0.62745569620253161</v>
      </c>
      <c r="W915" s="1"/>
      <c r="X915" s="17">
        <f t="shared" si="292"/>
        <v>593.73802174746322</v>
      </c>
      <c r="Y915" s="18">
        <f t="shared" si="293"/>
        <v>1520.5870888415161</v>
      </c>
      <c r="Z915" s="2">
        <f t="shared" si="284"/>
        <v>564.05112066009008</v>
      </c>
      <c r="AA915" s="18">
        <f t="shared" si="284"/>
        <v>1444.5577343994403</v>
      </c>
      <c r="AB915" s="2">
        <f t="shared" si="285"/>
        <v>-177.28889516782337</v>
      </c>
      <c r="AC915" s="2">
        <f t="shared" si="285"/>
        <v>144.45577343994404</v>
      </c>
      <c r="AD915" s="2">
        <f t="shared" si="294"/>
        <v>564.05112066009008</v>
      </c>
      <c r="AE915" s="2">
        <f t="shared" si="295"/>
        <v>-1000</v>
      </c>
      <c r="AF915" s="5">
        <f t="shared" si="296"/>
        <v>0.58000000000000007</v>
      </c>
      <c r="AG915" s="5">
        <f t="shared" si="297"/>
        <v>-1</v>
      </c>
      <c r="AH915" s="3">
        <f t="shared" si="298"/>
        <v>201912</v>
      </c>
      <c r="AI915" s="21">
        <v>1.6</v>
      </c>
      <c r="AJ915" s="21">
        <v>2.4500000000000002</v>
      </c>
      <c r="AK915" s="21">
        <v>1.58</v>
      </c>
      <c r="AL915" s="21">
        <v>2.5</v>
      </c>
      <c r="AO915">
        <f t="shared" si="303"/>
        <v>-180</v>
      </c>
      <c r="AP915">
        <f>IF(E915&lt;F915,G915,H915)</f>
        <v>38</v>
      </c>
      <c r="AQ915">
        <f>IF(E915&lt;F915,H915,G915)</f>
        <v>35</v>
      </c>
    </row>
    <row r="916" spans="2:43" x14ac:dyDescent="0.25">
      <c r="B916" s="24">
        <v>43804</v>
      </c>
      <c r="C916" s="20" t="s">
        <v>37</v>
      </c>
      <c r="D916" s="20" t="s">
        <v>23</v>
      </c>
      <c r="E916" s="2">
        <v>150</v>
      </c>
      <c r="F916" s="2">
        <v>-172.41379310344826</v>
      </c>
      <c r="G916">
        <v>31</v>
      </c>
      <c r="H916">
        <v>24</v>
      </c>
      <c r="I916" s="9"/>
      <c r="J916" s="2" t="str">
        <f t="shared" si="299"/>
        <v>Dallas Cowboys</v>
      </c>
      <c r="K916" s="2" t="str">
        <f t="shared" si="300"/>
        <v>Chicago Bears</v>
      </c>
      <c r="L916" s="17">
        <f t="shared" si="301"/>
        <v>-172.41379310344826</v>
      </c>
      <c r="M916" s="18">
        <f t="shared" si="302"/>
        <v>150</v>
      </c>
      <c r="N916" s="4">
        <f t="shared" si="288"/>
        <v>1.58</v>
      </c>
      <c r="O916" s="4">
        <f t="shared" si="289"/>
        <v>2.5</v>
      </c>
      <c r="P916" s="4"/>
      <c r="Q916" s="4"/>
      <c r="R916" s="1">
        <f t="shared" si="290"/>
        <v>0.63291139240506322</v>
      </c>
      <c r="S916" s="1">
        <f t="shared" si="290"/>
        <v>0.4</v>
      </c>
      <c r="T916" s="1">
        <f t="shared" si="286"/>
        <v>3.1862745098039214E-2</v>
      </c>
      <c r="U916" s="1">
        <f t="shared" si="287"/>
        <v>0.1164556962025316</v>
      </c>
      <c r="V916" s="1">
        <f t="shared" si="291"/>
        <v>0.62745569620253161</v>
      </c>
      <c r="W916" s="1"/>
      <c r="X916" s="17">
        <f t="shared" si="292"/>
        <v>593.73802174746322</v>
      </c>
      <c r="Y916" s="18">
        <f t="shared" si="293"/>
        <v>1520.5870888415161</v>
      </c>
      <c r="Z916" s="2">
        <f t="shared" ref="Z916:AA979" si="304">X916*0.95</f>
        <v>564.05112066009008</v>
      </c>
      <c r="AA916" s="18">
        <f t="shared" si="304"/>
        <v>1444.5577343994403</v>
      </c>
      <c r="AB916" s="2">
        <f t="shared" ref="AB916:AC979" si="305">IF(Z916&lt;1000,-100000/Z916,Z916/10)</f>
        <v>-177.28889516782337</v>
      </c>
      <c r="AC916" s="2">
        <f t="shared" si="305"/>
        <v>144.45577343994404</v>
      </c>
      <c r="AD916" s="2">
        <f t="shared" si="294"/>
        <v>-1000</v>
      </c>
      <c r="AE916" s="2">
        <f t="shared" si="295"/>
        <v>1444.5577343994403</v>
      </c>
      <c r="AF916" s="5">
        <f t="shared" si="296"/>
        <v>-1</v>
      </c>
      <c r="AG916" s="5">
        <f t="shared" si="297"/>
        <v>1.5</v>
      </c>
      <c r="AH916" s="3">
        <f t="shared" si="298"/>
        <v>201912</v>
      </c>
      <c r="AI916" s="21">
        <v>2.4</v>
      </c>
      <c r="AJ916" s="21">
        <v>1.62</v>
      </c>
      <c r="AK916" s="21">
        <v>2.5</v>
      </c>
      <c r="AL916" s="21">
        <v>1.58</v>
      </c>
      <c r="AO916">
        <f t="shared" si="303"/>
        <v>-180</v>
      </c>
      <c r="AP916">
        <f>IF(E916&lt;F916,G916,H916)</f>
        <v>24</v>
      </c>
      <c r="AQ916">
        <f>IF(E916&lt;F916,H916,G916)</f>
        <v>31</v>
      </c>
    </row>
    <row r="917" spans="2:43" x14ac:dyDescent="0.25">
      <c r="B917" s="24">
        <v>43801</v>
      </c>
      <c r="C917" s="20" t="s">
        <v>32</v>
      </c>
      <c r="D917" s="20" t="s">
        <v>29</v>
      </c>
      <c r="E917" s="2">
        <v>-151.51515151515153</v>
      </c>
      <c r="F917" s="2">
        <v>129.99999999999997</v>
      </c>
      <c r="G917">
        <v>37</v>
      </c>
      <c r="H917">
        <v>30</v>
      </c>
      <c r="I917" s="9"/>
      <c r="J917" s="2" t="str">
        <f t="shared" si="299"/>
        <v>Seattle Seahawks</v>
      </c>
      <c r="K917" s="2" t="str">
        <f t="shared" si="300"/>
        <v>Minnesota Vikings</v>
      </c>
      <c r="L917" s="17">
        <f t="shared" si="301"/>
        <v>-151.51515151515153</v>
      </c>
      <c r="M917" s="18">
        <f t="shared" si="302"/>
        <v>129.99999999999997</v>
      </c>
      <c r="N917" s="4">
        <f t="shared" si="288"/>
        <v>1.66</v>
      </c>
      <c r="O917" s="4">
        <f t="shared" si="289"/>
        <v>2.2999999999999998</v>
      </c>
      <c r="P917" s="4"/>
      <c r="Q917" s="4"/>
      <c r="R917" s="1">
        <f t="shared" si="290"/>
        <v>0.60240963855421692</v>
      </c>
      <c r="S917" s="1">
        <f t="shared" si="290"/>
        <v>0.43478260869565222</v>
      </c>
      <c r="T917" s="1">
        <f t="shared" si="286"/>
        <v>3.5858585858585923E-2</v>
      </c>
      <c r="U917" s="1">
        <f t="shared" si="287"/>
        <v>8.3813514929282351E-2</v>
      </c>
      <c r="V917" s="1">
        <f t="shared" si="291"/>
        <v>0.59481351492928236</v>
      </c>
      <c r="W917" s="1"/>
      <c r="X917" s="17">
        <f t="shared" si="292"/>
        <v>681.19919084032654</v>
      </c>
      <c r="Y917" s="18">
        <f t="shared" si="293"/>
        <v>1332.032655245516</v>
      </c>
      <c r="Z917" s="2">
        <f t="shared" si="304"/>
        <v>647.13923129831016</v>
      </c>
      <c r="AA917" s="18">
        <f t="shared" si="304"/>
        <v>1265.4310224832402</v>
      </c>
      <c r="AB917" s="2">
        <f t="shared" si="305"/>
        <v>-154.5262521009227</v>
      </c>
      <c r="AC917" s="2">
        <f t="shared" si="305"/>
        <v>126.54310224832402</v>
      </c>
      <c r="AD917" s="2">
        <f t="shared" si="294"/>
        <v>647.13923129831016</v>
      </c>
      <c r="AE917" s="2">
        <f t="shared" si="295"/>
        <v>-1000</v>
      </c>
      <c r="AF917" s="5">
        <f t="shared" si="296"/>
        <v>0.65999999999999992</v>
      </c>
      <c r="AG917" s="5">
        <f t="shared" si="297"/>
        <v>-1</v>
      </c>
      <c r="AH917" s="3">
        <f t="shared" si="298"/>
        <v>201912</v>
      </c>
      <c r="AI917" s="21">
        <v>1.66</v>
      </c>
      <c r="AJ917" s="21">
        <v>2.2999999999999998</v>
      </c>
      <c r="AK917" s="21">
        <v>1.66</v>
      </c>
      <c r="AL917" s="21">
        <v>2.2999999999999998</v>
      </c>
      <c r="AO917">
        <f t="shared" si="303"/>
        <v>-160</v>
      </c>
      <c r="AP917">
        <f>IF(E917&lt;F917,G917,H917)</f>
        <v>37</v>
      </c>
      <c r="AQ917">
        <f>IF(E917&lt;F917,H917,G917)</f>
        <v>30</v>
      </c>
    </row>
    <row r="918" spans="2:43" x14ac:dyDescent="0.25">
      <c r="B918" s="24">
        <v>43800</v>
      </c>
      <c r="C918" s="20" t="s">
        <v>40</v>
      </c>
      <c r="D918" s="20" t="s">
        <v>36</v>
      </c>
      <c r="E918" s="2">
        <v>160</v>
      </c>
      <c r="F918" s="2">
        <v>-181.81818181818181</v>
      </c>
      <c r="G918">
        <v>28</v>
      </c>
      <c r="H918">
        <v>22</v>
      </c>
      <c r="I918" s="9"/>
      <c r="J918" s="2" t="str">
        <f t="shared" si="299"/>
        <v>New England Patriots</v>
      </c>
      <c r="K918" s="2" t="str">
        <f t="shared" si="300"/>
        <v>Houston Texans</v>
      </c>
      <c r="L918" s="17">
        <f t="shared" si="301"/>
        <v>-181.81818181818181</v>
      </c>
      <c r="M918" s="18">
        <f t="shared" si="302"/>
        <v>160</v>
      </c>
      <c r="N918" s="4">
        <f t="shared" si="288"/>
        <v>1.55</v>
      </c>
      <c r="O918" s="4">
        <f t="shared" si="289"/>
        <v>2.6</v>
      </c>
      <c r="P918" s="4"/>
      <c r="Q918" s="4"/>
      <c r="R918" s="1">
        <f t="shared" si="290"/>
        <v>0.64516129032258063</v>
      </c>
      <c r="S918" s="1">
        <f t="shared" si="290"/>
        <v>0.38461538461538458</v>
      </c>
      <c r="T918" s="1">
        <f t="shared" si="286"/>
        <v>2.8915662650602414E-2</v>
      </c>
      <c r="U918" s="1">
        <f t="shared" si="287"/>
        <v>0.13027295285359802</v>
      </c>
      <c r="V918" s="1">
        <f t="shared" si="291"/>
        <v>0.64127295285359809</v>
      </c>
      <c r="W918" s="1"/>
      <c r="X918" s="17">
        <f t="shared" si="292"/>
        <v>559.39837404665798</v>
      </c>
      <c r="Y918" s="18">
        <f t="shared" si="293"/>
        <v>1609.5378726032154</v>
      </c>
      <c r="Z918" s="2">
        <f t="shared" si="304"/>
        <v>531.42845534432502</v>
      </c>
      <c r="AA918" s="18">
        <f t="shared" si="304"/>
        <v>1529.0609789730545</v>
      </c>
      <c r="AB918" s="2">
        <f t="shared" si="305"/>
        <v>-188.17208411470486</v>
      </c>
      <c r="AC918" s="2">
        <f t="shared" si="305"/>
        <v>152.90609789730544</v>
      </c>
      <c r="AD918" s="2">
        <f t="shared" si="294"/>
        <v>-1000</v>
      </c>
      <c r="AE918" s="2">
        <f t="shared" si="295"/>
        <v>1529.0609789730545</v>
      </c>
      <c r="AF918" s="5">
        <f t="shared" si="296"/>
        <v>-1</v>
      </c>
      <c r="AG918" s="5">
        <f t="shared" si="297"/>
        <v>1.6</v>
      </c>
      <c r="AH918" s="3">
        <f t="shared" si="298"/>
        <v>201912</v>
      </c>
      <c r="AI918" s="21">
        <v>2.4500000000000002</v>
      </c>
      <c r="AJ918" s="21">
        <v>1.6</v>
      </c>
      <c r="AK918" s="21">
        <v>2.6</v>
      </c>
      <c r="AL918" s="21">
        <v>1.55</v>
      </c>
      <c r="AO918">
        <f t="shared" si="303"/>
        <v>-190</v>
      </c>
      <c r="AP918">
        <f>IF(E918&lt;F918,G918,H918)</f>
        <v>22</v>
      </c>
      <c r="AQ918">
        <f>IF(E918&lt;F918,H918,G918)</f>
        <v>28</v>
      </c>
    </row>
    <row r="919" spans="2:43" x14ac:dyDescent="0.25">
      <c r="B919" s="24">
        <v>43800</v>
      </c>
      <c r="C919" s="20" t="s">
        <v>38</v>
      </c>
      <c r="D919" s="20" t="s">
        <v>31</v>
      </c>
      <c r="E919" s="2">
        <v>175</v>
      </c>
      <c r="F919" s="2">
        <v>-212.76595744680853</v>
      </c>
      <c r="G919">
        <v>23</v>
      </c>
      <c r="H919">
        <v>20</v>
      </c>
      <c r="I919" s="9"/>
      <c r="J919" s="2" t="str">
        <f t="shared" si="299"/>
        <v>Los Angeles Chargers</v>
      </c>
      <c r="K919" s="2" t="str">
        <f t="shared" si="300"/>
        <v>Denver Broncos</v>
      </c>
      <c r="L919" s="17">
        <f t="shared" si="301"/>
        <v>-212.76595744680853</v>
      </c>
      <c r="M919" s="18">
        <f t="shared" si="302"/>
        <v>175</v>
      </c>
      <c r="N919" s="4">
        <f t="shared" si="288"/>
        <v>1.47</v>
      </c>
      <c r="O919" s="4">
        <f t="shared" si="289"/>
        <v>2.75</v>
      </c>
      <c r="P919" s="4"/>
      <c r="Q919" s="4"/>
      <c r="R919" s="1">
        <f t="shared" si="290"/>
        <v>0.68027210884353739</v>
      </c>
      <c r="S919" s="1">
        <f t="shared" si="290"/>
        <v>0.36363636363636365</v>
      </c>
      <c r="T919" s="1">
        <f t="shared" si="286"/>
        <v>4.206161137440767E-2</v>
      </c>
      <c r="U919" s="1">
        <f t="shared" si="287"/>
        <v>0.15831787260358687</v>
      </c>
      <c r="V919" s="1">
        <f t="shared" si="291"/>
        <v>0.66931787260358688</v>
      </c>
      <c r="W919" s="1"/>
      <c r="X919" s="17">
        <f t="shared" si="292"/>
        <v>494.0584151893168</v>
      </c>
      <c r="Y919" s="18">
        <f t="shared" si="293"/>
        <v>1810.0865209085014</v>
      </c>
      <c r="Z919" s="2">
        <f t="shared" si="304"/>
        <v>469.35549442985092</v>
      </c>
      <c r="AA919" s="18">
        <f t="shared" si="304"/>
        <v>1719.5821948630762</v>
      </c>
      <c r="AB919" s="2">
        <f t="shared" si="305"/>
        <v>-213.05812158750777</v>
      </c>
      <c r="AC919" s="2">
        <f t="shared" si="305"/>
        <v>171.95821948630763</v>
      </c>
      <c r="AD919" s="2">
        <f t="shared" si="294"/>
        <v>-1000</v>
      </c>
      <c r="AE919" s="2">
        <f t="shared" si="295"/>
        <v>1719.5821948630762</v>
      </c>
      <c r="AF919" s="5">
        <f t="shared" si="296"/>
        <v>-1</v>
      </c>
      <c r="AG919" s="5">
        <f t="shared" si="297"/>
        <v>1.75</v>
      </c>
      <c r="AH919" s="3">
        <f t="shared" si="298"/>
        <v>201912</v>
      </c>
      <c r="AI919" s="21">
        <v>2.0499999999999998</v>
      </c>
      <c r="AJ919" s="21">
        <v>1.8</v>
      </c>
      <c r="AK919" s="21">
        <v>2.75</v>
      </c>
      <c r="AL919" s="21">
        <v>1.47</v>
      </c>
      <c r="AO919">
        <f t="shared" si="303"/>
        <v>-300</v>
      </c>
      <c r="AP919">
        <f>IF(E919&lt;F919,G919,H919)</f>
        <v>20</v>
      </c>
      <c r="AQ919">
        <f>IF(E919&lt;F919,H919,G919)</f>
        <v>23</v>
      </c>
    </row>
    <row r="920" spans="2:43" x14ac:dyDescent="0.25">
      <c r="B920" s="24">
        <v>43800</v>
      </c>
      <c r="C920" s="20" t="s">
        <v>20</v>
      </c>
      <c r="D920" s="20" t="s">
        <v>52</v>
      </c>
      <c r="E920" s="2">
        <v>-555.55555555555577</v>
      </c>
      <c r="F920" s="2">
        <v>425</v>
      </c>
      <c r="G920">
        <v>40</v>
      </c>
      <c r="H920">
        <v>9</v>
      </c>
      <c r="I920" s="9"/>
      <c r="J920" s="2" t="str">
        <f t="shared" si="299"/>
        <v>Kansas City Chiefs</v>
      </c>
      <c r="K920" s="2" t="str">
        <f t="shared" si="300"/>
        <v>Oakland Raiders</v>
      </c>
      <c r="L920" s="17">
        <f t="shared" si="301"/>
        <v>-555.55555555555577</v>
      </c>
      <c r="M920" s="18">
        <f t="shared" si="302"/>
        <v>425</v>
      </c>
      <c r="N920" s="4">
        <f t="shared" si="288"/>
        <v>1.18</v>
      </c>
      <c r="O920" s="4">
        <f t="shared" si="289"/>
        <v>5.25</v>
      </c>
      <c r="P920" s="4"/>
      <c r="Q920" s="4"/>
      <c r="R920" s="1">
        <f t="shared" si="290"/>
        <v>0.84745762711864414</v>
      </c>
      <c r="S920" s="1">
        <f t="shared" si="290"/>
        <v>0.19047619047619047</v>
      </c>
      <c r="T920" s="1">
        <f t="shared" si="286"/>
        <v>3.6547433903577065E-2</v>
      </c>
      <c r="U920" s="1">
        <f t="shared" si="287"/>
        <v>0.32849071832122684</v>
      </c>
      <c r="V920" s="1">
        <f t="shared" si="291"/>
        <v>0.83949071832122679</v>
      </c>
      <c r="W920" s="1"/>
      <c r="X920" s="17">
        <f t="shared" si="292"/>
        <v>191.19839942930162</v>
      </c>
      <c r="Y920" s="18">
        <f t="shared" si="293"/>
        <v>4188.72894319429</v>
      </c>
      <c r="Z920" s="2">
        <f t="shared" si="304"/>
        <v>181.63847945783652</v>
      </c>
      <c r="AA920" s="18">
        <f t="shared" si="304"/>
        <v>3979.2924960345754</v>
      </c>
      <c r="AB920" s="2">
        <f t="shared" si="305"/>
        <v>-550.54413744535259</v>
      </c>
      <c r="AC920" s="2">
        <f t="shared" si="305"/>
        <v>397.92924960345755</v>
      </c>
      <c r="AD920" s="2">
        <f t="shared" si="294"/>
        <v>181.63847945783652</v>
      </c>
      <c r="AE920" s="2">
        <f t="shared" si="295"/>
        <v>-1000</v>
      </c>
      <c r="AF920" s="5">
        <f t="shared" si="296"/>
        <v>0.17999999999999994</v>
      </c>
      <c r="AG920" s="5">
        <f t="shared" si="297"/>
        <v>-1</v>
      </c>
      <c r="AH920" s="3">
        <f t="shared" si="298"/>
        <v>201912</v>
      </c>
      <c r="AI920" s="21">
        <v>1.22</v>
      </c>
      <c r="AJ920" s="21">
        <v>4.5</v>
      </c>
      <c r="AK920" s="21">
        <v>1.18</v>
      </c>
      <c r="AL920" s="21">
        <v>5.25</v>
      </c>
      <c r="AO920">
        <f t="shared" si="303"/>
        <v>-600</v>
      </c>
      <c r="AP920">
        <f>IF(E920&lt;F920,G920,H920)</f>
        <v>40</v>
      </c>
      <c r="AQ920">
        <f>IF(E920&lt;F920,H920,G920)</f>
        <v>9</v>
      </c>
    </row>
    <row r="921" spans="2:43" x14ac:dyDescent="0.25">
      <c r="B921" s="24">
        <v>43800</v>
      </c>
      <c r="C921" s="20" t="s">
        <v>48</v>
      </c>
      <c r="D921" s="20" t="s">
        <v>47</v>
      </c>
      <c r="E921" s="2">
        <v>120.00000000000001</v>
      </c>
      <c r="F921" s="2">
        <v>-140.84507042253523</v>
      </c>
      <c r="G921">
        <v>7</v>
      </c>
      <c r="H921">
        <v>34</v>
      </c>
      <c r="I921" s="9"/>
      <c r="J921" s="2" t="str">
        <f t="shared" si="299"/>
        <v>Los Angeles Rams</v>
      </c>
      <c r="K921" s="2" t="str">
        <f t="shared" si="300"/>
        <v>Arizona Cardinals</v>
      </c>
      <c r="L921" s="17">
        <f t="shared" si="301"/>
        <v>-140.84507042253523</v>
      </c>
      <c r="M921" s="18">
        <f t="shared" si="302"/>
        <v>120.00000000000001</v>
      </c>
      <c r="N921" s="4">
        <f t="shared" si="288"/>
        <v>1.71</v>
      </c>
      <c r="O921" s="4">
        <f t="shared" si="289"/>
        <v>2.2000000000000002</v>
      </c>
      <c r="P921" s="4"/>
      <c r="Q921" s="4"/>
      <c r="R921" s="1">
        <f t="shared" si="290"/>
        <v>0.58479532163742687</v>
      </c>
      <c r="S921" s="1">
        <f t="shared" si="290"/>
        <v>0.45454545454545453</v>
      </c>
      <c r="T921" s="1">
        <f t="shared" si="286"/>
        <v>3.7851662404092101E-2</v>
      </c>
      <c r="U921" s="1">
        <f t="shared" si="287"/>
        <v>6.5124933545986169E-2</v>
      </c>
      <c r="V921" s="1">
        <f t="shared" si="291"/>
        <v>0.57612493354598615</v>
      </c>
      <c r="W921" s="1"/>
      <c r="X921" s="17">
        <f t="shared" si="292"/>
        <v>735.73463284275692</v>
      </c>
      <c r="Y921" s="18">
        <f t="shared" si="293"/>
        <v>1235.8449349286186</v>
      </c>
      <c r="Z921" s="2">
        <f t="shared" si="304"/>
        <v>698.94790120061907</v>
      </c>
      <c r="AA921" s="18">
        <f t="shared" si="304"/>
        <v>1174.0526881821877</v>
      </c>
      <c r="AB921" s="2">
        <f t="shared" si="305"/>
        <v>-143.07218009843768</v>
      </c>
      <c r="AC921" s="2">
        <f t="shared" si="305"/>
        <v>117.40526881821877</v>
      </c>
      <c r="AD921" s="2">
        <f t="shared" si="294"/>
        <v>698.94790120061907</v>
      </c>
      <c r="AE921" s="2">
        <f t="shared" si="295"/>
        <v>-1000</v>
      </c>
      <c r="AF921" s="5">
        <f t="shared" si="296"/>
        <v>0.71</v>
      </c>
      <c r="AG921" s="5">
        <f t="shared" si="297"/>
        <v>-1</v>
      </c>
      <c r="AH921" s="3">
        <f t="shared" si="298"/>
        <v>201912</v>
      </c>
      <c r="AI921" s="21">
        <v>2.75</v>
      </c>
      <c r="AJ921" s="21">
        <v>1.47</v>
      </c>
      <c r="AK921" s="21">
        <v>2.2000000000000002</v>
      </c>
      <c r="AL921" s="21">
        <v>1.71</v>
      </c>
      <c r="AO921">
        <f t="shared" si="303"/>
        <v>-150</v>
      </c>
      <c r="AP921">
        <f>IF(E921&lt;F921,G921,H921)</f>
        <v>34</v>
      </c>
      <c r="AQ921">
        <f>IF(E921&lt;F921,H921,G921)</f>
        <v>7</v>
      </c>
    </row>
    <row r="922" spans="2:43" x14ac:dyDescent="0.25">
      <c r="B922" s="24">
        <v>43800</v>
      </c>
      <c r="C922" s="20" t="s">
        <v>28</v>
      </c>
      <c r="D922" s="20" t="s">
        <v>22</v>
      </c>
      <c r="E922" s="2">
        <v>-250.00000000000006</v>
      </c>
      <c r="F922" s="2">
        <v>210</v>
      </c>
      <c r="G922">
        <v>20</v>
      </c>
      <c r="H922">
        <v>17</v>
      </c>
      <c r="I922" s="9"/>
      <c r="J922" s="2" t="str">
        <f t="shared" si="299"/>
        <v>Baltimore Ravens</v>
      </c>
      <c r="K922" s="2" t="str">
        <f t="shared" si="300"/>
        <v>San Francisco 49ers</v>
      </c>
      <c r="L922" s="17">
        <f t="shared" si="301"/>
        <v>-250.00000000000006</v>
      </c>
      <c r="M922" s="18">
        <f t="shared" si="302"/>
        <v>210</v>
      </c>
      <c r="N922" s="4">
        <f t="shared" si="288"/>
        <v>1.4</v>
      </c>
      <c r="O922" s="4">
        <f t="shared" si="289"/>
        <v>3.1</v>
      </c>
      <c r="P922" s="4"/>
      <c r="Q922" s="4"/>
      <c r="R922" s="1">
        <f t="shared" si="290"/>
        <v>0.7142857142857143</v>
      </c>
      <c r="S922" s="1">
        <f t="shared" si="290"/>
        <v>0.32258064516129031</v>
      </c>
      <c r="T922" s="1">
        <f t="shared" si="286"/>
        <v>3.5555555555555562E-2</v>
      </c>
      <c r="U922" s="1">
        <f t="shared" si="287"/>
        <v>0.19585253456221199</v>
      </c>
      <c r="V922" s="1">
        <f t="shared" si="291"/>
        <v>0.70685253456221198</v>
      </c>
      <c r="W922" s="1"/>
      <c r="X922" s="17">
        <f t="shared" si="292"/>
        <v>414.72223852086552</v>
      </c>
      <c r="Y922" s="18">
        <f t="shared" si="293"/>
        <v>2130.2265089838866</v>
      </c>
      <c r="Z922" s="2">
        <f t="shared" si="304"/>
        <v>393.98612659482222</v>
      </c>
      <c r="AA922" s="18">
        <f t="shared" si="304"/>
        <v>2023.7151835346922</v>
      </c>
      <c r="AB922" s="2">
        <f t="shared" si="305"/>
        <v>-253.81604389039978</v>
      </c>
      <c r="AC922" s="2">
        <f t="shared" si="305"/>
        <v>202.37151835346921</v>
      </c>
      <c r="AD922" s="2">
        <f t="shared" si="294"/>
        <v>393.98612659482222</v>
      </c>
      <c r="AE922" s="2">
        <f t="shared" si="295"/>
        <v>-1000</v>
      </c>
      <c r="AF922" s="5">
        <f t="shared" si="296"/>
        <v>0.39999999999999991</v>
      </c>
      <c r="AG922" s="5">
        <f t="shared" si="297"/>
        <v>-1</v>
      </c>
      <c r="AH922" s="3">
        <f t="shared" si="298"/>
        <v>201912</v>
      </c>
      <c r="AI922" s="21">
        <v>1.42</v>
      </c>
      <c r="AJ922" s="21">
        <v>2.95</v>
      </c>
      <c r="AK922" s="21">
        <v>1.4</v>
      </c>
      <c r="AL922" s="21">
        <v>3.1</v>
      </c>
      <c r="AO922">
        <f t="shared" si="303"/>
        <v>-300</v>
      </c>
      <c r="AP922">
        <f>IF(E922&lt;F922,G922,H922)</f>
        <v>20</v>
      </c>
      <c r="AQ922">
        <f>IF(E922&lt;F922,H922,G922)</f>
        <v>17</v>
      </c>
    </row>
    <row r="923" spans="2:43" x14ac:dyDescent="0.25">
      <c r="B923" s="24">
        <v>43800</v>
      </c>
      <c r="C923" s="20" t="s">
        <v>44</v>
      </c>
      <c r="D923" s="20" t="s">
        <v>53</v>
      </c>
      <c r="E923" s="2">
        <v>-526.31578947368439</v>
      </c>
      <c r="F923" s="2">
        <v>400</v>
      </c>
      <c r="G923">
        <v>21</v>
      </c>
      <c r="H923">
        <v>29</v>
      </c>
      <c r="I923" s="9"/>
      <c r="J923" s="2" t="str">
        <f t="shared" si="299"/>
        <v>Carolina Panthers</v>
      </c>
      <c r="K923" s="2" t="str">
        <f t="shared" si="300"/>
        <v>Washington Redskins</v>
      </c>
      <c r="L923" s="17">
        <f t="shared" si="301"/>
        <v>-526.31578947368439</v>
      </c>
      <c r="M923" s="18">
        <f t="shared" si="302"/>
        <v>400</v>
      </c>
      <c r="N923" s="4">
        <f t="shared" si="288"/>
        <v>1.19</v>
      </c>
      <c r="O923" s="4">
        <f t="shared" si="289"/>
        <v>5</v>
      </c>
      <c r="P923" s="4"/>
      <c r="Q923" s="4"/>
      <c r="R923" s="1">
        <f t="shared" si="290"/>
        <v>0.84033613445378152</v>
      </c>
      <c r="S923" s="1">
        <f t="shared" si="290"/>
        <v>0.2</v>
      </c>
      <c r="T923" s="1">
        <f t="shared" si="286"/>
        <v>3.8772213247172949E-2</v>
      </c>
      <c r="U923" s="1">
        <f t="shared" si="287"/>
        <v>0.32016806722689073</v>
      </c>
      <c r="V923" s="1">
        <f t="shared" si="291"/>
        <v>0.83116806722689074</v>
      </c>
      <c r="W923" s="1"/>
      <c r="X923" s="17">
        <f t="shared" si="292"/>
        <v>203.12610581443556</v>
      </c>
      <c r="Y923" s="18">
        <f t="shared" si="293"/>
        <v>3985.2087388896653</v>
      </c>
      <c r="Z923" s="2">
        <f t="shared" si="304"/>
        <v>192.96980052371379</v>
      </c>
      <c r="AA923" s="18">
        <f t="shared" si="304"/>
        <v>3785.9483019451818</v>
      </c>
      <c r="AB923" s="2">
        <f t="shared" si="305"/>
        <v>-518.21580231001553</v>
      </c>
      <c r="AC923" s="2">
        <f t="shared" si="305"/>
        <v>378.59483019451818</v>
      </c>
      <c r="AD923" s="2">
        <f t="shared" si="294"/>
        <v>-1000</v>
      </c>
      <c r="AE923" s="2">
        <f t="shared" si="295"/>
        <v>3785.9483019451818</v>
      </c>
      <c r="AF923" s="5">
        <f t="shared" si="296"/>
        <v>-1</v>
      </c>
      <c r="AG923" s="5">
        <f t="shared" si="297"/>
        <v>4</v>
      </c>
      <c r="AH923" s="3">
        <f t="shared" si="298"/>
        <v>201912</v>
      </c>
      <c r="AI923" s="21">
        <v>1.22</v>
      </c>
      <c r="AJ923" s="21">
        <v>4.5</v>
      </c>
      <c r="AK923" s="21">
        <v>1.19</v>
      </c>
      <c r="AL923" s="21">
        <v>5</v>
      </c>
      <c r="AO923">
        <f t="shared" si="303"/>
        <v>-600</v>
      </c>
      <c r="AP923">
        <f>IF(E923&lt;F923,G923,H923)</f>
        <v>21</v>
      </c>
      <c r="AQ923">
        <f>IF(E923&lt;F923,H923,G923)</f>
        <v>29</v>
      </c>
    </row>
    <row r="924" spans="2:43" x14ac:dyDescent="0.25">
      <c r="B924" s="24">
        <v>43800</v>
      </c>
      <c r="C924" s="20" t="s">
        <v>21</v>
      </c>
      <c r="D924" s="20" t="s">
        <v>42</v>
      </c>
      <c r="E924" s="2">
        <v>125</v>
      </c>
      <c r="F924" s="2">
        <v>-147.05882352941177</v>
      </c>
      <c r="G924">
        <v>22</v>
      </c>
      <c r="H924">
        <v>6</v>
      </c>
      <c r="I924" s="9"/>
      <c r="J924" s="2" t="str">
        <f t="shared" si="299"/>
        <v>New York Jets</v>
      </c>
      <c r="K924" s="2" t="str">
        <f t="shared" si="300"/>
        <v>Cincinnati Bengals</v>
      </c>
      <c r="L924" s="17">
        <f t="shared" si="301"/>
        <v>-147.05882352941177</v>
      </c>
      <c r="M924" s="18">
        <f t="shared" si="302"/>
        <v>125</v>
      </c>
      <c r="N924" s="4">
        <f t="shared" si="288"/>
        <v>1.68</v>
      </c>
      <c r="O924" s="4">
        <f t="shared" si="289"/>
        <v>2.25</v>
      </c>
      <c r="P924" s="4"/>
      <c r="Q924" s="4"/>
      <c r="R924" s="1">
        <f t="shared" si="290"/>
        <v>0.59523809523809523</v>
      </c>
      <c r="S924" s="1">
        <f t="shared" si="290"/>
        <v>0.44444444444444442</v>
      </c>
      <c r="T924" s="1">
        <f t="shared" si="286"/>
        <v>3.8167938931297662E-2</v>
      </c>
      <c r="U924" s="1">
        <f t="shared" si="287"/>
        <v>7.5396825396825407E-2</v>
      </c>
      <c r="V924" s="1">
        <f t="shared" si="291"/>
        <v>0.58639682539682547</v>
      </c>
      <c r="W924" s="1"/>
      <c r="X924" s="17">
        <f t="shared" si="292"/>
        <v>705.32983244457648</v>
      </c>
      <c r="Y924" s="18">
        <f t="shared" si="293"/>
        <v>1287.7472223008879</v>
      </c>
      <c r="Z924" s="2">
        <f t="shared" si="304"/>
        <v>670.06334082234764</v>
      </c>
      <c r="AA924" s="18">
        <f t="shared" si="304"/>
        <v>1223.3598611858433</v>
      </c>
      <c r="AB924" s="2">
        <f t="shared" si="305"/>
        <v>-149.23962244714528</v>
      </c>
      <c r="AC924" s="2">
        <f t="shared" si="305"/>
        <v>122.33598611858433</v>
      </c>
      <c r="AD924" s="2">
        <f t="shared" si="294"/>
        <v>-1000</v>
      </c>
      <c r="AE924" s="2">
        <f t="shared" si="295"/>
        <v>1223.3598611858433</v>
      </c>
      <c r="AF924" s="5">
        <f t="shared" si="296"/>
        <v>-1</v>
      </c>
      <c r="AG924" s="5">
        <f t="shared" si="297"/>
        <v>1.25</v>
      </c>
      <c r="AH924" s="3">
        <f t="shared" si="298"/>
        <v>201912</v>
      </c>
      <c r="AI924" s="21">
        <v>2.6</v>
      </c>
      <c r="AJ924" s="21">
        <v>1.55</v>
      </c>
      <c r="AK924" s="21">
        <v>2.25</v>
      </c>
      <c r="AL924" s="21">
        <v>1.68</v>
      </c>
      <c r="AO924">
        <f t="shared" si="303"/>
        <v>-150</v>
      </c>
      <c r="AP924">
        <f>IF(E924&lt;F924,G924,H924)</f>
        <v>6</v>
      </c>
      <c r="AQ924">
        <f>IF(E924&lt;F924,H924,G924)</f>
        <v>22</v>
      </c>
    </row>
    <row r="925" spans="2:43" x14ac:dyDescent="0.25">
      <c r="B925" s="24">
        <v>43800</v>
      </c>
      <c r="C925" s="20" t="s">
        <v>39</v>
      </c>
      <c r="D925" s="20" t="s">
        <v>41</v>
      </c>
      <c r="E925" s="2">
        <v>-105.26315789473685</v>
      </c>
      <c r="F925" s="2">
        <v>-116.27906976744185</v>
      </c>
      <c r="G925">
        <v>17</v>
      </c>
      <c r="H925">
        <v>31</v>
      </c>
      <c r="I925" s="9"/>
      <c r="J925" s="2" t="str">
        <f t="shared" si="299"/>
        <v>Tennessee Titans</v>
      </c>
      <c r="K925" s="2" t="str">
        <f t="shared" si="300"/>
        <v>Indianapolis Colts</v>
      </c>
      <c r="L925" s="17">
        <f t="shared" si="301"/>
        <v>-116.27906976744185</v>
      </c>
      <c r="M925" s="18">
        <f t="shared" si="302"/>
        <v>-105.26315789473685</v>
      </c>
      <c r="N925" s="4">
        <f t="shared" si="288"/>
        <v>1.95</v>
      </c>
      <c r="O925" s="4">
        <f t="shared" si="289"/>
        <v>1.86</v>
      </c>
      <c r="P925" s="4"/>
      <c r="Q925" s="4"/>
      <c r="R925" s="1">
        <f t="shared" si="290"/>
        <v>0.51282051282051289</v>
      </c>
      <c r="S925" s="1">
        <f t="shared" si="290"/>
        <v>0.5376344086021505</v>
      </c>
      <c r="T925" s="1">
        <f t="shared" si="286"/>
        <v>4.8031496062992063E-2</v>
      </c>
      <c r="U925" s="1">
        <f t="shared" si="287"/>
        <v>1.2406947890818809E-2</v>
      </c>
      <c r="V925" s="1">
        <f t="shared" si="291"/>
        <v>0.4985930521091812</v>
      </c>
      <c r="W925" s="1"/>
      <c r="X925" s="17">
        <f t="shared" si="292"/>
        <v>1005.6436722688655</v>
      </c>
      <c r="Y925" s="18">
        <f t="shared" si="293"/>
        <v>906.79748033936153</v>
      </c>
      <c r="Z925" s="2">
        <f t="shared" si="304"/>
        <v>955.36148865542225</v>
      </c>
      <c r="AA925" s="18">
        <f t="shared" si="304"/>
        <v>861.45760632239342</v>
      </c>
      <c r="AB925" s="2">
        <f t="shared" si="305"/>
        <v>-104.67242105471533</v>
      </c>
      <c r="AC925" s="2">
        <f t="shared" si="305"/>
        <v>-116.08232287472057</v>
      </c>
      <c r="AD925" s="2">
        <f t="shared" si="294"/>
        <v>955.36148865542225</v>
      </c>
      <c r="AE925" s="2">
        <f t="shared" si="295"/>
        <v>-1000</v>
      </c>
      <c r="AF925" s="5">
        <f t="shared" si="296"/>
        <v>0.95</v>
      </c>
      <c r="AG925" s="5">
        <f t="shared" si="297"/>
        <v>-1</v>
      </c>
      <c r="AH925" s="3">
        <f t="shared" si="298"/>
        <v>201912</v>
      </c>
      <c r="AI925" s="21">
        <v>1.64</v>
      </c>
      <c r="AJ925" s="21">
        <v>2.35</v>
      </c>
      <c r="AK925" s="21">
        <v>1.95</v>
      </c>
      <c r="AL925" s="21">
        <v>1.86</v>
      </c>
      <c r="AO925">
        <f t="shared" si="303"/>
        <v>-120</v>
      </c>
      <c r="AP925">
        <f>IF(E925&lt;F925,G925,H925)</f>
        <v>31</v>
      </c>
      <c r="AQ925">
        <f>IF(E925&lt;F925,H925,G925)</f>
        <v>17</v>
      </c>
    </row>
    <row r="926" spans="2:43" x14ac:dyDescent="0.25">
      <c r="B926" s="24">
        <v>43800</v>
      </c>
      <c r="C926" s="20" t="s">
        <v>26</v>
      </c>
      <c r="D926" s="20" t="s">
        <v>27</v>
      </c>
      <c r="E926" s="2">
        <v>135</v>
      </c>
      <c r="F926" s="2">
        <v>-156.25000000000003</v>
      </c>
      <c r="G926">
        <v>11</v>
      </c>
      <c r="H926">
        <v>28</v>
      </c>
      <c r="I926" s="9"/>
      <c r="J926" s="2" t="str">
        <f t="shared" si="299"/>
        <v>Tampa Bay Buccaneers</v>
      </c>
      <c r="K926" s="2" t="str">
        <f t="shared" si="300"/>
        <v>Jacksonville Jaguars</v>
      </c>
      <c r="L926" s="17">
        <f t="shared" si="301"/>
        <v>-156.25000000000003</v>
      </c>
      <c r="M926" s="18">
        <f t="shared" si="302"/>
        <v>135</v>
      </c>
      <c r="N926" s="4">
        <f t="shared" si="288"/>
        <v>1.64</v>
      </c>
      <c r="O926" s="4">
        <f t="shared" si="289"/>
        <v>2.35</v>
      </c>
      <c r="P926" s="4"/>
      <c r="Q926" s="4"/>
      <c r="R926" s="1">
        <f t="shared" si="290"/>
        <v>0.6097560975609756</v>
      </c>
      <c r="S926" s="1">
        <f t="shared" si="290"/>
        <v>0.42553191489361702</v>
      </c>
      <c r="T926" s="1">
        <f t="shared" si="286"/>
        <v>3.4085213032581496E-2</v>
      </c>
      <c r="U926" s="1">
        <f t="shared" si="287"/>
        <v>9.2112091333679286E-2</v>
      </c>
      <c r="V926" s="1">
        <f t="shared" si="291"/>
        <v>0.60311209133367927</v>
      </c>
      <c r="W926" s="1"/>
      <c r="X926" s="17">
        <f t="shared" si="292"/>
        <v>658.06657563218641</v>
      </c>
      <c r="Y926" s="18">
        <f t="shared" si="293"/>
        <v>1377.3404079490135</v>
      </c>
      <c r="Z926" s="2">
        <f t="shared" si="304"/>
        <v>625.16324685057702</v>
      </c>
      <c r="AA926" s="18">
        <f t="shared" si="304"/>
        <v>1308.4733875515628</v>
      </c>
      <c r="AB926" s="2">
        <f t="shared" si="305"/>
        <v>-159.95821971905113</v>
      </c>
      <c r="AC926" s="2">
        <f t="shared" si="305"/>
        <v>130.84733875515627</v>
      </c>
      <c r="AD926" s="2">
        <f t="shared" si="294"/>
        <v>625.16324685057702</v>
      </c>
      <c r="AE926" s="2">
        <f t="shared" si="295"/>
        <v>-1000</v>
      </c>
      <c r="AF926" s="5">
        <f t="shared" si="296"/>
        <v>0.6399999999999999</v>
      </c>
      <c r="AG926" s="5">
        <f t="shared" si="297"/>
        <v>-1</v>
      </c>
      <c r="AH926" s="3">
        <f t="shared" si="298"/>
        <v>201912</v>
      </c>
      <c r="AI926" s="21">
        <v>1.86</v>
      </c>
      <c r="AJ926" s="21">
        <v>1.95</v>
      </c>
      <c r="AK926" s="21">
        <v>2.35</v>
      </c>
      <c r="AL926" s="21">
        <v>1.64</v>
      </c>
      <c r="AO926">
        <f t="shared" si="303"/>
        <v>-160</v>
      </c>
      <c r="AP926">
        <f>IF(E926&lt;F926,G926,H926)</f>
        <v>28</v>
      </c>
      <c r="AQ926">
        <f>IF(E926&lt;F926,H926,G926)</f>
        <v>11</v>
      </c>
    </row>
    <row r="927" spans="2:43" x14ac:dyDescent="0.25">
      <c r="B927" s="24">
        <v>43800</v>
      </c>
      <c r="C927" s="20" t="s">
        <v>30</v>
      </c>
      <c r="D927" s="20" t="s">
        <v>19</v>
      </c>
      <c r="E927" s="2">
        <v>375</v>
      </c>
      <c r="F927" s="2">
        <v>-500.00000000000011</v>
      </c>
      <c r="G927">
        <v>37</v>
      </c>
      <c r="H927">
        <v>31</v>
      </c>
      <c r="I927" s="9"/>
      <c r="J927" s="2" t="str">
        <f t="shared" si="299"/>
        <v>Philadelphia Eagles</v>
      </c>
      <c r="K927" s="2" t="str">
        <f t="shared" si="300"/>
        <v>Miami Dolphins</v>
      </c>
      <c r="L927" s="17">
        <f t="shared" si="301"/>
        <v>-500.00000000000011</v>
      </c>
      <c r="M927" s="18">
        <f t="shared" si="302"/>
        <v>375</v>
      </c>
      <c r="N927" s="4">
        <f t="shared" si="288"/>
        <v>1.2</v>
      </c>
      <c r="O927" s="4">
        <f t="shared" si="289"/>
        <v>4.75</v>
      </c>
      <c r="P927" s="4"/>
      <c r="Q927" s="4"/>
      <c r="R927" s="1">
        <f t="shared" si="290"/>
        <v>0.83333333333333337</v>
      </c>
      <c r="S927" s="1">
        <f t="shared" si="290"/>
        <v>0.21052631578947367</v>
      </c>
      <c r="T927" s="1">
        <f t="shared" si="286"/>
        <v>4.2016806722689037E-2</v>
      </c>
      <c r="U927" s="1">
        <f t="shared" si="287"/>
        <v>0.31140350877192985</v>
      </c>
      <c r="V927" s="1">
        <f t="shared" si="291"/>
        <v>0.82240350877192991</v>
      </c>
      <c r="W927" s="1"/>
      <c r="X927" s="17">
        <f t="shared" si="292"/>
        <v>215.94811954689931</v>
      </c>
      <c r="Y927" s="18">
        <f t="shared" si="293"/>
        <v>3787.1793685900598</v>
      </c>
      <c r="Z927" s="2">
        <f t="shared" si="304"/>
        <v>205.15071356955434</v>
      </c>
      <c r="AA927" s="18">
        <f t="shared" si="304"/>
        <v>3597.8204001605568</v>
      </c>
      <c r="AB927" s="2">
        <f t="shared" si="305"/>
        <v>-487.44651315139578</v>
      </c>
      <c r="AC927" s="2">
        <f t="shared" si="305"/>
        <v>359.7820400160557</v>
      </c>
      <c r="AD927" s="2">
        <f t="shared" si="294"/>
        <v>-1000</v>
      </c>
      <c r="AE927" s="2">
        <f t="shared" si="295"/>
        <v>3597.8204001605568</v>
      </c>
      <c r="AF927" s="5">
        <f t="shared" si="296"/>
        <v>-1</v>
      </c>
      <c r="AG927" s="5">
        <f t="shared" si="297"/>
        <v>3.75</v>
      </c>
      <c r="AH927" s="3">
        <f t="shared" si="298"/>
        <v>201912</v>
      </c>
      <c r="AI927" s="21">
        <v>3.9</v>
      </c>
      <c r="AJ927" s="21">
        <v>1.27</v>
      </c>
      <c r="AK927" s="21">
        <v>4.75</v>
      </c>
      <c r="AL927" s="21">
        <v>1.2</v>
      </c>
      <c r="AO927">
        <f t="shared" si="303"/>
        <v>-500</v>
      </c>
      <c r="AP927">
        <f>IF(E927&lt;F927,G927,H927)</f>
        <v>31</v>
      </c>
      <c r="AQ927">
        <f>IF(E927&lt;F927,H927,G927)</f>
        <v>37</v>
      </c>
    </row>
    <row r="928" spans="2:43" x14ac:dyDescent="0.25">
      <c r="B928" s="24">
        <v>43800</v>
      </c>
      <c r="C928" s="20" t="s">
        <v>25</v>
      </c>
      <c r="D928" s="20" t="s">
        <v>33</v>
      </c>
      <c r="E928" s="2">
        <v>260</v>
      </c>
      <c r="F928" s="2">
        <v>-322.58064516129025</v>
      </c>
      <c r="G928">
        <v>13</v>
      </c>
      <c r="H928">
        <v>31</v>
      </c>
      <c r="I928" s="9"/>
      <c r="J928" s="2" t="str">
        <f t="shared" si="299"/>
        <v>Green Bay Packers</v>
      </c>
      <c r="K928" s="2" t="str">
        <f t="shared" si="300"/>
        <v>New York Giants</v>
      </c>
      <c r="L928" s="17">
        <f t="shared" si="301"/>
        <v>-322.58064516129025</v>
      </c>
      <c r="M928" s="18">
        <f t="shared" si="302"/>
        <v>260</v>
      </c>
      <c r="N928" s="4">
        <f t="shared" si="288"/>
        <v>1.31</v>
      </c>
      <c r="O928" s="4">
        <f t="shared" si="289"/>
        <v>3.6</v>
      </c>
      <c r="P928" s="4"/>
      <c r="Q928" s="4"/>
      <c r="R928" s="1">
        <f t="shared" si="290"/>
        <v>0.76335877862595414</v>
      </c>
      <c r="S928" s="1">
        <f t="shared" si="290"/>
        <v>0.27777777777777779</v>
      </c>
      <c r="T928" s="1">
        <f t="shared" si="286"/>
        <v>3.9511201629327863E-2</v>
      </c>
      <c r="U928" s="1">
        <f t="shared" si="287"/>
        <v>0.24279050042408817</v>
      </c>
      <c r="V928" s="1">
        <f t="shared" si="291"/>
        <v>0.75379050042408813</v>
      </c>
      <c r="W928" s="1"/>
      <c r="X928" s="17">
        <f t="shared" si="292"/>
        <v>326.62855188197847</v>
      </c>
      <c r="Y928" s="18">
        <f t="shared" si="293"/>
        <v>2645.8589098869329</v>
      </c>
      <c r="Z928" s="2">
        <f t="shared" si="304"/>
        <v>310.29712428787951</v>
      </c>
      <c r="AA928" s="18">
        <f t="shared" si="304"/>
        <v>2513.565964392586</v>
      </c>
      <c r="AB928" s="2">
        <f t="shared" si="305"/>
        <v>-322.27175881663845</v>
      </c>
      <c r="AC928" s="2">
        <f t="shared" si="305"/>
        <v>251.3565964392586</v>
      </c>
      <c r="AD928" s="2">
        <f t="shared" si="294"/>
        <v>310.29712428787951</v>
      </c>
      <c r="AE928" s="2">
        <f t="shared" si="295"/>
        <v>-1000</v>
      </c>
      <c r="AF928" s="5">
        <f t="shared" si="296"/>
        <v>0.31000000000000005</v>
      </c>
      <c r="AG928" s="5">
        <f t="shared" si="297"/>
        <v>-1</v>
      </c>
      <c r="AH928" s="3">
        <f t="shared" si="298"/>
        <v>201912</v>
      </c>
      <c r="AI928" s="21">
        <v>3.45</v>
      </c>
      <c r="AJ928" s="21">
        <v>1.32</v>
      </c>
      <c r="AK928" s="21">
        <v>3.6</v>
      </c>
      <c r="AL928" s="21">
        <v>1.31</v>
      </c>
      <c r="AO928">
        <f t="shared" si="303"/>
        <v>-400</v>
      </c>
      <c r="AP928">
        <f>IF(E928&lt;F928,G928,H928)</f>
        <v>31</v>
      </c>
      <c r="AQ928">
        <f>IF(E928&lt;F928,H928,G928)</f>
        <v>13</v>
      </c>
    </row>
    <row r="929" spans="2:43" x14ac:dyDescent="0.25">
      <c r="B929" s="24">
        <v>43800</v>
      </c>
      <c r="C929" s="20" t="s">
        <v>45</v>
      </c>
      <c r="D929" s="20" t="s">
        <v>46</v>
      </c>
      <c r="E929" s="2">
        <v>100</v>
      </c>
      <c r="F929" s="2">
        <v>-120.48192771084337</v>
      </c>
      <c r="G929">
        <v>20</v>
      </c>
      <c r="H929">
        <v>13</v>
      </c>
      <c r="I929" s="9"/>
      <c r="J929" s="2" t="str">
        <f t="shared" si="299"/>
        <v>Cleveland Browns</v>
      </c>
      <c r="K929" s="2" t="str">
        <f t="shared" si="300"/>
        <v>Pittsburgh Steelers</v>
      </c>
      <c r="L929" s="17">
        <f t="shared" si="301"/>
        <v>-120.48192771084337</v>
      </c>
      <c r="M929" s="18">
        <f t="shared" si="302"/>
        <v>100</v>
      </c>
      <c r="N929" s="4">
        <f t="shared" si="288"/>
        <v>1.83</v>
      </c>
      <c r="O929" s="4">
        <f t="shared" si="289"/>
        <v>2</v>
      </c>
      <c r="P929" s="4"/>
      <c r="Q929" s="4"/>
      <c r="R929" s="1">
        <f t="shared" si="290"/>
        <v>0.54644808743169393</v>
      </c>
      <c r="S929" s="1">
        <f t="shared" si="290"/>
        <v>0.5</v>
      </c>
      <c r="T929" s="1">
        <f t="shared" si="286"/>
        <v>4.4386422976501305E-2</v>
      </c>
      <c r="U929" s="1">
        <f t="shared" si="287"/>
        <v>2.3224043715846965E-2</v>
      </c>
      <c r="V929" s="1">
        <f t="shared" si="291"/>
        <v>0.53422404371584697</v>
      </c>
      <c r="W929" s="1"/>
      <c r="X929" s="17">
        <f t="shared" si="292"/>
        <v>871.87381729284084</v>
      </c>
      <c r="Y929" s="18">
        <f t="shared" si="293"/>
        <v>1045.6626202421151</v>
      </c>
      <c r="Z929" s="2">
        <f t="shared" si="304"/>
        <v>828.28012642819874</v>
      </c>
      <c r="AA929" s="18">
        <f t="shared" si="304"/>
        <v>993.3794892300092</v>
      </c>
      <c r="AB929" s="2">
        <f t="shared" si="305"/>
        <v>-120.73210114461043</v>
      </c>
      <c r="AC929" s="2">
        <f t="shared" si="305"/>
        <v>-100.66646340515068</v>
      </c>
      <c r="AD929" s="2">
        <f t="shared" si="294"/>
        <v>-1000</v>
      </c>
      <c r="AE929" s="2">
        <f t="shared" si="295"/>
        <v>993.3794892300092</v>
      </c>
      <c r="AF929" s="5">
        <f t="shared" si="296"/>
        <v>-1</v>
      </c>
      <c r="AG929" s="5">
        <f t="shared" si="297"/>
        <v>1</v>
      </c>
      <c r="AH929" s="3">
        <f t="shared" si="298"/>
        <v>201912</v>
      </c>
      <c r="AI929" s="21">
        <v>1.95</v>
      </c>
      <c r="AJ929" s="21">
        <v>1.86</v>
      </c>
      <c r="AK929" s="21">
        <v>2</v>
      </c>
      <c r="AL929" s="21">
        <v>1.83</v>
      </c>
      <c r="AO929">
        <f t="shared" si="303"/>
        <v>-130</v>
      </c>
      <c r="AP929">
        <f>IF(E929&lt;F929,G929,H929)</f>
        <v>13</v>
      </c>
      <c r="AQ929">
        <f>IF(E929&lt;F929,H929,G929)</f>
        <v>20</v>
      </c>
    </row>
    <row r="930" spans="2:43" x14ac:dyDescent="0.25">
      <c r="B930" s="24">
        <v>43797</v>
      </c>
      <c r="C930" s="20" t="s">
        <v>35</v>
      </c>
      <c r="D930" s="20" t="s">
        <v>43</v>
      </c>
      <c r="E930" s="2">
        <v>270</v>
      </c>
      <c r="F930" s="2">
        <v>-344.82758620689651</v>
      </c>
      <c r="G930">
        <v>18</v>
      </c>
      <c r="H930">
        <v>26</v>
      </c>
      <c r="I930" s="9"/>
      <c r="J930" s="2" t="str">
        <f t="shared" si="299"/>
        <v>New Orleans Saints</v>
      </c>
      <c r="K930" s="2" t="str">
        <f t="shared" si="300"/>
        <v>Atlanta Falcons</v>
      </c>
      <c r="L930" s="17">
        <f t="shared" si="301"/>
        <v>-344.82758620689651</v>
      </c>
      <c r="M930" s="18">
        <f t="shared" si="302"/>
        <v>270</v>
      </c>
      <c r="N930" s="4">
        <f t="shared" si="288"/>
        <v>1.29</v>
      </c>
      <c r="O930" s="4">
        <f t="shared" si="289"/>
        <v>3.7</v>
      </c>
      <c r="P930" s="4"/>
      <c r="Q930" s="4"/>
      <c r="R930" s="1">
        <f t="shared" si="290"/>
        <v>0.77519379844961234</v>
      </c>
      <c r="S930" s="1">
        <f t="shared" si="290"/>
        <v>0.27027027027027023</v>
      </c>
      <c r="T930" s="1">
        <f t="shared" si="286"/>
        <v>4.3486973947895691E-2</v>
      </c>
      <c r="U930" s="1">
        <f t="shared" si="287"/>
        <v>0.25246176408967103</v>
      </c>
      <c r="V930" s="1">
        <f t="shared" si="291"/>
        <v>0.76346176408967104</v>
      </c>
      <c r="W930" s="1"/>
      <c r="X930" s="17">
        <f t="shared" si="292"/>
        <v>309.82329048576543</v>
      </c>
      <c r="Y930" s="18">
        <f t="shared" si="293"/>
        <v>2773.304285017382</v>
      </c>
      <c r="Z930" s="2">
        <f t="shared" si="304"/>
        <v>294.33212596147712</v>
      </c>
      <c r="AA930" s="18">
        <f t="shared" si="304"/>
        <v>2634.6390707665128</v>
      </c>
      <c r="AB930" s="2">
        <f t="shared" si="305"/>
        <v>-339.75224305989701</v>
      </c>
      <c r="AC930" s="2">
        <f t="shared" si="305"/>
        <v>263.46390707665125</v>
      </c>
      <c r="AD930" s="2">
        <f t="shared" si="294"/>
        <v>294.33212596147712</v>
      </c>
      <c r="AE930" s="2">
        <f t="shared" si="295"/>
        <v>-1000</v>
      </c>
      <c r="AF930" s="5">
        <f t="shared" si="296"/>
        <v>0.29000000000000004</v>
      </c>
      <c r="AG930" s="5">
        <f t="shared" si="297"/>
        <v>-1</v>
      </c>
      <c r="AH930" s="3">
        <f t="shared" si="298"/>
        <v>201911</v>
      </c>
      <c r="AI930" s="21">
        <v>3.45</v>
      </c>
      <c r="AJ930" s="21">
        <v>1.32</v>
      </c>
      <c r="AK930" s="21">
        <v>3.7</v>
      </c>
      <c r="AL930" s="21">
        <v>1.29</v>
      </c>
      <c r="AO930">
        <f t="shared" si="303"/>
        <v>-400</v>
      </c>
      <c r="AP930">
        <f>IF(E930&lt;F930,G930,H930)</f>
        <v>26</v>
      </c>
      <c r="AQ930">
        <f>IF(E930&lt;F930,H930,G930)</f>
        <v>18</v>
      </c>
    </row>
    <row r="931" spans="2:43" x14ac:dyDescent="0.25">
      <c r="B931" s="24">
        <v>43797</v>
      </c>
      <c r="C931" s="20" t="s">
        <v>23</v>
      </c>
      <c r="D931" s="20" t="s">
        <v>24</v>
      </c>
      <c r="E931" s="2">
        <v>-312.49999999999994</v>
      </c>
      <c r="F931" s="2">
        <v>245.00000000000003</v>
      </c>
      <c r="G931">
        <v>15</v>
      </c>
      <c r="H931">
        <v>26</v>
      </c>
      <c r="I931" s="9"/>
      <c r="J931" s="2" t="str">
        <f t="shared" si="299"/>
        <v>Dallas Cowboys</v>
      </c>
      <c r="K931" s="2" t="str">
        <f t="shared" si="300"/>
        <v>Buffalo Bills</v>
      </c>
      <c r="L931" s="17">
        <f t="shared" si="301"/>
        <v>-312.49999999999994</v>
      </c>
      <c r="M931" s="18">
        <f t="shared" si="302"/>
        <v>245.00000000000003</v>
      </c>
      <c r="N931" s="4">
        <f t="shared" si="288"/>
        <v>1.32</v>
      </c>
      <c r="O931" s="4">
        <f t="shared" si="289"/>
        <v>3.45</v>
      </c>
      <c r="P931" s="4"/>
      <c r="Q931" s="4"/>
      <c r="R931" s="1">
        <f t="shared" si="290"/>
        <v>0.75757575757575757</v>
      </c>
      <c r="S931" s="1">
        <f t="shared" si="290"/>
        <v>0.28985507246376813</v>
      </c>
      <c r="T931" s="1">
        <f t="shared" si="286"/>
        <v>4.5283018867924518E-2</v>
      </c>
      <c r="U931" s="1">
        <f t="shared" si="287"/>
        <v>0.23386034255599472</v>
      </c>
      <c r="V931" s="1">
        <f t="shared" si="291"/>
        <v>0.74486034255599476</v>
      </c>
      <c r="W931" s="1"/>
      <c r="X931" s="17">
        <f t="shared" si="292"/>
        <v>342.5335500726099</v>
      </c>
      <c r="Y931" s="18">
        <f t="shared" si="293"/>
        <v>2535.4217462272254</v>
      </c>
      <c r="Z931" s="2">
        <f t="shared" si="304"/>
        <v>325.4068725689794</v>
      </c>
      <c r="AA931" s="18">
        <f t="shared" si="304"/>
        <v>2408.6506589158639</v>
      </c>
      <c r="AB931" s="2">
        <f t="shared" si="305"/>
        <v>-307.30758453419605</v>
      </c>
      <c r="AC931" s="2">
        <f t="shared" si="305"/>
        <v>240.8650658915864</v>
      </c>
      <c r="AD931" s="2">
        <f t="shared" si="294"/>
        <v>-1000</v>
      </c>
      <c r="AE931" s="2">
        <f t="shared" si="295"/>
        <v>2408.6506589158639</v>
      </c>
      <c r="AF931" s="5">
        <f t="shared" si="296"/>
        <v>-1</v>
      </c>
      <c r="AG931" s="5">
        <f t="shared" si="297"/>
        <v>2.4500000000000002</v>
      </c>
      <c r="AH931" s="3">
        <f t="shared" si="298"/>
        <v>201911</v>
      </c>
      <c r="AI931" s="21">
        <v>1.32</v>
      </c>
      <c r="AJ931" s="21">
        <v>3.5</v>
      </c>
      <c r="AK931" s="21">
        <v>1.32</v>
      </c>
      <c r="AL931" s="21">
        <v>3.45</v>
      </c>
      <c r="AO931">
        <f t="shared" si="303"/>
        <v>-400</v>
      </c>
      <c r="AP931">
        <f>IF(E931&lt;F931,G931,H931)</f>
        <v>15</v>
      </c>
      <c r="AQ931">
        <f>IF(E931&lt;F931,H931,G931)</f>
        <v>26</v>
      </c>
    </row>
    <row r="932" spans="2:43" x14ac:dyDescent="0.25">
      <c r="B932" s="24">
        <v>43797</v>
      </c>
      <c r="C932" s="20" t="s">
        <v>34</v>
      </c>
      <c r="D932" s="20" t="s">
        <v>37</v>
      </c>
      <c r="E932" s="2">
        <v>210</v>
      </c>
      <c r="F932" s="2">
        <v>-250.00000000000006</v>
      </c>
      <c r="G932">
        <v>20</v>
      </c>
      <c r="H932">
        <v>24</v>
      </c>
      <c r="I932" s="9"/>
      <c r="J932" s="2" t="str">
        <f t="shared" si="299"/>
        <v>Chicago Bears</v>
      </c>
      <c r="K932" s="2" t="str">
        <f t="shared" si="300"/>
        <v>Detroit Lions</v>
      </c>
      <c r="L932" s="17">
        <f t="shared" si="301"/>
        <v>-250.00000000000006</v>
      </c>
      <c r="M932" s="18">
        <f t="shared" si="302"/>
        <v>210</v>
      </c>
      <c r="N932" s="4">
        <f t="shared" si="288"/>
        <v>1.4</v>
      </c>
      <c r="O932" s="4">
        <f t="shared" si="289"/>
        <v>3.1</v>
      </c>
      <c r="P932" s="4"/>
      <c r="Q932" s="4"/>
      <c r="R932" s="1">
        <f t="shared" si="290"/>
        <v>0.7142857142857143</v>
      </c>
      <c r="S932" s="1">
        <f t="shared" si="290"/>
        <v>0.32258064516129031</v>
      </c>
      <c r="T932" s="1">
        <f t="shared" si="286"/>
        <v>3.5555555555555562E-2</v>
      </c>
      <c r="U932" s="1">
        <f t="shared" si="287"/>
        <v>0.19585253456221199</v>
      </c>
      <c r="V932" s="1">
        <f t="shared" si="291"/>
        <v>0.70685253456221198</v>
      </c>
      <c r="W932" s="1"/>
      <c r="X932" s="17">
        <f t="shared" si="292"/>
        <v>414.72223852086552</v>
      </c>
      <c r="Y932" s="18">
        <f t="shared" si="293"/>
        <v>2130.2265089838866</v>
      </c>
      <c r="Z932" s="2">
        <f t="shared" si="304"/>
        <v>393.98612659482222</v>
      </c>
      <c r="AA932" s="18">
        <f t="shared" si="304"/>
        <v>2023.7151835346922</v>
      </c>
      <c r="AB932" s="2">
        <f t="shared" si="305"/>
        <v>-253.81604389039978</v>
      </c>
      <c r="AC932" s="2">
        <f t="shared" si="305"/>
        <v>202.37151835346921</v>
      </c>
      <c r="AD932" s="2">
        <f t="shared" si="294"/>
        <v>393.98612659482222</v>
      </c>
      <c r="AE932" s="2">
        <f t="shared" si="295"/>
        <v>-1000</v>
      </c>
      <c r="AF932" s="5">
        <f t="shared" si="296"/>
        <v>0.39999999999999991</v>
      </c>
      <c r="AG932" s="5">
        <f t="shared" si="297"/>
        <v>-1</v>
      </c>
      <c r="AH932" s="3">
        <f t="shared" si="298"/>
        <v>201911</v>
      </c>
      <c r="AI932" s="21">
        <v>1.9</v>
      </c>
      <c r="AJ932" s="21">
        <v>1.9</v>
      </c>
      <c r="AK932" s="21">
        <v>3.1</v>
      </c>
      <c r="AL932" s="21">
        <v>1.4</v>
      </c>
      <c r="AO932">
        <f t="shared" si="303"/>
        <v>-300</v>
      </c>
      <c r="AP932">
        <f>IF(E932&lt;F932,G932,H932)</f>
        <v>24</v>
      </c>
      <c r="AQ932">
        <f>IF(E932&lt;F932,H932,G932)</f>
        <v>20</v>
      </c>
    </row>
    <row r="933" spans="2:43" x14ac:dyDescent="0.25">
      <c r="B933" s="24">
        <v>43794</v>
      </c>
      <c r="C933" s="20" t="s">
        <v>47</v>
      </c>
      <c r="D933" s="20" t="s">
        <v>28</v>
      </c>
      <c r="E933" s="2">
        <v>150</v>
      </c>
      <c r="F933" s="2">
        <v>-172.41379310344826</v>
      </c>
      <c r="G933">
        <v>6</v>
      </c>
      <c r="H933">
        <v>45</v>
      </c>
      <c r="I933" s="9"/>
      <c r="J933" s="2" t="str">
        <f t="shared" si="299"/>
        <v>Baltimore Ravens</v>
      </c>
      <c r="K933" s="2" t="str">
        <f t="shared" si="300"/>
        <v>Los Angeles Rams</v>
      </c>
      <c r="L933" s="17">
        <f t="shared" si="301"/>
        <v>-172.41379310344826</v>
      </c>
      <c r="M933" s="18">
        <f t="shared" si="302"/>
        <v>150</v>
      </c>
      <c r="N933" s="4">
        <f t="shared" si="288"/>
        <v>1.58</v>
      </c>
      <c r="O933" s="4">
        <f t="shared" si="289"/>
        <v>2.5</v>
      </c>
      <c r="P933" s="4"/>
      <c r="Q933" s="4"/>
      <c r="R933" s="1">
        <f t="shared" si="290"/>
        <v>0.63291139240506322</v>
      </c>
      <c r="S933" s="1">
        <f t="shared" si="290"/>
        <v>0.4</v>
      </c>
      <c r="T933" s="1">
        <f t="shared" si="286"/>
        <v>3.1862745098039214E-2</v>
      </c>
      <c r="U933" s="1">
        <f t="shared" si="287"/>
        <v>0.1164556962025316</v>
      </c>
      <c r="V933" s="1">
        <f t="shared" si="291"/>
        <v>0.62745569620253161</v>
      </c>
      <c r="W933" s="1"/>
      <c r="X933" s="17">
        <f t="shared" si="292"/>
        <v>593.73802174746322</v>
      </c>
      <c r="Y933" s="18">
        <f t="shared" si="293"/>
        <v>1520.5870888415161</v>
      </c>
      <c r="Z933" s="2">
        <f t="shared" si="304"/>
        <v>564.05112066009008</v>
      </c>
      <c r="AA933" s="18">
        <f t="shared" si="304"/>
        <v>1444.5577343994403</v>
      </c>
      <c r="AB933" s="2">
        <f t="shared" si="305"/>
        <v>-177.28889516782337</v>
      </c>
      <c r="AC933" s="2">
        <f t="shared" si="305"/>
        <v>144.45577343994404</v>
      </c>
      <c r="AD933" s="2">
        <f t="shared" si="294"/>
        <v>564.05112066009008</v>
      </c>
      <c r="AE933" s="2">
        <f t="shared" si="295"/>
        <v>-1000</v>
      </c>
      <c r="AF933" s="5">
        <f t="shared" si="296"/>
        <v>0.58000000000000007</v>
      </c>
      <c r="AG933" s="5">
        <f t="shared" si="297"/>
        <v>-1</v>
      </c>
      <c r="AH933" s="3">
        <f t="shared" si="298"/>
        <v>201911</v>
      </c>
      <c r="AI933" s="21">
        <v>2.2999999999999998</v>
      </c>
      <c r="AJ933" s="21">
        <v>1.66</v>
      </c>
      <c r="AK933" s="21">
        <v>2.5</v>
      </c>
      <c r="AL933" s="21">
        <v>1.58</v>
      </c>
      <c r="AO933">
        <f t="shared" si="303"/>
        <v>-180</v>
      </c>
      <c r="AP933">
        <f>IF(E933&lt;F933,G933,H933)</f>
        <v>45</v>
      </c>
      <c r="AQ933">
        <f>IF(E933&lt;F933,H933,G933)</f>
        <v>6</v>
      </c>
    </row>
    <row r="934" spans="2:43" x14ac:dyDescent="0.25">
      <c r="B934" s="24">
        <v>43793</v>
      </c>
      <c r="C934" s="20" t="s">
        <v>22</v>
      </c>
      <c r="D934" s="20" t="s">
        <v>33</v>
      </c>
      <c r="E934" s="2">
        <v>-175.43859649122805</v>
      </c>
      <c r="F934" s="2">
        <v>154.99999999999997</v>
      </c>
      <c r="G934">
        <v>37</v>
      </c>
      <c r="H934">
        <v>8</v>
      </c>
      <c r="I934" s="9"/>
      <c r="J934" s="2" t="str">
        <f t="shared" si="299"/>
        <v>San Francisco 49ers</v>
      </c>
      <c r="K934" s="2" t="str">
        <f t="shared" si="300"/>
        <v>Green Bay Packers</v>
      </c>
      <c r="L934" s="17">
        <f t="shared" si="301"/>
        <v>-175.43859649122805</v>
      </c>
      <c r="M934" s="18">
        <f t="shared" si="302"/>
        <v>154.99999999999997</v>
      </c>
      <c r="N934" s="4">
        <f t="shared" si="288"/>
        <v>1.57</v>
      </c>
      <c r="O934" s="4">
        <f t="shared" si="289"/>
        <v>2.5499999999999998</v>
      </c>
      <c r="P934" s="4"/>
      <c r="Q934" s="4"/>
      <c r="R934" s="1">
        <f t="shared" si="290"/>
        <v>0.63694267515923564</v>
      </c>
      <c r="S934" s="1">
        <f t="shared" si="290"/>
        <v>0.39215686274509809</v>
      </c>
      <c r="T934" s="1">
        <f t="shared" si="286"/>
        <v>2.8276699029126329E-2</v>
      </c>
      <c r="U934" s="1">
        <f t="shared" si="287"/>
        <v>0.12239290620706877</v>
      </c>
      <c r="V934" s="1">
        <f t="shared" si="291"/>
        <v>0.63339290620706878</v>
      </c>
      <c r="W934" s="1"/>
      <c r="X934" s="17">
        <f t="shared" si="292"/>
        <v>578.79886276004493</v>
      </c>
      <c r="Y934" s="18">
        <f t="shared" si="293"/>
        <v>1558.0808321378222</v>
      </c>
      <c r="Z934" s="2">
        <f t="shared" si="304"/>
        <v>549.85891962204266</v>
      </c>
      <c r="AA934" s="18">
        <f t="shared" si="304"/>
        <v>1480.1767905309309</v>
      </c>
      <c r="AB934" s="2">
        <f t="shared" si="305"/>
        <v>-181.86483192586408</v>
      </c>
      <c r="AC934" s="2">
        <f t="shared" si="305"/>
        <v>148.0176790530931</v>
      </c>
      <c r="AD934" s="2">
        <f t="shared" si="294"/>
        <v>549.85891962204266</v>
      </c>
      <c r="AE934" s="2">
        <f t="shared" si="295"/>
        <v>-1000</v>
      </c>
      <c r="AF934" s="5">
        <f t="shared" si="296"/>
        <v>0.57000000000000006</v>
      </c>
      <c r="AG934" s="5">
        <f t="shared" si="297"/>
        <v>-1</v>
      </c>
      <c r="AH934" s="3">
        <f t="shared" si="298"/>
        <v>201911</v>
      </c>
      <c r="AI934" s="21">
        <v>1.6</v>
      </c>
      <c r="AJ934" s="21">
        <v>2.4500000000000002</v>
      </c>
      <c r="AK934" s="21">
        <v>1.57</v>
      </c>
      <c r="AL934" s="21">
        <v>2.5499999999999998</v>
      </c>
      <c r="AO934">
        <f t="shared" si="303"/>
        <v>-180</v>
      </c>
      <c r="AP934">
        <f>IF(E934&lt;F934,G934,H934)</f>
        <v>37</v>
      </c>
      <c r="AQ934">
        <f>IF(E934&lt;F934,H934,G934)</f>
        <v>8</v>
      </c>
    </row>
    <row r="935" spans="2:43" x14ac:dyDescent="0.25">
      <c r="B935" s="24">
        <v>43793</v>
      </c>
      <c r="C935" s="20" t="s">
        <v>36</v>
      </c>
      <c r="D935" s="20" t="s">
        <v>23</v>
      </c>
      <c r="E935" s="2">
        <v>-250.00000000000006</v>
      </c>
      <c r="F935" s="2">
        <v>210</v>
      </c>
      <c r="G935">
        <v>13</v>
      </c>
      <c r="H935">
        <v>9</v>
      </c>
      <c r="I935" s="9"/>
      <c r="J935" s="2" t="str">
        <f t="shared" si="299"/>
        <v>New England Patriots</v>
      </c>
      <c r="K935" s="2" t="str">
        <f t="shared" si="300"/>
        <v>Dallas Cowboys</v>
      </c>
      <c r="L935" s="17">
        <f t="shared" si="301"/>
        <v>-250.00000000000006</v>
      </c>
      <c r="M935" s="18">
        <f t="shared" si="302"/>
        <v>210</v>
      </c>
      <c r="N935" s="4">
        <f t="shared" si="288"/>
        <v>1.4</v>
      </c>
      <c r="O935" s="4">
        <f t="shared" si="289"/>
        <v>3.1</v>
      </c>
      <c r="P935" s="4"/>
      <c r="Q935" s="4"/>
      <c r="R935" s="1">
        <f t="shared" si="290"/>
        <v>0.7142857142857143</v>
      </c>
      <c r="S935" s="1">
        <f t="shared" si="290"/>
        <v>0.32258064516129031</v>
      </c>
      <c r="T935" s="1">
        <f t="shared" si="286"/>
        <v>3.5555555555555562E-2</v>
      </c>
      <c r="U935" s="1">
        <f t="shared" si="287"/>
        <v>0.19585253456221199</v>
      </c>
      <c r="V935" s="1">
        <f t="shared" si="291"/>
        <v>0.70685253456221198</v>
      </c>
      <c r="W935" s="1"/>
      <c r="X935" s="17">
        <f t="shared" si="292"/>
        <v>414.72223852086552</v>
      </c>
      <c r="Y935" s="18">
        <f t="shared" si="293"/>
        <v>2130.2265089838866</v>
      </c>
      <c r="Z935" s="2">
        <f t="shared" si="304"/>
        <v>393.98612659482222</v>
      </c>
      <c r="AA935" s="18">
        <f t="shared" si="304"/>
        <v>2023.7151835346922</v>
      </c>
      <c r="AB935" s="2">
        <f t="shared" si="305"/>
        <v>-253.81604389039978</v>
      </c>
      <c r="AC935" s="2">
        <f t="shared" si="305"/>
        <v>202.37151835346921</v>
      </c>
      <c r="AD935" s="2">
        <f t="shared" si="294"/>
        <v>393.98612659482222</v>
      </c>
      <c r="AE935" s="2">
        <f t="shared" si="295"/>
        <v>-1000</v>
      </c>
      <c r="AF935" s="5">
        <f t="shared" si="296"/>
        <v>0.39999999999999991</v>
      </c>
      <c r="AG935" s="5">
        <f t="shared" si="297"/>
        <v>-1</v>
      </c>
      <c r="AH935" s="3">
        <f t="shared" si="298"/>
        <v>201911</v>
      </c>
      <c r="AI935" s="21">
        <v>1.36</v>
      </c>
      <c r="AJ935" s="21">
        <v>3.25</v>
      </c>
      <c r="AK935" s="21">
        <v>1.4</v>
      </c>
      <c r="AL935" s="21">
        <v>3.1</v>
      </c>
      <c r="AO935">
        <f t="shared" si="303"/>
        <v>-300</v>
      </c>
      <c r="AP935">
        <f>IF(E935&lt;F935,G935,H935)</f>
        <v>13</v>
      </c>
      <c r="AQ935">
        <f>IF(E935&lt;F935,H935,G935)</f>
        <v>9</v>
      </c>
    </row>
    <row r="936" spans="2:43" x14ac:dyDescent="0.25">
      <c r="B936" s="24">
        <v>43793</v>
      </c>
      <c r="C936" s="20" t="s">
        <v>41</v>
      </c>
      <c r="D936" s="20" t="s">
        <v>26</v>
      </c>
      <c r="E936" s="2">
        <v>-212.76595744680853</v>
      </c>
      <c r="F936" s="2">
        <v>175</v>
      </c>
      <c r="G936">
        <v>42</v>
      </c>
      <c r="H936">
        <v>20</v>
      </c>
      <c r="I936" s="9"/>
      <c r="J936" s="2" t="str">
        <f t="shared" si="299"/>
        <v>Tennessee Titans</v>
      </c>
      <c r="K936" s="2" t="str">
        <f t="shared" si="300"/>
        <v>Jacksonville Jaguars</v>
      </c>
      <c r="L936" s="17">
        <f t="shared" si="301"/>
        <v>-212.76595744680853</v>
      </c>
      <c r="M936" s="18">
        <f t="shared" si="302"/>
        <v>175</v>
      </c>
      <c r="N936" s="4">
        <f t="shared" si="288"/>
        <v>1.47</v>
      </c>
      <c r="O936" s="4">
        <f t="shared" si="289"/>
        <v>2.75</v>
      </c>
      <c r="P936" s="4"/>
      <c r="Q936" s="4"/>
      <c r="R936" s="1">
        <f t="shared" si="290"/>
        <v>0.68027210884353739</v>
      </c>
      <c r="S936" s="1">
        <f t="shared" si="290"/>
        <v>0.36363636363636365</v>
      </c>
      <c r="T936" s="1">
        <f t="shared" si="286"/>
        <v>4.206161137440767E-2</v>
      </c>
      <c r="U936" s="1">
        <f t="shared" si="287"/>
        <v>0.15831787260358687</v>
      </c>
      <c r="V936" s="1">
        <f t="shared" si="291"/>
        <v>0.66931787260358688</v>
      </c>
      <c r="W936" s="1"/>
      <c r="X936" s="17">
        <f t="shared" si="292"/>
        <v>494.0584151893168</v>
      </c>
      <c r="Y936" s="18">
        <f t="shared" si="293"/>
        <v>1810.0865209085014</v>
      </c>
      <c r="Z936" s="2">
        <f t="shared" si="304"/>
        <v>469.35549442985092</v>
      </c>
      <c r="AA936" s="18">
        <f t="shared" si="304"/>
        <v>1719.5821948630762</v>
      </c>
      <c r="AB936" s="2">
        <f t="shared" si="305"/>
        <v>-213.05812158750777</v>
      </c>
      <c r="AC936" s="2">
        <f t="shared" si="305"/>
        <v>171.95821948630763</v>
      </c>
      <c r="AD936" s="2">
        <f t="shared" si="294"/>
        <v>469.35549442985092</v>
      </c>
      <c r="AE936" s="2">
        <f t="shared" si="295"/>
        <v>-1000</v>
      </c>
      <c r="AF936" s="5">
        <f t="shared" si="296"/>
        <v>0.47</v>
      </c>
      <c r="AG936" s="5">
        <f t="shared" si="297"/>
        <v>-1</v>
      </c>
      <c r="AH936" s="3">
        <f t="shared" si="298"/>
        <v>201911</v>
      </c>
      <c r="AI936" s="21">
        <v>1.58</v>
      </c>
      <c r="AJ936" s="21">
        <v>2.5</v>
      </c>
      <c r="AK936" s="21">
        <v>1.47</v>
      </c>
      <c r="AL936" s="21">
        <v>2.75</v>
      </c>
      <c r="AO936">
        <f t="shared" si="303"/>
        <v>-300</v>
      </c>
      <c r="AP936">
        <f>IF(E936&lt;F936,G936,H936)</f>
        <v>42</v>
      </c>
      <c r="AQ936">
        <f>IF(E936&lt;F936,H936,G936)</f>
        <v>20</v>
      </c>
    </row>
    <row r="937" spans="2:43" x14ac:dyDescent="0.25">
      <c r="B937" s="24">
        <v>43793</v>
      </c>
      <c r="C937" s="20" t="s">
        <v>35</v>
      </c>
      <c r="D937" s="20" t="s">
        <v>27</v>
      </c>
      <c r="E937" s="2">
        <v>-185.18518518518516</v>
      </c>
      <c r="F937" s="2">
        <v>165</v>
      </c>
      <c r="G937">
        <v>22</v>
      </c>
      <c r="H937">
        <v>35</v>
      </c>
      <c r="I937" s="9"/>
      <c r="J937" s="2" t="str">
        <f t="shared" si="299"/>
        <v>Atlanta Falcons</v>
      </c>
      <c r="K937" s="2" t="str">
        <f t="shared" si="300"/>
        <v>Tampa Bay Buccaneers</v>
      </c>
      <c r="L937" s="17">
        <f t="shared" si="301"/>
        <v>-185.18518518518516</v>
      </c>
      <c r="M937" s="18">
        <f t="shared" si="302"/>
        <v>165</v>
      </c>
      <c r="N937" s="4">
        <f t="shared" si="288"/>
        <v>1.54</v>
      </c>
      <c r="O937" s="4">
        <f t="shared" si="289"/>
        <v>2.65</v>
      </c>
      <c r="P937" s="4"/>
      <c r="Q937" s="4"/>
      <c r="R937" s="1">
        <f t="shared" si="290"/>
        <v>0.64935064935064934</v>
      </c>
      <c r="S937" s="1">
        <f t="shared" si="290"/>
        <v>0.37735849056603776</v>
      </c>
      <c r="T937" s="1">
        <f t="shared" si="286"/>
        <v>2.6014319809069208E-2</v>
      </c>
      <c r="U937" s="1">
        <f t="shared" si="287"/>
        <v>0.13599607939230579</v>
      </c>
      <c r="V937" s="1">
        <f t="shared" si="291"/>
        <v>0.64699607939230575</v>
      </c>
      <c r="W937" s="1"/>
      <c r="X937" s="17">
        <f t="shared" si="292"/>
        <v>545.60441995143913</v>
      </c>
      <c r="Y937" s="18">
        <f t="shared" si="293"/>
        <v>1648.1806912014345</v>
      </c>
      <c r="Z937" s="2">
        <f t="shared" si="304"/>
        <v>518.32419895386715</v>
      </c>
      <c r="AA937" s="18">
        <f t="shared" si="304"/>
        <v>1565.7716566413626</v>
      </c>
      <c r="AB937" s="2">
        <f t="shared" si="305"/>
        <v>-192.92944493394256</v>
      </c>
      <c r="AC937" s="2">
        <f t="shared" si="305"/>
        <v>156.57716566413626</v>
      </c>
      <c r="AD937" s="2">
        <f t="shared" si="294"/>
        <v>-1000</v>
      </c>
      <c r="AE937" s="2">
        <f t="shared" si="295"/>
        <v>1565.7716566413626</v>
      </c>
      <c r="AF937" s="5">
        <f t="shared" si="296"/>
        <v>-1</v>
      </c>
      <c r="AG937" s="5">
        <f t="shared" si="297"/>
        <v>1.65</v>
      </c>
      <c r="AH937" s="3">
        <f t="shared" si="298"/>
        <v>201911</v>
      </c>
      <c r="AI937" s="21">
        <v>1.45</v>
      </c>
      <c r="AJ937" s="21">
        <v>2.8</v>
      </c>
      <c r="AK937" s="21">
        <v>1.54</v>
      </c>
      <c r="AL937" s="21">
        <v>2.65</v>
      </c>
      <c r="AO937">
        <f t="shared" si="303"/>
        <v>-190</v>
      </c>
      <c r="AP937">
        <f>IF(E937&lt;F937,G937,H937)</f>
        <v>22</v>
      </c>
      <c r="AQ937">
        <f>IF(E937&lt;F937,H937,G937)</f>
        <v>35</v>
      </c>
    </row>
    <row r="938" spans="2:43" x14ac:dyDescent="0.25">
      <c r="B938" s="24">
        <v>43793</v>
      </c>
      <c r="C938" s="20" t="s">
        <v>24</v>
      </c>
      <c r="D938" s="20" t="s">
        <v>38</v>
      </c>
      <c r="E938" s="2">
        <v>-212.76595744680853</v>
      </c>
      <c r="F938" s="2">
        <v>175</v>
      </c>
      <c r="G938">
        <v>20</v>
      </c>
      <c r="H938">
        <v>3</v>
      </c>
      <c r="I938" s="9"/>
      <c r="J938" s="2" t="str">
        <f t="shared" si="299"/>
        <v>Buffalo Bills</v>
      </c>
      <c r="K938" s="2" t="str">
        <f t="shared" si="300"/>
        <v>Denver Broncos</v>
      </c>
      <c r="L938" s="17">
        <f t="shared" si="301"/>
        <v>-212.76595744680853</v>
      </c>
      <c r="M938" s="18">
        <f t="shared" si="302"/>
        <v>175</v>
      </c>
      <c r="N938" s="4">
        <f t="shared" si="288"/>
        <v>1.47</v>
      </c>
      <c r="O938" s="4">
        <f t="shared" si="289"/>
        <v>2.75</v>
      </c>
      <c r="P938" s="4"/>
      <c r="Q938" s="4"/>
      <c r="R938" s="1">
        <f t="shared" si="290"/>
        <v>0.68027210884353739</v>
      </c>
      <c r="S938" s="1">
        <f t="shared" si="290"/>
        <v>0.36363636363636365</v>
      </c>
      <c r="T938" s="1">
        <f t="shared" si="286"/>
        <v>4.206161137440767E-2</v>
      </c>
      <c r="U938" s="1">
        <f t="shared" si="287"/>
        <v>0.15831787260358687</v>
      </c>
      <c r="V938" s="1">
        <f t="shared" si="291"/>
        <v>0.66931787260358688</v>
      </c>
      <c r="W938" s="1"/>
      <c r="X938" s="17">
        <f t="shared" si="292"/>
        <v>494.0584151893168</v>
      </c>
      <c r="Y938" s="18">
        <f t="shared" si="293"/>
        <v>1810.0865209085014</v>
      </c>
      <c r="Z938" s="2">
        <f t="shared" si="304"/>
        <v>469.35549442985092</v>
      </c>
      <c r="AA938" s="18">
        <f t="shared" si="304"/>
        <v>1719.5821948630762</v>
      </c>
      <c r="AB938" s="2">
        <f t="shared" si="305"/>
        <v>-213.05812158750777</v>
      </c>
      <c r="AC938" s="2">
        <f t="shared" si="305"/>
        <v>171.95821948630763</v>
      </c>
      <c r="AD938" s="2">
        <f t="shared" si="294"/>
        <v>469.35549442985092</v>
      </c>
      <c r="AE938" s="2">
        <f t="shared" si="295"/>
        <v>-1000</v>
      </c>
      <c r="AF938" s="5">
        <f t="shared" si="296"/>
        <v>0.47</v>
      </c>
      <c r="AG938" s="5">
        <f t="shared" si="297"/>
        <v>-1</v>
      </c>
      <c r="AH938" s="3">
        <f t="shared" si="298"/>
        <v>201911</v>
      </c>
      <c r="AI938" s="21">
        <v>1.41</v>
      </c>
      <c r="AJ938" s="21">
        <v>3</v>
      </c>
      <c r="AK938" s="21">
        <v>1.47</v>
      </c>
      <c r="AL938" s="21">
        <v>2.75</v>
      </c>
      <c r="AO938">
        <f t="shared" si="303"/>
        <v>-300</v>
      </c>
      <c r="AP938">
        <f>IF(E938&lt;F938,G938,H938)</f>
        <v>20</v>
      </c>
      <c r="AQ938">
        <f>IF(E938&lt;F938,H938,G938)</f>
        <v>3</v>
      </c>
    </row>
    <row r="939" spans="2:43" x14ac:dyDescent="0.25">
      <c r="B939" s="24">
        <v>43793</v>
      </c>
      <c r="C939" s="20" t="s">
        <v>37</v>
      </c>
      <c r="D939" s="20" t="s">
        <v>25</v>
      </c>
      <c r="E939" s="2">
        <v>-277.77777777777771</v>
      </c>
      <c r="F939" s="2">
        <v>225</v>
      </c>
      <c r="G939">
        <v>19</v>
      </c>
      <c r="H939">
        <v>14</v>
      </c>
      <c r="I939" s="9"/>
      <c r="J939" s="2" t="str">
        <f t="shared" si="299"/>
        <v>Chicago Bears</v>
      </c>
      <c r="K939" s="2" t="str">
        <f t="shared" si="300"/>
        <v>New York Giants</v>
      </c>
      <c r="L939" s="17">
        <f t="shared" si="301"/>
        <v>-277.77777777777771</v>
      </c>
      <c r="M939" s="18">
        <f t="shared" si="302"/>
        <v>225</v>
      </c>
      <c r="N939" s="4">
        <f t="shared" si="288"/>
        <v>1.36</v>
      </c>
      <c r="O939" s="4">
        <f t="shared" si="289"/>
        <v>3.25</v>
      </c>
      <c r="P939" s="4"/>
      <c r="Q939" s="4"/>
      <c r="R939" s="1">
        <f t="shared" si="290"/>
        <v>0.73529411764705876</v>
      </c>
      <c r="S939" s="1">
        <f t="shared" si="290"/>
        <v>0.30769230769230771</v>
      </c>
      <c r="T939" s="1">
        <f t="shared" si="286"/>
        <v>4.1214750542299394E-2</v>
      </c>
      <c r="U939" s="1">
        <f t="shared" si="287"/>
        <v>0.21380090497737553</v>
      </c>
      <c r="V939" s="1">
        <f t="shared" si="291"/>
        <v>0.72480090497737559</v>
      </c>
      <c r="W939" s="1"/>
      <c r="X939" s="17">
        <f t="shared" si="292"/>
        <v>379.68922656245121</v>
      </c>
      <c r="Y939" s="18">
        <f t="shared" si="293"/>
        <v>2309.6629804910967</v>
      </c>
      <c r="Z939" s="2">
        <f t="shared" si="304"/>
        <v>360.70476523432865</v>
      </c>
      <c r="AA939" s="18">
        <f t="shared" si="304"/>
        <v>2194.1798314665416</v>
      </c>
      <c r="AB939" s="2">
        <f t="shared" si="305"/>
        <v>-277.23503995029256</v>
      </c>
      <c r="AC939" s="2">
        <f t="shared" si="305"/>
        <v>219.41798314665417</v>
      </c>
      <c r="AD939" s="2">
        <f t="shared" si="294"/>
        <v>360.70476523432865</v>
      </c>
      <c r="AE939" s="2">
        <f t="shared" si="295"/>
        <v>-1000</v>
      </c>
      <c r="AF939" s="5">
        <f t="shared" si="296"/>
        <v>0.3600000000000001</v>
      </c>
      <c r="AG939" s="5">
        <f t="shared" si="297"/>
        <v>-1</v>
      </c>
      <c r="AH939" s="3">
        <f t="shared" si="298"/>
        <v>201911</v>
      </c>
      <c r="AI939" s="21">
        <v>1.36</v>
      </c>
      <c r="AJ939" s="21">
        <v>3.25</v>
      </c>
      <c r="AK939" s="21">
        <v>1.36</v>
      </c>
      <c r="AL939" s="21">
        <v>3.25</v>
      </c>
      <c r="AO939">
        <f t="shared" si="303"/>
        <v>-300</v>
      </c>
      <c r="AP939">
        <f>IF(E939&lt;F939,G939,H939)</f>
        <v>19</v>
      </c>
      <c r="AQ939">
        <f>IF(E939&lt;F939,H939,G939)</f>
        <v>14</v>
      </c>
    </row>
    <row r="940" spans="2:43" x14ac:dyDescent="0.25">
      <c r="B940" s="24">
        <v>43793</v>
      </c>
      <c r="C940" s="20" t="s">
        <v>21</v>
      </c>
      <c r="D940" s="20" t="s">
        <v>45</v>
      </c>
      <c r="E940" s="2">
        <v>229.99999999999997</v>
      </c>
      <c r="F940" s="2">
        <v>-285.71428571428567</v>
      </c>
      <c r="G940">
        <v>10</v>
      </c>
      <c r="H940">
        <v>16</v>
      </c>
      <c r="I940" s="9"/>
      <c r="J940" s="2" t="str">
        <f t="shared" si="299"/>
        <v>Pittsburgh Steelers</v>
      </c>
      <c r="K940" s="2" t="str">
        <f t="shared" si="300"/>
        <v>Cincinnati Bengals</v>
      </c>
      <c r="L940" s="17">
        <f t="shared" si="301"/>
        <v>-285.71428571428567</v>
      </c>
      <c r="M940" s="18">
        <f t="shared" si="302"/>
        <v>229.99999999999997</v>
      </c>
      <c r="N940" s="4">
        <f t="shared" si="288"/>
        <v>1.35</v>
      </c>
      <c r="O940" s="4">
        <f t="shared" si="289"/>
        <v>3.3</v>
      </c>
      <c r="P940" s="4"/>
      <c r="Q940" s="4"/>
      <c r="R940" s="1">
        <f t="shared" si="290"/>
        <v>0.7407407407407407</v>
      </c>
      <c r="S940" s="1">
        <f t="shared" si="290"/>
        <v>0.30303030303030304</v>
      </c>
      <c r="T940" s="1">
        <f t="shared" si="286"/>
        <v>4.1935483870967794E-2</v>
      </c>
      <c r="U940" s="1">
        <f t="shared" si="287"/>
        <v>0.21885521885521883</v>
      </c>
      <c r="V940" s="1">
        <f t="shared" si="291"/>
        <v>0.72985521885521887</v>
      </c>
      <c r="W940" s="1"/>
      <c r="X940" s="17">
        <f t="shared" si="292"/>
        <v>370.13475298361828</v>
      </c>
      <c r="Y940" s="18">
        <f t="shared" si="293"/>
        <v>2363.8563841328437</v>
      </c>
      <c r="Z940" s="2">
        <f t="shared" si="304"/>
        <v>351.62801533443735</v>
      </c>
      <c r="AA940" s="18">
        <f t="shared" si="304"/>
        <v>2245.6635649262016</v>
      </c>
      <c r="AB940" s="2">
        <f t="shared" si="305"/>
        <v>-284.39144675343596</v>
      </c>
      <c r="AC940" s="2">
        <f t="shared" si="305"/>
        <v>224.56635649262017</v>
      </c>
      <c r="AD940" s="2">
        <f t="shared" si="294"/>
        <v>351.62801533443735</v>
      </c>
      <c r="AE940" s="2">
        <f t="shared" si="295"/>
        <v>-1000</v>
      </c>
      <c r="AF940" s="5">
        <f t="shared" si="296"/>
        <v>0.35000000000000009</v>
      </c>
      <c r="AG940" s="5">
        <f t="shared" si="297"/>
        <v>-1</v>
      </c>
      <c r="AH940" s="3">
        <f t="shared" si="298"/>
        <v>201911</v>
      </c>
      <c r="AI940" s="21">
        <v>3.45</v>
      </c>
      <c r="AJ940" s="21">
        <v>1.32</v>
      </c>
      <c r="AK940" s="21">
        <v>3.3</v>
      </c>
      <c r="AL940" s="21">
        <v>1.35</v>
      </c>
      <c r="AO940">
        <f t="shared" si="303"/>
        <v>-300</v>
      </c>
      <c r="AP940">
        <f>IF(E940&lt;F940,G940,H940)</f>
        <v>16</v>
      </c>
      <c r="AQ940">
        <f>IF(E940&lt;F940,H940,G940)</f>
        <v>10</v>
      </c>
    </row>
    <row r="941" spans="2:43" x14ac:dyDescent="0.25">
      <c r="B941" s="24">
        <v>43793</v>
      </c>
      <c r="C941" s="20" t="s">
        <v>46</v>
      </c>
      <c r="D941" s="20" t="s">
        <v>30</v>
      </c>
      <c r="E941" s="2">
        <v>-555.55555555555577</v>
      </c>
      <c r="F941" s="2">
        <v>425</v>
      </c>
      <c r="G941">
        <v>41</v>
      </c>
      <c r="H941">
        <v>24</v>
      </c>
      <c r="I941" s="9"/>
      <c r="J941" s="2" t="str">
        <f t="shared" si="299"/>
        <v>Cleveland Browns</v>
      </c>
      <c r="K941" s="2" t="str">
        <f t="shared" si="300"/>
        <v>Miami Dolphins</v>
      </c>
      <c r="L941" s="17">
        <f t="shared" si="301"/>
        <v>-555.55555555555577</v>
      </c>
      <c r="M941" s="18">
        <f t="shared" si="302"/>
        <v>425</v>
      </c>
      <c r="N941" s="4">
        <f t="shared" si="288"/>
        <v>1.18</v>
      </c>
      <c r="O941" s="4">
        <f t="shared" si="289"/>
        <v>5.25</v>
      </c>
      <c r="P941" s="4"/>
      <c r="Q941" s="4"/>
      <c r="R941" s="1">
        <f t="shared" si="290"/>
        <v>0.84745762711864414</v>
      </c>
      <c r="S941" s="1">
        <f t="shared" si="290"/>
        <v>0.19047619047619047</v>
      </c>
      <c r="T941" s="1">
        <f t="shared" si="286"/>
        <v>3.6547433903577065E-2</v>
      </c>
      <c r="U941" s="1">
        <f t="shared" si="287"/>
        <v>0.32849071832122684</v>
      </c>
      <c r="V941" s="1">
        <f t="shared" si="291"/>
        <v>0.83949071832122679</v>
      </c>
      <c r="W941" s="1"/>
      <c r="X941" s="17">
        <f t="shared" si="292"/>
        <v>191.19839942930162</v>
      </c>
      <c r="Y941" s="18">
        <f t="shared" si="293"/>
        <v>4188.72894319429</v>
      </c>
      <c r="Z941" s="2">
        <f t="shared" si="304"/>
        <v>181.63847945783652</v>
      </c>
      <c r="AA941" s="18">
        <f t="shared" si="304"/>
        <v>3979.2924960345754</v>
      </c>
      <c r="AB941" s="2">
        <f t="shared" si="305"/>
        <v>-550.54413744535259</v>
      </c>
      <c r="AC941" s="2">
        <f t="shared" si="305"/>
        <v>397.92924960345755</v>
      </c>
      <c r="AD941" s="2">
        <f t="shared" si="294"/>
        <v>181.63847945783652</v>
      </c>
      <c r="AE941" s="2">
        <f t="shared" si="295"/>
        <v>-1000</v>
      </c>
      <c r="AF941" s="5">
        <f t="shared" si="296"/>
        <v>0.17999999999999994</v>
      </c>
      <c r="AG941" s="5">
        <f t="shared" si="297"/>
        <v>-1</v>
      </c>
      <c r="AH941" s="3">
        <f t="shared" si="298"/>
        <v>201911</v>
      </c>
      <c r="AI941" s="21">
        <v>1.19</v>
      </c>
      <c r="AJ941" s="21">
        <v>5</v>
      </c>
      <c r="AK941" s="21">
        <v>1.18</v>
      </c>
      <c r="AL941" s="21">
        <v>5.25</v>
      </c>
      <c r="AO941">
        <f t="shared" si="303"/>
        <v>-600</v>
      </c>
      <c r="AP941">
        <f>IF(E941&lt;F941,G941,H941)</f>
        <v>41</v>
      </c>
      <c r="AQ941">
        <f>IF(E941&lt;F941,H941,G941)</f>
        <v>24</v>
      </c>
    </row>
    <row r="942" spans="2:43" x14ac:dyDescent="0.25">
      <c r="B942" s="24">
        <v>43793</v>
      </c>
      <c r="C942" s="20" t="s">
        <v>43</v>
      </c>
      <c r="D942" s="20" t="s">
        <v>44</v>
      </c>
      <c r="E942" s="2">
        <v>-526.31578947368439</v>
      </c>
      <c r="F942" s="2">
        <v>400</v>
      </c>
      <c r="G942">
        <v>34</v>
      </c>
      <c r="H942">
        <v>31</v>
      </c>
      <c r="I942" s="9"/>
      <c r="J942" s="2" t="str">
        <f t="shared" si="299"/>
        <v>New Orleans Saints</v>
      </c>
      <c r="K942" s="2" t="str">
        <f t="shared" si="300"/>
        <v>Carolina Panthers</v>
      </c>
      <c r="L942" s="17">
        <f t="shared" si="301"/>
        <v>-526.31578947368439</v>
      </c>
      <c r="M942" s="18">
        <f t="shared" si="302"/>
        <v>400</v>
      </c>
      <c r="N942" s="4">
        <f t="shared" si="288"/>
        <v>1.19</v>
      </c>
      <c r="O942" s="4">
        <f t="shared" si="289"/>
        <v>5</v>
      </c>
      <c r="P942" s="4"/>
      <c r="Q942" s="4"/>
      <c r="R942" s="1">
        <f t="shared" si="290"/>
        <v>0.84033613445378152</v>
      </c>
      <c r="S942" s="1">
        <f t="shared" si="290"/>
        <v>0.2</v>
      </c>
      <c r="T942" s="1">
        <f t="shared" si="286"/>
        <v>3.8772213247172949E-2</v>
      </c>
      <c r="U942" s="1">
        <f t="shared" si="287"/>
        <v>0.32016806722689073</v>
      </c>
      <c r="V942" s="1">
        <f t="shared" si="291"/>
        <v>0.83116806722689074</v>
      </c>
      <c r="W942" s="1"/>
      <c r="X942" s="17">
        <f t="shared" si="292"/>
        <v>203.12610581443556</v>
      </c>
      <c r="Y942" s="18">
        <f t="shared" si="293"/>
        <v>3985.2087388896653</v>
      </c>
      <c r="Z942" s="2">
        <f t="shared" si="304"/>
        <v>192.96980052371379</v>
      </c>
      <c r="AA942" s="18">
        <f t="shared" si="304"/>
        <v>3785.9483019451818</v>
      </c>
      <c r="AB942" s="2">
        <f t="shared" si="305"/>
        <v>-518.21580231001553</v>
      </c>
      <c r="AC942" s="2">
        <f t="shared" si="305"/>
        <v>378.59483019451818</v>
      </c>
      <c r="AD942" s="2">
        <f t="shared" si="294"/>
        <v>192.96980052371379</v>
      </c>
      <c r="AE942" s="2">
        <f t="shared" si="295"/>
        <v>-1000</v>
      </c>
      <c r="AF942" s="5">
        <f t="shared" si="296"/>
        <v>0.18999999999999995</v>
      </c>
      <c r="AG942" s="5">
        <f t="shared" si="297"/>
        <v>-1</v>
      </c>
      <c r="AH942" s="3">
        <f t="shared" si="298"/>
        <v>201911</v>
      </c>
      <c r="AI942" s="21">
        <v>1.23</v>
      </c>
      <c r="AJ942" s="21">
        <v>4.25</v>
      </c>
      <c r="AK942" s="21">
        <v>1.19</v>
      </c>
      <c r="AL942" s="21">
        <v>5</v>
      </c>
      <c r="AO942">
        <f t="shared" si="303"/>
        <v>-600</v>
      </c>
      <c r="AP942">
        <f>IF(E942&lt;F942,G942,H942)</f>
        <v>34</v>
      </c>
      <c r="AQ942">
        <f>IF(E942&lt;F942,H942,G942)</f>
        <v>31</v>
      </c>
    </row>
    <row r="943" spans="2:43" x14ac:dyDescent="0.25">
      <c r="B943" s="24">
        <v>43793</v>
      </c>
      <c r="C943" s="20" t="s">
        <v>42</v>
      </c>
      <c r="D943" s="20" t="s">
        <v>52</v>
      </c>
      <c r="E943" s="2">
        <v>160</v>
      </c>
      <c r="F943" s="2">
        <v>-181.81818181818181</v>
      </c>
      <c r="G943">
        <v>34</v>
      </c>
      <c r="H943">
        <v>3</v>
      </c>
      <c r="I943" s="9"/>
      <c r="J943" s="2" t="str">
        <f t="shared" si="299"/>
        <v>Oakland Raiders</v>
      </c>
      <c r="K943" s="2" t="str">
        <f t="shared" si="300"/>
        <v>New York Jets</v>
      </c>
      <c r="L943" s="17">
        <f t="shared" si="301"/>
        <v>-181.81818181818181</v>
      </c>
      <c r="M943" s="18">
        <f t="shared" si="302"/>
        <v>160</v>
      </c>
      <c r="N943" s="4">
        <f t="shared" si="288"/>
        <v>1.55</v>
      </c>
      <c r="O943" s="4">
        <f t="shared" si="289"/>
        <v>2.6</v>
      </c>
      <c r="P943" s="4"/>
      <c r="Q943" s="4"/>
      <c r="R943" s="1">
        <f t="shared" si="290"/>
        <v>0.64516129032258063</v>
      </c>
      <c r="S943" s="1">
        <f t="shared" si="290"/>
        <v>0.38461538461538458</v>
      </c>
      <c r="T943" s="1">
        <f t="shared" si="286"/>
        <v>2.8915662650602414E-2</v>
      </c>
      <c r="U943" s="1">
        <f t="shared" si="287"/>
        <v>0.13027295285359802</v>
      </c>
      <c r="V943" s="1">
        <f t="shared" si="291"/>
        <v>0.64127295285359809</v>
      </c>
      <c r="W943" s="1"/>
      <c r="X943" s="17">
        <f t="shared" si="292"/>
        <v>559.39837404665798</v>
      </c>
      <c r="Y943" s="18">
        <f t="shared" si="293"/>
        <v>1609.5378726032154</v>
      </c>
      <c r="Z943" s="2">
        <f t="shared" si="304"/>
        <v>531.42845534432502</v>
      </c>
      <c r="AA943" s="18">
        <f t="shared" si="304"/>
        <v>1529.0609789730545</v>
      </c>
      <c r="AB943" s="2">
        <f t="shared" si="305"/>
        <v>-188.17208411470486</v>
      </c>
      <c r="AC943" s="2">
        <f t="shared" si="305"/>
        <v>152.90609789730544</v>
      </c>
      <c r="AD943" s="2">
        <f t="shared" si="294"/>
        <v>-1000</v>
      </c>
      <c r="AE943" s="2">
        <f t="shared" si="295"/>
        <v>1529.0609789730545</v>
      </c>
      <c r="AF943" s="5">
        <f t="shared" si="296"/>
        <v>-1</v>
      </c>
      <c r="AG943" s="5">
        <f t="shared" si="297"/>
        <v>1.6</v>
      </c>
      <c r="AH943" s="3">
        <f t="shared" si="298"/>
        <v>201911</v>
      </c>
      <c r="AI943" s="21">
        <v>2.6</v>
      </c>
      <c r="AJ943" s="21">
        <v>1.55</v>
      </c>
      <c r="AK943" s="21">
        <v>2.6</v>
      </c>
      <c r="AL943" s="21">
        <v>1.55</v>
      </c>
      <c r="AO943">
        <f t="shared" si="303"/>
        <v>-190</v>
      </c>
      <c r="AP943">
        <f>IF(E943&lt;F943,G943,H943)</f>
        <v>3</v>
      </c>
      <c r="AQ943">
        <f>IF(E943&lt;F943,H943,G943)</f>
        <v>34</v>
      </c>
    </row>
    <row r="944" spans="2:43" x14ac:dyDescent="0.25">
      <c r="B944" s="24">
        <v>43793</v>
      </c>
      <c r="C944" s="20" t="s">
        <v>19</v>
      </c>
      <c r="D944" s="20" t="s">
        <v>32</v>
      </c>
      <c r="E944" s="2">
        <v>110.00000000000001</v>
      </c>
      <c r="F944" s="2">
        <v>-131.57894736842104</v>
      </c>
      <c r="G944">
        <v>9</v>
      </c>
      <c r="H944">
        <v>17</v>
      </c>
      <c r="I944" s="9"/>
      <c r="J944" s="2" t="str">
        <f t="shared" si="299"/>
        <v>Seattle Seahawks</v>
      </c>
      <c r="K944" s="2" t="str">
        <f t="shared" si="300"/>
        <v>Philadelphia Eagles</v>
      </c>
      <c r="L944" s="17">
        <f t="shared" si="301"/>
        <v>-131.57894736842104</v>
      </c>
      <c r="M944" s="18">
        <f t="shared" si="302"/>
        <v>110.00000000000001</v>
      </c>
      <c r="N944" s="4">
        <f t="shared" si="288"/>
        <v>1.76</v>
      </c>
      <c r="O944" s="4">
        <f t="shared" si="289"/>
        <v>2.1</v>
      </c>
      <c r="P944" s="4"/>
      <c r="Q944" s="4"/>
      <c r="R944" s="1">
        <f t="shared" si="290"/>
        <v>0.56818181818181823</v>
      </c>
      <c r="S944" s="1">
        <f t="shared" si="290"/>
        <v>0.47619047619047616</v>
      </c>
      <c r="T944" s="1">
        <f t="shared" si="286"/>
        <v>4.2487046632124437E-2</v>
      </c>
      <c r="U944" s="1">
        <f t="shared" si="287"/>
        <v>4.5995670995671034E-2</v>
      </c>
      <c r="V944" s="1">
        <f t="shared" si="291"/>
        <v>0.55699567099567104</v>
      </c>
      <c r="W944" s="1"/>
      <c r="X944" s="17">
        <f t="shared" si="292"/>
        <v>795.34608987611307</v>
      </c>
      <c r="Y944" s="18">
        <f t="shared" si="293"/>
        <v>1144.9859022934511</v>
      </c>
      <c r="Z944" s="2">
        <f t="shared" si="304"/>
        <v>755.57878538230739</v>
      </c>
      <c r="AA944" s="18">
        <f t="shared" si="304"/>
        <v>1087.7366071787785</v>
      </c>
      <c r="AB944" s="2">
        <f t="shared" si="305"/>
        <v>-132.3488720628942</v>
      </c>
      <c r="AC944" s="2">
        <f t="shared" si="305"/>
        <v>108.77366071787785</v>
      </c>
      <c r="AD944" s="2">
        <f t="shared" si="294"/>
        <v>755.57878538230739</v>
      </c>
      <c r="AE944" s="2">
        <f t="shared" si="295"/>
        <v>-1000</v>
      </c>
      <c r="AF944" s="5">
        <f t="shared" si="296"/>
        <v>0.76</v>
      </c>
      <c r="AG944" s="5">
        <f t="shared" si="297"/>
        <v>-1</v>
      </c>
      <c r="AH944" s="3">
        <f t="shared" si="298"/>
        <v>201911</v>
      </c>
      <c r="AI944" s="21">
        <v>1.68</v>
      </c>
      <c r="AJ944" s="21">
        <v>2.25</v>
      </c>
      <c r="AK944" s="21">
        <v>2.1</v>
      </c>
      <c r="AL944" s="21">
        <v>1.76</v>
      </c>
      <c r="AO944">
        <f t="shared" si="303"/>
        <v>-140</v>
      </c>
      <c r="AP944">
        <f>IF(E944&lt;F944,G944,H944)</f>
        <v>17</v>
      </c>
      <c r="AQ944">
        <f>IF(E944&lt;F944,H944,G944)</f>
        <v>9</v>
      </c>
    </row>
    <row r="945" spans="2:43" x14ac:dyDescent="0.25">
      <c r="B945" s="24">
        <v>43793</v>
      </c>
      <c r="C945" s="20" t="s">
        <v>53</v>
      </c>
      <c r="D945" s="20" t="s">
        <v>34</v>
      </c>
      <c r="E945" s="2">
        <v>170.00000000000003</v>
      </c>
      <c r="F945" s="2">
        <v>-200</v>
      </c>
      <c r="G945">
        <v>19</v>
      </c>
      <c r="H945">
        <v>16</v>
      </c>
      <c r="I945" s="9"/>
      <c r="J945" s="2" t="str">
        <f t="shared" si="299"/>
        <v>Detroit Lions</v>
      </c>
      <c r="K945" s="2" t="str">
        <f t="shared" si="300"/>
        <v>Washington Redskins</v>
      </c>
      <c r="L945" s="17">
        <f t="shared" si="301"/>
        <v>-200</v>
      </c>
      <c r="M945" s="18">
        <f t="shared" si="302"/>
        <v>170.00000000000003</v>
      </c>
      <c r="N945" s="4">
        <f t="shared" si="288"/>
        <v>1.5</v>
      </c>
      <c r="O945" s="4">
        <f t="shared" si="289"/>
        <v>2.7</v>
      </c>
      <c r="P945" s="4"/>
      <c r="Q945" s="4"/>
      <c r="R945" s="1">
        <f t="shared" si="290"/>
        <v>0.66666666666666663</v>
      </c>
      <c r="S945" s="1">
        <f t="shared" si="290"/>
        <v>0.37037037037037035</v>
      </c>
      <c r="T945" s="1">
        <f t="shared" si="286"/>
        <v>3.5714285714285587E-2</v>
      </c>
      <c r="U945" s="1">
        <f t="shared" si="287"/>
        <v>0.14814814814814814</v>
      </c>
      <c r="V945" s="1">
        <f t="shared" si="291"/>
        <v>0.65914814814814815</v>
      </c>
      <c r="W945" s="1"/>
      <c r="X945" s="17">
        <f t="shared" si="292"/>
        <v>517.10962521773342</v>
      </c>
      <c r="Y945" s="18">
        <f t="shared" si="293"/>
        <v>1734.0124117028765</v>
      </c>
      <c r="Z945" s="2">
        <f t="shared" si="304"/>
        <v>491.25414395684675</v>
      </c>
      <c r="AA945" s="18">
        <f t="shared" si="304"/>
        <v>1647.3117911177326</v>
      </c>
      <c r="AB945" s="2">
        <f t="shared" si="305"/>
        <v>-203.56062382403903</v>
      </c>
      <c r="AC945" s="2">
        <f t="shared" si="305"/>
        <v>164.73117911177326</v>
      </c>
      <c r="AD945" s="2">
        <f t="shared" si="294"/>
        <v>-1000</v>
      </c>
      <c r="AE945" s="2">
        <f t="shared" si="295"/>
        <v>1647.3117911177326</v>
      </c>
      <c r="AF945" s="5">
        <f t="shared" si="296"/>
        <v>-1</v>
      </c>
      <c r="AG945" s="5">
        <f t="shared" si="297"/>
        <v>1.7000000000000002</v>
      </c>
      <c r="AH945" s="3">
        <f t="shared" si="298"/>
        <v>201911</v>
      </c>
      <c r="AI945" s="21">
        <v>2.2999999999999998</v>
      </c>
      <c r="AJ945" s="21">
        <v>1.66</v>
      </c>
      <c r="AK945" s="21">
        <v>2.7</v>
      </c>
      <c r="AL945" s="21">
        <v>1.5</v>
      </c>
      <c r="AO945">
        <f t="shared" si="303"/>
        <v>-200</v>
      </c>
      <c r="AP945">
        <f>IF(E945&lt;F945,G945,H945)</f>
        <v>16</v>
      </c>
      <c r="AQ945">
        <f>IF(E945&lt;F945,H945,G945)</f>
        <v>19</v>
      </c>
    </row>
    <row r="946" spans="2:43" x14ac:dyDescent="0.25">
      <c r="B946" s="24">
        <v>43790</v>
      </c>
      <c r="C946" s="20" t="s">
        <v>40</v>
      </c>
      <c r="D946" s="20" t="s">
        <v>39</v>
      </c>
      <c r="E946" s="2">
        <v>-200</v>
      </c>
      <c r="F946" s="2">
        <v>170.00000000000003</v>
      </c>
      <c r="G946">
        <v>20</v>
      </c>
      <c r="H946">
        <v>17</v>
      </c>
      <c r="I946" s="9"/>
      <c r="J946" s="2" t="str">
        <f t="shared" si="299"/>
        <v>Houston Texans</v>
      </c>
      <c r="K946" s="2" t="str">
        <f t="shared" si="300"/>
        <v>Indianapolis Colts</v>
      </c>
      <c r="L946" s="17">
        <f t="shared" si="301"/>
        <v>-200</v>
      </c>
      <c r="M946" s="18">
        <f t="shared" si="302"/>
        <v>170.00000000000003</v>
      </c>
      <c r="N946" s="4">
        <f t="shared" si="288"/>
        <v>1.5</v>
      </c>
      <c r="O946" s="4">
        <f t="shared" si="289"/>
        <v>2.7</v>
      </c>
      <c r="P946" s="4"/>
      <c r="Q946" s="4"/>
      <c r="R946" s="1">
        <f t="shared" si="290"/>
        <v>0.66666666666666663</v>
      </c>
      <c r="S946" s="1">
        <f t="shared" si="290"/>
        <v>0.37037037037037035</v>
      </c>
      <c r="T946" s="1">
        <f t="shared" si="286"/>
        <v>3.5714285714285587E-2</v>
      </c>
      <c r="U946" s="1">
        <f t="shared" si="287"/>
        <v>0.14814814814814814</v>
      </c>
      <c r="V946" s="1">
        <f t="shared" si="291"/>
        <v>0.65914814814814815</v>
      </c>
      <c r="W946" s="1"/>
      <c r="X946" s="17">
        <f t="shared" si="292"/>
        <v>517.10962521773342</v>
      </c>
      <c r="Y946" s="18">
        <f t="shared" si="293"/>
        <v>1734.0124117028765</v>
      </c>
      <c r="Z946" s="2">
        <f t="shared" si="304"/>
        <v>491.25414395684675</v>
      </c>
      <c r="AA946" s="18">
        <f t="shared" si="304"/>
        <v>1647.3117911177326</v>
      </c>
      <c r="AB946" s="2">
        <f t="shared" si="305"/>
        <v>-203.56062382403903</v>
      </c>
      <c r="AC946" s="2">
        <f t="shared" si="305"/>
        <v>164.73117911177326</v>
      </c>
      <c r="AD946" s="2">
        <f t="shared" si="294"/>
        <v>491.25414395684675</v>
      </c>
      <c r="AE946" s="2">
        <f t="shared" si="295"/>
        <v>-1000</v>
      </c>
      <c r="AF946" s="5">
        <f t="shared" si="296"/>
        <v>0.5</v>
      </c>
      <c r="AG946" s="5">
        <f t="shared" si="297"/>
        <v>-1</v>
      </c>
      <c r="AH946" s="3">
        <f t="shared" si="298"/>
        <v>201911</v>
      </c>
      <c r="AI946" s="21">
        <v>1.52</v>
      </c>
      <c r="AJ946" s="21">
        <v>2.67</v>
      </c>
      <c r="AK946" s="21">
        <v>1.5</v>
      </c>
      <c r="AL946" s="21">
        <v>2.7</v>
      </c>
      <c r="AO946">
        <f t="shared" si="303"/>
        <v>-200</v>
      </c>
      <c r="AP946">
        <f>IF(E946&lt;F946,G946,H946)</f>
        <v>20</v>
      </c>
      <c r="AQ946">
        <f>IF(E946&lt;F946,H946,G946)</f>
        <v>17</v>
      </c>
    </row>
    <row r="947" spans="2:43" x14ac:dyDescent="0.25">
      <c r="B947" s="24">
        <v>43787</v>
      </c>
      <c r="C947" s="20" t="s">
        <v>31</v>
      </c>
      <c r="D947" s="20" t="s">
        <v>20</v>
      </c>
      <c r="E947" s="2">
        <v>210</v>
      </c>
      <c r="F947" s="2">
        <v>-250.00000000000006</v>
      </c>
      <c r="G947">
        <v>17</v>
      </c>
      <c r="H947">
        <v>24</v>
      </c>
      <c r="I947" s="9"/>
      <c r="J947" s="2" t="str">
        <f t="shared" si="299"/>
        <v>Kansas City Chiefs</v>
      </c>
      <c r="K947" s="2" t="str">
        <f t="shared" si="300"/>
        <v>Los Angeles Chargers</v>
      </c>
      <c r="L947" s="17">
        <f t="shared" si="301"/>
        <v>-250.00000000000006</v>
      </c>
      <c r="M947" s="18">
        <f t="shared" si="302"/>
        <v>210</v>
      </c>
      <c r="N947" s="4">
        <f t="shared" si="288"/>
        <v>1.4</v>
      </c>
      <c r="O947" s="4">
        <f t="shared" si="289"/>
        <v>3.1</v>
      </c>
      <c r="P947" s="4"/>
      <c r="Q947" s="4"/>
      <c r="R947" s="1">
        <f t="shared" si="290"/>
        <v>0.7142857142857143</v>
      </c>
      <c r="S947" s="1">
        <f t="shared" si="290"/>
        <v>0.32258064516129031</v>
      </c>
      <c r="T947" s="1">
        <f t="shared" si="286"/>
        <v>3.5555555555555562E-2</v>
      </c>
      <c r="U947" s="1">
        <f t="shared" si="287"/>
        <v>0.19585253456221199</v>
      </c>
      <c r="V947" s="1">
        <f t="shared" si="291"/>
        <v>0.70685253456221198</v>
      </c>
      <c r="W947" s="1"/>
      <c r="X947" s="17">
        <f t="shared" si="292"/>
        <v>414.72223852086552</v>
      </c>
      <c r="Y947" s="18">
        <f t="shared" si="293"/>
        <v>2130.2265089838866</v>
      </c>
      <c r="Z947" s="2">
        <f t="shared" si="304"/>
        <v>393.98612659482222</v>
      </c>
      <c r="AA947" s="18">
        <f t="shared" si="304"/>
        <v>2023.7151835346922</v>
      </c>
      <c r="AB947" s="2">
        <f t="shared" si="305"/>
        <v>-253.81604389039978</v>
      </c>
      <c r="AC947" s="2">
        <f t="shared" si="305"/>
        <v>202.37151835346921</v>
      </c>
      <c r="AD947" s="2">
        <f t="shared" si="294"/>
        <v>393.98612659482222</v>
      </c>
      <c r="AE947" s="2">
        <f t="shared" si="295"/>
        <v>-1000</v>
      </c>
      <c r="AF947" s="5">
        <f t="shared" si="296"/>
        <v>0.39999999999999991</v>
      </c>
      <c r="AG947" s="5">
        <f t="shared" si="297"/>
        <v>-1</v>
      </c>
      <c r="AH947" s="3">
        <f t="shared" si="298"/>
        <v>201911</v>
      </c>
      <c r="AI947" s="21">
        <v>2.75</v>
      </c>
      <c r="AJ947" s="21">
        <v>1.47</v>
      </c>
      <c r="AK947" s="21">
        <v>3.1</v>
      </c>
      <c r="AL947" s="21">
        <v>1.4</v>
      </c>
      <c r="AO947">
        <f t="shared" si="303"/>
        <v>-300</v>
      </c>
      <c r="AP947">
        <f>IF(E947&lt;F947,G947,H947)</f>
        <v>24</v>
      </c>
      <c r="AQ947">
        <f>IF(E947&lt;F947,H947,G947)</f>
        <v>17</v>
      </c>
    </row>
    <row r="948" spans="2:43" x14ac:dyDescent="0.25">
      <c r="B948" s="24">
        <v>43786</v>
      </c>
      <c r="C948" s="20" t="s">
        <v>47</v>
      </c>
      <c r="D948" s="20" t="s">
        <v>37</v>
      </c>
      <c r="E948" s="2">
        <v>-250.00000000000006</v>
      </c>
      <c r="F948" s="2">
        <v>204.99999999999997</v>
      </c>
      <c r="G948">
        <v>17</v>
      </c>
      <c r="H948">
        <v>7</v>
      </c>
      <c r="I948" s="9"/>
      <c r="J948" s="2" t="str">
        <f t="shared" si="299"/>
        <v>Los Angeles Rams</v>
      </c>
      <c r="K948" s="2" t="str">
        <f t="shared" si="300"/>
        <v>Chicago Bears</v>
      </c>
      <c r="L948" s="17">
        <f t="shared" si="301"/>
        <v>-250.00000000000006</v>
      </c>
      <c r="M948" s="18">
        <f t="shared" si="302"/>
        <v>204.99999999999997</v>
      </c>
      <c r="N948" s="4">
        <f t="shared" si="288"/>
        <v>1.4</v>
      </c>
      <c r="O948" s="4">
        <f t="shared" si="289"/>
        <v>3.05</v>
      </c>
      <c r="P948" s="4"/>
      <c r="Q948" s="4"/>
      <c r="R948" s="1">
        <f t="shared" si="290"/>
        <v>0.7142857142857143</v>
      </c>
      <c r="S948" s="1">
        <f t="shared" si="290"/>
        <v>0.32786885245901642</v>
      </c>
      <c r="T948" s="1">
        <f t="shared" si="286"/>
        <v>4.0449438202247112E-2</v>
      </c>
      <c r="U948" s="1">
        <f t="shared" si="287"/>
        <v>0.19320843091334894</v>
      </c>
      <c r="V948" s="1">
        <f t="shared" si="291"/>
        <v>0.70420843091334895</v>
      </c>
      <c r="W948" s="1"/>
      <c r="X948" s="17">
        <f t="shared" si="292"/>
        <v>420.03412072617954</v>
      </c>
      <c r="Y948" s="18">
        <f t="shared" si="293"/>
        <v>2105.3798440390528</v>
      </c>
      <c r="Z948" s="2">
        <f t="shared" si="304"/>
        <v>399.03241468987056</v>
      </c>
      <c r="AA948" s="18">
        <f t="shared" si="304"/>
        <v>2000.1108518371002</v>
      </c>
      <c r="AB948" s="2">
        <f t="shared" si="305"/>
        <v>-250.60620721181351</v>
      </c>
      <c r="AC948" s="2">
        <f t="shared" si="305"/>
        <v>200.01108518371001</v>
      </c>
      <c r="AD948" s="2">
        <f t="shared" si="294"/>
        <v>399.03241468987056</v>
      </c>
      <c r="AE948" s="2">
        <f t="shared" si="295"/>
        <v>-1000</v>
      </c>
      <c r="AF948" s="5">
        <f t="shared" si="296"/>
        <v>0.39999999999999991</v>
      </c>
      <c r="AG948" s="5">
        <f t="shared" si="297"/>
        <v>-1</v>
      </c>
      <c r="AH948" s="3">
        <f t="shared" si="298"/>
        <v>201911</v>
      </c>
      <c r="AI948" s="21">
        <v>1.34</v>
      </c>
      <c r="AJ948" s="21">
        <v>3.35</v>
      </c>
      <c r="AK948" s="21">
        <v>1.4</v>
      </c>
      <c r="AL948" s="21">
        <v>3.05</v>
      </c>
      <c r="AO948">
        <f t="shared" si="303"/>
        <v>-300</v>
      </c>
      <c r="AP948">
        <f>IF(E948&lt;F948,G948,H948)</f>
        <v>17</v>
      </c>
      <c r="AQ948">
        <f>IF(E948&lt;F948,H948,G948)</f>
        <v>7</v>
      </c>
    </row>
    <row r="949" spans="2:43" x14ac:dyDescent="0.25">
      <c r="B949" s="24">
        <v>43786</v>
      </c>
      <c r="C949" s="20" t="s">
        <v>52</v>
      </c>
      <c r="D949" s="20" t="s">
        <v>21</v>
      </c>
      <c r="E949" s="2">
        <v>-714.28571428571479</v>
      </c>
      <c r="F949" s="2">
        <v>500</v>
      </c>
      <c r="G949">
        <v>17</v>
      </c>
      <c r="H949">
        <v>10</v>
      </c>
      <c r="I949" s="9"/>
      <c r="J949" s="2" t="str">
        <f t="shared" si="299"/>
        <v>Oakland Raiders</v>
      </c>
      <c r="K949" s="2" t="str">
        <f t="shared" si="300"/>
        <v>Cincinnati Bengals</v>
      </c>
      <c r="L949" s="17">
        <f t="shared" si="301"/>
        <v>-714.28571428571479</v>
      </c>
      <c r="M949" s="18">
        <f t="shared" si="302"/>
        <v>500</v>
      </c>
      <c r="N949" s="4">
        <f t="shared" si="288"/>
        <v>1.1399999999999999</v>
      </c>
      <c r="O949" s="4">
        <f t="shared" si="289"/>
        <v>6</v>
      </c>
      <c r="P949" s="4"/>
      <c r="Q949" s="4"/>
      <c r="R949" s="1">
        <f t="shared" si="290"/>
        <v>0.87719298245614041</v>
      </c>
      <c r="S949" s="1">
        <f t="shared" si="290"/>
        <v>0.16666666666666666</v>
      </c>
      <c r="T949" s="1">
        <f t="shared" si="286"/>
        <v>4.2016806722689037E-2</v>
      </c>
      <c r="U949" s="1">
        <f t="shared" si="287"/>
        <v>0.35526315789473689</v>
      </c>
      <c r="V949" s="1">
        <f t="shared" si="291"/>
        <v>0.86626315789473685</v>
      </c>
      <c r="W949" s="1"/>
      <c r="X949" s="17">
        <f t="shared" si="292"/>
        <v>154.38361990400384</v>
      </c>
      <c r="Y949" s="18">
        <f t="shared" si="293"/>
        <v>4970.4571397663694</v>
      </c>
      <c r="Z949" s="2">
        <f t="shared" si="304"/>
        <v>146.66443890880365</v>
      </c>
      <c r="AA949" s="18">
        <f t="shared" si="304"/>
        <v>4721.9342827780511</v>
      </c>
      <c r="AB949" s="2">
        <f t="shared" si="305"/>
        <v>-681.8285382878687</v>
      </c>
      <c r="AC949" s="2">
        <f t="shared" si="305"/>
        <v>472.19342827780508</v>
      </c>
      <c r="AD949" s="2">
        <f t="shared" si="294"/>
        <v>146.66443890880365</v>
      </c>
      <c r="AE949" s="2">
        <f t="shared" si="295"/>
        <v>-1000</v>
      </c>
      <c r="AF949" s="5">
        <f t="shared" si="296"/>
        <v>0.1399999999999999</v>
      </c>
      <c r="AG949" s="5">
        <f t="shared" si="297"/>
        <v>-1</v>
      </c>
      <c r="AH949" s="3">
        <f t="shared" si="298"/>
        <v>201911</v>
      </c>
      <c r="AI949" s="21">
        <v>1.22</v>
      </c>
      <c r="AJ949" s="21">
        <v>4.5</v>
      </c>
      <c r="AK949" s="21">
        <v>1.1399999999999999</v>
      </c>
      <c r="AL949" s="21">
        <v>6</v>
      </c>
      <c r="AO949">
        <f t="shared" si="303"/>
        <v>-800</v>
      </c>
      <c r="AP949">
        <f>IF(E949&lt;F949,G949,H949)</f>
        <v>17</v>
      </c>
      <c r="AQ949">
        <f>IF(E949&lt;F949,H949,G949)</f>
        <v>10</v>
      </c>
    </row>
    <row r="950" spans="2:43" x14ac:dyDescent="0.25">
      <c r="B950" s="24">
        <v>43786</v>
      </c>
      <c r="C950" s="20" t="s">
        <v>19</v>
      </c>
      <c r="D950" s="20" t="s">
        <v>36</v>
      </c>
      <c r="E950" s="2">
        <v>179.99999999999997</v>
      </c>
      <c r="F950" s="2">
        <v>-222.22222222222226</v>
      </c>
      <c r="G950">
        <v>10</v>
      </c>
      <c r="H950">
        <v>17</v>
      </c>
      <c r="I950" s="9"/>
      <c r="J950" s="2" t="str">
        <f t="shared" si="299"/>
        <v>New England Patriots</v>
      </c>
      <c r="K950" s="2" t="str">
        <f t="shared" si="300"/>
        <v>Philadelphia Eagles</v>
      </c>
      <c r="L950" s="17">
        <f t="shared" si="301"/>
        <v>-222.22222222222226</v>
      </c>
      <c r="M950" s="18">
        <f t="shared" si="302"/>
        <v>179.99999999999997</v>
      </c>
      <c r="N950" s="4">
        <f t="shared" si="288"/>
        <v>1.45</v>
      </c>
      <c r="O950" s="4">
        <f t="shared" si="289"/>
        <v>2.8</v>
      </c>
      <c r="P950" s="4"/>
      <c r="Q950" s="4"/>
      <c r="R950" s="1">
        <f t="shared" si="290"/>
        <v>0.68965517241379315</v>
      </c>
      <c r="S950" s="1">
        <f t="shared" si="290"/>
        <v>0.35714285714285715</v>
      </c>
      <c r="T950" s="1">
        <f t="shared" si="286"/>
        <v>4.4705882352941262E-2</v>
      </c>
      <c r="U950" s="1">
        <f t="shared" si="287"/>
        <v>0.166256157635468</v>
      </c>
      <c r="V950" s="1">
        <f t="shared" si="291"/>
        <v>0.67725615763546798</v>
      </c>
      <c r="W950" s="1"/>
      <c r="X950" s="17">
        <f t="shared" si="292"/>
        <v>476.54619116545314</v>
      </c>
      <c r="Y950" s="18">
        <f t="shared" si="293"/>
        <v>1872.3757127156628</v>
      </c>
      <c r="Z950" s="2">
        <f t="shared" si="304"/>
        <v>452.71888160718044</v>
      </c>
      <c r="AA950" s="18">
        <f t="shared" si="304"/>
        <v>1778.7569270798795</v>
      </c>
      <c r="AB950" s="2">
        <f t="shared" si="305"/>
        <v>-220.88762820095712</v>
      </c>
      <c r="AC950" s="2">
        <f t="shared" si="305"/>
        <v>177.87569270798795</v>
      </c>
      <c r="AD950" s="2">
        <f t="shared" si="294"/>
        <v>452.71888160718044</v>
      </c>
      <c r="AE950" s="2">
        <f t="shared" si="295"/>
        <v>-1000</v>
      </c>
      <c r="AF950" s="5">
        <f t="shared" si="296"/>
        <v>0.44999999999999996</v>
      </c>
      <c r="AG950" s="5">
        <f t="shared" si="297"/>
        <v>-1</v>
      </c>
      <c r="AH950" s="3">
        <f t="shared" si="298"/>
        <v>201911</v>
      </c>
      <c r="AI950" s="21">
        <v>2.6</v>
      </c>
      <c r="AJ950" s="21">
        <v>1.55</v>
      </c>
      <c r="AK950" s="21">
        <v>2.8</v>
      </c>
      <c r="AL950" s="21">
        <v>1.45</v>
      </c>
      <c r="AO950">
        <f t="shared" si="303"/>
        <v>-300</v>
      </c>
      <c r="AP950">
        <f>IF(E950&lt;F950,G950,H950)</f>
        <v>17</v>
      </c>
      <c r="AQ950">
        <f>IF(E950&lt;F950,H950,G950)</f>
        <v>10</v>
      </c>
    </row>
    <row r="951" spans="2:43" x14ac:dyDescent="0.25">
      <c r="B951" s="24">
        <v>43786</v>
      </c>
      <c r="C951" s="20" t="s">
        <v>22</v>
      </c>
      <c r="D951" s="20" t="s">
        <v>48</v>
      </c>
      <c r="E951" s="2">
        <v>-454.54545454545462</v>
      </c>
      <c r="F951" s="2">
        <v>350</v>
      </c>
      <c r="G951">
        <v>36</v>
      </c>
      <c r="H951">
        <v>26</v>
      </c>
      <c r="I951" s="9"/>
      <c r="J951" s="2" t="str">
        <f t="shared" si="299"/>
        <v>San Francisco 49ers</v>
      </c>
      <c r="K951" s="2" t="str">
        <f t="shared" si="300"/>
        <v>Arizona Cardinals</v>
      </c>
      <c r="L951" s="17">
        <f t="shared" si="301"/>
        <v>-454.54545454545462</v>
      </c>
      <c r="M951" s="18">
        <f t="shared" si="302"/>
        <v>350</v>
      </c>
      <c r="N951" s="4">
        <f t="shared" si="288"/>
        <v>1.22</v>
      </c>
      <c r="O951" s="4">
        <f t="shared" si="289"/>
        <v>4.5</v>
      </c>
      <c r="P951" s="4"/>
      <c r="Q951" s="4"/>
      <c r="R951" s="1">
        <f t="shared" si="290"/>
        <v>0.81967213114754101</v>
      </c>
      <c r="S951" s="1">
        <f t="shared" si="290"/>
        <v>0.22222222222222221</v>
      </c>
      <c r="T951" s="1">
        <f t="shared" si="286"/>
        <v>4.0209790209790097E-2</v>
      </c>
      <c r="U951" s="1">
        <f t="shared" si="287"/>
        <v>0.2987249544626594</v>
      </c>
      <c r="V951" s="1">
        <f t="shared" si="291"/>
        <v>0.80972495446265946</v>
      </c>
      <c r="W951" s="1"/>
      <c r="X951" s="17">
        <f t="shared" si="292"/>
        <v>234.98725646118768</v>
      </c>
      <c r="Y951" s="18">
        <f t="shared" si="293"/>
        <v>3526.591123964678</v>
      </c>
      <c r="Z951" s="2">
        <f t="shared" si="304"/>
        <v>223.2378936381283</v>
      </c>
      <c r="AA951" s="18">
        <f t="shared" si="304"/>
        <v>3350.2615677664439</v>
      </c>
      <c r="AB951" s="2">
        <f t="shared" si="305"/>
        <v>-447.95262296329213</v>
      </c>
      <c r="AC951" s="2">
        <f t="shared" si="305"/>
        <v>335.02615677664437</v>
      </c>
      <c r="AD951" s="2">
        <f t="shared" si="294"/>
        <v>223.2378936381283</v>
      </c>
      <c r="AE951" s="2">
        <f t="shared" si="295"/>
        <v>-1000</v>
      </c>
      <c r="AF951" s="5">
        <f t="shared" si="296"/>
        <v>0.21999999999999997</v>
      </c>
      <c r="AG951" s="5">
        <f t="shared" si="297"/>
        <v>-1</v>
      </c>
      <c r="AH951" s="3">
        <f t="shared" si="298"/>
        <v>201911</v>
      </c>
      <c r="AI951" s="21">
        <v>1.0900000000000001</v>
      </c>
      <c r="AJ951" s="21">
        <v>8</v>
      </c>
      <c r="AK951" s="21">
        <v>1.22</v>
      </c>
      <c r="AL951" s="21">
        <v>4.5</v>
      </c>
      <c r="AO951">
        <f t="shared" si="303"/>
        <v>-500</v>
      </c>
      <c r="AP951">
        <f>IF(E951&lt;F951,G951,H951)</f>
        <v>36</v>
      </c>
      <c r="AQ951">
        <f>IF(E951&lt;F951,H951,G951)</f>
        <v>26</v>
      </c>
    </row>
    <row r="952" spans="2:43" x14ac:dyDescent="0.25">
      <c r="B952" s="24">
        <v>43786</v>
      </c>
      <c r="C952" s="20" t="s">
        <v>28</v>
      </c>
      <c r="D952" s="20" t="s">
        <v>40</v>
      </c>
      <c r="E952" s="2">
        <v>-238.09523809523813</v>
      </c>
      <c r="F952" s="2">
        <v>195.00000000000003</v>
      </c>
      <c r="G952">
        <v>41</v>
      </c>
      <c r="H952">
        <v>7</v>
      </c>
      <c r="I952" s="9"/>
      <c r="J952" s="2" t="str">
        <f t="shared" si="299"/>
        <v>Baltimore Ravens</v>
      </c>
      <c r="K952" s="2" t="str">
        <f t="shared" si="300"/>
        <v>Houston Texans</v>
      </c>
      <c r="L952" s="17">
        <f t="shared" si="301"/>
        <v>-238.09523809523813</v>
      </c>
      <c r="M952" s="18">
        <f t="shared" si="302"/>
        <v>195.00000000000003</v>
      </c>
      <c r="N952" s="4">
        <f t="shared" si="288"/>
        <v>1.42</v>
      </c>
      <c r="O952" s="4">
        <f t="shared" si="289"/>
        <v>2.95</v>
      </c>
      <c r="P952" s="4"/>
      <c r="Q952" s="4"/>
      <c r="R952" s="1">
        <f t="shared" si="290"/>
        <v>0.70422535211267612</v>
      </c>
      <c r="S952" s="1">
        <f t="shared" si="290"/>
        <v>0.33898305084745761</v>
      </c>
      <c r="T952" s="1">
        <f t="shared" si="286"/>
        <v>4.1418764302059485E-2</v>
      </c>
      <c r="U952" s="1">
        <f t="shared" si="287"/>
        <v>0.18262115063260925</v>
      </c>
      <c r="V952" s="1">
        <f t="shared" si="291"/>
        <v>0.69362115063260932</v>
      </c>
      <c r="W952" s="1"/>
      <c r="X952" s="17">
        <f t="shared" si="292"/>
        <v>441.70920838841397</v>
      </c>
      <c r="Y952" s="18">
        <f t="shared" si="293"/>
        <v>2009.6149174189422</v>
      </c>
      <c r="Z952" s="2">
        <f t="shared" si="304"/>
        <v>419.62374796899326</v>
      </c>
      <c r="AA952" s="18">
        <f t="shared" si="304"/>
        <v>1909.134171547995</v>
      </c>
      <c r="AB952" s="2">
        <f t="shared" si="305"/>
        <v>-238.30872414634925</v>
      </c>
      <c r="AC952" s="2">
        <f t="shared" si="305"/>
        <v>190.9134171547995</v>
      </c>
      <c r="AD952" s="2">
        <f t="shared" si="294"/>
        <v>419.62374796899326</v>
      </c>
      <c r="AE952" s="2">
        <f t="shared" si="295"/>
        <v>-1000</v>
      </c>
      <c r="AF952" s="5">
        <f t="shared" si="296"/>
        <v>0.41999999999999993</v>
      </c>
      <c r="AG952" s="5">
        <f t="shared" si="297"/>
        <v>-1</v>
      </c>
      <c r="AH952" s="3">
        <f t="shared" si="298"/>
        <v>201911</v>
      </c>
      <c r="AI952" s="21">
        <v>1.5</v>
      </c>
      <c r="AJ952" s="21">
        <v>2.7</v>
      </c>
      <c r="AK952" s="21">
        <v>1.42</v>
      </c>
      <c r="AL952" s="21">
        <v>2.95</v>
      </c>
      <c r="AO952">
        <f t="shared" si="303"/>
        <v>-300</v>
      </c>
      <c r="AP952">
        <f>IF(E952&lt;F952,G952,H952)</f>
        <v>41</v>
      </c>
      <c r="AQ952">
        <f>IF(E952&lt;F952,H952,G952)</f>
        <v>7</v>
      </c>
    </row>
    <row r="953" spans="2:43" x14ac:dyDescent="0.25">
      <c r="B953" s="24">
        <v>43786</v>
      </c>
      <c r="C953" s="20" t="s">
        <v>44</v>
      </c>
      <c r="D953" s="20" t="s">
        <v>35</v>
      </c>
      <c r="E953" s="2">
        <v>-212.76595744680853</v>
      </c>
      <c r="F953" s="2">
        <v>175</v>
      </c>
      <c r="G953">
        <v>3</v>
      </c>
      <c r="H953">
        <v>29</v>
      </c>
      <c r="I953" s="9"/>
      <c r="J953" s="2" t="str">
        <f t="shared" si="299"/>
        <v>Carolina Panthers</v>
      </c>
      <c r="K953" s="2" t="str">
        <f t="shared" si="300"/>
        <v>Atlanta Falcons</v>
      </c>
      <c r="L953" s="17">
        <f t="shared" si="301"/>
        <v>-212.76595744680853</v>
      </c>
      <c r="M953" s="18">
        <f t="shared" si="302"/>
        <v>175</v>
      </c>
      <c r="N953" s="4">
        <f t="shared" si="288"/>
        <v>1.47</v>
      </c>
      <c r="O953" s="4">
        <f t="shared" si="289"/>
        <v>2.75</v>
      </c>
      <c r="P953" s="4"/>
      <c r="Q953" s="4"/>
      <c r="R953" s="1">
        <f t="shared" si="290"/>
        <v>0.68027210884353739</v>
      </c>
      <c r="S953" s="1">
        <f t="shared" si="290"/>
        <v>0.36363636363636365</v>
      </c>
      <c r="T953" s="1">
        <f t="shared" si="286"/>
        <v>4.206161137440767E-2</v>
      </c>
      <c r="U953" s="1">
        <f t="shared" si="287"/>
        <v>0.15831787260358687</v>
      </c>
      <c r="V953" s="1">
        <f t="shared" si="291"/>
        <v>0.66931787260358688</v>
      </c>
      <c r="W953" s="1"/>
      <c r="X953" s="17">
        <f t="shared" si="292"/>
        <v>494.0584151893168</v>
      </c>
      <c r="Y953" s="18">
        <f t="shared" si="293"/>
        <v>1810.0865209085014</v>
      </c>
      <c r="Z953" s="2">
        <f t="shared" si="304"/>
        <v>469.35549442985092</v>
      </c>
      <c r="AA953" s="18">
        <f t="shared" si="304"/>
        <v>1719.5821948630762</v>
      </c>
      <c r="AB953" s="2">
        <f t="shared" si="305"/>
        <v>-213.05812158750777</v>
      </c>
      <c r="AC953" s="2">
        <f t="shared" si="305"/>
        <v>171.95821948630763</v>
      </c>
      <c r="AD953" s="2">
        <f t="shared" si="294"/>
        <v>-1000</v>
      </c>
      <c r="AE953" s="2">
        <f t="shared" si="295"/>
        <v>1719.5821948630762</v>
      </c>
      <c r="AF953" s="5">
        <f t="shared" si="296"/>
        <v>-1</v>
      </c>
      <c r="AG953" s="5">
        <f t="shared" si="297"/>
        <v>1.75</v>
      </c>
      <c r="AH953" s="3">
        <f t="shared" si="298"/>
        <v>201911</v>
      </c>
      <c r="AI953" s="21">
        <v>1.38</v>
      </c>
      <c r="AJ953" s="21">
        <v>3.15</v>
      </c>
      <c r="AK953" s="21">
        <v>1.47</v>
      </c>
      <c r="AL953" s="21">
        <v>2.75</v>
      </c>
      <c r="AO953">
        <f t="shared" si="303"/>
        <v>-300</v>
      </c>
      <c r="AP953">
        <f>IF(E953&lt;F953,G953,H953)</f>
        <v>3</v>
      </c>
      <c r="AQ953">
        <f>IF(E953&lt;F953,H953,G953)</f>
        <v>29</v>
      </c>
    </row>
    <row r="954" spans="2:43" x14ac:dyDescent="0.25">
      <c r="B954" s="24">
        <v>43786</v>
      </c>
      <c r="C954" s="20" t="s">
        <v>34</v>
      </c>
      <c r="D954" s="20" t="s">
        <v>23</v>
      </c>
      <c r="E954" s="2">
        <v>280</v>
      </c>
      <c r="F954" s="2">
        <v>-370.37037037037032</v>
      </c>
      <c r="G954">
        <v>27</v>
      </c>
      <c r="H954">
        <v>35</v>
      </c>
      <c r="I954" s="9"/>
      <c r="J954" s="2" t="str">
        <f t="shared" si="299"/>
        <v>Dallas Cowboys</v>
      </c>
      <c r="K954" s="2" t="str">
        <f t="shared" si="300"/>
        <v>Detroit Lions</v>
      </c>
      <c r="L954" s="17">
        <f t="shared" si="301"/>
        <v>-370.37037037037032</v>
      </c>
      <c r="M954" s="18">
        <f t="shared" si="302"/>
        <v>280</v>
      </c>
      <c r="N954" s="4">
        <f t="shared" si="288"/>
        <v>1.27</v>
      </c>
      <c r="O954" s="4">
        <f t="shared" si="289"/>
        <v>3.8</v>
      </c>
      <c r="P954" s="4"/>
      <c r="Q954" s="4"/>
      <c r="R954" s="1">
        <f t="shared" si="290"/>
        <v>0.78740157480314954</v>
      </c>
      <c r="S954" s="1">
        <f t="shared" si="290"/>
        <v>0.26315789473684209</v>
      </c>
      <c r="T954" s="1">
        <f t="shared" si="286"/>
        <v>4.8126232741617536E-2</v>
      </c>
      <c r="U954" s="1">
        <f t="shared" si="287"/>
        <v>0.26212184003315375</v>
      </c>
      <c r="V954" s="1">
        <f t="shared" si="291"/>
        <v>0.77312184003315376</v>
      </c>
      <c r="W954" s="1"/>
      <c r="X954" s="17">
        <f t="shared" si="292"/>
        <v>293.45718645992071</v>
      </c>
      <c r="Y954" s="18">
        <f t="shared" si="293"/>
        <v>2909.583445130711</v>
      </c>
      <c r="Z954" s="2">
        <f t="shared" si="304"/>
        <v>278.78432713692467</v>
      </c>
      <c r="AA954" s="18">
        <f t="shared" si="304"/>
        <v>2764.1042728741754</v>
      </c>
      <c r="AB954" s="2">
        <f t="shared" si="305"/>
        <v>-358.70022187755586</v>
      </c>
      <c r="AC954" s="2">
        <f t="shared" si="305"/>
        <v>276.41042728741752</v>
      </c>
      <c r="AD954" s="2">
        <f t="shared" si="294"/>
        <v>278.78432713692467</v>
      </c>
      <c r="AE954" s="2">
        <f t="shared" si="295"/>
        <v>-1000</v>
      </c>
      <c r="AF954" s="5">
        <f t="shared" si="296"/>
        <v>0.27</v>
      </c>
      <c r="AG954" s="5">
        <f t="shared" si="297"/>
        <v>-1</v>
      </c>
      <c r="AH954" s="3">
        <f t="shared" si="298"/>
        <v>201911</v>
      </c>
      <c r="AI954" s="21">
        <v>3.45</v>
      </c>
      <c r="AJ954" s="21">
        <v>1.32</v>
      </c>
      <c r="AK954" s="21">
        <v>3.8</v>
      </c>
      <c r="AL954" s="21">
        <v>1.27</v>
      </c>
      <c r="AO954">
        <f t="shared" si="303"/>
        <v>-400</v>
      </c>
      <c r="AP954">
        <f>IF(E954&lt;F954,G954,H954)</f>
        <v>35</v>
      </c>
      <c r="AQ954">
        <f>IF(E954&lt;F954,H954,G954)</f>
        <v>27</v>
      </c>
    </row>
    <row r="955" spans="2:43" x14ac:dyDescent="0.25">
      <c r="B955" s="24">
        <v>43786</v>
      </c>
      <c r="C955" s="20" t="s">
        <v>39</v>
      </c>
      <c r="D955" s="20" t="s">
        <v>26</v>
      </c>
      <c r="E955" s="2">
        <v>-140.84507042253523</v>
      </c>
      <c r="F955" s="2">
        <v>120.00000000000001</v>
      </c>
      <c r="G955">
        <v>33</v>
      </c>
      <c r="H955">
        <v>13</v>
      </c>
      <c r="I955" s="9"/>
      <c r="J955" s="2" t="str">
        <f t="shared" si="299"/>
        <v>Indianapolis Colts</v>
      </c>
      <c r="K955" s="2" t="str">
        <f t="shared" si="300"/>
        <v>Jacksonville Jaguars</v>
      </c>
      <c r="L955" s="17">
        <f t="shared" si="301"/>
        <v>-140.84507042253523</v>
      </c>
      <c r="M955" s="18">
        <f t="shared" si="302"/>
        <v>120.00000000000001</v>
      </c>
      <c r="N955" s="4">
        <f t="shared" si="288"/>
        <v>1.71</v>
      </c>
      <c r="O955" s="4">
        <f t="shared" si="289"/>
        <v>2.2000000000000002</v>
      </c>
      <c r="P955" s="4"/>
      <c r="Q955" s="4"/>
      <c r="R955" s="1">
        <f t="shared" si="290"/>
        <v>0.58479532163742687</v>
      </c>
      <c r="S955" s="1">
        <f t="shared" si="290"/>
        <v>0.45454545454545453</v>
      </c>
      <c r="T955" s="1">
        <f t="shared" si="286"/>
        <v>3.7851662404092101E-2</v>
      </c>
      <c r="U955" s="1">
        <f t="shared" si="287"/>
        <v>6.5124933545986169E-2</v>
      </c>
      <c r="V955" s="1">
        <f t="shared" si="291"/>
        <v>0.57612493354598615</v>
      </c>
      <c r="W955" s="1"/>
      <c r="X955" s="17">
        <f t="shared" si="292"/>
        <v>735.73463284275692</v>
      </c>
      <c r="Y955" s="18">
        <f t="shared" si="293"/>
        <v>1235.8449349286186</v>
      </c>
      <c r="Z955" s="2">
        <f t="shared" si="304"/>
        <v>698.94790120061907</v>
      </c>
      <c r="AA955" s="18">
        <f t="shared" si="304"/>
        <v>1174.0526881821877</v>
      </c>
      <c r="AB955" s="2">
        <f t="shared" si="305"/>
        <v>-143.07218009843768</v>
      </c>
      <c r="AC955" s="2">
        <f t="shared" si="305"/>
        <v>117.40526881821877</v>
      </c>
      <c r="AD955" s="2">
        <f t="shared" si="294"/>
        <v>698.94790120061907</v>
      </c>
      <c r="AE955" s="2">
        <f t="shared" si="295"/>
        <v>-1000</v>
      </c>
      <c r="AF955" s="5">
        <f t="shared" si="296"/>
        <v>0.71</v>
      </c>
      <c r="AG955" s="5">
        <f t="shared" si="297"/>
        <v>-1</v>
      </c>
      <c r="AH955" s="3">
        <f t="shared" si="298"/>
        <v>201911</v>
      </c>
      <c r="AI955" s="21">
        <v>1.62</v>
      </c>
      <c r="AJ955" s="21">
        <v>2.4</v>
      </c>
      <c r="AK955" s="21">
        <v>1.71</v>
      </c>
      <c r="AL955" s="21">
        <v>2.2000000000000002</v>
      </c>
      <c r="AO955">
        <f t="shared" si="303"/>
        <v>-150</v>
      </c>
      <c r="AP955">
        <f>IF(E955&lt;F955,G955,H955)</f>
        <v>33</v>
      </c>
      <c r="AQ955">
        <f>IF(E955&lt;F955,H955,G955)</f>
        <v>13</v>
      </c>
    </row>
    <row r="956" spans="2:43" x14ac:dyDescent="0.25">
      <c r="B956" s="24">
        <v>43786</v>
      </c>
      <c r="C956" s="20" t="s">
        <v>30</v>
      </c>
      <c r="D956" s="20" t="s">
        <v>24</v>
      </c>
      <c r="E956" s="2">
        <v>265</v>
      </c>
      <c r="F956" s="2">
        <v>-333.33333333333326</v>
      </c>
      <c r="G956">
        <v>20</v>
      </c>
      <c r="H956">
        <v>37</v>
      </c>
      <c r="I956" s="9"/>
      <c r="J956" s="2" t="str">
        <f t="shared" si="299"/>
        <v>Buffalo Bills</v>
      </c>
      <c r="K956" s="2" t="str">
        <f t="shared" si="300"/>
        <v>Miami Dolphins</v>
      </c>
      <c r="L956" s="17">
        <f t="shared" si="301"/>
        <v>-333.33333333333326</v>
      </c>
      <c r="M956" s="18">
        <f t="shared" si="302"/>
        <v>265</v>
      </c>
      <c r="N956" s="4">
        <f t="shared" si="288"/>
        <v>1.3</v>
      </c>
      <c r="O956" s="4">
        <f t="shared" si="289"/>
        <v>3.65</v>
      </c>
      <c r="P956" s="4"/>
      <c r="Q956" s="4"/>
      <c r="R956" s="1">
        <f t="shared" si="290"/>
        <v>0.76923076923076916</v>
      </c>
      <c r="S956" s="1">
        <f t="shared" si="290"/>
        <v>0.27397260273972601</v>
      </c>
      <c r="T956" s="1">
        <f t="shared" si="286"/>
        <v>4.1414141414141459E-2</v>
      </c>
      <c r="U956" s="1">
        <f t="shared" si="287"/>
        <v>0.24762908324552158</v>
      </c>
      <c r="V956" s="1">
        <f t="shared" si="291"/>
        <v>0.75862908324552158</v>
      </c>
      <c r="W956" s="1"/>
      <c r="X956" s="17">
        <f t="shared" si="292"/>
        <v>318.16723361284784</v>
      </c>
      <c r="Y956" s="18">
        <f t="shared" si="293"/>
        <v>2708.5523787535408</v>
      </c>
      <c r="Z956" s="2">
        <f t="shared" si="304"/>
        <v>302.25887193220541</v>
      </c>
      <c r="AA956" s="18">
        <f t="shared" si="304"/>
        <v>2573.1247598158634</v>
      </c>
      <c r="AB956" s="2">
        <f t="shared" si="305"/>
        <v>-330.84223255630133</v>
      </c>
      <c r="AC956" s="2">
        <f t="shared" si="305"/>
        <v>257.31247598158632</v>
      </c>
      <c r="AD956" s="2">
        <f t="shared" si="294"/>
        <v>302.25887193220541</v>
      </c>
      <c r="AE956" s="2">
        <f t="shared" si="295"/>
        <v>-1000</v>
      </c>
      <c r="AF956" s="5">
        <f t="shared" si="296"/>
        <v>0.30000000000000004</v>
      </c>
      <c r="AG956" s="5">
        <f t="shared" si="297"/>
        <v>-1</v>
      </c>
      <c r="AH956" s="3">
        <f t="shared" si="298"/>
        <v>201911</v>
      </c>
      <c r="AI956" s="21">
        <v>3.25</v>
      </c>
      <c r="AJ956" s="21">
        <v>1.36</v>
      </c>
      <c r="AK956" s="21">
        <v>3.65</v>
      </c>
      <c r="AL956" s="21">
        <v>1.3</v>
      </c>
      <c r="AO956">
        <f t="shared" si="303"/>
        <v>-400</v>
      </c>
      <c r="AP956">
        <f>IF(E956&lt;F956,G956,H956)</f>
        <v>37</v>
      </c>
      <c r="AQ956">
        <f>IF(E956&lt;F956,H956,G956)</f>
        <v>20</v>
      </c>
    </row>
    <row r="957" spans="2:43" x14ac:dyDescent="0.25">
      <c r="B957" s="24">
        <v>43786</v>
      </c>
      <c r="C957" s="20" t="s">
        <v>29</v>
      </c>
      <c r="D957" s="20" t="s">
        <v>38</v>
      </c>
      <c r="E957" s="2">
        <v>-500.00000000000011</v>
      </c>
      <c r="F957" s="2">
        <v>375</v>
      </c>
      <c r="G957">
        <v>27</v>
      </c>
      <c r="H957">
        <v>23</v>
      </c>
      <c r="I957" s="9"/>
      <c r="J957" s="2" t="str">
        <f t="shared" si="299"/>
        <v>Minnesota Vikings</v>
      </c>
      <c r="K957" s="2" t="str">
        <f t="shared" si="300"/>
        <v>Denver Broncos</v>
      </c>
      <c r="L957" s="17">
        <f t="shared" si="301"/>
        <v>-500.00000000000011</v>
      </c>
      <c r="M957" s="18">
        <f t="shared" si="302"/>
        <v>375</v>
      </c>
      <c r="N957" s="4">
        <f t="shared" si="288"/>
        <v>1.2</v>
      </c>
      <c r="O957" s="4">
        <f t="shared" si="289"/>
        <v>4.75</v>
      </c>
      <c r="P957" s="4"/>
      <c r="Q957" s="4"/>
      <c r="R957" s="1">
        <f t="shared" si="290"/>
        <v>0.83333333333333337</v>
      </c>
      <c r="S957" s="1">
        <f t="shared" si="290"/>
        <v>0.21052631578947367</v>
      </c>
      <c r="T957" s="1">
        <f t="shared" si="286"/>
        <v>4.2016806722689037E-2</v>
      </c>
      <c r="U957" s="1">
        <f t="shared" si="287"/>
        <v>0.31140350877192985</v>
      </c>
      <c r="V957" s="1">
        <f t="shared" si="291"/>
        <v>0.82240350877192991</v>
      </c>
      <c r="W957" s="1"/>
      <c r="X957" s="17">
        <f t="shared" si="292"/>
        <v>215.94811954689931</v>
      </c>
      <c r="Y957" s="18">
        <f t="shared" si="293"/>
        <v>3787.1793685900598</v>
      </c>
      <c r="Z957" s="2">
        <f t="shared" si="304"/>
        <v>205.15071356955434</v>
      </c>
      <c r="AA957" s="18">
        <f t="shared" si="304"/>
        <v>3597.8204001605568</v>
      </c>
      <c r="AB957" s="2">
        <f t="shared" si="305"/>
        <v>-487.44651315139578</v>
      </c>
      <c r="AC957" s="2">
        <f t="shared" si="305"/>
        <v>359.7820400160557</v>
      </c>
      <c r="AD957" s="2">
        <f t="shared" si="294"/>
        <v>205.15071356955434</v>
      </c>
      <c r="AE957" s="2">
        <f t="shared" si="295"/>
        <v>-1000</v>
      </c>
      <c r="AF957" s="5">
        <f t="shared" si="296"/>
        <v>0.19999999999999996</v>
      </c>
      <c r="AG957" s="5">
        <f t="shared" si="297"/>
        <v>-1</v>
      </c>
      <c r="AH957" s="3">
        <f t="shared" si="298"/>
        <v>201911</v>
      </c>
      <c r="AI957" s="21">
        <v>1.18</v>
      </c>
      <c r="AJ957" s="21">
        <v>5.25</v>
      </c>
      <c r="AK957" s="21">
        <v>1.2</v>
      </c>
      <c r="AL957" s="21">
        <v>4.75</v>
      </c>
      <c r="AO957">
        <f t="shared" si="303"/>
        <v>-500</v>
      </c>
      <c r="AP957">
        <f>IF(E957&lt;F957,G957,H957)</f>
        <v>27</v>
      </c>
      <c r="AQ957">
        <f>IF(E957&lt;F957,H957,G957)</f>
        <v>23</v>
      </c>
    </row>
    <row r="958" spans="2:43" x14ac:dyDescent="0.25">
      <c r="B958" s="24">
        <v>43786</v>
      </c>
      <c r="C958" s="20" t="s">
        <v>27</v>
      </c>
      <c r="D958" s="20" t="s">
        <v>43</v>
      </c>
      <c r="E958" s="2">
        <v>190</v>
      </c>
      <c r="F958" s="2">
        <v>-232.55813953488376</v>
      </c>
      <c r="G958">
        <v>17</v>
      </c>
      <c r="H958">
        <v>34</v>
      </c>
      <c r="I958" s="9"/>
      <c r="J958" s="2" t="str">
        <f t="shared" si="299"/>
        <v>New Orleans Saints</v>
      </c>
      <c r="K958" s="2" t="str">
        <f t="shared" si="300"/>
        <v>Tampa Bay Buccaneers</v>
      </c>
      <c r="L958" s="17">
        <f t="shared" si="301"/>
        <v>-232.55813953488376</v>
      </c>
      <c r="M958" s="18">
        <f t="shared" si="302"/>
        <v>190</v>
      </c>
      <c r="N958" s="4">
        <f t="shared" si="288"/>
        <v>1.43</v>
      </c>
      <c r="O958" s="4">
        <f t="shared" si="289"/>
        <v>2.9</v>
      </c>
      <c r="P958" s="4"/>
      <c r="Q958" s="4"/>
      <c r="R958" s="1">
        <f t="shared" si="290"/>
        <v>0.69930069930069938</v>
      </c>
      <c r="S958" s="1">
        <f t="shared" si="290"/>
        <v>0.34482758620689657</v>
      </c>
      <c r="T958" s="1">
        <f t="shared" si="286"/>
        <v>4.2263279445727608E-2</v>
      </c>
      <c r="U958" s="1">
        <f t="shared" si="287"/>
        <v>0.1772365565469014</v>
      </c>
      <c r="V958" s="1">
        <f t="shared" si="291"/>
        <v>0.68823655654690141</v>
      </c>
      <c r="W958" s="1"/>
      <c r="X958" s="17">
        <f t="shared" si="292"/>
        <v>452.98878777569371</v>
      </c>
      <c r="Y958" s="18">
        <f t="shared" si="293"/>
        <v>1963.0773393846457</v>
      </c>
      <c r="Z958" s="2">
        <f t="shared" si="304"/>
        <v>430.33934838690902</v>
      </c>
      <c r="AA958" s="18">
        <f t="shared" si="304"/>
        <v>1864.9234724154132</v>
      </c>
      <c r="AB958" s="2">
        <f t="shared" si="305"/>
        <v>-232.37475349358971</v>
      </c>
      <c r="AC958" s="2">
        <f t="shared" si="305"/>
        <v>186.49234724154132</v>
      </c>
      <c r="AD958" s="2">
        <f t="shared" si="294"/>
        <v>430.33934838690902</v>
      </c>
      <c r="AE958" s="2">
        <f t="shared" si="295"/>
        <v>-1000</v>
      </c>
      <c r="AF958" s="5">
        <f t="shared" si="296"/>
        <v>0.42999999999999994</v>
      </c>
      <c r="AG958" s="5">
        <f t="shared" si="297"/>
        <v>-1</v>
      </c>
      <c r="AH958" s="3">
        <f t="shared" si="298"/>
        <v>201911</v>
      </c>
      <c r="AI958" s="21">
        <v>2.9</v>
      </c>
      <c r="AJ958" s="21">
        <v>1.43</v>
      </c>
      <c r="AK958" s="21">
        <v>2.9</v>
      </c>
      <c r="AL958" s="21">
        <v>1.43</v>
      </c>
      <c r="AO958">
        <f t="shared" si="303"/>
        <v>-300</v>
      </c>
      <c r="AP958">
        <f>IF(E958&lt;F958,G958,H958)</f>
        <v>34</v>
      </c>
      <c r="AQ958">
        <f>IF(E958&lt;F958,H958,G958)</f>
        <v>17</v>
      </c>
    </row>
    <row r="959" spans="2:43" x14ac:dyDescent="0.25">
      <c r="B959" s="24">
        <v>43786</v>
      </c>
      <c r="C959" s="20" t="s">
        <v>53</v>
      </c>
      <c r="D959" s="20" t="s">
        <v>42</v>
      </c>
      <c r="E959" s="2">
        <v>-131.57894736842104</v>
      </c>
      <c r="F959" s="2">
        <v>110.00000000000001</v>
      </c>
      <c r="G959">
        <v>17</v>
      </c>
      <c r="H959">
        <v>34</v>
      </c>
      <c r="I959" s="9"/>
      <c r="J959" s="2" t="str">
        <f t="shared" si="299"/>
        <v>Washington Redskins</v>
      </c>
      <c r="K959" s="2" t="str">
        <f t="shared" si="300"/>
        <v>New York Jets</v>
      </c>
      <c r="L959" s="17">
        <f t="shared" si="301"/>
        <v>-131.57894736842104</v>
      </c>
      <c r="M959" s="18">
        <f t="shared" si="302"/>
        <v>110.00000000000001</v>
      </c>
      <c r="N959" s="4">
        <f t="shared" si="288"/>
        <v>1.76</v>
      </c>
      <c r="O959" s="4">
        <f t="shared" si="289"/>
        <v>2.1</v>
      </c>
      <c r="P959" s="4"/>
      <c r="Q959" s="4"/>
      <c r="R959" s="1">
        <f t="shared" si="290"/>
        <v>0.56818181818181823</v>
      </c>
      <c r="S959" s="1">
        <f t="shared" si="290"/>
        <v>0.47619047619047616</v>
      </c>
      <c r="T959" s="1">
        <f t="shared" si="286"/>
        <v>4.2487046632124437E-2</v>
      </c>
      <c r="U959" s="1">
        <f t="shared" si="287"/>
        <v>4.5995670995671034E-2</v>
      </c>
      <c r="V959" s="1">
        <f t="shared" si="291"/>
        <v>0.55699567099567104</v>
      </c>
      <c r="W959" s="1"/>
      <c r="X959" s="17">
        <f t="shared" si="292"/>
        <v>795.34608987611307</v>
      </c>
      <c r="Y959" s="18">
        <f t="shared" si="293"/>
        <v>1144.9859022934511</v>
      </c>
      <c r="Z959" s="2">
        <f t="shared" si="304"/>
        <v>755.57878538230739</v>
      </c>
      <c r="AA959" s="18">
        <f t="shared" si="304"/>
        <v>1087.7366071787785</v>
      </c>
      <c r="AB959" s="2">
        <f t="shared" si="305"/>
        <v>-132.3488720628942</v>
      </c>
      <c r="AC959" s="2">
        <f t="shared" si="305"/>
        <v>108.77366071787785</v>
      </c>
      <c r="AD959" s="2">
        <f t="shared" si="294"/>
        <v>-1000</v>
      </c>
      <c r="AE959" s="2">
        <f t="shared" si="295"/>
        <v>1087.7366071787785</v>
      </c>
      <c r="AF959" s="5">
        <f t="shared" si="296"/>
        <v>-1</v>
      </c>
      <c r="AG959" s="5">
        <f t="shared" si="297"/>
        <v>1.1000000000000001</v>
      </c>
      <c r="AH959" s="3">
        <f t="shared" si="298"/>
        <v>201911</v>
      </c>
      <c r="AI959" s="21">
        <v>1.86</v>
      </c>
      <c r="AJ959" s="21">
        <v>1.95</v>
      </c>
      <c r="AK959" s="21">
        <v>1.76</v>
      </c>
      <c r="AL959" s="21">
        <v>2.1</v>
      </c>
      <c r="AO959">
        <f t="shared" si="303"/>
        <v>-140</v>
      </c>
      <c r="AP959">
        <f>IF(E959&lt;F959,G959,H959)</f>
        <v>17</v>
      </c>
      <c r="AQ959">
        <f>IF(E959&lt;F959,H959,G959)</f>
        <v>34</v>
      </c>
    </row>
    <row r="960" spans="2:43" x14ac:dyDescent="0.25">
      <c r="B960" s="24">
        <v>43783</v>
      </c>
      <c r="C960" s="20" t="s">
        <v>46</v>
      </c>
      <c r="D960" s="20" t="s">
        <v>45</v>
      </c>
      <c r="E960" s="2">
        <v>-161.29032258064512</v>
      </c>
      <c r="F960" s="2">
        <v>140</v>
      </c>
      <c r="G960">
        <v>21</v>
      </c>
      <c r="H960">
        <v>7</v>
      </c>
      <c r="I960" s="9"/>
      <c r="J960" s="2" t="str">
        <f t="shared" si="299"/>
        <v>Cleveland Browns</v>
      </c>
      <c r="K960" s="2" t="str">
        <f t="shared" si="300"/>
        <v>Pittsburgh Steelers</v>
      </c>
      <c r="L960" s="17">
        <f t="shared" si="301"/>
        <v>-161.29032258064512</v>
      </c>
      <c r="M960" s="18">
        <f t="shared" si="302"/>
        <v>140</v>
      </c>
      <c r="N960" s="4">
        <f t="shared" si="288"/>
        <v>1.62</v>
      </c>
      <c r="O960" s="4">
        <f t="shared" si="289"/>
        <v>2.4</v>
      </c>
      <c r="P960" s="4"/>
      <c r="Q960" s="4"/>
      <c r="R960" s="1">
        <f t="shared" si="290"/>
        <v>0.61728395061728392</v>
      </c>
      <c r="S960" s="1">
        <f t="shared" si="290"/>
        <v>0.41666666666666669</v>
      </c>
      <c r="T960" s="1">
        <f t="shared" si="286"/>
        <v>3.2835820895522283E-2</v>
      </c>
      <c r="U960" s="1">
        <f t="shared" si="287"/>
        <v>0.10030864197530862</v>
      </c>
      <c r="V960" s="1">
        <f t="shared" si="291"/>
        <v>0.61130864197530865</v>
      </c>
      <c r="W960" s="1"/>
      <c r="X960" s="17">
        <f t="shared" si="292"/>
        <v>635.83488165441463</v>
      </c>
      <c r="Y960" s="18">
        <f t="shared" si="293"/>
        <v>1423.7849094482656</v>
      </c>
      <c r="Z960" s="2">
        <f t="shared" si="304"/>
        <v>604.04313757169382</v>
      </c>
      <c r="AA960" s="18">
        <f t="shared" si="304"/>
        <v>1352.5956639758522</v>
      </c>
      <c r="AB960" s="2">
        <f t="shared" si="305"/>
        <v>-165.55109027810289</v>
      </c>
      <c r="AC960" s="2">
        <f t="shared" si="305"/>
        <v>135.25956639758522</v>
      </c>
      <c r="AD960" s="2">
        <f t="shared" si="294"/>
        <v>604.04313757169382</v>
      </c>
      <c r="AE960" s="2">
        <f t="shared" si="295"/>
        <v>-1000</v>
      </c>
      <c r="AF960" s="5">
        <f t="shared" si="296"/>
        <v>0.62000000000000011</v>
      </c>
      <c r="AG960" s="5">
        <f t="shared" si="297"/>
        <v>-1</v>
      </c>
      <c r="AH960" s="3">
        <f t="shared" si="298"/>
        <v>201911</v>
      </c>
      <c r="AI960" s="21">
        <v>1.64</v>
      </c>
      <c r="AJ960" s="21">
        <v>2.35</v>
      </c>
      <c r="AK960" s="21">
        <v>1.62</v>
      </c>
      <c r="AL960" s="21">
        <v>2.4</v>
      </c>
      <c r="AO960">
        <f t="shared" si="303"/>
        <v>-170</v>
      </c>
      <c r="AP960">
        <f>IF(E960&lt;F960,G960,H960)</f>
        <v>21</v>
      </c>
      <c r="AQ960">
        <f>IF(E960&lt;F960,H960,G960)</f>
        <v>7</v>
      </c>
    </row>
    <row r="961" spans="2:43" x14ac:dyDescent="0.25">
      <c r="B961" s="24">
        <v>43780</v>
      </c>
      <c r="C961" s="20" t="s">
        <v>22</v>
      </c>
      <c r="D961" s="20" t="s">
        <v>32</v>
      </c>
      <c r="E961" s="2">
        <v>-270.2702702702702</v>
      </c>
      <c r="F961" s="2">
        <v>220.00000000000003</v>
      </c>
      <c r="G961">
        <v>24</v>
      </c>
      <c r="H961">
        <v>27</v>
      </c>
      <c r="I961" s="9"/>
      <c r="J961" s="2" t="str">
        <f t="shared" si="299"/>
        <v>San Francisco 49ers</v>
      </c>
      <c r="K961" s="2" t="str">
        <f t="shared" si="300"/>
        <v>Seattle Seahawks</v>
      </c>
      <c r="L961" s="17">
        <f t="shared" si="301"/>
        <v>-270.2702702702702</v>
      </c>
      <c r="M961" s="18">
        <f t="shared" si="302"/>
        <v>220.00000000000003</v>
      </c>
      <c r="N961" s="4">
        <f t="shared" si="288"/>
        <v>1.37</v>
      </c>
      <c r="O961" s="4">
        <f t="shared" si="289"/>
        <v>3.2</v>
      </c>
      <c r="P961" s="4"/>
      <c r="Q961" s="4"/>
      <c r="R961" s="1">
        <f t="shared" si="290"/>
        <v>0.72992700729927007</v>
      </c>
      <c r="S961" s="1">
        <f t="shared" si="290"/>
        <v>0.3125</v>
      </c>
      <c r="T961" s="1">
        <f t="shared" si="286"/>
        <v>4.0700218818380707E-2</v>
      </c>
      <c r="U961" s="1">
        <f t="shared" si="287"/>
        <v>0.20871350364963503</v>
      </c>
      <c r="V961" s="1">
        <f t="shared" si="291"/>
        <v>0.71971350364963504</v>
      </c>
      <c r="W961" s="1"/>
      <c r="X961" s="17">
        <f t="shared" si="292"/>
        <v>389.44176388110628</v>
      </c>
      <c r="Y961" s="18">
        <f t="shared" si="293"/>
        <v>2256.8044836814311</v>
      </c>
      <c r="Z961" s="2">
        <f t="shared" si="304"/>
        <v>369.96967568705094</v>
      </c>
      <c r="AA961" s="18">
        <f t="shared" si="304"/>
        <v>2143.9642594973593</v>
      </c>
      <c r="AB961" s="2">
        <f t="shared" si="305"/>
        <v>-270.29242278923357</v>
      </c>
      <c r="AC961" s="2">
        <f t="shared" si="305"/>
        <v>214.39642594973594</v>
      </c>
      <c r="AD961" s="2">
        <f t="shared" si="294"/>
        <v>-1000</v>
      </c>
      <c r="AE961" s="2">
        <f t="shared" si="295"/>
        <v>2143.9642594973593</v>
      </c>
      <c r="AF961" s="5">
        <f t="shared" si="296"/>
        <v>-1</v>
      </c>
      <c r="AG961" s="5">
        <f t="shared" si="297"/>
        <v>2.2000000000000002</v>
      </c>
      <c r="AH961" s="3">
        <f t="shared" si="298"/>
        <v>201911</v>
      </c>
      <c r="AI961" s="21">
        <v>1.38</v>
      </c>
      <c r="AJ961" s="21">
        <v>3.15</v>
      </c>
      <c r="AK961" s="21">
        <v>1.37</v>
      </c>
      <c r="AL961" s="21">
        <v>3.2</v>
      </c>
      <c r="AO961">
        <f t="shared" si="303"/>
        <v>-300</v>
      </c>
      <c r="AP961">
        <f>IF(E961&lt;F961,G961,H961)</f>
        <v>24</v>
      </c>
      <c r="AQ961">
        <f>IF(E961&lt;F961,H961,G961)</f>
        <v>27</v>
      </c>
    </row>
    <row r="962" spans="2:43" x14ac:dyDescent="0.25">
      <c r="B962" s="24">
        <v>43779</v>
      </c>
      <c r="C962" s="20" t="s">
        <v>23</v>
      </c>
      <c r="D962" s="20" t="s">
        <v>29</v>
      </c>
      <c r="E962" s="2">
        <v>-181.81818181818181</v>
      </c>
      <c r="F962" s="2">
        <v>160</v>
      </c>
      <c r="G962">
        <v>24</v>
      </c>
      <c r="H962">
        <v>28</v>
      </c>
      <c r="I962" s="9"/>
      <c r="J962" s="2" t="str">
        <f t="shared" si="299"/>
        <v>Dallas Cowboys</v>
      </c>
      <c r="K962" s="2" t="str">
        <f t="shared" si="300"/>
        <v>Minnesota Vikings</v>
      </c>
      <c r="L962" s="17">
        <f t="shared" si="301"/>
        <v>-181.81818181818181</v>
      </c>
      <c r="M962" s="18">
        <f t="shared" si="302"/>
        <v>160</v>
      </c>
      <c r="N962" s="4">
        <f t="shared" si="288"/>
        <v>1.55</v>
      </c>
      <c r="O962" s="4">
        <f t="shared" si="289"/>
        <v>2.6</v>
      </c>
      <c r="P962" s="4"/>
      <c r="Q962" s="4"/>
      <c r="R962" s="1">
        <f t="shared" si="290"/>
        <v>0.64516129032258063</v>
      </c>
      <c r="S962" s="1">
        <f t="shared" si="290"/>
        <v>0.38461538461538458</v>
      </c>
      <c r="T962" s="1">
        <f t="shared" si="286"/>
        <v>2.8915662650602414E-2</v>
      </c>
      <c r="U962" s="1">
        <f t="shared" si="287"/>
        <v>0.13027295285359802</v>
      </c>
      <c r="V962" s="1">
        <f t="shared" si="291"/>
        <v>0.64127295285359809</v>
      </c>
      <c r="W962" s="1"/>
      <c r="X962" s="17">
        <f t="shared" si="292"/>
        <v>559.39837404665798</v>
      </c>
      <c r="Y962" s="18">
        <f t="shared" si="293"/>
        <v>1609.5378726032154</v>
      </c>
      <c r="Z962" s="2">
        <f t="shared" si="304"/>
        <v>531.42845534432502</v>
      </c>
      <c r="AA962" s="18">
        <f t="shared" si="304"/>
        <v>1529.0609789730545</v>
      </c>
      <c r="AB962" s="2">
        <f t="shared" si="305"/>
        <v>-188.17208411470486</v>
      </c>
      <c r="AC962" s="2">
        <f t="shared" si="305"/>
        <v>152.90609789730544</v>
      </c>
      <c r="AD962" s="2">
        <f t="shared" si="294"/>
        <v>-1000</v>
      </c>
      <c r="AE962" s="2">
        <f t="shared" si="295"/>
        <v>1529.0609789730545</v>
      </c>
      <c r="AF962" s="5">
        <f t="shared" si="296"/>
        <v>-1</v>
      </c>
      <c r="AG962" s="5">
        <f t="shared" si="297"/>
        <v>1.6</v>
      </c>
      <c r="AH962" s="3">
        <f t="shared" si="298"/>
        <v>201911</v>
      </c>
      <c r="AI962" s="21">
        <v>1.66</v>
      </c>
      <c r="AJ962" s="21">
        <v>2.2999999999999998</v>
      </c>
      <c r="AK962" s="21">
        <v>1.55</v>
      </c>
      <c r="AL962" s="21">
        <v>2.6</v>
      </c>
      <c r="AO962">
        <f t="shared" si="303"/>
        <v>-190</v>
      </c>
      <c r="AP962">
        <f>IF(E962&lt;F962,G962,H962)</f>
        <v>24</v>
      </c>
      <c r="AQ962">
        <f>IF(E962&lt;F962,H962,G962)</f>
        <v>28</v>
      </c>
    </row>
    <row r="963" spans="2:43" x14ac:dyDescent="0.25">
      <c r="B963" s="24">
        <v>43779</v>
      </c>
      <c r="C963" s="20" t="s">
        <v>33</v>
      </c>
      <c r="D963" s="20" t="s">
        <v>44</v>
      </c>
      <c r="E963" s="2">
        <v>-222.22222222222226</v>
      </c>
      <c r="F963" s="2">
        <v>179.99999999999997</v>
      </c>
      <c r="G963">
        <v>24</v>
      </c>
      <c r="H963">
        <v>16</v>
      </c>
      <c r="I963" s="9"/>
      <c r="J963" s="2" t="str">
        <f t="shared" si="299"/>
        <v>Green Bay Packers</v>
      </c>
      <c r="K963" s="2" t="str">
        <f t="shared" si="300"/>
        <v>Carolina Panthers</v>
      </c>
      <c r="L963" s="17">
        <f t="shared" si="301"/>
        <v>-222.22222222222226</v>
      </c>
      <c r="M963" s="18">
        <f t="shared" si="302"/>
        <v>179.99999999999997</v>
      </c>
      <c r="N963" s="4">
        <f t="shared" si="288"/>
        <v>1.45</v>
      </c>
      <c r="O963" s="4">
        <f t="shared" si="289"/>
        <v>2.8</v>
      </c>
      <c r="P963" s="4"/>
      <c r="Q963" s="4"/>
      <c r="R963" s="1">
        <f t="shared" si="290"/>
        <v>0.68965517241379315</v>
      </c>
      <c r="S963" s="1">
        <f t="shared" si="290"/>
        <v>0.35714285714285715</v>
      </c>
      <c r="T963" s="1">
        <f t="shared" si="286"/>
        <v>4.4705882352941262E-2</v>
      </c>
      <c r="U963" s="1">
        <f t="shared" si="287"/>
        <v>0.166256157635468</v>
      </c>
      <c r="V963" s="1">
        <f t="shared" si="291"/>
        <v>0.67725615763546798</v>
      </c>
      <c r="W963" s="1"/>
      <c r="X963" s="17">
        <f t="shared" si="292"/>
        <v>476.54619116545314</v>
      </c>
      <c r="Y963" s="18">
        <f t="shared" si="293"/>
        <v>1872.3757127156628</v>
      </c>
      <c r="Z963" s="2">
        <f t="shared" si="304"/>
        <v>452.71888160718044</v>
      </c>
      <c r="AA963" s="18">
        <f t="shared" si="304"/>
        <v>1778.7569270798795</v>
      </c>
      <c r="AB963" s="2">
        <f t="shared" si="305"/>
        <v>-220.88762820095712</v>
      </c>
      <c r="AC963" s="2">
        <f t="shared" si="305"/>
        <v>177.87569270798795</v>
      </c>
      <c r="AD963" s="2">
        <f t="shared" si="294"/>
        <v>452.71888160718044</v>
      </c>
      <c r="AE963" s="2">
        <f t="shared" si="295"/>
        <v>-1000</v>
      </c>
      <c r="AF963" s="5">
        <f t="shared" si="296"/>
        <v>0.44999999999999996</v>
      </c>
      <c r="AG963" s="5">
        <f t="shared" si="297"/>
        <v>-1</v>
      </c>
      <c r="AH963" s="3">
        <f t="shared" si="298"/>
        <v>201911</v>
      </c>
      <c r="AI963" s="21">
        <v>1.42</v>
      </c>
      <c r="AJ963" s="21">
        <v>2.95</v>
      </c>
      <c r="AK963" s="21">
        <v>1.45</v>
      </c>
      <c r="AL963" s="21">
        <v>2.8</v>
      </c>
      <c r="AO963">
        <f t="shared" si="303"/>
        <v>-300</v>
      </c>
      <c r="AP963">
        <f>IF(E963&lt;F963,G963,H963)</f>
        <v>24</v>
      </c>
      <c r="AQ963">
        <f>IF(E963&lt;F963,H963,G963)</f>
        <v>16</v>
      </c>
    </row>
    <row r="964" spans="2:43" x14ac:dyDescent="0.25">
      <c r="B964" s="24">
        <v>43779</v>
      </c>
      <c r="C964" s="20" t="s">
        <v>45</v>
      </c>
      <c r="D964" s="20" t="s">
        <v>47</v>
      </c>
      <c r="E964" s="2">
        <v>190</v>
      </c>
      <c r="F964" s="2">
        <v>-232.55813953488376</v>
      </c>
      <c r="G964">
        <v>17</v>
      </c>
      <c r="H964">
        <v>12</v>
      </c>
      <c r="I964" s="9"/>
      <c r="J964" s="2" t="str">
        <f t="shared" si="299"/>
        <v>Los Angeles Rams</v>
      </c>
      <c r="K964" s="2" t="str">
        <f t="shared" si="300"/>
        <v>Pittsburgh Steelers</v>
      </c>
      <c r="L964" s="17">
        <f t="shared" si="301"/>
        <v>-232.55813953488376</v>
      </c>
      <c r="M964" s="18">
        <f t="shared" si="302"/>
        <v>190</v>
      </c>
      <c r="N964" s="4">
        <f t="shared" si="288"/>
        <v>1.43</v>
      </c>
      <c r="O964" s="4">
        <f t="shared" si="289"/>
        <v>2.9</v>
      </c>
      <c r="P964" s="4"/>
      <c r="Q964" s="4"/>
      <c r="R964" s="1">
        <f t="shared" si="290"/>
        <v>0.69930069930069938</v>
      </c>
      <c r="S964" s="1">
        <f t="shared" si="290"/>
        <v>0.34482758620689657</v>
      </c>
      <c r="T964" s="1">
        <f t="shared" ref="T964:T1027" si="306">1-N964*O964/(N964+O964)</f>
        <v>4.2263279445727608E-2</v>
      </c>
      <c r="U964" s="1">
        <f t="shared" ref="U964:U1027" si="307">ABS(R964-S964)/2</f>
        <v>0.1772365565469014</v>
      </c>
      <c r="V964" s="1">
        <f t="shared" si="291"/>
        <v>0.68823655654690141</v>
      </c>
      <c r="W964" s="1"/>
      <c r="X964" s="17">
        <f t="shared" si="292"/>
        <v>452.98878777569371</v>
      </c>
      <c r="Y964" s="18">
        <f t="shared" si="293"/>
        <v>1963.0773393846457</v>
      </c>
      <c r="Z964" s="2">
        <f t="shared" si="304"/>
        <v>430.33934838690902</v>
      </c>
      <c r="AA964" s="18">
        <f t="shared" si="304"/>
        <v>1864.9234724154132</v>
      </c>
      <c r="AB964" s="2">
        <f t="shared" si="305"/>
        <v>-232.37475349358971</v>
      </c>
      <c r="AC964" s="2">
        <f t="shared" si="305"/>
        <v>186.49234724154132</v>
      </c>
      <c r="AD964" s="2">
        <f t="shared" si="294"/>
        <v>-1000</v>
      </c>
      <c r="AE964" s="2">
        <f t="shared" si="295"/>
        <v>1864.9234724154132</v>
      </c>
      <c r="AF964" s="5">
        <f t="shared" si="296"/>
        <v>-1</v>
      </c>
      <c r="AG964" s="5">
        <f t="shared" si="297"/>
        <v>1.9</v>
      </c>
      <c r="AH964" s="3">
        <f t="shared" si="298"/>
        <v>201911</v>
      </c>
      <c r="AI964" s="21">
        <v>2.8</v>
      </c>
      <c r="AJ964" s="21">
        <v>1.45</v>
      </c>
      <c r="AK964" s="21">
        <v>2.9</v>
      </c>
      <c r="AL964" s="21">
        <v>1.43</v>
      </c>
      <c r="AO964">
        <f t="shared" si="303"/>
        <v>-300</v>
      </c>
      <c r="AP964">
        <f>IF(E964&lt;F964,G964,H964)</f>
        <v>12</v>
      </c>
      <c r="AQ964">
        <f>IF(E964&lt;F964,H964,G964)</f>
        <v>17</v>
      </c>
    </row>
    <row r="965" spans="2:43" x14ac:dyDescent="0.25">
      <c r="B965" s="24">
        <v>43779</v>
      </c>
      <c r="C965" s="20" t="s">
        <v>39</v>
      </c>
      <c r="D965" s="20" t="s">
        <v>30</v>
      </c>
      <c r="E965" s="2">
        <v>-555.55555555555577</v>
      </c>
      <c r="F965" s="2">
        <v>425</v>
      </c>
      <c r="G965">
        <v>12</v>
      </c>
      <c r="H965">
        <v>16</v>
      </c>
      <c r="I965" s="9"/>
      <c r="J965" s="2" t="str">
        <f t="shared" si="299"/>
        <v>Indianapolis Colts</v>
      </c>
      <c r="K965" s="2" t="str">
        <f t="shared" si="300"/>
        <v>Miami Dolphins</v>
      </c>
      <c r="L965" s="17">
        <f t="shared" si="301"/>
        <v>-555.55555555555577</v>
      </c>
      <c r="M965" s="18">
        <f t="shared" si="302"/>
        <v>425</v>
      </c>
      <c r="N965" s="4">
        <f t="shared" ref="N965:N1028" si="308">IF(E965&lt;0,AK965,AL965)</f>
        <v>1.18</v>
      </c>
      <c r="O965" s="4">
        <f t="shared" ref="O965:O1028" si="309">IF(E965&lt;0,AL965,AK965)</f>
        <v>5.25</v>
      </c>
      <c r="P965" s="4"/>
      <c r="Q965" s="4"/>
      <c r="R965" s="1">
        <f t="shared" ref="R965:S1028" si="310">1/N965</f>
        <v>0.84745762711864414</v>
      </c>
      <c r="S965" s="1">
        <f t="shared" si="310"/>
        <v>0.19047619047619047</v>
      </c>
      <c r="T965" s="1">
        <f t="shared" si="306"/>
        <v>3.6547433903577065E-2</v>
      </c>
      <c r="U965" s="1">
        <f t="shared" si="307"/>
        <v>0.32849071832122684</v>
      </c>
      <c r="V965" s="1">
        <f t="shared" ref="V965:V1028" si="311">V$1+IF(N965&lt;=O965,U965,-U965)</f>
        <v>0.83949071832122679</v>
      </c>
      <c r="W965" s="1"/>
      <c r="X965" s="17">
        <f t="shared" ref="X965:X1028" si="312">(1/V965-1)*1000</f>
        <v>191.19839942930162</v>
      </c>
      <c r="Y965" s="18">
        <f t="shared" ref="Y965:Y1028" si="313">1000000/(X965+W$1)-X$1</f>
        <v>4188.72894319429</v>
      </c>
      <c r="Z965" s="2">
        <f t="shared" si="304"/>
        <v>181.63847945783652</v>
      </c>
      <c r="AA965" s="18">
        <f t="shared" si="304"/>
        <v>3979.2924960345754</v>
      </c>
      <c r="AB965" s="2">
        <f t="shared" si="305"/>
        <v>-550.54413744535259</v>
      </c>
      <c r="AC965" s="2">
        <f t="shared" si="305"/>
        <v>397.92924960345755</v>
      </c>
      <c r="AD965" s="2">
        <f t="shared" ref="AD965:AD1028" si="314">IF(AP965&gt;AQ965,Z965,-1000)</f>
        <v>-1000</v>
      </c>
      <c r="AE965" s="2">
        <f t="shared" ref="AE965:AE1028" si="315">IF(AQ965&gt;AP965,AA965,-1000)</f>
        <v>3979.2924960345754</v>
      </c>
      <c r="AF965" s="5">
        <f t="shared" ref="AF965:AF1028" si="316">IF(AP965&gt;AQ965,N965-1,-1)</f>
        <v>-1</v>
      </c>
      <c r="AG965" s="5">
        <f t="shared" ref="AG965:AG1028" si="317">IF(AQ965&gt;AP965,O965-1,-1)</f>
        <v>4.25</v>
      </c>
      <c r="AH965" s="3">
        <f t="shared" ref="AH965:AH1028" si="318">YEAR(B965)*100+MONTH(B965)</f>
        <v>201911</v>
      </c>
      <c r="AI965" s="21">
        <v>1.19</v>
      </c>
      <c r="AJ965" s="21">
        <v>5</v>
      </c>
      <c r="AK965" s="21">
        <v>1.18</v>
      </c>
      <c r="AL965" s="21">
        <v>5.25</v>
      </c>
      <c r="AO965">
        <f t="shared" si="303"/>
        <v>-600</v>
      </c>
      <c r="AP965">
        <f>IF(E965&lt;F965,G965,H965)</f>
        <v>12</v>
      </c>
      <c r="AQ965">
        <f>IF(E965&lt;F965,H965,G965)</f>
        <v>16</v>
      </c>
    </row>
    <row r="966" spans="2:43" x14ac:dyDescent="0.25">
      <c r="B966" s="24">
        <v>43779</v>
      </c>
      <c r="C966" s="20" t="s">
        <v>37</v>
      </c>
      <c r="D966" s="20" t="s">
        <v>34</v>
      </c>
      <c r="E966" s="2">
        <v>-285.71428571428567</v>
      </c>
      <c r="F966" s="2">
        <v>229.99999999999997</v>
      </c>
      <c r="G966">
        <v>20</v>
      </c>
      <c r="H966">
        <v>13</v>
      </c>
      <c r="I966" s="9"/>
      <c r="J966" s="2" t="str">
        <f t="shared" ref="J966:J1029" si="319">IF(E966&lt;=F966,C966,D966)</f>
        <v>Chicago Bears</v>
      </c>
      <c r="K966" s="2" t="str">
        <f t="shared" ref="K966:K1029" si="320">IF(E966&gt;F966,C966,D966)</f>
        <v>Detroit Lions</v>
      </c>
      <c r="L966" s="17">
        <f t="shared" ref="L966:L1029" si="321">IF(E966&lt;=F966,E966,F966)</f>
        <v>-285.71428571428567</v>
      </c>
      <c r="M966" s="18">
        <f t="shared" ref="M966:M1029" si="322">IF(E966&gt;F966,E966,F966)</f>
        <v>229.99999999999997</v>
      </c>
      <c r="N966" s="4">
        <f t="shared" si="308"/>
        <v>1.35</v>
      </c>
      <c r="O966" s="4">
        <f t="shared" si="309"/>
        <v>3.3</v>
      </c>
      <c r="P966" s="4"/>
      <c r="Q966" s="4"/>
      <c r="R966" s="1">
        <f t="shared" si="310"/>
        <v>0.7407407407407407</v>
      </c>
      <c r="S966" s="1">
        <f t="shared" si="310"/>
        <v>0.30303030303030304</v>
      </c>
      <c r="T966" s="1">
        <f t="shared" si="306"/>
        <v>4.1935483870967794E-2</v>
      </c>
      <c r="U966" s="1">
        <f t="shared" si="307"/>
        <v>0.21885521885521883</v>
      </c>
      <c r="V966" s="1">
        <f t="shared" si="311"/>
        <v>0.72985521885521887</v>
      </c>
      <c r="W966" s="1"/>
      <c r="X966" s="17">
        <f t="shared" si="312"/>
        <v>370.13475298361828</v>
      </c>
      <c r="Y966" s="18">
        <f t="shared" si="313"/>
        <v>2363.8563841328437</v>
      </c>
      <c r="Z966" s="2">
        <f t="shared" si="304"/>
        <v>351.62801533443735</v>
      </c>
      <c r="AA966" s="18">
        <f t="shared" si="304"/>
        <v>2245.6635649262016</v>
      </c>
      <c r="AB966" s="2">
        <f t="shared" si="305"/>
        <v>-284.39144675343596</v>
      </c>
      <c r="AC966" s="2">
        <f t="shared" si="305"/>
        <v>224.56635649262017</v>
      </c>
      <c r="AD966" s="2">
        <f t="shared" si="314"/>
        <v>351.62801533443735</v>
      </c>
      <c r="AE966" s="2">
        <f t="shared" si="315"/>
        <v>-1000</v>
      </c>
      <c r="AF966" s="5">
        <f t="shared" si="316"/>
        <v>0.35000000000000009</v>
      </c>
      <c r="AG966" s="5">
        <f t="shared" si="317"/>
        <v>-1</v>
      </c>
      <c r="AH966" s="3">
        <f t="shared" si="318"/>
        <v>201911</v>
      </c>
      <c r="AI966" s="21">
        <v>1.58</v>
      </c>
      <c r="AJ966" s="21">
        <v>2.5</v>
      </c>
      <c r="AK966" s="21">
        <v>1.35</v>
      </c>
      <c r="AL966" s="21">
        <v>3.3</v>
      </c>
      <c r="AO966">
        <f t="shared" ref="AO966:AO1029" si="323">IF(L966&lt;-200,INT(L966/100)*100,INT(L966/10)*10)</f>
        <v>-300</v>
      </c>
      <c r="AP966">
        <f>IF(E966&lt;F966,G966,H966)</f>
        <v>20</v>
      </c>
      <c r="AQ966">
        <f>IF(E966&lt;F966,H966,G966)</f>
        <v>13</v>
      </c>
    </row>
    <row r="967" spans="2:43" x14ac:dyDescent="0.25">
      <c r="B967" s="24">
        <v>43779</v>
      </c>
      <c r="C967" s="20" t="s">
        <v>21</v>
      </c>
      <c r="D967" s="20" t="s">
        <v>28</v>
      </c>
      <c r="E967" s="2">
        <v>425</v>
      </c>
      <c r="F967" s="2">
        <v>-555.55555555555577</v>
      </c>
      <c r="G967">
        <v>13</v>
      </c>
      <c r="H967">
        <v>49</v>
      </c>
      <c r="I967" s="9"/>
      <c r="J967" s="2" t="str">
        <f t="shared" si="319"/>
        <v>Baltimore Ravens</v>
      </c>
      <c r="K967" s="2" t="str">
        <f t="shared" si="320"/>
        <v>Cincinnati Bengals</v>
      </c>
      <c r="L967" s="17">
        <f t="shared" si="321"/>
        <v>-555.55555555555577</v>
      </c>
      <c r="M967" s="18">
        <f t="shared" si="322"/>
        <v>425</v>
      </c>
      <c r="N967" s="4">
        <f t="shared" si="308"/>
        <v>1.18</v>
      </c>
      <c r="O967" s="4">
        <f t="shared" si="309"/>
        <v>5.25</v>
      </c>
      <c r="P967" s="4"/>
      <c r="Q967" s="4"/>
      <c r="R967" s="1">
        <f t="shared" si="310"/>
        <v>0.84745762711864414</v>
      </c>
      <c r="S967" s="1">
        <f t="shared" si="310"/>
        <v>0.19047619047619047</v>
      </c>
      <c r="T967" s="1">
        <f t="shared" si="306"/>
        <v>3.6547433903577065E-2</v>
      </c>
      <c r="U967" s="1">
        <f t="shared" si="307"/>
        <v>0.32849071832122684</v>
      </c>
      <c r="V967" s="1">
        <f t="shared" si="311"/>
        <v>0.83949071832122679</v>
      </c>
      <c r="W967" s="1"/>
      <c r="X967" s="17">
        <f t="shared" si="312"/>
        <v>191.19839942930162</v>
      </c>
      <c r="Y967" s="18">
        <f t="shared" si="313"/>
        <v>4188.72894319429</v>
      </c>
      <c r="Z967" s="2">
        <f t="shared" si="304"/>
        <v>181.63847945783652</v>
      </c>
      <c r="AA967" s="18">
        <f t="shared" si="304"/>
        <v>3979.2924960345754</v>
      </c>
      <c r="AB967" s="2">
        <f t="shared" si="305"/>
        <v>-550.54413744535259</v>
      </c>
      <c r="AC967" s="2">
        <f t="shared" si="305"/>
        <v>397.92924960345755</v>
      </c>
      <c r="AD967" s="2">
        <f t="shared" si="314"/>
        <v>181.63847945783652</v>
      </c>
      <c r="AE967" s="2">
        <f t="shared" si="315"/>
        <v>-1000</v>
      </c>
      <c r="AF967" s="5">
        <f t="shared" si="316"/>
        <v>0.17999999999999994</v>
      </c>
      <c r="AG967" s="5">
        <f t="shared" si="317"/>
        <v>-1</v>
      </c>
      <c r="AH967" s="3">
        <f t="shared" si="318"/>
        <v>201911</v>
      </c>
      <c r="AI967" s="21">
        <v>4.5</v>
      </c>
      <c r="AJ967" s="21">
        <v>1.22</v>
      </c>
      <c r="AK967" s="21">
        <v>5.25</v>
      </c>
      <c r="AL967" s="21">
        <v>1.18</v>
      </c>
      <c r="AO967">
        <f t="shared" si="323"/>
        <v>-600</v>
      </c>
      <c r="AP967">
        <f>IF(E967&lt;F967,G967,H967)</f>
        <v>49</v>
      </c>
      <c r="AQ967">
        <f>IF(E967&lt;F967,H967,G967)</f>
        <v>13</v>
      </c>
    </row>
    <row r="968" spans="2:43" x14ac:dyDescent="0.25">
      <c r="B968" s="24">
        <v>43779</v>
      </c>
      <c r="C968" s="20" t="s">
        <v>46</v>
      </c>
      <c r="D968" s="20" t="s">
        <v>24</v>
      </c>
      <c r="E968" s="2">
        <v>-156.25000000000003</v>
      </c>
      <c r="F968" s="2">
        <v>135</v>
      </c>
      <c r="G968">
        <v>19</v>
      </c>
      <c r="H968">
        <v>16</v>
      </c>
      <c r="I968" s="9"/>
      <c r="J968" s="2" t="str">
        <f t="shared" si="319"/>
        <v>Cleveland Browns</v>
      </c>
      <c r="K968" s="2" t="str">
        <f t="shared" si="320"/>
        <v>Buffalo Bills</v>
      </c>
      <c r="L968" s="17">
        <f t="shared" si="321"/>
        <v>-156.25000000000003</v>
      </c>
      <c r="M968" s="18">
        <f t="shared" si="322"/>
        <v>135</v>
      </c>
      <c r="N968" s="4">
        <f t="shared" si="308"/>
        <v>1.64</v>
      </c>
      <c r="O968" s="4">
        <f t="shared" si="309"/>
        <v>2.35</v>
      </c>
      <c r="P968" s="4"/>
      <c r="Q968" s="4"/>
      <c r="R968" s="1">
        <f t="shared" si="310"/>
        <v>0.6097560975609756</v>
      </c>
      <c r="S968" s="1">
        <f t="shared" si="310"/>
        <v>0.42553191489361702</v>
      </c>
      <c r="T968" s="1">
        <f t="shared" si="306"/>
        <v>3.4085213032581496E-2</v>
      </c>
      <c r="U968" s="1">
        <f t="shared" si="307"/>
        <v>9.2112091333679286E-2</v>
      </c>
      <c r="V968" s="1">
        <f t="shared" si="311"/>
        <v>0.60311209133367927</v>
      </c>
      <c r="W968" s="1"/>
      <c r="X968" s="17">
        <f t="shared" si="312"/>
        <v>658.06657563218641</v>
      </c>
      <c r="Y968" s="18">
        <f t="shared" si="313"/>
        <v>1377.3404079490135</v>
      </c>
      <c r="Z968" s="2">
        <f t="shared" si="304"/>
        <v>625.16324685057702</v>
      </c>
      <c r="AA968" s="18">
        <f t="shared" si="304"/>
        <v>1308.4733875515628</v>
      </c>
      <c r="AB968" s="2">
        <f t="shared" si="305"/>
        <v>-159.95821971905113</v>
      </c>
      <c r="AC968" s="2">
        <f t="shared" si="305"/>
        <v>130.84733875515627</v>
      </c>
      <c r="AD968" s="2">
        <f t="shared" si="314"/>
        <v>625.16324685057702</v>
      </c>
      <c r="AE968" s="2">
        <f t="shared" si="315"/>
        <v>-1000</v>
      </c>
      <c r="AF968" s="5">
        <f t="shared" si="316"/>
        <v>0.6399999999999999</v>
      </c>
      <c r="AG968" s="5">
        <f t="shared" si="317"/>
        <v>-1</v>
      </c>
      <c r="AH968" s="3">
        <f t="shared" si="318"/>
        <v>201911</v>
      </c>
      <c r="AI968" s="21">
        <v>1.74</v>
      </c>
      <c r="AJ968" s="21">
        <v>2.15</v>
      </c>
      <c r="AK968" s="21">
        <v>1.64</v>
      </c>
      <c r="AL968" s="21">
        <v>2.35</v>
      </c>
      <c r="AO968">
        <f t="shared" si="323"/>
        <v>-160</v>
      </c>
      <c r="AP968">
        <f>IF(E968&lt;F968,G968,H968)</f>
        <v>19</v>
      </c>
      <c r="AQ968">
        <f>IF(E968&lt;F968,H968,G968)</f>
        <v>16</v>
      </c>
    </row>
    <row r="969" spans="2:43" x14ac:dyDescent="0.25">
      <c r="B969" s="24">
        <v>43779</v>
      </c>
      <c r="C969" s="20" t="s">
        <v>43</v>
      </c>
      <c r="D969" s="20" t="s">
        <v>35</v>
      </c>
      <c r="E969" s="2">
        <v>-909.09090909090833</v>
      </c>
      <c r="F969" s="2">
        <v>575</v>
      </c>
      <c r="G969">
        <v>9</v>
      </c>
      <c r="H969">
        <v>26</v>
      </c>
      <c r="I969" s="9"/>
      <c r="J969" s="2" t="str">
        <f t="shared" si="319"/>
        <v>New Orleans Saints</v>
      </c>
      <c r="K969" s="2" t="str">
        <f t="shared" si="320"/>
        <v>Atlanta Falcons</v>
      </c>
      <c r="L969" s="17">
        <f t="shared" si="321"/>
        <v>-909.09090909090833</v>
      </c>
      <c r="M969" s="18">
        <f t="shared" si="322"/>
        <v>575</v>
      </c>
      <c r="N969" s="4">
        <f t="shared" si="308"/>
        <v>1.1100000000000001</v>
      </c>
      <c r="O969" s="4">
        <f t="shared" si="309"/>
        <v>6.75</v>
      </c>
      <c r="P969" s="4"/>
      <c r="Q969" s="4"/>
      <c r="R969" s="1">
        <f t="shared" si="310"/>
        <v>0.9009009009009008</v>
      </c>
      <c r="S969" s="1">
        <f t="shared" si="310"/>
        <v>0.14814814814814814</v>
      </c>
      <c r="T969" s="1">
        <f t="shared" si="306"/>
        <v>4.6755725190839703E-2</v>
      </c>
      <c r="U969" s="1">
        <f t="shared" si="307"/>
        <v>0.37637637637637633</v>
      </c>
      <c r="V969" s="1">
        <f t="shared" si="311"/>
        <v>0.88737637637637634</v>
      </c>
      <c r="W969" s="1"/>
      <c r="X969" s="17">
        <f t="shared" si="312"/>
        <v>126.9175364838142</v>
      </c>
      <c r="Y969" s="18">
        <f t="shared" si="313"/>
        <v>5771.7422617421498</v>
      </c>
      <c r="Z969" s="2">
        <f t="shared" si="304"/>
        <v>120.57165965962349</v>
      </c>
      <c r="AA969" s="18">
        <f t="shared" si="304"/>
        <v>5483.1551486550425</v>
      </c>
      <c r="AB969" s="2">
        <f t="shared" si="305"/>
        <v>-829.38229665497056</v>
      </c>
      <c r="AC969" s="2">
        <f t="shared" si="305"/>
        <v>548.31551486550427</v>
      </c>
      <c r="AD969" s="2">
        <f t="shared" si="314"/>
        <v>-1000</v>
      </c>
      <c r="AE969" s="2">
        <f t="shared" si="315"/>
        <v>5483.1551486550425</v>
      </c>
      <c r="AF969" s="5">
        <f t="shared" si="316"/>
        <v>-1</v>
      </c>
      <c r="AG969" s="5">
        <f t="shared" si="317"/>
        <v>5.75</v>
      </c>
      <c r="AH969" s="3">
        <f t="shared" si="318"/>
        <v>201911</v>
      </c>
      <c r="AI969" s="21">
        <v>1.18</v>
      </c>
      <c r="AJ969" s="21">
        <v>5.25</v>
      </c>
      <c r="AK969" s="21">
        <v>1.1100000000000001</v>
      </c>
      <c r="AL969" s="21">
        <v>6.75</v>
      </c>
      <c r="AO969">
        <f t="shared" si="323"/>
        <v>-1000</v>
      </c>
      <c r="AP969">
        <f>IF(E969&lt;F969,G969,H969)</f>
        <v>9</v>
      </c>
      <c r="AQ969">
        <f>IF(E969&lt;F969,H969,G969)</f>
        <v>26</v>
      </c>
    </row>
    <row r="970" spans="2:43" x14ac:dyDescent="0.25">
      <c r="B970" s="24">
        <v>43779</v>
      </c>
      <c r="C970" s="20" t="s">
        <v>42</v>
      </c>
      <c r="D970" s="20" t="s">
        <v>25</v>
      </c>
      <c r="E970" s="2">
        <v>135</v>
      </c>
      <c r="F970" s="2">
        <v>-156.25000000000003</v>
      </c>
      <c r="G970">
        <v>34</v>
      </c>
      <c r="H970">
        <v>27</v>
      </c>
      <c r="I970" s="9"/>
      <c r="J970" s="2" t="str">
        <f t="shared" si="319"/>
        <v>New York Giants</v>
      </c>
      <c r="K970" s="2" t="str">
        <f t="shared" si="320"/>
        <v>New York Jets</v>
      </c>
      <c r="L970" s="17">
        <f t="shared" si="321"/>
        <v>-156.25000000000003</v>
      </c>
      <c r="M970" s="18">
        <f t="shared" si="322"/>
        <v>135</v>
      </c>
      <c r="N970" s="4">
        <f t="shared" si="308"/>
        <v>1.64</v>
      </c>
      <c r="O970" s="4">
        <f t="shared" si="309"/>
        <v>2.35</v>
      </c>
      <c r="P970" s="4"/>
      <c r="Q970" s="4"/>
      <c r="R970" s="1">
        <f t="shared" si="310"/>
        <v>0.6097560975609756</v>
      </c>
      <c r="S970" s="1">
        <f t="shared" si="310"/>
        <v>0.42553191489361702</v>
      </c>
      <c r="T970" s="1">
        <f t="shared" si="306"/>
        <v>3.4085213032581496E-2</v>
      </c>
      <c r="U970" s="1">
        <f t="shared" si="307"/>
        <v>9.2112091333679286E-2</v>
      </c>
      <c r="V970" s="1">
        <f t="shared" si="311"/>
        <v>0.60311209133367927</v>
      </c>
      <c r="W970" s="1"/>
      <c r="X970" s="17">
        <f t="shared" si="312"/>
        <v>658.06657563218641</v>
      </c>
      <c r="Y970" s="18">
        <f t="shared" si="313"/>
        <v>1377.3404079490135</v>
      </c>
      <c r="Z970" s="2">
        <f t="shared" si="304"/>
        <v>625.16324685057702</v>
      </c>
      <c r="AA970" s="18">
        <f t="shared" si="304"/>
        <v>1308.4733875515628</v>
      </c>
      <c r="AB970" s="2">
        <f t="shared" si="305"/>
        <v>-159.95821971905113</v>
      </c>
      <c r="AC970" s="2">
        <f t="shared" si="305"/>
        <v>130.84733875515627</v>
      </c>
      <c r="AD970" s="2">
        <f t="shared" si="314"/>
        <v>-1000</v>
      </c>
      <c r="AE970" s="2">
        <f t="shared" si="315"/>
        <v>1308.4733875515628</v>
      </c>
      <c r="AF970" s="5">
        <f t="shared" si="316"/>
        <v>-1</v>
      </c>
      <c r="AG970" s="5">
        <f t="shared" si="317"/>
        <v>1.35</v>
      </c>
      <c r="AH970" s="3">
        <f t="shared" si="318"/>
        <v>201911</v>
      </c>
      <c r="AI970" s="21">
        <v>2.15</v>
      </c>
      <c r="AJ970" s="21">
        <v>1.74</v>
      </c>
      <c r="AK970" s="21">
        <v>2.35</v>
      </c>
      <c r="AL970" s="21">
        <v>1.64</v>
      </c>
      <c r="AO970">
        <f t="shared" si="323"/>
        <v>-160</v>
      </c>
      <c r="AP970">
        <f>IF(E970&lt;F970,G970,H970)</f>
        <v>27</v>
      </c>
      <c r="AQ970">
        <f>IF(E970&lt;F970,H970,G970)</f>
        <v>34</v>
      </c>
    </row>
    <row r="971" spans="2:43" x14ac:dyDescent="0.25">
      <c r="B971" s="24">
        <v>43779</v>
      </c>
      <c r="C971" s="20" t="s">
        <v>27</v>
      </c>
      <c r="D971" s="20" t="s">
        <v>48</v>
      </c>
      <c r="E971" s="2">
        <v>-243.9024390243903</v>
      </c>
      <c r="F971" s="2">
        <v>200</v>
      </c>
      <c r="G971">
        <v>30</v>
      </c>
      <c r="H971">
        <v>27</v>
      </c>
      <c r="I971" s="9"/>
      <c r="J971" s="2" t="str">
        <f t="shared" si="319"/>
        <v>Tampa Bay Buccaneers</v>
      </c>
      <c r="K971" s="2" t="str">
        <f t="shared" si="320"/>
        <v>Arizona Cardinals</v>
      </c>
      <c r="L971" s="17">
        <f t="shared" si="321"/>
        <v>-243.9024390243903</v>
      </c>
      <c r="M971" s="18">
        <f t="shared" si="322"/>
        <v>200</v>
      </c>
      <c r="N971" s="4">
        <f t="shared" si="308"/>
        <v>1.41</v>
      </c>
      <c r="O971" s="4">
        <f t="shared" si="309"/>
        <v>3</v>
      </c>
      <c r="P971" s="4"/>
      <c r="Q971" s="4"/>
      <c r="R971" s="1">
        <f t="shared" si="310"/>
        <v>0.70921985815602839</v>
      </c>
      <c r="S971" s="1">
        <f t="shared" si="310"/>
        <v>0.33333333333333331</v>
      </c>
      <c r="T971" s="1">
        <f t="shared" si="306"/>
        <v>4.0816326530612401E-2</v>
      </c>
      <c r="U971" s="1">
        <f t="shared" si="307"/>
        <v>0.18794326241134754</v>
      </c>
      <c r="V971" s="1">
        <f t="shared" si="311"/>
        <v>0.69894326241134752</v>
      </c>
      <c r="W971" s="1"/>
      <c r="X971" s="17">
        <f t="shared" si="312"/>
        <v>430.73129648608347</v>
      </c>
      <c r="Y971" s="18">
        <f t="shared" si="313"/>
        <v>2057.0269370258952</v>
      </c>
      <c r="Z971" s="2">
        <f t="shared" si="304"/>
        <v>409.19473166177926</v>
      </c>
      <c r="AA971" s="18">
        <f t="shared" si="304"/>
        <v>1954.1755901746003</v>
      </c>
      <c r="AB971" s="2">
        <f t="shared" si="305"/>
        <v>-244.3824229942804</v>
      </c>
      <c r="AC971" s="2">
        <f t="shared" si="305"/>
        <v>195.41755901746004</v>
      </c>
      <c r="AD971" s="2">
        <f t="shared" si="314"/>
        <v>409.19473166177926</v>
      </c>
      <c r="AE971" s="2">
        <f t="shared" si="315"/>
        <v>-1000</v>
      </c>
      <c r="AF971" s="5">
        <f t="shared" si="316"/>
        <v>0.40999999999999992</v>
      </c>
      <c r="AG971" s="5">
        <f t="shared" si="317"/>
        <v>-1</v>
      </c>
      <c r="AH971" s="3">
        <f t="shared" si="318"/>
        <v>201911</v>
      </c>
      <c r="AI971" s="21">
        <v>1.44</v>
      </c>
      <c r="AJ971" s="21">
        <v>2.85</v>
      </c>
      <c r="AK971" s="21">
        <v>1.41</v>
      </c>
      <c r="AL971" s="21">
        <v>3</v>
      </c>
      <c r="AO971">
        <f t="shared" si="323"/>
        <v>-300</v>
      </c>
      <c r="AP971">
        <f>IF(E971&lt;F971,G971,H971)</f>
        <v>30</v>
      </c>
      <c r="AQ971">
        <f>IF(E971&lt;F971,H971,G971)</f>
        <v>27</v>
      </c>
    </row>
    <row r="972" spans="2:43" x14ac:dyDescent="0.25">
      <c r="B972" s="24">
        <v>43779</v>
      </c>
      <c r="C972" s="20" t="s">
        <v>41</v>
      </c>
      <c r="D972" s="20" t="s">
        <v>20</v>
      </c>
      <c r="E972" s="2">
        <v>220.00000000000003</v>
      </c>
      <c r="F972" s="2">
        <v>-270.2702702702702</v>
      </c>
      <c r="G972">
        <v>35</v>
      </c>
      <c r="H972">
        <v>32</v>
      </c>
      <c r="I972" s="9"/>
      <c r="J972" s="2" t="str">
        <f t="shared" si="319"/>
        <v>Kansas City Chiefs</v>
      </c>
      <c r="K972" s="2" t="str">
        <f t="shared" si="320"/>
        <v>Tennessee Titans</v>
      </c>
      <c r="L972" s="17">
        <f t="shared" si="321"/>
        <v>-270.2702702702702</v>
      </c>
      <c r="M972" s="18">
        <f t="shared" si="322"/>
        <v>220.00000000000003</v>
      </c>
      <c r="N972" s="4">
        <f t="shared" si="308"/>
        <v>1.37</v>
      </c>
      <c r="O972" s="4">
        <f t="shared" si="309"/>
        <v>3.2</v>
      </c>
      <c r="P972" s="4"/>
      <c r="Q972" s="4"/>
      <c r="R972" s="1">
        <f t="shared" si="310"/>
        <v>0.72992700729927007</v>
      </c>
      <c r="S972" s="1">
        <f t="shared" si="310"/>
        <v>0.3125</v>
      </c>
      <c r="T972" s="1">
        <f t="shared" si="306"/>
        <v>4.0700218818380707E-2</v>
      </c>
      <c r="U972" s="1">
        <f t="shared" si="307"/>
        <v>0.20871350364963503</v>
      </c>
      <c r="V972" s="1">
        <f t="shared" si="311"/>
        <v>0.71971350364963504</v>
      </c>
      <c r="W972" s="1"/>
      <c r="X972" s="17">
        <f t="shared" si="312"/>
        <v>389.44176388110628</v>
      </c>
      <c r="Y972" s="18">
        <f t="shared" si="313"/>
        <v>2256.8044836814311</v>
      </c>
      <c r="Z972" s="2">
        <f t="shared" si="304"/>
        <v>369.96967568705094</v>
      </c>
      <c r="AA972" s="18">
        <f t="shared" si="304"/>
        <v>2143.9642594973593</v>
      </c>
      <c r="AB972" s="2">
        <f t="shared" si="305"/>
        <v>-270.29242278923357</v>
      </c>
      <c r="AC972" s="2">
        <f t="shared" si="305"/>
        <v>214.39642594973594</v>
      </c>
      <c r="AD972" s="2">
        <f t="shared" si="314"/>
        <v>-1000</v>
      </c>
      <c r="AE972" s="2">
        <f t="shared" si="315"/>
        <v>2143.9642594973593</v>
      </c>
      <c r="AF972" s="5">
        <f t="shared" si="316"/>
        <v>-1</v>
      </c>
      <c r="AG972" s="5">
        <f t="shared" si="317"/>
        <v>2.2000000000000002</v>
      </c>
      <c r="AH972" s="3">
        <f t="shared" si="318"/>
        <v>201911</v>
      </c>
      <c r="AI972" s="21">
        <v>3.15</v>
      </c>
      <c r="AJ972" s="21">
        <v>1.38</v>
      </c>
      <c r="AK972" s="21">
        <v>3.2</v>
      </c>
      <c r="AL972" s="21">
        <v>1.37</v>
      </c>
      <c r="AO972">
        <f t="shared" si="323"/>
        <v>-300</v>
      </c>
      <c r="AP972">
        <f>IF(E972&lt;F972,G972,H972)</f>
        <v>32</v>
      </c>
      <c r="AQ972">
        <f>IF(E972&lt;F972,H972,G972)</f>
        <v>35</v>
      </c>
    </row>
    <row r="973" spans="2:43" x14ac:dyDescent="0.25">
      <c r="B973" s="24">
        <v>43776</v>
      </c>
      <c r="C973" s="20" t="s">
        <v>52</v>
      </c>
      <c r="D973" s="20" t="s">
        <v>31</v>
      </c>
      <c r="E973" s="2">
        <v>100</v>
      </c>
      <c r="F973" s="2">
        <v>-120.48192771084337</v>
      </c>
      <c r="G973">
        <v>26</v>
      </c>
      <c r="H973">
        <v>24</v>
      </c>
      <c r="I973" s="9"/>
      <c r="J973" s="2" t="str">
        <f t="shared" si="319"/>
        <v>Los Angeles Chargers</v>
      </c>
      <c r="K973" s="2" t="str">
        <f t="shared" si="320"/>
        <v>Oakland Raiders</v>
      </c>
      <c r="L973" s="17">
        <f t="shared" si="321"/>
        <v>-120.48192771084337</v>
      </c>
      <c r="M973" s="18">
        <f t="shared" si="322"/>
        <v>100</v>
      </c>
      <c r="N973" s="4">
        <f t="shared" si="308"/>
        <v>1.83</v>
      </c>
      <c r="O973" s="4">
        <f t="shared" si="309"/>
        <v>2</v>
      </c>
      <c r="P973" s="4"/>
      <c r="Q973" s="4"/>
      <c r="R973" s="1">
        <f t="shared" si="310"/>
        <v>0.54644808743169393</v>
      </c>
      <c r="S973" s="1">
        <f t="shared" si="310"/>
        <v>0.5</v>
      </c>
      <c r="T973" s="1">
        <f t="shared" si="306"/>
        <v>4.4386422976501305E-2</v>
      </c>
      <c r="U973" s="1">
        <f t="shared" si="307"/>
        <v>2.3224043715846965E-2</v>
      </c>
      <c r="V973" s="1">
        <f t="shared" si="311"/>
        <v>0.53422404371584697</v>
      </c>
      <c r="W973" s="1"/>
      <c r="X973" s="17">
        <f t="shared" si="312"/>
        <v>871.87381729284084</v>
      </c>
      <c r="Y973" s="18">
        <f t="shared" si="313"/>
        <v>1045.6626202421151</v>
      </c>
      <c r="Z973" s="2">
        <f t="shared" si="304"/>
        <v>828.28012642819874</v>
      </c>
      <c r="AA973" s="18">
        <f t="shared" si="304"/>
        <v>993.3794892300092</v>
      </c>
      <c r="AB973" s="2">
        <f t="shared" si="305"/>
        <v>-120.73210114461043</v>
      </c>
      <c r="AC973" s="2">
        <f t="shared" si="305"/>
        <v>-100.66646340515068</v>
      </c>
      <c r="AD973" s="2">
        <f t="shared" si="314"/>
        <v>-1000</v>
      </c>
      <c r="AE973" s="2">
        <f t="shared" si="315"/>
        <v>993.3794892300092</v>
      </c>
      <c r="AF973" s="5">
        <f t="shared" si="316"/>
        <v>-1</v>
      </c>
      <c r="AG973" s="5">
        <f t="shared" si="317"/>
        <v>1</v>
      </c>
      <c r="AH973" s="3">
        <f t="shared" si="318"/>
        <v>201911</v>
      </c>
      <c r="AI973" s="21">
        <v>1.83</v>
      </c>
      <c r="AJ973" s="21">
        <v>2</v>
      </c>
      <c r="AK973" s="21">
        <v>2</v>
      </c>
      <c r="AL973" s="21">
        <v>1.83</v>
      </c>
      <c r="AO973">
        <f t="shared" si="323"/>
        <v>-130</v>
      </c>
      <c r="AP973">
        <f>IF(E973&lt;F973,G973,H973)</f>
        <v>24</v>
      </c>
      <c r="AQ973">
        <f>IF(E973&lt;F973,H973,G973)</f>
        <v>26</v>
      </c>
    </row>
    <row r="974" spans="2:43" x14ac:dyDescent="0.25">
      <c r="B974" s="24">
        <v>43773</v>
      </c>
      <c r="C974" s="20" t="s">
        <v>25</v>
      </c>
      <c r="D974" s="20" t="s">
        <v>23</v>
      </c>
      <c r="E974" s="2">
        <v>250</v>
      </c>
      <c r="F974" s="2">
        <v>-312.49999999999994</v>
      </c>
      <c r="G974">
        <v>18</v>
      </c>
      <c r="H974">
        <v>37</v>
      </c>
      <c r="I974" s="9"/>
      <c r="J974" s="2" t="str">
        <f t="shared" si="319"/>
        <v>Dallas Cowboys</v>
      </c>
      <c r="K974" s="2" t="str">
        <f t="shared" si="320"/>
        <v>New York Giants</v>
      </c>
      <c r="L974" s="17">
        <f t="shared" si="321"/>
        <v>-312.49999999999994</v>
      </c>
      <c r="M974" s="18">
        <f t="shared" si="322"/>
        <v>250</v>
      </c>
      <c r="N974" s="4">
        <f t="shared" si="308"/>
        <v>1.32</v>
      </c>
      <c r="O974" s="4">
        <f t="shared" si="309"/>
        <v>3.5</v>
      </c>
      <c r="P974" s="4"/>
      <c r="Q974" s="4"/>
      <c r="R974" s="1">
        <f t="shared" si="310"/>
        <v>0.75757575757575757</v>
      </c>
      <c r="S974" s="1">
        <f t="shared" si="310"/>
        <v>0.2857142857142857</v>
      </c>
      <c r="T974" s="1">
        <f t="shared" si="306"/>
        <v>4.1493775933610033E-2</v>
      </c>
      <c r="U974" s="1">
        <f t="shared" si="307"/>
        <v>0.23593073593073594</v>
      </c>
      <c r="V974" s="1">
        <f t="shared" si="311"/>
        <v>0.746930735930736</v>
      </c>
      <c r="W974" s="1"/>
      <c r="X974" s="17">
        <f t="shared" si="312"/>
        <v>338.81222434088107</v>
      </c>
      <c r="Y974" s="18">
        <f t="shared" si="313"/>
        <v>2560.4407248682487</v>
      </c>
      <c r="Z974" s="2">
        <f t="shared" si="304"/>
        <v>321.87161312383699</v>
      </c>
      <c r="AA974" s="18">
        <f t="shared" si="304"/>
        <v>2432.4186886248362</v>
      </c>
      <c r="AB974" s="2">
        <f t="shared" si="305"/>
        <v>-310.68288075943485</v>
      </c>
      <c r="AC974" s="2">
        <f t="shared" si="305"/>
        <v>243.24186886248361</v>
      </c>
      <c r="AD974" s="2">
        <f t="shared" si="314"/>
        <v>321.87161312383699</v>
      </c>
      <c r="AE974" s="2">
        <f t="shared" si="315"/>
        <v>-1000</v>
      </c>
      <c r="AF974" s="5">
        <f t="shared" si="316"/>
        <v>0.32000000000000006</v>
      </c>
      <c r="AG974" s="5">
        <f t="shared" si="317"/>
        <v>-1</v>
      </c>
      <c r="AH974" s="3">
        <f t="shared" si="318"/>
        <v>201911</v>
      </c>
      <c r="AI974" s="21">
        <v>3.8</v>
      </c>
      <c r="AJ974" s="21">
        <v>1.27</v>
      </c>
      <c r="AK974" s="21">
        <v>3.5</v>
      </c>
      <c r="AL974" s="21">
        <v>1.32</v>
      </c>
      <c r="AO974">
        <f t="shared" si="323"/>
        <v>-400</v>
      </c>
      <c r="AP974">
        <f>IF(E974&lt;F974,G974,H974)</f>
        <v>37</v>
      </c>
      <c r="AQ974">
        <f>IF(E974&lt;F974,H974,G974)</f>
        <v>18</v>
      </c>
    </row>
    <row r="975" spans="2:43" x14ac:dyDescent="0.25">
      <c r="B975" s="24">
        <v>43772</v>
      </c>
      <c r="C975" s="20" t="s">
        <v>28</v>
      </c>
      <c r="D975" s="20" t="s">
        <v>36</v>
      </c>
      <c r="E975" s="2">
        <v>145.00000000000003</v>
      </c>
      <c r="F975" s="2">
        <v>-166.66666666666663</v>
      </c>
      <c r="G975">
        <v>37</v>
      </c>
      <c r="H975">
        <v>20</v>
      </c>
      <c r="I975" s="9"/>
      <c r="J975" s="2" t="str">
        <f t="shared" si="319"/>
        <v>New England Patriots</v>
      </c>
      <c r="K975" s="2" t="str">
        <f t="shared" si="320"/>
        <v>Baltimore Ravens</v>
      </c>
      <c r="L975" s="17">
        <f t="shared" si="321"/>
        <v>-166.66666666666663</v>
      </c>
      <c r="M975" s="18">
        <f t="shared" si="322"/>
        <v>145.00000000000003</v>
      </c>
      <c r="N975" s="4">
        <f t="shared" si="308"/>
        <v>1.6</v>
      </c>
      <c r="O975" s="4">
        <f t="shared" si="309"/>
        <v>2.4500000000000002</v>
      </c>
      <c r="P975" s="4"/>
      <c r="Q975" s="4"/>
      <c r="R975" s="1">
        <f t="shared" si="310"/>
        <v>0.625</v>
      </c>
      <c r="S975" s="1">
        <f t="shared" si="310"/>
        <v>0.4081632653061224</v>
      </c>
      <c r="T975" s="1">
        <f t="shared" si="306"/>
        <v>3.2098765432098886E-2</v>
      </c>
      <c r="U975" s="1">
        <f t="shared" si="307"/>
        <v>0.1084183673469388</v>
      </c>
      <c r="V975" s="1">
        <f t="shared" si="311"/>
        <v>0.61941836734693878</v>
      </c>
      <c r="W975" s="1"/>
      <c r="X975" s="17">
        <f t="shared" si="312"/>
        <v>614.4177388267467</v>
      </c>
      <c r="Y975" s="18">
        <f t="shared" si="313"/>
        <v>1471.4893831628281</v>
      </c>
      <c r="Z975" s="2">
        <f t="shared" si="304"/>
        <v>583.69685188540939</v>
      </c>
      <c r="AA975" s="18">
        <f t="shared" si="304"/>
        <v>1397.9149140046866</v>
      </c>
      <c r="AB975" s="2">
        <f t="shared" si="305"/>
        <v>-171.32180801898838</v>
      </c>
      <c r="AC975" s="2">
        <f t="shared" si="305"/>
        <v>139.79149140046866</v>
      </c>
      <c r="AD975" s="2">
        <f t="shared" si="314"/>
        <v>-1000</v>
      </c>
      <c r="AE975" s="2">
        <f t="shared" si="315"/>
        <v>1397.9149140046866</v>
      </c>
      <c r="AF975" s="5">
        <f t="shared" si="316"/>
        <v>-1</v>
      </c>
      <c r="AG975" s="5">
        <f t="shared" si="317"/>
        <v>1.4500000000000002</v>
      </c>
      <c r="AH975" s="3">
        <f t="shared" si="318"/>
        <v>201911</v>
      </c>
      <c r="AI975" s="21">
        <v>2.7</v>
      </c>
      <c r="AJ975" s="21">
        <v>1.5</v>
      </c>
      <c r="AK975" s="21">
        <v>2.4500000000000002</v>
      </c>
      <c r="AL975" s="21">
        <v>1.6</v>
      </c>
      <c r="AO975">
        <f t="shared" si="323"/>
        <v>-170</v>
      </c>
      <c r="AP975">
        <f>IF(E975&lt;F975,G975,H975)</f>
        <v>20</v>
      </c>
      <c r="AQ975">
        <f>IF(E975&lt;F975,H975,G975)</f>
        <v>37</v>
      </c>
    </row>
    <row r="976" spans="2:43" x14ac:dyDescent="0.25">
      <c r="B976" s="24">
        <v>43772</v>
      </c>
      <c r="C976" s="20" t="s">
        <v>38</v>
      </c>
      <c r="D976" s="20" t="s">
        <v>46</v>
      </c>
      <c r="E976" s="2">
        <v>170.00000000000003</v>
      </c>
      <c r="F976" s="2">
        <v>-200</v>
      </c>
      <c r="G976">
        <v>24</v>
      </c>
      <c r="H976">
        <v>19</v>
      </c>
      <c r="I976" s="9"/>
      <c r="J976" s="2" t="str">
        <f t="shared" si="319"/>
        <v>Cleveland Browns</v>
      </c>
      <c r="K976" s="2" t="str">
        <f t="shared" si="320"/>
        <v>Denver Broncos</v>
      </c>
      <c r="L976" s="17">
        <f t="shared" si="321"/>
        <v>-200</v>
      </c>
      <c r="M976" s="18">
        <f t="shared" si="322"/>
        <v>170.00000000000003</v>
      </c>
      <c r="N976" s="4">
        <f t="shared" si="308"/>
        <v>1.5</v>
      </c>
      <c r="O976" s="4">
        <f t="shared" si="309"/>
        <v>2.7</v>
      </c>
      <c r="P976" s="4"/>
      <c r="Q976" s="4"/>
      <c r="R976" s="1">
        <f t="shared" si="310"/>
        <v>0.66666666666666663</v>
      </c>
      <c r="S976" s="1">
        <f t="shared" si="310"/>
        <v>0.37037037037037035</v>
      </c>
      <c r="T976" s="1">
        <f t="shared" si="306"/>
        <v>3.5714285714285587E-2</v>
      </c>
      <c r="U976" s="1">
        <f t="shared" si="307"/>
        <v>0.14814814814814814</v>
      </c>
      <c r="V976" s="1">
        <f t="shared" si="311"/>
        <v>0.65914814814814815</v>
      </c>
      <c r="W976" s="1"/>
      <c r="X976" s="17">
        <f t="shared" si="312"/>
        <v>517.10962521773342</v>
      </c>
      <c r="Y976" s="18">
        <f t="shared" si="313"/>
        <v>1734.0124117028765</v>
      </c>
      <c r="Z976" s="2">
        <f t="shared" si="304"/>
        <v>491.25414395684675</v>
      </c>
      <c r="AA976" s="18">
        <f t="shared" si="304"/>
        <v>1647.3117911177326</v>
      </c>
      <c r="AB976" s="2">
        <f t="shared" si="305"/>
        <v>-203.56062382403903</v>
      </c>
      <c r="AC976" s="2">
        <f t="shared" si="305"/>
        <v>164.73117911177326</v>
      </c>
      <c r="AD976" s="2">
        <f t="shared" si="314"/>
        <v>-1000</v>
      </c>
      <c r="AE976" s="2">
        <f t="shared" si="315"/>
        <v>1647.3117911177326</v>
      </c>
      <c r="AF976" s="5">
        <f t="shared" si="316"/>
        <v>-1</v>
      </c>
      <c r="AG976" s="5">
        <f t="shared" si="317"/>
        <v>1.7000000000000002</v>
      </c>
      <c r="AH976" s="3">
        <f t="shared" si="318"/>
        <v>201911</v>
      </c>
      <c r="AI976" s="21">
        <v>1.76</v>
      </c>
      <c r="AJ976" s="21">
        <v>2.1</v>
      </c>
      <c r="AK976" s="21">
        <v>2.7</v>
      </c>
      <c r="AL976" s="21">
        <v>1.5</v>
      </c>
      <c r="AO976">
        <f t="shared" si="323"/>
        <v>-200</v>
      </c>
      <c r="AP976">
        <f>IF(E976&lt;F976,G976,H976)</f>
        <v>19</v>
      </c>
      <c r="AQ976">
        <f>IF(E976&lt;F976,H976,G976)</f>
        <v>24</v>
      </c>
    </row>
    <row r="977" spans="2:43" x14ac:dyDescent="0.25">
      <c r="B977" s="24">
        <v>43772</v>
      </c>
      <c r="C977" s="20" t="s">
        <v>31</v>
      </c>
      <c r="D977" s="20" t="s">
        <v>33</v>
      </c>
      <c r="E977" s="2">
        <v>175</v>
      </c>
      <c r="F977" s="2">
        <v>-212.76595744680853</v>
      </c>
      <c r="G977">
        <v>26</v>
      </c>
      <c r="H977">
        <v>11</v>
      </c>
      <c r="I977" s="9"/>
      <c r="J977" s="2" t="str">
        <f t="shared" si="319"/>
        <v>Green Bay Packers</v>
      </c>
      <c r="K977" s="2" t="str">
        <f t="shared" si="320"/>
        <v>Los Angeles Chargers</v>
      </c>
      <c r="L977" s="17">
        <f t="shared" si="321"/>
        <v>-212.76595744680853</v>
      </c>
      <c r="M977" s="18">
        <f t="shared" si="322"/>
        <v>175</v>
      </c>
      <c r="N977" s="4">
        <f t="shared" si="308"/>
        <v>1.47</v>
      </c>
      <c r="O977" s="4">
        <f t="shared" si="309"/>
        <v>2.75</v>
      </c>
      <c r="P977" s="4"/>
      <c r="Q977" s="4"/>
      <c r="R977" s="1">
        <f t="shared" si="310"/>
        <v>0.68027210884353739</v>
      </c>
      <c r="S977" s="1">
        <f t="shared" si="310"/>
        <v>0.36363636363636365</v>
      </c>
      <c r="T977" s="1">
        <f t="shared" si="306"/>
        <v>4.206161137440767E-2</v>
      </c>
      <c r="U977" s="1">
        <f t="shared" si="307"/>
        <v>0.15831787260358687</v>
      </c>
      <c r="V977" s="1">
        <f t="shared" si="311"/>
        <v>0.66931787260358688</v>
      </c>
      <c r="W977" s="1"/>
      <c r="X977" s="17">
        <f t="shared" si="312"/>
        <v>494.0584151893168</v>
      </c>
      <c r="Y977" s="18">
        <f t="shared" si="313"/>
        <v>1810.0865209085014</v>
      </c>
      <c r="Z977" s="2">
        <f t="shared" si="304"/>
        <v>469.35549442985092</v>
      </c>
      <c r="AA977" s="18">
        <f t="shared" si="304"/>
        <v>1719.5821948630762</v>
      </c>
      <c r="AB977" s="2">
        <f t="shared" si="305"/>
        <v>-213.05812158750777</v>
      </c>
      <c r="AC977" s="2">
        <f t="shared" si="305"/>
        <v>171.95821948630763</v>
      </c>
      <c r="AD977" s="2">
        <f t="shared" si="314"/>
        <v>-1000</v>
      </c>
      <c r="AE977" s="2">
        <f t="shared" si="315"/>
        <v>1719.5821948630762</v>
      </c>
      <c r="AF977" s="5">
        <f t="shared" si="316"/>
        <v>-1</v>
      </c>
      <c r="AG977" s="5">
        <f t="shared" si="317"/>
        <v>1.75</v>
      </c>
      <c r="AH977" s="3">
        <f t="shared" si="318"/>
        <v>201911</v>
      </c>
      <c r="AI977" s="21">
        <v>2.4</v>
      </c>
      <c r="AJ977" s="21">
        <v>1.62</v>
      </c>
      <c r="AK977" s="21">
        <v>2.75</v>
      </c>
      <c r="AL977" s="21">
        <v>1.47</v>
      </c>
      <c r="AO977">
        <f t="shared" si="323"/>
        <v>-300</v>
      </c>
      <c r="AP977">
        <f>IF(E977&lt;F977,G977,H977)</f>
        <v>11</v>
      </c>
      <c r="AQ977">
        <f>IF(E977&lt;F977,H977,G977)</f>
        <v>26</v>
      </c>
    </row>
    <row r="978" spans="2:43" x14ac:dyDescent="0.25">
      <c r="B978" s="24">
        <v>43772</v>
      </c>
      <c r="C978" s="20" t="s">
        <v>52</v>
      </c>
      <c r="D978" s="20" t="s">
        <v>34</v>
      </c>
      <c r="E978" s="2">
        <v>-147.05882352941177</v>
      </c>
      <c r="F978" s="2">
        <v>125</v>
      </c>
      <c r="G978">
        <v>31</v>
      </c>
      <c r="H978">
        <v>24</v>
      </c>
      <c r="I978" s="9"/>
      <c r="J978" s="2" t="str">
        <f t="shared" si="319"/>
        <v>Oakland Raiders</v>
      </c>
      <c r="K978" s="2" t="str">
        <f t="shared" si="320"/>
        <v>Detroit Lions</v>
      </c>
      <c r="L978" s="17">
        <f t="shared" si="321"/>
        <v>-147.05882352941177</v>
      </c>
      <c r="M978" s="18">
        <f t="shared" si="322"/>
        <v>125</v>
      </c>
      <c r="N978" s="4">
        <f t="shared" si="308"/>
        <v>1.68</v>
      </c>
      <c r="O978" s="4">
        <f t="shared" si="309"/>
        <v>2.25</v>
      </c>
      <c r="P978" s="4"/>
      <c r="Q978" s="4"/>
      <c r="R978" s="1">
        <f t="shared" si="310"/>
        <v>0.59523809523809523</v>
      </c>
      <c r="S978" s="1">
        <f t="shared" si="310"/>
        <v>0.44444444444444442</v>
      </c>
      <c r="T978" s="1">
        <f t="shared" si="306"/>
        <v>3.8167938931297662E-2</v>
      </c>
      <c r="U978" s="1">
        <f t="shared" si="307"/>
        <v>7.5396825396825407E-2</v>
      </c>
      <c r="V978" s="1">
        <f t="shared" si="311"/>
        <v>0.58639682539682547</v>
      </c>
      <c r="W978" s="1"/>
      <c r="X978" s="17">
        <f t="shared" si="312"/>
        <v>705.32983244457648</v>
      </c>
      <c r="Y978" s="18">
        <f t="shared" si="313"/>
        <v>1287.7472223008879</v>
      </c>
      <c r="Z978" s="2">
        <f t="shared" si="304"/>
        <v>670.06334082234764</v>
      </c>
      <c r="AA978" s="18">
        <f t="shared" si="304"/>
        <v>1223.3598611858433</v>
      </c>
      <c r="AB978" s="2">
        <f t="shared" si="305"/>
        <v>-149.23962244714528</v>
      </c>
      <c r="AC978" s="2">
        <f t="shared" si="305"/>
        <v>122.33598611858433</v>
      </c>
      <c r="AD978" s="2">
        <f t="shared" si="314"/>
        <v>670.06334082234764</v>
      </c>
      <c r="AE978" s="2">
        <f t="shared" si="315"/>
        <v>-1000</v>
      </c>
      <c r="AF978" s="5">
        <f t="shared" si="316"/>
        <v>0.67999999999999994</v>
      </c>
      <c r="AG978" s="5">
        <f t="shared" si="317"/>
        <v>-1</v>
      </c>
      <c r="AH978" s="3">
        <f t="shared" si="318"/>
        <v>201911</v>
      </c>
      <c r="AI978" s="21">
        <v>1.74</v>
      </c>
      <c r="AJ978" s="21">
        <v>2.15</v>
      </c>
      <c r="AK978" s="21">
        <v>1.68</v>
      </c>
      <c r="AL978" s="21">
        <v>2.25</v>
      </c>
      <c r="AO978">
        <f t="shared" si="323"/>
        <v>-150</v>
      </c>
      <c r="AP978">
        <f>IF(E978&lt;F978,G978,H978)</f>
        <v>31</v>
      </c>
      <c r="AQ978">
        <f>IF(E978&lt;F978,H978,G978)</f>
        <v>24</v>
      </c>
    </row>
    <row r="979" spans="2:43" x14ac:dyDescent="0.25">
      <c r="B979" s="24">
        <v>43772</v>
      </c>
      <c r="C979" s="20" t="s">
        <v>32</v>
      </c>
      <c r="D979" s="20" t="s">
        <v>27</v>
      </c>
      <c r="E979" s="2">
        <v>-222.22222222222226</v>
      </c>
      <c r="F979" s="2">
        <v>179.99999999999997</v>
      </c>
      <c r="G979">
        <v>40</v>
      </c>
      <c r="H979">
        <v>34</v>
      </c>
      <c r="I979" s="9"/>
      <c r="J979" s="2" t="str">
        <f t="shared" si="319"/>
        <v>Seattle Seahawks</v>
      </c>
      <c r="K979" s="2" t="str">
        <f t="shared" si="320"/>
        <v>Tampa Bay Buccaneers</v>
      </c>
      <c r="L979" s="17">
        <f t="shared" si="321"/>
        <v>-222.22222222222226</v>
      </c>
      <c r="M979" s="18">
        <f t="shared" si="322"/>
        <v>179.99999999999997</v>
      </c>
      <c r="N979" s="4">
        <f t="shared" si="308"/>
        <v>1.45</v>
      </c>
      <c r="O979" s="4">
        <f t="shared" si="309"/>
        <v>2.8</v>
      </c>
      <c r="P979" s="4"/>
      <c r="Q979" s="4"/>
      <c r="R979" s="1">
        <f t="shared" si="310"/>
        <v>0.68965517241379315</v>
      </c>
      <c r="S979" s="1">
        <f t="shared" si="310"/>
        <v>0.35714285714285715</v>
      </c>
      <c r="T979" s="1">
        <f t="shared" si="306"/>
        <v>4.4705882352941262E-2</v>
      </c>
      <c r="U979" s="1">
        <f t="shared" si="307"/>
        <v>0.166256157635468</v>
      </c>
      <c r="V979" s="1">
        <f t="shared" si="311"/>
        <v>0.67725615763546798</v>
      </c>
      <c r="W979" s="1"/>
      <c r="X979" s="17">
        <f t="shared" si="312"/>
        <v>476.54619116545314</v>
      </c>
      <c r="Y979" s="18">
        <f t="shared" si="313"/>
        <v>1872.3757127156628</v>
      </c>
      <c r="Z979" s="2">
        <f t="shared" si="304"/>
        <v>452.71888160718044</v>
      </c>
      <c r="AA979" s="18">
        <f t="shared" si="304"/>
        <v>1778.7569270798795</v>
      </c>
      <c r="AB979" s="2">
        <f t="shared" si="305"/>
        <v>-220.88762820095712</v>
      </c>
      <c r="AC979" s="2">
        <f t="shared" si="305"/>
        <v>177.87569270798795</v>
      </c>
      <c r="AD979" s="2">
        <f t="shared" si="314"/>
        <v>452.71888160718044</v>
      </c>
      <c r="AE979" s="2">
        <f t="shared" si="315"/>
        <v>-1000</v>
      </c>
      <c r="AF979" s="5">
        <f t="shared" si="316"/>
        <v>0.44999999999999996</v>
      </c>
      <c r="AG979" s="5">
        <f t="shared" si="317"/>
        <v>-1</v>
      </c>
      <c r="AH979" s="3">
        <f t="shared" si="318"/>
        <v>201911</v>
      </c>
      <c r="AI979" s="21">
        <v>1.35</v>
      </c>
      <c r="AJ979" s="21">
        <v>3.3</v>
      </c>
      <c r="AK979" s="21">
        <v>1.45</v>
      </c>
      <c r="AL979" s="21">
        <v>2.8</v>
      </c>
      <c r="AO979">
        <f t="shared" si="323"/>
        <v>-300</v>
      </c>
      <c r="AP979">
        <f>IF(E979&lt;F979,G979,H979)</f>
        <v>40</v>
      </c>
      <c r="AQ979">
        <f>IF(E979&lt;F979,H979,G979)</f>
        <v>34</v>
      </c>
    </row>
    <row r="980" spans="2:43" x14ac:dyDescent="0.25">
      <c r="B980" s="24">
        <v>43772</v>
      </c>
      <c r="C980" s="20" t="s">
        <v>24</v>
      </c>
      <c r="D980" s="20" t="s">
        <v>53</v>
      </c>
      <c r="E980" s="2">
        <v>-555.55555555555577</v>
      </c>
      <c r="F980" s="2">
        <v>425</v>
      </c>
      <c r="G980">
        <v>24</v>
      </c>
      <c r="H980">
        <v>9</v>
      </c>
      <c r="I980" s="9"/>
      <c r="J980" s="2" t="str">
        <f t="shared" si="319"/>
        <v>Buffalo Bills</v>
      </c>
      <c r="K980" s="2" t="str">
        <f t="shared" si="320"/>
        <v>Washington Redskins</v>
      </c>
      <c r="L980" s="17">
        <f t="shared" si="321"/>
        <v>-555.55555555555577</v>
      </c>
      <c r="M980" s="18">
        <f t="shared" si="322"/>
        <v>425</v>
      </c>
      <c r="N980" s="4">
        <f t="shared" si="308"/>
        <v>1.18</v>
      </c>
      <c r="O980" s="4">
        <f t="shared" si="309"/>
        <v>5.25</v>
      </c>
      <c r="P980" s="4"/>
      <c r="Q980" s="4"/>
      <c r="R980" s="1">
        <f t="shared" si="310"/>
        <v>0.84745762711864414</v>
      </c>
      <c r="S980" s="1">
        <f t="shared" si="310"/>
        <v>0.19047619047619047</v>
      </c>
      <c r="T980" s="1">
        <f t="shared" si="306"/>
        <v>3.6547433903577065E-2</v>
      </c>
      <c r="U980" s="1">
        <f t="shared" si="307"/>
        <v>0.32849071832122684</v>
      </c>
      <c r="V980" s="1">
        <f t="shared" si="311"/>
        <v>0.83949071832122679</v>
      </c>
      <c r="W980" s="1"/>
      <c r="X980" s="17">
        <f t="shared" si="312"/>
        <v>191.19839942930162</v>
      </c>
      <c r="Y980" s="18">
        <f t="shared" si="313"/>
        <v>4188.72894319429</v>
      </c>
      <c r="Z980" s="2">
        <f t="shared" ref="Z980:AA1043" si="324">X980*0.95</f>
        <v>181.63847945783652</v>
      </c>
      <c r="AA980" s="18">
        <f t="shared" si="324"/>
        <v>3979.2924960345754</v>
      </c>
      <c r="AB980" s="2">
        <f t="shared" ref="AB980:AC1043" si="325">IF(Z980&lt;1000,-100000/Z980,Z980/10)</f>
        <v>-550.54413744535259</v>
      </c>
      <c r="AC980" s="2">
        <f t="shared" si="325"/>
        <v>397.92924960345755</v>
      </c>
      <c r="AD980" s="2">
        <f t="shared" si="314"/>
        <v>181.63847945783652</v>
      </c>
      <c r="AE980" s="2">
        <f t="shared" si="315"/>
        <v>-1000</v>
      </c>
      <c r="AF980" s="5">
        <f t="shared" si="316"/>
        <v>0.17999999999999994</v>
      </c>
      <c r="AG980" s="5">
        <f t="shared" si="317"/>
        <v>-1</v>
      </c>
      <c r="AH980" s="3">
        <f t="shared" si="318"/>
        <v>201911</v>
      </c>
      <c r="AI980" s="21">
        <v>1.22</v>
      </c>
      <c r="AJ980" s="21">
        <v>4.5</v>
      </c>
      <c r="AK980" s="21">
        <v>1.18</v>
      </c>
      <c r="AL980" s="21">
        <v>5.25</v>
      </c>
      <c r="AO980">
        <f t="shared" si="323"/>
        <v>-600</v>
      </c>
      <c r="AP980">
        <f>IF(E980&lt;F980,G980,H980)</f>
        <v>24</v>
      </c>
      <c r="AQ980">
        <f>IF(E980&lt;F980,H980,G980)</f>
        <v>9</v>
      </c>
    </row>
    <row r="981" spans="2:43" x14ac:dyDescent="0.25">
      <c r="B981" s="24">
        <v>43772</v>
      </c>
      <c r="C981" s="20" t="s">
        <v>44</v>
      </c>
      <c r="D981" s="20" t="s">
        <v>41</v>
      </c>
      <c r="E981" s="2">
        <v>-181.81818181818181</v>
      </c>
      <c r="F981" s="2">
        <v>160</v>
      </c>
      <c r="G981">
        <v>30</v>
      </c>
      <c r="H981">
        <v>20</v>
      </c>
      <c r="I981" s="9"/>
      <c r="J981" s="2" t="str">
        <f t="shared" si="319"/>
        <v>Carolina Panthers</v>
      </c>
      <c r="K981" s="2" t="str">
        <f t="shared" si="320"/>
        <v>Tennessee Titans</v>
      </c>
      <c r="L981" s="17">
        <f t="shared" si="321"/>
        <v>-181.81818181818181</v>
      </c>
      <c r="M981" s="18">
        <f t="shared" si="322"/>
        <v>160</v>
      </c>
      <c r="N981" s="4">
        <f t="shared" si="308"/>
        <v>1.55</v>
      </c>
      <c r="O981" s="4">
        <f t="shared" si="309"/>
        <v>2.6</v>
      </c>
      <c r="P981" s="4"/>
      <c r="Q981" s="4"/>
      <c r="R981" s="1">
        <f t="shared" si="310"/>
        <v>0.64516129032258063</v>
      </c>
      <c r="S981" s="1">
        <f t="shared" si="310"/>
        <v>0.38461538461538458</v>
      </c>
      <c r="T981" s="1">
        <f t="shared" si="306"/>
        <v>2.8915662650602414E-2</v>
      </c>
      <c r="U981" s="1">
        <f t="shared" si="307"/>
        <v>0.13027295285359802</v>
      </c>
      <c r="V981" s="1">
        <f t="shared" si="311"/>
        <v>0.64127295285359809</v>
      </c>
      <c r="W981" s="1"/>
      <c r="X981" s="17">
        <f t="shared" si="312"/>
        <v>559.39837404665798</v>
      </c>
      <c r="Y981" s="18">
        <f t="shared" si="313"/>
        <v>1609.5378726032154</v>
      </c>
      <c r="Z981" s="2">
        <f t="shared" si="324"/>
        <v>531.42845534432502</v>
      </c>
      <c r="AA981" s="18">
        <f t="shared" si="324"/>
        <v>1529.0609789730545</v>
      </c>
      <c r="AB981" s="2">
        <f t="shared" si="325"/>
        <v>-188.17208411470486</v>
      </c>
      <c r="AC981" s="2">
        <f t="shared" si="325"/>
        <v>152.90609789730544</v>
      </c>
      <c r="AD981" s="2">
        <f t="shared" si="314"/>
        <v>531.42845534432502</v>
      </c>
      <c r="AE981" s="2">
        <f t="shared" si="315"/>
        <v>-1000</v>
      </c>
      <c r="AF981" s="5">
        <f t="shared" si="316"/>
        <v>0.55000000000000004</v>
      </c>
      <c r="AG981" s="5">
        <f t="shared" si="317"/>
        <v>-1</v>
      </c>
      <c r="AH981" s="3">
        <f t="shared" si="318"/>
        <v>201911</v>
      </c>
      <c r="AI981" s="21">
        <v>1.54</v>
      </c>
      <c r="AJ981" s="21">
        <v>2.65</v>
      </c>
      <c r="AK981" s="21">
        <v>1.55</v>
      </c>
      <c r="AL981" s="21">
        <v>2.6</v>
      </c>
      <c r="AO981">
        <f t="shared" si="323"/>
        <v>-190</v>
      </c>
      <c r="AP981">
        <f>IF(E981&lt;F981,G981,H981)</f>
        <v>30</v>
      </c>
      <c r="AQ981">
        <f>IF(E981&lt;F981,H981,G981)</f>
        <v>20</v>
      </c>
    </row>
    <row r="982" spans="2:43" x14ac:dyDescent="0.25">
      <c r="B982" s="24">
        <v>43772</v>
      </c>
      <c r="C982" s="20" t="s">
        <v>20</v>
      </c>
      <c r="D982" s="20" t="s">
        <v>29</v>
      </c>
      <c r="E982" s="2">
        <v>200</v>
      </c>
      <c r="F982" s="2">
        <v>-243.9024390243903</v>
      </c>
      <c r="G982">
        <v>26</v>
      </c>
      <c r="H982">
        <v>23</v>
      </c>
      <c r="I982" s="9"/>
      <c r="J982" s="2" t="str">
        <f t="shared" si="319"/>
        <v>Minnesota Vikings</v>
      </c>
      <c r="K982" s="2" t="str">
        <f t="shared" si="320"/>
        <v>Kansas City Chiefs</v>
      </c>
      <c r="L982" s="17">
        <f t="shared" si="321"/>
        <v>-243.9024390243903</v>
      </c>
      <c r="M982" s="18">
        <f t="shared" si="322"/>
        <v>200</v>
      </c>
      <c r="N982" s="4">
        <f t="shared" si="308"/>
        <v>1.41</v>
      </c>
      <c r="O982" s="4">
        <f t="shared" si="309"/>
        <v>3</v>
      </c>
      <c r="P982" s="4"/>
      <c r="Q982" s="4"/>
      <c r="R982" s="1">
        <f t="shared" si="310"/>
        <v>0.70921985815602839</v>
      </c>
      <c r="S982" s="1">
        <f t="shared" si="310"/>
        <v>0.33333333333333331</v>
      </c>
      <c r="T982" s="1">
        <f t="shared" si="306"/>
        <v>4.0816326530612401E-2</v>
      </c>
      <c r="U982" s="1">
        <f t="shared" si="307"/>
        <v>0.18794326241134754</v>
      </c>
      <c r="V982" s="1">
        <f t="shared" si="311"/>
        <v>0.69894326241134752</v>
      </c>
      <c r="W982" s="1"/>
      <c r="X982" s="17">
        <f t="shared" si="312"/>
        <v>430.73129648608347</v>
      </c>
      <c r="Y982" s="18">
        <f t="shared" si="313"/>
        <v>2057.0269370258952</v>
      </c>
      <c r="Z982" s="2">
        <f t="shared" si="324"/>
        <v>409.19473166177926</v>
      </c>
      <c r="AA982" s="18">
        <f t="shared" si="324"/>
        <v>1954.1755901746003</v>
      </c>
      <c r="AB982" s="2">
        <f t="shared" si="325"/>
        <v>-244.3824229942804</v>
      </c>
      <c r="AC982" s="2">
        <f t="shared" si="325"/>
        <v>195.41755901746004</v>
      </c>
      <c r="AD982" s="2">
        <f t="shared" si="314"/>
        <v>-1000</v>
      </c>
      <c r="AE982" s="2">
        <f t="shared" si="315"/>
        <v>1954.1755901746003</v>
      </c>
      <c r="AF982" s="5">
        <f t="shared" si="316"/>
        <v>-1</v>
      </c>
      <c r="AG982" s="5">
        <f t="shared" si="317"/>
        <v>2</v>
      </c>
      <c r="AH982" s="3">
        <f t="shared" si="318"/>
        <v>201911</v>
      </c>
      <c r="AI982" s="21">
        <v>2.7</v>
      </c>
      <c r="AJ982" s="21">
        <v>1.5</v>
      </c>
      <c r="AK982" s="21">
        <v>3</v>
      </c>
      <c r="AL982" s="21">
        <v>1.41</v>
      </c>
      <c r="AO982">
        <f t="shared" si="323"/>
        <v>-300</v>
      </c>
      <c r="AP982">
        <f>IF(E982&lt;F982,G982,H982)</f>
        <v>23</v>
      </c>
      <c r="AQ982">
        <f>IF(E982&lt;F982,H982,G982)</f>
        <v>26</v>
      </c>
    </row>
    <row r="983" spans="2:43" x14ac:dyDescent="0.25">
      <c r="B983" s="24">
        <v>43772</v>
      </c>
      <c r="C983" s="20" t="s">
        <v>30</v>
      </c>
      <c r="D983" s="20" t="s">
        <v>42</v>
      </c>
      <c r="E983" s="2">
        <v>154.99999999999997</v>
      </c>
      <c r="F983" s="2">
        <v>-175.43859649122805</v>
      </c>
      <c r="G983">
        <v>26</v>
      </c>
      <c r="H983">
        <v>18</v>
      </c>
      <c r="I983" s="9"/>
      <c r="J983" s="2" t="str">
        <f t="shared" si="319"/>
        <v>New York Jets</v>
      </c>
      <c r="K983" s="2" t="str">
        <f t="shared" si="320"/>
        <v>Miami Dolphins</v>
      </c>
      <c r="L983" s="17">
        <f t="shared" si="321"/>
        <v>-175.43859649122805</v>
      </c>
      <c r="M983" s="18">
        <f t="shared" si="322"/>
        <v>154.99999999999997</v>
      </c>
      <c r="N983" s="4">
        <f t="shared" si="308"/>
        <v>1.57</v>
      </c>
      <c r="O983" s="4">
        <f t="shared" si="309"/>
        <v>2.5499999999999998</v>
      </c>
      <c r="P983" s="4"/>
      <c r="Q983" s="4"/>
      <c r="R983" s="1">
        <f t="shared" si="310"/>
        <v>0.63694267515923564</v>
      </c>
      <c r="S983" s="1">
        <f t="shared" si="310"/>
        <v>0.39215686274509809</v>
      </c>
      <c r="T983" s="1">
        <f t="shared" si="306"/>
        <v>2.8276699029126329E-2</v>
      </c>
      <c r="U983" s="1">
        <f t="shared" si="307"/>
        <v>0.12239290620706877</v>
      </c>
      <c r="V983" s="1">
        <f t="shared" si="311"/>
        <v>0.63339290620706878</v>
      </c>
      <c r="W983" s="1"/>
      <c r="X983" s="17">
        <f t="shared" si="312"/>
        <v>578.79886276004493</v>
      </c>
      <c r="Y983" s="18">
        <f t="shared" si="313"/>
        <v>1558.0808321378222</v>
      </c>
      <c r="Z983" s="2">
        <f t="shared" si="324"/>
        <v>549.85891962204266</v>
      </c>
      <c r="AA983" s="18">
        <f t="shared" si="324"/>
        <v>1480.1767905309309</v>
      </c>
      <c r="AB983" s="2">
        <f t="shared" si="325"/>
        <v>-181.86483192586408</v>
      </c>
      <c r="AC983" s="2">
        <f t="shared" si="325"/>
        <v>148.0176790530931</v>
      </c>
      <c r="AD983" s="2">
        <f t="shared" si="314"/>
        <v>-1000</v>
      </c>
      <c r="AE983" s="2">
        <f t="shared" si="315"/>
        <v>1480.1767905309309</v>
      </c>
      <c r="AF983" s="5">
        <f t="shared" si="316"/>
        <v>-1</v>
      </c>
      <c r="AG983" s="5">
        <f t="shared" si="317"/>
        <v>1.5499999999999998</v>
      </c>
      <c r="AH983" s="3">
        <f t="shared" si="318"/>
        <v>201911</v>
      </c>
      <c r="AI983" s="21">
        <v>2.8</v>
      </c>
      <c r="AJ983" s="21">
        <v>1.45</v>
      </c>
      <c r="AK983" s="21">
        <v>2.5499999999999998</v>
      </c>
      <c r="AL983" s="21">
        <v>1.57</v>
      </c>
      <c r="AO983">
        <f t="shared" si="323"/>
        <v>-180</v>
      </c>
      <c r="AP983">
        <f>IF(E983&lt;F983,G983,H983)</f>
        <v>18</v>
      </c>
      <c r="AQ983">
        <f>IF(E983&lt;F983,H983,G983)</f>
        <v>26</v>
      </c>
    </row>
    <row r="984" spans="2:43" x14ac:dyDescent="0.25">
      <c r="B984" s="24">
        <v>43772</v>
      </c>
      <c r="C984" s="20" t="s">
        <v>19</v>
      </c>
      <c r="D984" s="20" t="s">
        <v>37</v>
      </c>
      <c r="E984" s="2">
        <v>-243.9024390243903</v>
      </c>
      <c r="F984" s="2">
        <v>200</v>
      </c>
      <c r="G984">
        <v>22</v>
      </c>
      <c r="H984">
        <v>14</v>
      </c>
      <c r="I984" s="9"/>
      <c r="J984" s="2" t="str">
        <f t="shared" si="319"/>
        <v>Philadelphia Eagles</v>
      </c>
      <c r="K984" s="2" t="str">
        <f t="shared" si="320"/>
        <v>Chicago Bears</v>
      </c>
      <c r="L984" s="17">
        <f t="shared" si="321"/>
        <v>-243.9024390243903</v>
      </c>
      <c r="M984" s="18">
        <f t="shared" si="322"/>
        <v>200</v>
      </c>
      <c r="N984" s="4">
        <f t="shared" si="308"/>
        <v>1.41</v>
      </c>
      <c r="O984" s="4">
        <f t="shared" si="309"/>
        <v>3</v>
      </c>
      <c r="P984" s="4"/>
      <c r="Q984" s="4"/>
      <c r="R984" s="1">
        <f t="shared" si="310"/>
        <v>0.70921985815602839</v>
      </c>
      <c r="S984" s="1">
        <f t="shared" si="310"/>
        <v>0.33333333333333331</v>
      </c>
      <c r="T984" s="1">
        <f t="shared" si="306"/>
        <v>4.0816326530612401E-2</v>
      </c>
      <c r="U984" s="1">
        <f t="shared" si="307"/>
        <v>0.18794326241134754</v>
      </c>
      <c r="V984" s="1">
        <f t="shared" si="311"/>
        <v>0.69894326241134752</v>
      </c>
      <c r="W984" s="1"/>
      <c r="X984" s="17">
        <f t="shared" si="312"/>
        <v>430.73129648608347</v>
      </c>
      <c r="Y984" s="18">
        <f t="shared" si="313"/>
        <v>2057.0269370258952</v>
      </c>
      <c r="Z984" s="2">
        <f t="shared" si="324"/>
        <v>409.19473166177926</v>
      </c>
      <c r="AA984" s="18">
        <f t="shared" si="324"/>
        <v>1954.1755901746003</v>
      </c>
      <c r="AB984" s="2">
        <f t="shared" si="325"/>
        <v>-244.3824229942804</v>
      </c>
      <c r="AC984" s="2">
        <f t="shared" si="325"/>
        <v>195.41755901746004</v>
      </c>
      <c r="AD984" s="2">
        <f t="shared" si="314"/>
        <v>409.19473166177926</v>
      </c>
      <c r="AE984" s="2">
        <f t="shared" si="315"/>
        <v>-1000</v>
      </c>
      <c r="AF984" s="5">
        <f t="shared" si="316"/>
        <v>0.40999999999999992</v>
      </c>
      <c r="AG984" s="5">
        <f t="shared" si="317"/>
        <v>-1</v>
      </c>
      <c r="AH984" s="3">
        <f t="shared" si="318"/>
        <v>201911</v>
      </c>
      <c r="AI984" s="21">
        <v>1.43</v>
      </c>
      <c r="AJ984" s="21">
        <v>2.9</v>
      </c>
      <c r="AK984" s="21">
        <v>1.41</v>
      </c>
      <c r="AL984" s="21">
        <v>3</v>
      </c>
      <c r="AO984">
        <f t="shared" si="323"/>
        <v>-300</v>
      </c>
      <c r="AP984">
        <f>IF(E984&lt;F984,G984,H984)</f>
        <v>22</v>
      </c>
      <c r="AQ984">
        <f>IF(E984&lt;F984,H984,G984)</f>
        <v>14</v>
      </c>
    </row>
    <row r="985" spans="2:43" x14ac:dyDescent="0.25">
      <c r="B985" s="24">
        <v>43772</v>
      </c>
      <c r="C985" s="20" t="s">
        <v>45</v>
      </c>
      <c r="D985" s="20" t="s">
        <v>39</v>
      </c>
      <c r="E985" s="2">
        <v>-125</v>
      </c>
      <c r="F985" s="2">
        <v>104.99999999999999</v>
      </c>
      <c r="G985">
        <v>26</v>
      </c>
      <c r="H985">
        <v>24</v>
      </c>
      <c r="I985" s="9"/>
      <c r="J985" s="2" t="str">
        <f t="shared" si="319"/>
        <v>Pittsburgh Steelers</v>
      </c>
      <c r="K985" s="2" t="str">
        <f t="shared" si="320"/>
        <v>Indianapolis Colts</v>
      </c>
      <c r="L985" s="17">
        <f t="shared" si="321"/>
        <v>-125</v>
      </c>
      <c r="M985" s="18">
        <f t="shared" si="322"/>
        <v>104.99999999999999</v>
      </c>
      <c r="N985" s="4">
        <f t="shared" si="308"/>
        <v>1.8</v>
      </c>
      <c r="O985" s="4">
        <f t="shared" si="309"/>
        <v>2.0499999999999998</v>
      </c>
      <c r="P985" s="4"/>
      <c r="Q985" s="4"/>
      <c r="R985" s="1">
        <f t="shared" si="310"/>
        <v>0.55555555555555558</v>
      </c>
      <c r="S985" s="1">
        <f t="shared" si="310"/>
        <v>0.48780487804878053</v>
      </c>
      <c r="T985" s="1">
        <f t="shared" si="306"/>
        <v>4.1558441558441461E-2</v>
      </c>
      <c r="U985" s="1">
        <f t="shared" si="307"/>
        <v>3.3875338753387524E-2</v>
      </c>
      <c r="V985" s="1">
        <f t="shared" si="311"/>
        <v>0.54487533875338756</v>
      </c>
      <c r="W985" s="1"/>
      <c r="X985" s="17">
        <f t="shared" si="312"/>
        <v>835.28218085238643</v>
      </c>
      <c r="Y985" s="18">
        <f t="shared" si="313"/>
        <v>1090.9993667390718</v>
      </c>
      <c r="Z985" s="2">
        <f t="shared" si="324"/>
        <v>793.51807180976709</v>
      </c>
      <c r="AA985" s="18">
        <f t="shared" si="324"/>
        <v>1036.449398402118</v>
      </c>
      <c r="AB985" s="2">
        <f t="shared" si="325"/>
        <v>-126.02107444375048</v>
      </c>
      <c r="AC985" s="2">
        <f t="shared" si="325"/>
        <v>103.6449398402118</v>
      </c>
      <c r="AD985" s="2">
        <f t="shared" si="314"/>
        <v>793.51807180976709</v>
      </c>
      <c r="AE985" s="2">
        <f t="shared" si="315"/>
        <v>-1000</v>
      </c>
      <c r="AF985" s="5">
        <f t="shared" si="316"/>
        <v>0.8</v>
      </c>
      <c r="AG985" s="5">
        <f t="shared" si="317"/>
        <v>-1</v>
      </c>
      <c r="AH985" s="3">
        <f t="shared" si="318"/>
        <v>201911</v>
      </c>
      <c r="AI985" s="21">
        <v>1.95</v>
      </c>
      <c r="AJ985" s="21">
        <v>1.86</v>
      </c>
      <c r="AK985" s="21">
        <v>1.8</v>
      </c>
      <c r="AL985" s="21">
        <v>2.0499999999999998</v>
      </c>
      <c r="AO985">
        <f t="shared" si="323"/>
        <v>-130</v>
      </c>
      <c r="AP985">
        <f>IF(E985&lt;F985,G985,H985)</f>
        <v>26</v>
      </c>
      <c r="AQ985">
        <f>IF(E985&lt;F985,H985,G985)</f>
        <v>24</v>
      </c>
    </row>
    <row r="986" spans="2:43" x14ac:dyDescent="0.25">
      <c r="B986" s="24">
        <v>43772</v>
      </c>
      <c r="C986" s="20" t="s">
        <v>26</v>
      </c>
      <c r="D986" s="20" t="s">
        <v>40</v>
      </c>
      <c r="E986" s="2">
        <v>-116.27906976744185</v>
      </c>
      <c r="F986" s="2">
        <v>-105.26315789473685</v>
      </c>
      <c r="G986">
        <v>3</v>
      </c>
      <c r="H986">
        <v>26</v>
      </c>
      <c r="I986" s="9"/>
      <c r="J986" s="2" t="str">
        <f t="shared" si="319"/>
        <v>Jacksonville Jaguars</v>
      </c>
      <c r="K986" s="2" t="str">
        <f t="shared" si="320"/>
        <v>Houston Texans</v>
      </c>
      <c r="L986" s="17">
        <f t="shared" si="321"/>
        <v>-116.27906976744185</v>
      </c>
      <c r="M986" s="18">
        <f t="shared" si="322"/>
        <v>-105.26315789473685</v>
      </c>
      <c r="N986" s="4">
        <f t="shared" si="308"/>
        <v>1.86</v>
      </c>
      <c r="O986" s="4">
        <f t="shared" si="309"/>
        <v>1.95</v>
      </c>
      <c r="P986" s="4"/>
      <c r="Q986" s="4"/>
      <c r="R986" s="1">
        <f t="shared" si="310"/>
        <v>0.5376344086021505</v>
      </c>
      <c r="S986" s="1">
        <f t="shared" si="310"/>
        <v>0.51282051282051289</v>
      </c>
      <c r="T986" s="1">
        <f t="shared" si="306"/>
        <v>4.8031496062992063E-2</v>
      </c>
      <c r="U986" s="1">
        <f t="shared" si="307"/>
        <v>1.2406947890818809E-2</v>
      </c>
      <c r="V986" s="1">
        <f t="shared" si="311"/>
        <v>0.52340694789081876</v>
      </c>
      <c r="W986" s="1"/>
      <c r="X986" s="17">
        <f t="shared" si="312"/>
        <v>910.55927711643062</v>
      </c>
      <c r="Y986" s="18">
        <f t="shared" si="313"/>
        <v>1001.5075521192962</v>
      </c>
      <c r="Z986" s="2">
        <f t="shared" si="324"/>
        <v>865.03131326060907</v>
      </c>
      <c r="AA986" s="18">
        <f t="shared" si="324"/>
        <v>951.43217451333135</v>
      </c>
      <c r="AB986" s="2">
        <f t="shared" si="325"/>
        <v>-115.60275156174939</v>
      </c>
      <c r="AC986" s="2">
        <f t="shared" si="325"/>
        <v>-105.10470707084419</v>
      </c>
      <c r="AD986" s="2">
        <f t="shared" si="314"/>
        <v>-1000</v>
      </c>
      <c r="AE986" s="2">
        <f t="shared" si="315"/>
        <v>951.43217451333135</v>
      </c>
      <c r="AF986" s="5">
        <f t="shared" si="316"/>
        <v>-1</v>
      </c>
      <c r="AG986" s="5">
        <f t="shared" si="317"/>
        <v>0.95</v>
      </c>
      <c r="AH986" s="3">
        <f t="shared" si="318"/>
        <v>201911</v>
      </c>
      <c r="AI986" s="21">
        <v>2.2000000000000002</v>
      </c>
      <c r="AJ986" s="21">
        <v>1.71</v>
      </c>
      <c r="AK986" s="21">
        <v>1.86</v>
      </c>
      <c r="AL986" s="21">
        <v>1.95</v>
      </c>
      <c r="AO986">
        <f t="shared" si="323"/>
        <v>-120</v>
      </c>
      <c r="AP986">
        <f>IF(E986&lt;F986,G986,H986)</f>
        <v>3</v>
      </c>
      <c r="AQ986">
        <f>IF(E986&lt;F986,H986,G986)</f>
        <v>26</v>
      </c>
    </row>
    <row r="987" spans="2:43" x14ac:dyDescent="0.25">
      <c r="B987" s="24">
        <v>43769</v>
      </c>
      <c r="C987" s="20" t="s">
        <v>48</v>
      </c>
      <c r="D987" s="20" t="s">
        <v>22</v>
      </c>
      <c r="E987" s="2">
        <v>375</v>
      </c>
      <c r="F987" s="2">
        <v>-500.00000000000011</v>
      </c>
      <c r="G987">
        <v>25</v>
      </c>
      <c r="H987">
        <v>28</v>
      </c>
      <c r="I987" s="9"/>
      <c r="J987" s="2" t="str">
        <f t="shared" si="319"/>
        <v>San Francisco 49ers</v>
      </c>
      <c r="K987" s="2" t="str">
        <f t="shared" si="320"/>
        <v>Arizona Cardinals</v>
      </c>
      <c r="L987" s="17">
        <f t="shared" si="321"/>
        <v>-500.00000000000011</v>
      </c>
      <c r="M987" s="18">
        <f t="shared" si="322"/>
        <v>375</v>
      </c>
      <c r="N987" s="4">
        <f t="shared" si="308"/>
        <v>1.2</v>
      </c>
      <c r="O987" s="4">
        <f t="shared" si="309"/>
        <v>4.75</v>
      </c>
      <c r="P987" s="4"/>
      <c r="Q987" s="4"/>
      <c r="R987" s="1">
        <f t="shared" si="310"/>
        <v>0.83333333333333337</v>
      </c>
      <c r="S987" s="1">
        <f t="shared" si="310"/>
        <v>0.21052631578947367</v>
      </c>
      <c r="T987" s="1">
        <f t="shared" si="306"/>
        <v>4.2016806722689037E-2</v>
      </c>
      <c r="U987" s="1">
        <f t="shared" si="307"/>
        <v>0.31140350877192985</v>
      </c>
      <c r="V987" s="1">
        <f t="shared" si="311"/>
        <v>0.82240350877192991</v>
      </c>
      <c r="W987" s="1"/>
      <c r="X987" s="17">
        <f t="shared" si="312"/>
        <v>215.94811954689931</v>
      </c>
      <c r="Y987" s="18">
        <f t="shared" si="313"/>
        <v>3787.1793685900598</v>
      </c>
      <c r="Z987" s="2">
        <f t="shared" si="324"/>
        <v>205.15071356955434</v>
      </c>
      <c r="AA987" s="18">
        <f t="shared" si="324"/>
        <v>3597.8204001605568</v>
      </c>
      <c r="AB987" s="2">
        <f t="shared" si="325"/>
        <v>-487.44651315139578</v>
      </c>
      <c r="AC987" s="2">
        <f t="shared" si="325"/>
        <v>359.7820400160557</v>
      </c>
      <c r="AD987" s="2">
        <f t="shared" si="314"/>
        <v>205.15071356955434</v>
      </c>
      <c r="AE987" s="2">
        <f t="shared" si="315"/>
        <v>-1000</v>
      </c>
      <c r="AF987" s="5">
        <f t="shared" si="316"/>
        <v>0.19999999999999996</v>
      </c>
      <c r="AG987" s="5">
        <f t="shared" si="317"/>
        <v>-1</v>
      </c>
      <c r="AH987" s="3">
        <f t="shared" si="318"/>
        <v>201910</v>
      </c>
      <c r="AI987" s="21">
        <v>3.9</v>
      </c>
      <c r="AJ987" s="21">
        <v>1.27</v>
      </c>
      <c r="AK987" s="21">
        <v>4.75</v>
      </c>
      <c r="AL987" s="21">
        <v>1.2</v>
      </c>
      <c r="AO987">
        <f t="shared" si="323"/>
        <v>-500</v>
      </c>
      <c r="AP987">
        <f>IF(E987&lt;F987,G987,H987)</f>
        <v>28</v>
      </c>
      <c r="AQ987">
        <f>IF(E987&lt;F987,H987,G987)</f>
        <v>25</v>
      </c>
    </row>
    <row r="988" spans="2:43" x14ac:dyDescent="0.25">
      <c r="B988" s="24">
        <v>43766</v>
      </c>
      <c r="C988" s="20" t="s">
        <v>45</v>
      </c>
      <c r="D988" s="20" t="s">
        <v>30</v>
      </c>
      <c r="E988" s="2">
        <v>-833.33333333333258</v>
      </c>
      <c r="F988" s="2">
        <v>550</v>
      </c>
      <c r="G988">
        <v>27</v>
      </c>
      <c r="H988">
        <v>14</v>
      </c>
      <c r="I988" s="9"/>
      <c r="J988" s="2" t="str">
        <f t="shared" si="319"/>
        <v>Pittsburgh Steelers</v>
      </c>
      <c r="K988" s="2" t="str">
        <f t="shared" si="320"/>
        <v>Miami Dolphins</v>
      </c>
      <c r="L988" s="17">
        <f t="shared" si="321"/>
        <v>-833.33333333333258</v>
      </c>
      <c r="M988" s="18">
        <f t="shared" si="322"/>
        <v>550</v>
      </c>
      <c r="N988" s="4">
        <f t="shared" si="308"/>
        <v>1.1200000000000001</v>
      </c>
      <c r="O988" s="4">
        <f t="shared" si="309"/>
        <v>6.5</v>
      </c>
      <c r="P988" s="4"/>
      <c r="Q988" s="4"/>
      <c r="R988" s="1">
        <f t="shared" si="310"/>
        <v>0.89285714285714279</v>
      </c>
      <c r="S988" s="1">
        <f t="shared" si="310"/>
        <v>0.15384615384615385</v>
      </c>
      <c r="T988" s="1">
        <f t="shared" si="306"/>
        <v>4.4619422572178324E-2</v>
      </c>
      <c r="U988" s="1">
        <f t="shared" si="307"/>
        <v>0.36950549450549447</v>
      </c>
      <c r="V988" s="1">
        <f t="shared" si="311"/>
        <v>0.88050549450549442</v>
      </c>
      <c r="W988" s="1"/>
      <c r="X988" s="17">
        <f t="shared" si="312"/>
        <v>135.71125477373158</v>
      </c>
      <c r="Y988" s="18">
        <f t="shared" si="313"/>
        <v>5488.6896490044255</v>
      </c>
      <c r="Z988" s="2">
        <f t="shared" si="324"/>
        <v>128.92569203504499</v>
      </c>
      <c r="AA988" s="18">
        <f t="shared" si="324"/>
        <v>5214.2551665542042</v>
      </c>
      <c r="AB988" s="2">
        <f t="shared" si="325"/>
        <v>-775.64059127033954</v>
      </c>
      <c r="AC988" s="2">
        <f t="shared" si="325"/>
        <v>521.42551665542044</v>
      </c>
      <c r="AD988" s="2">
        <f t="shared" si="314"/>
        <v>128.92569203504499</v>
      </c>
      <c r="AE988" s="2">
        <f t="shared" si="315"/>
        <v>-1000</v>
      </c>
      <c r="AF988" s="5">
        <f t="shared" si="316"/>
        <v>0.12000000000000011</v>
      </c>
      <c r="AG988" s="5">
        <f t="shared" si="317"/>
        <v>-1</v>
      </c>
      <c r="AH988" s="3">
        <f t="shared" si="318"/>
        <v>201910</v>
      </c>
      <c r="AI988" s="21">
        <v>1.1200000000000001</v>
      </c>
      <c r="AJ988" s="21">
        <v>6.5</v>
      </c>
      <c r="AK988" s="21">
        <v>1.1200000000000001</v>
      </c>
      <c r="AL988" s="21">
        <v>6.5</v>
      </c>
      <c r="AO988">
        <f t="shared" si="323"/>
        <v>-900</v>
      </c>
      <c r="AP988">
        <f>IF(E988&lt;F988,G988,H988)</f>
        <v>27</v>
      </c>
      <c r="AQ988">
        <f>IF(E988&lt;F988,H988,G988)</f>
        <v>14</v>
      </c>
    </row>
    <row r="989" spans="2:43" x14ac:dyDescent="0.25">
      <c r="B989" s="24">
        <v>43765</v>
      </c>
      <c r="C989" s="20" t="s">
        <v>20</v>
      </c>
      <c r="D989" s="20" t="s">
        <v>33</v>
      </c>
      <c r="E989" s="2">
        <v>204.99999999999997</v>
      </c>
      <c r="F989" s="2">
        <v>-250.00000000000006</v>
      </c>
      <c r="G989">
        <v>24</v>
      </c>
      <c r="H989">
        <v>31</v>
      </c>
      <c r="I989" s="9"/>
      <c r="J989" s="2" t="str">
        <f t="shared" si="319"/>
        <v>Green Bay Packers</v>
      </c>
      <c r="K989" s="2" t="str">
        <f t="shared" si="320"/>
        <v>Kansas City Chiefs</v>
      </c>
      <c r="L989" s="17">
        <f t="shared" si="321"/>
        <v>-250.00000000000006</v>
      </c>
      <c r="M989" s="18">
        <f t="shared" si="322"/>
        <v>204.99999999999997</v>
      </c>
      <c r="N989" s="4">
        <f t="shared" si="308"/>
        <v>1.4</v>
      </c>
      <c r="O989" s="4">
        <f t="shared" si="309"/>
        <v>3.05</v>
      </c>
      <c r="P989" s="4"/>
      <c r="Q989" s="4"/>
      <c r="R989" s="1">
        <f t="shared" si="310"/>
        <v>0.7142857142857143</v>
      </c>
      <c r="S989" s="1">
        <f t="shared" si="310"/>
        <v>0.32786885245901642</v>
      </c>
      <c r="T989" s="1">
        <f t="shared" si="306"/>
        <v>4.0449438202247112E-2</v>
      </c>
      <c r="U989" s="1">
        <f t="shared" si="307"/>
        <v>0.19320843091334894</v>
      </c>
      <c r="V989" s="1">
        <f t="shared" si="311"/>
        <v>0.70420843091334895</v>
      </c>
      <c r="W989" s="1"/>
      <c r="X989" s="17">
        <f t="shared" si="312"/>
        <v>420.03412072617954</v>
      </c>
      <c r="Y989" s="18">
        <f t="shared" si="313"/>
        <v>2105.3798440390528</v>
      </c>
      <c r="Z989" s="2">
        <f t="shared" si="324"/>
        <v>399.03241468987056</v>
      </c>
      <c r="AA989" s="18">
        <f t="shared" si="324"/>
        <v>2000.1108518371002</v>
      </c>
      <c r="AB989" s="2">
        <f t="shared" si="325"/>
        <v>-250.60620721181351</v>
      </c>
      <c r="AC989" s="2">
        <f t="shared" si="325"/>
        <v>200.01108518371001</v>
      </c>
      <c r="AD989" s="2">
        <f t="shared" si="314"/>
        <v>399.03241468987056</v>
      </c>
      <c r="AE989" s="2">
        <f t="shared" si="315"/>
        <v>-1000</v>
      </c>
      <c r="AF989" s="5">
        <f t="shared" si="316"/>
        <v>0.39999999999999991</v>
      </c>
      <c r="AG989" s="5">
        <f t="shared" si="317"/>
        <v>-1</v>
      </c>
      <c r="AH989" s="3">
        <f t="shared" si="318"/>
        <v>201910</v>
      </c>
      <c r="AI989" s="21">
        <v>2.5</v>
      </c>
      <c r="AJ989" s="21">
        <v>1.58</v>
      </c>
      <c r="AK989" s="21">
        <v>3.05</v>
      </c>
      <c r="AL989" s="21">
        <v>1.4</v>
      </c>
      <c r="AO989">
        <f t="shared" si="323"/>
        <v>-300</v>
      </c>
      <c r="AP989">
        <f>IF(E989&lt;F989,G989,H989)</f>
        <v>31</v>
      </c>
      <c r="AQ989">
        <f>IF(E989&lt;F989,H989,G989)</f>
        <v>24</v>
      </c>
    </row>
    <row r="990" spans="2:43" x14ac:dyDescent="0.25">
      <c r="B990" s="24">
        <v>43765</v>
      </c>
      <c r="C990" s="20" t="s">
        <v>39</v>
      </c>
      <c r="D990" s="20" t="s">
        <v>38</v>
      </c>
      <c r="E990" s="2">
        <v>-263.1578947368422</v>
      </c>
      <c r="F990" s="2">
        <v>215</v>
      </c>
      <c r="G990">
        <v>15</v>
      </c>
      <c r="H990">
        <v>13</v>
      </c>
      <c r="I990" s="9"/>
      <c r="J990" s="2" t="str">
        <f t="shared" si="319"/>
        <v>Indianapolis Colts</v>
      </c>
      <c r="K990" s="2" t="str">
        <f t="shared" si="320"/>
        <v>Denver Broncos</v>
      </c>
      <c r="L990" s="17">
        <f t="shared" si="321"/>
        <v>-263.1578947368422</v>
      </c>
      <c r="M990" s="18">
        <f t="shared" si="322"/>
        <v>215</v>
      </c>
      <c r="N990" s="4">
        <f t="shared" si="308"/>
        <v>1.38</v>
      </c>
      <c r="O990" s="4">
        <f t="shared" si="309"/>
        <v>3.15</v>
      </c>
      <c r="P990" s="4"/>
      <c r="Q990" s="4"/>
      <c r="R990" s="1">
        <f t="shared" si="310"/>
        <v>0.7246376811594204</v>
      </c>
      <c r="S990" s="1">
        <f t="shared" si="310"/>
        <v>0.31746031746031744</v>
      </c>
      <c r="T990" s="1">
        <f t="shared" si="306"/>
        <v>4.039735099337749E-2</v>
      </c>
      <c r="U990" s="1">
        <f t="shared" si="307"/>
        <v>0.20358868184955148</v>
      </c>
      <c r="V990" s="1">
        <f t="shared" si="311"/>
        <v>0.71458868184955149</v>
      </c>
      <c r="W990" s="1"/>
      <c r="X990" s="17">
        <f t="shared" si="312"/>
        <v>399.40643533805462</v>
      </c>
      <c r="Y990" s="18">
        <f t="shared" si="313"/>
        <v>2205.1924375584526</v>
      </c>
      <c r="Z990" s="2">
        <f t="shared" si="324"/>
        <v>379.43611357115185</v>
      </c>
      <c r="AA990" s="18">
        <f t="shared" si="324"/>
        <v>2094.93281568053</v>
      </c>
      <c r="AB990" s="2">
        <f t="shared" si="325"/>
        <v>-263.54897813712716</v>
      </c>
      <c r="AC990" s="2">
        <f t="shared" si="325"/>
        <v>209.49328156805299</v>
      </c>
      <c r="AD990" s="2">
        <f t="shared" si="314"/>
        <v>379.43611357115185</v>
      </c>
      <c r="AE990" s="2">
        <f t="shared" si="315"/>
        <v>-1000</v>
      </c>
      <c r="AF990" s="5">
        <f t="shared" si="316"/>
        <v>0.37999999999999989</v>
      </c>
      <c r="AG990" s="5">
        <f t="shared" si="317"/>
        <v>-1</v>
      </c>
      <c r="AH990" s="3">
        <f t="shared" si="318"/>
        <v>201910</v>
      </c>
      <c r="AI990" s="21">
        <v>1.35</v>
      </c>
      <c r="AJ990" s="21">
        <v>3.3</v>
      </c>
      <c r="AK990" s="21">
        <v>1.38</v>
      </c>
      <c r="AL990" s="21">
        <v>3.15</v>
      </c>
      <c r="AO990">
        <f t="shared" si="323"/>
        <v>-300</v>
      </c>
      <c r="AP990">
        <f>IF(E990&lt;F990,G990,H990)</f>
        <v>15</v>
      </c>
      <c r="AQ990">
        <f>IF(E990&lt;F990,H990,G990)</f>
        <v>13</v>
      </c>
    </row>
    <row r="991" spans="2:43" x14ac:dyDescent="0.25">
      <c r="B991" s="24">
        <v>43765</v>
      </c>
      <c r="C991" s="20" t="s">
        <v>36</v>
      </c>
      <c r="D991" s="20" t="s">
        <v>46</v>
      </c>
      <c r="E991" s="2">
        <v>-454.54545454545462</v>
      </c>
      <c r="F991" s="2">
        <v>350</v>
      </c>
      <c r="G991">
        <v>27</v>
      </c>
      <c r="H991">
        <v>13</v>
      </c>
      <c r="I991" s="9"/>
      <c r="J991" s="2" t="str">
        <f t="shared" si="319"/>
        <v>New England Patriots</v>
      </c>
      <c r="K991" s="2" t="str">
        <f t="shared" si="320"/>
        <v>Cleveland Browns</v>
      </c>
      <c r="L991" s="17">
        <f t="shared" si="321"/>
        <v>-454.54545454545462</v>
      </c>
      <c r="M991" s="18">
        <f t="shared" si="322"/>
        <v>350</v>
      </c>
      <c r="N991" s="4">
        <f t="shared" si="308"/>
        <v>1.22</v>
      </c>
      <c r="O991" s="4">
        <f t="shared" si="309"/>
        <v>4.5</v>
      </c>
      <c r="P991" s="4"/>
      <c r="Q991" s="4"/>
      <c r="R991" s="1">
        <f t="shared" si="310"/>
        <v>0.81967213114754101</v>
      </c>
      <c r="S991" s="1">
        <f t="shared" si="310"/>
        <v>0.22222222222222221</v>
      </c>
      <c r="T991" s="1">
        <f t="shared" si="306"/>
        <v>4.0209790209790097E-2</v>
      </c>
      <c r="U991" s="1">
        <f t="shared" si="307"/>
        <v>0.2987249544626594</v>
      </c>
      <c r="V991" s="1">
        <f t="shared" si="311"/>
        <v>0.80972495446265946</v>
      </c>
      <c r="W991" s="1"/>
      <c r="X991" s="17">
        <f t="shared" si="312"/>
        <v>234.98725646118768</v>
      </c>
      <c r="Y991" s="18">
        <f t="shared" si="313"/>
        <v>3526.591123964678</v>
      </c>
      <c r="Z991" s="2">
        <f t="shared" si="324"/>
        <v>223.2378936381283</v>
      </c>
      <c r="AA991" s="18">
        <f t="shared" si="324"/>
        <v>3350.2615677664439</v>
      </c>
      <c r="AB991" s="2">
        <f t="shared" si="325"/>
        <v>-447.95262296329213</v>
      </c>
      <c r="AC991" s="2">
        <f t="shared" si="325"/>
        <v>335.02615677664437</v>
      </c>
      <c r="AD991" s="2">
        <f t="shared" si="314"/>
        <v>223.2378936381283</v>
      </c>
      <c r="AE991" s="2">
        <f t="shared" si="315"/>
        <v>-1000</v>
      </c>
      <c r="AF991" s="5">
        <f t="shared" si="316"/>
        <v>0.21999999999999997</v>
      </c>
      <c r="AG991" s="5">
        <f t="shared" si="317"/>
        <v>-1</v>
      </c>
      <c r="AH991" s="3">
        <f t="shared" si="318"/>
        <v>201910</v>
      </c>
      <c r="AI991" s="21">
        <v>1.22</v>
      </c>
      <c r="AJ991" s="21">
        <v>4.5</v>
      </c>
      <c r="AK991" s="21">
        <v>1.22</v>
      </c>
      <c r="AL991" s="21">
        <v>4.5</v>
      </c>
      <c r="AO991">
        <f t="shared" si="323"/>
        <v>-500</v>
      </c>
      <c r="AP991">
        <f>IF(E991&lt;F991,G991,H991)</f>
        <v>27</v>
      </c>
      <c r="AQ991">
        <f>IF(E991&lt;F991,H991,G991)</f>
        <v>13</v>
      </c>
    </row>
    <row r="992" spans="2:43" x14ac:dyDescent="0.25">
      <c r="B992" s="24">
        <v>43765</v>
      </c>
      <c r="C992" s="20" t="s">
        <v>22</v>
      </c>
      <c r="D992" s="20" t="s">
        <v>44</v>
      </c>
      <c r="E992" s="2">
        <v>-227.27272727272731</v>
      </c>
      <c r="F992" s="2">
        <v>185</v>
      </c>
      <c r="G992">
        <v>51</v>
      </c>
      <c r="H992">
        <v>13</v>
      </c>
      <c r="I992" s="9"/>
      <c r="J992" s="2" t="str">
        <f t="shared" si="319"/>
        <v>San Francisco 49ers</v>
      </c>
      <c r="K992" s="2" t="str">
        <f t="shared" si="320"/>
        <v>Carolina Panthers</v>
      </c>
      <c r="L992" s="17">
        <f t="shared" si="321"/>
        <v>-227.27272727272731</v>
      </c>
      <c r="M992" s="18">
        <f t="shared" si="322"/>
        <v>185</v>
      </c>
      <c r="N992" s="4">
        <f t="shared" si="308"/>
        <v>1.44</v>
      </c>
      <c r="O992" s="4">
        <f t="shared" si="309"/>
        <v>2.85</v>
      </c>
      <c r="P992" s="4"/>
      <c r="Q992" s="4"/>
      <c r="R992" s="1">
        <f t="shared" si="310"/>
        <v>0.69444444444444442</v>
      </c>
      <c r="S992" s="1">
        <f t="shared" si="310"/>
        <v>0.35087719298245612</v>
      </c>
      <c r="T992" s="1">
        <f t="shared" si="306"/>
        <v>4.3356643356643354E-2</v>
      </c>
      <c r="U992" s="1">
        <f t="shared" si="307"/>
        <v>0.17178362573099415</v>
      </c>
      <c r="V992" s="1">
        <f t="shared" si="311"/>
        <v>0.68278362573099416</v>
      </c>
      <c r="W992" s="1"/>
      <c r="X992" s="17">
        <f t="shared" si="312"/>
        <v>464.59282606461329</v>
      </c>
      <c r="Y992" s="18">
        <f t="shared" si="313"/>
        <v>1917.3510160506185</v>
      </c>
      <c r="Z992" s="2">
        <f t="shared" si="324"/>
        <v>441.36318476138263</v>
      </c>
      <c r="AA992" s="18">
        <f t="shared" si="324"/>
        <v>1821.4834652480874</v>
      </c>
      <c r="AB992" s="2">
        <f t="shared" si="325"/>
        <v>-226.57077765573882</v>
      </c>
      <c r="AC992" s="2">
        <f t="shared" si="325"/>
        <v>182.14834652480874</v>
      </c>
      <c r="AD992" s="2">
        <f t="shared" si="314"/>
        <v>441.36318476138263</v>
      </c>
      <c r="AE992" s="2">
        <f t="shared" si="315"/>
        <v>-1000</v>
      </c>
      <c r="AF992" s="5">
        <f t="shared" si="316"/>
        <v>0.43999999999999995</v>
      </c>
      <c r="AG992" s="5">
        <f t="shared" si="317"/>
        <v>-1</v>
      </c>
      <c r="AH992" s="3">
        <f t="shared" si="318"/>
        <v>201910</v>
      </c>
      <c r="AI992" s="21">
        <v>1.41</v>
      </c>
      <c r="AJ992" s="21">
        <v>3</v>
      </c>
      <c r="AK992" s="21">
        <v>1.44</v>
      </c>
      <c r="AL992" s="21">
        <v>2.85</v>
      </c>
      <c r="AO992">
        <f t="shared" si="323"/>
        <v>-300</v>
      </c>
      <c r="AP992">
        <f>IF(E992&lt;F992,G992,H992)</f>
        <v>51</v>
      </c>
      <c r="AQ992">
        <f>IF(E992&lt;F992,H992,G992)</f>
        <v>13</v>
      </c>
    </row>
    <row r="993" spans="2:43" x14ac:dyDescent="0.25">
      <c r="B993" s="24">
        <v>43765</v>
      </c>
      <c r="C993" s="20" t="s">
        <v>35</v>
      </c>
      <c r="D993" s="20" t="s">
        <v>32</v>
      </c>
      <c r="E993" s="2">
        <v>280</v>
      </c>
      <c r="F993" s="2">
        <v>-370.37037037037032</v>
      </c>
      <c r="G993">
        <v>20</v>
      </c>
      <c r="H993">
        <v>27</v>
      </c>
      <c r="I993" s="9"/>
      <c r="J993" s="2" t="str">
        <f t="shared" si="319"/>
        <v>Seattle Seahawks</v>
      </c>
      <c r="K993" s="2" t="str">
        <f t="shared" si="320"/>
        <v>Atlanta Falcons</v>
      </c>
      <c r="L993" s="17">
        <f t="shared" si="321"/>
        <v>-370.37037037037032</v>
      </c>
      <c r="M993" s="18">
        <f t="shared" si="322"/>
        <v>280</v>
      </c>
      <c r="N993" s="4">
        <f t="shared" si="308"/>
        <v>1.27</v>
      </c>
      <c r="O993" s="4">
        <f t="shared" si="309"/>
        <v>3.8</v>
      </c>
      <c r="P993" s="4"/>
      <c r="Q993" s="4"/>
      <c r="R993" s="1">
        <f t="shared" si="310"/>
        <v>0.78740157480314954</v>
      </c>
      <c r="S993" s="1">
        <f t="shared" si="310"/>
        <v>0.26315789473684209</v>
      </c>
      <c r="T993" s="1">
        <f t="shared" si="306"/>
        <v>4.8126232741617536E-2</v>
      </c>
      <c r="U993" s="1">
        <f t="shared" si="307"/>
        <v>0.26212184003315375</v>
      </c>
      <c r="V993" s="1">
        <f t="shared" si="311"/>
        <v>0.77312184003315376</v>
      </c>
      <c r="W993" s="1"/>
      <c r="X993" s="17">
        <f t="shared" si="312"/>
        <v>293.45718645992071</v>
      </c>
      <c r="Y993" s="18">
        <f t="shared" si="313"/>
        <v>2909.583445130711</v>
      </c>
      <c r="Z993" s="2">
        <f t="shared" si="324"/>
        <v>278.78432713692467</v>
      </c>
      <c r="AA993" s="18">
        <f t="shared" si="324"/>
        <v>2764.1042728741754</v>
      </c>
      <c r="AB993" s="2">
        <f t="shared" si="325"/>
        <v>-358.70022187755586</v>
      </c>
      <c r="AC993" s="2">
        <f t="shared" si="325"/>
        <v>276.41042728741752</v>
      </c>
      <c r="AD993" s="2">
        <f t="shared" si="314"/>
        <v>278.78432713692467</v>
      </c>
      <c r="AE993" s="2">
        <f t="shared" si="315"/>
        <v>-1000</v>
      </c>
      <c r="AF993" s="5">
        <f t="shared" si="316"/>
        <v>0.27</v>
      </c>
      <c r="AG993" s="5">
        <f t="shared" si="317"/>
        <v>-1</v>
      </c>
      <c r="AH993" s="3">
        <f t="shared" si="318"/>
        <v>201910</v>
      </c>
      <c r="AI993" s="21">
        <v>3.5</v>
      </c>
      <c r="AJ993" s="21">
        <v>1.32</v>
      </c>
      <c r="AK993" s="21">
        <v>3.8</v>
      </c>
      <c r="AL993" s="21">
        <v>1.27</v>
      </c>
      <c r="AO993">
        <f t="shared" si="323"/>
        <v>-400</v>
      </c>
      <c r="AP993">
        <f>IF(E993&lt;F993,G993,H993)</f>
        <v>27</v>
      </c>
      <c r="AQ993">
        <f>IF(E993&lt;F993,H993,G993)</f>
        <v>20</v>
      </c>
    </row>
    <row r="994" spans="2:43" x14ac:dyDescent="0.25">
      <c r="B994" s="24">
        <v>43765</v>
      </c>
      <c r="C994" s="20" t="s">
        <v>24</v>
      </c>
      <c r="D994" s="20" t="s">
        <v>19</v>
      </c>
      <c r="E994" s="2">
        <v>-116.27906976744185</v>
      </c>
      <c r="F994" s="2">
        <v>-105.26315789473685</v>
      </c>
      <c r="G994">
        <v>13</v>
      </c>
      <c r="H994">
        <v>31</v>
      </c>
      <c r="I994" s="9"/>
      <c r="J994" s="2" t="str">
        <f t="shared" si="319"/>
        <v>Buffalo Bills</v>
      </c>
      <c r="K994" s="2" t="str">
        <f t="shared" si="320"/>
        <v>Philadelphia Eagles</v>
      </c>
      <c r="L994" s="17">
        <f t="shared" si="321"/>
        <v>-116.27906976744185</v>
      </c>
      <c r="M994" s="18">
        <f t="shared" si="322"/>
        <v>-105.26315789473685</v>
      </c>
      <c r="N994" s="4">
        <f t="shared" si="308"/>
        <v>1.86</v>
      </c>
      <c r="O994" s="4">
        <f t="shared" si="309"/>
        <v>1.95</v>
      </c>
      <c r="P994" s="4"/>
      <c r="Q994" s="4"/>
      <c r="R994" s="1">
        <f t="shared" si="310"/>
        <v>0.5376344086021505</v>
      </c>
      <c r="S994" s="1">
        <f t="shared" si="310"/>
        <v>0.51282051282051289</v>
      </c>
      <c r="T994" s="1">
        <f t="shared" si="306"/>
        <v>4.8031496062992063E-2</v>
      </c>
      <c r="U994" s="1">
        <f t="shared" si="307"/>
        <v>1.2406947890818809E-2</v>
      </c>
      <c r="V994" s="1">
        <f t="shared" si="311"/>
        <v>0.52340694789081876</v>
      </c>
      <c r="W994" s="1"/>
      <c r="X994" s="17">
        <f t="shared" si="312"/>
        <v>910.55927711643062</v>
      </c>
      <c r="Y994" s="18">
        <f t="shared" si="313"/>
        <v>1001.5075521192962</v>
      </c>
      <c r="Z994" s="2">
        <f t="shared" si="324"/>
        <v>865.03131326060907</v>
      </c>
      <c r="AA994" s="18">
        <f t="shared" si="324"/>
        <v>951.43217451333135</v>
      </c>
      <c r="AB994" s="2">
        <f t="shared" si="325"/>
        <v>-115.60275156174939</v>
      </c>
      <c r="AC994" s="2">
        <f t="shared" si="325"/>
        <v>-105.10470707084419</v>
      </c>
      <c r="AD994" s="2">
        <f t="shared" si="314"/>
        <v>-1000</v>
      </c>
      <c r="AE994" s="2">
        <f t="shared" si="315"/>
        <v>951.43217451333135</v>
      </c>
      <c r="AF994" s="5">
        <f t="shared" si="316"/>
        <v>-1</v>
      </c>
      <c r="AG994" s="5">
        <f t="shared" si="317"/>
        <v>0.95</v>
      </c>
      <c r="AH994" s="3">
        <f t="shared" si="318"/>
        <v>201910</v>
      </c>
      <c r="AI994" s="21">
        <v>1.8</v>
      </c>
      <c r="AJ994" s="21">
        <v>2.0499999999999998</v>
      </c>
      <c r="AK994" s="21">
        <v>1.86</v>
      </c>
      <c r="AL994" s="21">
        <v>1.95</v>
      </c>
      <c r="AO994">
        <f t="shared" si="323"/>
        <v>-120</v>
      </c>
      <c r="AP994">
        <f>IF(E994&lt;F994,G994,H994)</f>
        <v>13</v>
      </c>
      <c r="AQ994">
        <f>IF(E994&lt;F994,H994,G994)</f>
        <v>31</v>
      </c>
    </row>
    <row r="995" spans="2:43" x14ac:dyDescent="0.25">
      <c r="B995" s="24">
        <v>43765</v>
      </c>
      <c r="C995" s="20" t="s">
        <v>37</v>
      </c>
      <c r="D995" s="20" t="s">
        <v>31</v>
      </c>
      <c r="E995" s="2">
        <v>-192.30769230769229</v>
      </c>
      <c r="F995" s="2">
        <v>167</v>
      </c>
      <c r="G995">
        <v>16</v>
      </c>
      <c r="H995">
        <v>17</v>
      </c>
      <c r="I995" s="9"/>
      <c r="J995" s="2" t="str">
        <f t="shared" si="319"/>
        <v>Chicago Bears</v>
      </c>
      <c r="K995" s="2" t="str">
        <f t="shared" si="320"/>
        <v>Los Angeles Chargers</v>
      </c>
      <c r="L995" s="17">
        <f t="shared" si="321"/>
        <v>-192.30769230769229</v>
      </c>
      <c r="M995" s="18">
        <f t="shared" si="322"/>
        <v>167</v>
      </c>
      <c r="N995" s="4">
        <f t="shared" si="308"/>
        <v>1.52</v>
      </c>
      <c r="O995" s="4">
        <f t="shared" si="309"/>
        <v>2.67</v>
      </c>
      <c r="P995" s="4"/>
      <c r="Q995" s="4"/>
      <c r="R995" s="1">
        <f t="shared" si="310"/>
        <v>0.65789473684210531</v>
      </c>
      <c r="S995" s="1">
        <f t="shared" si="310"/>
        <v>0.37453183520599254</v>
      </c>
      <c r="T995" s="1">
        <f t="shared" si="306"/>
        <v>3.1408114558472477E-2</v>
      </c>
      <c r="U995" s="1">
        <f t="shared" si="307"/>
        <v>0.14168145081805639</v>
      </c>
      <c r="V995" s="1">
        <f t="shared" si="311"/>
        <v>0.6526814508180564</v>
      </c>
      <c r="W995" s="1"/>
      <c r="X995" s="17">
        <f t="shared" si="312"/>
        <v>532.14098354813416</v>
      </c>
      <c r="Y995" s="18">
        <f t="shared" si="313"/>
        <v>1687.6788921698521</v>
      </c>
      <c r="Z995" s="2">
        <f t="shared" si="324"/>
        <v>505.53393437072742</v>
      </c>
      <c r="AA995" s="18">
        <f t="shared" si="324"/>
        <v>1603.2949475613595</v>
      </c>
      <c r="AB995" s="2">
        <f t="shared" si="325"/>
        <v>-197.81065760595641</v>
      </c>
      <c r="AC995" s="2">
        <f t="shared" si="325"/>
        <v>160.32949475613594</v>
      </c>
      <c r="AD995" s="2">
        <f t="shared" si="314"/>
        <v>-1000</v>
      </c>
      <c r="AE995" s="2">
        <f t="shared" si="315"/>
        <v>1603.2949475613595</v>
      </c>
      <c r="AF995" s="5">
        <f t="shared" si="316"/>
        <v>-1</v>
      </c>
      <c r="AG995" s="5">
        <f t="shared" si="317"/>
        <v>1.67</v>
      </c>
      <c r="AH995" s="3">
        <f t="shared" si="318"/>
        <v>201910</v>
      </c>
      <c r="AI995" s="21">
        <v>1.41</v>
      </c>
      <c r="AJ995" s="21">
        <v>3</v>
      </c>
      <c r="AK995" s="21">
        <v>1.52</v>
      </c>
      <c r="AL995" s="21">
        <v>2.67</v>
      </c>
      <c r="AO995">
        <f t="shared" si="323"/>
        <v>-200</v>
      </c>
      <c r="AP995">
        <f>IF(E995&lt;F995,G995,H995)</f>
        <v>16</v>
      </c>
      <c r="AQ995">
        <f>IF(E995&lt;F995,H995,G995)</f>
        <v>17</v>
      </c>
    </row>
    <row r="996" spans="2:43" x14ac:dyDescent="0.25">
      <c r="B996" s="24">
        <v>43765</v>
      </c>
      <c r="C996" s="20" t="s">
        <v>34</v>
      </c>
      <c r="D996" s="20" t="s">
        <v>25</v>
      </c>
      <c r="E996" s="2">
        <v>-277.77777777777771</v>
      </c>
      <c r="F996" s="2">
        <v>225</v>
      </c>
      <c r="G996">
        <v>31</v>
      </c>
      <c r="H996">
        <v>26</v>
      </c>
      <c r="I996" s="9"/>
      <c r="J996" s="2" t="str">
        <f t="shared" si="319"/>
        <v>Detroit Lions</v>
      </c>
      <c r="K996" s="2" t="str">
        <f t="shared" si="320"/>
        <v>New York Giants</v>
      </c>
      <c r="L996" s="17">
        <f t="shared" si="321"/>
        <v>-277.77777777777771</v>
      </c>
      <c r="M996" s="18">
        <f t="shared" si="322"/>
        <v>225</v>
      </c>
      <c r="N996" s="4">
        <f t="shared" si="308"/>
        <v>1.36</v>
      </c>
      <c r="O996" s="4">
        <f t="shared" si="309"/>
        <v>3.25</v>
      </c>
      <c r="P996" s="4"/>
      <c r="Q996" s="4"/>
      <c r="R996" s="1">
        <f t="shared" si="310"/>
        <v>0.73529411764705876</v>
      </c>
      <c r="S996" s="1">
        <f t="shared" si="310"/>
        <v>0.30769230769230771</v>
      </c>
      <c r="T996" s="1">
        <f t="shared" si="306"/>
        <v>4.1214750542299394E-2</v>
      </c>
      <c r="U996" s="1">
        <f t="shared" si="307"/>
        <v>0.21380090497737553</v>
      </c>
      <c r="V996" s="1">
        <f t="shared" si="311"/>
        <v>0.72480090497737559</v>
      </c>
      <c r="W996" s="1"/>
      <c r="X996" s="17">
        <f t="shared" si="312"/>
        <v>379.68922656245121</v>
      </c>
      <c r="Y996" s="18">
        <f t="shared" si="313"/>
        <v>2309.6629804910967</v>
      </c>
      <c r="Z996" s="2">
        <f t="shared" si="324"/>
        <v>360.70476523432865</v>
      </c>
      <c r="AA996" s="18">
        <f t="shared" si="324"/>
        <v>2194.1798314665416</v>
      </c>
      <c r="AB996" s="2">
        <f t="shared" si="325"/>
        <v>-277.23503995029256</v>
      </c>
      <c r="AC996" s="2">
        <f t="shared" si="325"/>
        <v>219.41798314665417</v>
      </c>
      <c r="AD996" s="2">
        <f t="shared" si="314"/>
        <v>360.70476523432865</v>
      </c>
      <c r="AE996" s="2">
        <f t="shared" si="315"/>
        <v>-1000</v>
      </c>
      <c r="AF996" s="5">
        <f t="shared" si="316"/>
        <v>0.3600000000000001</v>
      </c>
      <c r="AG996" s="5">
        <f t="shared" si="317"/>
        <v>-1</v>
      </c>
      <c r="AH996" s="3">
        <f t="shared" si="318"/>
        <v>201910</v>
      </c>
      <c r="AI996" s="21">
        <v>1.32</v>
      </c>
      <c r="AJ996" s="21">
        <v>3.45</v>
      </c>
      <c r="AK996" s="21">
        <v>1.36</v>
      </c>
      <c r="AL996" s="21">
        <v>3.25</v>
      </c>
      <c r="AO996">
        <f t="shared" si="323"/>
        <v>-300</v>
      </c>
      <c r="AP996">
        <f>IF(E996&lt;F996,G996,H996)</f>
        <v>31</v>
      </c>
      <c r="AQ996">
        <f>IF(E996&lt;F996,H996,G996)</f>
        <v>26</v>
      </c>
    </row>
    <row r="997" spans="2:43" x14ac:dyDescent="0.25">
      <c r="B997" s="24">
        <v>43765</v>
      </c>
      <c r="C997" s="20" t="s">
        <v>40</v>
      </c>
      <c r="D997" s="20" t="s">
        <v>52</v>
      </c>
      <c r="E997" s="2">
        <v>-270.2702702702702</v>
      </c>
      <c r="F997" s="2">
        <v>220.00000000000003</v>
      </c>
      <c r="G997">
        <v>27</v>
      </c>
      <c r="H997">
        <v>24</v>
      </c>
      <c r="I997" s="9"/>
      <c r="J997" s="2" t="str">
        <f t="shared" si="319"/>
        <v>Houston Texans</v>
      </c>
      <c r="K997" s="2" t="str">
        <f t="shared" si="320"/>
        <v>Oakland Raiders</v>
      </c>
      <c r="L997" s="17">
        <f t="shared" si="321"/>
        <v>-270.2702702702702</v>
      </c>
      <c r="M997" s="18">
        <f t="shared" si="322"/>
        <v>220.00000000000003</v>
      </c>
      <c r="N997" s="4">
        <f t="shared" si="308"/>
        <v>1.37</v>
      </c>
      <c r="O997" s="4">
        <f t="shared" si="309"/>
        <v>3.2</v>
      </c>
      <c r="P997" s="4"/>
      <c r="Q997" s="4"/>
      <c r="R997" s="1">
        <f t="shared" si="310"/>
        <v>0.72992700729927007</v>
      </c>
      <c r="S997" s="1">
        <f t="shared" si="310"/>
        <v>0.3125</v>
      </c>
      <c r="T997" s="1">
        <f t="shared" si="306"/>
        <v>4.0700218818380707E-2</v>
      </c>
      <c r="U997" s="1">
        <f t="shared" si="307"/>
        <v>0.20871350364963503</v>
      </c>
      <c r="V997" s="1">
        <f t="shared" si="311"/>
        <v>0.71971350364963504</v>
      </c>
      <c r="W997" s="1"/>
      <c r="X997" s="17">
        <f t="shared" si="312"/>
        <v>389.44176388110628</v>
      </c>
      <c r="Y997" s="18">
        <f t="shared" si="313"/>
        <v>2256.8044836814311</v>
      </c>
      <c r="Z997" s="2">
        <f t="shared" si="324"/>
        <v>369.96967568705094</v>
      </c>
      <c r="AA997" s="18">
        <f t="shared" si="324"/>
        <v>2143.9642594973593</v>
      </c>
      <c r="AB997" s="2">
        <f t="shared" si="325"/>
        <v>-270.29242278923357</v>
      </c>
      <c r="AC997" s="2">
        <f t="shared" si="325"/>
        <v>214.39642594973594</v>
      </c>
      <c r="AD997" s="2">
        <f t="shared" si="314"/>
        <v>369.96967568705094</v>
      </c>
      <c r="AE997" s="2">
        <f t="shared" si="315"/>
        <v>-1000</v>
      </c>
      <c r="AF997" s="5">
        <f t="shared" si="316"/>
        <v>0.37000000000000011</v>
      </c>
      <c r="AG997" s="5">
        <f t="shared" si="317"/>
        <v>-1</v>
      </c>
      <c r="AH997" s="3">
        <f t="shared" si="318"/>
        <v>201910</v>
      </c>
      <c r="AI997" s="21">
        <v>1.34</v>
      </c>
      <c r="AJ997" s="21">
        <v>3.35</v>
      </c>
      <c r="AK997" s="21">
        <v>1.37</v>
      </c>
      <c r="AL997" s="21">
        <v>3.2</v>
      </c>
      <c r="AO997">
        <f t="shared" si="323"/>
        <v>-300</v>
      </c>
      <c r="AP997">
        <f>IF(E997&lt;F997,G997,H997)</f>
        <v>27</v>
      </c>
      <c r="AQ997">
        <f>IF(E997&lt;F997,H997,G997)</f>
        <v>24</v>
      </c>
    </row>
    <row r="998" spans="2:43" x14ac:dyDescent="0.25">
      <c r="B998" s="24">
        <v>43765</v>
      </c>
      <c r="C998" s="20" t="s">
        <v>26</v>
      </c>
      <c r="D998" s="20" t="s">
        <v>42</v>
      </c>
      <c r="E998" s="2">
        <v>-322.58064516129025</v>
      </c>
      <c r="F998" s="2">
        <v>260</v>
      </c>
      <c r="G998">
        <v>29</v>
      </c>
      <c r="H998">
        <v>15</v>
      </c>
      <c r="I998" s="9"/>
      <c r="J998" s="2" t="str">
        <f t="shared" si="319"/>
        <v>Jacksonville Jaguars</v>
      </c>
      <c r="K998" s="2" t="str">
        <f t="shared" si="320"/>
        <v>New York Jets</v>
      </c>
      <c r="L998" s="17">
        <f t="shared" si="321"/>
        <v>-322.58064516129025</v>
      </c>
      <c r="M998" s="18">
        <f t="shared" si="322"/>
        <v>260</v>
      </c>
      <c r="N998" s="4">
        <f t="shared" si="308"/>
        <v>1.31</v>
      </c>
      <c r="O998" s="4">
        <f t="shared" si="309"/>
        <v>3.6</v>
      </c>
      <c r="P998" s="4"/>
      <c r="Q998" s="4"/>
      <c r="R998" s="1">
        <f t="shared" si="310"/>
        <v>0.76335877862595414</v>
      </c>
      <c r="S998" s="1">
        <f t="shared" si="310"/>
        <v>0.27777777777777779</v>
      </c>
      <c r="T998" s="1">
        <f t="shared" si="306"/>
        <v>3.9511201629327863E-2</v>
      </c>
      <c r="U998" s="1">
        <f t="shared" si="307"/>
        <v>0.24279050042408817</v>
      </c>
      <c r="V998" s="1">
        <f t="shared" si="311"/>
        <v>0.75379050042408813</v>
      </c>
      <c r="W998" s="1"/>
      <c r="X998" s="17">
        <f t="shared" si="312"/>
        <v>326.62855188197847</v>
      </c>
      <c r="Y998" s="18">
        <f t="shared" si="313"/>
        <v>2645.8589098869329</v>
      </c>
      <c r="Z998" s="2">
        <f t="shared" si="324"/>
        <v>310.29712428787951</v>
      </c>
      <c r="AA998" s="18">
        <f t="shared" si="324"/>
        <v>2513.565964392586</v>
      </c>
      <c r="AB998" s="2">
        <f t="shared" si="325"/>
        <v>-322.27175881663845</v>
      </c>
      <c r="AC998" s="2">
        <f t="shared" si="325"/>
        <v>251.3565964392586</v>
      </c>
      <c r="AD998" s="2">
        <f t="shared" si="314"/>
        <v>310.29712428787951</v>
      </c>
      <c r="AE998" s="2">
        <f t="shared" si="315"/>
        <v>-1000</v>
      </c>
      <c r="AF998" s="5">
        <f t="shared" si="316"/>
        <v>0.31000000000000005</v>
      </c>
      <c r="AG998" s="5">
        <f t="shared" si="317"/>
        <v>-1</v>
      </c>
      <c r="AH998" s="3">
        <f t="shared" si="318"/>
        <v>201910</v>
      </c>
      <c r="AI998" s="21">
        <v>1.45</v>
      </c>
      <c r="AJ998" s="21">
        <v>2.8</v>
      </c>
      <c r="AK998" s="21">
        <v>1.31</v>
      </c>
      <c r="AL998" s="21">
        <v>3.6</v>
      </c>
      <c r="AO998">
        <f t="shared" si="323"/>
        <v>-400</v>
      </c>
      <c r="AP998">
        <f>IF(E998&lt;F998,G998,H998)</f>
        <v>29</v>
      </c>
      <c r="AQ998">
        <f>IF(E998&lt;F998,H998,G998)</f>
        <v>15</v>
      </c>
    </row>
    <row r="999" spans="2:43" x14ac:dyDescent="0.25">
      <c r="B999" s="24">
        <v>43765</v>
      </c>
      <c r="C999" s="20" t="s">
        <v>47</v>
      </c>
      <c r="D999" s="20" t="s">
        <v>21</v>
      </c>
      <c r="E999" s="2">
        <v>-714.28571428571479</v>
      </c>
      <c r="F999" s="2">
        <v>500</v>
      </c>
      <c r="G999">
        <v>24</v>
      </c>
      <c r="H999">
        <v>10</v>
      </c>
      <c r="I999" s="9"/>
      <c r="J999" s="2" t="str">
        <f t="shared" si="319"/>
        <v>Los Angeles Rams</v>
      </c>
      <c r="K999" s="2" t="str">
        <f t="shared" si="320"/>
        <v>Cincinnati Bengals</v>
      </c>
      <c r="L999" s="17">
        <f t="shared" si="321"/>
        <v>-714.28571428571479</v>
      </c>
      <c r="M999" s="18">
        <f t="shared" si="322"/>
        <v>500</v>
      </c>
      <c r="N999" s="4">
        <f t="shared" si="308"/>
        <v>1.1399999999999999</v>
      </c>
      <c r="O999" s="4">
        <f t="shared" si="309"/>
        <v>6</v>
      </c>
      <c r="P999" s="4"/>
      <c r="Q999" s="4"/>
      <c r="R999" s="1">
        <f t="shared" si="310"/>
        <v>0.87719298245614041</v>
      </c>
      <c r="S999" s="1">
        <f t="shared" si="310"/>
        <v>0.16666666666666666</v>
      </c>
      <c r="T999" s="1">
        <f t="shared" si="306"/>
        <v>4.2016806722689037E-2</v>
      </c>
      <c r="U999" s="1">
        <f t="shared" si="307"/>
        <v>0.35526315789473689</v>
      </c>
      <c r="V999" s="1">
        <f t="shared" si="311"/>
        <v>0.86626315789473685</v>
      </c>
      <c r="W999" s="1"/>
      <c r="X999" s="17">
        <f t="shared" si="312"/>
        <v>154.38361990400384</v>
      </c>
      <c r="Y999" s="18">
        <f t="shared" si="313"/>
        <v>4970.4571397663694</v>
      </c>
      <c r="Z999" s="2">
        <f t="shared" si="324"/>
        <v>146.66443890880365</v>
      </c>
      <c r="AA999" s="18">
        <f t="shared" si="324"/>
        <v>4721.9342827780511</v>
      </c>
      <c r="AB999" s="2">
        <f t="shared" si="325"/>
        <v>-681.8285382878687</v>
      </c>
      <c r="AC999" s="2">
        <f t="shared" si="325"/>
        <v>472.19342827780508</v>
      </c>
      <c r="AD999" s="2">
        <f t="shared" si="314"/>
        <v>146.66443890880365</v>
      </c>
      <c r="AE999" s="2">
        <f t="shared" si="315"/>
        <v>-1000</v>
      </c>
      <c r="AF999" s="5">
        <f t="shared" si="316"/>
        <v>0.1399999999999999</v>
      </c>
      <c r="AG999" s="5">
        <f t="shared" si="317"/>
        <v>-1</v>
      </c>
      <c r="AH999" s="3">
        <f t="shared" si="318"/>
        <v>201910</v>
      </c>
      <c r="AI999" s="21">
        <v>1.1599999999999999</v>
      </c>
      <c r="AJ999" s="21">
        <v>5.5</v>
      </c>
      <c r="AK999" s="21">
        <v>1.1399999999999999</v>
      </c>
      <c r="AL999" s="21">
        <v>6</v>
      </c>
      <c r="AO999">
        <f t="shared" si="323"/>
        <v>-800</v>
      </c>
      <c r="AP999">
        <f>IF(E999&lt;F999,G999,H999)</f>
        <v>24</v>
      </c>
      <c r="AQ999">
        <f>IF(E999&lt;F999,H999,G999)</f>
        <v>10</v>
      </c>
    </row>
    <row r="1000" spans="2:43" x14ac:dyDescent="0.25">
      <c r="B1000" s="24">
        <v>43765</v>
      </c>
      <c r="C1000" s="20" t="s">
        <v>43</v>
      </c>
      <c r="D1000" s="20" t="s">
        <v>48</v>
      </c>
      <c r="E1000" s="2">
        <v>-666.66666666666708</v>
      </c>
      <c r="F1000" s="2">
        <v>475</v>
      </c>
      <c r="G1000">
        <v>31</v>
      </c>
      <c r="H1000">
        <v>9</v>
      </c>
      <c r="I1000" s="9"/>
      <c r="J1000" s="2" t="str">
        <f t="shared" si="319"/>
        <v>New Orleans Saints</v>
      </c>
      <c r="K1000" s="2" t="str">
        <f t="shared" si="320"/>
        <v>Arizona Cardinals</v>
      </c>
      <c r="L1000" s="17">
        <f t="shared" si="321"/>
        <v>-666.66666666666708</v>
      </c>
      <c r="M1000" s="18">
        <f t="shared" si="322"/>
        <v>475</v>
      </c>
      <c r="N1000" s="4">
        <f t="shared" si="308"/>
        <v>1.1499999999999999</v>
      </c>
      <c r="O1000" s="4">
        <f t="shared" si="309"/>
        <v>5.75</v>
      </c>
      <c r="P1000" s="4"/>
      <c r="Q1000" s="4"/>
      <c r="R1000" s="1">
        <f t="shared" si="310"/>
        <v>0.86956521739130443</v>
      </c>
      <c r="S1000" s="1">
        <f t="shared" si="310"/>
        <v>0.17391304347826086</v>
      </c>
      <c r="T1000" s="1">
        <f t="shared" si="306"/>
        <v>4.1666666666666741E-2</v>
      </c>
      <c r="U1000" s="1">
        <f t="shared" si="307"/>
        <v>0.34782608695652178</v>
      </c>
      <c r="V1000" s="1">
        <f t="shared" si="311"/>
        <v>0.85882608695652185</v>
      </c>
      <c r="W1000" s="1"/>
      <c r="X1000" s="17">
        <f t="shared" si="312"/>
        <v>164.38009416291189</v>
      </c>
      <c r="Y1000" s="18">
        <f t="shared" si="313"/>
        <v>4731.0032012495531</v>
      </c>
      <c r="Z1000" s="2">
        <f t="shared" si="324"/>
        <v>156.16108945476628</v>
      </c>
      <c r="AA1000" s="18">
        <f t="shared" si="324"/>
        <v>4494.4530411870755</v>
      </c>
      <c r="AB1000" s="2">
        <f t="shared" si="325"/>
        <v>-640.36438493832395</v>
      </c>
      <c r="AC1000" s="2">
        <f t="shared" si="325"/>
        <v>449.44530411870755</v>
      </c>
      <c r="AD1000" s="2">
        <f t="shared" si="314"/>
        <v>156.16108945476628</v>
      </c>
      <c r="AE1000" s="2">
        <f t="shared" si="315"/>
        <v>-1000</v>
      </c>
      <c r="AF1000" s="5">
        <f t="shared" si="316"/>
        <v>0.14999999999999991</v>
      </c>
      <c r="AG1000" s="5">
        <f t="shared" si="317"/>
        <v>-1</v>
      </c>
      <c r="AH1000" s="3">
        <f t="shared" si="318"/>
        <v>201910</v>
      </c>
      <c r="AI1000" s="21">
        <v>1.22</v>
      </c>
      <c r="AJ1000" s="21">
        <v>4.5</v>
      </c>
      <c r="AK1000" s="21">
        <v>1.1499999999999999</v>
      </c>
      <c r="AL1000" s="21">
        <v>5.75</v>
      </c>
      <c r="AO1000">
        <f t="shared" si="323"/>
        <v>-700</v>
      </c>
      <c r="AP1000">
        <f>IF(E1000&lt;F1000,G1000,H1000)</f>
        <v>31</v>
      </c>
      <c r="AQ1000">
        <f>IF(E1000&lt;F1000,H1000,G1000)</f>
        <v>9</v>
      </c>
    </row>
    <row r="1001" spans="2:43" x14ac:dyDescent="0.25">
      <c r="B1001" s="24">
        <v>43765</v>
      </c>
      <c r="C1001" s="20" t="s">
        <v>41</v>
      </c>
      <c r="D1001" s="20" t="s">
        <v>27</v>
      </c>
      <c r="E1001" s="2">
        <v>-125</v>
      </c>
      <c r="F1001" s="2">
        <v>104.99999999999999</v>
      </c>
      <c r="G1001">
        <v>27</v>
      </c>
      <c r="H1001">
        <v>23</v>
      </c>
      <c r="I1001" s="9"/>
      <c r="J1001" s="2" t="str">
        <f t="shared" si="319"/>
        <v>Tennessee Titans</v>
      </c>
      <c r="K1001" s="2" t="str">
        <f t="shared" si="320"/>
        <v>Tampa Bay Buccaneers</v>
      </c>
      <c r="L1001" s="17">
        <f t="shared" si="321"/>
        <v>-125</v>
      </c>
      <c r="M1001" s="18">
        <f t="shared" si="322"/>
        <v>104.99999999999999</v>
      </c>
      <c r="N1001" s="4">
        <f t="shared" si="308"/>
        <v>1.8</v>
      </c>
      <c r="O1001" s="4">
        <f t="shared" si="309"/>
        <v>2.0499999999999998</v>
      </c>
      <c r="P1001" s="4"/>
      <c r="Q1001" s="4"/>
      <c r="R1001" s="1">
        <f t="shared" si="310"/>
        <v>0.55555555555555558</v>
      </c>
      <c r="S1001" s="1">
        <f t="shared" si="310"/>
        <v>0.48780487804878053</v>
      </c>
      <c r="T1001" s="1">
        <f t="shared" si="306"/>
        <v>4.1558441558441461E-2</v>
      </c>
      <c r="U1001" s="1">
        <f t="shared" si="307"/>
        <v>3.3875338753387524E-2</v>
      </c>
      <c r="V1001" s="1">
        <f t="shared" si="311"/>
        <v>0.54487533875338756</v>
      </c>
      <c r="W1001" s="1"/>
      <c r="X1001" s="17">
        <f t="shared" si="312"/>
        <v>835.28218085238643</v>
      </c>
      <c r="Y1001" s="18">
        <f t="shared" si="313"/>
        <v>1090.9993667390718</v>
      </c>
      <c r="Z1001" s="2">
        <f t="shared" si="324"/>
        <v>793.51807180976709</v>
      </c>
      <c r="AA1001" s="18">
        <f t="shared" si="324"/>
        <v>1036.449398402118</v>
      </c>
      <c r="AB1001" s="2">
        <f t="shared" si="325"/>
        <v>-126.02107444375048</v>
      </c>
      <c r="AC1001" s="2">
        <f t="shared" si="325"/>
        <v>103.6449398402118</v>
      </c>
      <c r="AD1001" s="2">
        <f t="shared" si="314"/>
        <v>793.51807180976709</v>
      </c>
      <c r="AE1001" s="2">
        <f t="shared" si="315"/>
        <v>-1000</v>
      </c>
      <c r="AF1001" s="5">
        <f t="shared" si="316"/>
        <v>0.8</v>
      </c>
      <c r="AG1001" s="5">
        <f t="shared" si="317"/>
        <v>-1</v>
      </c>
      <c r="AH1001" s="3">
        <f t="shared" si="318"/>
        <v>201910</v>
      </c>
      <c r="AI1001" s="21">
        <v>1.74</v>
      </c>
      <c r="AJ1001" s="21">
        <v>2.15</v>
      </c>
      <c r="AK1001" s="21">
        <v>1.8</v>
      </c>
      <c r="AL1001" s="21">
        <v>2.0499999999999998</v>
      </c>
      <c r="AO1001">
        <f t="shared" si="323"/>
        <v>-130</v>
      </c>
      <c r="AP1001">
        <f>IF(E1001&lt;F1001,G1001,H1001)</f>
        <v>27</v>
      </c>
      <c r="AQ1001">
        <f>IF(E1001&lt;F1001,H1001,G1001)</f>
        <v>23</v>
      </c>
    </row>
    <row r="1002" spans="2:43" x14ac:dyDescent="0.25">
      <c r="B1002" s="24">
        <v>43762</v>
      </c>
      <c r="C1002" s="20" t="s">
        <v>29</v>
      </c>
      <c r="D1002" s="20" t="s">
        <v>53</v>
      </c>
      <c r="E1002" s="2">
        <v>-1249.9999999999989</v>
      </c>
      <c r="F1002" s="2">
        <v>750</v>
      </c>
      <c r="G1002">
        <v>19</v>
      </c>
      <c r="H1002">
        <v>9</v>
      </c>
      <c r="I1002" s="9"/>
      <c r="J1002" s="2" t="str">
        <f t="shared" si="319"/>
        <v>Minnesota Vikings</v>
      </c>
      <c r="K1002" s="2" t="str">
        <f t="shared" si="320"/>
        <v>Washington Redskins</v>
      </c>
      <c r="L1002" s="17">
        <f t="shared" si="321"/>
        <v>-1249.9999999999989</v>
      </c>
      <c r="M1002" s="18">
        <f t="shared" si="322"/>
        <v>750</v>
      </c>
      <c r="N1002" s="4">
        <f t="shared" si="308"/>
        <v>1.08</v>
      </c>
      <c r="O1002" s="4">
        <f t="shared" si="309"/>
        <v>8.5</v>
      </c>
      <c r="P1002" s="4"/>
      <c r="Q1002" s="4"/>
      <c r="R1002" s="1">
        <f t="shared" si="310"/>
        <v>0.92592592592592582</v>
      </c>
      <c r="S1002" s="1">
        <f t="shared" si="310"/>
        <v>0.11764705882352941</v>
      </c>
      <c r="T1002" s="1">
        <f t="shared" si="306"/>
        <v>4.1753653444676408E-2</v>
      </c>
      <c r="U1002" s="1">
        <f t="shared" si="307"/>
        <v>0.40413943355119819</v>
      </c>
      <c r="V1002" s="1">
        <f t="shared" si="311"/>
        <v>0.9151394335511982</v>
      </c>
      <c r="W1002" s="1"/>
      <c r="X1002" s="17">
        <f t="shared" si="312"/>
        <v>92.729657730407752</v>
      </c>
      <c r="Y1002" s="18">
        <f t="shared" si="313"/>
        <v>7215.6003418479522</v>
      </c>
      <c r="Z1002" s="2">
        <f t="shared" si="324"/>
        <v>88.093174843887354</v>
      </c>
      <c r="AA1002" s="18">
        <f t="shared" si="324"/>
        <v>6854.8203247555539</v>
      </c>
      <c r="AB1002" s="2">
        <f t="shared" si="325"/>
        <v>-1135.1617214070568</v>
      </c>
      <c r="AC1002" s="2">
        <f t="shared" si="325"/>
        <v>685.48203247555534</v>
      </c>
      <c r="AD1002" s="2">
        <f t="shared" si="314"/>
        <v>88.093174843887354</v>
      </c>
      <c r="AE1002" s="2">
        <f t="shared" si="315"/>
        <v>-1000</v>
      </c>
      <c r="AF1002" s="5">
        <f t="shared" si="316"/>
        <v>8.0000000000000071E-2</v>
      </c>
      <c r="AG1002" s="5">
        <f t="shared" si="317"/>
        <v>-1</v>
      </c>
      <c r="AH1002" s="3">
        <f t="shared" si="318"/>
        <v>201910</v>
      </c>
      <c r="AI1002" s="21">
        <v>1.1100000000000001</v>
      </c>
      <c r="AJ1002" s="21">
        <v>7</v>
      </c>
      <c r="AK1002" s="21">
        <v>1.08</v>
      </c>
      <c r="AL1002" s="21">
        <v>8.5</v>
      </c>
      <c r="AO1002">
        <f t="shared" si="323"/>
        <v>-1300</v>
      </c>
      <c r="AP1002">
        <f>IF(E1002&lt;F1002,G1002,H1002)</f>
        <v>19</v>
      </c>
      <c r="AQ1002">
        <f>IF(E1002&lt;F1002,H1002,G1002)</f>
        <v>9</v>
      </c>
    </row>
    <row r="1003" spans="2:43" x14ac:dyDescent="0.25">
      <c r="B1003" s="24">
        <v>43759</v>
      </c>
      <c r="C1003" s="20" t="s">
        <v>42</v>
      </c>
      <c r="D1003" s="20" t="s">
        <v>36</v>
      </c>
      <c r="E1003" s="2">
        <v>325</v>
      </c>
      <c r="F1003" s="2">
        <v>-434.78260869565219</v>
      </c>
      <c r="G1003">
        <v>0</v>
      </c>
      <c r="H1003">
        <v>33</v>
      </c>
      <c r="I1003" s="9"/>
      <c r="J1003" s="2" t="str">
        <f t="shared" si="319"/>
        <v>New England Patriots</v>
      </c>
      <c r="K1003" s="2" t="str">
        <f t="shared" si="320"/>
        <v>New York Jets</v>
      </c>
      <c r="L1003" s="17">
        <f t="shared" si="321"/>
        <v>-434.78260869565219</v>
      </c>
      <c r="M1003" s="18">
        <f t="shared" si="322"/>
        <v>325</v>
      </c>
      <c r="N1003" s="4">
        <f t="shared" si="308"/>
        <v>1.23</v>
      </c>
      <c r="O1003" s="4">
        <f t="shared" si="309"/>
        <v>4.25</v>
      </c>
      <c r="P1003" s="4"/>
      <c r="Q1003" s="4"/>
      <c r="R1003" s="1">
        <f t="shared" si="310"/>
        <v>0.81300813008130079</v>
      </c>
      <c r="S1003" s="1">
        <f t="shared" si="310"/>
        <v>0.23529411764705882</v>
      </c>
      <c r="T1003" s="1">
        <f t="shared" si="306"/>
        <v>4.6076642335766471E-2</v>
      </c>
      <c r="U1003" s="1">
        <f t="shared" si="307"/>
        <v>0.28885700621712096</v>
      </c>
      <c r="V1003" s="1">
        <f t="shared" si="311"/>
        <v>0.79985700621712097</v>
      </c>
      <c r="W1003" s="1"/>
      <c r="X1003" s="17">
        <f t="shared" si="312"/>
        <v>250.2234677288684</v>
      </c>
      <c r="Y1003" s="18">
        <f t="shared" si="313"/>
        <v>3342.2645955042926</v>
      </c>
      <c r="Z1003" s="2">
        <f t="shared" si="324"/>
        <v>237.71229434242497</v>
      </c>
      <c r="AA1003" s="18">
        <f t="shared" si="324"/>
        <v>3175.151365729078</v>
      </c>
      <c r="AB1003" s="2">
        <f t="shared" si="325"/>
        <v>-420.67660100049278</v>
      </c>
      <c r="AC1003" s="2">
        <f t="shared" si="325"/>
        <v>317.51513657290781</v>
      </c>
      <c r="AD1003" s="2">
        <f t="shared" si="314"/>
        <v>237.71229434242497</v>
      </c>
      <c r="AE1003" s="2">
        <f t="shared" si="315"/>
        <v>-1000</v>
      </c>
      <c r="AF1003" s="5">
        <f t="shared" si="316"/>
        <v>0.22999999999999998</v>
      </c>
      <c r="AG1003" s="5">
        <f t="shared" si="317"/>
        <v>-1</v>
      </c>
      <c r="AH1003" s="3">
        <f t="shared" si="318"/>
        <v>201910</v>
      </c>
      <c r="AI1003" s="21">
        <v>4.5</v>
      </c>
      <c r="AJ1003" s="21">
        <v>1.22</v>
      </c>
      <c r="AK1003" s="21">
        <v>4.25</v>
      </c>
      <c r="AL1003" s="21">
        <v>1.23</v>
      </c>
      <c r="AO1003">
        <f t="shared" si="323"/>
        <v>-500</v>
      </c>
      <c r="AP1003">
        <f>IF(E1003&lt;F1003,G1003,H1003)</f>
        <v>33</v>
      </c>
      <c r="AQ1003">
        <f>IF(E1003&lt;F1003,H1003,G1003)</f>
        <v>0</v>
      </c>
    </row>
    <row r="1004" spans="2:43" x14ac:dyDescent="0.25">
      <c r="B1004" s="24">
        <v>43758</v>
      </c>
      <c r="C1004" s="20" t="s">
        <v>23</v>
      </c>
      <c r="D1004" s="20" t="s">
        <v>19</v>
      </c>
      <c r="E1004" s="2">
        <v>-161.29032258064512</v>
      </c>
      <c r="F1004" s="2">
        <v>140</v>
      </c>
      <c r="G1004">
        <v>37</v>
      </c>
      <c r="H1004">
        <v>10</v>
      </c>
      <c r="I1004" s="9"/>
      <c r="J1004" s="2" t="str">
        <f t="shared" si="319"/>
        <v>Dallas Cowboys</v>
      </c>
      <c r="K1004" s="2" t="str">
        <f t="shared" si="320"/>
        <v>Philadelphia Eagles</v>
      </c>
      <c r="L1004" s="17">
        <f t="shared" si="321"/>
        <v>-161.29032258064512</v>
      </c>
      <c r="M1004" s="18">
        <f t="shared" si="322"/>
        <v>140</v>
      </c>
      <c r="N1004" s="4">
        <f t="shared" si="308"/>
        <v>1.62</v>
      </c>
      <c r="O1004" s="4">
        <f t="shared" si="309"/>
        <v>2.4</v>
      </c>
      <c r="P1004" s="4"/>
      <c r="Q1004" s="4"/>
      <c r="R1004" s="1">
        <f t="shared" si="310"/>
        <v>0.61728395061728392</v>
      </c>
      <c r="S1004" s="1">
        <f t="shared" si="310"/>
        <v>0.41666666666666669</v>
      </c>
      <c r="T1004" s="1">
        <f t="shared" si="306"/>
        <v>3.2835820895522283E-2</v>
      </c>
      <c r="U1004" s="1">
        <f t="shared" si="307"/>
        <v>0.10030864197530862</v>
      </c>
      <c r="V1004" s="1">
        <f t="shared" si="311"/>
        <v>0.61130864197530865</v>
      </c>
      <c r="W1004" s="1"/>
      <c r="X1004" s="17">
        <f t="shared" si="312"/>
        <v>635.83488165441463</v>
      </c>
      <c r="Y1004" s="18">
        <f t="shared" si="313"/>
        <v>1423.7849094482656</v>
      </c>
      <c r="Z1004" s="2">
        <f t="shared" si="324"/>
        <v>604.04313757169382</v>
      </c>
      <c r="AA1004" s="18">
        <f t="shared" si="324"/>
        <v>1352.5956639758522</v>
      </c>
      <c r="AB1004" s="2">
        <f t="shared" si="325"/>
        <v>-165.55109027810289</v>
      </c>
      <c r="AC1004" s="2">
        <f t="shared" si="325"/>
        <v>135.25956639758522</v>
      </c>
      <c r="AD1004" s="2">
        <f t="shared" si="314"/>
        <v>604.04313757169382</v>
      </c>
      <c r="AE1004" s="2">
        <f t="shared" si="315"/>
        <v>-1000</v>
      </c>
      <c r="AF1004" s="5">
        <f t="shared" si="316"/>
        <v>0.62000000000000011</v>
      </c>
      <c r="AG1004" s="5">
        <f t="shared" si="317"/>
        <v>-1</v>
      </c>
      <c r="AH1004" s="3">
        <f t="shared" si="318"/>
        <v>201910</v>
      </c>
      <c r="AI1004" s="21">
        <v>1.66</v>
      </c>
      <c r="AJ1004" s="21">
        <v>2.2999999999999998</v>
      </c>
      <c r="AK1004" s="21">
        <v>1.62</v>
      </c>
      <c r="AL1004" s="21">
        <v>2.4</v>
      </c>
      <c r="AO1004">
        <f t="shared" si="323"/>
        <v>-170</v>
      </c>
      <c r="AP1004">
        <f>IF(E1004&lt;F1004,G1004,H1004)</f>
        <v>37</v>
      </c>
      <c r="AQ1004">
        <f>IF(E1004&lt;F1004,H1004,G1004)</f>
        <v>10</v>
      </c>
    </row>
    <row r="1005" spans="2:43" x14ac:dyDescent="0.25">
      <c r="B1005" s="24">
        <v>43758</v>
      </c>
      <c r="C1005" s="20" t="s">
        <v>37</v>
      </c>
      <c r="D1005" s="20" t="s">
        <v>43</v>
      </c>
      <c r="E1005" s="2">
        <v>-222.22222222222226</v>
      </c>
      <c r="F1005" s="2">
        <v>179.99999999999997</v>
      </c>
      <c r="G1005">
        <v>25</v>
      </c>
      <c r="H1005">
        <v>36</v>
      </c>
      <c r="I1005" s="9"/>
      <c r="J1005" s="2" t="str">
        <f t="shared" si="319"/>
        <v>Chicago Bears</v>
      </c>
      <c r="K1005" s="2" t="str">
        <f t="shared" si="320"/>
        <v>New Orleans Saints</v>
      </c>
      <c r="L1005" s="17">
        <f t="shared" si="321"/>
        <v>-222.22222222222226</v>
      </c>
      <c r="M1005" s="18">
        <f t="shared" si="322"/>
        <v>179.99999999999997</v>
      </c>
      <c r="N1005" s="4">
        <f t="shared" si="308"/>
        <v>1.45</v>
      </c>
      <c r="O1005" s="4">
        <f t="shared" si="309"/>
        <v>2.8</v>
      </c>
      <c r="P1005" s="4"/>
      <c r="Q1005" s="4"/>
      <c r="R1005" s="1">
        <f t="shared" si="310"/>
        <v>0.68965517241379315</v>
      </c>
      <c r="S1005" s="1">
        <f t="shared" si="310"/>
        <v>0.35714285714285715</v>
      </c>
      <c r="T1005" s="1">
        <f t="shared" si="306"/>
        <v>4.4705882352941262E-2</v>
      </c>
      <c r="U1005" s="1">
        <f t="shared" si="307"/>
        <v>0.166256157635468</v>
      </c>
      <c r="V1005" s="1">
        <f t="shared" si="311"/>
        <v>0.67725615763546798</v>
      </c>
      <c r="W1005" s="1"/>
      <c r="X1005" s="17">
        <f t="shared" si="312"/>
        <v>476.54619116545314</v>
      </c>
      <c r="Y1005" s="18">
        <f t="shared" si="313"/>
        <v>1872.3757127156628</v>
      </c>
      <c r="Z1005" s="2">
        <f t="shared" si="324"/>
        <v>452.71888160718044</v>
      </c>
      <c r="AA1005" s="18">
        <f t="shared" si="324"/>
        <v>1778.7569270798795</v>
      </c>
      <c r="AB1005" s="2">
        <f t="shared" si="325"/>
        <v>-220.88762820095712</v>
      </c>
      <c r="AC1005" s="2">
        <f t="shared" si="325"/>
        <v>177.87569270798795</v>
      </c>
      <c r="AD1005" s="2">
        <f t="shared" si="314"/>
        <v>-1000</v>
      </c>
      <c r="AE1005" s="2">
        <f t="shared" si="315"/>
        <v>1778.7569270798795</v>
      </c>
      <c r="AF1005" s="5">
        <f t="shared" si="316"/>
        <v>-1</v>
      </c>
      <c r="AG1005" s="5">
        <f t="shared" si="317"/>
        <v>1.7999999999999998</v>
      </c>
      <c r="AH1005" s="3">
        <f t="shared" si="318"/>
        <v>201910</v>
      </c>
      <c r="AI1005" s="21">
        <v>1.52</v>
      </c>
      <c r="AJ1005" s="21">
        <v>2.67</v>
      </c>
      <c r="AK1005" s="21">
        <v>1.45</v>
      </c>
      <c r="AL1005" s="21">
        <v>2.8</v>
      </c>
      <c r="AO1005">
        <f t="shared" si="323"/>
        <v>-300</v>
      </c>
      <c r="AP1005">
        <f>IF(E1005&lt;F1005,G1005,H1005)</f>
        <v>25</v>
      </c>
      <c r="AQ1005">
        <f>IF(E1005&lt;F1005,H1005,G1005)</f>
        <v>36</v>
      </c>
    </row>
    <row r="1006" spans="2:43" x14ac:dyDescent="0.25">
      <c r="B1006" s="24">
        <v>43758</v>
      </c>
      <c r="C1006" s="20" t="s">
        <v>32</v>
      </c>
      <c r="D1006" s="20" t="s">
        <v>28</v>
      </c>
      <c r="E1006" s="2">
        <v>-156.25000000000003</v>
      </c>
      <c r="F1006" s="2">
        <v>135</v>
      </c>
      <c r="G1006">
        <v>16</v>
      </c>
      <c r="H1006">
        <v>30</v>
      </c>
      <c r="I1006" s="9"/>
      <c r="J1006" s="2" t="str">
        <f t="shared" si="319"/>
        <v>Seattle Seahawks</v>
      </c>
      <c r="K1006" s="2" t="str">
        <f t="shared" si="320"/>
        <v>Baltimore Ravens</v>
      </c>
      <c r="L1006" s="17">
        <f t="shared" si="321"/>
        <v>-156.25000000000003</v>
      </c>
      <c r="M1006" s="18">
        <f t="shared" si="322"/>
        <v>135</v>
      </c>
      <c r="N1006" s="4">
        <f t="shared" si="308"/>
        <v>1.64</v>
      </c>
      <c r="O1006" s="4">
        <f t="shared" si="309"/>
        <v>2.35</v>
      </c>
      <c r="P1006" s="4"/>
      <c r="Q1006" s="4"/>
      <c r="R1006" s="1">
        <f t="shared" si="310"/>
        <v>0.6097560975609756</v>
      </c>
      <c r="S1006" s="1">
        <f t="shared" si="310"/>
        <v>0.42553191489361702</v>
      </c>
      <c r="T1006" s="1">
        <f t="shared" si="306"/>
        <v>3.4085213032581496E-2</v>
      </c>
      <c r="U1006" s="1">
        <f t="shared" si="307"/>
        <v>9.2112091333679286E-2</v>
      </c>
      <c r="V1006" s="1">
        <f t="shared" si="311"/>
        <v>0.60311209133367927</v>
      </c>
      <c r="W1006" s="1"/>
      <c r="X1006" s="17">
        <f t="shared" si="312"/>
        <v>658.06657563218641</v>
      </c>
      <c r="Y1006" s="18">
        <f t="shared" si="313"/>
        <v>1377.3404079490135</v>
      </c>
      <c r="Z1006" s="2">
        <f t="shared" si="324"/>
        <v>625.16324685057702</v>
      </c>
      <c r="AA1006" s="18">
        <f t="shared" si="324"/>
        <v>1308.4733875515628</v>
      </c>
      <c r="AB1006" s="2">
        <f t="shared" si="325"/>
        <v>-159.95821971905113</v>
      </c>
      <c r="AC1006" s="2">
        <f t="shared" si="325"/>
        <v>130.84733875515627</v>
      </c>
      <c r="AD1006" s="2">
        <f t="shared" si="314"/>
        <v>-1000</v>
      </c>
      <c r="AE1006" s="2">
        <f t="shared" si="315"/>
        <v>1308.4733875515628</v>
      </c>
      <c r="AF1006" s="5">
        <f t="shared" si="316"/>
        <v>-1</v>
      </c>
      <c r="AG1006" s="5">
        <f t="shared" si="317"/>
        <v>1.35</v>
      </c>
      <c r="AH1006" s="3">
        <f t="shared" si="318"/>
        <v>201910</v>
      </c>
      <c r="AI1006" s="21">
        <v>1.5</v>
      </c>
      <c r="AJ1006" s="21">
        <v>2.7</v>
      </c>
      <c r="AK1006" s="21">
        <v>1.64</v>
      </c>
      <c r="AL1006" s="21">
        <v>2.35</v>
      </c>
      <c r="AO1006">
        <f t="shared" si="323"/>
        <v>-160</v>
      </c>
      <c r="AP1006">
        <f>IF(E1006&lt;F1006,G1006,H1006)</f>
        <v>16</v>
      </c>
      <c r="AQ1006">
        <f>IF(E1006&lt;F1006,H1006,G1006)</f>
        <v>30</v>
      </c>
    </row>
    <row r="1007" spans="2:43" x14ac:dyDescent="0.25">
      <c r="B1007" s="24">
        <v>43758</v>
      </c>
      <c r="C1007" s="20" t="s">
        <v>41</v>
      </c>
      <c r="D1007" s="20" t="s">
        <v>31</v>
      </c>
      <c r="E1007" s="2">
        <v>-151.51515151515153</v>
      </c>
      <c r="F1007" s="2">
        <v>129.99999999999997</v>
      </c>
      <c r="G1007">
        <v>23</v>
      </c>
      <c r="H1007">
        <v>20</v>
      </c>
      <c r="I1007" s="9"/>
      <c r="J1007" s="2" t="str">
        <f t="shared" si="319"/>
        <v>Tennessee Titans</v>
      </c>
      <c r="K1007" s="2" t="str">
        <f t="shared" si="320"/>
        <v>Los Angeles Chargers</v>
      </c>
      <c r="L1007" s="17">
        <f t="shared" si="321"/>
        <v>-151.51515151515153</v>
      </c>
      <c r="M1007" s="18">
        <f t="shared" si="322"/>
        <v>129.99999999999997</v>
      </c>
      <c r="N1007" s="4">
        <f t="shared" si="308"/>
        <v>1.66</v>
      </c>
      <c r="O1007" s="4">
        <f t="shared" si="309"/>
        <v>2.2999999999999998</v>
      </c>
      <c r="P1007" s="4"/>
      <c r="Q1007" s="4"/>
      <c r="R1007" s="1">
        <f t="shared" si="310"/>
        <v>0.60240963855421692</v>
      </c>
      <c r="S1007" s="1">
        <f t="shared" si="310"/>
        <v>0.43478260869565222</v>
      </c>
      <c r="T1007" s="1">
        <f t="shared" si="306"/>
        <v>3.5858585858585923E-2</v>
      </c>
      <c r="U1007" s="1">
        <f t="shared" si="307"/>
        <v>8.3813514929282351E-2</v>
      </c>
      <c r="V1007" s="1">
        <f t="shared" si="311"/>
        <v>0.59481351492928236</v>
      </c>
      <c r="W1007" s="1"/>
      <c r="X1007" s="17">
        <f t="shared" si="312"/>
        <v>681.19919084032654</v>
      </c>
      <c r="Y1007" s="18">
        <f t="shared" si="313"/>
        <v>1332.032655245516</v>
      </c>
      <c r="Z1007" s="2">
        <f t="shared" si="324"/>
        <v>647.13923129831016</v>
      </c>
      <c r="AA1007" s="18">
        <f t="shared" si="324"/>
        <v>1265.4310224832402</v>
      </c>
      <c r="AB1007" s="2">
        <f t="shared" si="325"/>
        <v>-154.5262521009227</v>
      </c>
      <c r="AC1007" s="2">
        <f t="shared" si="325"/>
        <v>126.54310224832402</v>
      </c>
      <c r="AD1007" s="2">
        <f t="shared" si="314"/>
        <v>647.13923129831016</v>
      </c>
      <c r="AE1007" s="2">
        <f t="shared" si="315"/>
        <v>-1000</v>
      </c>
      <c r="AF1007" s="5">
        <f t="shared" si="316"/>
        <v>0.65999999999999992</v>
      </c>
      <c r="AG1007" s="5">
        <f t="shared" si="317"/>
        <v>-1</v>
      </c>
      <c r="AH1007" s="3">
        <f t="shared" si="318"/>
        <v>201910</v>
      </c>
      <c r="AI1007" s="21">
        <v>1.76</v>
      </c>
      <c r="AJ1007" s="21">
        <v>2.1</v>
      </c>
      <c r="AK1007" s="21">
        <v>1.66</v>
      </c>
      <c r="AL1007" s="21">
        <v>2.2999999999999998</v>
      </c>
      <c r="AO1007">
        <f t="shared" si="323"/>
        <v>-160</v>
      </c>
      <c r="AP1007">
        <f>IF(E1007&lt;F1007,G1007,H1007)</f>
        <v>23</v>
      </c>
      <c r="AQ1007">
        <f>IF(E1007&lt;F1007,H1007,G1007)</f>
        <v>20</v>
      </c>
    </row>
    <row r="1008" spans="2:43" x14ac:dyDescent="0.25">
      <c r="B1008" s="24">
        <v>43758</v>
      </c>
      <c r="C1008" s="20" t="s">
        <v>35</v>
      </c>
      <c r="D1008" s="20" t="s">
        <v>47</v>
      </c>
      <c r="E1008" s="2">
        <v>154.99999999999997</v>
      </c>
      <c r="F1008" s="2">
        <v>-175.43859649122805</v>
      </c>
      <c r="G1008">
        <v>10</v>
      </c>
      <c r="H1008">
        <v>37</v>
      </c>
      <c r="I1008" s="9"/>
      <c r="J1008" s="2" t="str">
        <f t="shared" si="319"/>
        <v>Los Angeles Rams</v>
      </c>
      <c r="K1008" s="2" t="str">
        <f t="shared" si="320"/>
        <v>Atlanta Falcons</v>
      </c>
      <c r="L1008" s="17">
        <f t="shared" si="321"/>
        <v>-175.43859649122805</v>
      </c>
      <c r="M1008" s="18">
        <f t="shared" si="322"/>
        <v>154.99999999999997</v>
      </c>
      <c r="N1008" s="4">
        <f t="shared" si="308"/>
        <v>1.57</v>
      </c>
      <c r="O1008" s="4">
        <f t="shared" si="309"/>
        <v>2.5499999999999998</v>
      </c>
      <c r="P1008" s="4"/>
      <c r="Q1008" s="4"/>
      <c r="R1008" s="1">
        <f t="shared" si="310"/>
        <v>0.63694267515923564</v>
      </c>
      <c r="S1008" s="1">
        <f t="shared" si="310"/>
        <v>0.39215686274509809</v>
      </c>
      <c r="T1008" s="1">
        <f t="shared" si="306"/>
        <v>2.8276699029126329E-2</v>
      </c>
      <c r="U1008" s="1">
        <f t="shared" si="307"/>
        <v>0.12239290620706877</v>
      </c>
      <c r="V1008" s="1">
        <f t="shared" si="311"/>
        <v>0.63339290620706878</v>
      </c>
      <c r="W1008" s="1"/>
      <c r="X1008" s="17">
        <f t="shared" si="312"/>
        <v>578.79886276004493</v>
      </c>
      <c r="Y1008" s="18">
        <f t="shared" si="313"/>
        <v>1558.0808321378222</v>
      </c>
      <c r="Z1008" s="2">
        <f t="shared" si="324"/>
        <v>549.85891962204266</v>
      </c>
      <c r="AA1008" s="18">
        <f t="shared" si="324"/>
        <v>1480.1767905309309</v>
      </c>
      <c r="AB1008" s="2">
        <f t="shared" si="325"/>
        <v>-181.86483192586408</v>
      </c>
      <c r="AC1008" s="2">
        <f t="shared" si="325"/>
        <v>148.0176790530931</v>
      </c>
      <c r="AD1008" s="2">
        <f t="shared" si="314"/>
        <v>549.85891962204266</v>
      </c>
      <c r="AE1008" s="2">
        <f t="shared" si="315"/>
        <v>-1000</v>
      </c>
      <c r="AF1008" s="5">
        <f t="shared" si="316"/>
        <v>0.57000000000000006</v>
      </c>
      <c r="AG1008" s="5">
        <f t="shared" si="317"/>
        <v>-1</v>
      </c>
      <c r="AH1008" s="3">
        <f t="shared" si="318"/>
        <v>201910</v>
      </c>
      <c r="AI1008" s="21">
        <v>2.35</v>
      </c>
      <c r="AJ1008" s="21">
        <v>1.64</v>
      </c>
      <c r="AK1008" s="21">
        <v>2.5499999999999998</v>
      </c>
      <c r="AL1008" s="21">
        <v>1.57</v>
      </c>
      <c r="AO1008">
        <f t="shared" si="323"/>
        <v>-180</v>
      </c>
      <c r="AP1008">
        <f>IF(E1008&lt;F1008,G1008,H1008)</f>
        <v>37</v>
      </c>
      <c r="AQ1008">
        <f>IF(E1008&lt;F1008,H1008,G1008)</f>
        <v>10</v>
      </c>
    </row>
    <row r="1009" spans="2:43" x14ac:dyDescent="0.25">
      <c r="B1009" s="24">
        <v>43758</v>
      </c>
      <c r="C1009" s="20" t="s">
        <v>24</v>
      </c>
      <c r="D1009" s="20" t="s">
        <v>30</v>
      </c>
      <c r="E1009" s="2">
        <v>-1428.5714285714273</v>
      </c>
      <c r="F1009" s="2">
        <v>800</v>
      </c>
      <c r="G1009">
        <v>31</v>
      </c>
      <c r="H1009">
        <v>21</v>
      </c>
      <c r="I1009" s="9"/>
      <c r="J1009" s="2" t="str">
        <f t="shared" si="319"/>
        <v>Buffalo Bills</v>
      </c>
      <c r="K1009" s="2" t="str">
        <f t="shared" si="320"/>
        <v>Miami Dolphins</v>
      </c>
      <c r="L1009" s="17">
        <f t="shared" si="321"/>
        <v>-1428.5714285714273</v>
      </c>
      <c r="M1009" s="18">
        <f t="shared" si="322"/>
        <v>800</v>
      </c>
      <c r="N1009" s="4">
        <f t="shared" si="308"/>
        <v>1.07</v>
      </c>
      <c r="O1009" s="4">
        <f t="shared" si="309"/>
        <v>9</v>
      </c>
      <c r="P1009" s="4"/>
      <c r="Q1009" s="4"/>
      <c r="R1009" s="1">
        <f t="shared" si="310"/>
        <v>0.93457943925233644</v>
      </c>
      <c r="S1009" s="1">
        <f t="shared" si="310"/>
        <v>0.1111111111111111</v>
      </c>
      <c r="T1009" s="1">
        <f t="shared" si="306"/>
        <v>4.3694141012909582E-2</v>
      </c>
      <c r="U1009" s="1">
        <f t="shared" si="307"/>
        <v>0.4117341640706127</v>
      </c>
      <c r="V1009" s="1">
        <f t="shared" si="311"/>
        <v>0.92273416407061271</v>
      </c>
      <c r="W1009" s="1"/>
      <c r="X1009" s="17">
        <f t="shared" si="312"/>
        <v>83.735748537294256</v>
      </c>
      <c r="Y1009" s="18">
        <f t="shared" si="313"/>
        <v>7722.8501221461711</v>
      </c>
      <c r="Z1009" s="2">
        <f t="shared" si="324"/>
        <v>79.548961110429545</v>
      </c>
      <c r="AA1009" s="18">
        <f t="shared" si="324"/>
        <v>7336.7076160388624</v>
      </c>
      <c r="AB1009" s="2">
        <f t="shared" si="325"/>
        <v>-1257.0874415466019</v>
      </c>
      <c r="AC1009" s="2">
        <f t="shared" si="325"/>
        <v>733.67076160388626</v>
      </c>
      <c r="AD1009" s="2">
        <f t="shared" si="314"/>
        <v>79.548961110429545</v>
      </c>
      <c r="AE1009" s="2">
        <f t="shared" si="315"/>
        <v>-1000</v>
      </c>
      <c r="AF1009" s="5">
        <f t="shared" si="316"/>
        <v>7.0000000000000062E-2</v>
      </c>
      <c r="AG1009" s="5">
        <f t="shared" si="317"/>
        <v>-1</v>
      </c>
      <c r="AH1009" s="3">
        <f t="shared" si="318"/>
        <v>201910</v>
      </c>
      <c r="AI1009" s="21">
        <v>1.1000000000000001</v>
      </c>
      <c r="AJ1009" s="21">
        <v>7.25</v>
      </c>
      <c r="AK1009" s="21">
        <v>1.07</v>
      </c>
      <c r="AL1009" s="21">
        <v>9</v>
      </c>
      <c r="AO1009">
        <f t="shared" si="323"/>
        <v>-1500</v>
      </c>
      <c r="AP1009">
        <f>IF(E1009&lt;F1009,G1009,H1009)</f>
        <v>31</v>
      </c>
      <c r="AQ1009">
        <f>IF(E1009&lt;F1009,H1009,G1009)</f>
        <v>21</v>
      </c>
    </row>
    <row r="1010" spans="2:43" x14ac:dyDescent="0.25">
      <c r="B1010" s="24">
        <v>43758</v>
      </c>
      <c r="C1010" s="20" t="s">
        <v>21</v>
      </c>
      <c r="D1010" s="20" t="s">
        <v>26</v>
      </c>
      <c r="E1010" s="2">
        <v>170.00000000000003</v>
      </c>
      <c r="F1010" s="2">
        <v>-200</v>
      </c>
      <c r="G1010">
        <v>17</v>
      </c>
      <c r="H1010">
        <v>27</v>
      </c>
      <c r="I1010" s="9"/>
      <c r="J1010" s="2" t="str">
        <f t="shared" si="319"/>
        <v>Jacksonville Jaguars</v>
      </c>
      <c r="K1010" s="2" t="str">
        <f t="shared" si="320"/>
        <v>Cincinnati Bengals</v>
      </c>
      <c r="L1010" s="17">
        <f t="shared" si="321"/>
        <v>-200</v>
      </c>
      <c r="M1010" s="18">
        <f t="shared" si="322"/>
        <v>170.00000000000003</v>
      </c>
      <c r="N1010" s="4">
        <f t="shared" si="308"/>
        <v>1.5</v>
      </c>
      <c r="O1010" s="4">
        <f t="shared" si="309"/>
        <v>2.7</v>
      </c>
      <c r="P1010" s="4"/>
      <c r="Q1010" s="4"/>
      <c r="R1010" s="1">
        <f t="shared" si="310"/>
        <v>0.66666666666666663</v>
      </c>
      <c r="S1010" s="1">
        <f t="shared" si="310"/>
        <v>0.37037037037037035</v>
      </c>
      <c r="T1010" s="1">
        <f t="shared" si="306"/>
        <v>3.5714285714285587E-2</v>
      </c>
      <c r="U1010" s="1">
        <f t="shared" si="307"/>
        <v>0.14814814814814814</v>
      </c>
      <c r="V1010" s="1">
        <f t="shared" si="311"/>
        <v>0.65914814814814815</v>
      </c>
      <c r="W1010" s="1"/>
      <c r="X1010" s="17">
        <f t="shared" si="312"/>
        <v>517.10962521773342</v>
      </c>
      <c r="Y1010" s="18">
        <f t="shared" si="313"/>
        <v>1734.0124117028765</v>
      </c>
      <c r="Z1010" s="2">
        <f t="shared" si="324"/>
        <v>491.25414395684675</v>
      </c>
      <c r="AA1010" s="18">
        <f t="shared" si="324"/>
        <v>1647.3117911177326</v>
      </c>
      <c r="AB1010" s="2">
        <f t="shared" si="325"/>
        <v>-203.56062382403903</v>
      </c>
      <c r="AC1010" s="2">
        <f t="shared" si="325"/>
        <v>164.73117911177326</v>
      </c>
      <c r="AD1010" s="2">
        <f t="shared" si="314"/>
        <v>491.25414395684675</v>
      </c>
      <c r="AE1010" s="2">
        <f t="shared" si="315"/>
        <v>-1000</v>
      </c>
      <c r="AF1010" s="5">
        <f t="shared" si="316"/>
        <v>0.5</v>
      </c>
      <c r="AG1010" s="5">
        <f t="shared" si="317"/>
        <v>-1</v>
      </c>
      <c r="AH1010" s="3">
        <f t="shared" si="318"/>
        <v>201910</v>
      </c>
      <c r="AI1010" s="21">
        <v>2.4</v>
      </c>
      <c r="AJ1010" s="21">
        <v>1.62</v>
      </c>
      <c r="AK1010" s="21">
        <v>2.7</v>
      </c>
      <c r="AL1010" s="21">
        <v>1.5</v>
      </c>
      <c r="AO1010">
        <f t="shared" si="323"/>
        <v>-200</v>
      </c>
      <c r="AP1010">
        <f>IF(E1010&lt;F1010,G1010,H1010)</f>
        <v>27</v>
      </c>
      <c r="AQ1010">
        <f>IF(E1010&lt;F1010,H1010,G1010)</f>
        <v>17</v>
      </c>
    </row>
    <row r="1011" spans="2:43" x14ac:dyDescent="0.25">
      <c r="B1011" s="24">
        <v>43758</v>
      </c>
      <c r="C1011" s="20" t="s">
        <v>34</v>
      </c>
      <c r="D1011" s="20" t="s">
        <v>29</v>
      </c>
      <c r="E1011" s="2">
        <v>120.00000000000001</v>
      </c>
      <c r="F1011" s="2">
        <v>-140.84507042253523</v>
      </c>
      <c r="G1011">
        <v>30</v>
      </c>
      <c r="H1011">
        <v>42</v>
      </c>
      <c r="I1011" s="9"/>
      <c r="J1011" s="2" t="str">
        <f t="shared" si="319"/>
        <v>Minnesota Vikings</v>
      </c>
      <c r="K1011" s="2" t="str">
        <f t="shared" si="320"/>
        <v>Detroit Lions</v>
      </c>
      <c r="L1011" s="17">
        <f t="shared" si="321"/>
        <v>-140.84507042253523</v>
      </c>
      <c r="M1011" s="18">
        <f t="shared" si="322"/>
        <v>120.00000000000001</v>
      </c>
      <c r="N1011" s="4">
        <f t="shared" si="308"/>
        <v>1.71</v>
      </c>
      <c r="O1011" s="4">
        <f t="shared" si="309"/>
        <v>2.2000000000000002</v>
      </c>
      <c r="P1011" s="4"/>
      <c r="Q1011" s="4"/>
      <c r="R1011" s="1">
        <f t="shared" si="310"/>
        <v>0.58479532163742687</v>
      </c>
      <c r="S1011" s="1">
        <f t="shared" si="310"/>
        <v>0.45454545454545453</v>
      </c>
      <c r="T1011" s="1">
        <f t="shared" si="306"/>
        <v>3.7851662404092101E-2</v>
      </c>
      <c r="U1011" s="1">
        <f t="shared" si="307"/>
        <v>6.5124933545986169E-2</v>
      </c>
      <c r="V1011" s="1">
        <f t="shared" si="311"/>
        <v>0.57612493354598615</v>
      </c>
      <c r="W1011" s="1"/>
      <c r="X1011" s="17">
        <f t="shared" si="312"/>
        <v>735.73463284275692</v>
      </c>
      <c r="Y1011" s="18">
        <f t="shared" si="313"/>
        <v>1235.8449349286186</v>
      </c>
      <c r="Z1011" s="2">
        <f t="shared" si="324"/>
        <v>698.94790120061907</v>
      </c>
      <c r="AA1011" s="18">
        <f t="shared" si="324"/>
        <v>1174.0526881821877</v>
      </c>
      <c r="AB1011" s="2">
        <f t="shared" si="325"/>
        <v>-143.07218009843768</v>
      </c>
      <c r="AC1011" s="2">
        <f t="shared" si="325"/>
        <v>117.40526881821877</v>
      </c>
      <c r="AD1011" s="2">
        <f t="shared" si="314"/>
        <v>698.94790120061907</v>
      </c>
      <c r="AE1011" s="2">
        <f t="shared" si="315"/>
        <v>-1000</v>
      </c>
      <c r="AF1011" s="5">
        <f t="shared" si="316"/>
        <v>0.71</v>
      </c>
      <c r="AG1011" s="5">
        <f t="shared" si="317"/>
        <v>-1</v>
      </c>
      <c r="AH1011" s="3">
        <f t="shared" si="318"/>
        <v>201910</v>
      </c>
      <c r="AI1011" s="21">
        <v>1.83</v>
      </c>
      <c r="AJ1011" s="21">
        <v>2</v>
      </c>
      <c r="AK1011" s="21">
        <v>2.2000000000000002</v>
      </c>
      <c r="AL1011" s="21">
        <v>1.71</v>
      </c>
      <c r="AO1011">
        <f t="shared" si="323"/>
        <v>-150</v>
      </c>
      <c r="AP1011">
        <f>IF(E1011&lt;F1011,G1011,H1011)</f>
        <v>42</v>
      </c>
      <c r="AQ1011">
        <f>IF(E1011&lt;F1011,H1011,G1011)</f>
        <v>30</v>
      </c>
    </row>
    <row r="1012" spans="2:43" x14ac:dyDescent="0.25">
      <c r="B1012" s="24">
        <v>43758</v>
      </c>
      <c r="C1012" s="20" t="s">
        <v>33</v>
      </c>
      <c r="D1012" s="20" t="s">
        <v>52</v>
      </c>
      <c r="E1012" s="2">
        <v>-250.00000000000006</v>
      </c>
      <c r="F1012" s="2">
        <v>210</v>
      </c>
      <c r="G1012">
        <v>42</v>
      </c>
      <c r="H1012">
        <v>24</v>
      </c>
      <c r="I1012" s="9"/>
      <c r="J1012" s="2" t="str">
        <f t="shared" si="319"/>
        <v>Green Bay Packers</v>
      </c>
      <c r="K1012" s="2" t="str">
        <f t="shared" si="320"/>
        <v>Oakland Raiders</v>
      </c>
      <c r="L1012" s="17">
        <f t="shared" si="321"/>
        <v>-250.00000000000006</v>
      </c>
      <c r="M1012" s="18">
        <f t="shared" si="322"/>
        <v>210</v>
      </c>
      <c r="N1012" s="4">
        <f t="shared" si="308"/>
        <v>1.4</v>
      </c>
      <c r="O1012" s="4">
        <f t="shared" si="309"/>
        <v>3.1</v>
      </c>
      <c r="P1012" s="4"/>
      <c r="Q1012" s="4"/>
      <c r="R1012" s="1">
        <f t="shared" si="310"/>
        <v>0.7142857142857143</v>
      </c>
      <c r="S1012" s="1">
        <f t="shared" si="310"/>
        <v>0.32258064516129031</v>
      </c>
      <c r="T1012" s="1">
        <f t="shared" si="306"/>
        <v>3.5555555555555562E-2</v>
      </c>
      <c r="U1012" s="1">
        <f t="shared" si="307"/>
        <v>0.19585253456221199</v>
      </c>
      <c r="V1012" s="1">
        <f t="shared" si="311"/>
        <v>0.70685253456221198</v>
      </c>
      <c r="W1012" s="1"/>
      <c r="X1012" s="17">
        <f t="shared" si="312"/>
        <v>414.72223852086552</v>
      </c>
      <c r="Y1012" s="18">
        <f t="shared" si="313"/>
        <v>2130.2265089838866</v>
      </c>
      <c r="Z1012" s="2">
        <f t="shared" si="324"/>
        <v>393.98612659482222</v>
      </c>
      <c r="AA1012" s="18">
        <f t="shared" si="324"/>
        <v>2023.7151835346922</v>
      </c>
      <c r="AB1012" s="2">
        <f t="shared" si="325"/>
        <v>-253.81604389039978</v>
      </c>
      <c r="AC1012" s="2">
        <f t="shared" si="325"/>
        <v>202.37151835346921</v>
      </c>
      <c r="AD1012" s="2">
        <f t="shared" si="314"/>
        <v>393.98612659482222</v>
      </c>
      <c r="AE1012" s="2">
        <f t="shared" si="315"/>
        <v>-1000</v>
      </c>
      <c r="AF1012" s="5">
        <f t="shared" si="316"/>
        <v>0.39999999999999991</v>
      </c>
      <c r="AG1012" s="5">
        <f t="shared" si="317"/>
        <v>-1</v>
      </c>
      <c r="AH1012" s="3">
        <f t="shared" si="318"/>
        <v>201910</v>
      </c>
      <c r="AI1012" s="21">
        <v>1.32</v>
      </c>
      <c r="AJ1012" s="21">
        <v>3.45</v>
      </c>
      <c r="AK1012" s="21">
        <v>1.4</v>
      </c>
      <c r="AL1012" s="21">
        <v>3.1</v>
      </c>
      <c r="AO1012">
        <f t="shared" si="323"/>
        <v>-300</v>
      </c>
      <c r="AP1012">
        <f>IF(E1012&lt;F1012,G1012,H1012)</f>
        <v>42</v>
      </c>
      <c r="AQ1012">
        <f>IF(E1012&lt;F1012,H1012,G1012)</f>
        <v>24</v>
      </c>
    </row>
    <row r="1013" spans="2:43" x14ac:dyDescent="0.25">
      <c r="B1013" s="24">
        <v>43758</v>
      </c>
      <c r="C1013" s="20" t="s">
        <v>39</v>
      </c>
      <c r="D1013" s="20" t="s">
        <v>40</v>
      </c>
      <c r="E1013" s="2">
        <v>-120.48192771084337</v>
      </c>
      <c r="F1013" s="2">
        <v>100</v>
      </c>
      <c r="G1013">
        <v>30</v>
      </c>
      <c r="H1013">
        <v>23</v>
      </c>
      <c r="I1013" s="9"/>
      <c r="J1013" s="2" t="str">
        <f t="shared" si="319"/>
        <v>Indianapolis Colts</v>
      </c>
      <c r="K1013" s="2" t="str">
        <f t="shared" si="320"/>
        <v>Houston Texans</v>
      </c>
      <c r="L1013" s="17">
        <f t="shared" si="321"/>
        <v>-120.48192771084337</v>
      </c>
      <c r="M1013" s="18">
        <f t="shared" si="322"/>
        <v>100</v>
      </c>
      <c r="N1013" s="4">
        <f t="shared" si="308"/>
        <v>1.83</v>
      </c>
      <c r="O1013" s="4">
        <f t="shared" si="309"/>
        <v>2</v>
      </c>
      <c r="P1013" s="4"/>
      <c r="Q1013" s="4"/>
      <c r="R1013" s="1">
        <f t="shared" si="310"/>
        <v>0.54644808743169393</v>
      </c>
      <c r="S1013" s="1">
        <f t="shared" si="310"/>
        <v>0.5</v>
      </c>
      <c r="T1013" s="1">
        <f t="shared" si="306"/>
        <v>4.4386422976501305E-2</v>
      </c>
      <c r="U1013" s="1">
        <f t="shared" si="307"/>
        <v>2.3224043715846965E-2</v>
      </c>
      <c r="V1013" s="1">
        <f t="shared" si="311"/>
        <v>0.53422404371584697</v>
      </c>
      <c r="W1013" s="1"/>
      <c r="X1013" s="17">
        <f t="shared" si="312"/>
        <v>871.87381729284084</v>
      </c>
      <c r="Y1013" s="18">
        <f t="shared" si="313"/>
        <v>1045.6626202421151</v>
      </c>
      <c r="Z1013" s="2">
        <f t="shared" si="324"/>
        <v>828.28012642819874</v>
      </c>
      <c r="AA1013" s="18">
        <f t="shared" si="324"/>
        <v>993.3794892300092</v>
      </c>
      <c r="AB1013" s="2">
        <f t="shared" si="325"/>
        <v>-120.73210114461043</v>
      </c>
      <c r="AC1013" s="2">
        <f t="shared" si="325"/>
        <v>-100.66646340515068</v>
      </c>
      <c r="AD1013" s="2">
        <f t="shared" si="314"/>
        <v>828.28012642819874</v>
      </c>
      <c r="AE1013" s="2">
        <f t="shared" si="315"/>
        <v>-1000</v>
      </c>
      <c r="AF1013" s="5">
        <f t="shared" si="316"/>
        <v>0.83000000000000007</v>
      </c>
      <c r="AG1013" s="5">
        <f t="shared" si="317"/>
        <v>-1</v>
      </c>
      <c r="AH1013" s="3">
        <f t="shared" si="318"/>
        <v>201910</v>
      </c>
      <c r="AI1013" s="21">
        <v>1.76</v>
      </c>
      <c r="AJ1013" s="21">
        <v>2.1</v>
      </c>
      <c r="AK1013" s="21">
        <v>1.83</v>
      </c>
      <c r="AL1013" s="21">
        <v>2</v>
      </c>
      <c r="AO1013">
        <f t="shared" si="323"/>
        <v>-130</v>
      </c>
      <c r="AP1013">
        <f>IF(E1013&lt;F1013,G1013,H1013)</f>
        <v>30</v>
      </c>
      <c r="AQ1013">
        <f>IF(E1013&lt;F1013,H1013,G1013)</f>
        <v>23</v>
      </c>
    </row>
    <row r="1014" spans="2:43" x14ac:dyDescent="0.25">
      <c r="B1014" s="24">
        <v>43758</v>
      </c>
      <c r="C1014" s="20" t="s">
        <v>25</v>
      </c>
      <c r="D1014" s="20" t="s">
        <v>48</v>
      </c>
      <c r="E1014" s="2">
        <v>-192.30769230769229</v>
      </c>
      <c r="F1014" s="2">
        <v>167</v>
      </c>
      <c r="G1014">
        <v>21</v>
      </c>
      <c r="H1014">
        <v>27</v>
      </c>
      <c r="I1014" s="9"/>
      <c r="J1014" s="2" t="str">
        <f t="shared" si="319"/>
        <v>New York Giants</v>
      </c>
      <c r="K1014" s="2" t="str">
        <f t="shared" si="320"/>
        <v>Arizona Cardinals</v>
      </c>
      <c r="L1014" s="17">
        <f t="shared" si="321"/>
        <v>-192.30769230769229</v>
      </c>
      <c r="M1014" s="18">
        <f t="shared" si="322"/>
        <v>167</v>
      </c>
      <c r="N1014" s="4">
        <f t="shared" si="308"/>
        <v>1.52</v>
      </c>
      <c r="O1014" s="4">
        <f t="shared" si="309"/>
        <v>2.67</v>
      </c>
      <c r="P1014" s="4"/>
      <c r="Q1014" s="4"/>
      <c r="R1014" s="1">
        <f t="shared" si="310"/>
        <v>0.65789473684210531</v>
      </c>
      <c r="S1014" s="1">
        <f t="shared" si="310"/>
        <v>0.37453183520599254</v>
      </c>
      <c r="T1014" s="1">
        <f t="shared" si="306"/>
        <v>3.1408114558472477E-2</v>
      </c>
      <c r="U1014" s="1">
        <f t="shared" si="307"/>
        <v>0.14168145081805639</v>
      </c>
      <c r="V1014" s="1">
        <f t="shared" si="311"/>
        <v>0.6526814508180564</v>
      </c>
      <c r="W1014" s="1"/>
      <c r="X1014" s="17">
        <f t="shared" si="312"/>
        <v>532.14098354813416</v>
      </c>
      <c r="Y1014" s="18">
        <f t="shared" si="313"/>
        <v>1687.6788921698521</v>
      </c>
      <c r="Z1014" s="2">
        <f t="shared" si="324"/>
        <v>505.53393437072742</v>
      </c>
      <c r="AA1014" s="18">
        <f t="shared" si="324"/>
        <v>1603.2949475613595</v>
      </c>
      <c r="AB1014" s="2">
        <f t="shared" si="325"/>
        <v>-197.81065760595641</v>
      </c>
      <c r="AC1014" s="2">
        <f t="shared" si="325"/>
        <v>160.32949475613594</v>
      </c>
      <c r="AD1014" s="2">
        <f t="shared" si="314"/>
        <v>-1000</v>
      </c>
      <c r="AE1014" s="2">
        <f t="shared" si="315"/>
        <v>1603.2949475613595</v>
      </c>
      <c r="AF1014" s="5">
        <f t="shared" si="316"/>
        <v>-1</v>
      </c>
      <c r="AG1014" s="5">
        <f t="shared" si="317"/>
        <v>1.67</v>
      </c>
      <c r="AH1014" s="3">
        <f t="shared" si="318"/>
        <v>201910</v>
      </c>
      <c r="AI1014" s="21">
        <v>1.66</v>
      </c>
      <c r="AJ1014" s="21">
        <v>2.2999999999999998</v>
      </c>
      <c r="AK1014" s="21">
        <v>1.52</v>
      </c>
      <c r="AL1014" s="21">
        <v>2.67</v>
      </c>
      <c r="AO1014">
        <f t="shared" si="323"/>
        <v>-200</v>
      </c>
      <c r="AP1014">
        <f>IF(E1014&lt;F1014,G1014,H1014)</f>
        <v>21</v>
      </c>
      <c r="AQ1014">
        <f>IF(E1014&lt;F1014,H1014,G1014)</f>
        <v>27</v>
      </c>
    </row>
    <row r="1015" spans="2:43" x14ac:dyDescent="0.25">
      <c r="B1015" s="24">
        <v>43758</v>
      </c>
      <c r="C1015" s="20" t="s">
        <v>53</v>
      </c>
      <c r="D1015" s="20" t="s">
        <v>22</v>
      </c>
      <c r="E1015" s="2">
        <v>375</v>
      </c>
      <c r="F1015" s="2">
        <v>-500.00000000000011</v>
      </c>
      <c r="G1015">
        <v>0</v>
      </c>
      <c r="H1015">
        <v>9</v>
      </c>
      <c r="I1015" s="9"/>
      <c r="J1015" s="2" t="str">
        <f t="shared" si="319"/>
        <v>San Francisco 49ers</v>
      </c>
      <c r="K1015" s="2" t="str">
        <f t="shared" si="320"/>
        <v>Washington Redskins</v>
      </c>
      <c r="L1015" s="17">
        <f t="shared" si="321"/>
        <v>-500.00000000000011</v>
      </c>
      <c r="M1015" s="18">
        <f t="shared" si="322"/>
        <v>375</v>
      </c>
      <c r="N1015" s="4">
        <f t="shared" si="308"/>
        <v>1.2</v>
      </c>
      <c r="O1015" s="4">
        <f t="shared" si="309"/>
        <v>4.75</v>
      </c>
      <c r="P1015" s="4"/>
      <c r="Q1015" s="4"/>
      <c r="R1015" s="1">
        <f t="shared" si="310"/>
        <v>0.83333333333333337</v>
      </c>
      <c r="S1015" s="1">
        <f t="shared" si="310"/>
        <v>0.21052631578947367</v>
      </c>
      <c r="T1015" s="1">
        <f t="shared" si="306"/>
        <v>4.2016806722689037E-2</v>
      </c>
      <c r="U1015" s="1">
        <f t="shared" si="307"/>
        <v>0.31140350877192985</v>
      </c>
      <c r="V1015" s="1">
        <f t="shared" si="311"/>
        <v>0.82240350877192991</v>
      </c>
      <c r="W1015" s="1"/>
      <c r="X1015" s="17">
        <f t="shared" si="312"/>
        <v>215.94811954689931</v>
      </c>
      <c r="Y1015" s="18">
        <f t="shared" si="313"/>
        <v>3787.1793685900598</v>
      </c>
      <c r="Z1015" s="2">
        <f t="shared" si="324"/>
        <v>205.15071356955434</v>
      </c>
      <c r="AA1015" s="18">
        <f t="shared" si="324"/>
        <v>3597.8204001605568</v>
      </c>
      <c r="AB1015" s="2">
        <f t="shared" si="325"/>
        <v>-487.44651315139578</v>
      </c>
      <c r="AC1015" s="2">
        <f t="shared" si="325"/>
        <v>359.7820400160557</v>
      </c>
      <c r="AD1015" s="2">
        <f t="shared" si="314"/>
        <v>205.15071356955434</v>
      </c>
      <c r="AE1015" s="2">
        <f t="shared" si="315"/>
        <v>-1000</v>
      </c>
      <c r="AF1015" s="5">
        <f t="shared" si="316"/>
        <v>0.19999999999999996</v>
      </c>
      <c r="AG1015" s="5">
        <f t="shared" si="317"/>
        <v>-1</v>
      </c>
      <c r="AH1015" s="3">
        <f t="shared" si="318"/>
        <v>201910</v>
      </c>
      <c r="AI1015" s="21">
        <v>4.25</v>
      </c>
      <c r="AJ1015" s="21">
        <v>1.23</v>
      </c>
      <c r="AK1015" s="21">
        <v>4.75</v>
      </c>
      <c r="AL1015" s="21">
        <v>1.2</v>
      </c>
      <c r="AO1015">
        <f t="shared" si="323"/>
        <v>-500</v>
      </c>
      <c r="AP1015">
        <f>IF(E1015&lt;F1015,G1015,H1015)</f>
        <v>9</v>
      </c>
      <c r="AQ1015">
        <f>IF(E1015&lt;F1015,H1015,G1015)</f>
        <v>0</v>
      </c>
    </row>
    <row r="1016" spans="2:43" x14ac:dyDescent="0.25">
      <c r="B1016" s="24">
        <v>43755</v>
      </c>
      <c r="C1016" s="20" t="s">
        <v>38</v>
      </c>
      <c r="D1016" s="20" t="s">
        <v>20</v>
      </c>
      <c r="E1016" s="2">
        <v>135</v>
      </c>
      <c r="F1016" s="2">
        <v>-156.25000000000003</v>
      </c>
      <c r="G1016">
        <v>6</v>
      </c>
      <c r="H1016">
        <v>30</v>
      </c>
      <c r="I1016" s="9"/>
      <c r="J1016" s="2" t="str">
        <f t="shared" si="319"/>
        <v>Kansas City Chiefs</v>
      </c>
      <c r="K1016" s="2" t="str">
        <f t="shared" si="320"/>
        <v>Denver Broncos</v>
      </c>
      <c r="L1016" s="17">
        <f t="shared" si="321"/>
        <v>-156.25000000000003</v>
      </c>
      <c r="M1016" s="18">
        <f t="shared" si="322"/>
        <v>135</v>
      </c>
      <c r="N1016" s="4">
        <f t="shared" si="308"/>
        <v>1.64</v>
      </c>
      <c r="O1016" s="4">
        <f t="shared" si="309"/>
        <v>2.35</v>
      </c>
      <c r="P1016" s="4"/>
      <c r="Q1016" s="4"/>
      <c r="R1016" s="1">
        <f t="shared" si="310"/>
        <v>0.6097560975609756</v>
      </c>
      <c r="S1016" s="1">
        <f t="shared" si="310"/>
        <v>0.42553191489361702</v>
      </c>
      <c r="T1016" s="1">
        <f t="shared" si="306"/>
        <v>3.4085213032581496E-2</v>
      </c>
      <c r="U1016" s="1">
        <f t="shared" si="307"/>
        <v>9.2112091333679286E-2</v>
      </c>
      <c r="V1016" s="1">
        <f t="shared" si="311"/>
        <v>0.60311209133367927</v>
      </c>
      <c r="W1016" s="1"/>
      <c r="X1016" s="17">
        <f t="shared" si="312"/>
        <v>658.06657563218641</v>
      </c>
      <c r="Y1016" s="18">
        <f t="shared" si="313"/>
        <v>1377.3404079490135</v>
      </c>
      <c r="Z1016" s="2">
        <f t="shared" si="324"/>
        <v>625.16324685057702</v>
      </c>
      <c r="AA1016" s="18">
        <f t="shared" si="324"/>
        <v>1308.4733875515628</v>
      </c>
      <c r="AB1016" s="2">
        <f t="shared" si="325"/>
        <v>-159.95821971905113</v>
      </c>
      <c r="AC1016" s="2">
        <f t="shared" si="325"/>
        <v>130.84733875515627</v>
      </c>
      <c r="AD1016" s="2">
        <f t="shared" si="314"/>
        <v>625.16324685057702</v>
      </c>
      <c r="AE1016" s="2">
        <f t="shared" si="315"/>
        <v>-1000</v>
      </c>
      <c r="AF1016" s="5">
        <f t="shared" si="316"/>
        <v>0.6399999999999999</v>
      </c>
      <c r="AG1016" s="5">
        <f t="shared" si="317"/>
        <v>-1</v>
      </c>
      <c r="AH1016" s="3">
        <f t="shared" si="318"/>
        <v>201910</v>
      </c>
      <c r="AI1016" s="21">
        <v>2.5499999999999998</v>
      </c>
      <c r="AJ1016" s="21">
        <v>1.57</v>
      </c>
      <c r="AK1016" s="21">
        <v>2.35</v>
      </c>
      <c r="AL1016" s="21">
        <v>1.64</v>
      </c>
      <c r="AO1016">
        <f t="shared" si="323"/>
        <v>-160</v>
      </c>
      <c r="AP1016">
        <f>IF(E1016&lt;F1016,G1016,H1016)</f>
        <v>30</v>
      </c>
      <c r="AQ1016">
        <f>IF(E1016&lt;F1016,H1016,G1016)</f>
        <v>6</v>
      </c>
    </row>
    <row r="1017" spans="2:43" x14ac:dyDescent="0.25">
      <c r="B1017" s="24">
        <v>43752</v>
      </c>
      <c r="C1017" s="20" t="s">
        <v>33</v>
      </c>
      <c r="D1017" s="20" t="s">
        <v>34</v>
      </c>
      <c r="E1017" s="2">
        <v>-185.18518518518516</v>
      </c>
      <c r="F1017" s="2">
        <v>165</v>
      </c>
      <c r="G1017">
        <v>23</v>
      </c>
      <c r="H1017">
        <v>22</v>
      </c>
      <c r="I1017" s="9"/>
      <c r="J1017" s="2" t="str">
        <f t="shared" si="319"/>
        <v>Green Bay Packers</v>
      </c>
      <c r="K1017" s="2" t="str">
        <f t="shared" si="320"/>
        <v>Detroit Lions</v>
      </c>
      <c r="L1017" s="17">
        <f t="shared" si="321"/>
        <v>-185.18518518518516</v>
      </c>
      <c r="M1017" s="18">
        <f t="shared" si="322"/>
        <v>165</v>
      </c>
      <c r="N1017" s="4">
        <f t="shared" si="308"/>
        <v>1.54</v>
      </c>
      <c r="O1017" s="4">
        <f t="shared" si="309"/>
        <v>2.65</v>
      </c>
      <c r="P1017" s="4"/>
      <c r="Q1017" s="4"/>
      <c r="R1017" s="1">
        <f t="shared" si="310"/>
        <v>0.64935064935064934</v>
      </c>
      <c r="S1017" s="1">
        <f t="shared" si="310"/>
        <v>0.37735849056603776</v>
      </c>
      <c r="T1017" s="1">
        <f t="shared" si="306"/>
        <v>2.6014319809069208E-2</v>
      </c>
      <c r="U1017" s="1">
        <f t="shared" si="307"/>
        <v>0.13599607939230579</v>
      </c>
      <c r="V1017" s="1">
        <f t="shared" si="311"/>
        <v>0.64699607939230575</v>
      </c>
      <c r="W1017" s="1"/>
      <c r="X1017" s="17">
        <f t="shared" si="312"/>
        <v>545.60441995143913</v>
      </c>
      <c r="Y1017" s="18">
        <f t="shared" si="313"/>
        <v>1648.1806912014345</v>
      </c>
      <c r="Z1017" s="2">
        <f t="shared" si="324"/>
        <v>518.32419895386715</v>
      </c>
      <c r="AA1017" s="18">
        <f t="shared" si="324"/>
        <v>1565.7716566413626</v>
      </c>
      <c r="AB1017" s="2">
        <f t="shared" si="325"/>
        <v>-192.92944493394256</v>
      </c>
      <c r="AC1017" s="2">
        <f t="shared" si="325"/>
        <v>156.57716566413626</v>
      </c>
      <c r="AD1017" s="2">
        <f t="shared" si="314"/>
        <v>518.32419895386715</v>
      </c>
      <c r="AE1017" s="2">
        <f t="shared" si="315"/>
        <v>-1000</v>
      </c>
      <c r="AF1017" s="5">
        <f t="shared" si="316"/>
        <v>0.54</v>
      </c>
      <c r="AG1017" s="5">
        <f t="shared" si="317"/>
        <v>-1</v>
      </c>
      <c r="AH1017" s="3">
        <f t="shared" si="318"/>
        <v>201910</v>
      </c>
      <c r="AI1017" s="21">
        <v>1.38</v>
      </c>
      <c r="AJ1017" s="21">
        <v>3.15</v>
      </c>
      <c r="AK1017" s="21">
        <v>1.54</v>
      </c>
      <c r="AL1017" s="21">
        <v>2.65</v>
      </c>
      <c r="AO1017">
        <f t="shared" si="323"/>
        <v>-190</v>
      </c>
      <c r="AP1017">
        <f>IF(E1017&lt;F1017,G1017,H1017)</f>
        <v>23</v>
      </c>
      <c r="AQ1017">
        <f>IF(E1017&lt;F1017,H1017,G1017)</f>
        <v>22</v>
      </c>
    </row>
    <row r="1018" spans="2:43" x14ac:dyDescent="0.25">
      <c r="B1018" s="24">
        <v>43751</v>
      </c>
      <c r="C1018" s="20" t="s">
        <v>31</v>
      </c>
      <c r="D1018" s="20" t="s">
        <v>45</v>
      </c>
      <c r="E1018" s="2">
        <v>-277.77777777777771</v>
      </c>
      <c r="F1018" s="2">
        <v>225</v>
      </c>
      <c r="G1018">
        <v>17</v>
      </c>
      <c r="H1018">
        <v>24</v>
      </c>
      <c r="I1018" s="9"/>
      <c r="J1018" s="2" t="str">
        <f t="shared" si="319"/>
        <v>Los Angeles Chargers</v>
      </c>
      <c r="K1018" s="2" t="str">
        <f t="shared" si="320"/>
        <v>Pittsburgh Steelers</v>
      </c>
      <c r="L1018" s="17">
        <f t="shared" si="321"/>
        <v>-277.77777777777771</v>
      </c>
      <c r="M1018" s="18">
        <f t="shared" si="322"/>
        <v>225</v>
      </c>
      <c r="N1018" s="4">
        <f t="shared" si="308"/>
        <v>1.36</v>
      </c>
      <c r="O1018" s="4">
        <f t="shared" si="309"/>
        <v>3.25</v>
      </c>
      <c r="P1018" s="4"/>
      <c r="Q1018" s="4"/>
      <c r="R1018" s="1">
        <f t="shared" si="310"/>
        <v>0.73529411764705876</v>
      </c>
      <c r="S1018" s="1">
        <f t="shared" si="310"/>
        <v>0.30769230769230771</v>
      </c>
      <c r="T1018" s="1">
        <f t="shared" si="306"/>
        <v>4.1214750542299394E-2</v>
      </c>
      <c r="U1018" s="1">
        <f t="shared" si="307"/>
        <v>0.21380090497737553</v>
      </c>
      <c r="V1018" s="1">
        <f t="shared" si="311"/>
        <v>0.72480090497737559</v>
      </c>
      <c r="W1018" s="1"/>
      <c r="X1018" s="17">
        <f t="shared" si="312"/>
        <v>379.68922656245121</v>
      </c>
      <c r="Y1018" s="18">
        <f t="shared" si="313"/>
        <v>2309.6629804910967</v>
      </c>
      <c r="Z1018" s="2">
        <f t="shared" si="324"/>
        <v>360.70476523432865</v>
      </c>
      <c r="AA1018" s="18">
        <f t="shared" si="324"/>
        <v>2194.1798314665416</v>
      </c>
      <c r="AB1018" s="2">
        <f t="shared" si="325"/>
        <v>-277.23503995029256</v>
      </c>
      <c r="AC1018" s="2">
        <f t="shared" si="325"/>
        <v>219.41798314665417</v>
      </c>
      <c r="AD1018" s="2">
        <f t="shared" si="314"/>
        <v>-1000</v>
      </c>
      <c r="AE1018" s="2">
        <f t="shared" si="315"/>
        <v>2194.1798314665416</v>
      </c>
      <c r="AF1018" s="5">
        <f t="shared" si="316"/>
        <v>-1</v>
      </c>
      <c r="AG1018" s="5">
        <f t="shared" si="317"/>
        <v>2.25</v>
      </c>
      <c r="AH1018" s="3">
        <f t="shared" si="318"/>
        <v>201910</v>
      </c>
      <c r="AI1018" s="21">
        <v>1.37</v>
      </c>
      <c r="AJ1018" s="21">
        <v>3.2</v>
      </c>
      <c r="AK1018" s="21">
        <v>1.36</v>
      </c>
      <c r="AL1018" s="21">
        <v>3.25</v>
      </c>
      <c r="AO1018">
        <f t="shared" si="323"/>
        <v>-300</v>
      </c>
      <c r="AP1018">
        <f>IF(E1018&lt;F1018,G1018,H1018)</f>
        <v>17</v>
      </c>
      <c r="AQ1018">
        <f>IF(E1018&lt;F1018,H1018,G1018)</f>
        <v>24</v>
      </c>
    </row>
    <row r="1019" spans="2:43" x14ac:dyDescent="0.25">
      <c r="B1019" s="24">
        <v>43751</v>
      </c>
      <c r="C1019" s="20" t="s">
        <v>38</v>
      </c>
      <c r="D1019" s="20" t="s">
        <v>41</v>
      </c>
      <c r="E1019" s="2">
        <v>-120.48192771084337</v>
      </c>
      <c r="F1019" s="2">
        <v>100</v>
      </c>
      <c r="G1019">
        <v>16</v>
      </c>
      <c r="H1019">
        <v>0</v>
      </c>
      <c r="I1019" s="9"/>
      <c r="J1019" s="2" t="str">
        <f t="shared" si="319"/>
        <v>Denver Broncos</v>
      </c>
      <c r="K1019" s="2" t="str">
        <f t="shared" si="320"/>
        <v>Tennessee Titans</v>
      </c>
      <c r="L1019" s="17">
        <f t="shared" si="321"/>
        <v>-120.48192771084337</v>
      </c>
      <c r="M1019" s="18">
        <f t="shared" si="322"/>
        <v>100</v>
      </c>
      <c r="N1019" s="4">
        <f t="shared" si="308"/>
        <v>1.83</v>
      </c>
      <c r="O1019" s="4">
        <f t="shared" si="309"/>
        <v>2</v>
      </c>
      <c r="P1019" s="4"/>
      <c r="Q1019" s="4"/>
      <c r="R1019" s="1">
        <f t="shared" si="310"/>
        <v>0.54644808743169393</v>
      </c>
      <c r="S1019" s="1">
        <f t="shared" si="310"/>
        <v>0.5</v>
      </c>
      <c r="T1019" s="1">
        <f t="shared" si="306"/>
        <v>4.4386422976501305E-2</v>
      </c>
      <c r="U1019" s="1">
        <f t="shared" si="307"/>
        <v>2.3224043715846965E-2</v>
      </c>
      <c r="V1019" s="1">
        <f t="shared" si="311"/>
        <v>0.53422404371584697</v>
      </c>
      <c r="W1019" s="1"/>
      <c r="X1019" s="17">
        <f t="shared" si="312"/>
        <v>871.87381729284084</v>
      </c>
      <c r="Y1019" s="18">
        <f t="shared" si="313"/>
        <v>1045.6626202421151</v>
      </c>
      <c r="Z1019" s="2">
        <f t="shared" si="324"/>
        <v>828.28012642819874</v>
      </c>
      <c r="AA1019" s="18">
        <f t="shared" si="324"/>
        <v>993.3794892300092</v>
      </c>
      <c r="AB1019" s="2">
        <f t="shared" si="325"/>
        <v>-120.73210114461043</v>
      </c>
      <c r="AC1019" s="2">
        <f t="shared" si="325"/>
        <v>-100.66646340515068</v>
      </c>
      <c r="AD1019" s="2">
        <f t="shared" si="314"/>
        <v>828.28012642819874</v>
      </c>
      <c r="AE1019" s="2">
        <f t="shared" si="315"/>
        <v>-1000</v>
      </c>
      <c r="AF1019" s="5">
        <f t="shared" si="316"/>
        <v>0.83000000000000007</v>
      </c>
      <c r="AG1019" s="5">
        <f t="shared" si="317"/>
        <v>-1</v>
      </c>
      <c r="AH1019" s="3">
        <f t="shared" si="318"/>
        <v>201910</v>
      </c>
      <c r="AI1019" s="21">
        <v>1.74</v>
      </c>
      <c r="AJ1019" s="21">
        <v>2.15</v>
      </c>
      <c r="AK1019" s="21">
        <v>1.83</v>
      </c>
      <c r="AL1019" s="21">
        <v>2</v>
      </c>
      <c r="AO1019">
        <f t="shared" si="323"/>
        <v>-130</v>
      </c>
      <c r="AP1019">
        <f>IF(E1019&lt;F1019,G1019,H1019)</f>
        <v>16</v>
      </c>
      <c r="AQ1019">
        <f>IF(E1019&lt;F1019,H1019,G1019)</f>
        <v>0</v>
      </c>
    </row>
    <row r="1020" spans="2:43" x14ac:dyDescent="0.25">
      <c r="B1020" s="24">
        <v>43751</v>
      </c>
      <c r="C1020" s="20" t="s">
        <v>42</v>
      </c>
      <c r="D1020" s="20" t="s">
        <v>23</v>
      </c>
      <c r="E1020" s="2">
        <v>275</v>
      </c>
      <c r="F1020" s="2">
        <v>-357.14285714285711</v>
      </c>
      <c r="G1020">
        <v>24</v>
      </c>
      <c r="H1020">
        <v>22</v>
      </c>
      <c r="I1020" s="9"/>
      <c r="J1020" s="2" t="str">
        <f t="shared" si="319"/>
        <v>Dallas Cowboys</v>
      </c>
      <c r="K1020" s="2" t="str">
        <f t="shared" si="320"/>
        <v>New York Jets</v>
      </c>
      <c r="L1020" s="17">
        <f t="shared" si="321"/>
        <v>-357.14285714285711</v>
      </c>
      <c r="M1020" s="18">
        <f t="shared" si="322"/>
        <v>275</v>
      </c>
      <c r="N1020" s="4">
        <f t="shared" si="308"/>
        <v>1.28</v>
      </c>
      <c r="O1020" s="4">
        <f t="shared" si="309"/>
        <v>3.75</v>
      </c>
      <c r="P1020" s="4"/>
      <c r="Q1020" s="4"/>
      <c r="R1020" s="1">
        <f t="shared" si="310"/>
        <v>0.78125</v>
      </c>
      <c r="S1020" s="1">
        <f t="shared" si="310"/>
        <v>0.26666666666666666</v>
      </c>
      <c r="T1020" s="1">
        <f t="shared" si="306"/>
        <v>4.5725646123260466E-2</v>
      </c>
      <c r="U1020" s="1">
        <f t="shared" si="307"/>
        <v>0.2572916666666667</v>
      </c>
      <c r="V1020" s="1">
        <f t="shared" si="311"/>
        <v>0.76829166666666671</v>
      </c>
      <c r="W1020" s="1"/>
      <c r="X1020" s="17">
        <f t="shared" si="312"/>
        <v>301.58902326590373</v>
      </c>
      <c r="Y1020" s="18">
        <f t="shared" si="313"/>
        <v>2840.2616005464147</v>
      </c>
      <c r="Z1020" s="2">
        <f t="shared" si="324"/>
        <v>286.50957210260856</v>
      </c>
      <c r="AA1020" s="18">
        <f t="shared" si="324"/>
        <v>2698.2485205190937</v>
      </c>
      <c r="AB1020" s="2">
        <f t="shared" si="325"/>
        <v>-349.02847840695074</v>
      </c>
      <c r="AC1020" s="2">
        <f t="shared" si="325"/>
        <v>269.82485205190937</v>
      </c>
      <c r="AD1020" s="2">
        <f t="shared" si="314"/>
        <v>-1000</v>
      </c>
      <c r="AE1020" s="2">
        <f t="shared" si="315"/>
        <v>2698.2485205190937</v>
      </c>
      <c r="AF1020" s="5">
        <f t="shared" si="316"/>
        <v>-1</v>
      </c>
      <c r="AG1020" s="5">
        <f t="shared" si="317"/>
        <v>2.75</v>
      </c>
      <c r="AH1020" s="3">
        <f t="shared" si="318"/>
        <v>201910</v>
      </c>
      <c r="AI1020" s="21">
        <v>4.2</v>
      </c>
      <c r="AJ1020" s="21">
        <v>1.25</v>
      </c>
      <c r="AK1020" s="21">
        <v>3.75</v>
      </c>
      <c r="AL1020" s="21">
        <v>1.28</v>
      </c>
      <c r="AO1020">
        <f t="shared" si="323"/>
        <v>-400</v>
      </c>
      <c r="AP1020">
        <f>IF(E1020&lt;F1020,G1020,H1020)</f>
        <v>22</v>
      </c>
      <c r="AQ1020">
        <f>IF(E1020&lt;F1020,H1020,G1020)</f>
        <v>24</v>
      </c>
    </row>
    <row r="1021" spans="2:43" x14ac:dyDescent="0.25">
      <c r="B1021" s="24">
        <v>43751</v>
      </c>
      <c r="C1021" s="20" t="s">
        <v>48</v>
      </c>
      <c r="D1021" s="20" t="s">
        <v>35</v>
      </c>
      <c r="E1021" s="2">
        <v>135</v>
      </c>
      <c r="F1021" s="2">
        <v>-156.25000000000003</v>
      </c>
      <c r="G1021">
        <v>34</v>
      </c>
      <c r="H1021">
        <v>33</v>
      </c>
      <c r="I1021" s="9"/>
      <c r="J1021" s="2" t="str">
        <f t="shared" si="319"/>
        <v>Atlanta Falcons</v>
      </c>
      <c r="K1021" s="2" t="str">
        <f t="shared" si="320"/>
        <v>Arizona Cardinals</v>
      </c>
      <c r="L1021" s="17">
        <f t="shared" si="321"/>
        <v>-156.25000000000003</v>
      </c>
      <c r="M1021" s="18">
        <f t="shared" si="322"/>
        <v>135</v>
      </c>
      <c r="N1021" s="4">
        <f t="shared" si="308"/>
        <v>1.64</v>
      </c>
      <c r="O1021" s="4">
        <f t="shared" si="309"/>
        <v>2.35</v>
      </c>
      <c r="P1021" s="4"/>
      <c r="Q1021" s="4"/>
      <c r="R1021" s="1">
        <f t="shared" si="310"/>
        <v>0.6097560975609756</v>
      </c>
      <c r="S1021" s="1">
        <f t="shared" si="310"/>
        <v>0.42553191489361702</v>
      </c>
      <c r="T1021" s="1">
        <f t="shared" si="306"/>
        <v>3.4085213032581496E-2</v>
      </c>
      <c r="U1021" s="1">
        <f t="shared" si="307"/>
        <v>9.2112091333679286E-2</v>
      </c>
      <c r="V1021" s="1">
        <f t="shared" si="311"/>
        <v>0.60311209133367927</v>
      </c>
      <c r="W1021" s="1"/>
      <c r="X1021" s="17">
        <f t="shared" si="312"/>
        <v>658.06657563218641</v>
      </c>
      <c r="Y1021" s="18">
        <f t="shared" si="313"/>
        <v>1377.3404079490135</v>
      </c>
      <c r="Z1021" s="2">
        <f t="shared" si="324"/>
        <v>625.16324685057702</v>
      </c>
      <c r="AA1021" s="18">
        <f t="shared" si="324"/>
        <v>1308.4733875515628</v>
      </c>
      <c r="AB1021" s="2">
        <f t="shared" si="325"/>
        <v>-159.95821971905113</v>
      </c>
      <c r="AC1021" s="2">
        <f t="shared" si="325"/>
        <v>130.84733875515627</v>
      </c>
      <c r="AD1021" s="2">
        <f t="shared" si="314"/>
        <v>-1000</v>
      </c>
      <c r="AE1021" s="2">
        <f t="shared" si="315"/>
        <v>1308.4733875515628</v>
      </c>
      <c r="AF1021" s="5">
        <f t="shared" si="316"/>
        <v>-1</v>
      </c>
      <c r="AG1021" s="5">
        <f t="shared" si="317"/>
        <v>1.35</v>
      </c>
      <c r="AH1021" s="3">
        <f t="shared" si="318"/>
        <v>201910</v>
      </c>
      <c r="AI1021" s="21">
        <v>2.1</v>
      </c>
      <c r="AJ1021" s="21">
        <v>1.76</v>
      </c>
      <c r="AK1021" s="21">
        <v>2.35</v>
      </c>
      <c r="AL1021" s="21">
        <v>1.64</v>
      </c>
      <c r="AO1021">
        <f t="shared" si="323"/>
        <v>-160</v>
      </c>
      <c r="AP1021">
        <f>IF(E1021&lt;F1021,G1021,H1021)</f>
        <v>33</v>
      </c>
      <c r="AQ1021">
        <f>IF(E1021&lt;F1021,H1021,G1021)</f>
        <v>34</v>
      </c>
    </row>
    <row r="1022" spans="2:43" x14ac:dyDescent="0.25">
      <c r="B1022" s="24">
        <v>43751</v>
      </c>
      <c r="C1022" s="20" t="s">
        <v>47</v>
      </c>
      <c r="D1022" s="20" t="s">
        <v>22</v>
      </c>
      <c r="E1022" s="2">
        <v>-172.41379310344826</v>
      </c>
      <c r="F1022" s="2">
        <v>150</v>
      </c>
      <c r="G1022">
        <v>7</v>
      </c>
      <c r="H1022">
        <v>20</v>
      </c>
      <c r="I1022" s="9"/>
      <c r="J1022" s="2" t="str">
        <f t="shared" si="319"/>
        <v>Los Angeles Rams</v>
      </c>
      <c r="K1022" s="2" t="str">
        <f t="shared" si="320"/>
        <v>San Francisco 49ers</v>
      </c>
      <c r="L1022" s="17">
        <f t="shared" si="321"/>
        <v>-172.41379310344826</v>
      </c>
      <c r="M1022" s="18">
        <f t="shared" si="322"/>
        <v>150</v>
      </c>
      <c r="N1022" s="4">
        <f t="shared" si="308"/>
        <v>1.58</v>
      </c>
      <c r="O1022" s="4">
        <f t="shared" si="309"/>
        <v>2.5</v>
      </c>
      <c r="P1022" s="4"/>
      <c r="Q1022" s="4"/>
      <c r="R1022" s="1">
        <f t="shared" si="310"/>
        <v>0.63291139240506322</v>
      </c>
      <c r="S1022" s="1">
        <f t="shared" si="310"/>
        <v>0.4</v>
      </c>
      <c r="T1022" s="1">
        <f t="shared" si="306"/>
        <v>3.1862745098039214E-2</v>
      </c>
      <c r="U1022" s="1">
        <f t="shared" si="307"/>
        <v>0.1164556962025316</v>
      </c>
      <c r="V1022" s="1">
        <f t="shared" si="311"/>
        <v>0.62745569620253161</v>
      </c>
      <c r="W1022" s="1"/>
      <c r="X1022" s="17">
        <f t="shared" si="312"/>
        <v>593.73802174746322</v>
      </c>
      <c r="Y1022" s="18">
        <f t="shared" si="313"/>
        <v>1520.5870888415161</v>
      </c>
      <c r="Z1022" s="2">
        <f t="shared" si="324"/>
        <v>564.05112066009008</v>
      </c>
      <c r="AA1022" s="18">
        <f t="shared" si="324"/>
        <v>1444.5577343994403</v>
      </c>
      <c r="AB1022" s="2">
        <f t="shared" si="325"/>
        <v>-177.28889516782337</v>
      </c>
      <c r="AC1022" s="2">
        <f t="shared" si="325"/>
        <v>144.45577343994404</v>
      </c>
      <c r="AD1022" s="2">
        <f t="shared" si="314"/>
        <v>-1000</v>
      </c>
      <c r="AE1022" s="2">
        <f t="shared" si="315"/>
        <v>1444.5577343994403</v>
      </c>
      <c r="AF1022" s="5">
        <f t="shared" si="316"/>
        <v>-1</v>
      </c>
      <c r="AG1022" s="5">
        <f t="shared" si="317"/>
        <v>1.5</v>
      </c>
      <c r="AH1022" s="3">
        <f t="shared" si="318"/>
        <v>201910</v>
      </c>
      <c r="AI1022" s="21">
        <v>1.44</v>
      </c>
      <c r="AJ1022" s="21">
        <v>2.85</v>
      </c>
      <c r="AK1022" s="21">
        <v>1.58</v>
      </c>
      <c r="AL1022" s="21">
        <v>2.5</v>
      </c>
      <c r="AO1022">
        <f t="shared" si="323"/>
        <v>-180</v>
      </c>
      <c r="AP1022">
        <f>IF(E1022&lt;F1022,G1022,H1022)</f>
        <v>7</v>
      </c>
      <c r="AQ1022">
        <f>IF(E1022&lt;F1022,H1022,G1022)</f>
        <v>20</v>
      </c>
    </row>
    <row r="1023" spans="2:43" x14ac:dyDescent="0.25">
      <c r="B1023" s="24">
        <v>43751</v>
      </c>
      <c r="C1023" s="20" t="s">
        <v>28</v>
      </c>
      <c r="D1023" s="20" t="s">
        <v>21</v>
      </c>
      <c r="E1023" s="2">
        <v>-555.55555555555577</v>
      </c>
      <c r="F1023" s="2">
        <v>425</v>
      </c>
      <c r="G1023">
        <v>23</v>
      </c>
      <c r="H1023">
        <v>17</v>
      </c>
      <c r="I1023" s="9"/>
      <c r="J1023" s="2" t="str">
        <f t="shared" si="319"/>
        <v>Baltimore Ravens</v>
      </c>
      <c r="K1023" s="2" t="str">
        <f t="shared" si="320"/>
        <v>Cincinnati Bengals</v>
      </c>
      <c r="L1023" s="17">
        <f t="shared" si="321"/>
        <v>-555.55555555555577</v>
      </c>
      <c r="M1023" s="18">
        <f t="shared" si="322"/>
        <v>425</v>
      </c>
      <c r="N1023" s="4">
        <f t="shared" si="308"/>
        <v>1.18</v>
      </c>
      <c r="O1023" s="4">
        <f t="shared" si="309"/>
        <v>5.25</v>
      </c>
      <c r="P1023" s="4"/>
      <c r="Q1023" s="4"/>
      <c r="R1023" s="1">
        <f t="shared" si="310"/>
        <v>0.84745762711864414</v>
      </c>
      <c r="S1023" s="1">
        <f t="shared" si="310"/>
        <v>0.19047619047619047</v>
      </c>
      <c r="T1023" s="1">
        <f t="shared" si="306"/>
        <v>3.6547433903577065E-2</v>
      </c>
      <c r="U1023" s="1">
        <f t="shared" si="307"/>
        <v>0.32849071832122684</v>
      </c>
      <c r="V1023" s="1">
        <f t="shared" si="311"/>
        <v>0.83949071832122679</v>
      </c>
      <c r="W1023" s="1"/>
      <c r="X1023" s="17">
        <f t="shared" si="312"/>
        <v>191.19839942930162</v>
      </c>
      <c r="Y1023" s="18">
        <f t="shared" si="313"/>
        <v>4188.72894319429</v>
      </c>
      <c r="Z1023" s="2">
        <f t="shared" si="324"/>
        <v>181.63847945783652</v>
      </c>
      <c r="AA1023" s="18">
        <f t="shared" si="324"/>
        <v>3979.2924960345754</v>
      </c>
      <c r="AB1023" s="2">
        <f t="shared" si="325"/>
        <v>-550.54413744535259</v>
      </c>
      <c r="AC1023" s="2">
        <f t="shared" si="325"/>
        <v>397.92924960345755</v>
      </c>
      <c r="AD1023" s="2">
        <f t="shared" si="314"/>
        <v>181.63847945783652</v>
      </c>
      <c r="AE1023" s="2">
        <f t="shared" si="315"/>
        <v>-1000</v>
      </c>
      <c r="AF1023" s="5">
        <f t="shared" si="316"/>
        <v>0.17999999999999994</v>
      </c>
      <c r="AG1023" s="5">
        <f t="shared" si="317"/>
        <v>-1</v>
      </c>
      <c r="AH1023" s="3">
        <f t="shared" si="318"/>
        <v>201910</v>
      </c>
      <c r="AI1023" s="21">
        <v>1.18</v>
      </c>
      <c r="AJ1023" s="21">
        <v>5.25</v>
      </c>
      <c r="AK1023" s="21">
        <v>1.18</v>
      </c>
      <c r="AL1023" s="21">
        <v>5.25</v>
      </c>
      <c r="AO1023">
        <f t="shared" si="323"/>
        <v>-600</v>
      </c>
      <c r="AP1023">
        <f>IF(E1023&lt;F1023,G1023,H1023)</f>
        <v>23</v>
      </c>
      <c r="AQ1023">
        <f>IF(E1023&lt;F1023,H1023,G1023)</f>
        <v>17</v>
      </c>
    </row>
    <row r="1024" spans="2:43" x14ac:dyDescent="0.25">
      <c r="B1024" s="24">
        <v>43751</v>
      </c>
      <c r="C1024" s="20" t="s">
        <v>46</v>
      </c>
      <c r="D1024" s="20" t="s">
        <v>32</v>
      </c>
      <c r="E1024" s="2">
        <v>-120.48192771084337</v>
      </c>
      <c r="F1024" s="2">
        <v>100</v>
      </c>
      <c r="G1024">
        <v>28</v>
      </c>
      <c r="H1024">
        <v>32</v>
      </c>
      <c r="I1024" s="9"/>
      <c r="J1024" s="2" t="str">
        <f t="shared" si="319"/>
        <v>Cleveland Browns</v>
      </c>
      <c r="K1024" s="2" t="str">
        <f t="shared" si="320"/>
        <v>Seattle Seahawks</v>
      </c>
      <c r="L1024" s="17">
        <f t="shared" si="321"/>
        <v>-120.48192771084337</v>
      </c>
      <c r="M1024" s="18">
        <f t="shared" si="322"/>
        <v>100</v>
      </c>
      <c r="N1024" s="4">
        <f t="shared" si="308"/>
        <v>1.83</v>
      </c>
      <c r="O1024" s="4">
        <f t="shared" si="309"/>
        <v>2</v>
      </c>
      <c r="P1024" s="4"/>
      <c r="Q1024" s="4"/>
      <c r="R1024" s="1">
        <f t="shared" si="310"/>
        <v>0.54644808743169393</v>
      </c>
      <c r="S1024" s="1">
        <f t="shared" si="310"/>
        <v>0.5</v>
      </c>
      <c r="T1024" s="1">
        <f t="shared" si="306"/>
        <v>4.4386422976501305E-2</v>
      </c>
      <c r="U1024" s="1">
        <f t="shared" si="307"/>
        <v>2.3224043715846965E-2</v>
      </c>
      <c r="V1024" s="1">
        <f t="shared" si="311"/>
        <v>0.53422404371584697</v>
      </c>
      <c r="W1024" s="1"/>
      <c r="X1024" s="17">
        <f t="shared" si="312"/>
        <v>871.87381729284084</v>
      </c>
      <c r="Y1024" s="18">
        <f t="shared" si="313"/>
        <v>1045.6626202421151</v>
      </c>
      <c r="Z1024" s="2">
        <f t="shared" si="324"/>
        <v>828.28012642819874</v>
      </c>
      <c r="AA1024" s="18">
        <f t="shared" si="324"/>
        <v>993.3794892300092</v>
      </c>
      <c r="AB1024" s="2">
        <f t="shared" si="325"/>
        <v>-120.73210114461043</v>
      </c>
      <c r="AC1024" s="2">
        <f t="shared" si="325"/>
        <v>-100.66646340515068</v>
      </c>
      <c r="AD1024" s="2">
        <f t="shared" si="314"/>
        <v>-1000</v>
      </c>
      <c r="AE1024" s="2">
        <f t="shared" si="315"/>
        <v>993.3794892300092</v>
      </c>
      <c r="AF1024" s="5">
        <f t="shared" si="316"/>
        <v>-1</v>
      </c>
      <c r="AG1024" s="5">
        <f t="shared" si="317"/>
        <v>1</v>
      </c>
      <c r="AH1024" s="3">
        <f t="shared" si="318"/>
        <v>201910</v>
      </c>
      <c r="AI1024" s="21">
        <v>1.76</v>
      </c>
      <c r="AJ1024" s="21">
        <v>2.1</v>
      </c>
      <c r="AK1024" s="21">
        <v>1.83</v>
      </c>
      <c r="AL1024" s="21">
        <v>2</v>
      </c>
      <c r="AO1024">
        <f t="shared" si="323"/>
        <v>-130</v>
      </c>
      <c r="AP1024">
        <f>IF(E1024&lt;F1024,G1024,H1024)</f>
        <v>28</v>
      </c>
      <c r="AQ1024">
        <f>IF(E1024&lt;F1024,H1024,G1024)</f>
        <v>32</v>
      </c>
    </row>
    <row r="1025" spans="2:43" x14ac:dyDescent="0.25">
      <c r="B1025" s="24">
        <v>43751</v>
      </c>
      <c r="C1025" s="20" t="s">
        <v>26</v>
      </c>
      <c r="D1025" s="20" t="s">
        <v>43</v>
      </c>
      <c r="E1025" s="2">
        <v>-151.51515151515153</v>
      </c>
      <c r="F1025" s="2">
        <v>129.99999999999997</v>
      </c>
      <c r="G1025">
        <v>6</v>
      </c>
      <c r="H1025">
        <v>13</v>
      </c>
      <c r="I1025" s="9"/>
      <c r="J1025" s="2" t="str">
        <f t="shared" si="319"/>
        <v>Jacksonville Jaguars</v>
      </c>
      <c r="K1025" s="2" t="str">
        <f t="shared" si="320"/>
        <v>New Orleans Saints</v>
      </c>
      <c r="L1025" s="17">
        <f t="shared" si="321"/>
        <v>-151.51515151515153</v>
      </c>
      <c r="M1025" s="18">
        <f t="shared" si="322"/>
        <v>129.99999999999997</v>
      </c>
      <c r="N1025" s="4">
        <f t="shared" si="308"/>
        <v>1.66</v>
      </c>
      <c r="O1025" s="4">
        <f t="shared" si="309"/>
        <v>2.2999999999999998</v>
      </c>
      <c r="P1025" s="4"/>
      <c r="Q1025" s="4"/>
      <c r="R1025" s="1">
        <f t="shared" si="310"/>
        <v>0.60240963855421692</v>
      </c>
      <c r="S1025" s="1">
        <f t="shared" si="310"/>
        <v>0.43478260869565222</v>
      </c>
      <c r="T1025" s="1">
        <f t="shared" si="306"/>
        <v>3.5858585858585923E-2</v>
      </c>
      <c r="U1025" s="1">
        <f t="shared" si="307"/>
        <v>8.3813514929282351E-2</v>
      </c>
      <c r="V1025" s="1">
        <f t="shared" si="311"/>
        <v>0.59481351492928236</v>
      </c>
      <c r="W1025" s="1"/>
      <c r="X1025" s="17">
        <f t="shared" si="312"/>
        <v>681.19919084032654</v>
      </c>
      <c r="Y1025" s="18">
        <f t="shared" si="313"/>
        <v>1332.032655245516</v>
      </c>
      <c r="Z1025" s="2">
        <f t="shared" si="324"/>
        <v>647.13923129831016</v>
      </c>
      <c r="AA1025" s="18">
        <f t="shared" si="324"/>
        <v>1265.4310224832402</v>
      </c>
      <c r="AB1025" s="2">
        <f t="shared" si="325"/>
        <v>-154.5262521009227</v>
      </c>
      <c r="AC1025" s="2">
        <f t="shared" si="325"/>
        <v>126.54310224832402</v>
      </c>
      <c r="AD1025" s="2">
        <f t="shared" si="314"/>
        <v>-1000</v>
      </c>
      <c r="AE1025" s="2">
        <f t="shared" si="315"/>
        <v>1265.4310224832402</v>
      </c>
      <c r="AF1025" s="5">
        <f t="shared" si="316"/>
        <v>-1</v>
      </c>
      <c r="AG1025" s="5">
        <f t="shared" si="317"/>
        <v>1.2999999999999998</v>
      </c>
      <c r="AH1025" s="3">
        <f t="shared" si="318"/>
        <v>201910</v>
      </c>
      <c r="AI1025" s="21">
        <v>1.9</v>
      </c>
      <c r="AJ1025" s="21">
        <v>1.9</v>
      </c>
      <c r="AK1025" s="21">
        <v>1.66</v>
      </c>
      <c r="AL1025" s="21">
        <v>2.2999999999999998</v>
      </c>
      <c r="AO1025">
        <f t="shared" si="323"/>
        <v>-160</v>
      </c>
      <c r="AP1025">
        <f>IF(E1025&lt;F1025,G1025,H1025)</f>
        <v>6</v>
      </c>
      <c r="AQ1025">
        <f>IF(E1025&lt;F1025,H1025,G1025)</f>
        <v>13</v>
      </c>
    </row>
    <row r="1026" spans="2:43" x14ac:dyDescent="0.25">
      <c r="B1026" s="24">
        <v>43751</v>
      </c>
      <c r="C1026" s="20" t="s">
        <v>20</v>
      </c>
      <c r="D1026" s="20" t="s">
        <v>40</v>
      </c>
      <c r="E1026" s="2">
        <v>-200</v>
      </c>
      <c r="F1026" s="2">
        <v>170.00000000000003</v>
      </c>
      <c r="G1026">
        <v>24</v>
      </c>
      <c r="H1026">
        <v>31</v>
      </c>
      <c r="I1026" s="9"/>
      <c r="J1026" s="2" t="str">
        <f t="shared" si="319"/>
        <v>Kansas City Chiefs</v>
      </c>
      <c r="K1026" s="2" t="str">
        <f t="shared" si="320"/>
        <v>Houston Texans</v>
      </c>
      <c r="L1026" s="17">
        <f t="shared" si="321"/>
        <v>-200</v>
      </c>
      <c r="M1026" s="18">
        <f t="shared" si="322"/>
        <v>170.00000000000003</v>
      </c>
      <c r="N1026" s="4">
        <f t="shared" si="308"/>
        <v>1.5</v>
      </c>
      <c r="O1026" s="4">
        <f t="shared" si="309"/>
        <v>2.7</v>
      </c>
      <c r="P1026" s="4"/>
      <c r="Q1026" s="4"/>
      <c r="R1026" s="1">
        <f t="shared" si="310"/>
        <v>0.66666666666666663</v>
      </c>
      <c r="S1026" s="1">
        <f t="shared" si="310"/>
        <v>0.37037037037037035</v>
      </c>
      <c r="T1026" s="1">
        <f t="shared" si="306"/>
        <v>3.5714285714285587E-2</v>
      </c>
      <c r="U1026" s="1">
        <f t="shared" si="307"/>
        <v>0.14814814814814814</v>
      </c>
      <c r="V1026" s="1">
        <f t="shared" si="311"/>
        <v>0.65914814814814815</v>
      </c>
      <c r="W1026" s="1"/>
      <c r="X1026" s="17">
        <f t="shared" si="312"/>
        <v>517.10962521773342</v>
      </c>
      <c r="Y1026" s="18">
        <f t="shared" si="313"/>
        <v>1734.0124117028765</v>
      </c>
      <c r="Z1026" s="2">
        <f t="shared" si="324"/>
        <v>491.25414395684675</v>
      </c>
      <c r="AA1026" s="18">
        <f t="shared" si="324"/>
        <v>1647.3117911177326</v>
      </c>
      <c r="AB1026" s="2">
        <f t="shared" si="325"/>
        <v>-203.56062382403903</v>
      </c>
      <c r="AC1026" s="2">
        <f t="shared" si="325"/>
        <v>164.73117911177326</v>
      </c>
      <c r="AD1026" s="2">
        <f t="shared" si="314"/>
        <v>-1000</v>
      </c>
      <c r="AE1026" s="2">
        <f t="shared" si="315"/>
        <v>1647.3117911177326</v>
      </c>
      <c r="AF1026" s="5">
        <f t="shared" si="316"/>
        <v>-1</v>
      </c>
      <c r="AG1026" s="5">
        <f t="shared" si="317"/>
        <v>1.7000000000000002</v>
      </c>
      <c r="AH1026" s="3">
        <f t="shared" si="318"/>
        <v>201910</v>
      </c>
      <c r="AI1026" s="21">
        <v>1.37</v>
      </c>
      <c r="AJ1026" s="21">
        <v>3.2</v>
      </c>
      <c r="AK1026" s="21">
        <v>1.5</v>
      </c>
      <c r="AL1026" s="21">
        <v>2.7</v>
      </c>
      <c r="AO1026">
        <f t="shared" si="323"/>
        <v>-200</v>
      </c>
      <c r="AP1026">
        <f>IF(E1026&lt;F1026,G1026,H1026)</f>
        <v>24</v>
      </c>
      <c r="AQ1026">
        <f>IF(E1026&lt;F1026,H1026,G1026)</f>
        <v>31</v>
      </c>
    </row>
    <row r="1027" spans="2:43" x14ac:dyDescent="0.25">
      <c r="B1027" s="24">
        <v>43751</v>
      </c>
      <c r="C1027" s="20" t="s">
        <v>30</v>
      </c>
      <c r="D1027" s="20" t="s">
        <v>53</v>
      </c>
      <c r="E1027" s="2">
        <v>204.99999999999997</v>
      </c>
      <c r="F1027" s="2">
        <v>-250.00000000000006</v>
      </c>
      <c r="G1027">
        <v>16</v>
      </c>
      <c r="H1027">
        <v>17</v>
      </c>
      <c r="I1027" s="9"/>
      <c r="J1027" s="2" t="str">
        <f t="shared" si="319"/>
        <v>Washington Redskins</v>
      </c>
      <c r="K1027" s="2" t="str">
        <f t="shared" si="320"/>
        <v>Miami Dolphins</v>
      </c>
      <c r="L1027" s="17">
        <f t="shared" si="321"/>
        <v>-250.00000000000006</v>
      </c>
      <c r="M1027" s="18">
        <f t="shared" si="322"/>
        <v>204.99999999999997</v>
      </c>
      <c r="N1027" s="4">
        <f t="shared" si="308"/>
        <v>1.4</v>
      </c>
      <c r="O1027" s="4">
        <f t="shared" si="309"/>
        <v>3.05</v>
      </c>
      <c r="P1027" s="4"/>
      <c r="Q1027" s="4"/>
      <c r="R1027" s="1">
        <f t="shared" si="310"/>
        <v>0.7142857142857143</v>
      </c>
      <c r="S1027" s="1">
        <f t="shared" si="310"/>
        <v>0.32786885245901642</v>
      </c>
      <c r="T1027" s="1">
        <f t="shared" si="306"/>
        <v>4.0449438202247112E-2</v>
      </c>
      <c r="U1027" s="1">
        <f t="shared" si="307"/>
        <v>0.19320843091334894</v>
      </c>
      <c r="V1027" s="1">
        <f t="shared" si="311"/>
        <v>0.70420843091334895</v>
      </c>
      <c r="W1027" s="1"/>
      <c r="X1027" s="17">
        <f t="shared" si="312"/>
        <v>420.03412072617954</v>
      </c>
      <c r="Y1027" s="18">
        <f t="shared" si="313"/>
        <v>2105.3798440390528</v>
      </c>
      <c r="Z1027" s="2">
        <f t="shared" si="324"/>
        <v>399.03241468987056</v>
      </c>
      <c r="AA1027" s="18">
        <f t="shared" si="324"/>
        <v>2000.1108518371002</v>
      </c>
      <c r="AB1027" s="2">
        <f t="shared" si="325"/>
        <v>-250.60620721181351</v>
      </c>
      <c r="AC1027" s="2">
        <f t="shared" si="325"/>
        <v>200.01108518371001</v>
      </c>
      <c r="AD1027" s="2">
        <f t="shared" si="314"/>
        <v>399.03241468987056</v>
      </c>
      <c r="AE1027" s="2">
        <f t="shared" si="315"/>
        <v>-1000</v>
      </c>
      <c r="AF1027" s="5">
        <f t="shared" si="316"/>
        <v>0.39999999999999991</v>
      </c>
      <c r="AG1027" s="5">
        <f t="shared" si="317"/>
        <v>-1</v>
      </c>
      <c r="AH1027" s="3">
        <f t="shared" si="318"/>
        <v>201910</v>
      </c>
      <c r="AI1027" s="21">
        <v>2.67</v>
      </c>
      <c r="AJ1027" s="21">
        <v>1.52</v>
      </c>
      <c r="AK1027" s="21">
        <v>3.05</v>
      </c>
      <c r="AL1027" s="21">
        <v>1.4</v>
      </c>
      <c r="AO1027">
        <f t="shared" si="323"/>
        <v>-300</v>
      </c>
      <c r="AP1027">
        <f>IF(E1027&lt;F1027,G1027,H1027)</f>
        <v>17</v>
      </c>
      <c r="AQ1027">
        <f>IF(E1027&lt;F1027,H1027,G1027)</f>
        <v>16</v>
      </c>
    </row>
    <row r="1028" spans="2:43" x14ac:dyDescent="0.25">
      <c r="B1028" s="24">
        <v>43751</v>
      </c>
      <c r="C1028" s="20" t="s">
        <v>29</v>
      </c>
      <c r="D1028" s="20" t="s">
        <v>19</v>
      </c>
      <c r="E1028" s="2">
        <v>-185.18518518518516</v>
      </c>
      <c r="F1028" s="2">
        <v>165</v>
      </c>
      <c r="G1028">
        <v>38</v>
      </c>
      <c r="H1028">
        <v>20</v>
      </c>
      <c r="I1028" s="9"/>
      <c r="J1028" s="2" t="str">
        <f t="shared" si="319"/>
        <v>Minnesota Vikings</v>
      </c>
      <c r="K1028" s="2" t="str">
        <f t="shared" si="320"/>
        <v>Philadelphia Eagles</v>
      </c>
      <c r="L1028" s="17">
        <f t="shared" si="321"/>
        <v>-185.18518518518516</v>
      </c>
      <c r="M1028" s="18">
        <f t="shared" si="322"/>
        <v>165</v>
      </c>
      <c r="N1028" s="4">
        <f t="shared" si="308"/>
        <v>1.54</v>
      </c>
      <c r="O1028" s="4">
        <f t="shared" si="309"/>
        <v>2.65</v>
      </c>
      <c r="P1028" s="4"/>
      <c r="Q1028" s="4"/>
      <c r="R1028" s="1">
        <f t="shared" si="310"/>
        <v>0.64935064935064934</v>
      </c>
      <c r="S1028" s="1">
        <f t="shared" si="310"/>
        <v>0.37735849056603776</v>
      </c>
      <c r="T1028" s="1">
        <f t="shared" ref="T1028:T1091" si="326">1-N1028*O1028/(N1028+O1028)</f>
        <v>2.6014319809069208E-2</v>
      </c>
      <c r="U1028" s="1">
        <f t="shared" ref="U1028:U1091" si="327">ABS(R1028-S1028)/2</f>
        <v>0.13599607939230579</v>
      </c>
      <c r="V1028" s="1">
        <f t="shared" si="311"/>
        <v>0.64699607939230575</v>
      </c>
      <c r="W1028" s="1"/>
      <c r="X1028" s="17">
        <f t="shared" si="312"/>
        <v>545.60441995143913</v>
      </c>
      <c r="Y1028" s="18">
        <f t="shared" si="313"/>
        <v>1648.1806912014345</v>
      </c>
      <c r="Z1028" s="2">
        <f t="shared" si="324"/>
        <v>518.32419895386715</v>
      </c>
      <c r="AA1028" s="18">
        <f t="shared" si="324"/>
        <v>1565.7716566413626</v>
      </c>
      <c r="AB1028" s="2">
        <f t="shared" si="325"/>
        <v>-192.92944493394256</v>
      </c>
      <c r="AC1028" s="2">
        <f t="shared" si="325"/>
        <v>156.57716566413626</v>
      </c>
      <c r="AD1028" s="2">
        <f t="shared" si="314"/>
        <v>518.32419895386715</v>
      </c>
      <c r="AE1028" s="2">
        <f t="shared" si="315"/>
        <v>-1000</v>
      </c>
      <c r="AF1028" s="5">
        <f t="shared" si="316"/>
        <v>0.54</v>
      </c>
      <c r="AG1028" s="5">
        <f t="shared" si="317"/>
        <v>-1</v>
      </c>
      <c r="AH1028" s="3">
        <f t="shared" si="318"/>
        <v>201910</v>
      </c>
      <c r="AI1028" s="21">
        <v>1.6</v>
      </c>
      <c r="AJ1028" s="21">
        <v>2.4500000000000002</v>
      </c>
      <c r="AK1028" s="21">
        <v>1.54</v>
      </c>
      <c r="AL1028" s="21">
        <v>2.65</v>
      </c>
      <c r="AO1028">
        <f t="shared" si="323"/>
        <v>-190</v>
      </c>
      <c r="AP1028">
        <f>IF(E1028&lt;F1028,G1028,H1028)</f>
        <v>38</v>
      </c>
      <c r="AQ1028">
        <f>IF(E1028&lt;F1028,H1028,G1028)</f>
        <v>20</v>
      </c>
    </row>
    <row r="1029" spans="2:43" x14ac:dyDescent="0.25">
      <c r="B1029" s="24">
        <v>43751</v>
      </c>
      <c r="C1029" s="20" t="s">
        <v>27</v>
      </c>
      <c r="D1029" s="20" t="s">
        <v>44</v>
      </c>
      <c r="E1029" s="2">
        <v>104.99999999999999</v>
      </c>
      <c r="F1029" s="2">
        <v>-125</v>
      </c>
      <c r="G1029">
        <v>26</v>
      </c>
      <c r="H1029">
        <v>37</v>
      </c>
      <c r="I1029" s="9"/>
      <c r="J1029" s="2" t="str">
        <f t="shared" si="319"/>
        <v>Carolina Panthers</v>
      </c>
      <c r="K1029" s="2" t="str">
        <f t="shared" si="320"/>
        <v>Tampa Bay Buccaneers</v>
      </c>
      <c r="L1029" s="17">
        <f t="shared" si="321"/>
        <v>-125</v>
      </c>
      <c r="M1029" s="18">
        <f t="shared" si="322"/>
        <v>104.99999999999999</v>
      </c>
      <c r="N1029" s="4">
        <f t="shared" ref="N1029:N1092" si="328">IF(E1029&lt;0,AK1029,AL1029)</f>
        <v>1.8</v>
      </c>
      <c r="O1029" s="4">
        <f t="shared" ref="O1029:O1092" si="329">IF(E1029&lt;0,AL1029,AK1029)</f>
        <v>2.0499999999999998</v>
      </c>
      <c r="P1029" s="4"/>
      <c r="Q1029" s="4"/>
      <c r="R1029" s="1">
        <f t="shared" ref="R1029:S1092" si="330">1/N1029</f>
        <v>0.55555555555555558</v>
      </c>
      <c r="S1029" s="1">
        <f t="shared" si="330"/>
        <v>0.48780487804878053</v>
      </c>
      <c r="T1029" s="1">
        <f t="shared" si="326"/>
        <v>4.1558441558441461E-2</v>
      </c>
      <c r="U1029" s="1">
        <f t="shared" si="327"/>
        <v>3.3875338753387524E-2</v>
      </c>
      <c r="V1029" s="1">
        <f t="shared" ref="V1029:V1092" si="331">V$1+IF(N1029&lt;=O1029,U1029,-U1029)</f>
        <v>0.54487533875338756</v>
      </c>
      <c r="W1029" s="1"/>
      <c r="X1029" s="17">
        <f t="shared" ref="X1029:X1092" si="332">(1/V1029-1)*1000</f>
        <v>835.28218085238643</v>
      </c>
      <c r="Y1029" s="18">
        <f t="shared" ref="Y1029:Y1092" si="333">1000000/(X1029+W$1)-X$1</f>
        <v>1090.9993667390718</v>
      </c>
      <c r="Z1029" s="2">
        <f t="shared" si="324"/>
        <v>793.51807180976709</v>
      </c>
      <c r="AA1029" s="18">
        <f t="shared" si="324"/>
        <v>1036.449398402118</v>
      </c>
      <c r="AB1029" s="2">
        <f t="shared" si="325"/>
        <v>-126.02107444375048</v>
      </c>
      <c r="AC1029" s="2">
        <f t="shared" si="325"/>
        <v>103.6449398402118</v>
      </c>
      <c r="AD1029" s="2">
        <f t="shared" ref="AD1029:AD1092" si="334">IF(AP1029&gt;AQ1029,Z1029,-1000)</f>
        <v>793.51807180976709</v>
      </c>
      <c r="AE1029" s="2">
        <f t="shared" ref="AE1029:AE1092" si="335">IF(AQ1029&gt;AP1029,AA1029,-1000)</f>
        <v>-1000</v>
      </c>
      <c r="AF1029" s="5">
        <f t="shared" ref="AF1029:AF1092" si="336">IF(AP1029&gt;AQ1029,N1029-1,-1)</f>
        <v>0.8</v>
      </c>
      <c r="AG1029" s="5">
        <f t="shared" ref="AG1029:AG1092" si="337">IF(AQ1029&gt;AP1029,O1029-1,-1)</f>
        <v>-1</v>
      </c>
      <c r="AH1029" s="3">
        <f t="shared" ref="AH1029:AH1092" si="338">YEAR(B1029)*100+MONTH(B1029)</f>
        <v>201910</v>
      </c>
      <c r="AI1029" s="21">
        <v>1.86</v>
      </c>
      <c r="AJ1029" s="21">
        <v>1.95</v>
      </c>
      <c r="AK1029" s="21">
        <v>2.0499999999999998</v>
      </c>
      <c r="AL1029" s="21">
        <v>1.8</v>
      </c>
      <c r="AO1029">
        <f t="shared" si="323"/>
        <v>-130</v>
      </c>
      <c r="AP1029">
        <f>IF(E1029&lt;F1029,G1029,H1029)</f>
        <v>37</v>
      </c>
      <c r="AQ1029">
        <f>IF(E1029&lt;F1029,H1029,G1029)</f>
        <v>26</v>
      </c>
    </row>
    <row r="1030" spans="2:43" x14ac:dyDescent="0.25">
      <c r="B1030" s="24">
        <v>43748</v>
      </c>
      <c r="C1030" s="20" t="s">
        <v>36</v>
      </c>
      <c r="D1030" s="20" t="s">
        <v>25</v>
      </c>
      <c r="E1030" s="2">
        <v>-1249.9999999999989</v>
      </c>
      <c r="F1030" s="2">
        <v>750</v>
      </c>
      <c r="G1030">
        <v>35</v>
      </c>
      <c r="H1030">
        <v>14</v>
      </c>
      <c r="I1030" s="9"/>
      <c r="J1030" s="2" t="str">
        <f t="shared" ref="J1030:J1093" si="339">IF(E1030&lt;=F1030,C1030,D1030)</f>
        <v>New England Patriots</v>
      </c>
      <c r="K1030" s="2" t="str">
        <f t="shared" ref="K1030:K1093" si="340">IF(E1030&gt;F1030,C1030,D1030)</f>
        <v>New York Giants</v>
      </c>
      <c r="L1030" s="17">
        <f t="shared" ref="L1030:L1093" si="341">IF(E1030&lt;=F1030,E1030,F1030)</f>
        <v>-1249.9999999999989</v>
      </c>
      <c r="M1030" s="18">
        <f t="shared" ref="M1030:M1093" si="342">IF(E1030&gt;F1030,E1030,F1030)</f>
        <v>750</v>
      </c>
      <c r="N1030" s="4">
        <f t="shared" si="328"/>
        <v>1.08</v>
      </c>
      <c r="O1030" s="4">
        <f t="shared" si="329"/>
        <v>8.5</v>
      </c>
      <c r="P1030" s="4"/>
      <c r="Q1030" s="4"/>
      <c r="R1030" s="1">
        <f t="shared" si="330"/>
        <v>0.92592592592592582</v>
      </c>
      <c r="S1030" s="1">
        <f t="shared" si="330"/>
        <v>0.11764705882352941</v>
      </c>
      <c r="T1030" s="1">
        <f t="shared" si="326"/>
        <v>4.1753653444676408E-2</v>
      </c>
      <c r="U1030" s="1">
        <f t="shared" si="327"/>
        <v>0.40413943355119819</v>
      </c>
      <c r="V1030" s="1">
        <f t="shared" si="331"/>
        <v>0.9151394335511982</v>
      </c>
      <c r="W1030" s="1"/>
      <c r="X1030" s="17">
        <f t="shared" si="332"/>
        <v>92.729657730407752</v>
      </c>
      <c r="Y1030" s="18">
        <f t="shared" si="333"/>
        <v>7215.6003418479522</v>
      </c>
      <c r="Z1030" s="2">
        <f t="shared" si="324"/>
        <v>88.093174843887354</v>
      </c>
      <c r="AA1030" s="18">
        <f t="shared" si="324"/>
        <v>6854.8203247555539</v>
      </c>
      <c r="AB1030" s="2">
        <f t="shared" si="325"/>
        <v>-1135.1617214070568</v>
      </c>
      <c r="AC1030" s="2">
        <f t="shared" si="325"/>
        <v>685.48203247555534</v>
      </c>
      <c r="AD1030" s="2">
        <f t="shared" si="334"/>
        <v>88.093174843887354</v>
      </c>
      <c r="AE1030" s="2">
        <f t="shared" si="335"/>
        <v>-1000</v>
      </c>
      <c r="AF1030" s="5">
        <f t="shared" si="336"/>
        <v>8.0000000000000071E-2</v>
      </c>
      <c r="AG1030" s="5">
        <f t="shared" si="337"/>
        <v>-1</v>
      </c>
      <c r="AH1030" s="3">
        <f t="shared" si="338"/>
        <v>201910</v>
      </c>
      <c r="AI1030" s="21">
        <v>1.1000000000000001</v>
      </c>
      <c r="AJ1030" s="21">
        <v>7.25</v>
      </c>
      <c r="AK1030" s="21">
        <v>1.08</v>
      </c>
      <c r="AL1030" s="21">
        <v>8.5</v>
      </c>
      <c r="AO1030">
        <f t="shared" ref="AO1030:AO1093" si="343">IF(L1030&lt;-200,INT(L1030/100)*100,INT(L1030/10)*10)</f>
        <v>-1300</v>
      </c>
      <c r="AP1030">
        <f>IF(E1030&lt;F1030,G1030,H1030)</f>
        <v>35</v>
      </c>
      <c r="AQ1030">
        <f>IF(E1030&lt;F1030,H1030,G1030)</f>
        <v>14</v>
      </c>
    </row>
    <row r="1031" spans="2:43" x14ac:dyDescent="0.25">
      <c r="B1031" s="24">
        <v>43745</v>
      </c>
      <c r="C1031" s="20" t="s">
        <v>22</v>
      </c>
      <c r="D1031" s="20" t="s">
        <v>46</v>
      </c>
      <c r="E1031" s="2">
        <v>-222.22222222222226</v>
      </c>
      <c r="F1031" s="2">
        <v>179.99999999999997</v>
      </c>
      <c r="G1031">
        <v>31</v>
      </c>
      <c r="H1031">
        <v>3</v>
      </c>
      <c r="I1031" s="9"/>
      <c r="J1031" s="2" t="str">
        <f t="shared" si="339"/>
        <v>San Francisco 49ers</v>
      </c>
      <c r="K1031" s="2" t="str">
        <f t="shared" si="340"/>
        <v>Cleveland Browns</v>
      </c>
      <c r="L1031" s="17">
        <f t="shared" si="341"/>
        <v>-222.22222222222226</v>
      </c>
      <c r="M1031" s="18">
        <f t="shared" si="342"/>
        <v>179.99999999999997</v>
      </c>
      <c r="N1031" s="4">
        <f t="shared" si="328"/>
        <v>1.45</v>
      </c>
      <c r="O1031" s="4">
        <f t="shared" si="329"/>
        <v>2.8</v>
      </c>
      <c r="P1031" s="4"/>
      <c r="Q1031" s="4"/>
      <c r="R1031" s="1">
        <f t="shared" si="330"/>
        <v>0.68965517241379315</v>
      </c>
      <c r="S1031" s="1">
        <f t="shared" si="330"/>
        <v>0.35714285714285715</v>
      </c>
      <c r="T1031" s="1">
        <f t="shared" si="326"/>
        <v>4.4705882352941262E-2</v>
      </c>
      <c r="U1031" s="1">
        <f t="shared" si="327"/>
        <v>0.166256157635468</v>
      </c>
      <c r="V1031" s="1">
        <f t="shared" si="331"/>
        <v>0.67725615763546798</v>
      </c>
      <c r="W1031" s="1"/>
      <c r="X1031" s="17">
        <f t="shared" si="332"/>
        <v>476.54619116545314</v>
      </c>
      <c r="Y1031" s="18">
        <f t="shared" si="333"/>
        <v>1872.3757127156628</v>
      </c>
      <c r="Z1031" s="2">
        <f t="shared" si="324"/>
        <v>452.71888160718044</v>
      </c>
      <c r="AA1031" s="18">
        <f t="shared" si="324"/>
        <v>1778.7569270798795</v>
      </c>
      <c r="AB1031" s="2">
        <f t="shared" si="325"/>
        <v>-220.88762820095712</v>
      </c>
      <c r="AC1031" s="2">
        <f t="shared" si="325"/>
        <v>177.87569270798795</v>
      </c>
      <c r="AD1031" s="2">
        <f t="shared" si="334"/>
        <v>452.71888160718044</v>
      </c>
      <c r="AE1031" s="2">
        <f t="shared" si="335"/>
        <v>-1000</v>
      </c>
      <c r="AF1031" s="5">
        <f t="shared" si="336"/>
        <v>0.44999999999999996</v>
      </c>
      <c r="AG1031" s="5">
        <f t="shared" si="337"/>
        <v>-1</v>
      </c>
      <c r="AH1031" s="3">
        <f t="shared" si="338"/>
        <v>201910</v>
      </c>
      <c r="AI1031" s="21">
        <v>1.54</v>
      </c>
      <c r="AJ1031" s="21">
        <v>2.65</v>
      </c>
      <c r="AK1031" s="21">
        <v>1.45</v>
      </c>
      <c r="AL1031" s="21">
        <v>2.8</v>
      </c>
      <c r="AO1031">
        <f t="shared" si="343"/>
        <v>-300</v>
      </c>
      <c r="AP1031">
        <f>IF(E1031&lt;F1031,G1031,H1031)</f>
        <v>31</v>
      </c>
      <c r="AQ1031">
        <f>IF(E1031&lt;F1031,H1031,G1031)</f>
        <v>3</v>
      </c>
    </row>
    <row r="1032" spans="2:43" x14ac:dyDescent="0.25">
      <c r="B1032" s="24">
        <v>43744</v>
      </c>
      <c r="C1032" s="20" t="s">
        <v>20</v>
      </c>
      <c r="D1032" s="20" t="s">
        <v>39</v>
      </c>
      <c r="E1032" s="2">
        <v>-625.00000000000034</v>
      </c>
      <c r="F1032" s="2">
        <v>450</v>
      </c>
      <c r="G1032">
        <v>13</v>
      </c>
      <c r="H1032">
        <v>19</v>
      </c>
      <c r="I1032" s="9"/>
      <c r="J1032" s="2" t="str">
        <f t="shared" si="339"/>
        <v>Kansas City Chiefs</v>
      </c>
      <c r="K1032" s="2" t="str">
        <f t="shared" si="340"/>
        <v>Indianapolis Colts</v>
      </c>
      <c r="L1032" s="17">
        <f t="shared" si="341"/>
        <v>-625.00000000000034</v>
      </c>
      <c r="M1032" s="18">
        <f t="shared" si="342"/>
        <v>450</v>
      </c>
      <c r="N1032" s="4">
        <f t="shared" si="328"/>
        <v>1.1599999999999999</v>
      </c>
      <c r="O1032" s="4">
        <f t="shared" si="329"/>
        <v>5.5</v>
      </c>
      <c r="P1032" s="4"/>
      <c r="Q1032" s="4"/>
      <c r="R1032" s="1">
        <f t="shared" si="330"/>
        <v>0.86206896551724144</v>
      </c>
      <c r="S1032" s="1">
        <f t="shared" si="330"/>
        <v>0.18181818181818182</v>
      </c>
      <c r="T1032" s="1">
        <f t="shared" si="326"/>
        <v>4.2042042042042094E-2</v>
      </c>
      <c r="U1032" s="1">
        <f t="shared" si="327"/>
        <v>0.34012539184952983</v>
      </c>
      <c r="V1032" s="1">
        <f t="shared" si="331"/>
        <v>0.85112539184952984</v>
      </c>
      <c r="W1032" s="1"/>
      <c r="X1032" s="17">
        <f t="shared" si="332"/>
        <v>174.91501202538396</v>
      </c>
      <c r="Y1032" s="18">
        <f t="shared" si="333"/>
        <v>4502.2111739446591</v>
      </c>
      <c r="Z1032" s="2">
        <f t="shared" si="324"/>
        <v>166.16926142411475</v>
      </c>
      <c r="AA1032" s="18">
        <f t="shared" si="324"/>
        <v>4277.1006152474256</v>
      </c>
      <c r="AB1032" s="2">
        <f t="shared" si="325"/>
        <v>-601.79601896869144</v>
      </c>
      <c r="AC1032" s="2">
        <f t="shared" si="325"/>
        <v>427.71006152474257</v>
      </c>
      <c r="AD1032" s="2">
        <f t="shared" si="334"/>
        <v>-1000</v>
      </c>
      <c r="AE1032" s="2">
        <f t="shared" si="335"/>
        <v>4277.1006152474256</v>
      </c>
      <c r="AF1032" s="5">
        <f t="shared" si="336"/>
        <v>-1</v>
      </c>
      <c r="AG1032" s="5">
        <f t="shared" si="337"/>
        <v>4.5</v>
      </c>
      <c r="AH1032" s="3">
        <f t="shared" si="338"/>
        <v>201910</v>
      </c>
      <c r="AI1032" s="21">
        <v>1.22</v>
      </c>
      <c r="AJ1032" s="21">
        <v>4.5</v>
      </c>
      <c r="AK1032" s="21">
        <v>1.1599999999999999</v>
      </c>
      <c r="AL1032" s="21">
        <v>5.5</v>
      </c>
      <c r="AO1032">
        <f t="shared" si="343"/>
        <v>-700</v>
      </c>
      <c r="AP1032">
        <f>IF(E1032&lt;F1032,G1032,H1032)</f>
        <v>13</v>
      </c>
      <c r="AQ1032">
        <f>IF(E1032&lt;F1032,H1032,G1032)</f>
        <v>19</v>
      </c>
    </row>
    <row r="1033" spans="2:43" x14ac:dyDescent="0.25">
      <c r="B1033" s="24">
        <v>43744</v>
      </c>
      <c r="C1033" s="20" t="s">
        <v>23</v>
      </c>
      <c r="D1033" s="20" t="s">
        <v>33</v>
      </c>
      <c r="E1033" s="2">
        <v>-185.18518518518516</v>
      </c>
      <c r="F1033" s="2">
        <v>165</v>
      </c>
      <c r="G1033">
        <v>24</v>
      </c>
      <c r="H1033">
        <v>34</v>
      </c>
      <c r="I1033" s="9"/>
      <c r="J1033" s="2" t="str">
        <f t="shared" si="339"/>
        <v>Dallas Cowboys</v>
      </c>
      <c r="K1033" s="2" t="str">
        <f t="shared" si="340"/>
        <v>Green Bay Packers</v>
      </c>
      <c r="L1033" s="17">
        <f t="shared" si="341"/>
        <v>-185.18518518518516</v>
      </c>
      <c r="M1033" s="18">
        <f t="shared" si="342"/>
        <v>165</v>
      </c>
      <c r="N1033" s="4">
        <f t="shared" si="328"/>
        <v>1.54</v>
      </c>
      <c r="O1033" s="4">
        <f t="shared" si="329"/>
        <v>2.65</v>
      </c>
      <c r="P1033" s="4"/>
      <c r="Q1033" s="4"/>
      <c r="R1033" s="1">
        <f t="shared" si="330"/>
        <v>0.64935064935064934</v>
      </c>
      <c r="S1033" s="1">
        <f t="shared" si="330"/>
        <v>0.37735849056603776</v>
      </c>
      <c r="T1033" s="1">
        <f t="shared" si="326"/>
        <v>2.6014319809069208E-2</v>
      </c>
      <c r="U1033" s="1">
        <f t="shared" si="327"/>
        <v>0.13599607939230579</v>
      </c>
      <c r="V1033" s="1">
        <f t="shared" si="331"/>
        <v>0.64699607939230575</v>
      </c>
      <c r="W1033" s="1"/>
      <c r="X1033" s="17">
        <f t="shared" si="332"/>
        <v>545.60441995143913</v>
      </c>
      <c r="Y1033" s="18">
        <f t="shared" si="333"/>
        <v>1648.1806912014345</v>
      </c>
      <c r="Z1033" s="2">
        <f t="shared" si="324"/>
        <v>518.32419895386715</v>
      </c>
      <c r="AA1033" s="18">
        <f t="shared" si="324"/>
        <v>1565.7716566413626</v>
      </c>
      <c r="AB1033" s="2">
        <f t="shared" si="325"/>
        <v>-192.92944493394256</v>
      </c>
      <c r="AC1033" s="2">
        <f t="shared" si="325"/>
        <v>156.57716566413626</v>
      </c>
      <c r="AD1033" s="2">
        <f t="shared" si="334"/>
        <v>-1000</v>
      </c>
      <c r="AE1033" s="2">
        <f t="shared" si="335"/>
        <v>1565.7716566413626</v>
      </c>
      <c r="AF1033" s="5">
        <f t="shared" si="336"/>
        <v>-1</v>
      </c>
      <c r="AG1033" s="5">
        <f t="shared" si="337"/>
        <v>1.65</v>
      </c>
      <c r="AH1033" s="3">
        <f t="shared" si="338"/>
        <v>201910</v>
      </c>
      <c r="AI1033" s="21">
        <v>1.5</v>
      </c>
      <c r="AJ1033" s="21">
        <v>2.7</v>
      </c>
      <c r="AK1033" s="21">
        <v>1.54</v>
      </c>
      <c r="AL1033" s="21">
        <v>2.65</v>
      </c>
      <c r="AO1033">
        <f t="shared" si="343"/>
        <v>-190</v>
      </c>
      <c r="AP1033">
        <f>IF(E1033&lt;F1033,G1033,H1033)</f>
        <v>24</v>
      </c>
      <c r="AQ1033">
        <f>IF(E1033&lt;F1033,H1033,G1033)</f>
        <v>34</v>
      </c>
    </row>
    <row r="1034" spans="2:43" x14ac:dyDescent="0.25">
      <c r="B1034" s="24">
        <v>43744</v>
      </c>
      <c r="C1034" s="20" t="s">
        <v>31</v>
      </c>
      <c r="D1034" s="20" t="s">
        <v>38</v>
      </c>
      <c r="E1034" s="2">
        <v>-232.55813953488376</v>
      </c>
      <c r="F1034" s="2">
        <v>190</v>
      </c>
      <c r="G1034">
        <v>13</v>
      </c>
      <c r="H1034">
        <v>20</v>
      </c>
      <c r="I1034" s="9"/>
      <c r="J1034" s="2" t="str">
        <f t="shared" si="339"/>
        <v>Los Angeles Chargers</v>
      </c>
      <c r="K1034" s="2" t="str">
        <f t="shared" si="340"/>
        <v>Denver Broncos</v>
      </c>
      <c r="L1034" s="17">
        <f t="shared" si="341"/>
        <v>-232.55813953488376</v>
      </c>
      <c r="M1034" s="18">
        <f t="shared" si="342"/>
        <v>190</v>
      </c>
      <c r="N1034" s="4">
        <f t="shared" si="328"/>
        <v>1.43</v>
      </c>
      <c r="O1034" s="4">
        <f t="shared" si="329"/>
        <v>2.9</v>
      </c>
      <c r="P1034" s="4"/>
      <c r="Q1034" s="4"/>
      <c r="R1034" s="1">
        <f t="shared" si="330"/>
        <v>0.69930069930069938</v>
      </c>
      <c r="S1034" s="1">
        <f t="shared" si="330"/>
        <v>0.34482758620689657</v>
      </c>
      <c r="T1034" s="1">
        <f t="shared" si="326"/>
        <v>4.2263279445727608E-2</v>
      </c>
      <c r="U1034" s="1">
        <f t="shared" si="327"/>
        <v>0.1772365565469014</v>
      </c>
      <c r="V1034" s="1">
        <f t="shared" si="331"/>
        <v>0.68823655654690141</v>
      </c>
      <c r="W1034" s="1"/>
      <c r="X1034" s="17">
        <f t="shared" si="332"/>
        <v>452.98878777569371</v>
      </c>
      <c r="Y1034" s="18">
        <f t="shared" si="333"/>
        <v>1963.0773393846457</v>
      </c>
      <c r="Z1034" s="2">
        <f t="shared" si="324"/>
        <v>430.33934838690902</v>
      </c>
      <c r="AA1034" s="18">
        <f t="shared" si="324"/>
        <v>1864.9234724154132</v>
      </c>
      <c r="AB1034" s="2">
        <f t="shared" si="325"/>
        <v>-232.37475349358971</v>
      </c>
      <c r="AC1034" s="2">
        <f t="shared" si="325"/>
        <v>186.49234724154132</v>
      </c>
      <c r="AD1034" s="2">
        <f t="shared" si="334"/>
        <v>-1000</v>
      </c>
      <c r="AE1034" s="2">
        <f t="shared" si="335"/>
        <v>1864.9234724154132</v>
      </c>
      <c r="AF1034" s="5">
        <f t="shared" si="336"/>
        <v>-1</v>
      </c>
      <c r="AG1034" s="5">
        <f t="shared" si="337"/>
        <v>1.9</v>
      </c>
      <c r="AH1034" s="3">
        <f t="shared" si="338"/>
        <v>201910</v>
      </c>
      <c r="AI1034" s="21">
        <v>1.38</v>
      </c>
      <c r="AJ1034" s="21">
        <v>3.15</v>
      </c>
      <c r="AK1034" s="21">
        <v>1.43</v>
      </c>
      <c r="AL1034" s="21">
        <v>2.9</v>
      </c>
      <c r="AO1034">
        <f t="shared" si="343"/>
        <v>-300</v>
      </c>
      <c r="AP1034">
        <f>IF(E1034&lt;F1034,G1034,H1034)</f>
        <v>13</v>
      </c>
      <c r="AQ1034">
        <f>IF(E1034&lt;F1034,H1034,G1034)</f>
        <v>20</v>
      </c>
    </row>
    <row r="1035" spans="2:43" x14ac:dyDescent="0.25">
      <c r="B1035" s="24">
        <v>43744</v>
      </c>
      <c r="C1035" s="20" t="s">
        <v>44</v>
      </c>
      <c r="D1035" s="20" t="s">
        <v>26</v>
      </c>
      <c r="E1035" s="2">
        <v>-172.41379310344826</v>
      </c>
      <c r="F1035" s="2">
        <v>150</v>
      </c>
      <c r="G1035">
        <v>34</v>
      </c>
      <c r="H1035">
        <v>27</v>
      </c>
      <c r="I1035" s="9"/>
      <c r="J1035" s="2" t="str">
        <f t="shared" si="339"/>
        <v>Carolina Panthers</v>
      </c>
      <c r="K1035" s="2" t="str">
        <f t="shared" si="340"/>
        <v>Jacksonville Jaguars</v>
      </c>
      <c r="L1035" s="17">
        <f t="shared" si="341"/>
        <v>-172.41379310344826</v>
      </c>
      <c r="M1035" s="18">
        <f t="shared" si="342"/>
        <v>150</v>
      </c>
      <c r="N1035" s="4">
        <f t="shared" si="328"/>
        <v>1.58</v>
      </c>
      <c r="O1035" s="4">
        <f t="shared" si="329"/>
        <v>2.5</v>
      </c>
      <c r="P1035" s="4"/>
      <c r="Q1035" s="4"/>
      <c r="R1035" s="1">
        <f t="shared" si="330"/>
        <v>0.63291139240506322</v>
      </c>
      <c r="S1035" s="1">
        <f t="shared" si="330"/>
        <v>0.4</v>
      </c>
      <c r="T1035" s="1">
        <f t="shared" si="326"/>
        <v>3.1862745098039214E-2</v>
      </c>
      <c r="U1035" s="1">
        <f t="shared" si="327"/>
        <v>0.1164556962025316</v>
      </c>
      <c r="V1035" s="1">
        <f t="shared" si="331"/>
        <v>0.62745569620253161</v>
      </c>
      <c r="W1035" s="1"/>
      <c r="X1035" s="17">
        <f t="shared" si="332"/>
        <v>593.73802174746322</v>
      </c>
      <c r="Y1035" s="18">
        <f t="shared" si="333"/>
        <v>1520.5870888415161</v>
      </c>
      <c r="Z1035" s="2">
        <f t="shared" si="324"/>
        <v>564.05112066009008</v>
      </c>
      <c r="AA1035" s="18">
        <f t="shared" si="324"/>
        <v>1444.5577343994403</v>
      </c>
      <c r="AB1035" s="2">
        <f t="shared" si="325"/>
        <v>-177.28889516782337</v>
      </c>
      <c r="AC1035" s="2">
        <f t="shared" si="325"/>
        <v>144.45577343994404</v>
      </c>
      <c r="AD1035" s="2">
        <f t="shared" si="334"/>
        <v>564.05112066009008</v>
      </c>
      <c r="AE1035" s="2">
        <f t="shared" si="335"/>
        <v>-1000</v>
      </c>
      <c r="AF1035" s="5">
        <f t="shared" si="336"/>
        <v>0.58000000000000007</v>
      </c>
      <c r="AG1035" s="5">
        <f t="shared" si="337"/>
        <v>-1</v>
      </c>
      <c r="AH1035" s="3">
        <f t="shared" si="338"/>
        <v>201910</v>
      </c>
      <c r="AI1035" s="21">
        <v>1.54</v>
      </c>
      <c r="AJ1035" s="21">
        <v>2.65</v>
      </c>
      <c r="AK1035" s="21">
        <v>1.58</v>
      </c>
      <c r="AL1035" s="21">
        <v>2.5</v>
      </c>
      <c r="AO1035">
        <f t="shared" si="343"/>
        <v>-180</v>
      </c>
      <c r="AP1035">
        <f>IF(E1035&lt;F1035,G1035,H1035)</f>
        <v>34</v>
      </c>
      <c r="AQ1035">
        <f>IF(E1035&lt;F1035,H1035,G1035)</f>
        <v>27</v>
      </c>
    </row>
    <row r="1036" spans="2:43" x14ac:dyDescent="0.25">
      <c r="B1036" s="24">
        <v>43744</v>
      </c>
      <c r="C1036" s="20" t="s">
        <v>21</v>
      </c>
      <c r="D1036" s="20" t="s">
        <v>48</v>
      </c>
      <c r="E1036" s="2">
        <v>-166.66666666666663</v>
      </c>
      <c r="F1036" s="2">
        <v>145.00000000000003</v>
      </c>
      <c r="G1036">
        <v>23</v>
      </c>
      <c r="H1036">
        <v>26</v>
      </c>
      <c r="I1036" s="9"/>
      <c r="J1036" s="2" t="str">
        <f t="shared" si="339"/>
        <v>Cincinnati Bengals</v>
      </c>
      <c r="K1036" s="2" t="str">
        <f t="shared" si="340"/>
        <v>Arizona Cardinals</v>
      </c>
      <c r="L1036" s="17">
        <f t="shared" si="341"/>
        <v>-166.66666666666663</v>
      </c>
      <c r="M1036" s="18">
        <f t="shared" si="342"/>
        <v>145.00000000000003</v>
      </c>
      <c r="N1036" s="4">
        <f t="shared" si="328"/>
        <v>1.6</v>
      </c>
      <c r="O1036" s="4">
        <f t="shared" si="329"/>
        <v>2.4500000000000002</v>
      </c>
      <c r="P1036" s="4"/>
      <c r="Q1036" s="4"/>
      <c r="R1036" s="1">
        <f t="shared" si="330"/>
        <v>0.625</v>
      </c>
      <c r="S1036" s="1">
        <f t="shared" si="330"/>
        <v>0.4081632653061224</v>
      </c>
      <c r="T1036" s="1">
        <f t="shared" si="326"/>
        <v>3.2098765432098886E-2</v>
      </c>
      <c r="U1036" s="1">
        <f t="shared" si="327"/>
        <v>0.1084183673469388</v>
      </c>
      <c r="V1036" s="1">
        <f t="shared" si="331"/>
        <v>0.61941836734693878</v>
      </c>
      <c r="W1036" s="1"/>
      <c r="X1036" s="17">
        <f t="shared" si="332"/>
        <v>614.4177388267467</v>
      </c>
      <c r="Y1036" s="18">
        <f t="shared" si="333"/>
        <v>1471.4893831628281</v>
      </c>
      <c r="Z1036" s="2">
        <f t="shared" si="324"/>
        <v>583.69685188540939</v>
      </c>
      <c r="AA1036" s="18">
        <f t="shared" si="324"/>
        <v>1397.9149140046866</v>
      </c>
      <c r="AB1036" s="2">
        <f t="shared" si="325"/>
        <v>-171.32180801898838</v>
      </c>
      <c r="AC1036" s="2">
        <f t="shared" si="325"/>
        <v>139.79149140046866</v>
      </c>
      <c r="AD1036" s="2">
        <f t="shared" si="334"/>
        <v>-1000</v>
      </c>
      <c r="AE1036" s="2">
        <f t="shared" si="335"/>
        <v>1397.9149140046866</v>
      </c>
      <c r="AF1036" s="5">
        <f t="shared" si="336"/>
        <v>-1</v>
      </c>
      <c r="AG1036" s="5">
        <f t="shared" si="337"/>
        <v>1.4500000000000002</v>
      </c>
      <c r="AH1036" s="3">
        <f t="shared" si="338"/>
        <v>201910</v>
      </c>
      <c r="AI1036" s="21">
        <v>1.5</v>
      </c>
      <c r="AJ1036" s="21">
        <v>2.7</v>
      </c>
      <c r="AK1036" s="21">
        <v>1.6</v>
      </c>
      <c r="AL1036" s="21">
        <v>2.4500000000000002</v>
      </c>
      <c r="AO1036">
        <f t="shared" si="343"/>
        <v>-170</v>
      </c>
      <c r="AP1036">
        <f>IF(E1036&lt;F1036,G1036,H1036)</f>
        <v>23</v>
      </c>
      <c r="AQ1036">
        <f>IF(E1036&lt;F1036,H1036,G1036)</f>
        <v>26</v>
      </c>
    </row>
    <row r="1037" spans="2:43" x14ac:dyDescent="0.25">
      <c r="B1037" s="24">
        <v>43744</v>
      </c>
      <c r="C1037" s="20" t="s">
        <v>40</v>
      </c>
      <c r="D1037" s="20" t="s">
        <v>35</v>
      </c>
      <c r="E1037" s="2">
        <v>-212.76595744680853</v>
      </c>
      <c r="F1037" s="2">
        <v>175</v>
      </c>
      <c r="G1037">
        <v>53</v>
      </c>
      <c r="H1037">
        <v>32</v>
      </c>
      <c r="I1037" s="9"/>
      <c r="J1037" s="2" t="str">
        <f t="shared" si="339"/>
        <v>Houston Texans</v>
      </c>
      <c r="K1037" s="2" t="str">
        <f t="shared" si="340"/>
        <v>Atlanta Falcons</v>
      </c>
      <c r="L1037" s="17">
        <f t="shared" si="341"/>
        <v>-212.76595744680853</v>
      </c>
      <c r="M1037" s="18">
        <f t="shared" si="342"/>
        <v>175</v>
      </c>
      <c r="N1037" s="4">
        <f t="shared" si="328"/>
        <v>1.47</v>
      </c>
      <c r="O1037" s="4">
        <f t="shared" si="329"/>
        <v>2.75</v>
      </c>
      <c r="P1037" s="4"/>
      <c r="Q1037" s="4"/>
      <c r="R1037" s="1">
        <f t="shared" si="330"/>
        <v>0.68027210884353739</v>
      </c>
      <c r="S1037" s="1">
        <f t="shared" si="330"/>
        <v>0.36363636363636365</v>
      </c>
      <c r="T1037" s="1">
        <f t="shared" si="326"/>
        <v>4.206161137440767E-2</v>
      </c>
      <c r="U1037" s="1">
        <f t="shared" si="327"/>
        <v>0.15831787260358687</v>
      </c>
      <c r="V1037" s="1">
        <f t="shared" si="331"/>
        <v>0.66931787260358688</v>
      </c>
      <c r="W1037" s="1"/>
      <c r="X1037" s="17">
        <f t="shared" si="332"/>
        <v>494.0584151893168</v>
      </c>
      <c r="Y1037" s="18">
        <f t="shared" si="333"/>
        <v>1810.0865209085014</v>
      </c>
      <c r="Z1037" s="2">
        <f t="shared" si="324"/>
        <v>469.35549442985092</v>
      </c>
      <c r="AA1037" s="18">
        <f t="shared" si="324"/>
        <v>1719.5821948630762</v>
      </c>
      <c r="AB1037" s="2">
        <f t="shared" si="325"/>
        <v>-213.05812158750777</v>
      </c>
      <c r="AC1037" s="2">
        <f t="shared" si="325"/>
        <v>171.95821948630763</v>
      </c>
      <c r="AD1037" s="2">
        <f t="shared" si="334"/>
        <v>469.35549442985092</v>
      </c>
      <c r="AE1037" s="2">
        <f t="shared" si="335"/>
        <v>-1000</v>
      </c>
      <c r="AF1037" s="5">
        <f t="shared" si="336"/>
        <v>0.47</v>
      </c>
      <c r="AG1037" s="5">
        <f t="shared" si="337"/>
        <v>-1</v>
      </c>
      <c r="AH1037" s="3">
        <f t="shared" si="338"/>
        <v>201910</v>
      </c>
      <c r="AI1037" s="21">
        <v>1.44</v>
      </c>
      <c r="AJ1037" s="21">
        <v>2.85</v>
      </c>
      <c r="AK1037" s="21">
        <v>1.47</v>
      </c>
      <c r="AL1037" s="21">
        <v>2.75</v>
      </c>
      <c r="AO1037">
        <f t="shared" si="343"/>
        <v>-300</v>
      </c>
      <c r="AP1037">
        <f>IF(E1037&lt;F1037,G1037,H1037)</f>
        <v>53</v>
      </c>
      <c r="AQ1037">
        <f>IF(E1037&lt;F1037,H1037,G1037)</f>
        <v>32</v>
      </c>
    </row>
    <row r="1038" spans="2:43" x14ac:dyDescent="0.25">
      <c r="B1038" s="24">
        <v>43744</v>
      </c>
      <c r="C1038" s="20" t="s">
        <v>43</v>
      </c>
      <c r="D1038" s="20" t="s">
        <v>27</v>
      </c>
      <c r="E1038" s="2">
        <v>-161.29032258064512</v>
      </c>
      <c r="F1038" s="2">
        <v>140</v>
      </c>
      <c r="G1038">
        <v>31</v>
      </c>
      <c r="H1038">
        <v>24</v>
      </c>
      <c r="I1038" s="9"/>
      <c r="J1038" s="2" t="str">
        <f t="shared" si="339"/>
        <v>New Orleans Saints</v>
      </c>
      <c r="K1038" s="2" t="str">
        <f t="shared" si="340"/>
        <v>Tampa Bay Buccaneers</v>
      </c>
      <c r="L1038" s="17">
        <f t="shared" si="341"/>
        <v>-161.29032258064512</v>
      </c>
      <c r="M1038" s="18">
        <f t="shared" si="342"/>
        <v>140</v>
      </c>
      <c r="N1038" s="4">
        <f t="shared" si="328"/>
        <v>1.62</v>
      </c>
      <c r="O1038" s="4">
        <f t="shared" si="329"/>
        <v>2.4</v>
      </c>
      <c r="P1038" s="4"/>
      <c r="Q1038" s="4"/>
      <c r="R1038" s="1">
        <f t="shared" si="330"/>
        <v>0.61728395061728392</v>
      </c>
      <c r="S1038" s="1">
        <f t="shared" si="330"/>
        <v>0.41666666666666669</v>
      </c>
      <c r="T1038" s="1">
        <f t="shared" si="326"/>
        <v>3.2835820895522283E-2</v>
      </c>
      <c r="U1038" s="1">
        <f t="shared" si="327"/>
        <v>0.10030864197530862</v>
      </c>
      <c r="V1038" s="1">
        <f t="shared" si="331"/>
        <v>0.61130864197530865</v>
      </c>
      <c r="W1038" s="1"/>
      <c r="X1038" s="17">
        <f t="shared" si="332"/>
        <v>635.83488165441463</v>
      </c>
      <c r="Y1038" s="18">
        <f t="shared" si="333"/>
        <v>1423.7849094482656</v>
      </c>
      <c r="Z1038" s="2">
        <f t="shared" si="324"/>
        <v>604.04313757169382</v>
      </c>
      <c r="AA1038" s="18">
        <f t="shared" si="324"/>
        <v>1352.5956639758522</v>
      </c>
      <c r="AB1038" s="2">
        <f t="shared" si="325"/>
        <v>-165.55109027810289</v>
      </c>
      <c r="AC1038" s="2">
        <f t="shared" si="325"/>
        <v>135.25956639758522</v>
      </c>
      <c r="AD1038" s="2">
        <f t="shared" si="334"/>
        <v>604.04313757169382</v>
      </c>
      <c r="AE1038" s="2">
        <f t="shared" si="335"/>
        <v>-1000</v>
      </c>
      <c r="AF1038" s="5">
        <f t="shared" si="336"/>
        <v>0.62000000000000011</v>
      </c>
      <c r="AG1038" s="5">
        <f t="shared" si="337"/>
        <v>-1</v>
      </c>
      <c r="AH1038" s="3">
        <f t="shared" si="338"/>
        <v>201910</v>
      </c>
      <c r="AI1038" s="21">
        <v>1.38</v>
      </c>
      <c r="AJ1038" s="21">
        <v>3.15</v>
      </c>
      <c r="AK1038" s="21">
        <v>1.62</v>
      </c>
      <c r="AL1038" s="21">
        <v>2.4</v>
      </c>
      <c r="AO1038">
        <f t="shared" si="343"/>
        <v>-170</v>
      </c>
      <c r="AP1038">
        <f>IF(E1038&lt;F1038,G1038,H1038)</f>
        <v>31</v>
      </c>
      <c r="AQ1038">
        <f>IF(E1038&lt;F1038,H1038,G1038)</f>
        <v>24</v>
      </c>
    </row>
    <row r="1039" spans="2:43" x14ac:dyDescent="0.25">
      <c r="B1039" s="24">
        <v>43744</v>
      </c>
      <c r="C1039" s="20" t="s">
        <v>25</v>
      </c>
      <c r="D1039" s="20" t="s">
        <v>29</v>
      </c>
      <c r="E1039" s="2">
        <v>200</v>
      </c>
      <c r="F1039" s="2">
        <v>-243.9024390243903</v>
      </c>
      <c r="G1039">
        <v>10</v>
      </c>
      <c r="H1039">
        <v>28</v>
      </c>
      <c r="I1039" s="9"/>
      <c r="J1039" s="2" t="str">
        <f t="shared" si="339"/>
        <v>Minnesota Vikings</v>
      </c>
      <c r="K1039" s="2" t="str">
        <f t="shared" si="340"/>
        <v>New York Giants</v>
      </c>
      <c r="L1039" s="17">
        <f t="shared" si="341"/>
        <v>-243.9024390243903</v>
      </c>
      <c r="M1039" s="18">
        <f t="shared" si="342"/>
        <v>200</v>
      </c>
      <c r="N1039" s="4">
        <f t="shared" si="328"/>
        <v>1.41</v>
      </c>
      <c r="O1039" s="4">
        <f t="shared" si="329"/>
        <v>3</v>
      </c>
      <c r="P1039" s="4"/>
      <c r="Q1039" s="4"/>
      <c r="R1039" s="1">
        <f t="shared" si="330"/>
        <v>0.70921985815602839</v>
      </c>
      <c r="S1039" s="1">
        <f t="shared" si="330"/>
        <v>0.33333333333333331</v>
      </c>
      <c r="T1039" s="1">
        <f t="shared" si="326"/>
        <v>4.0816326530612401E-2</v>
      </c>
      <c r="U1039" s="1">
        <f t="shared" si="327"/>
        <v>0.18794326241134754</v>
      </c>
      <c r="V1039" s="1">
        <f t="shared" si="331"/>
        <v>0.69894326241134752</v>
      </c>
      <c r="W1039" s="1"/>
      <c r="X1039" s="17">
        <f t="shared" si="332"/>
        <v>430.73129648608347</v>
      </c>
      <c r="Y1039" s="18">
        <f t="shared" si="333"/>
        <v>2057.0269370258952</v>
      </c>
      <c r="Z1039" s="2">
        <f t="shared" si="324"/>
        <v>409.19473166177926</v>
      </c>
      <c r="AA1039" s="18">
        <f t="shared" si="324"/>
        <v>1954.1755901746003</v>
      </c>
      <c r="AB1039" s="2">
        <f t="shared" si="325"/>
        <v>-244.3824229942804</v>
      </c>
      <c r="AC1039" s="2">
        <f t="shared" si="325"/>
        <v>195.41755901746004</v>
      </c>
      <c r="AD1039" s="2">
        <f t="shared" si="334"/>
        <v>409.19473166177926</v>
      </c>
      <c r="AE1039" s="2">
        <f t="shared" si="335"/>
        <v>-1000</v>
      </c>
      <c r="AF1039" s="5">
        <f t="shared" si="336"/>
        <v>0.40999999999999992</v>
      </c>
      <c r="AG1039" s="5">
        <f t="shared" si="337"/>
        <v>-1</v>
      </c>
      <c r="AH1039" s="3">
        <f t="shared" si="338"/>
        <v>201910</v>
      </c>
      <c r="AI1039" s="21">
        <v>2.9</v>
      </c>
      <c r="AJ1039" s="21">
        <v>1.43</v>
      </c>
      <c r="AK1039" s="21">
        <v>3</v>
      </c>
      <c r="AL1039" s="21">
        <v>1.41</v>
      </c>
      <c r="AO1039">
        <f t="shared" si="343"/>
        <v>-300</v>
      </c>
      <c r="AP1039">
        <f>IF(E1039&lt;F1039,G1039,H1039)</f>
        <v>28</v>
      </c>
      <c r="AQ1039">
        <f>IF(E1039&lt;F1039,H1039,G1039)</f>
        <v>10</v>
      </c>
    </row>
    <row r="1040" spans="2:43" x14ac:dyDescent="0.25">
      <c r="B1040" s="24">
        <v>43744</v>
      </c>
      <c r="C1040" s="20" t="s">
        <v>52</v>
      </c>
      <c r="D1040" s="20" t="s">
        <v>37</v>
      </c>
      <c r="E1040" s="2">
        <v>229.99999999999997</v>
      </c>
      <c r="F1040" s="2">
        <v>-285.71428571428567</v>
      </c>
      <c r="G1040">
        <v>24</v>
      </c>
      <c r="H1040">
        <v>21</v>
      </c>
      <c r="I1040" s="9"/>
      <c r="J1040" s="2" t="str">
        <f t="shared" si="339"/>
        <v>Chicago Bears</v>
      </c>
      <c r="K1040" s="2" t="str">
        <f t="shared" si="340"/>
        <v>Oakland Raiders</v>
      </c>
      <c r="L1040" s="17">
        <f t="shared" si="341"/>
        <v>-285.71428571428567</v>
      </c>
      <c r="M1040" s="18">
        <f t="shared" si="342"/>
        <v>229.99999999999997</v>
      </c>
      <c r="N1040" s="4">
        <f t="shared" si="328"/>
        <v>1.35</v>
      </c>
      <c r="O1040" s="4">
        <f t="shared" si="329"/>
        <v>3.3</v>
      </c>
      <c r="P1040" s="4"/>
      <c r="Q1040" s="4"/>
      <c r="R1040" s="1">
        <f t="shared" si="330"/>
        <v>0.7407407407407407</v>
      </c>
      <c r="S1040" s="1">
        <f t="shared" si="330"/>
        <v>0.30303030303030304</v>
      </c>
      <c r="T1040" s="1">
        <f t="shared" si="326"/>
        <v>4.1935483870967794E-2</v>
      </c>
      <c r="U1040" s="1">
        <f t="shared" si="327"/>
        <v>0.21885521885521883</v>
      </c>
      <c r="V1040" s="1">
        <f t="shared" si="331"/>
        <v>0.72985521885521887</v>
      </c>
      <c r="W1040" s="1"/>
      <c r="X1040" s="17">
        <f t="shared" si="332"/>
        <v>370.13475298361828</v>
      </c>
      <c r="Y1040" s="18">
        <f t="shared" si="333"/>
        <v>2363.8563841328437</v>
      </c>
      <c r="Z1040" s="2">
        <f t="shared" si="324"/>
        <v>351.62801533443735</v>
      </c>
      <c r="AA1040" s="18">
        <f t="shared" si="324"/>
        <v>2245.6635649262016</v>
      </c>
      <c r="AB1040" s="2">
        <f t="shared" si="325"/>
        <v>-284.39144675343596</v>
      </c>
      <c r="AC1040" s="2">
        <f t="shared" si="325"/>
        <v>224.56635649262017</v>
      </c>
      <c r="AD1040" s="2">
        <f t="shared" si="334"/>
        <v>-1000</v>
      </c>
      <c r="AE1040" s="2">
        <f t="shared" si="335"/>
        <v>2245.6635649262016</v>
      </c>
      <c r="AF1040" s="5">
        <f t="shared" si="336"/>
        <v>-1</v>
      </c>
      <c r="AG1040" s="5">
        <f t="shared" si="337"/>
        <v>2.2999999999999998</v>
      </c>
      <c r="AH1040" s="3">
        <f t="shared" si="338"/>
        <v>201910</v>
      </c>
      <c r="AI1040" s="21">
        <v>2.8</v>
      </c>
      <c r="AJ1040" s="21">
        <v>1.45</v>
      </c>
      <c r="AK1040" s="21">
        <v>3.3</v>
      </c>
      <c r="AL1040" s="21">
        <v>1.35</v>
      </c>
      <c r="AO1040">
        <f t="shared" si="343"/>
        <v>-300</v>
      </c>
      <c r="AP1040">
        <f>IF(E1040&lt;F1040,G1040,H1040)</f>
        <v>21</v>
      </c>
      <c r="AQ1040">
        <f>IF(E1040&lt;F1040,H1040,G1040)</f>
        <v>24</v>
      </c>
    </row>
    <row r="1041" spans="2:43" x14ac:dyDescent="0.25">
      <c r="B1041" s="24">
        <v>43744</v>
      </c>
      <c r="C1041" s="20" t="s">
        <v>19</v>
      </c>
      <c r="D1041" s="20" t="s">
        <v>42</v>
      </c>
      <c r="E1041" s="2">
        <v>-909.09090909090833</v>
      </c>
      <c r="F1041" s="2">
        <v>600</v>
      </c>
      <c r="G1041">
        <v>31</v>
      </c>
      <c r="H1041">
        <v>6</v>
      </c>
      <c r="I1041" s="9"/>
      <c r="J1041" s="2" t="str">
        <f t="shared" si="339"/>
        <v>Philadelphia Eagles</v>
      </c>
      <c r="K1041" s="2" t="str">
        <f t="shared" si="340"/>
        <v>New York Jets</v>
      </c>
      <c r="L1041" s="17">
        <f t="shared" si="341"/>
        <v>-909.09090909090833</v>
      </c>
      <c r="M1041" s="18">
        <f t="shared" si="342"/>
        <v>600</v>
      </c>
      <c r="N1041" s="4">
        <f t="shared" si="328"/>
        <v>1.1100000000000001</v>
      </c>
      <c r="O1041" s="4">
        <f t="shared" si="329"/>
        <v>7</v>
      </c>
      <c r="P1041" s="4"/>
      <c r="Q1041" s="4"/>
      <c r="R1041" s="1">
        <f t="shared" si="330"/>
        <v>0.9009009009009008</v>
      </c>
      <c r="S1041" s="1">
        <f t="shared" si="330"/>
        <v>0.14285714285714285</v>
      </c>
      <c r="T1041" s="1">
        <f t="shared" si="326"/>
        <v>4.1923551171393236E-2</v>
      </c>
      <c r="U1041" s="1">
        <f t="shared" si="327"/>
        <v>0.379021879021879</v>
      </c>
      <c r="V1041" s="1">
        <f t="shared" si="331"/>
        <v>0.89002187902187901</v>
      </c>
      <c r="W1041" s="1"/>
      <c r="X1041" s="17">
        <f t="shared" si="332"/>
        <v>123.56788475692903</v>
      </c>
      <c r="Y1041" s="18">
        <f t="shared" si="333"/>
        <v>5887.3281029596874</v>
      </c>
      <c r="Z1041" s="2">
        <f t="shared" si="324"/>
        <v>117.38949051908257</v>
      </c>
      <c r="AA1041" s="18">
        <f t="shared" si="324"/>
        <v>5592.9616978117028</v>
      </c>
      <c r="AB1041" s="2">
        <f t="shared" si="325"/>
        <v>-851.86501413211454</v>
      </c>
      <c r="AC1041" s="2">
        <f t="shared" si="325"/>
        <v>559.29616978117031</v>
      </c>
      <c r="AD1041" s="2">
        <f t="shared" si="334"/>
        <v>117.38949051908257</v>
      </c>
      <c r="AE1041" s="2">
        <f t="shared" si="335"/>
        <v>-1000</v>
      </c>
      <c r="AF1041" s="5">
        <f t="shared" si="336"/>
        <v>0.1100000000000001</v>
      </c>
      <c r="AG1041" s="5">
        <f t="shared" si="337"/>
        <v>-1</v>
      </c>
      <c r="AH1041" s="3">
        <f t="shared" si="338"/>
        <v>201910</v>
      </c>
      <c r="AI1041" s="21">
        <v>1.1000000000000001</v>
      </c>
      <c r="AJ1041" s="21">
        <v>7.25</v>
      </c>
      <c r="AK1041" s="21">
        <v>1.1100000000000001</v>
      </c>
      <c r="AL1041" s="21">
        <v>7</v>
      </c>
      <c r="AO1041">
        <f t="shared" si="343"/>
        <v>-1000</v>
      </c>
      <c r="AP1041">
        <f>IF(E1041&lt;F1041,G1041,H1041)</f>
        <v>31</v>
      </c>
      <c r="AQ1041">
        <f>IF(E1041&lt;F1041,H1041,G1041)</f>
        <v>6</v>
      </c>
    </row>
    <row r="1042" spans="2:43" x14ac:dyDescent="0.25">
      <c r="B1042" s="24">
        <v>43744</v>
      </c>
      <c r="C1042" s="20" t="s">
        <v>45</v>
      </c>
      <c r="D1042" s="20" t="s">
        <v>28</v>
      </c>
      <c r="E1042" s="2">
        <v>150</v>
      </c>
      <c r="F1042" s="2">
        <v>-172.41379310344826</v>
      </c>
      <c r="G1042">
        <v>23</v>
      </c>
      <c r="H1042">
        <v>26</v>
      </c>
      <c r="I1042" s="9"/>
      <c r="J1042" s="2" t="str">
        <f t="shared" si="339"/>
        <v>Baltimore Ravens</v>
      </c>
      <c r="K1042" s="2" t="str">
        <f t="shared" si="340"/>
        <v>Pittsburgh Steelers</v>
      </c>
      <c r="L1042" s="17">
        <f t="shared" si="341"/>
        <v>-172.41379310344826</v>
      </c>
      <c r="M1042" s="18">
        <f t="shared" si="342"/>
        <v>150</v>
      </c>
      <c r="N1042" s="4">
        <f t="shared" si="328"/>
        <v>1.58</v>
      </c>
      <c r="O1042" s="4">
        <f t="shared" si="329"/>
        <v>2.5</v>
      </c>
      <c r="P1042" s="4"/>
      <c r="Q1042" s="4"/>
      <c r="R1042" s="1">
        <f t="shared" si="330"/>
        <v>0.63291139240506322</v>
      </c>
      <c r="S1042" s="1">
        <f t="shared" si="330"/>
        <v>0.4</v>
      </c>
      <c r="T1042" s="1">
        <f t="shared" si="326"/>
        <v>3.1862745098039214E-2</v>
      </c>
      <c r="U1042" s="1">
        <f t="shared" si="327"/>
        <v>0.1164556962025316</v>
      </c>
      <c r="V1042" s="1">
        <f t="shared" si="331"/>
        <v>0.62745569620253161</v>
      </c>
      <c r="W1042" s="1"/>
      <c r="X1042" s="17">
        <f t="shared" si="332"/>
        <v>593.73802174746322</v>
      </c>
      <c r="Y1042" s="18">
        <f t="shared" si="333"/>
        <v>1520.5870888415161</v>
      </c>
      <c r="Z1042" s="2">
        <f t="shared" si="324"/>
        <v>564.05112066009008</v>
      </c>
      <c r="AA1042" s="18">
        <f t="shared" si="324"/>
        <v>1444.5577343994403</v>
      </c>
      <c r="AB1042" s="2">
        <f t="shared" si="325"/>
        <v>-177.28889516782337</v>
      </c>
      <c r="AC1042" s="2">
        <f t="shared" si="325"/>
        <v>144.45577343994404</v>
      </c>
      <c r="AD1042" s="2">
        <f t="shared" si="334"/>
        <v>564.05112066009008</v>
      </c>
      <c r="AE1042" s="2">
        <f t="shared" si="335"/>
        <v>-1000</v>
      </c>
      <c r="AF1042" s="5">
        <f t="shared" si="336"/>
        <v>0.58000000000000007</v>
      </c>
      <c r="AG1042" s="5">
        <f t="shared" si="337"/>
        <v>-1</v>
      </c>
      <c r="AH1042" s="3">
        <f t="shared" si="338"/>
        <v>201910</v>
      </c>
      <c r="AI1042" s="21">
        <v>2.75</v>
      </c>
      <c r="AJ1042" s="21">
        <v>1.47</v>
      </c>
      <c r="AK1042" s="21">
        <v>2.5</v>
      </c>
      <c r="AL1042" s="21">
        <v>1.58</v>
      </c>
      <c r="AO1042">
        <f t="shared" si="343"/>
        <v>-180</v>
      </c>
      <c r="AP1042">
        <f>IF(E1042&lt;F1042,G1042,H1042)</f>
        <v>26</v>
      </c>
      <c r="AQ1042">
        <f>IF(E1042&lt;F1042,H1042,G1042)</f>
        <v>23</v>
      </c>
    </row>
    <row r="1043" spans="2:43" x14ac:dyDescent="0.25">
      <c r="B1043" s="24">
        <v>43744</v>
      </c>
      <c r="C1043" s="20" t="s">
        <v>41</v>
      </c>
      <c r="D1043" s="20" t="s">
        <v>24</v>
      </c>
      <c r="E1043" s="2">
        <v>-175.43859649122805</v>
      </c>
      <c r="F1043" s="2">
        <v>154.99999999999997</v>
      </c>
      <c r="G1043">
        <v>7</v>
      </c>
      <c r="H1043">
        <v>14</v>
      </c>
      <c r="I1043" s="9"/>
      <c r="J1043" s="2" t="str">
        <f t="shared" si="339"/>
        <v>Tennessee Titans</v>
      </c>
      <c r="K1043" s="2" t="str">
        <f t="shared" si="340"/>
        <v>Buffalo Bills</v>
      </c>
      <c r="L1043" s="17">
        <f t="shared" si="341"/>
        <v>-175.43859649122805</v>
      </c>
      <c r="M1043" s="18">
        <f t="shared" si="342"/>
        <v>154.99999999999997</v>
      </c>
      <c r="N1043" s="4">
        <f t="shared" si="328"/>
        <v>1.57</v>
      </c>
      <c r="O1043" s="4">
        <f t="shared" si="329"/>
        <v>2.5499999999999998</v>
      </c>
      <c r="P1043" s="4"/>
      <c r="Q1043" s="4"/>
      <c r="R1043" s="1">
        <f t="shared" si="330"/>
        <v>0.63694267515923564</v>
      </c>
      <c r="S1043" s="1">
        <f t="shared" si="330"/>
        <v>0.39215686274509809</v>
      </c>
      <c r="T1043" s="1">
        <f t="shared" si="326"/>
        <v>2.8276699029126329E-2</v>
      </c>
      <c r="U1043" s="1">
        <f t="shared" si="327"/>
        <v>0.12239290620706877</v>
      </c>
      <c r="V1043" s="1">
        <f t="shared" si="331"/>
        <v>0.63339290620706878</v>
      </c>
      <c r="W1043" s="1"/>
      <c r="X1043" s="17">
        <f t="shared" si="332"/>
        <v>578.79886276004493</v>
      </c>
      <c r="Y1043" s="18">
        <f t="shared" si="333"/>
        <v>1558.0808321378222</v>
      </c>
      <c r="Z1043" s="2">
        <f t="shared" si="324"/>
        <v>549.85891962204266</v>
      </c>
      <c r="AA1043" s="18">
        <f t="shared" si="324"/>
        <v>1480.1767905309309</v>
      </c>
      <c r="AB1043" s="2">
        <f t="shared" si="325"/>
        <v>-181.86483192586408</v>
      </c>
      <c r="AC1043" s="2">
        <f t="shared" si="325"/>
        <v>148.0176790530931</v>
      </c>
      <c r="AD1043" s="2">
        <f t="shared" si="334"/>
        <v>-1000</v>
      </c>
      <c r="AE1043" s="2">
        <f t="shared" si="335"/>
        <v>1480.1767905309309</v>
      </c>
      <c r="AF1043" s="5">
        <f t="shared" si="336"/>
        <v>-1</v>
      </c>
      <c r="AG1043" s="5">
        <f t="shared" si="337"/>
        <v>1.5499999999999998</v>
      </c>
      <c r="AH1043" s="3">
        <f t="shared" si="338"/>
        <v>201910</v>
      </c>
      <c r="AI1043" s="21">
        <v>1.76</v>
      </c>
      <c r="AJ1043" s="21">
        <v>2.1</v>
      </c>
      <c r="AK1043" s="21">
        <v>1.57</v>
      </c>
      <c r="AL1043" s="21">
        <v>2.5499999999999998</v>
      </c>
      <c r="AO1043">
        <f t="shared" si="343"/>
        <v>-180</v>
      </c>
      <c r="AP1043">
        <f>IF(E1043&lt;F1043,G1043,H1043)</f>
        <v>7</v>
      </c>
      <c r="AQ1043">
        <f>IF(E1043&lt;F1043,H1043,G1043)</f>
        <v>14</v>
      </c>
    </row>
    <row r="1044" spans="2:43" x14ac:dyDescent="0.25">
      <c r="B1044" s="24">
        <v>43744</v>
      </c>
      <c r="C1044" s="20" t="s">
        <v>53</v>
      </c>
      <c r="D1044" s="20" t="s">
        <v>36</v>
      </c>
      <c r="E1044" s="2">
        <v>700</v>
      </c>
      <c r="F1044" s="2">
        <v>-1111.1111111111102</v>
      </c>
      <c r="G1044">
        <v>7</v>
      </c>
      <c r="H1044">
        <v>33</v>
      </c>
      <c r="I1044" s="9"/>
      <c r="J1044" s="2" t="str">
        <f t="shared" si="339"/>
        <v>New England Patriots</v>
      </c>
      <c r="K1044" s="2" t="str">
        <f t="shared" si="340"/>
        <v>Washington Redskins</v>
      </c>
      <c r="L1044" s="17">
        <f t="shared" si="341"/>
        <v>-1111.1111111111102</v>
      </c>
      <c r="M1044" s="18">
        <f t="shared" si="342"/>
        <v>700</v>
      </c>
      <c r="N1044" s="4">
        <f t="shared" si="328"/>
        <v>1.0900000000000001</v>
      </c>
      <c r="O1044" s="4">
        <f t="shared" si="329"/>
        <v>8</v>
      </c>
      <c r="P1044" s="4"/>
      <c r="Q1044" s="4"/>
      <c r="R1044" s="1">
        <f t="shared" si="330"/>
        <v>0.9174311926605504</v>
      </c>
      <c r="S1044" s="1">
        <f t="shared" si="330"/>
        <v>0.125</v>
      </c>
      <c r="T1044" s="1">
        <f t="shared" si="326"/>
        <v>4.0704070407040605E-2</v>
      </c>
      <c r="U1044" s="1">
        <f t="shared" si="327"/>
        <v>0.3962155963302752</v>
      </c>
      <c r="V1044" s="1">
        <f t="shared" si="331"/>
        <v>0.90721559633027526</v>
      </c>
      <c r="W1044" s="1"/>
      <c r="X1044" s="17">
        <f t="shared" si="332"/>
        <v>102.27381897427846</v>
      </c>
      <c r="Y1044" s="18">
        <f t="shared" si="333"/>
        <v>6745.0731234154464</v>
      </c>
      <c r="Z1044" s="2">
        <f t="shared" ref="Z1044:AA1107" si="344">X1044*0.95</f>
        <v>97.160128025564532</v>
      </c>
      <c r="AA1044" s="18">
        <f t="shared" si="344"/>
        <v>6407.8194672446734</v>
      </c>
      <c r="AB1044" s="2">
        <f t="shared" ref="AB1044:AC1107" si="345">IF(Z1044&lt;1000,-100000/Z1044,Z1044/10)</f>
        <v>-1029.2287796665753</v>
      </c>
      <c r="AC1044" s="2">
        <f t="shared" si="345"/>
        <v>640.78194672446739</v>
      </c>
      <c r="AD1044" s="2">
        <f t="shared" si="334"/>
        <v>97.160128025564532</v>
      </c>
      <c r="AE1044" s="2">
        <f t="shared" si="335"/>
        <v>-1000</v>
      </c>
      <c r="AF1044" s="5">
        <f t="shared" si="336"/>
        <v>9.000000000000008E-2</v>
      </c>
      <c r="AG1044" s="5">
        <f t="shared" si="337"/>
        <v>-1</v>
      </c>
      <c r="AH1044" s="3">
        <f t="shared" si="338"/>
        <v>201910</v>
      </c>
      <c r="AI1044" s="21">
        <v>6.75</v>
      </c>
      <c r="AJ1044" s="21">
        <v>1.1100000000000001</v>
      </c>
      <c r="AK1044" s="21">
        <v>8</v>
      </c>
      <c r="AL1044" s="21">
        <v>1.0900000000000001</v>
      </c>
      <c r="AO1044">
        <f t="shared" si="343"/>
        <v>-1200</v>
      </c>
      <c r="AP1044">
        <f>IF(E1044&lt;F1044,G1044,H1044)</f>
        <v>33</v>
      </c>
      <c r="AQ1044">
        <f>IF(E1044&lt;F1044,H1044,G1044)</f>
        <v>7</v>
      </c>
    </row>
    <row r="1045" spans="2:43" x14ac:dyDescent="0.25">
      <c r="B1045" s="24">
        <v>43741</v>
      </c>
      <c r="C1045" s="20" t="s">
        <v>32</v>
      </c>
      <c r="D1045" s="20" t="s">
        <v>47</v>
      </c>
      <c r="E1045" s="2">
        <v>-125</v>
      </c>
      <c r="F1045" s="2">
        <v>104.99999999999999</v>
      </c>
      <c r="G1045">
        <v>30</v>
      </c>
      <c r="H1045">
        <v>29</v>
      </c>
      <c r="I1045" s="9"/>
      <c r="J1045" s="2" t="str">
        <f t="shared" si="339"/>
        <v>Seattle Seahawks</v>
      </c>
      <c r="K1045" s="2" t="str">
        <f t="shared" si="340"/>
        <v>Los Angeles Rams</v>
      </c>
      <c r="L1045" s="17">
        <f t="shared" si="341"/>
        <v>-125</v>
      </c>
      <c r="M1045" s="18">
        <f t="shared" si="342"/>
        <v>104.99999999999999</v>
      </c>
      <c r="N1045" s="4">
        <f t="shared" si="328"/>
        <v>1.8</v>
      </c>
      <c r="O1045" s="4">
        <f t="shared" si="329"/>
        <v>2.0499999999999998</v>
      </c>
      <c r="P1045" s="4"/>
      <c r="Q1045" s="4"/>
      <c r="R1045" s="1">
        <f t="shared" si="330"/>
        <v>0.55555555555555558</v>
      </c>
      <c r="S1045" s="1">
        <f t="shared" si="330"/>
        <v>0.48780487804878053</v>
      </c>
      <c r="T1045" s="1">
        <f t="shared" si="326"/>
        <v>4.1558441558441461E-2</v>
      </c>
      <c r="U1045" s="1">
        <f t="shared" si="327"/>
        <v>3.3875338753387524E-2</v>
      </c>
      <c r="V1045" s="1">
        <f t="shared" si="331"/>
        <v>0.54487533875338756</v>
      </c>
      <c r="W1045" s="1"/>
      <c r="X1045" s="17">
        <f t="shared" si="332"/>
        <v>835.28218085238643</v>
      </c>
      <c r="Y1045" s="18">
        <f t="shared" si="333"/>
        <v>1090.9993667390718</v>
      </c>
      <c r="Z1045" s="2">
        <f t="shared" si="344"/>
        <v>793.51807180976709</v>
      </c>
      <c r="AA1045" s="18">
        <f t="shared" si="344"/>
        <v>1036.449398402118</v>
      </c>
      <c r="AB1045" s="2">
        <f t="shared" si="345"/>
        <v>-126.02107444375048</v>
      </c>
      <c r="AC1045" s="2">
        <f t="shared" si="345"/>
        <v>103.6449398402118</v>
      </c>
      <c r="AD1045" s="2">
        <f t="shared" si="334"/>
        <v>793.51807180976709</v>
      </c>
      <c r="AE1045" s="2">
        <f t="shared" si="335"/>
        <v>-1000</v>
      </c>
      <c r="AF1045" s="5">
        <f t="shared" si="336"/>
        <v>0.8</v>
      </c>
      <c r="AG1045" s="5">
        <f t="shared" si="337"/>
        <v>-1</v>
      </c>
      <c r="AH1045" s="3">
        <f t="shared" si="338"/>
        <v>201910</v>
      </c>
      <c r="AI1045" s="21">
        <v>1.9</v>
      </c>
      <c r="AJ1045" s="21">
        <v>1.9</v>
      </c>
      <c r="AK1045" s="21">
        <v>1.8</v>
      </c>
      <c r="AL1045" s="21">
        <v>2.0499999999999998</v>
      </c>
      <c r="AO1045">
        <f t="shared" si="343"/>
        <v>-130</v>
      </c>
      <c r="AP1045">
        <f>IF(E1045&lt;F1045,G1045,H1045)</f>
        <v>30</v>
      </c>
      <c r="AQ1045">
        <f>IF(E1045&lt;F1045,H1045,G1045)</f>
        <v>29</v>
      </c>
    </row>
    <row r="1046" spans="2:43" x14ac:dyDescent="0.25">
      <c r="B1046" s="24">
        <v>43738</v>
      </c>
      <c r="C1046" s="20" t="s">
        <v>45</v>
      </c>
      <c r="D1046" s="20" t="s">
        <v>21</v>
      </c>
      <c r="E1046" s="2">
        <v>-185.18518518518516</v>
      </c>
      <c r="F1046" s="2">
        <v>165</v>
      </c>
      <c r="G1046">
        <v>27</v>
      </c>
      <c r="H1046">
        <v>3</v>
      </c>
      <c r="I1046" s="9"/>
      <c r="J1046" s="2" t="str">
        <f t="shared" si="339"/>
        <v>Pittsburgh Steelers</v>
      </c>
      <c r="K1046" s="2" t="str">
        <f t="shared" si="340"/>
        <v>Cincinnati Bengals</v>
      </c>
      <c r="L1046" s="17">
        <f t="shared" si="341"/>
        <v>-185.18518518518516</v>
      </c>
      <c r="M1046" s="18">
        <f t="shared" si="342"/>
        <v>165</v>
      </c>
      <c r="N1046" s="4">
        <f t="shared" si="328"/>
        <v>1.54</v>
      </c>
      <c r="O1046" s="4">
        <f t="shared" si="329"/>
        <v>2.65</v>
      </c>
      <c r="P1046" s="4"/>
      <c r="Q1046" s="4"/>
      <c r="R1046" s="1">
        <f t="shared" si="330"/>
        <v>0.64935064935064934</v>
      </c>
      <c r="S1046" s="1">
        <f t="shared" si="330"/>
        <v>0.37735849056603776</v>
      </c>
      <c r="T1046" s="1">
        <f t="shared" si="326"/>
        <v>2.6014319809069208E-2</v>
      </c>
      <c r="U1046" s="1">
        <f t="shared" si="327"/>
        <v>0.13599607939230579</v>
      </c>
      <c r="V1046" s="1">
        <f t="shared" si="331"/>
        <v>0.64699607939230575</v>
      </c>
      <c r="W1046" s="1"/>
      <c r="X1046" s="17">
        <f t="shared" si="332"/>
        <v>545.60441995143913</v>
      </c>
      <c r="Y1046" s="18">
        <f t="shared" si="333"/>
        <v>1648.1806912014345</v>
      </c>
      <c r="Z1046" s="2">
        <f t="shared" si="344"/>
        <v>518.32419895386715</v>
      </c>
      <c r="AA1046" s="18">
        <f t="shared" si="344"/>
        <v>1565.7716566413626</v>
      </c>
      <c r="AB1046" s="2">
        <f t="shared" si="345"/>
        <v>-192.92944493394256</v>
      </c>
      <c r="AC1046" s="2">
        <f t="shared" si="345"/>
        <v>156.57716566413626</v>
      </c>
      <c r="AD1046" s="2">
        <f t="shared" si="334"/>
        <v>518.32419895386715</v>
      </c>
      <c r="AE1046" s="2">
        <f t="shared" si="335"/>
        <v>-1000</v>
      </c>
      <c r="AF1046" s="5">
        <f t="shared" si="336"/>
        <v>0.54</v>
      </c>
      <c r="AG1046" s="5">
        <f t="shared" si="337"/>
        <v>-1</v>
      </c>
      <c r="AH1046" s="3">
        <f t="shared" si="338"/>
        <v>201909</v>
      </c>
      <c r="AI1046" s="21">
        <v>1.47</v>
      </c>
      <c r="AJ1046" s="21">
        <v>2.75</v>
      </c>
      <c r="AK1046" s="21">
        <v>1.54</v>
      </c>
      <c r="AL1046" s="21">
        <v>2.65</v>
      </c>
      <c r="AO1046">
        <f t="shared" si="343"/>
        <v>-190</v>
      </c>
      <c r="AP1046">
        <f>IF(E1046&lt;F1046,G1046,H1046)</f>
        <v>27</v>
      </c>
      <c r="AQ1046">
        <f>IF(E1046&lt;F1046,H1046,G1046)</f>
        <v>3</v>
      </c>
    </row>
    <row r="1047" spans="2:43" x14ac:dyDescent="0.25">
      <c r="B1047" s="24">
        <v>43737</v>
      </c>
      <c r="C1047" s="20" t="s">
        <v>43</v>
      </c>
      <c r="D1047" s="20" t="s">
        <v>23</v>
      </c>
      <c r="E1047" s="2">
        <v>125</v>
      </c>
      <c r="F1047" s="2">
        <v>-147.05882352941177</v>
      </c>
      <c r="G1047">
        <v>12</v>
      </c>
      <c r="H1047">
        <v>10</v>
      </c>
      <c r="I1047" s="9"/>
      <c r="J1047" s="2" t="str">
        <f t="shared" si="339"/>
        <v>Dallas Cowboys</v>
      </c>
      <c r="K1047" s="2" t="str">
        <f t="shared" si="340"/>
        <v>New Orleans Saints</v>
      </c>
      <c r="L1047" s="17">
        <f t="shared" si="341"/>
        <v>-147.05882352941177</v>
      </c>
      <c r="M1047" s="18">
        <f t="shared" si="342"/>
        <v>125</v>
      </c>
      <c r="N1047" s="4">
        <f t="shared" si="328"/>
        <v>1.68</v>
      </c>
      <c r="O1047" s="4">
        <f t="shared" si="329"/>
        <v>2.25</v>
      </c>
      <c r="P1047" s="4"/>
      <c r="Q1047" s="4"/>
      <c r="R1047" s="1">
        <f t="shared" si="330"/>
        <v>0.59523809523809523</v>
      </c>
      <c r="S1047" s="1">
        <f t="shared" si="330"/>
        <v>0.44444444444444442</v>
      </c>
      <c r="T1047" s="1">
        <f t="shared" si="326"/>
        <v>3.8167938931297662E-2</v>
      </c>
      <c r="U1047" s="1">
        <f t="shared" si="327"/>
        <v>7.5396825396825407E-2</v>
      </c>
      <c r="V1047" s="1">
        <f t="shared" si="331"/>
        <v>0.58639682539682547</v>
      </c>
      <c r="W1047" s="1"/>
      <c r="X1047" s="17">
        <f t="shared" si="332"/>
        <v>705.32983244457648</v>
      </c>
      <c r="Y1047" s="18">
        <f t="shared" si="333"/>
        <v>1287.7472223008879</v>
      </c>
      <c r="Z1047" s="2">
        <f t="shared" si="344"/>
        <v>670.06334082234764</v>
      </c>
      <c r="AA1047" s="18">
        <f t="shared" si="344"/>
        <v>1223.3598611858433</v>
      </c>
      <c r="AB1047" s="2">
        <f t="shared" si="345"/>
        <v>-149.23962244714528</v>
      </c>
      <c r="AC1047" s="2">
        <f t="shared" si="345"/>
        <v>122.33598611858433</v>
      </c>
      <c r="AD1047" s="2">
        <f t="shared" si="334"/>
        <v>-1000</v>
      </c>
      <c r="AE1047" s="2">
        <f t="shared" si="335"/>
        <v>1223.3598611858433</v>
      </c>
      <c r="AF1047" s="5">
        <f t="shared" si="336"/>
        <v>-1</v>
      </c>
      <c r="AG1047" s="5">
        <f t="shared" si="337"/>
        <v>1.25</v>
      </c>
      <c r="AH1047" s="3">
        <f t="shared" si="338"/>
        <v>201909</v>
      </c>
      <c r="AI1047" s="21">
        <v>2.4500000000000002</v>
      </c>
      <c r="AJ1047" s="21">
        <v>1.6</v>
      </c>
      <c r="AK1047" s="21">
        <v>2.25</v>
      </c>
      <c r="AL1047" s="21">
        <v>1.68</v>
      </c>
      <c r="AO1047">
        <f t="shared" si="343"/>
        <v>-150</v>
      </c>
      <c r="AP1047">
        <f>IF(E1047&lt;F1047,G1047,H1047)</f>
        <v>10</v>
      </c>
      <c r="AQ1047">
        <f>IF(E1047&lt;F1047,H1047,G1047)</f>
        <v>12</v>
      </c>
    </row>
    <row r="1048" spans="2:43" x14ac:dyDescent="0.25">
      <c r="B1048" s="24">
        <v>43737</v>
      </c>
      <c r="C1048" s="20" t="s">
        <v>37</v>
      </c>
      <c r="D1048" s="20" t="s">
        <v>29</v>
      </c>
      <c r="E1048" s="2">
        <v>-116.27906976744185</v>
      </c>
      <c r="F1048" s="2">
        <v>-105.26315789473685</v>
      </c>
      <c r="G1048">
        <v>16</v>
      </c>
      <c r="H1048">
        <v>6</v>
      </c>
      <c r="I1048" s="9"/>
      <c r="J1048" s="2" t="str">
        <f t="shared" si="339"/>
        <v>Chicago Bears</v>
      </c>
      <c r="K1048" s="2" t="str">
        <f t="shared" si="340"/>
        <v>Minnesota Vikings</v>
      </c>
      <c r="L1048" s="17">
        <f t="shared" si="341"/>
        <v>-116.27906976744185</v>
      </c>
      <c r="M1048" s="18">
        <f t="shared" si="342"/>
        <v>-105.26315789473685</v>
      </c>
      <c r="N1048" s="4">
        <f t="shared" si="328"/>
        <v>1.86</v>
      </c>
      <c r="O1048" s="4">
        <f t="shared" si="329"/>
        <v>1.95</v>
      </c>
      <c r="P1048" s="4"/>
      <c r="Q1048" s="4"/>
      <c r="R1048" s="1">
        <f t="shared" si="330"/>
        <v>0.5376344086021505</v>
      </c>
      <c r="S1048" s="1">
        <f t="shared" si="330"/>
        <v>0.51282051282051289</v>
      </c>
      <c r="T1048" s="1">
        <f t="shared" si="326"/>
        <v>4.8031496062992063E-2</v>
      </c>
      <c r="U1048" s="1">
        <f t="shared" si="327"/>
        <v>1.2406947890818809E-2</v>
      </c>
      <c r="V1048" s="1">
        <f t="shared" si="331"/>
        <v>0.52340694789081876</v>
      </c>
      <c r="W1048" s="1"/>
      <c r="X1048" s="17">
        <f t="shared" si="332"/>
        <v>910.55927711643062</v>
      </c>
      <c r="Y1048" s="18">
        <f t="shared" si="333"/>
        <v>1001.5075521192962</v>
      </c>
      <c r="Z1048" s="2">
        <f t="shared" si="344"/>
        <v>865.03131326060907</v>
      </c>
      <c r="AA1048" s="18">
        <f t="shared" si="344"/>
        <v>951.43217451333135</v>
      </c>
      <c r="AB1048" s="2">
        <f t="shared" si="345"/>
        <v>-115.60275156174939</v>
      </c>
      <c r="AC1048" s="2">
        <f t="shared" si="345"/>
        <v>-105.10470707084419</v>
      </c>
      <c r="AD1048" s="2">
        <f t="shared" si="334"/>
        <v>865.03131326060907</v>
      </c>
      <c r="AE1048" s="2">
        <f t="shared" si="335"/>
        <v>-1000</v>
      </c>
      <c r="AF1048" s="5">
        <f t="shared" si="336"/>
        <v>0.8600000000000001</v>
      </c>
      <c r="AG1048" s="5">
        <f t="shared" si="337"/>
        <v>-1</v>
      </c>
      <c r="AH1048" s="3">
        <f t="shared" si="338"/>
        <v>201909</v>
      </c>
      <c r="AI1048" s="21">
        <v>1.66</v>
      </c>
      <c r="AJ1048" s="21">
        <v>2.2999999999999998</v>
      </c>
      <c r="AK1048" s="21">
        <v>1.86</v>
      </c>
      <c r="AL1048" s="21">
        <v>1.95</v>
      </c>
      <c r="AO1048">
        <f t="shared" si="343"/>
        <v>-120</v>
      </c>
      <c r="AP1048">
        <f>IF(E1048&lt;F1048,G1048,H1048)</f>
        <v>16</v>
      </c>
      <c r="AQ1048">
        <f>IF(E1048&lt;F1048,H1048,G1048)</f>
        <v>6</v>
      </c>
    </row>
    <row r="1049" spans="2:43" x14ac:dyDescent="0.25">
      <c r="B1049" s="24">
        <v>43737</v>
      </c>
      <c r="C1049" s="20" t="s">
        <v>38</v>
      </c>
      <c r="D1049" s="20" t="s">
        <v>26</v>
      </c>
      <c r="E1049" s="2">
        <v>-147.05882352941177</v>
      </c>
      <c r="F1049" s="2">
        <v>125</v>
      </c>
      <c r="G1049">
        <v>24</v>
      </c>
      <c r="H1049">
        <v>26</v>
      </c>
      <c r="I1049" s="9"/>
      <c r="J1049" s="2" t="str">
        <f t="shared" si="339"/>
        <v>Denver Broncos</v>
      </c>
      <c r="K1049" s="2" t="str">
        <f t="shared" si="340"/>
        <v>Jacksonville Jaguars</v>
      </c>
      <c r="L1049" s="17">
        <f t="shared" si="341"/>
        <v>-147.05882352941177</v>
      </c>
      <c r="M1049" s="18">
        <f t="shared" si="342"/>
        <v>125</v>
      </c>
      <c r="N1049" s="4">
        <f t="shared" si="328"/>
        <v>1.68</v>
      </c>
      <c r="O1049" s="4">
        <f t="shared" si="329"/>
        <v>2.25</v>
      </c>
      <c r="P1049" s="4"/>
      <c r="Q1049" s="4"/>
      <c r="R1049" s="1">
        <f t="shared" si="330"/>
        <v>0.59523809523809523</v>
      </c>
      <c r="S1049" s="1">
        <f t="shared" si="330"/>
        <v>0.44444444444444442</v>
      </c>
      <c r="T1049" s="1">
        <f t="shared" si="326"/>
        <v>3.8167938931297662E-2</v>
      </c>
      <c r="U1049" s="1">
        <f t="shared" si="327"/>
        <v>7.5396825396825407E-2</v>
      </c>
      <c r="V1049" s="1">
        <f t="shared" si="331"/>
        <v>0.58639682539682547</v>
      </c>
      <c r="W1049" s="1"/>
      <c r="X1049" s="17">
        <f t="shared" si="332"/>
        <v>705.32983244457648</v>
      </c>
      <c r="Y1049" s="18">
        <f t="shared" si="333"/>
        <v>1287.7472223008879</v>
      </c>
      <c r="Z1049" s="2">
        <f t="shared" si="344"/>
        <v>670.06334082234764</v>
      </c>
      <c r="AA1049" s="18">
        <f t="shared" si="344"/>
        <v>1223.3598611858433</v>
      </c>
      <c r="AB1049" s="2">
        <f t="shared" si="345"/>
        <v>-149.23962244714528</v>
      </c>
      <c r="AC1049" s="2">
        <f t="shared" si="345"/>
        <v>122.33598611858433</v>
      </c>
      <c r="AD1049" s="2">
        <f t="shared" si="334"/>
        <v>-1000</v>
      </c>
      <c r="AE1049" s="2">
        <f t="shared" si="335"/>
        <v>1223.3598611858433</v>
      </c>
      <c r="AF1049" s="5">
        <f t="shared" si="336"/>
        <v>-1</v>
      </c>
      <c r="AG1049" s="5">
        <f t="shared" si="337"/>
        <v>1.25</v>
      </c>
      <c r="AH1049" s="3">
        <f t="shared" si="338"/>
        <v>201909</v>
      </c>
      <c r="AI1049" s="21">
        <v>1.6</v>
      </c>
      <c r="AJ1049" s="21">
        <v>2.4500000000000002</v>
      </c>
      <c r="AK1049" s="21">
        <v>1.68</v>
      </c>
      <c r="AL1049" s="21">
        <v>2.25</v>
      </c>
      <c r="AO1049">
        <f t="shared" si="343"/>
        <v>-150</v>
      </c>
      <c r="AP1049">
        <f>IF(E1049&lt;F1049,G1049,H1049)</f>
        <v>24</v>
      </c>
      <c r="AQ1049">
        <f>IF(E1049&lt;F1049,H1049,G1049)</f>
        <v>26</v>
      </c>
    </row>
    <row r="1050" spans="2:43" x14ac:dyDescent="0.25">
      <c r="B1050" s="24">
        <v>43737</v>
      </c>
      <c r="C1050" s="20" t="s">
        <v>48</v>
      </c>
      <c r="D1050" s="20" t="s">
        <v>32</v>
      </c>
      <c r="E1050" s="2">
        <v>200</v>
      </c>
      <c r="F1050" s="2">
        <v>-243.9024390243903</v>
      </c>
      <c r="G1050">
        <v>10</v>
      </c>
      <c r="H1050">
        <v>27</v>
      </c>
      <c r="I1050" s="9"/>
      <c r="J1050" s="2" t="str">
        <f t="shared" si="339"/>
        <v>Seattle Seahawks</v>
      </c>
      <c r="K1050" s="2" t="str">
        <f t="shared" si="340"/>
        <v>Arizona Cardinals</v>
      </c>
      <c r="L1050" s="17">
        <f t="shared" si="341"/>
        <v>-243.9024390243903</v>
      </c>
      <c r="M1050" s="18">
        <f t="shared" si="342"/>
        <v>200</v>
      </c>
      <c r="N1050" s="4">
        <f t="shared" si="328"/>
        <v>1.41</v>
      </c>
      <c r="O1050" s="4">
        <f t="shared" si="329"/>
        <v>3</v>
      </c>
      <c r="P1050" s="4"/>
      <c r="Q1050" s="4"/>
      <c r="R1050" s="1">
        <f t="shared" si="330"/>
        <v>0.70921985815602839</v>
      </c>
      <c r="S1050" s="1">
        <f t="shared" si="330"/>
        <v>0.33333333333333331</v>
      </c>
      <c r="T1050" s="1">
        <f t="shared" si="326"/>
        <v>4.0816326530612401E-2</v>
      </c>
      <c r="U1050" s="1">
        <f t="shared" si="327"/>
        <v>0.18794326241134754</v>
      </c>
      <c r="V1050" s="1">
        <f t="shared" si="331"/>
        <v>0.69894326241134752</v>
      </c>
      <c r="W1050" s="1"/>
      <c r="X1050" s="17">
        <f t="shared" si="332"/>
        <v>430.73129648608347</v>
      </c>
      <c r="Y1050" s="18">
        <f t="shared" si="333"/>
        <v>2057.0269370258952</v>
      </c>
      <c r="Z1050" s="2">
        <f t="shared" si="344"/>
        <v>409.19473166177926</v>
      </c>
      <c r="AA1050" s="18">
        <f t="shared" si="344"/>
        <v>1954.1755901746003</v>
      </c>
      <c r="AB1050" s="2">
        <f t="shared" si="345"/>
        <v>-244.3824229942804</v>
      </c>
      <c r="AC1050" s="2">
        <f t="shared" si="345"/>
        <v>195.41755901746004</v>
      </c>
      <c r="AD1050" s="2">
        <f t="shared" si="334"/>
        <v>409.19473166177926</v>
      </c>
      <c r="AE1050" s="2">
        <f t="shared" si="335"/>
        <v>-1000</v>
      </c>
      <c r="AF1050" s="5">
        <f t="shared" si="336"/>
        <v>0.40999999999999992</v>
      </c>
      <c r="AG1050" s="5">
        <f t="shared" si="337"/>
        <v>-1</v>
      </c>
      <c r="AH1050" s="3">
        <f t="shared" si="338"/>
        <v>201909</v>
      </c>
      <c r="AI1050" s="21">
        <v>2.8</v>
      </c>
      <c r="AJ1050" s="21">
        <v>1.45</v>
      </c>
      <c r="AK1050" s="21">
        <v>3</v>
      </c>
      <c r="AL1050" s="21">
        <v>1.41</v>
      </c>
      <c r="AO1050">
        <f t="shared" si="343"/>
        <v>-300</v>
      </c>
      <c r="AP1050">
        <f>IF(E1050&lt;F1050,G1050,H1050)</f>
        <v>27</v>
      </c>
      <c r="AQ1050">
        <f>IF(E1050&lt;F1050,H1050,G1050)</f>
        <v>10</v>
      </c>
    </row>
    <row r="1051" spans="2:43" x14ac:dyDescent="0.25">
      <c r="B1051" s="24">
        <v>43737</v>
      </c>
      <c r="C1051" s="20" t="s">
        <v>47</v>
      </c>
      <c r="D1051" s="20" t="s">
        <v>27</v>
      </c>
      <c r="E1051" s="2">
        <v>-454.54545454545462</v>
      </c>
      <c r="F1051" s="2">
        <v>350</v>
      </c>
      <c r="G1051">
        <v>40</v>
      </c>
      <c r="H1051">
        <v>55</v>
      </c>
      <c r="I1051" s="9"/>
      <c r="J1051" s="2" t="str">
        <f t="shared" si="339"/>
        <v>Los Angeles Rams</v>
      </c>
      <c r="K1051" s="2" t="str">
        <f t="shared" si="340"/>
        <v>Tampa Bay Buccaneers</v>
      </c>
      <c r="L1051" s="17">
        <f t="shared" si="341"/>
        <v>-454.54545454545462</v>
      </c>
      <c r="M1051" s="18">
        <f t="shared" si="342"/>
        <v>350</v>
      </c>
      <c r="N1051" s="4">
        <f t="shared" si="328"/>
        <v>1.22</v>
      </c>
      <c r="O1051" s="4">
        <f t="shared" si="329"/>
        <v>4.5</v>
      </c>
      <c r="P1051" s="4"/>
      <c r="Q1051" s="4"/>
      <c r="R1051" s="1">
        <f t="shared" si="330"/>
        <v>0.81967213114754101</v>
      </c>
      <c r="S1051" s="1">
        <f t="shared" si="330"/>
        <v>0.22222222222222221</v>
      </c>
      <c r="T1051" s="1">
        <f t="shared" si="326"/>
        <v>4.0209790209790097E-2</v>
      </c>
      <c r="U1051" s="1">
        <f t="shared" si="327"/>
        <v>0.2987249544626594</v>
      </c>
      <c r="V1051" s="1">
        <f t="shared" si="331"/>
        <v>0.80972495446265946</v>
      </c>
      <c r="W1051" s="1"/>
      <c r="X1051" s="17">
        <f t="shared" si="332"/>
        <v>234.98725646118768</v>
      </c>
      <c r="Y1051" s="18">
        <f t="shared" si="333"/>
        <v>3526.591123964678</v>
      </c>
      <c r="Z1051" s="2">
        <f t="shared" si="344"/>
        <v>223.2378936381283</v>
      </c>
      <c r="AA1051" s="18">
        <f t="shared" si="344"/>
        <v>3350.2615677664439</v>
      </c>
      <c r="AB1051" s="2">
        <f t="shared" si="345"/>
        <v>-447.95262296329213</v>
      </c>
      <c r="AC1051" s="2">
        <f t="shared" si="345"/>
        <v>335.02615677664437</v>
      </c>
      <c r="AD1051" s="2">
        <f t="shared" si="334"/>
        <v>-1000</v>
      </c>
      <c r="AE1051" s="2">
        <f t="shared" si="335"/>
        <v>3350.2615677664439</v>
      </c>
      <c r="AF1051" s="5">
        <f t="shared" si="336"/>
        <v>-1</v>
      </c>
      <c r="AG1051" s="5">
        <f t="shared" si="337"/>
        <v>3.5</v>
      </c>
      <c r="AH1051" s="3">
        <f t="shared" si="338"/>
        <v>201909</v>
      </c>
      <c r="AI1051" s="21">
        <v>1.2</v>
      </c>
      <c r="AJ1051" s="21">
        <v>4.75</v>
      </c>
      <c r="AK1051" s="21">
        <v>1.22</v>
      </c>
      <c r="AL1051" s="21">
        <v>4.5</v>
      </c>
      <c r="AO1051">
        <f t="shared" si="343"/>
        <v>-500</v>
      </c>
      <c r="AP1051">
        <f>IF(E1051&lt;F1051,G1051,H1051)</f>
        <v>40</v>
      </c>
      <c r="AQ1051">
        <f>IF(E1051&lt;F1051,H1051,G1051)</f>
        <v>55</v>
      </c>
    </row>
    <row r="1052" spans="2:43" x14ac:dyDescent="0.25">
      <c r="B1052" s="24">
        <v>43737</v>
      </c>
      <c r="C1052" s="20" t="s">
        <v>35</v>
      </c>
      <c r="D1052" s="20" t="s">
        <v>41</v>
      </c>
      <c r="E1052" s="2">
        <v>-175.43859649122805</v>
      </c>
      <c r="F1052" s="2">
        <v>154.99999999999997</v>
      </c>
      <c r="G1052">
        <v>10</v>
      </c>
      <c r="H1052">
        <v>24</v>
      </c>
      <c r="I1052" s="9"/>
      <c r="J1052" s="2" t="str">
        <f t="shared" si="339"/>
        <v>Atlanta Falcons</v>
      </c>
      <c r="K1052" s="2" t="str">
        <f t="shared" si="340"/>
        <v>Tennessee Titans</v>
      </c>
      <c r="L1052" s="17">
        <f t="shared" si="341"/>
        <v>-175.43859649122805</v>
      </c>
      <c r="M1052" s="18">
        <f t="shared" si="342"/>
        <v>154.99999999999997</v>
      </c>
      <c r="N1052" s="4">
        <f t="shared" si="328"/>
        <v>1.57</v>
      </c>
      <c r="O1052" s="4">
        <f t="shared" si="329"/>
        <v>2.5499999999999998</v>
      </c>
      <c r="P1052" s="4"/>
      <c r="Q1052" s="4"/>
      <c r="R1052" s="1">
        <f t="shared" si="330"/>
        <v>0.63694267515923564</v>
      </c>
      <c r="S1052" s="1">
        <f t="shared" si="330"/>
        <v>0.39215686274509809</v>
      </c>
      <c r="T1052" s="1">
        <f t="shared" si="326"/>
        <v>2.8276699029126329E-2</v>
      </c>
      <c r="U1052" s="1">
        <f t="shared" si="327"/>
        <v>0.12239290620706877</v>
      </c>
      <c r="V1052" s="1">
        <f t="shared" si="331"/>
        <v>0.63339290620706878</v>
      </c>
      <c r="W1052" s="1"/>
      <c r="X1052" s="17">
        <f t="shared" si="332"/>
        <v>578.79886276004493</v>
      </c>
      <c r="Y1052" s="18">
        <f t="shared" si="333"/>
        <v>1558.0808321378222</v>
      </c>
      <c r="Z1052" s="2">
        <f t="shared" si="344"/>
        <v>549.85891962204266</v>
      </c>
      <c r="AA1052" s="18">
        <f t="shared" si="344"/>
        <v>1480.1767905309309</v>
      </c>
      <c r="AB1052" s="2">
        <f t="shared" si="345"/>
        <v>-181.86483192586408</v>
      </c>
      <c r="AC1052" s="2">
        <f t="shared" si="345"/>
        <v>148.0176790530931</v>
      </c>
      <c r="AD1052" s="2">
        <f t="shared" si="334"/>
        <v>-1000</v>
      </c>
      <c r="AE1052" s="2">
        <f t="shared" si="335"/>
        <v>1480.1767905309309</v>
      </c>
      <c r="AF1052" s="5">
        <f t="shared" si="336"/>
        <v>-1</v>
      </c>
      <c r="AG1052" s="5">
        <f t="shared" si="337"/>
        <v>1.5499999999999998</v>
      </c>
      <c r="AH1052" s="3">
        <f t="shared" si="338"/>
        <v>201909</v>
      </c>
      <c r="AI1052" s="21">
        <v>1.43</v>
      </c>
      <c r="AJ1052" s="21">
        <v>2.9</v>
      </c>
      <c r="AK1052" s="21">
        <v>1.57</v>
      </c>
      <c r="AL1052" s="21">
        <v>2.5499999999999998</v>
      </c>
      <c r="AO1052">
        <f t="shared" si="343"/>
        <v>-180</v>
      </c>
      <c r="AP1052">
        <f>IF(E1052&lt;F1052,G1052,H1052)</f>
        <v>10</v>
      </c>
      <c r="AQ1052">
        <f>IF(E1052&lt;F1052,H1052,G1052)</f>
        <v>24</v>
      </c>
    </row>
    <row r="1053" spans="2:43" x14ac:dyDescent="0.25">
      <c r="B1053" s="24">
        <v>43737</v>
      </c>
      <c r="C1053" s="20" t="s">
        <v>28</v>
      </c>
      <c r="D1053" s="20" t="s">
        <v>46</v>
      </c>
      <c r="E1053" s="2">
        <v>-357.14285714285711</v>
      </c>
      <c r="F1053" s="2">
        <v>275</v>
      </c>
      <c r="G1053">
        <v>25</v>
      </c>
      <c r="H1053">
        <v>40</v>
      </c>
      <c r="I1053" s="9"/>
      <c r="J1053" s="2" t="str">
        <f t="shared" si="339"/>
        <v>Baltimore Ravens</v>
      </c>
      <c r="K1053" s="2" t="str">
        <f t="shared" si="340"/>
        <v>Cleveland Browns</v>
      </c>
      <c r="L1053" s="17">
        <f t="shared" si="341"/>
        <v>-357.14285714285711</v>
      </c>
      <c r="M1053" s="18">
        <f t="shared" si="342"/>
        <v>275</v>
      </c>
      <c r="N1053" s="4">
        <f t="shared" si="328"/>
        <v>1.28</v>
      </c>
      <c r="O1053" s="4">
        <f t="shared" si="329"/>
        <v>3.75</v>
      </c>
      <c r="P1053" s="4"/>
      <c r="Q1053" s="4"/>
      <c r="R1053" s="1">
        <f t="shared" si="330"/>
        <v>0.78125</v>
      </c>
      <c r="S1053" s="1">
        <f t="shared" si="330"/>
        <v>0.26666666666666666</v>
      </c>
      <c r="T1053" s="1">
        <f t="shared" si="326"/>
        <v>4.5725646123260466E-2</v>
      </c>
      <c r="U1053" s="1">
        <f t="shared" si="327"/>
        <v>0.2572916666666667</v>
      </c>
      <c r="V1053" s="1">
        <f t="shared" si="331"/>
        <v>0.76829166666666671</v>
      </c>
      <c r="W1053" s="1"/>
      <c r="X1053" s="17">
        <f t="shared" si="332"/>
        <v>301.58902326590373</v>
      </c>
      <c r="Y1053" s="18">
        <f t="shared" si="333"/>
        <v>2840.2616005464147</v>
      </c>
      <c r="Z1053" s="2">
        <f t="shared" si="344"/>
        <v>286.50957210260856</v>
      </c>
      <c r="AA1053" s="18">
        <f t="shared" si="344"/>
        <v>2698.2485205190937</v>
      </c>
      <c r="AB1053" s="2">
        <f t="shared" si="345"/>
        <v>-349.02847840695074</v>
      </c>
      <c r="AC1053" s="2">
        <f t="shared" si="345"/>
        <v>269.82485205190937</v>
      </c>
      <c r="AD1053" s="2">
        <f t="shared" si="334"/>
        <v>-1000</v>
      </c>
      <c r="AE1053" s="2">
        <f t="shared" si="335"/>
        <v>2698.2485205190937</v>
      </c>
      <c r="AF1053" s="5">
        <f t="shared" si="336"/>
        <v>-1</v>
      </c>
      <c r="AG1053" s="5">
        <f t="shared" si="337"/>
        <v>2.75</v>
      </c>
      <c r="AH1053" s="3">
        <f t="shared" si="338"/>
        <v>201909</v>
      </c>
      <c r="AI1053" s="21">
        <v>1.38</v>
      </c>
      <c r="AJ1053" s="21">
        <v>3.15</v>
      </c>
      <c r="AK1053" s="21">
        <v>1.28</v>
      </c>
      <c r="AL1053" s="21">
        <v>3.75</v>
      </c>
      <c r="AO1053">
        <f t="shared" si="343"/>
        <v>-400</v>
      </c>
      <c r="AP1053">
        <f>IF(E1053&lt;F1053,G1053,H1053)</f>
        <v>25</v>
      </c>
      <c r="AQ1053">
        <f>IF(E1053&lt;F1053,H1053,G1053)</f>
        <v>40</v>
      </c>
    </row>
    <row r="1054" spans="2:43" x14ac:dyDescent="0.25">
      <c r="B1054" s="24">
        <v>43737</v>
      </c>
      <c r="C1054" s="20" t="s">
        <v>24</v>
      </c>
      <c r="D1054" s="20" t="s">
        <v>36</v>
      </c>
      <c r="E1054" s="2">
        <v>265</v>
      </c>
      <c r="F1054" s="2">
        <v>-333.33333333333326</v>
      </c>
      <c r="G1054">
        <v>10</v>
      </c>
      <c r="H1054">
        <v>16</v>
      </c>
      <c r="I1054" s="9"/>
      <c r="J1054" s="2" t="str">
        <f t="shared" si="339"/>
        <v>New England Patriots</v>
      </c>
      <c r="K1054" s="2" t="str">
        <f t="shared" si="340"/>
        <v>Buffalo Bills</v>
      </c>
      <c r="L1054" s="17">
        <f t="shared" si="341"/>
        <v>-333.33333333333326</v>
      </c>
      <c r="M1054" s="18">
        <f t="shared" si="342"/>
        <v>265</v>
      </c>
      <c r="N1054" s="4">
        <f t="shared" si="328"/>
        <v>1.3</v>
      </c>
      <c r="O1054" s="4">
        <f t="shared" si="329"/>
        <v>3.65</v>
      </c>
      <c r="P1054" s="4"/>
      <c r="Q1054" s="4"/>
      <c r="R1054" s="1">
        <f t="shared" si="330"/>
        <v>0.76923076923076916</v>
      </c>
      <c r="S1054" s="1">
        <f t="shared" si="330"/>
        <v>0.27397260273972601</v>
      </c>
      <c r="T1054" s="1">
        <f t="shared" si="326"/>
        <v>4.1414141414141459E-2</v>
      </c>
      <c r="U1054" s="1">
        <f t="shared" si="327"/>
        <v>0.24762908324552158</v>
      </c>
      <c r="V1054" s="1">
        <f t="shared" si="331"/>
        <v>0.75862908324552158</v>
      </c>
      <c r="W1054" s="1"/>
      <c r="X1054" s="17">
        <f t="shared" si="332"/>
        <v>318.16723361284784</v>
      </c>
      <c r="Y1054" s="18">
        <f t="shared" si="333"/>
        <v>2708.5523787535408</v>
      </c>
      <c r="Z1054" s="2">
        <f t="shared" si="344"/>
        <v>302.25887193220541</v>
      </c>
      <c r="AA1054" s="18">
        <f t="shared" si="344"/>
        <v>2573.1247598158634</v>
      </c>
      <c r="AB1054" s="2">
        <f t="shared" si="345"/>
        <v>-330.84223255630133</v>
      </c>
      <c r="AC1054" s="2">
        <f t="shared" si="345"/>
        <v>257.31247598158632</v>
      </c>
      <c r="AD1054" s="2">
        <f t="shared" si="334"/>
        <v>302.25887193220541</v>
      </c>
      <c r="AE1054" s="2">
        <f t="shared" si="335"/>
        <v>-1000</v>
      </c>
      <c r="AF1054" s="5">
        <f t="shared" si="336"/>
        <v>0.30000000000000004</v>
      </c>
      <c r="AG1054" s="5">
        <f t="shared" si="337"/>
        <v>-1</v>
      </c>
      <c r="AH1054" s="3">
        <f t="shared" si="338"/>
        <v>201909</v>
      </c>
      <c r="AI1054" s="21">
        <v>3.7</v>
      </c>
      <c r="AJ1054" s="21">
        <v>1.29</v>
      </c>
      <c r="AK1054" s="21">
        <v>3.65</v>
      </c>
      <c r="AL1054" s="21">
        <v>1.3</v>
      </c>
      <c r="AO1054">
        <f t="shared" si="343"/>
        <v>-400</v>
      </c>
      <c r="AP1054">
        <f>IF(E1054&lt;F1054,G1054,H1054)</f>
        <v>16</v>
      </c>
      <c r="AQ1054">
        <f>IF(E1054&lt;F1054,H1054,G1054)</f>
        <v>10</v>
      </c>
    </row>
    <row r="1055" spans="2:43" x14ac:dyDescent="0.25">
      <c r="B1055" s="24">
        <v>43737</v>
      </c>
      <c r="C1055" s="20" t="s">
        <v>34</v>
      </c>
      <c r="D1055" s="20" t="s">
        <v>20</v>
      </c>
      <c r="E1055" s="2">
        <v>300</v>
      </c>
      <c r="F1055" s="2">
        <v>-384.61538461538458</v>
      </c>
      <c r="G1055">
        <v>30</v>
      </c>
      <c r="H1055">
        <v>34</v>
      </c>
      <c r="I1055" s="9"/>
      <c r="J1055" s="2" t="str">
        <f t="shared" si="339"/>
        <v>Kansas City Chiefs</v>
      </c>
      <c r="K1055" s="2" t="str">
        <f t="shared" si="340"/>
        <v>Detroit Lions</v>
      </c>
      <c r="L1055" s="17">
        <f t="shared" si="341"/>
        <v>-384.61538461538458</v>
      </c>
      <c r="M1055" s="18">
        <f t="shared" si="342"/>
        <v>300</v>
      </c>
      <c r="N1055" s="4">
        <f t="shared" si="328"/>
        <v>1.26</v>
      </c>
      <c r="O1055" s="4">
        <f t="shared" si="329"/>
        <v>4</v>
      </c>
      <c r="P1055" s="4"/>
      <c r="Q1055" s="4"/>
      <c r="R1055" s="1">
        <f t="shared" si="330"/>
        <v>0.79365079365079361</v>
      </c>
      <c r="S1055" s="1">
        <f t="shared" si="330"/>
        <v>0.25</v>
      </c>
      <c r="T1055" s="1">
        <f t="shared" si="326"/>
        <v>4.1825095057034134E-2</v>
      </c>
      <c r="U1055" s="1">
        <f t="shared" si="327"/>
        <v>0.2718253968253968</v>
      </c>
      <c r="V1055" s="1">
        <f t="shared" si="331"/>
        <v>0.78282539682539687</v>
      </c>
      <c r="W1055" s="1"/>
      <c r="X1055" s="17">
        <f t="shared" si="332"/>
        <v>277.42406423618138</v>
      </c>
      <c r="Y1055" s="18">
        <f t="shared" si="333"/>
        <v>3056.5054734484152</v>
      </c>
      <c r="Z1055" s="2">
        <f t="shared" si="344"/>
        <v>263.55286102437231</v>
      </c>
      <c r="AA1055" s="18">
        <f t="shared" si="344"/>
        <v>2903.6801997759944</v>
      </c>
      <c r="AB1055" s="2">
        <f t="shared" si="345"/>
        <v>-379.4305233922405</v>
      </c>
      <c r="AC1055" s="2">
        <f t="shared" si="345"/>
        <v>290.36801997759943</v>
      </c>
      <c r="AD1055" s="2">
        <f t="shared" si="334"/>
        <v>263.55286102437231</v>
      </c>
      <c r="AE1055" s="2">
        <f t="shared" si="335"/>
        <v>-1000</v>
      </c>
      <c r="AF1055" s="5">
        <f t="shared" si="336"/>
        <v>0.26</v>
      </c>
      <c r="AG1055" s="5">
        <f t="shared" si="337"/>
        <v>-1</v>
      </c>
      <c r="AH1055" s="3">
        <f t="shared" si="338"/>
        <v>201909</v>
      </c>
      <c r="AI1055" s="21">
        <v>3.45</v>
      </c>
      <c r="AJ1055" s="21">
        <v>1.32</v>
      </c>
      <c r="AK1055" s="21">
        <v>4</v>
      </c>
      <c r="AL1055" s="21">
        <v>1.26</v>
      </c>
      <c r="AO1055">
        <f t="shared" si="343"/>
        <v>-400</v>
      </c>
      <c r="AP1055">
        <f>IF(E1055&lt;F1055,G1055,H1055)</f>
        <v>34</v>
      </c>
      <c r="AQ1055">
        <f>IF(E1055&lt;F1055,H1055,G1055)</f>
        <v>30</v>
      </c>
    </row>
    <row r="1056" spans="2:43" x14ac:dyDescent="0.25">
      <c r="B1056" s="24">
        <v>43737</v>
      </c>
      <c r="C1056" s="20" t="s">
        <v>40</v>
      </c>
      <c r="D1056" s="20" t="s">
        <v>44</v>
      </c>
      <c r="E1056" s="2">
        <v>-250.00000000000006</v>
      </c>
      <c r="F1056" s="2">
        <v>204.99999999999997</v>
      </c>
      <c r="G1056">
        <v>10</v>
      </c>
      <c r="H1056">
        <v>16</v>
      </c>
      <c r="I1056" s="9"/>
      <c r="J1056" s="2" t="str">
        <f t="shared" si="339"/>
        <v>Houston Texans</v>
      </c>
      <c r="K1056" s="2" t="str">
        <f t="shared" si="340"/>
        <v>Carolina Panthers</v>
      </c>
      <c r="L1056" s="17">
        <f t="shared" si="341"/>
        <v>-250.00000000000006</v>
      </c>
      <c r="M1056" s="18">
        <f t="shared" si="342"/>
        <v>204.99999999999997</v>
      </c>
      <c r="N1056" s="4">
        <f t="shared" si="328"/>
        <v>1.4</v>
      </c>
      <c r="O1056" s="4">
        <f t="shared" si="329"/>
        <v>3.05</v>
      </c>
      <c r="P1056" s="4"/>
      <c r="Q1056" s="4"/>
      <c r="R1056" s="1">
        <f t="shared" si="330"/>
        <v>0.7142857142857143</v>
      </c>
      <c r="S1056" s="1">
        <f t="shared" si="330"/>
        <v>0.32786885245901642</v>
      </c>
      <c r="T1056" s="1">
        <f t="shared" si="326"/>
        <v>4.0449438202247112E-2</v>
      </c>
      <c r="U1056" s="1">
        <f t="shared" si="327"/>
        <v>0.19320843091334894</v>
      </c>
      <c r="V1056" s="1">
        <f t="shared" si="331"/>
        <v>0.70420843091334895</v>
      </c>
      <c r="W1056" s="1"/>
      <c r="X1056" s="17">
        <f t="shared" si="332"/>
        <v>420.03412072617954</v>
      </c>
      <c r="Y1056" s="18">
        <f t="shared" si="333"/>
        <v>2105.3798440390528</v>
      </c>
      <c r="Z1056" s="2">
        <f t="shared" si="344"/>
        <v>399.03241468987056</v>
      </c>
      <c r="AA1056" s="18">
        <f t="shared" si="344"/>
        <v>2000.1108518371002</v>
      </c>
      <c r="AB1056" s="2">
        <f t="shared" si="345"/>
        <v>-250.60620721181351</v>
      </c>
      <c r="AC1056" s="2">
        <f t="shared" si="345"/>
        <v>200.01108518371001</v>
      </c>
      <c r="AD1056" s="2">
        <f t="shared" si="334"/>
        <v>-1000</v>
      </c>
      <c r="AE1056" s="2">
        <f t="shared" si="335"/>
        <v>2000.1108518371002</v>
      </c>
      <c r="AF1056" s="5">
        <f t="shared" si="336"/>
        <v>-1</v>
      </c>
      <c r="AG1056" s="5">
        <f t="shared" si="337"/>
        <v>2.0499999999999998</v>
      </c>
      <c r="AH1056" s="3">
        <f t="shared" si="338"/>
        <v>201909</v>
      </c>
      <c r="AI1056" s="21">
        <v>1.47</v>
      </c>
      <c r="AJ1056" s="21">
        <v>2.75</v>
      </c>
      <c r="AK1056" s="21">
        <v>1.4</v>
      </c>
      <c r="AL1056" s="21">
        <v>3.05</v>
      </c>
      <c r="AO1056">
        <f t="shared" si="343"/>
        <v>-300</v>
      </c>
      <c r="AP1056">
        <f>IF(E1056&lt;F1056,G1056,H1056)</f>
        <v>10</v>
      </c>
      <c r="AQ1056">
        <f>IF(E1056&lt;F1056,H1056,G1056)</f>
        <v>16</v>
      </c>
    </row>
    <row r="1057" spans="2:43" x14ac:dyDescent="0.25">
      <c r="B1057" s="24">
        <v>43737</v>
      </c>
      <c r="C1057" s="20" t="s">
        <v>39</v>
      </c>
      <c r="D1057" s="20" t="s">
        <v>52</v>
      </c>
      <c r="E1057" s="2">
        <v>-263.1578947368422</v>
      </c>
      <c r="F1057" s="2">
        <v>215</v>
      </c>
      <c r="G1057">
        <v>24</v>
      </c>
      <c r="H1057">
        <v>31</v>
      </c>
      <c r="I1057" s="9"/>
      <c r="J1057" s="2" t="str">
        <f t="shared" si="339"/>
        <v>Indianapolis Colts</v>
      </c>
      <c r="K1057" s="2" t="str">
        <f t="shared" si="340"/>
        <v>Oakland Raiders</v>
      </c>
      <c r="L1057" s="17">
        <f t="shared" si="341"/>
        <v>-263.1578947368422</v>
      </c>
      <c r="M1057" s="18">
        <f t="shared" si="342"/>
        <v>215</v>
      </c>
      <c r="N1057" s="4">
        <f t="shared" si="328"/>
        <v>1.38</v>
      </c>
      <c r="O1057" s="4">
        <f t="shared" si="329"/>
        <v>3.15</v>
      </c>
      <c r="P1057" s="4"/>
      <c r="Q1057" s="4"/>
      <c r="R1057" s="1">
        <f t="shared" si="330"/>
        <v>0.7246376811594204</v>
      </c>
      <c r="S1057" s="1">
        <f t="shared" si="330"/>
        <v>0.31746031746031744</v>
      </c>
      <c r="T1057" s="1">
        <f t="shared" si="326"/>
        <v>4.039735099337749E-2</v>
      </c>
      <c r="U1057" s="1">
        <f t="shared" si="327"/>
        <v>0.20358868184955148</v>
      </c>
      <c r="V1057" s="1">
        <f t="shared" si="331"/>
        <v>0.71458868184955149</v>
      </c>
      <c r="W1057" s="1"/>
      <c r="X1057" s="17">
        <f t="shared" si="332"/>
        <v>399.40643533805462</v>
      </c>
      <c r="Y1057" s="18">
        <f t="shared" si="333"/>
        <v>2205.1924375584526</v>
      </c>
      <c r="Z1057" s="2">
        <f t="shared" si="344"/>
        <v>379.43611357115185</v>
      </c>
      <c r="AA1057" s="18">
        <f t="shared" si="344"/>
        <v>2094.93281568053</v>
      </c>
      <c r="AB1057" s="2">
        <f t="shared" si="345"/>
        <v>-263.54897813712716</v>
      </c>
      <c r="AC1057" s="2">
        <f t="shared" si="345"/>
        <v>209.49328156805299</v>
      </c>
      <c r="AD1057" s="2">
        <f t="shared" si="334"/>
        <v>-1000</v>
      </c>
      <c r="AE1057" s="2">
        <f t="shared" si="335"/>
        <v>2094.93281568053</v>
      </c>
      <c r="AF1057" s="5">
        <f t="shared" si="336"/>
        <v>-1</v>
      </c>
      <c r="AG1057" s="5">
        <f t="shared" si="337"/>
        <v>2.15</v>
      </c>
      <c r="AH1057" s="3">
        <f t="shared" si="338"/>
        <v>201909</v>
      </c>
      <c r="AI1057" s="21">
        <v>1.33</v>
      </c>
      <c r="AJ1057" s="21">
        <v>3.4</v>
      </c>
      <c r="AK1057" s="21">
        <v>1.38</v>
      </c>
      <c r="AL1057" s="21">
        <v>3.15</v>
      </c>
      <c r="AO1057">
        <f t="shared" si="343"/>
        <v>-300</v>
      </c>
      <c r="AP1057">
        <f>IF(E1057&lt;F1057,G1057,H1057)</f>
        <v>24</v>
      </c>
      <c r="AQ1057">
        <f>IF(E1057&lt;F1057,H1057,G1057)</f>
        <v>31</v>
      </c>
    </row>
    <row r="1058" spans="2:43" x14ac:dyDescent="0.25">
      <c r="B1058" s="24">
        <v>43737</v>
      </c>
      <c r="C1058" s="20" t="s">
        <v>30</v>
      </c>
      <c r="D1058" s="20" t="s">
        <v>31</v>
      </c>
      <c r="E1058" s="2">
        <v>625</v>
      </c>
      <c r="F1058" s="2">
        <v>-999.99999999999909</v>
      </c>
      <c r="G1058">
        <v>10</v>
      </c>
      <c r="H1058">
        <v>30</v>
      </c>
      <c r="I1058" s="9"/>
      <c r="J1058" s="2" t="str">
        <f t="shared" si="339"/>
        <v>Los Angeles Chargers</v>
      </c>
      <c r="K1058" s="2" t="str">
        <f t="shared" si="340"/>
        <v>Miami Dolphins</v>
      </c>
      <c r="L1058" s="17">
        <f t="shared" si="341"/>
        <v>-999.99999999999909</v>
      </c>
      <c r="M1058" s="18">
        <f t="shared" si="342"/>
        <v>625</v>
      </c>
      <c r="N1058" s="4">
        <f t="shared" si="328"/>
        <v>1.1000000000000001</v>
      </c>
      <c r="O1058" s="4">
        <f t="shared" si="329"/>
        <v>7.25</v>
      </c>
      <c r="P1058" s="4"/>
      <c r="Q1058" s="4"/>
      <c r="R1058" s="1">
        <f t="shared" si="330"/>
        <v>0.90909090909090906</v>
      </c>
      <c r="S1058" s="1">
        <f t="shared" si="330"/>
        <v>0.13793103448275862</v>
      </c>
      <c r="T1058" s="1">
        <f t="shared" si="326"/>
        <v>4.4910179640718417E-2</v>
      </c>
      <c r="U1058" s="1">
        <f t="shared" si="327"/>
        <v>0.38557993730407525</v>
      </c>
      <c r="V1058" s="1">
        <f t="shared" si="331"/>
        <v>0.89657993730407526</v>
      </c>
      <c r="W1058" s="1"/>
      <c r="X1058" s="17">
        <f t="shared" si="332"/>
        <v>115.34951697324215</v>
      </c>
      <c r="Y1058" s="18">
        <f t="shared" si="333"/>
        <v>6191.3767529581773</v>
      </c>
      <c r="Z1058" s="2">
        <f t="shared" si="344"/>
        <v>109.58204112458003</v>
      </c>
      <c r="AA1058" s="18">
        <f t="shared" si="344"/>
        <v>5881.8079153102681</v>
      </c>
      <c r="AB1058" s="2">
        <f t="shared" si="345"/>
        <v>-912.55828942183564</v>
      </c>
      <c r="AC1058" s="2">
        <f t="shared" si="345"/>
        <v>588.18079153102678</v>
      </c>
      <c r="AD1058" s="2">
        <f t="shared" si="334"/>
        <v>109.58204112458003</v>
      </c>
      <c r="AE1058" s="2">
        <f t="shared" si="335"/>
        <v>-1000</v>
      </c>
      <c r="AF1058" s="5">
        <f t="shared" si="336"/>
        <v>0.10000000000000009</v>
      </c>
      <c r="AG1058" s="5">
        <f t="shared" si="337"/>
        <v>-1</v>
      </c>
      <c r="AH1058" s="3">
        <f t="shared" si="338"/>
        <v>201909</v>
      </c>
      <c r="AI1058" s="21">
        <v>8</v>
      </c>
      <c r="AJ1058" s="21">
        <v>1.0900000000000001</v>
      </c>
      <c r="AK1058" s="21">
        <v>7.25</v>
      </c>
      <c r="AL1058" s="21">
        <v>1.1000000000000001</v>
      </c>
      <c r="AO1058">
        <f t="shared" si="343"/>
        <v>-1000</v>
      </c>
      <c r="AP1058">
        <f>IF(E1058&lt;F1058,G1058,H1058)</f>
        <v>30</v>
      </c>
      <c r="AQ1058">
        <f>IF(E1058&lt;F1058,H1058,G1058)</f>
        <v>10</v>
      </c>
    </row>
    <row r="1059" spans="2:43" x14ac:dyDescent="0.25">
      <c r="B1059" s="24">
        <v>43737</v>
      </c>
      <c r="C1059" s="20" t="s">
        <v>25</v>
      </c>
      <c r="D1059" s="20" t="s">
        <v>53</v>
      </c>
      <c r="E1059" s="2">
        <v>-172.41379310344826</v>
      </c>
      <c r="F1059" s="2">
        <v>150</v>
      </c>
      <c r="G1059">
        <v>24</v>
      </c>
      <c r="H1059">
        <v>3</v>
      </c>
      <c r="I1059" s="9"/>
      <c r="J1059" s="2" t="str">
        <f t="shared" si="339"/>
        <v>New York Giants</v>
      </c>
      <c r="K1059" s="2" t="str">
        <f t="shared" si="340"/>
        <v>Washington Redskins</v>
      </c>
      <c r="L1059" s="17">
        <f t="shared" si="341"/>
        <v>-172.41379310344826</v>
      </c>
      <c r="M1059" s="18">
        <f t="shared" si="342"/>
        <v>150</v>
      </c>
      <c r="N1059" s="4">
        <f t="shared" si="328"/>
        <v>1.58</v>
      </c>
      <c r="O1059" s="4">
        <f t="shared" si="329"/>
        <v>2.5</v>
      </c>
      <c r="P1059" s="4"/>
      <c r="Q1059" s="4"/>
      <c r="R1059" s="1">
        <f t="shared" si="330"/>
        <v>0.63291139240506322</v>
      </c>
      <c r="S1059" s="1">
        <f t="shared" si="330"/>
        <v>0.4</v>
      </c>
      <c r="T1059" s="1">
        <f t="shared" si="326"/>
        <v>3.1862745098039214E-2</v>
      </c>
      <c r="U1059" s="1">
        <f t="shared" si="327"/>
        <v>0.1164556962025316</v>
      </c>
      <c r="V1059" s="1">
        <f t="shared" si="331"/>
        <v>0.62745569620253161</v>
      </c>
      <c r="W1059" s="1"/>
      <c r="X1059" s="17">
        <f t="shared" si="332"/>
        <v>593.73802174746322</v>
      </c>
      <c r="Y1059" s="18">
        <f t="shared" si="333"/>
        <v>1520.5870888415161</v>
      </c>
      <c r="Z1059" s="2">
        <f t="shared" si="344"/>
        <v>564.05112066009008</v>
      </c>
      <c r="AA1059" s="18">
        <f t="shared" si="344"/>
        <v>1444.5577343994403</v>
      </c>
      <c r="AB1059" s="2">
        <f t="shared" si="345"/>
        <v>-177.28889516782337</v>
      </c>
      <c r="AC1059" s="2">
        <f t="shared" si="345"/>
        <v>144.45577343994404</v>
      </c>
      <c r="AD1059" s="2">
        <f t="shared" si="334"/>
        <v>564.05112066009008</v>
      </c>
      <c r="AE1059" s="2">
        <f t="shared" si="335"/>
        <v>-1000</v>
      </c>
      <c r="AF1059" s="5">
        <f t="shared" si="336"/>
        <v>0.58000000000000007</v>
      </c>
      <c r="AG1059" s="5">
        <f t="shared" si="337"/>
        <v>-1</v>
      </c>
      <c r="AH1059" s="3">
        <f t="shared" si="338"/>
        <v>201909</v>
      </c>
      <c r="AI1059" s="21">
        <v>1.68</v>
      </c>
      <c r="AJ1059" s="21">
        <v>2.25</v>
      </c>
      <c r="AK1059" s="21">
        <v>1.58</v>
      </c>
      <c r="AL1059" s="21">
        <v>2.5</v>
      </c>
      <c r="AO1059">
        <f t="shared" si="343"/>
        <v>-180</v>
      </c>
      <c r="AP1059">
        <f>IF(E1059&lt;F1059,G1059,H1059)</f>
        <v>24</v>
      </c>
      <c r="AQ1059">
        <f>IF(E1059&lt;F1059,H1059,G1059)</f>
        <v>3</v>
      </c>
    </row>
    <row r="1060" spans="2:43" x14ac:dyDescent="0.25">
      <c r="B1060" s="24">
        <v>43734</v>
      </c>
      <c r="C1060" s="20" t="s">
        <v>33</v>
      </c>
      <c r="D1060" s="20" t="s">
        <v>19</v>
      </c>
      <c r="E1060" s="2">
        <v>-200</v>
      </c>
      <c r="F1060" s="2">
        <v>170.00000000000003</v>
      </c>
      <c r="G1060">
        <v>27</v>
      </c>
      <c r="H1060">
        <v>34</v>
      </c>
      <c r="I1060" s="9"/>
      <c r="J1060" s="2" t="str">
        <f t="shared" si="339"/>
        <v>Green Bay Packers</v>
      </c>
      <c r="K1060" s="2" t="str">
        <f t="shared" si="340"/>
        <v>Philadelphia Eagles</v>
      </c>
      <c r="L1060" s="17">
        <f t="shared" si="341"/>
        <v>-200</v>
      </c>
      <c r="M1060" s="18">
        <f t="shared" si="342"/>
        <v>170.00000000000003</v>
      </c>
      <c r="N1060" s="4">
        <f t="shared" si="328"/>
        <v>1.5</v>
      </c>
      <c r="O1060" s="4">
        <f t="shared" si="329"/>
        <v>2.7</v>
      </c>
      <c r="P1060" s="4"/>
      <c r="Q1060" s="4"/>
      <c r="R1060" s="1">
        <f t="shared" si="330"/>
        <v>0.66666666666666663</v>
      </c>
      <c r="S1060" s="1">
        <f t="shared" si="330"/>
        <v>0.37037037037037035</v>
      </c>
      <c r="T1060" s="1">
        <f t="shared" si="326"/>
        <v>3.5714285714285587E-2</v>
      </c>
      <c r="U1060" s="1">
        <f t="shared" si="327"/>
        <v>0.14814814814814814</v>
      </c>
      <c r="V1060" s="1">
        <f t="shared" si="331"/>
        <v>0.65914814814814815</v>
      </c>
      <c r="W1060" s="1"/>
      <c r="X1060" s="17">
        <f t="shared" si="332"/>
        <v>517.10962521773342</v>
      </c>
      <c r="Y1060" s="18">
        <f t="shared" si="333"/>
        <v>1734.0124117028765</v>
      </c>
      <c r="Z1060" s="2">
        <f t="shared" si="344"/>
        <v>491.25414395684675</v>
      </c>
      <c r="AA1060" s="18">
        <f t="shared" si="344"/>
        <v>1647.3117911177326</v>
      </c>
      <c r="AB1060" s="2">
        <f t="shared" si="345"/>
        <v>-203.56062382403903</v>
      </c>
      <c r="AC1060" s="2">
        <f t="shared" si="345"/>
        <v>164.73117911177326</v>
      </c>
      <c r="AD1060" s="2">
        <f t="shared" si="334"/>
        <v>-1000</v>
      </c>
      <c r="AE1060" s="2">
        <f t="shared" si="335"/>
        <v>1647.3117911177326</v>
      </c>
      <c r="AF1060" s="5">
        <f t="shared" si="336"/>
        <v>-1</v>
      </c>
      <c r="AG1060" s="5">
        <f t="shared" si="337"/>
        <v>1.7000000000000002</v>
      </c>
      <c r="AH1060" s="3">
        <f t="shared" si="338"/>
        <v>201909</v>
      </c>
      <c r="AI1060" s="21">
        <v>1.45</v>
      </c>
      <c r="AJ1060" s="21">
        <v>2.8</v>
      </c>
      <c r="AK1060" s="21">
        <v>1.5</v>
      </c>
      <c r="AL1060" s="21">
        <v>2.7</v>
      </c>
      <c r="AO1060">
        <f t="shared" si="343"/>
        <v>-200</v>
      </c>
      <c r="AP1060">
        <f>IF(E1060&lt;F1060,G1060,H1060)</f>
        <v>27</v>
      </c>
      <c r="AQ1060">
        <f>IF(E1060&lt;F1060,H1060,G1060)</f>
        <v>34</v>
      </c>
    </row>
    <row r="1061" spans="2:43" x14ac:dyDescent="0.25">
      <c r="B1061" s="24">
        <v>43731</v>
      </c>
      <c r="C1061" s="20" t="s">
        <v>53</v>
      </c>
      <c r="D1061" s="20" t="s">
        <v>37</v>
      </c>
      <c r="E1061" s="2">
        <v>200</v>
      </c>
      <c r="F1061" s="2">
        <v>-243.9024390243903</v>
      </c>
      <c r="G1061">
        <v>15</v>
      </c>
      <c r="H1061">
        <v>31</v>
      </c>
      <c r="I1061" s="9"/>
      <c r="J1061" s="2" t="str">
        <f t="shared" si="339"/>
        <v>Chicago Bears</v>
      </c>
      <c r="K1061" s="2" t="str">
        <f t="shared" si="340"/>
        <v>Washington Redskins</v>
      </c>
      <c r="L1061" s="17">
        <f t="shared" si="341"/>
        <v>-243.9024390243903</v>
      </c>
      <c r="M1061" s="18">
        <f t="shared" si="342"/>
        <v>200</v>
      </c>
      <c r="N1061" s="4">
        <f t="shared" si="328"/>
        <v>1.41</v>
      </c>
      <c r="O1061" s="4">
        <f t="shared" si="329"/>
        <v>3</v>
      </c>
      <c r="P1061" s="4"/>
      <c r="Q1061" s="4"/>
      <c r="R1061" s="1">
        <f t="shared" si="330"/>
        <v>0.70921985815602839</v>
      </c>
      <c r="S1061" s="1">
        <f t="shared" si="330"/>
        <v>0.33333333333333331</v>
      </c>
      <c r="T1061" s="1">
        <f t="shared" si="326"/>
        <v>4.0816326530612401E-2</v>
      </c>
      <c r="U1061" s="1">
        <f t="shared" si="327"/>
        <v>0.18794326241134754</v>
      </c>
      <c r="V1061" s="1">
        <f t="shared" si="331"/>
        <v>0.69894326241134752</v>
      </c>
      <c r="W1061" s="1"/>
      <c r="X1061" s="17">
        <f t="shared" si="332"/>
        <v>430.73129648608347</v>
      </c>
      <c r="Y1061" s="18">
        <f t="shared" si="333"/>
        <v>2057.0269370258952</v>
      </c>
      <c r="Z1061" s="2">
        <f t="shared" si="344"/>
        <v>409.19473166177926</v>
      </c>
      <c r="AA1061" s="18">
        <f t="shared" si="344"/>
        <v>1954.1755901746003</v>
      </c>
      <c r="AB1061" s="2">
        <f t="shared" si="345"/>
        <v>-244.3824229942804</v>
      </c>
      <c r="AC1061" s="2">
        <f t="shared" si="345"/>
        <v>195.41755901746004</v>
      </c>
      <c r="AD1061" s="2">
        <f t="shared" si="334"/>
        <v>409.19473166177926</v>
      </c>
      <c r="AE1061" s="2">
        <f t="shared" si="335"/>
        <v>-1000</v>
      </c>
      <c r="AF1061" s="5">
        <f t="shared" si="336"/>
        <v>0.40999999999999992</v>
      </c>
      <c r="AG1061" s="5">
        <f t="shared" si="337"/>
        <v>-1</v>
      </c>
      <c r="AH1061" s="3">
        <f t="shared" si="338"/>
        <v>201909</v>
      </c>
      <c r="AI1061" s="21">
        <v>2.67</v>
      </c>
      <c r="AJ1061" s="21">
        <v>1.52</v>
      </c>
      <c r="AK1061" s="21">
        <v>3</v>
      </c>
      <c r="AL1061" s="21">
        <v>1.41</v>
      </c>
      <c r="AO1061">
        <f t="shared" si="343"/>
        <v>-300</v>
      </c>
      <c r="AP1061">
        <f>IF(E1061&lt;F1061,G1061,H1061)</f>
        <v>31</v>
      </c>
      <c r="AQ1061">
        <f>IF(E1061&lt;F1061,H1061,G1061)</f>
        <v>15</v>
      </c>
    </row>
    <row r="1062" spans="2:43" x14ac:dyDescent="0.25">
      <c r="B1062" s="24">
        <v>43730</v>
      </c>
      <c r="C1062" s="20" t="s">
        <v>46</v>
      </c>
      <c r="D1062" s="20" t="s">
        <v>47</v>
      </c>
      <c r="E1062" s="2">
        <v>179.99999999999997</v>
      </c>
      <c r="F1062" s="2">
        <v>-222.22222222222226</v>
      </c>
      <c r="G1062">
        <v>13</v>
      </c>
      <c r="H1062">
        <v>20</v>
      </c>
      <c r="I1062" s="9"/>
      <c r="J1062" s="2" t="str">
        <f t="shared" si="339"/>
        <v>Los Angeles Rams</v>
      </c>
      <c r="K1062" s="2" t="str">
        <f t="shared" si="340"/>
        <v>Cleveland Browns</v>
      </c>
      <c r="L1062" s="17">
        <f t="shared" si="341"/>
        <v>-222.22222222222226</v>
      </c>
      <c r="M1062" s="18">
        <f t="shared" si="342"/>
        <v>179.99999999999997</v>
      </c>
      <c r="N1062" s="4">
        <f t="shared" si="328"/>
        <v>1.45</v>
      </c>
      <c r="O1062" s="4">
        <f t="shared" si="329"/>
        <v>2.8</v>
      </c>
      <c r="P1062" s="4"/>
      <c r="Q1062" s="4"/>
      <c r="R1062" s="1">
        <f t="shared" si="330"/>
        <v>0.68965517241379315</v>
      </c>
      <c r="S1062" s="1">
        <f t="shared" si="330"/>
        <v>0.35714285714285715</v>
      </c>
      <c r="T1062" s="1">
        <f t="shared" si="326"/>
        <v>4.4705882352941262E-2</v>
      </c>
      <c r="U1062" s="1">
        <f t="shared" si="327"/>
        <v>0.166256157635468</v>
      </c>
      <c r="V1062" s="1">
        <f t="shared" si="331"/>
        <v>0.67725615763546798</v>
      </c>
      <c r="W1062" s="1"/>
      <c r="X1062" s="17">
        <f t="shared" si="332"/>
        <v>476.54619116545314</v>
      </c>
      <c r="Y1062" s="18">
        <f t="shared" si="333"/>
        <v>1872.3757127156628</v>
      </c>
      <c r="Z1062" s="2">
        <f t="shared" si="344"/>
        <v>452.71888160718044</v>
      </c>
      <c r="AA1062" s="18">
        <f t="shared" si="344"/>
        <v>1778.7569270798795</v>
      </c>
      <c r="AB1062" s="2">
        <f t="shared" si="345"/>
        <v>-220.88762820095712</v>
      </c>
      <c r="AC1062" s="2">
        <f t="shared" si="345"/>
        <v>177.87569270798795</v>
      </c>
      <c r="AD1062" s="2">
        <f t="shared" si="334"/>
        <v>452.71888160718044</v>
      </c>
      <c r="AE1062" s="2">
        <f t="shared" si="335"/>
        <v>-1000</v>
      </c>
      <c r="AF1062" s="5">
        <f t="shared" si="336"/>
        <v>0.44999999999999996</v>
      </c>
      <c r="AG1062" s="5">
        <f t="shared" si="337"/>
        <v>-1</v>
      </c>
      <c r="AH1062" s="3">
        <f t="shared" si="338"/>
        <v>201909</v>
      </c>
      <c r="AI1062" s="21">
        <v>2.1</v>
      </c>
      <c r="AJ1062" s="21">
        <v>1.76</v>
      </c>
      <c r="AK1062" s="21">
        <v>2.8</v>
      </c>
      <c r="AL1062" s="21">
        <v>1.45</v>
      </c>
      <c r="AO1062">
        <f t="shared" si="343"/>
        <v>-300</v>
      </c>
      <c r="AP1062">
        <f>IF(E1062&lt;F1062,G1062,H1062)</f>
        <v>20</v>
      </c>
      <c r="AQ1062">
        <f>IF(E1062&lt;F1062,H1062,G1062)</f>
        <v>13</v>
      </c>
    </row>
    <row r="1063" spans="2:43" x14ac:dyDescent="0.25">
      <c r="B1063" s="24">
        <v>43730</v>
      </c>
      <c r="C1063" s="20" t="s">
        <v>31</v>
      </c>
      <c r="D1063" s="20" t="s">
        <v>40</v>
      </c>
      <c r="E1063" s="2">
        <v>-161.29032258064512</v>
      </c>
      <c r="F1063" s="2">
        <v>140</v>
      </c>
      <c r="G1063">
        <v>20</v>
      </c>
      <c r="H1063">
        <v>27</v>
      </c>
      <c r="I1063" s="9"/>
      <c r="J1063" s="2" t="str">
        <f t="shared" si="339"/>
        <v>Los Angeles Chargers</v>
      </c>
      <c r="K1063" s="2" t="str">
        <f t="shared" si="340"/>
        <v>Houston Texans</v>
      </c>
      <c r="L1063" s="17">
        <f t="shared" si="341"/>
        <v>-161.29032258064512</v>
      </c>
      <c r="M1063" s="18">
        <f t="shared" si="342"/>
        <v>140</v>
      </c>
      <c r="N1063" s="4">
        <f t="shared" si="328"/>
        <v>1.62</v>
      </c>
      <c r="O1063" s="4">
        <f t="shared" si="329"/>
        <v>2.4</v>
      </c>
      <c r="P1063" s="4"/>
      <c r="Q1063" s="4"/>
      <c r="R1063" s="1">
        <f t="shared" si="330"/>
        <v>0.61728395061728392</v>
      </c>
      <c r="S1063" s="1">
        <f t="shared" si="330"/>
        <v>0.41666666666666669</v>
      </c>
      <c r="T1063" s="1">
        <f t="shared" si="326"/>
        <v>3.2835820895522283E-2</v>
      </c>
      <c r="U1063" s="1">
        <f t="shared" si="327"/>
        <v>0.10030864197530862</v>
      </c>
      <c r="V1063" s="1">
        <f t="shared" si="331"/>
        <v>0.61130864197530865</v>
      </c>
      <c r="W1063" s="1"/>
      <c r="X1063" s="17">
        <f t="shared" si="332"/>
        <v>635.83488165441463</v>
      </c>
      <c r="Y1063" s="18">
        <f t="shared" si="333"/>
        <v>1423.7849094482656</v>
      </c>
      <c r="Z1063" s="2">
        <f t="shared" si="344"/>
        <v>604.04313757169382</v>
      </c>
      <c r="AA1063" s="18">
        <f t="shared" si="344"/>
        <v>1352.5956639758522</v>
      </c>
      <c r="AB1063" s="2">
        <f t="shared" si="345"/>
        <v>-165.55109027810289</v>
      </c>
      <c r="AC1063" s="2">
        <f t="shared" si="345"/>
        <v>135.25956639758522</v>
      </c>
      <c r="AD1063" s="2">
        <f t="shared" si="334"/>
        <v>-1000</v>
      </c>
      <c r="AE1063" s="2">
        <f t="shared" si="335"/>
        <v>1352.5956639758522</v>
      </c>
      <c r="AF1063" s="5">
        <f t="shared" si="336"/>
        <v>-1</v>
      </c>
      <c r="AG1063" s="5">
        <f t="shared" si="337"/>
        <v>1.4</v>
      </c>
      <c r="AH1063" s="3">
        <f t="shared" si="338"/>
        <v>201909</v>
      </c>
      <c r="AI1063" s="21">
        <v>1.54</v>
      </c>
      <c r="AJ1063" s="21">
        <v>2.65</v>
      </c>
      <c r="AK1063" s="21">
        <v>1.62</v>
      </c>
      <c r="AL1063" s="21">
        <v>2.4</v>
      </c>
      <c r="AO1063">
        <f t="shared" si="343"/>
        <v>-170</v>
      </c>
      <c r="AP1063">
        <f>IF(E1063&lt;F1063,G1063,H1063)</f>
        <v>20</v>
      </c>
      <c r="AQ1063">
        <f>IF(E1063&lt;F1063,H1063,G1063)</f>
        <v>27</v>
      </c>
    </row>
    <row r="1064" spans="2:43" x14ac:dyDescent="0.25">
      <c r="B1064" s="24">
        <v>43730</v>
      </c>
      <c r="C1064" s="20" t="s">
        <v>32</v>
      </c>
      <c r="D1064" s="20" t="s">
        <v>43</v>
      </c>
      <c r="E1064" s="2">
        <v>-250.00000000000006</v>
      </c>
      <c r="F1064" s="2">
        <v>204.99999999999997</v>
      </c>
      <c r="G1064">
        <v>27</v>
      </c>
      <c r="H1064">
        <v>33</v>
      </c>
      <c r="I1064" s="9"/>
      <c r="J1064" s="2" t="str">
        <f t="shared" si="339"/>
        <v>Seattle Seahawks</v>
      </c>
      <c r="K1064" s="2" t="str">
        <f t="shared" si="340"/>
        <v>New Orleans Saints</v>
      </c>
      <c r="L1064" s="17">
        <f t="shared" si="341"/>
        <v>-250.00000000000006</v>
      </c>
      <c r="M1064" s="18">
        <f t="shared" si="342"/>
        <v>204.99999999999997</v>
      </c>
      <c r="N1064" s="4">
        <f t="shared" si="328"/>
        <v>1.4</v>
      </c>
      <c r="O1064" s="4">
        <f t="shared" si="329"/>
        <v>3.05</v>
      </c>
      <c r="P1064" s="4"/>
      <c r="Q1064" s="4"/>
      <c r="R1064" s="1">
        <f t="shared" si="330"/>
        <v>0.7142857142857143</v>
      </c>
      <c r="S1064" s="1">
        <f t="shared" si="330"/>
        <v>0.32786885245901642</v>
      </c>
      <c r="T1064" s="1">
        <f t="shared" si="326"/>
        <v>4.0449438202247112E-2</v>
      </c>
      <c r="U1064" s="1">
        <f t="shared" si="327"/>
        <v>0.19320843091334894</v>
      </c>
      <c r="V1064" s="1">
        <f t="shared" si="331"/>
        <v>0.70420843091334895</v>
      </c>
      <c r="W1064" s="1"/>
      <c r="X1064" s="17">
        <f t="shared" si="332"/>
        <v>420.03412072617954</v>
      </c>
      <c r="Y1064" s="18">
        <f t="shared" si="333"/>
        <v>2105.3798440390528</v>
      </c>
      <c r="Z1064" s="2">
        <f t="shared" si="344"/>
        <v>399.03241468987056</v>
      </c>
      <c r="AA1064" s="18">
        <f t="shared" si="344"/>
        <v>2000.1108518371002</v>
      </c>
      <c r="AB1064" s="2">
        <f t="shared" si="345"/>
        <v>-250.60620721181351</v>
      </c>
      <c r="AC1064" s="2">
        <f t="shared" si="345"/>
        <v>200.01108518371001</v>
      </c>
      <c r="AD1064" s="2">
        <f t="shared" si="334"/>
        <v>-1000</v>
      </c>
      <c r="AE1064" s="2">
        <f t="shared" si="335"/>
        <v>2000.1108518371002</v>
      </c>
      <c r="AF1064" s="5">
        <f t="shared" si="336"/>
        <v>-1</v>
      </c>
      <c r="AG1064" s="5">
        <f t="shared" si="337"/>
        <v>2.0499999999999998</v>
      </c>
      <c r="AH1064" s="3">
        <f t="shared" si="338"/>
        <v>201909</v>
      </c>
      <c r="AI1064" s="21">
        <v>1.43</v>
      </c>
      <c r="AJ1064" s="21">
        <v>2.9</v>
      </c>
      <c r="AK1064" s="21">
        <v>1.4</v>
      </c>
      <c r="AL1064" s="21">
        <v>3.05</v>
      </c>
      <c r="AO1064">
        <f t="shared" si="343"/>
        <v>-300</v>
      </c>
      <c r="AP1064">
        <f>IF(E1064&lt;F1064,G1064,H1064)</f>
        <v>27</v>
      </c>
      <c r="AQ1064">
        <f>IF(E1064&lt;F1064,H1064,G1064)</f>
        <v>33</v>
      </c>
    </row>
    <row r="1065" spans="2:43" x14ac:dyDescent="0.25">
      <c r="B1065" s="24">
        <v>43730</v>
      </c>
      <c r="C1065" s="20" t="s">
        <v>22</v>
      </c>
      <c r="D1065" s="20" t="s">
        <v>45</v>
      </c>
      <c r="E1065" s="2">
        <v>-303.03030303030295</v>
      </c>
      <c r="F1065" s="2">
        <v>240</v>
      </c>
      <c r="G1065">
        <v>24</v>
      </c>
      <c r="H1065">
        <v>20</v>
      </c>
      <c r="I1065" s="9"/>
      <c r="J1065" s="2" t="str">
        <f t="shared" si="339"/>
        <v>San Francisco 49ers</v>
      </c>
      <c r="K1065" s="2" t="str">
        <f t="shared" si="340"/>
        <v>Pittsburgh Steelers</v>
      </c>
      <c r="L1065" s="17">
        <f t="shared" si="341"/>
        <v>-303.03030303030295</v>
      </c>
      <c r="M1065" s="18">
        <f t="shared" si="342"/>
        <v>240</v>
      </c>
      <c r="N1065" s="4">
        <f t="shared" si="328"/>
        <v>1.33</v>
      </c>
      <c r="O1065" s="4">
        <f t="shared" si="329"/>
        <v>3.4</v>
      </c>
      <c r="P1065" s="4"/>
      <c r="Q1065" s="4"/>
      <c r="R1065" s="1">
        <f t="shared" si="330"/>
        <v>0.75187969924812026</v>
      </c>
      <c r="S1065" s="1">
        <f t="shared" si="330"/>
        <v>0.29411764705882354</v>
      </c>
      <c r="T1065" s="1">
        <f t="shared" si="326"/>
        <v>4.3974630021141659E-2</v>
      </c>
      <c r="U1065" s="1">
        <f t="shared" si="327"/>
        <v>0.22888102609464836</v>
      </c>
      <c r="V1065" s="1">
        <f t="shared" si="331"/>
        <v>0.73988102609464834</v>
      </c>
      <c r="W1065" s="1"/>
      <c r="X1065" s="17">
        <f t="shared" si="332"/>
        <v>351.56865054149432</v>
      </c>
      <c r="Y1065" s="18">
        <f t="shared" si="333"/>
        <v>2476.6314971810075</v>
      </c>
      <c r="Z1065" s="2">
        <f t="shared" si="344"/>
        <v>333.99021801441961</v>
      </c>
      <c r="AA1065" s="18">
        <f t="shared" si="344"/>
        <v>2352.7999223219572</v>
      </c>
      <c r="AB1065" s="2">
        <f t="shared" si="345"/>
        <v>-299.40996653884821</v>
      </c>
      <c r="AC1065" s="2">
        <f t="shared" si="345"/>
        <v>235.27999223219572</v>
      </c>
      <c r="AD1065" s="2">
        <f t="shared" si="334"/>
        <v>333.99021801441961</v>
      </c>
      <c r="AE1065" s="2">
        <f t="shared" si="335"/>
        <v>-1000</v>
      </c>
      <c r="AF1065" s="5">
        <f t="shared" si="336"/>
        <v>0.33000000000000007</v>
      </c>
      <c r="AG1065" s="5">
        <f t="shared" si="337"/>
        <v>-1</v>
      </c>
      <c r="AH1065" s="3">
        <f t="shared" si="338"/>
        <v>201909</v>
      </c>
      <c r="AI1065" s="21">
        <v>1.31</v>
      </c>
      <c r="AJ1065" s="21">
        <v>3.55</v>
      </c>
      <c r="AK1065" s="21">
        <v>1.33</v>
      </c>
      <c r="AL1065" s="21">
        <v>3.4</v>
      </c>
      <c r="AO1065">
        <f t="shared" si="343"/>
        <v>-400</v>
      </c>
      <c r="AP1065">
        <f>IF(E1065&lt;F1065,G1065,H1065)</f>
        <v>24</v>
      </c>
      <c r="AQ1065">
        <f>IF(E1065&lt;F1065,H1065,G1065)</f>
        <v>20</v>
      </c>
    </row>
    <row r="1066" spans="2:43" x14ac:dyDescent="0.25">
      <c r="B1066" s="24">
        <v>43730</v>
      </c>
      <c r="C1066" s="20" t="s">
        <v>27</v>
      </c>
      <c r="D1066" s="20" t="s">
        <v>25</v>
      </c>
      <c r="E1066" s="2">
        <v>-250.00000000000006</v>
      </c>
      <c r="F1066" s="2">
        <v>204.99999999999997</v>
      </c>
      <c r="G1066">
        <v>31</v>
      </c>
      <c r="H1066">
        <v>32</v>
      </c>
      <c r="I1066" s="9"/>
      <c r="J1066" s="2" t="str">
        <f t="shared" si="339"/>
        <v>Tampa Bay Buccaneers</v>
      </c>
      <c r="K1066" s="2" t="str">
        <f t="shared" si="340"/>
        <v>New York Giants</v>
      </c>
      <c r="L1066" s="17">
        <f t="shared" si="341"/>
        <v>-250.00000000000006</v>
      </c>
      <c r="M1066" s="18">
        <f t="shared" si="342"/>
        <v>204.99999999999997</v>
      </c>
      <c r="N1066" s="4">
        <f t="shared" si="328"/>
        <v>1.4</v>
      </c>
      <c r="O1066" s="4">
        <f t="shared" si="329"/>
        <v>3.05</v>
      </c>
      <c r="P1066" s="4"/>
      <c r="Q1066" s="4"/>
      <c r="R1066" s="1">
        <f t="shared" si="330"/>
        <v>0.7142857142857143</v>
      </c>
      <c r="S1066" s="1">
        <f t="shared" si="330"/>
        <v>0.32786885245901642</v>
      </c>
      <c r="T1066" s="1">
        <f t="shared" si="326"/>
        <v>4.0449438202247112E-2</v>
      </c>
      <c r="U1066" s="1">
        <f t="shared" si="327"/>
        <v>0.19320843091334894</v>
      </c>
      <c r="V1066" s="1">
        <f t="shared" si="331"/>
        <v>0.70420843091334895</v>
      </c>
      <c r="W1066" s="1"/>
      <c r="X1066" s="17">
        <f t="shared" si="332"/>
        <v>420.03412072617954</v>
      </c>
      <c r="Y1066" s="18">
        <f t="shared" si="333"/>
        <v>2105.3798440390528</v>
      </c>
      <c r="Z1066" s="2">
        <f t="shared" si="344"/>
        <v>399.03241468987056</v>
      </c>
      <c r="AA1066" s="18">
        <f t="shared" si="344"/>
        <v>2000.1108518371002</v>
      </c>
      <c r="AB1066" s="2">
        <f t="shared" si="345"/>
        <v>-250.60620721181351</v>
      </c>
      <c r="AC1066" s="2">
        <f t="shared" si="345"/>
        <v>200.01108518371001</v>
      </c>
      <c r="AD1066" s="2">
        <f t="shared" si="334"/>
        <v>-1000</v>
      </c>
      <c r="AE1066" s="2">
        <f t="shared" si="335"/>
        <v>2000.1108518371002</v>
      </c>
      <c r="AF1066" s="5">
        <f t="shared" si="336"/>
        <v>-1</v>
      </c>
      <c r="AG1066" s="5">
        <f t="shared" si="337"/>
        <v>2.0499999999999998</v>
      </c>
      <c r="AH1066" s="3">
        <f t="shared" si="338"/>
        <v>201909</v>
      </c>
      <c r="AI1066" s="21">
        <v>1.33</v>
      </c>
      <c r="AJ1066" s="21">
        <v>3.4</v>
      </c>
      <c r="AK1066" s="21">
        <v>1.4</v>
      </c>
      <c r="AL1066" s="21">
        <v>3.05</v>
      </c>
      <c r="AO1066">
        <f t="shared" si="343"/>
        <v>-300</v>
      </c>
      <c r="AP1066">
        <f>IF(E1066&lt;F1066,G1066,H1066)</f>
        <v>31</v>
      </c>
      <c r="AQ1066">
        <f>IF(E1066&lt;F1066,H1066,G1066)</f>
        <v>32</v>
      </c>
    </row>
    <row r="1067" spans="2:43" x14ac:dyDescent="0.25">
      <c r="B1067" s="24">
        <v>43730</v>
      </c>
      <c r="C1067" s="20" t="s">
        <v>48</v>
      </c>
      <c r="D1067" s="20" t="s">
        <v>44</v>
      </c>
      <c r="E1067" s="2">
        <v>-147.05882352941177</v>
      </c>
      <c r="F1067" s="2">
        <v>125</v>
      </c>
      <c r="G1067">
        <v>20</v>
      </c>
      <c r="H1067">
        <v>38</v>
      </c>
      <c r="I1067" s="9"/>
      <c r="J1067" s="2" t="str">
        <f t="shared" si="339"/>
        <v>Arizona Cardinals</v>
      </c>
      <c r="K1067" s="2" t="str">
        <f t="shared" si="340"/>
        <v>Carolina Panthers</v>
      </c>
      <c r="L1067" s="17">
        <f t="shared" si="341"/>
        <v>-147.05882352941177</v>
      </c>
      <c r="M1067" s="18">
        <f t="shared" si="342"/>
        <v>125</v>
      </c>
      <c r="N1067" s="4">
        <f t="shared" si="328"/>
        <v>1.68</v>
      </c>
      <c r="O1067" s="4">
        <f t="shared" si="329"/>
        <v>2.25</v>
      </c>
      <c r="P1067" s="4"/>
      <c r="Q1067" s="4"/>
      <c r="R1067" s="1">
        <f t="shared" si="330"/>
        <v>0.59523809523809523</v>
      </c>
      <c r="S1067" s="1">
        <f t="shared" si="330"/>
        <v>0.44444444444444442</v>
      </c>
      <c r="T1067" s="1">
        <f t="shared" si="326"/>
        <v>3.8167938931297662E-2</v>
      </c>
      <c r="U1067" s="1">
        <f t="shared" si="327"/>
        <v>7.5396825396825407E-2</v>
      </c>
      <c r="V1067" s="1">
        <f t="shared" si="331"/>
        <v>0.58639682539682547</v>
      </c>
      <c r="W1067" s="1"/>
      <c r="X1067" s="17">
        <f t="shared" si="332"/>
        <v>705.32983244457648</v>
      </c>
      <c r="Y1067" s="18">
        <f t="shared" si="333"/>
        <v>1287.7472223008879</v>
      </c>
      <c r="Z1067" s="2">
        <f t="shared" si="344"/>
        <v>670.06334082234764</v>
      </c>
      <c r="AA1067" s="18">
        <f t="shared" si="344"/>
        <v>1223.3598611858433</v>
      </c>
      <c r="AB1067" s="2">
        <f t="shared" si="345"/>
        <v>-149.23962244714528</v>
      </c>
      <c r="AC1067" s="2">
        <f t="shared" si="345"/>
        <v>122.33598611858433</v>
      </c>
      <c r="AD1067" s="2">
        <f t="shared" si="334"/>
        <v>-1000</v>
      </c>
      <c r="AE1067" s="2">
        <f t="shared" si="335"/>
        <v>1223.3598611858433</v>
      </c>
      <c r="AF1067" s="5">
        <f t="shared" si="336"/>
        <v>-1</v>
      </c>
      <c r="AG1067" s="5">
        <f t="shared" si="337"/>
        <v>1.25</v>
      </c>
      <c r="AH1067" s="3">
        <f t="shared" si="338"/>
        <v>201909</v>
      </c>
      <c r="AI1067" s="21">
        <v>2.2000000000000002</v>
      </c>
      <c r="AJ1067" s="21">
        <v>1.71</v>
      </c>
      <c r="AK1067" s="21">
        <v>1.68</v>
      </c>
      <c r="AL1067" s="21">
        <v>2.25</v>
      </c>
      <c r="AO1067">
        <f t="shared" si="343"/>
        <v>-150</v>
      </c>
      <c r="AP1067">
        <f>IF(E1067&lt;F1067,G1067,H1067)</f>
        <v>20</v>
      </c>
      <c r="AQ1067">
        <f>IF(E1067&lt;F1067,H1067,G1067)</f>
        <v>38</v>
      </c>
    </row>
    <row r="1068" spans="2:43" x14ac:dyDescent="0.25">
      <c r="B1068" s="24">
        <v>43730</v>
      </c>
      <c r="C1068" s="20" t="s">
        <v>24</v>
      </c>
      <c r="D1068" s="20" t="s">
        <v>21</v>
      </c>
      <c r="E1068" s="2">
        <v>-285.71428571428567</v>
      </c>
      <c r="F1068" s="2">
        <v>229.99999999999997</v>
      </c>
      <c r="G1068">
        <v>21</v>
      </c>
      <c r="H1068">
        <v>17</v>
      </c>
      <c r="I1068" s="9"/>
      <c r="J1068" s="2" t="str">
        <f t="shared" si="339"/>
        <v>Buffalo Bills</v>
      </c>
      <c r="K1068" s="2" t="str">
        <f t="shared" si="340"/>
        <v>Cincinnati Bengals</v>
      </c>
      <c r="L1068" s="17">
        <f t="shared" si="341"/>
        <v>-285.71428571428567</v>
      </c>
      <c r="M1068" s="18">
        <f t="shared" si="342"/>
        <v>229.99999999999997</v>
      </c>
      <c r="N1068" s="4">
        <f t="shared" si="328"/>
        <v>1.35</v>
      </c>
      <c r="O1068" s="4">
        <f t="shared" si="329"/>
        <v>3.3</v>
      </c>
      <c r="P1068" s="4"/>
      <c r="Q1068" s="4"/>
      <c r="R1068" s="1">
        <f t="shared" si="330"/>
        <v>0.7407407407407407</v>
      </c>
      <c r="S1068" s="1">
        <f t="shared" si="330"/>
        <v>0.30303030303030304</v>
      </c>
      <c r="T1068" s="1">
        <f t="shared" si="326"/>
        <v>4.1935483870967794E-2</v>
      </c>
      <c r="U1068" s="1">
        <f t="shared" si="327"/>
        <v>0.21885521885521883</v>
      </c>
      <c r="V1068" s="1">
        <f t="shared" si="331"/>
        <v>0.72985521885521887</v>
      </c>
      <c r="W1068" s="1"/>
      <c r="X1068" s="17">
        <f t="shared" si="332"/>
        <v>370.13475298361828</v>
      </c>
      <c r="Y1068" s="18">
        <f t="shared" si="333"/>
        <v>2363.8563841328437</v>
      </c>
      <c r="Z1068" s="2">
        <f t="shared" si="344"/>
        <v>351.62801533443735</v>
      </c>
      <c r="AA1068" s="18">
        <f t="shared" si="344"/>
        <v>2245.6635649262016</v>
      </c>
      <c r="AB1068" s="2">
        <f t="shared" si="345"/>
        <v>-284.39144675343596</v>
      </c>
      <c r="AC1068" s="2">
        <f t="shared" si="345"/>
        <v>224.56635649262017</v>
      </c>
      <c r="AD1068" s="2">
        <f t="shared" si="334"/>
        <v>351.62801533443735</v>
      </c>
      <c r="AE1068" s="2">
        <f t="shared" si="335"/>
        <v>-1000</v>
      </c>
      <c r="AF1068" s="5">
        <f t="shared" si="336"/>
        <v>0.35000000000000009</v>
      </c>
      <c r="AG1068" s="5">
        <f t="shared" si="337"/>
        <v>-1</v>
      </c>
      <c r="AH1068" s="3">
        <f t="shared" si="338"/>
        <v>201909</v>
      </c>
      <c r="AI1068" s="21">
        <v>1.4</v>
      </c>
      <c r="AJ1068" s="21">
        <v>3.1</v>
      </c>
      <c r="AK1068" s="21">
        <v>1.35</v>
      </c>
      <c r="AL1068" s="21">
        <v>3.3</v>
      </c>
      <c r="AO1068">
        <f t="shared" si="343"/>
        <v>-300</v>
      </c>
      <c r="AP1068">
        <f>IF(E1068&lt;F1068,G1068,H1068)</f>
        <v>21</v>
      </c>
      <c r="AQ1068">
        <f>IF(E1068&lt;F1068,H1068,G1068)</f>
        <v>17</v>
      </c>
    </row>
    <row r="1069" spans="2:43" x14ac:dyDescent="0.25">
      <c r="B1069" s="24">
        <v>43730</v>
      </c>
      <c r="C1069" s="20" t="s">
        <v>23</v>
      </c>
      <c r="D1069" s="20" t="s">
        <v>30</v>
      </c>
      <c r="E1069" s="2">
        <v>-4999.9999999999955</v>
      </c>
      <c r="F1069" s="2">
        <v>1500</v>
      </c>
      <c r="G1069">
        <v>31</v>
      </c>
      <c r="H1069">
        <v>6</v>
      </c>
      <c r="I1069" s="9"/>
      <c r="J1069" s="2" t="str">
        <f t="shared" si="339"/>
        <v>Dallas Cowboys</v>
      </c>
      <c r="K1069" s="2" t="str">
        <f t="shared" si="340"/>
        <v>Miami Dolphins</v>
      </c>
      <c r="L1069" s="17">
        <f t="shared" si="341"/>
        <v>-4999.9999999999955</v>
      </c>
      <c r="M1069" s="18">
        <f t="shared" si="342"/>
        <v>1500</v>
      </c>
      <c r="N1069" s="4">
        <f t="shared" si="328"/>
        <v>1.02</v>
      </c>
      <c r="O1069" s="4">
        <f t="shared" si="329"/>
        <v>16</v>
      </c>
      <c r="P1069" s="4"/>
      <c r="Q1069" s="4"/>
      <c r="R1069" s="1">
        <f t="shared" si="330"/>
        <v>0.98039215686274506</v>
      </c>
      <c r="S1069" s="1">
        <f t="shared" si="330"/>
        <v>6.25E-2</v>
      </c>
      <c r="T1069" s="1">
        <f t="shared" si="326"/>
        <v>4.1128084606345428E-2</v>
      </c>
      <c r="U1069" s="1">
        <f t="shared" si="327"/>
        <v>0.45894607843137253</v>
      </c>
      <c r="V1069" s="1">
        <f t="shared" si="331"/>
        <v>0.96994607843137248</v>
      </c>
      <c r="W1069" s="1"/>
      <c r="X1069" s="17">
        <f t="shared" si="332"/>
        <v>30.985146738498727</v>
      </c>
      <c r="Y1069" s="18">
        <f t="shared" si="333"/>
        <v>13115.466787561507</v>
      </c>
      <c r="Z1069" s="2">
        <f t="shared" si="344"/>
        <v>29.435889401573789</v>
      </c>
      <c r="AA1069" s="18">
        <f t="shared" si="344"/>
        <v>12459.693448183431</v>
      </c>
      <c r="AB1069" s="2">
        <f t="shared" si="345"/>
        <v>-3397.2134707998157</v>
      </c>
      <c r="AC1069" s="2">
        <f t="shared" si="345"/>
        <v>1245.969344818343</v>
      </c>
      <c r="AD1069" s="2">
        <f t="shared" si="334"/>
        <v>29.435889401573789</v>
      </c>
      <c r="AE1069" s="2">
        <f t="shared" si="335"/>
        <v>-1000</v>
      </c>
      <c r="AF1069" s="5">
        <f t="shared" si="336"/>
        <v>2.0000000000000018E-2</v>
      </c>
      <c r="AG1069" s="5">
        <f t="shared" si="337"/>
        <v>-1</v>
      </c>
      <c r="AH1069" s="3">
        <f t="shared" si="338"/>
        <v>201909</v>
      </c>
      <c r="AI1069" s="21">
        <v>1.05</v>
      </c>
      <c r="AJ1069" s="21">
        <v>12.25</v>
      </c>
      <c r="AK1069" s="21">
        <v>1.02</v>
      </c>
      <c r="AL1069" s="21">
        <v>16</v>
      </c>
      <c r="AO1069">
        <f t="shared" si="343"/>
        <v>-5000</v>
      </c>
      <c r="AP1069">
        <f>IF(E1069&lt;F1069,G1069,H1069)</f>
        <v>31</v>
      </c>
      <c r="AQ1069">
        <f>IF(E1069&lt;F1069,H1069,G1069)</f>
        <v>6</v>
      </c>
    </row>
    <row r="1070" spans="2:43" x14ac:dyDescent="0.25">
      <c r="B1070" s="24">
        <v>43730</v>
      </c>
      <c r="C1070" s="20" t="s">
        <v>33</v>
      </c>
      <c r="D1070" s="20" t="s">
        <v>38</v>
      </c>
      <c r="E1070" s="2">
        <v>-370.37037037037032</v>
      </c>
      <c r="F1070" s="2">
        <v>290</v>
      </c>
      <c r="G1070">
        <v>27</v>
      </c>
      <c r="H1070">
        <v>16</v>
      </c>
      <c r="I1070" s="9"/>
      <c r="J1070" s="2" t="str">
        <f t="shared" si="339"/>
        <v>Green Bay Packers</v>
      </c>
      <c r="K1070" s="2" t="str">
        <f t="shared" si="340"/>
        <v>Denver Broncos</v>
      </c>
      <c r="L1070" s="17">
        <f t="shared" si="341"/>
        <v>-370.37037037037032</v>
      </c>
      <c r="M1070" s="18">
        <f t="shared" si="342"/>
        <v>290</v>
      </c>
      <c r="N1070" s="4">
        <f t="shared" si="328"/>
        <v>1.27</v>
      </c>
      <c r="O1070" s="4">
        <f t="shared" si="329"/>
        <v>3.9</v>
      </c>
      <c r="P1070" s="4"/>
      <c r="Q1070" s="4"/>
      <c r="R1070" s="1">
        <f t="shared" si="330"/>
        <v>0.78740157480314954</v>
      </c>
      <c r="S1070" s="1">
        <f t="shared" si="330"/>
        <v>0.25641025641025644</v>
      </c>
      <c r="T1070" s="1">
        <f t="shared" si="326"/>
        <v>4.1972920696324856E-2</v>
      </c>
      <c r="U1070" s="1">
        <f t="shared" si="327"/>
        <v>0.26549565919644658</v>
      </c>
      <c r="V1070" s="1">
        <f t="shared" si="331"/>
        <v>0.77649565919644659</v>
      </c>
      <c r="W1070" s="1"/>
      <c r="X1070" s="17">
        <f t="shared" si="332"/>
        <v>287.83720572867844</v>
      </c>
      <c r="Y1070" s="18">
        <f t="shared" si="333"/>
        <v>2959.4718041984102</v>
      </c>
      <c r="Z1070" s="2">
        <f t="shared" si="344"/>
        <v>273.4453454422445</v>
      </c>
      <c r="AA1070" s="18">
        <f t="shared" si="344"/>
        <v>2811.4982139884896</v>
      </c>
      <c r="AB1070" s="2">
        <f t="shared" si="345"/>
        <v>-365.70379297650692</v>
      </c>
      <c r="AC1070" s="2">
        <f t="shared" si="345"/>
        <v>281.14982139884899</v>
      </c>
      <c r="AD1070" s="2">
        <f t="shared" si="334"/>
        <v>273.4453454422445</v>
      </c>
      <c r="AE1070" s="2">
        <f t="shared" si="335"/>
        <v>-1000</v>
      </c>
      <c r="AF1070" s="5">
        <f t="shared" si="336"/>
        <v>0.27</v>
      </c>
      <c r="AG1070" s="5">
        <f t="shared" si="337"/>
        <v>-1</v>
      </c>
      <c r="AH1070" s="3">
        <f t="shared" si="338"/>
        <v>201909</v>
      </c>
      <c r="AI1070" s="21">
        <v>1.3</v>
      </c>
      <c r="AJ1070" s="21">
        <v>3.65</v>
      </c>
      <c r="AK1070" s="21">
        <v>1.27</v>
      </c>
      <c r="AL1070" s="21">
        <v>3.9</v>
      </c>
      <c r="AO1070">
        <f t="shared" si="343"/>
        <v>-400</v>
      </c>
      <c r="AP1070">
        <f>IF(E1070&lt;F1070,G1070,H1070)</f>
        <v>27</v>
      </c>
      <c r="AQ1070">
        <f>IF(E1070&lt;F1070,H1070,G1070)</f>
        <v>16</v>
      </c>
    </row>
    <row r="1071" spans="2:43" x14ac:dyDescent="0.25">
      <c r="B1071" s="24">
        <v>43730</v>
      </c>
      <c r="C1071" s="20" t="s">
        <v>39</v>
      </c>
      <c r="D1071" s="20" t="s">
        <v>35</v>
      </c>
      <c r="E1071" s="2">
        <v>-125</v>
      </c>
      <c r="F1071" s="2">
        <v>104.99999999999999</v>
      </c>
      <c r="G1071">
        <v>27</v>
      </c>
      <c r="H1071">
        <v>24</v>
      </c>
      <c r="I1071" s="9"/>
      <c r="J1071" s="2" t="str">
        <f t="shared" si="339"/>
        <v>Indianapolis Colts</v>
      </c>
      <c r="K1071" s="2" t="str">
        <f t="shared" si="340"/>
        <v>Atlanta Falcons</v>
      </c>
      <c r="L1071" s="17">
        <f t="shared" si="341"/>
        <v>-125</v>
      </c>
      <c r="M1071" s="18">
        <f t="shared" si="342"/>
        <v>104.99999999999999</v>
      </c>
      <c r="N1071" s="4">
        <f t="shared" si="328"/>
        <v>1.8</v>
      </c>
      <c r="O1071" s="4">
        <f t="shared" si="329"/>
        <v>2.0499999999999998</v>
      </c>
      <c r="P1071" s="4"/>
      <c r="Q1071" s="4"/>
      <c r="R1071" s="1">
        <f t="shared" si="330"/>
        <v>0.55555555555555558</v>
      </c>
      <c r="S1071" s="1">
        <f t="shared" si="330"/>
        <v>0.48780487804878053</v>
      </c>
      <c r="T1071" s="1">
        <f t="shared" si="326"/>
        <v>4.1558441558441461E-2</v>
      </c>
      <c r="U1071" s="1">
        <f t="shared" si="327"/>
        <v>3.3875338753387524E-2</v>
      </c>
      <c r="V1071" s="1">
        <f t="shared" si="331"/>
        <v>0.54487533875338756</v>
      </c>
      <c r="W1071" s="1"/>
      <c r="X1071" s="17">
        <f t="shared" si="332"/>
        <v>835.28218085238643</v>
      </c>
      <c r="Y1071" s="18">
        <f t="shared" si="333"/>
        <v>1090.9993667390718</v>
      </c>
      <c r="Z1071" s="2">
        <f t="shared" si="344"/>
        <v>793.51807180976709</v>
      </c>
      <c r="AA1071" s="18">
        <f t="shared" si="344"/>
        <v>1036.449398402118</v>
      </c>
      <c r="AB1071" s="2">
        <f t="shared" si="345"/>
        <v>-126.02107444375048</v>
      </c>
      <c r="AC1071" s="2">
        <f t="shared" si="345"/>
        <v>103.6449398402118</v>
      </c>
      <c r="AD1071" s="2">
        <f t="shared" si="334"/>
        <v>793.51807180976709</v>
      </c>
      <c r="AE1071" s="2">
        <f t="shared" si="335"/>
        <v>-1000</v>
      </c>
      <c r="AF1071" s="5">
        <f t="shared" si="336"/>
        <v>0.8</v>
      </c>
      <c r="AG1071" s="5">
        <f t="shared" si="337"/>
        <v>-1</v>
      </c>
      <c r="AH1071" s="3">
        <f t="shared" si="338"/>
        <v>201909</v>
      </c>
      <c r="AI1071" s="21">
        <v>1.76</v>
      </c>
      <c r="AJ1071" s="21">
        <v>2.1</v>
      </c>
      <c r="AK1071" s="21">
        <v>1.8</v>
      </c>
      <c r="AL1071" s="21">
        <v>2.0499999999999998</v>
      </c>
      <c r="AO1071">
        <f t="shared" si="343"/>
        <v>-130</v>
      </c>
      <c r="AP1071">
        <f>IF(E1071&lt;F1071,G1071,H1071)</f>
        <v>27</v>
      </c>
      <c r="AQ1071">
        <f>IF(E1071&lt;F1071,H1071,G1071)</f>
        <v>24</v>
      </c>
    </row>
    <row r="1072" spans="2:43" x14ac:dyDescent="0.25">
      <c r="B1072" s="24">
        <v>43730</v>
      </c>
      <c r="C1072" s="20" t="s">
        <v>20</v>
      </c>
      <c r="D1072" s="20" t="s">
        <v>28</v>
      </c>
      <c r="E1072" s="2">
        <v>-238.09523809523813</v>
      </c>
      <c r="F1072" s="2">
        <v>195.00000000000003</v>
      </c>
      <c r="G1072">
        <v>33</v>
      </c>
      <c r="H1072">
        <v>28</v>
      </c>
      <c r="I1072" s="9"/>
      <c r="J1072" s="2" t="str">
        <f t="shared" si="339"/>
        <v>Kansas City Chiefs</v>
      </c>
      <c r="K1072" s="2" t="str">
        <f t="shared" si="340"/>
        <v>Baltimore Ravens</v>
      </c>
      <c r="L1072" s="17">
        <f t="shared" si="341"/>
        <v>-238.09523809523813</v>
      </c>
      <c r="M1072" s="18">
        <f t="shared" si="342"/>
        <v>195.00000000000003</v>
      </c>
      <c r="N1072" s="4">
        <f t="shared" si="328"/>
        <v>1.42</v>
      </c>
      <c r="O1072" s="4">
        <f t="shared" si="329"/>
        <v>2.95</v>
      </c>
      <c r="P1072" s="4"/>
      <c r="Q1072" s="4"/>
      <c r="R1072" s="1">
        <f t="shared" si="330"/>
        <v>0.70422535211267612</v>
      </c>
      <c r="S1072" s="1">
        <f t="shared" si="330"/>
        <v>0.33898305084745761</v>
      </c>
      <c r="T1072" s="1">
        <f t="shared" si="326"/>
        <v>4.1418764302059485E-2</v>
      </c>
      <c r="U1072" s="1">
        <f t="shared" si="327"/>
        <v>0.18262115063260925</v>
      </c>
      <c r="V1072" s="1">
        <f t="shared" si="331"/>
        <v>0.69362115063260932</v>
      </c>
      <c r="W1072" s="1"/>
      <c r="X1072" s="17">
        <f t="shared" si="332"/>
        <v>441.70920838841397</v>
      </c>
      <c r="Y1072" s="18">
        <f t="shared" si="333"/>
        <v>2009.6149174189422</v>
      </c>
      <c r="Z1072" s="2">
        <f t="shared" si="344"/>
        <v>419.62374796899326</v>
      </c>
      <c r="AA1072" s="18">
        <f t="shared" si="344"/>
        <v>1909.134171547995</v>
      </c>
      <c r="AB1072" s="2">
        <f t="shared" si="345"/>
        <v>-238.30872414634925</v>
      </c>
      <c r="AC1072" s="2">
        <f t="shared" si="345"/>
        <v>190.9134171547995</v>
      </c>
      <c r="AD1072" s="2">
        <f t="shared" si="334"/>
        <v>419.62374796899326</v>
      </c>
      <c r="AE1072" s="2">
        <f t="shared" si="335"/>
        <v>-1000</v>
      </c>
      <c r="AF1072" s="5">
        <f t="shared" si="336"/>
        <v>0.41999999999999993</v>
      </c>
      <c r="AG1072" s="5">
        <f t="shared" si="337"/>
        <v>-1</v>
      </c>
      <c r="AH1072" s="3">
        <f t="shared" si="338"/>
        <v>201909</v>
      </c>
      <c r="AI1072" s="21">
        <v>1.34</v>
      </c>
      <c r="AJ1072" s="21">
        <v>3.35</v>
      </c>
      <c r="AK1072" s="21">
        <v>1.42</v>
      </c>
      <c r="AL1072" s="21">
        <v>2.95</v>
      </c>
      <c r="AO1072">
        <f t="shared" si="343"/>
        <v>-300</v>
      </c>
      <c r="AP1072">
        <f>IF(E1072&lt;F1072,G1072,H1072)</f>
        <v>33</v>
      </c>
      <c r="AQ1072">
        <f>IF(E1072&lt;F1072,H1072,G1072)</f>
        <v>28</v>
      </c>
    </row>
    <row r="1073" spans="2:43" x14ac:dyDescent="0.25">
      <c r="B1073" s="24">
        <v>43730</v>
      </c>
      <c r="C1073" s="20" t="s">
        <v>29</v>
      </c>
      <c r="D1073" s="20" t="s">
        <v>52</v>
      </c>
      <c r="E1073" s="2">
        <v>-454.54545454545462</v>
      </c>
      <c r="F1073" s="2">
        <v>350</v>
      </c>
      <c r="G1073">
        <v>34</v>
      </c>
      <c r="H1073">
        <v>14</v>
      </c>
      <c r="I1073" s="9"/>
      <c r="J1073" s="2" t="str">
        <f t="shared" si="339"/>
        <v>Minnesota Vikings</v>
      </c>
      <c r="K1073" s="2" t="str">
        <f t="shared" si="340"/>
        <v>Oakland Raiders</v>
      </c>
      <c r="L1073" s="17">
        <f t="shared" si="341"/>
        <v>-454.54545454545462</v>
      </c>
      <c r="M1073" s="18">
        <f t="shared" si="342"/>
        <v>350</v>
      </c>
      <c r="N1073" s="4">
        <f t="shared" si="328"/>
        <v>1.22</v>
      </c>
      <c r="O1073" s="4">
        <f t="shared" si="329"/>
        <v>4.5</v>
      </c>
      <c r="P1073" s="4"/>
      <c r="Q1073" s="4"/>
      <c r="R1073" s="1">
        <f t="shared" si="330"/>
        <v>0.81967213114754101</v>
      </c>
      <c r="S1073" s="1">
        <f t="shared" si="330"/>
        <v>0.22222222222222221</v>
      </c>
      <c r="T1073" s="1">
        <f t="shared" si="326"/>
        <v>4.0209790209790097E-2</v>
      </c>
      <c r="U1073" s="1">
        <f t="shared" si="327"/>
        <v>0.2987249544626594</v>
      </c>
      <c r="V1073" s="1">
        <f t="shared" si="331"/>
        <v>0.80972495446265946</v>
      </c>
      <c r="W1073" s="1"/>
      <c r="X1073" s="17">
        <f t="shared" si="332"/>
        <v>234.98725646118768</v>
      </c>
      <c r="Y1073" s="18">
        <f t="shared" si="333"/>
        <v>3526.591123964678</v>
      </c>
      <c r="Z1073" s="2">
        <f t="shared" si="344"/>
        <v>223.2378936381283</v>
      </c>
      <c r="AA1073" s="18">
        <f t="shared" si="344"/>
        <v>3350.2615677664439</v>
      </c>
      <c r="AB1073" s="2">
        <f t="shared" si="345"/>
        <v>-447.95262296329213</v>
      </c>
      <c r="AC1073" s="2">
        <f t="shared" si="345"/>
        <v>335.02615677664437</v>
      </c>
      <c r="AD1073" s="2">
        <f t="shared" si="334"/>
        <v>223.2378936381283</v>
      </c>
      <c r="AE1073" s="2">
        <f t="shared" si="335"/>
        <v>-1000</v>
      </c>
      <c r="AF1073" s="5">
        <f t="shared" si="336"/>
        <v>0.21999999999999997</v>
      </c>
      <c r="AG1073" s="5">
        <f t="shared" si="337"/>
        <v>-1</v>
      </c>
      <c r="AH1073" s="3">
        <f t="shared" si="338"/>
        <v>201909</v>
      </c>
      <c r="AI1073" s="21">
        <v>1.29</v>
      </c>
      <c r="AJ1073" s="21">
        <v>3.7</v>
      </c>
      <c r="AK1073" s="21">
        <v>1.22</v>
      </c>
      <c r="AL1073" s="21">
        <v>4.5</v>
      </c>
      <c r="AO1073">
        <f t="shared" si="343"/>
        <v>-500</v>
      </c>
      <c r="AP1073">
        <f>IF(E1073&lt;F1073,G1073,H1073)</f>
        <v>34</v>
      </c>
      <c r="AQ1073">
        <f>IF(E1073&lt;F1073,H1073,G1073)</f>
        <v>14</v>
      </c>
    </row>
    <row r="1074" spans="2:43" x14ac:dyDescent="0.25">
      <c r="B1074" s="24">
        <v>43730</v>
      </c>
      <c r="C1074" s="20" t="s">
        <v>36</v>
      </c>
      <c r="D1074" s="20" t="s">
        <v>42</v>
      </c>
      <c r="E1074" s="2">
        <v>-3333.3333333333303</v>
      </c>
      <c r="F1074" s="2">
        <v>1450</v>
      </c>
      <c r="G1074">
        <v>30</v>
      </c>
      <c r="H1074">
        <v>14</v>
      </c>
      <c r="I1074" s="9"/>
      <c r="J1074" s="2" t="str">
        <f t="shared" si="339"/>
        <v>New England Patriots</v>
      </c>
      <c r="K1074" s="2" t="str">
        <f t="shared" si="340"/>
        <v>New York Jets</v>
      </c>
      <c r="L1074" s="17">
        <f t="shared" si="341"/>
        <v>-3333.3333333333303</v>
      </c>
      <c r="M1074" s="18">
        <f t="shared" si="342"/>
        <v>1450</v>
      </c>
      <c r="N1074" s="4">
        <f t="shared" si="328"/>
        <v>1.03</v>
      </c>
      <c r="O1074" s="4">
        <f t="shared" si="329"/>
        <v>15.5</v>
      </c>
      <c r="P1074" s="4"/>
      <c r="Q1074" s="4"/>
      <c r="R1074" s="1">
        <f t="shared" si="330"/>
        <v>0.970873786407767</v>
      </c>
      <c r="S1074" s="1">
        <f t="shared" si="330"/>
        <v>6.4516129032258063E-2</v>
      </c>
      <c r="T1074" s="1">
        <f t="shared" si="326"/>
        <v>3.4180278281911725E-2</v>
      </c>
      <c r="U1074" s="1">
        <f t="shared" si="327"/>
        <v>0.4531788286877545</v>
      </c>
      <c r="V1074" s="1">
        <f t="shared" si="331"/>
        <v>0.96417882868775451</v>
      </c>
      <c r="W1074" s="1"/>
      <c r="X1074" s="17">
        <f t="shared" si="332"/>
        <v>37.151999449104302</v>
      </c>
      <c r="Y1074" s="18">
        <f t="shared" si="333"/>
        <v>12127.558266454987</v>
      </c>
      <c r="Z1074" s="2">
        <f t="shared" si="344"/>
        <v>35.294399476649083</v>
      </c>
      <c r="AA1074" s="18">
        <f t="shared" si="344"/>
        <v>11521.180353132238</v>
      </c>
      <c r="AB1074" s="2">
        <f t="shared" si="345"/>
        <v>-2833.3107088607758</v>
      </c>
      <c r="AC1074" s="2">
        <f t="shared" si="345"/>
        <v>1152.1180353132238</v>
      </c>
      <c r="AD1074" s="2">
        <f t="shared" si="334"/>
        <v>35.294399476649083</v>
      </c>
      <c r="AE1074" s="2">
        <f t="shared" si="335"/>
        <v>-1000</v>
      </c>
      <c r="AF1074" s="5">
        <f t="shared" si="336"/>
        <v>3.0000000000000027E-2</v>
      </c>
      <c r="AG1074" s="5">
        <f t="shared" si="337"/>
        <v>-1</v>
      </c>
      <c r="AH1074" s="3">
        <f t="shared" si="338"/>
        <v>201909</v>
      </c>
      <c r="AI1074" s="21">
        <v>1.05</v>
      </c>
      <c r="AJ1074" s="21">
        <v>12</v>
      </c>
      <c r="AK1074" s="21">
        <v>1.03</v>
      </c>
      <c r="AL1074" s="21">
        <v>15.5</v>
      </c>
      <c r="AO1074">
        <f t="shared" si="343"/>
        <v>-3400</v>
      </c>
      <c r="AP1074">
        <f>IF(E1074&lt;F1074,G1074,H1074)</f>
        <v>30</v>
      </c>
      <c r="AQ1074">
        <f>IF(E1074&lt;F1074,H1074,G1074)</f>
        <v>14</v>
      </c>
    </row>
    <row r="1075" spans="2:43" x14ac:dyDescent="0.25">
      <c r="B1075" s="24">
        <v>43730</v>
      </c>
      <c r="C1075" s="20" t="s">
        <v>19</v>
      </c>
      <c r="D1075" s="20" t="s">
        <v>34</v>
      </c>
      <c r="E1075" s="2">
        <v>-222.22222222222226</v>
      </c>
      <c r="F1075" s="2">
        <v>179.99999999999997</v>
      </c>
      <c r="G1075">
        <v>24</v>
      </c>
      <c r="H1075">
        <v>27</v>
      </c>
      <c r="I1075" s="9"/>
      <c r="J1075" s="2" t="str">
        <f t="shared" si="339"/>
        <v>Philadelphia Eagles</v>
      </c>
      <c r="K1075" s="2" t="str">
        <f t="shared" si="340"/>
        <v>Detroit Lions</v>
      </c>
      <c r="L1075" s="17">
        <f t="shared" si="341"/>
        <v>-222.22222222222226</v>
      </c>
      <c r="M1075" s="18">
        <f t="shared" si="342"/>
        <v>179.99999999999997</v>
      </c>
      <c r="N1075" s="4">
        <f t="shared" si="328"/>
        <v>1.45</v>
      </c>
      <c r="O1075" s="4">
        <f t="shared" si="329"/>
        <v>2.8</v>
      </c>
      <c r="P1075" s="4"/>
      <c r="Q1075" s="4"/>
      <c r="R1075" s="1">
        <f t="shared" si="330"/>
        <v>0.68965517241379315</v>
      </c>
      <c r="S1075" s="1">
        <f t="shared" si="330"/>
        <v>0.35714285714285715</v>
      </c>
      <c r="T1075" s="1">
        <f t="shared" si="326"/>
        <v>4.4705882352941262E-2</v>
      </c>
      <c r="U1075" s="1">
        <f t="shared" si="327"/>
        <v>0.166256157635468</v>
      </c>
      <c r="V1075" s="1">
        <f t="shared" si="331"/>
        <v>0.67725615763546798</v>
      </c>
      <c r="W1075" s="1"/>
      <c r="X1075" s="17">
        <f t="shared" si="332"/>
        <v>476.54619116545314</v>
      </c>
      <c r="Y1075" s="18">
        <f t="shared" si="333"/>
        <v>1872.3757127156628</v>
      </c>
      <c r="Z1075" s="2">
        <f t="shared" si="344"/>
        <v>452.71888160718044</v>
      </c>
      <c r="AA1075" s="18">
        <f t="shared" si="344"/>
        <v>1778.7569270798795</v>
      </c>
      <c r="AB1075" s="2">
        <f t="shared" si="345"/>
        <v>-220.88762820095712</v>
      </c>
      <c r="AC1075" s="2">
        <f t="shared" si="345"/>
        <v>177.87569270798795</v>
      </c>
      <c r="AD1075" s="2">
        <f t="shared" si="334"/>
        <v>-1000</v>
      </c>
      <c r="AE1075" s="2">
        <f t="shared" si="335"/>
        <v>1778.7569270798795</v>
      </c>
      <c r="AF1075" s="5">
        <f t="shared" si="336"/>
        <v>-1</v>
      </c>
      <c r="AG1075" s="5">
        <f t="shared" si="337"/>
        <v>1.7999999999999998</v>
      </c>
      <c r="AH1075" s="3">
        <f t="shared" si="338"/>
        <v>201909</v>
      </c>
      <c r="AI1075" s="21">
        <v>1.29</v>
      </c>
      <c r="AJ1075" s="21">
        <v>3.7</v>
      </c>
      <c r="AK1075" s="21">
        <v>1.45</v>
      </c>
      <c r="AL1075" s="21">
        <v>2.8</v>
      </c>
      <c r="AO1075">
        <f t="shared" si="343"/>
        <v>-300</v>
      </c>
      <c r="AP1075">
        <f>IF(E1075&lt;F1075,G1075,H1075)</f>
        <v>24</v>
      </c>
      <c r="AQ1075">
        <f>IF(E1075&lt;F1075,H1075,G1075)</f>
        <v>27</v>
      </c>
    </row>
    <row r="1076" spans="2:43" x14ac:dyDescent="0.25">
      <c r="B1076" s="24">
        <v>43727</v>
      </c>
      <c r="C1076" s="20" t="s">
        <v>26</v>
      </c>
      <c r="D1076" s="20" t="s">
        <v>41</v>
      </c>
      <c r="E1076" s="2">
        <v>110.00000000000001</v>
      </c>
      <c r="F1076" s="2">
        <v>-131.57894736842104</v>
      </c>
      <c r="G1076">
        <v>20</v>
      </c>
      <c r="H1076">
        <v>7</v>
      </c>
      <c r="I1076" s="9"/>
      <c r="J1076" s="2" t="str">
        <f t="shared" si="339"/>
        <v>Tennessee Titans</v>
      </c>
      <c r="K1076" s="2" t="str">
        <f t="shared" si="340"/>
        <v>Jacksonville Jaguars</v>
      </c>
      <c r="L1076" s="17">
        <f t="shared" si="341"/>
        <v>-131.57894736842104</v>
      </c>
      <c r="M1076" s="18">
        <f t="shared" si="342"/>
        <v>110.00000000000001</v>
      </c>
      <c r="N1076" s="4">
        <f t="shared" si="328"/>
        <v>1.76</v>
      </c>
      <c r="O1076" s="4">
        <f t="shared" si="329"/>
        <v>2.1</v>
      </c>
      <c r="P1076" s="4"/>
      <c r="Q1076" s="4"/>
      <c r="R1076" s="1">
        <f t="shared" si="330"/>
        <v>0.56818181818181823</v>
      </c>
      <c r="S1076" s="1">
        <f t="shared" si="330"/>
        <v>0.47619047619047616</v>
      </c>
      <c r="T1076" s="1">
        <f t="shared" si="326"/>
        <v>4.2487046632124437E-2</v>
      </c>
      <c r="U1076" s="1">
        <f t="shared" si="327"/>
        <v>4.5995670995671034E-2</v>
      </c>
      <c r="V1076" s="1">
        <f t="shared" si="331"/>
        <v>0.55699567099567104</v>
      </c>
      <c r="W1076" s="1"/>
      <c r="X1076" s="17">
        <f t="shared" si="332"/>
        <v>795.34608987611307</v>
      </c>
      <c r="Y1076" s="18">
        <f t="shared" si="333"/>
        <v>1144.9859022934511</v>
      </c>
      <c r="Z1076" s="2">
        <f t="shared" si="344"/>
        <v>755.57878538230739</v>
      </c>
      <c r="AA1076" s="18">
        <f t="shared" si="344"/>
        <v>1087.7366071787785</v>
      </c>
      <c r="AB1076" s="2">
        <f t="shared" si="345"/>
        <v>-132.3488720628942</v>
      </c>
      <c r="AC1076" s="2">
        <f t="shared" si="345"/>
        <v>108.77366071787785</v>
      </c>
      <c r="AD1076" s="2">
        <f t="shared" si="334"/>
        <v>-1000</v>
      </c>
      <c r="AE1076" s="2">
        <f t="shared" si="335"/>
        <v>1087.7366071787785</v>
      </c>
      <c r="AF1076" s="5">
        <f t="shared" si="336"/>
        <v>-1</v>
      </c>
      <c r="AG1076" s="5">
        <f t="shared" si="337"/>
        <v>1.1000000000000001</v>
      </c>
      <c r="AH1076" s="3">
        <f t="shared" si="338"/>
        <v>201909</v>
      </c>
      <c r="AI1076" s="21">
        <v>2.1</v>
      </c>
      <c r="AJ1076" s="21">
        <v>1.76</v>
      </c>
      <c r="AK1076" s="21">
        <v>2.1</v>
      </c>
      <c r="AL1076" s="21">
        <v>1.76</v>
      </c>
      <c r="AO1076">
        <f t="shared" si="343"/>
        <v>-140</v>
      </c>
      <c r="AP1076">
        <f>IF(E1076&lt;F1076,G1076,H1076)</f>
        <v>7</v>
      </c>
      <c r="AQ1076">
        <f>IF(E1076&lt;F1076,H1076,G1076)</f>
        <v>20</v>
      </c>
    </row>
    <row r="1077" spans="2:43" x14ac:dyDescent="0.25">
      <c r="B1077" s="24">
        <v>43724</v>
      </c>
      <c r="C1077" s="20" t="s">
        <v>42</v>
      </c>
      <c r="D1077" s="20" t="s">
        <v>46</v>
      </c>
      <c r="E1077" s="2">
        <v>254.99999999999997</v>
      </c>
      <c r="F1077" s="2">
        <v>-322.58064516129025</v>
      </c>
      <c r="G1077">
        <v>3</v>
      </c>
      <c r="H1077">
        <v>23</v>
      </c>
      <c r="I1077" s="9"/>
      <c r="J1077" s="2" t="str">
        <f t="shared" si="339"/>
        <v>Cleveland Browns</v>
      </c>
      <c r="K1077" s="2" t="str">
        <f t="shared" si="340"/>
        <v>New York Jets</v>
      </c>
      <c r="L1077" s="17">
        <f t="shared" si="341"/>
        <v>-322.58064516129025</v>
      </c>
      <c r="M1077" s="18">
        <f t="shared" si="342"/>
        <v>254.99999999999997</v>
      </c>
      <c r="N1077" s="4">
        <f t="shared" si="328"/>
        <v>1.31</v>
      </c>
      <c r="O1077" s="4">
        <f t="shared" si="329"/>
        <v>3.55</v>
      </c>
      <c r="P1077" s="4"/>
      <c r="Q1077" s="4"/>
      <c r="R1077" s="1">
        <f t="shared" si="330"/>
        <v>0.76335877862595414</v>
      </c>
      <c r="S1077" s="1">
        <f t="shared" si="330"/>
        <v>0.28169014084507044</v>
      </c>
      <c r="T1077" s="1">
        <f t="shared" si="326"/>
        <v>4.3106995884773514E-2</v>
      </c>
      <c r="U1077" s="1">
        <f t="shared" si="327"/>
        <v>0.24083431889044185</v>
      </c>
      <c r="V1077" s="1">
        <f t="shared" si="331"/>
        <v>0.75183431889044183</v>
      </c>
      <c r="W1077" s="1"/>
      <c r="X1077" s="17">
        <f t="shared" si="332"/>
        <v>330.08027815995609</v>
      </c>
      <c r="Y1077" s="18">
        <f t="shared" si="333"/>
        <v>2621.0959219336551</v>
      </c>
      <c r="Z1077" s="2">
        <f t="shared" si="344"/>
        <v>313.57626425195826</v>
      </c>
      <c r="AA1077" s="18">
        <f t="shared" si="344"/>
        <v>2490.0411258369722</v>
      </c>
      <c r="AB1077" s="2">
        <f t="shared" si="345"/>
        <v>-318.90168804246639</v>
      </c>
      <c r="AC1077" s="2">
        <f t="shared" si="345"/>
        <v>249.00411258369724</v>
      </c>
      <c r="AD1077" s="2">
        <f t="shared" si="334"/>
        <v>313.57626425195826</v>
      </c>
      <c r="AE1077" s="2">
        <f t="shared" si="335"/>
        <v>-1000</v>
      </c>
      <c r="AF1077" s="5">
        <f t="shared" si="336"/>
        <v>0.31000000000000005</v>
      </c>
      <c r="AG1077" s="5">
        <f t="shared" si="337"/>
        <v>-1</v>
      </c>
      <c r="AH1077" s="3">
        <f t="shared" si="338"/>
        <v>201909</v>
      </c>
      <c r="AI1077" s="21">
        <v>2.1</v>
      </c>
      <c r="AJ1077" s="21">
        <v>1.76</v>
      </c>
      <c r="AK1077" s="21">
        <v>3.55</v>
      </c>
      <c r="AL1077" s="21">
        <v>1.31</v>
      </c>
      <c r="AO1077">
        <f t="shared" si="343"/>
        <v>-400</v>
      </c>
      <c r="AP1077">
        <f>IF(E1077&lt;F1077,G1077,H1077)</f>
        <v>23</v>
      </c>
      <c r="AQ1077">
        <f>IF(E1077&lt;F1077,H1077,G1077)</f>
        <v>3</v>
      </c>
    </row>
    <row r="1078" spans="2:43" x14ac:dyDescent="0.25">
      <c r="B1078" s="24">
        <v>43723</v>
      </c>
      <c r="C1078" s="20" t="s">
        <v>35</v>
      </c>
      <c r="D1078" s="20" t="s">
        <v>19</v>
      </c>
      <c r="E1078" s="2">
        <v>-105.26315789473685</v>
      </c>
      <c r="F1078" s="2">
        <v>-116.27906976744185</v>
      </c>
      <c r="G1078">
        <v>24</v>
      </c>
      <c r="H1078">
        <v>20</v>
      </c>
      <c r="I1078" s="9"/>
      <c r="J1078" s="2" t="str">
        <f t="shared" si="339"/>
        <v>Philadelphia Eagles</v>
      </c>
      <c r="K1078" s="2" t="str">
        <f t="shared" si="340"/>
        <v>Atlanta Falcons</v>
      </c>
      <c r="L1078" s="17">
        <f t="shared" si="341"/>
        <v>-116.27906976744185</v>
      </c>
      <c r="M1078" s="18">
        <f t="shared" si="342"/>
        <v>-105.26315789473685</v>
      </c>
      <c r="N1078" s="4">
        <f t="shared" si="328"/>
        <v>1.95</v>
      </c>
      <c r="O1078" s="4">
        <f t="shared" si="329"/>
        <v>1.86</v>
      </c>
      <c r="P1078" s="4"/>
      <c r="Q1078" s="4"/>
      <c r="R1078" s="1">
        <f t="shared" si="330"/>
        <v>0.51282051282051289</v>
      </c>
      <c r="S1078" s="1">
        <f t="shared" si="330"/>
        <v>0.5376344086021505</v>
      </c>
      <c r="T1078" s="1">
        <f t="shared" si="326"/>
        <v>4.8031496062992063E-2</v>
      </c>
      <c r="U1078" s="1">
        <f t="shared" si="327"/>
        <v>1.2406947890818809E-2</v>
      </c>
      <c r="V1078" s="1">
        <f t="shared" si="331"/>
        <v>0.4985930521091812</v>
      </c>
      <c r="W1078" s="1"/>
      <c r="X1078" s="17">
        <f t="shared" si="332"/>
        <v>1005.6436722688655</v>
      </c>
      <c r="Y1078" s="18">
        <f t="shared" si="333"/>
        <v>906.79748033936153</v>
      </c>
      <c r="Z1078" s="2">
        <f t="shared" si="344"/>
        <v>955.36148865542225</v>
      </c>
      <c r="AA1078" s="18">
        <f t="shared" si="344"/>
        <v>861.45760632239342</v>
      </c>
      <c r="AB1078" s="2">
        <f t="shared" si="345"/>
        <v>-104.67242105471533</v>
      </c>
      <c r="AC1078" s="2">
        <f t="shared" si="345"/>
        <v>-116.08232287472057</v>
      </c>
      <c r="AD1078" s="2">
        <f t="shared" si="334"/>
        <v>-1000</v>
      </c>
      <c r="AE1078" s="2">
        <f t="shared" si="335"/>
        <v>861.45760632239342</v>
      </c>
      <c r="AF1078" s="5">
        <f t="shared" si="336"/>
        <v>-1</v>
      </c>
      <c r="AG1078" s="5">
        <f t="shared" si="337"/>
        <v>0.8600000000000001</v>
      </c>
      <c r="AH1078" s="3">
        <f t="shared" si="338"/>
        <v>201909</v>
      </c>
      <c r="AI1078" s="21">
        <v>1.9</v>
      </c>
      <c r="AJ1078" s="21">
        <v>1.9</v>
      </c>
      <c r="AK1078" s="21">
        <v>1.95</v>
      </c>
      <c r="AL1078" s="21">
        <v>1.86</v>
      </c>
      <c r="AO1078">
        <f t="shared" si="343"/>
        <v>-120</v>
      </c>
      <c r="AP1078">
        <f>IF(E1078&lt;F1078,G1078,H1078)</f>
        <v>20</v>
      </c>
      <c r="AQ1078">
        <f>IF(E1078&lt;F1078,H1078,G1078)</f>
        <v>24</v>
      </c>
    </row>
    <row r="1079" spans="2:43" x14ac:dyDescent="0.25">
      <c r="B1079" s="24">
        <v>43723</v>
      </c>
      <c r="C1079" s="20" t="s">
        <v>38</v>
      </c>
      <c r="D1079" s="20" t="s">
        <v>37</v>
      </c>
      <c r="E1079" s="2">
        <v>129.99999999999997</v>
      </c>
      <c r="F1079" s="2">
        <v>-151.51515151515153</v>
      </c>
      <c r="G1079">
        <v>14</v>
      </c>
      <c r="H1079">
        <v>16</v>
      </c>
      <c r="I1079" s="9"/>
      <c r="J1079" s="2" t="str">
        <f t="shared" si="339"/>
        <v>Chicago Bears</v>
      </c>
      <c r="K1079" s="2" t="str">
        <f t="shared" si="340"/>
        <v>Denver Broncos</v>
      </c>
      <c r="L1079" s="17">
        <f t="shared" si="341"/>
        <v>-151.51515151515153</v>
      </c>
      <c r="M1079" s="18">
        <f t="shared" si="342"/>
        <v>129.99999999999997</v>
      </c>
      <c r="N1079" s="4">
        <f t="shared" si="328"/>
        <v>1.66</v>
      </c>
      <c r="O1079" s="4">
        <f t="shared" si="329"/>
        <v>2.2999999999999998</v>
      </c>
      <c r="P1079" s="4"/>
      <c r="Q1079" s="4"/>
      <c r="R1079" s="1">
        <f t="shared" si="330"/>
        <v>0.60240963855421692</v>
      </c>
      <c r="S1079" s="1">
        <f t="shared" si="330"/>
        <v>0.43478260869565222</v>
      </c>
      <c r="T1079" s="1">
        <f t="shared" si="326"/>
        <v>3.5858585858585923E-2</v>
      </c>
      <c r="U1079" s="1">
        <f t="shared" si="327"/>
        <v>8.3813514929282351E-2</v>
      </c>
      <c r="V1079" s="1">
        <f t="shared" si="331"/>
        <v>0.59481351492928236</v>
      </c>
      <c r="W1079" s="1"/>
      <c r="X1079" s="17">
        <f t="shared" si="332"/>
        <v>681.19919084032654</v>
      </c>
      <c r="Y1079" s="18">
        <f t="shared" si="333"/>
        <v>1332.032655245516</v>
      </c>
      <c r="Z1079" s="2">
        <f t="shared" si="344"/>
        <v>647.13923129831016</v>
      </c>
      <c r="AA1079" s="18">
        <f t="shared" si="344"/>
        <v>1265.4310224832402</v>
      </c>
      <c r="AB1079" s="2">
        <f t="shared" si="345"/>
        <v>-154.5262521009227</v>
      </c>
      <c r="AC1079" s="2">
        <f t="shared" si="345"/>
        <v>126.54310224832402</v>
      </c>
      <c r="AD1079" s="2">
        <f t="shared" si="334"/>
        <v>647.13923129831016</v>
      </c>
      <c r="AE1079" s="2">
        <f t="shared" si="335"/>
        <v>-1000</v>
      </c>
      <c r="AF1079" s="5">
        <f t="shared" si="336"/>
        <v>0.65999999999999992</v>
      </c>
      <c r="AG1079" s="5">
        <f t="shared" si="337"/>
        <v>-1</v>
      </c>
      <c r="AH1079" s="3">
        <f t="shared" si="338"/>
        <v>201909</v>
      </c>
      <c r="AI1079" s="21">
        <v>1.9</v>
      </c>
      <c r="AJ1079" s="21">
        <v>1.9</v>
      </c>
      <c r="AK1079" s="21">
        <v>2.2999999999999998</v>
      </c>
      <c r="AL1079" s="21">
        <v>1.66</v>
      </c>
      <c r="AO1079">
        <f t="shared" si="343"/>
        <v>-160</v>
      </c>
      <c r="AP1079">
        <f>IF(E1079&lt;F1079,G1079,H1079)</f>
        <v>16</v>
      </c>
      <c r="AQ1079">
        <f>IF(E1079&lt;F1079,H1079,G1079)</f>
        <v>14</v>
      </c>
    </row>
    <row r="1080" spans="2:43" x14ac:dyDescent="0.25">
      <c r="B1080" s="24">
        <v>43723</v>
      </c>
      <c r="C1080" s="20" t="s">
        <v>47</v>
      </c>
      <c r="D1080" s="20" t="s">
        <v>43</v>
      </c>
      <c r="E1080" s="2">
        <v>-135.13513513513513</v>
      </c>
      <c r="F1080" s="2">
        <v>114.99999999999999</v>
      </c>
      <c r="G1080">
        <v>27</v>
      </c>
      <c r="H1080">
        <v>9</v>
      </c>
      <c r="I1080" s="9"/>
      <c r="J1080" s="2" t="str">
        <f t="shared" si="339"/>
        <v>Los Angeles Rams</v>
      </c>
      <c r="K1080" s="2" t="str">
        <f t="shared" si="340"/>
        <v>New Orleans Saints</v>
      </c>
      <c r="L1080" s="17">
        <f t="shared" si="341"/>
        <v>-135.13513513513513</v>
      </c>
      <c r="M1080" s="18">
        <f t="shared" si="342"/>
        <v>114.99999999999999</v>
      </c>
      <c r="N1080" s="4">
        <f t="shared" si="328"/>
        <v>1.74</v>
      </c>
      <c r="O1080" s="4">
        <f t="shared" si="329"/>
        <v>2.15</v>
      </c>
      <c r="P1080" s="4"/>
      <c r="Q1080" s="4"/>
      <c r="R1080" s="1">
        <f t="shared" si="330"/>
        <v>0.57471264367816088</v>
      </c>
      <c r="S1080" s="1">
        <f t="shared" si="330"/>
        <v>0.46511627906976744</v>
      </c>
      <c r="T1080" s="1">
        <f t="shared" si="326"/>
        <v>3.8303341902313659E-2</v>
      </c>
      <c r="U1080" s="1">
        <f t="shared" si="327"/>
        <v>5.4798182304196724E-2</v>
      </c>
      <c r="V1080" s="1">
        <f t="shared" si="331"/>
        <v>0.56579818230419676</v>
      </c>
      <c r="W1080" s="1"/>
      <c r="X1080" s="17">
        <f t="shared" si="332"/>
        <v>767.41465645493759</v>
      </c>
      <c r="Y1080" s="18">
        <f t="shared" si="333"/>
        <v>1185.8985221458363</v>
      </c>
      <c r="Z1080" s="2">
        <f t="shared" si="344"/>
        <v>729.04392363219063</v>
      </c>
      <c r="AA1080" s="18">
        <f t="shared" si="344"/>
        <v>1126.6035960385445</v>
      </c>
      <c r="AB1080" s="2">
        <f t="shared" si="345"/>
        <v>-137.16594673992637</v>
      </c>
      <c r="AC1080" s="2">
        <f t="shared" si="345"/>
        <v>112.66035960385446</v>
      </c>
      <c r="AD1080" s="2">
        <f t="shared" si="334"/>
        <v>729.04392363219063</v>
      </c>
      <c r="AE1080" s="2">
        <f t="shared" si="335"/>
        <v>-1000</v>
      </c>
      <c r="AF1080" s="5">
        <f t="shared" si="336"/>
        <v>0.74</v>
      </c>
      <c r="AG1080" s="5">
        <f t="shared" si="337"/>
        <v>-1</v>
      </c>
      <c r="AH1080" s="3">
        <f t="shared" si="338"/>
        <v>201909</v>
      </c>
      <c r="AI1080" s="21">
        <v>1.58</v>
      </c>
      <c r="AJ1080" s="21">
        <v>2.5</v>
      </c>
      <c r="AK1080" s="21">
        <v>1.74</v>
      </c>
      <c r="AL1080" s="21">
        <v>2.15</v>
      </c>
      <c r="AO1080">
        <f t="shared" si="343"/>
        <v>-140</v>
      </c>
      <c r="AP1080">
        <f>IF(E1080&lt;F1080,G1080,H1080)</f>
        <v>27</v>
      </c>
      <c r="AQ1080">
        <f>IF(E1080&lt;F1080,H1080,G1080)</f>
        <v>9</v>
      </c>
    </row>
    <row r="1081" spans="2:43" x14ac:dyDescent="0.25">
      <c r="B1081" s="24">
        <v>43723</v>
      </c>
      <c r="C1081" s="20" t="s">
        <v>52</v>
      </c>
      <c r="D1081" s="20" t="s">
        <v>20</v>
      </c>
      <c r="E1081" s="2">
        <v>265</v>
      </c>
      <c r="F1081" s="2">
        <v>-333.33333333333326</v>
      </c>
      <c r="G1081">
        <v>10</v>
      </c>
      <c r="H1081">
        <v>28</v>
      </c>
      <c r="I1081" s="9"/>
      <c r="J1081" s="2" t="str">
        <f t="shared" si="339"/>
        <v>Kansas City Chiefs</v>
      </c>
      <c r="K1081" s="2" t="str">
        <f t="shared" si="340"/>
        <v>Oakland Raiders</v>
      </c>
      <c r="L1081" s="17">
        <f t="shared" si="341"/>
        <v>-333.33333333333326</v>
      </c>
      <c r="M1081" s="18">
        <f t="shared" si="342"/>
        <v>265</v>
      </c>
      <c r="N1081" s="4">
        <f t="shared" si="328"/>
        <v>1.3</v>
      </c>
      <c r="O1081" s="4">
        <f t="shared" si="329"/>
        <v>3.65</v>
      </c>
      <c r="P1081" s="4"/>
      <c r="Q1081" s="4"/>
      <c r="R1081" s="1">
        <f t="shared" si="330"/>
        <v>0.76923076923076916</v>
      </c>
      <c r="S1081" s="1">
        <f t="shared" si="330"/>
        <v>0.27397260273972601</v>
      </c>
      <c r="T1081" s="1">
        <f t="shared" si="326"/>
        <v>4.1414141414141459E-2</v>
      </c>
      <c r="U1081" s="1">
        <f t="shared" si="327"/>
        <v>0.24762908324552158</v>
      </c>
      <c r="V1081" s="1">
        <f t="shared" si="331"/>
        <v>0.75862908324552158</v>
      </c>
      <c r="W1081" s="1"/>
      <c r="X1081" s="17">
        <f t="shared" si="332"/>
        <v>318.16723361284784</v>
      </c>
      <c r="Y1081" s="18">
        <f t="shared" si="333"/>
        <v>2708.5523787535408</v>
      </c>
      <c r="Z1081" s="2">
        <f t="shared" si="344"/>
        <v>302.25887193220541</v>
      </c>
      <c r="AA1081" s="18">
        <f t="shared" si="344"/>
        <v>2573.1247598158634</v>
      </c>
      <c r="AB1081" s="2">
        <f t="shared" si="345"/>
        <v>-330.84223255630133</v>
      </c>
      <c r="AC1081" s="2">
        <f t="shared" si="345"/>
        <v>257.31247598158632</v>
      </c>
      <c r="AD1081" s="2">
        <f t="shared" si="334"/>
        <v>302.25887193220541</v>
      </c>
      <c r="AE1081" s="2">
        <f t="shared" si="335"/>
        <v>-1000</v>
      </c>
      <c r="AF1081" s="5">
        <f t="shared" si="336"/>
        <v>0.30000000000000004</v>
      </c>
      <c r="AG1081" s="5">
        <f t="shared" si="337"/>
        <v>-1</v>
      </c>
      <c r="AH1081" s="3">
        <f t="shared" si="338"/>
        <v>201909</v>
      </c>
      <c r="AI1081" s="21">
        <v>4.0999999999999996</v>
      </c>
      <c r="AJ1081" s="21">
        <v>1.25</v>
      </c>
      <c r="AK1081" s="21">
        <v>3.65</v>
      </c>
      <c r="AL1081" s="21">
        <v>1.3</v>
      </c>
      <c r="AO1081">
        <f t="shared" si="343"/>
        <v>-400</v>
      </c>
      <c r="AP1081">
        <f>IF(E1081&lt;F1081,G1081,H1081)</f>
        <v>28</v>
      </c>
      <c r="AQ1081">
        <f>IF(E1081&lt;F1081,H1081,G1081)</f>
        <v>10</v>
      </c>
    </row>
    <row r="1082" spans="2:43" x14ac:dyDescent="0.25">
      <c r="B1082" s="24">
        <v>43723</v>
      </c>
      <c r="C1082" s="20" t="s">
        <v>28</v>
      </c>
      <c r="D1082" s="20" t="s">
        <v>48</v>
      </c>
      <c r="E1082" s="2">
        <v>-769.23076923076985</v>
      </c>
      <c r="F1082" s="2">
        <v>525</v>
      </c>
      <c r="G1082">
        <v>23</v>
      </c>
      <c r="H1082">
        <v>17</v>
      </c>
      <c r="I1082" s="9"/>
      <c r="J1082" s="2" t="str">
        <f t="shared" si="339"/>
        <v>Baltimore Ravens</v>
      </c>
      <c r="K1082" s="2" t="str">
        <f t="shared" si="340"/>
        <v>Arizona Cardinals</v>
      </c>
      <c r="L1082" s="17">
        <f t="shared" si="341"/>
        <v>-769.23076923076985</v>
      </c>
      <c r="M1082" s="18">
        <f t="shared" si="342"/>
        <v>525</v>
      </c>
      <c r="N1082" s="4">
        <f t="shared" si="328"/>
        <v>1.1299999999999999</v>
      </c>
      <c r="O1082" s="4">
        <f t="shared" si="329"/>
        <v>6.25</v>
      </c>
      <c r="P1082" s="4"/>
      <c r="Q1082" s="4"/>
      <c r="R1082" s="1">
        <f t="shared" si="330"/>
        <v>0.88495575221238942</v>
      </c>
      <c r="S1082" s="1">
        <f t="shared" si="330"/>
        <v>0.16</v>
      </c>
      <c r="T1082" s="1">
        <f t="shared" si="326"/>
        <v>4.3021680216802305E-2</v>
      </c>
      <c r="U1082" s="1">
        <f t="shared" si="327"/>
        <v>0.3624778761061947</v>
      </c>
      <c r="V1082" s="1">
        <f t="shared" si="331"/>
        <v>0.87347787610619476</v>
      </c>
      <c r="W1082" s="1"/>
      <c r="X1082" s="17">
        <f t="shared" si="332"/>
        <v>144.84868747657109</v>
      </c>
      <c r="Y1082" s="18">
        <f t="shared" si="333"/>
        <v>5222.3527180608417</v>
      </c>
      <c r="Z1082" s="2">
        <f t="shared" si="344"/>
        <v>137.60625310274253</v>
      </c>
      <c r="AA1082" s="18">
        <f t="shared" si="344"/>
        <v>4961.2350821577993</v>
      </c>
      <c r="AB1082" s="2">
        <f t="shared" si="345"/>
        <v>-726.71116134043598</v>
      </c>
      <c r="AC1082" s="2">
        <f t="shared" si="345"/>
        <v>496.12350821577991</v>
      </c>
      <c r="AD1082" s="2">
        <f t="shared" si="334"/>
        <v>137.60625310274253</v>
      </c>
      <c r="AE1082" s="2">
        <f t="shared" si="335"/>
        <v>-1000</v>
      </c>
      <c r="AF1082" s="5">
        <f t="shared" si="336"/>
        <v>0.12999999999999989</v>
      </c>
      <c r="AG1082" s="5">
        <f t="shared" si="337"/>
        <v>-1</v>
      </c>
      <c r="AH1082" s="3">
        <f t="shared" si="338"/>
        <v>201909</v>
      </c>
      <c r="AI1082" s="21">
        <v>1.1200000000000001</v>
      </c>
      <c r="AJ1082" s="21">
        <v>6.5</v>
      </c>
      <c r="AK1082" s="21">
        <v>1.1299999999999999</v>
      </c>
      <c r="AL1082" s="21">
        <v>6.25</v>
      </c>
      <c r="AO1082">
        <f t="shared" si="343"/>
        <v>-800</v>
      </c>
      <c r="AP1082">
        <f>IF(E1082&lt;F1082,G1082,H1082)</f>
        <v>23</v>
      </c>
      <c r="AQ1082">
        <f>IF(E1082&lt;F1082,H1082,G1082)</f>
        <v>17</v>
      </c>
    </row>
    <row r="1083" spans="2:43" x14ac:dyDescent="0.25">
      <c r="B1083" s="24">
        <v>43723</v>
      </c>
      <c r="C1083" s="20" t="s">
        <v>21</v>
      </c>
      <c r="D1083" s="20" t="s">
        <v>22</v>
      </c>
      <c r="E1083" s="2">
        <v>-116.27906976744185</v>
      </c>
      <c r="F1083" s="2">
        <v>-105.26315789473685</v>
      </c>
      <c r="G1083">
        <v>17</v>
      </c>
      <c r="H1083">
        <v>41</v>
      </c>
      <c r="I1083" s="9"/>
      <c r="J1083" s="2" t="str">
        <f t="shared" si="339"/>
        <v>Cincinnati Bengals</v>
      </c>
      <c r="K1083" s="2" t="str">
        <f t="shared" si="340"/>
        <v>San Francisco 49ers</v>
      </c>
      <c r="L1083" s="17">
        <f t="shared" si="341"/>
        <v>-116.27906976744185</v>
      </c>
      <c r="M1083" s="18">
        <f t="shared" si="342"/>
        <v>-105.26315789473685</v>
      </c>
      <c r="N1083" s="4">
        <f t="shared" si="328"/>
        <v>1.86</v>
      </c>
      <c r="O1083" s="4">
        <f t="shared" si="329"/>
        <v>1.95</v>
      </c>
      <c r="P1083" s="4"/>
      <c r="Q1083" s="4"/>
      <c r="R1083" s="1">
        <f t="shared" si="330"/>
        <v>0.5376344086021505</v>
      </c>
      <c r="S1083" s="1">
        <f t="shared" si="330"/>
        <v>0.51282051282051289</v>
      </c>
      <c r="T1083" s="1">
        <f t="shared" si="326"/>
        <v>4.8031496062992063E-2</v>
      </c>
      <c r="U1083" s="1">
        <f t="shared" si="327"/>
        <v>1.2406947890818809E-2</v>
      </c>
      <c r="V1083" s="1">
        <f t="shared" si="331"/>
        <v>0.52340694789081876</v>
      </c>
      <c r="W1083" s="1"/>
      <c r="X1083" s="17">
        <f t="shared" si="332"/>
        <v>910.55927711643062</v>
      </c>
      <c r="Y1083" s="18">
        <f t="shared" si="333"/>
        <v>1001.5075521192962</v>
      </c>
      <c r="Z1083" s="2">
        <f t="shared" si="344"/>
        <v>865.03131326060907</v>
      </c>
      <c r="AA1083" s="18">
        <f t="shared" si="344"/>
        <v>951.43217451333135</v>
      </c>
      <c r="AB1083" s="2">
        <f t="shared" si="345"/>
        <v>-115.60275156174939</v>
      </c>
      <c r="AC1083" s="2">
        <f t="shared" si="345"/>
        <v>-105.10470707084419</v>
      </c>
      <c r="AD1083" s="2">
        <f t="shared" si="334"/>
        <v>-1000</v>
      </c>
      <c r="AE1083" s="2">
        <f t="shared" si="335"/>
        <v>951.43217451333135</v>
      </c>
      <c r="AF1083" s="5">
        <f t="shared" si="336"/>
        <v>-1</v>
      </c>
      <c r="AG1083" s="5">
        <f t="shared" si="337"/>
        <v>0.95</v>
      </c>
      <c r="AH1083" s="3">
        <f t="shared" si="338"/>
        <v>201909</v>
      </c>
      <c r="AI1083" s="21">
        <v>2.0499999999999998</v>
      </c>
      <c r="AJ1083" s="21">
        <v>1.8</v>
      </c>
      <c r="AK1083" s="21">
        <v>1.86</v>
      </c>
      <c r="AL1083" s="21">
        <v>1.95</v>
      </c>
      <c r="AO1083">
        <f t="shared" si="343"/>
        <v>-120</v>
      </c>
      <c r="AP1083">
        <f>IF(E1083&lt;F1083,G1083,H1083)</f>
        <v>17</v>
      </c>
      <c r="AQ1083">
        <f>IF(E1083&lt;F1083,H1083,G1083)</f>
        <v>41</v>
      </c>
    </row>
    <row r="1084" spans="2:43" x14ac:dyDescent="0.25">
      <c r="B1084" s="24">
        <v>43723</v>
      </c>
      <c r="C1084" s="20" t="s">
        <v>34</v>
      </c>
      <c r="D1084" s="20" t="s">
        <v>31</v>
      </c>
      <c r="E1084" s="2">
        <v>100</v>
      </c>
      <c r="F1084" s="2">
        <v>-120.48192771084337</v>
      </c>
      <c r="G1084">
        <v>13</v>
      </c>
      <c r="H1084">
        <v>10</v>
      </c>
      <c r="I1084" s="9"/>
      <c r="J1084" s="2" t="str">
        <f t="shared" si="339"/>
        <v>Los Angeles Chargers</v>
      </c>
      <c r="K1084" s="2" t="str">
        <f t="shared" si="340"/>
        <v>Detroit Lions</v>
      </c>
      <c r="L1084" s="17">
        <f t="shared" si="341"/>
        <v>-120.48192771084337</v>
      </c>
      <c r="M1084" s="18">
        <f t="shared" si="342"/>
        <v>100</v>
      </c>
      <c r="N1084" s="4">
        <f t="shared" si="328"/>
        <v>1.83</v>
      </c>
      <c r="O1084" s="4">
        <f t="shared" si="329"/>
        <v>2</v>
      </c>
      <c r="P1084" s="4"/>
      <c r="Q1084" s="4"/>
      <c r="R1084" s="1">
        <f t="shared" si="330"/>
        <v>0.54644808743169393</v>
      </c>
      <c r="S1084" s="1">
        <f t="shared" si="330"/>
        <v>0.5</v>
      </c>
      <c r="T1084" s="1">
        <f t="shared" si="326"/>
        <v>4.4386422976501305E-2</v>
      </c>
      <c r="U1084" s="1">
        <f t="shared" si="327"/>
        <v>2.3224043715846965E-2</v>
      </c>
      <c r="V1084" s="1">
        <f t="shared" si="331"/>
        <v>0.53422404371584697</v>
      </c>
      <c r="W1084" s="1"/>
      <c r="X1084" s="17">
        <f t="shared" si="332"/>
        <v>871.87381729284084</v>
      </c>
      <c r="Y1084" s="18">
        <f t="shared" si="333"/>
        <v>1045.6626202421151</v>
      </c>
      <c r="Z1084" s="2">
        <f t="shared" si="344"/>
        <v>828.28012642819874</v>
      </c>
      <c r="AA1084" s="18">
        <f t="shared" si="344"/>
        <v>993.3794892300092</v>
      </c>
      <c r="AB1084" s="2">
        <f t="shared" si="345"/>
        <v>-120.73210114461043</v>
      </c>
      <c r="AC1084" s="2">
        <f t="shared" si="345"/>
        <v>-100.66646340515068</v>
      </c>
      <c r="AD1084" s="2">
        <f t="shared" si="334"/>
        <v>-1000</v>
      </c>
      <c r="AE1084" s="2">
        <f t="shared" si="335"/>
        <v>993.3794892300092</v>
      </c>
      <c r="AF1084" s="5">
        <f t="shared" si="336"/>
        <v>-1</v>
      </c>
      <c r="AG1084" s="5">
        <f t="shared" si="337"/>
        <v>1</v>
      </c>
      <c r="AH1084" s="3">
        <f t="shared" si="338"/>
        <v>201909</v>
      </c>
      <c r="AI1084" s="21">
        <v>2.35</v>
      </c>
      <c r="AJ1084" s="21">
        <v>1.64</v>
      </c>
      <c r="AK1084" s="21">
        <v>2</v>
      </c>
      <c r="AL1084" s="21">
        <v>1.83</v>
      </c>
      <c r="AO1084">
        <f t="shared" si="343"/>
        <v>-130</v>
      </c>
      <c r="AP1084">
        <f>IF(E1084&lt;F1084,G1084,H1084)</f>
        <v>10</v>
      </c>
      <c r="AQ1084">
        <f>IF(E1084&lt;F1084,H1084,G1084)</f>
        <v>13</v>
      </c>
    </row>
    <row r="1085" spans="2:43" x14ac:dyDescent="0.25">
      <c r="B1085" s="24">
        <v>43723</v>
      </c>
      <c r="C1085" s="20" t="s">
        <v>33</v>
      </c>
      <c r="D1085" s="20" t="s">
        <v>29</v>
      </c>
      <c r="E1085" s="2">
        <v>-166.66666666666663</v>
      </c>
      <c r="F1085" s="2">
        <v>145.00000000000003</v>
      </c>
      <c r="G1085">
        <v>21</v>
      </c>
      <c r="H1085">
        <v>16</v>
      </c>
      <c r="I1085" s="9"/>
      <c r="J1085" s="2" t="str">
        <f t="shared" si="339"/>
        <v>Green Bay Packers</v>
      </c>
      <c r="K1085" s="2" t="str">
        <f t="shared" si="340"/>
        <v>Minnesota Vikings</v>
      </c>
      <c r="L1085" s="17">
        <f t="shared" si="341"/>
        <v>-166.66666666666663</v>
      </c>
      <c r="M1085" s="18">
        <f t="shared" si="342"/>
        <v>145.00000000000003</v>
      </c>
      <c r="N1085" s="4">
        <f t="shared" si="328"/>
        <v>1.6</v>
      </c>
      <c r="O1085" s="4">
        <f t="shared" si="329"/>
        <v>2.4500000000000002</v>
      </c>
      <c r="P1085" s="4"/>
      <c r="Q1085" s="4"/>
      <c r="R1085" s="1">
        <f t="shared" si="330"/>
        <v>0.625</v>
      </c>
      <c r="S1085" s="1">
        <f t="shared" si="330"/>
        <v>0.4081632653061224</v>
      </c>
      <c r="T1085" s="1">
        <f t="shared" si="326"/>
        <v>3.2098765432098886E-2</v>
      </c>
      <c r="U1085" s="1">
        <f t="shared" si="327"/>
        <v>0.1084183673469388</v>
      </c>
      <c r="V1085" s="1">
        <f t="shared" si="331"/>
        <v>0.61941836734693878</v>
      </c>
      <c r="W1085" s="1"/>
      <c r="X1085" s="17">
        <f t="shared" si="332"/>
        <v>614.4177388267467</v>
      </c>
      <c r="Y1085" s="18">
        <f t="shared" si="333"/>
        <v>1471.4893831628281</v>
      </c>
      <c r="Z1085" s="2">
        <f t="shared" si="344"/>
        <v>583.69685188540939</v>
      </c>
      <c r="AA1085" s="18">
        <f t="shared" si="344"/>
        <v>1397.9149140046866</v>
      </c>
      <c r="AB1085" s="2">
        <f t="shared" si="345"/>
        <v>-171.32180801898838</v>
      </c>
      <c r="AC1085" s="2">
        <f t="shared" si="345"/>
        <v>139.79149140046866</v>
      </c>
      <c r="AD1085" s="2">
        <f t="shared" si="334"/>
        <v>583.69685188540939</v>
      </c>
      <c r="AE1085" s="2">
        <f t="shared" si="335"/>
        <v>-1000</v>
      </c>
      <c r="AF1085" s="5">
        <f t="shared" si="336"/>
        <v>0.60000000000000009</v>
      </c>
      <c r="AG1085" s="5">
        <f t="shared" si="337"/>
        <v>-1</v>
      </c>
      <c r="AH1085" s="3">
        <f t="shared" si="338"/>
        <v>201909</v>
      </c>
      <c r="AI1085" s="21">
        <v>1.62</v>
      </c>
      <c r="AJ1085" s="21">
        <v>2.4</v>
      </c>
      <c r="AK1085" s="21">
        <v>1.6</v>
      </c>
      <c r="AL1085" s="21">
        <v>2.4500000000000002</v>
      </c>
      <c r="AO1085">
        <f t="shared" si="343"/>
        <v>-170</v>
      </c>
      <c r="AP1085">
        <f>IF(E1085&lt;F1085,G1085,H1085)</f>
        <v>21</v>
      </c>
      <c r="AQ1085">
        <f>IF(E1085&lt;F1085,H1085,G1085)</f>
        <v>16</v>
      </c>
    </row>
    <row r="1086" spans="2:43" x14ac:dyDescent="0.25">
      <c r="B1086" s="24">
        <v>43723</v>
      </c>
      <c r="C1086" s="20" t="s">
        <v>40</v>
      </c>
      <c r="D1086" s="20" t="s">
        <v>26</v>
      </c>
      <c r="E1086" s="2">
        <v>-370.37037037037032</v>
      </c>
      <c r="F1086" s="2">
        <v>280</v>
      </c>
      <c r="G1086">
        <v>13</v>
      </c>
      <c r="H1086">
        <v>12</v>
      </c>
      <c r="I1086" s="9"/>
      <c r="J1086" s="2" t="str">
        <f t="shared" si="339"/>
        <v>Houston Texans</v>
      </c>
      <c r="K1086" s="2" t="str">
        <f t="shared" si="340"/>
        <v>Jacksonville Jaguars</v>
      </c>
      <c r="L1086" s="17">
        <f t="shared" si="341"/>
        <v>-370.37037037037032</v>
      </c>
      <c r="M1086" s="18">
        <f t="shared" si="342"/>
        <v>280</v>
      </c>
      <c r="N1086" s="4">
        <f t="shared" si="328"/>
        <v>1.27</v>
      </c>
      <c r="O1086" s="4">
        <f t="shared" si="329"/>
        <v>3.8</v>
      </c>
      <c r="P1086" s="4"/>
      <c r="Q1086" s="4"/>
      <c r="R1086" s="1">
        <f t="shared" si="330"/>
        <v>0.78740157480314954</v>
      </c>
      <c r="S1086" s="1">
        <f t="shared" si="330"/>
        <v>0.26315789473684209</v>
      </c>
      <c r="T1086" s="1">
        <f t="shared" si="326"/>
        <v>4.8126232741617536E-2</v>
      </c>
      <c r="U1086" s="1">
        <f t="shared" si="327"/>
        <v>0.26212184003315375</v>
      </c>
      <c r="V1086" s="1">
        <f t="shared" si="331"/>
        <v>0.77312184003315376</v>
      </c>
      <c r="W1086" s="1"/>
      <c r="X1086" s="17">
        <f t="shared" si="332"/>
        <v>293.45718645992071</v>
      </c>
      <c r="Y1086" s="18">
        <f t="shared" si="333"/>
        <v>2909.583445130711</v>
      </c>
      <c r="Z1086" s="2">
        <f t="shared" si="344"/>
        <v>278.78432713692467</v>
      </c>
      <c r="AA1086" s="18">
        <f t="shared" si="344"/>
        <v>2764.1042728741754</v>
      </c>
      <c r="AB1086" s="2">
        <f t="shared" si="345"/>
        <v>-358.70022187755586</v>
      </c>
      <c r="AC1086" s="2">
        <f t="shared" si="345"/>
        <v>276.41042728741752</v>
      </c>
      <c r="AD1086" s="2">
        <f t="shared" si="334"/>
        <v>278.78432713692467</v>
      </c>
      <c r="AE1086" s="2">
        <f t="shared" si="335"/>
        <v>-1000</v>
      </c>
      <c r="AF1086" s="5">
        <f t="shared" si="336"/>
        <v>0.27</v>
      </c>
      <c r="AG1086" s="5">
        <f t="shared" si="337"/>
        <v>-1</v>
      </c>
      <c r="AH1086" s="3">
        <f t="shared" si="338"/>
        <v>201909</v>
      </c>
      <c r="AI1086" s="21">
        <v>1.23</v>
      </c>
      <c r="AJ1086" s="21">
        <v>4.25</v>
      </c>
      <c r="AK1086" s="21">
        <v>1.27</v>
      </c>
      <c r="AL1086" s="21">
        <v>3.8</v>
      </c>
      <c r="AO1086">
        <f t="shared" si="343"/>
        <v>-400</v>
      </c>
      <c r="AP1086">
        <f>IF(E1086&lt;F1086,G1086,H1086)</f>
        <v>13</v>
      </c>
      <c r="AQ1086">
        <f>IF(E1086&lt;F1086,H1086,G1086)</f>
        <v>12</v>
      </c>
    </row>
    <row r="1087" spans="2:43" x14ac:dyDescent="0.25">
      <c r="B1087" s="24">
        <v>43723</v>
      </c>
      <c r="C1087" s="20" t="s">
        <v>30</v>
      </c>
      <c r="D1087" s="20" t="s">
        <v>36</v>
      </c>
      <c r="E1087" s="2">
        <v>1000</v>
      </c>
      <c r="F1087" s="2">
        <v>-1999.9999999999982</v>
      </c>
      <c r="G1087">
        <v>0</v>
      </c>
      <c r="H1087">
        <v>43</v>
      </c>
      <c r="I1087" s="9"/>
      <c r="J1087" s="2" t="str">
        <f t="shared" si="339"/>
        <v>New England Patriots</v>
      </c>
      <c r="K1087" s="2" t="str">
        <f t="shared" si="340"/>
        <v>Miami Dolphins</v>
      </c>
      <c r="L1087" s="17">
        <f t="shared" si="341"/>
        <v>-1999.9999999999982</v>
      </c>
      <c r="M1087" s="18">
        <f t="shared" si="342"/>
        <v>1000</v>
      </c>
      <c r="N1087" s="4">
        <f t="shared" si="328"/>
        <v>1.05</v>
      </c>
      <c r="O1087" s="4">
        <f t="shared" si="329"/>
        <v>11</v>
      </c>
      <c r="P1087" s="4"/>
      <c r="Q1087" s="4"/>
      <c r="R1087" s="1">
        <f t="shared" si="330"/>
        <v>0.95238095238095233</v>
      </c>
      <c r="S1087" s="1">
        <f t="shared" si="330"/>
        <v>9.0909090909090912E-2</v>
      </c>
      <c r="T1087" s="1">
        <f t="shared" si="326"/>
        <v>4.1493775933609922E-2</v>
      </c>
      <c r="U1087" s="1">
        <f t="shared" si="327"/>
        <v>0.43073593073593069</v>
      </c>
      <c r="V1087" s="1">
        <f t="shared" si="331"/>
        <v>0.94173593073593076</v>
      </c>
      <c r="W1087" s="1"/>
      <c r="X1087" s="17">
        <f t="shared" si="332"/>
        <v>61.868797146285019</v>
      </c>
      <c r="Y1087" s="18">
        <f t="shared" si="333"/>
        <v>9312.2682270501446</v>
      </c>
      <c r="Z1087" s="2">
        <f t="shared" si="344"/>
        <v>58.775357288970767</v>
      </c>
      <c r="AA1087" s="18">
        <f t="shared" si="344"/>
        <v>8846.6548156976369</v>
      </c>
      <c r="AB1087" s="2">
        <f t="shared" si="345"/>
        <v>-1701.3933153710502</v>
      </c>
      <c r="AC1087" s="2">
        <f t="shared" si="345"/>
        <v>884.66548156976364</v>
      </c>
      <c r="AD1087" s="2">
        <f t="shared" si="334"/>
        <v>58.775357288970767</v>
      </c>
      <c r="AE1087" s="2">
        <f t="shared" si="335"/>
        <v>-1000</v>
      </c>
      <c r="AF1087" s="5">
        <f t="shared" si="336"/>
        <v>5.0000000000000044E-2</v>
      </c>
      <c r="AG1087" s="5">
        <f t="shared" si="337"/>
        <v>-1</v>
      </c>
      <c r="AH1087" s="3">
        <f t="shared" si="338"/>
        <v>201909</v>
      </c>
      <c r="AI1087" s="21">
        <v>10</v>
      </c>
      <c r="AJ1087" s="21">
        <v>1.06</v>
      </c>
      <c r="AK1087" s="21">
        <v>11</v>
      </c>
      <c r="AL1087" s="21">
        <v>1.05</v>
      </c>
      <c r="AO1087">
        <f t="shared" si="343"/>
        <v>-2000</v>
      </c>
      <c r="AP1087">
        <f>IF(E1087&lt;F1087,G1087,H1087)</f>
        <v>43</v>
      </c>
      <c r="AQ1087">
        <f>IF(E1087&lt;F1087,H1087,G1087)</f>
        <v>0</v>
      </c>
    </row>
    <row r="1088" spans="2:43" x14ac:dyDescent="0.25">
      <c r="B1088" s="24">
        <v>43723</v>
      </c>
      <c r="C1088" s="20" t="s">
        <v>25</v>
      </c>
      <c r="D1088" s="20" t="s">
        <v>24</v>
      </c>
      <c r="E1088" s="2">
        <v>100</v>
      </c>
      <c r="F1088" s="2">
        <v>-120.48192771084337</v>
      </c>
      <c r="G1088">
        <v>14</v>
      </c>
      <c r="H1088">
        <v>28</v>
      </c>
      <c r="I1088" s="9"/>
      <c r="J1088" s="2" t="str">
        <f t="shared" si="339"/>
        <v>Buffalo Bills</v>
      </c>
      <c r="K1088" s="2" t="str">
        <f t="shared" si="340"/>
        <v>New York Giants</v>
      </c>
      <c r="L1088" s="17">
        <f t="shared" si="341"/>
        <v>-120.48192771084337</v>
      </c>
      <c r="M1088" s="18">
        <f t="shared" si="342"/>
        <v>100</v>
      </c>
      <c r="N1088" s="4">
        <f t="shared" si="328"/>
        <v>1.83</v>
      </c>
      <c r="O1088" s="4">
        <f t="shared" si="329"/>
        <v>2</v>
      </c>
      <c r="P1088" s="4"/>
      <c r="Q1088" s="4"/>
      <c r="R1088" s="1">
        <f t="shared" si="330"/>
        <v>0.54644808743169393</v>
      </c>
      <c r="S1088" s="1">
        <f t="shared" si="330"/>
        <v>0.5</v>
      </c>
      <c r="T1088" s="1">
        <f t="shared" si="326"/>
        <v>4.4386422976501305E-2</v>
      </c>
      <c r="U1088" s="1">
        <f t="shared" si="327"/>
        <v>2.3224043715846965E-2</v>
      </c>
      <c r="V1088" s="1">
        <f t="shared" si="331"/>
        <v>0.53422404371584697</v>
      </c>
      <c r="W1088" s="1"/>
      <c r="X1088" s="17">
        <f t="shared" si="332"/>
        <v>871.87381729284084</v>
      </c>
      <c r="Y1088" s="18">
        <f t="shared" si="333"/>
        <v>1045.6626202421151</v>
      </c>
      <c r="Z1088" s="2">
        <f t="shared" si="344"/>
        <v>828.28012642819874</v>
      </c>
      <c r="AA1088" s="18">
        <f t="shared" si="344"/>
        <v>993.3794892300092</v>
      </c>
      <c r="AB1088" s="2">
        <f t="shared" si="345"/>
        <v>-120.73210114461043</v>
      </c>
      <c r="AC1088" s="2">
        <f t="shared" si="345"/>
        <v>-100.66646340515068</v>
      </c>
      <c r="AD1088" s="2">
        <f t="shared" si="334"/>
        <v>828.28012642819874</v>
      </c>
      <c r="AE1088" s="2">
        <f t="shared" si="335"/>
        <v>-1000</v>
      </c>
      <c r="AF1088" s="5">
        <f t="shared" si="336"/>
        <v>0.83000000000000007</v>
      </c>
      <c r="AG1088" s="5">
        <f t="shared" si="337"/>
        <v>-1</v>
      </c>
      <c r="AH1088" s="3">
        <f t="shared" si="338"/>
        <v>201909</v>
      </c>
      <c r="AI1088" s="21">
        <v>2.1</v>
      </c>
      <c r="AJ1088" s="21">
        <v>1.76</v>
      </c>
      <c r="AK1088" s="21">
        <v>2</v>
      </c>
      <c r="AL1088" s="21">
        <v>1.83</v>
      </c>
      <c r="AO1088">
        <f t="shared" si="343"/>
        <v>-130</v>
      </c>
      <c r="AP1088">
        <f>IF(E1088&lt;F1088,G1088,H1088)</f>
        <v>28</v>
      </c>
      <c r="AQ1088">
        <f>IF(E1088&lt;F1088,H1088,G1088)</f>
        <v>14</v>
      </c>
    </row>
    <row r="1089" spans="2:43" x14ac:dyDescent="0.25">
      <c r="B1089" s="24">
        <v>43723</v>
      </c>
      <c r="C1089" s="20" t="s">
        <v>45</v>
      </c>
      <c r="D1089" s="20" t="s">
        <v>32</v>
      </c>
      <c r="E1089" s="2">
        <v>-200</v>
      </c>
      <c r="F1089" s="2">
        <v>170.00000000000003</v>
      </c>
      <c r="G1089">
        <v>26</v>
      </c>
      <c r="H1089">
        <v>28</v>
      </c>
      <c r="I1089" s="9"/>
      <c r="J1089" s="2" t="str">
        <f t="shared" si="339"/>
        <v>Pittsburgh Steelers</v>
      </c>
      <c r="K1089" s="2" t="str">
        <f t="shared" si="340"/>
        <v>Seattle Seahawks</v>
      </c>
      <c r="L1089" s="17">
        <f t="shared" si="341"/>
        <v>-200</v>
      </c>
      <c r="M1089" s="18">
        <f t="shared" si="342"/>
        <v>170.00000000000003</v>
      </c>
      <c r="N1089" s="4">
        <f t="shared" si="328"/>
        <v>1.5</v>
      </c>
      <c r="O1089" s="4">
        <f t="shared" si="329"/>
        <v>2.7</v>
      </c>
      <c r="P1089" s="4"/>
      <c r="Q1089" s="4"/>
      <c r="R1089" s="1">
        <f t="shared" si="330"/>
        <v>0.66666666666666663</v>
      </c>
      <c r="S1089" s="1">
        <f t="shared" si="330"/>
        <v>0.37037037037037035</v>
      </c>
      <c r="T1089" s="1">
        <f t="shared" si="326"/>
        <v>3.5714285714285587E-2</v>
      </c>
      <c r="U1089" s="1">
        <f t="shared" si="327"/>
        <v>0.14814814814814814</v>
      </c>
      <c r="V1089" s="1">
        <f t="shared" si="331"/>
        <v>0.65914814814814815</v>
      </c>
      <c r="W1089" s="1"/>
      <c r="X1089" s="17">
        <f t="shared" si="332"/>
        <v>517.10962521773342</v>
      </c>
      <c r="Y1089" s="18">
        <f t="shared" si="333"/>
        <v>1734.0124117028765</v>
      </c>
      <c r="Z1089" s="2">
        <f t="shared" si="344"/>
        <v>491.25414395684675</v>
      </c>
      <c r="AA1089" s="18">
        <f t="shared" si="344"/>
        <v>1647.3117911177326</v>
      </c>
      <c r="AB1089" s="2">
        <f t="shared" si="345"/>
        <v>-203.56062382403903</v>
      </c>
      <c r="AC1089" s="2">
        <f t="shared" si="345"/>
        <v>164.73117911177326</v>
      </c>
      <c r="AD1089" s="2">
        <f t="shared" si="334"/>
        <v>-1000</v>
      </c>
      <c r="AE1089" s="2">
        <f t="shared" si="335"/>
        <v>1647.3117911177326</v>
      </c>
      <c r="AF1089" s="5">
        <f t="shared" si="336"/>
        <v>-1</v>
      </c>
      <c r="AG1089" s="5">
        <f t="shared" si="337"/>
        <v>1.7000000000000002</v>
      </c>
      <c r="AH1089" s="3">
        <f t="shared" si="338"/>
        <v>201909</v>
      </c>
      <c r="AI1089" s="21">
        <v>1.52</v>
      </c>
      <c r="AJ1089" s="21">
        <v>2.67</v>
      </c>
      <c r="AK1089" s="21">
        <v>1.5</v>
      </c>
      <c r="AL1089" s="21">
        <v>2.7</v>
      </c>
      <c r="AO1089">
        <f t="shared" si="343"/>
        <v>-200</v>
      </c>
      <c r="AP1089">
        <f>IF(E1089&lt;F1089,G1089,H1089)</f>
        <v>26</v>
      </c>
      <c r="AQ1089">
        <f>IF(E1089&lt;F1089,H1089,G1089)</f>
        <v>28</v>
      </c>
    </row>
    <row r="1090" spans="2:43" x14ac:dyDescent="0.25">
      <c r="B1090" s="24">
        <v>43723</v>
      </c>
      <c r="C1090" s="20" t="s">
        <v>41</v>
      </c>
      <c r="D1090" s="20" t="s">
        <v>39</v>
      </c>
      <c r="E1090" s="2">
        <v>-185.18518518518516</v>
      </c>
      <c r="F1090" s="2">
        <v>165</v>
      </c>
      <c r="G1090">
        <v>17</v>
      </c>
      <c r="H1090">
        <v>19</v>
      </c>
      <c r="I1090" s="9"/>
      <c r="J1090" s="2" t="str">
        <f t="shared" si="339"/>
        <v>Tennessee Titans</v>
      </c>
      <c r="K1090" s="2" t="str">
        <f t="shared" si="340"/>
        <v>Indianapolis Colts</v>
      </c>
      <c r="L1090" s="17">
        <f t="shared" si="341"/>
        <v>-185.18518518518516</v>
      </c>
      <c r="M1090" s="18">
        <f t="shared" si="342"/>
        <v>165</v>
      </c>
      <c r="N1090" s="4">
        <f t="shared" si="328"/>
        <v>1.54</v>
      </c>
      <c r="O1090" s="4">
        <f t="shared" si="329"/>
        <v>2.65</v>
      </c>
      <c r="P1090" s="4"/>
      <c r="Q1090" s="4"/>
      <c r="R1090" s="1">
        <f t="shared" si="330"/>
        <v>0.64935064935064934</v>
      </c>
      <c r="S1090" s="1">
        <f t="shared" si="330"/>
        <v>0.37735849056603776</v>
      </c>
      <c r="T1090" s="1">
        <f t="shared" si="326"/>
        <v>2.6014319809069208E-2</v>
      </c>
      <c r="U1090" s="1">
        <f t="shared" si="327"/>
        <v>0.13599607939230579</v>
      </c>
      <c r="V1090" s="1">
        <f t="shared" si="331"/>
        <v>0.64699607939230575</v>
      </c>
      <c r="W1090" s="1"/>
      <c r="X1090" s="17">
        <f t="shared" si="332"/>
        <v>545.60441995143913</v>
      </c>
      <c r="Y1090" s="18">
        <f t="shared" si="333"/>
        <v>1648.1806912014345</v>
      </c>
      <c r="Z1090" s="2">
        <f t="shared" si="344"/>
        <v>518.32419895386715</v>
      </c>
      <c r="AA1090" s="18">
        <f t="shared" si="344"/>
        <v>1565.7716566413626</v>
      </c>
      <c r="AB1090" s="2">
        <f t="shared" si="345"/>
        <v>-192.92944493394256</v>
      </c>
      <c r="AC1090" s="2">
        <f t="shared" si="345"/>
        <v>156.57716566413626</v>
      </c>
      <c r="AD1090" s="2">
        <f t="shared" si="334"/>
        <v>-1000</v>
      </c>
      <c r="AE1090" s="2">
        <f t="shared" si="335"/>
        <v>1565.7716566413626</v>
      </c>
      <c r="AF1090" s="5">
        <f t="shared" si="336"/>
        <v>-1</v>
      </c>
      <c r="AG1090" s="5">
        <f t="shared" si="337"/>
        <v>1.65</v>
      </c>
      <c r="AH1090" s="3">
        <f t="shared" si="338"/>
        <v>201909</v>
      </c>
      <c r="AI1090" s="21">
        <v>1.62</v>
      </c>
      <c r="AJ1090" s="21">
        <v>2.4</v>
      </c>
      <c r="AK1090" s="21">
        <v>1.54</v>
      </c>
      <c r="AL1090" s="21">
        <v>2.65</v>
      </c>
      <c r="AO1090">
        <f t="shared" si="343"/>
        <v>-190</v>
      </c>
      <c r="AP1090">
        <f>IF(E1090&lt;F1090,G1090,H1090)</f>
        <v>17</v>
      </c>
      <c r="AQ1090">
        <f>IF(E1090&lt;F1090,H1090,G1090)</f>
        <v>19</v>
      </c>
    </row>
    <row r="1091" spans="2:43" x14ac:dyDescent="0.25">
      <c r="B1091" s="24">
        <v>43723</v>
      </c>
      <c r="C1091" s="20" t="s">
        <v>53</v>
      </c>
      <c r="D1091" s="20" t="s">
        <v>23</v>
      </c>
      <c r="E1091" s="2">
        <v>225</v>
      </c>
      <c r="F1091" s="2">
        <v>-277.77777777777771</v>
      </c>
      <c r="G1091">
        <v>21</v>
      </c>
      <c r="H1091">
        <v>31</v>
      </c>
      <c r="I1091" s="9"/>
      <c r="J1091" s="2" t="str">
        <f t="shared" si="339"/>
        <v>Dallas Cowboys</v>
      </c>
      <c r="K1091" s="2" t="str">
        <f t="shared" si="340"/>
        <v>Washington Redskins</v>
      </c>
      <c r="L1091" s="17">
        <f t="shared" si="341"/>
        <v>-277.77777777777771</v>
      </c>
      <c r="M1091" s="18">
        <f t="shared" si="342"/>
        <v>225</v>
      </c>
      <c r="N1091" s="4">
        <f t="shared" si="328"/>
        <v>1.36</v>
      </c>
      <c r="O1091" s="4">
        <f t="shared" si="329"/>
        <v>3.25</v>
      </c>
      <c r="P1091" s="4"/>
      <c r="Q1091" s="4"/>
      <c r="R1091" s="1">
        <f t="shared" si="330"/>
        <v>0.73529411764705876</v>
      </c>
      <c r="S1091" s="1">
        <f t="shared" si="330"/>
        <v>0.30769230769230771</v>
      </c>
      <c r="T1091" s="1">
        <f t="shared" si="326"/>
        <v>4.1214750542299394E-2</v>
      </c>
      <c r="U1091" s="1">
        <f t="shared" si="327"/>
        <v>0.21380090497737553</v>
      </c>
      <c r="V1091" s="1">
        <f t="shared" si="331"/>
        <v>0.72480090497737559</v>
      </c>
      <c r="W1091" s="1"/>
      <c r="X1091" s="17">
        <f t="shared" si="332"/>
        <v>379.68922656245121</v>
      </c>
      <c r="Y1091" s="18">
        <f t="shared" si="333"/>
        <v>2309.6629804910967</v>
      </c>
      <c r="Z1091" s="2">
        <f t="shared" si="344"/>
        <v>360.70476523432865</v>
      </c>
      <c r="AA1091" s="18">
        <f t="shared" si="344"/>
        <v>2194.1798314665416</v>
      </c>
      <c r="AB1091" s="2">
        <f t="shared" si="345"/>
        <v>-277.23503995029256</v>
      </c>
      <c r="AC1091" s="2">
        <f t="shared" si="345"/>
        <v>219.41798314665417</v>
      </c>
      <c r="AD1091" s="2">
        <f t="shared" si="334"/>
        <v>360.70476523432865</v>
      </c>
      <c r="AE1091" s="2">
        <f t="shared" si="335"/>
        <v>-1000</v>
      </c>
      <c r="AF1091" s="5">
        <f t="shared" si="336"/>
        <v>0.3600000000000001</v>
      </c>
      <c r="AG1091" s="5">
        <f t="shared" si="337"/>
        <v>-1</v>
      </c>
      <c r="AH1091" s="3">
        <f t="shared" si="338"/>
        <v>201909</v>
      </c>
      <c r="AI1091" s="21">
        <v>2.9</v>
      </c>
      <c r="AJ1091" s="21">
        <v>1.43</v>
      </c>
      <c r="AK1091" s="21">
        <v>3.25</v>
      </c>
      <c r="AL1091" s="21">
        <v>1.36</v>
      </c>
      <c r="AO1091">
        <f t="shared" si="343"/>
        <v>-300</v>
      </c>
      <c r="AP1091">
        <f>IF(E1091&lt;F1091,G1091,H1091)</f>
        <v>31</v>
      </c>
      <c r="AQ1091">
        <f>IF(E1091&lt;F1091,H1091,G1091)</f>
        <v>21</v>
      </c>
    </row>
    <row r="1092" spans="2:43" x14ac:dyDescent="0.25">
      <c r="B1092" s="24">
        <v>43720</v>
      </c>
      <c r="C1092" s="20" t="s">
        <v>44</v>
      </c>
      <c r="D1092" s="20" t="s">
        <v>27</v>
      </c>
      <c r="E1092" s="2">
        <v>-285.71428571428567</v>
      </c>
      <c r="F1092" s="2">
        <v>229.99999999999997</v>
      </c>
      <c r="G1092">
        <v>14</v>
      </c>
      <c r="H1092">
        <v>20</v>
      </c>
      <c r="I1092" s="9"/>
      <c r="J1092" s="2" t="str">
        <f t="shared" si="339"/>
        <v>Carolina Panthers</v>
      </c>
      <c r="K1092" s="2" t="str">
        <f t="shared" si="340"/>
        <v>Tampa Bay Buccaneers</v>
      </c>
      <c r="L1092" s="17">
        <f t="shared" si="341"/>
        <v>-285.71428571428567</v>
      </c>
      <c r="M1092" s="18">
        <f t="shared" si="342"/>
        <v>229.99999999999997</v>
      </c>
      <c r="N1092" s="4">
        <f t="shared" si="328"/>
        <v>1.35</v>
      </c>
      <c r="O1092" s="4">
        <f t="shared" si="329"/>
        <v>3.3</v>
      </c>
      <c r="P1092" s="4"/>
      <c r="Q1092" s="4"/>
      <c r="R1092" s="1">
        <f t="shared" si="330"/>
        <v>0.7407407407407407</v>
      </c>
      <c r="S1092" s="1">
        <f t="shared" si="330"/>
        <v>0.30303030303030304</v>
      </c>
      <c r="T1092" s="1">
        <f t="shared" ref="T1092:T1155" si="346">1-N1092*O1092/(N1092+O1092)</f>
        <v>4.1935483870967794E-2</v>
      </c>
      <c r="U1092" s="1">
        <f t="shared" ref="U1092:U1155" si="347">ABS(R1092-S1092)/2</f>
        <v>0.21885521885521883</v>
      </c>
      <c r="V1092" s="1">
        <f t="shared" si="331"/>
        <v>0.72985521885521887</v>
      </c>
      <c r="W1092" s="1"/>
      <c r="X1092" s="17">
        <f t="shared" si="332"/>
        <v>370.13475298361828</v>
      </c>
      <c r="Y1092" s="18">
        <f t="shared" si="333"/>
        <v>2363.8563841328437</v>
      </c>
      <c r="Z1092" s="2">
        <f t="shared" si="344"/>
        <v>351.62801533443735</v>
      </c>
      <c r="AA1092" s="18">
        <f t="shared" si="344"/>
        <v>2245.6635649262016</v>
      </c>
      <c r="AB1092" s="2">
        <f t="shared" si="345"/>
        <v>-284.39144675343596</v>
      </c>
      <c r="AC1092" s="2">
        <f t="shared" si="345"/>
        <v>224.56635649262017</v>
      </c>
      <c r="AD1092" s="2">
        <f t="shared" si="334"/>
        <v>-1000</v>
      </c>
      <c r="AE1092" s="2">
        <f t="shared" si="335"/>
        <v>2245.6635649262016</v>
      </c>
      <c r="AF1092" s="5">
        <f t="shared" si="336"/>
        <v>-1</v>
      </c>
      <c r="AG1092" s="5">
        <f t="shared" si="337"/>
        <v>2.2999999999999998</v>
      </c>
      <c r="AH1092" s="3">
        <f t="shared" si="338"/>
        <v>201909</v>
      </c>
      <c r="AI1092" s="21">
        <v>1.33</v>
      </c>
      <c r="AJ1092" s="21">
        <v>3.4</v>
      </c>
      <c r="AK1092" s="21">
        <v>1.35</v>
      </c>
      <c r="AL1092" s="21">
        <v>3.3</v>
      </c>
      <c r="AO1092">
        <f t="shared" si="343"/>
        <v>-300</v>
      </c>
      <c r="AP1092">
        <f>IF(E1092&lt;F1092,G1092,H1092)</f>
        <v>14</v>
      </c>
      <c r="AQ1092">
        <f>IF(E1092&lt;F1092,H1092,G1092)</f>
        <v>20</v>
      </c>
    </row>
    <row r="1093" spans="2:43" x14ac:dyDescent="0.25">
      <c r="B1093" s="24">
        <v>43717</v>
      </c>
      <c r="C1093" s="20" t="s">
        <v>52</v>
      </c>
      <c r="D1093" s="20" t="s">
        <v>38</v>
      </c>
      <c r="E1093" s="2">
        <v>135</v>
      </c>
      <c r="F1093" s="2">
        <v>-156.25000000000003</v>
      </c>
      <c r="G1093">
        <v>24</v>
      </c>
      <c r="H1093">
        <v>16</v>
      </c>
      <c r="I1093" s="9"/>
      <c r="J1093" s="2" t="str">
        <f t="shared" si="339"/>
        <v>Denver Broncos</v>
      </c>
      <c r="K1093" s="2" t="str">
        <f t="shared" si="340"/>
        <v>Oakland Raiders</v>
      </c>
      <c r="L1093" s="17">
        <f t="shared" si="341"/>
        <v>-156.25000000000003</v>
      </c>
      <c r="M1093" s="18">
        <f t="shared" si="342"/>
        <v>135</v>
      </c>
      <c r="N1093" s="4">
        <f t="shared" ref="N1093:N1156" si="348">IF(E1093&lt;0,AK1093,AL1093)</f>
        <v>1.64</v>
      </c>
      <c r="O1093" s="4">
        <f t="shared" ref="O1093:O1156" si="349">IF(E1093&lt;0,AL1093,AK1093)</f>
        <v>2.35</v>
      </c>
      <c r="P1093" s="4"/>
      <c r="Q1093" s="4"/>
      <c r="R1093" s="1">
        <f t="shared" ref="R1093:S1156" si="350">1/N1093</f>
        <v>0.6097560975609756</v>
      </c>
      <c r="S1093" s="1">
        <f t="shared" si="350"/>
        <v>0.42553191489361702</v>
      </c>
      <c r="T1093" s="1">
        <f t="shared" si="346"/>
        <v>3.4085213032581496E-2</v>
      </c>
      <c r="U1093" s="1">
        <f t="shared" si="347"/>
        <v>9.2112091333679286E-2</v>
      </c>
      <c r="V1093" s="1">
        <f t="shared" ref="V1093:V1156" si="351">V$1+IF(N1093&lt;=O1093,U1093,-U1093)</f>
        <v>0.60311209133367927</v>
      </c>
      <c r="W1093" s="1"/>
      <c r="X1093" s="17">
        <f t="shared" ref="X1093:X1156" si="352">(1/V1093-1)*1000</f>
        <v>658.06657563218641</v>
      </c>
      <c r="Y1093" s="18">
        <f t="shared" ref="Y1093:Y1156" si="353">1000000/(X1093+W$1)-X$1</f>
        <v>1377.3404079490135</v>
      </c>
      <c r="Z1093" s="2">
        <f t="shared" si="344"/>
        <v>625.16324685057702</v>
      </c>
      <c r="AA1093" s="18">
        <f t="shared" si="344"/>
        <v>1308.4733875515628</v>
      </c>
      <c r="AB1093" s="2">
        <f t="shared" si="345"/>
        <v>-159.95821971905113</v>
      </c>
      <c r="AC1093" s="2">
        <f t="shared" si="345"/>
        <v>130.84733875515627</v>
      </c>
      <c r="AD1093" s="2">
        <f t="shared" ref="AD1093:AD1156" si="354">IF(AP1093&gt;AQ1093,Z1093,-1000)</f>
        <v>-1000</v>
      </c>
      <c r="AE1093" s="2">
        <f t="shared" ref="AE1093:AE1156" si="355">IF(AQ1093&gt;AP1093,AA1093,-1000)</f>
        <v>1308.4733875515628</v>
      </c>
      <c r="AF1093" s="5">
        <f t="shared" ref="AF1093:AF1156" si="356">IF(AP1093&gt;AQ1093,N1093-1,-1)</f>
        <v>-1</v>
      </c>
      <c r="AG1093" s="5">
        <f t="shared" ref="AG1093:AG1156" si="357">IF(AQ1093&gt;AP1093,O1093-1,-1)</f>
        <v>1.35</v>
      </c>
      <c r="AH1093" s="3">
        <f t="shared" ref="AH1093:AH1156" si="358">YEAR(B1093)*100+MONTH(B1093)</f>
        <v>201909</v>
      </c>
      <c r="AI1093" s="21">
        <v>1.9</v>
      </c>
      <c r="AJ1093" s="21">
        <v>1.9</v>
      </c>
      <c r="AK1093" s="21">
        <v>2.35</v>
      </c>
      <c r="AL1093" s="21">
        <v>1.64</v>
      </c>
      <c r="AO1093">
        <f t="shared" si="343"/>
        <v>-160</v>
      </c>
      <c r="AP1093">
        <f>IF(E1093&lt;F1093,G1093,H1093)</f>
        <v>16</v>
      </c>
      <c r="AQ1093">
        <f>IF(E1093&lt;F1093,H1093,G1093)</f>
        <v>24</v>
      </c>
    </row>
    <row r="1094" spans="2:43" x14ac:dyDescent="0.25">
      <c r="B1094" s="24">
        <v>43717</v>
      </c>
      <c r="C1094" s="20" t="s">
        <v>43</v>
      </c>
      <c r="D1094" s="20" t="s">
        <v>40</v>
      </c>
      <c r="E1094" s="2">
        <v>-312.49999999999994</v>
      </c>
      <c r="F1094" s="2">
        <v>250</v>
      </c>
      <c r="G1094">
        <v>30</v>
      </c>
      <c r="H1094">
        <v>28</v>
      </c>
      <c r="I1094" s="9"/>
      <c r="J1094" s="2" t="str">
        <f t="shared" ref="J1094:J1157" si="359">IF(E1094&lt;=F1094,C1094,D1094)</f>
        <v>New Orleans Saints</v>
      </c>
      <c r="K1094" s="2" t="str">
        <f t="shared" ref="K1094:K1157" si="360">IF(E1094&gt;F1094,C1094,D1094)</f>
        <v>Houston Texans</v>
      </c>
      <c r="L1094" s="17">
        <f t="shared" ref="L1094:L1157" si="361">IF(E1094&lt;=F1094,E1094,F1094)</f>
        <v>-312.49999999999994</v>
      </c>
      <c r="M1094" s="18">
        <f t="shared" ref="M1094:M1157" si="362">IF(E1094&gt;F1094,E1094,F1094)</f>
        <v>250</v>
      </c>
      <c r="N1094" s="4">
        <f t="shared" si="348"/>
        <v>1.32</v>
      </c>
      <c r="O1094" s="4">
        <f t="shared" si="349"/>
        <v>3.5</v>
      </c>
      <c r="P1094" s="4"/>
      <c r="Q1094" s="4"/>
      <c r="R1094" s="1">
        <f t="shared" si="350"/>
        <v>0.75757575757575757</v>
      </c>
      <c r="S1094" s="1">
        <f t="shared" si="350"/>
        <v>0.2857142857142857</v>
      </c>
      <c r="T1094" s="1">
        <f t="shared" si="346"/>
        <v>4.1493775933610033E-2</v>
      </c>
      <c r="U1094" s="1">
        <f t="shared" si="347"/>
        <v>0.23593073593073594</v>
      </c>
      <c r="V1094" s="1">
        <f t="shared" si="351"/>
        <v>0.746930735930736</v>
      </c>
      <c r="W1094" s="1"/>
      <c r="X1094" s="17">
        <f t="shared" si="352"/>
        <v>338.81222434088107</v>
      </c>
      <c r="Y1094" s="18">
        <f t="shared" si="353"/>
        <v>2560.4407248682487</v>
      </c>
      <c r="Z1094" s="2">
        <f t="shared" si="344"/>
        <v>321.87161312383699</v>
      </c>
      <c r="AA1094" s="18">
        <f t="shared" si="344"/>
        <v>2432.4186886248362</v>
      </c>
      <c r="AB1094" s="2">
        <f t="shared" si="345"/>
        <v>-310.68288075943485</v>
      </c>
      <c r="AC1094" s="2">
        <f t="shared" si="345"/>
        <v>243.24186886248361</v>
      </c>
      <c r="AD1094" s="2">
        <f t="shared" si="354"/>
        <v>321.87161312383699</v>
      </c>
      <c r="AE1094" s="2">
        <f t="shared" si="355"/>
        <v>-1000</v>
      </c>
      <c r="AF1094" s="5">
        <f t="shared" si="356"/>
        <v>0.32000000000000006</v>
      </c>
      <c r="AG1094" s="5">
        <f t="shared" si="357"/>
        <v>-1</v>
      </c>
      <c r="AH1094" s="3">
        <f t="shared" si="358"/>
        <v>201909</v>
      </c>
      <c r="AI1094" s="21">
        <v>1.32</v>
      </c>
      <c r="AJ1094" s="21">
        <v>3.5</v>
      </c>
      <c r="AK1094" s="21">
        <v>1.32</v>
      </c>
      <c r="AL1094" s="21">
        <v>3.5</v>
      </c>
      <c r="AO1094">
        <f t="shared" ref="AO1094:AO1157" si="363">IF(L1094&lt;-200,INT(L1094/100)*100,INT(L1094/10)*10)</f>
        <v>-400</v>
      </c>
      <c r="AP1094">
        <f>IF(E1094&lt;F1094,G1094,H1094)</f>
        <v>30</v>
      </c>
      <c r="AQ1094">
        <f>IF(E1094&lt;F1094,H1094,G1094)</f>
        <v>28</v>
      </c>
    </row>
    <row r="1095" spans="2:43" x14ac:dyDescent="0.25">
      <c r="B1095" s="24">
        <v>43716</v>
      </c>
      <c r="C1095" s="20" t="s">
        <v>36</v>
      </c>
      <c r="D1095" s="20" t="s">
        <v>45</v>
      </c>
      <c r="E1095" s="2">
        <v>-250.00000000000006</v>
      </c>
      <c r="F1095" s="2">
        <v>204.99999999999997</v>
      </c>
      <c r="G1095">
        <v>33</v>
      </c>
      <c r="H1095">
        <v>3</v>
      </c>
      <c r="I1095" s="9"/>
      <c r="J1095" s="2" t="str">
        <f t="shared" si="359"/>
        <v>New England Patriots</v>
      </c>
      <c r="K1095" s="2" t="str">
        <f t="shared" si="360"/>
        <v>Pittsburgh Steelers</v>
      </c>
      <c r="L1095" s="17">
        <f t="shared" si="361"/>
        <v>-250.00000000000006</v>
      </c>
      <c r="M1095" s="18">
        <f t="shared" si="362"/>
        <v>204.99999999999997</v>
      </c>
      <c r="N1095" s="4">
        <f t="shared" si="348"/>
        <v>1.4</v>
      </c>
      <c r="O1095" s="4">
        <f t="shared" si="349"/>
        <v>3.05</v>
      </c>
      <c r="P1095" s="4"/>
      <c r="Q1095" s="4"/>
      <c r="R1095" s="1">
        <f t="shared" si="350"/>
        <v>0.7142857142857143</v>
      </c>
      <c r="S1095" s="1">
        <f t="shared" si="350"/>
        <v>0.32786885245901642</v>
      </c>
      <c r="T1095" s="1">
        <f t="shared" si="346"/>
        <v>4.0449438202247112E-2</v>
      </c>
      <c r="U1095" s="1">
        <f t="shared" si="347"/>
        <v>0.19320843091334894</v>
      </c>
      <c r="V1095" s="1">
        <f t="shared" si="351"/>
        <v>0.70420843091334895</v>
      </c>
      <c r="W1095" s="1"/>
      <c r="X1095" s="17">
        <f t="shared" si="352"/>
        <v>420.03412072617954</v>
      </c>
      <c r="Y1095" s="18">
        <f t="shared" si="353"/>
        <v>2105.3798440390528</v>
      </c>
      <c r="Z1095" s="2">
        <f t="shared" si="344"/>
        <v>399.03241468987056</v>
      </c>
      <c r="AA1095" s="18">
        <f t="shared" si="344"/>
        <v>2000.1108518371002</v>
      </c>
      <c r="AB1095" s="2">
        <f t="shared" si="345"/>
        <v>-250.60620721181351</v>
      </c>
      <c r="AC1095" s="2">
        <f t="shared" si="345"/>
        <v>200.01108518371001</v>
      </c>
      <c r="AD1095" s="2">
        <f t="shared" si="354"/>
        <v>399.03241468987056</v>
      </c>
      <c r="AE1095" s="2">
        <f t="shared" si="355"/>
        <v>-1000</v>
      </c>
      <c r="AF1095" s="5">
        <f t="shared" si="356"/>
        <v>0.39999999999999991</v>
      </c>
      <c r="AG1095" s="5">
        <f t="shared" si="357"/>
        <v>-1</v>
      </c>
      <c r="AH1095" s="3">
        <f t="shared" si="358"/>
        <v>201909</v>
      </c>
      <c r="AI1095" s="21">
        <v>1.38</v>
      </c>
      <c r="AJ1095" s="21">
        <v>3.15</v>
      </c>
      <c r="AK1095" s="21">
        <v>1.4</v>
      </c>
      <c r="AL1095" s="21">
        <v>3.05</v>
      </c>
      <c r="AO1095">
        <f t="shared" si="363"/>
        <v>-300</v>
      </c>
      <c r="AP1095">
        <f>IF(E1095&lt;F1095,G1095,H1095)</f>
        <v>33</v>
      </c>
      <c r="AQ1095">
        <f>IF(E1095&lt;F1095,H1095,G1095)</f>
        <v>3</v>
      </c>
    </row>
    <row r="1096" spans="2:43" x14ac:dyDescent="0.25">
      <c r="B1096" s="24">
        <v>43716</v>
      </c>
      <c r="C1096" s="20" t="s">
        <v>48</v>
      </c>
      <c r="D1096" s="20" t="s">
        <v>34</v>
      </c>
      <c r="E1096" s="2">
        <v>129.99999999999997</v>
      </c>
      <c r="F1096" s="2">
        <v>-151.51515151515153</v>
      </c>
      <c r="G1096">
        <v>27</v>
      </c>
      <c r="H1096">
        <v>27</v>
      </c>
      <c r="I1096" s="9"/>
      <c r="J1096" s="2" t="str">
        <f t="shared" si="359"/>
        <v>Detroit Lions</v>
      </c>
      <c r="K1096" s="2" t="str">
        <f t="shared" si="360"/>
        <v>Arizona Cardinals</v>
      </c>
      <c r="L1096" s="17">
        <f t="shared" si="361"/>
        <v>-151.51515151515153</v>
      </c>
      <c r="M1096" s="18">
        <f t="shared" si="362"/>
        <v>129.99999999999997</v>
      </c>
      <c r="N1096" s="4">
        <f t="shared" si="348"/>
        <v>1.66</v>
      </c>
      <c r="O1096" s="4">
        <f t="shared" si="349"/>
        <v>2.2999999999999998</v>
      </c>
      <c r="P1096" s="4"/>
      <c r="Q1096" s="4"/>
      <c r="R1096" s="1">
        <f t="shared" si="350"/>
        <v>0.60240963855421692</v>
      </c>
      <c r="S1096" s="1">
        <f t="shared" si="350"/>
        <v>0.43478260869565222</v>
      </c>
      <c r="T1096" s="1">
        <f t="shared" si="346"/>
        <v>3.5858585858585923E-2</v>
      </c>
      <c r="U1096" s="1">
        <f t="shared" si="347"/>
        <v>8.3813514929282351E-2</v>
      </c>
      <c r="V1096" s="1">
        <f t="shared" si="351"/>
        <v>0.59481351492928236</v>
      </c>
      <c r="W1096" s="1"/>
      <c r="X1096" s="17">
        <f t="shared" si="352"/>
        <v>681.19919084032654</v>
      </c>
      <c r="Y1096" s="18">
        <f t="shared" si="353"/>
        <v>1332.032655245516</v>
      </c>
      <c r="Z1096" s="2">
        <f t="shared" si="344"/>
        <v>647.13923129831016</v>
      </c>
      <c r="AA1096" s="18">
        <f t="shared" si="344"/>
        <v>1265.4310224832402</v>
      </c>
      <c r="AB1096" s="2">
        <f t="shared" si="345"/>
        <v>-154.5262521009227</v>
      </c>
      <c r="AC1096" s="2">
        <f t="shared" si="345"/>
        <v>126.54310224832402</v>
      </c>
      <c r="AD1096" s="2">
        <f t="shared" si="354"/>
        <v>-1000</v>
      </c>
      <c r="AE1096" s="2">
        <f t="shared" si="355"/>
        <v>-1000</v>
      </c>
      <c r="AF1096" s="5">
        <f t="shared" si="356"/>
        <v>-1</v>
      </c>
      <c r="AG1096" s="5">
        <f t="shared" si="357"/>
        <v>-1</v>
      </c>
      <c r="AH1096" s="3">
        <f t="shared" si="358"/>
        <v>201909</v>
      </c>
      <c r="AI1096" s="21">
        <v>2.15</v>
      </c>
      <c r="AJ1096" s="21">
        <v>1.74</v>
      </c>
      <c r="AK1096" s="21">
        <v>2.2999999999999998</v>
      </c>
      <c r="AL1096" s="21">
        <v>1.66</v>
      </c>
      <c r="AO1096">
        <f t="shared" si="363"/>
        <v>-160</v>
      </c>
      <c r="AP1096">
        <f>IF(E1096&lt;F1096,G1096,H1096)</f>
        <v>27</v>
      </c>
      <c r="AQ1096">
        <f>IF(E1096&lt;F1096,H1096,G1096)</f>
        <v>27</v>
      </c>
    </row>
    <row r="1097" spans="2:43" x14ac:dyDescent="0.25">
      <c r="B1097" s="24">
        <v>43716</v>
      </c>
      <c r="C1097" s="20" t="s">
        <v>23</v>
      </c>
      <c r="D1097" s="20" t="s">
        <v>25</v>
      </c>
      <c r="E1097" s="2">
        <v>-344.82758620689651</v>
      </c>
      <c r="F1097" s="2">
        <v>270</v>
      </c>
      <c r="G1097">
        <v>35</v>
      </c>
      <c r="H1097">
        <v>17</v>
      </c>
      <c r="I1097" s="9"/>
      <c r="J1097" s="2" t="str">
        <f t="shared" si="359"/>
        <v>Dallas Cowboys</v>
      </c>
      <c r="K1097" s="2" t="str">
        <f t="shared" si="360"/>
        <v>New York Giants</v>
      </c>
      <c r="L1097" s="17">
        <f t="shared" si="361"/>
        <v>-344.82758620689651</v>
      </c>
      <c r="M1097" s="18">
        <f t="shared" si="362"/>
        <v>270</v>
      </c>
      <c r="N1097" s="4">
        <f t="shared" si="348"/>
        <v>1.29</v>
      </c>
      <c r="O1097" s="4">
        <f t="shared" si="349"/>
        <v>3.7</v>
      </c>
      <c r="P1097" s="4"/>
      <c r="Q1097" s="4"/>
      <c r="R1097" s="1">
        <f t="shared" si="350"/>
        <v>0.77519379844961234</v>
      </c>
      <c r="S1097" s="1">
        <f t="shared" si="350"/>
        <v>0.27027027027027023</v>
      </c>
      <c r="T1097" s="1">
        <f t="shared" si="346"/>
        <v>4.3486973947895691E-2</v>
      </c>
      <c r="U1097" s="1">
        <f t="shared" si="347"/>
        <v>0.25246176408967103</v>
      </c>
      <c r="V1097" s="1">
        <f t="shared" si="351"/>
        <v>0.76346176408967104</v>
      </c>
      <c r="W1097" s="1"/>
      <c r="X1097" s="17">
        <f t="shared" si="352"/>
        <v>309.82329048576543</v>
      </c>
      <c r="Y1097" s="18">
        <f t="shared" si="353"/>
        <v>2773.304285017382</v>
      </c>
      <c r="Z1097" s="2">
        <f t="shared" si="344"/>
        <v>294.33212596147712</v>
      </c>
      <c r="AA1097" s="18">
        <f t="shared" si="344"/>
        <v>2634.6390707665128</v>
      </c>
      <c r="AB1097" s="2">
        <f t="shared" si="345"/>
        <v>-339.75224305989701</v>
      </c>
      <c r="AC1097" s="2">
        <f t="shared" si="345"/>
        <v>263.46390707665125</v>
      </c>
      <c r="AD1097" s="2">
        <f t="shared" si="354"/>
        <v>294.33212596147712</v>
      </c>
      <c r="AE1097" s="2">
        <f t="shared" si="355"/>
        <v>-1000</v>
      </c>
      <c r="AF1097" s="5">
        <f t="shared" si="356"/>
        <v>0.29000000000000004</v>
      </c>
      <c r="AG1097" s="5">
        <f t="shared" si="357"/>
        <v>-1</v>
      </c>
      <c r="AH1097" s="3">
        <f t="shared" si="358"/>
        <v>201909</v>
      </c>
      <c r="AI1097" s="21">
        <v>1.32</v>
      </c>
      <c r="AJ1097" s="21">
        <v>3.5</v>
      </c>
      <c r="AK1097" s="21">
        <v>1.29</v>
      </c>
      <c r="AL1097" s="21">
        <v>3.7</v>
      </c>
      <c r="AO1097">
        <f t="shared" si="363"/>
        <v>-400</v>
      </c>
      <c r="AP1097">
        <f>IF(E1097&lt;F1097,G1097,H1097)</f>
        <v>35</v>
      </c>
      <c r="AQ1097">
        <f>IF(E1097&lt;F1097,H1097,G1097)</f>
        <v>17</v>
      </c>
    </row>
    <row r="1098" spans="2:43" x14ac:dyDescent="0.25">
      <c r="B1098" s="24">
        <v>43716</v>
      </c>
      <c r="C1098" s="20" t="s">
        <v>27</v>
      </c>
      <c r="D1098" s="20" t="s">
        <v>22</v>
      </c>
      <c r="E1098" s="2">
        <v>-116.27906976744185</v>
      </c>
      <c r="F1098" s="2">
        <v>-105.26315789473685</v>
      </c>
      <c r="G1098">
        <v>17</v>
      </c>
      <c r="H1098">
        <v>31</v>
      </c>
      <c r="I1098" s="9"/>
      <c r="J1098" s="2" t="str">
        <f t="shared" si="359"/>
        <v>Tampa Bay Buccaneers</v>
      </c>
      <c r="K1098" s="2" t="str">
        <f t="shared" si="360"/>
        <v>San Francisco 49ers</v>
      </c>
      <c r="L1098" s="17">
        <f t="shared" si="361"/>
        <v>-116.27906976744185</v>
      </c>
      <c r="M1098" s="18">
        <f t="shared" si="362"/>
        <v>-105.26315789473685</v>
      </c>
      <c r="N1098" s="4">
        <f t="shared" si="348"/>
        <v>1.86</v>
      </c>
      <c r="O1098" s="4">
        <f t="shared" si="349"/>
        <v>1.95</v>
      </c>
      <c r="P1098" s="4"/>
      <c r="Q1098" s="4"/>
      <c r="R1098" s="1">
        <f t="shared" si="350"/>
        <v>0.5376344086021505</v>
      </c>
      <c r="S1098" s="1">
        <f t="shared" si="350"/>
        <v>0.51282051282051289</v>
      </c>
      <c r="T1098" s="1">
        <f t="shared" si="346"/>
        <v>4.8031496062992063E-2</v>
      </c>
      <c r="U1098" s="1">
        <f t="shared" si="347"/>
        <v>1.2406947890818809E-2</v>
      </c>
      <c r="V1098" s="1">
        <f t="shared" si="351"/>
        <v>0.52340694789081876</v>
      </c>
      <c r="W1098" s="1"/>
      <c r="X1098" s="17">
        <f t="shared" si="352"/>
        <v>910.55927711643062</v>
      </c>
      <c r="Y1098" s="18">
        <f t="shared" si="353"/>
        <v>1001.5075521192962</v>
      </c>
      <c r="Z1098" s="2">
        <f t="shared" si="344"/>
        <v>865.03131326060907</v>
      </c>
      <c r="AA1098" s="18">
        <f t="shared" si="344"/>
        <v>951.43217451333135</v>
      </c>
      <c r="AB1098" s="2">
        <f t="shared" si="345"/>
        <v>-115.60275156174939</v>
      </c>
      <c r="AC1098" s="2">
        <f t="shared" si="345"/>
        <v>-105.10470707084419</v>
      </c>
      <c r="AD1098" s="2">
        <f t="shared" si="354"/>
        <v>-1000</v>
      </c>
      <c r="AE1098" s="2">
        <f t="shared" si="355"/>
        <v>951.43217451333135</v>
      </c>
      <c r="AF1098" s="5">
        <f t="shared" si="356"/>
        <v>-1</v>
      </c>
      <c r="AG1098" s="5">
        <f t="shared" si="357"/>
        <v>0.95</v>
      </c>
      <c r="AH1098" s="3">
        <f t="shared" si="358"/>
        <v>201909</v>
      </c>
      <c r="AI1098" s="21">
        <v>1.86</v>
      </c>
      <c r="AJ1098" s="21">
        <v>1.95</v>
      </c>
      <c r="AK1098" s="21">
        <v>1.86</v>
      </c>
      <c r="AL1098" s="21">
        <v>1.95</v>
      </c>
      <c r="AO1098">
        <f t="shared" si="363"/>
        <v>-120</v>
      </c>
      <c r="AP1098">
        <f>IF(E1098&lt;F1098,G1098,H1098)</f>
        <v>17</v>
      </c>
      <c r="AQ1098">
        <f>IF(E1098&lt;F1098,H1098,G1098)</f>
        <v>31</v>
      </c>
    </row>
    <row r="1099" spans="2:43" x14ac:dyDescent="0.25">
      <c r="B1099" s="24">
        <v>43716</v>
      </c>
      <c r="C1099" s="20" t="s">
        <v>31</v>
      </c>
      <c r="D1099" s="20" t="s">
        <v>39</v>
      </c>
      <c r="E1099" s="2">
        <v>-294.11764705882348</v>
      </c>
      <c r="F1099" s="2">
        <v>235</v>
      </c>
      <c r="G1099">
        <v>30</v>
      </c>
      <c r="H1099">
        <v>24</v>
      </c>
      <c r="I1099" s="9"/>
      <c r="J1099" s="2" t="str">
        <f t="shared" si="359"/>
        <v>Los Angeles Chargers</v>
      </c>
      <c r="K1099" s="2" t="str">
        <f t="shared" si="360"/>
        <v>Indianapolis Colts</v>
      </c>
      <c r="L1099" s="17">
        <f t="shared" si="361"/>
        <v>-294.11764705882348</v>
      </c>
      <c r="M1099" s="18">
        <f t="shared" si="362"/>
        <v>235</v>
      </c>
      <c r="N1099" s="4">
        <f t="shared" si="348"/>
        <v>1.34</v>
      </c>
      <c r="O1099" s="4">
        <f t="shared" si="349"/>
        <v>3.35</v>
      </c>
      <c r="P1099" s="4"/>
      <c r="Q1099" s="4"/>
      <c r="R1099" s="1">
        <f t="shared" si="350"/>
        <v>0.74626865671641784</v>
      </c>
      <c r="S1099" s="1">
        <f t="shared" si="350"/>
        <v>0.29850746268656714</v>
      </c>
      <c r="T1099" s="1">
        <f t="shared" si="346"/>
        <v>4.2857142857142816E-2</v>
      </c>
      <c r="U1099" s="1">
        <f t="shared" si="347"/>
        <v>0.22388059701492535</v>
      </c>
      <c r="V1099" s="1">
        <f t="shared" si="351"/>
        <v>0.73488059701492536</v>
      </c>
      <c r="W1099" s="1"/>
      <c r="X1099" s="17">
        <f t="shared" si="352"/>
        <v>360.7652781444848</v>
      </c>
      <c r="Y1099" s="18">
        <f t="shared" si="353"/>
        <v>2419.4789829550677</v>
      </c>
      <c r="Z1099" s="2">
        <f t="shared" si="344"/>
        <v>342.72701423726056</v>
      </c>
      <c r="AA1099" s="18">
        <f t="shared" si="344"/>
        <v>2298.5050338073142</v>
      </c>
      <c r="AB1099" s="2">
        <f t="shared" si="345"/>
        <v>-291.77740839177835</v>
      </c>
      <c r="AC1099" s="2">
        <f t="shared" si="345"/>
        <v>229.85050338073142</v>
      </c>
      <c r="AD1099" s="2">
        <f t="shared" si="354"/>
        <v>342.72701423726056</v>
      </c>
      <c r="AE1099" s="2">
        <f t="shared" si="355"/>
        <v>-1000</v>
      </c>
      <c r="AF1099" s="5">
        <f t="shared" si="356"/>
        <v>0.34000000000000008</v>
      </c>
      <c r="AG1099" s="5">
        <f t="shared" si="357"/>
        <v>-1</v>
      </c>
      <c r="AH1099" s="3">
        <f t="shared" si="358"/>
        <v>201909</v>
      </c>
      <c r="AI1099" s="21">
        <v>1.3</v>
      </c>
      <c r="AJ1099" s="21">
        <v>3.65</v>
      </c>
      <c r="AK1099" s="21">
        <v>1.34</v>
      </c>
      <c r="AL1099" s="21">
        <v>3.35</v>
      </c>
      <c r="AO1099">
        <f t="shared" si="363"/>
        <v>-300</v>
      </c>
      <c r="AP1099">
        <f>IF(E1099&lt;F1099,G1099,H1099)</f>
        <v>30</v>
      </c>
      <c r="AQ1099">
        <f>IF(E1099&lt;F1099,H1099,G1099)</f>
        <v>24</v>
      </c>
    </row>
    <row r="1100" spans="2:43" x14ac:dyDescent="0.25">
      <c r="B1100" s="24">
        <v>43716</v>
      </c>
      <c r="C1100" s="20" t="s">
        <v>32</v>
      </c>
      <c r="D1100" s="20" t="s">
        <v>21</v>
      </c>
      <c r="E1100" s="2">
        <v>-454.54545454545462</v>
      </c>
      <c r="F1100" s="2">
        <v>350</v>
      </c>
      <c r="G1100">
        <v>21</v>
      </c>
      <c r="H1100">
        <v>20</v>
      </c>
      <c r="I1100" s="9"/>
      <c r="J1100" s="2" t="str">
        <f t="shared" si="359"/>
        <v>Seattle Seahawks</v>
      </c>
      <c r="K1100" s="2" t="str">
        <f t="shared" si="360"/>
        <v>Cincinnati Bengals</v>
      </c>
      <c r="L1100" s="17">
        <f t="shared" si="361"/>
        <v>-454.54545454545462</v>
      </c>
      <c r="M1100" s="18">
        <f t="shared" si="362"/>
        <v>350</v>
      </c>
      <c r="N1100" s="4">
        <f t="shared" si="348"/>
        <v>1.22</v>
      </c>
      <c r="O1100" s="4">
        <f t="shared" si="349"/>
        <v>4.5</v>
      </c>
      <c r="P1100" s="4"/>
      <c r="Q1100" s="4"/>
      <c r="R1100" s="1">
        <f t="shared" si="350"/>
        <v>0.81967213114754101</v>
      </c>
      <c r="S1100" s="1">
        <f t="shared" si="350"/>
        <v>0.22222222222222221</v>
      </c>
      <c r="T1100" s="1">
        <f t="shared" si="346"/>
        <v>4.0209790209790097E-2</v>
      </c>
      <c r="U1100" s="1">
        <f t="shared" si="347"/>
        <v>0.2987249544626594</v>
      </c>
      <c r="V1100" s="1">
        <f t="shared" si="351"/>
        <v>0.80972495446265946</v>
      </c>
      <c r="W1100" s="1"/>
      <c r="X1100" s="17">
        <f t="shared" si="352"/>
        <v>234.98725646118768</v>
      </c>
      <c r="Y1100" s="18">
        <f t="shared" si="353"/>
        <v>3526.591123964678</v>
      </c>
      <c r="Z1100" s="2">
        <f t="shared" si="344"/>
        <v>223.2378936381283</v>
      </c>
      <c r="AA1100" s="18">
        <f t="shared" si="344"/>
        <v>3350.2615677664439</v>
      </c>
      <c r="AB1100" s="2">
        <f t="shared" si="345"/>
        <v>-447.95262296329213</v>
      </c>
      <c r="AC1100" s="2">
        <f t="shared" si="345"/>
        <v>335.02615677664437</v>
      </c>
      <c r="AD1100" s="2">
        <f t="shared" si="354"/>
        <v>223.2378936381283</v>
      </c>
      <c r="AE1100" s="2">
        <f t="shared" si="355"/>
        <v>-1000</v>
      </c>
      <c r="AF1100" s="5">
        <f t="shared" si="356"/>
        <v>0.21999999999999997</v>
      </c>
      <c r="AG1100" s="5">
        <f t="shared" si="357"/>
        <v>-1</v>
      </c>
      <c r="AH1100" s="3">
        <f t="shared" si="358"/>
        <v>201909</v>
      </c>
      <c r="AI1100" s="21">
        <v>1.23</v>
      </c>
      <c r="AJ1100" s="21">
        <v>4.25</v>
      </c>
      <c r="AK1100" s="21">
        <v>1.22</v>
      </c>
      <c r="AL1100" s="21">
        <v>4.5</v>
      </c>
      <c r="AO1100">
        <f t="shared" si="363"/>
        <v>-500</v>
      </c>
      <c r="AP1100">
        <f>IF(E1100&lt;F1100,G1100,H1100)</f>
        <v>21</v>
      </c>
      <c r="AQ1100">
        <f>IF(E1100&lt;F1100,H1100,G1100)</f>
        <v>20</v>
      </c>
    </row>
    <row r="1101" spans="2:43" x14ac:dyDescent="0.25">
      <c r="B1101" s="24">
        <v>43716</v>
      </c>
      <c r="C1101" s="20" t="s">
        <v>44</v>
      </c>
      <c r="D1101" s="20" t="s">
        <v>47</v>
      </c>
      <c r="E1101" s="2">
        <v>110.00000000000001</v>
      </c>
      <c r="F1101" s="2">
        <v>-131.57894736842104</v>
      </c>
      <c r="G1101">
        <v>27</v>
      </c>
      <c r="H1101">
        <v>30</v>
      </c>
      <c r="I1101" s="9"/>
      <c r="J1101" s="2" t="str">
        <f t="shared" si="359"/>
        <v>Los Angeles Rams</v>
      </c>
      <c r="K1101" s="2" t="str">
        <f t="shared" si="360"/>
        <v>Carolina Panthers</v>
      </c>
      <c r="L1101" s="17">
        <f t="shared" si="361"/>
        <v>-131.57894736842104</v>
      </c>
      <c r="M1101" s="18">
        <f t="shared" si="362"/>
        <v>110.00000000000001</v>
      </c>
      <c r="N1101" s="4">
        <f t="shared" si="348"/>
        <v>1.76</v>
      </c>
      <c r="O1101" s="4">
        <f t="shared" si="349"/>
        <v>2.1</v>
      </c>
      <c r="P1101" s="4"/>
      <c r="Q1101" s="4"/>
      <c r="R1101" s="1">
        <f t="shared" si="350"/>
        <v>0.56818181818181823</v>
      </c>
      <c r="S1101" s="1">
        <f t="shared" si="350"/>
        <v>0.47619047619047616</v>
      </c>
      <c r="T1101" s="1">
        <f t="shared" si="346"/>
        <v>4.2487046632124437E-2</v>
      </c>
      <c r="U1101" s="1">
        <f t="shared" si="347"/>
        <v>4.5995670995671034E-2</v>
      </c>
      <c r="V1101" s="1">
        <f t="shared" si="351"/>
        <v>0.55699567099567104</v>
      </c>
      <c r="W1101" s="1"/>
      <c r="X1101" s="17">
        <f t="shared" si="352"/>
        <v>795.34608987611307</v>
      </c>
      <c r="Y1101" s="18">
        <f t="shared" si="353"/>
        <v>1144.9859022934511</v>
      </c>
      <c r="Z1101" s="2">
        <f t="shared" si="344"/>
        <v>755.57878538230739</v>
      </c>
      <c r="AA1101" s="18">
        <f t="shared" si="344"/>
        <v>1087.7366071787785</v>
      </c>
      <c r="AB1101" s="2">
        <f t="shared" si="345"/>
        <v>-132.3488720628942</v>
      </c>
      <c r="AC1101" s="2">
        <f t="shared" si="345"/>
        <v>108.77366071787785</v>
      </c>
      <c r="AD1101" s="2">
        <f t="shared" si="354"/>
        <v>755.57878538230739</v>
      </c>
      <c r="AE1101" s="2">
        <f t="shared" si="355"/>
        <v>-1000</v>
      </c>
      <c r="AF1101" s="5">
        <f t="shared" si="356"/>
        <v>0.76</v>
      </c>
      <c r="AG1101" s="5">
        <f t="shared" si="357"/>
        <v>-1</v>
      </c>
      <c r="AH1101" s="3">
        <f t="shared" si="358"/>
        <v>201909</v>
      </c>
      <c r="AI1101" s="21">
        <v>2.2999999999999998</v>
      </c>
      <c r="AJ1101" s="21">
        <v>1.66</v>
      </c>
      <c r="AK1101" s="21">
        <v>2.1</v>
      </c>
      <c r="AL1101" s="21">
        <v>1.76</v>
      </c>
      <c r="AO1101">
        <f t="shared" si="363"/>
        <v>-140</v>
      </c>
      <c r="AP1101">
        <f>IF(E1101&lt;F1101,G1101,H1101)</f>
        <v>30</v>
      </c>
      <c r="AQ1101">
        <f>IF(E1101&lt;F1101,H1101,G1101)</f>
        <v>27</v>
      </c>
    </row>
    <row r="1102" spans="2:43" x14ac:dyDescent="0.25">
      <c r="B1102" s="24">
        <v>43716</v>
      </c>
      <c r="C1102" s="20" t="s">
        <v>46</v>
      </c>
      <c r="D1102" s="20" t="s">
        <v>41</v>
      </c>
      <c r="E1102" s="2">
        <v>-250.00000000000006</v>
      </c>
      <c r="F1102" s="2">
        <v>210</v>
      </c>
      <c r="G1102">
        <v>13</v>
      </c>
      <c r="H1102">
        <v>43</v>
      </c>
      <c r="I1102" s="9"/>
      <c r="J1102" s="2" t="str">
        <f t="shared" si="359"/>
        <v>Cleveland Browns</v>
      </c>
      <c r="K1102" s="2" t="str">
        <f t="shared" si="360"/>
        <v>Tennessee Titans</v>
      </c>
      <c r="L1102" s="17">
        <f t="shared" si="361"/>
        <v>-250.00000000000006</v>
      </c>
      <c r="M1102" s="18">
        <f t="shared" si="362"/>
        <v>210</v>
      </c>
      <c r="N1102" s="4">
        <f t="shared" si="348"/>
        <v>1.4</v>
      </c>
      <c r="O1102" s="4">
        <f t="shared" si="349"/>
        <v>3.1</v>
      </c>
      <c r="P1102" s="4"/>
      <c r="Q1102" s="4"/>
      <c r="R1102" s="1">
        <f t="shared" si="350"/>
        <v>0.7142857142857143</v>
      </c>
      <c r="S1102" s="1">
        <f t="shared" si="350"/>
        <v>0.32258064516129031</v>
      </c>
      <c r="T1102" s="1">
        <f t="shared" si="346"/>
        <v>3.5555555555555562E-2</v>
      </c>
      <c r="U1102" s="1">
        <f t="shared" si="347"/>
        <v>0.19585253456221199</v>
      </c>
      <c r="V1102" s="1">
        <f t="shared" si="351"/>
        <v>0.70685253456221198</v>
      </c>
      <c r="W1102" s="1"/>
      <c r="X1102" s="17">
        <f t="shared" si="352"/>
        <v>414.72223852086552</v>
      </c>
      <c r="Y1102" s="18">
        <f t="shared" si="353"/>
        <v>2130.2265089838866</v>
      </c>
      <c r="Z1102" s="2">
        <f t="shared" si="344"/>
        <v>393.98612659482222</v>
      </c>
      <c r="AA1102" s="18">
        <f t="shared" si="344"/>
        <v>2023.7151835346922</v>
      </c>
      <c r="AB1102" s="2">
        <f t="shared" si="345"/>
        <v>-253.81604389039978</v>
      </c>
      <c r="AC1102" s="2">
        <f t="shared" si="345"/>
        <v>202.37151835346921</v>
      </c>
      <c r="AD1102" s="2">
        <f t="shared" si="354"/>
        <v>-1000</v>
      </c>
      <c r="AE1102" s="2">
        <f t="shared" si="355"/>
        <v>2023.7151835346922</v>
      </c>
      <c r="AF1102" s="5">
        <f t="shared" si="356"/>
        <v>-1</v>
      </c>
      <c r="AG1102" s="5">
        <f t="shared" si="357"/>
        <v>2.1</v>
      </c>
      <c r="AH1102" s="3">
        <f t="shared" si="358"/>
        <v>201909</v>
      </c>
      <c r="AI1102" s="21">
        <v>1.4</v>
      </c>
      <c r="AJ1102" s="21">
        <v>3.05</v>
      </c>
      <c r="AK1102" s="21">
        <v>1.4</v>
      </c>
      <c r="AL1102" s="21">
        <v>3.1</v>
      </c>
      <c r="AO1102">
        <f t="shared" si="363"/>
        <v>-300</v>
      </c>
      <c r="AP1102">
        <f>IF(E1102&lt;F1102,G1102,H1102)</f>
        <v>13</v>
      </c>
      <c r="AQ1102">
        <f>IF(E1102&lt;F1102,H1102,G1102)</f>
        <v>43</v>
      </c>
    </row>
    <row r="1103" spans="2:43" x14ac:dyDescent="0.25">
      <c r="B1103" s="24">
        <v>43716</v>
      </c>
      <c r="C1103" s="20" t="s">
        <v>26</v>
      </c>
      <c r="D1103" s="20" t="s">
        <v>20</v>
      </c>
      <c r="E1103" s="2">
        <v>165</v>
      </c>
      <c r="F1103" s="2">
        <v>-185.18518518518516</v>
      </c>
      <c r="G1103">
        <v>26</v>
      </c>
      <c r="H1103">
        <v>40</v>
      </c>
      <c r="I1103" s="9"/>
      <c r="J1103" s="2" t="str">
        <f t="shared" si="359"/>
        <v>Kansas City Chiefs</v>
      </c>
      <c r="K1103" s="2" t="str">
        <f t="shared" si="360"/>
        <v>Jacksonville Jaguars</v>
      </c>
      <c r="L1103" s="17">
        <f t="shared" si="361"/>
        <v>-185.18518518518516</v>
      </c>
      <c r="M1103" s="18">
        <f t="shared" si="362"/>
        <v>165</v>
      </c>
      <c r="N1103" s="4">
        <f t="shared" si="348"/>
        <v>1.54</v>
      </c>
      <c r="O1103" s="4">
        <f t="shared" si="349"/>
        <v>2.65</v>
      </c>
      <c r="P1103" s="4"/>
      <c r="Q1103" s="4"/>
      <c r="R1103" s="1">
        <f t="shared" si="350"/>
        <v>0.64935064935064934</v>
      </c>
      <c r="S1103" s="1">
        <f t="shared" si="350"/>
        <v>0.37735849056603776</v>
      </c>
      <c r="T1103" s="1">
        <f t="shared" si="346"/>
        <v>2.6014319809069208E-2</v>
      </c>
      <c r="U1103" s="1">
        <f t="shared" si="347"/>
        <v>0.13599607939230579</v>
      </c>
      <c r="V1103" s="1">
        <f t="shared" si="351"/>
        <v>0.64699607939230575</v>
      </c>
      <c r="W1103" s="1"/>
      <c r="X1103" s="17">
        <f t="shared" si="352"/>
        <v>545.60441995143913</v>
      </c>
      <c r="Y1103" s="18">
        <f t="shared" si="353"/>
        <v>1648.1806912014345</v>
      </c>
      <c r="Z1103" s="2">
        <f t="shared" si="344"/>
        <v>518.32419895386715</v>
      </c>
      <c r="AA1103" s="18">
        <f t="shared" si="344"/>
        <v>1565.7716566413626</v>
      </c>
      <c r="AB1103" s="2">
        <f t="shared" si="345"/>
        <v>-192.92944493394256</v>
      </c>
      <c r="AC1103" s="2">
        <f t="shared" si="345"/>
        <v>156.57716566413626</v>
      </c>
      <c r="AD1103" s="2">
        <f t="shared" si="354"/>
        <v>518.32419895386715</v>
      </c>
      <c r="AE1103" s="2">
        <f t="shared" si="355"/>
        <v>-1000</v>
      </c>
      <c r="AF1103" s="5">
        <f t="shared" si="356"/>
        <v>0.54</v>
      </c>
      <c r="AG1103" s="5">
        <f t="shared" si="357"/>
        <v>-1</v>
      </c>
      <c r="AH1103" s="3">
        <f t="shared" si="358"/>
        <v>201909</v>
      </c>
      <c r="AI1103" s="21">
        <v>2.75</v>
      </c>
      <c r="AJ1103" s="21">
        <v>1.47</v>
      </c>
      <c r="AK1103" s="21">
        <v>2.65</v>
      </c>
      <c r="AL1103" s="21">
        <v>1.54</v>
      </c>
      <c r="AO1103">
        <f t="shared" si="363"/>
        <v>-190</v>
      </c>
      <c r="AP1103">
        <f>IF(E1103&lt;F1103,G1103,H1103)</f>
        <v>40</v>
      </c>
      <c r="AQ1103">
        <f>IF(E1103&lt;F1103,H1103,G1103)</f>
        <v>26</v>
      </c>
    </row>
    <row r="1104" spans="2:43" x14ac:dyDescent="0.25">
      <c r="B1104" s="24">
        <v>43716</v>
      </c>
      <c r="C1104" s="20" t="s">
        <v>30</v>
      </c>
      <c r="D1104" s="20" t="s">
        <v>28</v>
      </c>
      <c r="E1104" s="2">
        <v>260</v>
      </c>
      <c r="F1104" s="2">
        <v>-322.58064516129025</v>
      </c>
      <c r="G1104">
        <v>10</v>
      </c>
      <c r="H1104">
        <v>59</v>
      </c>
      <c r="I1104" s="9"/>
      <c r="J1104" s="2" t="str">
        <f t="shared" si="359"/>
        <v>Baltimore Ravens</v>
      </c>
      <c r="K1104" s="2" t="str">
        <f t="shared" si="360"/>
        <v>Miami Dolphins</v>
      </c>
      <c r="L1104" s="17">
        <f t="shared" si="361"/>
        <v>-322.58064516129025</v>
      </c>
      <c r="M1104" s="18">
        <f t="shared" si="362"/>
        <v>260</v>
      </c>
      <c r="N1104" s="4">
        <f t="shared" si="348"/>
        <v>1.31</v>
      </c>
      <c r="O1104" s="4">
        <f t="shared" si="349"/>
        <v>3.6</v>
      </c>
      <c r="P1104" s="4"/>
      <c r="Q1104" s="4"/>
      <c r="R1104" s="1">
        <f t="shared" si="350"/>
        <v>0.76335877862595414</v>
      </c>
      <c r="S1104" s="1">
        <f t="shared" si="350"/>
        <v>0.27777777777777779</v>
      </c>
      <c r="T1104" s="1">
        <f t="shared" si="346"/>
        <v>3.9511201629327863E-2</v>
      </c>
      <c r="U1104" s="1">
        <f t="shared" si="347"/>
        <v>0.24279050042408817</v>
      </c>
      <c r="V1104" s="1">
        <f t="shared" si="351"/>
        <v>0.75379050042408813</v>
      </c>
      <c r="W1104" s="1"/>
      <c r="X1104" s="17">
        <f t="shared" si="352"/>
        <v>326.62855188197847</v>
      </c>
      <c r="Y1104" s="18">
        <f t="shared" si="353"/>
        <v>2645.8589098869329</v>
      </c>
      <c r="Z1104" s="2">
        <f t="shared" si="344"/>
        <v>310.29712428787951</v>
      </c>
      <c r="AA1104" s="18">
        <f t="shared" si="344"/>
        <v>2513.565964392586</v>
      </c>
      <c r="AB1104" s="2">
        <f t="shared" si="345"/>
        <v>-322.27175881663845</v>
      </c>
      <c r="AC1104" s="2">
        <f t="shared" si="345"/>
        <v>251.3565964392586</v>
      </c>
      <c r="AD1104" s="2">
        <f t="shared" si="354"/>
        <v>310.29712428787951</v>
      </c>
      <c r="AE1104" s="2">
        <f t="shared" si="355"/>
        <v>-1000</v>
      </c>
      <c r="AF1104" s="5">
        <f t="shared" si="356"/>
        <v>0.31000000000000005</v>
      </c>
      <c r="AG1104" s="5">
        <f t="shared" si="357"/>
        <v>-1</v>
      </c>
      <c r="AH1104" s="3">
        <f t="shared" si="358"/>
        <v>201909</v>
      </c>
      <c r="AI1104" s="21">
        <v>3</v>
      </c>
      <c r="AJ1104" s="21">
        <v>1.41</v>
      </c>
      <c r="AK1104" s="21">
        <v>3.6</v>
      </c>
      <c r="AL1104" s="21">
        <v>1.31</v>
      </c>
      <c r="AO1104">
        <f t="shared" si="363"/>
        <v>-400</v>
      </c>
      <c r="AP1104">
        <f>IF(E1104&lt;F1104,G1104,H1104)</f>
        <v>59</v>
      </c>
      <c r="AQ1104">
        <f>IF(E1104&lt;F1104,H1104,G1104)</f>
        <v>10</v>
      </c>
    </row>
    <row r="1105" spans="2:43" x14ac:dyDescent="0.25">
      <c r="B1105" s="24">
        <v>43716</v>
      </c>
      <c r="C1105" s="20" t="s">
        <v>29</v>
      </c>
      <c r="D1105" s="20" t="s">
        <v>35</v>
      </c>
      <c r="E1105" s="2">
        <v>-192.30769230769229</v>
      </c>
      <c r="F1105" s="2">
        <v>167</v>
      </c>
      <c r="G1105">
        <v>28</v>
      </c>
      <c r="H1105">
        <v>12</v>
      </c>
      <c r="I1105" s="9"/>
      <c r="J1105" s="2" t="str">
        <f t="shared" si="359"/>
        <v>Minnesota Vikings</v>
      </c>
      <c r="K1105" s="2" t="str">
        <f t="shared" si="360"/>
        <v>Atlanta Falcons</v>
      </c>
      <c r="L1105" s="17">
        <f t="shared" si="361"/>
        <v>-192.30769230769229</v>
      </c>
      <c r="M1105" s="18">
        <f t="shared" si="362"/>
        <v>167</v>
      </c>
      <c r="N1105" s="4">
        <f t="shared" si="348"/>
        <v>1.52</v>
      </c>
      <c r="O1105" s="4">
        <f t="shared" si="349"/>
        <v>2.67</v>
      </c>
      <c r="P1105" s="4"/>
      <c r="Q1105" s="4"/>
      <c r="R1105" s="1">
        <f t="shared" si="350"/>
        <v>0.65789473684210531</v>
      </c>
      <c r="S1105" s="1">
        <f t="shared" si="350"/>
        <v>0.37453183520599254</v>
      </c>
      <c r="T1105" s="1">
        <f t="shared" si="346"/>
        <v>3.1408114558472477E-2</v>
      </c>
      <c r="U1105" s="1">
        <f t="shared" si="347"/>
        <v>0.14168145081805639</v>
      </c>
      <c r="V1105" s="1">
        <f t="shared" si="351"/>
        <v>0.6526814508180564</v>
      </c>
      <c r="W1105" s="1"/>
      <c r="X1105" s="17">
        <f t="shared" si="352"/>
        <v>532.14098354813416</v>
      </c>
      <c r="Y1105" s="18">
        <f t="shared" si="353"/>
        <v>1687.6788921698521</v>
      </c>
      <c r="Z1105" s="2">
        <f t="shared" si="344"/>
        <v>505.53393437072742</v>
      </c>
      <c r="AA1105" s="18">
        <f t="shared" si="344"/>
        <v>1603.2949475613595</v>
      </c>
      <c r="AB1105" s="2">
        <f t="shared" si="345"/>
        <v>-197.81065760595641</v>
      </c>
      <c r="AC1105" s="2">
        <f t="shared" si="345"/>
        <v>160.32949475613594</v>
      </c>
      <c r="AD1105" s="2">
        <f t="shared" si="354"/>
        <v>505.53393437072742</v>
      </c>
      <c r="AE1105" s="2">
        <f t="shared" si="355"/>
        <v>-1000</v>
      </c>
      <c r="AF1105" s="5">
        <f t="shared" si="356"/>
        <v>0.52</v>
      </c>
      <c r="AG1105" s="5">
        <f t="shared" si="357"/>
        <v>-1</v>
      </c>
      <c r="AH1105" s="3">
        <f t="shared" si="358"/>
        <v>201909</v>
      </c>
      <c r="AI1105" s="21">
        <v>1.5</v>
      </c>
      <c r="AJ1105" s="21">
        <v>2.7</v>
      </c>
      <c r="AK1105" s="21">
        <v>1.52</v>
      </c>
      <c r="AL1105" s="21">
        <v>2.67</v>
      </c>
      <c r="AO1105">
        <f t="shared" si="363"/>
        <v>-200</v>
      </c>
      <c r="AP1105">
        <f>IF(E1105&lt;F1105,G1105,H1105)</f>
        <v>28</v>
      </c>
      <c r="AQ1105">
        <f>IF(E1105&lt;F1105,H1105,G1105)</f>
        <v>12</v>
      </c>
    </row>
    <row r="1106" spans="2:43" x14ac:dyDescent="0.25">
      <c r="B1106" s="24">
        <v>43716</v>
      </c>
      <c r="C1106" s="20" t="s">
        <v>42</v>
      </c>
      <c r="D1106" s="20" t="s">
        <v>24</v>
      </c>
      <c r="E1106" s="2">
        <v>-147.05882352941177</v>
      </c>
      <c r="F1106" s="2">
        <v>125</v>
      </c>
      <c r="G1106">
        <v>16</v>
      </c>
      <c r="H1106">
        <v>17</v>
      </c>
      <c r="I1106" s="9"/>
      <c r="J1106" s="2" t="str">
        <f t="shared" si="359"/>
        <v>New York Jets</v>
      </c>
      <c r="K1106" s="2" t="str">
        <f t="shared" si="360"/>
        <v>Buffalo Bills</v>
      </c>
      <c r="L1106" s="17">
        <f t="shared" si="361"/>
        <v>-147.05882352941177</v>
      </c>
      <c r="M1106" s="18">
        <f t="shared" si="362"/>
        <v>125</v>
      </c>
      <c r="N1106" s="4">
        <f t="shared" si="348"/>
        <v>1.68</v>
      </c>
      <c r="O1106" s="4">
        <f t="shared" si="349"/>
        <v>2.25</v>
      </c>
      <c r="P1106" s="4"/>
      <c r="Q1106" s="4"/>
      <c r="R1106" s="1">
        <f t="shared" si="350"/>
        <v>0.59523809523809523</v>
      </c>
      <c r="S1106" s="1">
        <f t="shared" si="350"/>
        <v>0.44444444444444442</v>
      </c>
      <c r="T1106" s="1">
        <f t="shared" si="346"/>
        <v>3.8167938931297662E-2</v>
      </c>
      <c r="U1106" s="1">
        <f t="shared" si="347"/>
        <v>7.5396825396825407E-2</v>
      </c>
      <c r="V1106" s="1">
        <f t="shared" si="351"/>
        <v>0.58639682539682547</v>
      </c>
      <c r="W1106" s="1"/>
      <c r="X1106" s="17">
        <f t="shared" si="352"/>
        <v>705.32983244457648</v>
      </c>
      <c r="Y1106" s="18">
        <f t="shared" si="353"/>
        <v>1287.7472223008879</v>
      </c>
      <c r="Z1106" s="2">
        <f t="shared" si="344"/>
        <v>670.06334082234764</v>
      </c>
      <c r="AA1106" s="18">
        <f t="shared" si="344"/>
        <v>1223.3598611858433</v>
      </c>
      <c r="AB1106" s="2">
        <f t="shared" si="345"/>
        <v>-149.23962244714528</v>
      </c>
      <c r="AC1106" s="2">
        <f t="shared" si="345"/>
        <v>122.33598611858433</v>
      </c>
      <c r="AD1106" s="2">
        <f t="shared" si="354"/>
        <v>-1000</v>
      </c>
      <c r="AE1106" s="2">
        <f t="shared" si="355"/>
        <v>1223.3598611858433</v>
      </c>
      <c r="AF1106" s="5">
        <f t="shared" si="356"/>
        <v>-1</v>
      </c>
      <c r="AG1106" s="5">
        <f t="shared" si="357"/>
        <v>1.25</v>
      </c>
      <c r="AH1106" s="3">
        <f t="shared" si="358"/>
        <v>201909</v>
      </c>
      <c r="AI1106" s="21">
        <v>1.6</v>
      </c>
      <c r="AJ1106" s="21">
        <v>2.4500000000000002</v>
      </c>
      <c r="AK1106" s="21">
        <v>1.68</v>
      </c>
      <c r="AL1106" s="21">
        <v>2.25</v>
      </c>
      <c r="AO1106">
        <f t="shared" si="363"/>
        <v>-150</v>
      </c>
      <c r="AP1106">
        <f>IF(E1106&lt;F1106,G1106,H1106)</f>
        <v>16</v>
      </c>
      <c r="AQ1106">
        <f>IF(E1106&lt;F1106,H1106,G1106)</f>
        <v>17</v>
      </c>
    </row>
    <row r="1107" spans="2:43" x14ac:dyDescent="0.25">
      <c r="B1107" s="24">
        <v>43716</v>
      </c>
      <c r="C1107" s="20" t="s">
        <v>19</v>
      </c>
      <c r="D1107" s="20" t="s">
        <v>53</v>
      </c>
      <c r="E1107" s="2">
        <v>-500.00000000000011</v>
      </c>
      <c r="F1107" s="2">
        <v>375</v>
      </c>
      <c r="G1107">
        <v>32</v>
      </c>
      <c r="H1107">
        <v>27</v>
      </c>
      <c r="I1107" s="9"/>
      <c r="J1107" s="2" t="str">
        <f t="shared" si="359"/>
        <v>Philadelphia Eagles</v>
      </c>
      <c r="K1107" s="2" t="str">
        <f t="shared" si="360"/>
        <v>Washington Redskins</v>
      </c>
      <c r="L1107" s="17">
        <f t="shared" si="361"/>
        <v>-500.00000000000011</v>
      </c>
      <c r="M1107" s="18">
        <f t="shared" si="362"/>
        <v>375</v>
      </c>
      <c r="N1107" s="4">
        <f t="shared" si="348"/>
        <v>1.2</v>
      </c>
      <c r="O1107" s="4">
        <f t="shared" si="349"/>
        <v>4.75</v>
      </c>
      <c r="P1107" s="4"/>
      <c r="Q1107" s="4"/>
      <c r="R1107" s="1">
        <f t="shared" si="350"/>
        <v>0.83333333333333337</v>
      </c>
      <c r="S1107" s="1">
        <f t="shared" si="350"/>
        <v>0.21052631578947367</v>
      </c>
      <c r="T1107" s="1">
        <f t="shared" si="346"/>
        <v>4.2016806722689037E-2</v>
      </c>
      <c r="U1107" s="1">
        <f t="shared" si="347"/>
        <v>0.31140350877192985</v>
      </c>
      <c r="V1107" s="1">
        <f t="shared" si="351"/>
        <v>0.82240350877192991</v>
      </c>
      <c r="W1107" s="1"/>
      <c r="X1107" s="17">
        <f t="shared" si="352"/>
        <v>215.94811954689931</v>
      </c>
      <c r="Y1107" s="18">
        <f t="shared" si="353"/>
        <v>3787.1793685900598</v>
      </c>
      <c r="Z1107" s="2">
        <f t="shared" si="344"/>
        <v>205.15071356955434</v>
      </c>
      <c r="AA1107" s="18">
        <f t="shared" si="344"/>
        <v>3597.8204001605568</v>
      </c>
      <c r="AB1107" s="2">
        <f t="shared" si="345"/>
        <v>-487.44651315139578</v>
      </c>
      <c r="AC1107" s="2">
        <f t="shared" si="345"/>
        <v>359.7820400160557</v>
      </c>
      <c r="AD1107" s="2">
        <f t="shared" si="354"/>
        <v>205.15071356955434</v>
      </c>
      <c r="AE1107" s="2">
        <f t="shared" si="355"/>
        <v>-1000</v>
      </c>
      <c r="AF1107" s="5">
        <f t="shared" si="356"/>
        <v>0.19999999999999996</v>
      </c>
      <c r="AG1107" s="5">
        <f t="shared" si="357"/>
        <v>-1</v>
      </c>
      <c r="AH1107" s="3">
        <f t="shared" si="358"/>
        <v>201909</v>
      </c>
      <c r="AI1107" s="21">
        <v>1.25</v>
      </c>
      <c r="AJ1107" s="21">
        <v>4.2</v>
      </c>
      <c r="AK1107" s="21">
        <v>1.2</v>
      </c>
      <c r="AL1107" s="21">
        <v>4.75</v>
      </c>
      <c r="AO1107">
        <f t="shared" si="363"/>
        <v>-500</v>
      </c>
      <c r="AP1107">
        <f>IF(E1107&lt;F1107,G1107,H1107)</f>
        <v>32</v>
      </c>
      <c r="AQ1107">
        <f>IF(E1107&lt;F1107,H1107,G1107)</f>
        <v>27</v>
      </c>
    </row>
    <row r="1108" spans="2:43" x14ac:dyDescent="0.25">
      <c r="B1108" s="24">
        <v>43713</v>
      </c>
      <c r="C1108" s="20" t="s">
        <v>37</v>
      </c>
      <c r="D1108" s="20" t="s">
        <v>33</v>
      </c>
      <c r="E1108" s="2">
        <v>-172.41379310344826</v>
      </c>
      <c r="F1108" s="2">
        <v>150</v>
      </c>
      <c r="G1108">
        <v>3</v>
      </c>
      <c r="H1108">
        <v>10</v>
      </c>
      <c r="I1108" s="9"/>
      <c r="J1108" s="2" t="str">
        <f t="shared" si="359"/>
        <v>Chicago Bears</v>
      </c>
      <c r="K1108" s="2" t="str">
        <f t="shared" si="360"/>
        <v>Green Bay Packers</v>
      </c>
      <c r="L1108" s="17">
        <f t="shared" si="361"/>
        <v>-172.41379310344826</v>
      </c>
      <c r="M1108" s="18">
        <f t="shared" si="362"/>
        <v>150</v>
      </c>
      <c r="N1108" s="4">
        <f t="shared" si="348"/>
        <v>1.58</v>
      </c>
      <c r="O1108" s="4">
        <f t="shared" si="349"/>
        <v>2.5</v>
      </c>
      <c r="P1108" s="4"/>
      <c r="Q1108" s="4"/>
      <c r="R1108" s="1">
        <f t="shared" si="350"/>
        <v>0.63291139240506322</v>
      </c>
      <c r="S1108" s="1">
        <f t="shared" si="350"/>
        <v>0.4</v>
      </c>
      <c r="T1108" s="1">
        <f t="shared" si="346"/>
        <v>3.1862745098039214E-2</v>
      </c>
      <c r="U1108" s="1">
        <f t="shared" si="347"/>
        <v>0.1164556962025316</v>
      </c>
      <c r="V1108" s="1">
        <f t="shared" si="351"/>
        <v>0.62745569620253161</v>
      </c>
      <c r="W1108" s="1"/>
      <c r="X1108" s="17">
        <f t="shared" si="352"/>
        <v>593.73802174746322</v>
      </c>
      <c r="Y1108" s="18">
        <f t="shared" si="353"/>
        <v>1520.5870888415161</v>
      </c>
      <c r="Z1108" s="2">
        <f t="shared" ref="Z1108:AA1171" si="364">X1108*0.95</f>
        <v>564.05112066009008</v>
      </c>
      <c r="AA1108" s="18">
        <f t="shared" si="364"/>
        <v>1444.5577343994403</v>
      </c>
      <c r="AB1108" s="2">
        <f t="shared" ref="AB1108:AC1171" si="365">IF(Z1108&lt;1000,-100000/Z1108,Z1108/10)</f>
        <v>-177.28889516782337</v>
      </c>
      <c r="AC1108" s="2">
        <f t="shared" si="365"/>
        <v>144.45577343994404</v>
      </c>
      <c r="AD1108" s="2">
        <f t="shared" si="354"/>
        <v>-1000</v>
      </c>
      <c r="AE1108" s="2">
        <f t="shared" si="355"/>
        <v>1444.5577343994403</v>
      </c>
      <c r="AF1108" s="5">
        <f t="shared" si="356"/>
        <v>-1</v>
      </c>
      <c r="AG1108" s="5">
        <f t="shared" si="357"/>
        <v>1.5</v>
      </c>
      <c r="AH1108" s="3">
        <f t="shared" si="358"/>
        <v>201909</v>
      </c>
      <c r="AI1108" s="21">
        <v>1.58</v>
      </c>
      <c r="AJ1108" s="21">
        <v>2.5</v>
      </c>
      <c r="AK1108" s="21">
        <v>1.58</v>
      </c>
      <c r="AL1108" s="21">
        <v>2.5</v>
      </c>
      <c r="AO1108">
        <f t="shared" si="363"/>
        <v>-180</v>
      </c>
      <c r="AP1108">
        <f>IF(E1108&lt;F1108,G1108,H1108)</f>
        <v>3</v>
      </c>
      <c r="AQ1108">
        <f>IF(E1108&lt;F1108,H1108,G1108)</f>
        <v>10</v>
      </c>
    </row>
    <row r="1109" spans="2:43" x14ac:dyDescent="0.25">
      <c r="B1109" s="24">
        <v>43499</v>
      </c>
      <c r="C1109" s="20" t="s">
        <v>47</v>
      </c>
      <c r="D1109" s="20" t="s">
        <v>36</v>
      </c>
      <c r="E1109" s="2">
        <v>110.00000000000001</v>
      </c>
      <c r="F1109" s="2">
        <v>-131.57894736842104</v>
      </c>
      <c r="G1109">
        <v>3</v>
      </c>
      <c r="H1109">
        <v>13</v>
      </c>
      <c r="I1109" s="9"/>
      <c r="J1109" s="2" t="str">
        <f t="shared" si="359"/>
        <v>New England Patriots</v>
      </c>
      <c r="K1109" s="2" t="str">
        <f t="shared" si="360"/>
        <v>Los Angeles Rams</v>
      </c>
      <c r="L1109" s="17">
        <f t="shared" si="361"/>
        <v>-131.57894736842104</v>
      </c>
      <c r="M1109" s="18">
        <f t="shared" si="362"/>
        <v>110.00000000000001</v>
      </c>
      <c r="N1109" s="4">
        <f t="shared" si="348"/>
        <v>1.76</v>
      </c>
      <c r="O1109" s="4">
        <f t="shared" si="349"/>
        <v>2.1</v>
      </c>
      <c r="P1109" s="4"/>
      <c r="Q1109" s="4"/>
      <c r="R1109" s="1">
        <f t="shared" si="350"/>
        <v>0.56818181818181823</v>
      </c>
      <c r="S1109" s="1">
        <f t="shared" si="350"/>
        <v>0.47619047619047616</v>
      </c>
      <c r="T1109" s="1">
        <f t="shared" si="346"/>
        <v>4.2487046632124437E-2</v>
      </c>
      <c r="U1109" s="1">
        <f t="shared" si="347"/>
        <v>4.5995670995671034E-2</v>
      </c>
      <c r="V1109" s="1">
        <f t="shared" si="351"/>
        <v>0.55699567099567104</v>
      </c>
      <c r="W1109" s="1"/>
      <c r="X1109" s="17">
        <f t="shared" si="352"/>
        <v>795.34608987611307</v>
      </c>
      <c r="Y1109" s="18">
        <f t="shared" si="353"/>
        <v>1144.9859022934511</v>
      </c>
      <c r="Z1109" s="2">
        <f t="shared" si="364"/>
        <v>755.57878538230739</v>
      </c>
      <c r="AA1109" s="18">
        <f t="shared" si="364"/>
        <v>1087.7366071787785</v>
      </c>
      <c r="AB1109" s="2">
        <f t="shared" si="365"/>
        <v>-132.3488720628942</v>
      </c>
      <c r="AC1109" s="2">
        <f t="shared" si="365"/>
        <v>108.77366071787785</v>
      </c>
      <c r="AD1109" s="2">
        <f t="shared" si="354"/>
        <v>755.57878538230739</v>
      </c>
      <c r="AE1109" s="2">
        <f t="shared" si="355"/>
        <v>-1000</v>
      </c>
      <c r="AF1109" s="5">
        <f t="shared" si="356"/>
        <v>0.76</v>
      </c>
      <c r="AG1109" s="5">
        <f t="shared" si="357"/>
        <v>-1</v>
      </c>
      <c r="AH1109" s="3">
        <f t="shared" si="358"/>
        <v>201902</v>
      </c>
      <c r="AI1109" s="21">
        <v>1.95</v>
      </c>
      <c r="AJ1109" s="21">
        <v>1.86</v>
      </c>
      <c r="AK1109" s="21">
        <v>2.1</v>
      </c>
      <c r="AL1109" s="21">
        <v>1.76</v>
      </c>
      <c r="AO1109">
        <f t="shared" si="363"/>
        <v>-140</v>
      </c>
      <c r="AP1109">
        <f>IF(E1109&lt;F1109,G1109,H1109)</f>
        <v>13</v>
      </c>
      <c r="AQ1109">
        <f>IF(E1109&lt;F1109,H1109,G1109)</f>
        <v>3</v>
      </c>
    </row>
    <row r="1110" spans="2:43" x14ac:dyDescent="0.25">
      <c r="B1110" s="24">
        <v>43485</v>
      </c>
      <c r="C1110" s="20" t="s">
        <v>20</v>
      </c>
      <c r="D1110" s="20" t="s">
        <v>36</v>
      </c>
      <c r="E1110" s="2">
        <v>-172.41379310344826</v>
      </c>
      <c r="F1110" s="2">
        <v>150</v>
      </c>
      <c r="G1110">
        <v>31</v>
      </c>
      <c r="H1110">
        <v>37</v>
      </c>
      <c r="I1110" s="9"/>
      <c r="J1110" s="2" t="str">
        <f t="shared" si="359"/>
        <v>Kansas City Chiefs</v>
      </c>
      <c r="K1110" s="2" t="str">
        <f t="shared" si="360"/>
        <v>New England Patriots</v>
      </c>
      <c r="L1110" s="17">
        <f t="shared" si="361"/>
        <v>-172.41379310344826</v>
      </c>
      <c r="M1110" s="18">
        <f t="shared" si="362"/>
        <v>150</v>
      </c>
      <c r="N1110" s="4">
        <f t="shared" si="348"/>
        <v>1.58</v>
      </c>
      <c r="O1110" s="4">
        <f t="shared" si="349"/>
        <v>2.5</v>
      </c>
      <c r="P1110" s="4"/>
      <c r="Q1110" s="4"/>
      <c r="R1110" s="1">
        <f t="shared" si="350"/>
        <v>0.63291139240506322</v>
      </c>
      <c r="S1110" s="1">
        <f t="shared" si="350"/>
        <v>0.4</v>
      </c>
      <c r="T1110" s="1">
        <f t="shared" si="346"/>
        <v>3.1862745098039214E-2</v>
      </c>
      <c r="U1110" s="1">
        <f t="shared" si="347"/>
        <v>0.1164556962025316</v>
      </c>
      <c r="V1110" s="1">
        <f t="shared" si="351"/>
        <v>0.62745569620253161</v>
      </c>
      <c r="W1110" s="1"/>
      <c r="X1110" s="17">
        <f t="shared" si="352"/>
        <v>593.73802174746322</v>
      </c>
      <c r="Y1110" s="18">
        <f t="shared" si="353"/>
        <v>1520.5870888415161</v>
      </c>
      <c r="Z1110" s="2">
        <f t="shared" si="364"/>
        <v>564.05112066009008</v>
      </c>
      <c r="AA1110" s="18">
        <f t="shared" si="364"/>
        <v>1444.5577343994403</v>
      </c>
      <c r="AB1110" s="2">
        <f t="shared" si="365"/>
        <v>-177.28889516782337</v>
      </c>
      <c r="AC1110" s="2">
        <f t="shared" si="365"/>
        <v>144.45577343994404</v>
      </c>
      <c r="AD1110" s="2">
        <f t="shared" si="354"/>
        <v>-1000</v>
      </c>
      <c r="AE1110" s="2">
        <f t="shared" si="355"/>
        <v>1444.5577343994403</v>
      </c>
      <c r="AF1110" s="5">
        <f t="shared" si="356"/>
        <v>-1</v>
      </c>
      <c r="AG1110" s="5">
        <f t="shared" si="357"/>
        <v>1.5</v>
      </c>
      <c r="AH1110" s="3">
        <f t="shared" si="358"/>
        <v>201901</v>
      </c>
      <c r="AI1110" s="21">
        <v>1.68</v>
      </c>
      <c r="AJ1110" s="21">
        <v>2.25</v>
      </c>
      <c r="AK1110" s="21">
        <v>1.58</v>
      </c>
      <c r="AL1110" s="21">
        <v>2.5</v>
      </c>
      <c r="AO1110">
        <f t="shared" si="363"/>
        <v>-180</v>
      </c>
      <c r="AP1110">
        <f>IF(E1110&lt;F1110,G1110,H1110)</f>
        <v>31</v>
      </c>
      <c r="AQ1110">
        <f>IF(E1110&lt;F1110,H1110,G1110)</f>
        <v>37</v>
      </c>
    </row>
    <row r="1111" spans="2:43" x14ac:dyDescent="0.25">
      <c r="B1111" s="24">
        <v>43485</v>
      </c>
      <c r="C1111" s="20" t="s">
        <v>43</v>
      </c>
      <c r="D1111" s="20" t="s">
        <v>47</v>
      </c>
      <c r="E1111" s="2">
        <v>-166.66666666666663</v>
      </c>
      <c r="F1111" s="2">
        <v>145.00000000000003</v>
      </c>
      <c r="G1111">
        <v>23</v>
      </c>
      <c r="H1111">
        <v>26</v>
      </c>
      <c r="I1111" s="9"/>
      <c r="J1111" s="2" t="str">
        <f t="shared" si="359"/>
        <v>New Orleans Saints</v>
      </c>
      <c r="K1111" s="2" t="str">
        <f t="shared" si="360"/>
        <v>Los Angeles Rams</v>
      </c>
      <c r="L1111" s="17">
        <f t="shared" si="361"/>
        <v>-166.66666666666663</v>
      </c>
      <c r="M1111" s="18">
        <f t="shared" si="362"/>
        <v>145.00000000000003</v>
      </c>
      <c r="N1111" s="4">
        <f t="shared" si="348"/>
        <v>1.6</v>
      </c>
      <c r="O1111" s="4">
        <f t="shared" si="349"/>
        <v>2.4500000000000002</v>
      </c>
      <c r="P1111" s="4"/>
      <c r="Q1111" s="4"/>
      <c r="R1111" s="1">
        <f t="shared" si="350"/>
        <v>0.625</v>
      </c>
      <c r="S1111" s="1">
        <f t="shared" si="350"/>
        <v>0.4081632653061224</v>
      </c>
      <c r="T1111" s="1">
        <f t="shared" si="346"/>
        <v>3.2098765432098886E-2</v>
      </c>
      <c r="U1111" s="1">
        <f t="shared" si="347"/>
        <v>0.1084183673469388</v>
      </c>
      <c r="V1111" s="1">
        <f t="shared" si="351"/>
        <v>0.61941836734693878</v>
      </c>
      <c r="W1111" s="1"/>
      <c r="X1111" s="17">
        <f t="shared" si="352"/>
        <v>614.4177388267467</v>
      </c>
      <c r="Y1111" s="18">
        <f t="shared" si="353"/>
        <v>1471.4893831628281</v>
      </c>
      <c r="Z1111" s="2">
        <f t="shared" si="364"/>
        <v>583.69685188540939</v>
      </c>
      <c r="AA1111" s="18">
        <f t="shared" si="364"/>
        <v>1397.9149140046866</v>
      </c>
      <c r="AB1111" s="2">
        <f t="shared" si="365"/>
        <v>-171.32180801898838</v>
      </c>
      <c r="AC1111" s="2">
        <f t="shared" si="365"/>
        <v>139.79149140046866</v>
      </c>
      <c r="AD1111" s="2">
        <f t="shared" si="354"/>
        <v>-1000</v>
      </c>
      <c r="AE1111" s="2">
        <f t="shared" si="355"/>
        <v>1397.9149140046866</v>
      </c>
      <c r="AF1111" s="5">
        <f t="shared" si="356"/>
        <v>-1</v>
      </c>
      <c r="AG1111" s="5">
        <f t="shared" si="357"/>
        <v>1.4500000000000002</v>
      </c>
      <c r="AH1111" s="3">
        <f t="shared" si="358"/>
        <v>201901</v>
      </c>
      <c r="AI1111" s="21">
        <v>1.57</v>
      </c>
      <c r="AJ1111" s="21">
        <v>2.5499999999999998</v>
      </c>
      <c r="AK1111" s="21">
        <v>1.6</v>
      </c>
      <c r="AL1111" s="21">
        <v>2.4500000000000002</v>
      </c>
      <c r="AO1111">
        <f t="shared" si="363"/>
        <v>-170</v>
      </c>
      <c r="AP1111">
        <f>IF(E1111&lt;F1111,G1111,H1111)</f>
        <v>23</v>
      </c>
      <c r="AQ1111">
        <f>IF(E1111&lt;F1111,H1111,G1111)</f>
        <v>26</v>
      </c>
    </row>
    <row r="1112" spans="2:43" x14ac:dyDescent="0.25">
      <c r="B1112" s="24">
        <v>43478</v>
      </c>
      <c r="C1112" s="20" t="s">
        <v>43</v>
      </c>
      <c r="D1112" s="20" t="s">
        <v>19</v>
      </c>
      <c r="E1112" s="2">
        <v>-400</v>
      </c>
      <c r="F1112" s="2">
        <v>309.99999999999994</v>
      </c>
      <c r="G1112">
        <v>20</v>
      </c>
      <c r="H1112">
        <v>14</v>
      </c>
      <c r="I1112" s="9"/>
      <c r="J1112" s="2" t="str">
        <f t="shared" si="359"/>
        <v>New Orleans Saints</v>
      </c>
      <c r="K1112" s="2" t="str">
        <f t="shared" si="360"/>
        <v>Philadelphia Eagles</v>
      </c>
      <c r="L1112" s="17">
        <f t="shared" si="361"/>
        <v>-400</v>
      </c>
      <c r="M1112" s="18">
        <f t="shared" si="362"/>
        <v>309.99999999999994</v>
      </c>
      <c r="N1112" s="4">
        <f t="shared" si="348"/>
        <v>1.25</v>
      </c>
      <c r="O1112" s="4">
        <f t="shared" si="349"/>
        <v>4.0999999999999996</v>
      </c>
      <c r="P1112" s="4"/>
      <c r="Q1112" s="4"/>
      <c r="R1112" s="1">
        <f t="shared" si="350"/>
        <v>0.8</v>
      </c>
      <c r="S1112" s="1">
        <f t="shared" si="350"/>
        <v>0.24390243902439027</v>
      </c>
      <c r="T1112" s="1">
        <f t="shared" si="346"/>
        <v>4.2056074766355089E-2</v>
      </c>
      <c r="U1112" s="1">
        <f t="shared" si="347"/>
        <v>0.2780487804878049</v>
      </c>
      <c r="V1112" s="1">
        <f t="shared" si="351"/>
        <v>0.78904878048780491</v>
      </c>
      <c r="W1112" s="1"/>
      <c r="X1112" s="17">
        <f t="shared" si="352"/>
        <v>267.34876819881913</v>
      </c>
      <c r="Y1112" s="18">
        <f t="shared" si="353"/>
        <v>3156.5493634457707</v>
      </c>
      <c r="Z1112" s="2">
        <f t="shared" si="364"/>
        <v>253.98132978887816</v>
      </c>
      <c r="AA1112" s="18">
        <f t="shared" si="364"/>
        <v>2998.721895273482</v>
      </c>
      <c r="AB1112" s="2">
        <f t="shared" si="365"/>
        <v>-393.72972841399383</v>
      </c>
      <c r="AC1112" s="2">
        <f t="shared" si="365"/>
        <v>299.87218952734821</v>
      </c>
      <c r="AD1112" s="2">
        <f t="shared" si="354"/>
        <v>253.98132978887816</v>
      </c>
      <c r="AE1112" s="2">
        <f t="shared" si="355"/>
        <v>-1000</v>
      </c>
      <c r="AF1112" s="5">
        <f t="shared" si="356"/>
        <v>0.25</v>
      </c>
      <c r="AG1112" s="5">
        <f t="shared" si="357"/>
        <v>-1</v>
      </c>
      <c r="AH1112" s="3">
        <f t="shared" si="358"/>
        <v>201901</v>
      </c>
      <c r="AI1112" s="21">
        <v>1.26</v>
      </c>
      <c r="AJ1112" s="21">
        <v>4</v>
      </c>
      <c r="AK1112" s="21">
        <v>1.25</v>
      </c>
      <c r="AL1112" s="21">
        <v>4.0999999999999996</v>
      </c>
      <c r="AO1112">
        <f t="shared" si="363"/>
        <v>-400</v>
      </c>
      <c r="AP1112">
        <f>IF(E1112&lt;F1112,G1112,H1112)</f>
        <v>20</v>
      </c>
      <c r="AQ1112">
        <f>IF(E1112&lt;F1112,H1112,G1112)</f>
        <v>14</v>
      </c>
    </row>
    <row r="1113" spans="2:43" x14ac:dyDescent="0.25">
      <c r="B1113" s="24">
        <v>43478</v>
      </c>
      <c r="C1113" s="20" t="s">
        <v>36</v>
      </c>
      <c r="D1113" s="20" t="s">
        <v>31</v>
      </c>
      <c r="E1113" s="2">
        <v>-200</v>
      </c>
      <c r="F1113" s="2">
        <v>170.00000000000003</v>
      </c>
      <c r="G1113">
        <v>41</v>
      </c>
      <c r="H1113">
        <v>28</v>
      </c>
      <c r="I1113" s="9"/>
      <c r="J1113" s="2" t="str">
        <f t="shared" si="359"/>
        <v>New England Patriots</v>
      </c>
      <c r="K1113" s="2" t="str">
        <f t="shared" si="360"/>
        <v>Los Angeles Chargers</v>
      </c>
      <c r="L1113" s="17">
        <f t="shared" si="361"/>
        <v>-200</v>
      </c>
      <c r="M1113" s="18">
        <f t="shared" si="362"/>
        <v>170.00000000000003</v>
      </c>
      <c r="N1113" s="4">
        <f t="shared" si="348"/>
        <v>1.5</v>
      </c>
      <c r="O1113" s="4">
        <f t="shared" si="349"/>
        <v>2.7</v>
      </c>
      <c r="P1113" s="4"/>
      <c r="Q1113" s="4"/>
      <c r="R1113" s="1">
        <f t="shared" si="350"/>
        <v>0.66666666666666663</v>
      </c>
      <c r="S1113" s="1">
        <f t="shared" si="350"/>
        <v>0.37037037037037035</v>
      </c>
      <c r="T1113" s="1">
        <f t="shared" si="346"/>
        <v>3.5714285714285587E-2</v>
      </c>
      <c r="U1113" s="1">
        <f t="shared" si="347"/>
        <v>0.14814814814814814</v>
      </c>
      <c r="V1113" s="1">
        <f t="shared" si="351"/>
        <v>0.65914814814814815</v>
      </c>
      <c r="W1113" s="1"/>
      <c r="X1113" s="17">
        <f t="shared" si="352"/>
        <v>517.10962521773342</v>
      </c>
      <c r="Y1113" s="18">
        <f t="shared" si="353"/>
        <v>1734.0124117028765</v>
      </c>
      <c r="Z1113" s="2">
        <f t="shared" si="364"/>
        <v>491.25414395684675</v>
      </c>
      <c r="AA1113" s="18">
        <f t="shared" si="364"/>
        <v>1647.3117911177326</v>
      </c>
      <c r="AB1113" s="2">
        <f t="shared" si="365"/>
        <v>-203.56062382403903</v>
      </c>
      <c r="AC1113" s="2">
        <f t="shared" si="365"/>
        <v>164.73117911177326</v>
      </c>
      <c r="AD1113" s="2">
        <f t="shared" si="354"/>
        <v>491.25414395684675</v>
      </c>
      <c r="AE1113" s="2">
        <f t="shared" si="355"/>
        <v>-1000</v>
      </c>
      <c r="AF1113" s="5">
        <f t="shared" si="356"/>
        <v>0.5</v>
      </c>
      <c r="AG1113" s="5">
        <f t="shared" si="357"/>
        <v>-1</v>
      </c>
      <c r="AH1113" s="3">
        <f t="shared" si="358"/>
        <v>201901</v>
      </c>
      <c r="AI1113" s="21">
        <v>1.45</v>
      </c>
      <c r="AJ1113" s="21">
        <v>2.8</v>
      </c>
      <c r="AK1113" s="21">
        <v>1.5</v>
      </c>
      <c r="AL1113" s="21">
        <v>2.7</v>
      </c>
      <c r="AO1113">
        <f t="shared" si="363"/>
        <v>-200</v>
      </c>
      <c r="AP1113">
        <f>IF(E1113&lt;F1113,G1113,H1113)</f>
        <v>41</v>
      </c>
      <c r="AQ1113">
        <f>IF(E1113&lt;F1113,H1113,G1113)</f>
        <v>28</v>
      </c>
    </row>
    <row r="1114" spans="2:43" x14ac:dyDescent="0.25">
      <c r="B1114" s="24">
        <v>43477</v>
      </c>
      <c r="C1114" s="20" t="s">
        <v>47</v>
      </c>
      <c r="D1114" s="20" t="s">
        <v>23</v>
      </c>
      <c r="E1114" s="2">
        <v>-344.82758620689651</v>
      </c>
      <c r="F1114" s="2">
        <v>270</v>
      </c>
      <c r="G1114">
        <v>30</v>
      </c>
      <c r="H1114">
        <v>22</v>
      </c>
      <c r="I1114" s="9"/>
      <c r="J1114" s="2" t="str">
        <f t="shared" si="359"/>
        <v>Los Angeles Rams</v>
      </c>
      <c r="K1114" s="2" t="str">
        <f t="shared" si="360"/>
        <v>Dallas Cowboys</v>
      </c>
      <c r="L1114" s="17">
        <f t="shared" si="361"/>
        <v>-344.82758620689651</v>
      </c>
      <c r="M1114" s="18">
        <f t="shared" si="362"/>
        <v>270</v>
      </c>
      <c r="N1114" s="4">
        <f t="shared" si="348"/>
        <v>1.29</v>
      </c>
      <c r="O1114" s="4">
        <f t="shared" si="349"/>
        <v>3.7</v>
      </c>
      <c r="P1114" s="4"/>
      <c r="Q1114" s="4"/>
      <c r="R1114" s="1">
        <f t="shared" si="350"/>
        <v>0.77519379844961234</v>
      </c>
      <c r="S1114" s="1">
        <f t="shared" si="350"/>
        <v>0.27027027027027023</v>
      </c>
      <c r="T1114" s="1">
        <f t="shared" si="346"/>
        <v>4.3486973947895691E-2</v>
      </c>
      <c r="U1114" s="1">
        <f t="shared" si="347"/>
        <v>0.25246176408967103</v>
      </c>
      <c r="V1114" s="1">
        <f t="shared" si="351"/>
        <v>0.76346176408967104</v>
      </c>
      <c r="W1114" s="1"/>
      <c r="X1114" s="17">
        <f t="shared" si="352"/>
        <v>309.82329048576543</v>
      </c>
      <c r="Y1114" s="18">
        <f t="shared" si="353"/>
        <v>2773.304285017382</v>
      </c>
      <c r="Z1114" s="2">
        <f t="shared" si="364"/>
        <v>294.33212596147712</v>
      </c>
      <c r="AA1114" s="18">
        <f t="shared" si="364"/>
        <v>2634.6390707665128</v>
      </c>
      <c r="AB1114" s="2">
        <f t="shared" si="365"/>
        <v>-339.75224305989701</v>
      </c>
      <c r="AC1114" s="2">
        <f t="shared" si="365"/>
        <v>263.46390707665125</v>
      </c>
      <c r="AD1114" s="2">
        <f t="shared" si="354"/>
        <v>294.33212596147712</v>
      </c>
      <c r="AE1114" s="2">
        <f t="shared" si="355"/>
        <v>-1000</v>
      </c>
      <c r="AF1114" s="5">
        <f t="shared" si="356"/>
        <v>0.29000000000000004</v>
      </c>
      <c r="AG1114" s="5">
        <f t="shared" si="357"/>
        <v>-1</v>
      </c>
      <c r="AH1114" s="3">
        <f t="shared" si="358"/>
        <v>201901</v>
      </c>
      <c r="AI1114" s="21">
        <v>1.31</v>
      </c>
      <c r="AJ1114" s="21">
        <v>3.6</v>
      </c>
      <c r="AK1114" s="21">
        <v>1.29</v>
      </c>
      <c r="AL1114" s="21">
        <v>3.7</v>
      </c>
      <c r="AO1114">
        <f t="shared" si="363"/>
        <v>-400</v>
      </c>
      <c r="AP1114">
        <f>IF(E1114&lt;F1114,G1114,H1114)</f>
        <v>30</v>
      </c>
      <c r="AQ1114">
        <f>IF(E1114&lt;F1114,H1114,G1114)</f>
        <v>22</v>
      </c>
    </row>
    <row r="1115" spans="2:43" x14ac:dyDescent="0.25">
      <c r="B1115" s="24">
        <v>43477</v>
      </c>
      <c r="C1115" s="20" t="s">
        <v>20</v>
      </c>
      <c r="D1115" s="20" t="s">
        <v>39</v>
      </c>
      <c r="E1115" s="2">
        <v>-200</v>
      </c>
      <c r="F1115" s="2">
        <v>170.00000000000003</v>
      </c>
      <c r="G1115">
        <v>31</v>
      </c>
      <c r="H1115">
        <v>13</v>
      </c>
      <c r="I1115" s="9"/>
      <c r="J1115" s="2" t="str">
        <f t="shared" si="359"/>
        <v>Kansas City Chiefs</v>
      </c>
      <c r="K1115" s="2" t="str">
        <f t="shared" si="360"/>
        <v>Indianapolis Colts</v>
      </c>
      <c r="L1115" s="17">
        <f t="shared" si="361"/>
        <v>-200</v>
      </c>
      <c r="M1115" s="18">
        <f t="shared" si="362"/>
        <v>170.00000000000003</v>
      </c>
      <c r="N1115" s="4">
        <f t="shared" si="348"/>
        <v>1.5</v>
      </c>
      <c r="O1115" s="4">
        <f t="shared" si="349"/>
        <v>2.7</v>
      </c>
      <c r="P1115" s="4"/>
      <c r="Q1115" s="4"/>
      <c r="R1115" s="1">
        <f t="shared" si="350"/>
        <v>0.66666666666666663</v>
      </c>
      <c r="S1115" s="1">
        <f t="shared" si="350"/>
        <v>0.37037037037037035</v>
      </c>
      <c r="T1115" s="1">
        <f t="shared" si="346"/>
        <v>3.5714285714285587E-2</v>
      </c>
      <c r="U1115" s="1">
        <f t="shared" si="347"/>
        <v>0.14814814814814814</v>
      </c>
      <c r="V1115" s="1">
        <f t="shared" si="351"/>
        <v>0.65914814814814815</v>
      </c>
      <c r="W1115" s="1"/>
      <c r="X1115" s="17">
        <f t="shared" si="352"/>
        <v>517.10962521773342</v>
      </c>
      <c r="Y1115" s="18">
        <f t="shared" si="353"/>
        <v>1734.0124117028765</v>
      </c>
      <c r="Z1115" s="2">
        <f t="shared" si="364"/>
        <v>491.25414395684675</v>
      </c>
      <c r="AA1115" s="18">
        <f t="shared" si="364"/>
        <v>1647.3117911177326</v>
      </c>
      <c r="AB1115" s="2">
        <f t="shared" si="365"/>
        <v>-203.56062382403903</v>
      </c>
      <c r="AC1115" s="2">
        <f t="shared" si="365"/>
        <v>164.73117911177326</v>
      </c>
      <c r="AD1115" s="2">
        <f t="shared" si="354"/>
        <v>491.25414395684675</v>
      </c>
      <c r="AE1115" s="2">
        <f t="shared" si="355"/>
        <v>-1000</v>
      </c>
      <c r="AF1115" s="5">
        <f t="shared" si="356"/>
        <v>0.5</v>
      </c>
      <c r="AG1115" s="5">
        <f t="shared" si="357"/>
        <v>-1</v>
      </c>
      <c r="AH1115" s="3">
        <f t="shared" si="358"/>
        <v>201901</v>
      </c>
      <c r="AI1115" s="21">
        <v>1.43</v>
      </c>
      <c r="AJ1115" s="21">
        <v>2.9</v>
      </c>
      <c r="AK1115" s="21">
        <v>1.5</v>
      </c>
      <c r="AL1115" s="21">
        <v>2.7</v>
      </c>
      <c r="AO1115">
        <f t="shared" si="363"/>
        <v>-200</v>
      </c>
      <c r="AP1115">
        <f>IF(E1115&lt;F1115,G1115,H1115)</f>
        <v>31</v>
      </c>
      <c r="AQ1115">
        <f>IF(E1115&lt;F1115,H1115,G1115)</f>
        <v>13</v>
      </c>
    </row>
    <row r="1116" spans="2:43" x14ac:dyDescent="0.25">
      <c r="B1116" s="24">
        <v>43471</v>
      </c>
      <c r="C1116" s="20" t="s">
        <v>37</v>
      </c>
      <c r="D1116" s="20" t="s">
        <v>19</v>
      </c>
      <c r="E1116" s="2">
        <v>-303.03030303030295</v>
      </c>
      <c r="F1116" s="2">
        <v>240</v>
      </c>
      <c r="G1116">
        <v>15</v>
      </c>
      <c r="H1116">
        <v>16</v>
      </c>
      <c r="I1116" s="9"/>
      <c r="J1116" s="2" t="str">
        <f t="shared" si="359"/>
        <v>Chicago Bears</v>
      </c>
      <c r="K1116" s="2" t="str">
        <f t="shared" si="360"/>
        <v>Philadelphia Eagles</v>
      </c>
      <c r="L1116" s="17">
        <f t="shared" si="361"/>
        <v>-303.03030303030295</v>
      </c>
      <c r="M1116" s="18">
        <f t="shared" si="362"/>
        <v>240</v>
      </c>
      <c r="N1116" s="4">
        <f t="shared" si="348"/>
        <v>1.33</v>
      </c>
      <c r="O1116" s="4">
        <f t="shared" si="349"/>
        <v>3.4</v>
      </c>
      <c r="P1116" s="4"/>
      <c r="Q1116" s="4"/>
      <c r="R1116" s="1">
        <f t="shared" si="350"/>
        <v>0.75187969924812026</v>
      </c>
      <c r="S1116" s="1">
        <f t="shared" si="350"/>
        <v>0.29411764705882354</v>
      </c>
      <c r="T1116" s="1">
        <f t="shared" si="346"/>
        <v>4.3974630021141659E-2</v>
      </c>
      <c r="U1116" s="1">
        <f t="shared" si="347"/>
        <v>0.22888102609464836</v>
      </c>
      <c r="V1116" s="1">
        <f t="shared" si="351"/>
        <v>0.73988102609464834</v>
      </c>
      <c r="W1116" s="1"/>
      <c r="X1116" s="17">
        <f t="shared" si="352"/>
        <v>351.56865054149432</v>
      </c>
      <c r="Y1116" s="18">
        <f t="shared" si="353"/>
        <v>2476.6314971810075</v>
      </c>
      <c r="Z1116" s="2">
        <f t="shared" si="364"/>
        <v>333.99021801441961</v>
      </c>
      <c r="AA1116" s="18">
        <f t="shared" si="364"/>
        <v>2352.7999223219572</v>
      </c>
      <c r="AB1116" s="2">
        <f t="shared" si="365"/>
        <v>-299.40996653884821</v>
      </c>
      <c r="AC1116" s="2">
        <f t="shared" si="365"/>
        <v>235.27999223219572</v>
      </c>
      <c r="AD1116" s="2">
        <f t="shared" si="354"/>
        <v>-1000</v>
      </c>
      <c r="AE1116" s="2">
        <f t="shared" si="355"/>
        <v>2352.7999223219572</v>
      </c>
      <c r="AF1116" s="5">
        <f t="shared" si="356"/>
        <v>-1</v>
      </c>
      <c r="AG1116" s="5">
        <f t="shared" si="357"/>
        <v>2.4</v>
      </c>
      <c r="AH1116" s="3">
        <f t="shared" si="358"/>
        <v>201901</v>
      </c>
      <c r="AI1116" s="21">
        <v>1.41</v>
      </c>
      <c r="AJ1116" s="21">
        <v>3</v>
      </c>
      <c r="AK1116" s="21">
        <v>1.33</v>
      </c>
      <c r="AL1116" s="21">
        <v>3.4</v>
      </c>
      <c r="AO1116">
        <f t="shared" si="363"/>
        <v>-400</v>
      </c>
      <c r="AP1116">
        <f>IF(E1116&lt;F1116,G1116,H1116)</f>
        <v>15</v>
      </c>
      <c r="AQ1116">
        <f>IF(E1116&lt;F1116,H1116,G1116)</f>
        <v>16</v>
      </c>
    </row>
    <row r="1117" spans="2:43" x14ac:dyDescent="0.25">
      <c r="B1117" s="24">
        <v>43471</v>
      </c>
      <c r="C1117" s="20" t="s">
        <v>28</v>
      </c>
      <c r="D1117" s="20" t="s">
        <v>31</v>
      </c>
      <c r="E1117" s="2">
        <v>-151.51515151515153</v>
      </c>
      <c r="F1117" s="2">
        <v>129.99999999999997</v>
      </c>
      <c r="G1117">
        <v>17</v>
      </c>
      <c r="H1117">
        <v>23</v>
      </c>
      <c r="I1117" s="9"/>
      <c r="J1117" s="2" t="str">
        <f t="shared" si="359"/>
        <v>Baltimore Ravens</v>
      </c>
      <c r="K1117" s="2" t="str">
        <f t="shared" si="360"/>
        <v>Los Angeles Chargers</v>
      </c>
      <c r="L1117" s="17">
        <f t="shared" si="361"/>
        <v>-151.51515151515153</v>
      </c>
      <c r="M1117" s="18">
        <f t="shared" si="362"/>
        <v>129.99999999999997</v>
      </c>
      <c r="N1117" s="4">
        <f t="shared" si="348"/>
        <v>1.66</v>
      </c>
      <c r="O1117" s="4">
        <f t="shared" si="349"/>
        <v>2.2999999999999998</v>
      </c>
      <c r="P1117" s="4"/>
      <c r="Q1117" s="4"/>
      <c r="R1117" s="1">
        <f t="shared" si="350"/>
        <v>0.60240963855421692</v>
      </c>
      <c r="S1117" s="1">
        <f t="shared" si="350"/>
        <v>0.43478260869565222</v>
      </c>
      <c r="T1117" s="1">
        <f t="shared" si="346"/>
        <v>3.5858585858585923E-2</v>
      </c>
      <c r="U1117" s="1">
        <f t="shared" si="347"/>
        <v>8.3813514929282351E-2</v>
      </c>
      <c r="V1117" s="1">
        <f t="shared" si="351"/>
        <v>0.59481351492928236</v>
      </c>
      <c r="W1117" s="1"/>
      <c r="X1117" s="17">
        <f t="shared" si="352"/>
        <v>681.19919084032654</v>
      </c>
      <c r="Y1117" s="18">
        <f t="shared" si="353"/>
        <v>1332.032655245516</v>
      </c>
      <c r="Z1117" s="2">
        <f t="shared" si="364"/>
        <v>647.13923129831016</v>
      </c>
      <c r="AA1117" s="18">
        <f t="shared" si="364"/>
        <v>1265.4310224832402</v>
      </c>
      <c r="AB1117" s="2">
        <f t="shared" si="365"/>
        <v>-154.5262521009227</v>
      </c>
      <c r="AC1117" s="2">
        <f t="shared" si="365"/>
        <v>126.54310224832402</v>
      </c>
      <c r="AD1117" s="2">
        <f t="shared" si="354"/>
        <v>-1000</v>
      </c>
      <c r="AE1117" s="2">
        <f t="shared" si="355"/>
        <v>1265.4310224832402</v>
      </c>
      <c r="AF1117" s="5">
        <f t="shared" si="356"/>
        <v>-1</v>
      </c>
      <c r="AG1117" s="5">
        <f t="shared" si="357"/>
        <v>1.2999999999999998</v>
      </c>
      <c r="AH1117" s="3">
        <f t="shared" si="358"/>
        <v>201901</v>
      </c>
      <c r="AI1117" s="21">
        <v>1.66</v>
      </c>
      <c r="AJ1117" s="21">
        <v>2.2999999999999998</v>
      </c>
      <c r="AK1117" s="21">
        <v>1.66</v>
      </c>
      <c r="AL1117" s="21">
        <v>2.2999999999999998</v>
      </c>
      <c r="AO1117">
        <f t="shared" si="363"/>
        <v>-160</v>
      </c>
      <c r="AP1117">
        <f>IF(E1117&lt;F1117,G1117,H1117)</f>
        <v>17</v>
      </c>
      <c r="AQ1117">
        <f>IF(E1117&lt;F1117,H1117,G1117)</f>
        <v>23</v>
      </c>
    </row>
    <row r="1118" spans="2:43" x14ac:dyDescent="0.25">
      <c r="B1118" s="24">
        <v>43470</v>
      </c>
      <c r="C1118" s="20" t="s">
        <v>23</v>
      </c>
      <c r="D1118" s="20" t="s">
        <v>32</v>
      </c>
      <c r="E1118" s="2">
        <v>-151.51515151515153</v>
      </c>
      <c r="F1118" s="2">
        <v>129.99999999999997</v>
      </c>
      <c r="G1118">
        <v>24</v>
      </c>
      <c r="H1118">
        <v>22</v>
      </c>
      <c r="I1118" s="9"/>
      <c r="J1118" s="2" t="str">
        <f t="shared" si="359"/>
        <v>Dallas Cowboys</v>
      </c>
      <c r="K1118" s="2" t="str">
        <f t="shared" si="360"/>
        <v>Seattle Seahawks</v>
      </c>
      <c r="L1118" s="17">
        <f t="shared" si="361"/>
        <v>-151.51515151515153</v>
      </c>
      <c r="M1118" s="18">
        <f t="shared" si="362"/>
        <v>129.99999999999997</v>
      </c>
      <c r="N1118" s="4">
        <f t="shared" si="348"/>
        <v>1.66</v>
      </c>
      <c r="O1118" s="4">
        <f t="shared" si="349"/>
        <v>2.2999999999999998</v>
      </c>
      <c r="P1118" s="4"/>
      <c r="Q1118" s="4"/>
      <c r="R1118" s="1">
        <f t="shared" si="350"/>
        <v>0.60240963855421692</v>
      </c>
      <c r="S1118" s="1">
        <f t="shared" si="350"/>
        <v>0.43478260869565222</v>
      </c>
      <c r="T1118" s="1">
        <f t="shared" si="346"/>
        <v>3.5858585858585923E-2</v>
      </c>
      <c r="U1118" s="1">
        <f t="shared" si="347"/>
        <v>8.3813514929282351E-2</v>
      </c>
      <c r="V1118" s="1">
        <f t="shared" si="351"/>
        <v>0.59481351492928236</v>
      </c>
      <c r="W1118" s="1"/>
      <c r="X1118" s="17">
        <f t="shared" si="352"/>
        <v>681.19919084032654</v>
      </c>
      <c r="Y1118" s="18">
        <f t="shared" si="353"/>
        <v>1332.032655245516</v>
      </c>
      <c r="Z1118" s="2">
        <f t="shared" si="364"/>
        <v>647.13923129831016</v>
      </c>
      <c r="AA1118" s="18">
        <f t="shared" si="364"/>
        <v>1265.4310224832402</v>
      </c>
      <c r="AB1118" s="2">
        <f t="shared" si="365"/>
        <v>-154.5262521009227</v>
      </c>
      <c r="AC1118" s="2">
        <f t="shared" si="365"/>
        <v>126.54310224832402</v>
      </c>
      <c r="AD1118" s="2">
        <f t="shared" si="354"/>
        <v>647.13923129831016</v>
      </c>
      <c r="AE1118" s="2">
        <f t="shared" si="355"/>
        <v>-1000</v>
      </c>
      <c r="AF1118" s="5">
        <f t="shared" si="356"/>
        <v>0.65999999999999992</v>
      </c>
      <c r="AG1118" s="5">
        <f t="shared" si="357"/>
        <v>-1</v>
      </c>
      <c r="AH1118" s="3">
        <f t="shared" si="358"/>
        <v>201901</v>
      </c>
      <c r="AI1118" s="21">
        <v>1.68</v>
      </c>
      <c r="AJ1118" s="21">
        <v>2.25</v>
      </c>
      <c r="AK1118" s="21">
        <v>1.66</v>
      </c>
      <c r="AL1118" s="21">
        <v>2.2999999999999998</v>
      </c>
      <c r="AO1118">
        <f t="shared" si="363"/>
        <v>-160</v>
      </c>
      <c r="AP1118">
        <f>IF(E1118&lt;F1118,G1118,H1118)</f>
        <v>24</v>
      </c>
      <c r="AQ1118">
        <f>IF(E1118&lt;F1118,H1118,G1118)</f>
        <v>22</v>
      </c>
    </row>
    <row r="1119" spans="2:43" x14ac:dyDescent="0.25">
      <c r="B1119" s="24">
        <v>43470</v>
      </c>
      <c r="C1119" s="20" t="s">
        <v>40</v>
      </c>
      <c r="D1119" s="20" t="s">
        <v>39</v>
      </c>
      <c r="E1119" s="2">
        <v>-125</v>
      </c>
      <c r="F1119" s="2">
        <v>104.99999999999999</v>
      </c>
      <c r="G1119">
        <v>7</v>
      </c>
      <c r="H1119">
        <v>21</v>
      </c>
      <c r="I1119" s="9"/>
      <c r="J1119" s="2" t="str">
        <f t="shared" si="359"/>
        <v>Houston Texans</v>
      </c>
      <c r="K1119" s="2" t="str">
        <f t="shared" si="360"/>
        <v>Indianapolis Colts</v>
      </c>
      <c r="L1119" s="17">
        <f t="shared" si="361"/>
        <v>-125</v>
      </c>
      <c r="M1119" s="18">
        <f t="shared" si="362"/>
        <v>104.99999999999999</v>
      </c>
      <c r="N1119" s="4">
        <f t="shared" si="348"/>
        <v>1.8</v>
      </c>
      <c r="O1119" s="4">
        <f t="shared" si="349"/>
        <v>2.0499999999999998</v>
      </c>
      <c r="P1119" s="4"/>
      <c r="Q1119" s="4"/>
      <c r="R1119" s="1">
        <f t="shared" si="350"/>
        <v>0.55555555555555558</v>
      </c>
      <c r="S1119" s="1">
        <f t="shared" si="350"/>
        <v>0.48780487804878053</v>
      </c>
      <c r="T1119" s="1">
        <f t="shared" si="346"/>
        <v>4.1558441558441461E-2</v>
      </c>
      <c r="U1119" s="1">
        <f t="shared" si="347"/>
        <v>3.3875338753387524E-2</v>
      </c>
      <c r="V1119" s="1">
        <f t="shared" si="351"/>
        <v>0.54487533875338756</v>
      </c>
      <c r="W1119" s="1"/>
      <c r="X1119" s="17">
        <f t="shared" si="352"/>
        <v>835.28218085238643</v>
      </c>
      <c r="Y1119" s="18">
        <f t="shared" si="353"/>
        <v>1090.9993667390718</v>
      </c>
      <c r="Z1119" s="2">
        <f t="shared" si="364"/>
        <v>793.51807180976709</v>
      </c>
      <c r="AA1119" s="18">
        <f t="shared" si="364"/>
        <v>1036.449398402118</v>
      </c>
      <c r="AB1119" s="2">
        <f t="shared" si="365"/>
        <v>-126.02107444375048</v>
      </c>
      <c r="AC1119" s="2">
        <f t="shared" si="365"/>
        <v>103.6449398402118</v>
      </c>
      <c r="AD1119" s="2">
        <f t="shared" si="354"/>
        <v>-1000</v>
      </c>
      <c r="AE1119" s="2">
        <f t="shared" si="355"/>
        <v>1036.449398402118</v>
      </c>
      <c r="AF1119" s="5">
        <f t="shared" si="356"/>
        <v>-1</v>
      </c>
      <c r="AG1119" s="5">
        <f t="shared" si="357"/>
        <v>1.0499999999999998</v>
      </c>
      <c r="AH1119" s="3">
        <f t="shared" si="358"/>
        <v>201901</v>
      </c>
      <c r="AI1119" s="21">
        <v>1.74</v>
      </c>
      <c r="AJ1119" s="21">
        <v>2.15</v>
      </c>
      <c r="AK1119" s="21">
        <v>1.8</v>
      </c>
      <c r="AL1119" s="21">
        <v>2.0499999999999998</v>
      </c>
      <c r="AO1119">
        <f t="shared" si="363"/>
        <v>-130</v>
      </c>
      <c r="AP1119">
        <f>IF(E1119&lt;F1119,G1119,H1119)</f>
        <v>7</v>
      </c>
      <c r="AQ1119">
        <f>IF(E1119&lt;F1119,H1119,G1119)</f>
        <v>21</v>
      </c>
    </row>
    <row r="1120" spans="2:43" x14ac:dyDescent="0.25">
      <c r="B1120" s="24">
        <v>43464</v>
      </c>
      <c r="C1120" s="20" t="s">
        <v>41</v>
      </c>
      <c r="D1120" s="20" t="s">
        <v>39</v>
      </c>
      <c r="E1120" s="2">
        <v>190</v>
      </c>
      <c r="F1120" s="2">
        <v>-232.55813953488376</v>
      </c>
      <c r="G1120">
        <v>17</v>
      </c>
      <c r="H1120">
        <v>33</v>
      </c>
      <c r="I1120" s="9"/>
      <c r="J1120" s="2" t="str">
        <f t="shared" si="359"/>
        <v>Indianapolis Colts</v>
      </c>
      <c r="K1120" s="2" t="str">
        <f t="shared" si="360"/>
        <v>Tennessee Titans</v>
      </c>
      <c r="L1120" s="17">
        <f t="shared" si="361"/>
        <v>-232.55813953488376</v>
      </c>
      <c r="M1120" s="18">
        <f t="shared" si="362"/>
        <v>190</v>
      </c>
      <c r="N1120" s="4">
        <f t="shared" si="348"/>
        <v>1.43</v>
      </c>
      <c r="O1120" s="4">
        <f t="shared" si="349"/>
        <v>2.9</v>
      </c>
      <c r="P1120" s="4"/>
      <c r="Q1120" s="4"/>
      <c r="R1120" s="1">
        <f t="shared" si="350"/>
        <v>0.69930069930069938</v>
      </c>
      <c r="S1120" s="1">
        <f t="shared" si="350"/>
        <v>0.34482758620689657</v>
      </c>
      <c r="T1120" s="1">
        <f t="shared" si="346"/>
        <v>4.2263279445727608E-2</v>
      </c>
      <c r="U1120" s="1">
        <f t="shared" si="347"/>
        <v>0.1772365565469014</v>
      </c>
      <c r="V1120" s="1">
        <f t="shared" si="351"/>
        <v>0.68823655654690141</v>
      </c>
      <c r="W1120" s="1"/>
      <c r="X1120" s="17">
        <f t="shared" si="352"/>
        <v>452.98878777569371</v>
      </c>
      <c r="Y1120" s="18">
        <f t="shared" si="353"/>
        <v>1963.0773393846457</v>
      </c>
      <c r="Z1120" s="2">
        <f t="shared" si="364"/>
        <v>430.33934838690902</v>
      </c>
      <c r="AA1120" s="18">
        <f t="shared" si="364"/>
        <v>1864.9234724154132</v>
      </c>
      <c r="AB1120" s="2">
        <f t="shared" si="365"/>
        <v>-232.37475349358971</v>
      </c>
      <c r="AC1120" s="2">
        <f t="shared" si="365"/>
        <v>186.49234724154132</v>
      </c>
      <c r="AD1120" s="2">
        <f t="shared" si="354"/>
        <v>430.33934838690902</v>
      </c>
      <c r="AE1120" s="2">
        <f t="shared" si="355"/>
        <v>-1000</v>
      </c>
      <c r="AF1120" s="5">
        <f t="shared" si="356"/>
        <v>0.42999999999999994</v>
      </c>
      <c r="AG1120" s="5">
        <f t="shared" si="357"/>
        <v>-1</v>
      </c>
      <c r="AH1120" s="3">
        <f t="shared" si="358"/>
        <v>201812</v>
      </c>
      <c r="AI1120" s="21">
        <v>2.35</v>
      </c>
      <c r="AJ1120" s="21">
        <v>1.64</v>
      </c>
      <c r="AK1120" s="21">
        <v>2.9</v>
      </c>
      <c r="AL1120" s="21">
        <v>1.43</v>
      </c>
      <c r="AO1120">
        <f t="shared" si="363"/>
        <v>-300</v>
      </c>
      <c r="AP1120">
        <f>IF(E1120&lt;F1120,G1120,H1120)</f>
        <v>33</v>
      </c>
      <c r="AQ1120">
        <f>IF(E1120&lt;F1120,H1120,G1120)</f>
        <v>17</v>
      </c>
    </row>
    <row r="1121" spans="2:43" x14ac:dyDescent="0.25">
      <c r="B1121" s="24">
        <v>43464</v>
      </c>
      <c r="C1121" s="20" t="s">
        <v>28</v>
      </c>
      <c r="D1121" s="20" t="s">
        <v>46</v>
      </c>
      <c r="E1121" s="2">
        <v>-333.33333333333326</v>
      </c>
      <c r="F1121" s="2">
        <v>265</v>
      </c>
      <c r="G1121">
        <v>26</v>
      </c>
      <c r="H1121">
        <v>24</v>
      </c>
      <c r="I1121" s="9"/>
      <c r="J1121" s="2" t="str">
        <f t="shared" si="359"/>
        <v>Baltimore Ravens</v>
      </c>
      <c r="K1121" s="2" t="str">
        <f t="shared" si="360"/>
        <v>Cleveland Browns</v>
      </c>
      <c r="L1121" s="17">
        <f t="shared" si="361"/>
        <v>-333.33333333333326</v>
      </c>
      <c r="M1121" s="18">
        <f t="shared" si="362"/>
        <v>265</v>
      </c>
      <c r="N1121" s="4">
        <f t="shared" si="348"/>
        <v>1.3</v>
      </c>
      <c r="O1121" s="4">
        <f t="shared" si="349"/>
        <v>3.65</v>
      </c>
      <c r="P1121" s="4"/>
      <c r="Q1121" s="4"/>
      <c r="R1121" s="1">
        <f t="shared" si="350"/>
        <v>0.76923076923076916</v>
      </c>
      <c r="S1121" s="1">
        <f t="shared" si="350"/>
        <v>0.27397260273972601</v>
      </c>
      <c r="T1121" s="1">
        <f t="shared" si="346"/>
        <v>4.1414141414141459E-2</v>
      </c>
      <c r="U1121" s="1">
        <f t="shared" si="347"/>
        <v>0.24762908324552158</v>
      </c>
      <c r="V1121" s="1">
        <f t="shared" si="351"/>
        <v>0.75862908324552158</v>
      </c>
      <c r="W1121" s="1"/>
      <c r="X1121" s="17">
        <f t="shared" si="352"/>
        <v>318.16723361284784</v>
      </c>
      <c r="Y1121" s="18">
        <f t="shared" si="353"/>
        <v>2708.5523787535408</v>
      </c>
      <c r="Z1121" s="2">
        <f t="shared" si="364"/>
        <v>302.25887193220541</v>
      </c>
      <c r="AA1121" s="18">
        <f t="shared" si="364"/>
        <v>2573.1247598158634</v>
      </c>
      <c r="AB1121" s="2">
        <f t="shared" si="365"/>
        <v>-330.84223255630133</v>
      </c>
      <c r="AC1121" s="2">
        <f t="shared" si="365"/>
        <v>257.31247598158632</v>
      </c>
      <c r="AD1121" s="2">
        <f t="shared" si="354"/>
        <v>302.25887193220541</v>
      </c>
      <c r="AE1121" s="2">
        <f t="shared" si="355"/>
        <v>-1000</v>
      </c>
      <c r="AF1121" s="5">
        <f t="shared" si="356"/>
        <v>0.30000000000000004</v>
      </c>
      <c r="AG1121" s="5">
        <f t="shared" si="357"/>
        <v>-1</v>
      </c>
      <c r="AH1121" s="3">
        <f t="shared" si="358"/>
        <v>201812</v>
      </c>
      <c r="AI1121" s="21">
        <v>1.41</v>
      </c>
      <c r="AJ1121" s="21">
        <v>3</v>
      </c>
      <c r="AK1121" s="21">
        <v>1.3</v>
      </c>
      <c r="AL1121" s="21">
        <v>3.65</v>
      </c>
      <c r="AO1121">
        <f t="shared" si="363"/>
        <v>-400</v>
      </c>
      <c r="AP1121">
        <f>IF(E1121&lt;F1121,G1121,H1121)</f>
        <v>26</v>
      </c>
      <c r="AQ1121">
        <f>IF(E1121&lt;F1121,H1121,G1121)</f>
        <v>24</v>
      </c>
    </row>
    <row r="1122" spans="2:43" x14ac:dyDescent="0.25">
      <c r="B1122" s="24">
        <v>43464</v>
      </c>
      <c r="C1122" s="20" t="s">
        <v>38</v>
      </c>
      <c r="D1122" s="20" t="s">
        <v>31</v>
      </c>
      <c r="E1122" s="2">
        <v>240</v>
      </c>
      <c r="F1122" s="2">
        <v>-303.03030303030295</v>
      </c>
      <c r="G1122">
        <v>9</v>
      </c>
      <c r="H1122">
        <v>23</v>
      </c>
      <c r="I1122" s="9"/>
      <c r="J1122" s="2" t="str">
        <f t="shared" si="359"/>
        <v>Los Angeles Chargers</v>
      </c>
      <c r="K1122" s="2" t="str">
        <f t="shared" si="360"/>
        <v>Denver Broncos</v>
      </c>
      <c r="L1122" s="17">
        <f t="shared" si="361"/>
        <v>-303.03030303030295</v>
      </c>
      <c r="M1122" s="18">
        <f t="shared" si="362"/>
        <v>240</v>
      </c>
      <c r="N1122" s="4">
        <f t="shared" si="348"/>
        <v>1.33</v>
      </c>
      <c r="O1122" s="4">
        <f t="shared" si="349"/>
        <v>3.4</v>
      </c>
      <c r="P1122" s="4"/>
      <c r="Q1122" s="4"/>
      <c r="R1122" s="1">
        <f t="shared" si="350"/>
        <v>0.75187969924812026</v>
      </c>
      <c r="S1122" s="1">
        <f t="shared" si="350"/>
        <v>0.29411764705882354</v>
      </c>
      <c r="T1122" s="1">
        <f t="shared" si="346"/>
        <v>4.3974630021141659E-2</v>
      </c>
      <c r="U1122" s="1">
        <f t="shared" si="347"/>
        <v>0.22888102609464836</v>
      </c>
      <c r="V1122" s="1">
        <f t="shared" si="351"/>
        <v>0.73988102609464834</v>
      </c>
      <c r="W1122" s="1"/>
      <c r="X1122" s="17">
        <f t="shared" si="352"/>
        <v>351.56865054149432</v>
      </c>
      <c r="Y1122" s="18">
        <f t="shared" si="353"/>
        <v>2476.6314971810075</v>
      </c>
      <c r="Z1122" s="2">
        <f t="shared" si="364"/>
        <v>333.99021801441961</v>
      </c>
      <c r="AA1122" s="18">
        <f t="shared" si="364"/>
        <v>2352.7999223219572</v>
      </c>
      <c r="AB1122" s="2">
        <f t="shared" si="365"/>
        <v>-299.40996653884821</v>
      </c>
      <c r="AC1122" s="2">
        <f t="shared" si="365"/>
        <v>235.27999223219572</v>
      </c>
      <c r="AD1122" s="2">
        <f t="shared" si="354"/>
        <v>333.99021801441961</v>
      </c>
      <c r="AE1122" s="2">
        <f t="shared" si="355"/>
        <v>-1000</v>
      </c>
      <c r="AF1122" s="5">
        <f t="shared" si="356"/>
        <v>0.33000000000000007</v>
      </c>
      <c r="AG1122" s="5">
        <f t="shared" si="357"/>
        <v>-1</v>
      </c>
      <c r="AH1122" s="3">
        <f t="shared" si="358"/>
        <v>201812</v>
      </c>
      <c r="AI1122" s="21">
        <v>3.45</v>
      </c>
      <c r="AJ1122" s="21">
        <v>1.32</v>
      </c>
      <c r="AK1122" s="21">
        <v>3.4</v>
      </c>
      <c r="AL1122" s="21">
        <v>1.33</v>
      </c>
      <c r="AO1122">
        <f t="shared" si="363"/>
        <v>-400</v>
      </c>
      <c r="AP1122">
        <f>IF(E1122&lt;F1122,G1122,H1122)</f>
        <v>23</v>
      </c>
      <c r="AQ1122">
        <f>IF(E1122&lt;F1122,H1122,G1122)</f>
        <v>9</v>
      </c>
    </row>
    <row r="1123" spans="2:43" x14ac:dyDescent="0.25">
      <c r="B1123" s="24">
        <v>43464</v>
      </c>
      <c r="C1123" s="20" t="s">
        <v>47</v>
      </c>
      <c r="D1123" s="20" t="s">
        <v>22</v>
      </c>
      <c r="E1123" s="2">
        <v>-500.00000000000011</v>
      </c>
      <c r="F1123" s="2">
        <v>375</v>
      </c>
      <c r="G1123">
        <v>48</v>
      </c>
      <c r="H1123">
        <v>32</v>
      </c>
      <c r="I1123" s="9"/>
      <c r="J1123" s="2" t="str">
        <f t="shared" si="359"/>
        <v>Los Angeles Rams</v>
      </c>
      <c r="K1123" s="2" t="str">
        <f t="shared" si="360"/>
        <v>San Francisco 49ers</v>
      </c>
      <c r="L1123" s="17">
        <f t="shared" si="361"/>
        <v>-500.00000000000011</v>
      </c>
      <c r="M1123" s="18">
        <f t="shared" si="362"/>
        <v>375</v>
      </c>
      <c r="N1123" s="4">
        <f t="shared" si="348"/>
        <v>1.2</v>
      </c>
      <c r="O1123" s="4">
        <f t="shared" si="349"/>
        <v>4.75</v>
      </c>
      <c r="P1123" s="4"/>
      <c r="Q1123" s="4"/>
      <c r="R1123" s="1">
        <f t="shared" si="350"/>
        <v>0.83333333333333337</v>
      </c>
      <c r="S1123" s="1">
        <f t="shared" si="350"/>
        <v>0.21052631578947367</v>
      </c>
      <c r="T1123" s="1">
        <f t="shared" si="346"/>
        <v>4.2016806722689037E-2</v>
      </c>
      <c r="U1123" s="1">
        <f t="shared" si="347"/>
        <v>0.31140350877192985</v>
      </c>
      <c r="V1123" s="1">
        <f t="shared" si="351"/>
        <v>0.82240350877192991</v>
      </c>
      <c r="W1123" s="1"/>
      <c r="X1123" s="17">
        <f t="shared" si="352"/>
        <v>215.94811954689931</v>
      </c>
      <c r="Y1123" s="18">
        <f t="shared" si="353"/>
        <v>3787.1793685900598</v>
      </c>
      <c r="Z1123" s="2">
        <f t="shared" si="364"/>
        <v>205.15071356955434</v>
      </c>
      <c r="AA1123" s="18">
        <f t="shared" si="364"/>
        <v>3597.8204001605568</v>
      </c>
      <c r="AB1123" s="2">
        <f t="shared" si="365"/>
        <v>-487.44651315139578</v>
      </c>
      <c r="AC1123" s="2">
        <f t="shared" si="365"/>
        <v>359.7820400160557</v>
      </c>
      <c r="AD1123" s="2">
        <f t="shared" si="354"/>
        <v>205.15071356955434</v>
      </c>
      <c r="AE1123" s="2">
        <f t="shared" si="355"/>
        <v>-1000</v>
      </c>
      <c r="AF1123" s="5">
        <f t="shared" si="356"/>
        <v>0.19999999999999996</v>
      </c>
      <c r="AG1123" s="5">
        <f t="shared" si="357"/>
        <v>-1</v>
      </c>
      <c r="AH1123" s="3">
        <f t="shared" si="358"/>
        <v>201812</v>
      </c>
      <c r="AI1123" s="21">
        <v>1.22</v>
      </c>
      <c r="AJ1123" s="21">
        <v>4.5</v>
      </c>
      <c r="AK1123" s="21">
        <v>1.2</v>
      </c>
      <c r="AL1123" s="21">
        <v>4.75</v>
      </c>
      <c r="AO1123">
        <f t="shared" si="363"/>
        <v>-500</v>
      </c>
      <c r="AP1123">
        <f>IF(E1123&lt;F1123,G1123,H1123)</f>
        <v>48</v>
      </c>
      <c r="AQ1123">
        <f>IF(E1123&lt;F1123,H1123,G1123)</f>
        <v>32</v>
      </c>
    </row>
    <row r="1124" spans="2:43" x14ac:dyDescent="0.25">
      <c r="B1124" s="24">
        <v>43464</v>
      </c>
      <c r="C1124" s="20" t="s">
        <v>29</v>
      </c>
      <c r="D1124" s="20" t="s">
        <v>37</v>
      </c>
      <c r="E1124" s="2">
        <v>-250.00000000000006</v>
      </c>
      <c r="F1124" s="2">
        <v>210</v>
      </c>
      <c r="G1124">
        <v>10</v>
      </c>
      <c r="H1124">
        <v>24</v>
      </c>
      <c r="I1124" s="9"/>
      <c r="J1124" s="2" t="str">
        <f t="shared" si="359"/>
        <v>Minnesota Vikings</v>
      </c>
      <c r="K1124" s="2" t="str">
        <f t="shared" si="360"/>
        <v>Chicago Bears</v>
      </c>
      <c r="L1124" s="17">
        <f t="shared" si="361"/>
        <v>-250.00000000000006</v>
      </c>
      <c r="M1124" s="18">
        <f t="shared" si="362"/>
        <v>210</v>
      </c>
      <c r="N1124" s="4">
        <f t="shared" si="348"/>
        <v>1.4</v>
      </c>
      <c r="O1124" s="4">
        <f t="shared" si="349"/>
        <v>3.1</v>
      </c>
      <c r="P1124" s="4"/>
      <c r="Q1124" s="4"/>
      <c r="R1124" s="1">
        <f t="shared" si="350"/>
        <v>0.7142857142857143</v>
      </c>
      <c r="S1124" s="1">
        <f t="shared" si="350"/>
        <v>0.32258064516129031</v>
      </c>
      <c r="T1124" s="1">
        <f t="shared" si="346"/>
        <v>3.5555555555555562E-2</v>
      </c>
      <c r="U1124" s="1">
        <f t="shared" si="347"/>
        <v>0.19585253456221199</v>
      </c>
      <c r="V1124" s="1">
        <f t="shared" si="351"/>
        <v>0.70685253456221198</v>
      </c>
      <c r="W1124" s="1"/>
      <c r="X1124" s="17">
        <f t="shared" si="352"/>
        <v>414.72223852086552</v>
      </c>
      <c r="Y1124" s="18">
        <f t="shared" si="353"/>
        <v>2130.2265089838866</v>
      </c>
      <c r="Z1124" s="2">
        <f t="shared" si="364"/>
        <v>393.98612659482222</v>
      </c>
      <c r="AA1124" s="18">
        <f t="shared" si="364"/>
        <v>2023.7151835346922</v>
      </c>
      <c r="AB1124" s="2">
        <f t="shared" si="365"/>
        <v>-253.81604389039978</v>
      </c>
      <c r="AC1124" s="2">
        <f t="shared" si="365"/>
        <v>202.37151835346921</v>
      </c>
      <c r="AD1124" s="2">
        <f t="shared" si="354"/>
        <v>-1000</v>
      </c>
      <c r="AE1124" s="2">
        <f t="shared" si="355"/>
        <v>2023.7151835346922</v>
      </c>
      <c r="AF1124" s="5">
        <f t="shared" si="356"/>
        <v>-1</v>
      </c>
      <c r="AG1124" s="5">
        <f t="shared" si="357"/>
        <v>2.1</v>
      </c>
      <c r="AH1124" s="3">
        <f t="shared" si="358"/>
        <v>201812</v>
      </c>
      <c r="AI1124" s="21">
        <v>1.43</v>
      </c>
      <c r="AJ1124" s="21">
        <v>2.9</v>
      </c>
      <c r="AK1124" s="21">
        <v>1.4</v>
      </c>
      <c r="AL1124" s="21">
        <v>3.1</v>
      </c>
      <c r="AO1124">
        <f t="shared" si="363"/>
        <v>-300</v>
      </c>
      <c r="AP1124">
        <f>IF(E1124&lt;F1124,G1124,H1124)</f>
        <v>10</v>
      </c>
      <c r="AQ1124">
        <f>IF(E1124&lt;F1124,H1124,G1124)</f>
        <v>24</v>
      </c>
    </row>
    <row r="1125" spans="2:43" x14ac:dyDescent="0.25">
      <c r="B1125" s="24">
        <v>43464</v>
      </c>
      <c r="C1125" s="20" t="s">
        <v>45</v>
      </c>
      <c r="D1125" s="20" t="s">
        <v>21</v>
      </c>
      <c r="E1125" s="2">
        <v>-833.33333333333258</v>
      </c>
      <c r="F1125" s="2">
        <v>550</v>
      </c>
      <c r="G1125">
        <v>16</v>
      </c>
      <c r="H1125">
        <v>13</v>
      </c>
      <c r="I1125" s="9"/>
      <c r="J1125" s="2" t="str">
        <f t="shared" si="359"/>
        <v>Pittsburgh Steelers</v>
      </c>
      <c r="K1125" s="2" t="str">
        <f t="shared" si="360"/>
        <v>Cincinnati Bengals</v>
      </c>
      <c r="L1125" s="17">
        <f t="shared" si="361"/>
        <v>-833.33333333333258</v>
      </c>
      <c r="M1125" s="18">
        <f t="shared" si="362"/>
        <v>550</v>
      </c>
      <c r="N1125" s="4">
        <f t="shared" si="348"/>
        <v>1.1200000000000001</v>
      </c>
      <c r="O1125" s="4">
        <f t="shared" si="349"/>
        <v>6.5</v>
      </c>
      <c r="P1125" s="4"/>
      <c r="Q1125" s="4"/>
      <c r="R1125" s="1">
        <f t="shared" si="350"/>
        <v>0.89285714285714279</v>
      </c>
      <c r="S1125" s="1">
        <f t="shared" si="350"/>
        <v>0.15384615384615385</v>
      </c>
      <c r="T1125" s="1">
        <f t="shared" si="346"/>
        <v>4.4619422572178324E-2</v>
      </c>
      <c r="U1125" s="1">
        <f t="shared" si="347"/>
        <v>0.36950549450549447</v>
      </c>
      <c r="V1125" s="1">
        <f t="shared" si="351"/>
        <v>0.88050549450549442</v>
      </c>
      <c r="W1125" s="1"/>
      <c r="X1125" s="17">
        <f t="shared" si="352"/>
        <v>135.71125477373158</v>
      </c>
      <c r="Y1125" s="18">
        <f t="shared" si="353"/>
        <v>5488.6896490044255</v>
      </c>
      <c r="Z1125" s="2">
        <f t="shared" si="364"/>
        <v>128.92569203504499</v>
      </c>
      <c r="AA1125" s="18">
        <f t="shared" si="364"/>
        <v>5214.2551665542042</v>
      </c>
      <c r="AB1125" s="2">
        <f t="shared" si="365"/>
        <v>-775.64059127033954</v>
      </c>
      <c r="AC1125" s="2">
        <f t="shared" si="365"/>
        <v>521.42551665542044</v>
      </c>
      <c r="AD1125" s="2">
        <f t="shared" si="354"/>
        <v>128.92569203504499</v>
      </c>
      <c r="AE1125" s="2">
        <f t="shared" si="355"/>
        <v>-1000</v>
      </c>
      <c r="AF1125" s="5">
        <f t="shared" si="356"/>
        <v>0.12000000000000011</v>
      </c>
      <c r="AG1125" s="5">
        <f t="shared" si="357"/>
        <v>-1</v>
      </c>
      <c r="AH1125" s="3">
        <f t="shared" si="358"/>
        <v>201812</v>
      </c>
      <c r="AI1125" s="21">
        <v>1.1000000000000001</v>
      </c>
      <c r="AJ1125" s="21">
        <v>7.25</v>
      </c>
      <c r="AK1125" s="21">
        <v>1.1200000000000001</v>
      </c>
      <c r="AL1125" s="21">
        <v>6.5</v>
      </c>
      <c r="AO1125">
        <f t="shared" si="363"/>
        <v>-900</v>
      </c>
      <c r="AP1125">
        <f>IF(E1125&lt;F1125,G1125,H1125)</f>
        <v>16</v>
      </c>
      <c r="AQ1125">
        <f>IF(E1125&lt;F1125,H1125,G1125)</f>
        <v>13</v>
      </c>
    </row>
    <row r="1126" spans="2:43" x14ac:dyDescent="0.25">
      <c r="B1126" s="24">
        <v>43464</v>
      </c>
      <c r="C1126" s="20" t="s">
        <v>32</v>
      </c>
      <c r="D1126" s="20" t="s">
        <v>48</v>
      </c>
      <c r="E1126" s="2">
        <v>-999.99999999999909</v>
      </c>
      <c r="F1126" s="2">
        <v>625</v>
      </c>
      <c r="G1126">
        <v>27</v>
      </c>
      <c r="H1126">
        <v>24</v>
      </c>
      <c r="I1126" s="9"/>
      <c r="J1126" s="2" t="str">
        <f t="shared" si="359"/>
        <v>Seattle Seahawks</v>
      </c>
      <c r="K1126" s="2" t="str">
        <f t="shared" si="360"/>
        <v>Arizona Cardinals</v>
      </c>
      <c r="L1126" s="17">
        <f t="shared" si="361"/>
        <v>-999.99999999999909</v>
      </c>
      <c r="M1126" s="18">
        <f t="shared" si="362"/>
        <v>625</v>
      </c>
      <c r="N1126" s="4">
        <f t="shared" si="348"/>
        <v>1.1000000000000001</v>
      </c>
      <c r="O1126" s="4">
        <f t="shared" si="349"/>
        <v>7.25</v>
      </c>
      <c r="P1126" s="4"/>
      <c r="Q1126" s="4"/>
      <c r="R1126" s="1">
        <f t="shared" si="350"/>
        <v>0.90909090909090906</v>
      </c>
      <c r="S1126" s="1">
        <f t="shared" si="350"/>
        <v>0.13793103448275862</v>
      </c>
      <c r="T1126" s="1">
        <f t="shared" si="346"/>
        <v>4.4910179640718417E-2</v>
      </c>
      <c r="U1126" s="1">
        <f t="shared" si="347"/>
        <v>0.38557993730407525</v>
      </c>
      <c r="V1126" s="1">
        <f t="shared" si="351"/>
        <v>0.89657993730407526</v>
      </c>
      <c r="W1126" s="1"/>
      <c r="X1126" s="17">
        <f t="shared" si="352"/>
        <v>115.34951697324215</v>
      </c>
      <c r="Y1126" s="18">
        <f t="shared" si="353"/>
        <v>6191.3767529581773</v>
      </c>
      <c r="Z1126" s="2">
        <f t="shared" si="364"/>
        <v>109.58204112458003</v>
      </c>
      <c r="AA1126" s="18">
        <f t="shared" si="364"/>
        <v>5881.8079153102681</v>
      </c>
      <c r="AB1126" s="2">
        <f t="shared" si="365"/>
        <v>-912.55828942183564</v>
      </c>
      <c r="AC1126" s="2">
        <f t="shared" si="365"/>
        <v>588.18079153102678</v>
      </c>
      <c r="AD1126" s="2">
        <f t="shared" si="354"/>
        <v>109.58204112458003</v>
      </c>
      <c r="AE1126" s="2">
        <f t="shared" si="355"/>
        <v>-1000</v>
      </c>
      <c r="AF1126" s="5">
        <f t="shared" si="356"/>
        <v>0.10000000000000009</v>
      </c>
      <c r="AG1126" s="5">
        <f t="shared" si="357"/>
        <v>-1</v>
      </c>
      <c r="AH1126" s="3">
        <f t="shared" si="358"/>
        <v>201812</v>
      </c>
      <c r="AI1126" s="21">
        <v>1.1299999999999999</v>
      </c>
      <c r="AJ1126" s="21">
        <v>6.25</v>
      </c>
      <c r="AK1126" s="21">
        <v>1.1000000000000001</v>
      </c>
      <c r="AL1126" s="21">
        <v>7.25</v>
      </c>
      <c r="AO1126">
        <f t="shared" si="363"/>
        <v>-1000</v>
      </c>
      <c r="AP1126">
        <f>IF(E1126&lt;F1126,G1126,H1126)</f>
        <v>27</v>
      </c>
      <c r="AQ1126">
        <f>IF(E1126&lt;F1126,H1126,G1126)</f>
        <v>24</v>
      </c>
    </row>
    <row r="1127" spans="2:43" x14ac:dyDescent="0.25">
      <c r="B1127" s="24">
        <v>43464</v>
      </c>
      <c r="C1127" s="20" t="s">
        <v>53</v>
      </c>
      <c r="D1127" s="20" t="s">
        <v>19</v>
      </c>
      <c r="E1127" s="2">
        <v>215</v>
      </c>
      <c r="F1127" s="2">
        <v>-263.1578947368422</v>
      </c>
      <c r="G1127">
        <v>0</v>
      </c>
      <c r="H1127">
        <v>24</v>
      </c>
      <c r="I1127" s="9"/>
      <c r="J1127" s="2" t="str">
        <f t="shared" si="359"/>
        <v>Philadelphia Eagles</v>
      </c>
      <c r="K1127" s="2" t="str">
        <f t="shared" si="360"/>
        <v>Washington Redskins</v>
      </c>
      <c r="L1127" s="17">
        <f t="shared" si="361"/>
        <v>-263.1578947368422</v>
      </c>
      <c r="M1127" s="18">
        <f t="shared" si="362"/>
        <v>215</v>
      </c>
      <c r="N1127" s="4">
        <f t="shared" si="348"/>
        <v>1.38</v>
      </c>
      <c r="O1127" s="4">
        <f t="shared" si="349"/>
        <v>3.15</v>
      </c>
      <c r="P1127" s="4"/>
      <c r="Q1127" s="4"/>
      <c r="R1127" s="1">
        <f t="shared" si="350"/>
        <v>0.7246376811594204</v>
      </c>
      <c r="S1127" s="1">
        <f t="shared" si="350"/>
        <v>0.31746031746031744</v>
      </c>
      <c r="T1127" s="1">
        <f t="shared" si="346"/>
        <v>4.039735099337749E-2</v>
      </c>
      <c r="U1127" s="1">
        <f t="shared" si="347"/>
        <v>0.20358868184955148</v>
      </c>
      <c r="V1127" s="1">
        <f t="shared" si="351"/>
        <v>0.71458868184955149</v>
      </c>
      <c r="W1127" s="1"/>
      <c r="X1127" s="17">
        <f t="shared" si="352"/>
        <v>399.40643533805462</v>
      </c>
      <c r="Y1127" s="18">
        <f t="shared" si="353"/>
        <v>2205.1924375584526</v>
      </c>
      <c r="Z1127" s="2">
        <f t="shared" si="364"/>
        <v>379.43611357115185</v>
      </c>
      <c r="AA1127" s="18">
        <f t="shared" si="364"/>
        <v>2094.93281568053</v>
      </c>
      <c r="AB1127" s="2">
        <f t="shared" si="365"/>
        <v>-263.54897813712716</v>
      </c>
      <c r="AC1127" s="2">
        <f t="shared" si="365"/>
        <v>209.49328156805299</v>
      </c>
      <c r="AD1127" s="2">
        <f t="shared" si="354"/>
        <v>379.43611357115185</v>
      </c>
      <c r="AE1127" s="2">
        <f t="shared" si="355"/>
        <v>-1000</v>
      </c>
      <c r="AF1127" s="5">
        <f t="shared" si="356"/>
        <v>0.37999999999999989</v>
      </c>
      <c r="AG1127" s="5">
        <f t="shared" si="357"/>
        <v>-1</v>
      </c>
      <c r="AH1127" s="3">
        <f t="shared" si="358"/>
        <v>201812</v>
      </c>
      <c r="AI1127" s="21">
        <v>3.45</v>
      </c>
      <c r="AJ1127" s="21">
        <v>1.32</v>
      </c>
      <c r="AK1127" s="21">
        <v>3.15</v>
      </c>
      <c r="AL1127" s="21">
        <v>1.38</v>
      </c>
      <c r="AO1127">
        <f t="shared" si="363"/>
        <v>-300</v>
      </c>
      <c r="AP1127">
        <f>IF(E1127&lt;F1127,G1127,H1127)</f>
        <v>24</v>
      </c>
      <c r="AQ1127">
        <f>IF(E1127&lt;F1127,H1127,G1127)</f>
        <v>0</v>
      </c>
    </row>
    <row r="1128" spans="2:43" x14ac:dyDescent="0.25">
      <c r="B1128" s="24">
        <v>43464</v>
      </c>
      <c r="C1128" s="20" t="s">
        <v>24</v>
      </c>
      <c r="D1128" s="20" t="s">
        <v>30</v>
      </c>
      <c r="E1128" s="2">
        <v>-250.00000000000006</v>
      </c>
      <c r="F1128" s="2">
        <v>204.99999999999997</v>
      </c>
      <c r="G1128">
        <v>42</v>
      </c>
      <c r="H1128">
        <v>17</v>
      </c>
      <c r="I1128" s="9"/>
      <c r="J1128" s="2" t="str">
        <f t="shared" si="359"/>
        <v>Buffalo Bills</v>
      </c>
      <c r="K1128" s="2" t="str">
        <f t="shared" si="360"/>
        <v>Miami Dolphins</v>
      </c>
      <c r="L1128" s="17">
        <f t="shared" si="361"/>
        <v>-250.00000000000006</v>
      </c>
      <c r="M1128" s="18">
        <f t="shared" si="362"/>
        <v>204.99999999999997</v>
      </c>
      <c r="N1128" s="4">
        <f t="shared" si="348"/>
        <v>1.4</v>
      </c>
      <c r="O1128" s="4">
        <f t="shared" si="349"/>
        <v>3.05</v>
      </c>
      <c r="P1128" s="4"/>
      <c r="Q1128" s="4"/>
      <c r="R1128" s="1">
        <f t="shared" si="350"/>
        <v>0.7142857142857143</v>
      </c>
      <c r="S1128" s="1">
        <f t="shared" si="350"/>
        <v>0.32786885245901642</v>
      </c>
      <c r="T1128" s="1">
        <f t="shared" si="346"/>
        <v>4.0449438202247112E-2</v>
      </c>
      <c r="U1128" s="1">
        <f t="shared" si="347"/>
        <v>0.19320843091334894</v>
      </c>
      <c r="V1128" s="1">
        <f t="shared" si="351"/>
        <v>0.70420843091334895</v>
      </c>
      <c r="W1128" s="1"/>
      <c r="X1128" s="17">
        <f t="shared" si="352"/>
        <v>420.03412072617954</v>
      </c>
      <c r="Y1128" s="18">
        <f t="shared" si="353"/>
        <v>2105.3798440390528</v>
      </c>
      <c r="Z1128" s="2">
        <f t="shared" si="364"/>
        <v>399.03241468987056</v>
      </c>
      <c r="AA1128" s="18">
        <f t="shared" si="364"/>
        <v>2000.1108518371002</v>
      </c>
      <c r="AB1128" s="2">
        <f t="shared" si="365"/>
        <v>-250.60620721181351</v>
      </c>
      <c r="AC1128" s="2">
        <f t="shared" si="365"/>
        <v>200.01108518371001</v>
      </c>
      <c r="AD1128" s="2">
        <f t="shared" si="354"/>
        <v>399.03241468987056</v>
      </c>
      <c r="AE1128" s="2">
        <f t="shared" si="355"/>
        <v>-1000</v>
      </c>
      <c r="AF1128" s="5">
        <f t="shared" si="356"/>
        <v>0.39999999999999991</v>
      </c>
      <c r="AG1128" s="5">
        <f t="shared" si="357"/>
        <v>-1</v>
      </c>
      <c r="AH1128" s="3">
        <f t="shared" si="358"/>
        <v>201812</v>
      </c>
      <c r="AI1128" s="21">
        <v>1.58</v>
      </c>
      <c r="AJ1128" s="21">
        <v>2.5</v>
      </c>
      <c r="AK1128" s="21">
        <v>1.4</v>
      </c>
      <c r="AL1128" s="21">
        <v>3.05</v>
      </c>
      <c r="AO1128">
        <f t="shared" si="363"/>
        <v>-300</v>
      </c>
      <c r="AP1128">
        <f>IF(E1128&lt;F1128,G1128,H1128)</f>
        <v>42</v>
      </c>
      <c r="AQ1128">
        <f>IF(E1128&lt;F1128,H1128,G1128)</f>
        <v>17</v>
      </c>
    </row>
    <row r="1129" spans="2:43" x14ac:dyDescent="0.25">
      <c r="B1129" s="24">
        <v>43464</v>
      </c>
      <c r="C1129" s="20" t="s">
        <v>33</v>
      </c>
      <c r="D1129" s="20" t="s">
        <v>34</v>
      </c>
      <c r="E1129" s="2">
        <v>-344.82758620689651</v>
      </c>
      <c r="F1129" s="2">
        <v>270</v>
      </c>
      <c r="G1129">
        <v>0</v>
      </c>
      <c r="H1129">
        <v>31</v>
      </c>
      <c r="I1129" s="9"/>
      <c r="J1129" s="2" t="str">
        <f t="shared" si="359"/>
        <v>Green Bay Packers</v>
      </c>
      <c r="K1129" s="2" t="str">
        <f t="shared" si="360"/>
        <v>Detroit Lions</v>
      </c>
      <c r="L1129" s="17">
        <f t="shared" si="361"/>
        <v>-344.82758620689651</v>
      </c>
      <c r="M1129" s="18">
        <f t="shared" si="362"/>
        <v>270</v>
      </c>
      <c r="N1129" s="4">
        <f t="shared" si="348"/>
        <v>1.29</v>
      </c>
      <c r="O1129" s="4">
        <f t="shared" si="349"/>
        <v>3.7</v>
      </c>
      <c r="P1129" s="4"/>
      <c r="Q1129" s="4"/>
      <c r="R1129" s="1">
        <f t="shared" si="350"/>
        <v>0.77519379844961234</v>
      </c>
      <c r="S1129" s="1">
        <f t="shared" si="350"/>
        <v>0.27027027027027023</v>
      </c>
      <c r="T1129" s="1">
        <f t="shared" si="346"/>
        <v>4.3486973947895691E-2</v>
      </c>
      <c r="U1129" s="1">
        <f t="shared" si="347"/>
        <v>0.25246176408967103</v>
      </c>
      <c r="V1129" s="1">
        <f t="shared" si="351"/>
        <v>0.76346176408967104</v>
      </c>
      <c r="W1129" s="1"/>
      <c r="X1129" s="17">
        <f t="shared" si="352"/>
        <v>309.82329048576543</v>
      </c>
      <c r="Y1129" s="18">
        <f t="shared" si="353"/>
        <v>2773.304285017382</v>
      </c>
      <c r="Z1129" s="2">
        <f t="shared" si="364"/>
        <v>294.33212596147712</v>
      </c>
      <c r="AA1129" s="18">
        <f t="shared" si="364"/>
        <v>2634.6390707665128</v>
      </c>
      <c r="AB1129" s="2">
        <f t="shared" si="365"/>
        <v>-339.75224305989701</v>
      </c>
      <c r="AC1129" s="2">
        <f t="shared" si="365"/>
        <v>263.46390707665125</v>
      </c>
      <c r="AD1129" s="2">
        <f t="shared" si="354"/>
        <v>-1000</v>
      </c>
      <c r="AE1129" s="2">
        <f t="shared" si="355"/>
        <v>2634.6390707665128</v>
      </c>
      <c r="AF1129" s="5">
        <f t="shared" si="356"/>
        <v>-1</v>
      </c>
      <c r="AG1129" s="5">
        <f t="shared" si="357"/>
        <v>2.7</v>
      </c>
      <c r="AH1129" s="3">
        <f t="shared" si="358"/>
        <v>201812</v>
      </c>
      <c r="AI1129" s="21">
        <v>1.31</v>
      </c>
      <c r="AJ1129" s="21">
        <v>3.6</v>
      </c>
      <c r="AK1129" s="21">
        <v>1.29</v>
      </c>
      <c r="AL1129" s="21">
        <v>3.7</v>
      </c>
      <c r="AO1129">
        <f t="shared" si="363"/>
        <v>-400</v>
      </c>
      <c r="AP1129">
        <f>IF(E1129&lt;F1129,G1129,H1129)</f>
        <v>0</v>
      </c>
      <c r="AQ1129">
        <f>IF(E1129&lt;F1129,H1129,G1129)</f>
        <v>31</v>
      </c>
    </row>
    <row r="1130" spans="2:43" x14ac:dyDescent="0.25">
      <c r="B1130" s="24">
        <v>43464</v>
      </c>
      <c r="C1130" s="20" t="s">
        <v>40</v>
      </c>
      <c r="D1130" s="20" t="s">
        <v>26</v>
      </c>
      <c r="E1130" s="2">
        <v>-322.58064516129025</v>
      </c>
      <c r="F1130" s="2">
        <v>260</v>
      </c>
      <c r="G1130">
        <v>20</v>
      </c>
      <c r="H1130">
        <v>3</v>
      </c>
      <c r="I1130" s="9"/>
      <c r="J1130" s="2" t="str">
        <f t="shared" si="359"/>
        <v>Houston Texans</v>
      </c>
      <c r="K1130" s="2" t="str">
        <f t="shared" si="360"/>
        <v>Jacksonville Jaguars</v>
      </c>
      <c r="L1130" s="17">
        <f t="shared" si="361"/>
        <v>-322.58064516129025</v>
      </c>
      <c r="M1130" s="18">
        <f t="shared" si="362"/>
        <v>260</v>
      </c>
      <c r="N1130" s="4">
        <f t="shared" si="348"/>
        <v>1.31</v>
      </c>
      <c r="O1130" s="4">
        <f t="shared" si="349"/>
        <v>3.6</v>
      </c>
      <c r="P1130" s="4"/>
      <c r="Q1130" s="4"/>
      <c r="R1130" s="1">
        <f t="shared" si="350"/>
        <v>0.76335877862595414</v>
      </c>
      <c r="S1130" s="1">
        <f t="shared" si="350"/>
        <v>0.27777777777777779</v>
      </c>
      <c r="T1130" s="1">
        <f t="shared" si="346"/>
        <v>3.9511201629327863E-2</v>
      </c>
      <c r="U1130" s="1">
        <f t="shared" si="347"/>
        <v>0.24279050042408817</v>
      </c>
      <c r="V1130" s="1">
        <f t="shared" si="351"/>
        <v>0.75379050042408813</v>
      </c>
      <c r="W1130" s="1"/>
      <c r="X1130" s="17">
        <f t="shared" si="352"/>
        <v>326.62855188197847</v>
      </c>
      <c r="Y1130" s="18">
        <f t="shared" si="353"/>
        <v>2645.8589098869329</v>
      </c>
      <c r="Z1130" s="2">
        <f t="shared" si="364"/>
        <v>310.29712428787951</v>
      </c>
      <c r="AA1130" s="18">
        <f t="shared" si="364"/>
        <v>2513.565964392586</v>
      </c>
      <c r="AB1130" s="2">
        <f t="shared" si="365"/>
        <v>-322.27175881663845</v>
      </c>
      <c r="AC1130" s="2">
        <f t="shared" si="365"/>
        <v>251.3565964392586</v>
      </c>
      <c r="AD1130" s="2">
        <f t="shared" si="354"/>
        <v>310.29712428787951</v>
      </c>
      <c r="AE1130" s="2">
        <f t="shared" si="355"/>
        <v>-1000</v>
      </c>
      <c r="AF1130" s="5">
        <f t="shared" si="356"/>
        <v>0.31000000000000005</v>
      </c>
      <c r="AG1130" s="5">
        <f t="shared" si="357"/>
        <v>-1</v>
      </c>
      <c r="AH1130" s="3">
        <f t="shared" si="358"/>
        <v>201812</v>
      </c>
      <c r="AI1130" s="21">
        <v>1.28</v>
      </c>
      <c r="AJ1130" s="21">
        <v>3.75</v>
      </c>
      <c r="AK1130" s="21">
        <v>1.31</v>
      </c>
      <c r="AL1130" s="21">
        <v>3.6</v>
      </c>
      <c r="AO1130">
        <f t="shared" si="363"/>
        <v>-400</v>
      </c>
      <c r="AP1130">
        <f>IF(E1130&lt;F1130,G1130,H1130)</f>
        <v>20</v>
      </c>
      <c r="AQ1130">
        <f>IF(E1130&lt;F1130,H1130,G1130)</f>
        <v>3</v>
      </c>
    </row>
    <row r="1131" spans="2:43" x14ac:dyDescent="0.25">
      <c r="B1131" s="24">
        <v>43464</v>
      </c>
      <c r="C1131" s="20" t="s">
        <v>20</v>
      </c>
      <c r="D1131" s="20" t="s">
        <v>52</v>
      </c>
      <c r="E1131" s="2">
        <v>-999.99999999999909</v>
      </c>
      <c r="F1131" s="2">
        <v>650</v>
      </c>
      <c r="G1131">
        <v>35</v>
      </c>
      <c r="H1131">
        <v>3</v>
      </c>
      <c r="I1131" s="9"/>
      <c r="J1131" s="2" t="str">
        <f t="shared" si="359"/>
        <v>Kansas City Chiefs</v>
      </c>
      <c r="K1131" s="2" t="str">
        <f t="shared" si="360"/>
        <v>Oakland Raiders</v>
      </c>
      <c r="L1131" s="17">
        <f t="shared" si="361"/>
        <v>-999.99999999999909</v>
      </c>
      <c r="M1131" s="18">
        <f t="shared" si="362"/>
        <v>650</v>
      </c>
      <c r="N1131" s="4">
        <f t="shared" si="348"/>
        <v>1.1000000000000001</v>
      </c>
      <c r="O1131" s="4">
        <f t="shared" si="349"/>
        <v>7.5</v>
      </c>
      <c r="P1131" s="4"/>
      <c r="Q1131" s="4"/>
      <c r="R1131" s="1">
        <f t="shared" si="350"/>
        <v>0.90909090909090906</v>
      </c>
      <c r="S1131" s="1">
        <f t="shared" si="350"/>
        <v>0.13333333333333333</v>
      </c>
      <c r="T1131" s="1">
        <f t="shared" si="346"/>
        <v>4.0697674418604612E-2</v>
      </c>
      <c r="U1131" s="1">
        <f t="shared" si="347"/>
        <v>0.38787878787878788</v>
      </c>
      <c r="V1131" s="1">
        <f t="shared" si="351"/>
        <v>0.89887878787878783</v>
      </c>
      <c r="W1131" s="1"/>
      <c r="X1131" s="17">
        <f t="shared" si="352"/>
        <v>112.49705019721534</v>
      </c>
      <c r="Y1131" s="18">
        <f t="shared" si="353"/>
        <v>6304.3252651260173</v>
      </c>
      <c r="Z1131" s="2">
        <f t="shared" si="364"/>
        <v>106.87219768735457</v>
      </c>
      <c r="AA1131" s="18">
        <f t="shared" si="364"/>
        <v>5989.1090018697159</v>
      </c>
      <c r="AB1131" s="2">
        <f t="shared" si="365"/>
        <v>-935.69704903553497</v>
      </c>
      <c r="AC1131" s="2">
        <f t="shared" si="365"/>
        <v>598.91090018697162</v>
      </c>
      <c r="AD1131" s="2">
        <f t="shared" si="354"/>
        <v>106.87219768735457</v>
      </c>
      <c r="AE1131" s="2">
        <f t="shared" si="355"/>
        <v>-1000</v>
      </c>
      <c r="AF1131" s="5">
        <f t="shared" si="356"/>
        <v>0.10000000000000009</v>
      </c>
      <c r="AG1131" s="5">
        <f t="shared" si="357"/>
        <v>-1</v>
      </c>
      <c r="AH1131" s="3">
        <f t="shared" si="358"/>
        <v>201812</v>
      </c>
      <c r="AI1131" s="21">
        <v>1.1200000000000001</v>
      </c>
      <c r="AJ1131" s="21">
        <v>6.5</v>
      </c>
      <c r="AK1131" s="21">
        <v>1.1000000000000001</v>
      </c>
      <c r="AL1131" s="21">
        <v>7.5</v>
      </c>
      <c r="AO1131">
        <f t="shared" si="363"/>
        <v>-1000</v>
      </c>
      <c r="AP1131">
        <f>IF(E1131&lt;F1131,G1131,H1131)</f>
        <v>35</v>
      </c>
      <c r="AQ1131">
        <f>IF(E1131&lt;F1131,H1131,G1131)</f>
        <v>3</v>
      </c>
    </row>
    <row r="1132" spans="2:43" x14ac:dyDescent="0.25">
      <c r="B1132" s="24">
        <v>43464</v>
      </c>
      <c r="C1132" s="20" t="s">
        <v>36</v>
      </c>
      <c r="D1132" s="20" t="s">
        <v>42</v>
      </c>
      <c r="E1132" s="2">
        <v>-833.33333333333258</v>
      </c>
      <c r="F1132" s="2">
        <v>550</v>
      </c>
      <c r="G1132">
        <v>38</v>
      </c>
      <c r="H1132">
        <v>3</v>
      </c>
      <c r="I1132" s="9"/>
      <c r="J1132" s="2" t="str">
        <f t="shared" si="359"/>
        <v>New England Patriots</v>
      </c>
      <c r="K1132" s="2" t="str">
        <f t="shared" si="360"/>
        <v>New York Jets</v>
      </c>
      <c r="L1132" s="17">
        <f t="shared" si="361"/>
        <v>-833.33333333333258</v>
      </c>
      <c r="M1132" s="18">
        <f t="shared" si="362"/>
        <v>550</v>
      </c>
      <c r="N1132" s="4">
        <f t="shared" si="348"/>
        <v>1.1200000000000001</v>
      </c>
      <c r="O1132" s="4">
        <f t="shared" si="349"/>
        <v>6.5</v>
      </c>
      <c r="P1132" s="4"/>
      <c r="Q1132" s="4"/>
      <c r="R1132" s="1">
        <f t="shared" si="350"/>
        <v>0.89285714285714279</v>
      </c>
      <c r="S1132" s="1">
        <f t="shared" si="350"/>
        <v>0.15384615384615385</v>
      </c>
      <c r="T1132" s="1">
        <f t="shared" si="346"/>
        <v>4.4619422572178324E-2</v>
      </c>
      <c r="U1132" s="1">
        <f t="shared" si="347"/>
        <v>0.36950549450549447</v>
      </c>
      <c r="V1132" s="1">
        <f t="shared" si="351"/>
        <v>0.88050549450549442</v>
      </c>
      <c r="W1132" s="1"/>
      <c r="X1132" s="17">
        <f t="shared" si="352"/>
        <v>135.71125477373158</v>
      </c>
      <c r="Y1132" s="18">
        <f t="shared" si="353"/>
        <v>5488.6896490044255</v>
      </c>
      <c r="Z1132" s="2">
        <f t="shared" si="364"/>
        <v>128.92569203504499</v>
      </c>
      <c r="AA1132" s="18">
        <f t="shared" si="364"/>
        <v>5214.2551665542042</v>
      </c>
      <c r="AB1132" s="2">
        <f t="shared" si="365"/>
        <v>-775.64059127033954</v>
      </c>
      <c r="AC1132" s="2">
        <f t="shared" si="365"/>
        <v>521.42551665542044</v>
      </c>
      <c r="AD1132" s="2">
        <f t="shared" si="354"/>
        <v>128.92569203504499</v>
      </c>
      <c r="AE1132" s="2">
        <f t="shared" si="355"/>
        <v>-1000</v>
      </c>
      <c r="AF1132" s="5">
        <f t="shared" si="356"/>
        <v>0.12000000000000011</v>
      </c>
      <c r="AG1132" s="5">
        <f t="shared" si="357"/>
        <v>-1</v>
      </c>
      <c r="AH1132" s="3">
        <f t="shared" si="358"/>
        <v>201812</v>
      </c>
      <c r="AI1132" s="21">
        <v>1.1299999999999999</v>
      </c>
      <c r="AJ1132" s="21">
        <v>6.25</v>
      </c>
      <c r="AK1132" s="21">
        <v>1.1200000000000001</v>
      </c>
      <c r="AL1132" s="21">
        <v>6.5</v>
      </c>
      <c r="AO1132">
        <f t="shared" si="363"/>
        <v>-900</v>
      </c>
      <c r="AP1132">
        <f>IF(E1132&lt;F1132,G1132,H1132)</f>
        <v>38</v>
      </c>
      <c r="AQ1132">
        <f>IF(E1132&lt;F1132,H1132,G1132)</f>
        <v>3</v>
      </c>
    </row>
    <row r="1133" spans="2:43" x14ac:dyDescent="0.25">
      <c r="B1133" s="24">
        <v>43464</v>
      </c>
      <c r="C1133" s="20" t="s">
        <v>43</v>
      </c>
      <c r="D1133" s="20" t="s">
        <v>44</v>
      </c>
      <c r="E1133" s="2">
        <v>-370.37037037037032</v>
      </c>
      <c r="F1133" s="2">
        <v>280</v>
      </c>
      <c r="G1133">
        <v>14</v>
      </c>
      <c r="H1133">
        <v>33</v>
      </c>
      <c r="I1133" s="9"/>
      <c r="J1133" s="2" t="str">
        <f t="shared" si="359"/>
        <v>New Orleans Saints</v>
      </c>
      <c r="K1133" s="2" t="str">
        <f t="shared" si="360"/>
        <v>Carolina Panthers</v>
      </c>
      <c r="L1133" s="17">
        <f t="shared" si="361"/>
        <v>-370.37037037037032</v>
      </c>
      <c r="M1133" s="18">
        <f t="shared" si="362"/>
        <v>280</v>
      </c>
      <c r="N1133" s="4">
        <f t="shared" si="348"/>
        <v>1.27</v>
      </c>
      <c r="O1133" s="4">
        <f t="shared" si="349"/>
        <v>3.8</v>
      </c>
      <c r="P1133" s="4"/>
      <c r="Q1133" s="4"/>
      <c r="R1133" s="1">
        <f t="shared" si="350"/>
        <v>0.78740157480314954</v>
      </c>
      <c r="S1133" s="1">
        <f t="shared" si="350"/>
        <v>0.26315789473684209</v>
      </c>
      <c r="T1133" s="1">
        <f t="shared" si="346"/>
        <v>4.8126232741617536E-2</v>
      </c>
      <c r="U1133" s="1">
        <f t="shared" si="347"/>
        <v>0.26212184003315375</v>
      </c>
      <c r="V1133" s="1">
        <f t="shared" si="351"/>
        <v>0.77312184003315376</v>
      </c>
      <c r="W1133" s="1"/>
      <c r="X1133" s="17">
        <f t="shared" si="352"/>
        <v>293.45718645992071</v>
      </c>
      <c r="Y1133" s="18">
        <f t="shared" si="353"/>
        <v>2909.583445130711</v>
      </c>
      <c r="Z1133" s="2">
        <f t="shared" si="364"/>
        <v>278.78432713692467</v>
      </c>
      <c r="AA1133" s="18">
        <f t="shared" si="364"/>
        <v>2764.1042728741754</v>
      </c>
      <c r="AB1133" s="2">
        <f t="shared" si="365"/>
        <v>-358.70022187755586</v>
      </c>
      <c r="AC1133" s="2">
        <f t="shared" si="365"/>
        <v>276.41042728741752</v>
      </c>
      <c r="AD1133" s="2">
        <f t="shared" si="354"/>
        <v>-1000</v>
      </c>
      <c r="AE1133" s="2">
        <f t="shared" si="355"/>
        <v>2764.1042728741754</v>
      </c>
      <c r="AF1133" s="5">
        <f t="shared" si="356"/>
        <v>-1</v>
      </c>
      <c r="AG1133" s="5">
        <f t="shared" si="357"/>
        <v>2.8</v>
      </c>
      <c r="AH1133" s="3">
        <f t="shared" si="358"/>
        <v>201812</v>
      </c>
      <c r="AI1133" s="21">
        <v>1.28</v>
      </c>
      <c r="AJ1133" s="21">
        <v>3.75</v>
      </c>
      <c r="AK1133" s="21">
        <v>1.27</v>
      </c>
      <c r="AL1133" s="21">
        <v>3.8</v>
      </c>
      <c r="AO1133">
        <f t="shared" si="363"/>
        <v>-400</v>
      </c>
      <c r="AP1133">
        <f>IF(E1133&lt;F1133,G1133,H1133)</f>
        <v>14</v>
      </c>
      <c r="AQ1133">
        <f>IF(E1133&lt;F1133,H1133,G1133)</f>
        <v>33</v>
      </c>
    </row>
    <row r="1134" spans="2:43" x14ac:dyDescent="0.25">
      <c r="B1134" s="24">
        <v>43464</v>
      </c>
      <c r="C1134" s="20" t="s">
        <v>25</v>
      </c>
      <c r="D1134" s="20" t="s">
        <v>23</v>
      </c>
      <c r="E1134" s="2">
        <v>-322.58064516129025</v>
      </c>
      <c r="F1134" s="2">
        <v>260</v>
      </c>
      <c r="G1134">
        <v>35</v>
      </c>
      <c r="H1134">
        <v>36</v>
      </c>
      <c r="I1134" s="9"/>
      <c r="J1134" s="2" t="str">
        <f t="shared" si="359"/>
        <v>New York Giants</v>
      </c>
      <c r="K1134" s="2" t="str">
        <f t="shared" si="360"/>
        <v>Dallas Cowboys</v>
      </c>
      <c r="L1134" s="17">
        <f t="shared" si="361"/>
        <v>-322.58064516129025</v>
      </c>
      <c r="M1134" s="18">
        <f t="shared" si="362"/>
        <v>260</v>
      </c>
      <c r="N1134" s="4">
        <f t="shared" si="348"/>
        <v>1.31</v>
      </c>
      <c r="O1134" s="4">
        <f t="shared" si="349"/>
        <v>3.6</v>
      </c>
      <c r="P1134" s="4"/>
      <c r="Q1134" s="4"/>
      <c r="R1134" s="1">
        <f t="shared" si="350"/>
        <v>0.76335877862595414</v>
      </c>
      <c r="S1134" s="1">
        <f t="shared" si="350"/>
        <v>0.27777777777777779</v>
      </c>
      <c r="T1134" s="1">
        <f t="shared" si="346"/>
        <v>3.9511201629327863E-2</v>
      </c>
      <c r="U1134" s="1">
        <f t="shared" si="347"/>
        <v>0.24279050042408817</v>
      </c>
      <c r="V1134" s="1">
        <f t="shared" si="351"/>
        <v>0.75379050042408813</v>
      </c>
      <c r="W1134" s="1"/>
      <c r="X1134" s="17">
        <f t="shared" si="352"/>
        <v>326.62855188197847</v>
      </c>
      <c r="Y1134" s="18">
        <f t="shared" si="353"/>
        <v>2645.8589098869329</v>
      </c>
      <c r="Z1134" s="2">
        <f t="shared" si="364"/>
        <v>310.29712428787951</v>
      </c>
      <c r="AA1134" s="18">
        <f t="shared" si="364"/>
        <v>2513.565964392586</v>
      </c>
      <c r="AB1134" s="2">
        <f t="shared" si="365"/>
        <v>-322.27175881663845</v>
      </c>
      <c r="AC1134" s="2">
        <f t="shared" si="365"/>
        <v>251.3565964392586</v>
      </c>
      <c r="AD1134" s="2">
        <f t="shared" si="354"/>
        <v>-1000</v>
      </c>
      <c r="AE1134" s="2">
        <f t="shared" si="355"/>
        <v>2513.565964392586</v>
      </c>
      <c r="AF1134" s="5">
        <f t="shared" si="356"/>
        <v>-1</v>
      </c>
      <c r="AG1134" s="5">
        <f t="shared" si="357"/>
        <v>2.6</v>
      </c>
      <c r="AH1134" s="3">
        <f t="shared" si="358"/>
        <v>201812</v>
      </c>
      <c r="AI1134" s="21">
        <v>1.3</v>
      </c>
      <c r="AJ1134" s="21">
        <v>3.65</v>
      </c>
      <c r="AK1134" s="21">
        <v>1.31</v>
      </c>
      <c r="AL1134" s="21">
        <v>3.6</v>
      </c>
      <c r="AO1134">
        <f t="shared" si="363"/>
        <v>-400</v>
      </c>
      <c r="AP1134">
        <f>IF(E1134&lt;F1134,G1134,H1134)</f>
        <v>35</v>
      </c>
      <c r="AQ1134">
        <f>IF(E1134&lt;F1134,H1134,G1134)</f>
        <v>36</v>
      </c>
    </row>
    <row r="1135" spans="2:43" x14ac:dyDescent="0.25">
      <c r="B1135" s="24">
        <v>43464</v>
      </c>
      <c r="C1135" s="20" t="s">
        <v>27</v>
      </c>
      <c r="D1135" s="20" t="s">
        <v>35</v>
      </c>
      <c r="E1135" s="2">
        <v>129.99999999999997</v>
      </c>
      <c r="F1135" s="2">
        <v>-151.51515151515153</v>
      </c>
      <c r="G1135">
        <v>32</v>
      </c>
      <c r="H1135">
        <v>34</v>
      </c>
      <c r="I1135" s="9"/>
      <c r="J1135" s="2" t="str">
        <f t="shared" si="359"/>
        <v>Atlanta Falcons</v>
      </c>
      <c r="K1135" s="2" t="str">
        <f t="shared" si="360"/>
        <v>Tampa Bay Buccaneers</v>
      </c>
      <c r="L1135" s="17">
        <f t="shared" si="361"/>
        <v>-151.51515151515153</v>
      </c>
      <c r="M1135" s="18">
        <f t="shared" si="362"/>
        <v>129.99999999999997</v>
      </c>
      <c r="N1135" s="4">
        <f t="shared" si="348"/>
        <v>1.66</v>
      </c>
      <c r="O1135" s="4">
        <f t="shared" si="349"/>
        <v>2.2999999999999998</v>
      </c>
      <c r="P1135" s="4"/>
      <c r="Q1135" s="4"/>
      <c r="R1135" s="1">
        <f t="shared" si="350"/>
        <v>0.60240963855421692</v>
      </c>
      <c r="S1135" s="1">
        <f t="shared" si="350"/>
        <v>0.43478260869565222</v>
      </c>
      <c r="T1135" s="1">
        <f t="shared" si="346"/>
        <v>3.5858585858585923E-2</v>
      </c>
      <c r="U1135" s="1">
        <f t="shared" si="347"/>
        <v>8.3813514929282351E-2</v>
      </c>
      <c r="V1135" s="1">
        <f t="shared" si="351"/>
        <v>0.59481351492928236</v>
      </c>
      <c r="W1135" s="1"/>
      <c r="X1135" s="17">
        <f t="shared" si="352"/>
        <v>681.19919084032654</v>
      </c>
      <c r="Y1135" s="18">
        <f t="shared" si="353"/>
        <v>1332.032655245516</v>
      </c>
      <c r="Z1135" s="2">
        <f t="shared" si="364"/>
        <v>647.13923129831016</v>
      </c>
      <c r="AA1135" s="18">
        <f t="shared" si="364"/>
        <v>1265.4310224832402</v>
      </c>
      <c r="AB1135" s="2">
        <f t="shared" si="365"/>
        <v>-154.5262521009227</v>
      </c>
      <c r="AC1135" s="2">
        <f t="shared" si="365"/>
        <v>126.54310224832402</v>
      </c>
      <c r="AD1135" s="2">
        <f t="shared" si="354"/>
        <v>647.13923129831016</v>
      </c>
      <c r="AE1135" s="2">
        <f t="shared" si="355"/>
        <v>-1000</v>
      </c>
      <c r="AF1135" s="5">
        <f t="shared" si="356"/>
        <v>0.65999999999999992</v>
      </c>
      <c r="AG1135" s="5">
        <f t="shared" si="357"/>
        <v>-1</v>
      </c>
      <c r="AH1135" s="3">
        <f t="shared" si="358"/>
        <v>201812</v>
      </c>
      <c r="AI1135" s="21">
        <v>1.8</v>
      </c>
      <c r="AJ1135" s="21">
        <v>2.0499999999999998</v>
      </c>
      <c r="AK1135" s="21">
        <v>2.2999999999999998</v>
      </c>
      <c r="AL1135" s="21">
        <v>1.66</v>
      </c>
      <c r="AO1135">
        <f t="shared" si="363"/>
        <v>-160</v>
      </c>
      <c r="AP1135">
        <f>IF(E1135&lt;F1135,G1135,H1135)</f>
        <v>34</v>
      </c>
      <c r="AQ1135">
        <f>IF(E1135&lt;F1135,H1135,G1135)</f>
        <v>32</v>
      </c>
    </row>
    <row r="1136" spans="2:43" x14ac:dyDescent="0.25">
      <c r="B1136" s="24">
        <v>43458</v>
      </c>
      <c r="C1136" s="20" t="s">
        <v>52</v>
      </c>
      <c r="D1136" s="20" t="s">
        <v>38</v>
      </c>
      <c r="E1136" s="2">
        <v>120.00000000000001</v>
      </c>
      <c r="F1136" s="2">
        <v>-140.84507042253523</v>
      </c>
      <c r="G1136">
        <v>27</v>
      </c>
      <c r="H1136">
        <v>14</v>
      </c>
      <c r="I1136" s="9"/>
      <c r="J1136" s="2" t="str">
        <f t="shared" si="359"/>
        <v>Denver Broncos</v>
      </c>
      <c r="K1136" s="2" t="str">
        <f t="shared" si="360"/>
        <v>Oakland Raiders</v>
      </c>
      <c r="L1136" s="17">
        <f t="shared" si="361"/>
        <v>-140.84507042253523</v>
      </c>
      <c r="M1136" s="18">
        <f t="shared" si="362"/>
        <v>120.00000000000001</v>
      </c>
      <c r="N1136" s="4">
        <f t="shared" si="348"/>
        <v>1.71</v>
      </c>
      <c r="O1136" s="4">
        <f t="shared" si="349"/>
        <v>2.2000000000000002</v>
      </c>
      <c r="P1136" s="4"/>
      <c r="Q1136" s="4"/>
      <c r="R1136" s="1">
        <f t="shared" si="350"/>
        <v>0.58479532163742687</v>
      </c>
      <c r="S1136" s="1">
        <f t="shared" si="350"/>
        <v>0.45454545454545453</v>
      </c>
      <c r="T1136" s="1">
        <f t="shared" si="346"/>
        <v>3.7851662404092101E-2</v>
      </c>
      <c r="U1136" s="1">
        <f t="shared" si="347"/>
        <v>6.5124933545986169E-2</v>
      </c>
      <c r="V1136" s="1">
        <f t="shared" si="351"/>
        <v>0.57612493354598615</v>
      </c>
      <c r="W1136" s="1"/>
      <c r="X1136" s="17">
        <f t="shared" si="352"/>
        <v>735.73463284275692</v>
      </c>
      <c r="Y1136" s="18">
        <f t="shared" si="353"/>
        <v>1235.8449349286186</v>
      </c>
      <c r="Z1136" s="2">
        <f t="shared" si="364"/>
        <v>698.94790120061907</v>
      </c>
      <c r="AA1136" s="18">
        <f t="shared" si="364"/>
        <v>1174.0526881821877</v>
      </c>
      <c r="AB1136" s="2">
        <f t="shared" si="365"/>
        <v>-143.07218009843768</v>
      </c>
      <c r="AC1136" s="2">
        <f t="shared" si="365"/>
        <v>117.40526881821877</v>
      </c>
      <c r="AD1136" s="2">
        <f t="shared" si="354"/>
        <v>-1000</v>
      </c>
      <c r="AE1136" s="2">
        <f t="shared" si="355"/>
        <v>1174.0526881821877</v>
      </c>
      <c r="AF1136" s="5">
        <f t="shared" si="356"/>
        <v>-1</v>
      </c>
      <c r="AG1136" s="5">
        <f t="shared" si="357"/>
        <v>1.2000000000000002</v>
      </c>
      <c r="AH1136" s="3">
        <f t="shared" si="358"/>
        <v>201812</v>
      </c>
      <c r="AI1136" s="21">
        <v>2.2000000000000002</v>
      </c>
      <c r="AJ1136" s="21">
        <v>1.71</v>
      </c>
      <c r="AK1136" s="21">
        <v>2.2000000000000002</v>
      </c>
      <c r="AL1136" s="21">
        <v>1.71</v>
      </c>
      <c r="AO1136">
        <f t="shared" si="363"/>
        <v>-150</v>
      </c>
      <c r="AP1136">
        <f>IF(E1136&lt;F1136,G1136,H1136)</f>
        <v>14</v>
      </c>
      <c r="AQ1136">
        <f>IF(E1136&lt;F1136,H1136,G1136)</f>
        <v>27</v>
      </c>
    </row>
    <row r="1137" spans="2:43" x14ac:dyDescent="0.25">
      <c r="B1137" s="24">
        <v>43457</v>
      </c>
      <c r="C1137" s="20" t="s">
        <v>32</v>
      </c>
      <c r="D1137" s="20" t="s">
        <v>20</v>
      </c>
      <c r="E1137" s="2">
        <v>104.99999999999999</v>
      </c>
      <c r="F1137" s="2">
        <v>-125</v>
      </c>
      <c r="G1137">
        <v>38</v>
      </c>
      <c r="H1137">
        <v>31</v>
      </c>
      <c r="I1137" s="9"/>
      <c r="J1137" s="2" t="str">
        <f t="shared" si="359"/>
        <v>Kansas City Chiefs</v>
      </c>
      <c r="K1137" s="2" t="str">
        <f t="shared" si="360"/>
        <v>Seattle Seahawks</v>
      </c>
      <c r="L1137" s="17">
        <f t="shared" si="361"/>
        <v>-125</v>
      </c>
      <c r="M1137" s="18">
        <f t="shared" si="362"/>
        <v>104.99999999999999</v>
      </c>
      <c r="N1137" s="4">
        <f t="shared" si="348"/>
        <v>1.8</v>
      </c>
      <c r="O1137" s="4">
        <f t="shared" si="349"/>
        <v>2.0499999999999998</v>
      </c>
      <c r="P1137" s="4"/>
      <c r="Q1137" s="4"/>
      <c r="R1137" s="1">
        <f t="shared" si="350"/>
        <v>0.55555555555555558</v>
      </c>
      <c r="S1137" s="1">
        <f t="shared" si="350"/>
        <v>0.48780487804878053</v>
      </c>
      <c r="T1137" s="1">
        <f t="shared" si="346"/>
        <v>4.1558441558441461E-2</v>
      </c>
      <c r="U1137" s="1">
        <f t="shared" si="347"/>
        <v>3.3875338753387524E-2</v>
      </c>
      <c r="V1137" s="1">
        <f t="shared" si="351"/>
        <v>0.54487533875338756</v>
      </c>
      <c r="W1137" s="1"/>
      <c r="X1137" s="17">
        <f t="shared" si="352"/>
        <v>835.28218085238643</v>
      </c>
      <c r="Y1137" s="18">
        <f t="shared" si="353"/>
        <v>1090.9993667390718</v>
      </c>
      <c r="Z1137" s="2">
        <f t="shared" si="364"/>
        <v>793.51807180976709</v>
      </c>
      <c r="AA1137" s="18">
        <f t="shared" si="364"/>
        <v>1036.449398402118</v>
      </c>
      <c r="AB1137" s="2">
        <f t="shared" si="365"/>
        <v>-126.02107444375048</v>
      </c>
      <c r="AC1137" s="2">
        <f t="shared" si="365"/>
        <v>103.6449398402118</v>
      </c>
      <c r="AD1137" s="2">
        <f t="shared" si="354"/>
        <v>-1000</v>
      </c>
      <c r="AE1137" s="2">
        <f t="shared" si="355"/>
        <v>1036.449398402118</v>
      </c>
      <c r="AF1137" s="5">
        <f t="shared" si="356"/>
        <v>-1</v>
      </c>
      <c r="AG1137" s="5">
        <f t="shared" si="357"/>
        <v>1.0499999999999998</v>
      </c>
      <c r="AH1137" s="3">
        <f t="shared" si="358"/>
        <v>201812</v>
      </c>
      <c r="AI1137" s="21">
        <v>2.15</v>
      </c>
      <c r="AJ1137" s="21">
        <v>1.74</v>
      </c>
      <c r="AK1137" s="21">
        <v>2.0499999999999998</v>
      </c>
      <c r="AL1137" s="21">
        <v>1.8</v>
      </c>
      <c r="AO1137">
        <f t="shared" si="363"/>
        <v>-130</v>
      </c>
      <c r="AP1137">
        <f>IF(E1137&lt;F1137,G1137,H1137)</f>
        <v>31</v>
      </c>
      <c r="AQ1137">
        <f>IF(E1137&lt;F1137,H1137,G1137)</f>
        <v>38</v>
      </c>
    </row>
    <row r="1138" spans="2:43" x14ac:dyDescent="0.25">
      <c r="B1138" s="24">
        <v>43457</v>
      </c>
      <c r="C1138" s="20" t="s">
        <v>43</v>
      </c>
      <c r="D1138" s="20" t="s">
        <v>45</v>
      </c>
      <c r="E1138" s="2">
        <v>-285.71428571428567</v>
      </c>
      <c r="F1138" s="2">
        <v>229.99999999999997</v>
      </c>
      <c r="G1138">
        <v>31</v>
      </c>
      <c r="H1138">
        <v>28</v>
      </c>
      <c r="I1138" s="9"/>
      <c r="J1138" s="2" t="str">
        <f t="shared" si="359"/>
        <v>New Orleans Saints</v>
      </c>
      <c r="K1138" s="2" t="str">
        <f t="shared" si="360"/>
        <v>Pittsburgh Steelers</v>
      </c>
      <c r="L1138" s="17">
        <f t="shared" si="361"/>
        <v>-285.71428571428567</v>
      </c>
      <c r="M1138" s="18">
        <f t="shared" si="362"/>
        <v>229.99999999999997</v>
      </c>
      <c r="N1138" s="4">
        <f t="shared" si="348"/>
        <v>1.35</v>
      </c>
      <c r="O1138" s="4">
        <f t="shared" si="349"/>
        <v>3.3</v>
      </c>
      <c r="P1138" s="4"/>
      <c r="Q1138" s="4"/>
      <c r="R1138" s="1">
        <f t="shared" si="350"/>
        <v>0.7407407407407407</v>
      </c>
      <c r="S1138" s="1">
        <f t="shared" si="350"/>
        <v>0.30303030303030304</v>
      </c>
      <c r="T1138" s="1">
        <f t="shared" si="346"/>
        <v>4.1935483870967794E-2</v>
      </c>
      <c r="U1138" s="1">
        <f t="shared" si="347"/>
        <v>0.21885521885521883</v>
      </c>
      <c r="V1138" s="1">
        <f t="shared" si="351"/>
        <v>0.72985521885521887</v>
      </c>
      <c r="W1138" s="1"/>
      <c r="X1138" s="17">
        <f t="shared" si="352"/>
        <v>370.13475298361828</v>
      </c>
      <c r="Y1138" s="18">
        <f t="shared" si="353"/>
        <v>2363.8563841328437</v>
      </c>
      <c r="Z1138" s="2">
        <f t="shared" si="364"/>
        <v>351.62801533443735</v>
      </c>
      <c r="AA1138" s="18">
        <f t="shared" si="364"/>
        <v>2245.6635649262016</v>
      </c>
      <c r="AB1138" s="2">
        <f t="shared" si="365"/>
        <v>-284.39144675343596</v>
      </c>
      <c r="AC1138" s="2">
        <f t="shared" si="365"/>
        <v>224.56635649262017</v>
      </c>
      <c r="AD1138" s="2">
        <f t="shared" si="354"/>
        <v>351.62801533443735</v>
      </c>
      <c r="AE1138" s="2">
        <f t="shared" si="355"/>
        <v>-1000</v>
      </c>
      <c r="AF1138" s="5">
        <f t="shared" si="356"/>
        <v>0.35000000000000009</v>
      </c>
      <c r="AG1138" s="5">
        <f t="shared" si="357"/>
        <v>-1</v>
      </c>
      <c r="AH1138" s="3">
        <f t="shared" si="358"/>
        <v>201812</v>
      </c>
      <c r="AI1138" s="21">
        <v>1.38</v>
      </c>
      <c r="AJ1138" s="21">
        <v>3.15</v>
      </c>
      <c r="AK1138" s="21">
        <v>1.35</v>
      </c>
      <c r="AL1138" s="21">
        <v>3.3</v>
      </c>
      <c r="AO1138">
        <f t="shared" si="363"/>
        <v>-300</v>
      </c>
      <c r="AP1138">
        <f>IF(E1138&lt;F1138,G1138,H1138)</f>
        <v>31</v>
      </c>
      <c r="AQ1138">
        <f>IF(E1138&lt;F1138,H1138,G1138)</f>
        <v>28</v>
      </c>
    </row>
    <row r="1139" spans="2:43" x14ac:dyDescent="0.25">
      <c r="B1139" s="24">
        <v>43457</v>
      </c>
      <c r="C1139" s="20" t="s">
        <v>48</v>
      </c>
      <c r="D1139" s="20" t="s">
        <v>47</v>
      </c>
      <c r="E1139" s="2">
        <v>550</v>
      </c>
      <c r="F1139" s="2">
        <v>-833.33333333333258</v>
      </c>
      <c r="G1139">
        <v>9</v>
      </c>
      <c r="H1139">
        <v>31</v>
      </c>
      <c r="I1139" s="9"/>
      <c r="J1139" s="2" t="str">
        <f t="shared" si="359"/>
        <v>Los Angeles Rams</v>
      </c>
      <c r="K1139" s="2" t="str">
        <f t="shared" si="360"/>
        <v>Arizona Cardinals</v>
      </c>
      <c r="L1139" s="17">
        <f t="shared" si="361"/>
        <v>-833.33333333333258</v>
      </c>
      <c r="M1139" s="18">
        <f t="shared" si="362"/>
        <v>550</v>
      </c>
      <c r="N1139" s="4">
        <f t="shared" si="348"/>
        <v>1.1200000000000001</v>
      </c>
      <c r="O1139" s="4">
        <f t="shared" si="349"/>
        <v>6.5</v>
      </c>
      <c r="P1139" s="4"/>
      <c r="Q1139" s="4"/>
      <c r="R1139" s="1">
        <f t="shared" si="350"/>
        <v>0.89285714285714279</v>
      </c>
      <c r="S1139" s="1">
        <f t="shared" si="350"/>
        <v>0.15384615384615385</v>
      </c>
      <c r="T1139" s="1">
        <f t="shared" si="346"/>
        <v>4.4619422572178324E-2</v>
      </c>
      <c r="U1139" s="1">
        <f t="shared" si="347"/>
        <v>0.36950549450549447</v>
      </c>
      <c r="V1139" s="1">
        <f t="shared" si="351"/>
        <v>0.88050549450549442</v>
      </c>
      <c r="W1139" s="1"/>
      <c r="X1139" s="17">
        <f t="shared" si="352"/>
        <v>135.71125477373158</v>
      </c>
      <c r="Y1139" s="18">
        <f t="shared" si="353"/>
        <v>5488.6896490044255</v>
      </c>
      <c r="Z1139" s="2">
        <f t="shared" si="364"/>
        <v>128.92569203504499</v>
      </c>
      <c r="AA1139" s="18">
        <f t="shared" si="364"/>
        <v>5214.2551665542042</v>
      </c>
      <c r="AB1139" s="2">
        <f t="shared" si="365"/>
        <v>-775.64059127033954</v>
      </c>
      <c r="AC1139" s="2">
        <f t="shared" si="365"/>
        <v>521.42551665542044</v>
      </c>
      <c r="AD1139" s="2">
        <f t="shared" si="354"/>
        <v>128.92569203504499</v>
      </c>
      <c r="AE1139" s="2">
        <f t="shared" si="355"/>
        <v>-1000</v>
      </c>
      <c r="AF1139" s="5">
        <f t="shared" si="356"/>
        <v>0.12000000000000011</v>
      </c>
      <c r="AG1139" s="5">
        <f t="shared" si="357"/>
        <v>-1</v>
      </c>
      <c r="AH1139" s="3">
        <f t="shared" si="358"/>
        <v>201812</v>
      </c>
      <c r="AI1139" s="21">
        <v>9</v>
      </c>
      <c r="AJ1139" s="21">
        <v>1.07</v>
      </c>
      <c r="AK1139" s="21">
        <v>6.5</v>
      </c>
      <c r="AL1139" s="21">
        <v>1.1200000000000001</v>
      </c>
      <c r="AO1139">
        <f t="shared" si="363"/>
        <v>-900</v>
      </c>
      <c r="AP1139">
        <f>IF(E1139&lt;F1139,G1139,H1139)</f>
        <v>31</v>
      </c>
      <c r="AQ1139">
        <f>IF(E1139&lt;F1139,H1139,G1139)</f>
        <v>9</v>
      </c>
    </row>
    <row r="1140" spans="2:43" x14ac:dyDescent="0.25">
      <c r="B1140" s="24">
        <v>43457</v>
      </c>
      <c r="C1140" s="20" t="s">
        <v>22</v>
      </c>
      <c r="D1140" s="20" t="s">
        <v>37</v>
      </c>
      <c r="E1140" s="2">
        <v>175</v>
      </c>
      <c r="F1140" s="2">
        <v>-212.76595744680853</v>
      </c>
      <c r="G1140">
        <v>9</v>
      </c>
      <c r="H1140">
        <v>14</v>
      </c>
      <c r="I1140" s="9"/>
      <c r="J1140" s="2" t="str">
        <f t="shared" si="359"/>
        <v>Chicago Bears</v>
      </c>
      <c r="K1140" s="2" t="str">
        <f t="shared" si="360"/>
        <v>San Francisco 49ers</v>
      </c>
      <c r="L1140" s="17">
        <f t="shared" si="361"/>
        <v>-212.76595744680853</v>
      </c>
      <c r="M1140" s="18">
        <f t="shared" si="362"/>
        <v>175</v>
      </c>
      <c r="N1140" s="4">
        <f t="shared" si="348"/>
        <v>1.47</v>
      </c>
      <c r="O1140" s="4">
        <f t="shared" si="349"/>
        <v>2.75</v>
      </c>
      <c r="P1140" s="4"/>
      <c r="Q1140" s="4"/>
      <c r="R1140" s="1">
        <f t="shared" si="350"/>
        <v>0.68027210884353739</v>
      </c>
      <c r="S1140" s="1">
        <f t="shared" si="350"/>
        <v>0.36363636363636365</v>
      </c>
      <c r="T1140" s="1">
        <f t="shared" si="346"/>
        <v>4.206161137440767E-2</v>
      </c>
      <c r="U1140" s="1">
        <f t="shared" si="347"/>
        <v>0.15831787260358687</v>
      </c>
      <c r="V1140" s="1">
        <f t="shared" si="351"/>
        <v>0.66931787260358688</v>
      </c>
      <c r="W1140" s="1"/>
      <c r="X1140" s="17">
        <f t="shared" si="352"/>
        <v>494.0584151893168</v>
      </c>
      <c r="Y1140" s="18">
        <f t="shared" si="353"/>
        <v>1810.0865209085014</v>
      </c>
      <c r="Z1140" s="2">
        <f t="shared" si="364"/>
        <v>469.35549442985092</v>
      </c>
      <c r="AA1140" s="18">
        <f t="shared" si="364"/>
        <v>1719.5821948630762</v>
      </c>
      <c r="AB1140" s="2">
        <f t="shared" si="365"/>
        <v>-213.05812158750777</v>
      </c>
      <c r="AC1140" s="2">
        <f t="shared" si="365"/>
        <v>171.95821948630763</v>
      </c>
      <c r="AD1140" s="2">
        <f t="shared" si="354"/>
        <v>469.35549442985092</v>
      </c>
      <c r="AE1140" s="2">
        <f t="shared" si="355"/>
        <v>-1000</v>
      </c>
      <c r="AF1140" s="5">
        <f t="shared" si="356"/>
        <v>0.47</v>
      </c>
      <c r="AG1140" s="5">
        <f t="shared" si="357"/>
        <v>-1</v>
      </c>
      <c r="AH1140" s="3">
        <f t="shared" si="358"/>
        <v>201812</v>
      </c>
      <c r="AI1140" s="21">
        <v>2.65</v>
      </c>
      <c r="AJ1140" s="21">
        <v>1.54</v>
      </c>
      <c r="AK1140" s="21">
        <v>2.75</v>
      </c>
      <c r="AL1140" s="21">
        <v>1.47</v>
      </c>
      <c r="AO1140">
        <f t="shared" si="363"/>
        <v>-300</v>
      </c>
      <c r="AP1140">
        <f>IF(E1140&lt;F1140,G1140,H1140)</f>
        <v>14</v>
      </c>
      <c r="AQ1140">
        <f>IF(E1140&lt;F1140,H1140,G1140)</f>
        <v>9</v>
      </c>
    </row>
    <row r="1141" spans="2:43" x14ac:dyDescent="0.25">
      <c r="B1141" s="24">
        <v>43457</v>
      </c>
      <c r="C1141" s="20" t="s">
        <v>44</v>
      </c>
      <c r="D1141" s="20" t="s">
        <v>35</v>
      </c>
      <c r="E1141" s="2">
        <v>140</v>
      </c>
      <c r="F1141" s="2">
        <v>-161.29032258064512</v>
      </c>
      <c r="G1141">
        <v>10</v>
      </c>
      <c r="H1141">
        <v>24</v>
      </c>
      <c r="I1141" s="9"/>
      <c r="J1141" s="2" t="str">
        <f t="shared" si="359"/>
        <v>Atlanta Falcons</v>
      </c>
      <c r="K1141" s="2" t="str">
        <f t="shared" si="360"/>
        <v>Carolina Panthers</v>
      </c>
      <c r="L1141" s="17">
        <f t="shared" si="361"/>
        <v>-161.29032258064512</v>
      </c>
      <c r="M1141" s="18">
        <f t="shared" si="362"/>
        <v>140</v>
      </c>
      <c r="N1141" s="4">
        <f t="shared" si="348"/>
        <v>1.62</v>
      </c>
      <c r="O1141" s="4">
        <f t="shared" si="349"/>
        <v>2.4</v>
      </c>
      <c r="P1141" s="4"/>
      <c r="Q1141" s="4"/>
      <c r="R1141" s="1">
        <f t="shared" si="350"/>
        <v>0.61728395061728392</v>
      </c>
      <c r="S1141" s="1">
        <f t="shared" si="350"/>
        <v>0.41666666666666669</v>
      </c>
      <c r="T1141" s="1">
        <f t="shared" si="346"/>
        <v>3.2835820895522283E-2</v>
      </c>
      <c r="U1141" s="1">
        <f t="shared" si="347"/>
        <v>0.10030864197530862</v>
      </c>
      <c r="V1141" s="1">
        <f t="shared" si="351"/>
        <v>0.61130864197530865</v>
      </c>
      <c r="W1141" s="1"/>
      <c r="X1141" s="17">
        <f t="shared" si="352"/>
        <v>635.83488165441463</v>
      </c>
      <c r="Y1141" s="18">
        <f t="shared" si="353"/>
        <v>1423.7849094482656</v>
      </c>
      <c r="Z1141" s="2">
        <f t="shared" si="364"/>
        <v>604.04313757169382</v>
      </c>
      <c r="AA1141" s="18">
        <f t="shared" si="364"/>
        <v>1352.5956639758522</v>
      </c>
      <c r="AB1141" s="2">
        <f t="shared" si="365"/>
        <v>-165.55109027810289</v>
      </c>
      <c r="AC1141" s="2">
        <f t="shared" si="365"/>
        <v>135.25956639758522</v>
      </c>
      <c r="AD1141" s="2">
        <f t="shared" si="354"/>
        <v>604.04313757169382</v>
      </c>
      <c r="AE1141" s="2">
        <f t="shared" si="355"/>
        <v>-1000</v>
      </c>
      <c r="AF1141" s="5">
        <f t="shared" si="356"/>
        <v>0.62000000000000011</v>
      </c>
      <c r="AG1141" s="5">
        <f t="shared" si="357"/>
        <v>-1</v>
      </c>
      <c r="AH1141" s="3">
        <f t="shared" si="358"/>
        <v>201812</v>
      </c>
      <c r="AI1141" s="21">
        <v>1.68</v>
      </c>
      <c r="AJ1141" s="21">
        <v>2.25</v>
      </c>
      <c r="AK1141" s="21">
        <v>2.4</v>
      </c>
      <c r="AL1141" s="21">
        <v>1.62</v>
      </c>
      <c r="AO1141">
        <f t="shared" si="363"/>
        <v>-170</v>
      </c>
      <c r="AP1141">
        <f>IF(E1141&lt;F1141,G1141,H1141)</f>
        <v>24</v>
      </c>
      <c r="AQ1141">
        <f>IF(E1141&lt;F1141,H1141,G1141)</f>
        <v>10</v>
      </c>
    </row>
    <row r="1142" spans="2:43" x14ac:dyDescent="0.25">
      <c r="B1142" s="24">
        <v>43457</v>
      </c>
      <c r="C1142" s="20" t="s">
        <v>46</v>
      </c>
      <c r="D1142" s="20" t="s">
        <v>21</v>
      </c>
      <c r="E1142" s="2">
        <v>-454.54545454545462</v>
      </c>
      <c r="F1142" s="2">
        <v>350</v>
      </c>
      <c r="G1142">
        <v>26</v>
      </c>
      <c r="H1142">
        <v>18</v>
      </c>
      <c r="I1142" s="9"/>
      <c r="J1142" s="2" t="str">
        <f t="shared" si="359"/>
        <v>Cleveland Browns</v>
      </c>
      <c r="K1142" s="2" t="str">
        <f t="shared" si="360"/>
        <v>Cincinnati Bengals</v>
      </c>
      <c r="L1142" s="17">
        <f t="shared" si="361"/>
        <v>-454.54545454545462</v>
      </c>
      <c r="M1142" s="18">
        <f t="shared" si="362"/>
        <v>350</v>
      </c>
      <c r="N1142" s="4">
        <f t="shared" si="348"/>
        <v>1.22</v>
      </c>
      <c r="O1142" s="4">
        <f t="shared" si="349"/>
        <v>4.5</v>
      </c>
      <c r="P1142" s="4"/>
      <c r="Q1142" s="4"/>
      <c r="R1142" s="1">
        <f t="shared" si="350"/>
        <v>0.81967213114754101</v>
      </c>
      <c r="S1142" s="1">
        <f t="shared" si="350"/>
        <v>0.22222222222222221</v>
      </c>
      <c r="T1142" s="1">
        <f t="shared" si="346"/>
        <v>4.0209790209790097E-2</v>
      </c>
      <c r="U1142" s="1">
        <f t="shared" si="347"/>
        <v>0.2987249544626594</v>
      </c>
      <c r="V1142" s="1">
        <f t="shared" si="351"/>
        <v>0.80972495446265946</v>
      </c>
      <c r="W1142" s="1"/>
      <c r="X1142" s="17">
        <f t="shared" si="352"/>
        <v>234.98725646118768</v>
      </c>
      <c r="Y1142" s="18">
        <f t="shared" si="353"/>
        <v>3526.591123964678</v>
      </c>
      <c r="Z1142" s="2">
        <f t="shared" si="364"/>
        <v>223.2378936381283</v>
      </c>
      <c r="AA1142" s="18">
        <f t="shared" si="364"/>
        <v>3350.2615677664439</v>
      </c>
      <c r="AB1142" s="2">
        <f t="shared" si="365"/>
        <v>-447.95262296329213</v>
      </c>
      <c r="AC1142" s="2">
        <f t="shared" si="365"/>
        <v>335.02615677664437</v>
      </c>
      <c r="AD1142" s="2">
        <f t="shared" si="354"/>
        <v>223.2378936381283</v>
      </c>
      <c r="AE1142" s="2">
        <f t="shared" si="355"/>
        <v>-1000</v>
      </c>
      <c r="AF1142" s="5">
        <f t="shared" si="356"/>
        <v>0.21999999999999997</v>
      </c>
      <c r="AG1142" s="5">
        <f t="shared" si="357"/>
        <v>-1</v>
      </c>
      <c r="AH1142" s="3">
        <f t="shared" si="358"/>
        <v>201812</v>
      </c>
      <c r="AI1142" s="21">
        <v>1.36</v>
      </c>
      <c r="AJ1142" s="21">
        <v>3.25</v>
      </c>
      <c r="AK1142" s="21">
        <v>1.22</v>
      </c>
      <c r="AL1142" s="21">
        <v>4.5</v>
      </c>
      <c r="AO1142">
        <f t="shared" si="363"/>
        <v>-500</v>
      </c>
      <c r="AP1142">
        <f>IF(E1142&lt;F1142,G1142,H1142)</f>
        <v>26</v>
      </c>
      <c r="AQ1142">
        <f>IF(E1142&lt;F1142,H1142,G1142)</f>
        <v>18</v>
      </c>
    </row>
    <row r="1143" spans="2:43" x14ac:dyDescent="0.25">
      <c r="B1143" s="24">
        <v>43457</v>
      </c>
      <c r="C1143" s="20" t="s">
        <v>23</v>
      </c>
      <c r="D1143" s="20" t="s">
        <v>27</v>
      </c>
      <c r="E1143" s="2">
        <v>-344.82758620689651</v>
      </c>
      <c r="F1143" s="2">
        <v>270</v>
      </c>
      <c r="G1143">
        <v>27</v>
      </c>
      <c r="H1143">
        <v>20</v>
      </c>
      <c r="I1143" s="9"/>
      <c r="J1143" s="2" t="str">
        <f t="shared" si="359"/>
        <v>Dallas Cowboys</v>
      </c>
      <c r="K1143" s="2" t="str">
        <f t="shared" si="360"/>
        <v>Tampa Bay Buccaneers</v>
      </c>
      <c r="L1143" s="17">
        <f t="shared" si="361"/>
        <v>-344.82758620689651</v>
      </c>
      <c r="M1143" s="18">
        <f t="shared" si="362"/>
        <v>270</v>
      </c>
      <c r="N1143" s="4">
        <f t="shared" si="348"/>
        <v>1.29</v>
      </c>
      <c r="O1143" s="4">
        <f t="shared" si="349"/>
        <v>3.7</v>
      </c>
      <c r="P1143" s="4"/>
      <c r="Q1143" s="4"/>
      <c r="R1143" s="1">
        <f t="shared" si="350"/>
        <v>0.77519379844961234</v>
      </c>
      <c r="S1143" s="1">
        <f t="shared" si="350"/>
        <v>0.27027027027027023</v>
      </c>
      <c r="T1143" s="1">
        <f t="shared" si="346"/>
        <v>4.3486973947895691E-2</v>
      </c>
      <c r="U1143" s="1">
        <f t="shared" si="347"/>
        <v>0.25246176408967103</v>
      </c>
      <c r="V1143" s="1">
        <f t="shared" si="351"/>
        <v>0.76346176408967104</v>
      </c>
      <c r="W1143" s="1"/>
      <c r="X1143" s="17">
        <f t="shared" si="352"/>
        <v>309.82329048576543</v>
      </c>
      <c r="Y1143" s="18">
        <f t="shared" si="353"/>
        <v>2773.304285017382</v>
      </c>
      <c r="Z1143" s="2">
        <f t="shared" si="364"/>
        <v>294.33212596147712</v>
      </c>
      <c r="AA1143" s="18">
        <f t="shared" si="364"/>
        <v>2634.6390707665128</v>
      </c>
      <c r="AB1143" s="2">
        <f t="shared" si="365"/>
        <v>-339.75224305989701</v>
      </c>
      <c r="AC1143" s="2">
        <f t="shared" si="365"/>
        <v>263.46390707665125</v>
      </c>
      <c r="AD1143" s="2">
        <f t="shared" si="354"/>
        <v>294.33212596147712</v>
      </c>
      <c r="AE1143" s="2">
        <f t="shared" si="355"/>
        <v>-1000</v>
      </c>
      <c r="AF1143" s="5">
        <f t="shared" si="356"/>
        <v>0.29000000000000004</v>
      </c>
      <c r="AG1143" s="5">
        <f t="shared" si="357"/>
        <v>-1</v>
      </c>
      <c r="AH1143" s="3">
        <f t="shared" si="358"/>
        <v>201812</v>
      </c>
      <c r="AI1143" s="21">
        <v>1.32</v>
      </c>
      <c r="AJ1143" s="21">
        <v>3.5</v>
      </c>
      <c r="AK1143" s="21">
        <v>1.29</v>
      </c>
      <c r="AL1143" s="21">
        <v>3.7</v>
      </c>
      <c r="AO1143">
        <f t="shared" si="363"/>
        <v>-400</v>
      </c>
      <c r="AP1143">
        <f>IF(E1143&lt;F1143,G1143,H1143)</f>
        <v>27</v>
      </c>
      <c r="AQ1143">
        <f>IF(E1143&lt;F1143,H1143,G1143)</f>
        <v>20</v>
      </c>
    </row>
    <row r="1144" spans="2:43" x14ac:dyDescent="0.25">
      <c r="B1144" s="24">
        <v>43457</v>
      </c>
      <c r="C1144" s="20" t="s">
        <v>34</v>
      </c>
      <c r="D1144" s="20" t="s">
        <v>29</v>
      </c>
      <c r="E1144" s="2">
        <v>240</v>
      </c>
      <c r="F1144" s="2">
        <v>-303.03030303030295</v>
      </c>
      <c r="G1144">
        <v>9</v>
      </c>
      <c r="H1144">
        <v>27</v>
      </c>
      <c r="I1144" s="9"/>
      <c r="J1144" s="2" t="str">
        <f t="shared" si="359"/>
        <v>Minnesota Vikings</v>
      </c>
      <c r="K1144" s="2" t="str">
        <f t="shared" si="360"/>
        <v>Detroit Lions</v>
      </c>
      <c r="L1144" s="17">
        <f t="shared" si="361"/>
        <v>-303.03030303030295</v>
      </c>
      <c r="M1144" s="18">
        <f t="shared" si="362"/>
        <v>240</v>
      </c>
      <c r="N1144" s="4">
        <f t="shared" si="348"/>
        <v>1.33</v>
      </c>
      <c r="O1144" s="4">
        <f t="shared" si="349"/>
        <v>3.4</v>
      </c>
      <c r="P1144" s="4"/>
      <c r="Q1144" s="4"/>
      <c r="R1144" s="1">
        <f t="shared" si="350"/>
        <v>0.75187969924812026</v>
      </c>
      <c r="S1144" s="1">
        <f t="shared" si="350"/>
        <v>0.29411764705882354</v>
      </c>
      <c r="T1144" s="1">
        <f t="shared" si="346"/>
        <v>4.3974630021141659E-2</v>
      </c>
      <c r="U1144" s="1">
        <f t="shared" si="347"/>
        <v>0.22888102609464836</v>
      </c>
      <c r="V1144" s="1">
        <f t="shared" si="351"/>
        <v>0.73988102609464834</v>
      </c>
      <c r="W1144" s="1"/>
      <c r="X1144" s="17">
        <f t="shared" si="352"/>
        <v>351.56865054149432</v>
      </c>
      <c r="Y1144" s="18">
        <f t="shared" si="353"/>
        <v>2476.6314971810075</v>
      </c>
      <c r="Z1144" s="2">
        <f t="shared" si="364"/>
        <v>333.99021801441961</v>
      </c>
      <c r="AA1144" s="18">
        <f t="shared" si="364"/>
        <v>2352.7999223219572</v>
      </c>
      <c r="AB1144" s="2">
        <f t="shared" si="365"/>
        <v>-299.40996653884821</v>
      </c>
      <c r="AC1144" s="2">
        <f t="shared" si="365"/>
        <v>235.27999223219572</v>
      </c>
      <c r="AD1144" s="2">
        <f t="shared" si="354"/>
        <v>333.99021801441961</v>
      </c>
      <c r="AE1144" s="2">
        <f t="shared" si="355"/>
        <v>-1000</v>
      </c>
      <c r="AF1144" s="5">
        <f t="shared" si="356"/>
        <v>0.33000000000000007</v>
      </c>
      <c r="AG1144" s="5">
        <f t="shared" si="357"/>
        <v>-1</v>
      </c>
      <c r="AH1144" s="3">
        <f t="shared" si="358"/>
        <v>201812</v>
      </c>
      <c r="AI1144" s="21">
        <v>3.05</v>
      </c>
      <c r="AJ1144" s="21">
        <v>1.4</v>
      </c>
      <c r="AK1144" s="21">
        <v>3.4</v>
      </c>
      <c r="AL1144" s="21">
        <v>1.33</v>
      </c>
      <c r="AO1144">
        <f t="shared" si="363"/>
        <v>-400</v>
      </c>
      <c r="AP1144">
        <f>IF(E1144&lt;F1144,G1144,H1144)</f>
        <v>27</v>
      </c>
      <c r="AQ1144">
        <f>IF(E1144&lt;F1144,H1144,G1144)</f>
        <v>9</v>
      </c>
    </row>
    <row r="1145" spans="2:43" x14ac:dyDescent="0.25">
      <c r="B1145" s="24">
        <v>43457</v>
      </c>
      <c r="C1145" s="20" t="s">
        <v>39</v>
      </c>
      <c r="D1145" s="20" t="s">
        <v>25</v>
      </c>
      <c r="E1145" s="2">
        <v>-500.00000000000011</v>
      </c>
      <c r="F1145" s="2">
        <v>375</v>
      </c>
      <c r="G1145">
        <v>28</v>
      </c>
      <c r="H1145">
        <v>27</v>
      </c>
      <c r="I1145" s="9"/>
      <c r="J1145" s="2" t="str">
        <f t="shared" si="359"/>
        <v>Indianapolis Colts</v>
      </c>
      <c r="K1145" s="2" t="str">
        <f t="shared" si="360"/>
        <v>New York Giants</v>
      </c>
      <c r="L1145" s="17">
        <f t="shared" si="361"/>
        <v>-500.00000000000011</v>
      </c>
      <c r="M1145" s="18">
        <f t="shared" si="362"/>
        <v>375</v>
      </c>
      <c r="N1145" s="4">
        <f t="shared" si="348"/>
        <v>1.2</v>
      </c>
      <c r="O1145" s="4">
        <f t="shared" si="349"/>
        <v>4.75</v>
      </c>
      <c r="P1145" s="4"/>
      <c r="Q1145" s="4"/>
      <c r="R1145" s="1">
        <f t="shared" si="350"/>
        <v>0.83333333333333337</v>
      </c>
      <c r="S1145" s="1">
        <f t="shared" si="350"/>
        <v>0.21052631578947367</v>
      </c>
      <c r="T1145" s="1">
        <f t="shared" si="346"/>
        <v>4.2016806722689037E-2</v>
      </c>
      <c r="U1145" s="1">
        <f t="shared" si="347"/>
        <v>0.31140350877192985</v>
      </c>
      <c r="V1145" s="1">
        <f t="shared" si="351"/>
        <v>0.82240350877192991</v>
      </c>
      <c r="W1145" s="1"/>
      <c r="X1145" s="17">
        <f t="shared" si="352"/>
        <v>215.94811954689931</v>
      </c>
      <c r="Y1145" s="18">
        <f t="shared" si="353"/>
        <v>3787.1793685900598</v>
      </c>
      <c r="Z1145" s="2">
        <f t="shared" si="364"/>
        <v>205.15071356955434</v>
      </c>
      <c r="AA1145" s="18">
        <f t="shared" si="364"/>
        <v>3597.8204001605568</v>
      </c>
      <c r="AB1145" s="2">
        <f t="shared" si="365"/>
        <v>-487.44651315139578</v>
      </c>
      <c r="AC1145" s="2">
        <f t="shared" si="365"/>
        <v>359.7820400160557</v>
      </c>
      <c r="AD1145" s="2">
        <f t="shared" si="354"/>
        <v>205.15071356955434</v>
      </c>
      <c r="AE1145" s="2">
        <f t="shared" si="355"/>
        <v>-1000</v>
      </c>
      <c r="AF1145" s="5">
        <f t="shared" si="356"/>
        <v>0.19999999999999996</v>
      </c>
      <c r="AG1145" s="5">
        <f t="shared" si="357"/>
        <v>-1</v>
      </c>
      <c r="AH1145" s="3">
        <f t="shared" si="358"/>
        <v>201812</v>
      </c>
      <c r="AI1145" s="21">
        <v>1.2</v>
      </c>
      <c r="AJ1145" s="21">
        <v>4.75</v>
      </c>
      <c r="AK1145" s="21">
        <v>1.2</v>
      </c>
      <c r="AL1145" s="21">
        <v>4.75</v>
      </c>
      <c r="AO1145">
        <f t="shared" si="363"/>
        <v>-500</v>
      </c>
      <c r="AP1145">
        <f>IF(E1145&lt;F1145,G1145,H1145)</f>
        <v>28</v>
      </c>
      <c r="AQ1145">
        <f>IF(E1145&lt;F1145,H1145,G1145)</f>
        <v>27</v>
      </c>
    </row>
    <row r="1146" spans="2:43" x14ac:dyDescent="0.25">
      <c r="B1146" s="24">
        <v>43457</v>
      </c>
      <c r="C1146" s="20" t="s">
        <v>30</v>
      </c>
      <c r="D1146" s="20" t="s">
        <v>26</v>
      </c>
      <c r="E1146" s="2">
        <v>-166.66666666666663</v>
      </c>
      <c r="F1146" s="2">
        <v>145.00000000000003</v>
      </c>
      <c r="G1146">
        <v>7</v>
      </c>
      <c r="H1146">
        <v>17</v>
      </c>
      <c r="I1146" s="9"/>
      <c r="J1146" s="2" t="str">
        <f t="shared" si="359"/>
        <v>Miami Dolphins</v>
      </c>
      <c r="K1146" s="2" t="str">
        <f t="shared" si="360"/>
        <v>Jacksonville Jaguars</v>
      </c>
      <c r="L1146" s="17">
        <f t="shared" si="361"/>
        <v>-166.66666666666663</v>
      </c>
      <c r="M1146" s="18">
        <f t="shared" si="362"/>
        <v>145.00000000000003</v>
      </c>
      <c r="N1146" s="4">
        <f t="shared" si="348"/>
        <v>1.6</v>
      </c>
      <c r="O1146" s="4">
        <f t="shared" si="349"/>
        <v>2.4500000000000002</v>
      </c>
      <c r="P1146" s="4"/>
      <c r="Q1146" s="4"/>
      <c r="R1146" s="1">
        <f t="shared" si="350"/>
        <v>0.625</v>
      </c>
      <c r="S1146" s="1">
        <f t="shared" si="350"/>
        <v>0.4081632653061224</v>
      </c>
      <c r="T1146" s="1">
        <f t="shared" si="346"/>
        <v>3.2098765432098886E-2</v>
      </c>
      <c r="U1146" s="1">
        <f t="shared" si="347"/>
        <v>0.1084183673469388</v>
      </c>
      <c r="V1146" s="1">
        <f t="shared" si="351"/>
        <v>0.61941836734693878</v>
      </c>
      <c r="W1146" s="1"/>
      <c r="X1146" s="17">
        <f t="shared" si="352"/>
        <v>614.4177388267467</v>
      </c>
      <c r="Y1146" s="18">
        <f t="shared" si="353"/>
        <v>1471.4893831628281</v>
      </c>
      <c r="Z1146" s="2">
        <f t="shared" si="364"/>
        <v>583.69685188540939</v>
      </c>
      <c r="AA1146" s="18">
        <f t="shared" si="364"/>
        <v>1397.9149140046866</v>
      </c>
      <c r="AB1146" s="2">
        <f t="shared" si="365"/>
        <v>-171.32180801898838</v>
      </c>
      <c r="AC1146" s="2">
        <f t="shared" si="365"/>
        <v>139.79149140046866</v>
      </c>
      <c r="AD1146" s="2">
        <f t="shared" si="354"/>
        <v>-1000</v>
      </c>
      <c r="AE1146" s="2">
        <f t="shared" si="355"/>
        <v>1397.9149140046866</v>
      </c>
      <c r="AF1146" s="5">
        <f t="shared" si="356"/>
        <v>-1</v>
      </c>
      <c r="AG1146" s="5">
        <f t="shared" si="357"/>
        <v>1.4500000000000002</v>
      </c>
      <c r="AH1146" s="3">
        <f t="shared" si="358"/>
        <v>201812</v>
      </c>
      <c r="AI1146" s="21">
        <v>1.42</v>
      </c>
      <c r="AJ1146" s="21">
        <v>2.95</v>
      </c>
      <c r="AK1146" s="21">
        <v>1.6</v>
      </c>
      <c r="AL1146" s="21">
        <v>2.4500000000000002</v>
      </c>
      <c r="AO1146">
        <f t="shared" si="363"/>
        <v>-170</v>
      </c>
      <c r="AP1146">
        <f>IF(E1146&lt;F1146,G1146,H1146)</f>
        <v>7</v>
      </c>
      <c r="AQ1146">
        <f>IF(E1146&lt;F1146,H1146,G1146)</f>
        <v>17</v>
      </c>
    </row>
    <row r="1147" spans="2:43" x14ac:dyDescent="0.25">
      <c r="B1147" s="24">
        <v>43457</v>
      </c>
      <c r="C1147" s="20" t="s">
        <v>36</v>
      </c>
      <c r="D1147" s="20" t="s">
        <v>24</v>
      </c>
      <c r="E1147" s="2">
        <v>-909.09090909090833</v>
      </c>
      <c r="F1147" s="2">
        <v>600</v>
      </c>
      <c r="G1147">
        <v>24</v>
      </c>
      <c r="H1147">
        <v>12</v>
      </c>
      <c r="I1147" s="9"/>
      <c r="J1147" s="2" t="str">
        <f t="shared" si="359"/>
        <v>New England Patriots</v>
      </c>
      <c r="K1147" s="2" t="str">
        <f t="shared" si="360"/>
        <v>Buffalo Bills</v>
      </c>
      <c r="L1147" s="17">
        <f t="shared" si="361"/>
        <v>-909.09090909090833</v>
      </c>
      <c r="M1147" s="18">
        <f t="shared" si="362"/>
        <v>600</v>
      </c>
      <c r="N1147" s="4">
        <f t="shared" si="348"/>
        <v>1.1100000000000001</v>
      </c>
      <c r="O1147" s="4">
        <f t="shared" si="349"/>
        <v>7</v>
      </c>
      <c r="P1147" s="4"/>
      <c r="Q1147" s="4"/>
      <c r="R1147" s="1">
        <f t="shared" si="350"/>
        <v>0.9009009009009008</v>
      </c>
      <c r="S1147" s="1">
        <f t="shared" si="350"/>
        <v>0.14285714285714285</v>
      </c>
      <c r="T1147" s="1">
        <f t="shared" si="346"/>
        <v>4.1923551171393236E-2</v>
      </c>
      <c r="U1147" s="1">
        <f t="shared" si="347"/>
        <v>0.379021879021879</v>
      </c>
      <c r="V1147" s="1">
        <f t="shared" si="351"/>
        <v>0.89002187902187901</v>
      </c>
      <c r="W1147" s="1"/>
      <c r="X1147" s="17">
        <f t="shared" si="352"/>
        <v>123.56788475692903</v>
      </c>
      <c r="Y1147" s="18">
        <f t="shared" si="353"/>
        <v>5887.3281029596874</v>
      </c>
      <c r="Z1147" s="2">
        <f t="shared" si="364"/>
        <v>117.38949051908257</v>
      </c>
      <c r="AA1147" s="18">
        <f t="shared" si="364"/>
        <v>5592.9616978117028</v>
      </c>
      <c r="AB1147" s="2">
        <f t="shared" si="365"/>
        <v>-851.86501413211454</v>
      </c>
      <c r="AC1147" s="2">
        <f t="shared" si="365"/>
        <v>559.29616978117031</v>
      </c>
      <c r="AD1147" s="2">
        <f t="shared" si="354"/>
        <v>117.38949051908257</v>
      </c>
      <c r="AE1147" s="2">
        <f t="shared" si="355"/>
        <v>-1000</v>
      </c>
      <c r="AF1147" s="5">
        <f t="shared" si="356"/>
        <v>0.1100000000000001</v>
      </c>
      <c r="AG1147" s="5">
        <f t="shared" si="357"/>
        <v>-1</v>
      </c>
      <c r="AH1147" s="3">
        <f t="shared" si="358"/>
        <v>201812</v>
      </c>
      <c r="AI1147" s="21">
        <v>1.1200000000000001</v>
      </c>
      <c r="AJ1147" s="21">
        <v>6.5</v>
      </c>
      <c r="AK1147" s="21">
        <v>1.1100000000000001</v>
      </c>
      <c r="AL1147" s="21">
        <v>7</v>
      </c>
      <c r="AO1147">
        <f t="shared" si="363"/>
        <v>-1000</v>
      </c>
      <c r="AP1147">
        <f>IF(E1147&lt;F1147,G1147,H1147)</f>
        <v>24</v>
      </c>
      <c r="AQ1147">
        <f>IF(E1147&lt;F1147,H1147,G1147)</f>
        <v>12</v>
      </c>
    </row>
    <row r="1148" spans="2:43" x14ac:dyDescent="0.25">
      <c r="B1148" s="24">
        <v>43457</v>
      </c>
      <c r="C1148" s="20" t="s">
        <v>42</v>
      </c>
      <c r="D1148" s="20" t="s">
        <v>33</v>
      </c>
      <c r="E1148" s="2">
        <v>140</v>
      </c>
      <c r="F1148" s="2">
        <v>-161.29032258064512</v>
      </c>
      <c r="G1148">
        <v>38</v>
      </c>
      <c r="H1148">
        <v>44</v>
      </c>
      <c r="I1148" s="9"/>
      <c r="J1148" s="2" t="str">
        <f t="shared" si="359"/>
        <v>Green Bay Packers</v>
      </c>
      <c r="K1148" s="2" t="str">
        <f t="shared" si="360"/>
        <v>New York Jets</v>
      </c>
      <c r="L1148" s="17">
        <f t="shared" si="361"/>
        <v>-161.29032258064512</v>
      </c>
      <c r="M1148" s="18">
        <f t="shared" si="362"/>
        <v>140</v>
      </c>
      <c r="N1148" s="4">
        <f t="shared" si="348"/>
        <v>1.62</v>
      </c>
      <c r="O1148" s="4">
        <f t="shared" si="349"/>
        <v>2.4</v>
      </c>
      <c r="P1148" s="4"/>
      <c r="Q1148" s="4"/>
      <c r="R1148" s="1">
        <f t="shared" si="350"/>
        <v>0.61728395061728392</v>
      </c>
      <c r="S1148" s="1">
        <f t="shared" si="350"/>
        <v>0.41666666666666669</v>
      </c>
      <c r="T1148" s="1">
        <f t="shared" si="346"/>
        <v>3.2835820895522283E-2</v>
      </c>
      <c r="U1148" s="1">
        <f t="shared" si="347"/>
        <v>0.10030864197530862</v>
      </c>
      <c r="V1148" s="1">
        <f t="shared" si="351"/>
        <v>0.61130864197530865</v>
      </c>
      <c r="W1148" s="1"/>
      <c r="X1148" s="17">
        <f t="shared" si="352"/>
        <v>635.83488165441463</v>
      </c>
      <c r="Y1148" s="18">
        <f t="shared" si="353"/>
        <v>1423.7849094482656</v>
      </c>
      <c r="Z1148" s="2">
        <f t="shared" si="364"/>
        <v>604.04313757169382</v>
      </c>
      <c r="AA1148" s="18">
        <f t="shared" si="364"/>
        <v>1352.5956639758522</v>
      </c>
      <c r="AB1148" s="2">
        <f t="shared" si="365"/>
        <v>-165.55109027810289</v>
      </c>
      <c r="AC1148" s="2">
        <f t="shared" si="365"/>
        <v>135.25956639758522</v>
      </c>
      <c r="AD1148" s="2">
        <f t="shared" si="354"/>
        <v>604.04313757169382</v>
      </c>
      <c r="AE1148" s="2">
        <f t="shared" si="355"/>
        <v>-1000</v>
      </c>
      <c r="AF1148" s="5">
        <f t="shared" si="356"/>
        <v>0.62000000000000011</v>
      </c>
      <c r="AG1148" s="5">
        <f t="shared" si="357"/>
        <v>-1</v>
      </c>
      <c r="AH1148" s="3">
        <f t="shared" si="358"/>
        <v>201812</v>
      </c>
      <c r="AI1148" s="21">
        <v>1.8</v>
      </c>
      <c r="AJ1148" s="21">
        <v>2.0499999999999998</v>
      </c>
      <c r="AK1148" s="21">
        <v>2.4</v>
      </c>
      <c r="AL1148" s="21">
        <v>1.62</v>
      </c>
      <c r="AO1148">
        <f t="shared" si="363"/>
        <v>-170</v>
      </c>
      <c r="AP1148">
        <f>IF(E1148&lt;F1148,G1148,H1148)</f>
        <v>44</v>
      </c>
      <c r="AQ1148">
        <f>IF(E1148&lt;F1148,H1148,G1148)</f>
        <v>38</v>
      </c>
    </row>
    <row r="1149" spans="2:43" x14ac:dyDescent="0.25">
      <c r="B1149" s="24">
        <v>43457</v>
      </c>
      <c r="C1149" s="20" t="s">
        <v>19</v>
      </c>
      <c r="D1149" s="20" t="s">
        <v>40</v>
      </c>
      <c r="E1149" s="2">
        <v>-125</v>
      </c>
      <c r="F1149" s="2">
        <v>104.99999999999999</v>
      </c>
      <c r="G1149">
        <v>32</v>
      </c>
      <c r="H1149">
        <v>30</v>
      </c>
      <c r="I1149" s="9"/>
      <c r="J1149" s="2" t="str">
        <f t="shared" si="359"/>
        <v>Philadelphia Eagles</v>
      </c>
      <c r="K1149" s="2" t="str">
        <f t="shared" si="360"/>
        <v>Houston Texans</v>
      </c>
      <c r="L1149" s="17">
        <f t="shared" si="361"/>
        <v>-125</v>
      </c>
      <c r="M1149" s="18">
        <f t="shared" si="362"/>
        <v>104.99999999999999</v>
      </c>
      <c r="N1149" s="4">
        <f t="shared" si="348"/>
        <v>1.8</v>
      </c>
      <c r="O1149" s="4">
        <f t="shared" si="349"/>
        <v>2.0499999999999998</v>
      </c>
      <c r="P1149" s="4"/>
      <c r="Q1149" s="4"/>
      <c r="R1149" s="1">
        <f t="shared" si="350"/>
        <v>0.55555555555555558</v>
      </c>
      <c r="S1149" s="1">
        <f t="shared" si="350"/>
        <v>0.48780487804878053</v>
      </c>
      <c r="T1149" s="1">
        <f t="shared" si="346"/>
        <v>4.1558441558441461E-2</v>
      </c>
      <c r="U1149" s="1">
        <f t="shared" si="347"/>
        <v>3.3875338753387524E-2</v>
      </c>
      <c r="V1149" s="1">
        <f t="shared" si="351"/>
        <v>0.54487533875338756</v>
      </c>
      <c r="W1149" s="1"/>
      <c r="X1149" s="17">
        <f t="shared" si="352"/>
        <v>835.28218085238643</v>
      </c>
      <c r="Y1149" s="18">
        <f t="shared" si="353"/>
        <v>1090.9993667390718</v>
      </c>
      <c r="Z1149" s="2">
        <f t="shared" si="364"/>
        <v>793.51807180976709</v>
      </c>
      <c r="AA1149" s="18">
        <f t="shared" si="364"/>
        <v>1036.449398402118</v>
      </c>
      <c r="AB1149" s="2">
        <f t="shared" si="365"/>
        <v>-126.02107444375048</v>
      </c>
      <c r="AC1149" s="2">
        <f t="shared" si="365"/>
        <v>103.6449398402118</v>
      </c>
      <c r="AD1149" s="2">
        <f t="shared" si="354"/>
        <v>793.51807180976709</v>
      </c>
      <c r="AE1149" s="2">
        <f t="shared" si="355"/>
        <v>-1000</v>
      </c>
      <c r="AF1149" s="5">
        <f t="shared" si="356"/>
        <v>0.8</v>
      </c>
      <c r="AG1149" s="5">
        <f t="shared" si="357"/>
        <v>-1</v>
      </c>
      <c r="AH1149" s="3">
        <f t="shared" si="358"/>
        <v>201812</v>
      </c>
      <c r="AI1149" s="21">
        <v>1.9</v>
      </c>
      <c r="AJ1149" s="21">
        <v>1.9</v>
      </c>
      <c r="AK1149" s="21">
        <v>1.8</v>
      </c>
      <c r="AL1149" s="21">
        <v>2.0499999999999998</v>
      </c>
      <c r="AO1149">
        <f t="shared" si="363"/>
        <v>-130</v>
      </c>
      <c r="AP1149">
        <f>IF(E1149&lt;F1149,G1149,H1149)</f>
        <v>32</v>
      </c>
      <c r="AQ1149">
        <f>IF(E1149&lt;F1149,H1149,G1149)</f>
        <v>30</v>
      </c>
    </row>
    <row r="1150" spans="2:43" x14ac:dyDescent="0.25">
      <c r="B1150" s="24">
        <v>43456</v>
      </c>
      <c r="C1150" s="20" t="s">
        <v>31</v>
      </c>
      <c r="D1150" s="20" t="s">
        <v>28</v>
      </c>
      <c r="E1150" s="2">
        <v>-222.22222222222226</v>
      </c>
      <c r="F1150" s="2">
        <v>179.99999999999997</v>
      </c>
      <c r="G1150">
        <v>10</v>
      </c>
      <c r="H1150">
        <v>22</v>
      </c>
      <c r="I1150" s="9"/>
      <c r="J1150" s="2" t="str">
        <f t="shared" si="359"/>
        <v>Los Angeles Chargers</v>
      </c>
      <c r="K1150" s="2" t="str">
        <f t="shared" si="360"/>
        <v>Baltimore Ravens</v>
      </c>
      <c r="L1150" s="17">
        <f t="shared" si="361"/>
        <v>-222.22222222222226</v>
      </c>
      <c r="M1150" s="18">
        <f t="shared" si="362"/>
        <v>179.99999999999997</v>
      </c>
      <c r="N1150" s="4">
        <f t="shared" si="348"/>
        <v>1.45</v>
      </c>
      <c r="O1150" s="4">
        <f t="shared" si="349"/>
        <v>2.8</v>
      </c>
      <c r="P1150" s="4"/>
      <c r="Q1150" s="4"/>
      <c r="R1150" s="1">
        <f t="shared" si="350"/>
        <v>0.68965517241379315</v>
      </c>
      <c r="S1150" s="1">
        <f t="shared" si="350"/>
        <v>0.35714285714285715</v>
      </c>
      <c r="T1150" s="1">
        <f t="shared" si="346"/>
        <v>4.4705882352941262E-2</v>
      </c>
      <c r="U1150" s="1">
        <f t="shared" si="347"/>
        <v>0.166256157635468</v>
      </c>
      <c r="V1150" s="1">
        <f t="shared" si="351"/>
        <v>0.67725615763546798</v>
      </c>
      <c r="W1150" s="1"/>
      <c r="X1150" s="17">
        <f t="shared" si="352"/>
        <v>476.54619116545314</v>
      </c>
      <c r="Y1150" s="18">
        <f t="shared" si="353"/>
        <v>1872.3757127156628</v>
      </c>
      <c r="Z1150" s="2">
        <f t="shared" si="364"/>
        <v>452.71888160718044</v>
      </c>
      <c r="AA1150" s="18">
        <f t="shared" si="364"/>
        <v>1778.7569270798795</v>
      </c>
      <c r="AB1150" s="2">
        <f t="shared" si="365"/>
        <v>-220.88762820095712</v>
      </c>
      <c r="AC1150" s="2">
        <f t="shared" si="365"/>
        <v>177.87569270798795</v>
      </c>
      <c r="AD1150" s="2">
        <f t="shared" si="354"/>
        <v>-1000</v>
      </c>
      <c r="AE1150" s="2">
        <f t="shared" si="355"/>
        <v>1778.7569270798795</v>
      </c>
      <c r="AF1150" s="5">
        <f t="shared" si="356"/>
        <v>-1</v>
      </c>
      <c r="AG1150" s="5">
        <f t="shared" si="357"/>
        <v>1.7999999999999998</v>
      </c>
      <c r="AH1150" s="3">
        <f t="shared" si="358"/>
        <v>201812</v>
      </c>
      <c r="AI1150" s="21">
        <v>1.44</v>
      </c>
      <c r="AJ1150" s="21">
        <v>2.85</v>
      </c>
      <c r="AK1150" s="21">
        <v>1.45</v>
      </c>
      <c r="AL1150" s="21">
        <v>2.8</v>
      </c>
      <c r="AO1150">
        <f t="shared" si="363"/>
        <v>-300</v>
      </c>
      <c r="AP1150">
        <f>IF(E1150&lt;F1150,G1150,H1150)</f>
        <v>10</v>
      </c>
      <c r="AQ1150">
        <f>IF(E1150&lt;F1150,H1150,G1150)</f>
        <v>22</v>
      </c>
    </row>
    <row r="1151" spans="2:43" x14ac:dyDescent="0.25">
      <c r="B1151" s="24">
        <v>43456</v>
      </c>
      <c r="C1151" s="20" t="s">
        <v>41</v>
      </c>
      <c r="D1151" s="20" t="s">
        <v>53</v>
      </c>
      <c r="E1151" s="2">
        <v>-666.66666666666708</v>
      </c>
      <c r="F1151" s="2">
        <v>475</v>
      </c>
      <c r="G1151">
        <v>25</v>
      </c>
      <c r="H1151">
        <v>16</v>
      </c>
      <c r="I1151" s="9"/>
      <c r="J1151" s="2" t="str">
        <f t="shared" si="359"/>
        <v>Tennessee Titans</v>
      </c>
      <c r="K1151" s="2" t="str">
        <f t="shared" si="360"/>
        <v>Washington Redskins</v>
      </c>
      <c r="L1151" s="17">
        <f t="shared" si="361"/>
        <v>-666.66666666666708</v>
      </c>
      <c r="M1151" s="18">
        <f t="shared" si="362"/>
        <v>475</v>
      </c>
      <c r="N1151" s="4">
        <f t="shared" si="348"/>
        <v>1.1499999999999999</v>
      </c>
      <c r="O1151" s="4">
        <f t="shared" si="349"/>
        <v>5.75</v>
      </c>
      <c r="P1151" s="4"/>
      <c r="Q1151" s="4"/>
      <c r="R1151" s="1">
        <f t="shared" si="350"/>
        <v>0.86956521739130443</v>
      </c>
      <c r="S1151" s="1">
        <f t="shared" si="350"/>
        <v>0.17391304347826086</v>
      </c>
      <c r="T1151" s="1">
        <f t="shared" si="346"/>
        <v>4.1666666666666741E-2</v>
      </c>
      <c r="U1151" s="1">
        <f t="shared" si="347"/>
        <v>0.34782608695652178</v>
      </c>
      <c r="V1151" s="1">
        <f t="shared" si="351"/>
        <v>0.85882608695652185</v>
      </c>
      <c r="W1151" s="1"/>
      <c r="X1151" s="17">
        <f t="shared" si="352"/>
        <v>164.38009416291189</v>
      </c>
      <c r="Y1151" s="18">
        <f t="shared" si="353"/>
        <v>4731.0032012495531</v>
      </c>
      <c r="Z1151" s="2">
        <f t="shared" si="364"/>
        <v>156.16108945476628</v>
      </c>
      <c r="AA1151" s="18">
        <f t="shared" si="364"/>
        <v>4494.4530411870755</v>
      </c>
      <c r="AB1151" s="2">
        <f t="shared" si="365"/>
        <v>-640.36438493832395</v>
      </c>
      <c r="AC1151" s="2">
        <f t="shared" si="365"/>
        <v>449.44530411870755</v>
      </c>
      <c r="AD1151" s="2">
        <f t="shared" si="354"/>
        <v>156.16108945476628</v>
      </c>
      <c r="AE1151" s="2">
        <f t="shared" si="355"/>
        <v>-1000</v>
      </c>
      <c r="AF1151" s="5">
        <f t="shared" si="356"/>
        <v>0.14999999999999991</v>
      </c>
      <c r="AG1151" s="5">
        <f t="shared" si="357"/>
        <v>-1</v>
      </c>
      <c r="AH1151" s="3">
        <f t="shared" si="358"/>
        <v>201812</v>
      </c>
      <c r="AI1151" s="21">
        <v>1.19</v>
      </c>
      <c r="AJ1151" s="21">
        <v>5</v>
      </c>
      <c r="AK1151" s="21">
        <v>1.1499999999999999</v>
      </c>
      <c r="AL1151" s="21">
        <v>5.75</v>
      </c>
      <c r="AO1151">
        <f t="shared" si="363"/>
        <v>-700</v>
      </c>
      <c r="AP1151">
        <f>IF(E1151&lt;F1151,G1151,H1151)</f>
        <v>25</v>
      </c>
      <c r="AQ1151">
        <f>IF(E1151&lt;F1151,H1151,G1151)</f>
        <v>16</v>
      </c>
    </row>
    <row r="1152" spans="2:43" x14ac:dyDescent="0.25">
      <c r="B1152" s="24">
        <v>43451</v>
      </c>
      <c r="C1152" s="20" t="s">
        <v>44</v>
      </c>
      <c r="D1152" s="20" t="s">
        <v>43</v>
      </c>
      <c r="E1152" s="2">
        <v>215</v>
      </c>
      <c r="F1152" s="2">
        <v>-263.1578947368422</v>
      </c>
      <c r="G1152">
        <v>9</v>
      </c>
      <c r="H1152">
        <v>12</v>
      </c>
      <c r="I1152" s="9"/>
      <c r="J1152" s="2" t="str">
        <f t="shared" si="359"/>
        <v>New Orleans Saints</v>
      </c>
      <c r="K1152" s="2" t="str">
        <f t="shared" si="360"/>
        <v>Carolina Panthers</v>
      </c>
      <c r="L1152" s="17">
        <f t="shared" si="361"/>
        <v>-263.1578947368422</v>
      </c>
      <c r="M1152" s="18">
        <f t="shared" si="362"/>
        <v>215</v>
      </c>
      <c r="N1152" s="4">
        <f t="shared" si="348"/>
        <v>1.38</v>
      </c>
      <c r="O1152" s="4">
        <f t="shared" si="349"/>
        <v>3.15</v>
      </c>
      <c r="P1152" s="4"/>
      <c r="Q1152" s="4"/>
      <c r="R1152" s="1">
        <f t="shared" si="350"/>
        <v>0.7246376811594204</v>
      </c>
      <c r="S1152" s="1">
        <f t="shared" si="350"/>
        <v>0.31746031746031744</v>
      </c>
      <c r="T1152" s="1">
        <f t="shared" si="346"/>
        <v>4.039735099337749E-2</v>
      </c>
      <c r="U1152" s="1">
        <f t="shared" si="347"/>
        <v>0.20358868184955148</v>
      </c>
      <c r="V1152" s="1">
        <f t="shared" si="351"/>
        <v>0.71458868184955149</v>
      </c>
      <c r="W1152" s="1"/>
      <c r="X1152" s="17">
        <f t="shared" si="352"/>
        <v>399.40643533805462</v>
      </c>
      <c r="Y1152" s="18">
        <f t="shared" si="353"/>
        <v>2205.1924375584526</v>
      </c>
      <c r="Z1152" s="2">
        <f t="shared" si="364"/>
        <v>379.43611357115185</v>
      </c>
      <c r="AA1152" s="18">
        <f t="shared" si="364"/>
        <v>2094.93281568053</v>
      </c>
      <c r="AB1152" s="2">
        <f t="shared" si="365"/>
        <v>-263.54897813712716</v>
      </c>
      <c r="AC1152" s="2">
        <f t="shared" si="365"/>
        <v>209.49328156805299</v>
      </c>
      <c r="AD1152" s="2">
        <f t="shared" si="354"/>
        <v>379.43611357115185</v>
      </c>
      <c r="AE1152" s="2">
        <f t="shared" si="355"/>
        <v>-1000</v>
      </c>
      <c r="AF1152" s="5">
        <f t="shared" si="356"/>
        <v>0.37999999999999989</v>
      </c>
      <c r="AG1152" s="5">
        <f t="shared" si="357"/>
        <v>-1</v>
      </c>
      <c r="AH1152" s="3">
        <f t="shared" si="358"/>
        <v>201812</v>
      </c>
      <c r="AI1152" s="21">
        <v>3.1</v>
      </c>
      <c r="AJ1152" s="21">
        <v>1.4</v>
      </c>
      <c r="AK1152" s="21">
        <v>3.15</v>
      </c>
      <c r="AL1152" s="21">
        <v>1.38</v>
      </c>
      <c r="AO1152">
        <f t="shared" si="363"/>
        <v>-300</v>
      </c>
      <c r="AP1152">
        <f>IF(E1152&lt;F1152,G1152,H1152)</f>
        <v>12</v>
      </c>
      <c r="AQ1152">
        <f>IF(E1152&lt;F1152,H1152,G1152)</f>
        <v>9</v>
      </c>
    </row>
    <row r="1153" spans="2:43" x14ac:dyDescent="0.25">
      <c r="B1153" s="24">
        <v>43450</v>
      </c>
      <c r="C1153" s="20" t="s">
        <v>47</v>
      </c>
      <c r="D1153" s="20" t="s">
        <v>19</v>
      </c>
      <c r="E1153" s="2">
        <v>-909.09090909090833</v>
      </c>
      <c r="F1153" s="2">
        <v>600</v>
      </c>
      <c r="G1153">
        <v>23</v>
      </c>
      <c r="H1153">
        <v>30</v>
      </c>
      <c r="I1153" s="9"/>
      <c r="J1153" s="2" t="str">
        <f t="shared" si="359"/>
        <v>Los Angeles Rams</v>
      </c>
      <c r="K1153" s="2" t="str">
        <f t="shared" si="360"/>
        <v>Philadelphia Eagles</v>
      </c>
      <c r="L1153" s="17">
        <f t="shared" si="361"/>
        <v>-909.09090909090833</v>
      </c>
      <c r="M1153" s="18">
        <f t="shared" si="362"/>
        <v>600</v>
      </c>
      <c r="N1153" s="4">
        <f t="shared" si="348"/>
        <v>1.1100000000000001</v>
      </c>
      <c r="O1153" s="4">
        <f t="shared" si="349"/>
        <v>7</v>
      </c>
      <c r="P1153" s="4"/>
      <c r="Q1153" s="4"/>
      <c r="R1153" s="1">
        <f t="shared" si="350"/>
        <v>0.9009009009009008</v>
      </c>
      <c r="S1153" s="1">
        <f t="shared" si="350"/>
        <v>0.14285714285714285</v>
      </c>
      <c r="T1153" s="1">
        <f t="shared" si="346"/>
        <v>4.1923551171393236E-2</v>
      </c>
      <c r="U1153" s="1">
        <f t="shared" si="347"/>
        <v>0.379021879021879</v>
      </c>
      <c r="V1153" s="1">
        <f t="shared" si="351"/>
        <v>0.89002187902187901</v>
      </c>
      <c r="W1153" s="1"/>
      <c r="X1153" s="17">
        <f t="shared" si="352"/>
        <v>123.56788475692903</v>
      </c>
      <c r="Y1153" s="18">
        <f t="shared" si="353"/>
        <v>5887.3281029596874</v>
      </c>
      <c r="Z1153" s="2">
        <f t="shared" si="364"/>
        <v>117.38949051908257</v>
      </c>
      <c r="AA1153" s="18">
        <f t="shared" si="364"/>
        <v>5592.9616978117028</v>
      </c>
      <c r="AB1153" s="2">
        <f t="shared" si="365"/>
        <v>-851.86501413211454</v>
      </c>
      <c r="AC1153" s="2">
        <f t="shared" si="365"/>
        <v>559.29616978117031</v>
      </c>
      <c r="AD1153" s="2">
        <f t="shared" si="354"/>
        <v>-1000</v>
      </c>
      <c r="AE1153" s="2">
        <f t="shared" si="355"/>
        <v>5592.9616978117028</v>
      </c>
      <c r="AF1153" s="5">
        <f t="shared" si="356"/>
        <v>-1</v>
      </c>
      <c r="AG1153" s="5">
        <f t="shared" si="357"/>
        <v>6</v>
      </c>
      <c r="AH1153" s="3">
        <f t="shared" si="358"/>
        <v>201812</v>
      </c>
      <c r="AI1153" s="21">
        <v>1.23</v>
      </c>
      <c r="AJ1153" s="21">
        <v>4.25</v>
      </c>
      <c r="AK1153" s="21">
        <v>1.1100000000000001</v>
      </c>
      <c r="AL1153" s="21">
        <v>7</v>
      </c>
      <c r="AO1153">
        <f t="shared" si="363"/>
        <v>-1000</v>
      </c>
      <c r="AP1153">
        <f>IF(E1153&lt;F1153,G1153,H1153)</f>
        <v>23</v>
      </c>
      <c r="AQ1153">
        <f>IF(E1153&lt;F1153,H1153,G1153)</f>
        <v>30</v>
      </c>
    </row>
    <row r="1154" spans="2:43" x14ac:dyDescent="0.25">
      <c r="B1154" s="24">
        <v>43450</v>
      </c>
      <c r="C1154" s="20" t="s">
        <v>45</v>
      </c>
      <c r="D1154" s="20" t="s">
        <v>36</v>
      </c>
      <c r="E1154" s="2">
        <v>125</v>
      </c>
      <c r="F1154" s="2">
        <v>-147.05882352941177</v>
      </c>
      <c r="G1154">
        <v>17</v>
      </c>
      <c r="H1154">
        <v>10</v>
      </c>
      <c r="I1154" s="9"/>
      <c r="J1154" s="2" t="str">
        <f t="shared" si="359"/>
        <v>New England Patriots</v>
      </c>
      <c r="K1154" s="2" t="str">
        <f t="shared" si="360"/>
        <v>Pittsburgh Steelers</v>
      </c>
      <c r="L1154" s="17">
        <f t="shared" si="361"/>
        <v>-147.05882352941177</v>
      </c>
      <c r="M1154" s="18">
        <f t="shared" si="362"/>
        <v>125</v>
      </c>
      <c r="N1154" s="4">
        <f t="shared" si="348"/>
        <v>1.68</v>
      </c>
      <c r="O1154" s="4">
        <f t="shared" si="349"/>
        <v>2.25</v>
      </c>
      <c r="P1154" s="4"/>
      <c r="Q1154" s="4"/>
      <c r="R1154" s="1">
        <f t="shared" si="350"/>
        <v>0.59523809523809523</v>
      </c>
      <c r="S1154" s="1">
        <f t="shared" si="350"/>
        <v>0.44444444444444442</v>
      </c>
      <c r="T1154" s="1">
        <f t="shared" si="346"/>
        <v>3.8167938931297662E-2</v>
      </c>
      <c r="U1154" s="1">
        <f t="shared" si="347"/>
        <v>7.5396825396825407E-2</v>
      </c>
      <c r="V1154" s="1">
        <f t="shared" si="351"/>
        <v>0.58639682539682547</v>
      </c>
      <c r="W1154" s="1"/>
      <c r="X1154" s="17">
        <f t="shared" si="352"/>
        <v>705.32983244457648</v>
      </c>
      <c r="Y1154" s="18">
        <f t="shared" si="353"/>
        <v>1287.7472223008879</v>
      </c>
      <c r="Z1154" s="2">
        <f t="shared" si="364"/>
        <v>670.06334082234764</v>
      </c>
      <c r="AA1154" s="18">
        <f t="shared" si="364"/>
        <v>1223.3598611858433</v>
      </c>
      <c r="AB1154" s="2">
        <f t="shared" si="365"/>
        <v>-149.23962244714528</v>
      </c>
      <c r="AC1154" s="2">
        <f t="shared" si="365"/>
        <v>122.33598611858433</v>
      </c>
      <c r="AD1154" s="2">
        <f t="shared" si="354"/>
        <v>-1000</v>
      </c>
      <c r="AE1154" s="2">
        <f t="shared" si="355"/>
        <v>1223.3598611858433</v>
      </c>
      <c r="AF1154" s="5">
        <f t="shared" si="356"/>
        <v>-1</v>
      </c>
      <c r="AG1154" s="5">
        <f t="shared" si="357"/>
        <v>1.25</v>
      </c>
      <c r="AH1154" s="3">
        <f t="shared" si="358"/>
        <v>201812</v>
      </c>
      <c r="AI1154" s="21">
        <v>2</v>
      </c>
      <c r="AJ1154" s="21">
        <v>1.83</v>
      </c>
      <c r="AK1154" s="21">
        <v>2.25</v>
      </c>
      <c r="AL1154" s="21">
        <v>1.68</v>
      </c>
      <c r="AO1154">
        <f t="shared" si="363"/>
        <v>-150</v>
      </c>
      <c r="AP1154">
        <f>IF(E1154&lt;F1154,G1154,H1154)</f>
        <v>10</v>
      </c>
      <c r="AQ1154">
        <f>IF(E1154&lt;F1154,H1154,G1154)</f>
        <v>17</v>
      </c>
    </row>
    <row r="1155" spans="2:43" x14ac:dyDescent="0.25">
      <c r="B1155" s="24">
        <v>43450</v>
      </c>
      <c r="C1155" s="20" t="s">
        <v>22</v>
      </c>
      <c r="D1155" s="20" t="s">
        <v>32</v>
      </c>
      <c r="E1155" s="2">
        <v>185</v>
      </c>
      <c r="F1155" s="2">
        <v>-227.27272727272731</v>
      </c>
      <c r="G1155">
        <v>26</v>
      </c>
      <c r="H1155">
        <v>23</v>
      </c>
      <c r="I1155" s="9"/>
      <c r="J1155" s="2" t="str">
        <f t="shared" si="359"/>
        <v>Seattle Seahawks</v>
      </c>
      <c r="K1155" s="2" t="str">
        <f t="shared" si="360"/>
        <v>San Francisco 49ers</v>
      </c>
      <c r="L1155" s="17">
        <f t="shared" si="361"/>
        <v>-227.27272727272731</v>
      </c>
      <c r="M1155" s="18">
        <f t="shared" si="362"/>
        <v>185</v>
      </c>
      <c r="N1155" s="4">
        <f t="shared" si="348"/>
        <v>1.44</v>
      </c>
      <c r="O1155" s="4">
        <f t="shared" si="349"/>
        <v>2.85</v>
      </c>
      <c r="P1155" s="4"/>
      <c r="Q1155" s="4"/>
      <c r="R1155" s="1">
        <f t="shared" si="350"/>
        <v>0.69444444444444442</v>
      </c>
      <c r="S1155" s="1">
        <f t="shared" si="350"/>
        <v>0.35087719298245612</v>
      </c>
      <c r="T1155" s="1">
        <f t="shared" si="346"/>
        <v>4.3356643356643354E-2</v>
      </c>
      <c r="U1155" s="1">
        <f t="shared" si="347"/>
        <v>0.17178362573099415</v>
      </c>
      <c r="V1155" s="1">
        <f t="shared" si="351"/>
        <v>0.68278362573099416</v>
      </c>
      <c r="W1155" s="1"/>
      <c r="X1155" s="17">
        <f t="shared" si="352"/>
        <v>464.59282606461329</v>
      </c>
      <c r="Y1155" s="18">
        <f t="shared" si="353"/>
        <v>1917.3510160506185</v>
      </c>
      <c r="Z1155" s="2">
        <f t="shared" si="364"/>
        <v>441.36318476138263</v>
      </c>
      <c r="AA1155" s="18">
        <f t="shared" si="364"/>
        <v>1821.4834652480874</v>
      </c>
      <c r="AB1155" s="2">
        <f t="shared" si="365"/>
        <v>-226.57077765573882</v>
      </c>
      <c r="AC1155" s="2">
        <f t="shared" si="365"/>
        <v>182.14834652480874</v>
      </c>
      <c r="AD1155" s="2">
        <f t="shared" si="354"/>
        <v>-1000</v>
      </c>
      <c r="AE1155" s="2">
        <f t="shared" si="355"/>
        <v>1821.4834652480874</v>
      </c>
      <c r="AF1155" s="5">
        <f t="shared" si="356"/>
        <v>-1</v>
      </c>
      <c r="AG1155" s="5">
        <f t="shared" si="357"/>
        <v>1.85</v>
      </c>
      <c r="AH1155" s="3">
        <f t="shared" si="358"/>
        <v>201812</v>
      </c>
      <c r="AI1155" s="21">
        <v>3.3</v>
      </c>
      <c r="AJ1155" s="21">
        <v>1.35</v>
      </c>
      <c r="AK1155" s="21">
        <v>2.85</v>
      </c>
      <c r="AL1155" s="21">
        <v>1.44</v>
      </c>
      <c r="AO1155">
        <f t="shared" si="363"/>
        <v>-300</v>
      </c>
      <c r="AP1155">
        <f>IF(E1155&lt;F1155,G1155,H1155)</f>
        <v>23</v>
      </c>
      <c r="AQ1155">
        <f>IF(E1155&lt;F1155,H1155,G1155)</f>
        <v>26</v>
      </c>
    </row>
    <row r="1156" spans="2:43" x14ac:dyDescent="0.25">
      <c r="B1156" s="24">
        <v>43450</v>
      </c>
      <c r="C1156" s="20" t="s">
        <v>35</v>
      </c>
      <c r="D1156" s="20" t="s">
        <v>48</v>
      </c>
      <c r="E1156" s="2">
        <v>-454.54545454545462</v>
      </c>
      <c r="F1156" s="2">
        <v>350</v>
      </c>
      <c r="G1156">
        <v>40</v>
      </c>
      <c r="H1156">
        <v>14</v>
      </c>
      <c r="I1156" s="9"/>
      <c r="J1156" s="2" t="str">
        <f t="shared" si="359"/>
        <v>Atlanta Falcons</v>
      </c>
      <c r="K1156" s="2" t="str">
        <f t="shared" si="360"/>
        <v>Arizona Cardinals</v>
      </c>
      <c r="L1156" s="17">
        <f t="shared" si="361"/>
        <v>-454.54545454545462</v>
      </c>
      <c r="M1156" s="18">
        <f t="shared" si="362"/>
        <v>350</v>
      </c>
      <c r="N1156" s="4">
        <f t="shared" si="348"/>
        <v>1.22</v>
      </c>
      <c r="O1156" s="4">
        <f t="shared" si="349"/>
        <v>4.5</v>
      </c>
      <c r="P1156" s="4"/>
      <c r="Q1156" s="4"/>
      <c r="R1156" s="1">
        <f t="shared" si="350"/>
        <v>0.81967213114754101</v>
      </c>
      <c r="S1156" s="1">
        <f t="shared" si="350"/>
        <v>0.22222222222222221</v>
      </c>
      <c r="T1156" s="1">
        <f t="shared" ref="T1156:T1219" si="366">1-N1156*O1156/(N1156+O1156)</f>
        <v>4.0209790209790097E-2</v>
      </c>
      <c r="U1156" s="1">
        <f t="shared" ref="U1156:U1219" si="367">ABS(R1156-S1156)/2</f>
        <v>0.2987249544626594</v>
      </c>
      <c r="V1156" s="1">
        <f t="shared" si="351"/>
        <v>0.80972495446265946</v>
      </c>
      <c r="W1156" s="1"/>
      <c r="X1156" s="17">
        <f t="shared" si="352"/>
        <v>234.98725646118768</v>
      </c>
      <c r="Y1156" s="18">
        <f t="shared" si="353"/>
        <v>3526.591123964678</v>
      </c>
      <c r="Z1156" s="2">
        <f t="shared" si="364"/>
        <v>223.2378936381283</v>
      </c>
      <c r="AA1156" s="18">
        <f t="shared" si="364"/>
        <v>3350.2615677664439</v>
      </c>
      <c r="AB1156" s="2">
        <f t="shared" si="365"/>
        <v>-447.95262296329213</v>
      </c>
      <c r="AC1156" s="2">
        <f t="shared" si="365"/>
        <v>335.02615677664437</v>
      </c>
      <c r="AD1156" s="2">
        <f t="shared" si="354"/>
        <v>223.2378936381283</v>
      </c>
      <c r="AE1156" s="2">
        <f t="shared" si="355"/>
        <v>-1000</v>
      </c>
      <c r="AF1156" s="5">
        <f t="shared" si="356"/>
        <v>0.21999999999999997</v>
      </c>
      <c r="AG1156" s="5">
        <f t="shared" si="357"/>
        <v>-1</v>
      </c>
      <c r="AH1156" s="3">
        <f t="shared" si="358"/>
        <v>201812</v>
      </c>
      <c r="AI1156" s="21">
        <v>1.23</v>
      </c>
      <c r="AJ1156" s="21">
        <v>4.25</v>
      </c>
      <c r="AK1156" s="21">
        <v>1.22</v>
      </c>
      <c r="AL1156" s="21">
        <v>4.5</v>
      </c>
      <c r="AO1156">
        <f t="shared" si="363"/>
        <v>-500</v>
      </c>
      <c r="AP1156">
        <f>IF(E1156&lt;F1156,G1156,H1156)</f>
        <v>40</v>
      </c>
      <c r="AQ1156">
        <f>IF(E1156&lt;F1156,H1156,G1156)</f>
        <v>14</v>
      </c>
    </row>
    <row r="1157" spans="2:43" x14ac:dyDescent="0.25">
      <c r="B1157" s="24">
        <v>43450</v>
      </c>
      <c r="C1157" s="20" t="s">
        <v>28</v>
      </c>
      <c r="D1157" s="20" t="s">
        <v>27</v>
      </c>
      <c r="E1157" s="2">
        <v>-400</v>
      </c>
      <c r="F1157" s="2">
        <v>320</v>
      </c>
      <c r="G1157">
        <v>20</v>
      </c>
      <c r="H1157">
        <v>12</v>
      </c>
      <c r="I1157" s="9"/>
      <c r="J1157" s="2" t="str">
        <f t="shared" si="359"/>
        <v>Baltimore Ravens</v>
      </c>
      <c r="K1157" s="2" t="str">
        <f t="shared" si="360"/>
        <v>Tampa Bay Buccaneers</v>
      </c>
      <c r="L1157" s="17">
        <f t="shared" si="361"/>
        <v>-400</v>
      </c>
      <c r="M1157" s="18">
        <f t="shared" si="362"/>
        <v>320</v>
      </c>
      <c r="N1157" s="4">
        <f t="shared" ref="N1157:N1220" si="368">IF(E1157&lt;0,AK1157,AL1157)</f>
        <v>1.25</v>
      </c>
      <c r="O1157" s="4">
        <f t="shared" ref="O1157:O1220" si="369">IF(E1157&lt;0,AL1157,AK1157)</f>
        <v>4.2</v>
      </c>
      <c r="P1157" s="4"/>
      <c r="Q1157" s="4"/>
      <c r="R1157" s="1">
        <f t="shared" ref="R1157:S1220" si="370">1/N1157</f>
        <v>0.8</v>
      </c>
      <c r="S1157" s="1">
        <f t="shared" si="370"/>
        <v>0.23809523809523808</v>
      </c>
      <c r="T1157" s="1">
        <f t="shared" si="366"/>
        <v>3.669724770642202E-2</v>
      </c>
      <c r="U1157" s="1">
        <f t="shared" si="367"/>
        <v>0.28095238095238095</v>
      </c>
      <c r="V1157" s="1">
        <f t="shared" ref="V1157:V1220" si="371">V$1+IF(N1157&lt;=O1157,U1157,-U1157)</f>
        <v>0.79195238095238096</v>
      </c>
      <c r="W1157" s="1"/>
      <c r="X1157" s="17">
        <f t="shared" ref="X1157:X1220" si="372">(1/V1157-1)*1000</f>
        <v>262.7021826709157</v>
      </c>
      <c r="Y1157" s="18">
        <f t="shared" ref="Y1157:Y1220" si="373">1000000/(X1157+W$1)-X$1</f>
        <v>3204.8956988858595</v>
      </c>
      <c r="Z1157" s="2">
        <f t="shared" si="364"/>
        <v>249.56707353736991</v>
      </c>
      <c r="AA1157" s="18">
        <f t="shared" si="364"/>
        <v>3044.6509139415662</v>
      </c>
      <c r="AB1157" s="2">
        <f t="shared" si="365"/>
        <v>-400.69388394309198</v>
      </c>
      <c r="AC1157" s="2">
        <f t="shared" si="365"/>
        <v>304.46509139415662</v>
      </c>
      <c r="AD1157" s="2">
        <f t="shared" ref="AD1157:AD1220" si="374">IF(AP1157&gt;AQ1157,Z1157,-1000)</f>
        <v>249.56707353736991</v>
      </c>
      <c r="AE1157" s="2">
        <f t="shared" ref="AE1157:AE1220" si="375">IF(AQ1157&gt;AP1157,AA1157,-1000)</f>
        <v>-1000</v>
      </c>
      <c r="AF1157" s="5">
        <f t="shared" ref="AF1157:AF1220" si="376">IF(AP1157&gt;AQ1157,N1157-1,-1)</f>
        <v>0.25</v>
      </c>
      <c r="AG1157" s="5">
        <f t="shared" ref="AG1157:AG1220" si="377">IF(AQ1157&gt;AP1157,O1157-1,-1)</f>
        <v>-1</v>
      </c>
      <c r="AH1157" s="3">
        <f t="shared" ref="AH1157:AH1220" si="378">YEAR(B1157)*100+MONTH(B1157)</f>
        <v>201812</v>
      </c>
      <c r="AI1157" s="21">
        <v>1.27</v>
      </c>
      <c r="AJ1157" s="21">
        <v>3.8</v>
      </c>
      <c r="AK1157" s="21">
        <v>1.25</v>
      </c>
      <c r="AL1157" s="21">
        <v>4.2</v>
      </c>
      <c r="AO1157">
        <f t="shared" si="363"/>
        <v>-400</v>
      </c>
      <c r="AP1157">
        <f>IF(E1157&lt;F1157,G1157,H1157)</f>
        <v>20</v>
      </c>
      <c r="AQ1157">
        <f>IF(E1157&lt;F1157,H1157,G1157)</f>
        <v>12</v>
      </c>
    </row>
    <row r="1158" spans="2:43" x14ac:dyDescent="0.25">
      <c r="B1158" s="24">
        <v>43450</v>
      </c>
      <c r="C1158" s="20" t="s">
        <v>24</v>
      </c>
      <c r="D1158" s="20" t="s">
        <v>34</v>
      </c>
      <c r="E1158" s="2">
        <v>-151.51515151515153</v>
      </c>
      <c r="F1158" s="2">
        <v>129.99999999999997</v>
      </c>
      <c r="G1158">
        <v>14</v>
      </c>
      <c r="H1158">
        <v>13</v>
      </c>
      <c r="I1158" s="9"/>
      <c r="J1158" s="2" t="str">
        <f t="shared" ref="J1158:J1221" si="379">IF(E1158&lt;=F1158,C1158,D1158)</f>
        <v>Buffalo Bills</v>
      </c>
      <c r="K1158" s="2" t="str">
        <f t="shared" ref="K1158:K1221" si="380">IF(E1158&gt;F1158,C1158,D1158)</f>
        <v>Detroit Lions</v>
      </c>
      <c r="L1158" s="17">
        <f t="shared" ref="L1158:L1221" si="381">IF(E1158&lt;=F1158,E1158,F1158)</f>
        <v>-151.51515151515153</v>
      </c>
      <c r="M1158" s="18">
        <f t="shared" ref="M1158:M1221" si="382">IF(E1158&gt;F1158,E1158,F1158)</f>
        <v>129.99999999999997</v>
      </c>
      <c r="N1158" s="4">
        <f t="shared" si="368"/>
        <v>1.66</v>
      </c>
      <c r="O1158" s="4">
        <f t="shared" si="369"/>
        <v>2.2999999999999998</v>
      </c>
      <c r="P1158" s="4"/>
      <c r="Q1158" s="4"/>
      <c r="R1158" s="1">
        <f t="shared" si="370"/>
        <v>0.60240963855421692</v>
      </c>
      <c r="S1158" s="1">
        <f t="shared" si="370"/>
        <v>0.43478260869565222</v>
      </c>
      <c r="T1158" s="1">
        <f t="shared" si="366"/>
        <v>3.5858585858585923E-2</v>
      </c>
      <c r="U1158" s="1">
        <f t="shared" si="367"/>
        <v>8.3813514929282351E-2</v>
      </c>
      <c r="V1158" s="1">
        <f t="shared" si="371"/>
        <v>0.59481351492928236</v>
      </c>
      <c r="W1158" s="1"/>
      <c r="X1158" s="17">
        <f t="shared" si="372"/>
        <v>681.19919084032654</v>
      </c>
      <c r="Y1158" s="18">
        <f t="shared" si="373"/>
        <v>1332.032655245516</v>
      </c>
      <c r="Z1158" s="2">
        <f t="shared" si="364"/>
        <v>647.13923129831016</v>
      </c>
      <c r="AA1158" s="18">
        <f t="shared" si="364"/>
        <v>1265.4310224832402</v>
      </c>
      <c r="AB1158" s="2">
        <f t="shared" si="365"/>
        <v>-154.5262521009227</v>
      </c>
      <c r="AC1158" s="2">
        <f t="shared" si="365"/>
        <v>126.54310224832402</v>
      </c>
      <c r="AD1158" s="2">
        <f t="shared" si="374"/>
        <v>647.13923129831016</v>
      </c>
      <c r="AE1158" s="2">
        <f t="shared" si="375"/>
        <v>-1000</v>
      </c>
      <c r="AF1158" s="5">
        <f t="shared" si="376"/>
        <v>0.65999999999999992</v>
      </c>
      <c r="AG1158" s="5">
        <f t="shared" si="377"/>
        <v>-1</v>
      </c>
      <c r="AH1158" s="3">
        <f t="shared" si="378"/>
        <v>201812</v>
      </c>
      <c r="AI1158" s="21">
        <v>1.66</v>
      </c>
      <c r="AJ1158" s="21">
        <v>2.2999999999999998</v>
      </c>
      <c r="AK1158" s="21">
        <v>1.66</v>
      </c>
      <c r="AL1158" s="21">
        <v>2.2999999999999998</v>
      </c>
      <c r="AO1158">
        <f t="shared" ref="AO1158:AO1221" si="383">IF(L1158&lt;-200,INT(L1158/100)*100,INT(L1158/10)*10)</f>
        <v>-160</v>
      </c>
      <c r="AP1158">
        <f>IF(E1158&lt;F1158,G1158,H1158)</f>
        <v>14</v>
      </c>
      <c r="AQ1158">
        <f>IF(E1158&lt;F1158,H1158,G1158)</f>
        <v>13</v>
      </c>
    </row>
    <row r="1159" spans="2:43" x14ac:dyDescent="0.25">
      <c r="B1159" s="24">
        <v>43450</v>
      </c>
      <c r="C1159" s="20" t="s">
        <v>37</v>
      </c>
      <c r="D1159" s="20" t="s">
        <v>33</v>
      </c>
      <c r="E1159" s="2">
        <v>-238.09523809523813</v>
      </c>
      <c r="F1159" s="2">
        <v>195.00000000000003</v>
      </c>
      <c r="G1159">
        <v>24</v>
      </c>
      <c r="H1159">
        <v>17</v>
      </c>
      <c r="I1159" s="9"/>
      <c r="J1159" s="2" t="str">
        <f t="shared" si="379"/>
        <v>Chicago Bears</v>
      </c>
      <c r="K1159" s="2" t="str">
        <f t="shared" si="380"/>
        <v>Green Bay Packers</v>
      </c>
      <c r="L1159" s="17">
        <f t="shared" si="381"/>
        <v>-238.09523809523813</v>
      </c>
      <c r="M1159" s="18">
        <f t="shared" si="382"/>
        <v>195.00000000000003</v>
      </c>
      <c r="N1159" s="4">
        <f t="shared" si="368"/>
        <v>1.42</v>
      </c>
      <c r="O1159" s="4">
        <f t="shared" si="369"/>
        <v>2.95</v>
      </c>
      <c r="P1159" s="4"/>
      <c r="Q1159" s="4"/>
      <c r="R1159" s="1">
        <f t="shared" si="370"/>
        <v>0.70422535211267612</v>
      </c>
      <c r="S1159" s="1">
        <f t="shared" si="370"/>
        <v>0.33898305084745761</v>
      </c>
      <c r="T1159" s="1">
        <f t="shared" si="366"/>
        <v>4.1418764302059485E-2</v>
      </c>
      <c r="U1159" s="1">
        <f t="shared" si="367"/>
        <v>0.18262115063260925</v>
      </c>
      <c r="V1159" s="1">
        <f t="shared" si="371"/>
        <v>0.69362115063260932</v>
      </c>
      <c r="W1159" s="1"/>
      <c r="X1159" s="17">
        <f t="shared" si="372"/>
        <v>441.70920838841397</v>
      </c>
      <c r="Y1159" s="18">
        <f t="shared" si="373"/>
        <v>2009.6149174189422</v>
      </c>
      <c r="Z1159" s="2">
        <f t="shared" si="364"/>
        <v>419.62374796899326</v>
      </c>
      <c r="AA1159" s="18">
        <f t="shared" si="364"/>
        <v>1909.134171547995</v>
      </c>
      <c r="AB1159" s="2">
        <f t="shared" si="365"/>
        <v>-238.30872414634925</v>
      </c>
      <c r="AC1159" s="2">
        <f t="shared" si="365"/>
        <v>190.9134171547995</v>
      </c>
      <c r="AD1159" s="2">
        <f t="shared" si="374"/>
        <v>419.62374796899326</v>
      </c>
      <c r="AE1159" s="2">
        <f t="shared" si="375"/>
        <v>-1000</v>
      </c>
      <c r="AF1159" s="5">
        <f t="shared" si="376"/>
        <v>0.41999999999999993</v>
      </c>
      <c r="AG1159" s="5">
        <f t="shared" si="377"/>
        <v>-1</v>
      </c>
      <c r="AH1159" s="3">
        <f t="shared" si="378"/>
        <v>201812</v>
      </c>
      <c r="AI1159" s="21">
        <v>1.37</v>
      </c>
      <c r="AJ1159" s="21">
        <v>3.2</v>
      </c>
      <c r="AK1159" s="21">
        <v>1.42</v>
      </c>
      <c r="AL1159" s="21">
        <v>2.95</v>
      </c>
      <c r="AO1159">
        <f t="shared" si="383"/>
        <v>-300</v>
      </c>
      <c r="AP1159">
        <f>IF(E1159&lt;F1159,G1159,H1159)</f>
        <v>24</v>
      </c>
      <c r="AQ1159">
        <f>IF(E1159&lt;F1159,H1159,G1159)</f>
        <v>17</v>
      </c>
    </row>
    <row r="1160" spans="2:43" x14ac:dyDescent="0.25">
      <c r="B1160" s="24">
        <v>43450</v>
      </c>
      <c r="C1160" s="20" t="s">
        <v>21</v>
      </c>
      <c r="D1160" s="20" t="s">
        <v>52</v>
      </c>
      <c r="E1160" s="2">
        <v>-172.41379310344826</v>
      </c>
      <c r="F1160" s="2">
        <v>150</v>
      </c>
      <c r="G1160">
        <v>30</v>
      </c>
      <c r="H1160">
        <v>16</v>
      </c>
      <c r="I1160" s="9"/>
      <c r="J1160" s="2" t="str">
        <f t="shared" si="379"/>
        <v>Cincinnati Bengals</v>
      </c>
      <c r="K1160" s="2" t="str">
        <f t="shared" si="380"/>
        <v>Oakland Raiders</v>
      </c>
      <c r="L1160" s="17">
        <f t="shared" si="381"/>
        <v>-172.41379310344826</v>
      </c>
      <c r="M1160" s="18">
        <f t="shared" si="382"/>
        <v>150</v>
      </c>
      <c r="N1160" s="4">
        <f t="shared" si="368"/>
        <v>1.58</v>
      </c>
      <c r="O1160" s="4">
        <f t="shared" si="369"/>
        <v>2.5</v>
      </c>
      <c r="P1160" s="4"/>
      <c r="Q1160" s="4"/>
      <c r="R1160" s="1">
        <f t="shared" si="370"/>
        <v>0.63291139240506322</v>
      </c>
      <c r="S1160" s="1">
        <f t="shared" si="370"/>
        <v>0.4</v>
      </c>
      <c r="T1160" s="1">
        <f t="shared" si="366"/>
        <v>3.1862745098039214E-2</v>
      </c>
      <c r="U1160" s="1">
        <f t="shared" si="367"/>
        <v>0.1164556962025316</v>
      </c>
      <c r="V1160" s="1">
        <f t="shared" si="371"/>
        <v>0.62745569620253161</v>
      </c>
      <c r="W1160" s="1"/>
      <c r="X1160" s="17">
        <f t="shared" si="372"/>
        <v>593.73802174746322</v>
      </c>
      <c r="Y1160" s="18">
        <f t="shared" si="373"/>
        <v>1520.5870888415161</v>
      </c>
      <c r="Z1160" s="2">
        <f t="shared" si="364"/>
        <v>564.05112066009008</v>
      </c>
      <c r="AA1160" s="18">
        <f t="shared" si="364"/>
        <v>1444.5577343994403</v>
      </c>
      <c r="AB1160" s="2">
        <f t="shared" si="365"/>
        <v>-177.28889516782337</v>
      </c>
      <c r="AC1160" s="2">
        <f t="shared" si="365"/>
        <v>144.45577343994404</v>
      </c>
      <c r="AD1160" s="2">
        <f t="shared" si="374"/>
        <v>564.05112066009008</v>
      </c>
      <c r="AE1160" s="2">
        <f t="shared" si="375"/>
        <v>-1000</v>
      </c>
      <c r="AF1160" s="5">
        <f t="shared" si="376"/>
        <v>0.58000000000000007</v>
      </c>
      <c r="AG1160" s="5">
        <f t="shared" si="377"/>
        <v>-1</v>
      </c>
      <c r="AH1160" s="3">
        <f t="shared" si="378"/>
        <v>201812</v>
      </c>
      <c r="AI1160" s="21">
        <v>1.58</v>
      </c>
      <c r="AJ1160" s="21">
        <v>2.5</v>
      </c>
      <c r="AK1160" s="21">
        <v>1.58</v>
      </c>
      <c r="AL1160" s="21">
        <v>2.5</v>
      </c>
      <c r="AO1160">
        <f t="shared" si="383"/>
        <v>-180</v>
      </c>
      <c r="AP1160">
        <f>IF(E1160&lt;F1160,G1160,H1160)</f>
        <v>30</v>
      </c>
      <c r="AQ1160">
        <f>IF(E1160&lt;F1160,H1160,G1160)</f>
        <v>16</v>
      </c>
    </row>
    <row r="1161" spans="2:43" x14ac:dyDescent="0.25">
      <c r="B1161" s="24">
        <v>43450</v>
      </c>
      <c r="C1161" s="20" t="s">
        <v>39</v>
      </c>
      <c r="D1161" s="20" t="s">
        <v>23</v>
      </c>
      <c r="E1161" s="2">
        <v>-161.29032258064512</v>
      </c>
      <c r="F1161" s="2">
        <v>140</v>
      </c>
      <c r="G1161">
        <v>23</v>
      </c>
      <c r="H1161">
        <v>0</v>
      </c>
      <c r="I1161" s="9"/>
      <c r="J1161" s="2" t="str">
        <f t="shared" si="379"/>
        <v>Indianapolis Colts</v>
      </c>
      <c r="K1161" s="2" t="str">
        <f t="shared" si="380"/>
        <v>Dallas Cowboys</v>
      </c>
      <c r="L1161" s="17">
        <f t="shared" si="381"/>
        <v>-161.29032258064512</v>
      </c>
      <c r="M1161" s="18">
        <f t="shared" si="382"/>
        <v>140</v>
      </c>
      <c r="N1161" s="4">
        <f t="shared" si="368"/>
        <v>1.62</v>
      </c>
      <c r="O1161" s="4">
        <f t="shared" si="369"/>
        <v>2.4</v>
      </c>
      <c r="P1161" s="4"/>
      <c r="Q1161" s="4"/>
      <c r="R1161" s="1">
        <f t="shared" si="370"/>
        <v>0.61728395061728392</v>
      </c>
      <c r="S1161" s="1">
        <f t="shared" si="370"/>
        <v>0.41666666666666669</v>
      </c>
      <c r="T1161" s="1">
        <f t="shared" si="366"/>
        <v>3.2835820895522283E-2</v>
      </c>
      <c r="U1161" s="1">
        <f t="shared" si="367"/>
        <v>0.10030864197530862</v>
      </c>
      <c r="V1161" s="1">
        <f t="shared" si="371"/>
        <v>0.61130864197530865</v>
      </c>
      <c r="W1161" s="1"/>
      <c r="X1161" s="17">
        <f t="shared" si="372"/>
        <v>635.83488165441463</v>
      </c>
      <c r="Y1161" s="18">
        <f t="shared" si="373"/>
        <v>1423.7849094482656</v>
      </c>
      <c r="Z1161" s="2">
        <f t="shared" si="364"/>
        <v>604.04313757169382</v>
      </c>
      <c r="AA1161" s="18">
        <f t="shared" si="364"/>
        <v>1352.5956639758522</v>
      </c>
      <c r="AB1161" s="2">
        <f t="shared" si="365"/>
        <v>-165.55109027810289</v>
      </c>
      <c r="AC1161" s="2">
        <f t="shared" si="365"/>
        <v>135.25956639758522</v>
      </c>
      <c r="AD1161" s="2">
        <f t="shared" si="374"/>
        <v>604.04313757169382</v>
      </c>
      <c r="AE1161" s="2">
        <f t="shared" si="375"/>
        <v>-1000</v>
      </c>
      <c r="AF1161" s="5">
        <f t="shared" si="376"/>
        <v>0.62000000000000011</v>
      </c>
      <c r="AG1161" s="5">
        <f t="shared" si="377"/>
        <v>-1</v>
      </c>
      <c r="AH1161" s="3">
        <f t="shared" si="378"/>
        <v>201812</v>
      </c>
      <c r="AI1161" s="21">
        <v>1.66</v>
      </c>
      <c r="AJ1161" s="21">
        <v>2.2999999999999998</v>
      </c>
      <c r="AK1161" s="21">
        <v>1.62</v>
      </c>
      <c r="AL1161" s="21">
        <v>2.4</v>
      </c>
      <c r="AO1161">
        <f t="shared" si="383"/>
        <v>-170</v>
      </c>
      <c r="AP1161">
        <f>IF(E1161&lt;F1161,G1161,H1161)</f>
        <v>23</v>
      </c>
      <c r="AQ1161">
        <f>IF(E1161&lt;F1161,H1161,G1161)</f>
        <v>0</v>
      </c>
    </row>
    <row r="1162" spans="2:43" x14ac:dyDescent="0.25">
      <c r="B1162" s="24">
        <v>43450</v>
      </c>
      <c r="C1162" s="20" t="s">
        <v>26</v>
      </c>
      <c r="D1162" s="20" t="s">
        <v>53</v>
      </c>
      <c r="E1162" s="2">
        <v>-370.37037037037032</v>
      </c>
      <c r="F1162" s="2">
        <v>280</v>
      </c>
      <c r="G1162">
        <v>13</v>
      </c>
      <c r="H1162">
        <v>16</v>
      </c>
      <c r="I1162" s="9"/>
      <c r="J1162" s="2" t="str">
        <f t="shared" si="379"/>
        <v>Jacksonville Jaguars</v>
      </c>
      <c r="K1162" s="2" t="str">
        <f t="shared" si="380"/>
        <v>Washington Redskins</v>
      </c>
      <c r="L1162" s="17">
        <f t="shared" si="381"/>
        <v>-370.37037037037032</v>
      </c>
      <c r="M1162" s="18">
        <f t="shared" si="382"/>
        <v>280</v>
      </c>
      <c r="N1162" s="4">
        <f t="shared" si="368"/>
        <v>1.27</v>
      </c>
      <c r="O1162" s="4">
        <f t="shared" si="369"/>
        <v>3.8</v>
      </c>
      <c r="P1162" s="4"/>
      <c r="Q1162" s="4"/>
      <c r="R1162" s="1">
        <f t="shared" si="370"/>
        <v>0.78740157480314954</v>
      </c>
      <c r="S1162" s="1">
        <f t="shared" si="370"/>
        <v>0.26315789473684209</v>
      </c>
      <c r="T1162" s="1">
        <f t="shared" si="366"/>
        <v>4.8126232741617536E-2</v>
      </c>
      <c r="U1162" s="1">
        <f t="shared" si="367"/>
        <v>0.26212184003315375</v>
      </c>
      <c r="V1162" s="1">
        <f t="shared" si="371"/>
        <v>0.77312184003315376</v>
      </c>
      <c r="W1162" s="1"/>
      <c r="X1162" s="17">
        <f t="shared" si="372"/>
        <v>293.45718645992071</v>
      </c>
      <c r="Y1162" s="18">
        <f t="shared" si="373"/>
        <v>2909.583445130711</v>
      </c>
      <c r="Z1162" s="2">
        <f t="shared" si="364"/>
        <v>278.78432713692467</v>
      </c>
      <c r="AA1162" s="18">
        <f t="shared" si="364"/>
        <v>2764.1042728741754</v>
      </c>
      <c r="AB1162" s="2">
        <f t="shared" si="365"/>
        <v>-358.70022187755586</v>
      </c>
      <c r="AC1162" s="2">
        <f t="shared" si="365"/>
        <v>276.41042728741752</v>
      </c>
      <c r="AD1162" s="2">
        <f t="shared" si="374"/>
        <v>-1000</v>
      </c>
      <c r="AE1162" s="2">
        <f t="shared" si="375"/>
        <v>2764.1042728741754</v>
      </c>
      <c r="AF1162" s="5">
        <f t="shared" si="376"/>
        <v>-1</v>
      </c>
      <c r="AG1162" s="5">
        <f t="shared" si="377"/>
        <v>2.8</v>
      </c>
      <c r="AH1162" s="3">
        <f t="shared" si="378"/>
        <v>201812</v>
      </c>
      <c r="AI1162" s="21">
        <v>1.32</v>
      </c>
      <c r="AJ1162" s="21">
        <v>3.45</v>
      </c>
      <c r="AK1162" s="21">
        <v>1.27</v>
      </c>
      <c r="AL1162" s="21">
        <v>3.8</v>
      </c>
      <c r="AO1162">
        <f t="shared" si="383"/>
        <v>-400</v>
      </c>
      <c r="AP1162">
        <f>IF(E1162&lt;F1162,G1162,H1162)</f>
        <v>13</v>
      </c>
      <c r="AQ1162">
        <f>IF(E1162&lt;F1162,H1162,G1162)</f>
        <v>16</v>
      </c>
    </row>
    <row r="1163" spans="2:43" x14ac:dyDescent="0.25">
      <c r="B1163" s="24">
        <v>43450</v>
      </c>
      <c r="C1163" s="20" t="s">
        <v>29</v>
      </c>
      <c r="D1163" s="20" t="s">
        <v>30</v>
      </c>
      <c r="E1163" s="2">
        <v>-384.61538461538458</v>
      </c>
      <c r="F1163" s="2">
        <v>300</v>
      </c>
      <c r="G1163">
        <v>41</v>
      </c>
      <c r="H1163">
        <v>17</v>
      </c>
      <c r="I1163" s="9"/>
      <c r="J1163" s="2" t="str">
        <f t="shared" si="379"/>
        <v>Minnesota Vikings</v>
      </c>
      <c r="K1163" s="2" t="str">
        <f t="shared" si="380"/>
        <v>Miami Dolphins</v>
      </c>
      <c r="L1163" s="17">
        <f t="shared" si="381"/>
        <v>-384.61538461538458</v>
      </c>
      <c r="M1163" s="18">
        <f t="shared" si="382"/>
        <v>300</v>
      </c>
      <c r="N1163" s="4">
        <f t="shared" si="368"/>
        <v>1.26</v>
      </c>
      <c r="O1163" s="4">
        <f t="shared" si="369"/>
        <v>4</v>
      </c>
      <c r="P1163" s="4"/>
      <c r="Q1163" s="4"/>
      <c r="R1163" s="1">
        <f t="shared" si="370"/>
        <v>0.79365079365079361</v>
      </c>
      <c r="S1163" s="1">
        <f t="shared" si="370"/>
        <v>0.25</v>
      </c>
      <c r="T1163" s="1">
        <f t="shared" si="366"/>
        <v>4.1825095057034134E-2</v>
      </c>
      <c r="U1163" s="1">
        <f t="shared" si="367"/>
        <v>0.2718253968253968</v>
      </c>
      <c r="V1163" s="1">
        <f t="shared" si="371"/>
        <v>0.78282539682539687</v>
      </c>
      <c r="W1163" s="1"/>
      <c r="X1163" s="17">
        <f t="shared" si="372"/>
        <v>277.42406423618138</v>
      </c>
      <c r="Y1163" s="18">
        <f t="shared" si="373"/>
        <v>3056.5054734484152</v>
      </c>
      <c r="Z1163" s="2">
        <f t="shared" si="364"/>
        <v>263.55286102437231</v>
      </c>
      <c r="AA1163" s="18">
        <f t="shared" si="364"/>
        <v>2903.6801997759944</v>
      </c>
      <c r="AB1163" s="2">
        <f t="shared" si="365"/>
        <v>-379.4305233922405</v>
      </c>
      <c r="AC1163" s="2">
        <f t="shared" si="365"/>
        <v>290.36801997759943</v>
      </c>
      <c r="AD1163" s="2">
        <f t="shared" si="374"/>
        <v>263.55286102437231</v>
      </c>
      <c r="AE1163" s="2">
        <f t="shared" si="375"/>
        <v>-1000</v>
      </c>
      <c r="AF1163" s="5">
        <f t="shared" si="376"/>
        <v>0.26</v>
      </c>
      <c r="AG1163" s="5">
        <f t="shared" si="377"/>
        <v>-1</v>
      </c>
      <c r="AH1163" s="3">
        <f t="shared" si="378"/>
        <v>201812</v>
      </c>
      <c r="AI1163" s="21">
        <v>1.3</v>
      </c>
      <c r="AJ1163" s="21">
        <v>3.65</v>
      </c>
      <c r="AK1163" s="21">
        <v>1.26</v>
      </c>
      <c r="AL1163" s="21">
        <v>4</v>
      </c>
      <c r="AO1163">
        <f t="shared" si="383"/>
        <v>-400</v>
      </c>
      <c r="AP1163">
        <f>IF(E1163&lt;F1163,G1163,H1163)</f>
        <v>41</v>
      </c>
      <c r="AQ1163">
        <f>IF(E1163&lt;F1163,H1163,G1163)</f>
        <v>17</v>
      </c>
    </row>
    <row r="1164" spans="2:43" x14ac:dyDescent="0.25">
      <c r="B1164" s="24">
        <v>43450</v>
      </c>
      <c r="C1164" s="20" t="s">
        <v>25</v>
      </c>
      <c r="D1164" s="20" t="s">
        <v>41</v>
      </c>
      <c r="E1164" s="2">
        <v>110.00000000000001</v>
      </c>
      <c r="F1164" s="2">
        <v>-131.57894736842104</v>
      </c>
      <c r="G1164">
        <v>0</v>
      </c>
      <c r="H1164">
        <v>17</v>
      </c>
      <c r="I1164" s="9"/>
      <c r="J1164" s="2" t="str">
        <f t="shared" si="379"/>
        <v>Tennessee Titans</v>
      </c>
      <c r="K1164" s="2" t="str">
        <f t="shared" si="380"/>
        <v>New York Giants</v>
      </c>
      <c r="L1164" s="17">
        <f t="shared" si="381"/>
        <v>-131.57894736842104</v>
      </c>
      <c r="M1164" s="18">
        <f t="shared" si="382"/>
        <v>110.00000000000001</v>
      </c>
      <c r="N1164" s="4">
        <f t="shared" si="368"/>
        <v>1.76</v>
      </c>
      <c r="O1164" s="4">
        <f t="shared" si="369"/>
        <v>2.1</v>
      </c>
      <c r="P1164" s="4"/>
      <c r="Q1164" s="4"/>
      <c r="R1164" s="1">
        <f t="shared" si="370"/>
        <v>0.56818181818181823</v>
      </c>
      <c r="S1164" s="1">
        <f t="shared" si="370"/>
        <v>0.47619047619047616</v>
      </c>
      <c r="T1164" s="1">
        <f t="shared" si="366"/>
        <v>4.2487046632124437E-2</v>
      </c>
      <c r="U1164" s="1">
        <f t="shared" si="367"/>
        <v>4.5995670995671034E-2</v>
      </c>
      <c r="V1164" s="1">
        <f t="shared" si="371"/>
        <v>0.55699567099567104</v>
      </c>
      <c r="W1164" s="1"/>
      <c r="X1164" s="17">
        <f t="shared" si="372"/>
        <v>795.34608987611307</v>
      </c>
      <c r="Y1164" s="18">
        <f t="shared" si="373"/>
        <v>1144.9859022934511</v>
      </c>
      <c r="Z1164" s="2">
        <f t="shared" si="364"/>
        <v>755.57878538230739</v>
      </c>
      <c r="AA1164" s="18">
        <f t="shared" si="364"/>
        <v>1087.7366071787785</v>
      </c>
      <c r="AB1164" s="2">
        <f t="shared" si="365"/>
        <v>-132.3488720628942</v>
      </c>
      <c r="AC1164" s="2">
        <f t="shared" si="365"/>
        <v>108.77366071787785</v>
      </c>
      <c r="AD1164" s="2">
        <f t="shared" si="374"/>
        <v>755.57878538230739</v>
      </c>
      <c r="AE1164" s="2">
        <f t="shared" si="375"/>
        <v>-1000</v>
      </c>
      <c r="AF1164" s="5">
        <f t="shared" si="376"/>
        <v>0.76</v>
      </c>
      <c r="AG1164" s="5">
        <f t="shared" si="377"/>
        <v>-1</v>
      </c>
      <c r="AH1164" s="3">
        <f t="shared" si="378"/>
        <v>201812</v>
      </c>
      <c r="AI1164" s="21">
        <v>1.66</v>
      </c>
      <c r="AJ1164" s="21">
        <v>2.2999999999999998</v>
      </c>
      <c r="AK1164" s="21">
        <v>2.1</v>
      </c>
      <c r="AL1164" s="21">
        <v>1.76</v>
      </c>
      <c r="AO1164">
        <f t="shared" si="383"/>
        <v>-140</v>
      </c>
      <c r="AP1164">
        <f>IF(E1164&lt;F1164,G1164,H1164)</f>
        <v>17</v>
      </c>
      <c r="AQ1164">
        <f>IF(E1164&lt;F1164,H1164,G1164)</f>
        <v>0</v>
      </c>
    </row>
    <row r="1165" spans="2:43" x14ac:dyDescent="0.25">
      <c r="B1165" s="24">
        <v>43449</v>
      </c>
      <c r="C1165" s="20" t="s">
        <v>38</v>
      </c>
      <c r="D1165" s="20" t="s">
        <v>46</v>
      </c>
      <c r="E1165" s="2">
        <v>-135.13513513513513</v>
      </c>
      <c r="F1165" s="2">
        <v>114.99999999999999</v>
      </c>
      <c r="G1165">
        <v>16</v>
      </c>
      <c r="H1165">
        <v>17</v>
      </c>
      <c r="I1165" s="9"/>
      <c r="J1165" s="2" t="str">
        <f t="shared" si="379"/>
        <v>Denver Broncos</v>
      </c>
      <c r="K1165" s="2" t="str">
        <f t="shared" si="380"/>
        <v>Cleveland Browns</v>
      </c>
      <c r="L1165" s="17">
        <f t="shared" si="381"/>
        <v>-135.13513513513513</v>
      </c>
      <c r="M1165" s="18">
        <f t="shared" si="382"/>
        <v>114.99999999999999</v>
      </c>
      <c r="N1165" s="4">
        <f t="shared" si="368"/>
        <v>1.74</v>
      </c>
      <c r="O1165" s="4">
        <f t="shared" si="369"/>
        <v>2.15</v>
      </c>
      <c r="P1165" s="4"/>
      <c r="Q1165" s="4"/>
      <c r="R1165" s="1">
        <f t="shared" si="370"/>
        <v>0.57471264367816088</v>
      </c>
      <c r="S1165" s="1">
        <f t="shared" si="370"/>
        <v>0.46511627906976744</v>
      </c>
      <c r="T1165" s="1">
        <f t="shared" si="366"/>
        <v>3.8303341902313659E-2</v>
      </c>
      <c r="U1165" s="1">
        <f t="shared" si="367"/>
        <v>5.4798182304196724E-2</v>
      </c>
      <c r="V1165" s="1">
        <f t="shared" si="371"/>
        <v>0.56579818230419676</v>
      </c>
      <c r="W1165" s="1"/>
      <c r="X1165" s="17">
        <f t="shared" si="372"/>
        <v>767.41465645493759</v>
      </c>
      <c r="Y1165" s="18">
        <f t="shared" si="373"/>
        <v>1185.8985221458363</v>
      </c>
      <c r="Z1165" s="2">
        <f t="shared" si="364"/>
        <v>729.04392363219063</v>
      </c>
      <c r="AA1165" s="18">
        <f t="shared" si="364"/>
        <v>1126.6035960385445</v>
      </c>
      <c r="AB1165" s="2">
        <f t="shared" si="365"/>
        <v>-137.16594673992637</v>
      </c>
      <c r="AC1165" s="2">
        <f t="shared" si="365"/>
        <v>112.66035960385446</v>
      </c>
      <c r="AD1165" s="2">
        <f t="shared" si="374"/>
        <v>-1000</v>
      </c>
      <c r="AE1165" s="2">
        <f t="shared" si="375"/>
        <v>1126.6035960385445</v>
      </c>
      <c r="AF1165" s="5">
        <f t="shared" si="376"/>
        <v>-1</v>
      </c>
      <c r="AG1165" s="5">
        <f t="shared" si="377"/>
        <v>1.1499999999999999</v>
      </c>
      <c r="AH1165" s="3">
        <f t="shared" si="378"/>
        <v>201812</v>
      </c>
      <c r="AI1165" s="21">
        <v>1.58</v>
      </c>
      <c r="AJ1165" s="21">
        <v>2.5</v>
      </c>
      <c r="AK1165" s="21">
        <v>1.74</v>
      </c>
      <c r="AL1165" s="21">
        <v>2.15</v>
      </c>
      <c r="AO1165">
        <f t="shared" si="383"/>
        <v>-140</v>
      </c>
      <c r="AP1165">
        <f>IF(E1165&lt;F1165,G1165,H1165)</f>
        <v>16</v>
      </c>
      <c r="AQ1165">
        <f>IF(E1165&lt;F1165,H1165,G1165)</f>
        <v>17</v>
      </c>
    </row>
    <row r="1166" spans="2:43" x14ac:dyDescent="0.25">
      <c r="B1166" s="24">
        <v>43449</v>
      </c>
      <c r="C1166" s="20" t="s">
        <v>42</v>
      </c>
      <c r="D1166" s="20" t="s">
        <v>40</v>
      </c>
      <c r="E1166" s="2">
        <v>250</v>
      </c>
      <c r="F1166" s="2">
        <v>-312.49999999999994</v>
      </c>
      <c r="G1166">
        <v>22</v>
      </c>
      <c r="H1166">
        <v>29</v>
      </c>
      <c r="I1166" s="9"/>
      <c r="J1166" s="2" t="str">
        <f t="shared" si="379"/>
        <v>Houston Texans</v>
      </c>
      <c r="K1166" s="2" t="str">
        <f t="shared" si="380"/>
        <v>New York Jets</v>
      </c>
      <c r="L1166" s="17">
        <f t="shared" si="381"/>
        <v>-312.49999999999994</v>
      </c>
      <c r="M1166" s="18">
        <f t="shared" si="382"/>
        <v>250</v>
      </c>
      <c r="N1166" s="4">
        <f t="shared" si="368"/>
        <v>1.32</v>
      </c>
      <c r="O1166" s="4">
        <f t="shared" si="369"/>
        <v>3.5</v>
      </c>
      <c r="P1166" s="4"/>
      <c r="Q1166" s="4"/>
      <c r="R1166" s="1">
        <f t="shared" si="370"/>
        <v>0.75757575757575757</v>
      </c>
      <c r="S1166" s="1">
        <f t="shared" si="370"/>
        <v>0.2857142857142857</v>
      </c>
      <c r="T1166" s="1">
        <f t="shared" si="366"/>
        <v>4.1493775933610033E-2</v>
      </c>
      <c r="U1166" s="1">
        <f t="shared" si="367"/>
        <v>0.23593073593073594</v>
      </c>
      <c r="V1166" s="1">
        <f t="shared" si="371"/>
        <v>0.746930735930736</v>
      </c>
      <c r="W1166" s="1"/>
      <c r="X1166" s="17">
        <f t="shared" si="372"/>
        <v>338.81222434088107</v>
      </c>
      <c r="Y1166" s="18">
        <f t="shared" si="373"/>
        <v>2560.4407248682487</v>
      </c>
      <c r="Z1166" s="2">
        <f t="shared" si="364"/>
        <v>321.87161312383699</v>
      </c>
      <c r="AA1166" s="18">
        <f t="shared" si="364"/>
        <v>2432.4186886248362</v>
      </c>
      <c r="AB1166" s="2">
        <f t="shared" si="365"/>
        <v>-310.68288075943485</v>
      </c>
      <c r="AC1166" s="2">
        <f t="shared" si="365"/>
        <v>243.24186886248361</v>
      </c>
      <c r="AD1166" s="2">
        <f t="shared" si="374"/>
        <v>321.87161312383699</v>
      </c>
      <c r="AE1166" s="2">
        <f t="shared" si="375"/>
        <v>-1000</v>
      </c>
      <c r="AF1166" s="5">
        <f t="shared" si="376"/>
        <v>0.32000000000000006</v>
      </c>
      <c r="AG1166" s="5">
        <f t="shared" si="377"/>
        <v>-1</v>
      </c>
      <c r="AH1166" s="3">
        <f t="shared" si="378"/>
        <v>201812</v>
      </c>
      <c r="AI1166" s="21">
        <v>3.3</v>
      </c>
      <c r="AJ1166" s="21">
        <v>1.35</v>
      </c>
      <c r="AK1166" s="21">
        <v>3.5</v>
      </c>
      <c r="AL1166" s="21">
        <v>1.32</v>
      </c>
      <c r="AO1166">
        <f t="shared" si="383"/>
        <v>-400</v>
      </c>
      <c r="AP1166">
        <f>IF(E1166&lt;F1166,G1166,H1166)</f>
        <v>29</v>
      </c>
      <c r="AQ1166">
        <f>IF(E1166&lt;F1166,H1166,G1166)</f>
        <v>22</v>
      </c>
    </row>
    <row r="1167" spans="2:43" x14ac:dyDescent="0.25">
      <c r="B1167" s="24">
        <v>43447</v>
      </c>
      <c r="C1167" s="20" t="s">
        <v>20</v>
      </c>
      <c r="D1167" s="20" t="s">
        <v>31</v>
      </c>
      <c r="E1167" s="2">
        <v>-200</v>
      </c>
      <c r="F1167" s="2">
        <v>170.00000000000003</v>
      </c>
      <c r="G1167">
        <v>28</v>
      </c>
      <c r="H1167">
        <v>29</v>
      </c>
      <c r="I1167" s="9"/>
      <c r="J1167" s="2" t="str">
        <f t="shared" si="379"/>
        <v>Kansas City Chiefs</v>
      </c>
      <c r="K1167" s="2" t="str">
        <f t="shared" si="380"/>
        <v>Los Angeles Chargers</v>
      </c>
      <c r="L1167" s="17">
        <f t="shared" si="381"/>
        <v>-200</v>
      </c>
      <c r="M1167" s="18">
        <f t="shared" si="382"/>
        <v>170.00000000000003</v>
      </c>
      <c r="N1167" s="4">
        <f t="shared" si="368"/>
        <v>1.5</v>
      </c>
      <c r="O1167" s="4">
        <f t="shared" si="369"/>
        <v>2.7</v>
      </c>
      <c r="P1167" s="4"/>
      <c r="Q1167" s="4"/>
      <c r="R1167" s="1">
        <f t="shared" si="370"/>
        <v>0.66666666666666663</v>
      </c>
      <c r="S1167" s="1">
        <f t="shared" si="370"/>
        <v>0.37037037037037035</v>
      </c>
      <c r="T1167" s="1">
        <f t="shared" si="366"/>
        <v>3.5714285714285587E-2</v>
      </c>
      <c r="U1167" s="1">
        <f t="shared" si="367"/>
        <v>0.14814814814814814</v>
      </c>
      <c r="V1167" s="1">
        <f t="shared" si="371"/>
        <v>0.65914814814814815</v>
      </c>
      <c r="W1167" s="1"/>
      <c r="X1167" s="17">
        <f t="shared" si="372"/>
        <v>517.10962521773342</v>
      </c>
      <c r="Y1167" s="18">
        <f t="shared" si="373"/>
        <v>1734.0124117028765</v>
      </c>
      <c r="Z1167" s="2">
        <f t="shared" si="364"/>
        <v>491.25414395684675</v>
      </c>
      <c r="AA1167" s="18">
        <f t="shared" si="364"/>
        <v>1647.3117911177326</v>
      </c>
      <c r="AB1167" s="2">
        <f t="shared" si="365"/>
        <v>-203.56062382403903</v>
      </c>
      <c r="AC1167" s="2">
        <f t="shared" si="365"/>
        <v>164.73117911177326</v>
      </c>
      <c r="AD1167" s="2">
        <f t="shared" si="374"/>
        <v>-1000</v>
      </c>
      <c r="AE1167" s="2">
        <f t="shared" si="375"/>
        <v>1647.3117911177326</v>
      </c>
      <c r="AF1167" s="5">
        <f t="shared" si="376"/>
        <v>-1</v>
      </c>
      <c r="AG1167" s="5">
        <f t="shared" si="377"/>
        <v>1.7000000000000002</v>
      </c>
      <c r="AH1167" s="3">
        <f t="shared" si="378"/>
        <v>201812</v>
      </c>
      <c r="AI1167" s="21">
        <v>1.58</v>
      </c>
      <c r="AJ1167" s="21">
        <v>2.5</v>
      </c>
      <c r="AK1167" s="21">
        <v>1.5</v>
      </c>
      <c r="AL1167" s="21">
        <v>2.7</v>
      </c>
      <c r="AO1167">
        <f t="shared" si="383"/>
        <v>-200</v>
      </c>
      <c r="AP1167">
        <f>IF(E1167&lt;F1167,G1167,H1167)</f>
        <v>28</v>
      </c>
      <c r="AQ1167">
        <f>IF(E1167&lt;F1167,H1167,G1167)</f>
        <v>29</v>
      </c>
    </row>
    <row r="1168" spans="2:43" x14ac:dyDescent="0.25">
      <c r="B1168" s="24">
        <v>43444</v>
      </c>
      <c r="C1168" s="20" t="s">
        <v>32</v>
      </c>
      <c r="D1168" s="20" t="s">
        <v>29</v>
      </c>
      <c r="E1168" s="2">
        <v>-166.66666666666663</v>
      </c>
      <c r="F1168" s="2">
        <v>145.00000000000003</v>
      </c>
      <c r="G1168">
        <v>21</v>
      </c>
      <c r="H1168">
        <v>7</v>
      </c>
      <c r="I1168" s="9"/>
      <c r="J1168" s="2" t="str">
        <f t="shared" si="379"/>
        <v>Seattle Seahawks</v>
      </c>
      <c r="K1168" s="2" t="str">
        <f t="shared" si="380"/>
        <v>Minnesota Vikings</v>
      </c>
      <c r="L1168" s="17">
        <f t="shared" si="381"/>
        <v>-166.66666666666663</v>
      </c>
      <c r="M1168" s="18">
        <f t="shared" si="382"/>
        <v>145.00000000000003</v>
      </c>
      <c r="N1168" s="4">
        <f t="shared" si="368"/>
        <v>1.6</v>
      </c>
      <c r="O1168" s="4">
        <f t="shared" si="369"/>
        <v>2.4500000000000002</v>
      </c>
      <c r="P1168" s="4"/>
      <c r="Q1168" s="4"/>
      <c r="R1168" s="1">
        <f t="shared" si="370"/>
        <v>0.625</v>
      </c>
      <c r="S1168" s="1">
        <f t="shared" si="370"/>
        <v>0.4081632653061224</v>
      </c>
      <c r="T1168" s="1">
        <f t="shared" si="366"/>
        <v>3.2098765432098886E-2</v>
      </c>
      <c r="U1168" s="1">
        <f t="shared" si="367"/>
        <v>0.1084183673469388</v>
      </c>
      <c r="V1168" s="1">
        <f t="shared" si="371"/>
        <v>0.61941836734693878</v>
      </c>
      <c r="W1168" s="1"/>
      <c r="X1168" s="17">
        <f t="shared" si="372"/>
        <v>614.4177388267467</v>
      </c>
      <c r="Y1168" s="18">
        <f t="shared" si="373"/>
        <v>1471.4893831628281</v>
      </c>
      <c r="Z1168" s="2">
        <f t="shared" si="364"/>
        <v>583.69685188540939</v>
      </c>
      <c r="AA1168" s="18">
        <f t="shared" si="364"/>
        <v>1397.9149140046866</v>
      </c>
      <c r="AB1168" s="2">
        <f t="shared" si="365"/>
        <v>-171.32180801898838</v>
      </c>
      <c r="AC1168" s="2">
        <f t="shared" si="365"/>
        <v>139.79149140046866</v>
      </c>
      <c r="AD1168" s="2">
        <f t="shared" si="374"/>
        <v>583.69685188540939</v>
      </c>
      <c r="AE1168" s="2">
        <f t="shared" si="375"/>
        <v>-1000</v>
      </c>
      <c r="AF1168" s="5">
        <f t="shared" si="376"/>
        <v>0.60000000000000009</v>
      </c>
      <c r="AG1168" s="5">
        <f t="shared" si="377"/>
        <v>-1</v>
      </c>
      <c r="AH1168" s="3">
        <f t="shared" si="378"/>
        <v>201812</v>
      </c>
      <c r="AI1168" s="21">
        <v>1.58</v>
      </c>
      <c r="AJ1168" s="21">
        <v>2.5</v>
      </c>
      <c r="AK1168" s="21">
        <v>1.6</v>
      </c>
      <c r="AL1168" s="21">
        <v>2.4500000000000002</v>
      </c>
      <c r="AO1168">
        <f t="shared" si="383"/>
        <v>-170</v>
      </c>
      <c r="AP1168">
        <f>IF(E1168&lt;F1168,G1168,H1168)</f>
        <v>21</v>
      </c>
      <c r="AQ1168">
        <f>IF(E1168&lt;F1168,H1168,G1168)</f>
        <v>7</v>
      </c>
    </row>
    <row r="1169" spans="2:43" x14ac:dyDescent="0.25">
      <c r="B1169" s="24">
        <v>43443</v>
      </c>
      <c r="C1169" s="20" t="s">
        <v>37</v>
      </c>
      <c r="D1169" s="20" t="s">
        <v>47</v>
      </c>
      <c r="E1169" s="2">
        <v>129.99999999999997</v>
      </c>
      <c r="F1169" s="2">
        <v>-151.51515151515153</v>
      </c>
      <c r="G1169">
        <v>15</v>
      </c>
      <c r="H1169">
        <v>6</v>
      </c>
      <c r="I1169" s="9"/>
      <c r="J1169" s="2" t="str">
        <f t="shared" si="379"/>
        <v>Los Angeles Rams</v>
      </c>
      <c r="K1169" s="2" t="str">
        <f t="shared" si="380"/>
        <v>Chicago Bears</v>
      </c>
      <c r="L1169" s="17">
        <f t="shared" si="381"/>
        <v>-151.51515151515153</v>
      </c>
      <c r="M1169" s="18">
        <f t="shared" si="382"/>
        <v>129.99999999999997</v>
      </c>
      <c r="N1169" s="4">
        <f t="shared" si="368"/>
        <v>1.66</v>
      </c>
      <c r="O1169" s="4">
        <f t="shared" si="369"/>
        <v>2.2999999999999998</v>
      </c>
      <c r="P1169" s="4"/>
      <c r="Q1169" s="4"/>
      <c r="R1169" s="1">
        <f t="shared" si="370"/>
        <v>0.60240963855421692</v>
      </c>
      <c r="S1169" s="1">
        <f t="shared" si="370"/>
        <v>0.43478260869565222</v>
      </c>
      <c r="T1169" s="1">
        <f t="shared" si="366"/>
        <v>3.5858585858585923E-2</v>
      </c>
      <c r="U1169" s="1">
        <f t="shared" si="367"/>
        <v>8.3813514929282351E-2</v>
      </c>
      <c r="V1169" s="1">
        <f t="shared" si="371"/>
        <v>0.59481351492928236</v>
      </c>
      <c r="W1169" s="1"/>
      <c r="X1169" s="17">
        <f t="shared" si="372"/>
        <v>681.19919084032654</v>
      </c>
      <c r="Y1169" s="18">
        <f t="shared" si="373"/>
        <v>1332.032655245516</v>
      </c>
      <c r="Z1169" s="2">
        <f t="shared" si="364"/>
        <v>647.13923129831016</v>
      </c>
      <c r="AA1169" s="18">
        <f t="shared" si="364"/>
        <v>1265.4310224832402</v>
      </c>
      <c r="AB1169" s="2">
        <f t="shared" si="365"/>
        <v>-154.5262521009227</v>
      </c>
      <c r="AC1169" s="2">
        <f t="shared" si="365"/>
        <v>126.54310224832402</v>
      </c>
      <c r="AD1169" s="2">
        <f t="shared" si="374"/>
        <v>-1000</v>
      </c>
      <c r="AE1169" s="2">
        <f t="shared" si="375"/>
        <v>1265.4310224832402</v>
      </c>
      <c r="AF1169" s="5">
        <f t="shared" si="376"/>
        <v>-1</v>
      </c>
      <c r="AG1169" s="5">
        <f t="shared" si="377"/>
        <v>1.2999999999999998</v>
      </c>
      <c r="AH1169" s="3">
        <f t="shared" si="378"/>
        <v>201812</v>
      </c>
      <c r="AI1169" s="21">
        <v>2.5499999999999998</v>
      </c>
      <c r="AJ1169" s="21">
        <v>1.57</v>
      </c>
      <c r="AK1169" s="21">
        <v>2.2999999999999998</v>
      </c>
      <c r="AL1169" s="21">
        <v>1.66</v>
      </c>
      <c r="AO1169">
        <f t="shared" si="383"/>
        <v>-160</v>
      </c>
      <c r="AP1169">
        <f>IF(E1169&lt;F1169,G1169,H1169)</f>
        <v>6</v>
      </c>
      <c r="AQ1169">
        <f>IF(E1169&lt;F1169,H1169,G1169)</f>
        <v>15</v>
      </c>
    </row>
    <row r="1170" spans="2:43" x14ac:dyDescent="0.25">
      <c r="B1170" s="24">
        <v>43443</v>
      </c>
      <c r="C1170" s="20" t="s">
        <v>48</v>
      </c>
      <c r="D1170" s="20" t="s">
        <v>34</v>
      </c>
      <c r="E1170" s="2">
        <v>120.00000000000001</v>
      </c>
      <c r="F1170" s="2">
        <v>-140.84507042253523</v>
      </c>
      <c r="G1170">
        <v>3</v>
      </c>
      <c r="H1170">
        <v>17</v>
      </c>
      <c r="I1170" s="9"/>
      <c r="J1170" s="2" t="str">
        <f t="shared" si="379"/>
        <v>Detroit Lions</v>
      </c>
      <c r="K1170" s="2" t="str">
        <f t="shared" si="380"/>
        <v>Arizona Cardinals</v>
      </c>
      <c r="L1170" s="17">
        <f t="shared" si="381"/>
        <v>-140.84507042253523</v>
      </c>
      <c r="M1170" s="18">
        <f t="shared" si="382"/>
        <v>120.00000000000001</v>
      </c>
      <c r="N1170" s="4">
        <f t="shared" si="368"/>
        <v>1.71</v>
      </c>
      <c r="O1170" s="4">
        <f t="shared" si="369"/>
        <v>2.2000000000000002</v>
      </c>
      <c r="P1170" s="4"/>
      <c r="Q1170" s="4"/>
      <c r="R1170" s="1">
        <f t="shared" si="370"/>
        <v>0.58479532163742687</v>
      </c>
      <c r="S1170" s="1">
        <f t="shared" si="370"/>
        <v>0.45454545454545453</v>
      </c>
      <c r="T1170" s="1">
        <f t="shared" si="366"/>
        <v>3.7851662404092101E-2</v>
      </c>
      <c r="U1170" s="1">
        <f t="shared" si="367"/>
        <v>6.5124933545986169E-2</v>
      </c>
      <c r="V1170" s="1">
        <f t="shared" si="371"/>
        <v>0.57612493354598615</v>
      </c>
      <c r="W1170" s="1"/>
      <c r="X1170" s="17">
        <f t="shared" si="372"/>
        <v>735.73463284275692</v>
      </c>
      <c r="Y1170" s="18">
        <f t="shared" si="373"/>
        <v>1235.8449349286186</v>
      </c>
      <c r="Z1170" s="2">
        <f t="shared" si="364"/>
        <v>698.94790120061907</v>
      </c>
      <c r="AA1170" s="18">
        <f t="shared" si="364"/>
        <v>1174.0526881821877</v>
      </c>
      <c r="AB1170" s="2">
        <f t="shared" si="365"/>
        <v>-143.07218009843768</v>
      </c>
      <c r="AC1170" s="2">
        <f t="shared" si="365"/>
        <v>117.40526881821877</v>
      </c>
      <c r="AD1170" s="2">
        <f t="shared" si="374"/>
        <v>698.94790120061907</v>
      </c>
      <c r="AE1170" s="2">
        <f t="shared" si="375"/>
        <v>-1000</v>
      </c>
      <c r="AF1170" s="5">
        <f t="shared" si="376"/>
        <v>0.71</v>
      </c>
      <c r="AG1170" s="5">
        <f t="shared" si="377"/>
        <v>-1</v>
      </c>
      <c r="AH1170" s="3">
        <f t="shared" si="378"/>
        <v>201812</v>
      </c>
      <c r="AI1170" s="21">
        <v>2.1</v>
      </c>
      <c r="AJ1170" s="21">
        <v>1.76</v>
      </c>
      <c r="AK1170" s="21">
        <v>2.2000000000000002</v>
      </c>
      <c r="AL1170" s="21">
        <v>1.71</v>
      </c>
      <c r="AO1170">
        <f t="shared" si="383"/>
        <v>-150</v>
      </c>
      <c r="AP1170">
        <f>IF(E1170&lt;F1170,G1170,H1170)</f>
        <v>17</v>
      </c>
      <c r="AQ1170">
        <f>IF(E1170&lt;F1170,H1170,G1170)</f>
        <v>3</v>
      </c>
    </row>
    <row r="1171" spans="2:43" x14ac:dyDescent="0.25">
      <c r="B1171" s="24">
        <v>43443</v>
      </c>
      <c r="C1171" s="20" t="s">
        <v>23</v>
      </c>
      <c r="D1171" s="20" t="s">
        <v>19</v>
      </c>
      <c r="E1171" s="2">
        <v>-185.18518518518516</v>
      </c>
      <c r="F1171" s="2">
        <v>165</v>
      </c>
      <c r="G1171">
        <v>29</v>
      </c>
      <c r="H1171">
        <v>23</v>
      </c>
      <c r="I1171" s="9"/>
      <c r="J1171" s="2" t="str">
        <f t="shared" si="379"/>
        <v>Dallas Cowboys</v>
      </c>
      <c r="K1171" s="2" t="str">
        <f t="shared" si="380"/>
        <v>Philadelphia Eagles</v>
      </c>
      <c r="L1171" s="17">
        <f t="shared" si="381"/>
        <v>-185.18518518518516</v>
      </c>
      <c r="M1171" s="18">
        <f t="shared" si="382"/>
        <v>165</v>
      </c>
      <c r="N1171" s="4">
        <f t="shared" si="368"/>
        <v>1.54</v>
      </c>
      <c r="O1171" s="4">
        <f t="shared" si="369"/>
        <v>2.65</v>
      </c>
      <c r="P1171" s="4"/>
      <c r="Q1171" s="4"/>
      <c r="R1171" s="1">
        <f t="shared" si="370"/>
        <v>0.64935064935064934</v>
      </c>
      <c r="S1171" s="1">
        <f t="shared" si="370"/>
        <v>0.37735849056603776</v>
      </c>
      <c r="T1171" s="1">
        <f t="shared" si="366"/>
        <v>2.6014319809069208E-2</v>
      </c>
      <c r="U1171" s="1">
        <f t="shared" si="367"/>
        <v>0.13599607939230579</v>
      </c>
      <c r="V1171" s="1">
        <f t="shared" si="371"/>
        <v>0.64699607939230575</v>
      </c>
      <c r="W1171" s="1"/>
      <c r="X1171" s="17">
        <f t="shared" si="372"/>
        <v>545.60441995143913</v>
      </c>
      <c r="Y1171" s="18">
        <f t="shared" si="373"/>
        <v>1648.1806912014345</v>
      </c>
      <c r="Z1171" s="2">
        <f t="shared" si="364"/>
        <v>518.32419895386715</v>
      </c>
      <c r="AA1171" s="18">
        <f t="shared" si="364"/>
        <v>1565.7716566413626</v>
      </c>
      <c r="AB1171" s="2">
        <f t="shared" si="365"/>
        <v>-192.92944493394256</v>
      </c>
      <c r="AC1171" s="2">
        <f t="shared" si="365"/>
        <v>156.57716566413626</v>
      </c>
      <c r="AD1171" s="2">
        <f t="shared" si="374"/>
        <v>518.32419895386715</v>
      </c>
      <c r="AE1171" s="2">
        <f t="shared" si="375"/>
        <v>-1000</v>
      </c>
      <c r="AF1171" s="5">
        <f t="shared" si="376"/>
        <v>0.54</v>
      </c>
      <c r="AG1171" s="5">
        <f t="shared" si="377"/>
        <v>-1</v>
      </c>
      <c r="AH1171" s="3">
        <f t="shared" si="378"/>
        <v>201812</v>
      </c>
      <c r="AI1171" s="21">
        <v>1.5</v>
      </c>
      <c r="AJ1171" s="21">
        <v>2.7</v>
      </c>
      <c r="AK1171" s="21">
        <v>1.54</v>
      </c>
      <c r="AL1171" s="21">
        <v>2.65</v>
      </c>
      <c r="AO1171">
        <f t="shared" si="383"/>
        <v>-190</v>
      </c>
      <c r="AP1171">
        <f>IF(E1171&lt;F1171,G1171,H1171)</f>
        <v>29</v>
      </c>
      <c r="AQ1171">
        <f>IF(E1171&lt;F1171,H1171,G1171)</f>
        <v>23</v>
      </c>
    </row>
    <row r="1172" spans="2:43" x14ac:dyDescent="0.25">
      <c r="B1172" s="24">
        <v>43443</v>
      </c>
      <c r="C1172" s="20" t="s">
        <v>52</v>
      </c>
      <c r="D1172" s="20" t="s">
        <v>45</v>
      </c>
      <c r="E1172" s="2">
        <v>425</v>
      </c>
      <c r="F1172" s="2">
        <v>-555.55555555555577</v>
      </c>
      <c r="G1172">
        <v>24</v>
      </c>
      <c r="H1172">
        <v>21</v>
      </c>
      <c r="I1172" s="9"/>
      <c r="J1172" s="2" t="str">
        <f t="shared" si="379"/>
        <v>Pittsburgh Steelers</v>
      </c>
      <c r="K1172" s="2" t="str">
        <f t="shared" si="380"/>
        <v>Oakland Raiders</v>
      </c>
      <c r="L1172" s="17">
        <f t="shared" si="381"/>
        <v>-555.55555555555577</v>
      </c>
      <c r="M1172" s="18">
        <f t="shared" si="382"/>
        <v>425</v>
      </c>
      <c r="N1172" s="4">
        <f t="shared" si="368"/>
        <v>1.18</v>
      </c>
      <c r="O1172" s="4">
        <f t="shared" si="369"/>
        <v>5.25</v>
      </c>
      <c r="P1172" s="4"/>
      <c r="Q1172" s="4"/>
      <c r="R1172" s="1">
        <f t="shared" si="370"/>
        <v>0.84745762711864414</v>
      </c>
      <c r="S1172" s="1">
        <f t="shared" si="370"/>
        <v>0.19047619047619047</v>
      </c>
      <c r="T1172" s="1">
        <f t="shared" si="366"/>
        <v>3.6547433903577065E-2</v>
      </c>
      <c r="U1172" s="1">
        <f t="shared" si="367"/>
        <v>0.32849071832122684</v>
      </c>
      <c r="V1172" s="1">
        <f t="shared" si="371"/>
        <v>0.83949071832122679</v>
      </c>
      <c r="W1172" s="1"/>
      <c r="X1172" s="17">
        <f t="shared" si="372"/>
        <v>191.19839942930162</v>
      </c>
      <c r="Y1172" s="18">
        <f t="shared" si="373"/>
        <v>4188.72894319429</v>
      </c>
      <c r="Z1172" s="2">
        <f t="shared" ref="Z1172:AA1235" si="384">X1172*0.95</f>
        <v>181.63847945783652</v>
      </c>
      <c r="AA1172" s="18">
        <f t="shared" si="384"/>
        <v>3979.2924960345754</v>
      </c>
      <c r="AB1172" s="2">
        <f t="shared" ref="AB1172:AC1235" si="385">IF(Z1172&lt;1000,-100000/Z1172,Z1172/10)</f>
        <v>-550.54413744535259</v>
      </c>
      <c r="AC1172" s="2">
        <f t="shared" si="385"/>
        <v>397.92924960345755</v>
      </c>
      <c r="AD1172" s="2">
        <f t="shared" si="374"/>
        <v>-1000</v>
      </c>
      <c r="AE1172" s="2">
        <f t="shared" si="375"/>
        <v>3979.2924960345754</v>
      </c>
      <c r="AF1172" s="5">
        <f t="shared" si="376"/>
        <v>-1</v>
      </c>
      <c r="AG1172" s="5">
        <f t="shared" si="377"/>
        <v>4.25</v>
      </c>
      <c r="AH1172" s="3">
        <f t="shared" si="378"/>
        <v>201812</v>
      </c>
      <c r="AI1172" s="21">
        <v>6.25</v>
      </c>
      <c r="AJ1172" s="21">
        <v>1.1299999999999999</v>
      </c>
      <c r="AK1172" s="21">
        <v>5.25</v>
      </c>
      <c r="AL1172" s="21">
        <v>1.18</v>
      </c>
      <c r="AO1172">
        <f t="shared" si="383"/>
        <v>-600</v>
      </c>
      <c r="AP1172">
        <f>IF(E1172&lt;F1172,G1172,H1172)</f>
        <v>21</v>
      </c>
      <c r="AQ1172">
        <f>IF(E1172&lt;F1172,H1172,G1172)</f>
        <v>24</v>
      </c>
    </row>
    <row r="1173" spans="2:43" x14ac:dyDescent="0.25">
      <c r="B1173" s="24">
        <v>43443</v>
      </c>
      <c r="C1173" s="20" t="s">
        <v>31</v>
      </c>
      <c r="D1173" s="20" t="s">
        <v>21</v>
      </c>
      <c r="E1173" s="2">
        <v>-1666.6666666666652</v>
      </c>
      <c r="F1173" s="2">
        <v>900</v>
      </c>
      <c r="G1173">
        <v>26</v>
      </c>
      <c r="H1173">
        <v>21</v>
      </c>
      <c r="I1173" s="9"/>
      <c r="J1173" s="2" t="str">
        <f t="shared" si="379"/>
        <v>Los Angeles Chargers</v>
      </c>
      <c r="K1173" s="2" t="str">
        <f t="shared" si="380"/>
        <v>Cincinnati Bengals</v>
      </c>
      <c r="L1173" s="17">
        <f t="shared" si="381"/>
        <v>-1666.6666666666652</v>
      </c>
      <c r="M1173" s="18">
        <f t="shared" si="382"/>
        <v>900</v>
      </c>
      <c r="N1173" s="4">
        <f t="shared" si="368"/>
        <v>1.06</v>
      </c>
      <c r="O1173" s="4">
        <f t="shared" si="369"/>
        <v>10</v>
      </c>
      <c r="P1173" s="4"/>
      <c r="Q1173" s="4"/>
      <c r="R1173" s="1">
        <f t="shared" si="370"/>
        <v>0.94339622641509424</v>
      </c>
      <c r="S1173" s="1">
        <f t="shared" si="370"/>
        <v>0.1</v>
      </c>
      <c r="T1173" s="1">
        <f t="shared" si="366"/>
        <v>4.1591320072332683E-2</v>
      </c>
      <c r="U1173" s="1">
        <f t="shared" si="367"/>
        <v>0.42169811320754713</v>
      </c>
      <c r="V1173" s="1">
        <f t="shared" si="371"/>
        <v>0.93269811320754714</v>
      </c>
      <c r="W1173" s="1"/>
      <c r="X1173" s="17">
        <f t="shared" si="372"/>
        <v>72.158274836647607</v>
      </c>
      <c r="Y1173" s="18">
        <f t="shared" si="373"/>
        <v>8490.4619756418233</v>
      </c>
      <c r="Z1173" s="2">
        <f t="shared" si="384"/>
        <v>68.55036109481523</v>
      </c>
      <c r="AA1173" s="18">
        <f t="shared" si="384"/>
        <v>8065.9388768597319</v>
      </c>
      <c r="AB1173" s="2">
        <f t="shared" si="385"/>
        <v>-1458.781520664571</v>
      </c>
      <c r="AC1173" s="2">
        <f t="shared" si="385"/>
        <v>806.59388768597319</v>
      </c>
      <c r="AD1173" s="2">
        <f t="shared" si="374"/>
        <v>68.55036109481523</v>
      </c>
      <c r="AE1173" s="2">
        <f t="shared" si="375"/>
        <v>-1000</v>
      </c>
      <c r="AF1173" s="5">
        <f t="shared" si="376"/>
        <v>6.0000000000000053E-2</v>
      </c>
      <c r="AG1173" s="5">
        <f t="shared" si="377"/>
        <v>-1</v>
      </c>
      <c r="AH1173" s="3">
        <f t="shared" si="378"/>
        <v>201812</v>
      </c>
      <c r="AI1173" s="21">
        <v>1.0900000000000001</v>
      </c>
      <c r="AJ1173" s="21">
        <v>8</v>
      </c>
      <c r="AK1173" s="21">
        <v>1.06</v>
      </c>
      <c r="AL1173" s="21">
        <v>10</v>
      </c>
      <c r="AO1173">
        <f t="shared" si="383"/>
        <v>-1700</v>
      </c>
      <c r="AP1173">
        <f>IF(E1173&lt;F1173,G1173,H1173)</f>
        <v>26</v>
      </c>
      <c r="AQ1173">
        <f>IF(E1173&lt;F1173,H1173,G1173)</f>
        <v>21</v>
      </c>
    </row>
    <row r="1174" spans="2:43" x14ac:dyDescent="0.25">
      <c r="B1174" s="24">
        <v>43443</v>
      </c>
      <c r="C1174" s="20" t="s">
        <v>22</v>
      </c>
      <c r="D1174" s="20" t="s">
        <v>38</v>
      </c>
      <c r="E1174" s="2">
        <v>140</v>
      </c>
      <c r="F1174" s="2">
        <v>-161.29032258064512</v>
      </c>
      <c r="G1174">
        <v>20</v>
      </c>
      <c r="H1174">
        <v>14</v>
      </c>
      <c r="I1174" s="9"/>
      <c r="J1174" s="2" t="str">
        <f t="shared" si="379"/>
        <v>Denver Broncos</v>
      </c>
      <c r="K1174" s="2" t="str">
        <f t="shared" si="380"/>
        <v>San Francisco 49ers</v>
      </c>
      <c r="L1174" s="17">
        <f t="shared" si="381"/>
        <v>-161.29032258064512</v>
      </c>
      <c r="M1174" s="18">
        <f t="shared" si="382"/>
        <v>140</v>
      </c>
      <c r="N1174" s="4">
        <f t="shared" si="368"/>
        <v>1.62</v>
      </c>
      <c r="O1174" s="4">
        <f t="shared" si="369"/>
        <v>2.4</v>
      </c>
      <c r="P1174" s="4"/>
      <c r="Q1174" s="4"/>
      <c r="R1174" s="1">
        <f t="shared" si="370"/>
        <v>0.61728395061728392</v>
      </c>
      <c r="S1174" s="1">
        <f t="shared" si="370"/>
        <v>0.41666666666666669</v>
      </c>
      <c r="T1174" s="1">
        <f t="shared" si="366"/>
        <v>3.2835820895522283E-2</v>
      </c>
      <c r="U1174" s="1">
        <f t="shared" si="367"/>
        <v>0.10030864197530862</v>
      </c>
      <c r="V1174" s="1">
        <f t="shared" si="371"/>
        <v>0.61130864197530865</v>
      </c>
      <c r="W1174" s="1"/>
      <c r="X1174" s="17">
        <f t="shared" si="372"/>
        <v>635.83488165441463</v>
      </c>
      <c r="Y1174" s="18">
        <f t="shared" si="373"/>
        <v>1423.7849094482656</v>
      </c>
      <c r="Z1174" s="2">
        <f t="shared" si="384"/>
        <v>604.04313757169382</v>
      </c>
      <c r="AA1174" s="18">
        <f t="shared" si="384"/>
        <v>1352.5956639758522</v>
      </c>
      <c r="AB1174" s="2">
        <f t="shared" si="385"/>
        <v>-165.55109027810289</v>
      </c>
      <c r="AC1174" s="2">
        <f t="shared" si="385"/>
        <v>135.25956639758522</v>
      </c>
      <c r="AD1174" s="2">
        <f t="shared" si="374"/>
        <v>-1000</v>
      </c>
      <c r="AE1174" s="2">
        <f t="shared" si="375"/>
        <v>1352.5956639758522</v>
      </c>
      <c r="AF1174" s="5">
        <f t="shared" si="376"/>
        <v>-1</v>
      </c>
      <c r="AG1174" s="5">
        <f t="shared" si="377"/>
        <v>1.4</v>
      </c>
      <c r="AH1174" s="3">
        <f t="shared" si="378"/>
        <v>201812</v>
      </c>
      <c r="AI1174" s="21">
        <v>2.9</v>
      </c>
      <c r="AJ1174" s="21">
        <v>1.43</v>
      </c>
      <c r="AK1174" s="21">
        <v>2.4</v>
      </c>
      <c r="AL1174" s="21">
        <v>1.62</v>
      </c>
      <c r="AO1174">
        <f t="shared" si="383"/>
        <v>-170</v>
      </c>
      <c r="AP1174">
        <f>IF(E1174&lt;F1174,G1174,H1174)</f>
        <v>14</v>
      </c>
      <c r="AQ1174">
        <f>IF(E1174&lt;F1174,H1174,G1174)</f>
        <v>20</v>
      </c>
    </row>
    <row r="1175" spans="2:43" x14ac:dyDescent="0.25">
      <c r="B1175" s="24">
        <v>43443</v>
      </c>
      <c r="C1175" s="20" t="s">
        <v>24</v>
      </c>
      <c r="D1175" s="20" t="s">
        <v>42</v>
      </c>
      <c r="E1175" s="2">
        <v>-222.22222222222226</v>
      </c>
      <c r="F1175" s="2">
        <v>179.99999999999997</v>
      </c>
      <c r="G1175">
        <v>23</v>
      </c>
      <c r="H1175">
        <v>27</v>
      </c>
      <c r="I1175" s="9"/>
      <c r="J1175" s="2" t="str">
        <f t="shared" si="379"/>
        <v>Buffalo Bills</v>
      </c>
      <c r="K1175" s="2" t="str">
        <f t="shared" si="380"/>
        <v>New York Jets</v>
      </c>
      <c r="L1175" s="17">
        <f t="shared" si="381"/>
        <v>-222.22222222222226</v>
      </c>
      <c r="M1175" s="18">
        <f t="shared" si="382"/>
        <v>179.99999999999997</v>
      </c>
      <c r="N1175" s="4">
        <f t="shared" si="368"/>
        <v>1.45</v>
      </c>
      <c r="O1175" s="4">
        <f t="shared" si="369"/>
        <v>2.8</v>
      </c>
      <c r="P1175" s="4"/>
      <c r="Q1175" s="4"/>
      <c r="R1175" s="1">
        <f t="shared" si="370"/>
        <v>0.68965517241379315</v>
      </c>
      <c r="S1175" s="1">
        <f t="shared" si="370"/>
        <v>0.35714285714285715</v>
      </c>
      <c r="T1175" s="1">
        <f t="shared" si="366"/>
        <v>4.4705882352941262E-2</v>
      </c>
      <c r="U1175" s="1">
        <f t="shared" si="367"/>
        <v>0.166256157635468</v>
      </c>
      <c r="V1175" s="1">
        <f t="shared" si="371"/>
        <v>0.67725615763546798</v>
      </c>
      <c r="W1175" s="1"/>
      <c r="X1175" s="17">
        <f t="shared" si="372"/>
        <v>476.54619116545314</v>
      </c>
      <c r="Y1175" s="18">
        <f t="shared" si="373"/>
        <v>1872.3757127156628</v>
      </c>
      <c r="Z1175" s="2">
        <f t="shared" si="384"/>
        <v>452.71888160718044</v>
      </c>
      <c r="AA1175" s="18">
        <f t="shared" si="384"/>
        <v>1778.7569270798795</v>
      </c>
      <c r="AB1175" s="2">
        <f t="shared" si="385"/>
        <v>-220.88762820095712</v>
      </c>
      <c r="AC1175" s="2">
        <f t="shared" si="385"/>
        <v>177.87569270798795</v>
      </c>
      <c r="AD1175" s="2">
        <f t="shared" si="374"/>
        <v>-1000</v>
      </c>
      <c r="AE1175" s="2">
        <f t="shared" si="375"/>
        <v>1778.7569270798795</v>
      </c>
      <c r="AF1175" s="5">
        <f t="shared" si="376"/>
        <v>-1</v>
      </c>
      <c r="AG1175" s="5">
        <f t="shared" si="377"/>
        <v>1.7999999999999998</v>
      </c>
      <c r="AH1175" s="3">
        <f t="shared" si="378"/>
        <v>201812</v>
      </c>
      <c r="AI1175" s="21">
        <v>1.55</v>
      </c>
      <c r="AJ1175" s="21">
        <v>2.6</v>
      </c>
      <c r="AK1175" s="21">
        <v>1.45</v>
      </c>
      <c r="AL1175" s="21">
        <v>2.8</v>
      </c>
      <c r="AO1175">
        <f t="shared" si="383"/>
        <v>-300</v>
      </c>
      <c r="AP1175">
        <f>IF(E1175&lt;F1175,G1175,H1175)</f>
        <v>23</v>
      </c>
      <c r="AQ1175">
        <f>IF(E1175&lt;F1175,H1175,G1175)</f>
        <v>27</v>
      </c>
    </row>
    <row r="1176" spans="2:43" x14ac:dyDescent="0.25">
      <c r="B1176" s="24">
        <v>43443</v>
      </c>
      <c r="C1176" s="20" t="s">
        <v>46</v>
      </c>
      <c r="D1176" s="20" t="s">
        <v>44</v>
      </c>
      <c r="E1176" s="2">
        <v>-105.26315789473685</v>
      </c>
      <c r="F1176" s="2">
        <v>-116.27906976744185</v>
      </c>
      <c r="G1176">
        <v>26</v>
      </c>
      <c r="H1176">
        <v>20</v>
      </c>
      <c r="I1176" s="9"/>
      <c r="J1176" s="2" t="str">
        <f t="shared" si="379"/>
        <v>Carolina Panthers</v>
      </c>
      <c r="K1176" s="2" t="str">
        <f t="shared" si="380"/>
        <v>Cleveland Browns</v>
      </c>
      <c r="L1176" s="17">
        <f t="shared" si="381"/>
        <v>-116.27906976744185</v>
      </c>
      <c r="M1176" s="18">
        <f t="shared" si="382"/>
        <v>-105.26315789473685</v>
      </c>
      <c r="N1176" s="4">
        <f t="shared" si="368"/>
        <v>1.95</v>
      </c>
      <c r="O1176" s="4">
        <f t="shared" si="369"/>
        <v>1.86</v>
      </c>
      <c r="P1176" s="4"/>
      <c r="Q1176" s="4"/>
      <c r="R1176" s="1">
        <f t="shared" si="370"/>
        <v>0.51282051282051289</v>
      </c>
      <c r="S1176" s="1">
        <f t="shared" si="370"/>
        <v>0.5376344086021505</v>
      </c>
      <c r="T1176" s="1">
        <f t="shared" si="366"/>
        <v>4.8031496062992063E-2</v>
      </c>
      <c r="U1176" s="1">
        <f t="shared" si="367"/>
        <v>1.2406947890818809E-2</v>
      </c>
      <c r="V1176" s="1">
        <f t="shared" si="371"/>
        <v>0.4985930521091812</v>
      </c>
      <c r="W1176" s="1"/>
      <c r="X1176" s="17">
        <f t="shared" si="372"/>
        <v>1005.6436722688655</v>
      </c>
      <c r="Y1176" s="18">
        <f t="shared" si="373"/>
        <v>906.79748033936153</v>
      </c>
      <c r="Z1176" s="2">
        <f t="shared" si="384"/>
        <v>955.36148865542225</v>
      </c>
      <c r="AA1176" s="18">
        <f t="shared" si="384"/>
        <v>861.45760632239342</v>
      </c>
      <c r="AB1176" s="2">
        <f t="shared" si="385"/>
        <v>-104.67242105471533</v>
      </c>
      <c r="AC1176" s="2">
        <f t="shared" si="385"/>
        <v>-116.08232287472057</v>
      </c>
      <c r="AD1176" s="2">
        <f t="shared" si="374"/>
        <v>-1000</v>
      </c>
      <c r="AE1176" s="2">
        <f t="shared" si="375"/>
        <v>861.45760632239342</v>
      </c>
      <c r="AF1176" s="5">
        <f t="shared" si="376"/>
        <v>-1</v>
      </c>
      <c r="AG1176" s="5">
        <f t="shared" si="377"/>
        <v>0.8600000000000001</v>
      </c>
      <c r="AH1176" s="3">
        <f t="shared" si="378"/>
        <v>201812</v>
      </c>
      <c r="AI1176" s="21">
        <v>2.0499999999999998</v>
      </c>
      <c r="AJ1176" s="21">
        <v>1.8</v>
      </c>
      <c r="AK1176" s="21">
        <v>1.95</v>
      </c>
      <c r="AL1176" s="21">
        <v>1.86</v>
      </c>
      <c r="AO1176">
        <f t="shared" si="383"/>
        <v>-120</v>
      </c>
      <c r="AP1176">
        <f>IF(E1176&lt;F1176,G1176,H1176)</f>
        <v>20</v>
      </c>
      <c r="AQ1176">
        <f>IF(E1176&lt;F1176,H1176,G1176)</f>
        <v>26</v>
      </c>
    </row>
    <row r="1177" spans="2:43" x14ac:dyDescent="0.25">
      <c r="B1177" s="24">
        <v>43443</v>
      </c>
      <c r="C1177" s="20" t="s">
        <v>33</v>
      </c>
      <c r="D1177" s="20" t="s">
        <v>35</v>
      </c>
      <c r="E1177" s="2">
        <v>-192.30769230769229</v>
      </c>
      <c r="F1177" s="2">
        <v>167</v>
      </c>
      <c r="G1177">
        <v>34</v>
      </c>
      <c r="H1177">
        <v>20</v>
      </c>
      <c r="I1177" s="9"/>
      <c r="J1177" s="2" t="str">
        <f t="shared" si="379"/>
        <v>Green Bay Packers</v>
      </c>
      <c r="K1177" s="2" t="str">
        <f t="shared" si="380"/>
        <v>Atlanta Falcons</v>
      </c>
      <c r="L1177" s="17">
        <f t="shared" si="381"/>
        <v>-192.30769230769229</v>
      </c>
      <c r="M1177" s="18">
        <f t="shared" si="382"/>
        <v>167</v>
      </c>
      <c r="N1177" s="4">
        <f t="shared" si="368"/>
        <v>1.52</v>
      </c>
      <c r="O1177" s="4">
        <f t="shared" si="369"/>
        <v>2.67</v>
      </c>
      <c r="P1177" s="4"/>
      <c r="Q1177" s="4"/>
      <c r="R1177" s="1">
        <f t="shared" si="370"/>
        <v>0.65789473684210531</v>
      </c>
      <c r="S1177" s="1">
        <f t="shared" si="370"/>
        <v>0.37453183520599254</v>
      </c>
      <c r="T1177" s="1">
        <f t="shared" si="366"/>
        <v>3.1408114558472477E-2</v>
      </c>
      <c r="U1177" s="1">
        <f t="shared" si="367"/>
        <v>0.14168145081805639</v>
      </c>
      <c r="V1177" s="1">
        <f t="shared" si="371"/>
        <v>0.6526814508180564</v>
      </c>
      <c r="W1177" s="1"/>
      <c r="X1177" s="17">
        <f t="shared" si="372"/>
        <v>532.14098354813416</v>
      </c>
      <c r="Y1177" s="18">
        <f t="shared" si="373"/>
        <v>1687.6788921698521</v>
      </c>
      <c r="Z1177" s="2">
        <f t="shared" si="384"/>
        <v>505.53393437072742</v>
      </c>
      <c r="AA1177" s="18">
        <f t="shared" si="384"/>
        <v>1603.2949475613595</v>
      </c>
      <c r="AB1177" s="2">
        <f t="shared" si="385"/>
        <v>-197.81065760595641</v>
      </c>
      <c r="AC1177" s="2">
        <f t="shared" si="385"/>
        <v>160.32949475613594</v>
      </c>
      <c r="AD1177" s="2">
        <f t="shared" si="374"/>
        <v>505.53393437072742</v>
      </c>
      <c r="AE1177" s="2">
        <f t="shared" si="375"/>
        <v>-1000</v>
      </c>
      <c r="AF1177" s="5">
        <f t="shared" si="376"/>
        <v>0.52</v>
      </c>
      <c r="AG1177" s="5">
        <f t="shared" si="377"/>
        <v>-1</v>
      </c>
      <c r="AH1177" s="3">
        <f t="shared" si="378"/>
        <v>201812</v>
      </c>
      <c r="AI1177" s="21">
        <v>1.4</v>
      </c>
      <c r="AJ1177" s="21">
        <v>3.1</v>
      </c>
      <c r="AK1177" s="21">
        <v>1.52</v>
      </c>
      <c r="AL1177" s="21">
        <v>2.67</v>
      </c>
      <c r="AO1177">
        <f t="shared" si="383"/>
        <v>-200</v>
      </c>
      <c r="AP1177">
        <f>IF(E1177&lt;F1177,G1177,H1177)</f>
        <v>34</v>
      </c>
      <c r="AQ1177">
        <f>IF(E1177&lt;F1177,H1177,G1177)</f>
        <v>20</v>
      </c>
    </row>
    <row r="1178" spans="2:43" x14ac:dyDescent="0.25">
      <c r="B1178" s="24">
        <v>43443</v>
      </c>
      <c r="C1178" s="20" t="s">
        <v>40</v>
      </c>
      <c r="D1178" s="20" t="s">
        <v>39</v>
      </c>
      <c r="E1178" s="2">
        <v>-212.76595744680853</v>
      </c>
      <c r="F1178" s="2">
        <v>175</v>
      </c>
      <c r="G1178">
        <v>21</v>
      </c>
      <c r="H1178">
        <v>24</v>
      </c>
      <c r="I1178" s="9"/>
      <c r="J1178" s="2" t="str">
        <f t="shared" si="379"/>
        <v>Houston Texans</v>
      </c>
      <c r="K1178" s="2" t="str">
        <f t="shared" si="380"/>
        <v>Indianapolis Colts</v>
      </c>
      <c r="L1178" s="17">
        <f t="shared" si="381"/>
        <v>-212.76595744680853</v>
      </c>
      <c r="M1178" s="18">
        <f t="shared" si="382"/>
        <v>175</v>
      </c>
      <c r="N1178" s="4">
        <f t="shared" si="368"/>
        <v>1.47</v>
      </c>
      <c r="O1178" s="4">
        <f t="shared" si="369"/>
        <v>2.75</v>
      </c>
      <c r="P1178" s="4"/>
      <c r="Q1178" s="4"/>
      <c r="R1178" s="1">
        <f t="shared" si="370"/>
        <v>0.68027210884353739</v>
      </c>
      <c r="S1178" s="1">
        <f t="shared" si="370"/>
        <v>0.36363636363636365</v>
      </c>
      <c r="T1178" s="1">
        <f t="shared" si="366"/>
        <v>4.206161137440767E-2</v>
      </c>
      <c r="U1178" s="1">
        <f t="shared" si="367"/>
        <v>0.15831787260358687</v>
      </c>
      <c r="V1178" s="1">
        <f t="shared" si="371"/>
        <v>0.66931787260358688</v>
      </c>
      <c r="W1178" s="1"/>
      <c r="X1178" s="17">
        <f t="shared" si="372"/>
        <v>494.0584151893168</v>
      </c>
      <c r="Y1178" s="18">
        <f t="shared" si="373"/>
        <v>1810.0865209085014</v>
      </c>
      <c r="Z1178" s="2">
        <f t="shared" si="384"/>
        <v>469.35549442985092</v>
      </c>
      <c r="AA1178" s="18">
        <f t="shared" si="384"/>
        <v>1719.5821948630762</v>
      </c>
      <c r="AB1178" s="2">
        <f t="shared" si="385"/>
        <v>-213.05812158750777</v>
      </c>
      <c r="AC1178" s="2">
        <f t="shared" si="385"/>
        <v>171.95821948630763</v>
      </c>
      <c r="AD1178" s="2">
        <f t="shared" si="374"/>
        <v>-1000</v>
      </c>
      <c r="AE1178" s="2">
        <f t="shared" si="375"/>
        <v>1719.5821948630762</v>
      </c>
      <c r="AF1178" s="5">
        <f t="shared" si="376"/>
        <v>-1</v>
      </c>
      <c r="AG1178" s="5">
        <f t="shared" si="377"/>
        <v>1.75</v>
      </c>
      <c r="AH1178" s="3">
        <f t="shared" si="378"/>
        <v>201812</v>
      </c>
      <c r="AI1178" s="21">
        <v>1.44</v>
      </c>
      <c r="AJ1178" s="21">
        <v>2.85</v>
      </c>
      <c r="AK1178" s="21">
        <v>1.47</v>
      </c>
      <c r="AL1178" s="21">
        <v>2.75</v>
      </c>
      <c r="AO1178">
        <f t="shared" si="383"/>
        <v>-300</v>
      </c>
      <c r="AP1178">
        <f>IF(E1178&lt;F1178,G1178,H1178)</f>
        <v>21</v>
      </c>
      <c r="AQ1178">
        <f>IF(E1178&lt;F1178,H1178,G1178)</f>
        <v>24</v>
      </c>
    </row>
    <row r="1179" spans="2:43" x14ac:dyDescent="0.25">
      <c r="B1179" s="24">
        <v>43443</v>
      </c>
      <c r="C1179" s="20" t="s">
        <v>20</v>
      </c>
      <c r="D1179" s="20" t="s">
        <v>28</v>
      </c>
      <c r="E1179" s="2">
        <v>-285.71428571428567</v>
      </c>
      <c r="F1179" s="2">
        <v>229.99999999999997</v>
      </c>
      <c r="G1179">
        <v>27</v>
      </c>
      <c r="H1179">
        <v>24</v>
      </c>
      <c r="I1179" s="9"/>
      <c r="J1179" s="2" t="str">
        <f t="shared" si="379"/>
        <v>Kansas City Chiefs</v>
      </c>
      <c r="K1179" s="2" t="str">
        <f t="shared" si="380"/>
        <v>Baltimore Ravens</v>
      </c>
      <c r="L1179" s="17">
        <f t="shared" si="381"/>
        <v>-285.71428571428567</v>
      </c>
      <c r="M1179" s="18">
        <f t="shared" si="382"/>
        <v>229.99999999999997</v>
      </c>
      <c r="N1179" s="4">
        <f t="shared" si="368"/>
        <v>1.35</v>
      </c>
      <c r="O1179" s="4">
        <f t="shared" si="369"/>
        <v>3.3</v>
      </c>
      <c r="P1179" s="4"/>
      <c r="Q1179" s="4"/>
      <c r="R1179" s="1">
        <f t="shared" si="370"/>
        <v>0.7407407407407407</v>
      </c>
      <c r="S1179" s="1">
        <f t="shared" si="370"/>
        <v>0.30303030303030304</v>
      </c>
      <c r="T1179" s="1">
        <f t="shared" si="366"/>
        <v>4.1935483870967794E-2</v>
      </c>
      <c r="U1179" s="1">
        <f t="shared" si="367"/>
        <v>0.21885521885521883</v>
      </c>
      <c r="V1179" s="1">
        <f t="shared" si="371"/>
        <v>0.72985521885521887</v>
      </c>
      <c r="W1179" s="1"/>
      <c r="X1179" s="17">
        <f t="shared" si="372"/>
        <v>370.13475298361828</v>
      </c>
      <c r="Y1179" s="18">
        <f t="shared" si="373"/>
        <v>2363.8563841328437</v>
      </c>
      <c r="Z1179" s="2">
        <f t="shared" si="384"/>
        <v>351.62801533443735</v>
      </c>
      <c r="AA1179" s="18">
        <f t="shared" si="384"/>
        <v>2245.6635649262016</v>
      </c>
      <c r="AB1179" s="2">
        <f t="shared" si="385"/>
        <v>-284.39144675343596</v>
      </c>
      <c r="AC1179" s="2">
        <f t="shared" si="385"/>
        <v>224.56635649262017</v>
      </c>
      <c r="AD1179" s="2">
        <f t="shared" si="374"/>
        <v>351.62801533443735</v>
      </c>
      <c r="AE1179" s="2">
        <f t="shared" si="375"/>
        <v>-1000</v>
      </c>
      <c r="AF1179" s="5">
        <f t="shared" si="376"/>
        <v>0.35000000000000009</v>
      </c>
      <c r="AG1179" s="5">
        <f t="shared" si="377"/>
        <v>-1</v>
      </c>
      <c r="AH1179" s="3">
        <f t="shared" si="378"/>
        <v>201812</v>
      </c>
      <c r="AI1179" s="21">
        <v>1.31</v>
      </c>
      <c r="AJ1179" s="21">
        <v>3.55</v>
      </c>
      <c r="AK1179" s="21">
        <v>1.35</v>
      </c>
      <c r="AL1179" s="21">
        <v>3.3</v>
      </c>
      <c r="AO1179">
        <f t="shared" si="383"/>
        <v>-300</v>
      </c>
      <c r="AP1179">
        <f>IF(E1179&lt;F1179,G1179,H1179)</f>
        <v>27</v>
      </c>
      <c r="AQ1179">
        <f>IF(E1179&lt;F1179,H1179,G1179)</f>
        <v>24</v>
      </c>
    </row>
    <row r="1180" spans="2:43" x14ac:dyDescent="0.25">
      <c r="B1180" s="24">
        <v>43443</v>
      </c>
      <c r="C1180" s="20" t="s">
        <v>30</v>
      </c>
      <c r="D1180" s="20" t="s">
        <v>36</v>
      </c>
      <c r="E1180" s="2">
        <v>350</v>
      </c>
      <c r="F1180" s="2">
        <v>-454.54545454545462</v>
      </c>
      <c r="G1180">
        <v>34</v>
      </c>
      <c r="H1180">
        <v>33</v>
      </c>
      <c r="I1180" s="9"/>
      <c r="J1180" s="2" t="str">
        <f t="shared" si="379"/>
        <v>New England Patriots</v>
      </c>
      <c r="K1180" s="2" t="str">
        <f t="shared" si="380"/>
        <v>Miami Dolphins</v>
      </c>
      <c r="L1180" s="17">
        <f t="shared" si="381"/>
        <v>-454.54545454545462</v>
      </c>
      <c r="M1180" s="18">
        <f t="shared" si="382"/>
        <v>350</v>
      </c>
      <c r="N1180" s="4">
        <f t="shared" si="368"/>
        <v>1.22</v>
      </c>
      <c r="O1180" s="4">
        <f t="shared" si="369"/>
        <v>4.5</v>
      </c>
      <c r="P1180" s="4"/>
      <c r="Q1180" s="4"/>
      <c r="R1180" s="1">
        <f t="shared" si="370"/>
        <v>0.81967213114754101</v>
      </c>
      <c r="S1180" s="1">
        <f t="shared" si="370"/>
        <v>0.22222222222222221</v>
      </c>
      <c r="T1180" s="1">
        <f t="shared" si="366"/>
        <v>4.0209790209790097E-2</v>
      </c>
      <c r="U1180" s="1">
        <f t="shared" si="367"/>
        <v>0.2987249544626594</v>
      </c>
      <c r="V1180" s="1">
        <f t="shared" si="371"/>
        <v>0.80972495446265946</v>
      </c>
      <c r="W1180" s="1"/>
      <c r="X1180" s="17">
        <f t="shared" si="372"/>
        <v>234.98725646118768</v>
      </c>
      <c r="Y1180" s="18">
        <f t="shared" si="373"/>
        <v>3526.591123964678</v>
      </c>
      <c r="Z1180" s="2">
        <f t="shared" si="384"/>
        <v>223.2378936381283</v>
      </c>
      <c r="AA1180" s="18">
        <f t="shared" si="384"/>
        <v>3350.2615677664439</v>
      </c>
      <c r="AB1180" s="2">
        <f t="shared" si="385"/>
        <v>-447.95262296329213</v>
      </c>
      <c r="AC1180" s="2">
        <f t="shared" si="385"/>
        <v>335.02615677664437</v>
      </c>
      <c r="AD1180" s="2">
        <f t="shared" si="374"/>
        <v>-1000</v>
      </c>
      <c r="AE1180" s="2">
        <f t="shared" si="375"/>
        <v>3350.2615677664439</v>
      </c>
      <c r="AF1180" s="5">
        <f t="shared" si="376"/>
        <v>-1</v>
      </c>
      <c r="AG1180" s="5">
        <f t="shared" si="377"/>
        <v>3.5</v>
      </c>
      <c r="AH1180" s="3">
        <f t="shared" si="378"/>
        <v>201812</v>
      </c>
      <c r="AI1180" s="21">
        <v>4.0999999999999996</v>
      </c>
      <c r="AJ1180" s="21">
        <v>1.25</v>
      </c>
      <c r="AK1180" s="21">
        <v>4.5</v>
      </c>
      <c r="AL1180" s="21">
        <v>1.22</v>
      </c>
      <c r="AO1180">
        <f t="shared" si="383"/>
        <v>-500</v>
      </c>
      <c r="AP1180">
        <f>IF(E1180&lt;F1180,G1180,H1180)</f>
        <v>33</v>
      </c>
      <c r="AQ1180">
        <f>IF(E1180&lt;F1180,H1180,G1180)</f>
        <v>34</v>
      </c>
    </row>
    <row r="1181" spans="2:43" x14ac:dyDescent="0.25">
      <c r="B1181" s="24">
        <v>43443</v>
      </c>
      <c r="C1181" s="20" t="s">
        <v>27</v>
      </c>
      <c r="D1181" s="20" t="s">
        <v>43</v>
      </c>
      <c r="E1181" s="2">
        <v>375</v>
      </c>
      <c r="F1181" s="2">
        <v>-500.00000000000011</v>
      </c>
      <c r="G1181">
        <v>14</v>
      </c>
      <c r="H1181">
        <v>28</v>
      </c>
      <c r="I1181" s="9"/>
      <c r="J1181" s="2" t="str">
        <f t="shared" si="379"/>
        <v>New Orleans Saints</v>
      </c>
      <c r="K1181" s="2" t="str">
        <f t="shared" si="380"/>
        <v>Tampa Bay Buccaneers</v>
      </c>
      <c r="L1181" s="17">
        <f t="shared" si="381"/>
        <v>-500.00000000000011</v>
      </c>
      <c r="M1181" s="18">
        <f t="shared" si="382"/>
        <v>375</v>
      </c>
      <c r="N1181" s="4">
        <f t="shared" si="368"/>
        <v>1.2</v>
      </c>
      <c r="O1181" s="4">
        <f t="shared" si="369"/>
        <v>4.75</v>
      </c>
      <c r="P1181" s="4"/>
      <c r="Q1181" s="4"/>
      <c r="R1181" s="1">
        <f t="shared" si="370"/>
        <v>0.83333333333333337</v>
      </c>
      <c r="S1181" s="1">
        <f t="shared" si="370"/>
        <v>0.21052631578947367</v>
      </c>
      <c r="T1181" s="1">
        <f t="shared" si="366"/>
        <v>4.2016806722689037E-2</v>
      </c>
      <c r="U1181" s="1">
        <f t="shared" si="367"/>
        <v>0.31140350877192985</v>
      </c>
      <c r="V1181" s="1">
        <f t="shared" si="371"/>
        <v>0.82240350877192991</v>
      </c>
      <c r="W1181" s="1"/>
      <c r="X1181" s="17">
        <f t="shared" si="372"/>
        <v>215.94811954689931</v>
      </c>
      <c r="Y1181" s="18">
        <f t="shared" si="373"/>
        <v>3787.1793685900598</v>
      </c>
      <c r="Z1181" s="2">
        <f t="shared" si="384"/>
        <v>205.15071356955434</v>
      </c>
      <c r="AA1181" s="18">
        <f t="shared" si="384"/>
        <v>3597.8204001605568</v>
      </c>
      <c r="AB1181" s="2">
        <f t="shared" si="385"/>
        <v>-487.44651315139578</v>
      </c>
      <c r="AC1181" s="2">
        <f t="shared" si="385"/>
        <v>359.7820400160557</v>
      </c>
      <c r="AD1181" s="2">
        <f t="shared" si="374"/>
        <v>205.15071356955434</v>
      </c>
      <c r="AE1181" s="2">
        <f t="shared" si="375"/>
        <v>-1000</v>
      </c>
      <c r="AF1181" s="5">
        <f t="shared" si="376"/>
        <v>0.19999999999999996</v>
      </c>
      <c r="AG1181" s="5">
        <f t="shared" si="377"/>
        <v>-1</v>
      </c>
      <c r="AH1181" s="3">
        <f t="shared" si="378"/>
        <v>201812</v>
      </c>
      <c r="AI1181" s="21">
        <v>4.0999999999999996</v>
      </c>
      <c r="AJ1181" s="21">
        <v>1.25</v>
      </c>
      <c r="AK1181" s="21">
        <v>4.75</v>
      </c>
      <c r="AL1181" s="21">
        <v>1.2</v>
      </c>
      <c r="AO1181">
        <f t="shared" si="383"/>
        <v>-500</v>
      </c>
      <c r="AP1181">
        <f>IF(E1181&lt;F1181,G1181,H1181)</f>
        <v>28</v>
      </c>
      <c r="AQ1181">
        <f>IF(E1181&lt;F1181,H1181,G1181)</f>
        <v>14</v>
      </c>
    </row>
    <row r="1182" spans="2:43" x14ac:dyDescent="0.25">
      <c r="B1182" s="24">
        <v>43443</v>
      </c>
      <c r="C1182" s="20" t="s">
        <v>53</v>
      </c>
      <c r="D1182" s="20" t="s">
        <v>25</v>
      </c>
      <c r="E1182" s="2">
        <v>145.00000000000003</v>
      </c>
      <c r="F1182" s="2">
        <v>-166.66666666666663</v>
      </c>
      <c r="G1182">
        <v>16</v>
      </c>
      <c r="H1182">
        <v>40</v>
      </c>
      <c r="I1182" s="9"/>
      <c r="J1182" s="2" t="str">
        <f t="shared" si="379"/>
        <v>New York Giants</v>
      </c>
      <c r="K1182" s="2" t="str">
        <f t="shared" si="380"/>
        <v>Washington Redskins</v>
      </c>
      <c r="L1182" s="17">
        <f t="shared" si="381"/>
        <v>-166.66666666666663</v>
      </c>
      <c r="M1182" s="18">
        <f t="shared" si="382"/>
        <v>145.00000000000003</v>
      </c>
      <c r="N1182" s="4">
        <f t="shared" si="368"/>
        <v>1.6</v>
      </c>
      <c r="O1182" s="4">
        <f t="shared" si="369"/>
        <v>2.4500000000000002</v>
      </c>
      <c r="P1182" s="4"/>
      <c r="Q1182" s="4"/>
      <c r="R1182" s="1">
        <f t="shared" si="370"/>
        <v>0.625</v>
      </c>
      <c r="S1182" s="1">
        <f t="shared" si="370"/>
        <v>0.4081632653061224</v>
      </c>
      <c r="T1182" s="1">
        <f t="shared" si="366"/>
        <v>3.2098765432098886E-2</v>
      </c>
      <c r="U1182" s="1">
        <f t="shared" si="367"/>
        <v>0.1084183673469388</v>
      </c>
      <c r="V1182" s="1">
        <f t="shared" si="371"/>
        <v>0.61941836734693878</v>
      </c>
      <c r="W1182" s="1"/>
      <c r="X1182" s="17">
        <f t="shared" si="372"/>
        <v>614.4177388267467</v>
      </c>
      <c r="Y1182" s="18">
        <f t="shared" si="373"/>
        <v>1471.4893831628281</v>
      </c>
      <c r="Z1182" s="2">
        <f t="shared" si="384"/>
        <v>583.69685188540939</v>
      </c>
      <c r="AA1182" s="18">
        <f t="shared" si="384"/>
        <v>1397.9149140046866</v>
      </c>
      <c r="AB1182" s="2">
        <f t="shared" si="385"/>
        <v>-171.32180801898838</v>
      </c>
      <c r="AC1182" s="2">
        <f t="shared" si="385"/>
        <v>139.79149140046866</v>
      </c>
      <c r="AD1182" s="2">
        <f t="shared" si="374"/>
        <v>583.69685188540939</v>
      </c>
      <c r="AE1182" s="2">
        <f t="shared" si="375"/>
        <v>-1000</v>
      </c>
      <c r="AF1182" s="5">
        <f t="shared" si="376"/>
        <v>0.60000000000000009</v>
      </c>
      <c r="AG1182" s="5">
        <f t="shared" si="377"/>
        <v>-1</v>
      </c>
      <c r="AH1182" s="3">
        <f t="shared" si="378"/>
        <v>201812</v>
      </c>
      <c r="AI1182" s="21">
        <v>2.6</v>
      </c>
      <c r="AJ1182" s="21">
        <v>1.55</v>
      </c>
      <c r="AK1182" s="21">
        <v>2.4500000000000002</v>
      </c>
      <c r="AL1182" s="21">
        <v>1.6</v>
      </c>
      <c r="AO1182">
        <f t="shared" si="383"/>
        <v>-170</v>
      </c>
      <c r="AP1182">
        <f>IF(E1182&lt;F1182,G1182,H1182)</f>
        <v>40</v>
      </c>
      <c r="AQ1182">
        <f>IF(E1182&lt;F1182,H1182,G1182)</f>
        <v>16</v>
      </c>
    </row>
    <row r="1183" spans="2:43" x14ac:dyDescent="0.25">
      <c r="B1183" s="24">
        <v>43440</v>
      </c>
      <c r="C1183" s="20" t="s">
        <v>41</v>
      </c>
      <c r="D1183" s="20" t="s">
        <v>26</v>
      </c>
      <c r="E1183" s="2">
        <v>-250.00000000000006</v>
      </c>
      <c r="F1183" s="2">
        <v>204.99999999999997</v>
      </c>
      <c r="G1183">
        <v>30</v>
      </c>
      <c r="H1183">
        <v>9</v>
      </c>
      <c r="I1183" s="9"/>
      <c r="J1183" s="2" t="str">
        <f t="shared" si="379"/>
        <v>Tennessee Titans</v>
      </c>
      <c r="K1183" s="2" t="str">
        <f t="shared" si="380"/>
        <v>Jacksonville Jaguars</v>
      </c>
      <c r="L1183" s="17">
        <f t="shared" si="381"/>
        <v>-250.00000000000006</v>
      </c>
      <c r="M1183" s="18">
        <f t="shared" si="382"/>
        <v>204.99999999999997</v>
      </c>
      <c r="N1183" s="4">
        <f t="shared" si="368"/>
        <v>1.4</v>
      </c>
      <c r="O1183" s="4">
        <f t="shared" si="369"/>
        <v>3.05</v>
      </c>
      <c r="P1183" s="4"/>
      <c r="Q1183" s="4"/>
      <c r="R1183" s="1">
        <f t="shared" si="370"/>
        <v>0.7142857142857143</v>
      </c>
      <c r="S1183" s="1">
        <f t="shared" si="370"/>
        <v>0.32786885245901642</v>
      </c>
      <c r="T1183" s="1">
        <f t="shared" si="366"/>
        <v>4.0449438202247112E-2</v>
      </c>
      <c r="U1183" s="1">
        <f t="shared" si="367"/>
        <v>0.19320843091334894</v>
      </c>
      <c r="V1183" s="1">
        <f t="shared" si="371"/>
        <v>0.70420843091334895</v>
      </c>
      <c r="W1183" s="1"/>
      <c r="X1183" s="17">
        <f t="shared" si="372"/>
        <v>420.03412072617954</v>
      </c>
      <c r="Y1183" s="18">
        <f t="shared" si="373"/>
        <v>2105.3798440390528</v>
      </c>
      <c r="Z1183" s="2">
        <f t="shared" si="384"/>
        <v>399.03241468987056</v>
      </c>
      <c r="AA1183" s="18">
        <f t="shared" si="384"/>
        <v>2000.1108518371002</v>
      </c>
      <c r="AB1183" s="2">
        <f t="shared" si="385"/>
        <v>-250.60620721181351</v>
      </c>
      <c r="AC1183" s="2">
        <f t="shared" si="385"/>
        <v>200.01108518371001</v>
      </c>
      <c r="AD1183" s="2">
        <f t="shared" si="374"/>
        <v>399.03241468987056</v>
      </c>
      <c r="AE1183" s="2">
        <f t="shared" si="375"/>
        <v>-1000</v>
      </c>
      <c r="AF1183" s="5">
        <f t="shared" si="376"/>
        <v>0.39999999999999991</v>
      </c>
      <c r="AG1183" s="5">
        <f t="shared" si="377"/>
        <v>-1</v>
      </c>
      <c r="AH1183" s="3">
        <f t="shared" si="378"/>
        <v>201812</v>
      </c>
      <c r="AI1183" s="21">
        <v>1.44</v>
      </c>
      <c r="AJ1183" s="21">
        <v>2.85</v>
      </c>
      <c r="AK1183" s="21">
        <v>1.4</v>
      </c>
      <c r="AL1183" s="21">
        <v>3.05</v>
      </c>
      <c r="AO1183">
        <f t="shared" si="383"/>
        <v>-300</v>
      </c>
      <c r="AP1183">
        <f>IF(E1183&lt;F1183,G1183,H1183)</f>
        <v>30</v>
      </c>
      <c r="AQ1183">
        <f>IF(E1183&lt;F1183,H1183,G1183)</f>
        <v>9</v>
      </c>
    </row>
    <row r="1184" spans="2:43" x14ac:dyDescent="0.25">
      <c r="B1184" s="24">
        <v>43437</v>
      </c>
      <c r="C1184" s="20" t="s">
        <v>19</v>
      </c>
      <c r="D1184" s="20" t="s">
        <v>53</v>
      </c>
      <c r="E1184" s="2">
        <v>-263.1578947368422</v>
      </c>
      <c r="F1184" s="2">
        <v>215</v>
      </c>
      <c r="G1184">
        <v>28</v>
      </c>
      <c r="H1184">
        <v>13</v>
      </c>
      <c r="I1184" s="9"/>
      <c r="J1184" s="2" t="str">
        <f t="shared" si="379"/>
        <v>Philadelphia Eagles</v>
      </c>
      <c r="K1184" s="2" t="str">
        <f t="shared" si="380"/>
        <v>Washington Redskins</v>
      </c>
      <c r="L1184" s="17">
        <f t="shared" si="381"/>
        <v>-263.1578947368422</v>
      </c>
      <c r="M1184" s="18">
        <f t="shared" si="382"/>
        <v>215</v>
      </c>
      <c r="N1184" s="4">
        <f t="shared" si="368"/>
        <v>1.38</v>
      </c>
      <c r="O1184" s="4">
        <f t="shared" si="369"/>
        <v>3.15</v>
      </c>
      <c r="P1184" s="4"/>
      <c r="Q1184" s="4"/>
      <c r="R1184" s="1">
        <f t="shared" si="370"/>
        <v>0.7246376811594204</v>
      </c>
      <c r="S1184" s="1">
        <f t="shared" si="370"/>
        <v>0.31746031746031744</v>
      </c>
      <c r="T1184" s="1">
        <f t="shared" si="366"/>
        <v>4.039735099337749E-2</v>
      </c>
      <c r="U1184" s="1">
        <f t="shared" si="367"/>
        <v>0.20358868184955148</v>
      </c>
      <c r="V1184" s="1">
        <f t="shared" si="371"/>
        <v>0.71458868184955149</v>
      </c>
      <c r="W1184" s="1"/>
      <c r="X1184" s="17">
        <f t="shared" si="372"/>
        <v>399.40643533805462</v>
      </c>
      <c r="Y1184" s="18">
        <f t="shared" si="373"/>
        <v>2205.1924375584526</v>
      </c>
      <c r="Z1184" s="2">
        <f t="shared" si="384"/>
        <v>379.43611357115185</v>
      </c>
      <c r="AA1184" s="18">
        <f t="shared" si="384"/>
        <v>2094.93281568053</v>
      </c>
      <c r="AB1184" s="2">
        <f t="shared" si="385"/>
        <v>-263.54897813712716</v>
      </c>
      <c r="AC1184" s="2">
        <f t="shared" si="385"/>
        <v>209.49328156805299</v>
      </c>
      <c r="AD1184" s="2">
        <f t="shared" si="374"/>
        <v>379.43611357115185</v>
      </c>
      <c r="AE1184" s="2">
        <f t="shared" si="375"/>
        <v>-1000</v>
      </c>
      <c r="AF1184" s="5">
        <f t="shared" si="376"/>
        <v>0.37999999999999989</v>
      </c>
      <c r="AG1184" s="5">
        <f t="shared" si="377"/>
        <v>-1</v>
      </c>
      <c r="AH1184" s="3">
        <f t="shared" si="378"/>
        <v>201812</v>
      </c>
      <c r="AI1184" s="21">
        <v>1.37</v>
      </c>
      <c r="AJ1184" s="21">
        <v>3.2</v>
      </c>
      <c r="AK1184" s="21">
        <v>1.38</v>
      </c>
      <c r="AL1184" s="21">
        <v>3.15</v>
      </c>
      <c r="AO1184">
        <f t="shared" si="383"/>
        <v>-300</v>
      </c>
      <c r="AP1184">
        <f>IF(E1184&lt;F1184,G1184,H1184)</f>
        <v>28</v>
      </c>
      <c r="AQ1184">
        <f>IF(E1184&lt;F1184,H1184,G1184)</f>
        <v>13</v>
      </c>
    </row>
    <row r="1185" spans="2:43" x14ac:dyDescent="0.25">
      <c r="B1185" s="24">
        <v>43436</v>
      </c>
      <c r="C1185" s="20" t="s">
        <v>45</v>
      </c>
      <c r="D1185" s="20" t="s">
        <v>31</v>
      </c>
      <c r="E1185" s="2">
        <v>-175.43859649122805</v>
      </c>
      <c r="F1185" s="2">
        <v>154.99999999999997</v>
      </c>
      <c r="G1185">
        <v>30</v>
      </c>
      <c r="H1185">
        <v>33</v>
      </c>
      <c r="I1185" s="9"/>
      <c r="J1185" s="2" t="str">
        <f t="shared" si="379"/>
        <v>Pittsburgh Steelers</v>
      </c>
      <c r="K1185" s="2" t="str">
        <f t="shared" si="380"/>
        <v>Los Angeles Chargers</v>
      </c>
      <c r="L1185" s="17">
        <f t="shared" si="381"/>
        <v>-175.43859649122805</v>
      </c>
      <c r="M1185" s="18">
        <f t="shared" si="382"/>
        <v>154.99999999999997</v>
      </c>
      <c r="N1185" s="4">
        <f t="shared" si="368"/>
        <v>1.57</v>
      </c>
      <c r="O1185" s="4">
        <f t="shared" si="369"/>
        <v>2.5499999999999998</v>
      </c>
      <c r="P1185" s="4"/>
      <c r="Q1185" s="4"/>
      <c r="R1185" s="1">
        <f t="shared" si="370"/>
        <v>0.63694267515923564</v>
      </c>
      <c r="S1185" s="1">
        <f t="shared" si="370"/>
        <v>0.39215686274509809</v>
      </c>
      <c r="T1185" s="1">
        <f t="shared" si="366"/>
        <v>2.8276699029126329E-2</v>
      </c>
      <c r="U1185" s="1">
        <f t="shared" si="367"/>
        <v>0.12239290620706877</v>
      </c>
      <c r="V1185" s="1">
        <f t="shared" si="371"/>
        <v>0.63339290620706878</v>
      </c>
      <c r="W1185" s="1"/>
      <c r="X1185" s="17">
        <f t="shared" si="372"/>
        <v>578.79886276004493</v>
      </c>
      <c r="Y1185" s="18">
        <f t="shared" si="373"/>
        <v>1558.0808321378222</v>
      </c>
      <c r="Z1185" s="2">
        <f t="shared" si="384"/>
        <v>549.85891962204266</v>
      </c>
      <c r="AA1185" s="18">
        <f t="shared" si="384"/>
        <v>1480.1767905309309</v>
      </c>
      <c r="AB1185" s="2">
        <f t="shared" si="385"/>
        <v>-181.86483192586408</v>
      </c>
      <c r="AC1185" s="2">
        <f t="shared" si="385"/>
        <v>148.0176790530931</v>
      </c>
      <c r="AD1185" s="2">
        <f t="shared" si="374"/>
        <v>-1000</v>
      </c>
      <c r="AE1185" s="2">
        <f t="shared" si="375"/>
        <v>1480.1767905309309</v>
      </c>
      <c r="AF1185" s="5">
        <f t="shared" si="376"/>
        <v>-1</v>
      </c>
      <c r="AG1185" s="5">
        <f t="shared" si="377"/>
        <v>1.5499999999999998</v>
      </c>
      <c r="AH1185" s="3">
        <f t="shared" si="378"/>
        <v>201812</v>
      </c>
      <c r="AI1185" s="21">
        <v>1.57</v>
      </c>
      <c r="AJ1185" s="21">
        <v>2.5499999999999998</v>
      </c>
      <c r="AK1185" s="21">
        <v>1.57</v>
      </c>
      <c r="AL1185" s="21">
        <v>2.5499999999999998</v>
      </c>
      <c r="AO1185">
        <f t="shared" si="383"/>
        <v>-180</v>
      </c>
      <c r="AP1185">
        <f>IF(E1185&lt;F1185,G1185,H1185)</f>
        <v>30</v>
      </c>
      <c r="AQ1185">
        <f>IF(E1185&lt;F1185,H1185,G1185)</f>
        <v>33</v>
      </c>
    </row>
    <row r="1186" spans="2:43" x14ac:dyDescent="0.25">
      <c r="B1186" s="24">
        <v>43436</v>
      </c>
      <c r="C1186" s="20" t="s">
        <v>36</v>
      </c>
      <c r="D1186" s="20" t="s">
        <v>29</v>
      </c>
      <c r="E1186" s="2">
        <v>-250.00000000000006</v>
      </c>
      <c r="F1186" s="2">
        <v>210</v>
      </c>
      <c r="G1186">
        <v>24</v>
      </c>
      <c r="H1186">
        <v>10</v>
      </c>
      <c r="I1186" s="9"/>
      <c r="J1186" s="2" t="str">
        <f t="shared" si="379"/>
        <v>New England Patriots</v>
      </c>
      <c r="K1186" s="2" t="str">
        <f t="shared" si="380"/>
        <v>Minnesota Vikings</v>
      </c>
      <c r="L1186" s="17">
        <f t="shared" si="381"/>
        <v>-250.00000000000006</v>
      </c>
      <c r="M1186" s="18">
        <f t="shared" si="382"/>
        <v>210</v>
      </c>
      <c r="N1186" s="4">
        <f t="shared" si="368"/>
        <v>1.4</v>
      </c>
      <c r="O1186" s="4">
        <f t="shared" si="369"/>
        <v>3.1</v>
      </c>
      <c r="P1186" s="4"/>
      <c r="Q1186" s="4"/>
      <c r="R1186" s="1">
        <f t="shared" si="370"/>
        <v>0.7142857142857143</v>
      </c>
      <c r="S1186" s="1">
        <f t="shared" si="370"/>
        <v>0.32258064516129031</v>
      </c>
      <c r="T1186" s="1">
        <f t="shared" si="366"/>
        <v>3.5555555555555562E-2</v>
      </c>
      <c r="U1186" s="1">
        <f t="shared" si="367"/>
        <v>0.19585253456221199</v>
      </c>
      <c r="V1186" s="1">
        <f t="shared" si="371"/>
        <v>0.70685253456221198</v>
      </c>
      <c r="W1186" s="1"/>
      <c r="X1186" s="17">
        <f t="shared" si="372"/>
        <v>414.72223852086552</v>
      </c>
      <c r="Y1186" s="18">
        <f t="shared" si="373"/>
        <v>2130.2265089838866</v>
      </c>
      <c r="Z1186" s="2">
        <f t="shared" si="384"/>
        <v>393.98612659482222</v>
      </c>
      <c r="AA1186" s="18">
        <f t="shared" si="384"/>
        <v>2023.7151835346922</v>
      </c>
      <c r="AB1186" s="2">
        <f t="shared" si="385"/>
        <v>-253.81604389039978</v>
      </c>
      <c r="AC1186" s="2">
        <f t="shared" si="385"/>
        <v>202.37151835346921</v>
      </c>
      <c r="AD1186" s="2">
        <f t="shared" si="374"/>
        <v>393.98612659482222</v>
      </c>
      <c r="AE1186" s="2">
        <f t="shared" si="375"/>
        <v>-1000</v>
      </c>
      <c r="AF1186" s="5">
        <f t="shared" si="376"/>
        <v>0.39999999999999991</v>
      </c>
      <c r="AG1186" s="5">
        <f t="shared" si="377"/>
        <v>-1</v>
      </c>
      <c r="AH1186" s="3">
        <f t="shared" si="378"/>
        <v>201812</v>
      </c>
      <c r="AI1186" s="21">
        <v>1.41</v>
      </c>
      <c r="AJ1186" s="21">
        <v>3</v>
      </c>
      <c r="AK1186" s="21">
        <v>1.4</v>
      </c>
      <c r="AL1186" s="21">
        <v>3.1</v>
      </c>
      <c r="AO1186">
        <f t="shared" si="383"/>
        <v>-300</v>
      </c>
      <c r="AP1186">
        <f>IF(E1186&lt;F1186,G1186,H1186)</f>
        <v>24</v>
      </c>
      <c r="AQ1186">
        <f>IF(E1186&lt;F1186,H1186,G1186)</f>
        <v>10</v>
      </c>
    </row>
    <row r="1187" spans="2:43" x14ac:dyDescent="0.25">
      <c r="B1187" s="24">
        <v>43436</v>
      </c>
      <c r="C1187" s="20" t="s">
        <v>32</v>
      </c>
      <c r="D1187" s="20" t="s">
        <v>22</v>
      </c>
      <c r="E1187" s="2">
        <v>-500.00000000000011</v>
      </c>
      <c r="F1187" s="2">
        <v>375</v>
      </c>
      <c r="G1187">
        <v>43</v>
      </c>
      <c r="H1187">
        <v>16</v>
      </c>
      <c r="I1187" s="9"/>
      <c r="J1187" s="2" t="str">
        <f t="shared" si="379"/>
        <v>Seattle Seahawks</v>
      </c>
      <c r="K1187" s="2" t="str">
        <f t="shared" si="380"/>
        <v>San Francisco 49ers</v>
      </c>
      <c r="L1187" s="17">
        <f t="shared" si="381"/>
        <v>-500.00000000000011</v>
      </c>
      <c r="M1187" s="18">
        <f t="shared" si="382"/>
        <v>375</v>
      </c>
      <c r="N1187" s="4">
        <f t="shared" si="368"/>
        <v>1.2</v>
      </c>
      <c r="O1187" s="4">
        <f t="shared" si="369"/>
        <v>4.75</v>
      </c>
      <c r="P1187" s="4"/>
      <c r="Q1187" s="4"/>
      <c r="R1187" s="1">
        <f t="shared" si="370"/>
        <v>0.83333333333333337</v>
      </c>
      <c r="S1187" s="1">
        <f t="shared" si="370"/>
        <v>0.21052631578947367</v>
      </c>
      <c r="T1187" s="1">
        <f t="shared" si="366"/>
        <v>4.2016806722689037E-2</v>
      </c>
      <c r="U1187" s="1">
        <f t="shared" si="367"/>
        <v>0.31140350877192985</v>
      </c>
      <c r="V1187" s="1">
        <f t="shared" si="371"/>
        <v>0.82240350877192991</v>
      </c>
      <c r="W1187" s="1"/>
      <c r="X1187" s="17">
        <f t="shared" si="372"/>
        <v>215.94811954689931</v>
      </c>
      <c r="Y1187" s="18">
        <f t="shared" si="373"/>
        <v>3787.1793685900598</v>
      </c>
      <c r="Z1187" s="2">
        <f t="shared" si="384"/>
        <v>205.15071356955434</v>
      </c>
      <c r="AA1187" s="18">
        <f t="shared" si="384"/>
        <v>3597.8204001605568</v>
      </c>
      <c r="AB1187" s="2">
        <f t="shared" si="385"/>
        <v>-487.44651315139578</v>
      </c>
      <c r="AC1187" s="2">
        <f t="shared" si="385"/>
        <v>359.7820400160557</v>
      </c>
      <c r="AD1187" s="2">
        <f t="shared" si="374"/>
        <v>205.15071356955434</v>
      </c>
      <c r="AE1187" s="2">
        <f t="shared" si="375"/>
        <v>-1000</v>
      </c>
      <c r="AF1187" s="5">
        <f t="shared" si="376"/>
        <v>0.19999999999999996</v>
      </c>
      <c r="AG1187" s="5">
        <f t="shared" si="377"/>
        <v>-1</v>
      </c>
      <c r="AH1187" s="3">
        <f t="shared" si="378"/>
        <v>201812</v>
      </c>
      <c r="AI1187" s="21">
        <v>1.22</v>
      </c>
      <c r="AJ1187" s="21">
        <v>4.5</v>
      </c>
      <c r="AK1187" s="21">
        <v>1.2</v>
      </c>
      <c r="AL1187" s="21">
        <v>4.75</v>
      </c>
      <c r="AO1187">
        <f t="shared" si="383"/>
        <v>-500</v>
      </c>
      <c r="AP1187">
        <f>IF(E1187&lt;F1187,G1187,H1187)</f>
        <v>43</v>
      </c>
      <c r="AQ1187">
        <f>IF(E1187&lt;F1187,H1187,G1187)</f>
        <v>16</v>
      </c>
    </row>
    <row r="1188" spans="2:43" x14ac:dyDescent="0.25">
      <c r="B1188" s="24">
        <v>43436</v>
      </c>
      <c r="C1188" s="20" t="s">
        <v>52</v>
      </c>
      <c r="D1188" s="20" t="s">
        <v>20</v>
      </c>
      <c r="E1188" s="2">
        <v>650</v>
      </c>
      <c r="F1188" s="2">
        <v>-999.99999999999909</v>
      </c>
      <c r="G1188">
        <v>33</v>
      </c>
      <c r="H1188">
        <v>40</v>
      </c>
      <c r="I1188" s="9"/>
      <c r="J1188" s="2" t="str">
        <f t="shared" si="379"/>
        <v>Kansas City Chiefs</v>
      </c>
      <c r="K1188" s="2" t="str">
        <f t="shared" si="380"/>
        <v>Oakland Raiders</v>
      </c>
      <c r="L1188" s="17">
        <f t="shared" si="381"/>
        <v>-999.99999999999909</v>
      </c>
      <c r="M1188" s="18">
        <f t="shared" si="382"/>
        <v>650</v>
      </c>
      <c r="N1188" s="4">
        <f t="shared" si="368"/>
        <v>1.1000000000000001</v>
      </c>
      <c r="O1188" s="4">
        <f t="shared" si="369"/>
        <v>7.5</v>
      </c>
      <c r="P1188" s="4"/>
      <c r="Q1188" s="4"/>
      <c r="R1188" s="1">
        <f t="shared" si="370"/>
        <v>0.90909090909090906</v>
      </c>
      <c r="S1188" s="1">
        <f t="shared" si="370"/>
        <v>0.13333333333333333</v>
      </c>
      <c r="T1188" s="1">
        <f t="shared" si="366"/>
        <v>4.0697674418604612E-2</v>
      </c>
      <c r="U1188" s="1">
        <f t="shared" si="367"/>
        <v>0.38787878787878788</v>
      </c>
      <c r="V1188" s="1">
        <f t="shared" si="371"/>
        <v>0.89887878787878783</v>
      </c>
      <c r="W1188" s="1"/>
      <c r="X1188" s="17">
        <f t="shared" si="372"/>
        <v>112.49705019721534</v>
      </c>
      <c r="Y1188" s="18">
        <f t="shared" si="373"/>
        <v>6304.3252651260173</v>
      </c>
      <c r="Z1188" s="2">
        <f t="shared" si="384"/>
        <v>106.87219768735457</v>
      </c>
      <c r="AA1188" s="18">
        <f t="shared" si="384"/>
        <v>5989.1090018697159</v>
      </c>
      <c r="AB1188" s="2">
        <f t="shared" si="385"/>
        <v>-935.69704903553497</v>
      </c>
      <c r="AC1188" s="2">
        <f t="shared" si="385"/>
        <v>598.91090018697162</v>
      </c>
      <c r="AD1188" s="2">
        <f t="shared" si="374"/>
        <v>106.87219768735457</v>
      </c>
      <c r="AE1188" s="2">
        <f t="shared" si="375"/>
        <v>-1000</v>
      </c>
      <c r="AF1188" s="5">
        <f t="shared" si="376"/>
        <v>0.10000000000000009</v>
      </c>
      <c r="AG1188" s="5">
        <f t="shared" si="377"/>
        <v>-1</v>
      </c>
      <c r="AH1188" s="3">
        <f t="shared" si="378"/>
        <v>201812</v>
      </c>
      <c r="AI1188" s="21">
        <v>8</v>
      </c>
      <c r="AJ1188" s="21">
        <v>1.0900000000000001</v>
      </c>
      <c r="AK1188" s="21">
        <v>7.5</v>
      </c>
      <c r="AL1188" s="21">
        <v>1.1000000000000001</v>
      </c>
      <c r="AO1188">
        <f t="shared" si="383"/>
        <v>-1000</v>
      </c>
      <c r="AP1188">
        <f>IF(E1188&lt;F1188,G1188,H1188)</f>
        <v>40</v>
      </c>
      <c r="AQ1188">
        <f>IF(E1188&lt;F1188,H1188,G1188)</f>
        <v>33</v>
      </c>
    </row>
    <row r="1189" spans="2:43" x14ac:dyDescent="0.25">
      <c r="B1189" s="24">
        <v>43436</v>
      </c>
      <c r="C1189" s="20" t="s">
        <v>41</v>
      </c>
      <c r="D1189" s="20" t="s">
        <v>42</v>
      </c>
      <c r="E1189" s="2">
        <v>-500.00000000000011</v>
      </c>
      <c r="F1189" s="2">
        <v>375</v>
      </c>
      <c r="G1189">
        <v>26</v>
      </c>
      <c r="H1189">
        <v>22</v>
      </c>
      <c r="I1189" s="9"/>
      <c r="J1189" s="2" t="str">
        <f t="shared" si="379"/>
        <v>Tennessee Titans</v>
      </c>
      <c r="K1189" s="2" t="str">
        <f t="shared" si="380"/>
        <v>New York Jets</v>
      </c>
      <c r="L1189" s="17">
        <f t="shared" si="381"/>
        <v>-500.00000000000011</v>
      </c>
      <c r="M1189" s="18">
        <f t="shared" si="382"/>
        <v>375</v>
      </c>
      <c r="N1189" s="4">
        <f t="shared" si="368"/>
        <v>1.2</v>
      </c>
      <c r="O1189" s="4">
        <f t="shared" si="369"/>
        <v>4.75</v>
      </c>
      <c r="P1189" s="4"/>
      <c r="Q1189" s="4"/>
      <c r="R1189" s="1">
        <f t="shared" si="370"/>
        <v>0.83333333333333337</v>
      </c>
      <c r="S1189" s="1">
        <f t="shared" si="370"/>
        <v>0.21052631578947367</v>
      </c>
      <c r="T1189" s="1">
        <f t="shared" si="366"/>
        <v>4.2016806722689037E-2</v>
      </c>
      <c r="U1189" s="1">
        <f t="shared" si="367"/>
        <v>0.31140350877192985</v>
      </c>
      <c r="V1189" s="1">
        <f t="shared" si="371"/>
        <v>0.82240350877192991</v>
      </c>
      <c r="W1189" s="1"/>
      <c r="X1189" s="17">
        <f t="shared" si="372"/>
        <v>215.94811954689931</v>
      </c>
      <c r="Y1189" s="18">
        <f t="shared" si="373"/>
        <v>3787.1793685900598</v>
      </c>
      <c r="Z1189" s="2">
        <f t="shared" si="384"/>
        <v>205.15071356955434</v>
      </c>
      <c r="AA1189" s="18">
        <f t="shared" si="384"/>
        <v>3597.8204001605568</v>
      </c>
      <c r="AB1189" s="2">
        <f t="shared" si="385"/>
        <v>-487.44651315139578</v>
      </c>
      <c r="AC1189" s="2">
        <f t="shared" si="385"/>
        <v>359.7820400160557</v>
      </c>
      <c r="AD1189" s="2">
        <f t="shared" si="374"/>
        <v>205.15071356955434</v>
      </c>
      <c r="AE1189" s="2">
        <f t="shared" si="375"/>
        <v>-1000</v>
      </c>
      <c r="AF1189" s="5">
        <f t="shared" si="376"/>
        <v>0.19999999999999996</v>
      </c>
      <c r="AG1189" s="5">
        <f t="shared" si="377"/>
        <v>-1</v>
      </c>
      <c r="AH1189" s="3">
        <f t="shared" si="378"/>
        <v>201812</v>
      </c>
      <c r="AI1189" s="21">
        <v>1.22</v>
      </c>
      <c r="AJ1189" s="21">
        <v>4.5</v>
      </c>
      <c r="AK1189" s="21">
        <v>1.2</v>
      </c>
      <c r="AL1189" s="21">
        <v>4.75</v>
      </c>
      <c r="AO1189">
        <f t="shared" si="383"/>
        <v>-500</v>
      </c>
      <c r="AP1189">
        <f>IF(E1189&lt;F1189,G1189,H1189)</f>
        <v>26</v>
      </c>
      <c r="AQ1189">
        <f>IF(E1189&lt;F1189,H1189,G1189)</f>
        <v>22</v>
      </c>
    </row>
    <row r="1190" spans="2:43" x14ac:dyDescent="0.25">
      <c r="B1190" s="24">
        <v>43436</v>
      </c>
      <c r="C1190" s="20" t="s">
        <v>35</v>
      </c>
      <c r="D1190" s="20" t="s">
        <v>28</v>
      </c>
      <c r="E1190" s="2">
        <v>-147.05882352941177</v>
      </c>
      <c r="F1190" s="2">
        <v>125</v>
      </c>
      <c r="G1190">
        <v>16</v>
      </c>
      <c r="H1190">
        <v>26</v>
      </c>
      <c r="I1190" s="9"/>
      <c r="J1190" s="2" t="str">
        <f t="shared" si="379"/>
        <v>Atlanta Falcons</v>
      </c>
      <c r="K1190" s="2" t="str">
        <f t="shared" si="380"/>
        <v>Baltimore Ravens</v>
      </c>
      <c r="L1190" s="17">
        <f t="shared" si="381"/>
        <v>-147.05882352941177</v>
      </c>
      <c r="M1190" s="18">
        <f t="shared" si="382"/>
        <v>125</v>
      </c>
      <c r="N1190" s="4">
        <f t="shared" si="368"/>
        <v>1.68</v>
      </c>
      <c r="O1190" s="4">
        <f t="shared" si="369"/>
        <v>2.25</v>
      </c>
      <c r="P1190" s="4"/>
      <c r="Q1190" s="4"/>
      <c r="R1190" s="1">
        <f t="shared" si="370"/>
        <v>0.59523809523809523</v>
      </c>
      <c r="S1190" s="1">
        <f t="shared" si="370"/>
        <v>0.44444444444444442</v>
      </c>
      <c r="T1190" s="1">
        <f t="shared" si="366"/>
        <v>3.8167938931297662E-2</v>
      </c>
      <c r="U1190" s="1">
        <f t="shared" si="367"/>
        <v>7.5396825396825407E-2</v>
      </c>
      <c r="V1190" s="1">
        <f t="shared" si="371"/>
        <v>0.58639682539682547</v>
      </c>
      <c r="W1190" s="1"/>
      <c r="X1190" s="17">
        <f t="shared" si="372"/>
        <v>705.32983244457648</v>
      </c>
      <c r="Y1190" s="18">
        <f t="shared" si="373"/>
        <v>1287.7472223008879</v>
      </c>
      <c r="Z1190" s="2">
        <f t="shared" si="384"/>
        <v>670.06334082234764</v>
      </c>
      <c r="AA1190" s="18">
        <f t="shared" si="384"/>
        <v>1223.3598611858433</v>
      </c>
      <c r="AB1190" s="2">
        <f t="shared" si="385"/>
        <v>-149.23962244714528</v>
      </c>
      <c r="AC1190" s="2">
        <f t="shared" si="385"/>
        <v>122.33598611858433</v>
      </c>
      <c r="AD1190" s="2">
        <f t="shared" si="374"/>
        <v>-1000</v>
      </c>
      <c r="AE1190" s="2">
        <f t="shared" si="375"/>
        <v>1223.3598611858433</v>
      </c>
      <c r="AF1190" s="5">
        <f t="shared" si="376"/>
        <v>-1</v>
      </c>
      <c r="AG1190" s="5">
        <f t="shared" si="377"/>
        <v>1.25</v>
      </c>
      <c r="AH1190" s="3">
        <f t="shared" si="378"/>
        <v>201812</v>
      </c>
      <c r="AI1190" s="21">
        <v>2</v>
      </c>
      <c r="AJ1190" s="21">
        <v>1.83</v>
      </c>
      <c r="AK1190" s="21">
        <v>1.68</v>
      </c>
      <c r="AL1190" s="21">
        <v>2.25</v>
      </c>
      <c r="AO1190">
        <f t="shared" si="383"/>
        <v>-150</v>
      </c>
      <c r="AP1190">
        <f>IF(E1190&lt;F1190,G1190,H1190)</f>
        <v>16</v>
      </c>
      <c r="AQ1190">
        <f>IF(E1190&lt;F1190,H1190,G1190)</f>
        <v>26</v>
      </c>
    </row>
    <row r="1191" spans="2:43" x14ac:dyDescent="0.25">
      <c r="B1191" s="24">
        <v>43436</v>
      </c>
      <c r="C1191" s="20" t="s">
        <v>21</v>
      </c>
      <c r="D1191" s="20" t="s">
        <v>38</v>
      </c>
      <c r="E1191" s="2">
        <v>179.99999999999997</v>
      </c>
      <c r="F1191" s="2">
        <v>-222.22222222222226</v>
      </c>
      <c r="G1191">
        <v>10</v>
      </c>
      <c r="H1191">
        <v>24</v>
      </c>
      <c r="I1191" s="9"/>
      <c r="J1191" s="2" t="str">
        <f t="shared" si="379"/>
        <v>Denver Broncos</v>
      </c>
      <c r="K1191" s="2" t="str">
        <f t="shared" si="380"/>
        <v>Cincinnati Bengals</v>
      </c>
      <c r="L1191" s="17">
        <f t="shared" si="381"/>
        <v>-222.22222222222226</v>
      </c>
      <c r="M1191" s="18">
        <f t="shared" si="382"/>
        <v>179.99999999999997</v>
      </c>
      <c r="N1191" s="4">
        <f t="shared" si="368"/>
        <v>1.45</v>
      </c>
      <c r="O1191" s="4">
        <f t="shared" si="369"/>
        <v>2.8</v>
      </c>
      <c r="P1191" s="4"/>
      <c r="Q1191" s="4"/>
      <c r="R1191" s="1">
        <f t="shared" si="370"/>
        <v>0.68965517241379315</v>
      </c>
      <c r="S1191" s="1">
        <f t="shared" si="370"/>
        <v>0.35714285714285715</v>
      </c>
      <c r="T1191" s="1">
        <f t="shared" si="366"/>
        <v>4.4705882352941262E-2</v>
      </c>
      <c r="U1191" s="1">
        <f t="shared" si="367"/>
        <v>0.166256157635468</v>
      </c>
      <c r="V1191" s="1">
        <f t="shared" si="371"/>
        <v>0.67725615763546798</v>
      </c>
      <c r="W1191" s="1"/>
      <c r="X1191" s="17">
        <f t="shared" si="372"/>
        <v>476.54619116545314</v>
      </c>
      <c r="Y1191" s="18">
        <f t="shared" si="373"/>
        <v>1872.3757127156628</v>
      </c>
      <c r="Z1191" s="2">
        <f t="shared" si="384"/>
        <v>452.71888160718044</v>
      </c>
      <c r="AA1191" s="18">
        <f t="shared" si="384"/>
        <v>1778.7569270798795</v>
      </c>
      <c r="AB1191" s="2">
        <f t="shared" si="385"/>
        <v>-220.88762820095712</v>
      </c>
      <c r="AC1191" s="2">
        <f t="shared" si="385"/>
        <v>177.87569270798795</v>
      </c>
      <c r="AD1191" s="2">
        <f t="shared" si="374"/>
        <v>452.71888160718044</v>
      </c>
      <c r="AE1191" s="2">
        <f t="shared" si="375"/>
        <v>-1000</v>
      </c>
      <c r="AF1191" s="5">
        <f t="shared" si="376"/>
        <v>0.44999999999999996</v>
      </c>
      <c r="AG1191" s="5">
        <f t="shared" si="377"/>
        <v>-1</v>
      </c>
      <c r="AH1191" s="3">
        <f t="shared" si="378"/>
        <v>201812</v>
      </c>
      <c r="AI1191" s="21">
        <v>2.7</v>
      </c>
      <c r="AJ1191" s="21">
        <v>1.5</v>
      </c>
      <c r="AK1191" s="21">
        <v>2.8</v>
      </c>
      <c r="AL1191" s="21">
        <v>1.45</v>
      </c>
      <c r="AO1191">
        <f t="shared" si="383"/>
        <v>-300</v>
      </c>
      <c r="AP1191">
        <f>IF(E1191&lt;F1191,G1191,H1191)</f>
        <v>24</v>
      </c>
      <c r="AQ1191">
        <f>IF(E1191&lt;F1191,H1191,G1191)</f>
        <v>10</v>
      </c>
    </row>
    <row r="1192" spans="2:43" x14ac:dyDescent="0.25">
      <c r="B1192" s="24">
        <v>43436</v>
      </c>
      <c r="C1192" s="20" t="s">
        <v>34</v>
      </c>
      <c r="D1192" s="20" t="s">
        <v>47</v>
      </c>
      <c r="E1192" s="2">
        <v>400</v>
      </c>
      <c r="F1192" s="2">
        <v>-526.31578947368439</v>
      </c>
      <c r="G1192">
        <v>16</v>
      </c>
      <c r="H1192">
        <v>30</v>
      </c>
      <c r="I1192" s="9"/>
      <c r="J1192" s="2" t="str">
        <f t="shared" si="379"/>
        <v>Los Angeles Rams</v>
      </c>
      <c r="K1192" s="2" t="str">
        <f t="shared" si="380"/>
        <v>Detroit Lions</v>
      </c>
      <c r="L1192" s="17">
        <f t="shared" si="381"/>
        <v>-526.31578947368439</v>
      </c>
      <c r="M1192" s="18">
        <f t="shared" si="382"/>
        <v>400</v>
      </c>
      <c r="N1192" s="4">
        <f t="shared" si="368"/>
        <v>1.19</v>
      </c>
      <c r="O1192" s="4">
        <f t="shared" si="369"/>
        <v>5</v>
      </c>
      <c r="P1192" s="4"/>
      <c r="Q1192" s="4"/>
      <c r="R1192" s="1">
        <f t="shared" si="370"/>
        <v>0.84033613445378152</v>
      </c>
      <c r="S1192" s="1">
        <f t="shared" si="370"/>
        <v>0.2</v>
      </c>
      <c r="T1192" s="1">
        <f t="shared" si="366"/>
        <v>3.8772213247172949E-2</v>
      </c>
      <c r="U1192" s="1">
        <f t="shared" si="367"/>
        <v>0.32016806722689073</v>
      </c>
      <c r="V1192" s="1">
        <f t="shared" si="371"/>
        <v>0.83116806722689074</v>
      </c>
      <c r="W1192" s="1"/>
      <c r="X1192" s="17">
        <f t="shared" si="372"/>
        <v>203.12610581443556</v>
      </c>
      <c r="Y1192" s="18">
        <f t="shared" si="373"/>
        <v>3985.2087388896653</v>
      </c>
      <c r="Z1192" s="2">
        <f t="shared" si="384"/>
        <v>192.96980052371379</v>
      </c>
      <c r="AA1192" s="18">
        <f t="shared" si="384"/>
        <v>3785.9483019451818</v>
      </c>
      <c r="AB1192" s="2">
        <f t="shared" si="385"/>
        <v>-518.21580231001553</v>
      </c>
      <c r="AC1192" s="2">
        <f t="shared" si="385"/>
        <v>378.59483019451818</v>
      </c>
      <c r="AD1192" s="2">
        <f t="shared" si="374"/>
        <v>192.96980052371379</v>
      </c>
      <c r="AE1192" s="2">
        <f t="shared" si="375"/>
        <v>-1000</v>
      </c>
      <c r="AF1192" s="5">
        <f t="shared" si="376"/>
        <v>0.18999999999999995</v>
      </c>
      <c r="AG1192" s="5">
        <f t="shared" si="377"/>
        <v>-1</v>
      </c>
      <c r="AH1192" s="3">
        <f t="shared" si="378"/>
        <v>201812</v>
      </c>
      <c r="AI1192" s="21">
        <v>4.75</v>
      </c>
      <c r="AJ1192" s="21">
        <v>1.2</v>
      </c>
      <c r="AK1192" s="21">
        <v>5</v>
      </c>
      <c r="AL1192" s="21">
        <v>1.19</v>
      </c>
      <c r="AO1192">
        <f t="shared" si="383"/>
        <v>-600</v>
      </c>
      <c r="AP1192">
        <f>IF(E1192&lt;F1192,G1192,H1192)</f>
        <v>30</v>
      </c>
      <c r="AQ1192">
        <f>IF(E1192&lt;F1192,H1192,G1192)</f>
        <v>16</v>
      </c>
    </row>
    <row r="1193" spans="2:43" x14ac:dyDescent="0.25">
      <c r="B1193" s="24">
        <v>43436</v>
      </c>
      <c r="C1193" s="20" t="s">
        <v>33</v>
      </c>
      <c r="D1193" s="20" t="s">
        <v>48</v>
      </c>
      <c r="E1193" s="2">
        <v>-909.09090909090833</v>
      </c>
      <c r="F1193" s="2">
        <v>575</v>
      </c>
      <c r="G1193">
        <v>17</v>
      </c>
      <c r="H1193">
        <v>20</v>
      </c>
      <c r="I1193" s="9"/>
      <c r="J1193" s="2" t="str">
        <f t="shared" si="379"/>
        <v>Green Bay Packers</v>
      </c>
      <c r="K1193" s="2" t="str">
        <f t="shared" si="380"/>
        <v>Arizona Cardinals</v>
      </c>
      <c r="L1193" s="17">
        <f t="shared" si="381"/>
        <v>-909.09090909090833</v>
      </c>
      <c r="M1193" s="18">
        <f t="shared" si="382"/>
        <v>575</v>
      </c>
      <c r="N1193" s="4">
        <f t="shared" si="368"/>
        <v>1.1100000000000001</v>
      </c>
      <c r="O1193" s="4">
        <f t="shared" si="369"/>
        <v>6.75</v>
      </c>
      <c r="P1193" s="4"/>
      <c r="Q1193" s="4"/>
      <c r="R1193" s="1">
        <f t="shared" si="370"/>
        <v>0.9009009009009008</v>
      </c>
      <c r="S1193" s="1">
        <f t="shared" si="370"/>
        <v>0.14814814814814814</v>
      </c>
      <c r="T1193" s="1">
        <f t="shared" si="366"/>
        <v>4.6755725190839703E-2</v>
      </c>
      <c r="U1193" s="1">
        <f t="shared" si="367"/>
        <v>0.37637637637637633</v>
      </c>
      <c r="V1193" s="1">
        <f t="shared" si="371"/>
        <v>0.88737637637637634</v>
      </c>
      <c r="W1193" s="1"/>
      <c r="X1193" s="17">
        <f t="shared" si="372"/>
        <v>126.9175364838142</v>
      </c>
      <c r="Y1193" s="18">
        <f t="shared" si="373"/>
        <v>5771.7422617421498</v>
      </c>
      <c r="Z1193" s="2">
        <f t="shared" si="384"/>
        <v>120.57165965962349</v>
      </c>
      <c r="AA1193" s="18">
        <f t="shared" si="384"/>
        <v>5483.1551486550425</v>
      </c>
      <c r="AB1193" s="2">
        <f t="shared" si="385"/>
        <v>-829.38229665497056</v>
      </c>
      <c r="AC1193" s="2">
        <f t="shared" si="385"/>
        <v>548.31551486550427</v>
      </c>
      <c r="AD1193" s="2">
        <f t="shared" si="374"/>
        <v>-1000</v>
      </c>
      <c r="AE1193" s="2">
        <f t="shared" si="375"/>
        <v>5483.1551486550425</v>
      </c>
      <c r="AF1193" s="5">
        <f t="shared" si="376"/>
        <v>-1</v>
      </c>
      <c r="AG1193" s="5">
        <f t="shared" si="377"/>
        <v>5.75</v>
      </c>
      <c r="AH1193" s="3">
        <f t="shared" si="378"/>
        <v>201812</v>
      </c>
      <c r="AI1193" s="21">
        <v>1.1100000000000001</v>
      </c>
      <c r="AJ1193" s="21">
        <v>7</v>
      </c>
      <c r="AK1193" s="21">
        <v>1.1100000000000001</v>
      </c>
      <c r="AL1193" s="21">
        <v>6.75</v>
      </c>
      <c r="AO1193">
        <f t="shared" si="383"/>
        <v>-1000</v>
      </c>
      <c r="AP1193">
        <f>IF(E1193&lt;F1193,G1193,H1193)</f>
        <v>17</v>
      </c>
      <c r="AQ1193">
        <f>IF(E1193&lt;F1193,H1193,G1193)</f>
        <v>20</v>
      </c>
    </row>
    <row r="1194" spans="2:43" x14ac:dyDescent="0.25">
      <c r="B1194" s="24">
        <v>43436</v>
      </c>
      <c r="C1194" s="20" t="s">
        <v>40</v>
      </c>
      <c r="D1194" s="20" t="s">
        <v>46</v>
      </c>
      <c r="E1194" s="2">
        <v>-263.1578947368422</v>
      </c>
      <c r="F1194" s="2">
        <v>215</v>
      </c>
      <c r="G1194">
        <v>29</v>
      </c>
      <c r="H1194">
        <v>13</v>
      </c>
      <c r="I1194" s="9"/>
      <c r="J1194" s="2" t="str">
        <f t="shared" si="379"/>
        <v>Houston Texans</v>
      </c>
      <c r="K1194" s="2" t="str">
        <f t="shared" si="380"/>
        <v>Cleveland Browns</v>
      </c>
      <c r="L1194" s="17">
        <f t="shared" si="381"/>
        <v>-263.1578947368422</v>
      </c>
      <c r="M1194" s="18">
        <f t="shared" si="382"/>
        <v>215</v>
      </c>
      <c r="N1194" s="4">
        <f t="shared" si="368"/>
        <v>1.38</v>
      </c>
      <c r="O1194" s="4">
        <f t="shared" si="369"/>
        <v>3.15</v>
      </c>
      <c r="P1194" s="4"/>
      <c r="Q1194" s="4"/>
      <c r="R1194" s="1">
        <f t="shared" si="370"/>
        <v>0.7246376811594204</v>
      </c>
      <c r="S1194" s="1">
        <f t="shared" si="370"/>
        <v>0.31746031746031744</v>
      </c>
      <c r="T1194" s="1">
        <f t="shared" si="366"/>
        <v>4.039735099337749E-2</v>
      </c>
      <c r="U1194" s="1">
        <f t="shared" si="367"/>
        <v>0.20358868184955148</v>
      </c>
      <c r="V1194" s="1">
        <f t="shared" si="371"/>
        <v>0.71458868184955149</v>
      </c>
      <c r="W1194" s="1"/>
      <c r="X1194" s="17">
        <f t="shared" si="372"/>
        <v>399.40643533805462</v>
      </c>
      <c r="Y1194" s="18">
        <f t="shared" si="373"/>
        <v>2205.1924375584526</v>
      </c>
      <c r="Z1194" s="2">
        <f t="shared" si="384"/>
        <v>379.43611357115185</v>
      </c>
      <c r="AA1194" s="18">
        <f t="shared" si="384"/>
        <v>2094.93281568053</v>
      </c>
      <c r="AB1194" s="2">
        <f t="shared" si="385"/>
        <v>-263.54897813712716</v>
      </c>
      <c r="AC1194" s="2">
        <f t="shared" si="385"/>
        <v>209.49328156805299</v>
      </c>
      <c r="AD1194" s="2">
        <f t="shared" si="374"/>
        <v>379.43611357115185</v>
      </c>
      <c r="AE1194" s="2">
        <f t="shared" si="375"/>
        <v>-1000</v>
      </c>
      <c r="AF1194" s="5">
        <f t="shared" si="376"/>
        <v>0.37999999999999989</v>
      </c>
      <c r="AG1194" s="5">
        <f t="shared" si="377"/>
        <v>-1</v>
      </c>
      <c r="AH1194" s="3">
        <f t="shared" si="378"/>
        <v>201812</v>
      </c>
      <c r="AI1194" s="21">
        <v>1.38</v>
      </c>
      <c r="AJ1194" s="21">
        <v>3.15</v>
      </c>
      <c r="AK1194" s="21">
        <v>1.38</v>
      </c>
      <c r="AL1194" s="21">
        <v>3.15</v>
      </c>
      <c r="AO1194">
        <f t="shared" si="383"/>
        <v>-300</v>
      </c>
      <c r="AP1194">
        <f>IF(E1194&lt;F1194,G1194,H1194)</f>
        <v>29</v>
      </c>
      <c r="AQ1194">
        <f>IF(E1194&lt;F1194,H1194,G1194)</f>
        <v>13</v>
      </c>
    </row>
    <row r="1195" spans="2:43" x14ac:dyDescent="0.25">
      <c r="B1195" s="24">
        <v>43436</v>
      </c>
      <c r="C1195" s="20" t="s">
        <v>26</v>
      </c>
      <c r="D1195" s="20" t="s">
        <v>39</v>
      </c>
      <c r="E1195" s="2">
        <v>179.99999999999997</v>
      </c>
      <c r="F1195" s="2">
        <v>-222.22222222222226</v>
      </c>
      <c r="G1195">
        <v>6</v>
      </c>
      <c r="H1195">
        <v>0</v>
      </c>
      <c r="I1195" s="9"/>
      <c r="J1195" s="2" t="str">
        <f t="shared" si="379"/>
        <v>Indianapolis Colts</v>
      </c>
      <c r="K1195" s="2" t="str">
        <f t="shared" si="380"/>
        <v>Jacksonville Jaguars</v>
      </c>
      <c r="L1195" s="17">
        <f t="shared" si="381"/>
        <v>-222.22222222222226</v>
      </c>
      <c r="M1195" s="18">
        <f t="shared" si="382"/>
        <v>179.99999999999997</v>
      </c>
      <c r="N1195" s="4">
        <f t="shared" si="368"/>
        <v>1.45</v>
      </c>
      <c r="O1195" s="4">
        <f t="shared" si="369"/>
        <v>2.8</v>
      </c>
      <c r="P1195" s="4"/>
      <c r="Q1195" s="4"/>
      <c r="R1195" s="1">
        <f t="shared" si="370"/>
        <v>0.68965517241379315</v>
      </c>
      <c r="S1195" s="1">
        <f t="shared" si="370"/>
        <v>0.35714285714285715</v>
      </c>
      <c r="T1195" s="1">
        <f t="shared" si="366"/>
        <v>4.4705882352941262E-2</v>
      </c>
      <c r="U1195" s="1">
        <f t="shared" si="367"/>
        <v>0.166256157635468</v>
      </c>
      <c r="V1195" s="1">
        <f t="shared" si="371"/>
        <v>0.67725615763546798</v>
      </c>
      <c r="W1195" s="1"/>
      <c r="X1195" s="17">
        <f t="shared" si="372"/>
        <v>476.54619116545314</v>
      </c>
      <c r="Y1195" s="18">
        <f t="shared" si="373"/>
        <v>1872.3757127156628</v>
      </c>
      <c r="Z1195" s="2">
        <f t="shared" si="384"/>
        <v>452.71888160718044</v>
      </c>
      <c r="AA1195" s="18">
        <f t="shared" si="384"/>
        <v>1778.7569270798795</v>
      </c>
      <c r="AB1195" s="2">
        <f t="shared" si="385"/>
        <v>-220.88762820095712</v>
      </c>
      <c r="AC1195" s="2">
        <f t="shared" si="385"/>
        <v>177.87569270798795</v>
      </c>
      <c r="AD1195" s="2">
        <f t="shared" si="374"/>
        <v>-1000</v>
      </c>
      <c r="AE1195" s="2">
        <f t="shared" si="375"/>
        <v>1778.7569270798795</v>
      </c>
      <c r="AF1195" s="5">
        <f t="shared" si="376"/>
        <v>-1</v>
      </c>
      <c r="AG1195" s="5">
        <f t="shared" si="377"/>
        <v>1.7999999999999998</v>
      </c>
      <c r="AH1195" s="3">
        <f t="shared" si="378"/>
        <v>201812</v>
      </c>
      <c r="AI1195" s="21">
        <v>2.6</v>
      </c>
      <c r="AJ1195" s="21">
        <v>1.55</v>
      </c>
      <c r="AK1195" s="21">
        <v>2.8</v>
      </c>
      <c r="AL1195" s="21">
        <v>1.45</v>
      </c>
      <c r="AO1195">
        <f t="shared" si="383"/>
        <v>-300</v>
      </c>
      <c r="AP1195">
        <f>IF(E1195&lt;F1195,G1195,H1195)</f>
        <v>0</v>
      </c>
      <c r="AQ1195">
        <f>IF(E1195&lt;F1195,H1195,G1195)</f>
        <v>6</v>
      </c>
    </row>
    <row r="1196" spans="2:43" x14ac:dyDescent="0.25">
      <c r="B1196" s="24">
        <v>43436</v>
      </c>
      <c r="C1196" s="20" t="s">
        <v>30</v>
      </c>
      <c r="D1196" s="20" t="s">
        <v>24</v>
      </c>
      <c r="E1196" s="2">
        <v>-200</v>
      </c>
      <c r="F1196" s="2">
        <v>170.00000000000003</v>
      </c>
      <c r="G1196">
        <v>21</v>
      </c>
      <c r="H1196">
        <v>17</v>
      </c>
      <c r="I1196" s="9"/>
      <c r="J1196" s="2" t="str">
        <f t="shared" si="379"/>
        <v>Miami Dolphins</v>
      </c>
      <c r="K1196" s="2" t="str">
        <f t="shared" si="380"/>
        <v>Buffalo Bills</v>
      </c>
      <c r="L1196" s="17">
        <f t="shared" si="381"/>
        <v>-200</v>
      </c>
      <c r="M1196" s="18">
        <f t="shared" si="382"/>
        <v>170.00000000000003</v>
      </c>
      <c r="N1196" s="4">
        <f t="shared" si="368"/>
        <v>1.5</v>
      </c>
      <c r="O1196" s="4">
        <f t="shared" si="369"/>
        <v>2.7</v>
      </c>
      <c r="P1196" s="4"/>
      <c r="Q1196" s="4"/>
      <c r="R1196" s="1">
        <f t="shared" si="370"/>
        <v>0.66666666666666663</v>
      </c>
      <c r="S1196" s="1">
        <f t="shared" si="370"/>
        <v>0.37037037037037035</v>
      </c>
      <c r="T1196" s="1">
        <f t="shared" si="366"/>
        <v>3.5714285714285587E-2</v>
      </c>
      <c r="U1196" s="1">
        <f t="shared" si="367"/>
        <v>0.14814814814814814</v>
      </c>
      <c r="V1196" s="1">
        <f t="shared" si="371"/>
        <v>0.65914814814814815</v>
      </c>
      <c r="W1196" s="1"/>
      <c r="X1196" s="17">
        <f t="shared" si="372"/>
        <v>517.10962521773342</v>
      </c>
      <c r="Y1196" s="18">
        <f t="shared" si="373"/>
        <v>1734.0124117028765</v>
      </c>
      <c r="Z1196" s="2">
        <f t="shared" si="384"/>
        <v>491.25414395684675</v>
      </c>
      <c r="AA1196" s="18">
        <f t="shared" si="384"/>
        <v>1647.3117911177326</v>
      </c>
      <c r="AB1196" s="2">
        <f t="shared" si="385"/>
        <v>-203.56062382403903</v>
      </c>
      <c r="AC1196" s="2">
        <f t="shared" si="385"/>
        <v>164.73117911177326</v>
      </c>
      <c r="AD1196" s="2">
        <f t="shared" si="374"/>
        <v>491.25414395684675</v>
      </c>
      <c r="AE1196" s="2">
        <f t="shared" si="375"/>
        <v>-1000</v>
      </c>
      <c r="AF1196" s="5">
        <f t="shared" si="376"/>
        <v>0.5</v>
      </c>
      <c r="AG1196" s="5">
        <f t="shared" si="377"/>
        <v>-1</v>
      </c>
      <c r="AH1196" s="3">
        <f t="shared" si="378"/>
        <v>201812</v>
      </c>
      <c r="AI1196" s="21">
        <v>1.42</v>
      </c>
      <c r="AJ1196" s="21">
        <v>2.95</v>
      </c>
      <c r="AK1196" s="21">
        <v>1.5</v>
      </c>
      <c r="AL1196" s="21">
        <v>2.7</v>
      </c>
      <c r="AO1196">
        <f t="shared" si="383"/>
        <v>-200</v>
      </c>
      <c r="AP1196">
        <f>IF(E1196&lt;F1196,G1196,H1196)</f>
        <v>21</v>
      </c>
      <c r="AQ1196">
        <f>IF(E1196&lt;F1196,H1196,G1196)</f>
        <v>17</v>
      </c>
    </row>
    <row r="1197" spans="2:43" x14ac:dyDescent="0.25">
      <c r="B1197" s="24">
        <v>43436</v>
      </c>
      <c r="C1197" s="20" t="s">
        <v>25</v>
      </c>
      <c r="D1197" s="20" t="s">
        <v>37</v>
      </c>
      <c r="E1197" s="2">
        <v>165</v>
      </c>
      <c r="F1197" s="2">
        <v>-185.18518518518516</v>
      </c>
      <c r="G1197">
        <v>30</v>
      </c>
      <c r="H1197">
        <v>27</v>
      </c>
      <c r="I1197" s="9"/>
      <c r="J1197" s="2" t="str">
        <f t="shared" si="379"/>
        <v>Chicago Bears</v>
      </c>
      <c r="K1197" s="2" t="str">
        <f t="shared" si="380"/>
        <v>New York Giants</v>
      </c>
      <c r="L1197" s="17">
        <f t="shared" si="381"/>
        <v>-185.18518518518516</v>
      </c>
      <c r="M1197" s="18">
        <f t="shared" si="382"/>
        <v>165</v>
      </c>
      <c r="N1197" s="4">
        <f t="shared" si="368"/>
        <v>1.54</v>
      </c>
      <c r="O1197" s="4">
        <f t="shared" si="369"/>
        <v>2.65</v>
      </c>
      <c r="P1197" s="4"/>
      <c r="Q1197" s="4"/>
      <c r="R1197" s="1">
        <f t="shared" si="370"/>
        <v>0.64935064935064934</v>
      </c>
      <c r="S1197" s="1">
        <f t="shared" si="370"/>
        <v>0.37735849056603776</v>
      </c>
      <c r="T1197" s="1">
        <f t="shared" si="366"/>
        <v>2.6014319809069208E-2</v>
      </c>
      <c r="U1197" s="1">
        <f t="shared" si="367"/>
        <v>0.13599607939230579</v>
      </c>
      <c r="V1197" s="1">
        <f t="shared" si="371"/>
        <v>0.64699607939230575</v>
      </c>
      <c r="W1197" s="1"/>
      <c r="X1197" s="17">
        <f t="shared" si="372"/>
        <v>545.60441995143913</v>
      </c>
      <c r="Y1197" s="18">
        <f t="shared" si="373"/>
        <v>1648.1806912014345</v>
      </c>
      <c r="Z1197" s="2">
        <f t="shared" si="384"/>
        <v>518.32419895386715</v>
      </c>
      <c r="AA1197" s="18">
        <f t="shared" si="384"/>
        <v>1565.7716566413626</v>
      </c>
      <c r="AB1197" s="2">
        <f t="shared" si="385"/>
        <v>-192.92944493394256</v>
      </c>
      <c r="AC1197" s="2">
        <f t="shared" si="385"/>
        <v>156.57716566413626</v>
      </c>
      <c r="AD1197" s="2">
        <f t="shared" si="374"/>
        <v>-1000</v>
      </c>
      <c r="AE1197" s="2">
        <f t="shared" si="375"/>
        <v>1565.7716566413626</v>
      </c>
      <c r="AF1197" s="5">
        <f t="shared" si="376"/>
        <v>-1</v>
      </c>
      <c r="AG1197" s="5">
        <f t="shared" si="377"/>
        <v>1.65</v>
      </c>
      <c r="AH1197" s="3">
        <f t="shared" si="378"/>
        <v>201812</v>
      </c>
      <c r="AI1197" s="21">
        <v>2.67</v>
      </c>
      <c r="AJ1197" s="21">
        <v>1.52</v>
      </c>
      <c r="AK1197" s="21">
        <v>2.65</v>
      </c>
      <c r="AL1197" s="21">
        <v>1.54</v>
      </c>
      <c r="AO1197">
        <f t="shared" si="383"/>
        <v>-190</v>
      </c>
      <c r="AP1197">
        <f>IF(E1197&lt;F1197,G1197,H1197)</f>
        <v>27</v>
      </c>
      <c r="AQ1197">
        <f>IF(E1197&lt;F1197,H1197,G1197)</f>
        <v>30</v>
      </c>
    </row>
    <row r="1198" spans="2:43" x14ac:dyDescent="0.25">
      <c r="B1198" s="24">
        <v>43436</v>
      </c>
      <c r="C1198" s="20" t="s">
        <v>27</v>
      </c>
      <c r="D1198" s="20" t="s">
        <v>44</v>
      </c>
      <c r="E1198" s="2">
        <v>167</v>
      </c>
      <c r="F1198" s="2">
        <v>-192.30769230769229</v>
      </c>
      <c r="G1198">
        <v>24</v>
      </c>
      <c r="H1198">
        <v>17</v>
      </c>
      <c r="I1198" s="9"/>
      <c r="J1198" s="2" t="str">
        <f t="shared" si="379"/>
        <v>Carolina Panthers</v>
      </c>
      <c r="K1198" s="2" t="str">
        <f t="shared" si="380"/>
        <v>Tampa Bay Buccaneers</v>
      </c>
      <c r="L1198" s="17">
        <f t="shared" si="381"/>
        <v>-192.30769230769229</v>
      </c>
      <c r="M1198" s="18">
        <f t="shared" si="382"/>
        <v>167</v>
      </c>
      <c r="N1198" s="4">
        <f t="shared" si="368"/>
        <v>1.52</v>
      </c>
      <c r="O1198" s="4">
        <f t="shared" si="369"/>
        <v>2.67</v>
      </c>
      <c r="P1198" s="4"/>
      <c r="Q1198" s="4"/>
      <c r="R1198" s="1">
        <f t="shared" si="370"/>
        <v>0.65789473684210531</v>
      </c>
      <c r="S1198" s="1">
        <f t="shared" si="370"/>
        <v>0.37453183520599254</v>
      </c>
      <c r="T1198" s="1">
        <f t="shared" si="366"/>
        <v>3.1408114558472477E-2</v>
      </c>
      <c r="U1198" s="1">
        <f t="shared" si="367"/>
        <v>0.14168145081805639</v>
      </c>
      <c r="V1198" s="1">
        <f t="shared" si="371"/>
        <v>0.6526814508180564</v>
      </c>
      <c r="W1198" s="1"/>
      <c r="X1198" s="17">
        <f t="shared" si="372"/>
        <v>532.14098354813416</v>
      </c>
      <c r="Y1198" s="18">
        <f t="shared" si="373"/>
        <v>1687.6788921698521</v>
      </c>
      <c r="Z1198" s="2">
        <f t="shared" si="384"/>
        <v>505.53393437072742</v>
      </c>
      <c r="AA1198" s="18">
        <f t="shared" si="384"/>
        <v>1603.2949475613595</v>
      </c>
      <c r="AB1198" s="2">
        <f t="shared" si="385"/>
        <v>-197.81065760595641</v>
      </c>
      <c r="AC1198" s="2">
        <f t="shared" si="385"/>
        <v>160.32949475613594</v>
      </c>
      <c r="AD1198" s="2">
        <f t="shared" si="374"/>
        <v>-1000</v>
      </c>
      <c r="AE1198" s="2">
        <f t="shared" si="375"/>
        <v>1603.2949475613595</v>
      </c>
      <c r="AF1198" s="5">
        <f t="shared" si="376"/>
        <v>-1</v>
      </c>
      <c r="AG1198" s="5">
        <f t="shared" si="377"/>
        <v>1.67</v>
      </c>
      <c r="AH1198" s="3">
        <f t="shared" si="378"/>
        <v>201812</v>
      </c>
      <c r="AI1198" s="21">
        <v>2.67</v>
      </c>
      <c r="AJ1198" s="21">
        <v>1.52</v>
      </c>
      <c r="AK1198" s="21">
        <v>2.67</v>
      </c>
      <c r="AL1198" s="21">
        <v>1.52</v>
      </c>
      <c r="AO1198">
        <f t="shared" si="383"/>
        <v>-200</v>
      </c>
      <c r="AP1198">
        <f>IF(E1198&lt;F1198,G1198,H1198)</f>
        <v>17</v>
      </c>
      <c r="AQ1198">
        <f>IF(E1198&lt;F1198,H1198,G1198)</f>
        <v>24</v>
      </c>
    </row>
    <row r="1199" spans="2:43" x14ac:dyDescent="0.25">
      <c r="B1199" s="24">
        <v>43433</v>
      </c>
      <c r="C1199" s="20" t="s">
        <v>23</v>
      </c>
      <c r="D1199" s="20" t="s">
        <v>43</v>
      </c>
      <c r="E1199" s="2">
        <v>275</v>
      </c>
      <c r="F1199" s="2">
        <v>-357.14285714285711</v>
      </c>
      <c r="G1199">
        <v>13</v>
      </c>
      <c r="H1199">
        <v>10</v>
      </c>
      <c r="I1199" s="9"/>
      <c r="J1199" s="2" t="str">
        <f t="shared" si="379"/>
        <v>New Orleans Saints</v>
      </c>
      <c r="K1199" s="2" t="str">
        <f t="shared" si="380"/>
        <v>Dallas Cowboys</v>
      </c>
      <c r="L1199" s="17">
        <f t="shared" si="381"/>
        <v>-357.14285714285711</v>
      </c>
      <c r="M1199" s="18">
        <f t="shared" si="382"/>
        <v>275</v>
      </c>
      <c r="N1199" s="4">
        <f t="shared" si="368"/>
        <v>1.28</v>
      </c>
      <c r="O1199" s="4">
        <f t="shared" si="369"/>
        <v>3.75</v>
      </c>
      <c r="P1199" s="4"/>
      <c r="Q1199" s="4"/>
      <c r="R1199" s="1">
        <f t="shared" si="370"/>
        <v>0.78125</v>
      </c>
      <c r="S1199" s="1">
        <f t="shared" si="370"/>
        <v>0.26666666666666666</v>
      </c>
      <c r="T1199" s="1">
        <f t="shared" si="366"/>
        <v>4.5725646123260466E-2</v>
      </c>
      <c r="U1199" s="1">
        <f t="shared" si="367"/>
        <v>0.2572916666666667</v>
      </c>
      <c r="V1199" s="1">
        <f t="shared" si="371"/>
        <v>0.76829166666666671</v>
      </c>
      <c r="W1199" s="1"/>
      <c r="X1199" s="17">
        <f t="shared" si="372"/>
        <v>301.58902326590373</v>
      </c>
      <c r="Y1199" s="18">
        <f t="shared" si="373"/>
        <v>2840.2616005464147</v>
      </c>
      <c r="Z1199" s="2">
        <f t="shared" si="384"/>
        <v>286.50957210260856</v>
      </c>
      <c r="AA1199" s="18">
        <f t="shared" si="384"/>
        <v>2698.2485205190937</v>
      </c>
      <c r="AB1199" s="2">
        <f t="shared" si="385"/>
        <v>-349.02847840695074</v>
      </c>
      <c r="AC1199" s="2">
        <f t="shared" si="385"/>
        <v>269.82485205190937</v>
      </c>
      <c r="AD1199" s="2">
        <f t="shared" si="374"/>
        <v>-1000</v>
      </c>
      <c r="AE1199" s="2">
        <f t="shared" si="375"/>
        <v>2698.2485205190937</v>
      </c>
      <c r="AF1199" s="5">
        <f t="shared" si="376"/>
        <v>-1</v>
      </c>
      <c r="AG1199" s="5">
        <f t="shared" si="377"/>
        <v>2.75</v>
      </c>
      <c r="AH1199" s="3">
        <f t="shared" si="378"/>
        <v>201811</v>
      </c>
      <c r="AI1199" s="21">
        <v>3.7</v>
      </c>
      <c r="AJ1199" s="21">
        <v>1.29</v>
      </c>
      <c r="AK1199" s="21">
        <v>3.75</v>
      </c>
      <c r="AL1199" s="21">
        <v>1.28</v>
      </c>
      <c r="AO1199">
        <f t="shared" si="383"/>
        <v>-400</v>
      </c>
      <c r="AP1199">
        <f>IF(E1199&lt;F1199,G1199,H1199)</f>
        <v>10</v>
      </c>
      <c r="AQ1199">
        <f>IF(E1199&lt;F1199,H1199,G1199)</f>
        <v>13</v>
      </c>
    </row>
    <row r="1200" spans="2:43" x14ac:dyDescent="0.25">
      <c r="B1200" s="24">
        <v>43430</v>
      </c>
      <c r="C1200" s="20" t="s">
        <v>40</v>
      </c>
      <c r="D1200" s="20" t="s">
        <v>41</v>
      </c>
      <c r="E1200" s="2">
        <v>-200</v>
      </c>
      <c r="F1200" s="2">
        <v>170.00000000000003</v>
      </c>
      <c r="G1200">
        <v>34</v>
      </c>
      <c r="H1200">
        <v>17</v>
      </c>
      <c r="I1200" s="9"/>
      <c r="J1200" s="2" t="str">
        <f t="shared" si="379"/>
        <v>Houston Texans</v>
      </c>
      <c r="K1200" s="2" t="str">
        <f t="shared" si="380"/>
        <v>Tennessee Titans</v>
      </c>
      <c r="L1200" s="17">
        <f t="shared" si="381"/>
        <v>-200</v>
      </c>
      <c r="M1200" s="18">
        <f t="shared" si="382"/>
        <v>170.00000000000003</v>
      </c>
      <c r="N1200" s="4">
        <f t="shared" si="368"/>
        <v>1.5</v>
      </c>
      <c r="O1200" s="4">
        <f t="shared" si="369"/>
        <v>2.7</v>
      </c>
      <c r="P1200" s="4"/>
      <c r="Q1200" s="4"/>
      <c r="R1200" s="1">
        <f t="shared" si="370"/>
        <v>0.66666666666666663</v>
      </c>
      <c r="S1200" s="1">
        <f t="shared" si="370"/>
        <v>0.37037037037037035</v>
      </c>
      <c r="T1200" s="1">
        <f t="shared" si="366"/>
        <v>3.5714285714285587E-2</v>
      </c>
      <c r="U1200" s="1">
        <f t="shared" si="367"/>
        <v>0.14814814814814814</v>
      </c>
      <c r="V1200" s="1">
        <f t="shared" si="371"/>
        <v>0.65914814814814815</v>
      </c>
      <c r="W1200" s="1"/>
      <c r="X1200" s="17">
        <f t="shared" si="372"/>
        <v>517.10962521773342</v>
      </c>
      <c r="Y1200" s="18">
        <f t="shared" si="373"/>
        <v>1734.0124117028765</v>
      </c>
      <c r="Z1200" s="2">
        <f t="shared" si="384"/>
        <v>491.25414395684675</v>
      </c>
      <c r="AA1200" s="18">
        <f t="shared" si="384"/>
        <v>1647.3117911177326</v>
      </c>
      <c r="AB1200" s="2">
        <f t="shared" si="385"/>
        <v>-203.56062382403903</v>
      </c>
      <c r="AC1200" s="2">
        <f t="shared" si="385"/>
        <v>164.73117911177326</v>
      </c>
      <c r="AD1200" s="2">
        <f t="shared" si="374"/>
        <v>491.25414395684675</v>
      </c>
      <c r="AE1200" s="2">
        <f t="shared" si="375"/>
        <v>-1000</v>
      </c>
      <c r="AF1200" s="5">
        <f t="shared" si="376"/>
        <v>0.5</v>
      </c>
      <c r="AG1200" s="5">
        <f t="shared" si="377"/>
        <v>-1</v>
      </c>
      <c r="AH1200" s="3">
        <f t="shared" si="378"/>
        <v>201811</v>
      </c>
      <c r="AI1200" s="21">
        <v>1.37</v>
      </c>
      <c r="AJ1200" s="21">
        <v>3.2</v>
      </c>
      <c r="AK1200" s="21">
        <v>1.5</v>
      </c>
      <c r="AL1200" s="21">
        <v>2.7</v>
      </c>
      <c r="AO1200">
        <f t="shared" si="383"/>
        <v>-200</v>
      </c>
      <c r="AP1200">
        <f>IF(E1200&lt;F1200,G1200,H1200)</f>
        <v>34</v>
      </c>
      <c r="AQ1200">
        <f>IF(E1200&lt;F1200,H1200,G1200)</f>
        <v>17</v>
      </c>
    </row>
    <row r="1201" spans="2:43" x14ac:dyDescent="0.25">
      <c r="B1201" s="24">
        <v>43429</v>
      </c>
      <c r="C1201" s="20" t="s">
        <v>29</v>
      </c>
      <c r="D1201" s="20" t="s">
        <v>33</v>
      </c>
      <c r="E1201" s="2">
        <v>-200</v>
      </c>
      <c r="F1201" s="2">
        <v>170.00000000000003</v>
      </c>
      <c r="G1201">
        <v>24</v>
      </c>
      <c r="H1201">
        <v>17</v>
      </c>
      <c r="I1201" s="9"/>
      <c r="J1201" s="2" t="str">
        <f t="shared" si="379"/>
        <v>Minnesota Vikings</v>
      </c>
      <c r="K1201" s="2" t="str">
        <f t="shared" si="380"/>
        <v>Green Bay Packers</v>
      </c>
      <c r="L1201" s="17">
        <f t="shared" si="381"/>
        <v>-200</v>
      </c>
      <c r="M1201" s="18">
        <f t="shared" si="382"/>
        <v>170.00000000000003</v>
      </c>
      <c r="N1201" s="4">
        <f t="shared" si="368"/>
        <v>1.5</v>
      </c>
      <c r="O1201" s="4">
        <f t="shared" si="369"/>
        <v>2.7</v>
      </c>
      <c r="P1201" s="4"/>
      <c r="Q1201" s="4"/>
      <c r="R1201" s="1">
        <f t="shared" si="370"/>
        <v>0.66666666666666663</v>
      </c>
      <c r="S1201" s="1">
        <f t="shared" si="370"/>
        <v>0.37037037037037035</v>
      </c>
      <c r="T1201" s="1">
        <f t="shared" si="366"/>
        <v>3.5714285714285587E-2</v>
      </c>
      <c r="U1201" s="1">
        <f t="shared" si="367"/>
        <v>0.14814814814814814</v>
      </c>
      <c r="V1201" s="1">
        <f t="shared" si="371"/>
        <v>0.65914814814814815</v>
      </c>
      <c r="W1201" s="1"/>
      <c r="X1201" s="17">
        <f t="shared" si="372"/>
        <v>517.10962521773342</v>
      </c>
      <c r="Y1201" s="18">
        <f t="shared" si="373"/>
        <v>1734.0124117028765</v>
      </c>
      <c r="Z1201" s="2">
        <f t="shared" si="384"/>
        <v>491.25414395684675</v>
      </c>
      <c r="AA1201" s="18">
        <f t="shared" si="384"/>
        <v>1647.3117911177326</v>
      </c>
      <c r="AB1201" s="2">
        <f t="shared" si="385"/>
        <v>-203.56062382403903</v>
      </c>
      <c r="AC1201" s="2">
        <f t="shared" si="385"/>
        <v>164.73117911177326</v>
      </c>
      <c r="AD1201" s="2">
        <f t="shared" si="374"/>
        <v>491.25414395684675</v>
      </c>
      <c r="AE1201" s="2">
        <f t="shared" si="375"/>
        <v>-1000</v>
      </c>
      <c r="AF1201" s="5">
        <f t="shared" si="376"/>
        <v>0.5</v>
      </c>
      <c r="AG1201" s="5">
        <f t="shared" si="377"/>
        <v>-1</v>
      </c>
      <c r="AH1201" s="3">
        <f t="shared" si="378"/>
        <v>201811</v>
      </c>
      <c r="AI1201" s="21">
        <v>1.5</v>
      </c>
      <c r="AJ1201" s="21">
        <v>2.7</v>
      </c>
      <c r="AK1201" s="21">
        <v>1.5</v>
      </c>
      <c r="AL1201" s="21">
        <v>2.7</v>
      </c>
      <c r="AO1201">
        <f t="shared" si="383"/>
        <v>-200</v>
      </c>
      <c r="AP1201">
        <f>IF(E1201&lt;F1201,G1201,H1201)</f>
        <v>24</v>
      </c>
      <c r="AQ1201">
        <f>IF(E1201&lt;F1201,H1201,G1201)</f>
        <v>17</v>
      </c>
    </row>
    <row r="1202" spans="2:43" x14ac:dyDescent="0.25">
      <c r="B1202" s="24">
        <v>43429</v>
      </c>
      <c r="C1202" s="20" t="s">
        <v>38</v>
      </c>
      <c r="D1202" s="20" t="s">
        <v>45</v>
      </c>
      <c r="E1202" s="2">
        <v>150</v>
      </c>
      <c r="F1202" s="2">
        <v>-172.41379310344826</v>
      </c>
      <c r="G1202">
        <v>24</v>
      </c>
      <c r="H1202">
        <v>17</v>
      </c>
      <c r="I1202" s="9"/>
      <c r="J1202" s="2" t="str">
        <f t="shared" si="379"/>
        <v>Pittsburgh Steelers</v>
      </c>
      <c r="K1202" s="2" t="str">
        <f t="shared" si="380"/>
        <v>Denver Broncos</v>
      </c>
      <c r="L1202" s="17">
        <f t="shared" si="381"/>
        <v>-172.41379310344826</v>
      </c>
      <c r="M1202" s="18">
        <f t="shared" si="382"/>
        <v>150</v>
      </c>
      <c r="N1202" s="4">
        <f t="shared" si="368"/>
        <v>1.58</v>
      </c>
      <c r="O1202" s="4">
        <f t="shared" si="369"/>
        <v>2.5</v>
      </c>
      <c r="P1202" s="4"/>
      <c r="Q1202" s="4"/>
      <c r="R1202" s="1">
        <f t="shared" si="370"/>
        <v>0.63291139240506322</v>
      </c>
      <c r="S1202" s="1">
        <f t="shared" si="370"/>
        <v>0.4</v>
      </c>
      <c r="T1202" s="1">
        <f t="shared" si="366"/>
        <v>3.1862745098039214E-2</v>
      </c>
      <c r="U1202" s="1">
        <f t="shared" si="367"/>
        <v>0.1164556962025316</v>
      </c>
      <c r="V1202" s="1">
        <f t="shared" si="371"/>
        <v>0.62745569620253161</v>
      </c>
      <c r="W1202" s="1"/>
      <c r="X1202" s="17">
        <f t="shared" si="372"/>
        <v>593.73802174746322</v>
      </c>
      <c r="Y1202" s="18">
        <f t="shared" si="373"/>
        <v>1520.5870888415161</v>
      </c>
      <c r="Z1202" s="2">
        <f t="shared" si="384"/>
        <v>564.05112066009008</v>
      </c>
      <c r="AA1202" s="18">
        <f t="shared" si="384"/>
        <v>1444.5577343994403</v>
      </c>
      <c r="AB1202" s="2">
        <f t="shared" si="385"/>
        <v>-177.28889516782337</v>
      </c>
      <c r="AC1202" s="2">
        <f t="shared" si="385"/>
        <v>144.45577343994404</v>
      </c>
      <c r="AD1202" s="2">
        <f t="shared" si="374"/>
        <v>-1000</v>
      </c>
      <c r="AE1202" s="2">
        <f t="shared" si="375"/>
        <v>1444.5577343994403</v>
      </c>
      <c r="AF1202" s="5">
        <f t="shared" si="376"/>
        <v>-1</v>
      </c>
      <c r="AG1202" s="5">
        <f t="shared" si="377"/>
        <v>1.5</v>
      </c>
      <c r="AH1202" s="3">
        <f t="shared" si="378"/>
        <v>201811</v>
      </c>
      <c r="AI1202" s="21">
        <v>2.5</v>
      </c>
      <c r="AJ1202" s="21">
        <v>1.58</v>
      </c>
      <c r="AK1202" s="21">
        <v>2.5</v>
      </c>
      <c r="AL1202" s="21">
        <v>1.58</v>
      </c>
      <c r="AO1202">
        <f t="shared" si="383"/>
        <v>-180</v>
      </c>
      <c r="AP1202">
        <f>IF(E1202&lt;F1202,G1202,H1202)</f>
        <v>17</v>
      </c>
      <c r="AQ1202">
        <f>IF(E1202&lt;F1202,H1202,G1202)</f>
        <v>24</v>
      </c>
    </row>
    <row r="1203" spans="2:43" x14ac:dyDescent="0.25">
      <c r="B1203" s="24">
        <v>43429</v>
      </c>
      <c r="C1203" s="20" t="s">
        <v>39</v>
      </c>
      <c r="D1203" s="20" t="s">
        <v>30</v>
      </c>
      <c r="E1203" s="2">
        <v>-434.78260869565219</v>
      </c>
      <c r="F1203" s="2">
        <v>325</v>
      </c>
      <c r="G1203">
        <v>27</v>
      </c>
      <c r="H1203">
        <v>24</v>
      </c>
      <c r="I1203" s="9"/>
      <c r="J1203" s="2" t="str">
        <f t="shared" si="379"/>
        <v>Indianapolis Colts</v>
      </c>
      <c r="K1203" s="2" t="str">
        <f t="shared" si="380"/>
        <v>Miami Dolphins</v>
      </c>
      <c r="L1203" s="17">
        <f t="shared" si="381"/>
        <v>-434.78260869565219</v>
      </c>
      <c r="M1203" s="18">
        <f t="shared" si="382"/>
        <v>325</v>
      </c>
      <c r="N1203" s="4">
        <f t="shared" si="368"/>
        <v>1.23</v>
      </c>
      <c r="O1203" s="4">
        <f t="shared" si="369"/>
        <v>4.25</v>
      </c>
      <c r="P1203" s="4"/>
      <c r="Q1203" s="4"/>
      <c r="R1203" s="1">
        <f t="shared" si="370"/>
        <v>0.81300813008130079</v>
      </c>
      <c r="S1203" s="1">
        <f t="shared" si="370"/>
        <v>0.23529411764705882</v>
      </c>
      <c r="T1203" s="1">
        <f t="shared" si="366"/>
        <v>4.6076642335766471E-2</v>
      </c>
      <c r="U1203" s="1">
        <f t="shared" si="367"/>
        <v>0.28885700621712096</v>
      </c>
      <c r="V1203" s="1">
        <f t="shared" si="371"/>
        <v>0.79985700621712097</v>
      </c>
      <c r="W1203" s="1"/>
      <c r="X1203" s="17">
        <f t="shared" si="372"/>
        <v>250.2234677288684</v>
      </c>
      <c r="Y1203" s="18">
        <f t="shared" si="373"/>
        <v>3342.2645955042926</v>
      </c>
      <c r="Z1203" s="2">
        <f t="shared" si="384"/>
        <v>237.71229434242497</v>
      </c>
      <c r="AA1203" s="18">
        <f t="shared" si="384"/>
        <v>3175.151365729078</v>
      </c>
      <c r="AB1203" s="2">
        <f t="shared" si="385"/>
        <v>-420.67660100049278</v>
      </c>
      <c r="AC1203" s="2">
        <f t="shared" si="385"/>
        <v>317.51513657290781</v>
      </c>
      <c r="AD1203" s="2">
        <f t="shared" si="374"/>
        <v>237.71229434242497</v>
      </c>
      <c r="AE1203" s="2">
        <f t="shared" si="375"/>
        <v>-1000</v>
      </c>
      <c r="AF1203" s="5">
        <f t="shared" si="376"/>
        <v>0.22999999999999998</v>
      </c>
      <c r="AG1203" s="5">
        <f t="shared" si="377"/>
        <v>-1</v>
      </c>
      <c r="AH1203" s="3">
        <f t="shared" si="378"/>
        <v>201811</v>
      </c>
      <c r="AI1203" s="21">
        <v>1.22</v>
      </c>
      <c r="AJ1203" s="21">
        <v>4.5</v>
      </c>
      <c r="AK1203" s="21">
        <v>1.23</v>
      </c>
      <c r="AL1203" s="21">
        <v>4.25</v>
      </c>
      <c r="AO1203">
        <f t="shared" si="383"/>
        <v>-500</v>
      </c>
      <c r="AP1203">
        <f>IF(E1203&lt;F1203,G1203,H1203)</f>
        <v>27</v>
      </c>
      <c r="AQ1203">
        <f>IF(E1203&lt;F1203,H1203,G1203)</f>
        <v>24</v>
      </c>
    </row>
    <row r="1204" spans="2:43" x14ac:dyDescent="0.25">
      <c r="B1204" s="24">
        <v>43429</v>
      </c>
      <c r="C1204" s="20" t="s">
        <v>31</v>
      </c>
      <c r="D1204" s="20" t="s">
        <v>48</v>
      </c>
      <c r="E1204" s="2">
        <v>-999.99999999999909</v>
      </c>
      <c r="F1204" s="2">
        <v>650</v>
      </c>
      <c r="G1204">
        <v>45</v>
      </c>
      <c r="H1204">
        <v>10</v>
      </c>
      <c r="I1204" s="9"/>
      <c r="J1204" s="2" t="str">
        <f t="shared" si="379"/>
        <v>Los Angeles Chargers</v>
      </c>
      <c r="K1204" s="2" t="str">
        <f t="shared" si="380"/>
        <v>Arizona Cardinals</v>
      </c>
      <c r="L1204" s="17">
        <f t="shared" si="381"/>
        <v>-999.99999999999909</v>
      </c>
      <c r="M1204" s="18">
        <f t="shared" si="382"/>
        <v>650</v>
      </c>
      <c r="N1204" s="4">
        <f t="shared" si="368"/>
        <v>1.1000000000000001</v>
      </c>
      <c r="O1204" s="4">
        <f t="shared" si="369"/>
        <v>7.5</v>
      </c>
      <c r="P1204" s="4"/>
      <c r="Q1204" s="4"/>
      <c r="R1204" s="1">
        <f t="shared" si="370"/>
        <v>0.90909090909090906</v>
      </c>
      <c r="S1204" s="1">
        <f t="shared" si="370"/>
        <v>0.13333333333333333</v>
      </c>
      <c r="T1204" s="1">
        <f t="shared" si="366"/>
        <v>4.0697674418604612E-2</v>
      </c>
      <c r="U1204" s="1">
        <f t="shared" si="367"/>
        <v>0.38787878787878788</v>
      </c>
      <c r="V1204" s="1">
        <f t="shared" si="371"/>
        <v>0.89887878787878783</v>
      </c>
      <c r="W1204" s="1"/>
      <c r="X1204" s="17">
        <f t="shared" si="372"/>
        <v>112.49705019721534</v>
      </c>
      <c r="Y1204" s="18">
        <f t="shared" si="373"/>
        <v>6304.3252651260173</v>
      </c>
      <c r="Z1204" s="2">
        <f t="shared" si="384"/>
        <v>106.87219768735457</v>
      </c>
      <c r="AA1204" s="18">
        <f t="shared" si="384"/>
        <v>5989.1090018697159</v>
      </c>
      <c r="AB1204" s="2">
        <f t="shared" si="385"/>
        <v>-935.69704903553497</v>
      </c>
      <c r="AC1204" s="2">
        <f t="shared" si="385"/>
        <v>598.91090018697162</v>
      </c>
      <c r="AD1204" s="2">
        <f t="shared" si="374"/>
        <v>106.87219768735457</v>
      </c>
      <c r="AE1204" s="2">
        <f t="shared" si="375"/>
        <v>-1000</v>
      </c>
      <c r="AF1204" s="5">
        <f t="shared" si="376"/>
        <v>0.10000000000000009</v>
      </c>
      <c r="AG1204" s="5">
        <f t="shared" si="377"/>
        <v>-1</v>
      </c>
      <c r="AH1204" s="3">
        <f t="shared" si="378"/>
        <v>201811</v>
      </c>
      <c r="AI1204" s="21">
        <v>1.1599999999999999</v>
      </c>
      <c r="AJ1204" s="21">
        <v>5.5</v>
      </c>
      <c r="AK1204" s="21">
        <v>1.1000000000000001</v>
      </c>
      <c r="AL1204" s="21">
        <v>7.5</v>
      </c>
      <c r="AO1204">
        <f t="shared" si="383"/>
        <v>-1000</v>
      </c>
      <c r="AP1204">
        <f>IF(E1204&lt;F1204,G1204,H1204)</f>
        <v>45</v>
      </c>
      <c r="AQ1204">
        <f>IF(E1204&lt;F1204,H1204,G1204)</f>
        <v>10</v>
      </c>
    </row>
    <row r="1205" spans="2:43" x14ac:dyDescent="0.25">
      <c r="B1205" s="24">
        <v>43429</v>
      </c>
      <c r="C1205" s="20" t="s">
        <v>28</v>
      </c>
      <c r="D1205" s="20" t="s">
        <v>52</v>
      </c>
      <c r="E1205" s="2">
        <v>-769.23076923076985</v>
      </c>
      <c r="F1205" s="2">
        <v>525</v>
      </c>
      <c r="G1205">
        <v>34</v>
      </c>
      <c r="H1205">
        <v>17</v>
      </c>
      <c r="I1205" s="9"/>
      <c r="J1205" s="2" t="str">
        <f t="shared" si="379"/>
        <v>Baltimore Ravens</v>
      </c>
      <c r="K1205" s="2" t="str">
        <f t="shared" si="380"/>
        <v>Oakland Raiders</v>
      </c>
      <c r="L1205" s="17">
        <f t="shared" si="381"/>
        <v>-769.23076923076985</v>
      </c>
      <c r="M1205" s="18">
        <f t="shared" si="382"/>
        <v>525</v>
      </c>
      <c r="N1205" s="4">
        <f t="shared" si="368"/>
        <v>1.1299999999999999</v>
      </c>
      <c r="O1205" s="4">
        <f t="shared" si="369"/>
        <v>6.25</v>
      </c>
      <c r="P1205" s="4"/>
      <c r="Q1205" s="4"/>
      <c r="R1205" s="1">
        <f t="shared" si="370"/>
        <v>0.88495575221238942</v>
      </c>
      <c r="S1205" s="1">
        <f t="shared" si="370"/>
        <v>0.16</v>
      </c>
      <c r="T1205" s="1">
        <f t="shared" si="366"/>
        <v>4.3021680216802305E-2</v>
      </c>
      <c r="U1205" s="1">
        <f t="shared" si="367"/>
        <v>0.3624778761061947</v>
      </c>
      <c r="V1205" s="1">
        <f t="shared" si="371"/>
        <v>0.87347787610619476</v>
      </c>
      <c r="W1205" s="1"/>
      <c r="X1205" s="17">
        <f t="shared" si="372"/>
        <v>144.84868747657109</v>
      </c>
      <c r="Y1205" s="18">
        <f t="shared" si="373"/>
        <v>5222.3527180608417</v>
      </c>
      <c r="Z1205" s="2">
        <f t="shared" si="384"/>
        <v>137.60625310274253</v>
      </c>
      <c r="AA1205" s="18">
        <f t="shared" si="384"/>
        <v>4961.2350821577993</v>
      </c>
      <c r="AB1205" s="2">
        <f t="shared" si="385"/>
        <v>-726.71116134043598</v>
      </c>
      <c r="AC1205" s="2">
        <f t="shared" si="385"/>
        <v>496.12350821577991</v>
      </c>
      <c r="AD1205" s="2">
        <f t="shared" si="374"/>
        <v>137.60625310274253</v>
      </c>
      <c r="AE1205" s="2">
        <f t="shared" si="375"/>
        <v>-1000</v>
      </c>
      <c r="AF1205" s="5">
        <f t="shared" si="376"/>
        <v>0.12999999999999989</v>
      </c>
      <c r="AG1205" s="5">
        <f t="shared" si="377"/>
        <v>-1</v>
      </c>
      <c r="AH1205" s="3">
        <f t="shared" si="378"/>
        <v>201811</v>
      </c>
      <c r="AI1205" s="21">
        <v>1.1499999999999999</v>
      </c>
      <c r="AJ1205" s="21">
        <v>5.75</v>
      </c>
      <c r="AK1205" s="21">
        <v>1.1299999999999999</v>
      </c>
      <c r="AL1205" s="21">
        <v>6.25</v>
      </c>
      <c r="AO1205">
        <f t="shared" si="383"/>
        <v>-800</v>
      </c>
      <c r="AP1205">
        <f>IF(E1205&lt;F1205,G1205,H1205)</f>
        <v>34</v>
      </c>
      <c r="AQ1205">
        <f>IF(E1205&lt;F1205,H1205,G1205)</f>
        <v>17</v>
      </c>
    </row>
    <row r="1206" spans="2:43" x14ac:dyDescent="0.25">
      <c r="B1206" s="24">
        <v>43429</v>
      </c>
      <c r="C1206" s="20" t="s">
        <v>24</v>
      </c>
      <c r="D1206" s="20" t="s">
        <v>26</v>
      </c>
      <c r="E1206" s="2">
        <v>145.00000000000003</v>
      </c>
      <c r="F1206" s="2">
        <v>-166.66666666666663</v>
      </c>
      <c r="G1206">
        <v>24</v>
      </c>
      <c r="H1206">
        <v>21</v>
      </c>
      <c r="I1206" s="9"/>
      <c r="J1206" s="2" t="str">
        <f t="shared" si="379"/>
        <v>Jacksonville Jaguars</v>
      </c>
      <c r="K1206" s="2" t="str">
        <f t="shared" si="380"/>
        <v>Buffalo Bills</v>
      </c>
      <c r="L1206" s="17">
        <f t="shared" si="381"/>
        <v>-166.66666666666663</v>
      </c>
      <c r="M1206" s="18">
        <f t="shared" si="382"/>
        <v>145.00000000000003</v>
      </c>
      <c r="N1206" s="4">
        <f t="shared" si="368"/>
        <v>1.6</v>
      </c>
      <c r="O1206" s="4">
        <f t="shared" si="369"/>
        <v>2.4500000000000002</v>
      </c>
      <c r="P1206" s="4"/>
      <c r="Q1206" s="4"/>
      <c r="R1206" s="1">
        <f t="shared" si="370"/>
        <v>0.625</v>
      </c>
      <c r="S1206" s="1">
        <f t="shared" si="370"/>
        <v>0.4081632653061224</v>
      </c>
      <c r="T1206" s="1">
        <f t="shared" si="366"/>
        <v>3.2098765432098886E-2</v>
      </c>
      <c r="U1206" s="1">
        <f t="shared" si="367"/>
        <v>0.1084183673469388</v>
      </c>
      <c r="V1206" s="1">
        <f t="shared" si="371"/>
        <v>0.61941836734693878</v>
      </c>
      <c r="W1206" s="1"/>
      <c r="X1206" s="17">
        <f t="shared" si="372"/>
        <v>614.4177388267467</v>
      </c>
      <c r="Y1206" s="18">
        <f t="shared" si="373"/>
        <v>1471.4893831628281</v>
      </c>
      <c r="Z1206" s="2">
        <f t="shared" si="384"/>
        <v>583.69685188540939</v>
      </c>
      <c r="AA1206" s="18">
        <f t="shared" si="384"/>
        <v>1397.9149140046866</v>
      </c>
      <c r="AB1206" s="2">
        <f t="shared" si="385"/>
        <v>-171.32180801898838</v>
      </c>
      <c r="AC1206" s="2">
        <f t="shared" si="385"/>
        <v>139.79149140046866</v>
      </c>
      <c r="AD1206" s="2">
        <f t="shared" si="374"/>
        <v>-1000</v>
      </c>
      <c r="AE1206" s="2">
        <f t="shared" si="375"/>
        <v>1397.9149140046866</v>
      </c>
      <c r="AF1206" s="5">
        <f t="shared" si="376"/>
        <v>-1</v>
      </c>
      <c r="AG1206" s="5">
        <f t="shared" si="377"/>
        <v>1.4500000000000002</v>
      </c>
      <c r="AH1206" s="3">
        <f t="shared" si="378"/>
        <v>201811</v>
      </c>
      <c r="AI1206" s="21">
        <v>2.5</v>
      </c>
      <c r="AJ1206" s="21">
        <v>1.58</v>
      </c>
      <c r="AK1206" s="21">
        <v>2.4500000000000002</v>
      </c>
      <c r="AL1206" s="21">
        <v>1.6</v>
      </c>
      <c r="AO1206">
        <f t="shared" si="383"/>
        <v>-170</v>
      </c>
      <c r="AP1206">
        <f>IF(E1206&lt;F1206,G1206,H1206)</f>
        <v>21</v>
      </c>
      <c r="AQ1206">
        <f>IF(E1206&lt;F1206,H1206,G1206)</f>
        <v>24</v>
      </c>
    </row>
    <row r="1207" spans="2:43" x14ac:dyDescent="0.25">
      <c r="B1207" s="24">
        <v>43429</v>
      </c>
      <c r="C1207" s="20" t="s">
        <v>44</v>
      </c>
      <c r="D1207" s="20" t="s">
        <v>32</v>
      </c>
      <c r="E1207" s="2">
        <v>-161.29032258064512</v>
      </c>
      <c r="F1207" s="2">
        <v>140</v>
      </c>
      <c r="G1207">
        <v>27</v>
      </c>
      <c r="H1207">
        <v>30</v>
      </c>
      <c r="I1207" s="9"/>
      <c r="J1207" s="2" t="str">
        <f t="shared" si="379"/>
        <v>Carolina Panthers</v>
      </c>
      <c r="K1207" s="2" t="str">
        <f t="shared" si="380"/>
        <v>Seattle Seahawks</v>
      </c>
      <c r="L1207" s="17">
        <f t="shared" si="381"/>
        <v>-161.29032258064512</v>
      </c>
      <c r="M1207" s="18">
        <f t="shared" si="382"/>
        <v>140</v>
      </c>
      <c r="N1207" s="4">
        <f t="shared" si="368"/>
        <v>1.62</v>
      </c>
      <c r="O1207" s="4">
        <f t="shared" si="369"/>
        <v>2.4</v>
      </c>
      <c r="P1207" s="4"/>
      <c r="Q1207" s="4"/>
      <c r="R1207" s="1">
        <f t="shared" si="370"/>
        <v>0.61728395061728392</v>
      </c>
      <c r="S1207" s="1">
        <f t="shared" si="370"/>
        <v>0.41666666666666669</v>
      </c>
      <c r="T1207" s="1">
        <f t="shared" si="366"/>
        <v>3.2835820895522283E-2</v>
      </c>
      <c r="U1207" s="1">
        <f t="shared" si="367"/>
        <v>0.10030864197530862</v>
      </c>
      <c r="V1207" s="1">
        <f t="shared" si="371"/>
        <v>0.61130864197530865</v>
      </c>
      <c r="W1207" s="1"/>
      <c r="X1207" s="17">
        <f t="shared" si="372"/>
        <v>635.83488165441463</v>
      </c>
      <c r="Y1207" s="18">
        <f t="shared" si="373"/>
        <v>1423.7849094482656</v>
      </c>
      <c r="Z1207" s="2">
        <f t="shared" si="384"/>
        <v>604.04313757169382</v>
      </c>
      <c r="AA1207" s="18">
        <f t="shared" si="384"/>
        <v>1352.5956639758522</v>
      </c>
      <c r="AB1207" s="2">
        <f t="shared" si="385"/>
        <v>-165.55109027810289</v>
      </c>
      <c r="AC1207" s="2">
        <f t="shared" si="385"/>
        <v>135.25956639758522</v>
      </c>
      <c r="AD1207" s="2">
        <f t="shared" si="374"/>
        <v>-1000</v>
      </c>
      <c r="AE1207" s="2">
        <f t="shared" si="375"/>
        <v>1352.5956639758522</v>
      </c>
      <c r="AF1207" s="5">
        <f t="shared" si="376"/>
        <v>-1</v>
      </c>
      <c r="AG1207" s="5">
        <f t="shared" si="377"/>
        <v>1.4</v>
      </c>
      <c r="AH1207" s="3">
        <f t="shared" si="378"/>
        <v>201811</v>
      </c>
      <c r="AI1207" s="21">
        <v>1.57</v>
      </c>
      <c r="AJ1207" s="21">
        <v>2.5499999999999998</v>
      </c>
      <c r="AK1207" s="21">
        <v>1.62</v>
      </c>
      <c r="AL1207" s="21">
        <v>2.4</v>
      </c>
      <c r="AO1207">
        <f t="shared" si="383"/>
        <v>-170</v>
      </c>
      <c r="AP1207">
        <f>IF(E1207&lt;F1207,G1207,H1207)</f>
        <v>27</v>
      </c>
      <c r="AQ1207">
        <f>IF(E1207&lt;F1207,H1207,G1207)</f>
        <v>30</v>
      </c>
    </row>
    <row r="1208" spans="2:43" x14ac:dyDescent="0.25">
      <c r="B1208" s="24">
        <v>43429</v>
      </c>
      <c r="C1208" s="20" t="s">
        <v>21</v>
      </c>
      <c r="D1208" s="20" t="s">
        <v>46</v>
      </c>
      <c r="E1208" s="2">
        <v>-116.27906976744185</v>
      </c>
      <c r="F1208" s="2">
        <v>-105.26315789473685</v>
      </c>
      <c r="G1208">
        <v>20</v>
      </c>
      <c r="H1208">
        <v>35</v>
      </c>
      <c r="I1208" s="9"/>
      <c r="J1208" s="2" t="str">
        <f t="shared" si="379"/>
        <v>Cincinnati Bengals</v>
      </c>
      <c r="K1208" s="2" t="str">
        <f t="shared" si="380"/>
        <v>Cleveland Browns</v>
      </c>
      <c r="L1208" s="17">
        <f t="shared" si="381"/>
        <v>-116.27906976744185</v>
      </c>
      <c r="M1208" s="18">
        <f t="shared" si="382"/>
        <v>-105.26315789473685</v>
      </c>
      <c r="N1208" s="4">
        <f t="shared" si="368"/>
        <v>1.86</v>
      </c>
      <c r="O1208" s="4">
        <f t="shared" si="369"/>
        <v>1.95</v>
      </c>
      <c r="P1208" s="4"/>
      <c r="Q1208" s="4"/>
      <c r="R1208" s="1">
        <f t="shared" si="370"/>
        <v>0.5376344086021505</v>
      </c>
      <c r="S1208" s="1">
        <f t="shared" si="370"/>
        <v>0.51282051282051289</v>
      </c>
      <c r="T1208" s="1">
        <f t="shared" si="366"/>
        <v>4.8031496062992063E-2</v>
      </c>
      <c r="U1208" s="1">
        <f t="shared" si="367"/>
        <v>1.2406947890818809E-2</v>
      </c>
      <c r="V1208" s="1">
        <f t="shared" si="371"/>
        <v>0.52340694789081876</v>
      </c>
      <c r="W1208" s="1"/>
      <c r="X1208" s="17">
        <f t="shared" si="372"/>
        <v>910.55927711643062</v>
      </c>
      <c r="Y1208" s="18">
        <f t="shared" si="373"/>
        <v>1001.5075521192962</v>
      </c>
      <c r="Z1208" s="2">
        <f t="shared" si="384"/>
        <v>865.03131326060907</v>
      </c>
      <c r="AA1208" s="18">
        <f t="shared" si="384"/>
        <v>951.43217451333135</v>
      </c>
      <c r="AB1208" s="2">
        <f t="shared" si="385"/>
        <v>-115.60275156174939</v>
      </c>
      <c r="AC1208" s="2">
        <f t="shared" si="385"/>
        <v>-105.10470707084419</v>
      </c>
      <c r="AD1208" s="2">
        <f t="shared" si="374"/>
        <v>-1000</v>
      </c>
      <c r="AE1208" s="2">
        <f t="shared" si="375"/>
        <v>951.43217451333135</v>
      </c>
      <c r="AF1208" s="5">
        <f t="shared" si="376"/>
        <v>-1</v>
      </c>
      <c r="AG1208" s="5">
        <f t="shared" si="377"/>
        <v>0.95</v>
      </c>
      <c r="AH1208" s="3">
        <f t="shared" si="378"/>
        <v>201811</v>
      </c>
      <c r="AI1208" s="21">
        <v>1.58</v>
      </c>
      <c r="AJ1208" s="21">
        <v>2.5</v>
      </c>
      <c r="AK1208" s="21">
        <v>1.86</v>
      </c>
      <c r="AL1208" s="21">
        <v>1.95</v>
      </c>
      <c r="AO1208">
        <f t="shared" si="383"/>
        <v>-120</v>
      </c>
      <c r="AP1208">
        <f>IF(E1208&lt;F1208,G1208,H1208)</f>
        <v>20</v>
      </c>
      <c r="AQ1208">
        <f>IF(E1208&lt;F1208,H1208,G1208)</f>
        <v>35</v>
      </c>
    </row>
    <row r="1209" spans="2:43" x14ac:dyDescent="0.25">
      <c r="B1209" s="24">
        <v>43429</v>
      </c>
      <c r="C1209" s="20" t="s">
        <v>42</v>
      </c>
      <c r="D1209" s="20" t="s">
        <v>36</v>
      </c>
      <c r="E1209" s="2">
        <v>475</v>
      </c>
      <c r="F1209" s="2">
        <v>-666.66666666666708</v>
      </c>
      <c r="G1209">
        <v>13</v>
      </c>
      <c r="H1209">
        <v>27</v>
      </c>
      <c r="I1209" s="9"/>
      <c r="J1209" s="2" t="str">
        <f t="shared" si="379"/>
        <v>New England Patriots</v>
      </c>
      <c r="K1209" s="2" t="str">
        <f t="shared" si="380"/>
        <v>New York Jets</v>
      </c>
      <c r="L1209" s="17">
        <f t="shared" si="381"/>
        <v>-666.66666666666708</v>
      </c>
      <c r="M1209" s="18">
        <f t="shared" si="382"/>
        <v>475</v>
      </c>
      <c r="N1209" s="4">
        <f t="shared" si="368"/>
        <v>1.1499999999999999</v>
      </c>
      <c r="O1209" s="4">
        <f t="shared" si="369"/>
        <v>5.75</v>
      </c>
      <c r="P1209" s="4"/>
      <c r="Q1209" s="4"/>
      <c r="R1209" s="1">
        <f t="shared" si="370"/>
        <v>0.86956521739130443</v>
      </c>
      <c r="S1209" s="1">
        <f t="shared" si="370"/>
        <v>0.17391304347826086</v>
      </c>
      <c r="T1209" s="1">
        <f t="shared" si="366"/>
        <v>4.1666666666666741E-2</v>
      </c>
      <c r="U1209" s="1">
        <f t="shared" si="367"/>
        <v>0.34782608695652178</v>
      </c>
      <c r="V1209" s="1">
        <f t="shared" si="371"/>
        <v>0.85882608695652185</v>
      </c>
      <c r="W1209" s="1"/>
      <c r="X1209" s="17">
        <f t="shared" si="372"/>
        <v>164.38009416291189</v>
      </c>
      <c r="Y1209" s="18">
        <f t="shared" si="373"/>
        <v>4731.0032012495531</v>
      </c>
      <c r="Z1209" s="2">
        <f t="shared" si="384"/>
        <v>156.16108945476628</v>
      </c>
      <c r="AA1209" s="18">
        <f t="shared" si="384"/>
        <v>4494.4530411870755</v>
      </c>
      <c r="AB1209" s="2">
        <f t="shared" si="385"/>
        <v>-640.36438493832395</v>
      </c>
      <c r="AC1209" s="2">
        <f t="shared" si="385"/>
        <v>449.44530411870755</v>
      </c>
      <c r="AD1209" s="2">
        <f t="shared" si="374"/>
        <v>156.16108945476628</v>
      </c>
      <c r="AE1209" s="2">
        <f t="shared" si="375"/>
        <v>-1000</v>
      </c>
      <c r="AF1209" s="5">
        <f t="shared" si="376"/>
        <v>0.14999999999999991</v>
      </c>
      <c r="AG1209" s="5">
        <f t="shared" si="377"/>
        <v>-1</v>
      </c>
      <c r="AH1209" s="3">
        <f t="shared" si="378"/>
        <v>201811</v>
      </c>
      <c r="AI1209" s="21">
        <v>4.5</v>
      </c>
      <c r="AJ1209" s="21">
        <v>1.22</v>
      </c>
      <c r="AK1209" s="21">
        <v>5.75</v>
      </c>
      <c r="AL1209" s="21">
        <v>1.1499999999999999</v>
      </c>
      <c r="AO1209">
        <f t="shared" si="383"/>
        <v>-700</v>
      </c>
      <c r="AP1209">
        <f>IF(E1209&lt;F1209,G1209,H1209)</f>
        <v>27</v>
      </c>
      <c r="AQ1209">
        <f>IF(E1209&lt;F1209,H1209,G1209)</f>
        <v>13</v>
      </c>
    </row>
    <row r="1210" spans="2:43" x14ac:dyDescent="0.25">
      <c r="B1210" s="24">
        <v>43429</v>
      </c>
      <c r="C1210" s="20" t="s">
        <v>19</v>
      </c>
      <c r="D1210" s="20" t="s">
        <v>25</v>
      </c>
      <c r="E1210" s="2">
        <v>-212.76595744680853</v>
      </c>
      <c r="F1210" s="2">
        <v>175</v>
      </c>
      <c r="G1210">
        <v>25</v>
      </c>
      <c r="H1210">
        <v>22</v>
      </c>
      <c r="I1210" s="9"/>
      <c r="J1210" s="2" t="str">
        <f t="shared" si="379"/>
        <v>Philadelphia Eagles</v>
      </c>
      <c r="K1210" s="2" t="str">
        <f t="shared" si="380"/>
        <v>New York Giants</v>
      </c>
      <c r="L1210" s="17">
        <f t="shared" si="381"/>
        <v>-212.76595744680853</v>
      </c>
      <c r="M1210" s="18">
        <f t="shared" si="382"/>
        <v>175</v>
      </c>
      <c r="N1210" s="4">
        <f t="shared" si="368"/>
        <v>1.47</v>
      </c>
      <c r="O1210" s="4">
        <f t="shared" si="369"/>
        <v>2.75</v>
      </c>
      <c r="P1210" s="4"/>
      <c r="Q1210" s="4"/>
      <c r="R1210" s="1">
        <f t="shared" si="370"/>
        <v>0.68027210884353739</v>
      </c>
      <c r="S1210" s="1">
        <f t="shared" si="370"/>
        <v>0.36363636363636365</v>
      </c>
      <c r="T1210" s="1">
        <f t="shared" si="366"/>
        <v>4.206161137440767E-2</v>
      </c>
      <c r="U1210" s="1">
        <f t="shared" si="367"/>
        <v>0.15831787260358687</v>
      </c>
      <c r="V1210" s="1">
        <f t="shared" si="371"/>
        <v>0.66931787260358688</v>
      </c>
      <c r="W1210" s="1"/>
      <c r="X1210" s="17">
        <f t="shared" si="372"/>
        <v>494.0584151893168</v>
      </c>
      <c r="Y1210" s="18">
        <f t="shared" si="373"/>
        <v>1810.0865209085014</v>
      </c>
      <c r="Z1210" s="2">
        <f t="shared" si="384"/>
        <v>469.35549442985092</v>
      </c>
      <c r="AA1210" s="18">
        <f t="shared" si="384"/>
        <v>1719.5821948630762</v>
      </c>
      <c r="AB1210" s="2">
        <f t="shared" si="385"/>
        <v>-213.05812158750777</v>
      </c>
      <c r="AC1210" s="2">
        <f t="shared" si="385"/>
        <v>171.95821948630763</v>
      </c>
      <c r="AD1210" s="2">
        <f t="shared" si="374"/>
        <v>469.35549442985092</v>
      </c>
      <c r="AE1210" s="2">
        <f t="shared" si="375"/>
        <v>-1000</v>
      </c>
      <c r="AF1210" s="5">
        <f t="shared" si="376"/>
        <v>0.47</v>
      </c>
      <c r="AG1210" s="5">
        <f t="shared" si="377"/>
        <v>-1</v>
      </c>
      <c r="AH1210" s="3">
        <f t="shared" si="378"/>
        <v>201811</v>
      </c>
      <c r="AI1210" s="21">
        <v>1.4</v>
      </c>
      <c r="AJ1210" s="21">
        <v>3.05</v>
      </c>
      <c r="AK1210" s="21">
        <v>1.47</v>
      </c>
      <c r="AL1210" s="21">
        <v>2.75</v>
      </c>
      <c r="AO1210">
        <f t="shared" si="383"/>
        <v>-300</v>
      </c>
      <c r="AP1210">
        <f>IF(E1210&lt;F1210,G1210,H1210)</f>
        <v>25</v>
      </c>
      <c r="AQ1210">
        <f>IF(E1210&lt;F1210,H1210,G1210)</f>
        <v>22</v>
      </c>
    </row>
    <row r="1211" spans="2:43" x14ac:dyDescent="0.25">
      <c r="B1211" s="24">
        <v>43429</v>
      </c>
      <c r="C1211" s="20" t="s">
        <v>27</v>
      </c>
      <c r="D1211" s="20" t="s">
        <v>22</v>
      </c>
      <c r="E1211" s="2">
        <v>-131.57894736842104</v>
      </c>
      <c r="F1211" s="2">
        <v>110.00000000000001</v>
      </c>
      <c r="G1211">
        <v>27</v>
      </c>
      <c r="H1211">
        <v>9</v>
      </c>
      <c r="I1211" s="9"/>
      <c r="J1211" s="2" t="str">
        <f t="shared" si="379"/>
        <v>Tampa Bay Buccaneers</v>
      </c>
      <c r="K1211" s="2" t="str">
        <f t="shared" si="380"/>
        <v>San Francisco 49ers</v>
      </c>
      <c r="L1211" s="17">
        <f t="shared" si="381"/>
        <v>-131.57894736842104</v>
      </c>
      <c r="M1211" s="18">
        <f t="shared" si="382"/>
        <v>110.00000000000001</v>
      </c>
      <c r="N1211" s="4">
        <f t="shared" si="368"/>
        <v>1.76</v>
      </c>
      <c r="O1211" s="4">
        <f t="shared" si="369"/>
        <v>2.1</v>
      </c>
      <c r="P1211" s="4"/>
      <c r="Q1211" s="4"/>
      <c r="R1211" s="1">
        <f t="shared" si="370"/>
        <v>0.56818181818181823</v>
      </c>
      <c r="S1211" s="1">
        <f t="shared" si="370"/>
        <v>0.47619047619047616</v>
      </c>
      <c r="T1211" s="1">
        <f t="shared" si="366"/>
        <v>4.2487046632124437E-2</v>
      </c>
      <c r="U1211" s="1">
        <f t="shared" si="367"/>
        <v>4.5995670995671034E-2</v>
      </c>
      <c r="V1211" s="1">
        <f t="shared" si="371"/>
        <v>0.55699567099567104</v>
      </c>
      <c r="W1211" s="1"/>
      <c r="X1211" s="17">
        <f t="shared" si="372"/>
        <v>795.34608987611307</v>
      </c>
      <c r="Y1211" s="18">
        <f t="shared" si="373"/>
        <v>1144.9859022934511</v>
      </c>
      <c r="Z1211" s="2">
        <f t="shared" si="384"/>
        <v>755.57878538230739</v>
      </c>
      <c r="AA1211" s="18">
        <f t="shared" si="384"/>
        <v>1087.7366071787785</v>
      </c>
      <c r="AB1211" s="2">
        <f t="shared" si="385"/>
        <v>-132.3488720628942</v>
      </c>
      <c r="AC1211" s="2">
        <f t="shared" si="385"/>
        <v>108.77366071787785</v>
      </c>
      <c r="AD1211" s="2">
        <f t="shared" si="374"/>
        <v>755.57878538230739</v>
      </c>
      <c r="AE1211" s="2">
        <f t="shared" si="375"/>
        <v>-1000</v>
      </c>
      <c r="AF1211" s="5">
        <f t="shared" si="376"/>
        <v>0.76</v>
      </c>
      <c r="AG1211" s="5">
        <f t="shared" si="377"/>
        <v>-1</v>
      </c>
      <c r="AH1211" s="3">
        <f t="shared" si="378"/>
        <v>201811</v>
      </c>
      <c r="AI1211" s="21">
        <v>1.52</v>
      </c>
      <c r="AJ1211" s="21">
        <v>2.67</v>
      </c>
      <c r="AK1211" s="21">
        <v>1.76</v>
      </c>
      <c r="AL1211" s="21">
        <v>2.1</v>
      </c>
      <c r="AO1211">
        <f t="shared" si="383"/>
        <v>-140</v>
      </c>
      <c r="AP1211">
        <f>IF(E1211&lt;F1211,G1211,H1211)</f>
        <v>27</v>
      </c>
      <c r="AQ1211">
        <f>IF(E1211&lt;F1211,H1211,G1211)</f>
        <v>9</v>
      </c>
    </row>
    <row r="1212" spans="2:43" x14ac:dyDescent="0.25">
      <c r="B1212" s="24">
        <v>43426</v>
      </c>
      <c r="C1212" s="20" t="s">
        <v>43</v>
      </c>
      <c r="D1212" s="20" t="s">
        <v>35</v>
      </c>
      <c r="E1212" s="2">
        <v>-769.23076923076985</v>
      </c>
      <c r="F1212" s="2">
        <v>525</v>
      </c>
      <c r="G1212">
        <v>31</v>
      </c>
      <c r="H1212">
        <v>17</v>
      </c>
      <c r="I1212" s="9"/>
      <c r="J1212" s="2" t="str">
        <f t="shared" si="379"/>
        <v>New Orleans Saints</v>
      </c>
      <c r="K1212" s="2" t="str">
        <f t="shared" si="380"/>
        <v>Atlanta Falcons</v>
      </c>
      <c r="L1212" s="17">
        <f t="shared" si="381"/>
        <v>-769.23076923076985</v>
      </c>
      <c r="M1212" s="18">
        <f t="shared" si="382"/>
        <v>525</v>
      </c>
      <c r="N1212" s="4">
        <f t="shared" si="368"/>
        <v>1.1299999999999999</v>
      </c>
      <c r="O1212" s="4">
        <f t="shared" si="369"/>
        <v>6.25</v>
      </c>
      <c r="P1212" s="4"/>
      <c r="Q1212" s="4"/>
      <c r="R1212" s="1">
        <f t="shared" si="370"/>
        <v>0.88495575221238942</v>
      </c>
      <c r="S1212" s="1">
        <f t="shared" si="370"/>
        <v>0.16</v>
      </c>
      <c r="T1212" s="1">
        <f t="shared" si="366"/>
        <v>4.3021680216802305E-2</v>
      </c>
      <c r="U1212" s="1">
        <f t="shared" si="367"/>
        <v>0.3624778761061947</v>
      </c>
      <c r="V1212" s="1">
        <f t="shared" si="371"/>
        <v>0.87347787610619476</v>
      </c>
      <c r="W1212" s="1"/>
      <c r="X1212" s="17">
        <f t="shared" si="372"/>
        <v>144.84868747657109</v>
      </c>
      <c r="Y1212" s="18">
        <f t="shared" si="373"/>
        <v>5222.3527180608417</v>
      </c>
      <c r="Z1212" s="2">
        <f t="shared" si="384"/>
        <v>137.60625310274253</v>
      </c>
      <c r="AA1212" s="18">
        <f t="shared" si="384"/>
        <v>4961.2350821577993</v>
      </c>
      <c r="AB1212" s="2">
        <f t="shared" si="385"/>
        <v>-726.71116134043598</v>
      </c>
      <c r="AC1212" s="2">
        <f t="shared" si="385"/>
        <v>496.12350821577991</v>
      </c>
      <c r="AD1212" s="2">
        <f t="shared" si="374"/>
        <v>137.60625310274253</v>
      </c>
      <c r="AE1212" s="2">
        <f t="shared" si="375"/>
        <v>-1000</v>
      </c>
      <c r="AF1212" s="5">
        <f t="shared" si="376"/>
        <v>0.12999999999999989</v>
      </c>
      <c r="AG1212" s="5">
        <f t="shared" si="377"/>
        <v>-1</v>
      </c>
      <c r="AH1212" s="3">
        <f t="shared" si="378"/>
        <v>201811</v>
      </c>
      <c r="AI1212" s="21">
        <v>1.1399999999999999</v>
      </c>
      <c r="AJ1212" s="21">
        <v>6</v>
      </c>
      <c r="AK1212" s="21">
        <v>1.1299999999999999</v>
      </c>
      <c r="AL1212" s="21">
        <v>6.25</v>
      </c>
      <c r="AO1212">
        <f t="shared" si="383"/>
        <v>-800</v>
      </c>
      <c r="AP1212">
        <f>IF(E1212&lt;F1212,G1212,H1212)</f>
        <v>31</v>
      </c>
      <c r="AQ1212">
        <f>IF(E1212&lt;F1212,H1212,G1212)</f>
        <v>17</v>
      </c>
    </row>
    <row r="1213" spans="2:43" x14ac:dyDescent="0.25">
      <c r="B1213" s="24">
        <v>43426</v>
      </c>
      <c r="C1213" s="20" t="s">
        <v>23</v>
      </c>
      <c r="D1213" s="20" t="s">
        <v>53</v>
      </c>
      <c r="E1213" s="2">
        <v>-370.37037037037032</v>
      </c>
      <c r="F1213" s="2">
        <v>280</v>
      </c>
      <c r="G1213">
        <v>31</v>
      </c>
      <c r="H1213">
        <v>23</v>
      </c>
      <c r="I1213" s="9"/>
      <c r="J1213" s="2" t="str">
        <f t="shared" si="379"/>
        <v>Dallas Cowboys</v>
      </c>
      <c r="K1213" s="2" t="str">
        <f t="shared" si="380"/>
        <v>Washington Redskins</v>
      </c>
      <c r="L1213" s="17">
        <f t="shared" si="381"/>
        <v>-370.37037037037032</v>
      </c>
      <c r="M1213" s="18">
        <f t="shared" si="382"/>
        <v>280</v>
      </c>
      <c r="N1213" s="4">
        <f t="shared" si="368"/>
        <v>1.27</v>
      </c>
      <c r="O1213" s="4">
        <f t="shared" si="369"/>
        <v>3.8</v>
      </c>
      <c r="P1213" s="4"/>
      <c r="Q1213" s="4"/>
      <c r="R1213" s="1">
        <f t="shared" si="370"/>
        <v>0.78740157480314954</v>
      </c>
      <c r="S1213" s="1">
        <f t="shared" si="370"/>
        <v>0.26315789473684209</v>
      </c>
      <c r="T1213" s="1">
        <f t="shared" si="366"/>
        <v>4.8126232741617536E-2</v>
      </c>
      <c r="U1213" s="1">
        <f t="shared" si="367"/>
        <v>0.26212184003315375</v>
      </c>
      <c r="V1213" s="1">
        <f t="shared" si="371"/>
        <v>0.77312184003315376</v>
      </c>
      <c r="W1213" s="1"/>
      <c r="X1213" s="17">
        <f t="shared" si="372"/>
        <v>293.45718645992071</v>
      </c>
      <c r="Y1213" s="18">
        <f t="shared" si="373"/>
        <v>2909.583445130711</v>
      </c>
      <c r="Z1213" s="2">
        <f t="shared" si="384"/>
        <v>278.78432713692467</v>
      </c>
      <c r="AA1213" s="18">
        <f t="shared" si="384"/>
        <v>2764.1042728741754</v>
      </c>
      <c r="AB1213" s="2">
        <f t="shared" si="385"/>
        <v>-358.70022187755586</v>
      </c>
      <c r="AC1213" s="2">
        <f t="shared" si="385"/>
        <v>276.41042728741752</v>
      </c>
      <c r="AD1213" s="2">
        <f t="shared" si="374"/>
        <v>278.78432713692467</v>
      </c>
      <c r="AE1213" s="2">
        <f t="shared" si="375"/>
        <v>-1000</v>
      </c>
      <c r="AF1213" s="5">
        <f t="shared" si="376"/>
        <v>0.27</v>
      </c>
      <c r="AG1213" s="5">
        <f t="shared" si="377"/>
        <v>-1</v>
      </c>
      <c r="AH1213" s="3">
        <f t="shared" si="378"/>
        <v>201811</v>
      </c>
      <c r="AI1213" s="21">
        <v>1.27</v>
      </c>
      <c r="AJ1213" s="21">
        <v>3.8</v>
      </c>
      <c r="AK1213" s="21">
        <v>1.27</v>
      </c>
      <c r="AL1213" s="21">
        <v>3.8</v>
      </c>
      <c r="AO1213">
        <f t="shared" si="383"/>
        <v>-400</v>
      </c>
      <c r="AP1213">
        <f>IF(E1213&lt;F1213,G1213,H1213)</f>
        <v>31</v>
      </c>
      <c r="AQ1213">
        <f>IF(E1213&lt;F1213,H1213,G1213)</f>
        <v>23</v>
      </c>
    </row>
    <row r="1214" spans="2:43" x14ac:dyDescent="0.25">
      <c r="B1214" s="24">
        <v>43426</v>
      </c>
      <c r="C1214" s="20" t="s">
        <v>34</v>
      </c>
      <c r="D1214" s="20" t="s">
        <v>37</v>
      </c>
      <c r="E1214" s="2">
        <v>150</v>
      </c>
      <c r="F1214" s="2">
        <v>-172.41379310344826</v>
      </c>
      <c r="G1214">
        <v>16</v>
      </c>
      <c r="H1214">
        <v>23</v>
      </c>
      <c r="I1214" s="9"/>
      <c r="J1214" s="2" t="str">
        <f t="shared" si="379"/>
        <v>Chicago Bears</v>
      </c>
      <c r="K1214" s="2" t="str">
        <f t="shared" si="380"/>
        <v>Detroit Lions</v>
      </c>
      <c r="L1214" s="17">
        <f t="shared" si="381"/>
        <v>-172.41379310344826</v>
      </c>
      <c r="M1214" s="18">
        <f t="shared" si="382"/>
        <v>150</v>
      </c>
      <c r="N1214" s="4">
        <f t="shared" si="368"/>
        <v>1.58</v>
      </c>
      <c r="O1214" s="4">
        <f t="shared" si="369"/>
        <v>2.5</v>
      </c>
      <c r="P1214" s="4"/>
      <c r="Q1214" s="4"/>
      <c r="R1214" s="1">
        <f t="shared" si="370"/>
        <v>0.63291139240506322</v>
      </c>
      <c r="S1214" s="1">
        <f t="shared" si="370"/>
        <v>0.4</v>
      </c>
      <c r="T1214" s="1">
        <f t="shared" si="366"/>
        <v>3.1862745098039214E-2</v>
      </c>
      <c r="U1214" s="1">
        <f t="shared" si="367"/>
        <v>0.1164556962025316</v>
      </c>
      <c r="V1214" s="1">
        <f t="shared" si="371"/>
        <v>0.62745569620253161</v>
      </c>
      <c r="W1214" s="1"/>
      <c r="X1214" s="17">
        <f t="shared" si="372"/>
        <v>593.73802174746322</v>
      </c>
      <c r="Y1214" s="18">
        <f t="shared" si="373"/>
        <v>1520.5870888415161</v>
      </c>
      <c r="Z1214" s="2">
        <f t="shared" si="384"/>
        <v>564.05112066009008</v>
      </c>
      <c r="AA1214" s="18">
        <f t="shared" si="384"/>
        <v>1444.5577343994403</v>
      </c>
      <c r="AB1214" s="2">
        <f t="shared" si="385"/>
        <v>-177.28889516782337</v>
      </c>
      <c r="AC1214" s="2">
        <f t="shared" si="385"/>
        <v>144.45577343994404</v>
      </c>
      <c r="AD1214" s="2">
        <f t="shared" si="374"/>
        <v>564.05112066009008</v>
      </c>
      <c r="AE1214" s="2">
        <f t="shared" si="375"/>
        <v>-1000</v>
      </c>
      <c r="AF1214" s="5">
        <f t="shared" si="376"/>
        <v>0.58000000000000007</v>
      </c>
      <c r="AG1214" s="5">
        <f t="shared" si="377"/>
        <v>-1</v>
      </c>
      <c r="AH1214" s="3">
        <f t="shared" si="378"/>
        <v>201811</v>
      </c>
      <c r="AI1214" s="21">
        <v>2.7</v>
      </c>
      <c r="AJ1214" s="21">
        <v>1.5</v>
      </c>
      <c r="AK1214" s="21">
        <v>2.5</v>
      </c>
      <c r="AL1214" s="21">
        <v>1.58</v>
      </c>
      <c r="AO1214">
        <f t="shared" si="383"/>
        <v>-180</v>
      </c>
      <c r="AP1214">
        <f>IF(E1214&lt;F1214,G1214,H1214)</f>
        <v>23</v>
      </c>
      <c r="AQ1214">
        <f>IF(E1214&lt;F1214,H1214,G1214)</f>
        <v>16</v>
      </c>
    </row>
    <row r="1215" spans="2:43" x14ac:dyDescent="0.25">
      <c r="B1215" s="24">
        <v>43423</v>
      </c>
      <c r="C1215" s="20" t="s">
        <v>47</v>
      </c>
      <c r="D1215" s="20" t="s">
        <v>20</v>
      </c>
      <c r="E1215" s="2">
        <v>-135.13513513513513</v>
      </c>
      <c r="F1215" s="2">
        <v>114.99999999999999</v>
      </c>
      <c r="G1215">
        <v>54</v>
      </c>
      <c r="H1215">
        <v>51</v>
      </c>
      <c r="I1215" s="9"/>
      <c r="J1215" s="2" t="str">
        <f t="shared" si="379"/>
        <v>Los Angeles Rams</v>
      </c>
      <c r="K1215" s="2" t="str">
        <f t="shared" si="380"/>
        <v>Kansas City Chiefs</v>
      </c>
      <c r="L1215" s="17">
        <f t="shared" si="381"/>
        <v>-135.13513513513513</v>
      </c>
      <c r="M1215" s="18">
        <f t="shared" si="382"/>
        <v>114.99999999999999</v>
      </c>
      <c r="N1215" s="4">
        <f t="shared" si="368"/>
        <v>1.74</v>
      </c>
      <c r="O1215" s="4">
        <f t="shared" si="369"/>
        <v>2.15</v>
      </c>
      <c r="P1215" s="4"/>
      <c r="Q1215" s="4"/>
      <c r="R1215" s="1">
        <f t="shared" si="370"/>
        <v>0.57471264367816088</v>
      </c>
      <c r="S1215" s="1">
        <f t="shared" si="370"/>
        <v>0.46511627906976744</v>
      </c>
      <c r="T1215" s="1">
        <f t="shared" si="366"/>
        <v>3.8303341902313659E-2</v>
      </c>
      <c r="U1215" s="1">
        <f t="shared" si="367"/>
        <v>5.4798182304196724E-2</v>
      </c>
      <c r="V1215" s="1">
        <f t="shared" si="371"/>
        <v>0.56579818230419676</v>
      </c>
      <c r="W1215" s="1"/>
      <c r="X1215" s="17">
        <f t="shared" si="372"/>
        <v>767.41465645493759</v>
      </c>
      <c r="Y1215" s="18">
        <f t="shared" si="373"/>
        <v>1185.8985221458363</v>
      </c>
      <c r="Z1215" s="2">
        <f t="shared" si="384"/>
        <v>729.04392363219063</v>
      </c>
      <c r="AA1215" s="18">
        <f t="shared" si="384"/>
        <v>1126.6035960385445</v>
      </c>
      <c r="AB1215" s="2">
        <f t="shared" si="385"/>
        <v>-137.16594673992637</v>
      </c>
      <c r="AC1215" s="2">
        <f t="shared" si="385"/>
        <v>112.66035960385446</v>
      </c>
      <c r="AD1215" s="2">
        <f t="shared" si="374"/>
        <v>729.04392363219063</v>
      </c>
      <c r="AE1215" s="2">
        <f t="shared" si="375"/>
        <v>-1000</v>
      </c>
      <c r="AF1215" s="5">
        <f t="shared" si="376"/>
        <v>0.74</v>
      </c>
      <c r="AG1215" s="5">
        <f t="shared" si="377"/>
        <v>-1</v>
      </c>
      <c r="AH1215" s="3">
        <f t="shared" si="378"/>
        <v>201811</v>
      </c>
      <c r="AI1215" s="21">
        <v>1.74</v>
      </c>
      <c r="AJ1215" s="21">
        <v>2.15</v>
      </c>
      <c r="AK1215" s="21">
        <v>1.74</v>
      </c>
      <c r="AL1215" s="21">
        <v>2.15</v>
      </c>
      <c r="AO1215">
        <f t="shared" si="383"/>
        <v>-140</v>
      </c>
      <c r="AP1215">
        <f>IF(E1215&lt;F1215,G1215,H1215)</f>
        <v>54</v>
      </c>
      <c r="AQ1215">
        <f>IF(E1215&lt;F1215,H1215,G1215)</f>
        <v>51</v>
      </c>
    </row>
    <row r="1216" spans="2:43" x14ac:dyDescent="0.25">
      <c r="B1216" s="24">
        <v>43422</v>
      </c>
      <c r="C1216" s="20" t="s">
        <v>37</v>
      </c>
      <c r="D1216" s="20" t="s">
        <v>29</v>
      </c>
      <c r="E1216" s="2">
        <v>-140.84507042253523</v>
      </c>
      <c r="F1216" s="2">
        <v>120.00000000000001</v>
      </c>
      <c r="G1216">
        <v>25</v>
      </c>
      <c r="H1216">
        <v>20</v>
      </c>
      <c r="I1216" s="9"/>
      <c r="J1216" s="2" t="str">
        <f t="shared" si="379"/>
        <v>Chicago Bears</v>
      </c>
      <c r="K1216" s="2" t="str">
        <f t="shared" si="380"/>
        <v>Minnesota Vikings</v>
      </c>
      <c r="L1216" s="17">
        <f t="shared" si="381"/>
        <v>-140.84507042253523</v>
      </c>
      <c r="M1216" s="18">
        <f t="shared" si="382"/>
        <v>120.00000000000001</v>
      </c>
      <c r="N1216" s="4">
        <f t="shared" si="368"/>
        <v>1.71</v>
      </c>
      <c r="O1216" s="4">
        <f t="shared" si="369"/>
        <v>2.2000000000000002</v>
      </c>
      <c r="P1216" s="4"/>
      <c r="Q1216" s="4"/>
      <c r="R1216" s="1">
        <f t="shared" si="370"/>
        <v>0.58479532163742687</v>
      </c>
      <c r="S1216" s="1">
        <f t="shared" si="370"/>
        <v>0.45454545454545453</v>
      </c>
      <c r="T1216" s="1">
        <f t="shared" si="366"/>
        <v>3.7851662404092101E-2</v>
      </c>
      <c r="U1216" s="1">
        <f t="shared" si="367"/>
        <v>6.5124933545986169E-2</v>
      </c>
      <c r="V1216" s="1">
        <f t="shared" si="371"/>
        <v>0.57612493354598615</v>
      </c>
      <c r="W1216" s="1"/>
      <c r="X1216" s="17">
        <f t="shared" si="372"/>
        <v>735.73463284275692</v>
      </c>
      <c r="Y1216" s="18">
        <f t="shared" si="373"/>
        <v>1235.8449349286186</v>
      </c>
      <c r="Z1216" s="2">
        <f t="shared" si="384"/>
        <v>698.94790120061907</v>
      </c>
      <c r="AA1216" s="18">
        <f t="shared" si="384"/>
        <v>1174.0526881821877</v>
      </c>
      <c r="AB1216" s="2">
        <f t="shared" si="385"/>
        <v>-143.07218009843768</v>
      </c>
      <c r="AC1216" s="2">
        <f t="shared" si="385"/>
        <v>117.40526881821877</v>
      </c>
      <c r="AD1216" s="2">
        <f t="shared" si="374"/>
        <v>698.94790120061907</v>
      </c>
      <c r="AE1216" s="2">
        <f t="shared" si="375"/>
        <v>-1000</v>
      </c>
      <c r="AF1216" s="5">
        <f t="shared" si="376"/>
        <v>0.71</v>
      </c>
      <c r="AG1216" s="5">
        <f t="shared" si="377"/>
        <v>-1</v>
      </c>
      <c r="AH1216" s="3">
        <f t="shared" si="378"/>
        <v>201811</v>
      </c>
      <c r="AI1216" s="21">
        <v>1.74</v>
      </c>
      <c r="AJ1216" s="21">
        <v>2.15</v>
      </c>
      <c r="AK1216" s="21">
        <v>1.71</v>
      </c>
      <c r="AL1216" s="21">
        <v>2.2000000000000002</v>
      </c>
      <c r="AO1216">
        <f t="shared" si="383"/>
        <v>-150</v>
      </c>
      <c r="AP1216">
        <f>IF(E1216&lt;F1216,G1216,H1216)</f>
        <v>25</v>
      </c>
      <c r="AQ1216">
        <f>IF(E1216&lt;F1216,H1216,G1216)</f>
        <v>20</v>
      </c>
    </row>
    <row r="1217" spans="2:43" x14ac:dyDescent="0.25">
      <c r="B1217" s="24">
        <v>43422</v>
      </c>
      <c r="C1217" s="20" t="s">
        <v>43</v>
      </c>
      <c r="D1217" s="20" t="s">
        <v>19</v>
      </c>
      <c r="E1217" s="2">
        <v>-370.37037037037032</v>
      </c>
      <c r="F1217" s="2">
        <v>280</v>
      </c>
      <c r="G1217">
        <v>48</v>
      </c>
      <c r="H1217">
        <v>7</v>
      </c>
      <c r="I1217" s="9"/>
      <c r="J1217" s="2" t="str">
        <f t="shared" si="379"/>
        <v>New Orleans Saints</v>
      </c>
      <c r="K1217" s="2" t="str">
        <f t="shared" si="380"/>
        <v>Philadelphia Eagles</v>
      </c>
      <c r="L1217" s="17">
        <f t="shared" si="381"/>
        <v>-370.37037037037032</v>
      </c>
      <c r="M1217" s="18">
        <f t="shared" si="382"/>
        <v>280</v>
      </c>
      <c r="N1217" s="4">
        <f t="shared" si="368"/>
        <v>1.27</v>
      </c>
      <c r="O1217" s="4">
        <f t="shared" si="369"/>
        <v>3.8</v>
      </c>
      <c r="P1217" s="4"/>
      <c r="Q1217" s="4"/>
      <c r="R1217" s="1">
        <f t="shared" si="370"/>
        <v>0.78740157480314954</v>
      </c>
      <c r="S1217" s="1">
        <f t="shared" si="370"/>
        <v>0.26315789473684209</v>
      </c>
      <c r="T1217" s="1">
        <f t="shared" si="366"/>
        <v>4.8126232741617536E-2</v>
      </c>
      <c r="U1217" s="1">
        <f t="shared" si="367"/>
        <v>0.26212184003315375</v>
      </c>
      <c r="V1217" s="1">
        <f t="shared" si="371"/>
        <v>0.77312184003315376</v>
      </c>
      <c r="W1217" s="1"/>
      <c r="X1217" s="17">
        <f t="shared" si="372"/>
        <v>293.45718645992071</v>
      </c>
      <c r="Y1217" s="18">
        <f t="shared" si="373"/>
        <v>2909.583445130711</v>
      </c>
      <c r="Z1217" s="2">
        <f t="shared" si="384"/>
        <v>278.78432713692467</v>
      </c>
      <c r="AA1217" s="18">
        <f t="shared" si="384"/>
        <v>2764.1042728741754</v>
      </c>
      <c r="AB1217" s="2">
        <f t="shared" si="385"/>
        <v>-358.70022187755586</v>
      </c>
      <c r="AC1217" s="2">
        <f t="shared" si="385"/>
        <v>276.41042728741752</v>
      </c>
      <c r="AD1217" s="2">
        <f t="shared" si="374"/>
        <v>278.78432713692467</v>
      </c>
      <c r="AE1217" s="2">
        <f t="shared" si="375"/>
        <v>-1000</v>
      </c>
      <c r="AF1217" s="5">
        <f t="shared" si="376"/>
        <v>0.27</v>
      </c>
      <c r="AG1217" s="5">
        <f t="shared" si="377"/>
        <v>-1</v>
      </c>
      <c r="AH1217" s="3">
        <f t="shared" si="378"/>
        <v>201811</v>
      </c>
      <c r="AI1217" s="21">
        <v>1.27</v>
      </c>
      <c r="AJ1217" s="21">
        <v>3.8</v>
      </c>
      <c r="AK1217" s="21">
        <v>1.27</v>
      </c>
      <c r="AL1217" s="21">
        <v>3.8</v>
      </c>
      <c r="AO1217">
        <f t="shared" si="383"/>
        <v>-400</v>
      </c>
      <c r="AP1217">
        <f>IF(E1217&lt;F1217,G1217,H1217)</f>
        <v>48</v>
      </c>
      <c r="AQ1217">
        <f>IF(E1217&lt;F1217,H1217,G1217)</f>
        <v>7</v>
      </c>
    </row>
    <row r="1218" spans="2:43" x14ac:dyDescent="0.25">
      <c r="B1218" s="24">
        <v>43422</v>
      </c>
      <c r="C1218" s="20" t="s">
        <v>48</v>
      </c>
      <c r="D1218" s="20" t="s">
        <v>52</v>
      </c>
      <c r="E1218" s="2">
        <v>-222.22222222222226</v>
      </c>
      <c r="F1218" s="2">
        <v>179.99999999999997</v>
      </c>
      <c r="G1218">
        <v>21</v>
      </c>
      <c r="H1218">
        <v>23</v>
      </c>
      <c r="I1218" s="9"/>
      <c r="J1218" s="2" t="str">
        <f t="shared" si="379"/>
        <v>Arizona Cardinals</v>
      </c>
      <c r="K1218" s="2" t="str">
        <f t="shared" si="380"/>
        <v>Oakland Raiders</v>
      </c>
      <c r="L1218" s="17">
        <f t="shared" si="381"/>
        <v>-222.22222222222226</v>
      </c>
      <c r="M1218" s="18">
        <f t="shared" si="382"/>
        <v>179.99999999999997</v>
      </c>
      <c r="N1218" s="4">
        <f t="shared" si="368"/>
        <v>1.45</v>
      </c>
      <c r="O1218" s="4">
        <f t="shared" si="369"/>
        <v>2.8</v>
      </c>
      <c r="P1218" s="4"/>
      <c r="Q1218" s="4"/>
      <c r="R1218" s="1">
        <f t="shared" si="370"/>
        <v>0.68965517241379315</v>
      </c>
      <c r="S1218" s="1">
        <f t="shared" si="370"/>
        <v>0.35714285714285715</v>
      </c>
      <c r="T1218" s="1">
        <f t="shared" si="366"/>
        <v>4.4705882352941262E-2</v>
      </c>
      <c r="U1218" s="1">
        <f t="shared" si="367"/>
        <v>0.166256157635468</v>
      </c>
      <c r="V1218" s="1">
        <f t="shared" si="371"/>
        <v>0.67725615763546798</v>
      </c>
      <c r="W1218" s="1"/>
      <c r="X1218" s="17">
        <f t="shared" si="372"/>
        <v>476.54619116545314</v>
      </c>
      <c r="Y1218" s="18">
        <f t="shared" si="373"/>
        <v>1872.3757127156628</v>
      </c>
      <c r="Z1218" s="2">
        <f t="shared" si="384"/>
        <v>452.71888160718044</v>
      </c>
      <c r="AA1218" s="18">
        <f t="shared" si="384"/>
        <v>1778.7569270798795</v>
      </c>
      <c r="AB1218" s="2">
        <f t="shared" si="385"/>
        <v>-220.88762820095712</v>
      </c>
      <c r="AC1218" s="2">
        <f t="shared" si="385"/>
        <v>177.87569270798795</v>
      </c>
      <c r="AD1218" s="2">
        <f t="shared" si="374"/>
        <v>-1000</v>
      </c>
      <c r="AE1218" s="2">
        <f t="shared" si="375"/>
        <v>1778.7569270798795</v>
      </c>
      <c r="AF1218" s="5">
        <f t="shared" si="376"/>
        <v>-1</v>
      </c>
      <c r="AG1218" s="5">
        <f t="shared" si="377"/>
        <v>1.7999999999999998</v>
      </c>
      <c r="AH1218" s="3">
        <f t="shared" si="378"/>
        <v>201811</v>
      </c>
      <c r="AI1218" s="21">
        <v>1.52</v>
      </c>
      <c r="AJ1218" s="21">
        <v>2.67</v>
      </c>
      <c r="AK1218" s="21">
        <v>1.45</v>
      </c>
      <c r="AL1218" s="21">
        <v>2.8</v>
      </c>
      <c r="AO1218">
        <f t="shared" si="383"/>
        <v>-300</v>
      </c>
      <c r="AP1218">
        <f>IF(E1218&lt;F1218,G1218,H1218)</f>
        <v>21</v>
      </c>
      <c r="AQ1218">
        <f>IF(E1218&lt;F1218,H1218,G1218)</f>
        <v>23</v>
      </c>
    </row>
    <row r="1219" spans="2:43" x14ac:dyDescent="0.25">
      <c r="B1219" s="24">
        <v>43422</v>
      </c>
      <c r="C1219" s="20" t="s">
        <v>31</v>
      </c>
      <c r="D1219" s="20" t="s">
        <v>38</v>
      </c>
      <c r="E1219" s="2">
        <v>-370.37037037037032</v>
      </c>
      <c r="F1219" s="2">
        <v>280</v>
      </c>
      <c r="G1219">
        <v>22</v>
      </c>
      <c r="H1219">
        <v>23</v>
      </c>
      <c r="I1219" s="9"/>
      <c r="J1219" s="2" t="str">
        <f t="shared" si="379"/>
        <v>Los Angeles Chargers</v>
      </c>
      <c r="K1219" s="2" t="str">
        <f t="shared" si="380"/>
        <v>Denver Broncos</v>
      </c>
      <c r="L1219" s="17">
        <f t="shared" si="381"/>
        <v>-370.37037037037032</v>
      </c>
      <c r="M1219" s="18">
        <f t="shared" si="382"/>
        <v>280</v>
      </c>
      <c r="N1219" s="4">
        <f t="shared" si="368"/>
        <v>1.27</v>
      </c>
      <c r="O1219" s="4">
        <f t="shared" si="369"/>
        <v>3.8</v>
      </c>
      <c r="P1219" s="4"/>
      <c r="Q1219" s="4"/>
      <c r="R1219" s="1">
        <f t="shared" si="370"/>
        <v>0.78740157480314954</v>
      </c>
      <c r="S1219" s="1">
        <f t="shared" si="370"/>
        <v>0.26315789473684209</v>
      </c>
      <c r="T1219" s="1">
        <f t="shared" si="366"/>
        <v>4.8126232741617536E-2</v>
      </c>
      <c r="U1219" s="1">
        <f t="shared" si="367"/>
        <v>0.26212184003315375</v>
      </c>
      <c r="V1219" s="1">
        <f t="shared" si="371"/>
        <v>0.77312184003315376</v>
      </c>
      <c r="W1219" s="1"/>
      <c r="X1219" s="17">
        <f t="shared" si="372"/>
        <v>293.45718645992071</v>
      </c>
      <c r="Y1219" s="18">
        <f t="shared" si="373"/>
        <v>2909.583445130711</v>
      </c>
      <c r="Z1219" s="2">
        <f t="shared" si="384"/>
        <v>278.78432713692467</v>
      </c>
      <c r="AA1219" s="18">
        <f t="shared" si="384"/>
        <v>2764.1042728741754</v>
      </c>
      <c r="AB1219" s="2">
        <f t="shared" si="385"/>
        <v>-358.70022187755586</v>
      </c>
      <c r="AC1219" s="2">
        <f t="shared" si="385"/>
        <v>276.41042728741752</v>
      </c>
      <c r="AD1219" s="2">
        <f t="shared" si="374"/>
        <v>-1000</v>
      </c>
      <c r="AE1219" s="2">
        <f t="shared" si="375"/>
        <v>2764.1042728741754</v>
      </c>
      <c r="AF1219" s="5">
        <f t="shared" si="376"/>
        <v>-1</v>
      </c>
      <c r="AG1219" s="5">
        <f t="shared" si="377"/>
        <v>2.8</v>
      </c>
      <c r="AH1219" s="3">
        <f t="shared" si="378"/>
        <v>201811</v>
      </c>
      <c r="AI1219" s="21">
        <v>1.31</v>
      </c>
      <c r="AJ1219" s="21">
        <v>3.6</v>
      </c>
      <c r="AK1219" s="21">
        <v>1.27</v>
      </c>
      <c r="AL1219" s="21">
        <v>3.8</v>
      </c>
      <c r="AO1219">
        <f t="shared" si="383"/>
        <v>-400</v>
      </c>
      <c r="AP1219">
        <f>IF(E1219&lt;F1219,G1219,H1219)</f>
        <v>22</v>
      </c>
      <c r="AQ1219">
        <f>IF(E1219&lt;F1219,H1219,G1219)</f>
        <v>23</v>
      </c>
    </row>
    <row r="1220" spans="2:43" x14ac:dyDescent="0.25">
      <c r="B1220" s="24">
        <v>43422</v>
      </c>
      <c r="C1220" s="20" t="s">
        <v>35</v>
      </c>
      <c r="D1220" s="20" t="s">
        <v>23</v>
      </c>
      <c r="E1220" s="2">
        <v>-185.18518518518516</v>
      </c>
      <c r="F1220" s="2">
        <v>165</v>
      </c>
      <c r="G1220">
        <v>19</v>
      </c>
      <c r="H1220">
        <v>22</v>
      </c>
      <c r="I1220" s="9"/>
      <c r="J1220" s="2" t="str">
        <f t="shared" si="379"/>
        <v>Atlanta Falcons</v>
      </c>
      <c r="K1220" s="2" t="str">
        <f t="shared" si="380"/>
        <v>Dallas Cowboys</v>
      </c>
      <c r="L1220" s="17">
        <f t="shared" si="381"/>
        <v>-185.18518518518516</v>
      </c>
      <c r="M1220" s="18">
        <f t="shared" si="382"/>
        <v>165</v>
      </c>
      <c r="N1220" s="4">
        <f t="shared" si="368"/>
        <v>1.54</v>
      </c>
      <c r="O1220" s="4">
        <f t="shared" si="369"/>
        <v>2.65</v>
      </c>
      <c r="P1220" s="4"/>
      <c r="Q1220" s="4"/>
      <c r="R1220" s="1">
        <f t="shared" si="370"/>
        <v>0.64935064935064934</v>
      </c>
      <c r="S1220" s="1">
        <f t="shared" si="370"/>
        <v>0.37735849056603776</v>
      </c>
      <c r="T1220" s="1">
        <f t="shared" ref="T1220:T1283" si="386">1-N1220*O1220/(N1220+O1220)</f>
        <v>2.6014319809069208E-2</v>
      </c>
      <c r="U1220" s="1">
        <f t="shared" ref="U1220:U1283" si="387">ABS(R1220-S1220)/2</f>
        <v>0.13599607939230579</v>
      </c>
      <c r="V1220" s="1">
        <f t="shared" si="371"/>
        <v>0.64699607939230575</v>
      </c>
      <c r="W1220" s="1"/>
      <c r="X1220" s="17">
        <f t="shared" si="372"/>
        <v>545.60441995143913</v>
      </c>
      <c r="Y1220" s="18">
        <f t="shared" si="373"/>
        <v>1648.1806912014345</v>
      </c>
      <c r="Z1220" s="2">
        <f t="shared" si="384"/>
        <v>518.32419895386715</v>
      </c>
      <c r="AA1220" s="18">
        <f t="shared" si="384"/>
        <v>1565.7716566413626</v>
      </c>
      <c r="AB1220" s="2">
        <f t="shared" si="385"/>
        <v>-192.92944493394256</v>
      </c>
      <c r="AC1220" s="2">
        <f t="shared" si="385"/>
        <v>156.57716566413626</v>
      </c>
      <c r="AD1220" s="2">
        <f t="shared" si="374"/>
        <v>-1000</v>
      </c>
      <c r="AE1220" s="2">
        <f t="shared" si="375"/>
        <v>1565.7716566413626</v>
      </c>
      <c r="AF1220" s="5">
        <f t="shared" si="376"/>
        <v>-1</v>
      </c>
      <c r="AG1220" s="5">
        <f t="shared" si="377"/>
        <v>1.65</v>
      </c>
      <c r="AH1220" s="3">
        <f t="shared" si="378"/>
        <v>201811</v>
      </c>
      <c r="AI1220" s="21">
        <v>1.57</v>
      </c>
      <c r="AJ1220" s="21">
        <v>2.5499999999999998</v>
      </c>
      <c r="AK1220" s="21">
        <v>1.54</v>
      </c>
      <c r="AL1220" s="21">
        <v>2.65</v>
      </c>
      <c r="AO1220">
        <f t="shared" si="383"/>
        <v>-190</v>
      </c>
      <c r="AP1220">
        <f>IF(E1220&lt;F1220,G1220,H1220)</f>
        <v>19</v>
      </c>
      <c r="AQ1220">
        <f>IF(E1220&lt;F1220,H1220,G1220)</f>
        <v>22</v>
      </c>
    </row>
    <row r="1221" spans="2:43" x14ac:dyDescent="0.25">
      <c r="B1221" s="24">
        <v>43422</v>
      </c>
      <c r="C1221" s="20" t="s">
        <v>28</v>
      </c>
      <c r="D1221" s="20" t="s">
        <v>21</v>
      </c>
      <c r="E1221" s="2">
        <v>-270.2702702702702</v>
      </c>
      <c r="F1221" s="2">
        <v>220.00000000000003</v>
      </c>
      <c r="G1221">
        <v>24</v>
      </c>
      <c r="H1221">
        <v>21</v>
      </c>
      <c r="I1221" s="9"/>
      <c r="J1221" s="2" t="str">
        <f t="shared" si="379"/>
        <v>Baltimore Ravens</v>
      </c>
      <c r="K1221" s="2" t="str">
        <f t="shared" si="380"/>
        <v>Cincinnati Bengals</v>
      </c>
      <c r="L1221" s="17">
        <f t="shared" si="381"/>
        <v>-270.2702702702702</v>
      </c>
      <c r="M1221" s="18">
        <f t="shared" si="382"/>
        <v>220.00000000000003</v>
      </c>
      <c r="N1221" s="4">
        <f t="shared" ref="N1221:N1284" si="388">IF(E1221&lt;0,AK1221,AL1221)</f>
        <v>1.37</v>
      </c>
      <c r="O1221" s="4">
        <f t="shared" ref="O1221:O1284" si="389">IF(E1221&lt;0,AL1221,AK1221)</f>
        <v>3.2</v>
      </c>
      <c r="P1221" s="4"/>
      <c r="Q1221" s="4"/>
      <c r="R1221" s="1">
        <f t="shared" ref="R1221:S1284" si="390">1/N1221</f>
        <v>0.72992700729927007</v>
      </c>
      <c r="S1221" s="1">
        <f t="shared" si="390"/>
        <v>0.3125</v>
      </c>
      <c r="T1221" s="1">
        <f t="shared" si="386"/>
        <v>4.0700218818380707E-2</v>
      </c>
      <c r="U1221" s="1">
        <f t="shared" si="387"/>
        <v>0.20871350364963503</v>
      </c>
      <c r="V1221" s="1">
        <f t="shared" ref="V1221:V1284" si="391">V$1+IF(N1221&lt;=O1221,U1221,-U1221)</f>
        <v>0.71971350364963504</v>
      </c>
      <c r="W1221" s="1"/>
      <c r="X1221" s="17">
        <f t="shared" ref="X1221:X1284" si="392">(1/V1221-1)*1000</f>
        <v>389.44176388110628</v>
      </c>
      <c r="Y1221" s="18">
        <f t="shared" ref="Y1221:Y1284" si="393">1000000/(X1221+W$1)-X$1</f>
        <v>2256.8044836814311</v>
      </c>
      <c r="Z1221" s="2">
        <f t="shared" si="384"/>
        <v>369.96967568705094</v>
      </c>
      <c r="AA1221" s="18">
        <f t="shared" si="384"/>
        <v>2143.9642594973593</v>
      </c>
      <c r="AB1221" s="2">
        <f t="shared" si="385"/>
        <v>-270.29242278923357</v>
      </c>
      <c r="AC1221" s="2">
        <f t="shared" si="385"/>
        <v>214.39642594973594</v>
      </c>
      <c r="AD1221" s="2">
        <f t="shared" ref="AD1221:AD1284" si="394">IF(AP1221&gt;AQ1221,Z1221,-1000)</f>
        <v>369.96967568705094</v>
      </c>
      <c r="AE1221" s="2">
        <f t="shared" ref="AE1221:AE1284" si="395">IF(AQ1221&gt;AP1221,AA1221,-1000)</f>
        <v>-1000</v>
      </c>
      <c r="AF1221" s="5">
        <f t="shared" ref="AF1221:AF1284" si="396">IF(AP1221&gt;AQ1221,N1221-1,-1)</f>
        <v>0.37000000000000011</v>
      </c>
      <c r="AG1221" s="5">
        <f t="shared" ref="AG1221:AG1284" si="397">IF(AQ1221&gt;AP1221,O1221-1,-1)</f>
        <v>-1</v>
      </c>
      <c r="AH1221" s="3">
        <f t="shared" ref="AH1221:AH1284" si="398">YEAR(B1221)*100+MONTH(B1221)</f>
        <v>201811</v>
      </c>
      <c r="AI1221" s="21">
        <v>1.5</v>
      </c>
      <c r="AJ1221" s="21">
        <v>2.7</v>
      </c>
      <c r="AK1221" s="21">
        <v>1.37</v>
      </c>
      <c r="AL1221" s="21">
        <v>3.2</v>
      </c>
      <c r="AO1221">
        <f t="shared" si="383"/>
        <v>-300</v>
      </c>
      <c r="AP1221">
        <f>IF(E1221&lt;F1221,G1221,H1221)</f>
        <v>24</v>
      </c>
      <c r="AQ1221">
        <f>IF(E1221&lt;F1221,H1221,G1221)</f>
        <v>21</v>
      </c>
    </row>
    <row r="1222" spans="2:43" x14ac:dyDescent="0.25">
      <c r="B1222" s="24">
        <v>43422</v>
      </c>
      <c r="C1222" s="20" t="s">
        <v>34</v>
      </c>
      <c r="D1222" s="20" t="s">
        <v>44</v>
      </c>
      <c r="E1222" s="2">
        <v>175</v>
      </c>
      <c r="F1222" s="2">
        <v>-212.76595744680853</v>
      </c>
      <c r="G1222">
        <v>20</v>
      </c>
      <c r="H1222">
        <v>19</v>
      </c>
      <c r="I1222" s="9"/>
      <c r="J1222" s="2" t="str">
        <f t="shared" ref="J1222:J1285" si="399">IF(E1222&lt;=F1222,C1222,D1222)</f>
        <v>Carolina Panthers</v>
      </c>
      <c r="K1222" s="2" t="str">
        <f t="shared" ref="K1222:K1285" si="400">IF(E1222&gt;F1222,C1222,D1222)</f>
        <v>Detroit Lions</v>
      </c>
      <c r="L1222" s="17">
        <f t="shared" ref="L1222:L1285" si="401">IF(E1222&lt;=F1222,E1222,F1222)</f>
        <v>-212.76595744680853</v>
      </c>
      <c r="M1222" s="18">
        <f t="shared" ref="M1222:M1285" si="402">IF(E1222&gt;F1222,E1222,F1222)</f>
        <v>175</v>
      </c>
      <c r="N1222" s="4">
        <f t="shared" si="388"/>
        <v>1.47</v>
      </c>
      <c r="O1222" s="4">
        <f t="shared" si="389"/>
        <v>2.75</v>
      </c>
      <c r="P1222" s="4"/>
      <c r="Q1222" s="4"/>
      <c r="R1222" s="1">
        <f t="shared" si="390"/>
        <v>0.68027210884353739</v>
      </c>
      <c r="S1222" s="1">
        <f t="shared" si="390"/>
        <v>0.36363636363636365</v>
      </c>
      <c r="T1222" s="1">
        <f t="shared" si="386"/>
        <v>4.206161137440767E-2</v>
      </c>
      <c r="U1222" s="1">
        <f t="shared" si="387"/>
        <v>0.15831787260358687</v>
      </c>
      <c r="V1222" s="1">
        <f t="shared" si="391"/>
        <v>0.66931787260358688</v>
      </c>
      <c r="W1222" s="1"/>
      <c r="X1222" s="17">
        <f t="shared" si="392"/>
        <v>494.0584151893168</v>
      </c>
      <c r="Y1222" s="18">
        <f t="shared" si="393"/>
        <v>1810.0865209085014</v>
      </c>
      <c r="Z1222" s="2">
        <f t="shared" si="384"/>
        <v>469.35549442985092</v>
      </c>
      <c r="AA1222" s="18">
        <f t="shared" si="384"/>
        <v>1719.5821948630762</v>
      </c>
      <c r="AB1222" s="2">
        <f t="shared" si="385"/>
        <v>-213.05812158750777</v>
      </c>
      <c r="AC1222" s="2">
        <f t="shared" si="385"/>
        <v>171.95821948630763</v>
      </c>
      <c r="AD1222" s="2">
        <f t="shared" si="394"/>
        <v>-1000</v>
      </c>
      <c r="AE1222" s="2">
        <f t="shared" si="395"/>
        <v>1719.5821948630762</v>
      </c>
      <c r="AF1222" s="5">
        <f t="shared" si="396"/>
        <v>-1</v>
      </c>
      <c r="AG1222" s="5">
        <f t="shared" si="397"/>
        <v>1.75</v>
      </c>
      <c r="AH1222" s="3">
        <f t="shared" si="398"/>
        <v>201811</v>
      </c>
      <c r="AI1222" s="21">
        <v>2.7</v>
      </c>
      <c r="AJ1222" s="21">
        <v>1.5</v>
      </c>
      <c r="AK1222" s="21">
        <v>2.75</v>
      </c>
      <c r="AL1222" s="21">
        <v>1.47</v>
      </c>
      <c r="AO1222">
        <f t="shared" ref="AO1222:AO1285" si="403">IF(L1222&lt;-200,INT(L1222/100)*100,INT(L1222/10)*10)</f>
        <v>-300</v>
      </c>
      <c r="AP1222">
        <f>IF(E1222&lt;F1222,G1222,H1222)</f>
        <v>19</v>
      </c>
      <c r="AQ1222">
        <f>IF(E1222&lt;F1222,H1222,G1222)</f>
        <v>20</v>
      </c>
    </row>
    <row r="1223" spans="2:43" x14ac:dyDescent="0.25">
      <c r="B1223" s="24">
        <v>43422</v>
      </c>
      <c r="C1223" s="20" t="s">
        <v>39</v>
      </c>
      <c r="D1223" s="20" t="s">
        <v>41</v>
      </c>
      <c r="E1223" s="2">
        <v>-120.48192771084337</v>
      </c>
      <c r="F1223" s="2">
        <v>100</v>
      </c>
      <c r="G1223">
        <v>38</v>
      </c>
      <c r="H1223">
        <v>10</v>
      </c>
      <c r="I1223" s="9"/>
      <c r="J1223" s="2" t="str">
        <f t="shared" si="399"/>
        <v>Indianapolis Colts</v>
      </c>
      <c r="K1223" s="2" t="str">
        <f t="shared" si="400"/>
        <v>Tennessee Titans</v>
      </c>
      <c r="L1223" s="17">
        <f t="shared" si="401"/>
        <v>-120.48192771084337</v>
      </c>
      <c r="M1223" s="18">
        <f t="shared" si="402"/>
        <v>100</v>
      </c>
      <c r="N1223" s="4">
        <f t="shared" si="388"/>
        <v>1.83</v>
      </c>
      <c r="O1223" s="4">
        <f t="shared" si="389"/>
        <v>2</v>
      </c>
      <c r="P1223" s="4"/>
      <c r="Q1223" s="4"/>
      <c r="R1223" s="1">
        <f t="shared" si="390"/>
        <v>0.54644808743169393</v>
      </c>
      <c r="S1223" s="1">
        <f t="shared" si="390"/>
        <v>0.5</v>
      </c>
      <c r="T1223" s="1">
        <f t="shared" si="386"/>
        <v>4.4386422976501305E-2</v>
      </c>
      <c r="U1223" s="1">
        <f t="shared" si="387"/>
        <v>2.3224043715846965E-2</v>
      </c>
      <c r="V1223" s="1">
        <f t="shared" si="391"/>
        <v>0.53422404371584697</v>
      </c>
      <c r="W1223" s="1"/>
      <c r="X1223" s="17">
        <f t="shared" si="392"/>
        <v>871.87381729284084</v>
      </c>
      <c r="Y1223" s="18">
        <f t="shared" si="393"/>
        <v>1045.6626202421151</v>
      </c>
      <c r="Z1223" s="2">
        <f t="shared" si="384"/>
        <v>828.28012642819874</v>
      </c>
      <c r="AA1223" s="18">
        <f t="shared" si="384"/>
        <v>993.3794892300092</v>
      </c>
      <c r="AB1223" s="2">
        <f t="shared" si="385"/>
        <v>-120.73210114461043</v>
      </c>
      <c r="AC1223" s="2">
        <f t="shared" si="385"/>
        <v>-100.66646340515068</v>
      </c>
      <c r="AD1223" s="2">
        <f t="shared" si="394"/>
        <v>828.28012642819874</v>
      </c>
      <c r="AE1223" s="2">
        <f t="shared" si="395"/>
        <v>-1000</v>
      </c>
      <c r="AF1223" s="5">
        <f t="shared" si="396"/>
        <v>0.83000000000000007</v>
      </c>
      <c r="AG1223" s="5">
        <f t="shared" si="397"/>
        <v>-1</v>
      </c>
      <c r="AH1223" s="3">
        <f t="shared" si="398"/>
        <v>201811</v>
      </c>
      <c r="AI1223" s="21">
        <v>1.74</v>
      </c>
      <c r="AJ1223" s="21">
        <v>2.15</v>
      </c>
      <c r="AK1223" s="21">
        <v>1.83</v>
      </c>
      <c r="AL1223" s="21">
        <v>2</v>
      </c>
      <c r="AO1223">
        <f t="shared" si="403"/>
        <v>-130</v>
      </c>
      <c r="AP1223">
        <f>IF(E1223&lt;F1223,G1223,H1223)</f>
        <v>38</v>
      </c>
      <c r="AQ1223">
        <f>IF(E1223&lt;F1223,H1223,G1223)</f>
        <v>10</v>
      </c>
    </row>
    <row r="1224" spans="2:43" x14ac:dyDescent="0.25">
      <c r="B1224" s="24">
        <v>43422</v>
      </c>
      <c r="C1224" s="20" t="s">
        <v>26</v>
      </c>
      <c r="D1224" s="20" t="s">
        <v>45</v>
      </c>
      <c r="E1224" s="2">
        <v>175</v>
      </c>
      <c r="F1224" s="2">
        <v>-212.76595744680853</v>
      </c>
      <c r="G1224">
        <v>16</v>
      </c>
      <c r="H1224">
        <v>20</v>
      </c>
      <c r="I1224" s="9"/>
      <c r="J1224" s="2" t="str">
        <f t="shared" si="399"/>
        <v>Pittsburgh Steelers</v>
      </c>
      <c r="K1224" s="2" t="str">
        <f t="shared" si="400"/>
        <v>Jacksonville Jaguars</v>
      </c>
      <c r="L1224" s="17">
        <f t="shared" si="401"/>
        <v>-212.76595744680853</v>
      </c>
      <c r="M1224" s="18">
        <f t="shared" si="402"/>
        <v>175</v>
      </c>
      <c r="N1224" s="4">
        <f t="shared" si="388"/>
        <v>1.47</v>
      </c>
      <c r="O1224" s="4">
        <f t="shared" si="389"/>
        <v>2.75</v>
      </c>
      <c r="P1224" s="4"/>
      <c r="Q1224" s="4"/>
      <c r="R1224" s="1">
        <f t="shared" si="390"/>
        <v>0.68027210884353739</v>
      </c>
      <c r="S1224" s="1">
        <f t="shared" si="390"/>
        <v>0.36363636363636365</v>
      </c>
      <c r="T1224" s="1">
        <f t="shared" si="386"/>
        <v>4.206161137440767E-2</v>
      </c>
      <c r="U1224" s="1">
        <f t="shared" si="387"/>
        <v>0.15831787260358687</v>
      </c>
      <c r="V1224" s="1">
        <f t="shared" si="391"/>
        <v>0.66931787260358688</v>
      </c>
      <c r="W1224" s="1"/>
      <c r="X1224" s="17">
        <f t="shared" si="392"/>
        <v>494.0584151893168</v>
      </c>
      <c r="Y1224" s="18">
        <f t="shared" si="393"/>
        <v>1810.0865209085014</v>
      </c>
      <c r="Z1224" s="2">
        <f t="shared" si="384"/>
        <v>469.35549442985092</v>
      </c>
      <c r="AA1224" s="18">
        <f t="shared" si="384"/>
        <v>1719.5821948630762</v>
      </c>
      <c r="AB1224" s="2">
        <f t="shared" si="385"/>
        <v>-213.05812158750777</v>
      </c>
      <c r="AC1224" s="2">
        <f t="shared" si="385"/>
        <v>171.95821948630763</v>
      </c>
      <c r="AD1224" s="2">
        <f t="shared" si="394"/>
        <v>469.35549442985092</v>
      </c>
      <c r="AE1224" s="2">
        <f t="shared" si="395"/>
        <v>-1000</v>
      </c>
      <c r="AF1224" s="5">
        <f t="shared" si="396"/>
        <v>0.47</v>
      </c>
      <c r="AG1224" s="5">
        <f t="shared" si="397"/>
        <v>-1</v>
      </c>
      <c r="AH1224" s="3">
        <f t="shared" si="398"/>
        <v>201811</v>
      </c>
      <c r="AI1224" s="21">
        <v>3.15</v>
      </c>
      <c r="AJ1224" s="21">
        <v>1.38</v>
      </c>
      <c r="AK1224" s="21">
        <v>2.75</v>
      </c>
      <c r="AL1224" s="21">
        <v>1.47</v>
      </c>
      <c r="AO1224">
        <f t="shared" si="403"/>
        <v>-300</v>
      </c>
      <c r="AP1224">
        <f>IF(E1224&lt;F1224,G1224,H1224)</f>
        <v>20</v>
      </c>
      <c r="AQ1224">
        <f>IF(E1224&lt;F1224,H1224,G1224)</f>
        <v>16</v>
      </c>
    </row>
    <row r="1225" spans="2:43" x14ac:dyDescent="0.25">
      <c r="B1225" s="24">
        <v>43422</v>
      </c>
      <c r="C1225" s="20" t="s">
        <v>25</v>
      </c>
      <c r="D1225" s="20" t="s">
        <v>27</v>
      </c>
      <c r="E1225" s="2">
        <v>-166.66666666666663</v>
      </c>
      <c r="F1225" s="2">
        <v>145.00000000000003</v>
      </c>
      <c r="G1225">
        <v>38</v>
      </c>
      <c r="H1225">
        <v>35</v>
      </c>
      <c r="I1225" s="9"/>
      <c r="J1225" s="2" t="str">
        <f t="shared" si="399"/>
        <v>New York Giants</v>
      </c>
      <c r="K1225" s="2" t="str">
        <f t="shared" si="400"/>
        <v>Tampa Bay Buccaneers</v>
      </c>
      <c r="L1225" s="17">
        <f t="shared" si="401"/>
        <v>-166.66666666666663</v>
      </c>
      <c r="M1225" s="18">
        <f t="shared" si="402"/>
        <v>145.00000000000003</v>
      </c>
      <c r="N1225" s="4">
        <f t="shared" si="388"/>
        <v>1.6</v>
      </c>
      <c r="O1225" s="4">
        <f t="shared" si="389"/>
        <v>2.4500000000000002</v>
      </c>
      <c r="P1225" s="4"/>
      <c r="Q1225" s="4"/>
      <c r="R1225" s="1">
        <f t="shared" si="390"/>
        <v>0.625</v>
      </c>
      <c r="S1225" s="1">
        <f t="shared" si="390"/>
        <v>0.4081632653061224</v>
      </c>
      <c r="T1225" s="1">
        <f t="shared" si="386"/>
        <v>3.2098765432098886E-2</v>
      </c>
      <c r="U1225" s="1">
        <f t="shared" si="387"/>
        <v>0.1084183673469388</v>
      </c>
      <c r="V1225" s="1">
        <f t="shared" si="391"/>
        <v>0.61941836734693878</v>
      </c>
      <c r="W1225" s="1"/>
      <c r="X1225" s="17">
        <f t="shared" si="392"/>
        <v>614.4177388267467</v>
      </c>
      <c r="Y1225" s="18">
        <f t="shared" si="393"/>
        <v>1471.4893831628281</v>
      </c>
      <c r="Z1225" s="2">
        <f t="shared" si="384"/>
        <v>583.69685188540939</v>
      </c>
      <c r="AA1225" s="18">
        <f t="shared" si="384"/>
        <v>1397.9149140046866</v>
      </c>
      <c r="AB1225" s="2">
        <f t="shared" si="385"/>
        <v>-171.32180801898838</v>
      </c>
      <c r="AC1225" s="2">
        <f t="shared" si="385"/>
        <v>139.79149140046866</v>
      </c>
      <c r="AD1225" s="2">
        <f t="shared" si="394"/>
        <v>583.69685188540939</v>
      </c>
      <c r="AE1225" s="2">
        <f t="shared" si="395"/>
        <v>-1000</v>
      </c>
      <c r="AF1225" s="5">
        <f t="shared" si="396"/>
        <v>0.60000000000000009</v>
      </c>
      <c r="AG1225" s="5">
        <f t="shared" si="397"/>
        <v>-1</v>
      </c>
      <c r="AH1225" s="3">
        <f t="shared" si="398"/>
        <v>201811</v>
      </c>
      <c r="AI1225" s="21">
        <v>1.86</v>
      </c>
      <c r="AJ1225" s="21">
        <v>1.95</v>
      </c>
      <c r="AK1225" s="21">
        <v>1.6</v>
      </c>
      <c r="AL1225" s="21">
        <v>2.4500000000000002</v>
      </c>
      <c r="AO1225">
        <f t="shared" si="403"/>
        <v>-170</v>
      </c>
      <c r="AP1225">
        <f>IF(E1225&lt;F1225,G1225,H1225)</f>
        <v>38</v>
      </c>
      <c r="AQ1225">
        <f>IF(E1225&lt;F1225,H1225,G1225)</f>
        <v>35</v>
      </c>
    </row>
    <row r="1226" spans="2:43" x14ac:dyDescent="0.25">
      <c r="B1226" s="24">
        <v>43422</v>
      </c>
      <c r="C1226" s="20" t="s">
        <v>53</v>
      </c>
      <c r="D1226" s="20" t="s">
        <v>40</v>
      </c>
      <c r="E1226" s="2">
        <v>140</v>
      </c>
      <c r="F1226" s="2">
        <v>-161.29032258064512</v>
      </c>
      <c r="G1226">
        <v>21</v>
      </c>
      <c r="H1226">
        <v>23</v>
      </c>
      <c r="I1226" s="9"/>
      <c r="J1226" s="2" t="str">
        <f t="shared" si="399"/>
        <v>Houston Texans</v>
      </c>
      <c r="K1226" s="2" t="str">
        <f t="shared" si="400"/>
        <v>Washington Redskins</v>
      </c>
      <c r="L1226" s="17">
        <f t="shared" si="401"/>
        <v>-161.29032258064512</v>
      </c>
      <c r="M1226" s="18">
        <f t="shared" si="402"/>
        <v>140</v>
      </c>
      <c r="N1226" s="4">
        <f t="shared" si="388"/>
        <v>1.62</v>
      </c>
      <c r="O1226" s="4">
        <f t="shared" si="389"/>
        <v>2.4</v>
      </c>
      <c r="P1226" s="4"/>
      <c r="Q1226" s="4"/>
      <c r="R1226" s="1">
        <f t="shared" si="390"/>
        <v>0.61728395061728392</v>
      </c>
      <c r="S1226" s="1">
        <f t="shared" si="390"/>
        <v>0.41666666666666669</v>
      </c>
      <c r="T1226" s="1">
        <f t="shared" si="386"/>
        <v>3.2835820895522283E-2</v>
      </c>
      <c r="U1226" s="1">
        <f t="shared" si="387"/>
        <v>0.10030864197530862</v>
      </c>
      <c r="V1226" s="1">
        <f t="shared" si="391"/>
        <v>0.61130864197530865</v>
      </c>
      <c r="W1226" s="1"/>
      <c r="X1226" s="17">
        <f t="shared" si="392"/>
        <v>635.83488165441463</v>
      </c>
      <c r="Y1226" s="18">
        <f t="shared" si="393"/>
        <v>1423.7849094482656</v>
      </c>
      <c r="Z1226" s="2">
        <f t="shared" si="384"/>
        <v>604.04313757169382</v>
      </c>
      <c r="AA1226" s="18">
        <f t="shared" si="384"/>
        <v>1352.5956639758522</v>
      </c>
      <c r="AB1226" s="2">
        <f t="shared" si="385"/>
        <v>-165.55109027810289</v>
      </c>
      <c r="AC1226" s="2">
        <f t="shared" si="385"/>
        <v>135.25956639758522</v>
      </c>
      <c r="AD1226" s="2">
        <f t="shared" si="394"/>
        <v>604.04313757169382</v>
      </c>
      <c r="AE1226" s="2">
        <f t="shared" si="395"/>
        <v>-1000</v>
      </c>
      <c r="AF1226" s="5">
        <f t="shared" si="396"/>
        <v>0.62000000000000011</v>
      </c>
      <c r="AG1226" s="5">
        <f t="shared" si="397"/>
        <v>-1</v>
      </c>
      <c r="AH1226" s="3">
        <f t="shared" si="398"/>
        <v>201811</v>
      </c>
      <c r="AI1226" s="21">
        <v>2.35</v>
      </c>
      <c r="AJ1226" s="21">
        <v>1.64</v>
      </c>
      <c r="AK1226" s="21">
        <v>2.4</v>
      </c>
      <c r="AL1226" s="21">
        <v>1.62</v>
      </c>
      <c r="AO1226">
        <f t="shared" si="403"/>
        <v>-170</v>
      </c>
      <c r="AP1226">
        <f>IF(E1226&lt;F1226,G1226,H1226)</f>
        <v>23</v>
      </c>
      <c r="AQ1226">
        <f>IF(E1226&lt;F1226,H1226,G1226)</f>
        <v>21</v>
      </c>
    </row>
    <row r="1227" spans="2:43" x14ac:dyDescent="0.25">
      <c r="B1227" s="24">
        <v>43419</v>
      </c>
      <c r="C1227" s="20" t="s">
        <v>32</v>
      </c>
      <c r="D1227" s="20" t="s">
        <v>33</v>
      </c>
      <c r="E1227" s="2">
        <v>-156.25000000000003</v>
      </c>
      <c r="F1227" s="2">
        <v>135</v>
      </c>
      <c r="G1227">
        <v>27</v>
      </c>
      <c r="H1227">
        <v>24</v>
      </c>
      <c r="I1227" s="9"/>
      <c r="J1227" s="2" t="str">
        <f t="shared" si="399"/>
        <v>Seattle Seahawks</v>
      </c>
      <c r="K1227" s="2" t="str">
        <f t="shared" si="400"/>
        <v>Green Bay Packers</v>
      </c>
      <c r="L1227" s="17">
        <f t="shared" si="401"/>
        <v>-156.25000000000003</v>
      </c>
      <c r="M1227" s="18">
        <f t="shared" si="402"/>
        <v>135</v>
      </c>
      <c r="N1227" s="4">
        <f t="shared" si="388"/>
        <v>1.64</v>
      </c>
      <c r="O1227" s="4">
        <f t="shared" si="389"/>
        <v>2.35</v>
      </c>
      <c r="P1227" s="4"/>
      <c r="Q1227" s="4"/>
      <c r="R1227" s="1">
        <f t="shared" si="390"/>
        <v>0.6097560975609756</v>
      </c>
      <c r="S1227" s="1">
        <f t="shared" si="390"/>
        <v>0.42553191489361702</v>
      </c>
      <c r="T1227" s="1">
        <f t="shared" si="386"/>
        <v>3.4085213032581496E-2</v>
      </c>
      <c r="U1227" s="1">
        <f t="shared" si="387"/>
        <v>9.2112091333679286E-2</v>
      </c>
      <c r="V1227" s="1">
        <f t="shared" si="391"/>
        <v>0.60311209133367927</v>
      </c>
      <c r="W1227" s="1"/>
      <c r="X1227" s="17">
        <f t="shared" si="392"/>
        <v>658.06657563218641</v>
      </c>
      <c r="Y1227" s="18">
        <f t="shared" si="393"/>
        <v>1377.3404079490135</v>
      </c>
      <c r="Z1227" s="2">
        <f t="shared" si="384"/>
        <v>625.16324685057702</v>
      </c>
      <c r="AA1227" s="18">
        <f t="shared" si="384"/>
        <v>1308.4733875515628</v>
      </c>
      <c r="AB1227" s="2">
        <f t="shared" si="385"/>
        <v>-159.95821971905113</v>
      </c>
      <c r="AC1227" s="2">
        <f t="shared" si="385"/>
        <v>130.84733875515627</v>
      </c>
      <c r="AD1227" s="2">
        <f t="shared" si="394"/>
        <v>625.16324685057702</v>
      </c>
      <c r="AE1227" s="2">
        <f t="shared" si="395"/>
        <v>-1000</v>
      </c>
      <c r="AF1227" s="5">
        <f t="shared" si="396"/>
        <v>0.6399999999999999</v>
      </c>
      <c r="AG1227" s="5">
        <f t="shared" si="397"/>
        <v>-1</v>
      </c>
      <c r="AH1227" s="3">
        <f t="shared" si="398"/>
        <v>201811</v>
      </c>
      <c r="AI1227" s="21">
        <v>1.74</v>
      </c>
      <c r="AJ1227" s="21">
        <v>2.15</v>
      </c>
      <c r="AK1227" s="21">
        <v>1.64</v>
      </c>
      <c r="AL1227" s="21">
        <v>2.35</v>
      </c>
      <c r="AO1227">
        <f t="shared" si="403"/>
        <v>-160</v>
      </c>
      <c r="AP1227">
        <f>IF(E1227&lt;F1227,G1227,H1227)</f>
        <v>27</v>
      </c>
      <c r="AQ1227">
        <f>IF(E1227&lt;F1227,H1227,G1227)</f>
        <v>24</v>
      </c>
    </row>
    <row r="1228" spans="2:43" x14ac:dyDescent="0.25">
      <c r="B1228" s="24">
        <v>43416</v>
      </c>
      <c r="C1228" s="20" t="s">
        <v>22</v>
      </c>
      <c r="D1228" s="20" t="s">
        <v>25</v>
      </c>
      <c r="E1228" s="2">
        <v>-166.66666666666663</v>
      </c>
      <c r="F1228" s="2">
        <v>145.00000000000003</v>
      </c>
      <c r="G1228">
        <v>23</v>
      </c>
      <c r="H1228">
        <v>27</v>
      </c>
      <c r="I1228" s="9"/>
      <c r="J1228" s="2" t="str">
        <f t="shared" si="399"/>
        <v>San Francisco 49ers</v>
      </c>
      <c r="K1228" s="2" t="str">
        <f t="shared" si="400"/>
        <v>New York Giants</v>
      </c>
      <c r="L1228" s="17">
        <f t="shared" si="401"/>
        <v>-166.66666666666663</v>
      </c>
      <c r="M1228" s="18">
        <f t="shared" si="402"/>
        <v>145.00000000000003</v>
      </c>
      <c r="N1228" s="4">
        <f t="shared" si="388"/>
        <v>1.6</v>
      </c>
      <c r="O1228" s="4">
        <f t="shared" si="389"/>
        <v>2.4500000000000002</v>
      </c>
      <c r="P1228" s="4"/>
      <c r="Q1228" s="4"/>
      <c r="R1228" s="1">
        <f t="shared" si="390"/>
        <v>0.625</v>
      </c>
      <c r="S1228" s="1">
        <f t="shared" si="390"/>
        <v>0.4081632653061224</v>
      </c>
      <c r="T1228" s="1">
        <f t="shared" si="386"/>
        <v>3.2098765432098886E-2</v>
      </c>
      <c r="U1228" s="1">
        <f t="shared" si="387"/>
        <v>0.1084183673469388</v>
      </c>
      <c r="V1228" s="1">
        <f t="shared" si="391"/>
        <v>0.61941836734693878</v>
      </c>
      <c r="W1228" s="1"/>
      <c r="X1228" s="17">
        <f t="shared" si="392"/>
        <v>614.4177388267467</v>
      </c>
      <c r="Y1228" s="18">
        <f t="shared" si="393"/>
        <v>1471.4893831628281</v>
      </c>
      <c r="Z1228" s="2">
        <f t="shared" si="384"/>
        <v>583.69685188540939</v>
      </c>
      <c r="AA1228" s="18">
        <f t="shared" si="384"/>
        <v>1397.9149140046866</v>
      </c>
      <c r="AB1228" s="2">
        <f t="shared" si="385"/>
        <v>-171.32180801898838</v>
      </c>
      <c r="AC1228" s="2">
        <f t="shared" si="385"/>
        <v>139.79149140046866</v>
      </c>
      <c r="AD1228" s="2">
        <f t="shared" si="394"/>
        <v>-1000</v>
      </c>
      <c r="AE1228" s="2">
        <f t="shared" si="395"/>
        <v>1397.9149140046866</v>
      </c>
      <c r="AF1228" s="5">
        <f t="shared" si="396"/>
        <v>-1</v>
      </c>
      <c r="AG1228" s="5">
        <f t="shared" si="397"/>
        <v>1.4500000000000002</v>
      </c>
      <c r="AH1228" s="3">
        <f t="shared" si="398"/>
        <v>201811</v>
      </c>
      <c r="AI1228" s="21">
        <v>1.62</v>
      </c>
      <c r="AJ1228" s="21">
        <v>2.4</v>
      </c>
      <c r="AK1228" s="21">
        <v>1.6</v>
      </c>
      <c r="AL1228" s="21">
        <v>2.4500000000000002</v>
      </c>
      <c r="AO1228">
        <f t="shared" si="403"/>
        <v>-170</v>
      </c>
      <c r="AP1228">
        <f>IF(E1228&lt;F1228,G1228,H1228)</f>
        <v>23</v>
      </c>
      <c r="AQ1228">
        <f>IF(E1228&lt;F1228,H1228,G1228)</f>
        <v>27</v>
      </c>
    </row>
    <row r="1229" spans="2:43" x14ac:dyDescent="0.25">
      <c r="B1229" s="24">
        <v>43415</v>
      </c>
      <c r="C1229" s="20" t="s">
        <v>19</v>
      </c>
      <c r="D1229" s="20" t="s">
        <v>23</v>
      </c>
      <c r="E1229" s="2">
        <v>-370.37037037037032</v>
      </c>
      <c r="F1229" s="2">
        <v>290</v>
      </c>
      <c r="G1229">
        <v>20</v>
      </c>
      <c r="H1229">
        <v>27</v>
      </c>
      <c r="I1229" s="9"/>
      <c r="J1229" s="2" t="str">
        <f t="shared" si="399"/>
        <v>Philadelphia Eagles</v>
      </c>
      <c r="K1229" s="2" t="str">
        <f t="shared" si="400"/>
        <v>Dallas Cowboys</v>
      </c>
      <c r="L1229" s="17">
        <f t="shared" si="401"/>
        <v>-370.37037037037032</v>
      </c>
      <c r="M1229" s="18">
        <f t="shared" si="402"/>
        <v>290</v>
      </c>
      <c r="N1229" s="4">
        <f t="shared" si="388"/>
        <v>1.27</v>
      </c>
      <c r="O1229" s="4">
        <f t="shared" si="389"/>
        <v>3.9</v>
      </c>
      <c r="P1229" s="4"/>
      <c r="Q1229" s="4"/>
      <c r="R1229" s="1">
        <f t="shared" si="390"/>
        <v>0.78740157480314954</v>
      </c>
      <c r="S1229" s="1">
        <f t="shared" si="390"/>
        <v>0.25641025641025644</v>
      </c>
      <c r="T1229" s="1">
        <f t="shared" si="386"/>
        <v>4.1972920696324856E-2</v>
      </c>
      <c r="U1229" s="1">
        <f t="shared" si="387"/>
        <v>0.26549565919644658</v>
      </c>
      <c r="V1229" s="1">
        <f t="shared" si="391"/>
        <v>0.77649565919644659</v>
      </c>
      <c r="W1229" s="1"/>
      <c r="X1229" s="17">
        <f t="shared" si="392"/>
        <v>287.83720572867844</v>
      </c>
      <c r="Y1229" s="18">
        <f t="shared" si="393"/>
        <v>2959.4718041984102</v>
      </c>
      <c r="Z1229" s="2">
        <f t="shared" si="384"/>
        <v>273.4453454422445</v>
      </c>
      <c r="AA1229" s="18">
        <f t="shared" si="384"/>
        <v>2811.4982139884896</v>
      </c>
      <c r="AB1229" s="2">
        <f t="shared" si="385"/>
        <v>-365.70379297650692</v>
      </c>
      <c r="AC1229" s="2">
        <f t="shared" si="385"/>
        <v>281.14982139884899</v>
      </c>
      <c r="AD1229" s="2">
        <f t="shared" si="394"/>
        <v>-1000</v>
      </c>
      <c r="AE1229" s="2">
        <f t="shared" si="395"/>
        <v>2811.4982139884896</v>
      </c>
      <c r="AF1229" s="5">
        <f t="shared" si="396"/>
        <v>-1</v>
      </c>
      <c r="AG1229" s="5">
        <f t="shared" si="397"/>
        <v>2.9</v>
      </c>
      <c r="AH1229" s="3">
        <f t="shared" si="398"/>
        <v>201811</v>
      </c>
      <c r="AI1229" s="21">
        <v>1.37</v>
      </c>
      <c r="AJ1229" s="21">
        <v>3.2</v>
      </c>
      <c r="AK1229" s="21">
        <v>1.27</v>
      </c>
      <c r="AL1229" s="21">
        <v>3.9</v>
      </c>
      <c r="AO1229">
        <f t="shared" si="403"/>
        <v>-400</v>
      </c>
      <c r="AP1229">
        <f>IF(E1229&lt;F1229,G1229,H1229)</f>
        <v>20</v>
      </c>
      <c r="AQ1229">
        <f>IF(E1229&lt;F1229,H1229,G1229)</f>
        <v>27</v>
      </c>
    </row>
    <row r="1230" spans="2:43" x14ac:dyDescent="0.25">
      <c r="B1230" s="24">
        <v>43415</v>
      </c>
      <c r="C1230" s="20" t="s">
        <v>33</v>
      </c>
      <c r="D1230" s="20" t="s">
        <v>30</v>
      </c>
      <c r="E1230" s="2">
        <v>-769.23076923076985</v>
      </c>
      <c r="F1230" s="2">
        <v>525</v>
      </c>
      <c r="G1230">
        <v>31</v>
      </c>
      <c r="H1230">
        <v>12</v>
      </c>
      <c r="I1230" s="9"/>
      <c r="J1230" s="2" t="str">
        <f t="shared" si="399"/>
        <v>Green Bay Packers</v>
      </c>
      <c r="K1230" s="2" t="str">
        <f t="shared" si="400"/>
        <v>Miami Dolphins</v>
      </c>
      <c r="L1230" s="17">
        <f t="shared" si="401"/>
        <v>-769.23076923076985</v>
      </c>
      <c r="M1230" s="18">
        <f t="shared" si="402"/>
        <v>525</v>
      </c>
      <c r="N1230" s="4">
        <f t="shared" si="388"/>
        <v>1.1299999999999999</v>
      </c>
      <c r="O1230" s="4">
        <f t="shared" si="389"/>
        <v>6.25</v>
      </c>
      <c r="P1230" s="4"/>
      <c r="Q1230" s="4"/>
      <c r="R1230" s="1">
        <f t="shared" si="390"/>
        <v>0.88495575221238942</v>
      </c>
      <c r="S1230" s="1">
        <f t="shared" si="390"/>
        <v>0.16</v>
      </c>
      <c r="T1230" s="1">
        <f t="shared" si="386"/>
        <v>4.3021680216802305E-2</v>
      </c>
      <c r="U1230" s="1">
        <f t="shared" si="387"/>
        <v>0.3624778761061947</v>
      </c>
      <c r="V1230" s="1">
        <f t="shared" si="391"/>
        <v>0.87347787610619476</v>
      </c>
      <c r="W1230" s="1"/>
      <c r="X1230" s="17">
        <f t="shared" si="392"/>
        <v>144.84868747657109</v>
      </c>
      <c r="Y1230" s="18">
        <f t="shared" si="393"/>
        <v>5222.3527180608417</v>
      </c>
      <c r="Z1230" s="2">
        <f t="shared" si="384"/>
        <v>137.60625310274253</v>
      </c>
      <c r="AA1230" s="18">
        <f t="shared" si="384"/>
        <v>4961.2350821577993</v>
      </c>
      <c r="AB1230" s="2">
        <f t="shared" si="385"/>
        <v>-726.71116134043598</v>
      </c>
      <c r="AC1230" s="2">
        <f t="shared" si="385"/>
        <v>496.12350821577991</v>
      </c>
      <c r="AD1230" s="2">
        <f t="shared" si="394"/>
        <v>137.60625310274253</v>
      </c>
      <c r="AE1230" s="2">
        <f t="shared" si="395"/>
        <v>-1000</v>
      </c>
      <c r="AF1230" s="5">
        <f t="shared" si="396"/>
        <v>0.12999999999999989</v>
      </c>
      <c r="AG1230" s="5">
        <f t="shared" si="397"/>
        <v>-1</v>
      </c>
      <c r="AH1230" s="3">
        <f t="shared" si="398"/>
        <v>201811</v>
      </c>
      <c r="AI1230" s="21">
        <v>1.22</v>
      </c>
      <c r="AJ1230" s="21">
        <v>4.5</v>
      </c>
      <c r="AK1230" s="21">
        <v>1.1299999999999999</v>
      </c>
      <c r="AL1230" s="21">
        <v>6.25</v>
      </c>
      <c r="AO1230">
        <f t="shared" si="403"/>
        <v>-800</v>
      </c>
      <c r="AP1230">
        <f>IF(E1230&lt;F1230,G1230,H1230)</f>
        <v>31</v>
      </c>
      <c r="AQ1230">
        <f>IF(E1230&lt;F1230,H1230,G1230)</f>
        <v>12</v>
      </c>
    </row>
    <row r="1231" spans="2:43" x14ac:dyDescent="0.25">
      <c r="B1231" s="24">
        <v>43415</v>
      </c>
      <c r="C1231" s="20" t="s">
        <v>47</v>
      </c>
      <c r="D1231" s="20" t="s">
        <v>32</v>
      </c>
      <c r="E1231" s="2">
        <v>-500.00000000000011</v>
      </c>
      <c r="F1231" s="2">
        <v>375</v>
      </c>
      <c r="G1231">
        <v>36</v>
      </c>
      <c r="H1231">
        <v>31</v>
      </c>
      <c r="I1231" s="9"/>
      <c r="J1231" s="2" t="str">
        <f t="shared" si="399"/>
        <v>Los Angeles Rams</v>
      </c>
      <c r="K1231" s="2" t="str">
        <f t="shared" si="400"/>
        <v>Seattle Seahawks</v>
      </c>
      <c r="L1231" s="17">
        <f t="shared" si="401"/>
        <v>-500.00000000000011</v>
      </c>
      <c r="M1231" s="18">
        <f t="shared" si="402"/>
        <v>375</v>
      </c>
      <c r="N1231" s="4">
        <f t="shared" si="388"/>
        <v>1.2</v>
      </c>
      <c r="O1231" s="4">
        <f t="shared" si="389"/>
        <v>4.75</v>
      </c>
      <c r="P1231" s="4"/>
      <c r="Q1231" s="4"/>
      <c r="R1231" s="1">
        <f t="shared" si="390"/>
        <v>0.83333333333333337</v>
      </c>
      <c r="S1231" s="1">
        <f t="shared" si="390"/>
        <v>0.21052631578947367</v>
      </c>
      <c r="T1231" s="1">
        <f t="shared" si="386"/>
        <v>4.2016806722689037E-2</v>
      </c>
      <c r="U1231" s="1">
        <f t="shared" si="387"/>
        <v>0.31140350877192985</v>
      </c>
      <c r="V1231" s="1">
        <f t="shared" si="391"/>
        <v>0.82240350877192991</v>
      </c>
      <c r="W1231" s="1"/>
      <c r="X1231" s="17">
        <f t="shared" si="392"/>
        <v>215.94811954689931</v>
      </c>
      <c r="Y1231" s="18">
        <f t="shared" si="393"/>
        <v>3787.1793685900598</v>
      </c>
      <c r="Z1231" s="2">
        <f t="shared" si="384"/>
        <v>205.15071356955434</v>
      </c>
      <c r="AA1231" s="18">
        <f t="shared" si="384"/>
        <v>3597.8204001605568</v>
      </c>
      <c r="AB1231" s="2">
        <f t="shared" si="385"/>
        <v>-487.44651315139578</v>
      </c>
      <c r="AC1231" s="2">
        <f t="shared" si="385"/>
        <v>359.7820400160557</v>
      </c>
      <c r="AD1231" s="2">
        <f t="shared" si="394"/>
        <v>205.15071356955434</v>
      </c>
      <c r="AE1231" s="2">
        <f t="shared" si="395"/>
        <v>-1000</v>
      </c>
      <c r="AF1231" s="5">
        <f t="shared" si="396"/>
        <v>0.19999999999999996</v>
      </c>
      <c r="AG1231" s="5">
        <f t="shared" si="397"/>
        <v>-1</v>
      </c>
      <c r="AH1231" s="3">
        <f t="shared" si="398"/>
        <v>201811</v>
      </c>
      <c r="AI1231" s="21">
        <v>1.2</v>
      </c>
      <c r="AJ1231" s="21">
        <v>4.75</v>
      </c>
      <c r="AK1231" s="21">
        <v>1.2</v>
      </c>
      <c r="AL1231" s="21">
        <v>4.75</v>
      </c>
      <c r="AO1231">
        <f t="shared" si="403"/>
        <v>-500</v>
      </c>
      <c r="AP1231">
        <f>IF(E1231&lt;F1231,G1231,H1231)</f>
        <v>36</v>
      </c>
      <c r="AQ1231">
        <f>IF(E1231&lt;F1231,H1231,G1231)</f>
        <v>31</v>
      </c>
    </row>
    <row r="1232" spans="2:43" x14ac:dyDescent="0.25">
      <c r="B1232" s="24">
        <v>43415</v>
      </c>
      <c r="C1232" s="20" t="s">
        <v>52</v>
      </c>
      <c r="D1232" s="20" t="s">
        <v>31</v>
      </c>
      <c r="E1232" s="2">
        <v>400</v>
      </c>
      <c r="F1232" s="2">
        <v>-526.31578947368439</v>
      </c>
      <c r="G1232">
        <v>6</v>
      </c>
      <c r="H1232">
        <v>20</v>
      </c>
      <c r="I1232" s="9"/>
      <c r="J1232" s="2" t="str">
        <f t="shared" si="399"/>
        <v>Los Angeles Chargers</v>
      </c>
      <c r="K1232" s="2" t="str">
        <f t="shared" si="400"/>
        <v>Oakland Raiders</v>
      </c>
      <c r="L1232" s="17">
        <f t="shared" si="401"/>
        <v>-526.31578947368439</v>
      </c>
      <c r="M1232" s="18">
        <f t="shared" si="402"/>
        <v>400</v>
      </c>
      <c r="N1232" s="4">
        <f t="shared" si="388"/>
        <v>1.19</v>
      </c>
      <c r="O1232" s="4">
        <f t="shared" si="389"/>
        <v>5</v>
      </c>
      <c r="P1232" s="4"/>
      <c r="Q1232" s="4"/>
      <c r="R1232" s="1">
        <f t="shared" si="390"/>
        <v>0.84033613445378152</v>
      </c>
      <c r="S1232" s="1">
        <f t="shared" si="390"/>
        <v>0.2</v>
      </c>
      <c r="T1232" s="1">
        <f t="shared" si="386"/>
        <v>3.8772213247172949E-2</v>
      </c>
      <c r="U1232" s="1">
        <f t="shared" si="387"/>
        <v>0.32016806722689073</v>
      </c>
      <c r="V1232" s="1">
        <f t="shared" si="391"/>
        <v>0.83116806722689074</v>
      </c>
      <c r="W1232" s="1"/>
      <c r="X1232" s="17">
        <f t="shared" si="392"/>
        <v>203.12610581443556</v>
      </c>
      <c r="Y1232" s="18">
        <f t="shared" si="393"/>
        <v>3985.2087388896653</v>
      </c>
      <c r="Z1232" s="2">
        <f t="shared" si="384"/>
        <v>192.96980052371379</v>
      </c>
      <c r="AA1232" s="18">
        <f t="shared" si="384"/>
        <v>3785.9483019451818</v>
      </c>
      <c r="AB1232" s="2">
        <f t="shared" si="385"/>
        <v>-518.21580231001553</v>
      </c>
      <c r="AC1232" s="2">
        <f t="shared" si="385"/>
        <v>378.59483019451818</v>
      </c>
      <c r="AD1232" s="2">
        <f t="shared" si="394"/>
        <v>192.96980052371379</v>
      </c>
      <c r="AE1232" s="2">
        <f t="shared" si="395"/>
        <v>-1000</v>
      </c>
      <c r="AF1232" s="5">
        <f t="shared" si="396"/>
        <v>0.18999999999999995</v>
      </c>
      <c r="AG1232" s="5">
        <f t="shared" si="397"/>
        <v>-1</v>
      </c>
      <c r="AH1232" s="3">
        <f t="shared" si="398"/>
        <v>201811</v>
      </c>
      <c r="AI1232" s="21">
        <v>4.5</v>
      </c>
      <c r="AJ1232" s="21">
        <v>1.22</v>
      </c>
      <c r="AK1232" s="21">
        <v>5</v>
      </c>
      <c r="AL1232" s="21">
        <v>1.19</v>
      </c>
      <c r="AO1232">
        <f t="shared" si="403"/>
        <v>-600</v>
      </c>
      <c r="AP1232">
        <f>IF(E1232&lt;F1232,G1232,H1232)</f>
        <v>20</v>
      </c>
      <c r="AQ1232">
        <f>IF(E1232&lt;F1232,H1232,G1232)</f>
        <v>6</v>
      </c>
    </row>
    <row r="1233" spans="2:43" x14ac:dyDescent="0.25">
      <c r="B1233" s="24">
        <v>43415</v>
      </c>
      <c r="C1233" s="20" t="s">
        <v>37</v>
      </c>
      <c r="D1233" s="20" t="s">
        <v>34</v>
      </c>
      <c r="E1233" s="2">
        <v>-370.37037037037032</v>
      </c>
      <c r="F1233" s="2">
        <v>280</v>
      </c>
      <c r="G1233">
        <v>34</v>
      </c>
      <c r="H1233">
        <v>22</v>
      </c>
      <c r="I1233" s="9"/>
      <c r="J1233" s="2" t="str">
        <f t="shared" si="399"/>
        <v>Chicago Bears</v>
      </c>
      <c r="K1233" s="2" t="str">
        <f t="shared" si="400"/>
        <v>Detroit Lions</v>
      </c>
      <c r="L1233" s="17">
        <f t="shared" si="401"/>
        <v>-370.37037037037032</v>
      </c>
      <c r="M1233" s="18">
        <f t="shared" si="402"/>
        <v>280</v>
      </c>
      <c r="N1233" s="4">
        <f t="shared" si="388"/>
        <v>1.27</v>
      </c>
      <c r="O1233" s="4">
        <f t="shared" si="389"/>
        <v>3.8</v>
      </c>
      <c r="P1233" s="4"/>
      <c r="Q1233" s="4"/>
      <c r="R1233" s="1">
        <f t="shared" si="390"/>
        <v>0.78740157480314954</v>
      </c>
      <c r="S1233" s="1">
        <f t="shared" si="390"/>
        <v>0.26315789473684209</v>
      </c>
      <c r="T1233" s="1">
        <f t="shared" si="386"/>
        <v>4.8126232741617536E-2</v>
      </c>
      <c r="U1233" s="1">
        <f t="shared" si="387"/>
        <v>0.26212184003315375</v>
      </c>
      <c r="V1233" s="1">
        <f t="shared" si="391"/>
        <v>0.77312184003315376</v>
      </c>
      <c r="W1233" s="1"/>
      <c r="X1233" s="17">
        <f t="shared" si="392"/>
        <v>293.45718645992071</v>
      </c>
      <c r="Y1233" s="18">
        <f t="shared" si="393"/>
        <v>2909.583445130711</v>
      </c>
      <c r="Z1233" s="2">
        <f t="shared" si="384"/>
        <v>278.78432713692467</v>
      </c>
      <c r="AA1233" s="18">
        <f t="shared" si="384"/>
        <v>2764.1042728741754</v>
      </c>
      <c r="AB1233" s="2">
        <f t="shared" si="385"/>
        <v>-358.70022187755586</v>
      </c>
      <c r="AC1233" s="2">
        <f t="shared" si="385"/>
        <v>276.41042728741752</v>
      </c>
      <c r="AD1233" s="2">
        <f t="shared" si="394"/>
        <v>278.78432713692467</v>
      </c>
      <c r="AE1233" s="2">
        <f t="shared" si="395"/>
        <v>-1000</v>
      </c>
      <c r="AF1233" s="5">
        <f t="shared" si="396"/>
        <v>0.27</v>
      </c>
      <c r="AG1233" s="5">
        <f t="shared" si="397"/>
        <v>-1</v>
      </c>
      <c r="AH1233" s="3">
        <f t="shared" si="398"/>
        <v>201811</v>
      </c>
      <c r="AI1233" s="21">
        <v>1.37</v>
      </c>
      <c r="AJ1233" s="21">
        <v>3.2</v>
      </c>
      <c r="AK1233" s="21">
        <v>1.27</v>
      </c>
      <c r="AL1233" s="21">
        <v>3.8</v>
      </c>
      <c r="AO1233">
        <f t="shared" si="403"/>
        <v>-400</v>
      </c>
      <c r="AP1233">
        <f>IF(E1233&lt;F1233,G1233,H1233)</f>
        <v>34</v>
      </c>
      <c r="AQ1233">
        <f>IF(E1233&lt;F1233,H1233,G1233)</f>
        <v>22</v>
      </c>
    </row>
    <row r="1234" spans="2:43" x14ac:dyDescent="0.25">
      <c r="B1234" s="24">
        <v>43415</v>
      </c>
      <c r="C1234" s="20" t="s">
        <v>21</v>
      </c>
      <c r="D1234" s="20" t="s">
        <v>43</v>
      </c>
      <c r="E1234" s="2">
        <v>225</v>
      </c>
      <c r="F1234" s="2">
        <v>-277.77777777777771</v>
      </c>
      <c r="G1234">
        <v>14</v>
      </c>
      <c r="H1234">
        <v>51</v>
      </c>
      <c r="I1234" s="9"/>
      <c r="J1234" s="2" t="str">
        <f t="shared" si="399"/>
        <v>New Orleans Saints</v>
      </c>
      <c r="K1234" s="2" t="str">
        <f t="shared" si="400"/>
        <v>Cincinnati Bengals</v>
      </c>
      <c r="L1234" s="17">
        <f t="shared" si="401"/>
        <v>-277.77777777777771</v>
      </c>
      <c r="M1234" s="18">
        <f t="shared" si="402"/>
        <v>225</v>
      </c>
      <c r="N1234" s="4">
        <f t="shared" si="388"/>
        <v>1.36</v>
      </c>
      <c r="O1234" s="4">
        <f t="shared" si="389"/>
        <v>3.25</v>
      </c>
      <c r="P1234" s="4"/>
      <c r="Q1234" s="4"/>
      <c r="R1234" s="1">
        <f t="shared" si="390"/>
        <v>0.73529411764705876</v>
      </c>
      <c r="S1234" s="1">
        <f t="shared" si="390"/>
        <v>0.30769230769230771</v>
      </c>
      <c r="T1234" s="1">
        <f t="shared" si="386"/>
        <v>4.1214750542299394E-2</v>
      </c>
      <c r="U1234" s="1">
        <f t="shared" si="387"/>
        <v>0.21380090497737553</v>
      </c>
      <c r="V1234" s="1">
        <f t="shared" si="391"/>
        <v>0.72480090497737559</v>
      </c>
      <c r="W1234" s="1"/>
      <c r="X1234" s="17">
        <f t="shared" si="392"/>
        <v>379.68922656245121</v>
      </c>
      <c r="Y1234" s="18">
        <f t="shared" si="393"/>
        <v>2309.6629804910967</v>
      </c>
      <c r="Z1234" s="2">
        <f t="shared" si="384"/>
        <v>360.70476523432865</v>
      </c>
      <c r="AA1234" s="18">
        <f t="shared" si="384"/>
        <v>2194.1798314665416</v>
      </c>
      <c r="AB1234" s="2">
        <f t="shared" si="385"/>
        <v>-277.23503995029256</v>
      </c>
      <c r="AC1234" s="2">
        <f t="shared" si="385"/>
        <v>219.41798314665417</v>
      </c>
      <c r="AD1234" s="2">
        <f t="shared" si="394"/>
        <v>360.70476523432865</v>
      </c>
      <c r="AE1234" s="2">
        <f t="shared" si="395"/>
        <v>-1000</v>
      </c>
      <c r="AF1234" s="5">
        <f t="shared" si="396"/>
        <v>0.3600000000000001</v>
      </c>
      <c r="AG1234" s="5">
        <f t="shared" si="397"/>
        <v>-1</v>
      </c>
      <c r="AH1234" s="3">
        <f t="shared" si="398"/>
        <v>201811</v>
      </c>
      <c r="AI1234" s="21">
        <v>2.95</v>
      </c>
      <c r="AJ1234" s="21">
        <v>1.42</v>
      </c>
      <c r="AK1234" s="21">
        <v>3.25</v>
      </c>
      <c r="AL1234" s="21">
        <v>1.36</v>
      </c>
      <c r="AO1234">
        <f t="shared" si="403"/>
        <v>-300</v>
      </c>
      <c r="AP1234">
        <f>IF(E1234&lt;F1234,G1234,H1234)</f>
        <v>51</v>
      </c>
      <c r="AQ1234">
        <f>IF(E1234&lt;F1234,H1234,G1234)</f>
        <v>14</v>
      </c>
    </row>
    <row r="1235" spans="2:43" x14ac:dyDescent="0.25">
      <c r="B1235" s="24">
        <v>43415</v>
      </c>
      <c r="C1235" s="20" t="s">
        <v>46</v>
      </c>
      <c r="D1235" s="20" t="s">
        <v>35</v>
      </c>
      <c r="E1235" s="2">
        <v>215</v>
      </c>
      <c r="F1235" s="2">
        <v>-263.1578947368422</v>
      </c>
      <c r="G1235">
        <v>28</v>
      </c>
      <c r="H1235">
        <v>16</v>
      </c>
      <c r="I1235" s="9"/>
      <c r="J1235" s="2" t="str">
        <f t="shared" si="399"/>
        <v>Atlanta Falcons</v>
      </c>
      <c r="K1235" s="2" t="str">
        <f t="shared" si="400"/>
        <v>Cleveland Browns</v>
      </c>
      <c r="L1235" s="17">
        <f t="shared" si="401"/>
        <v>-263.1578947368422</v>
      </c>
      <c r="M1235" s="18">
        <f t="shared" si="402"/>
        <v>215</v>
      </c>
      <c r="N1235" s="4">
        <f t="shared" si="388"/>
        <v>1.38</v>
      </c>
      <c r="O1235" s="4">
        <f t="shared" si="389"/>
        <v>3.15</v>
      </c>
      <c r="P1235" s="4"/>
      <c r="Q1235" s="4"/>
      <c r="R1235" s="1">
        <f t="shared" si="390"/>
        <v>0.7246376811594204</v>
      </c>
      <c r="S1235" s="1">
        <f t="shared" si="390"/>
        <v>0.31746031746031744</v>
      </c>
      <c r="T1235" s="1">
        <f t="shared" si="386"/>
        <v>4.039735099337749E-2</v>
      </c>
      <c r="U1235" s="1">
        <f t="shared" si="387"/>
        <v>0.20358868184955148</v>
      </c>
      <c r="V1235" s="1">
        <f t="shared" si="391"/>
        <v>0.71458868184955149</v>
      </c>
      <c r="W1235" s="1"/>
      <c r="X1235" s="17">
        <f t="shared" si="392"/>
        <v>399.40643533805462</v>
      </c>
      <c r="Y1235" s="18">
        <f t="shared" si="393"/>
        <v>2205.1924375584526</v>
      </c>
      <c r="Z1235" s="2">
        <f t="shared" si="384"/>
        <v>379.43611357115185</v>
      </c>
      <c r="AA1235" s="18">
        <f t="shared" si="384"/>
        <v>2094.93281568053</v>
      </c>
      <c r="AB1235" s="2">
        <f t="shared" si="385"/>
        <v>-263.54897813712716</v>
      </c>
      <c r="AC1235" s="2">
        <f t="shared" si="385"/>
        <v>209.49328156805299</v>
      </c>
      <c r="AD1235" s="2">
        <f t="shared" si="394"/>
        <v>-1000</v>
      </c>
      <c r="AE1235" s="2">
        <f t="shared" si="395"/>
        <v>2094.93281568053</v>
      </c>
      <c r="AF1235" s="5">
        <f t="shared" si="396"/>
        <v>-1</v>
      </c>
      <c r="AG1235" s="5">
        <f t="shared" si="397"/>
        <v>2.15</v>
      </c>
      <c r="AH1235" s="3">
        <f t="shared" si="398"/>
        <v>201811</v>
      </c>
      <c r="AI1235" s="21">
        <v>2.8</v>
      </c>
      <c r="AJ1235" s="21">
        <v>1.45</v>
      </c>
      <c r="AK1235" s="21">
        <v>3.15</v>
      </c>
      <c r="AL1235" s="21">
        <v>1.38</v>
      </c>
      <c r="AO1235">
        <f t="shared" si="403"/>
        <v>-300</v>
      </c>
      <c r="AP1235">
        <f>IF(E1235&lt;F1235,G1235,H1235)</f>
        <v>16</v>
      </c>
      <c r="AQ1235">
        <f>IF(E1235&lt;F1235,H1235,G1235)</f>
        <v>28</v>
      </c>
    </row>
    <row r="1236" spans="2:43" x14ac:dyDescent="0.25">
      <c r="B1236" s="24">
        <v>43415</v>
      </c>
      <c r="C1236" s="20" t="s">
        <v>39</v>
      </c>
      <c r="D1236" s="20" t="s">
        <v>26</v>
      </c>
      <c r="E1236" s="2">
        <v>-166.66666666666663</v>
      </c>
      <c r="F1236" s="2">
        <v>145.00000000000003</v>
      </c>
      <c r="G1236">
        <v>29</v>
      </c>
      <c r="H1236">
        <v>26</v>
      </c>
      <c r="I1236" s="9"/>
      <c r="J1236" s="2" t="str">
        <f t="shared" si="399"/>
        <v>Indianapolis Colts</v>
      </c>
      <c r="K1236" s="2" t="str">
        <f t="shared" si="400"/>
        <v>Jacksonville Jaguars</v>
      </c>
      <c r="L1236" s="17">
        <f t="shared" si="401"/>
        <v>-166.66666666666663</v>
      </c>
      <c r="M1236" s="18">
        <f t="shared" si="402"/>
        <v>145.00000000000003</v>
      </c>
      <c r="N1236" s="4">
        <f t="shared" si="388"/>
        <v>1.6</v>
      </c>
      <c r="O1236" s="4">
        <f t="shared" si="389"/>
        <v>2.4500000000000002</v>
      </c>
      <c r="P1236" s="4"/>
      <c r="Q1236" s="4"/>
      <c r="R1236" s="1">
        <f t="shared" si="390"/>
        <v>0.625</v>
      </c>
      <c r="S1236" s="1">
        <f t="shared" si="390"/>
        <v>0.4081632653061224</v>
      </c>
      <c r="T1236" s="1">
        <f t="shared" si="386"/>
        <v>3.2098765432098886E-2</v>
      </c>
      <c r="U1236" s="1">
        <f t="shared" si="387"/>
        <v>0.1084183673469388</v>
      </c>
      <c r="V1236" s="1">
        <f t="shared" si="391"/>
        <v>0.61941836734693878</v>
      </c>
      <c r="W1236" s="1"/>
      <c r="X1236" s="17">
        <f t="shared" si="392"/>
        <v>614.4177388267467</v>
      </c>
      <c r="Y1236" s="18">
        <f t="shared" si="393"/>
        <v>1471.4893831628281</v>
      </c>
      <c r="Z1236" s="2">
        <f t="shared" ref="Z1236:AA1299" si="404">X1236*0.95</f>
        <v>583.69685188540939</v>
      </c>
      <c r="AA1236" s="18">
        <f t="shared" si="404"/>
        <v>1397.9149140046866</v>
      </c>
      <c r="AB1236" s="2">
        <f t="shared" ref="AB1236:AC1299" si="405">IF(Z1236&lt;1000,-100000/Z1236,Z1236/10)</f>
        <v>-171.32180801898838</v>
      </c>
      <c r="AC1236" s="2">
        <f t="shared" si="405"/>
        <v>139.79149140046866</v>
      </c>
      <c r="AD1236" s="2">
        <f t="shared" si="394"/>
        <v>583.69685188540939</v>
      </c>
      <c r="AE1236" s="2">
        <f t="shared" si="395"/>
        <v>-1000</v>
      </c>
      <c r="AF1236" s="5">
        <f t="shared" si="396"/>
        <v>0.60000000000000009</v>
      </c>
      <c r="AG1236" s="5">
        <f t="shared" si="397"/>
        <v>-1</v>
      </c>
      <c r="AH1236" s="3">
        <f t="shared" si="398"/>
        <v>201811</v>
      </c>
      <c r="AI1236" s="21">
        <v>1.62</v>
      </c>
      <c r="AJ1236" s="21">
        <v>2.4</v>
      </c>
      <c r="AK1236" s="21">
        <v>1.6</v>
      </c>
      <c r="AL1236" s="21">
        <v>2.4500000000000002</v>
      </c>
      <c r="AO1236">
        <f t="shared" si="403"/>
        <v>-170</v>
      </c>
      <c r="AP1236">
        <f>IF(E1236&lt;F1236,G1236,H1236)</f>
        <v>29</v>
      </c>
      <c r="AQ1236">
        <f>IF(E1236&lt;F1236,H1236,G1236)</f>
        <v>26</v>
      </c>
    </row>
    <row r="1237" spans="2:43" x14ac:dyDescent="0.25">
      <c r="B1237" s="24">
        <v>43415</v>
      </c>
      <c r="C1237" s="20" t="s">
        <v>20</v>
      </c>
      <c r="D1237" s="20" t="s">
        <v>48</v>
      </c>
      <c r="E1237" s="2">
        <v>-1666.6666666666652</v>
      </c>
      <c r="F1237" s="2">
        <v>950</v>
      </c>
      <c r="G1237">
        <v>26</v>
      </c>
      <c r="H1237">
        <v>14</v>
      </c>
      <c r="I1237" s="9"/>
      <c r="J1237" s="2" t="str">
        <f t="shared" si="399"/>
        <v>Kansas City Chiefs</v>
      </c>
      <c r="K1237" s="2" t="str">
        <f t="shared" si="400"/>
        <v>Arizona Cardinals</v>
      </c>
      <c r="L1237" s="17">
        <f t="shared" si="401"/>
        <v>-1666.6666666666652</v>
      </c>
      <c r="M1237" s="18">
        <f t="shared" si="402"/>
        <v>950</v>
      </c>
      <c r="N1237" s="4">
        <f t="shared" si="388"/>
        <v>1.06</v>
      </c>
      <c r="O1237" s="4">
        <f t="shared" si="389"/>
        <v>10.5</v>
      </c>
      <c r="P1237" s="4"/>
      <c r="Q1237" s="4"/>
      <c r="R1237" s="1">
        <f t="shared" si="390"/>
        <v>0.94339622641509424</v>
      </c>
      <c r="S1237" s="1">
        <f t="shared" si="390"/>
        <v>9.5238095238095233E-2</v>
      </c>
      <c r="T1237" s="1">
        <f t="shared" si="386"/>
        <v>3.7197231833909994E-2</v>
      </c>
      <c r="U1237" s="1">
        <f t="shared" si="387"/>
        <v>0.4240790655884995</v>
      </c>
      <c r="V1237" s="1">
        <f t="shared" si="391"/>
        <v>0.93507906558849951</v>
      </c>
      <c r="W1237" s="1"/>
      <c r="X1237" s="17">
        <f t="shared" si="392"/>
        <v>69.428283447498629</v>
      </c>
      <c r="Y1237" s="18">
        <f t="shared" si="393"/>
        <v>8694.0981483945325</v>
      </c>
      <c r="Z1237" s="2">
        <f t="shared" si="404"/>
        <v>65.956869275123694</v>
      </c>
      <c r="AA1237" s="18">
        <f t="shared" si="404"/>
        <v>8259.3932409748049</v>
      </c>
      <c r="AB1237" s="2">
        <f t="shared" si="405"/>
        <v>-1516.1423078295807</v>
      </c>
      <c r="AC1237" s="2">
        <f t="shared" si="405"/>
        <v>825.93932409748049</v>
      </c>
      <c r="AD1237" s="2">
        <f t="shared" si="394"/>
        <v>65.956869275123694</v>
      </c>
      <c r="AE1237" s="2">
        <f t="shared" si="395"/>
        <v>-1000</v>
      </c>
      <c r="AF1237" s="5">
        <f t="shared" si="396"/>
        <v>6.0000000000000053E-2</v>
      </c>
      <c r="AG1237" s="5">
        <f t="shared" si="397"/>
        <v>-1</v>
      </c>
      <c r="AH1237" s="3">
        <f t="shared" si="398"/>
        <v>201811</v>
      </c>
      <c r="AI1237" s="21">
        <v>1.06</v>
      </c>
      <c r="AJ1237" s="21">
        <v>10</v>
      </c>
      <c r="AK1237" s="21">
        <v>1.06</v>
      </c>
      <c r="AL1237" s="21">
        <v>10.5</v>
      </c>
      <c r="AO1237">
        <f t="shared" si="403"/>
        <v>-1700</v>
      </c>
      <c r="AP1237">
        <f>IF(E1237&lt;F1237,G1237,H1237)</f>
        <v>26</v>
      </c>
      <c r="AQ1237">
        <f>IF(E1237&lt;F1237,H1237,G1237)</f>
        <v>14</v>
      </c>
    </row>
    <row r="1238" spans="2:43" x14ac:dyDescent="0.25">
      <c r="B1238" s="24">
        <v>43415</v>
      </c>
      <c r="C1238" s="20" t="s">
        <v>42</v>
      </c>
      <c r="D1238" s="20" t="s">
        <v>24</v>
      </c>
      <c r="E1238" s="2">
        <v>-312.49999999999994</v>
      </c>
      <c r="F1238" s="2">
        <v>250</v>
      </c>
      <c r="G1238">
        <v>10</v>
      </c>
      <c r="H1238">
        <v>41</v>
      </c>
      <c r="I1238" s="9"/>
      <c r="J1238" s="2" t="str">
        <f t="shared" si="399"/>
        <v>New York Jets</v>
      </c>
      <c r="K1238" s="2" t="str">
        <f t="shared" si="400"/>
        <v>Buffalo Bills</v>
      </c>
      <c r="L1238" s="17">
        <f t="shared" si="401"/>
        <v>-312.49999999999994</v>
      </c>
      <c r="M1238" s="18">
        <f t="shared" si="402"/>
        <v>250</v>
      </c>
      <c r="N1238" s="4">
        <f t="shared" si="388"/>
        <v>1.32</v>
      </c>
      <c r="O1238" s="4">
        <f t="shared" si="389"/>
        <v>3.5</v>
      </c>
      <c r="P1238" s="4"/>
      <c r="Q1238" s="4"/>
      <c r="R1238" s="1">
        <f t="shared" si="390"/>
        <v>0.75757575757575757</v>
      </c>
      <c r="S1238" s="1">
        <f t="shared" si="390"/>
        <v>0.2857142857142857</v>
      </c>
      <c r="T1238" s="1">
        <f t="shared" si="386"/>
        <v>4.1493775933610033E-2</v>
      </c>
      <c r="U1238" s="1">
        <f t="shared" si="387"/>
        <v>0.23593073593073594</v>
      </c>
      <c r="V1238" s="1">
        <f t="shared" si="391"/>
        <v>0.746930735930736</v>
      </c>
      <c r="W1238" s="1"/>
      <c r="X1238" s="17">
        <f t="shared" si="392"/>
        <v>338.81222434088107</v>
      </c>
      <c r="Y1238" s="18">
        <f t="shared" si="393"/>
        <v>2560.4407248682487</v>
      </c>
      <c r="Z1238" s="2">
        <f t="shared" si="404"/>
        <v>321.87161312383699</v>
      </c>
      <c r="AA1238" s="18">
        <f t="shared" si="404"/>
        <v>2432.4186886248362</v>
      </c>
      <c r="AB1238" s="2">
        <f t="shared" si="405"/>
        <v>-310.68288075943485</v>
      </c>
      <c r="AC1238" s="2">
        <f t="shared" si="405"/>
        <v>243.24186886248361</v>
      </c>
      <c r="AD1238" s="2">
        <f t="shared" si="394"/>
        <v>-1000</v>
      </c>
      <c r="AE1238" s="2">
        <f t="shared" si="395"/>
        <v>2432.4186886248362</v>
      </c>
      <c r="AF1238" s="5">
        <f t="shared" si="396"/>
        <v>-1</v>
      </c>
      <c r="AG1238" s="5">
        <f t="shared" si="397"/>
        <v>2.5</v>
      </c>
      <c r="AH1238" s="3">
        <f t="shared" si="398"/>
        <v>201811</v>
      </c>
      <c r="AI1238" s="21">
        <v>1.26</v>
      </c>
      <c r="AJ1238" s="21">
        <v>4</v>
      </c>
      <c r="AK1238" s="21">
        <v>1.32</v>
      </c>
      <c r="AL1238" s="21">
        <v>3.5</v>
      </c>
      <c r="AO1238">
        <f t="shared" si="403"/>
        <v>-400</v>
      </c>
      <c r="AP1238">
        <f>IF(E1238&lt;F1238,G1238,H1238)</f>
        <v>10</v>
      </c>
      <c r="AQ1238">
        <f>IF(E1238&lt;F1238,H1238,G1238)</f>
        <v>41</v>
      </c>
    </row>
    <row r="1239" spans="2:43" x14ac:dyDescent="0.25">
      <c r="B1239" s="24">
        <v>43415</v>
      </c>
      <c r="C1239" s="20" t="s">
        <v>27</v>
      </c>
      <c r="D1239" s="20" t="s">
        <v>53</v>
      </c>
      <c r="E1239" s="2">
        <v>-181.81818181818181</v>
      </c>
      <c r="F1239" s="2">
        <v>160</v>
      </c>
      <c r="G1239">
        <v>3</v>
      </c>
      <c r="H1239">
        <v>16</v>
      </c>
      <c r="I1239" s="9"/>
      <c r="J1239" s="2" t="str">
        <f t="shared" si="399"/>
        <v>Tampa Bay Buccaneers</v>
      </c>
      <c r="K1239" s="2" t="str">
        <f t="shared" si="400"/>
        <v>Washington Redskins</v>
      </c>
      <c r="L1239" s="17">
        <f t="shared" si="401"/>
        <v>-181.81818181818181</v>
      </c>
      <c r="M1239" s="18">
        <f t="shared" si="402"/>
        <v>160</v>
      </c>
      <c r="N1239" s="4">
        <f t="shared" si="388"/>
        <v>1.55</v>
      </c>
      <c r="O1239" s="4">
        <f t="shared" si="389"/>
        <v>2.6</v>
      </c>
      <c r="P1239" s="4"/>
      <c r="Q1239" s="4"/>
      <c r="R1239" s="1">
        <f t="shared" si="390"/>
        <v>0.64516129032258063</v>
      </c>
      <c r="S1239" s="1">
        <f t="shared" si="390"/>
        <v>0.38461538461538458</v>
      </c>
      <c r="T1239" s="1">
        <f t="shared" si="386"/>
        <v>2.8915662650602414E-2</v>
      </c>
      <c r="U1239" s="1">
        <f t="shared" si="387"/>
        <v>0.13027295285359802</v>
      </c>
      <c r="V1239" s="1">
        <f t="shared" si="391"/>
        <v>0.64127295285359809</v>
      </c>
      <c r="W1239" s="1"/>
      <c r="X1239" s="17">
        <f t="shared" si="392"/>
        <v>559.39837404665798</v>
      </c>
      <c r="Y1239" s="18">
        <f t="shared" si="393"/>
        <v>1609.5378726032154</v>
      </c>
      <c r="Z1239" s="2">
        <f t="shared" si="404"/>
        <v>531.42845534432502</v>
      </c>
      <c r="AA1239" s="18">
        <f t="shared" si="404"/>
        <v>1529.0609789730545</v>
      </c>
      <c r="AB1239" s="2">
        <f t="shared" si="405"/>
        <v>-188.17208411470486</v>
      </c>
      <c r="AC1239" s="2">
        <f t="shared" si="405"/>
        <v>152.90609789730544</v>
      </c>
      <c r="AD1239" s="2">
        <f t="shared" si="394"/>
        <v>-1000</v>
      </c>
      <c r="AE1239" s="2">
        <f t="shared" si="395"/>
        <v>1529.0609789730545</v>
      </c>
      <c r="AF1239" s="5">
        <f t="shared" si="396"/>
        <v>-1</v>
      </c>
      <c r="AG1239" s="5">
        <f t="shared" si="397"/>
        <v>1.6</v>
      </c>
      <c r="AH1239" s="3">
        <f t="shared" si="398"/>
        <v>201811</v>
      </c>
      <c r="AI1239" s="21">
        <v>1.74</v>
      </c>
      <c r="AJ1239" s="21">
        <v>2.15</v>
      </c>
      <c r="AK1239" s="21">
        <v>1.55</v>
      </c>
      <c r="AL1239" s="21">
        <v>2.6</v>
      </c>
      <c r="AO1239">
        <f t="shared" si="403"/>
        <v>-190</v>
      </c>
      <c r="AP1239">
        <f>IF(E1239&lt;F1239,G1239,H1239)</f>
        <v>3</v>
      </c>
      <c r="AQ1239">
        <f>IF(E1239&lt;F1239,H1239,G1239)</f>
        <v>16</v>
      </c>
    </row>
    <row r="1240" spans="2:43" x14ac:dyDescent="0.25">
      <c r="B1240" s="24">
        <v>43415</v>
      </c>
      <c r="C1240" s="20" t="s">
        <v>41</v>
      </c>
      <c r="D1240" s="20" t="s">
        <v>36</v>
      </c>
      <c r="E1240" s="2">
        <v>260</v>
      </c>
      <c r="F1240" s="2">
        <v>-322.58064516129025</v>
      </c>
      <c r="G1240">
        <v>34</v>
      </c>
      <c r="H1240">
        <v>10</v>
      </c>
      <c r="I1240" s="9"/>
      <c r="J1240" s="2" t="str">
        <f t="shared" si="399"/>
        <v>New England Patriots</v>
      </c>
      <c r="K1240" s="2" t="str">
        <f t="shared" si="400"/>
        <v>Tennessee Titans</v>
      </c>
      <c r="L1240" s="17">
        <f t="shared" si="401"/>
        <v>-322.58064516129025</v>
      </c>
      <c r="M1240" s="18">
        <f t="shared" si="402"/>
        <v>260</v>
      </c>
      <c r="N1240" s="4">
        <f t="shared" si="388"/>
        <v>1.31</v>
      </c>
      <c r="O1240" s="4">
        <f t="shared" si="389"/>
        <v>3.6</v>
      </c>
      <c r="P1240" s="4"/>
      <c r="Q1240" s="4"/>
      <c r="R1240" s="1">
        <f t="shared" si="390"/>
        <v>0.76335877862595414</v>
      </c>
      <c r="S1240" s="1">
        <f t="shared" si="390"/>
        <v>0.27777777777777779</v>
      </c>
      <c r="T1240" s="1">
        <f t="shared" si="386"/>
        <v>3.9511201629327863E-2</v>
      </c>
      <c r="U1240" s="1">
        <f t="shared" si="387"/>
        <v>0.24279050042408817</v>
      </c>
      <c r="V1240" s="1">
        <f t="shared" si="391"/>
        <v>0.75379050042408813</v>
      </c>
      <c r="W1240" s="1"/>
      <c r="X1240" s="17">
        <f t="shared" si="392"/>
        <v>326.62855188197847</v>
      </c>
      <c r="Y1240" s="18">
        <f t="shared" si="393"/>
        <v>2645.8589098869329</v>
      </c>
      <c r="Z1240" s="2">
        <f t="shared" si="404"/>
        <v>310.29712428787951</v>
      </c>
      <c r="AA1240" s="18">
        <f t="shared" si="404"/>
        <v>2513.565964392586</v>
      </c>
      <c r="AB1240" s="2">
        <f t="shared" si="405"/>
        <v>-322.27175881663845</v>
      </c>
      <c r="AC1240" s="2">
        <f t="shared" si="405"/>
        <v>251.3565964392586</v>
      </c>
      <c r="AD1240" s="2">
        <f t="shared" si="394"/>
        <v>-1000</v>
      </c>
      <c r="AE1240" s="2">
        <f t="shared" si="395"/>
        <v>2513.565964392586</v>
      </c>
      <c r="AF1240" s="5">
        <f t="shared" si="396"/>
        <v>-1</v>
      </c>
      <c r="AG1240" s="5">
        <f t="shared" si="397"/>
        <v>2.6</v>
      </c>
      <c r="AH1240" s="3">
        <f t="shared" si="398"/>
        <v>201811</v>
      </c>
      <c r="AI1240" s="21">
        <v>3.4</v>
      </c>
      <c r="AJ1240" s="21">
        <v>1.33</v>
      </c>
      <c r="AK1240" s="21">
        <v>3.6</v>
      </c>
      <c r="AL1240" s="21">
        <v>1.31</v>
      </c>
      <c r="AO1240">
        <f t="shared" si="403"/>
        <v>-400</v>
      </c>
      <c r="AP1240">
        <f>IF(E1240&lt;F1240,G1240,H1240)</f>
        <v>10</v>
      </c>
      <c r="AQ1240">
        <f>IF(E1240&lt;F1240,H1240,G1240)</f>
        <v>34</v>
      </c>
    </row>
    <row r="1241" spans="2:43" x14ac:dyDescent="0.25">
      <c r="B1241" s="24">
        <v>43412</v>
      </c>
      <c r="C1241" s="20" t="s">
        <v>45</v>
      </c>
      <c r="D1241" s="20" t="s">
        <v>44</v>
      </c>
      <c r="E1241" s="2">
        <v>-200</v>
      </c>
      <c r="F1241" s="2">
        <v>170.00000000000003</v>
      </c>
      <c r="G1241">
        <v>52</v>
      </c>
      <c r="H1241">
        <v>21</v>
      </c>
      <c r="I1241" s="9"/>
      <c r="J1241" s="2" t="str">
        <f t="shared" si="399"/>
        <v>Pittsburgh Steelers</v>
      </c>
      <c r="K1241" s="2" t="str">
        <f t="shared" si="400"/>
        <v>Carolina Panthers</v>
      </c>
      <c r="L1241" s="17">
        <f t="shared" si="401"/>
        <v>-200</v>
      </c>
      <c r="M1241" s="18">
        <f t="shared" si="402"/>
        <v>170.00000000000003</v>
      </c>
      <c r="N1241" s="4">
        <f t="shared" si="388"/>
        <v>1.5</v>
      </c>
      <c r="O1241" s="4">
        <f t="shared" si="389"/>
        <v>2.7</v>
      </c>
      <c r="P1241" s="4"/>
      <c r="Q1241" s="4"/>
      <c r="R1241" s="1">
        <f t="shared" si="390"/>
        <v>0.66666666666666663</v>
      </c>
      <c r="S1241" s="1">
        <f t="shared" si="390"/>
        <v>0.37037037037037035</v>
      </c>
      <c r="T1241" s="1">
        <f t="shared" si="386"/>
        <v>3.5714285714285587E-2</v>
      </c>
      <c r="U1241" s="1">
        <f t="shared" si="387"/>
        <v>0.14814814814814814</v>
      </c>
      <c r="V1241" s="1">
        <f t="shared" si="391"/>
        <v>0.65914814814814815</v>
      </c>
      <c r="W1241" s="1"/>
      <c r="X1241" s="17">
        <f t="shared" si="392"/>
        <v>517.10962521773342</v>
      </c>
      <c r="Y1241" s="18">
        <f t="shared" si="393"/>
        <v>1734.0124117028765</v>
      </c>
      <c r="Z1241" s="2">
        <f t="shared" si="404"/>
        <v>491.25414395684675</v>
      </c>
      <c r="AA1241" s="18">
        <f t="shared" si="404"/>
        <v>1647.3117911177326</v>
      </c>
      <c r="AB1241" s="2">
        <f t="shared" si="405"/>
        <v>-203.56062382403903</v>
      </c>
      <c r="AC1241" s="2">
        <f t="shared" si="405"/>
        <v>164.73117911177326</v>
      </c>
      <c r="AD1241" s="2">
        <f t="shared" si="394"/>
        <v>491.25414395684675</v>
      </c>
      <c r="AE1241" s="2">
        <f t="shared" si="395"/>
        <v>-1000</v>
      </c>
      <c r="AF1241" s="5">
        <f t="shared" si="396"/>
        <v>0.5</v>
      </c>
      <c r="AG1241" s="5">
        <f t="shared" si="397"/>
        <v>-1</v>
      </c>
      <c r="AH1241" s="3">
        <f t="shared" si="398"/>
        <v>201811</v>
      </c>
      <c r="AI1241" s="21">
        <v>1.47</v>
      </c>
      <c r="AJ1241" s="21">
        <v>2.75</v>
      </c>
      <c r="AK1241" s="21">
        <v>1.5</v>
      </c>
      <c r="AL1241" s="21">
        <v>2.7</v>
      </c>
      <c r="AO1241">
        <f t="shared" si="403"/>
        <v>-200</v>
      </c>
      <c r="AP1241">
        <f>IF(E1241&lt;F1241,G1241,H1241)</f>
        <v>52</v>
      </c>
      <c r="AQ1241">
        <f>IF(E1241&lt;F1241,H1241,G1241)</f>
        <v>21</v>
      </c>
    </row>
    <row r="1242" spans="2:43" x14ac:dyDescent="0.25">
      <c r="B1242" s="24">
        <v>43409</v>
      </c>
      <c r="C1242" s="20" t="s">
        <v>23</v>
      </c>
      <c r="D1242" s="20" t="s">
        <v>41</v>
      </c>
      <c r="E1242" s="2">
        <v>-222.22222222222226</v>
      </c>
      <c r="F1242" s="2">
        <v>179.99999999999997</v>
      </c>
      <c r="G1242">
        <v>14</v>
      </c>
      <c r="H1242">
        <v>28</v>
      </c>
      <c r="I1242" s="9"/>
      <c r="J1242" s="2" t="str">
        <f t="shared" si="399"/>
        <v>Dallas Cowboys</v>
      </c>
      <c r="K1242" s="2" t="str">
        <f t="shared" si="400"/>
        <v>Tennessee Titans</v>
      </c>
      <c r="L1242" s="17">
        <f t="shared" si="401"/>
        <v>-222.22222222222226</v>
      </c>
      <c r="M1242" s="18">
        <f t="shared" si="402"/>
        <v>179.99999999999997</v>
      </c>
      <c r="N1242" s="4">
        <f t="shared" si="388"/>
        <v>1.45</v>
      </c>
      <c r="O1242" s="4">
        <f t="shared" si="389"/>
        <v>2.8</v>
      </c>
      <c r="P1242" s="4"/>
      <c r="Q1242" s="4"/>
      <c r="R1242" s="1">
        <f t="shared" si="390"/>
        <v>0.68965517241379315</v>
      </c>
      <c r="S1242" s="1">
        <f t="shared" si="390"/>
        <v>0.35714285714285715</v>
      </c>
      <c r="T1242" s="1">
        <f t="shared" si="386"/>
        <v>4.4705882352941262E-2</v>
      </c>
      <c r="U1242" s="1">
        <f t="shared" si="387"/>
        <v>0.166256157635468</v>
      </c>
      <c r="V1242" s="1">
        <f t="shared" si="391"/>
        <v>0.67725615763546798</v>
      </c>
      <c r="W1242" s="1"/>
      <c r="X1242" s="17">
        <f t="shared" si="392"/>
        <v>476.54619116545314</v>
      </c>
      <c r="Y1242" s="18">
        <f t="shared" si="393"/>
        <v>1872.3757127156628</v>
      </c>
      <c r="Z1242" s="2">
        <f t="shared" si="404"/>
        <v>452.71888160718044</v>
      </c>
      <c r="AA1242" s="18">
        <f t="shared" si="404"/>
        <v>1778.7569270798795</v>
      </c>
      <c r="AB1242" s="2">
        <f t="shared" si="405"/>
        <v>-220.88762820095712</v>
      </c>
      <c r="AC1242" s="2">
        <f t="shared" si="405"/>
        <v>177.87569270798795</v>
      </c>
      <c r="AD1242" s="2">
        <f t="shared" si="394"/>
        <v>-1000</v>
      </c>
      <c r="AE1242" s="2">
        <f t="shared" si="395"/>
        <v>1778.7569270798795</v>
      </c>
      <c r="AF1242" s="5">
        <f t="shared" si="396"/>
        <v>-1</v>
      </c>
      <c r="AG1242" s="5">
        <f t="shared" si="397"/>
        <v>1.7999999999999998</v>
      </c>
      <c r="AH1242" s="3">
        <f t="shared" si="398"/>
        <v>201811</v>
      </c>
      <c r="AI1242" s="21">
        <v>1.37</v>
      </c>
      <c r="AJ1242" s="21">
        <v>3.2</v>
      </c>
      <c r="AK1242" s="21">
        <v>1.45</v>
      </c>
      <c r="AL1242" s="21">
        <v>2.8</v>
      </c>
      <c r="AO1242">
        <f t="shared" si="403"/>
        <v>-300</v>
      </c>
      <c r="AP1242">
        <f>IF(E1242&lt;F1242,G1242,H1242)</f>
        <v>14</v>
      </c>
      <c r="AQ1242">
        <f>IF(E1242&lt;F1242,H1242,G1242)</f>
        <v>28</v>
      </c>
    </row>
    <row r="1243" spans="2:43" x14ac:dyDescent="0.25">
      <c r="B1243" s="24">
        <v>43408</v>
      </c>
      <c r="C1243" s="20" t="s">
        <v>36</v>
      </c>
      <c r="D1243" s="20" t="s">
        <v>33</v>
      </c>
      <c r="E1243" s="2">
        <v>-227.27272727272731</v>
      </c>
      <c r="F1243" s="2">
        <v>185</v>
      </c>
      <c r="G1243">
        <v>31</v>
      </c>
      <c r="H1243">
        <v>17</v>
      </c>
      <c r="I1243" s="9"/>
      <c r="J1243" s="2" t="str">
        <f t="shared" si="399"/>
        <v>New England Patriots</v>
      </c>
      <c r="K1243" s="2" t="str">
        <f t="shared" si="400"/>
        <v>Green Bay Packers</v>
      </c>
      <c r="L1243" s="17">
        <f t="shared" si="401"/>
        <v>-227.27272727272731</v>
      </c>
      <c r="M1243" s="18">
        <f t="shared" si="402"/>
        <v>185</v>
      </c>
      <c r="N1243" s="4">
        <f t="shared" si="388"/>
        <v>1.44</v>
      </c>
      <c r="O1243" s="4">
        <f t="shared" si="389"/>
        <v>2.85</v>
      </c>
      <c r="P1243" s="4"/>
      <c r="Q1243" s="4"/>
      <c r="R1243" s="1">
        <f t="shared" si="390"/>
        <v>0.69444444444444442</v>
      </c>
      <c r="S1243" s="1">
        <f t="shared" si="390"/>
        <v>0.35087719298245612</v>
      </c>
      <c r="T1243" s="1">
        <f t="shared" si="386"/>
        <v>4.3356643356643354E-2</v>
      </c>
      <c r="U1243" s="1">
        <f t="shared" si="387"/>
        <v>0.17178362573099415</v>
      </c>
      <c r="V1243" s="1">
        <f t="shared" si="391"/>
        <v>0.68278362573099416</v>
      </c>
      <c r="W1243" s="1"/>
      <c r="X1243" s="17">
        <f t="shared" si="392"/>
        <v>464.59282606461329</v>
      </c>
      <c r="Y1243" s="18">
        <f t="shared" si="393"/>
        <v>1917.3510160506185</v>
      </c>
      <c r="Z1243" s="2">
        <f t="shared" si="404"/>
        <v>441.36318476138263</v>
      </c>
      <c r="AA1243" s="18">
        <f t="shared" si="404"/>
        <v>1821.4834652480874</v>
      </c>
      <c r="AB1243" s="2">
        <f t="shared" si="405"/>
        <v>-226.57077765573882</v>
      </c>
      <c r="AC1243" s="2">
        <f t="shared" si="405"/>
        <v>182.14834652480874</v>
      </c>
      <c r="AD1243" s="2">
        <f t="shared" si="394"/>
        <v>441.36318476138263</v>
      </c>
      <c r="AE1243" s="2">
        <f t="shared" si="395"/>
        <v>-1000</v>
      </c>
      <c r="AF1243" s="5">
        <f t="shared" si="396"/>
        <v>0.43999999999999995</v>
      </c>
      <c r="AG1243" s="5">
        <f t="shared" si="397"/>
        <v>-1</v>
      </c>
      <c r="AH1243" s="3">
        <f t="shared" si="398"/>
        <v>201811</v>
      </c>
      <c r="AI1243" s="21">
        <v>1.41</v>
      </c>
      <c r="AJ1243" s="21">
        <v>3</v>
      </c>
      <c r="AK1243" s="21">
        <v>1.44</v>
      </c>
      <c r="AL1243" s="21">
        <v>2.85</v>
      </c>
      <c r="AO1243">
        <f t="shared" si="403"/>
        <v>-300</v>
      </c>
      <c r="AP1243">
        <f>IF(E1243&lt;F1243,G1243,H1243)</f>
        <v>31</v>
      </c>
      <c r="AQ1243">
        <f>IF(E1243&lt;F1243,H1243,G1243)</f>
        <v>17</v>
      </c>
    </row>
    <row r="1244" spans="2:43" x14ac:dyDescent="0.25">
      <c r="B1244" s="24">
        <v>43408</v>
      </c>
      <c r="C1244" s="20" t="s">
        <v>43</v>
      </c>
      <c r="D1244" s="20" t="s">
        <v>47</v>
      </c>
      <c r="E1244" s="2">
        <v>110.00000000000001</v>
      </c>
      <c r="F1244" s="2">
        <v>-131.57894736842104</v>
      </c>
      <c r="G1244">
        <v>45</v>
      </c>
      <c r="H1244">
        <v>35</v>
      </c>
      <c r="I1244" s="9"/>
      <c r="J1244" s="2" t="str">
        <f t="shared" si="399"/>
        <v>Los Angeles Rams</v>
      </c>
      <c r="K1244" s="2" t="str">
        <f t="shared" si="400"/>
        <v>New Orleans Saints</v>
      </c>
      <c r="L1244" s="17">
        <f t="shared" si="401"/>
        <v>-131.57894736842104</v>
      </c>
      <c r="M1244" s="18">
        <f t="shared" si="402"/>
        <v>110.00000000000001</v>
      </c>
      <c r="N1244" s="4">
        <f t="shared" si="388"/>
        <v>1.76</v>
      </c>
      <c r="O1244" s="4">
        <f t="shared" si="389"/>
        <v>2.1</v>
      </c>
      <c r="P1244" s="4"/>
      <c r="Q1244" s="4"/>
      <c r="R1244" s="1">
        <f t="shared" si="390"/>
        <v>0.56818181818181823</v>
      </c>
      <c r="S1244" s="1">
        <f t="shared" si="390"/>
        <v>0.47619047619047616</v>
      </c>
      <c r="T1244" s="1">
        <f t="shared" si="386"/>
        <v>4.2487046632124437E-2</v>
      </c>
      <c r="U1244" s="1">
        <f t="shared" si="387"/>
        <v>4.5995670995671034E-2</v>
      </c>
      <c r="V1244" s="1">
        <f t="shared" si="391"/>
        <v>0.55699567099567104</v>
      </c>
      <c r="W1244" s="1"/>
      <c r="X1244" s="17">
        <f t="shared" si="392"/>
        <v>795.34608987611307</v>
      </c>
      <c r="Y1244" s="18">
        <f t="shared" si="393"/>
        <v>1144.9859022934511</v>
      </c>
      <c r="Z1244" s="2">
        <f t="shared" si="404"/>
        <v>755.57878538230739</v>
      </c>
      <c r="AA1244" s="18">
        <f t="shared" si="404"/>
        <v>1087.7366071787785</v>
      </c>
      <c r="AB1244" s="2">
        <f t="shared" si="405"/>
        <v>-132.3488720628942</v>
      </c>
      <c r="AC1244" s="2">
        <f t="shared" si="405"/>
        <v>108.77366071787785</v>
      </c>
      <c r="AD1244" s="2">
        <f t="shared" si="394"/>
        <v>-1000</v>
      </c>
      <c r="AE1244" s="2">
        <f t="shared" si="395"/>
        <v>1087.7366071787785</v>
      </c>
      <c r="AF1244" s="5">
        <f t="shared" si="396"/>
        <v>-1</v>
      </c>
      <c r="AG1244" s="5">
        <f t="shared" si="397"/>
        <v>1.1000000000000001</v>
      </c>
      <c r="AH1244" s="3">
        <f t="shared" si="398"/>
        <v>201811</v>
      </c>
      <c r="AI1244" s="21">
        <v>1.8</v>
      </c>
      <c r="AJ1244" s="21">
        <v>2.0499999999999998</v>
      </c>
      <c r="AK1244" s="21">
        <v>2.1</v>
      </c>
      <c r="AL1244" s="21">
        <v>1.76</v>
      </c>
      <c r="AO1244">
        <f t="shared" si="403"/>
        <v>-140</v>
      </c>
      <c r="AP1244">
        <f>IF(E1244&lt;F1244,G1244,H1244)</f>
        <v>35</v>
      </c>
      <c r="AQ1244">
        <f>IF(E1244&lt;F1244,H1244,G1244)</f>
        <v>45</v>
      </c>
    </row>
    <row r="1245" spans="2:43" x14ac:dyDescent="0.25">
      <c r="B1245" s="24">
        <v>43408</v>
      </c>
      <c r="C1245" s="20" t="s">
        <v>38</v>
      </c>
      <c r="D1245" s="20" t="s">
        <v>40</v>
      </c>
      <c r="E1245" s="2">
        <v>-116.27906976744185</v>
      </c>
      <c r="F1245" s="2">
        <v>-105.26315789473685</v>
      </c>
      <c r="G1245">
        <v>17</v>
      </c>
      <c r="H1245">
        <v>19</v>
      </c>
      <c r="I1245" s="9"/>
      <c r="J1245" s="2" t="str">
        <f t="shared" si="399"/>
        <v>Denver Broncos</v>
      </c>
      <c r="K1245" s="2" t="str">
        <f t="shared" si="400"/>
        <v>Houston Texans</v>
      </c>
      <c r="L1245" s="17">
        <f t="shared" si="401"/>
        <v>-116.27906976744185</v>
      </c>
      <c r="M1245" s="18">
        <f t="shared" si="402"/>
        <v>-105.26315789473685</v>
      </c>
      <c r="N1245" s="4">
        <f t="shared" si="388"/>
        <v>1.86</v>
      </c>
      <c r="O1245" s="4">
        <f t="shared" si="389"/>
        <v>1.95</v>
      </c>
      <c r="P1245" s="4"/>
      <c r="Q1245" s="4"/>
      <c r="R1245" s="1">
        <f t="shared" si="390"/>
        <v>0.5376344086021505</v>
      </c>
      <c r="S1245" s="1">
        <f t="shared" si="390"/>
        <v>0.51282051282051289</v>
      </c>
      <c r="T1245" s="1">
        <f t="shared" si="386"/>
        <v>4.8031496062992063E-2</v>
      </c>
      <c r="U1245" s="1">
        <f t="shared" si="387"/>
        <v>1.2406947890818809E-2</v>
      </c>
      <c r="V1245" s="1">
        <f t="shared" si="391"/>
        <v>0.52340694789081876</v>
      </c>
      <c r="W1245" s="1"/>
      <c r="X1245" s="17">
        <f t="shared" si="392"/>
        <v>910.55927711643062</v>
      </c>
      <c r="Y1245" s="18">
        <f t="shared" si="393"/>
        <v>1001.5075521192962</v>
      </c>
      <c r="Z1245" s="2">
        <f t="shared" si="404"/>
        <v>865.03131326060907</v>
      </c>
      <c r="AA1245" s="18">
        <f t="shared" si="404"/>
        <v>951.43217451333135</v>
      </c>
      <c r="AB1245" s="2">
        <f t="shared" si="405"/>
        <v>-115.60275156174939</v>
      </c>
      <c r="AC1245" s="2">
        <f t="shared" si="405"/>
        <v>-105.10470707084419</v>
      </c>
      <c r="AD1245" s="2">
        <f t="shared" si="394"/>
        <v>-1000</v>
      </c>
      <c r="AE1245" s="2">
        <f t="shared" si="395"/>
        <v>951.43217451333135</v>
      </c>
      <c r="AF1245" s="5">
        <f t="shared" si="396"/>
        <v>-1</v>
      </c>
      <c r="AG1245" s="5">
        <f t="shared" si="397"/>
        <v>0.95</v>
      </c>
      <c r="AH1245" s="3">
        <f t="shared" si="398"/>
        <v>201811</v>
      </c>
      <c r="AI1245" s="21">
        <v>1.71</v>
      </c>
      <c r="AJ1245" s="21">
        <v>2.2000000000000002</v>
      </c>
      <c r="AK1245" s="21">
        <v>1.86</v>
      </c>
      <c r="AL1245" s="21">
        <v>1.95</v>
      </c>
      <c r="AO1245">
        <f t="shared" si="403"/>
        <v>-120</v>
      </c>
      <c r="AP1245">
        <f>IF(E1245&lt;F1245,G1245,H1245)</f>
        <v>17</v>
      </c>
      <c r="AQ1245">
        <f>IF(E1245&lt;F1245,H1245,G1245)</f>
        <v>19</v>
      </c>
    </row>
    <row r="1246" spans="2:43" x14ac:dyDescent="0.25">
      <c r="B1246" s="24">
        <v>43408</v>
      </c>
      <c r="C1246" s="20" t="s">
        <v>32</v>
      </c>
      <c r="D1246" s="20" t="s">
        <v>31</v>
      </c>
      <c r="E1246" s="2">
        <v>-125</v>
      </c>
      <c r="F1246" s="2">
        <v>104.99999999999999</v>
      </c>
      <c r="G1246">
        <v>17</v>
      </c>
      <c r="H1246">
        <v>25</v>
      </c>
      <c r="I1246" s="9"/>
      <c r="J1246" s="2" t="str">
        <f t="shared" si="399"/>
        <v>Seattle Seahawks</v>
      </c>
      <c r="K1246" s="2" t="str">
        <f t="shared" si="400"/>
        <v>Los Angeles Chargers</v>
      </c>
      <c r="L1246" s="17">
        <f t="shared" si="401"/>
        <v>-125</v>
      </c>
      <c r="M1246" s="18">
        <f t="shared" si="402"/>
        <v>104.99999999999999</v>
      </c>
      <c r="N1246" s="4">
        <f t="shared" si="388"/>
        <v>1.8</v>
      </c>
      <c r="O1246" s="4">
        <f t="shared" si="389"/>
        <v>2.0499999999999998</v>
      </c>
      <c r="P1246" s="4"/>
      <c r="Q1246" s="4"/>
      <c r="R1246" s="1">
        <f t="shared" si="390"/>
        <v>0.55555555555555558</v>
      </c>
      <c r="S1246" s="1">
        <f t="shared" si="390"/>
        <v>0.48780487804878053</v>
      </c>
      <c r="T1246" s="1">
        <f t="shared" si="386"/>
        <v>4.1558441558441461E-2</v>
      </c>
      <c r="U1246" s="1">
        <f t="shared" si="387"/>
        <v>3.3875338753387524E-2</v>
      </c>
      <c r="V1246" s="1">
        <f t="shared" si="391"/>
        <v>0.54487533875338756</v>
      </c>
      <c r="W1246" s="1"/>
      <c r="X1246" s="17">
        <f t="shared" si="392"/>
        <v>835.28218085238643</v>
      </c>
      <c r="Y1246" s="18">
        <f t="shared" si="393"/>
        <v>1090.9993667390718</v>
      </c>
      <c r="Z1246" s="2">
        <f t="shared" si="404"/>
        <v>793.51807180976709</v>
      </c>
      <c r="AA1246" s="18">
        <f t="shared" si="404"/>
        <v>1036.449398402118</v>
      </c>
      <c r="AB1246" s="2">
        <f t="shared" si="405"/>
        <v>-126.02107444375048</v>
      </c>
      <c r="AC1246" s="2">
        <f t="shared" si="405"/>
        <v>103.6449398402118</v>
      </c>
      <c r="AD1246" s="2">
        <f t="shared" si="394"/>
        <v>-1000</v>
      </c>
      <c r="AE1246" s="2">
        <f t="shared" si="395"/>
        <v>1036.449398402118</v>
      </c>
      <c r="AF1246" s="5">
        <f t="shared" si="396"/>
        <v>-1</v>
      </c>
      <c r="AG1246" s="5">
        <f t="shared" si="397"/>
        <v>1.0499999999999998</v>
      </c>
      <c r="AH1246" s="3">
        <f t="shared" si="398"/>
        <v>201811</v>
      </c>
      <c r="AI1246" s="21">
        <v>1.83</v>
      </c>
      <c r="AJ1246" s="21">
        <v>2</v>
      </c>
      <c r="AK1246" s="21">
        <v>1.8</v>
      </c>
      <c r="AL1246" s="21">
        <v>2.0499999999999998</v>
      </c>
      <c r="AO1246">
        <f t="shared" si="403"/>
        <v>-130</v>
      </c>
      <c r="AP1246">
        <f>IF(E1246&lt;F1246,G1246,H1246)</f>
        <v>17</v>
      </c>
      <c r="AQ1246">
        <f>IF(E1246&lt;F1246,H1246,G1246)</f>
        <v>25</v>
      </c>
    </row>
    <row r="1247" spans="2:43" x14ac:dyDescent="0.25">
      <c r="B1247" s="24">
        <v>43408</v>
      </c>
      <c r="C1247" s="20" t="s">
        <v>28</v>
      </c>
      <c r="D1247" s="20" t="s">
        <v>45</v>
      </c>
      <c r="E1247" s="2">
        <v>-125</v>
      </c>
      <c r="F1247" s="2">
        <v>104.99999999999999</v>
      </c>
      <c r="G1247">
        <v>16</v>
      </c>
      <c r="H1247">
        <v>23</v>
      </c>
      <c r="I1247" s="9"/>
      <c r="J1247" s="2" t="str">
        <f t="shared" si="399"/>
        <v>Baltimore Ravens</v>
      </c>
      <c r="K1247" s="2" t="str">
        <f t="shared" si="400"/>
        <v>Pittsburgh Steelers</v>
      </c>
      <c r="L1247" s="17">
        <f t="shared" si="401"/>
        <v>-125</v>
      </c>
      <c r="M1247" s="18">
        <f t="shared" si="402"/>
        <v>104.99999999999999</v>
      </c>
      <c r="N1247" s="4">
        <f t="shared" si="388"/>
        <v>1.8</v>
      </c>
      <c r="O1247" s="4">
        <f t="shared" si="389"/>
        <v>2.0499999999999998</v>
      </c>
      <c r="P1247" s="4"/>
      <c r="Q1247" s="4"/>
      <c r="R1247" s="1">
        <f t="shared" si="390"/>
        <v>0.55555555555555558</v>
      </c>
      <c r="S1247" s="1">
        <f t="shared" si="390"/>
        <v>0.48780487804878053</v>
      </c>
      <c r="T1247" s="1">
        <f t="shared" si="386"/>
        <v>4.1558441558441461E-2</v>
      </c>
      <c r="U1247" s="1">
        <f t="shared" si="387"/>
        <v>3.3875338753387524E-2</v>
      </c>
      <c r="V1247" s="1">
        <f t="shared" si="391"/>
        <v>0.54487533875338756</v>
      </c>
      <c r="W1247" s="1"/>
      <c r="X1247" s="17">
        <f t="shared" si="392"/>
        <v>835.28218085238643</v>
      </c>
      <c r="Y1247" s="18">
        <f t="shared" si="393"/>
        <v>1090.9993667390718</v>
      </c>
      <c r="Z1247" s="2">
        <f t="shared" si="404"/>
        <v>793.51807180976709</v>
      </c>
      <c r="AA1247" s="18">
        <f t="shared" si="404"/>
        <v>1036.449398402118</v>
      </c>
      <c r="AB1247" s="2">
        <f t="shared" si="405"/>
        <v>-126.02107444375048</v>
      </c>
      <c r="AC1247" s="2">
        <f t="shared" si="405"/>
        <v>103.6449398402118</v>
      </c>
      <c r="AD1247" s="2">
        <f t="shared" si="394"/>
        <v>-1000</v>
      </c>
      <c r="AE1247" s="2">
        <f t="shared" si="395"/>
        <v>1036.449398402118</v>
      </c>
      <c r="AF1247" s="5">
        <f t="shared" si="396"/>
        <v>-1</v>
      </c>
      <c r="AG1247" s="5">
        <f t="shared" si="397"/>
        <v>1.0499999999999998</v>
      </c>
      <c r="AH1247" s="3">
        <f t="shared" si="398"/>
        <v>201811</v>
      </c>
      <c r="AI1247" s="21">
        <v>1.66</v>
      </c>
      <c r="AJ1247" s="21">
        <v>2.2999999999999998</v>
      </c>
      <c r="AK1247" s="21">
        <v>1.8</v>
      </c>
      <c r="AL1247" s="21">
        <v>2.0499999999999998</v>
      </c>
      <c r="AO1247">
        <f t="shared" si="403"/>
        <v>-130</v>
      </c>
      <c r="AP1247">
        <f>IF(E1247&lt;F1247,G1247,H1247)</f>
        <v>16</v>
      </c>
      <c r="AQ1247">
        <f>IF(E1247&lt;F1247,H1247,G1247)</f>
        <v>23</v>
      </c>
    </row>
    <row r="1248" spans="2:43" x14ac:dyDescent="0.25">
      <c r="B1248" s="24">
        <v>43408</v>
      </c>
      <c r="C1248" s="20" t="s">
        <v>24</v>
      </c>
      <c r="D1248" s="20" t="s">
        <v>37</v>
      </c>
      <c r="E1248" s="2">
        <v>375</v>
      </c>
      <c r="F1248" s="2">
        <v>-500.00000000000011</v>
      </c>
      <c r="G1248">
        <v>9</v>
      </c>
      <c r="H1248">
        <v>41</v>
      </c>
      <c r="I1248" s="9"/>
      <c r="J1248" s="2" t="str">
        <f t="shared" si="399"/>
        <v>Chicago Bears</v>
      </c>
      <c r="K1248" s="2" t="str">
        <f t="shared" si="400"/>
        <v>Buffalo Bills</v>
      </c>
      <c r="L1248" s="17">
        <f t="shared" si="401"/>
        <v>-500.00000000000011</v>
      </c>
      <c r="M1248" s="18">
        <f t="shared" si="402"/>
        <v>375</v>
      </c>
      <c r="N1248" s="4">
        <f t="shared" si="388"/>
        <v>1.2</v>
      </c>
      <c r="O1248" s="4">
        <f t="shared" si="389"/>
        <v>4.75</v>
      </c>
      <c r="P1248" s="4"/>
      <c r="Q1248" s="4"/>
      <c r="R1248" s="1">
        <f t="shared" si="390"/>
        <v>0.83333333333333337</v>
      </c>
      <c r="S1248" s="1">
        <f t="shared" si="390"/>
        <v>0.21052631578947367</v>
      </c>
      <c r="T1248" s="1">
        <f t="shared" si="386"/>
        <v>4.2016806722689037E-2</v>
      </c>
      <c r="U1248" s="1">
        <f t="shared" si="387"/>
        <v>0.31140350877192985</v>
      </c>
      <c r="V1248" s="1">
        <f t="shared" si="391"/>
        <v>0.82240350877192991</v>
      </c>
      <c r="W1248" s="1"/>
      <c r="X1248" s="17">
        <f t="shared" si="392"/>
        <v>215.94811954689931</v>
      </c>
      <c r="Y1248" s="18">
        <f t="shared" si="393"/>
        <v>3787.1793685900598</v>
      </c>
      <c r="Z1248" s="2">
        <f t="shared" si="404"/>
        <v>205.15071356955434</v>
      </c>
      <c r="AA1248" s="18">
        <f t="shared" si="404"/>
        <v>3597.8204001605568</v>
      </c>
      <c r="AB1248" s="2">
        <f t="shared" si="405"/>
        <v>-487.44651315139578</v>
      </c>
      <c r="AC1248" s="2">
        <f t="shared" si="405"/>
        <v>359.7820400160557</v>
      </c>
      <c r="AD1248" s="2">
        <f t="shared" si="394"/>
        <v>205.15071356955434</v>
      </c>
      <c r="AE1248" s="2">
        <f t="shared" si="395"/>
        <v>-1000</v>
      </c>
      <c r="AF1248" s="5">
        <f t="shared" si="396"/>
        <v>0.19999999999999996</v>
      </c>
      <c r="AG1248" s="5">
        <f t="shared" si="397"/>
        <v>-1</v>
      </c>
      <c r="AH1248" s="3">
        <f t="shared" si="398"/>
        <v>201811</v>
      </c>
      <c r="AI1248" s="21">
        <v>4.5</v>
      </c>
      <c r="AJ1248" s="21">
        <v>1.22</v>
      </c>
      <c r="AK1248" s="21">
        <v>4.75</v>
      </c>
      <c r="AL1248" s="21">
        <v>1.2</v>
      </c>
      <c r="AO1248">
        <f t="shared" si="403"/>
        <v>-500</v>
      </c>
      <c r="AP1248">
        <f>IF(E1248&lt;F1248,G1248,H1248)</f>
        <v>41</v>
      </c>
      <c r="AQ1248">
        <f>IF(E1248&lt;F1248,H1248,G1248)</f>
        <v>9</v>
      </c>
    </row>
    <row r="1249" spans="2:43" x14ac:dyDescent="0.25">
      <c r="B1249" s="24">
        <v>43408</v>
      </c>
      <c r="C1249" s="20" t="s">
        <v>44</v>
      </c>
      <c r="D1249" s="20" t="s">
        <v>27</v>
      </c>
      <c r="E1249" s="2">
        <v>-294.11764705882348</v>
      </c>
      <c r="F1249" s="2">
        <v>235</v>
      </c>
      <c r="G1249">
        <v>42</v>
      </c>
      <c r="H1249">
        <v>28</v>
      </c>
      <c r="I1249" s="9"/>
      <c r="J1249" s="2" t="str">
        <f t="shared" si="399"/>
        <v>Carolina Panthers</v>
      </c>
      <c r="K1249" s="2" t="str">
        <f t="shared" si="400"/>
        <v>Tampa Bay Buccaneers</v>
      </c>
      <c r="L1249" s="17">
        <f t="shared" si="401"/>
        <v>-294.11764705882348</v>
      </c>
      <c r="M1249" s="18">
        <f t="shared" si="402"/>
        <v>235</v>
      </c>
      <c r="N1249" s="4">
        <f t="shared" si="388"/>
        <v>1.34</v>
      </c>
      <c r="O1249" s="4">
        <f t="shared" si="389"/>
        <v>3.35</v>
      </c>
      <c r="P1249" s="4"/>
      <c r="Q1249" s="4"/>
      <c r="R1249" s="1">
        <f t="shared" si="390"/>
        <v>0.74626865671641784</v>
      </c>
      <c r="S1249" s="1">
        <f t="shared" si="390"/>
        <v>0.29850746268656714</v>
      </c>
      <c r="T1249" s="1">
        <f t="shared" si="386"/>
        <v>4.2857142857142816E-2</v>
      </c>
      <c r="U1249" s="1">
        <f t="shared" si="387"/>
        <v>0.22388059701492535</v>
      </c>
      <c r="V1249" s="1">
        <f t="shared" si="391"/>
        <v>0.73488059701492536</v>
      </c>
      <c r="W1249" s="1"/>
      <c r="X1249" s="17">
        <f t="shared" si="392"/>
        <v>360.7652781444848</v>
      </c>
      <c r="Y1249" s="18">
        <f t="shared" si="393"/>
        <v>2419.4789829550677</v>
      </c>
      <c r="Z1249" s="2">
        <f t="shared" si="404"/>
        <v>342.72701423726056</v>
      </c>
      <c r="AA1249" s="18">
        <f t="shared" si="404"/>
        <v>2298.5050338073142</v>
      </c>
      <c r="AB1249" s="2">
        <f t="shared" si="405"/>
        <v>-291.77740839177835</v>
      </c>
      <c r="AC1249" s="2">
        <f t="shared" si="405"/>
        <v>229.85050338073142</v>
      </c>
      <c r="AD1249" s="2">
        <f t="shared" si="394"/>
        <v>342.72701423726056</v>
      </c>
      <c r="AE1249" s="2">
        <f t="shared" si="395"/>
        <v>-1000</v>
      </c>
      <c r="AF1249" s="5">
        <f t="shared" si="396"/>
        <v>0.34000000000000008</v>
      </c>
      <c r="AG1249" s="5">
        <f t="shared" si="397"/>
        <v>-1</v>
      </c>
      <c r="AH1249" s="3">
        <f t="shared" si="398"/>
        <v>201811</v>
      </c>
      <c r="AI1249" s="21">
        <v>1.33</v>
      </c>
      <c r="AJ1249" s="21">
        <v>3.4</v>
      </c>
      <c r="AK1249" s="21">
        <v>1.34</v>
      </c>
      <c r="AL1249" s="21">
        <v>3.35</v>
      </c>
      <c r="AO1249">
        <f t="shared" si="403"/>
        <v>-300</v>
      </c>
      <c r="AP1249">
        <f>IF(E1249&lt;F1249,G1249,H1249)</f>
        <v>42</v>
      </c>
      <c r="AQ1249">
        <f>IF(E1249&lt;F1249,H1249,G1249)</f>
        <v>28</v>
      </c>
    </row>
    <row r="1250" spans="2:43" x14ac:dyDescent="0.25">
      <c r="B1250" s="24">
        <v>43408</v>
      </c>
      <c r="C1250" s="20" t="s">
        <v>46</v>
      </c>
      <c r="D1250" s="20" t="s">
        <v>20</v>
      </c>
      <c r="E1250" s="2">
        <v>325</v>
      </c>
      <c r="F1250" s="2">
        <v>-434.78260869565219</v>
      </c>
      <c r="G1250">
        <v>21</v>
      </c>
      <c r="H1250">
        <v>37</v>
      </c>
      <c r="I1250" s="9"/>
      <c r="J1250" s="2" t="str">
        <f t="shared" si="399"/>
        <v>Kansas City Chiefs</v>
      </c>
      <c r="K1250" s="2" t="str">
        <f t="shared" si="400"/>
        <v>Cleveland Browns</v>
      </c>
      <c r="L1250" s="17">
        <f t="shared" si="401"/>
        <v>-434.78260869565219</v>
      </c>
      <c r="M1250" s="18">
        <f t="shared" si="402"/>
        <v>325</v>
      </c>
      <c r="N1250" s="4">
        <f t="shared" si="388"/>
        <v>1.23</v>
      </c>
      <c r="O1250" s="4">
        <f t="shared" si="389"/>
        <v>4.25</v>
      </c>
      <c r="P1250" s="4"/>
      <c r="Q1250" s="4"/>
      <c r="R1250" s="1">
        <f t="shared" si="390"/>
        <v>0.81300813008130079</v>
      </c>
      <c r="S1250" s="1">
        <f t="shared" si="390"/>
        <v>0.23529411764705882</v>
      </c>
      <c r="T1250" s="1">
        <f t="shared" si="386"/>
        <v>4.6076642335766471E-2</v>
      </c>
      <c r="U1250" s="1">
        <f t="shared" si="387"/>
        <v>0.28885700621712096</v>
      </c>
      <c r="V1250" s="1">
        <f t="shared" si="391"/>
        <v>0.79985700621712097</v>
      </c>
      <c r="W1250" s="1"/>
      <c r="X1250" s="17">
        <f t="shared" si="392"/>
        <v>250.2234677288684</v>
      </c>
      <c r="Y1250" s="18">
        <f t="shared" si="393"/>
        <v>3342.2645955042926</v>
      </c>
      <c r="Z1250" s="2">
        <f t="shared" si="404"/>
        <v>237.71229434242497</v>
      </c>
      <c r="AA1250" s="18">
        <f t="shared" si="404"/>
        <v>3175.151365729078</v>
      </c>
      <c r="AB1250" s="2">
        <f t="shared" si="405"/>
        <v>-420.67660100049278</v>
      </c>
      <c r="AC1250" s="2">
        <f t="shared" si="405"/>
        <v>317.51513657290781</v>
      </c>
      <c r="AD1250" s="2">
        <f t="shared" si="394"/>
        <v>237.71229434242497</v>
      </c>
      <c r="AE1250" s="2">
        <f t="shared" si="395"/>
        <v>-1000</v>
      </c>
      <c r="AF1250" s="5">
        <f t="shared" si="396"/>
        <v>0.22999999999999998</v>
      </c>
      <c r="AG1250" s="5">
        <f t="shared" si="397"/>
        <v>-1</v>
      </c>
      <c r="AH1250" s="3">
        <f t="shared" si="398"/>
        <v>201811</v>
      </c>
      <c r="AI1250" s="21">
        <v>4.2</v>
      </c>
      <c r="AJ1250" s="21">
        <v>1.25</v>
      </c>
      <c r="AK1250" s="21">
        <v>4.25</v>
      </c>
      <c r="AL1250" s="21">
        <v>1.23</v>
      </c>
      <c r="AO1250">
        <f t="shared" si="403"/>
        <v>-500</v>
      </c>
      <c r="AP1250">
        <f>IF(E1250&lt;F1250,G1250,H1250)</f>
        <v>37</v>
      </c>
      <c r="AQ1250">
        <f>IF(E1250&lt;F1250,H1250,G1250)</f>
        <v>21</v>
      </c>
    </row>
    <row r="1251" spans="2:43" x14ac:dyDescent="0.25">
      <c r="B1251" s="24">
        <v>43408</v>
      </c>
      <c r="C1251" s="20" t="s">
        <v>30</v>
      </c>
      <c r="D1251" s="20" t="s">
        <v>42</v>
      </c>
      <c r="E1251" s="2">
        <v>-161.29032258064512</v>
      </c>
      <c r="F1251" s="2">
        <v>140</v>
      </c>
      <c r="G1251">
        <v>13</v>
      </c>
      <c r="H1251">
        <v>6</v>
      </c>
      <c r="I1251" s="9"/>
      <c r="J1251" s="2" t="str">
        <f t="shared" si="399"/>
        <v>Miami Dolphins</v>
      </c>
      <c r="K1251" s="2" t="str">
        <f t="shared" si="400"/>
        <v>New York Jets</v>
      </c>
      <c r="L1251" s="17">
        <f t="shared" si="401"/>
        <v>-161.29032258064512</v>
      </c>
      <c r="M1251" s="18">
        <f t="shared" si="402"/>
        <v>140</v>
      </c>
      <c r="N1251" s="4">
        <f t="shared" si="388"/>
        <v>1.62</v>
      </c>
      <c r="O1251" s="4">
        <f t="shared" si="389"/>
        <v>2.4</v>
      </c>
      <c r="P1251" s="4"/>
      <c r="Q1251" s="4"/>
      <c r="R1251" s="1">
        <f t="shared" si="390"/>
        <v>0.61728395061728392</v>
      </c>
      <c r="S1251" s="1">
        <f t="shared" si="390"/>
        <v>0.41666666666666669</v>
      </c>
      <c r="T1251" s="1">
        <f t="shared" si="386"/>
        <v>3.2835820895522283E-2</v>
      </c>
      <c r="U1251" s="1">
        <f t="shared" si="387"/>
        <v>0.10030864197530862</v>
      </c>
      <c r="V1251" s="1">
        <f t="shared" si="391"/>
        <v>0.61130864197530865</v>
      </c>
      <c r="W1251" s="1"/>
      <c r="X1251" s="17">
        <f t="shared" si="392"/>
        <v>635.83488165441463</v>
      </c>
      <c r="Y1251" s="18">
        <f t="shared" si="393"/>
        <v>1423.7849094482656</v>
      </c>
      <c r="Z1251" s="2">
        <f t="shared" si="404"/>
        <v>604.04313757169382</v>
      </c>
      <c r="AA1251" s="18">
        <f t="shared" si="404"/>
        <v>1352.5956639758522</v>
      </c>
      <c r="AB1251" s="2">
        <f t="shared" si="405"/>
        <v>-165.55109027810289</v>
      </c>
      <c r="AC1251" s="2">
        <f t="shared" si="405"/>
        <v>135.25956639758522</v>
      </c>
      <c r="AD1251" s="2">
        <f t="shared" si="394"/>
        <v>604.04313757169382</v>
      </c>
      <c r="AE1251" s="2">
        <f t="shared" si="395"/>
        <v>-1000</v>
      </c>
      <c r="AF1251" s="5">
        <f t="shared" si="396"/>
        <v>0.62000000000000011</v>
      </c>
      <c r="AG1251" s="5">
        <f t="shared" si="397"/>
        <v>-1</v>
      </c>
      <c r="AH1251" s="3">
        <f t="shared" si="398"/>
        <v>201811</v>
      </c>
      <c r="AI1251" s="21">
        <v>1.62</v>
      </c>
      <c r="AJ1251" s="21">
        <v>2.4</v>
      </c>
      <c r="AK1251" s="21">
        <v>1.62</v>
      </c>
      <c r="AL1251" s="21">
        <v>2.4</v>
      </c>
      <c r="AO1251">
        <f t="shared" si="403"/>
        <v>-170</v>
      </c>
      <c r="AP1251">
        <f>IF(E1251&lt;F1251,G1251,H1251)</f>
        <v>13</v>
      </c>
      <c r="AQ1251">
        <f>IF(E1251&lt;F1251,H1251,G1251)</f>
        <v>6</v>
      </c>
    </row>
    <row r="1252" spans="2:43" x14ac:dyDescent="0.25">
      <c r="B1252" s="24">
        <v>43408</v>
      </c>
      <c r="C1252" s="20" t="s">
        <v>29</v>
      </c>
      <c r="D1252" s="20" t="s">
        <v>34</v>
      </c>
      <c r="E1252" s="2">
        <v>-222.22222222222226</v>
      </c>
      <c r="F1252" s="2">
        <v>179.99999999999997</v>
      </c>
      <c r="G1252">
        <v>24</v>
      </c>
      <c r="H1252">
        <v>9</v>
      </c>
      <c r="I1252" s="9"/>
      <c r="J1252" s="2" t="str">
        <f t="shared" si="399"/>
        <v>Minnesota Vikings</v>
      </c>
      <c r="K1252" s="2" t="str">
        <f t="shared" si="400"/>
        <v>Detroit Lions</v>
      </c>
      <c r="L1252" s="17">
        <f t="shared" si="401"/>
        <v>-222.22222222222226</v>
      </c>
      <c r="M1252" s="18">
        <f t="shared" si="402"/>
        <v>179.99999999999997</v>
      </c>
      <c r="N1252" s="4">
        <f t="shared" si="388"/>
        <v>1.45</v>
      </c>
      <c r="O1252" s="4">
        <f t="shared" si="389"/>
        <v>2.8</v>
      </c>
      <c r="P1252" s="4"/>
      <c r="Q1252" s="4"/>
      <c r="R1252" s="1">
        <f t="shared" si="390"/>
        <v>0.68965517241379315</v>
      </c>
      <c r="S1252" s="1">
        <f t="shared" si="390"/>
        <v>0.35714285714285715</v>
      </c>
      <c r="T1252" s="1">
        <f t="shared" si="386"/>
        <v>4.4705882352941262E-2</v>
      </c>
      <c r="U1252" s="1">
        <f t="shared" si="387"/>
        <v>0.166256157635468</v>
      </c>
      <c r="V1252" s="1">
        <f t="shared" si="391"/>
        <v>0.67725615763546798</v>
      </c>
      <c r="W1252" s="1"/>
      <c r="X1252" s="17">
        <f t="shared" si="392"/>
        <v>476.54619116545314</v>
      </c>
      <c r="Y1252" s="18">
        <f t="shared" si="393"/>
        <v>1872.3757127156628</v>
      </c>
      <c r="Z1252" s="2">
        <f t="shared" si="404"/>
        <v>452.71888160718044</v>
      </c>
      <c r="AA1252" s="18">
        <f t="shared" si="404"/>
        <v>1778.7569270798795</v>
      </c>
      <c r="AB1252" s="2">
        <f t="shared" si="405"/>
        <v>-220.88762820095712</v>
      </c>
      <c r="AC1252" s="2">
        <f t="shared" si="405"/>
        <v>177.87569270798795</v>
      </c>
      <c r="AD1252" s="2">
        <f t="shared" si="394"/>
        <v>452.71888160718044</v>
      </c>
      <c r="AE1252" s="2">
        <f t="shared" si="395"/>
        <v>-1000</v>
      </c>
      <c r="AF1252" s="5">
        <f t="shared" si="396"/>
        <v>0.44999999999999996</v>
      </c>
      <c r="AG1252" s="5">
        <f t="shared" si="397"/>
        <v>-1</v>
      </c>
      <c r="AH1252" s="3">
        <f t="shared" si="398"/>
        <v>201811</v>
      </c>
      <c r="AI1252" s="21">
        <v>1.43</v>
      </c>
      <c r="AJ1252" s="21">
        <v>2.9</v>
      </c>
      <c r="AK1252" s="21">
        <v>1.45</v>
      </c>
      <c r="AL1252" s="21">
        <v>2.8</v>
      </c>
      <c r="AO1252">
        <f t="shared" si="403"/>
        <v>-300</v>
      </c>
      <c r="AP1252">
        <f>IF(E1252&lt;F1252,G1252,H1252)</f>
        <v>24</v>
      </c>
      <c r="AQ1252">
        <f>IF(E1252&lt;F1252,H1252,G1252)</f>
        <v>9</v>
      </c>
    </row>
    <row r="1253" spans="2:43" x14ac:dyDescent="0.25">
      <c r="B1253" s="24">
        <v>43408</v>
      </c>
      <c r="C1253" s="20" t="s">
        <v>53</v>
      </c>
      <c r="D1253" s="20" t="s">
        <v>35</v>
      </c>
      <c r="E1253" s="2">
        <v>-131.57894736842104</v>
      </c>
      <c r="F1253" s="2">
        <v>110.00000000000001</v>
      </c>
      <c r="G1253">
        <v>14</v>
      </c>
      <c r="H1253">
        <v>38</v>
      </c>
      <c r="I1253" s="9"/>
      <c r="J1253" s="2" t="str">
        <f t="shared" si="399"/>
        <v>Washington Redskins</v>
      </c>
      <c r="K1253" s="2" t="str">
        <f t="shared" si="400"/>
        <v>Atlanta Falcons</v>
      </c>
      <c r="L1253" s="17">
        <f t="shared" si="401"/>
        <v>-131.57894736842104</v>
      </c>
      <c r="M1253" s="18">
        <f t="shared" si="402"/>
        <v>110.00000000000001</v>
      </c>
      <c r="N1253" s="4">
        <f t="shared" si="388"/>
        <v>1.76</v>
      </c>
      <c r="O1253" s="4">
        <f t="shared" si="389"/>
        <v>2.1</v>
      </c>
      <c r="P1253" s="4"/>
      <c r="Q1253" s="4"/>
      <c r="R1253" s="1">
        <f t="shared" si="390"/>
        <v>0.56818181818181823</v>
      </c>
      <c r="S1253" s="1">
        <f t="shared" si="390"/>
        <v>0.47619047619047616</v>
      </c>
      <c r="T1253" s="1">
        <f t="shared" si="386"/>
        <v>4.2487046632124437E-2</v>
      </c>
      <c r="U1253" s="1">
        <f t="shared" si="387"/>
        <v>4.5995670995671034E-2</v>
      </c>
      <c r="V1253" s="1">
        <f t="shared" si="391"/>
        <v>0.55699567099567104</v>
      </c>
      <c r="W1253" s="1"/>
      <c r="X1253" s="17">
        <f t="shared" si="392"/>
        <v>795.34608987611307</v>
      </c>
      <c r="Y1253" s="18">
        <f t="shared" si="393"/>
        <v>1144.9859022934511</v>
      </c>
      <c r="Z1253" s="2">
        <f t="shared" si="404"/>
        <v>755.57878538230739</v>
      </c>
      <c r="AA1253" s="18">
        <f t="shared" si="404"/>
        <v>1087.7366071787785</v>
      </c>
      <c r="AB1253" s="2">
        <f t="shared" si="405"/>
        <v>-132.3488720628942</v>
      </c>
      <c r="AC1253" s="2">
        <f t="shared" si="405"/>
        <v>108.77366071787785</v>
      </c>
      <c r="AD1253" s="2">
        <f t="shared" si="394"/>
        <v>-1000</v>
      </c>
      <c r="AE1253" s="2">
        <f t="shared" si="395"/>
        <v>1087.7366071787785</v>
      </c>
      <c r="AF1253" s="5">
        <f t="shared" si="396"/>
        <v>-1</v>
      </c>
      <c r="AG1253" s="5">
        <f t="shared" si="397"/>
        <v>1.1000000000000001</v>
      </c>
      <c r="AH1253" s="3">
        <f t="shared" si="398"/>
        <v>201811</v>
      </c>
      <c r="AI1253" s="21">
        <v>1.8</v>
      </c>
      <c r="AJ1253" s="21">
        <v>2.0499999999999998</v>
      </c>
      <c r="AK1253" s="21">
        <v>1.76</v>
      </c>
      <c r="AL1253" s="21">
        <v>2.1</v>
      </c>
      <c r="AO1253">
        <f t="shared" si="403"/>
        <v>-140</v>
      </c>
      <c r="AP1253">
        <f>IF(E1253&lt;F1253,G1253,H1253)</f>
        <v>14</v>
      </c>
      <c r="AQ1253">
        <f>IF(E1253&lt;F1253,H1253,G1253)</f>
        <v>38</v>
      </c>
    </row>
    <row r="1254" spans="2:43" x14ac:dyDescent="0.25">
      <c r="B1254" s="24">
        <v>43405</v>
      </c>
      <c r="C1254" s="20" t="s">
        <v>22</v>
      </c>
      <c r="D1254" s="20" t="s">
        <v>52</v>
      </c>
      <c r="E1254" s="2">
        <v>110.00000000000001</v>
      </c>
      <c r="F1254" s="2">
        <v>-131.57894736842104</v>
      </c>
      <c r="G1254">
        <v>34</v>
      </c>
      <c r="H1254">
        <v>3</v>
      </c>
      <c r="I1254" s="9"/>
      <c r="J1254" s="2" t="str">
        <f t="shared" si="399"/>
        <v>Oakland Raiders</v>
      </c>
      <c r="K1254" s="2" t="str">
        <f t="shared" si="400"/>
        <v>San Francisco 49ers</v>
      </c>
      <c r="L1254" s="17">
        <f t="shared" si="401"/>
        <v>-131.57894736842104</v>
      </c>
      <c r="M1254" s="18">
        <f t="shared" si="402"/>
        <v>110.00000000000001</v>
      </c>
      <c r="N1254" s="4">
        <f t="shared" si="388"/>
        <v>1.76</v>
      </c>
      <c r="O1254" s="4">
        <f t="shared" si="389"/>
        <v>2.1</v>
      </c>
      <c r="P1254" s="4"/>
      <c r="Q1254" s="4"/>
      <c r="R1254" s="1">
        <f t="shared" si="390"/>
        <v>0.56818181818181823</v>
      </c>
      <c r="S1254" s="1">
        <f t="shared" si="390"/>
        <v>0.47619047619047616</v>
      </c>
      <c r="T1254" s="1">
        <f t="shared" si="386"/>
        <v>4.2487046632124437E-2</v>
      </c>
      <c r="U1254" s="1">
        <f t="shared" si="387"/>
        <v>4.5995670995671034E-2</v>
      </c>
      <c r="V1254" s="1">
        <f t="shared" si="391"/>
        <v>0.55699567099567104</v>
      </c>
      <c r="W1254" s="1"/>
      <c r="X1254" s="17">
        <f t="shared" si="392"/>
        <v>795.34608987611307</v>
      </c>
      <c r="Y1254" s="18">
        <f t="shared" si="393"/>
        <v>1144.9859022934511</v>
      </c>
      <c r="Z1254" s="2">
        <f t="shared" si="404"/>
        <v>755.57878538230739</v>
      </c>
      <c r="AA1254" s="18">
        <f t="shared" si="404"/>
        <v>1087.7366071787785</v>
      </c>
      <c r="AB1254" s="2">
        <f t="shared" si="405"/>
        <v>-132.3488720628942</v>
      </c>
      <c r="AC1254" s="2">
        <f t="shared" si="405"/>
        <v>108.77366071787785</v>
      </c>
      <c r="AD1254" s="2">
        <f t="shared" si="394"/>
        <v>-1000</v>
      </c>
      <c r="AE1254" s="2">
        <f t="shared" si="395"/>
        <v>1087.7366071787785</v>
      </c>
      <c r="AF1254" s="5">
        <f t="shared" si="396"/>
        <v>-1</v>
      </c>
      <c r="AG1254" s="5">
        <f t="shared" si="397"/>
        <v>1.1000000000000001</v>
      </c>
      <c r="AH1254" s="3">
        <f t="shared" si="398"/>
        <v>201811</v>
      </c>
      <c r="AI1254" s="21">
        <v>1.6</v>
      </c>
      <c r="AJ1254" s="21">
        <v>2.4500000000000002</v>
      </c>
      <c r="AK1254" s="21">
        <v>2.1</v>
      </c>
      <c r="AL1254" s="21">
        <v>1.76</v>
      </c>
      <c r="AO1254">
        <f t="shared" si="403"/>
        <v>-140</v>
      </c>
      <c r="AP1254">
        <f>IF(E1254&lt;F1254,G1254,H1254)</f>
        <v>3</v>
      </c>
      <c r="AQ1254">
        <f>IF(E1254&lt;F1254,H1254,G1254)</f>
        <v>34</v>
      </c>
    </row>
    <row r="1255" spans="2:43" x14ac:dyDescent="0.25">
      <c r="B1255" s="24">
        <v>43402</v>
      </c>
      <c r="C1255" s="20" t="s">
        <v>24</v>
      </c>
      <c r="D1255" s="20" t="s">
        <v>36</v>
      </c>
      <c r="E1255" s="2">
        <v>750</v>
      </c>
      <c r="F1255" s="2">
        <v>-1249.9999999999989</v>
      </c>
      <c r="G1255">
        <v>6</v>
      </c>
      <c r="H1255">
        <v>25</v>
      </c>
      <c r="I1255" s="9"/>
      <c r="J1255" s="2" t="str">
        <f t="shared" si="399"/>
        <v>New England Patriots</v>
      </c>
      <c r="K1255" s="2" t="str">
        <f t="shared" si="400"/>
        <v>Buffalo Bills</v>
      </c>
      <c r="L1255" s="17">
        <f t="shared" si="401"/>
        <v>-1249.9999999999989</v>
      </c>
      <c r="M1255" s="18">
        <f t="shared" si="402"/>
        <v>750</v>
      </c>
      <c r="N1255" s="4">
        <f t="shared" si="388"/>
        <v>1.08</v>
      </c>
      <c r="O1255" s="4">
        <f t="shared" si="389"/>
        <v>8.5</v>
      </c>
      <c r="P1255" s="4"/>
      <c r="Q1255" s="4"/>
      <c r="R1255" s="1">
        <f t="shared" si="390"/>
        <v>0.92592592592592582</v>
      </c>
      <c r="S1255" s="1">
        <f t="shared" si="390"/>
        <v>0.11764705882352941</v>
      </c>
      <c r="T1255" s="1">
        <f t="shared" si="386"/>
        <v>4.1753653444676408E-2</v>
      </c>
      <c r="U1255" s="1">
        <f t="shared" si="387"/>
        <v>0.40413943355119819</v>
      </c>
      <c r="V1255" s="1">
        <f t="shared" si="391"/>
        <v>0.9151394335511982</v>
      </c>
      <c r="W1255" s="1"/>
      <c r="X1255" s="17">
        <f t="shared" si="392"/>
        <v>92.729657730407752</v>
      </c>
      <c r="Y1255" s="18">
        <f t="shared" si="393"/>
        <v>7215.6003418479522</v>
      </c>
      <c r="Z1255" s="2">
        <f t="shared" si="404"/>
        <v>88.093174843887354</v>
      </c>
      <c r="AA1255" s="18">
        <f t="shared" si="404"/>
        <v>6854.8203247555539</v>
      </c>
      <c r="AB1255" s="2">
        <f t="shared" si="405"/>
        <v>-1135.1617214070568</v>
      </c>
      <c r="AC1255" s="2">
        <f t="shared" si="405"/>
        <v>685.48203247555534</v>
      </c>
      <c r="AD1255" s="2">
        <f t="shared" si="394"/>
        <v>88.093174843887354</v>
      </c>
      <c r="AE1255" s="2">
        <f t="shared" si="395"/>
        <v>-1000</v>
      </c>
      <c r="AF1255" s="5">
        <f t="shared" si="396"/>
        <v>8.0000000000000071E-2</v>
      </c>
      <c r="AG1255" s="5">
        <f t="shared" si="397"/>
        <v>-1</v>
      </c>
      <c r="AH1255" s="3">
        <f t="shared" si="398"/>
        <v>201810</v>
      </c>
      <c r="AI1255" s="21">
        <v>8</v>
      </c>
      <c r="AJ1255" s="21">
        <v>1.0900000000000001</v>
      </c>
      <c r="AK1255" s="21">
        <v>8.5</v>
      </c>
      <c r="AL1255" s="21">
        <v>1.08</v>
      </c>
      <c r="AO1255">
        <f t="shared" si="403"/>
        <v>-1300</v>
      </c>
      <c r="AP1255">
        <f>IF(E1255&lt;F1255,G1255,H1255)</f>
        <v>25</v>
      </c>
      <c r="AQ1255">
        <f>IF(E1255&lt;F1255,H1255,G1255)</f>
        <v>6</v>
      </c>
    </row>
    <row r="1256" spans="2:43" x14ac:dyDescent="0.25">
      <c r="B1256" s="24">
        <v>43401</v>
      </c>
      <c r="C1256" s="20" t="s">
        <v>29</v>
      </c>
      <c r="D1256" s="20" t="s">
        <v>43</v>
      </c>
      <c r="E1256" s="2">
        <v>125</v>
      </c>
      <c r="F1256" s="2">
        <v>-147.05882352941177</v>
      </c>
      <c r="G1256">
        <v>20</v>
      </c>
      <c r="H1256">
        <v>30</v>
      </c>
      <c r="I1256" s="9"/>
      <c r="J1256" s="2" t="str">
        <f t="shared" si="399"/>
        <v>New Orleans Saints</v>
      </c>
      <c r="K1256" s="2" t="str">
        <f t="shared" si="400"/>
        <v>Minnesota Vikings</v>
      </c>
      <c r="L1256" s="17">
        <f t="shared" si="401"/>
        <v>-147.05882352941177</v>
      </c>
      <c r="M1256" s="18">
        <f t="shared" si="402"/>
        <v>125</v>
      </c>
      <c r="N1256" s="4">
        <f t="shared" si="388"/>
        <v>1.68</v>
      </c>
      <c r="O1256" s="4">
        <f t="shared" si="389"/>
        <v>2.25</v>
      </c>
      <c r="P1256" s="4"/>
      <c r="Q1256" s="4"/>
      <c r="R1256" s="1">
        <f t="shared" si="390"/>
        <v>0.59523809523809523</v>
      </c>
      <c r="S1256" s="1">
        <f t="shared" si="390"/>
        <v>0.44444444444444442</v>
      </c>
      <c r="T1256" s="1">
        <f t="shared" si="386"/>
        <v>3.8167938931297662E-2</v>
      </c>
      <c r="U1256" s="1">
        <f t="shared" si="387"/>
        <v>7.5396825396825407E-2</v>
      </c>
      <c r="V1256" s="1">
        <f t="shared" si="391"/>
        <v>0.58639682539682547</v>
      </c>
      <c r="W1256" s="1"/>
      <c r="X1256" s="17">
        <f t="shared" si="392"/>
        <v>705.32983244457648</v>
      </c>
      <c r="Y1256" s="18">
        <f t="shared" si="393"/>
        <v>1287.7472223008879</v>
      </c>
      <c r="Z1256" s="2">
        <f t="shared" si="404"/>
        <v>670.06334082234764</v>
      </c>
      <c r="AA1256" s="18">
        <f t="shared" si="404"/>
        <v>1223.3598611858433</v>
      </c>
      <c r="AB1256" s="2">
        <f t="shared" si="405"/>
        <v>-149.23962244714528</v>
      </c>
      <c r="AC1256" s="2">
        <f t="shared" si="405"/>
        <v>122.33598611858433</v>
      </c>
      <c r="AD1256" s="2">
        <f t="shared" si="394"/>
        <v>670.06334082234764</v>
      </c>
      <c r="AE1256" s="2">
        <f t="shared" si="395"/>
        <v>-1000</v>
      </c>
      <c r="AF1256" s="5">
        <f t="shared" si="396"/>
        <v>0.67999999999999994</v>
      </c>
      <c r="AG1256" s="5">
        <f t="shared" si="397"/>
        <v>-1</v>
      </c>
      <c r="AH1256" s="3">
        <f t="shared" si="398"/>
        <v>201810</v>
      </c>
      <c r="AI1256" s="21">
        <v>1.83</v>
      </c>
      <c r="AJ1256" s="21">
        <v>2</v>
      </c>
      <c r="AK1256" s="21">
        <v>2.25</v>
      </c>
      <c r="AL1256" s="21">
        <v>1.68</v>
      </c>
      <c r="AO1256">
        <f t="shared" si="403"/>
        <v>-150</v>
      </c>
      <c r="AP1256">
        <f>IF(E1256&lt;F1256,G1256,H1256)</f>
        <v>30</v>
      </c>
      <c r="AQ1256">
        <f>IF(E1256&lt;F1256,H1256,G1256)</f>
        <v>20</v>
      </c>
    </row>
    <row r="1257" spans="2:43" x14ac:dyDescent="0.25">
      <c r="B1257" s="24">
        <v>43401</v>
      </c>
      <c r="C1257" s="20" t="s">
        <v>48</v>
      </c>
      <c r="D1257" s="20" t="s">
        <v>22</v>
      </c>
      <c r="E1257" s="2">
        <v>129.99999999999997</v>
      </c>
      <c r="F1257" s="2">
        <v>-151.51515151515153</v>
      </c>
      <c r="G1257">
        <v>18</v>
      </c>
      <c r="H1257">
        <v>15</v>
      </c>
      <c r="I1257" s="9"/>
      <c r="J1257" s="2" t="str">
        <f t="shared" si="399"/>
        <v>San Francisco 49ers</v>
      </c>
      <c r="K1257" s="2" t="str">
        <f t="shared" si="400"/>
        <v>Arizona Cardinals</v>
      </c>
      <c r="L1257" s="17">
        <f t="shared" si="401"/>
        <v>-151.51515151515153</v>
      </c>
      <c r="M1257" s="18">
        <f t="shared" si="402"/>
        <v>129.99999999999997</v>
      </c>
      <c r="N1257" s="4">
        <f t="shared" si="388"/>
        <v>1.66</v>
      </c>
      <c r="O1257" s="4">
        <f t="shared" si="389"/>
        <v>2.2999999999999998</v>
      </c>
      <c r="P1257" s="4"/>
      <c r="Q1257" s="4"/>
      <c r="R1257" s="1">
        <f t="shared" si="390"/>
        <v>0.60240963855421692</v>
      </c>
      <c r="S1257" s="1">
        <f t="shared" si="390"/>
        <v>0.43478260869565222</v>
      </c>
      <c r="T1257" s="1">
        <f t="shared" si="386"/>
        <v>3.5858585858585923E-2</v>
      </c>
      <c r="U1257" s="1">
        <f t="shared" si="387"/>
        <v>8.3813514929282351E-2</v>
      </c>
      <c r="V1257" s="1">
        <f t="shared" si="391"/>
        <v>0.59481351492928236</v>
      </c>
      <c r="W1257" s="1"/>
      <c r="X1257" s="17">
        <f t="shared" si="392"/>
        <v>681.19919084032654</v>
      </c>
      <c r="Y1257" s="18">
        <f t="shared" si="393"/>
        <v>1332.032655245516</v>
      </c>
      <c r="Z1257" s="2">
        <f t="shared" si="404"/>
        <v>647.13923129831016</v>
      </c>
      <c r="AA1257" s="18">
        <f t="shared" si="404"/>
        <v>1265.4310224832402</v>
      </c>
      <c r="AB1257" s="2">
        <f t="shared" si="405"/>
        <v>-154.5262521009227</v>
      </c>
      <c r="AC1257" s="2">
        <f t="shared" si="405"/>
        <v>126.54310224832402</v>
      </c>
      <c r="AD1257" s="2">
        <f t="shared" si="394"/>
        <v>-1000</v>
      </c>
      <c r="AE1257" s="2">
        <f t="shared" si="395"/>
        <v>1265.4310224832402</v>
      </c>
      <c r="AF1257" s="5">
        <f t="shared" si="396"/>
        <v>-1</v>
      </c>
      <c r="AG1257" s="5">
        <f t="shared" si="397"/>
        <v>1.2999999999999998</v>
      </c>
      <c r="AH1257" s="3">
        <f t="shared" si="398"/>
        <v>201810</v>
      </c>
      <c r="AI1257" s="21">
        <v>1.83</v>
      </c>
      <c r="AJ1257" s="21">
        <v>2</v>
      </c>
      <c r="AK1257" s="21">
        <v>2.2999999999999998</v>
      </c>
      <c r="AL1257" s="21">
        <v>1.66</v>
      </c>
      <c r="AO1257">
        <f t="shared" si="403"/>
        <v>-160</v>
      </c>
      <c r="AP1257">
        <f>IF(E1257&lt;F1257,G1257,H1257)</f>
        <v>15</v>
      </c>
      <c r="AQ1257">
        <f>IF(E1257&lt;F1257,H1257,G1257)</f>
        <v>18</v>
      </c>
    </row>
    <row r="1258" spans="2:43" x14ac:dyDescent="0.25">
      <c r="B1258" s="24">
        <v>43401</v>
      </c>
      <c r="C1258" s="20" t="s">
        <v>47</v>
      </c>
      <c r="D1258" s="20" t="s">
        <v>33</v>
      </c>
      <c r="E1258" s="2">
        <v>-357.14285714285711</v>
      </c>
      <c r="F1258" s="2">
        <v>275</v>
      </c>
      <c r="G1258">
        <v>29</v>
      </c>
      <c r="H1258">
        <v>27</v>
      </c>
      <c r="I1258" s="9"/>
      <c r="J1258" s="2" t="str">
        <f t="shared" si="399"/>
        <v>Los Angeles Rams</v>
      </c>
      <c r="K1258" s="2" t="str">
        <f t="shared" si="400"/>
        <v>Green Bay Packers</v>
      </c>
      <c r="L1258" s="17">
        <f t="shared" si="401"/>
        <v>-357.14285714285711</v>
      </c>
      <c r="M1258" s="18">
        <f t="shared" si="402"/>
        <v>275</v>
      </c>
      <c r="N1258" s="4">
        <f t="shared" si="388"/>
        <v>1.28</v>
      </c>
      <c r="O1258" s="4">
        <f t="shared" si="389"/>
        <v>3.75</v>
      </c>
      <c r="P1258" s="4"/>
      <c r="Q1258" s="4"/>
      <c r="R1258" s="1">
        <f t="shared" si="390"/>
        <v>0.78125</v>
      </c>
      <c r="S1258" s="1">
        <f t="shared" si="390"/>
        <v>0.26666666666666666</v>
      </c>
      <c r="T1258" s="1">
        <f t="shared" si="386"/>
        <v>4.5725646123260466E-2</v>
      </c>
      <c r="U1258" s="1">
        <f t="shared" si="387"/>
        <v>0.2572916666666667</v>
      </c>
      <c r="V1258" s="1">
        <f t="shared" si="391"/>
        <v>0.76829166666666671</v>
      </c>
      <c r="W1258" s="1"/>
      <c r="X1258" s="17">
        <f t="shared" si="392"/>
        <v>301.58902326590373</v>
      </c>
      <c r="Y1258" s="18">
        <f t="shared" si="393"/>
        <v>2840.2616005464147</v>
      </c>
      <c r="Z1258" s="2">
        <f t="shared" si="404"/>
        <v>286.50957210260856</v>
      </c>
      <c r="AA1258" s="18">
        <f t="shared" si="404"/>
        <v>2698.2485205190937</v>
      </c>
      <c r="AB1258" s="2">
        <f t="shared" si="405"/>
        <v>-349.02847840695074</v>
      </c>
      <c r="AC1258" s="2">
        <f t="shared" si="405"/>
        <v>269.82485205190937</v>
      </c>
      <c r="AD1258" s="2">
        <f t="shared" si="394"/>
        <v>286.50957210260856</v>
      </c>
      <c r="AE1258" s="2">
        <f t="shared" si="395"/>
        <v>-1000</v>
      </c>
      <c r="AF1258" s="5">
        <f t="shared" si="396"/>
        <v>0.28000000000000003</v>
      </c>
      <c r="AG1258" s="5">
        <f t="shared" si="397"/>
        <v>-1</v>
      </c>
      <c r="AH1258" s="3">
        <f t="shared" si="398"/>
        <v>201810</v>
      </c>
      <c r="AI1258" s="21">
        <v>1.25</v>
      </c>
      <c r="AJ1258" s="21">
        <v>4.2</v>
      </c>
      <c r="AK1258" s="21">
        <v>1.28</v>
      </c>
      <c r="AL1258" s="21">
        <v>3.75</v>
      </c>
      <c r="AO1258">
        <f t="shared" si="403"/>
        <v>-400</v>
      </c>
      <c r="AP1258">
        <f>IF(E1258&lt;F1258,G1258,H1258)</f>
        <v>29</v>
      </c>
      <c r="AQ1258">
        <f>IF(E1258&lt;F1258,H1258,G1258)</f>
        <v>27</v>
      </c>
    </row>
    <row r="1259" spans="2:43" x14ac:dyDescent="0.25">
      <c r="B1259" s="24">
        <v>43401</v>
      </c>
      <c r="C1259" s="20" t="s">
        <v>52</v>
      </c>
      <c r="D1259" s="20" t="s">
        <v>39</v>
      </c>
      <c r="E1259" s="2">
        <v>167</v>
      </c>
      <c r="F1259" s="2">
        <v>-192.30769230769229</v>
      </c>
      <c r="G1259">
        <v>28</v>
      </c>
      <c r="H1259">
        <v>42</v>
      </c>
      <c r="I1259" s="9"/>
      <c r="J1259" s="2" t="str">
        <f t="shared" si="399"/>
        <v>Indianapolis Colts</v>
      </c>
      <c r="K1259" s="2" t="str">
        <f t="shared" si="400"/>
        <v>Oakland Raiders</v>
      </c>
      <c r="L1259" s="17">
        <f t="shared" si="401"/>
        <v>-192.30769230769229</v>
      </c>
      <c r="M1259" s="18">
        <f t="shared" si="402"/>
        <v>167</v>
      </c>
      <c r="N1259" s="4">
        <f t="shared" si="388"/>
        <v>1.52</v>
      </c>
      <c r="O1259" s="4">
        <f t="shared" si="389"/>
        <v>2.67</v>
      </c>
      <c r="P1259" s="4"/>
      <c r="Q1259" s="4"/>
      <c r="R1259" s="1">
        <f t="shared" si="390"/>
        <v>0.65789473684210531</v>
      </c>
      <c r="S1259" s="1">
        <f t="shared" si="390"/>
        <v>0.37453183520599254</v>
      </c>
      <c r="T1259" s="1">
        <f t="shared" si="386"/>
        <v>3.1408114558472477E-2</v>
      </c>
      <c r="U1259" s="1">
        <f t="shared" si="387"/>
        <v>0.14168145081805639</v>
      </c>
      <c r="V1259" s="1">
        <f t="shared" si="391"/>
        <v>0.6526814508180564</v>
      </c>
      <c r="W1259" s="1"/>
      <c r="X1259" s="17">
        <f t="shared" si="392"/>
        <v>532.14098354813416</v>
      </c>
      <c r="Y1259" s="18">
        <f t="shared" si="393"/>
        <v>1687.6788921698521</v>
      </c>
      <c r="Z1259" s="2">
        <f t="shared" si="404"/>
        <v>505.53393437072742</v>
      </c>
      <c r="AA1259" s="18">
        <f t="shared" si="404"/>
        <v>1603.2949475613595</v>
      </c>
      <c r="AB1259" s="2">
        <f t="shared" si="405"/>
        <v>-197.81065760595641</v>
      </c>
      <c r="AC1259" s="2">
        <f t="shared" si="405"/>
        <v>160.32949475613594</v>
      </c>
      <c r="AD1259" s="2">
        <f t="shared" si="394"/>
        <v>505.53393437072742</v>
      </c>
      <c r="AE1259" s="2">
        <f t="shared" si="395"/>
        <v>-1000</v>
      </c>
      <c r="AF1259" s="5">
        <f t="shared" si="396"/>
        <v>0.52</v>
      </c>
      <c r="AG1259" s="5">
        <f t="shared" si="397"/>
        <v>-1</v>
      </c>
      <c r="AH1259" s="3">
        <f t="shared" si="398"/>
        <v>201810</v>
      </c>
      <c r="AI1259" s="21">
        <v>2.0499999999999998</v>
      </c>
      <c r="AJ1259" s="21">
        <v>1.8</v>
      </c>
      <c r="AK1259" s="21">
        <v>2.67</v>
      </c>
      <c r="AL1259" s="21">
        <v>1.52</v>
      </c>
      <c r="AO1259">
        <f t="shared" si="403"/>
        <v>-200</v>
      </c>
      <c r="AP1259">
        <f>IF(E1259&lt;F1259,G1259,H1259)</f>
        <v>42</v>
      </c>
      <c r="AQ1259">
        <f>IF(E1259&lt;F1259,H1259,G1259)</f>
        <v>28</v>
      </c>
    </row>
    <row r="1260" spans="2:43" x14ac:dyDescent="0.25">
      <c r="B1260" s="24">
        <v>43401</v>
      </c>
      <c r="C1260" s="20" t="s">
        <v>44</v>
      </c>
      <c r="D1260" s="20" t="s">
        <v>28</v>
      </c>
      <c r="E1260" s="2">
        <v>120.00000000000001</v>
      </c>
      <c r="F1260" s="2">
        <v>-140.84507042253523</v>
      </c>
      <c r="G1260">
        <v>36</v>
      </c>
      <c r="H1260">
        <v>21</v>
      </c>
      <c r="I1260" s="9"/>
      <c r="J1260" s="2" t="str">
        <f t="shared" si="399"/>
        <v>Baltimore Ravens</v>
      </c>
      <c r="K1260" s="2" t="str">
        <f t="shared" si="400"/>
        <v>Carolina Panthers</v>
      </c>
      <c r="L1260" s="17">
        <f t="shared" si="401"/>
        <v>-140.84507042253523</v>
      </c>
      <c r="M1260" s="18">
        <f t="shared" si="402"/>
        <v>120.00000000000001</v>
      </c>
      <c r="N1260" s="4">
        <f t="shared" si="388"/>
        <v>1.71</v>
      </c>
      <c r="O1260" s="4">
        <f t="shared" si="389"/>
        <v>2.2000000000000002</v>
      </c>
      <c r="P1260" s="4"/>
      <c r="Q1260" s="4"/>
      <c r="R1260" s="1">
        <f t="shared" si="390"/>
        <v>0.58479532163742687</v>
      </c>
      <c r="S1260" s="1">
        <f t="shared" si="390"/>
        <v>0.45454545454545453</v>
      </c>
      <c r="T1260" s="1">
        <f t="shared" si="386"/>
        <v>3.7851662404092101E-2</v>
      </c>
      <c r="U1260" s="1">
        <f t="shared" si="387"/>
        <v>6.5124933545986169E-2</v>
      </c>
      <c r="V1260" s="1">
        <f t="shared" si="391"/>
        <v>0.57612493354598615</v>
      </c>
      <c r="W1260" s="1"/>
      <c r="X1260" s="17">
        <f t="shared" si="392"/>
        <v>735.73463284275692</v>
      </c>
      <c r="Y1260" s="18">
        <f t="shared" si="393"/>
        <v>1235.8449349286186</v>
      </c>
      <c r="Z1260" s="2">
        <f t="shared" si="404"/>
        <v>698.94790120061907</v>
      </c>
      <c r="AA1260" s="18">
        <f t="shared" si="404"/>
        <v>1174.0526881821877</v>
      </c>
      <c r="AB1260" s="2">
        <f t="shared" si="405"/>
        <v>-143.07218009843768</v>
      </c>
      <c r="AC1260" s="2">
        <f t="shared" si="405"/>
        <v>117.40526881821877</v>
      </c>
      <c r="AD1260" s="2">
        <f t="shared" si="394"/>
        <v>-1000</v>
      </c>
      <c r="AE1260" s="2">
        <f t="shared" si="395"/>
        <v>1174.0526881821877</v>
      </c>
      <c r="AF1260" s="5">
        <f t="shared" si="396"/>
        <v>-1</v>
      </c>
      <c r="AG1260" s="5">
        <f t="shared" si="397"/>
        <v>1.2000000000000002</v>
      </c>
      <c r="AH1260" s="3">
        <f t="shared" si="398"/>
        <v>201810</v>
      </c>
      <c r="AI1260" s="21">
        <v>2.0499999999999998</v>
      </c>
      <c r="AJ1260" s="21">
        <v>1.8</v>
      </c>
      <c r="AK1260" s="21">
        <v>2.2000000000000002</v>
      </c>
      <c r="AL1260" s="21">
        <v>1.71</v>
      </c>
      <c r="AO1260">
        <f t="shared" si="403"/>
        <v>-150</v>
      </c>
      <c r="AP1260">
        <f>IF(E1260&lt;F1260,G1260,H1260)</f>
        <v>21</v>
      </c>
      <c r="AQ1260">
        <f>IF(E1260&lt;F1260,H1260,G1260)</f>
        <v>36</v>
      </c>
    </row>
    <row r="1261" spans="2:43" x14ac:dyDescent="0.25">
      <c r="B1261" s="24">
        <v>43401</v>
      </c>
      <c r="C1261" s="20" t="s">
        <v>37</v>
      </c>
      <c r="D1261" s="20" t="s">
        <v>42</v>
      </c>
      <c r="E1261" s="2">
        <v>-434.78260869565219</v>
      </c>
      <c r="F1261" s="2">
        <v>325</v>
      </c>
      <c r="G1261">
        <v>24</v>
      </c>
      <c r="H1261">
        <v>10</v>
      </c>
      <c r="I1261" s="9"/>
      <c r="J1261" s="2" t="str">
        <f t="shared" si="399"/>
        <v>Chicago Bears</v>
      </c>
      <c r="K1261" s="2" t="str">
        <f t="shared" si="400"/>
        <v>New York Jets</v>
      </c>
      <c r="L1261" s="17">
        <f t="shared" si="401"/>
        <v>-434.78260869565219</v>
      </c>
      <c r="M1261" s="18">
        <f t="shared" si="402"/>
        <v>325</v>
      </c>
      <c r="N1261" s="4">
        <f t="shared" si="388"/>
        <v>1.23</v>
      </c>
      <c r="O1261" s="4">
        <f t="shared" si="389"/>
        <v>4.25</v>
      </c>
      <c r="P1261" s="4"/>
      <c r="Q1261" s="4"/>
      <c r="R1261" s="1">
        <f t="shared" si="390"/>
        <v>0.81300813008130079</v>
      </c>
      <c r="S1261" s="1">
        <f t="shared" si="390"/>
        <v>0.23529411764705882</v>
      </c>
      <c r="T1261" s="1">
        <f t="shared" si="386"/>
        <v>4.6076642335766471E-2</v>
      </c>
      <c r="U1261" s="1">
        <f t="shared" si="387"/>
        <v>0.28885700621712096</v>
      </c>
      <c r="V1261" s="1">
        <f t="shared" si="391"/>
        <v>0.79985700621712097</v>
      </c>
      <c r="W1261" s="1"/>
      <c r="X1261" s="17">
        <f t="shared" si="392"/>
        <v>250.2234677288684</v>
      </c>
      <c r="Y1261" s="18">
        <f t="shared" si="393"/>
        <v>3342.2645955042926</v>
      </c>
      <c r="Z1261" s="2">
        <f t="shared" si="404"/>
        <v>237.71229434242497</v>
      </c>
      <c r="AA1261" s="18">
        <f t="shared" si="404"/>
        <v>3175.151365729078</v>
      </c>
      <c r="AB1261" s="2">
        <f t="shared" si="405"/>
        <v>-420.67660100049278</v>
      </c>
      <c r="AC1261" s="2">
        <f t="shared" si="405"/>
        <v>317.51513657290781</v>
      </c>
      <c r="AD1261" s="2">
        <f t="shared" si="394"/>
        <v>237.71229434242497</v>
      </c>
      <c r="AE1261" s="2">
        <f t="shared" si="395"/>
        <v>-1000</v>
      </c>
      <c r="AF1261" s="5">
        <f t="shared" si="396"/>
        <v>0.22999999999999998</v>
      </c>
      <c r="AG1261" s="5">
        <f t="shared" si="397"/>
        <v>-1</v>
      </c>
      <c r="AH1261" s="3">
        <f t="shared" si="398"/>
        <v>201810</v>
      </c>
      <c r="AI1261" s="21">
        <v>1.36</v>
      </c>
      <c r="AJ1261" s="21">
        <v>3.25</v>
      </c>
      <c r="AK1261" s="21">
        <v>1.23</v>
      </c>
      <c r="AL1261" s="21">
        <v>4.25</v>
      </c>
      <c r="AO1261">
        <f t="shared" si="403"/>
        <v>-500</v>
      </c>
      <c r="AP1261">
        <f>IF(E1261&lt;F1261,G1261,H1261)</f>
        <v>24</v>
      </c>
      <c r="AQ1261">
        <f>IF(E1261&lt;F1261,H1261,G1261)</f>
        <v>10</v>
      </c>
    </row>
    <row r="1262" spans="2:43" x14ac:dyDescent="0.25">
      <c r="B1262" s="24">
        <v>43401</v>
      </c>
      <c r="C1262" s="20" t="s">
        <v>21</v>
      </c>
      <c r="D1262" s="20" t="s">
        <v>27</v>
      </c>
      <c r="E1262" s="2">
        <v>-200</v>
      </c>
      <c r="F1262" s="2">
        <v>170.00000000000003</v>
      </c>
      <c r="G1262">
        <v>37</v>
      </c>
      <c r="H1262">
        <v>34</v>
      </c>
      <c r="I1262" s="9"/>
      <c r="J1262" s="2" t="str">
        <f t="shared" si="399"/>
        <v>Cincinnati Bengals</v>
      </c>
      <c r="K1262" s="2" t="str">
        <f t="shared" si="400"/>
        <v>Tampa Bay Buccaneers</v>
      </c>
      <c r="L1262" s="17">
        <f t="shared" si="401"/>
        <v>-200</v>
      </c>
      <c r="M1262" s="18">
        <f t="shared" si="402"/>
        <v>170.00000000000003</v>
      </c>
      <c r="N1262" s="4">
        <f t="shared" si="388"/>
        <v>1.5</v>
      </c>
      <c r="O1262" s="4">
        <f t="shared" si="389"/>
        <v>2.7</v>
      </c>
      <c r="P1262" s="4"/>
      <c r="Q1262" s="4"/>
      <c r="R1262" s="1">
        <f t="shared" si="390"/>
        <v>0.66666666666666663</v>
      </c>
      <c r="S1262" s="1">
        <f t="shared" si="390"/>
        <v>0.37037037037037035</v>
      </c>
      <c r="T1262" s="1">
        <f t="shared" si="386"/>
        <v>3.5714285714285587E-2</v>
      </c>
      <c r="U1262" s="1">
        <f t="shared" si="387"/>
        <v>0.14814814814814814</v>
      </c>
      <c r="V1262" s="1">
        <f t="shared" si="391"/>
        <v>0.65914814814814815</v>
      </c>
      <c r="W1262" s="1"/>
      <c r="X1262" s="17">
        <f t="shared" si="392"/>
        <v>517.10962521773342</v>
      </c>
      <c r="Y1262" s="18">
        <f t="shared" si="393"/>
        <v>1734.0124117028765</v>
      </c>
      <c r="Z1262" s="2">
        <f t="shared" si="404"/>
        <v>491.25414395684675</v>
      </c>
      <c r="AA1262" s="18">
        <f t="shared" si="404"/>
        <v>1647.3117911177326</v>
      </c>
      <c r="AB1262" s="2">
        <f t="shared" si="405"/>
        <v>-203.56062382403903</v>
      </c>
      <c r="AC1262" s="2">
        <f t="shared" si="405"/>
        <v>164.73117911177326</v>
      </c>
      <c r="AD1262" s="2">
        <f t="shared" si="394"/>
        <v>491.25414395684675</v>
      </c>
      <c r="AE1262" s="2">
        <f t="shared" si="395"/>
        <v>-1000</v>
      </c>
      <c r="AF1262" s="5">
        <f t="shared" si="396"/>
        <v>0.5</v>
      </c>
      <c r="AG1262" s="5">
        <f t="shared" si="397"/>
        <v>-1</v>
      </c>
      <c r="AH1262" s="3">
        <f t="shared" si="398"/>
        <v>201810</v>
      </c>
      <c r="AI1262" s="21">
        <v>1.4</v>
      </c>
      <c r="AJ1262" s="21">
        <v>3.05</v>
      </c>
      <c r="AK1262" s="21">
        <v>1.5</v>
      </c>
      <c r="AL1262" s="21">
        <v>2.7</v>
      </c>
      <c r="AO1262">
        <f t="shared" si="403"/>
        <v>-200</v>
      </c>
      <c r="AP1262">
        <f>IF(E1262&lt;F1262,G1262,H1262)</f>
        <v>37</v>
      </c>
      <c r="AQ1262">
        <f>IF(E1262&lt;F1262,H1262,G1262)</f>
        <v>34</v>
      </c>
    </row>
    <row r="1263" spans="2:43" x14ac:dyDescent="0.25">
      <c r="B1263" s="24">
        <v>43401</v>
      </c>
      <c r="C1263" s="20" t="s">
        <v>34</v>
      </c>
      <c r="D1263" s="20" t="s">
        <v>32</v>
      </c>
      <c r="E1263" s="2">
        <v>-166.66666666666663</v>
      </c>
      <c r="F1263" s="2">
        <v>145.00000000000003</v>
      </c>
      <c r="G1263">
        <v>14</v>
      </c>
      <c r="H1263">
        <v>28</v>
      </c>
      <c r="I1263" s="9"/>
      <c r="J1263" s="2" t="str">
        <f t="shared" si="399"/>
        <v>Detroit Lions</v>
      </c>
      <c r="K1263" s="2" t="str">
        <f t="shared" si="400"/>
        <v>Seattle Seahawks</v>
      </c>
      <c r="L1263" s="17">
        <f t="shared" si="401"/>
        <v>-166.66666666666663</v>
      </c>
      <c r="M1263" s="18">
        <f t="shared" si="402"/>
        <v>145.00000000000003</v>
      </c>
      <c r="N1263" s="4">
        <f t="shared" si="388"/>
        <v>1.6</v>
      </c>
      <c r="O1263" s="4">
        <f t="shared" si="389"/>
        <v>2.4500000000000002</v>
      </c>
      <c r="P1263" s="4"/>
      <c r="Q1263" s="4"/>
      <c r="R1263" s="1">
        <f t="shared" si="390"/>
        <v>0.625</v>
      </c>
      <c r="S1263" s="1">
        <f t="shared" si="390"/>
        <v>0.4081632653061224</v>
      </c>
      <c r="T1263" s="1">
        <f t="shared" si="386"/>
        <v>3.2098765432098886E-2</v>
      </c>
      <c r="U1263" s="1">
        <f t="shared" si="387"/>
        <v>0.1084183673469388</v>
      </c>
      <c r="V1263" s="1">
        <f t="shared" si="391"/>
        <v>0.61941836734693878</v>
      </c>
      <c r="W1263" s="1"/>
      <c r="X1263" s="17">
        <f t="shared" si="392"/>
        <v>614.4177388267467</v>
      </c>
      <c r="Y1263" s="18">
        <f t="shared" si="393"/>
        <v>1471.4893831628281</v>
      </c>
      <c r="Z1263" s="2">
        <f t="shared" si="404"/>
        <v>583.69685188540939</v>
      </c>
      <c r="AA1263" s="18">
        <f t="shared" si="404"/>
        <v>1397.9149140046866</v>
      </c>
      <c r="AB1263" s="2">
        <f t="shared" si="405"/>
        <v>-171.32180801898838</v>
      </c>
      <c r="AC1263" s="2">
        <f t="shared" si="405"/>
        <v>139.79149140046866</v>
      </c>
      <c r="AD1263" s="2">
        <f t="shared" si="394"/>
        <v>-1000</v>
      </c>
      <c r="AE1263" s="2">
        <f t="shared" si="395"/>
        <v>1397.9149140046866</v>
      </c>
      <c r="AF1263" s="5">
        <f t="shared" si="396"/>
        <v>-1</v>
      </c>
      <c r="AG1263" s="5">
        <f t="shared" si="397"/>
        <v>1.4500000000000002</v>
      </c>
      <c r="AH1263" s="3">
        <f t="shared" si="398"/>
        <v>201810</v>
      </c>
      <c r="AI1263" s="21">
        <v>1.68</v>
      </c>
      <c r="AJ1263" s="21">
        <v>2.25</v>
      </c>
      <c r="AK1263" s="21">
        <v>1.6</v>
      </c>
      <c r="AL1263" s="21">
        <v>2.4500000000000002</v>
      </c>
      <c r="AO1263">
        <f t="shared" si="403"/>
        <v>-170</v>
      </c>
      <c r="AP1263">
        <f>IF(E1263&lt;F1263,G1263,H1263)</f>
        <v>14</v>
      </c>
      <c r="AQ1263">
        <f>IF(E1263&lt;F1263,H1263,G1263)</f>
        <v>28</v>
      </c>
    </row>
    <row r="1264" spans="2:43" x14ac:dyDescent="0.25">
      <c r="B1264" s="24">
        <v>43401</v>
      </c>
      <c r="C1264" s="20" t="s">
        <v>20</v>
      </c>
      <c r="D1264" s="20" t="s">
        <v>38</v>
      </c>
      <c r="E1264" s="2">
        <v>-454.54545454545462</v>
      </c>
      <c r="F1264" s="2">
        <v>350</v>
      </c>
      <c r="G1264">
        <v>30</v>
      </c>
      <c r="H1264">
        <v>23</v>
      </c>
      <c r="I1264" s="9"/>
      <c r="J1264" s="2" t="str">
        <f t="shared" si="399"/>
        <v>Kansas City Chiefs</v>
      </c>
      <c r="K1264" s="2" t="str">
        <f t="shared" si="400"/>
        <v>Denver Broncos</v>
      </c>
      <c r="L1264" s="17">
        <f t="shared" si="401"/>
        <v>-454.54545454545462</v>
      </c>
      <c r="M1264" s="18">
        <f t="shared" si="402"/>
        <v>350</v>
      </c>
      <c r="N1264" s="4">
        <f t="shared" si="388"/>
        <v>1.22</v>
      </c>
      <c r="O1264" s="4">
        <f t="shared" si="389"/>
        <v>4.5</v>
      </c>
      <c r="P1264" s="4"/>
      <c r="Q1264" s="4"/>
      <c r="R1264" s="1">
        <f t="shared" si="390"/>
        <v>0.81967213114754101</v>
      </c>
      <c r="S1264" s="1">
        <f t="shared" si="390"/>
        <v>0.22222222222222221</v>
      </c>
      <c r="T1264" s="1">
        <f t="shared" si="386"/>
        <v>4.0209790209790097E-2</v>
      </c>
      <c r="U1264" s="1">
        <f t="shared" si="387"/>
        <v>0.2987249544626594</v>
      </c>
      <c r="V1264" s="1">
        <f t="shared" si="391"/>
        <v>0.80972495446265946</v>
      </c>
      <c r="W1264" s="1"/>
      <c r="X1264" s="17">
        <f t="shared" si="392"/>
        <v>234.98725646118768</v>
      </c>
      <c r="Y1264" s="18">
        <f t="shared" si="393"/>
        <v>3526.591123964678</v>
      </c>
      <c r="Z1264" s="2">
        <f t="shared" si="404"/>
        <v>223.2378936381283</v>
      </c>
      <c r="AA1264" s="18">
        <f t="shared" si="404"/>
        <v>3350.2615677664439</v>
      </c>
      <c r="AB1264" s="2">
        <f t="shared" si="405"/>
        <v>-447.95262296329213</v>
      </c>
      <c r="AC1264" s="2">
        <f t="shared" si="405"/>
        <v>335.02615677664437</v>
      </c>
      <c r="AD1264" s="2">
        <f t="shared" si="394"/>
        <v>223.2378936381283</v>
      </c>
      <c r="AE1264" s="2">
        <f t="shared" si="395"/>
        <v>-1000</v>
      </c>
      <c r="AF1264" s="5">
        <f t="shared" si="396"/>
        <v>0.21999999999999997</v>
      </c>
      <c r="AG1264" s="5">
        <f t="shared" si="397"/>
        <v>-1</v>
      </c>
      <c r="AH1264" s="3">
        <f t="shared" si="398"/>
        <v>201810</v>
      </c>
      <c r="AI1264" s="21">
        <v>1.1599999999999999</v>
      </c>
      <c r="AJ1264" s="21">
        <v>5.5</v>
      </c>
      <c r="AK1264" s="21">
        <v>1.22</v>
      </c>
      <c r="AL1264" s="21">
        <v>4.5</v>
      </c>
      <c r="AO1264">
        <f t="shared" si="403"/>
        <v>-500</v>
      </c>
      <c r="AP1264">
        <f>IF(E1264&lt;F1264,G1264,H1264)</f>
        <v>30</v>
      </c>
      <c r="AQ1264">
        <f>IF(E1264&lt;F1264,H1264,G1264)</f>
        <v>23</v>
      </c>
    </row>
    <row r="1265" spans="2:43" x14ac:dyDescent="0.25">
      <c r="B1265" s="24">
        <v>43401</v>
      </c>
      <c r="C1265" s="20" t="s">
        <v>25</v>
      </c>
      <c r="D1265" s="20" t="s">
        <v>53</v>
      </c>
      <c r="E1265" s="2">
        <v>104.99999999999999</v>
      </c>
      <c r="F1265" s="2">
        <v>-125</v>
      </c>
      <c r="G1265">
        <v>13</v>
      </c>
      <c r="H1265">
        <v>20</v>
      </c>
      <c r="I1265" s="9"/>
      <c r="J1265" s="2" t="str">
        <f t="shared" si="399"/>
        <v>Washington Redskins</v>
      </c>
      <c r="K1265" s="2" t="str">
        <f t="shared" si="400"/>
        <v>New York Giants</v>
      </c>
      <c r="L1265" s="17">
        <f t="shared" si="401"/>
        <v>-125</v>
      </c>
      <c r="M1265" s="18">
        <f t="shared" si="402"/>
        <v>104.99999999999999</v>
      </c>
      <c r="N1265" s="4">
        <f t="shared" si="388"/>
        <v>1.8</v>
      </c>
      <c r="O1265" s="4">
        <f t="shared" si="389"/>
        <v>2.0499999999999998</v>
      </c>
      <c r="P1265" s="4"/>
      <c r="Q1265" s="4"/>
      <c r="R1265" s="1">
        <f t="shared" si="390"/>
        <v>0.55555555555555558</v>
      </c>
      <c r="S1265" s="1">
        <f t="shared" si="390"/>
        <v>0.48780487804878053</v>
      </c>
      <c r="T1265" s="1">
        <f t="shared" si="386"/>
        <v>4.1558441558441461E-2</v>
      </c>
      <c r="U1265" s="1">
        <f t="shared" si="387"/>
        <v>3.3875338753387524E-2</v>
      </c>
      <c r="V1265" s="1">
        <f t="shared" si="391"/>
        <v>0.54487533875338756</v>
      </c>
      <c r="W1265" s="1"/>
      <c r="X1265" s="17">
        <f t="shared" si="392"/>
        <v>835.28218085238643</v>
      </c>
      <c r="Y1265" s="18">
        <f t="shared" si="393"/>
        <v>1090.9993667390718</v>
      </c>
      <c r="Z1265" s="2">
        <f t="shared" si="404"/>
        <v>793.51807180976709</v>
      </c>
      <c r="AA1265" s="18">
        <f t="shared" si="404"/>
        <v>1036.449398402118</v>
      </c>
      <c r="AB1265" s="2">
        <f t="shared" si="405"/>
        <v>-126.02107444375048</v>
      </c>
      <c r="AC1265" s="2">
        <f t="shared" si="405"/>
        <v>103.6449398402118</v>
      </c>
      <c r="AD1265" s="2">
        <f t="shared" si="394"/>
        <v>793.51807180976709</v>
      </c>
      <c r="AE1265" s="2">
        <f t="shared" si="395"/>
        <v>-1000</v>
      </c>
      <c r="AF1265" s="5">
        <f t="shared" si="396"/>
        <v>0.8</v>
      </c>
      <c r="AG1265" s="5">
        <f t="shared" si="397"/>
        <v>-1</v>
      </c>
      <c r="AH1265" s="3">
        <f t="shared" si="398"/>
        <v>201810</v>
      </c>
      <c r="AI1265" s="21">
        <v>2</v>
      </c>
      <c r="AJ1265" s="21">
        <v>1.83</v>
      </c>
      <c r="AK1265" s="21">
        <v>2.0499999999999998</v>
      </c>
      <c r="AL1265" s="21">
        <v>1.8</v>
      </c>
      <c r="AO1265">
        <f t="shared" si="403"/>
        <v>-130</v>
      </c>
      <c r="AP1265">
        <f>IF(E1265&lt;F1265,G1265,H1265)</f>
        <v>20</v>
      </c>
      <c r="AQ1265">
        <f>IF(E1265&lt;F1265,H1265,G1265)</f>
        <v>13</v>
      </c>
    </row>
    <row r="1266" spans="2:43" x14ac:dyDescent="0.25">
      <c r="B1266" s="24">
        <v>43401</v>
      </c>
      <c r="C1266" s="20" t="s">
        <v>45</v>
      </c>
      <c r="D1266" s="20" t="s">
        <v>46</v>
      </c>
      <c r="E1266" s="2">
        <v>-454.54545454545462</v>
      </c>
      <c r="F1266" s="2">
        <v>350</v>
      </c>
      <c r="G1266">
        <v>33</v>
      </c>
      <c r="H1266">
        <v>18</v>
      </c>
      <c r="I1266" s="9"/>
      <c r="J1266" s="2" t="str">
        <f t="shared" si="399"/>
        <v>Pittsburgh Steelers</v>
      </c>
      <c r="K1266" s="2" t="str">
        <f t="shared" si="400"/>
        <v>Cleveland Browns</v>
      </c>
      <c r="L1266" s="17">
        <f t="shared" si="401"/>
        <v>-454.54545454545462</v>
      </c>
      <c r="M1266" s="18">
        <f t="shared" si="402"/>
        <v>350</v>
      </c>
      <c r="N1266" s="4">
        <f t="shared" si="388"/>
        <v>1.22</v>
      </c>
      <c r="O1266" s="4">
        <f t="shared" si="389"/>
        <v>4.5</v>
      </c>
      <c r="P1266" s="4"/>
      <c r="Q1266" s="4"/>
      <c r="R1266" s="1">
        <f t="shared" si="390"/>
        <v>0.81967213114754101</v>
      </c>
      <c r="S1266" s="1">
        <f t="shared" si="390"/>
        <v>0.22222222222222221</v>
      </c>
      <c r="T1266" s="1">
        <f t="shared" si="386"/>
        <v>4.0209790209790097E-2</v>
      </c>
      <c r="U1266" s="1">
        <f t="shared" si="387"/>
        <v>0.2987249544626594</v>
      </c>
      <c r="V1266" s="1">
        <f t="shared" si="391"/>
        <v>0.80972495446265946</v>
      </c>
      <c r="W1266" s="1"/>
      <c r="X1266" s="17">
        <f t="shared" si="392"/>
        <v>234.98725646118768</v>
      </c>
      <c r="Y1266" s="18">
        <f t="shared" si="393"/>
        <v>3526.591123964678</v>
      </c>
      <c r="Z1266" s="2">
        <f t="shared" si="404"/>
        <v>223.2378936381283</v>
      </c>
      <c r="AA1266" s="18">
        <f t="shared" si="404"/>
        <v>3350.2615677664439</v>
      </c>
      <c r="AB1266" s="2">
        <f t="shared" si="405"/>
        <v>-447.95262296329213</v>
      </c>
      <c r="AC1266" s="2">
        <f t="shared" si="405"/>
        <v>335.02615677664437</v>
      </c>
      <c r="AD1266" s="2">
        <f t="shared" si="394"/>
        <v>223.2378936381283</v>
      </c>
      <c r="AE1266" s="2">
        <f t="shared" si="395"/>
        <v>-1000</v>
      </c>
      <c r="AF1266" s="5">
        <f t="shared" si="396"/>
        <v>0.21999999999999997</v>
      </c>
      <c r="AG1266" s="5">
        <f t="shared" si="397"/>
        <v>-1</v>
      </c>
      <c r="AH1266" s="3">
        <f t="shared" si="398"/>
        <v>201810</v>
      </c>
      <c r="AI1266" s="21">
        <v>1.27</v>
      </c>
      <c r="AJ1266" s="21">
        <v>3.8</v>
      </c>
      <c r="AK1266" s="21">
        <v>1.22</v>
      </c>
      <c r="AL1266" s="21">
        <v>4.5</v>
      </c>
      <c r="AO1266">
        <f t="shared" si="403"/>
        <v>-500</v>
      </c>
      <c r="AP1266">
        <f>IF(E1266&lt;F1266,G1266,H1266)</f>
        <v>33</v>
      </c>
      <c r="AQ1266">
        <f>IF(E1266&lt;F1266,H1266,G1266)</f>
        <v>18</v>
      </c>
    </row>
    <row r="1267" spans="2:43" x14ac:dyDescent="0.25">
      <c r="B1267" s="24">
        <v>43401</v>
      </c>
      <c r="C1267" s="20" t="s">
        <v>26</v>
      </c>
      <c r="D1267" s="20" t="s">
        <v>19</v>
      </c>
      <c r="E1267" s="2">
        <v>175</v>
      </c>
      <c r="F1267" s="2">
        <v>-212.76595744680853</v>
      </c>
      <c r="G1267">
        <v>18</v>
      </c>
      <c r="H1267">
        <v>24</v>
      </c>
      <c r="I1267" s="9"/>
      <c r="J1267" s="2" t="str">
        <f t="shared" si="399"/>
        <v>Philadelphia Eagles</v>
      </c>
      <c r="K1267" s="2" t="str">
        <f t="shared" si="400"/>
        <v>Jacksonville Jaguars</v>
      </c>
      <c r="L1267" s="17">
        <f t="shared" si="401"/>
        <v>-212.76595744680853</v>
      </c>
      <c r="M1267" s="18">
        <f t="shared" si="402"/>
        <v>175</v>
      </c>
      <c r="N1267" s="4">
        <f t="shared" si="388"/>
        <v>1.47</v>
      </c>
      <c r="O1267" s="4">
        <f t="shared" si="389"/>
        <v>2.75</v>
      </c>
      <c r="P1267" s="4"/>
      <c r="Q1267" s="4"/>
      <c r="R1267" s="1">
        <f t="shared" si="390"/>
        <v>0.68027210884353739</v>
      </c>
      <c r="S1267" s="1">
        <f t="shared" si="390"/>
        <v>0.36363636363636365</v>
      </c>
      <c r="T1267" s="1">
        <f t="shared" si="386"/>
        <v>4.206161137440767E-2</v>
      </c>
      <c r="U1267" s="1">
        <f t="shared" si="387"/>
        <v>0.15831787260358687</v>
      </c>
      <c r="V1267" s="1">
        <f t="shared" si="391"/>
        <v>0.66931787260358688</v>
      </c>
      <c r="W1267" s="1"/>
      <c r="X1267" s="17">
        <f t="shared" si="392"/>
        <v>494.0584151893168</v>
      </c>
      <c r="Y1267" s="18">
        <f t="shared" si="393"/>
        <v>1810.0865209085014</v>
      </c>
      <c r="Z1267" s="2">
        <f t="shared" si="404"/>
        <v>469.35549442985092</v>
      </c>
      <c r="AA1267" s="18">
        <f t="shared" si="404"/>
        <v>1719.5821948630762</v>
      </c>
      <c r="AB1267" s="2">
        <f t="shared" si="405"/>
        <v>-213.05812158750777</v>
      </c>
      <c r="AC1267" s="2">
        <f t="shared" si="405"/>
        <v>171.95821948630763</v>
      </c>
      <c r="AD1267" s="2">
        <f t="shared" si="394"/>
        <v>469.35549442985092</v>
      </c>
      <c r="AE1267" s="2">
        <f t="shared" si="395"/>
        <v>-1000</v>
      </c>
      <c r="AF1267" s="5">
        <f t="shared" si="396"/>
        <v>0.47</v>
      </c>
      <c r="AG1267" s="5">
        <f t="shared" si="397"/>
        <v>-1</v>
      </c>
      <c r="AH1267" s="3">
        <f t="shared" si="398"/>
        <v>201810</v>
      </c>
      <c r="AI1267" s="21">
        <v>2.5499999999999998</v>
      </c>
      <c r="AJ1267" s="21">
        <v>1.57</v>
      </c>
      <c r="AK1267" s="21">
        <v>2.75</v>
      </c>
      <c r="AL1267" s="21">
        <v>1.47</v>
      </c>
      <c r="AO1267">
        <f t="shared" si="403"/>
        <v>-300</v>
      </c>
      <c r="AP1267">
        <f>IF(E1267&lt;F1267,G1267,H1267)</f>
        <v>24</v>
      </c>
      <c r="AQ1267">
        <f>IF(E1267&lt;F1267,H1267,G1267)</f>
        <v>18</v>
      </c>
    </row>
    <row r="1268" spans="2:43" x14ac:dyDescent="0.25">
      <c r="B1268" s="24">
        <v>43398</v>
      </c>
      <c r="C1268" s="20" t="s">
        <v>40</v>
      </c>
      <c r="D1268" s="20" t="s">
        <v>30</v>
      </c>
      <c r="E1268" s="2">
        <v>-384.61538461538458</v>
      </c>
      <c r="F1268" s="2">
        <v>300</v>
      </c>
      <c r="G1268">
        <v>42</v>
      </c>
      <c r="H1268">
        <v>23</v>
      </c>
      <c r="I1268" s="9"/>
      <c r="J1268" s="2" t="str">
        <f t="shared" si="399"/>
        <v>Houston Texans</v>
      </c>
      <c r="K1268" s="2" t="str">
        <f t="shared" si="400"/>
        <v>Miami Dolphins</v>
      </c>
      <c r="L1268" s="17">
        <f t="shared" si="401"/>
        <v>-384.61538461538458</v>
      </c>
      <c r="M1268" s="18">
        <f t="shared" si="402"/>
        <v>300</v>
      </c>
      <c r="N1268" s="4">
        <f t="shared" si="388"/>
        <v>1.26</v>
      </c>
      <c r="O1268" s="4">
        <f t="shared" si="389"/>
        <v>4</v>
      </c>
      <c r="P1268" s="4"/>
      <c r="Q1268" s="4"/>
      <c r="R1268" s="1">
        <f t="shared" si="390"/>
        <v>0.79365079365079361</v>
      </c>
      <c r="S1268" s="1">
        <f t="shared" si="390"/>
        <v>0.25</v>
      </c>
      <c r="T1268" s="1">
        <f t="shared" si="386"/>
        <v>4.1825095057034134E-2</v>
      </c>
      <c r="U1268" s="1">
        <f t="shared" si="387"/>
        <v>0.2718253968253968</v>
      </c>
      <c r="V1268" s="1">
        <f t="shared" si="391"/>
        <v>0.78282539682539687</v>
      </c>
      <c r="W1268" s="1"/>
      <c r="X1268" s="17">
        <f t="shared" si="392"/>
        <v>277.42406423618138</v>
      </c>
      <c r="Y1268" s="18">
        <f t="shared" si="393"/>
        <v>3056.5054734484152</v>
      </c>
      <c r="Z1268" s="2">
        <f t="shared" si="404"/>
        <v>263.55286102437231</v>
      </c>
      <c r="AA1268" s="18">
        <f t="shared" si="404"/>
        <v>2903.6801997759944</v>
      </c>
      <c r="AB1268" s="2">
        <f t="shared" si="405"/>
        <v>-379.4305233922405</v>
      </c>
      <c r="AC1268" s="2">
        <f t="shared" si="405"/>
        <v>290.36801997759943</v>
      </c>
      <c r="AD1268" s="2">
        <f t="shared" si="394"/>
        <v>263.55286102437231</v>
      </c>
      <c r="AE1268" s="2">
        <f t="shared" si="395"/>
        <v>-1000</v>
      </c>
      <c r="AF1268" s="5">
        <f t="shared" si="396"/>
        <v>0.26</v>
      </c>
      <c r="AG1268" s="5">
        <f t="shared" si="397"/>
        <v>-1</v>
      </c>
      <c r="AH1268" s="3">
        <f t="shared" si="398"/>
        <v>201810</v>
      </c>
      <c r="AI1268" s="21">
        <v>1.32</v>
      </c>
      <c r="AJ1268" s="21">
        <v>3.5</v>
      </c>
      <c r="AK1268" s="21">
        <v>1.26</v>
      </c>
      <c r="AL1268" s="21">
        <v>4</v>
      </c>
      <c r="AO1268">
        <f t="shared" si="403"/>
        <v>-400</v>
      </c>
      <c r="AP1268">
        <f>IF(E1268&lt;F1268,G1268,H1268)</f>
        <v>42</v>
      </c>
      <c r="AQ1268">
        <f>IF(E1268&lt;F1268,H1268,G1268)</f>
        <v>23</v>
      </c>
    </row>
    <row r="1269" spans="2:43" x14ac:dyDescent="0.25">
      <c r="B1269" s="24">
        <v>43395</v>
      </c>
      <c r="C1269" s="20" t="s">
        <v>35</v>
      </c>
      <c r="D1269" s="20" t="s">
        <v>25</v>
      </c>
      <c r="E1269" s="2">
        <v>-222.22222222222226</v>
      </c>
      <c r="F1269" s="2">
        <v>179.99999999999997</v>
      </c>
      <c r="G1269">
        <v>23</v>
      </c>
      <c r="H1269">
        <v>20</v>
      </c>
      <c r="I1269" s="9"/>
      <c r="J1269" s="2" t="str">
        <f t="shared" si="399"/>
        <v>Atlanta Falcons</v>
      </c>
      <c r="K1269" s="2" t="str">
        <f t="shared" si="400"/>
        <v>New York Giants</v>
      </c>
      <c r="L1269" s="17">
        <f t="shared" si="401"/>
        <v>-222.22222222222226</v>
      </c>
      <c r="M1269" s="18">
        <f t="shared" si="402"/>
        <v>179.99999999999997</v>
      </c>
      <c r="N1269" s="4">
        <f t="shared" si="388"/>
        <v>1.45</v>
      </c>
      <c r="O1269" s="4">
        <f t="shared" si="389"/>
        <v>2.8</v>
      </c>
      <c r="P1269" s="4"/>
      <c r="Q1269" s="4"/>
      <c r="R1269" s="1">
        <f t="shared" si="390"/>
        <v>0.68965517241379315</v>
      </c>
      <c r="S1269" s="1">
        <f t="shared" si="390"/>
        <v>0.35714285714285715</v>
      </c>
      <c r="T1269" s="1">
        <f t="shared" si="386"/>
        <v>4.4705882352941262E-2</v>
      </c>
      <c r="U1269" s="1">
        <f t="shared" si="387"/>
        <v>0.166256157635468</v>
      </c>
      <c r="V1269" s="1">
        <f t="shared" si="391"/>
        <v>0.67725615763546798</v>
      </c>
      <c r="W1269" s="1"/>
      <c r="X1269" s="17">
        <f t="shared" si="392"/>
        <v>476.54619116545314</v>
      </c>
      <c r="Y1269" s="18">
        <f t="shared" si="393"/>
        <v>1872.3757127156628</v>
      </c>
      <c r="Z1269" s="2">
        <f t="shared" si="404"/>
        <v>452.71888160718044</v>
      </c>
      <c r="AA1269" s="18">
        <f t="shared" si="404"/>
        <v>1778.7569270798795</v>
      </c>
      <c r="AB1269" s="2">
        <f t="shared" si="405"/>
        <v>-220.88762820095712</v>
      </c>
      <c r="AC1269" s="2">
        <f t="shared" si="405"/>
        <v>177.87569270798795</v>
      </c>
      <c r="AD1269" s="2">
        <f t="shared" si="394"/>
        <v>452.71888160718044</v>
      </c>
      <c r="AE1269" s="2">
        <f t="shared" si="395"/>
        <v>-1000</v>
      </c>
      <c r="AF1269" s="5">
        <f t="shared" si="396"/>
        <v>0.44999999999999996</v>
      </c>
      <c r="AG1269" s="5">
        <f t="shared" si="397"/>
        <v>-1</v>
      </c>
      <c r="AH1269" s="3">
        <f t="shared" si="398"/>
        <v>201810</v>
      </c>
      <c r="AI1269" s="21">
        <v>1.4</v>
      </c>
      <c r="AJ1269" s="21">
        <v>3.1</v>
      </c>
      <c r="AK1269" s="21">
        <v>1.45</v>
      </c>
      <c r="AL1269" s="21">
        <v>2.8</v>
      </c>
      <c r="AO1269">
        <f t="shared" si="403"/>
        <v>-300</v>
      </c>
      <c r="AP1269">
        <f>IF(E1269&lt;F1269,G1269,H1269)</f>
        <v>23</v>
      </c>
      <c r="AQ1269">
        <f>IF(E1269&lt;F1269,H1269,G1269)</f>
        <v>20</v>
      </c>
    </row>
    <row r="1270" spans="2:43" x14ac:dyDescent="0.25">
      <c r="B1270" s="24">
        <v>43394</v>
      </c>
      <c r="C1270" s="20" t="s">
        <v>22</v>
      </c>
      <c r="D1270" s="20" t="s">
        <v>47</v>
      </c>
      <c r="E1270" s="2">
        <v>325</v>
      </c>
      <c r="F1270" s="2">
        <v>-434.78260869565219</v>
      </c>
      <c r="G1270">
        <v>10</v>
      </c>
      <c r="H1270">
        <v>39</v>
      </c>
      <c r="I1270" s="9"/>
      <c r="J1270" s="2" t="str">
        <f t="shared" si="399"/>
        <v>Los Angeles Rams</v>
      </c>
      <c r="K1270" s="2" t="str">
        <f t="shared" si="400"/>
        <v>San Francisco 49ers</v>
      </c>
      <c r="L1270" s="17">
        <f t="shared" si="401"/>
        <v>-434.78260869565219</v>
      </c>
      <c r="M1270" s="18">
        <f t="shared" si="402"/>
        <v>325</v>
      </c>
      <c r="N1270" s="4">
        <f t="shared" si="388"/>
        <v>1.23</v>
      </c>
      <c r="O1270" s="4">
        <f t="shared" si="389"/>
        <v>4.25</v>
      </c>
      <c r="P1270" s="4"/>
      <c r="Q1270" s="4"/>
      <c r="R1270" s="1">
        <f t="shared" si="390"/>
        <v>0.81300813008130079</v>
      </c>
      <c r="S1270" s="1">
        <f t="shared" si="390"/>
        <v>0.23529411764705882</v>
      </c>
      <c r="T1270" s="1">
        <f t="shared" si="386"/>
        <v>4.6076642335766471E-2</v>
      </c>
      <c r="U1270" s="1">
        <f t="shared" si="387"/>
        <v>0.28885700621712096</v>
      </c>
      <c r="V1270" s="1">
        <f t="shared" si="391"/>
        <v>0.79985700621712097</v>
      </c>
      <c r="W1270" s="1"/>
      <c r="X1270" s="17">
        <f t="shared" si="392"/>
        <v>250.2234677288684</v>
      </c>
      <c r="Y1270" s="18">
        <f t="shared" si="393"/>
        <v>3342.2645955042926</v>
      </c>
      <c r="Z1270" s="2">
        <f t="shared" si="404"/>
        <v>237.71229434242497</v>
      </c>
      <c r="AA1270" s="18">
        <f t="shared" si="404"/>
        <v>3175.151365729078</v>
      </c>
      <c r="AB1270" s="2">
        <f t="shared" si="405"/>
        <v>-420.67660100049278</v>
      </c>
      <c r="AC1270" s="2">
        <f t="shared" si="405"/>
        <v>317.51513657290781</v>
      </c>
      <c r="AD1270" s="2">
        <f t="shared" si="394"/>
        <v>237.71229434242497</v>
      </c>
      <c r="AE1270" s="2">
        <f t="shared" si="395"/>
        <v>-1000</v>
      </c>
      <c r="AF1270" s="5">
        <f t="shared" si="396"/>
        <v>0.22999999999999998</v>
      </c>
      <c r="AG1270" s="5">
        <f t="shared" si="397"/>
        <v>-1</v>
      </c>
      <c r="AH1270" s="3">
        <f t="shared" si="398"/>
        <v>201810</v>
      </c>
      <c r="AI1270" s="21">
        <v>5.25</v>
      </c>
      <c r="AJ1270" s="21">
        <v>1.18</v>
      </c>
      <c r="AK1270" s="21">
        <v>4.25</v>
      </c>
      <c r="AL1270" s="21">
        <v>1.23</v>
      </c>
      <c r="AO1270">
        <f t="shared" si="403"/>
        <v>-500</v>
      </c>
      <c r="AP1270">
        <f>IF(E1270&lt;F1270,G1270,H1270)</f>
        <v>39</v>
      </c>
      <c r="AQ1270">
        <f>IF(E1270&lt;F1270,H1270,G1270)</f>
        <v>10</v>
      </c>
    </row>
    <row r="1271" spans="2:43" x14ac:dyDescent="0.25">
      <c r="B1271" s="24">
        <v>43394</v>
      </c>
      <c r="C1271" s="20" t="s">
        <v>53</v>
      </c>
      <c r="D1271" s="20" t="s">
        <v>23</v>
      </c>
      <c r="E1271" s="2">
        <v>104.99999999999999</v>
      </c>
      <c r="F1271" s="2">
        <v>-125</v>
      </c>
      <c r="G1271">
        <v>20</v>
      </c>
      <c r="H1271">
        <v>17</v>
      </c>
      <c r="I1271" s="9"/>
      <c r="J1271" s="2" t="str">
        <f t="shared" si="399"/>
        <v>Dallas Cowboys</v>
      </c>
      <c r="K1271" s="2" t="str">
        <f t="shared" si="400"/>
        <v>Washington Redskins</v>
      </c>
      <c r="L1271" s="17">
        <f t="shared" si="401"/>
        <v>-125</v>
      </c>
      <c r="M1271" s="18">
        <f t="shared" si="402"/>
        <v>104.99999999999999</v>
      </c>
      <c r="N1271" s="4">
        <f t="shared" si="388"/>
        <v>1.8</v>
      </c>
      <c r="O1271" s="4">
        <f t="shared" si="389"/>
        <v>2.0499999999999998</v>
      </c>
      <c r="P1271" s="4"/>
      <c r="Q1271" s="4"/>
      <c r="R1271" s="1">
        <f t="shared" si="390"/>
        <v>0.55555555555555558</v>
      </c>
      <c r="S1271" s="1">
        <f t="shared" si="390"/>
        <v>0.48780487804878053</v>
      </c>
      <c r="T1271" s="1">
        <f t="shared" si="386"/>
        <v>4.1558441558441461E-2</v>
      </c>
      <c r="U1271" s="1">
        <f t="shared" si="387"/>
        <v>3.3875338753387524E-2</v>
      </c>
      <c r="V1271" s="1">
        <f t="shared" si="391"/>
        <v>0.54487533875338756</v>
      </c>
      <c r="W1271" s="1"/>
      <c r="X1271" s="17">
        <f t="shared" si="392"/>
        <v>835.28218085238643</v>
      </c>
      <c r="Y1271" s="18">
        <f t="shared" si="393"/>
        <v>1090.9993667390718</v>
      </c>
      <c r="Z1271" s="2">
        <f t="shared" si="404"/>
        <v>793.51807180976709</v>
      </c>
      <c r="AA1271" s="18">
        <f t="shared" si="404"/>
        <v>1036.449398402118</v>
      </c>
      <c r="AB1271" s="2">
        <f t="shared" si="405"/>
        <v>-126.02107444375048</v>
      </c>
      <c r="AC1271" s="2">
        <f t="shared" si="405"/>
        <v>103.6449398402118</v>
      </c>
      <c r="AD1271" s="2">
        <f t="shared" si="394"/>
        <v>-1000</v>
      </c>
      <c r="AE1271" s="2">
        <f t="shared" si="395"/>
        <v>1036.449398402118</v>
      </c>
      <c r="AF1271" s="5">
        <f t="shared" si="396"/>
        <v>-1</v>
      </c>
      <c r="AG1271" s="5">
        <f t="shared" si="397"/>
        <v>1.0499999999999998</v>
      </c>
      <c r="AH1271" s="3">
        <f t="shared" si="398"/>
        <v>201810</v>
      </c>
      <c r="AI1271" s="21">
        <v>1.8</v>
      </c>
      <c r="AJ1271" s="21">
        <v>2.0499999999999998</v>
      </c>
      <c r="AK1271" s="21">
        <v>2.0499999999999998</v>
      </c>
      <c r="AL1271" s="21">
        <v>1.8</v>
      </c>
      <c r="AO1271">
        <f t="shared" si="403"/>
        <v>-130</v>
      </c>
      <c r="AP1271">
        <f>IF(E1271&lt;F1271,G1271,H1271)</f>
        <v>17</v>
      </c>
      <c r="AQ1271">
        <f>IF(E1271&lt;F1271,H1271,G1271)</f>
        <v>20</v>
      </c>
    </row>
    <row r="1272" spans="2:43" x14ac:dyDescent="0.25">
      <c r="B1272" s="24">
        <v>43394</v>
      </c>
      <c r="C1272" s="20" t="s">
        <v>28</v>
      </c>
      <c r="D1272" s="20" t="s">
        <v>43</v>
      </c>
      <c r="E1272" s="2">
        <v>-147.05882352941177</v>
      </c>
      <c r="F1272" s="2">
        <v>125</v>
      </c>
      <c r="G1272">
        <v>23</v>
      </c>
      <c r="H1272">
        <v>24</v>
      </c>
      <c r="I1272" s="9"/>
      <c r="J1272" s="2" t="str">
        <f t="shared" si="399"/>
        <v>Baltimore Ravens</v>
      </c>
      <c r="K1272" s="2" t="str">
        <f t="shared" si="400"/>
        <v>New Orleans Saints</v>
      </c>
      <c r="L1272" s="17">
        <f t="shared" si="401"/>
        <v>-147.05882352941177</v>
      </c>
      <c r="M1272" s="18">
        <f t="shared" si="402"/>
        <v>125</v>
      </c>
      <c r="N1272" s="4">
        <f t="shared" si="388"/>
        <v>1.68</v>
      </c>
      <c r="O1272" s="4">
        <f t="shared" si="389"/>
        <v>2.25</v>
      </c>
      <c r="P1272" s="4"/>
      <c r="Q1272" s="4"/>
      <c r="R1272" s="1">
        <f t="shared" si="390"/>
        <v>0.59523809523809523</v>
      </c>
      <c r="S1272" s="1">
        <f t="shared" si="390"/>
        <v>0.44444444444444442</v>
      </c>
      <c r="T1272" s="1">
        <f t="shared" si="386"/>
        <v>3.8167938931297662E-2</v>
      </c>
      <c r="U1272" s="1">
        <f t="shared" si="387"/>
        <v>7.5396825396825407E-2</v>
      </c>
      <c r="V1272" s="1">
        <f t="shared" si="391"/>
        <v>0.58639682539682547</v>
      </c>
      <c r="W1272" s="1"/>
      <c r="X1272" s="17">
        <f t="shared" si="392"/>
        <v>705.32983244457648</v>
      </c>
      <c r="Y1272" s="18">
        <f t="shared" si="393"/>
        <v>1287.7472223008879</v>
      </c>
      <c r="Z1272" s="2">
        <f t="shared" si="404"/>
        <v>670.06334082234764</v>
      </c>
      <c r="AA1272" s="18">
        <f t="shared" si="404"/>
        <v>1223.3598611858433</v>
      </c>
      <c r="AB1272" s="2">
        <f t="shared" si="405"/>
        <v>-149.23962244714528</v>
      </c>
      <c r="AC1272" s="2">
        <f t="shared" si="405"/>
        <v>122.33598611858433</v>
      </c>
      <c r="AD1272" s="2">
        <f t="shared" si="394"/>
        <v>-1000</v>
      </c>
      <c r="AE1272" s="2">
        <f t="shared" si="395"/>
        <v>1223.3598611858433</v>
      </c>
      <c r="AF1272" s="5">
        <f t="shared" si="396"/>
        <v>-1</v>
      </c>
      <c r="AG1272" s="5">
        <f t="shared" si="397"/>
        <v>1.25</v>
      </c>
      <c r="AH1272" s="3">
        <f t="shared" si="398"/>
        <v>201810</v>
      </c>
      <c r="AI1272" s="21">
        <v>1.76</v>
      </c>
      <c r="AJ1272" s="21">
        <v>2.1</v>
      </c>
      <c r="AK1272" s="21">
        <v>1.68</v>
      </c>
      <c r="AL1272" s="21">
        <v>2.25</v>
      </c>
      <c r="AO1272">
        <f t="shared" si="403"/>
        <v>-150</v>
      </c>
      <c r="AP1272">
        <f>IF(E1272&lt;F1272,G1272,H1272)</f>
        <v>23</v>
      </c>
      <c r="AQ1272">
        <f>IF(E1272&lt;F1272,H1272,G1272)</f>
        <v>24</v>
      </c>
    </row>
    <row r="1273" spans="2:43" x14ac:dyDescent="0.25">
      <c r="B1273" s="24">
        <v>43394</v>
      </c>
      <c r="C1273" s="20" t="s">
        <v>37</v>
      </c>
      <c r="D1273" s="20" t="s">
        <v>36</v>
      </c>
      <c r="E1273" s="2">
        <v>104.99999999999999</v>
      </c>
      <c r="F1273" s="2">
        <v>-125</v>
      </c>
      <c r="G1273">
        <v>31</v>
      </c>
      <c r="H1273">
        <v>38</v>
      </c>
      <c r="I1273" s="9"/>
      <c r="J1273" s="2" t="str">
        <f t="shared" si="399"/>
        <v>New England Patriots</v>
      </c>
      <c r="K1273" s="2" t="str">
        <f t="shared" si="400"/>
        <v>Chicago Bears</v>
      </c>
      <c r="L1273" s="17">
        <f t="shared" si="401"/>
        <v>-125</v>
      </c>
      <c r="M1273" s="18">
        <f t="shared" si="402"/>
        <v>104.99999999999999</v>
      </c>
      <c r="N1273" s="4">
        <f t="shared" si="388"/>
        <v>1.8</v>
      </c>
      <c r="O1273" s="4">
        <f t="shared" si="389"/>
        <v>2.0499999999999998</v>
      </c>
      <c r="P1273" s="4"/>
      <c r="Q1273" s="4"/>
      <c r="R1273" s="1">
        <f t="shared" si="390"/>
        <v>0.55555555555555558</v>
      </c>
      <c r="S1273" s="1">
        <f t="shared" si="390"/>
        <v>0.48780487804878053</v>
      </c>
      <c r="T1273" s="1">
        <f t="shared" si="386"/>
        <v>4.1558441558441461E-2</v>
      </c>
      <c r="U1273" s="1">
        <f t="shared" si="387"/>
        <v>3.3875338753387524E-2</v>
      </c>
      <c r="V1273" s="1">
        <f t="shared" si="391"/>
        <v>0.54487533875338756</v>
      </c>
      <c r="W1273" s="1"/>
      <c r="X1273" s="17">
        <f t="shared" si="392"/>
        <v>835.28218085238643</v>
      </c>
      <c r="Y1273" s="18">
        <f t="shared" si="393"/>
        <v>1090.9993667390718</v>
      </c>
      <c r="Z1273" s="2">
        <f t="shared" si="404"/>
        <v>793.51807180976709</v>
      </c>
      <c r="AA1273" s="18">
        <f t="shared" si="404"/>
        <v>1036.449398402118</v>
      </c>
      <c r="AB1273" s="2">
        <f t="shared" si="405"/>
        <v>-126.02107444375048</v>
      </c>
      <c r="AC1273" s="2">
        <f t="shared" si="405"/>
        <v>103.6449398402118</v>
      </c>
      <c r="AD1273" s="2">
        <f t="shared" si="394"/>
        <v>793.51807180976709</v>
      </c>
      <c r="AE1273" s="2">
        <f t="shared" si="395"/>
        <v>-1000</v>
      </c>
      <c r="AF1273" s="5">
        <f t="shared" si="396"/>
        <v>0.8</v>
      </c>
      <c r="AG1273" s="5">
        <f t="shared" si="397"/>
        <v>-1</v>
      </c>
      <c r="AH1273" s="3">
        <f t="shared" si="398"/>
        <v>201810</v>
      </c>
      <c r="AI1273" s="21">
        <v>2.4500000000000002</v>
      </c>
      <c r="AJ1273" s="21">
        <v>1.6</v>
      </c>
      <c r="AK1273" s="21">
        <v>2.0499999999999998</v>
      </c>
      <c r="AL1273" s="21">
        <v>1.8</v>
      </c>
      <c r="AO1273">
        <f t="shared" si="403"/>
        <v>-130</v>
      </c>
      <c r="AP1273">
        <f>IF(E1273&lt;F1273,G1273,H1273)</f>
        <v>38</v>
      </c>
      <c r="AQ1273">
        <f>IF(E1273&lt;F1273,H1273,G1273)</f>
        <v>31</v>
      </c>
    </row>
    <row r="1274" spans="2:43" x14ac:dyDescent="0.25">
      <c r="B1274" s="24">
        <v>43394</v>
      </c>
      <c r="C1274" s="20" t="s">
        <v>39</v>
      </c>
      <c r="D1274" s="20" t="s">
        <v>24</v>
      </c>
      <c r="E1274" s="2">
        <v>-303.03030303030295</v>
      </c>
      <c r="F1274" s="2">
        <v>240</v>
      </c>
      <c r="G1274">
        <v>37</v>
      </c>
      <c r="H1274">
        <v>5</v>
      </c>
      <c r="I1274" s="9"/>
      <c r="J1274" s="2" t="str">
        <f t="shared" si="399"/>
        <v>Indianapolis Colts</v>
      </c>
      <c r="K1274" s="2" t="str">
        <f t="shared" si="400"/>
        <v>Buffalo Bills</v>
      </c>
      <c r="L1274" s="17">
        <f t="shared" si="401"/>
        <v>-303.03030303030295</v>
      </c>
      <c r="M1274" s="18">
        <f t="shared" si="402"/>
        <v>240</v>
      </c>
      <c r="N1274" s="4">
        <f t="shared" si="388"/>
        <v>1.33</v>
      </c>
      <c r="O1274" s="4">
        <f t="shared" si="389"/>
        <v>3.4</v>
      </c>
      <c r="P1274" s="4"/>
      <c r="Q1274" s="4"/>
      <c r="R1274" s="1">
        <f t="shared" si="390"/>
        <v>0.75187969924812026</v>
      </c>
      <c r="S1274" s="1">
        <f t="shared" si="390"/>
        <v>0.29411764705882354</v>
      </c>
      <c r="T1274" s="1">
        <f t="shared" si="386"/>
        <v>4.3974630021141659E-2</v>
      </c>
      <c r="U1274" s="1">
        <f t="shared" si="387"/>
        <v>0.22888102609464836</v>
      </c>
      <c r="V1274" s="1">
        <f t="shared" si="391"/>
        <v>0.73988102609464834</v>
      </c>
      <c r="W1274" s="1"/>
      <c r="X1274" s="17">
        <f t="shared" si="392"/>
        <v>351.56865054149432</v>
      </c>
      <c r="Y1274" s="18">
        <f t="shared" si="393"/>
        <v>2476.6314971810075</v>
      </c>
      <c r="Z1274" s="2">
        <f t="shared" si="404"/>
        <v>333.99021801441961</v>
      </c>
      <c r="AA1274" s="18">
        <f t="shared" si="404"/>
        <v>2352.7999223219572</v>
      </c>
      <c r="AB1274" s="2">
        <f t="shared" si="405"/>
        <v>-299.40996653884821</v>
      </c>
      <c r="AC1274" s="2">
        <f t="shared" si="405"/>
        <v>235.27999223219572</v>
      </c>
      <c r="AD1274" s="2">
        <f t="shared" si="394"/>
        <v>333.99021801441961</v>
      </c>
      <c r="AE1274" s="2">
        <f t="shared" si="395"/>
        <v>-1000</v>
      </c>
      <c r="AF1274" s="5">
        <f t="shared" si="396"/>
        <v>0.33000000000000007</v>
      </c>
      <c r="AG1274" s="5">
        <f t="shared" si="397"/>
        <v>-1</v>
      </c>
      <c r="AH1274" s="3">
        <f t="shared" si="398"/>
        <v>201810</v>
      </c>
      <c r="AI1274" s="21">
        <v>1.26</v>
      </c>
      <c r="AJ1274" s="21">
        <v>4</v>
      </c>
      <c r="AK1274" s="21">
        <v>1.33</v>
      </c>
      <c r="AL1274" s="21">
        <v>3.4</v>
      </c>
      <c r="AO1274">
        <f t="shared" si="403"/>
        <v>-400</v>
      </c>
      <c r="AP1274">
        <f>IF(E1274&lt;F1274,G1274,H1274)</f>
        <v>37</v>
      </c>
      <c r="AQ1274">
        <f>IF(E1274&lt;F1274,H1274,G1274)</f>
        <v>5</v>
      </c>
    </row>
    <row r="1275" spans="2:43" x14ac:dyDescent="0.25">
      <c r="B1275" s="24">
        <v>43394</v>
      </c>
      <c r="C1275" s="20" t="s">
        <v>26</v>
      </c>
      <c r="D1275" s="20" t="s">
        <v>40</v>
      </c>
      <c r="E1275" s="2">
        <v>-185.18518518518516</v>
      </c>
      <c r="F1275" s="2">
        <v>165</v>
      </c>
      <c r="G1275">
        <v>7</v>
      </c>
      <c r="H1275">
        <v>20</v>
      </c>
      <c r="I1275" s="9"/>
      <c r="J1275" s="2" t="str">
        <f t="shared" si="399"/>
        <v>Jacksonville Jaguars</v>
      </c>
      <c r="K1275" s="2" t="str">
        <f t="shared" si="400"/>
        <v>Houston Texans</v>
      </c>
      <c r="L1275" s="17">
        <f t="shared" si="401"/>
        <v>-185.18518518518516</v>
      </c>
      <c r="M1275" s="18">
        <f t="shared" si="402"/>
        <v>165</v>
      </c>
      <c r="N1275" s="4">
        <f t="shared" si="388"/>
        <v>1.54</v>
      </c>
      <c r="O1275" s="4">
        <f t="shared" si="389"/>
        <v>2.65</v>
      </c>
      <c r="P1275" s="4"/>
      <c r="Q1275" s="4"/>
      <c r="R1275" s="1">
        <f t="shared" si="390"/>
        <v>0.64935064935064934</v>
      </c>
      <c r="S1275" s="1">
        <f t="shared" si="390"/>
        <v>0.37735849056603776</v>
      </c>
      <c r="T1275" s="1">
        <f t="shared" si="386"/>
        <v>2.6014319809069208E-2</v>
      </c>
      <c r="U1275" s="1">
        <f t="shared" si="387"/>
        <v>0.13599607939230579</v>
      </c>
      <c r="V1275" s="1">
        <f t="shared" si="391"/>
        <v>0.64699607939230575</v>
      </c>
      <c r="W1275" s="1"/>
      <c r="X1275" s="17">
        <f t="shared" si="392"/>
        <v>545.60441995143913</v>
      </c>
      <c r="Y1275" s="18">
        <f t="shared" si="393"/>
        <v>1648.1806912014345</v>
      </c>
      <c r="Z1275" s="2">
        <f t="shared" si="404"/>
        <v>518.32419895386715</v>
      </c>
      <c r="AA1275" s="18">
        <f t="shared" si="404"/>
        <v>1565.7716566413626</v>
      </c>
      <c r="AB1275" s="2">
        <f t="shared" si="405"/>
        <v>-192.92944493394256</v>
      </c>
      <c r="AC1275" s="2">
        <f t="shared" si="405"/>
        <v>156.57716566413626</v>
      </c>
      <c r="AD1275" s="2">
        <f t="shared" si="394"/>
        <v>-1000</v>
      </c>
      <c r="AE1275" s="2">
        <f t="shared" si="395"/>
        <v>1565.7716566413626</v>
      </c>
      <c r="AF1275" s="5">
        <f t="shared" si="396"/>
        <v>-1</v>
      </c>
      <c r="AG1275" s="5">
        <f t="shared" si="397"/>
        <v>1.65</v>
      </c>
      <c r="AH1275" s="3">
        <f t="shared" si="398"/>
        <v>201810</v>
      </c>
      <c r="AI1275" s="21">
        <v>1.47</v>
      </c>
      <c r="AJ1275" s="21">
        <v>2.75</v>
      </c>
      <c r="AK1275" s="21">
        <v>1.54</v>
      </c>
      <c r="AL1275" s="21">
        <v>2.65</v>
      </c>
      <c r="AO1275">
        <f t="shared" si="403"/>
        <v>-190</v>
      </c>
      <c r="AP1275">
        <f>IF(E1275&lt;F1275,G1275,H1275)</f>
        <v>7</v>
      </c>
      <c r="AQ1275">
        <f>IF(E1275&lt;F1275,H1275,G1275)</f>
        <v>20</v>
      </c>
    </row>
    <row r="1276" spans="2:43" x14ac:dyDescent="0.25">
      <c r="B1276" s="24">
        <v>43394</v>
      </c>
      <c r="C1276" s="20" t="s">
        <v>20</v>
      </c>
      <c r="D1276" s="20" t="s">
        <v>21</v>
      </c>
      <c r="E1276" s="2">
        <v>-250.00000000000006</v>
      </c>
      <c r="F1276" s="2">
        <v>204.99999999999997</v>
      </c>
      <c r="G1276">
        <v>45</v>
      </c>
      <c r="H1276">
        <v>10</v>
      </c>
      <c r="I1276" s="9"/>
      <c r="J1276" s="2" t="str">
        <f t="shared" si="399"/>
        <v>Kansas City Chiefs</v>
      </c>
      <c r="K1276" s="2" t="str">
        <f t="shared" si="400"/>
        <v>Cincinnati Bengals</v>
      </c>
      <c r="L1276" s="17">
        <f t="shared" si="401"/>
        <v>-250.00000000000006</v>
      </c>
      <c r="M1276" s="18">
        <f t="shared" si="402"/>
        <v>204.99999999999997</v>
      </c>
      <c r="N1276" s="4">
        <f t="shared" si="388"/>
        <v>1.4</v>
      </c>
      <c r="O1276" s="4">
        <f t="shared" si="389"/>
        <v>3.05</v>
      </c>
      <c r="P1276" s="4"/>
      <c r="Q1276" s="4"/>
      <c r="R1276" s="1">
        <f t="shared" si="390"/>
        <v>0.7142857142857143</v>
      </c>
      <c r="S1276" s="1">
        <f t="shared" si="390"/>
        <v>0.32786885245901642</v>
      </c>
      <c r="T1276" s="1">
        <f t="shared" si="386"/>
        <v>4.0449438202247112E-2</v>
      </c>
      <c r="U1276" s="1">
        <f t="shared" si="387"/>
        <v>0.19320843091334894</v>
      </c>
      <c r="V1276" s="1">
        <f t="shared" si="391"/>
        <v>0.70420843091334895</v>
      </c>
      <c r="W1276" s="1"/>
      <c r="X1276" s="17">
        <f t="shared" si="392"/>
        <v>420.03412072617954</v>
      </c>
      <c r="Y1276" s="18">
        <f t="shared" si="393"/>
        <v>2105.3798440390528</v>
      </c>
      <c r="Z1276" s="2">
        <f t="shared" si="404"/>
        <v>399.03241468987056</v>
      </c>
      <c r="AA1276" s="18">
        <f t="shared" si="404"/>
        <v>2000.1108518371002</v>
      </c>
      <c r="AB1276" s="2">
        <f t="shared" si="405"/>
        <v>-250.60620721181351</v>
      </c>
      <c r="AC1276" s="2">
        <f t="shared" si="405"/>
        <v>200.01108518371001</v>
      </c>
      <c r="AD1276" s="2">
        <f t="shared" si="394"/>
        <v>399.03241468987056</v>
      </c>
      <c r="AE1276" s="2">
        <f t="shared" si="395"/>
        <v>-1000</v>
      </c>
      <c r="AF1276" s="5">
        <f t="shared" si="396"/>
        <v>0.39999999999999991</v>
      </c>
      <c r="AG1276" s="5">
        <f t="shared" si="397"/>
        <v>-1</v>
      </c>
      <c r="AH1276" s="3">
        <f t="shared" si="398"/>
        <v>201810</v>
      </c>
      <c r="AI1276" s="21">
        <v>1.38</v>
      </c>
      <c r="AJ1276" s="21">
        <v>3.15</v>
      </c>
      <c r="AK1276" s="21">
        <v>1.4</v>
      </c>
      <c r="AL1276" s="21">
        <v>3.05</v>
      </c>
      <c r="AO1276">
        <f t="shared" si="403"/>
        <v>-300</v>
      </c>
      <c r="AP1276">
        <f>IF(E1276&lt;F1276,G1276,H1276)</f>
        <v>45</v>
      </c>
      <c r="AQ1276">
        <f>IF(E1276&lt;F1276,H1276,G1276)</f>
        <v>10</v>
      </c>
    </row>
    <row r="1277" spans="2:43" x14ac:dyDescent="0.25">
      <c r="B1277" s="24">
        <v>43394</v>
      </c>
      <c r="C1277" s="20" t="s">
        <v>30</v>
      </c>
      <c r="D1277" s="20" t="s">
        <v>34</v>
      </c>
      <c r="E1277" s="2">
        <v>140</v>
      </c>
      <c r="F1277" s="2">
        <v>-161.29032258064512</v>
      </c>
      <c r="G1277">
        <v>21</v>
      </c>
      <c r="H1277">
        <v>32</v>
      </c>
      <c r="I1277" s="9"/>
      <c r="J1277" s="2" t="str">
        <f t="shared" si="399"/>
        <v>Detroit Lions</v>
      </c>
      <c r="K1277" s="2" t="str">
        <f t="shared" si="400"/>
        <v>Miami Dolphins</v>
      </c>
      <c r="L1277" s="17">
        <f t="shared" si="401"/>
        <v>-161.29032258064512</v>
      </c>
      <c r="M1277" s="18">
        <f t="shared" si="402"/>
        <v>140</v>
      </c>
      <c r="N1277" s="4">
        <f t="shared" si="388"/>
        <v>1.62</v>
      </c>
      <c r="O1277" s="4">
        <f t="shared" si="389"/>
        <v>2.4</v>
      </c>
      <c r="P1277" s="4"/>
      <c r="Q1277" s="4"/>
      <c r="R1277" s="1">
        <f t="shared" si="390"/>
        <v>0.61728395061728392</v>
      </c>
      <c r="S1277" s="1">
        <f t="shared" si="390"/>
        <v>0.41666666666666669</v>
      </c>
      <c r="T1277" s="1">
        <f t="shared" si="386"/>
        <v>3.2835820895522283E-2</v>
      </c>
      <c r="U1277" s="1">
        <f t="shared" si="387"/>
        <v>0.10030864197530862</v>
      </c>
      <c r="V1277" s="1">
        <f t="shared" si="391"/>
        <v>0.61130864197530865</v>
      </c>
      <c r="W1277" s="1"/>
      <c r="X1277" s="17">
        <f t="shared" si="392"/>
        <v>635.83488165441463</v>
      </c>
      <c r="Y1277" s="18">
        <f t="shared" si="393"/>
        <v>1423.7849094482656</v>
      </c>
      <c r="Z1277" s="2">
        <f t="shared" si="404"/>
        <v>604.04313757169382</v>
      </c>
      <c r="AA1277" s="18">
        <f t="shared" si="404"/>
        <v>1352.5956639758522</v>
      </c>
      <c r="AB1277" s="2">
        <f t="shared" si="405"/>
        <v>-165.55109027810289</v>
      </c>
      <c r="AC1277" s="2">
        <f t="shared" si="405"/>
        <v>135.25956639758522</v>
      </c>
      <c r="AD1277" s="2">
        <f t="shared" si="394"/>
        <v>604.04313757169382</v>
      </c>
      <c r="AE1277" s="2">
        <f t="shared" si="395"/>
        <v>-1000</v>
      </c>
      <c r="AF1277" s="5">
        <f t="shared" si="396"/>
        <v>0.62000000000000011</v>
      </c>
      <c r="AG1277" s="5">
        <f t="shared" si="397"/>
        <v>-1</v>
      </c>
      <c r="AH1277" s="3">
        <f t="shared" si="398"/>
        <v>201810</v>
      </c>
      <c r="AI1277" s="21">
        <v>2.2999999999999998</v>
      </c>
      <c r="AJ1277" s="21">
        <v>1.66</v>
      </c>
      <c r="AK1277" s="21">
        <v>2.4</v>
      </c>
      <c r="AL1277" s="21">
        <v>1.62</v>
      </c>
      <c r="AO1277">
        <f t="shared" si="403"/>
        <v>-170</v>
      </c>
      <c r="AP1277">
        <f>IF(E1277&lt;F1277,G1277,H1277)</f>
        <v>32</v>
      </c>
      <c r="AQ1277">
        <f>IF(E1277&lt;F1277,H1277,G1277)</f>
        <v>21</v>
      </c>
    </row>
    <row r="1278" spans="2:43" x14ac:dyDescent="0.25">
      <c r="B1278" s="24">
        <v>43394</v>
      </c>
      <c r="C1278" s="20" t="s">
        <v>42</v>
      </c>
      <c r="D1278" s="20" t="s">
        <v>29</v>
      </c>
      <c r="E1278" s="2">
        <v>160</v>
      </c>
      <c r="F1278" s="2">
        <v>-181.81818181818181</v>
      </c>
      <c r="G1278">
        <v>17</v>
      </c>
      <c r="H1278">
        <v>37</v>
      </c>
      <c r="I1278" s="9"/>
      <c r="J1278" s="2" t="str">
        <f t="shared" si="399"/>
        <v>Minnesota Vikings</v>
      </c>
      <c r="K1278" s="2" t="str">
        <f t="shared" si="400"/>
        <v>New York Jets</v>
      </c>
      <c r="L1278" s="17">
        <f t="shared" si="401"/>
        <v>-181.81818181818181</v>
      </c>
      <c r="M1278" s="18">
        <f t="shared" si="402"/>
        <v>160</v>
      </c>
      <c r="N1278" s="4">
        <f t="shared" si="388"/>
        <v>1.55</v>
      </c>
      <c r="O1278" s="4">
        <f t="shared" si="389"/>
        <v>2.6</v>
      </c>
      <c r="P1278" s="4"/>
      <c r="Q1278" s="4"/>
      <c r="R1278" s="1">
        <f t="shared" si="390"/>
        <v>0.64516129032258063</v>
      </c>
      <c r="S1278" s="1">
        <f t="shared" si="390"/>
        <v>0.38461538461538458</v>
      </c>
      <c r="T1278" s="1">
        <f t="shared" si="386"/>
        <v>2.8915662650602414E-2</v>
      </c>
      <c r="U1278" s="1">
        <f t="shared" si="387"/>
        <v>0.13027295285359802</v>
      </c>
      <c r="V1278" s="1">
        <f t="shared" si="391"/>
        <v>0.64127295285359809</v>
      </c>
      <c r="W1278" s="1"/>
      <c r="X1278" s="17">
        <f t="shared" si="392"/>
        <v>559.39837404665798</v>
      </c>
      <c r="Y1278" s="18">
        <f t="shared" si="393"/>
        <v>1609.5378726032154</v>
      </c>
      <c r="Z1278" s="2">
        <f t="shared" si="404"/>
        <v>531.42845534432502</v>
      </c>
      <c r="AA1278" s="18">
        <f t="shared" si="404"/>
        <v>1529.0609789730545</v>
      </c>
      <c r="AB1278" s="2">
        <f t="shared" si="405"/>
        <v>-188.17208411470486</v>
      </c>
      <c r="AC1278" s="2">
        <f t="shared" si="405"/>
        <v>152.90609789730544</v>
      </c>
      <c r="AD1278" s="2">
        <f t="shared" si="394"/>
        <v>531.42845534432502</v>
      </c>
      <c r="AE1278" s="2">
        <f t="shared" si="395"/>
        <v>-1000</v>
      </c>
      <c r="AF1278" s="5">
        <f t="shared" si="396"/>
        <v>0.55000000000000004</v>
      </c>
      <c r="AG1278" s="5">
        <f t="shared" si="397"/>
        <v>-1</v>
      </c>
      <c r="AH1278" s="3">
        <f t="shared" si="398"/>
        <v>201810</v>
      </c>
      <c r="AI1278" s="21">
        <v>2.5</v>
      </c>
      <c r="AJ1278" s="21">
        <v>1.58</v>
      </c>
      <c r="AK1278" s="21">
        <v>2.6</v>
      </c>
      <c r="AL1278" s="21">
        <v>1.55</v>
      </c>
      <c r="AO1278">
        <f t="shared" si="403"/>
        <v>-190</v>
      </c>
      <c r="AP1278">
        <f>IF(E1278&lt;F1278,G1278,H1278)</f>
        <v>37</v>
      </c>
      <c r="AQ1278">
        <f>IF(E1278&lt;F1278,H1278,G1278)</f>
        <v>17</v>
      </c>
    </row>
    <row r="1279" spans="2:43" x14ac:dyDescent="0.25">
      <c r="B1279" s="24">
        <v>43394</v>
      </c>
      <c r="C1279" s="20" t="s">
        <v>19</v>
      </c>
      <c r="D1279" s="20" t="s">
        <v>44</v>
      </c>
      <c r="E1279" s="2">
        <v>-232.55813953488376</v>
      </c>
      <c r="F1279" s="2">
        <v>190</v>
      </c>
      <c r="G1279">
        <v>17</v>
      </c>
      <c r="H1279">
        <v>21</v>
      </c>
      <c r="I1279" s="9"/>
      <c r="J1279" s="2" t="str">
        <f t="shared" si="399"/>
        <v>Philadelphia Eagles</v>
      </c>
      <c r="K1279" s="2" t="str">
        <f t="shared" si="400"/>
        <v>Carolina Panthers</v>
      </c>
      <c r="L1279" s="17">
        <f t="shared" si="401"/>
        <v>-232.55813953488376</v>
      </c>
      <c r="M1279" s="18">
        <f t="shared" si="402"/>
        <v>190</v>
      </c>
      <c r="N1279" s="4">
        <f t="shared" si="388"/>
        <v>1.43</v>
      </c>
      <c r="O1279" s="4">
        <f t="shared" si="389"/>
        <v>2.9</v>
      </c>
      <c r="P1279" s="4"/>
      <c r="Q1279" s="4"/>
      <c r="R1279" s="1">
        <f t="shared" si="390"/>
        <v>0.69930069930069938</v>
      </c>
      <c r="S1279" s="1">
        <f t="shared" si="390"/>
        <v>0.34482758620689657</v>
      </c>
      <c r="T1279" s="1">
        <f t="shared" si="386"/>
        <v>4.2263279445727608E-2</v>
      </c>
      <c r="U1279" s="1">
        <f t="shared" si="387"/>
        <v>0.1772365565469014</v>
      </c>
      <c r="V1279" s="1">
        <f t="shared" si="391"/>
        <v>0.68823655654690141</v>
      </c>
      <c r="W1279" s="1"/>
      <c r="X1279" s="17">
        <f t="shared" si="392"/>
        <v>452.98878777569371</v>
      </c>
      <c r="Y1279" s="18">
        <f t="shared" si="393"/>
        <v>1963.0773393846457</v>
      </c>
      <c r="Z1279" s="2">
        <f t="shared" si="404"/>
        <v>430.33934838690902</v>
      </c>
      <c r="AA1279" s="18">
        <f t="shared" si="404"/>
        <v>1864.9234724154132</v>
      </c>
      <c r="AB1279" s="2">
        <f t="shared" si="405"/>
        <v>-232.37475349358971</v>
      </c>
      <c r="AC1279" s="2">
        <f t="shared" si="405"/>
        <v>186.49234724154132</v>
      </c>
      <c r="AD1279" s="2">
        <f t="shared" si="394"/>
        <v>-1000</v>
      </c>
      <c r="AE1279" s="2">
        <f t="shared" si="395"/>
        <v>1864.9234724154132</v>
      </c>
      <c r="AF1279" s="5">
        <f t="shared" si="396"/>
        <v>-1</v>
      </c>
      <c r="AG1279" s="5">
        <f t="shared" si="397"/>
        <v>1.9</v>
      </c>
      <c r="AH1279" s="3">
        <f t="shared" si="398"/>
        <v>201810</v>
      </c>
      <c r="AI1279" s="21">
        <v>1.5</v>
      </c>
      <c r="AJ1279" s="21">
        <v>2.7</v>
      </c>
      <c r="AK1279" s="21">
        <v>1.43</v>
      </c>
      <c r="AL1279" s="21">
        <v>2.9</v>
      </c>
      <c r="AO1279">
        <f t="shared" si="403"/>
        <v>-300</v>
      </c>
      <c r="AP1279">
        <f>IF(E1279&lt;F1279,G1279,H1279)</f>
        <v>17</v>
      </c>
      <c r="AQ1279">
        <f>IF(E1279&lt;F1279,H1279,G1279)</f>
        <v>21</v>
      </c>
    </row>
    <row r="1280" spans="2:43" x14ac:dyDescent="0.25">
      <c r="B1280" s="24">
        <v>43394</v>
      </c>
      <c r="C1280" s="20" t="s">
        <v>27</v>
      </c>
      <c r="D1280" s="20" t="s">
        <v>46</v>
      </c>
      <c r="E1280" s="2">
        <v>-181.81818181818181</v>
      </c>
      <c r="F1280" s="2">
        <v>160</v>
      </c>
      <c r="G1280">
        <v>26</v>
      </c>
      <c r="H1280">
        <v>23</v>
      </c>
      <c r="I1280" s="9"/>
      <c r="J1280" s="2" t="str">
        <f t="shared" si="399"/>
        <v>Tampa Bay Buccaneers</v>
      </c>
      <c r="K1280" s="2" t="str">
        <f t="shared" si="400"/>
        <v>Cleveland Browns</v>
      </c>
      <c r="L1280" s="17">
        <f t="shared" si="401"/>
        <v>-181.81818181818181</v>
      </c>
      <c r="M1280" s="18">
        <f t="shared" si="402"/>
        <v>160</v>
      </c>
      <c r="N1280" s="4">
        <f t="shared" si="388"/>
        <v>1.55</v>
      </c>
      <c r="O1280" s="4">
        <f t="shared" si="389"/>
        <v>2.6</v>
      </c>
      <c r="P1280" s="4"/>
      <c r="Q1280" s="4"/>
      <c r="R1280" s="1">
        <f t="shared" si="390"/>
        <v>0.64516129032258063</v>
      </c>
      <c r="S1280" s="1">
        <f t="shared" si="390"/>
        <v>0.38461538461538458</v>
      </c>
      <c r="T1280" s="1">
        <f t="shared" si="386"/>
        <v>2.8915662650602414E-2</v>
      </c>
      <c r="U1280" s="1">
        <f t="shared" si="387"/>
        <v>0.13027295285359802</v>
      </c>
      <c r="V1280" s="1">
        <f t="shared" si="391"/>
        <v>0.64127295285359809</v>
      </c>
      <c r="W1280" s="1"/>
      <c r="X1280" s="17">
        <f t="shared" si="392"/>
        <v>559.39837404665798</v>
      </c>
      <c r="Y1280" s="18">
        <f t="shared" si="393"/>
        <v>1609.5378726032154</v>
      </c>
      <c r="Z1280" s="2">
        <f t="shared" si="404"/>
        <v>531.42845534432502</v>
      </c>
      <c r="AA1280" s="18">
        <f t="shared" si="404"/>
        <v>1529.0609789730545</v>
      </c>
      <c r="AB1280" s="2">
        <f t="shared" si="405"/>
        <v>-188.17208411470486</v>
      </c>
      <c r="AC1280" s="2">
        <f t="shared" si="405"/>
        <v>152.90609789730544</v>
      </c>
      <c r="AD1280" s="2">
        <f t="shared" si="394"/>
        <v>531.42845534432502</v>
      </c>
      <c r="AE1280" s="2">
        <f t="shared" si="395"/>
        <v>-1000</v>
      </c>
      <c r="AF1280" s="5">
        <f t="shared" si="396"/>
        <v>0.55000000000000004</v>
      </c>
      <c r="AG1280" s="5">
        <f t="shared" si="397"/>
        <v>-1</v>
      </c>
      <c r="AH1280" s="3">
        <f t="shared" si="398"/>
        <v>201810</v>
      </c>
      <c r="AI1280" s="21">
        <v>1.62</v>
      </c>
      <c r="AJ1280" s="21">
        <v>2.4</v>
      </c>
      <c r="AK1280" s="21">
        <v>1.55</v>
      </c>
      <c r="AL1280" s="21">
        <v>2.6</v>
      </c>
      <c r="AO1280">
        <f t="shared" si="403"/>
        <v>-190</v>
      </c>
      <c r="AP1280">
        <f>IF(E1280&lt;F1280,G1280,H1280)</f>
        <v>26</v>
      </c>
      <c r="AQ1280">
        <f>IF(E1280&lt;F1280,H1280,G1280)</f>
        <v>23</v>
      </c>
    </row>
    <row r="1281" spans="2:43" x14ac:dyDescent="0.25">
      <c r="B1281" s="24">
        <v>43394</v>
      </c>
      <c r="C1281" s="20" t="s">
        <v>31</v>
      </c>
      <c r="D1281" s="20" t="s">
        <v>41</v>
      </c>
      <c r="E1281" s="2">
        <v>-303.03030303030295</v>
      </c>
      <c r="F1281" s="2">
        <v>240</v>
      </c>
      <c r="G1281">
        <v>20</v>
      </c>
      <c r="H1281">
        <v>19</v>
      </c>
      <c r="I1281" s="9"/>
      <c r="J1281" s="2" t="str">
        <f t="shared" si="399"/>
        <v>Los Angeles Chargers</v>
      </c>
      <c r="K1281" s="2" t="str">
        <f t="shared" si="400"/>
        <v>Tennessee Titans</v>
      </c>
      <c r="L1281" s="17">
        <f t="shared" si="401"/>
        <v>-303.03030303030295</v>
      </c>
      <c r="M1281" s="18">
        <f t="shared" si="402"/>
        <v>240</v>
      </c>
      <c r="N1281" s="4">
        <f t="shared" si="388"/>
        <v>1.33</v>
      </c>
      <c r="O1281" s="4">
        <f t="shared" si="389"/>
        <v>3.4</v>
      </c>
      <c r="P1281" s="4"/>
      <c r="Q1281" s="4"/>
      <c r="R1281" s="1">
        <f t="shared" si="390"/>
        <v>0.75187969924812026</v>
      </c>
      <c r="S1281" s="1">
        <f t="shared" si="390"/>
        <v>0.29411764705882354</v>
      </c>
      <c r="T1281" s="1">
        <f t="shared" si="386"/>
        <v>4.3974630021141659E-2</v>
      </c>
      <c r="U1281" s="1">
        <f t="shared" si="387"/>
        <v>0.22888102609464836</v>
      </c>
      <c r="V1281" s="1">
        <f t="shared" si="391"/>
        <v>0.73988102609464834</v>
      </c>
      <c r="W1281" s="1"/>
      <c r="X1281" s="17">
        <f t="shared" si="392"/>
        <v>351.56865054149432</v>
      </c>
      <c r="Y1281" s="18">
        <f t="shared" si="393"/>
        <v>2476.6314971810075</v>
      </c>
      <c r="Z1281" s="2">
        <f t="shared" si="404"/>
        <v>333.99021801441961</v>
      </c>
      <c r="AA1281" s="18">
        <f t="shared" si="404"/>
        <v>2352.7999223219572</v>
      </c>
      <c r="AB1281" s="2">
        <f t="shared" si="405"/>
        <v>-299.40996653884821</v>
      </c>
      <c r="AC1281" s="2">
        <f t="shared" si="405"/>
        <v>235.27999223219572</v>
      </c>
      <c r="AD1281" s="2">
        <f t="shared" si="394"/>
        <v>333.99021801441961</v>
      </c>
      <c r="AE1281" s="2">
        <f t="shared" si="395"/>
        <v>-1000</v>
      </c>
      <c r="AF1281" s="5">
        <f t="shared" si="396"/>
        <v>0.33000000000000007</v>
      </c>
      <c r="AG1281" s="5">
        <f t="shared" si="397"/>
        <v>-1</v>
      </c>
      <c r="AH1281" s="3">
        <f t="shared" si="398"/>
        <v>201810</v>
      </c>
      <c r="AI1281" s="21">
        <v>1.37</v>
      </c>
      <c r="AJ1281" s="21">
        <v>3.2</v>
      </c>
      <c r="AK1281" s="21">
        <v>1.33</v>
      </c>
      <c r="AL1281" s="21">
        <v>3.4</v>
      </c>
      <c r="AO1281">
        <f t="shared" si="403"/>
        <v>-400</v>
      </c>
      <c r="AP1281">
        <f>IF(E1281&lt;F1281,G1281,H1281)</f>
        <v>20</v>
      </c>
      <c r="AQ1281">
        <f>IF(E1281&lt;F1281,H1281,G1281)</f>
        <v>19</v>
      </c>
    </row>
    <row r="1282" spans="2:43" x14ac:dyDescent="0.25">
      <c r="B1282" s="24">
        <v>43391</v>
      </c>
      <c r="C1282" s="20" t="s">
        <v>48</v>
      </c>
      <c r="D1282" s="20" t="s">
        <v>38</v>
      </c>
      <c r="E1282" s="2">
        <v>-105.26315789473685</v>
      </c>
      <c r="F1282" s="2">
        <v>-116.27906976744185</v>
      </c>
      <c r="G1282">
        <v>10</v>
      </c>
      <c r="H1282">
        <v>45</v>
      </c>
      <c r="I1282" s="9"/>
      <c r="J1282" s="2" t="str">
        <f t="shared" si="399"/>
        <v>Denver Broncos</v>
      </c>
      <c r="K1282" s="2" t="str">
        <f t="shared" si="400"/>
        <v>Arizona Cardinals</v>
      </c>
      <c r="L1282" s="17">
        <f t="shared" si="401"/>
        <v>-116.27906976744185</v>
      </c>
      <c r="M1282" s="18">
        <f t="shared" si="402"/>
        <v>-105.26315789473685</v>
      </c>
      <c r="N1282" s="4">
        <f t="shared" si="388"/>
        <v>1.95</v>
      </c>
      <c r="O1282" s="4">
        <f t="shared" si="389"/>
        <v>1.86</v>
      </c>
      <c r="P1282" s="4"/>
      <c r="Q1282" s="4"/>
      <c r="R1282" s="1">
        <f t="shared" si="390"/>
        <v>0.51282051282051289</v>
      </c>
      <c r="S1282" s="1">
        <f t="shared" si="390"/>
        <v>0.5376344086021505</v>
      </c>
      <c r="T1282" s="1">
        <f t="shared" si="386"/>
        <v>4.8031496062992063E-2</v>
      </c>
      <c r="U1282" s="1">
        <f t="shared" si="387"/>
        <v>1.2406947890818809E-2</v>
      </c>
      <c r="V1282" s="1">
        <f t="shared" si="391"/>
        <v>0.4985930521091812</v>
      </c>
      <c r="W1282" s="1"/>
      <c r="X1282" s="17">
        <f t="shared" si="392"/>
        <v>1005.6436722688655</v>
      </c>
      <c r="Y1282" s="18">
        <f t="shared" si="393"/>
        <v>906.79748033936153</v>
      </c>
      <c r="Z1282" s="2">
        <f t="shared" si="404"/>
        <v>955.36148865542225</v>
      </c>
      <c r="AA1282" s="18">
        <f t="shared" si="404"/>
        <v>861.45760632239342</v>
      </c>
      <c r="AB1282" s="2">
        <f t="shared" si="405"/>
        <v>-104.67242105471533</v>
      </c>
      <c r="AC1282" s="2">
        <f t="shared" si="405"/>
        <v>-116.08232287472057</v>
      </c>
      <c r="AD1282" s="2">
        <f t="shared" si="394"/>
        <v>955.36148865542225</v>
      </c>
      <c r="AE1282" s="2">
        <f t="shared" si="395"/>
        <v>-1000</v>
      </c>
      <c r="AF1282" s="5">
        <f t="shared" si="396"/>
        <v>0.95</v>
      </c>
      <c r="AG1282" s="5">
        <f t="shared" si="397"/>
        <v>-1</v>
      </c>
      <c r="AH1282" s="3">
        <f t="shared" si="398"/>
        <v>201810</v>
      </c>
      <c r="AI1282" s="21">
        <v>2.1</v>
      </c>
      <c r="AJ1282" s="21">
        <v>1.76</v>
      </c>
      <c r="AK1282" s="21">
        <v>1.95</v>
      </c>
      <c r="AL1282" s="21">
        <v>1.86</v>
      </c>
      <c r="AO1282">
        <f t="shared" si="403"/>
        <v>-120</v>
      </c>
      <c r="AP1282">
        <f>IF(E1282&lt;F1282,G1282,H1282)</f>
        <v>45</v>
      </c>
      <c r="AQ1282">
        <f>IF(E1282&lt;F1282,H1282,G1282)</f>
        <v>10</v>
      </c>
    </row>
    <row r="1283" spans="2:43" x14ac:dyDescent="0.25">
      <c r="B1283" s="24">
        <v>43388</v>
      </c>
      <c r="C1283" s="20" t="s">
        <v>33</v>
      </c>
      <c r="D1283" s="20" t="s">
        <v>22</v>
      </c>
      <c r="E1283" s="2">
        <v>-434.78260869565219</v>
      </c>
      <c r="F1283" s="2">
        <v>325</v>
      </c>
      <c r="G1283">
        <v>33</v>
      </c>
      <c r="H1283">
        <v>30</v>
      </c>
      <c r="I1283" s="9"/>
      <c r="J1283" s="2" t="str">
        <f t="shared" si="399"/>
        <v>Green Bay Packers</v>
      </c>
      <c r="K1283" s="2" t="str">
        <f t="shared" si="400"/>
        <v>San Francisco 49ers</v>
      </c>
      <c r="L1283" s="17">
        <f t="shared" si="401"/>
        <v>-434.78260869565219</v>
      </c>
      <c r="M1283" s="18">
        <f t="shared" si="402"/>
        <v>325</v>
      </c>
      <c r="N1283" s="4">
        <f t="shared" si="388"/>
        <v>1.23</v>
      </c>
      <c r="O1283" s="4">
        <f t="shared" si="389"/>
        <v>4.25</v>
      </c>
      <c r="P1283" s="4"/>
      <c r="Q1283" s="4"/>
      <c r="R1283" s="1">
        <f t="shared" si="390"/>
        <v>0.81300813008130079</v>
      </c>
      <c r="S1283" s="1">
        <f t="shared" si="390"/>
        <v>0.23529411764705882</v>
      </c>
      <c r="T1283" s="1">
        <f t="shared" si="386"/>
        <v>4.6076642335766471E-2</v>
      </c>
      <c r="U1283" s="1">
        <f t="shared" si="387"/>
        <v>0.28885700621712096</v>
      </c>
      <c r="V1283" s="1">
        <f t="shared" si="391"/>
        <v>0.79985700621712097</v>
      </c>
      <c r="W1283" s="1"/>
      <c r="X1283" s="17">
        <f t="shared" si="392"/>
        <v>250.2234677288684</v>
      </c>
      <c r="Y1283" s="18">
        <f t="shared" si="393"/>
        <v>3342.2645955042926</v>
      </c>
      <c r="Z1283" s="2">
        <f t="shared" si="404"/>
        <v>237.71229434242497</v>
      </c>
      <c r="AA1283" s="18">
        <f t="shared" si="404"/>
        <v>3175.151365729078</v>
      </c>
      <c r="AB1283" s="2">
        <f t="shared" si="405"/>
        <v>-420.67660100049278</v>
      </c>
      <c r="AC1283" s="2">
        <f t="shared" si="405"/>
        <v>317.51513657290781</v>
      </c>
      <c r="AD1283" s="2">
        <f t="shared" si="394"/>
        <v>237.71229434242497</v>
      </c>
      <c r="AE1283" s="2">
        <f t="shared" si="395"/>
        <v>-1000</v>
      </c>
      <c r="AF1283" s="5">
        <f t="shared" si="396"/>
        <v>0.22999999999999998</v>
      </c>
      <c r="AG1283" s="5">
        <f t="shared" si="397"/>
        <v>-1</v>
      </c>
      <c r="AH1283" s="3">
        <f t="shared" si="398"/>
        <v>201810</v>
      </c>
      <c r="AI1283" s="21">
        <v>1.23</v>
      </c>
      <c r="AJ1283" s="21">
        <v>4.25</v>
      </c>
      <c r="AK1283" s="21">
        <v>1.23</v>
      </c>
      <c r="AL1283" s="21">
        <v>4.25</v>
      </c>
      <c r="AO1283">
        <f t="shared" si="403"/>
        <v>-500</v>
      </c>
      <c r="AP1283">
        <f>IF(E1283&lt;F1283,G1283,H1283)</f>
        <v>33</v>
      </c>
      <c r="AQ1283">
        <f>IF(E1283&lt;F1283,H1283,G1283)</f>
        <v>30</v>
      </c>
    </row>
    <row r="1284" spans="2:43" x14ac:dyDescent="0.25">
      <c r="B1284" s="24">
        <v>43387</v>
      </c>
      <c r="C1284" s="20" t="s">
        <v>36</v>
      </c>
      <c r="D1284" s="20" t="s">
        <v>20</v>
      </c>
      <c r="E1284" s="2">
        <v>-212.76595744680853</v>
      </c>
      <c r="F1284" s="2">
        <v>175</v>
      </c>
      <c r="G1284">
        <v>43</v>
      </c>
      <c r="H1284">
        <v>40</v>
      </c>
      <c r="I1284" s="9"/>
      <c r="J1284" s="2" t="str">
        <f t="shared" si="399"/>
        <v>New England Patriots</v>
      </c>
      <c r="K1284" s="2" t="str">
        <f t="shared" si="400"/>
        <v>Kansas City Chiefs</v>
      </c>
      <c r="L1284" s="17">
        <f t="shared" si="401"/>
        <v>-212.76595744680853</v>
      </c>
      <c r="M1284" s="18">
        <f t="shared" si="402"/>
        <v>175</v>
      </c>
      <c r="N1284" s="4">
        <f t="shared" si="388"/>
        <v>1.47</v>
      </c>
      <c r="O1284" s="4">
        <f t="shared" si="389"/>
        <v>2.75</v>
      </c>
      <c r="P1284" s="4"/>
      <c r="Q1284" s="4"/>
      <c r="R1284" s="1">
        <f t="shared" si="390"/>
        <v>0.68027210884353739</v>
      </c>
      <c r="S1284" s="1">
        <f t="shared" si="390"/>
        <v>0.36363636363636365</v>
      </c>
      <c r="T1284" s="1">
        <f t="shared" ref="T1284:T1347" si="406">1-N1284*O1284/(N1284+O1284)</f>
        <v>4.206161137440767E-2</v>
      </c>
      <c r="U1284" s="1">
        <f t="shared" ref="U1284:U1347" si="407">ABS(R1284-S1284)/2</f>
        <v>0.15831787260358687</v>
      </c>
      <c r="V1284" s="1">
        <f t="shared" si="391"/>
        <v>0.66931787260358688</v>
      </c>
      <c r="W1284" s="1"/>
      <c r="X1284" s="17">
        <f t="shared" si="392"/>
        <v>494.0584151893168</v>
      </c>
      <c r="Y1284" s="18">
        <f t="shared" si="393"/>
        <v>1810.0865209085014</v>
      </c>
      <c r="Z1284" s="2">
        <f t="shared" si="404"/>
        <v>469.35549442985092</v>
      </c>
      <c r="AA1284" s="18">
        <f t="shared" si="404"/>
        <v>1719.5821948630762</v>
      </c>
      <c r="AB1284" s="2">
        <f t="shared" si="405"/>
        <v>-213.05812158750777</v>
      </c>
      <c r="AC1284" s="2">
        <f t="shared" si="405"/>
        <v>171.95821948630763</v>
      </c>
      <c r="AD1284" s="2">
        <f t="shared" si="394"/>
        <v>469.35549442985092</v>
      </c>
      <c r="AE1284" s="2">
        <f t="shared" si="395"/>
        <v>-1000</v>
      </c>
      <c r="AF1284" s="5">
        <f t="shared" si="396"/>
        <v>0.47</v>
      </c>
      <c r="AG1284" s="5">
        <f t="shared" si="397"/>
        <v>-1</v>
      </c>
      <c r="AH1284" s="3">
        <f t="shared" si="398"/>
        <v>201810</v>
      </c>
      <c r="AI1284" s="21">
        <v>1.57</v>
      </c>
      <c r="AJ1284" s="21">
        <v>2.5499999999999998</v>
      </c>
      <c r="AK1284" s="21">
        <v>1.47</v>
      </c>
      <c r="AL1284" s="21">
        <v>2.75</v>
      </c>
      <c r="AO1284">
        <f t="shared" si="403"/>
        <v>-300</v>
      </c>
      <c r="AP1284">
        <f>IF(E1284&lt;F1284,G1284,H1284)</f>
        <v>43</v>
      </c>
      <c r="AQ1284">
        <f>IF(E1284&lt;F1284,H1284,G1284)</f>
        <v>40</v>
      </c>
    </row>
    <row r="1285" spans="2:43" x14ac:dyDescent="0.25">
      <c r="B1285" s="24">
        <v>43387</v>
      </c>
      <c r="C1285" s="20" t="s">
        <v>23</v>
      </c>
      <c r="D1285" s="20" t="s">
        <v>26</v>
      </c>
      <c r="E1285" s="2">
        <v>154.99999999999997</v>
      </c>
      <c r="F1285" s="2">
        <v>-175.43859649122805</v>
      </c>
      <c r="G1285">
        <v>40</v>
      </c>
      <c r="H1285">
        <v>7</v>
      </c>
      <c r="I1285" s="9"/>
      <c r="J1285" s="2" t="str">
        <f t="shared" si="399"/>
        <v>Jacksonville Jaguars</v>
      </c>
      <c r="K1285" s="2" t="str">
        <f t="shared" si="400"/>
        <v>Dallas Cowboys</v>
      </c>
      <c r="L1285" s="17">
        <f t="shared" si="401"/>
        <v>-175.43859649122805</v>
      </c>
      <c r="M1285" s="18">
        <f t="shared" si="402"/>
        <v>154.99999999999997</v>
      </c>
      <c r="N1285" s="4">
        <f t="shared" ref="N1285:N1348" si="408">IF(E1285&lt;0,AK1285,AL1285)</f>
        <v>1.57</v>
      </c>
      <c r="O1285" s="4">
        <f t="shared" ref="O1285:O1348" si="409">IF(E1285&lt;0,AL1285,AK1285)</f>
        <v>2.5499999999999998</v>
      </c>
      <c r="P1285" s="4"/>
      <c r="Q1285" s="4"/>
      <c r="R1285" s="1">
        <f t="shared" ref="R1285:S1348" si="410">1/N1285</f>
        <v>0.63694267515923564</v>
      </c>
      <c r="S1285" s="1">
        <f t="shared" si="410"/>
        <v>0.39215686274509809</v>
      </c>
      <c r="T1285" s="1">
        <f t="shared" si="406"/>
        <v>2.8276699029126329E-2</v>
      </c>
      <c r="U1285" s="1">
        <f t="shared" si="407"/>
        <v>0.12239290620706877</v>
      </c>
      <c r="V1285" s="1">
        <f t="shared" ref="V1285:V1348" si="411">V$1+IF(N1285&lt;=O1285,U1285,-U1285)</f>
        <v>0.63339290620706878</v>
      </c>
      <c r="W1285" s="1"/>
      <c r="X1285" s="17">
        <f t="shared" ref="X1285:X1348" si="412">(1/V1285-1)*1000</f>
        <v>578.79886276004493</v>
      </c>
      <c r="Y1285" s="18">
        <f t="shared" ref="Y1285:Y1348" si="413">1000000/(X1285+W$1)-X$1</f>
        <v>1558.0808321378222</v>
      </c>
      <c r="Z1285" s="2">
        <f t="shared" si="404"/>
        <v>549.85891962204266</v>
      </c>
      <c r="AA1285" s="18">
        <f t="shared" si="404"/>
        <v>1480.1767905309309</v>
      </c>
      <c r="AB1285" s="2">
        <f t="shared" si="405"/>
        <v>-181.86483192586408</v>
      </c>
      <c r="AC1285" s="2">
        <f t="shared" si="405"/>
        <v>148.0176790530931</v>
      </c>
      <c r="AD1285" s="2">
        <f t="shared" ref="AD1285:AD1348" si="414">IF(AP1285&gt;AQ1285,Z1285,-1000)</f>
        <v>-1000</v>
      </c>
      <c r="AE1285" s="2">
        <f t="shared" ref="AE1285:AE1348" si="415">IF(AQ1285&gt;AP1285,AA1285,-1000)</f>
        <v>1480.1767905309309</v>
      </c>
      <c r="AF1285" s="5">
        <f t="shared" ref="AF1285:AF1348" si="416">IF(AP1285&gt;AQ1285,N1285-1,-1)</f>
        <v>-1</v>
      </c>
      <c r="AG1285" s="5">
        <f t="shared" ref="AG1285:AG1348" si="417">IF(AQ1285&gt;AP1285,O1285-1,-1)</f>
        <v>1.5499999999999998</v>
      </c>
      <c r="AH1285" s="3">
        <f t="shared" ref="AH1285:AH1348" si="418">YEAR(B1285)*100+MONTH(B1285)</f>
        <v>201810</v>
      </c>
      <c r="AI1285" s="21">
        <v>2.2999999999999998</v>
      </c>
      <c r="AJ1285" s="21">
        <v>1.66</v>
      </c>
      <c r="AK1285" s="21">
        <v>2.5499999999999998</v>
      </c>
      <c r="AL1285" s="21">
        <v>1.57</v>
      </c>
      <c r="AO1285">
        <f t="shared" si="403"/>
        <v>-180</v>
      </c>
      <c r="AP1285">
        <f>IF(E1285&lt;F1285,G1285,H1285)</f>
        <v>7</v>
      </c>
      <c r="AQ1285">
        <f>IF(E1285&lt;F1285,H1285,G1285)</f>
        <v>40</v>
      </c>
    </row>
    <row r="1286" spans="2:43" x14ac:dyDescent="0.25">
      <c r="B1286" s="24">
        <v>43387</v>
      </c>
      <c r="C1286" s="20" t="s">
        <v>41</v>
      </c>
      <c r="D1286" s="20" t="s">
        <v>28</v>
      </c>
      <c r="E1286" s="2">
        <v>114.99999999999999</v>
      </c>
      <c r="F1286" s="2">
        <v>-135.13513513513513</v>
      </c>
      <c r="G1286">
        <v>0</v>
      </c>
      <c r="H1286">
        <v>21</v>
      </c>
      <c r="I1286" s="9"/>
      <c r="J1286" s="2" t="str">
        <f t="shared" ref="J1286:J1349" si="419">IF(E1286&lt;=F1286,C1286,D1286)</f>
        <v>Baltimore Ravens</v>
      </c>
      <c r="K1286" s="2" t="str">
        <f t="shared" ref="K1286:K1349" si="420">IF(E1286&gt;F1286,C1286,D1286)</f>
        <v>Tennessee Titans</v>
      </c>
      <c r="L1286" s="17">
        <f t="shared" ref="L1286:L1349" si="421">IF(E1286&lt;=F1286,E1286,F1286)</f>
        <v>-135.13513513513513</v>
      </c>
      <c r="M1286" s="18">
        <f t="shared" ref="M1286:M1349" si="422">IF(E1286&gt;F1286,E1286,F1286)</f>
        <v>114.99999999999999</v>
      </c>
      <c r="N1286" s="4">
        <f t="shared" si="408"/>
        <v>1.74</v>
      </c>
      <c r="O1286" s="4">
        <f t="shared" si="409"/>
        <v>2.15</v>
      </c>
      <c r="P1286" s="4"/>
      <c r="Q1286" s="4"/>
      <c r="R1286" s="1">
        <f t="shared" si="410"/>
        <v>0.57471264367816088</v>
      </c>
      <c r="S1286" s="1">
        <f t="shared" si="410"/>
        <v>0.46511627906976744</v>
      </c>
      <c r="T1286" s="1">
        <f t="shared" si="406"/>
        <v>3.8303341902313659E-2</v>
      </c>
      <c r="U1286" s="1">
        <f t="shared" si="407"/>
        <v>5.4798182304196724E-2</v>
      </c>
      <c r="V1286" s="1">
        <f t="shared" si="411"/>
        <v>0.56579818230419676</v>
      </c>
      <c r="W1286" s="1"/>
      <c r="X1286" s="17">
        <f t="shared" si="412"/>
        <v>767.41465645493759</v>
      </c>
      <c r="Y1286" s="18">
        <f t="shared" si="413"/>
        <v>1185.8985221458363</v>
      </c>
      <c r="Z1286" s="2">
        <f t="shared" si="404"/>
        <v>729.04392363219063</v>
      </c>
      <c r="AA1286" s="18">
        <f t="shared" si="404"/>
        <v>1126.6035960385445</v>
      </c>
      <c r="AB1286" s="2">
        <f t="shared" si="405"/>
        <v>-137.16594673992637</v>
      </c>
      <c r="AC1286" s="2">
        <f t="shared" si="405"/>
        <v>112.66035960385446</v>
      </c>
      <c r="AD1286" s="2">
        <f t="shared" si="414"/>
        <v>729.04392363219063</v>
      </c>
      <c r="AE1286" s="2">
        <f t="shared" si="415"/>
        <v>-1000</v>
      </c>
      <c r="AF1286" s="5">
        <f t="shared" si="416"/>
        <v>0.74</v>
      </c>
      <c r="AG1286" s="5">
        <f t="shared" si="417"/>
        <v>-1</v>
      </c>
      <c r="AH1286" s="3">
        <f t="shared" si="418"/>
        <v>201810</v>
      </c>
      <c r="AI1286" s="21">
        <v>2.2000000000000002</v>
      </c>
      <c r="AJ1286" s="21">
        <v>1.71</v>
      </c>
      <c r="AK1286" s="21">
        <v>2.15</v>
      </c>
      <c r="AL1286" s="21">
        <v>1.74</v>
      </c>
      <c r="AO1286">
        <f t="shared" ref="AO1286:AO1349" si="423">IF(L1286&lt;-200,INT(L1286/100)*100,INT(L1286/10)*10)</f>
        <v>-140</v>
      </c>
      <c r="AP1286">
        <f>IF(E1286&lt;F1286,G1286,H1286)</f>
        <v>21</v>
      </c>
      <c r="AQ1286">
        <f>IF(E1286&lt;F1286,H1286,G1286)</f>
        <v>0</v>
      </c>
    </row>
    <row r="1287" spans="2:43" x14ac:dyDescent="0.25">
      <c r="B1287" s="24">
        <v>43387</v>
      </c>
      <c r="C1287" s="20" t="s">
        <v>38</v>
      </c>
      <c r="D1287" s="20" t="s">
        <v>47</v>
      </c>
      <c r="E1287" s="2">
        <v>270</v>
      </c>
      <c r="F1287" s="2">
        <v>-344.82758620689651</v>
      </c>
      <c r="G1287">
        <v>20</v>
      </c>
      <c r="H1287">
        <v>23</v>
      </c>
      <c r="I1287" s="9"/>
      <c r="J1287" s="2" t="str">
        <f t="shared" si="419"/>
        <v>Los Angeles Rams</v>
      </c>
      <c r="K1287" s="2" t="str">
        <f t="shared" si="420"/>
        <v>Denver Broncos</v>
      </c>
      <c r="L1287" s="17">
        <f t="shared" si="421"/>
        <v>-344.82758620689651</v>
      </c>
      <c r="M1287" s="18">
        <f t="shared" si="422"/>
        <v>270</v>
      </c>
      <c r="N1287" s="4">
        <f t="shared" si="408"/>
        <v>1.29</v>
      </c>
      <c r="O1287" s="4">
        <f t="shared" si="409"/>
        <v>3.7</v>
      </c>
      <c r="P1287" s="4"/>
      <c r="Q1287" s="4"/>
      <c r="R1287" s="1">
        <f t="shared" si="410"/>
        <v>0.77519379844961234</v>
      </c>
      <c r="S1287" s="1">
        <f t="shared" si="410"/>
        <v>0.27027027027027023</v>
      </c>
      <c r="T1287" s="1">
        <f t="shared" si="406"/>
        <v>4.3486973947895691E-2</v>
      </c>
      <c r="U1287" s="1">
        <f t="shared" si="407"/>
        <v>0.25246176408967103</v>
      </c>
      <c r="V1287" s="1">
        <f t="shared" si="411"/>
        <v>0.76346176408967104</v>
      </c>
      <c r="W1287" s="1"/>
      <c r="X1287" s="17">
        <f t="shared" si="412"/>
        <v>309.82329048576543</v>
      </c>
      <c r="Y1287" s="18">
        <f t="shared" si="413"/>
        <v>2773.304285017382</v>
      </c>
      <c r="Z1287" s="2">
        <f t="shared" si="404"/>
        <v>294.33212596147712</v>
      </c>
      <c r="AA1287" s="18">
        <f t="shared" si="404"/>
        <v>2634.6390707665128</v>
      </c>
      <c r="AB1287" s="2">
        <f t="shared" si="405"/>
        <v>-339.75224305989701</v>
      </c>
      <c r="AC1287" s="2">
        <f t="shared" si="405"/>
        <v>263.46390707665125</v>
      </c>
      <c r="AD1287" s="2">
        <f t="shared" si="414"/>
        <v>294.33212596147712</v>
      </c>
      <c r="AE1287" s="2">
        <f t="shared" si="415"/>
        <v>-1000</v>
      </c>
      <c r="AF1287" s="5">
        <f t="shared" si="416"/>
        <v>0.29000000000000004</v>
      </c>
      <c r="AG1287" s="5">
        <f t="shared" si="417"/>
        <v>-1</v>
      </c>
      <c r="AH1287" s="3">
        <f t="shared" si="418"/>
        <v>201810</v>
      </c>
      <c r="AI1287" s="21">
        <v>3.6</v>
      </c>
      <c r="AJ1287" s="21">
        <v>1.31</v>
      </c>
      <c r="AK1287" s="21">
        <v>3.7</v>
      </c>
      <c r="AL1287" s="21">
        <v>1.29</v>
      </c>
      <c r="AO1287">
        <f t="shared" si="423"/>
        <v>-400</v>
      </c>
      <c r="AP1287">
        <f>IF(E1287&lt;F1287,G1287,H1287)</f>
        <v>23</v>
      </c>
      <c r="AQ1287">
        <f>IF(E1287&lt;F1287,H1287,G1287)</f>
        <v>20</v>
      </c>
    </row>
    <row r="1288" spans="2:43" x14ac:dyDescent="0.25">
      <c r="B1288" s="24">
        <v>43387</v>
      </c>
      <c r="C1288" s="20" t="s">
        <v>52</v>
      </c>
      <c r="D1288" s="20" t="s">
        <v>32</v>
      </c>
      <c r="E1288" s="2">
        <v>140</v>
      </c>
      <c r="F1288" s="2">
        <v>-161.29032258064512</v>
      </c>
      <c r="G1288">
        <v>3</v>
      </c>
      <c r="H1288">
        <v>27</v>
      </c>
      <c r="I1288" s="9"/>
      <c r="J1288" s="2" t="str">
        <f t="shared" si="419"/>
        <v>Seattle Seahawks</v>
      </c>
      <c r="K1288" s="2" t="str">
        <f t="shared" si="420"/>
        <v>Oakland Raiders</v>
      </c>
      <c r="L1288" s="17">
        <f t="shared" si="421"/>
        <v>-161.29032258064512</v>
      </c>
      <c r="M1288" s="18">
        <f t="shared" si="422"/>
        <v>140</v>
      </c>
      <c r="N1288" s="4">
        <f t="shared" si="408"/>
        <v>1.62</v>
      </c>
      <c r="O1288" s="4">
        <f t="shared" si="409"/>
        <v>2.4</v>
      </c>
      <c r="P1288" s="4"/>
      <c r="Q1288" s="4"/>
      <c r="R1288" s="1">
        <f t="shared" si="410"/>
        <v>0.61728395061728392</v>
      </c>
      <c r="S1288" s="1">
        <f t="shared" si="410"/>
        <v>0.41666666666666669</v>
      </c>
      <c r="T1288" s="1">
        <f t="shared" si="406"/>
        <v>3.2835820895522283E-2</v>
      </c>
      <c r="U1288" s="1">
        <f t="shared" si="407"/>
        <v>0.10030864197530862</v>
      </c>
      <c r="V1288" s="1">
        <f t="shared" si="411"/>
        <v>0.61130864197530865</v>
      </c>
      <c r="W1288" s="1"/>
      <c r="X1288" s="17">
        <f t="shared" si="412"/>
        <v>635.83488165441463</v>
      </c>
      <c r="Y1288" s="18">
        <f t="shared" si="413"/>
        <v>1423.7849094482656</v>
      </c>
      <c r="Z1288" s="2">
        <f t="shared" si="404"/>
        <v>604.04313757169382</v>
      </c>
      <c r="AA1288" s="18">
        <f t="shared" si="404"/>
        <v>1352.5956639758522</v>
      </c>
      <c r="AB1288" s="2">
        <f t="shared" si="405"/>
        <v>-165.55109027810289</v>
      </c>
      <c r="AC1288" s="2">
        <f t="shared" si="405"/>
        <v>135.25956639758522</v>
      </c>
      <c r="AD1288" s="2">
        <f t="shared" si="414"/>
        <v>604.04313757169382</v>
      </c>
      <c r="AE1288" s="2">
        <f t="shared" si="415"/>
        <v>-1000</v>
      </c>
      <c r="AF1288" s="5">
        <f t="shared" si="416"/>
        <v>0.62000000000000011</v>
      </c>
      <c r="AG1288" s="5">
        <f t="shared" si="417"/>
        <v>-1</v>
      </c>
      <c r="AH1288" s="3">
        <f t="shared" si="418"/>
        <v>201810</v>
      </c>
      <c r="AI1288" s="21">
        <v>2.2999999999999998</v>
      </c>
      <c r="AJ1288" s="21">
        <v>1.66</v>
      </c>
      <c r="AK1288" s="21">
        <v>2.4</v>
      </c>
      <c r="AL1288" s="21">
        <v>1.62</v>
      </c>
      <c r="AO1288">
        <f t="shared" si="423"/>
        <v>-170</v>
      </c>
      <c r="AP1288">
        <f>IF(E1288&lt;F1288,G1288,H1288)</f>
        <v>27</v>
      </c>
      <c r="AQ1288">
        <f>IF(E1288&lt;F1288,H1288,G1288)</f>
        <v>3</v>
      </c>
    </row>
    <row r="1289" spans="2:43" x14ac:dyDescent="0.25">
      <c r="B1289" s="24">
        <v>43387</v>
      </c>
      <c r="C1289" s="20" t="s">
        <v>35</v>
      </c>
      <c r="D1289" s="20" t="s">
        <v>27</v>
      </c>
      <c r="E1289" s="2">
        <v>-172.41379310344826</v>
      </c>
      <c r="F1289" s="2">
        <v>150</v>
      </c>
      <c r="G1289">
        <v>34</v>
      </c>
      <c r="H1289">
        <v>29</v>
      </c>
      <c r="I1289" s="9"/>
      <c r="J1289" s="2" t="str">
        <f t="shared" si="419"/>
        <v>Atlanta Falcons</v>
      </c>
      <c r="K1289" s="2" t="str">
        <f t="shared" si="420"/>
        <v>Tampa Bay Buccaneers</v>
      </c>
      <c r="L1289" s="17">
        <f t="shared" si="421"/>
        <v>-172.41379310344826</v>
      </c>
      <c r="M1289" s="18">
        <f t="shared" si="422"/>
        <v>150</v>
      </c>
      <c r="N1289" s="4">
        <f t="shared" si="408"/>
        <v>1.58</v>
      </c>
      <c r="O1289" s="4">
        <f t="shared" si="409"/>
        <v>2.5</v>
      </c>
      <c r="P1289" s="4"/>
      <c r="Q1289" s="4"/>
      <c r="R1289" s="1">
        <f t="shared" si="410"/>
        <v>0.63291139240506322</v>
      </c>
      <c r="S1289" s="1">
        <f t="shared" si="410"/>
        <v>0.4</v>
      </c>
      <c r="T1289" s="1">
        <f t="shared" si="406"/>
        <v>3.1862745098039214E-2</v>
      </c>
      <c r="U1289" s="1">
        <f t="shared" si="407"/>
        <v>0.1164556962025316</v>
      </c>
      <c r="V1289" s="1">
        <f t="shared" si="411"/>
        <v>0.62745569620253161</v>
      </c>
      <c r="W1289" s="1"/>
      <c r="X1289" s="17">
        <f t="shared" si="412"/>
        <v>593.73802174746322</v>
      </c>
      <c r="Y1289" s="18">
        <f t="shared" si="413"/>
        <v>1520.5870888415161</v>
      </c>
      <c r="Z1289" s="2">
        <f t="shared" si="404"/>
        <v>564.05112066009008</v>
      </c>
      <c r="AA1289" s="18">
        <f t="shared" si="404"/>
        <v>1444.5577343994403</v>
      </c>
      <c r="AB1289" s="2">
        <f t="shared" si="405"/>
        <v>-177.28889516782337</v>
      </c>
      <c r="AC1289" s="2">
        <f t="shared" si="405"/>
        <v>144.45577343994404</v>
      </c>
      <c r="AD1289" s="2">
        <f t="shared" si="414"/>
        <v>564.05112066009008</v>
      </c>
      <c r="AE1289" s="2">
        <f t="shared" si="415"/>
        <v>-1000</v>
      </c>
      <c r="AF1289" s="5">
        <f t="shared" si="416"/>
        <v>0.58000000000000007</v>
      </c>
      <c r="AG1289" s="5">
        <f t="shared" si="417"/>
        <v>-1</v>
      </c>
      <c r="AH1289" s="3">
        <f t="shared" si="418"/>
        <v>201810</v>
      </c>
      <c r="AI1289" s="21">
        <v>1.6</v>
      </c>
      <c r="AJ1289" s="21">
        <v>2.4500000000000002</v>
      </c>
      <c r="AK1289" s="21">
        <v>1.58</v>
      </c>
      <c r="AL1289" s="21">
        <v>2.5</v>
      </c>
      <c r="AO1289">
        <f t="shared" si="423"/>
        <v>-180</v>
      </c>
      <c r="AP1289">
        <f>IF(E1289&lt;F1289,G1289,H1289)</f>
        <v>34</v>
      </c>
      <c r="AQ1289">
        <f>IF(E1289&lt;F1289,H1289,G1289)</f>
        <v>29</v>
      </c>
    </row>
    <row r="1290" spans="2:43" x14ac:dyDescent="0.25">
      <c r="B1290" s="24">
        <v>43387</v>
      </c>
      <c r="C1290" s="20" t="s">
        <v>21</v>
      </c>
      <c r="D1290" s="20" t="s">
        <v>45</v>
      </c>
      <c r="E1290" s="2">
        <v>-125</v>
      </c>
      <c r="F1290" s="2">
        <v>104.99999999999999</v>
      </c>
      <c r="G1290">
        <v>21</v>
      </c>
      <c r="H1290">
        <v>28</v>
      </c>
      <c r="I1290" s="9"/>
      <c r="J1290" s="2" t="str">
        <f t="shared" si="419"/>
        <v>Cincinnati Bengals</v>
      </c>
      <c r="K1290" s="2" t="str">
        <f t="shared" si="420"/>
        <v>Pittsburgh Steelers</v>
      </c>
      <c r="L1290" s="17">
        <f t="shared" si="421"/>
        <v>-125</v>
      </c>
      <c r="M1290" s="18">
        <f t="shared" si="422"/>
        <v>104.99999999999999</v>
      </c>
      <c r="N1290" s="4">
        <f t="shared" si="408"/>
        <v>1.8</v>
      </c>
      <c r="O1290" s="4">
        <f t="shared" si="409"/>
        <v>2.0499999999999998</v>
      </c>
      <c r="P1290" s="4"/>
      <c r="Q1290" s="4"/>
      <c r="R1290" s="1">
        <f t="shared" si="410"/>
        <v>0.55555555555555558</v>
      </c>
      <c r="S1290" s="1">
        <f t="shared" si="410"/>
        <v>0.48780487804878053</v>
      </c>
      <c r="T1290" s="1">
        <f t="shared" si="406"/>
        <v>4.1558441558441461E-2</v>
      </c>
      <c r="U1290" s="1">
        <f t="shared" si="407"/>
        <v>3.3875338753387524E-2</v>
      </c>
      <c r="V1290" s="1">
        <f t="shared" si="411"/>
        <v>0.54487533875338756</v>
      </c>
      <c r="W1290" s="1"/>
      <c r="X1290" s="17">
        <f t="shared" si="412"/>
        <v>835.28218085238643</v>
      </c>
      <c r="Y1290" s="18">
        <f t="shared" si="413"/>
        <v>1090.9993667390718</v>
      </c>
      <c r="Z1290" s="2">
        <f t="shared" si="404"/>
        <v>793.51807180976709</v>
      </c>
      <c r="AA1290" s="18">
        <f t="shared" si="404"/>
        <v>1036.449398402118</v>
      </c>
      <c r="AB1290" s="2">
        <f t="shared" si="405"/>
        <v>-126.02107444375048</v>
      </c>
      <c r="AC1290" s="2">
        <f t="shared" si="405"/>
        <v>103.6449398402118</v>
      </c>
      <c r="AD1290" s="2">
        <f t="shared" si="414"/>
        <v>-1000</v>
      </c>
      <c r="AE1290" s="2">
        <f t="shared" si="415"/>
        <v>1036.449398402118</v>
      </c>
      <c r="AF1290" s="5">
        <f t="shared" si="416"/>
        <v>-1</v>
      </c>
      <c r="AG1290" s="5">
        <f t="shared" si="417"/>
        <v>1.0499999999999998</v>
      </c>
      <c r="AH1290" s="3">
        <f t="shared" si="418"/>
        <v>201810</v>
      </c>
      <c r="AI1290" s="21">
        <v>1.74</v>
      </c>
      <c r="AJ1290" s="21">
        <v>2.15</v>
      </c>
      <c r="AK1290" s="21">
        <v>1.8</v>
      </c>
      <c r="AL1290" s="21">
        <v>2.0499999999999998</v>
      </c>
      <c r="AO1290">
        <f t="shared" si="423"/>
        <v>-130</v>
      </c>
      <c r="AP1290">
        <f>IF(E1290&lt;F1290,G1290,H1290)</f>
        <v>21</v>
      </c>
      <c r="AQ1290">
        <f>IF(E1290&lt;F1290,H1290,G1290)</f>
        <v>28</v>
      </c>
    </row>
    <row r="1291" spans="2:43" x14ac:dyDescent="0.25">
      <c r="B1291" s="24">
        <v>43387</v>
      </c>
      <c r="C1291" s="20" t="s">
        <v>46</v>
      </c>
      <c r="D1291" s="20" t="s">
        <v>31</v>
      </c>
      <c r="E1291" s="2">
        <v>-111.11111111111113</v>
      </c>
      <c r="F1291" s="2">
        <v>-111.11111111111113</v>
      </c>
      <c r="G1291">
        <v>14</v>
      </c>
      <c r="H1291">
        <v>38</v>
      </c>
      <c r="I1291" s="9"/>
      <c r="J1291" s="2" t="str">
        <f t="shared" si="419"/>
        <v>Cleveland Browns</v>
      </c>
      <c r="K1291" s="2" t="str">
        <f t="shared" si="420"/>
        <v>Los Angeles Chargers</v>
      </c>
      <c r="L1291" s="17">
        <f t="shared" si="421"/>
        <v>-111.11111111111113</v>
      </c>
      <c r="M1291" s="18">
        <f t="shared" si="422"/>
        <v>-111.11111111111113</v>
      </c>
      <c r="N1291" s="4">
        <f t="shared" si="408"/>
        <v>1.9</v>
      </c>
      <c r="O1291" s="4">
        <f t="shared" si="409"/>
        <v>1.9</v>
      </c>
      <c r="P1291" s="4"/>
      <c r="Q1291" s="4"/>
      <c r="R1291" s="1">
        <f t="shared" si="410"/>
        <v>0.52631578947368418</v>
      </c>
      <c r="S1291" s="1">
        <f t="shared" si="410"/>
        <v>0.52631578947368418</v>
      </c>
      <c r="T1291" s="1">
        <f t="shared" si="406"/>
        <v>4.9999999999999933E-2</v>
      </c>
      <c r="U1291" s="1">
        <f t="shared" si="407"/>
        <v>0</v>
      </c>
      <c r="V1291" s="1">
        <f t="shared" si="411"/>
        <v>0.51100000000000001</v>
      </c>
      <c r="W1291" s="1"/>
      <c r="X1291" s="17">
        <f t="shared" si="412"/>
        <v>956.94716242661434</v>
      </c>
      <c r="Y1291" s="18">
        <f t="shared" si="413"/>
        <v>953.05662164669593</v>
      </c>
      <c r="Z1291" s="2">
        <f t="shared" si="404"/>
        <v>909.09980430528356</v>
      </c>
      <c r="AA1291" s="18">
        <f t="shared" si="404"/>
        <v>905.40379056436109</v>
      </c>
      <c r="AB1291" s="2">
        <f t="shared" si="405"/>
        <v>-109.9989236895921</v>
      </c>
      <c r="AC1291" s="2">
        <f t="shared" si="405"/>
        <v>-110.44795818412409</v>
      </c>
      <c r="AD1291" s="2">
        <f t="shared" si="414"/>
        <v>909.09980430528356</v>
      </c>
      <c r="AE1291" s="2">
        <f t="shared" si="415"/>
        <v>-1000</v>
      </c>
      <c r="AF1291" s="5">
        <f t="shared" si="416"/>
        <v>0.89999999999999991</v>
      </c>
      <c r="AG1291" s="5">
        <f t="shared" si="417"/>
        <v>-1</v>
      </c>
      <c r="AH1291" s="3">
        <f t="shared" si="418"/>
        <v>201810</v>
      </c>
      <c r="AI1291" s="21">
        <v>2.0499999999999998</v>
      </c>
      <c r="AJ1291" s="21">
        <v>1.8</v>
      </c>
      <c r="AK1291" s="21">
        <v>1.9</v>
      </c>
      <c r="AL1291" s="21">
        <v>1.9</v>
      </c>
      <c r="AO1291">
        <f t="shared" si="423"/>
        <v>-120</v>
      </c>
      <c r="AP1291">
        <f>IF(E1291&lt;F1291,G1291,H1291)</f>
        <v>38</v>
      </c>
      <c r="AQ1291">
        <f>IF(E1291&lt;F1291,H1291,G1291)</f>
        <v>14</v>
      </c>
    </row>
    <row r="1292" spans="2:43" x14ac:dyDescent="0.25">
      <c r="B1292" s="24">
        <v>43387</v>
      </c>
      <c r="C1292" s="20" t="s">
        <v>40</v>
      </c>
      <c r="D1292" s="20" t="s">
        <v>24</v>
      </c>
      <c r="E1292" s="2">
        <v>-500.00000000000011</v>
      </c>
      <c r="F1292" s="2">
        <v>375</v>
      </c>
      <c r="G1292">
        <v>20</v>
      </c>
      <c r="H1292">
        <v>13</v>
      </c>
      <c r="I1292" s="9"/>
      <c r="J1292" s="2" t="str">
        <f t="shared" si="419"/>
        <v>Houston Texans</v>
      </c>
      <c r="K1292" s="2" t="str">
        <f t="shared" si="420"/>
        <v>Buffalo Bills</v>
      </c>
      <c r="L1292" s="17">
        <f t="shared" si="421"/>
        <v>-500.00000000000011</v>
      </c>
      <c r="M1292" s="18">
        <f t="shared" si="422"/>
        <v>375</v>
      </c>
      <c r="N1292" s="4">
        <f t="shared" si="408"/>
        <v>1.2</v>
      </c>
      <c r="O1292" s="4">
        <f t="shared" si="409"/>
        <v>4.75</v>
      </c>
      <c r="P1292" s="4"/>
      <c r="Q1292" s="4"/>
      <c r="R1292" s="1">
        <f t="shared" si="410"/>
        <v>0.83333333333333337</v>
      </c>
      <c r="S1292" s="1">
        <f t="shared" si="410"/>
        <v>0.21052631578947367</v>
      </c>
      <c r="T1292" s="1">
        <f t="shared" si="406"/>
        <v>4.2016806722689037E-2</v>
      </c>
      <c r="U1292" s="1">
        <f t="shared" si="407"/>
        <v>0.31140350877192985</v>
      </c>
      <c r="V1292" s="1">
        <f t="shared" si="411"/>
        <v>0.82240350877192991</v>
      </c>
      <c r="W1292" s="1"/>
      <c r="X1292" s="17">
        <f t="shared" si="412"/>
        <v>215.94811954689931</v>
      </c>
      <c r="Y1292" s="18">
        <f t="shared" si="413"/>
        <v>3787.1793685900598</v>
      </c>
      <c r="Z1292" s="2">
        <f t="shared" si="404"/>
        <v>205.15071356955434</v>
      </c>
      <c r="AA1292" s="18">
        <f t="shared" si="404"/>
        <v>3597.8204001605568</v>
      </c>
      <c r="AB1292" s="2">
        <f t="shared" si="405"/>
        <v>-487.44651315139578</v>
      </c>
      <c r="AC1292" s="2">
        <f t="shared" si="405"/>
        <v>359.7820400160557</v>
      </c>
      <c r="AD1292" s="2">
        <f t="shared" si="414"/>
        <v>205.15071356955434</v>
      </c>
      <c r="AE1292" s="2">
        <f t="shared" si="415"/>
        <v>-1000</v>
      </c>
      <c r="AF1292" s="5">
        <f t="shared" si="416"/>
        <v>0.19999999999999996</v>
      </c>
      <c r="AG1292" s="5">
        <f t="shared" si="417"/>
        <v>-1</v>
      </c>
      <c r="AH1292" s="3">
        <f t="shared" si="418"/>
        <v>201810</v>
      </c>
      <c r="AI1292" s="21">
        <v>1.22</v>
      </c>
      <c r="AJ1292" s="21">
        <v>4.5</v>
      </c>
      <c r="AK1292" s="21">
        <v>1.2</v>
      </c>
      <c r="AL1292" s="21">
        <v>4.75</v>
      </c>
      <c r="AO1292">
        <f t="shared" si="423"/>
        <v>-500</v>
      </c>
      <c r="AP1292">
        <f>IF(E1292&lt;F1292,G1292,H1292)</f>
        <v>20</v>
      </c>
      <c r="AQ1292">
        <f>IF(E1292&lt;F1292,H1292,G1292)</f>
        <v>13</v>
      </c>
    </row>
    <row r="1293" spans="2:43" x14ac:dyDescent="0.25">
      <c r="B1293" s="24">
        <v>43387</v>
      </c>
      <c r="C1293" s="20" t="s">
        <v>30</v>
      </c>
      <c r="D1293" s="20" t="s">
        <v>37</v>
      </c>
      <c r="E1293" s="2">
        <v>275</v>
      </c>
      <c r="F1293" s="2">
        <v>-357.14285714285711</v>
      </c>
      <c r="G1293">
        <v>31</v>
      </c>
      <c r="H1293">
        <v>28</v>
      </c>
      <c r="I1293" s="9"/>
      <c r="J1293" s="2" t="str">
        <f t="shared" si="419"/>
        <v>Chicago Bears</v>
      </c>
      <c r="K1293" s="2" t="str">
        <f t="shared" si="420"/>
        <v>Miami Dolphins</v>
      </c>
      <c r="L1293" s="17">
        <f t="shared" si="421"/>
        <v>-357.14285714285711</v>
      </c>
      <c r="M1293" s="18">
        <f t="shared" si="422"/>
        <v>275</v>
      </c>
      <c r="N1293" s="4">
        <f t="shared" si="408"/>
        <v>1.28</v>
      </c>
      <c r="O1293" s="4">
        <f t="shared" si="409"/>
        <v>3.75</v>
      </c>
      <c r="P1293" s="4"/>
      <c r="Q1293" s="4"/>
      <c r="R1293" s="1">
        <f t="shared" si="410"/>
        <v>0.78125</v>
      </c>
      <c r="S1293" s="1">
        <f t="shared" si="410"/>
        <v>0.26666666666666666</v>
      </c>
      <c r="T1293" s="1">
        <f t="shared" si="406"/>
        <v>4.5725646123260466E-2</v>
      </c>
      <c r="U1293" s="1">
        <f t="shared" si="407"/>
        <v>0.2572916666666667</v>
      </c>
      <c r="V1293" s="1">
        <f t="shared" si="411"/>
        <v>0.76829166666666671</v>
      </c>
      <c r="W1293" s="1"/>
      <c r="X1293" s="17">
        <f t="shared" si="412"/>
        <v>301.58902326590373</v>
      </c>
      <c r="Y1293" s="18">
        <f t="shared" si="413"/>
        <v>2840.2616005464147</v>
      </c>
      <c r="Z1293" s="2">
        <f t="shared" si="404"/>
        <v>286.50957210260856</v>
      </c>
      <c r="AA1293" s="18">
        <f t="shared" si="404"/>
        <v>2698.2485205190937</v>
      </c>
      <c r="AB1293" s="2">
        <f t="shared" si="405"/>
        <v>-349.02847840695074</v>
      </c>
      <c r="AC1293" s="2">
        <f t="shared" si="405"/>
        <v>269.82485205190937</v>
      </c>
      <c r="AD1293" s="2">
        <f t="shared" si="414"/>
        <v>-1000</v>
      </c>
      <c r="AE1293" s="2">
        <f t="shared" si="415"/>
        <v>2698.2485205190937</v>
      </c>
      <c r="AF1293" s="5">
        <f t="shared" si="416"/>
        <v>-1</v>
      </c>
      <c r="AG1293" s="5">
        <f t="shared" si="417"/>
        <v>2.75</v>
      </c>
      <c r="AH1293" s="3">
        <f t="shared" si="418"/>
        <v>201810</v>
      </c>
      <c r="AI1293" s="21">
        <v>2.35</v>
      </c>
      <c r="AJ1293" s="21">
        <v>1.64</v>
      </c>
      <c r="AK1293" s="21">
        <v>3.75</v>
      </c>
      <c r="AL1293" s="21">
        <v>1.28</v>
      </c>
      <c r="AO1293">
        <f t="shared" si="423"/>
        <v>-400</v>
      </c>
      <c r="AP1293">
        <f>IF(E1293&lt;F1293,G1293,H1293)</f>
        <v>28</v>
      </c>
      <c r="AQ1293">
        <f>IF(E1293&lt;F1293,H1293,G1293)</f>
        <v>31</v>
      </c>
    </row>
    <row r="1294" spans="2:43" x14ac:dyDescent="0.25">
      <c r="B1294" s="24">
        <v>43387</v>
      </c>
      <c r="C1294" s="20" t="s">
        <v>29</v>
      </c>
      <c r="D1294" s="20" t="s">
        <v>48</v>
      </c>
      <c r="E1294" s="2">
        <v>-555.55555555555577</v>
      </c>
      <c r="F1294" s="2">
        <v>425</v>
      </c>
      <c r="G1294">
        <v>27</v>
      </c>
      <c r="H1294">
        <v>17</v>
      </c>
      <c r="I1294" s="9"/>
      <c r="J1294" s="2" t="str">
        <f t="shared" si="419"/>
        <v>Minnesota Vikings</v>
      </c>
      <c r="K1294" s="2" t="str">
        <f t="shared" si="420"/>
        <v>Arizona Cardinals</v>
      </c>
      <c r="L1294" s="17">
        <f t="shared" si="421"/>
        <v>-555.55555555555577</v>
      </c>
      <c r="M1294" s="18">
        <f t="shared" si="422"/>
        <v>425</v>
      </c>
      <c r="N1294" s="4">
        <f t="shared" si="408"/>
        <v>1.18</v>
      </c>
      <c r="O1294" s="4">
        <f t="shared" si="409"/>
        <v>5.25</v>
      </c>
      <c r="P1294" s="4"/>
      <c r="Q1294" s="4"/>
      <c r="R1294" s="1">
        <f t="shared" si="410"/>
        <v>0.84745762711864414</v>
      </c>
      <c r="S1294" s="1">
        <f t="shared" si="410"/>
        <v>0.19047619047619047</v>
      </c>
      <c r="T1294" s="1">
        <f t="shared" si="406"/>
        <v>3.6547433903577065E-2</v>
      </c>
      <c r="U1294" s="1">
        <f t="shared" si="407"/>
        <v>0.32849071832122684</v>
      </c>
      <c r="V1294" s="1">
        <f t="shared" si="411"/>
        <v>0.83949071832122679</v>
      </c>
      <c r="W1294" s="1"/>
      <c r="X1294" s="17">
        <f t="shared" si="412"/>
        <v>191.19839942930162</v>
      </c>
      <c r="Y1294" s="18">
        <f t="shared" si="413"/>
        <v>4188.72894319429</v>
      </c>
      <c r="Z1294" s="2">
        <f t="shared" si="404"/>
        <v>181.63847945783652</v>
      </c>
      <c r="AA1294" s="18">
        <f t="shared" si="404"/>
        <v>3979.2924960345754</v>
      </c>
      <c r="AB1294" s="2">
        <f t="shared" si="405"/>
        <v>-550.54413744535259</v>
      </c>
      <c r="AC1294" s="2">
        <f t="shared" si="405"/>
        <v>397.92924960345755</v>
      </c>
      <c r="AD1294" s="2">
        <f t="shared" si="414"/>
        <v>181.63847945783652</v>
      </c>
      <c r="AE1294" s="2">
        <f t="shared" si="415"/>
        <v>-1000</v>
      </c>
      <c r="AF1294" s="5">
        <f t="shared" si="416"/>
        <v>0.17999999999999994</v>
      </c>
      <c r="AG1294" s="5">
        <f t="shared" si="417"/>
        <v>-1</v>
      </c>
      <c r="AH1294" s="3">
        <f t="shared" si="418"/>
        <v>201810</v>
      </c>
      <c r="AI1294" s="21">
        <v>1.19</v>
      </c>
      <c r="AJ1294" s="21">
        <v>5</v>
      </c>
      <c r="AK1294" s="21">
        <v>1.18</v>
      </c>
      <c r="AL1294" s="21">
        <v>5.25</v>
      </c>
      <c r="AO1294">
        <f t="shared" si="423"/>
        <v>-600</v>
      </c>
      <c r="AP1294">
        <f>IF(E1294&lt;F1294,G1294,H1294)</f>
        <v>27</v>
      </c>
      <c r="AQ1294">
        <f>IF(E1294&lt;F1294,H1294,G1294)</f>
        <v>17</v>
      </c>
    </row>
    <row r="1295" spans="2:43" x14ac:dyDescent="0.25">
      <c r="B1295" s="24">
        <v>43387</v>
      </c>
      <c r="C1295" s="20" t="s">
        <v>42</v>
      </c>
      <c r="D1295" s="20" t="s">
        <v>39</v>
      </c>
      <c r="E1295" s="2">
        <v>-140.84507042253523</v>
      </c>
      <c r="F1295" s="2">
        <v>120.00000000000001</v>
      </c>
      <c r="G1295">
        <v>42</v>
      </c>
      <c r="H1295">
        <v>34</v>
      </c>
      <c r="I1295" s="9"/>
      <c r="J1295" s="2" t="str">
        <f t="shared" si="419"/>
        <v>New York Jets</v>
      </c>
      <c r="K1295" s="2" t="str">
        <f t="shared" si="420"/>
        <v>Indianapolis Colts</v>
      </c>
      <c r="L1295" s="17">
        <f t="shared" si="421"/>
        <v>-140.84507042253523</v>
      </c>
      <c r="M1295" s="18">
        <f t="shared" si="422"/>
        <v>120.00000000000001</v>
      </c>
      <c r="N1295" s="4">
        <f t="shared" si="408"/>
        <v>1.71</v>
      </c>
      <c r="O1295" s="4">
        <f t="shared" si="409"/>
        <v>2.2000000000000002</v>
      </c>
      <c r="P1295" s="4"/>
      <c r="Q1295" s="4"/>
      <c r="R1295" s="1">
        <f t="shared" si="410"/>
        <v>0.58479532163742687</v>
      </c>
      <c r="S1295" s="1">
        <f t="shared" si="410"/>
        <v>0.45454545454545453</v>
      </c>
      <c r="T1295" s="1">
        <f t="shared" si="406"/>
        <v>3.7851662404092101E-2</v>
      </c>
      <c r="U1295" s="1">
        <f t="shared" si="407"/>
        <v>6.5124933545986169E-2</v>
      </c>
      <c r="V1295" s="1">
        <f t="shared" si="411"/>
        <v>0.57612493354598615</v>
      </c>
      <c r="W1295" s="1"/>
      <c r="X1295" s="17">
        <f t="shared" si="412"/>
        <v>735.73463284275692</v>
      </c>
      <c r="Y1295" s="18">
        <f t="shared" si="413"/>
        <v>1235.8449349286186</v>
      </c>
      <c r="Z1295" s="2">
        <f t="shared" si="404"/>
        <v>698.94790120061907</v>
      </c>
      <c r="AA1295" s="18">
        <f t="shared" si="404"/>
        <v>1174.0526881821877</v>
      </c>
      <c r="AB1295" s="2">
        <f t="shared" si="405"/>
        <v>-143.07218009843768</v>
      </c>
      <c r="AC1295" s="2">
        <f t="shared" si="405"/>
        <v>117.40526881821877</v>
      </c>
      <c r="AD1295" s="2">
        <f t="shared" si="414"/>
        <v>698.94790120061907</v>
      </c>
      <c r="AE1295" s="2">
        <f t="shared" si="415"/>
        <v>-1000</v>
      </c>
      <c r="AF1295" s="5">
        <f t="shared" si="416"/>
        <v>0.71</v>
      </c>
      <c r="AG1295" s="5">
        <f t="shared" si="417"/>
        <v>-1</v>
      </c>
      <c r="AH1295" s="3">
        <f t="shared" si="418"/>
        <v>201810</v>
      </c>
      <c r="AI1295" s="21">
        <v>1.74</v>
      </c>
      <c r="AJ1295" s="21">
        <v>2.15</v>
      </c>
      <c r="AK1295" s="21">
        <v>1.71</v>
      </c>
      <c r="AL1295" s="21">
        <v>2.2000000000000002</v>
      </c>
      <c r="AO1295">
        <f t="shared" si="423"/>
        <v>-150</v>
      </c>
      <c r="AP1295">
        <f>IF(E1295&lt;F1295,G1295,H1295)</f>
        <v>42</v>
      </c>
      <c r="AQ1295">
        <f>IF(E1295&lt;F1295,H1295,G1295)</f>
        <v>34</v>
      </c>
    </row>
    <row r="1296" spans="2:43" x14ac:dyDescent="0.25">
      <c r="B1296" s="24">
        <v>43387</v>
      </c>
      <c r="C1296" s="20" t="s">
        <v>53</v>
      </c>
      <c r="D1296" s="20" t="s">
        <v>44</v>
      </c>
      <c r="E1296" s="2">
        <v>100</v>
      </c>
      <c r="F1296" s="2">
        <v>-120.48192771084337</v>
      </c>
      <c r="G1296">
        <v>23</v>
      </c>
      <c r="H1296">
        <v>17</v>
      </c>
      <c r="I1296" s="9"/>
      <c r="J1296" s="2" t="str">
        <f t="shared" si="419"/>
        <v>Carolina Panthers</v>
      </c>
      <c r="K1296" s="2" t="str">
        <f t="shared" si="420"/>
        <v>Washington Redskins</v>
      </c>
      <c r="L1296" s="17">
        <f t="shared" si="421"/>
        <v>-120.48192771084337</v>
      </c>
      <c r="M1296" s="18">
        <f t="shared" si="422"/>
        <v>100</v>
      </c>
      <c r="N1296" s="4">
        <f t="shared" si="408"/>
        <v>1.83</v>
      </c>
      <c r="O1296" s="4">
        <f t="shared" si="409"/>
        <v>2</v>
      </c>
      <c r="P1296" s="4"/>
      <c r="Q1296" s="4"/>
      <c r="R1296" s="1">
        <f t="shared" si="410"/>
        <v>0.54644808743169393</v>
      </c>
      <c r="S1296" s="1">
        <f t="shared" si="410"/>
        <v>0.5</v>
      </c>
      <c r="T1296" s="1">
        <f t="shared" si="406"/>
        <v>4.4386422976501305E-2</v>
      </c>
      <c r="U1296" s="1">
        <f t="shared" si="407"/>
        <v>2.3224043715846965E-2</v>
      </c>
      <c r="V1296" s="1">
        <f t="shared" si="411"/>
        <v>0.53422404371584697</v>
      </c>
      <c r="W1296" s="1"/>
      <c r="X1296" s="17">
        <f t="shared" si="412"/>
        <v>871.87381729284084</v>
      </c>
      <c r="Y1296" s="18">
        <f t="shared" si="413"/>
        <v>1045.6626202421151</v>
      </c>
      <c r="Z1296" s="2">
        <f t="shared" si="404"/>
        <v>828.28012642819874</v>
      </c>
      <c r="AA1296" s="18">
        <f t="shared" si="404"/>
        <v>993.3794892300092</v>
      </c>
      <c r="AB1296" s="2">
        <f t="shared" si="405"/>
        <v>-120.73210114461043</v>
      </c>
      <c r="AC1296" s="2">
        <f t="shared" si="405"/>
        <v>-100.66646340515068</v>
      </c>
      <c r="AD1296" s="2">
        <f t="shared" si="414"/>
        <v>-1000</v>
      </c>
      <c r="AE1296" s="2">
        <f t="shared" si="415"/>
        <v>993.3794892300092</v>
      </c>
      <c r="AF1296" s="5">
        <f t="shared" si="416"/>
        <v>-1</v>
      </c>
      <c r="AG1296" s="5">
        <f t="shared" si="417"/>
        <v>1</v>
      </c>
      <c r="AH1296" s="3">
        <f t="shared" si="418"/>
        <v>201810</v>
      </c>
      <c r="AI1296" s="21">
        <v>1.83</v>
      </c>
      <c r="AJ1296" s="21">
        <v>2</v>
      </c>
      <c r="AK1296" s="21">
        <v>2</v>
      </c>
      <c r="AL1296" s="21">
        <v>1.83</v>
      </c>
      <c r="AO1296">
        <f t="shared" si="423"/>
        <v>-130</v>
      </c>
      <c r="AP1296">
        <f>IF(E1296&lt;F1296,G1296,H1296)</f>
        <v>17</v>
      </c>
      <c r="AQ1296">
        <f>IF(E1296&lt;F1296,H1296,G1296)</f>
        <v>23</v>
      </c>
    </row>
    <row r="1297" spans="2:43" x14ac:dyDescent="0.25">
      <c r="B1297" s="24">
        <v>43384</v>
      </c>
      <c r="C1297" s="20" t="s">
        <v>25</v>
      </c>
      <c r="D1297" s="20" t="s">
        <v>19</v>
      </c>
      <c r="E1297" s="2">
        <v>110.00000000000001</v>
      </c>
      <c r="F1297" s="2">
        <v>-131.57894736842104</v>
      </c>
      <c r="G1297">
        <v>13</v>
      </c>
      <c r="H1297">
        <v>34</v>
      </c>
      <c r="I1297" s="9"/>
      <c r="J1297" s="2" t="str">
        <f t="shared" si="419"/>
        <v>Philadelphia Eagles</v>
      </c>
      <c r="K1297" s="2" t="str">
        <f t="shared" si="420"/>
        <v>New York Giants</v>
      </c>
      <c r="L1297" s="17">
        <f t="shared" si="421"/>
        <v>-131.57894736842104</v>
      </c>
      <c r="M1297" s="18">
        <f t="shared" si="422"/>
        <v>110.00000000000001</v>
      </c>
      <c r="N1297" s="4">
        <f t="shared" si="408"/>
        <v>1.76</v>
      </c>
      <c r="O1297" s="4">
        <f t="shared" si="409"/>
        <v>2.1</v>
      </c>
      <c r="P1297" s="4"/>
      <c r="Q1297" s="4"/>
      <c r="R1297" s="1">
        <f t="shared" si="410"/>
        <v>0.56818181818181823</v>
      </c>
      <c r="S1297" s="1">
        <f t="shared" si="410"/>
        <v>0.47619047619047616</v>
      </c>
      <c r="T1297" s="1">
        <f t="shared" si="406"/>
        <v>4.2487046632124437E-2</v>
      </c>
      <c r="U1297" s="1">
        <f t="shared" si="407"/>
        <v>4.5995670995671034E-2</v>
      </c>
      <c r="V1297" s="1">
        <f t="shared" si="411"/>
        <v>0.55699567099567104</v>
      </c>
      <c r="W1297" s="1"/>
      <c r="X1297" s="17">
        <f t="shared" si="412"/>
        <v>795.34608987611307</v>
      </c>
      <c r="Y1297" s="18">
        <f t="shared" si="413"/>
        <v>1144.9859022934511</v>
      </c>
      <c r="Z1297" s="2">
        <f t="shared" si="404"/>
        <v>755.57878538230739</v>
      </c>
      <c r="AA1297" s="18">
        <f t="shared" si="404"/>
        <v>1087.7366071787785</v>
      </c>
      <c r="AB1297" s="2">
        <f t="shared" si="405"/>
        <v>-132.3488720628942</v>
      </c>
      <c r="AC1297" s="2">
        <f t="shared" si="405"/>
        <v>108.77366071787785</v>
      </c>
      <c r="AD1297" s="2">
        <f t="shared" si="414"/>
        <v>755.57878538230739</v>
      </c>
      <c r="AE1297" s="2">
        <f t="shared" si="415"/>
        <v>-1000</v>
      </c>
      <c r="AF1297" s="5">
        <f t="shared" si="416"/>
        <v>0.76</v>
      </c>
      <c r="AG1297" s="5">
        <f t="shared" si="417"/>
        <v>-1</v>
      </c>
      <c r="AH1297" s="3">
        <f t="shared" si="418"/>
        <v>201810</v>
      </c>
      <c r="AI1297" s="21">
        <v>2.35</v>
      </c>
      <c r="AJ1297" s="21">
        <v>1.64</v>
      </c>
      <c r="AK1297" s="21">
        <v>2.1</v>
      </c>
      <c r="AL1297" s="21">
        <v>1.76</v>
      </c>
      <c r="AO1297">
        <f t="shared" si="423"/>
        <v>-140</v>
      </c>
      <c r="AP1297">
        <f>IF(E1297&lt;F1297,G1297,H1297)</f>
        <v>34</v>
      </c>
      <c r="AQ1297">
        <f>IF(E1297&lt;F1297,H1297,G1297)</f>
        <v>13</v>
      </c>
    </row>
    <row r="1298" spans="2:43" x14ac:dyDescent="0.25">
      <c r="B1298" s="24">
        <v>43381</v>
      </c>
      <c r="C1298" s="20" t="s">
        <v>43</v>
      </c>
      <c r="D1298" s="20" t="s">
        <v>53</v>
      </c>
      <c r="E1298" s="2">
        <v>-270.2702702702702</v>
      </c>
      <c r="F1298" s="2">
        <v>220.00000000000003</v>
      </c>
      <c r="G1298">
        <v>43</v>
      </c>
      <c r="H1298">
        <v>19</v>
      </c>
      <c r="I1298" s="9"/>
      <c r="J1298" s="2" t="str">
        <f t="shared" si="419"/>
        <v>New Orleans Saints</v>
      </c>
      <c r="K1298" s="2" t="str">
        <f t="shared" si="420"/>
        <v>Washington Redskins</v>
      </c>
      <c r="L1298" s="17">
        <f t="shared" si="421"/>
        <v>-270.2702702702702</v>
      </c>
      <c r="M1298" s="18">
        <f t="shared" si="422"/>
        <v>220.00000000000003</v>
      </c>
      <c r="N1298" s="4">
        <f t="shared" si="408"/>
        <v>1.37</v>
      </c>
      <c r="O1298" s="4">
        <f t="shared" si="409"/>
        <v>3.2</v>
      </c>
      <c r="P1298" s="4"/>
      <c r="Q1298" s="4"/>
      <c r="R1298" s="1">
        <f t="shared" si="410"/>
        <v>0.72992700729927007</v>
      </c>
      <c r="S1298" s="1">
        <f t="shared" si="410"/>
        <v>0.3125</v>
      </c>
      <c r="T1298" s="1">
        <f t="shared" si="406"/>
        <v>4.0700218818380707E-2</v>
      </c>
      <c r="U1298" s="1">
        <f t="shared" si="407"/>
        <v>0.20871350364963503</v>
      </c>
      <c r="V1298" s="1">
        <f t="shared" si="411"/>
        <v>0.71971350364963504</v>
      </c>
      <c r="W1298" s="1"/>
      <c r="X1298" s="17">
        <f t="shared" si="412"/>
        <v>389.44176388110628</v>
      </c>
      <c r="Y1298" s="18">
        <f t="shared" si="413"/>
        <v>2256.8044836814311</v>
      </c>
      <c r="Z1298" s="2">
        <f t="shared" si="404"/>
        <v>369.96967568705094</v>
      </c>
      <c r="AA1298" s="18">
        <f t="shared" si="404"/>
        <v>2143.9642594973593</v>
      </c>
      <c r="AB1298" s="2">
        <f t="shared" si="405"/>
        <v>-270.29242278923357</v>
      </c>
      <c r="AC1298" s="2">
        <f t="shared" si="405"/>
        <v>214.39642594973594</v>
      </c>
      <c r="AD1298" s="2">
        <f t="shared" si="414"/>
        <v>369.96967568705094</v>
      </c>
      <c r="AE1298" s="2">
        <f t="shared" si="415"/>
        <v>-1000</v>
      </c>
      <c r="AF1298" s="5">
        <f t="shared" si="416"/>
        <v>0.37000000000000011</v>
      </c>
      <c r="AG1298" s="5">
        <f t="shared" si="417"/>
        <v>-1</v>
      </c>
      <c r="AH1298" s="3">
        <f t="shared" si="418"/>
        <v>201810</v>
      </c>
      <c r="AI1298" s="21">
        <v>1.36</v>
      </c>
      <c r="AJ1298" s="21">
        <v>3.25</v>
      </c>
      <c r="AK1298" s="21">
        <v>1.37</v>
      </c>
      <c r="AL1298" s="21">
        <v>3.2</v>
      </c>
      <c r="AO1298">
        <f t="shared" si="423"/>
        <v>-300</v>
      </c>
      <c r="AP1298">
        <f>IF(E1298&lt;F1298,G1298,H1298)</f>
        <v>43</v>
      </c>
      <c r="AQ1298">
        <f>IF(E1298&lt;F1298,H1298,G1298)</f>
        <v>19</v>
      </c>
    </row>
    <row r="1299" spans="2:43" x14ac:dyDescent="0.25">
      <c r="B1299" s="24">
        <v>43380</v>
      </c>
      <c r="C1299" s="20" t="s">
        <v>40</v>
      </c>
      <c r="D1299" s="20" t="s">
        <v>23</v>
      </c>
      <c r="E1299" s="2">
        <v>-181.81818181818181</v>
      </c>
      <c r="F1299" s="2">
        <v>160</v>
      </c>
      <c r="G1299">
        <v>19</v>
      </c>
      <c r="H1299">
        <v>16</v>
      </c>
      <c r="I1299" s="9"/>
      <c r="J1299" s="2" t="str">
        <f t="shared" si="419"/>
        <v>Houston Texans</v>
      </c>
      <c r="K1299" s="2" t="str">
        <f t="shared" si="420"/>
        <v>Dallas Cowboys</v>
      </c>
      <c r="L1299" s="17">
        <f t="shared" si="421"/>
        <v>-181.81818181818181</v>
      </c>
      <c r="M1299" s="18">
        <f t="shared" si="422"/>
        <v>160</v>
      </c>
      <c r="N1299" s="4">
        <f t="shared" si="408"/>
        <v>1.55</v>
      </c>
      <c r="O1299" s="4">
        <f t="shared" si="409"/>
        <v>2.6</v>
      </c>
      <c r="P1299" s="4"/>
      <c r="Q1299" s="4"/>
      <c r="R1299" s="1">
        <f t="shared" si="410"/>
        <v>0.64516129032258063</v>
      </c>
      <c r="S1299" s="1">
        <f t="shared" si="410"/>
        <v>0.38461538461538458</v>
      </c>
      <c r="T1299" s="1">
        <f t="shared" si="406"/>
        <v>2.8915662650602414E-2</v>
      </c>
      <c r="U1299" s="1">
        <f t="shared" si="407"/>
        <v>0.13027295285359802</v>
      </c>
      <c r="V1299" s="1">
        <f t="shared" si="411"/>
        <v>0.64127295285359809</v>
      </c>
      <c r="W1299" s="1"/>
      <c r="X1299" s="17">
        <f t="shared" si="412"/>
        <v>559.39837404665798</v>
      </c>
      <c r="Y1299" s="18">
        <f t="shared" si="413"/>
        <v>1609.5378726032154</v>
      </c>
      <c r="Z1299" s="2">
        <f t="shared" si="404"/>
        <v>531.42845534432502</v>
      </c>
      <c r="AA1299" s="18">
        <f t="shared" si="404"/>
        <v>1529.0609789730545</v>
      </c>
      <c r="AB1299" s="2">
        <f t="shared" si="405"/>
        <v>-188.17208411470486</v>
      </c>
      <c r="AC1299" s="2">
        <f t="shared" si="405"/>
        <v>152.90609789730544</v>
      </c>
      <c r="AD1299" s="2">
        <f t="shared" si="414"/>
        <v>531.42845534432502</v>
      </c>
      <c r="AE1299" s="2">
        <f t="shared" si="415"/>
        <v>-1000</v>
      </c>
      <c r="AF1299" s="5">
        <f t="shared" si="416"/>
        <v>0.55000000000000004</v>
      </c>
      <c r="AG1299" s="5">
        <f t="shared" si="417"/>
        <v>-1</v>
      </c>
      <c r="AH1299" s="3">
        <f t="shared" si="418"/>
        <v>201810</v>
      </c>
      <c r="AI1299" s="21">
        <v>1.57</v>
      </c>
      <c r="AJ1299" s="21">
        <v>2.5499999999999998</v>
      </c>
      <c r="AK1299" s="21">
        <v>1.55</v>
      </c>
      <c r="AL1299" s="21">
        <v>2.6</v>
      </c>
      <c r="AO1299">
        <f t="shared" si="423"/>
        <v>-190</v>
      </c>
      <c r="AP1299">
        <f>IF(E1299&lt;F1299,G1299,H1299)</f>
        <v>19</v>
      </c>
      <c r="AQ1299">
        <f>IF(E1299&lt;F1299,H1299,G1299)</f>
        <v>16</v>
      </c>
    </row>
    <row r="1300" spans="2:43" x14ac:dyDescent="0.25">
      <c r="B1300" s="24">
        <v>43380</v>
      </c>
      <c r="C1300" s="20" t="s">
        <v>19</v>
      </c>
      <c r="D1300" s="20" t="s">
        <v>29</v>
      </c>
      <c r="E1300" s="2">
        <v>-185.18518518518516</v>
      </c>
      <c r="F1300" s="2">
        <v>165</v>
      </c>
      <c r="G1300">
        <v>21</v>
      </c>
      <c r="H1300">
        <v>23</v>
      </c>
      <c r="I1300" s="9"/>
      <c r="J1300" s="2" t="str">
        <f t="shared" si="419"/>
        <v>Philadelphia Eagles</v>
      </c>
      <c r="K1300" s="2" t="str">
        <f t="shared" si="420"/>
        <v>Minnesota Vikings</v>
      </c>
      <c r="L1300" s="17">
        <f t="shared" si="421"/>
        <v>-185.18518518518516</v>
      </c>
      <c r="M1300" s="18">
        <f t="shared" si="422"/>
        <v>165</v>
      </c>
      <c r="N1300" s="4">
        <f t="shared" si="408"/>
        <v>1.54</v>
      </c>
      <c r="O1300" s="4">
        <f t="shared" si="409"/>
        <v>2.65</v>
      </c>
      <c r="P1300" s="4"/>
      <c r="Q1300" s="4"/>
      <c r="R1300" s="1">
        <f t="shared" si="410"/>
        <v>0.64935064935064934</v>
      </c>
      <c r="S1300" s="1">
        <f t="shared" si="410"/>
        <v>0.37735849056603776</v>
      </c>
      <c r="T1300" s="1">
        <f t="shared" si="406"/>
        <v>2.6014319809069208E-2</v>
      </c>
      <c r="U1300" s="1">
        <f t="shared" si="407"/>
        <v>0.13599607939230579</v>
      </c>
      <c r="V1300" s="1">
        <f t="shared" si="411"/>
        <v>0.64699607939230575</v>
      </c>
      <c r="W1300" s="1"/>
      <c r="X1300" s="17">
        <f t="shared" si="412"/>
        <v>545.60441995143913</v>
      </c>
      <c r="Y1300" s="18">
        <f t="shared" si="413"/>
        <v>1648.1806912014345</v>
      </c>
      <c r="Z1300" s="2">
        <f t="shared" ref="Z1300:AA1363" si="424">X1300*0.95</f>
        <v>518.32419895386715</v>
      </c>
      <c r="AA1300" s="18">
        <f t="shared" si="424"/>
        <v>1565.7716566413626</v>
      </c>
      <c r="AB1300" s="2">
        <f t="shared" ref="AB1300:AC1363" si="425">IF(Z1300&lt;1000,-100000/Z1300,Z1300/10)</f>
        <v>-192.92944493394256</v>
      </c>
      <c r="AC1300" s="2">
        <f t="shared" si="425"/>
        <v>156.57716566413626</v>
      </c>
      <c r="AD1300" s="2">
        <f t="shared" si="414"/>
        <v>-1000</v>
      </c>
      <c r="AE1300" s="2">
        <f t="shared" si="415"/>
        <v>1565.7716566413626</v>
      </c>
      <c r="AF1300" s="5">
        <f t="shared" si="416"/>
        <v>-1</v>
      </c>
      <c r="AG1300" s="5">
        <f t="shared" si="417"/>
        <v>1.65</v>
      </c>
      <c r="AH1300" s="3">
        <f t="shared" si="418"/>
        <v>201810</v>
      </c>
      <c r="AI1300" s="21">
        <v>1.62</v>
      </c>
      <c r="AJ1300" s="21">
        <v>2.4</v>
      </c>
      <c r="AK1300" s="21">
        <v>1.54</v>
      </c>
      <c r="AL1300" s="21">
        <v>2.65</v>
      </c>
      <c r="AO1300">
        <f t="shared" si="423"/>
        <v>-190</v>
      </c>
      <c r="AP1300">
        <f>IF(E1300&lt;F1300,G1300,H1300)</f>
        <v>21</v>
      </c>
      <c r="AQ1300">
        <f>IF(E1300&lt;F1300,H1300,G1300)</f>
        <v>23</v>
      </c>
    </row>
    <row r="1301" spans="2:43" x14ac:dyDescent="0.25">
      <c r="B1301" s="24">
        <v>43380</v>
      </c>
      <c r="C1301" s="20" t="s">
        <v>32</v>
      </c>
      <c r="D1301" s="20" t="s">
        <v>47</v>
      </c>
      <c r="E1301" s="2">
        <v>280</v>
      </c>
      <c r="F1301" s="2">
        <v>-370.37037037037032</v>
      </c>
      <c r="G1301">
        <v>31</v>
      </c>
      <c r="H1301">
        <v>33</v>
      </c>
      <c r="I1301" s="9"/>
      <c r="J1301" s="2" t="str">
        <f t="shared" si="419"/>
        <v>Los Angeles Rams</v>
      </c>
      <c r="K1301" s="2" t="str">
        <f t="shared" si="420"/>
        <v>Seattle Seahawks</v>
      </c>
      <c r="L1301" s="17">
        <f t="shared" si="421"/>
        <v>-370.37037037037032</v>
      </c>
      <c r="M1301" s="18">
        <f t="shared" si="422"/>
        <v>280</v>
      </c>
      <c r="N1301" s="4">
        <f t="shared" si="408"/>
        <v>1.27</v>
      </c>
      <c r="O1301" s="4">
        <f t="shared" si="409"/>
        <v>3.8</v>
      </c>
      <c r="P1301" s="4"/>
      <c r="Q1301" s="4"/>
      <c r="R1301" s="1">
        <f t="shared" si="410"/>
        <v>0.78740157480314954</v>
      </c>
      <c r="S1301" s="1">
        <f t="shared" si="410"/>
        <v>0.26315789473684209</v>
      </c>
      <c r="T1301" s="1">
        <f t="shared" si="406"/>
        <v>4.8126232741617536E-2</v>
      </c>
      <c r="U1301" s="1">
        <f t="shared" si="407"/>
        <v>0.26212184003315375</v>
      </c>
      <c r="V1301" s="1">
        <f t="shared" si="411"/>
        <v>0.77312184003315376</v>
      </c>
      <c r="W1301" s="1"/>
      <c r="X1301" s="17">
        <f t="shared" si="412"/>
        <v>293.45718645992071</v>
      </c>
      <c r="Y1301" s="18">
        <f t="shared" si="413"/>
        <v>2909.583445130711</v>
      </c>
      <c r="Z1301" s="2">
        <f t="shared" si="424"/>
        <v>278.78432713692467</v>
      </c>
      <c r="AA1301" s="18">
        <f t="shared" si="424"/>
        <v>2764.1042728741754</v>
      </c>
      <c r="AB1301" s="2">
        <f t="shared" si="425"/>
        <v>-358.70022187755586</v>
      </c>
      <c r="AC1301" s="2">
        <f t="shared" si="425"/>
        <v>276.41042728741752</v>
      </c>
      <c r="AD1301" s="2">
        <f t="shared" si="414"/>
        <v>278.78432713692467</v>
      </c>
      <c r="AE1301" s="2">
        <f t="shared" si="415"/>
        <v>-1000</v>
      </c>
      <c r="AF1301" s="5">
        <f t="shared" si="416"/>
        <v>0.27</v>
      </c>
      <c r="AG1301" s="5">
        <f t="shared" si="417"/>
        <v>-1</v>
      </c>
      <c r="AH1301" s="3">
        <f t="shared" si="418"/>
        <v>201810</v>
      </c>
      <c r="AI1301" s="21">
        <v>3.7</v>
      </c>
      <c r="AJ1301" s="21">
        <v>1.29</v>
      </c>
      <c r="AK1301" s="21">
        <v>3.8</v>
      </c>
      <c r="AL1301" s="21">
        <v>1.27</v>
      </c>
      <c r="AO1301">
        <f t="shared" si="423"/>
        <v>-400</v>
      </c>
      <c r="AP1301">
        <f>IF(E1301&lt;F1301,G1301,H1301)</f>
        <v>33</v>
      </c>
      <c r="AQ1301">
        <f>IF(E1301&lt;F1301,H1301,G1301)</f>
        <v>31</v>
      </c>
    </row>
    <row r="1302" spans="2:43" x14ac:dyDescent="0.25">
      <c r="B1302" s="24">
        <v>43380</v>
      </c>
      <c r="C1302" s="20" t="s">
        <v>22</v>
      </c>
      <c r="D1302" s="20" t="s">
        <v>48</v>
      </c>
      <c r="E1302" s="2">
        <v>-166.66666666666663</v>
      </c>
      <c r="F1302" s="2">
        <v>145.00000000000003</v>
      </c>
      <c r="G1302">
        <v>18</v>
      </c>
      <c r="H1302">
        <v>28</v>
      </c>
      <c r="I1302" s="9"/>
      <c r="J1302" s="2" t="str">
        <f t="shared" si="419"/>
        <v>San Francisco 49ers</v>
      </c>
      <c r="K1302" s="2" t="str">
        <f t="shared" si="420"/>
        <v>Arizona Cardinals</v>
      </c>
      <c r="L1302" s="17">
        <f t="shared" si="421"/>
        <v>-166.66666666666663</v>
      </c>
      <c r="M1302" s="18">
        <f t="shared" si="422"/>
        <v>145.00000000000003</v>
      </c>
      <c r="N1302" s="4">
        <f t="shared" si="408"/>
        <v>1.6</v>
      </c>
      <c r="O1302" s="4">
        <f t="shared" si="409"/>
        <v>2.4500000000000002</v>
      </c>
      <c r="P1302" s="4"/>
      <c r="Q1302" s="4"/>
      <c r="R1302" s="1">
        <f t="shared" si="410"/>
        <v>0.625</v>
      </c>
      <c r="S1302" s="1">
        <f t="shared" si="410"/>
        <v>0.4081632653061224</v>
      </c>
      <c r="T1302" s="1">
        <f t="shared" si="406"/>
        <v>3.2098765432098886E-2</v>
      </c>
      <c r="U1302" s="1">
        <f t="shared" si="407"/>
        <v>0.1084183673469388</v>
      </c>
      <c r="V1302" s="1">
        <f t="shared" si="411"/>
        <v>0.61941836734693878</v>
      </c>
      <c r="W1302" s="1"/>
      <c r="X1302" s="17">
        <f t="shared" si="412"/>
        <v>614.4177388267467</v>
      </c>
      <c r="Y1302" s="18">
        <f t="shared" si="413"/>
        <v>1471.4893831628281</v>
      </c>
      <c r="Z1302" s="2">
        <f t="shared" si="424"/>
        <v>583.69685188540939</v>
      </c>
      <c r="AA1302" s="18">
        <f t="shared" si="424"/>
        <v>1397.9149140046866</v>
      </c>
      <c r="AB1302" s="2">
        <f t="shared" si="425"/>
        <v>-171.32180801898838</v>
      </c>
      <c r="AC1302" s="2">
        <f t="shared" si="425"/>
        <v>139.79149140046866</v>
      </c>
      <c r="AD1302" s="2">
        <f t="shared" si="414"/>
        <v>-1000</v>
      </c>
      <c r="AE1302" s="2">
        <f t="shared" si="415"/>
        <v>1397.9149140046866</v>
      </c>
      <c r="AF1302" s="5">
        <f t="shared" si="416"/>
        <v>-1</v>
      </c>
      <c r="AG1302" s="5">
        <f t="shared" si="417"/>
        <v>1.4500000000000002</v>
      </c>
      <c r="AH1302" s="3">
        <f t="shared" si="418"/>
        <v>201810</v>
      </c>
      <c r="AI1302" s="21">
        <v>1.47</v>
      </c>
      <c r="AJ1302" s="21">
        <v>2.75</v>
      </c>
      <c r="AK1302" s="21">
        <v>1.6</v>
      </c>
      <c r="AL1302" s="21">
        <v>2.4500000000000002</v>
      </c>
      <c r="AO1302">
        <f t="shared" si="423"/>
        <v>-170</v>
      </c>
      <c r="AP1302">
        <f>IF(E1302&lt;F1302,G1302,H1302)</f>
        <v>18</v>
      </c>
      <c r="AQ1302">
        <f>IF(E1302&lt;F1302,H1302,G1302)</f>
        <v>28</v>
      </c>
    </row>
    <row r="1303" spans="2:43" x14ac:dyDescent="0.25">
      <c r="B1303" s="24">
        <v>43380</v>
      </c>
      <c r="C1303" s="20" t="s">
        <v>31</v>
      </c>
      <c r="D1303" s="20" t="s">
        <v>52</v>
      </c>
      <c r="E1303" s="2">
        <v>-232.55813953488376</v>
      </c>
      <c r="F1303" s="2">
        <v>190</v>
      </c>
      <c r="G1303">
        <v>26</v>
      </c>
      <c r="H1303">
        <v>10</v>
      </c>
      <c r="I1303" s="9"/>
      <c r="J1303" s="2" t="str">
        <f t="shared" si="419"/>
        <v>Los Angeles Chargers</v>
      </c>
      <c r="K1303" s="2" t="str">
        <f t="shared" si="420"/>
        <v>Oakland Raiders</v>
      </c>
      <c r="L1303" s="17">
        <f t="shared" si="421"/>
        <v>-232.55813953488376</v>
      </c>
      <c r="M1303" s="18">
        <f t="shared" si="422"/>
        <v>190</v>
      </c>
      <c r="N1303" s="4">
        <f t="shared" si="408"/>
        <v>1.43</v>
      </c>
      <c r="O1303" s="4">
        <f t="shared" si="409"/>
        <v>2.9</v>
      </c>
      <c r="P1303" s="4"/>
      <c r="Q1303" s="4"/>
      <c r="R1303" s="1">
        <f t="shared" si="410"/>
        <v>0.69930069930069938</v>
      </c>
      <c r="S1303" s="1">
        <f t="shared" si="410"/>
        <v>0.34482758620689657</v>
      </c>
      <c r="T1303" s="1">
        <f t="shared" si="406"/>
        <v>4.2263279445727608E-2</v>
      </c>
      <c r="U1303" s="1">
        <f t="shared" si="407"/>
        <v>0.1772365565469014</v>
      </c>
      <c r="V1303" s="1">
        <f t="shared" si="411"/>
        <v>0.68823655654690141</v>
      </c>
      <c r="W1303" s="1"/>
      <c r="X1303" s="17">
        <f t="shared" si="412"/>
        <v>452.98878777569371</v>
      </c>
      <c r="Y1303" s="18">
        <f t="shared" si="413"/>
        <v>1963.0773393846457</v>
      </c>
      <c r="Z1303" s="2">
        <f t="shared" si="424"/>
        <v>430.33934838690902</v>
      </c>
      <c r="AA1303" s="18">
        <f t="shared" si="424"/>
        <v>1864.9234724154132</v>
      </c>
      <c r="AB1303" s="2">
        <f t="shared" si="425"/>
        <v>-232.37475349358971</v>
      </c>
      <c r="AC1303" s="2">
        <f t="shared" si="425"/>
        <v>186.49234724154132</v>
      </c>
      <c r="AD1303" s="2">
        <f t="shared" si="414"/>
        <v>430.33934838690902</v>
      </c>
      <c r="AE1303" s="2">
        <f t="shared" si="415"/>
        <v>-1000</v>
      </c>
      <c r="AF1303" s="5">
        <f t="shared" si="416"/>
        <v>0.42999999999999994</v>
      </c>
      <c r="AG1303" s="5">
        <f t="shared" si="417"/>
        <v>-1</v>
      </c>
      <c r="AH1303" s="3">
        <f t="shared" si="418"/>
        <v>201810</v>
      </c>
      <c r="AI1303" s="21">
        <v>1.41</v>
      </c>
      <c r="AJ1303" s="21">
        <v>3</v>
      </c>
      <c r="AK1303" s="21">
        <v>1.43</v>
      </c>
      <c r="AL1303" s="21">
        <v>2.9</v>
      </c>
      <c r="AO1303">
        <f t="shared" si="423"/>
        <v>-300</v>
      </c>
      <c r="AP1303">
        <f>IF(E1303&lt;F1303,G1303,H1303)</f>
        <v>26</v>
      </c>
      <c r="AQ1303">
        <f>IF(E1303&lt;F1303,H1303,G1303)</f>
        <v>10</v>
      </c>
    </row>
    <row r="1304" spans="2:43" x14ac:dyDescent="0.25">
      <c r="B1304" s="24">
        <v>43380</v>
      </c>
      <c r="C1304" s="20" t="s">
        <v>24</v>
      </c>
      <c r="D1304" s="20" t="s">
        <v>41</v>
      </c>
      <c r="E1304" s="2">
        <v>215</v>
      </c>
      <c r="F1304" s="2">
        <v>-263.1578947368422</v>
      </c>
      <c r="G1304">
        <v>13</v>
      </c>
      <c r="H1304">
        <v>12</v>
      </c>
      <c r="I1304" s="9"/>
      <c r="J1304" s="2" t="str">
        <f t="shared" si="419"/>
        <v>Tennessee Titans</v>
      </c>
      <c r="K1304" s="2" t="str">
        <f t="shared" si="420"/>
        <v>Buffalo Bills</v>
      </c>
      <c r="L1304" s="17">
        <f t="shared" si="421"/>
        <v>-263.1578947368422</v>
      </c>
      <c r="M1304" s="18">
        <f t="shared" si="422"/>
        <v>215</v>
      </c>
      <c r="N1304" s="4">
        <f t="shared" si="408"/>
        <v>1.38</v>
      </c>
      <c r="O1304" s="4">
        <f t="shared" si="409"/>
        <v>3.15</v>
      </c>
      <c r="P1304" s="4"/>
      <c r="Q1304" s="4"/>
      <c r="R1304" s="1">
        <f t="shared" si="410"/>
        <v>0.7246376811594204</v>
      </c>
      <c r="S1304" s="1">
        <f t="shared" si="410"/>
        <v>0.31746031746031744</v>
      </c>
      <c r="T1304" s="1">
        <f t="shared" si="406"/>
        <v>4.039735099337749E-2</v>
      </c>
      <c r="U1304" s="1">
        <f t="shared" si="407"/>
        <v>0.20358868184955148</v>
      </c>
      <c r="V1304" s="1">
        <f t="shared" si="411"/>
        <v>0.71458868184955149</v>
      </c>
      <c r="W1304" s="1"/>
      <c r="X1304" s="17">
        <f t="shared" si="412"/>
        <v>399.40643533805462</v>
      </c>
      <c r="Y1304" s="18">
        <f t="shared" si="413"/>
        <v>2205.1924375584526</v>
      </c>
      <c r="Z1304" s="2">
        <f t="shared" si="424"/>
        <v>379.43611357115185</v>
      </c>
      <c r="AA1304" s="18">
        <f t="shared" si="424"/>
        <v>2094.93281568053</v>
      </c>
      <c r="AB1304" s="2">
        <f t="shared" si="425"/>
        <v>-263.54897813712716</v>
      </c>
      <c r="AC1304" s="2">
        <f t="shared" si="425"/>
        <v>209.49328156805299</v>
      </c>
      <c r="AD1304" s="2">
        <f t="shared" si="414"/>
        <v>-1000</v>
      </c>
      <c r="AE1304" s="2">
        <f t="shared" si="415"/>
        <v>2094.93281568053</v>
      </c>
      <c r="AF1304" s="5">
        <f t="shared" si="416"/>
        <v>-1</v>
      </c>
      <c r="AG1304" s="5">
        <f t="shared" si="417"/>
        <v>2.15</v>
      </c>
      <c r="AH1304" s="3">
        <f t="shared" si="418"/>
        <v>201810</v>
      </c>
      <c r="AI1304" s="21">
        <v>2.5499999999999998</v>
      </c>
      <c r="AJ1304" s="21">
        <v>1.57</v>
      </c>
      <c r="AK1304" s="21">
        <v>3.15</v>
      </c>
      <c r="AL1304" s="21">
        <v>1.38</v>
      </c>
      <c r="AO1304">
        <f t="shared" si="423"/>
        <v>-300</v>
      </c>
      <c r="AP1304">
        <f>IF(E1304&lt;F1304,G1304,H1304)</f>
        <v>12</v>
      </c>
      <c r="AQ1304">
        <f>IF(E1304&lt;F1304,H1304,G1304)</f>
        <v>13</v>
      </c>
    </row>
    <row r="1305" spans="2:43" x14ac:dyDescent="0.25">
      <c r="B1305" s="24">
        <v>43380</v>
      </c>
      <c r="C1305" s="20" t="s">
        <v>44</v>
      </c>
      <c r="D1305" s="20" t="s">
        <v>25</v>
      </c>
      <c r="E1305" s="2">
        <v>-294.11764705882348</v>
      </c>
      <c r="F1305" s="2">
        <v>235</v>
      </c>
      <c r="G1305">
        <v>33</v>
      </c>
      <c r="H1305">
        <v>31</v>
      </c>
      <c r="I1305" s="9"/>
      <c r="J1305" s="2" t="str">
        <f t="shared" si="419"/>
        <v>Carolina Panthers</v>
      </c>
      <c r="K1305" s="2" t="str">
        <f t="shared" si="420"/>
        <v>New York Giants</v>
      </c>
      <c r="L1305" s="17">
        <f t="shared" si="421"/>
        <v>-294.11764705882348</v>
      </c>
      <c r="M1305" s="18">
        <f t="shared" si="422"/>
        <v>235</v>
      </c>
      <c r="N1305" s="4">
        <f t="shared" si="408"/>
        <v>1.34</v>
      </c>
      <c r="O1305" s="4">
        <f t="shared" si="409"/>
        <v>3.35</v>
      </c>
      <c r="P1305" s="4"/>
      <c r="Q1305" s="4"/>
      <c r="R1305" s="1">
        <f t="shared" si="410"/>
        <v>0.74626865671641784</v>
      </c>
      <c r="S1305" s="1">
        <f t="shared" si="410"/>
        <v>0.29850746268656714</v>
      </c>
      <c r="T1305" s="1">
        <f t="shared" si="406"/>
        <v>4.2857142857142816E-2</v>
      </c>
      <c r="U1305" s="1">
        <f t="shared" si="407"/>
        <v>0.22388059701492535</v>
      </c>
      <c r="V1305" s="1">
        <f t="shared" si="411"/>
        <v>0.73488059701492536</v>
      </c>
      <c r="W1305" s="1"/>
      <c r="X1305" s="17">
        <f t="shared" si="412"/>
        <v>360.7652781444848</v>
      </c>
      <c r="Y1305" s="18">
        <f t="shared" si="413"/>
        <v>2419.4789829550677</v>
      </c>
      <c r="Z1305" s="2">
        <f t="shared" si="424"/>
        <v>342.72701423726056</v>
      </c>
      <c r="AA1305" s="18">
        <f t="shared" si="424"/>
        <v>2298.5050338073142</v>
      </c>
      <c r="AB1305" s="2">
        <f t="shared" si="425"/>
        <v>-291.77740839177835</v>
      </c>
      <c r="AC1305" s="2">
        <f t="shared" si="425"/>
        <v>229.85050338073142</v>
      </c>
      <c r="AD1305" s="2">
        <f t="shared" si="414"/>
        <v>342.72701423726056</v>
      </c>
      <c r="AE1305" s="2">
        <f t="shared" si="415"/>
        <v>-1000</v>
      </c>
      <c r="AF1305" s="5">
        <f t="shared" si="416"/>
        <v>0.34000000000000008</v>
      </c>
      <c r="AG1305" s="5">
        <f t="shared" si="417"/>
        <v>-1</v>
      </c>
      <c r="AH1305" s="3">
        <f t="shared" si="418"/>
        <v>201810</v>
      </c>
      <c r="AI1305" s="21">
        <v>1.35</v>
      </c>
      <c r="AJ1305" s="21">
        <v>3.3</v>
      </c>
      <c r="AK1305" s="21">
        <v>1.34</v>
      </c>
      <c r="AL1305" s="21">
        <v>3.35</v>
      </c>
      <c r="AO1305">
        <f t="shared" si="423"/>
        <v>-300</v>
      </c>
      <c r="AP1305">
        <f>IF(E1305&lt;F1305,G1305,H1305)</f>
        <v>33</v>
      </c>
      <c r="AQ1305">
        <f>IF(E1305&lt;F1305,H1305,G1305)</f>
        <v>31</v>
      </c>
    </row>
    <row r="1306" spans="2:43" x14ac:dyDescent="0.25">
      <c r="B1306" s="24">
        <v>43380</v>
      </c>
      <c r="C1306" s="20" t="s">
        <v>21</v>
      </c>
      <c r="D1306" s="20" t="s">
        <v>30</v>
      </c>
      <c r="E1306" s="2">
        <v>-270.2702702702702</v>
      </c>
      <c r="F1306" s="2">
        <v>220.00000000000003</v>
      </c>
      <c r="G1306">
        <v>27</v>
      </c>
      <c r="H1306">
        <v>17</v>
      </c>
      <c r="I1306" s="9"/>
      <c r="J1306" s="2" t="str">
        <f t="shared" si="419"/>
        <v>Cincinnati Bengals</v>
      </c>
      <c r="K1306" s="2" t="str">
        <f t="shared" si="420"/>
        <v>Miami Dolphins</v>
      </c>
      <c r="L1306" s="17">
        <f t="shared" si="421"/>
        <v>-270.2702702702702</v>
      </c>
      <c r="M1306" s="18">
        <f t="shared" si="422"/>
        <v>220.00000000000003</v>
      </c>
      <c r="N1306" s="4">
        <f t="shared" si="408"/>
        <v>1.37</v>
      </c>
      <c r="O1306" s="4">
        <f t="shared" si="409"/>
        <v>3.2</v>
      </c>
      <c r="P1306" s="4"/>
      <c r="Q1306" s="4"/>
      <c r="R1306" s="1">
        <f t="shared" si="410"/>
        <v>0.72992700729927007</v>
      </c>
      <c r="S1306" s="1">
        <f t="shared" si="410"/>
        <v>0.3125</v>
      </c>
      <c r="T1306" s="1">
        <f t="shared" si="406"/>
        <v>4.0700218818380707E-2</v>
      </c>
      <c r="U1306" s="1">
        <f t="shared" si="407"/>
        <v>0.20871350364963503</v>
      </c>
      <c r="V1306" s="1">
        <f t="shared" si="411"/>
        <v>0.71971350364963504</v>
      </c>
      <c r="W1306" s="1"/>
      <c r="X1306" s="17">
        <f t="shared" si="412"/>
        <v>389.44176388110628</v>
      </c>
      <c r="Y1306" s="18">
        <f t="shared" si="413"/>
        <v>2256.8044836814311</v>
      </c>
      <c r="Z1306" s="2">
        <f t="shared" si="424"/>
        <v>369.96967568705094</v>
      </c>
      <c r="AA1306" s="18">
        <f t="shared" si="424"/>
        <v>2143.9642594973593</v>
      </c>
      <c r="AB1306" s="2">
        <f t="shared" si="425"/>
        <v>-270.29242278923357</v>
      </c>
      <c r="AC1306" s="2">
        <f t="shared" si="425"/>
        <v>214.39642594973594</v>
      </c>
      <c r="AD1306" s="2">
        <f t="shared" si="414"/>
        <v>369.96967568705094</v>
      </c>
      <c r="AE1306" s="2">
        <f t="shared" si="415"/>
        <v>-1000</v>
      </c>
      <c r="AF1306" s="5">
        <f t="shared" si="416"/>
        <v>0.37000000000000011</v>
      </c>
      <c r="AG1306" s="5">
        <f t="shared" si="417"/>
        <v>-1</v>
      </c>
      <c r="AH1306" s="3">
        <f t="shared" si="418"/>
        <v>201810</v>
      </c>
      <c r="AI1306" s="21">
        <v>1.41</v>
      </c>
      <c r="AJ1306" s="21">
        <v>3</v>
      </c>
      <c r="AK1306" s="21">
        <v>1.37</v>
      </c>
      <c r="AL1306" s="21">
        <v>3.2</v>
      </c>
      <c r="AO1306">
        <f t="shared" si="423"/>
        <v>-300</v>
      </c>
      <c r="AP1306">
        <f>IF(E1306&lt;F1306,G1306,H1306)</f>
        <v>27</v>
      </c>
      <c r="AQ1306">
        <f>IF(E1306&lt;F1306,H1306,G1306)</f>
        <v>17</v>
      </c>
    </row>
    <row r="1307" spans="2:43" x14ac:dyDescent="0.25">
      <c r="B1307" s="24">
        <v>43380</v>
      </c>
      <c r="C1307" s="20" t="s">
        <v>46</v>
      </c>
      <c r="D1307" s="20" t="s">
        <v>28</v>
      </c>
      <c r="E1307" s="2">
        <v>160</v>
      </c>
      <c r="F1307" s="2">
        <v>-181.81818181818181</v>
      </c>
      <c r="G1307">
        <v>12</v>
      </c>
      <c r="H1307">
        <v>9</v>
      </c>
      <c r="I1307" s="9"/>
      <c r="J1307" s="2" t="str">
        <f t="shared" si="419"/>
        <v>Baltimore Ravens</v>
      </c>
      <c r="K1307" s="2" t="str">
        <f t="shared" si="420"/>
        <v>Cleveland Browns</v>
      </c>
      <c r="L1307" s="17">
        <f t="shared" si="421"/>
        <v>-181.81818181818181</v>
      </c>
      <c r="M1307" s="18">
        <f t="shared" si="422"/>
        <v>160</v>
      </c>
      <c r="N1307" s="4">
        <f t="shared" si="408"/>
        <v>1.55</v>
      </c>
      <c r="O1307" s="4">
        <f t="shared" si="409"/>
        <v>2.6</v>
      </c>
      <c r="P1307" s="4"/>
      <c r="Q1307" s="4"/>
      <c r="R1307" s="1">
        <f t="shared" si="410"/>
        <v>0.64516129032258063</v>
      </c>
      <c r="S1307" s="1">
        <f t="shared" si="410"/>
        <v>0.38461538461538458</v>
      </c>
      <c r="T1307" s="1">
        <f t="shared" si="406"/>
        <v>2.8915662650602414E-2</v>
      </c>
      <c r="U1307" s="1">
        <f t="shared" si="407"/>
        <v>0.13027295285359802</v>
      </c>
      <c r="V1307" s="1">
        <f t="shared" si="411"/>
        <v>0.64127295285359809</v>
      </c>
      <c r="W1307" s="1"/>
      <c r="X1307" s="17">
        <f t="shared" si="412"/>
        <v>559.39837404665798</v>
      </c>
      <c r="Y1307" s="18">
        <f t="shared" si="413"/>
        <v>1609.5378726032154</v>
      </c>
      <c r="Z1307" s="2">
        <f t="shared" si="424"/>
        <v>531.42845534432502</v>
      </c>
      <c r="AA1307" s="18">
        <f t="shared" si="424"/>
        <v>1529.0609789730545</v>
      </c>
      <c r="AB1307" s="2">
        <f t="shared" si="425"/>
        <v>-188.17208411470486</v>
      </c>
      <c r="AC1307" s="2">
        <f t="shared" si="425"/>
        <v>152.90609789730544</v>
      </c>
      <c r="AD1307" s="2">
        <f t="shared" si="414"/>
        <v>-1000</v>
      </c>
      <c r="AE1307" s="2">
        <f t="shared" si="415"/>
        <v>1529.0609789730545</v>
      </c>
      <c r="AF1307" s="5">
        <f t="shared" si="416"/>
        <v>-1</v>
      </c>
      <c r="AG1307" s="5">
        <f t="shared" si="417"/>
        <v>1.6</v>
      </c>
      <c r="AH1307" s="3">
        <f t="shared" si="418"/>
        <v>201810</v>
      </c>
      <c r="AI1307" s="21">
        <v>2.25</v>
      </c>
      <c r="AJ1307" s="21">
        <v>1.68</v>
      </c>
      <c r="AK1307" s="21">
        <v>2.6</v>
      </c>
      <c r="AL1307" s="21">
        <v>1.55</v>
      </c>
      <c r="AO1307">
        <f t="shared" si="423"/>
        <v>-190</v>
      </c>
      <c r="AP1307">
        <f>IF(E1307&lt;F1307,G1307,H1307)</f>
        <v>9</v>
      </c>
      <c r="AQ1307">
        <f>IF(E1307&lt;F1307,H1307,G1307)</f>
        <v>12</v>
      </c>
    </row>
    <row r="1308" spans="2:43" x14ac:dyDescent="0.25">
      <c r="B1308" s="24">
        <v>43380</v>
      </c>
      <c r="C1308" s="20" t="s">
        <v>34</v>
      </c>
      <c r="D1308" s="20" t="s">
        <v>33</v>
      </c>
      <c r="E1308" s="2">
        <v>-120.48192771084337</v>
      </c>
      <c r="F1308" s="2">
        <v>100</v>
      </c>
      <c r="G1308">
        <v>31</v>
      </c>
      <c r="H1308">
        <v>23</v>
      </c>
      <c r="I1308" s="9"/>
      <c r="J1308" s="2" t="str">
        <f t="shared" si="419"/>
        <v>Detroit Lions</v>
      </c>
      <c r="K1308" s="2" t="str">
        <f t="shared" si="420"/>
        <v>Green Bay Packers</v>
      </c>
      <c r="L1308" s="17">
        <f t="shared" si="421"/>
        <v>-120.48192771084337</v>
      </c>
      <c r="M1308" s="18">
        <f t="shared" si="422"/>
        <v>100</v>
      </c>
      <c r="N1308" s="4">
        <f t="shared" si="408"/>
        <v>1.83</v>
      </c>
      <c r="O1308" s="4">
        <f t="shared" si="409"/>
        <v>2</v>
      </c>
      <c r="P1308" s="4"/>
      <c r="Q1308" s="4"/>
      <c r="R1308" s="1">
        <f t="shared" si="410"/>
        <v>0.54644808743169393</v>
      </c>
      <c r="S1308" s="1">
        <f t="shared" si="410"/>
        <v>0.5</v>
      </c>
      <c r="T1308" s="1">
        <f t="shared" si="406"/>
        <v>4.4386422976501305E-2</v>
      </c>
      <c r="U1308" s="1">
        <f t="shared" si="407"/>
        <v>2.3224043715846965E-2</v>
      </c>
      <c r="V1308" s="1">
        <f t="shared" si="411"/>
        <v>0.53422404371584697</v>
      </c>
      <c r="W1308" s="1"/>
      <c r="X1308" s="17">
        <f t="shared" si="412"/>
        <v>871.87381729284084</v>
      </c>
      <c r="Y1308" s="18">
        <f t="shared" si="413"/>
        <v>1045.6626202421151</v>
      </c>
      <c r="Z1308" s="2">
        <f t="shared" si="424"/>
        <v>828.28012642819874</v>
      </c>
      <c r="AA1308" s="18">
        <f t="shared" si="424"/>
        <v>993.3794892300092</v>
      </c>
      <c r="AB1308" s="2">
        <f t="shared" si="425"/>
        <v>-120.73210114461043</v>
      </c>
      <c r="AC1308" s="2">
        <f t="shared" si="425"/>
        <v>-100.66646340515068</v>
      </c>
      <c r="AD1308" s="2">
        <f t="shared" si="414"/>
        <v>828.28012642819874</v>
      </c>
      <c r="AE1308" s="2">
        <f t="shared" si="415"/>
        <v>-1000</v>
      </c>
      <c r="AF1308" s="5">
        <f t="shared" si="416"/>
        <v>0.83000000000000007</v>
      </c>
      <c r="AG1308" s="5">
        <f t="shared" si="417"/>
        <v>-1</v>
      </c>
      <c r="AH1308" s="3">
        <f t="shared" si="418"/>
        <v>201810</v>
      </c>
      <c r="AI1308" s="21">
        <v>2.0499999999999998</v>
      </c>
      <c r="AJ1308" s="21">
        <v>1.8</v>
      </c>
      <c r="AK1308" s="21">
        <v>1.83</v>
      </c>
      <c r="AL1308" s="21">
        <v>2</v>
      </c>
      <c r="AO1308">
        <f t="shared" si="423"/>
        <v>-130</v>
      </c>
      <c r="AP1308">
        <f>IF(E1308&lt;F1308,G1308,H1308)</f>
        <v>31</v>
      </c>
      <c r="AQ1308">
        <f>IF(E1308&lt;F1308,H1308,G1308)</f>
        <v>23</v>
      </c>
    </row>
    <row r="1309" spans="2:43" x14ac:dyDescent="0.25">
      <c r="B1309" s="24">
        <v>43380</v>
      </c>
      <c r="C1309" s="20" t="s">
        <v>20</v>
      </c>
      <c r="D1309" s="20" t="s">
        <v>26</v>
      </c>
      <c r="E1309" s="2">
        <v>-156.25000000000003</v>
      </c>
      <c r="F1309" s="2">
        <v>135</v>
      </c>
      <c r="G1309">
        <v>30</v>
      </c>
      <c r="H1309">
        <v>14</v>
      </c>
      <c r="I1309" s="9"/>
      <c r="J1309" s="2" t="str">
        <f t="shared" si="419"/>
        <v>Kansas City Chiefs</v>
      </c>
      <c r="K1309" s="2" t="str">
        <f t="shared" si="420"/>
        <v>Jacksonville Jaguars</v>
      </c>
      <c r="L1309" s="17">
        <f t="shared" si="421"/>
        <v>-156.25000000000003</v>
      </c>
      <c r="M1309" s="18">
        <f t="shared" si="422"/>
        <v>135</v>
      </c>
      <c r="N1309" s="4">
        <f t="shared" si="408"/>
        <v>1.64</v>
      </c>
      <c r="O1309" s="4">
        <f t="shared" si="409"/>
        <v>2.35</v>
      </c>
      <c r="P1309" s="4"/>
      <c r="Q1309" s="4"/>
      <c r="R1309" s="1">
        <f t="shared" si="410"/>
        <v>0.6097560975609756</v>
      </c>
      <c r="S1309" s="1">
        <f t="shared" si="410"/>
        <v>0.42553191489361702</v>
      </c>
      <c r="T1309" s="1">
        <f t="shared" si="406"/>
        <v>3.4085213032581496E-2</v>
      </c>
      <c r="U1309" s="1">
        <f t="shared" si="407"/>
        <v>9.2112091333679286E-2</v>
      </c>
      <c r="V1309" s="1">
        <f t="shared" si="411"/>
        <v>0.60311209133367927</v>
      </c>
      <c r="W1309" s="1"/>
      <c r="X1309" s="17">
        <f t="shared" si="412"/>
        <v>658.06657563218641</v>
      </c>
      <c r="Y1309" s="18">
        <f t="shared" si="413"/>
        <v>1377.3404079490135</v>
      </c>
      <c r="Z1309" s="2">
        <f t="shared" si="424"/>
        <v>625.16324685057702</v>
      </c>
      <c r="AA1309" s="18">
        <f t="shared" si="424"/>
        <v>1308.4733875515628</v>
      </c>
      <c r="AB1309" s="2">
        <f t="shared" si="425"/>
        <v>-159.95821971905113</v>
      </c>
      <c r="AC1309" s="2">
        <f t="shared" si="425"/>
        <v>130.84733875515627</v>
      </c>
      <c r="AD1309" s="2">
        <f t="shared" si="414"/>
        <v>625.16324685057702</v>
      </c>
      <c r="AE1309" s="2">
        <f t="shared" si="415"/>
        <v>-1000</v>
      </c>
      <c r="AF1309" s="5">
        <f t="shared" si="416"/>
        <v>0.6399999999999999</v>
      </c>
      <c r="AG1309" s="5">
        <f t="shared" si="417"/>
        <v>-1</v>
      </c>
      <c r="AH1309" s="3">
        <f t="shared" si="418"/>
        <v>201810</v>
      </c>
      <c r="AI1309" s="21">
        <v>1.57</v>
      </c>
      <c r="AJ1309" s="21">
        <v>2.5499999999999998</v>
      </c>
      <c r="AK1309" s="21">
        <v>1.64</v>
      </c>
      <c r="AL1309" s="21">
        <v>2.35</v>
      </c>
      <c r="AO1309">
        <f t="shared" si="423"/>
        <v>-160</v>
      </c>
      <c r="AP1309">
        <f>IF(E1309&lt;F1309,G1309,H1309)</f>
        <v>30</v>
      </c>
      <c r="AQ1309">
        <f>IF(E1309&lt;F1309,H1309,G1309)</f>
        <v>14</v>
      </c>
    </row>
    <row r="1310" spans="2:43" x14ac:dyDescent="0.25">
      <c r="B1310" s="24">
        <v>43380</v>
      </c>
      <c r="C1310" s="20" t="s">
        <v>42</v>
      </c>
      <c r="D1310" s="20" t="s">
        <v>38</v>
      </c>
      <c r="E1310" s="2">
        <v>100</v>
      </c>
      <c r="F1310" s="2">
        <v>-120.48192771084337</v>
      </c>
      <c r="G1310">
        <v>34</v>
      </c>
      <c r="H1310">
        <v>16</v>
      </c>
      <c r="I1310" s="9"/>
      <c r="J1310" s="2" t="str">
        <f t="shared" si="419"/>
        <v>Denver Broncos</v>
      </c>
      <c r="K1310" s="2" t="str">
        <f t="shared" si="420"/>
        <v>New York Jets</v>
      </c>
      <c r="L1310" s="17">
        <f t="shared" si="421"/>
        <v>-120.48192771084337</v>
      </c>
      <c r="M1310" s="18">
        <f t="shared" si="422"/>
        <v>100</v>
      </c>
      <c r="N1310" s="4">
        <f t="shared" si="408"/>
        <v>1.83</v>
      </c>
      <c r="O1310" s="4">
        <f t="shared" si="409"/>
        <v>2</v>
      </c>
      <c r="P1310" s="4"/>
      <c r="Q1310" s="4"/>
      <c r="R1310" s="1">
        <f t="shared" si="410"/>
        <v>0.54644808743169393</v>
      </c>
      <c r="S1310" s="1">
        <f t="shared" si="410"/>
        <v>0.5</v>
      </c>
      <c r="T1310" s="1">
        <f t="shared" si="406"/>
        <v>4.4386422976501305E-2</v>
      </c>
      <c r="U1310" s="1">
        <f t="shared" si="407"/>
        <v>2.3224043715846965E-2</v>
      </c>
      <c r="V1310" s="1">
        <f t="shared" si="411"/>
        <v>0.53422404371584697</v>
      </c>
      <c r="W1310" s="1"/>
      <c r="X1310" s="17">
        <f t="shared" si="412"/>
        <v>871.87381729284084</v>
      </c>
      <c r="Y1310" s="18">
        <f t="shared" si="413"/>
        <v>1045.6626202421151</v>
      </c>
      <c r="Z1310" s="2">
        <f t="shared" si="424"/>
        <v>828.28012642819874</v>
      </c>
      <c r="AA1310" s="18">
        <f t="shared" si="424"/>
        <v>993.3794892300092</v>
      </c>
      <c r="AB1310" s="2">
        <f t="shared" si="425"/>
        <v>-120.73210114461043</v>
      </c>
      <c r="AC1310" s="2">
        <f t="shared" si="425"/>
        <v>-100.66646340515068</v>
      </c>
      <c r="AD1310" s="2">
        <f t="shared" si="414"/>
        <v>-1000</v>
      </c>
      <c r="AE1310" s="2">
        <f t="shared" si="415"/>
        <v>993.3794892300092</v>
      </c>
      <c r="AF1310" s="5">
        <f t="shared" si="416"/>
        <v>-1</v>
      </c>
      <c r="AG1310" s="5">
        <f t="shared" si="417"/>
        <v>1</v>
      </c>
      <c r="AH1310" s="3">
        <f t="shared" si="418"/>
        <v>201810</v>
      </c>
      <c r="AI1310" s="21">
        <v>1.74</v>
      </c>
      <c r="AJ1310" s="21">
        <v>2.15</v>
      </c>
      <c r="AK1310" s="21">
        <v>2</v>
      </c>
      <c r="AL1310" s="21">
        <v>1.83</v>
      </c>
      <c r="AO1310">
        <f t="shared" si="423"/>
        <v>-130</v>
      </c>
      <c r="AP1310">
        <f>IF(E1310&lt;F1310,G1310,H1310)</f>
        <v>16</v>
      </c>
      <c r="AQ1310">
        <f>IF(E1310&lt;F1310,H1310,G1310)</f>
        <v>34</v>
      </c>
    </row>
    <row r="1311" spans="2:43" x14ac:dyDescent="0.25">
      <c r="B1311" s="24">
        <v>43380</v>
      </c>
      <c r="C1311" s="20" t="s">
        <v>45</v>
      </c>
      <c r="D1311" s="20" t="s">
        <v>35</v>
      </c>
      <c r="E1311" s="2">
        <v>-181.81818181818181</v>
      </c>
      <c r="F1311" s="2">
        <v>160</v>
      </c>
      <c r="G1311">
        <v>41</v>
      </c>
      <c r="H1311">
        <v>17</v>
      </c>
      <c r="I1311" s="9"/>
      <c r="J1311" s="2" t="str">
        <f t="shared" si="419"/>
        <v>Pittsburgh Steelers</v>
      </c>
      <c r="K1311" s="2" t="str">
        <f t="shared" si="420"/>
        <v>Atlanta Falcons</v>
      </c>
      <c r="L1311" s="17">
        <f t="shared" si="421"/>
        <v>-181.81818181818181</v>
      </c>
      <c r="M1311" s="18">
        <f t="shared" si="422"/>
        <v>160</v>
      </c>
      <c r="N1311" s="4">
        <f t="shared" si="408"/>
        <v>1.55</v>
      </c>
      <c r="O1311" s="4">
        <f t="shared" si="409"/>
        <v>2.6</v>
      </c>
      <c r="P1311" s="4"/>
      <c r="Q1311" s="4"/>
      <c r="R1311" s="1">
        <f t="shared" si="410"/>
        <v>0.64516129032258063</v>
      </c>
      <c r="S1311" s="1">
        <f t="shared" si="410"/>
        <v>0.38461538461538458</v>
      </c>
      <c r="T1311" s="1">
        <f t="shared" si="406"/>
        <v>2.8915662650602414E-2</v>
      </c>
      <c r="U1311" s="1">
        <f t="shared" si="407"/>
        <v>0.13027295285359802</v>
      </c>
      <c r="V1311" s="1">
        <f t="shared" si="411"/>
        <v>0.64127295285359809</v>
      </c>
      <c r="W1311" s="1"/>
      <c r="X1311" s="17">
        <f t="shared" si="412"/>
        <v>559.39837404665798</v>
      </c>
      <c r="Y1311" s="18">
        <f t="shared" si="413"/>
        <v>1609.5378726032154</v>
      </c>
      <c r="Z1311" s="2">
        <f t="shared" si="424"/>
        <v>531.42845534432502</v>
      </c>
      <c r="AA1311" s="18">
        <f t="shared" si="424"/>
        <v>1529.0609789730545</v>
      </c>
      <c r="AB1311" s="2">
        <f t="shared" si="425"/>
        <v>-188.17208411470486</v>
      </c>
      <c r="AC1311" s="2">
        <f t="shared" si="425"/>
        <v>152.90609789730544</v>
      </c>
      <c r="AD1311" s="2">
        <f t="shared" si="414"/>
        <v>531.42845534432502</v>
      </c>
      <c r="AE1311" s="2">
        <f t="shared" si="415"/>
        <v>-1000</v>
      </c>
      <c r="AF1311" s="5">
        <f t="shared" si="416"/>
        <v>0.55000000000000004</v>
      </c>
      <c r="AG1311" s="5">
        <f t="shared" si="417"/>
        <v>-1</v>
      </c>
      <c r="AH1311" s="3">
        <f t="shared" si="418"/>
        <v>201810</v>
      </c>
      <c r="AI1311" s="21">
        <v>1.54</v>
      </c>
      <c r="AJ1311" s="21">
        <v>2.65</v>
      </c>
      <c r="AK1311" s="21">
        <v>1.55</v>
      </c>
      <c r="AL1311" s="21">
        <v>2.6</v>
      </c>
      <c r="AO1311">
        <f t="shared" si="423"/>
        <v>-190</v>
      </c>
      <c r="AP1311">
        <f>IF(E1311&lt;F1311,G1311,H1311)</f>
        <v>41</v>
      </c>
      <c r="AQ1311">
        <f>IF(E1311&lt;F1311,H1311,G1311)</f>
        <v>17</v>
      </c>
    </row>
    <row r="1312" spans="2:43" x14ac:dyDescent="0.25">
      <c r="B1312" s="24">
        <v>43377</v>
      </c>
      <c r="C1312" s="20" t="s">
        <v>36</v>
      </c>
      <c r="D1312" s="20" t="s">
        <v>39</v>
      </c>
      <c r="E1312" s="2">
        <v>-714.28571428571479</v>
      </c>
      <c r="F1312" s="2">
        <v>500</v>
      </c>
      <c r="G1312">
        <v>38</v>
      </c>
      <c r="H1312">
        <v>24</v>
      </c>
      <c r="I1312" s="9"/>
      <c r="J1312" s="2" t="str">
        <f t="shared" si="419"/>
        <v>New England Patriots</v>
      </c>
      <c r="K1312" s="2" t="str">
        <f t="shared" si="420"/>
        <v>Indianapolis Colts</v>
      </c>
      <c r="L1312" s="17">
        <f t="shared" si="421"/>
        <v>-714.28571428571479</v>
      </c>
      <c r="M1312" s="18">
        <f t="shared" si="422"/>
        <v>500</v>
      </c>
      <c r="N1312" s="4">
        <f t="shared" si="408"/>
        <v>1.1399999999999999</v>
      </c>
      <c r="O1312" s="4">
        <f t="shared" si="409"/>
        <v>6</v>
      </c>
      <c r="P1312" s="4"/>
      <c r="Q1312" s="4"/>
      <c r="R1312" s="1">
        <f t="shared" si="410"/>
        <v>0.87719298245614041</v>
      </c>
      <c r="S1312" s="1">
        <f t="shared" si="410"/>
        <v>0.16666666666666666</v>
      </c>
      <c r="T1312" s="1">
        <f t="shared" si="406"/>
        <v>4.2016806722689037E-2</v>
      </c>
      <c r="U1312" s="1">
        <f t="shared" si="407"/>
        <v>0.35526315789473689</v>
      </c>
      <c r="V1312" s="1">
        <f t="shared" si="411"/>
        <v>0.86626315789473685</v>
      </c>
      <c r="W1312" s="1"/>
      <c r="X1312" s="17">
        <f t="shared" si="412"/>
        <v>154.38361990400384</v>
      </c>
      <c r="Y1312" s="18">
        <f t="shared" si="413"/>
        <v>4970.4571397663694</v>
      </c>
      <c r="Z1312" s="2">
        <f t="shared" si="424"/>
        <v>146.66443890880365</v>
      </c>
      <c r="AA1312" s="18">
        <f t="shared" si="424"/>
        <v>4721.9342827780511</v>
      </c>
      <c r="AB1312" s="2">
        <f t="shared" si="425"/>
        <v>-681.8285382878687</v>
      </c>
      <c r="AC1312" s="2">
        <f t="shared" si="425"/>
        <v>472.19342827780508</v>
      </c>
      <c r="AD1312" s="2">
        <f t="shared" si="414"/>
        <v>146.66443890880365</v>
      </c>
      <c r="AE1312" s="2">
        <f t="shared" si="415"/>
        <v>-1000</v>
      </c>
      <c r="AF1312" s="5">
        <f t="shared" si="416"/>
        <v>0.1399999999999999</v>
      </c>
      <c r="AG1312" s="5">
        <f t="shared" si="417"/>
        <v>-1</v>
      </c>
      <c r="AH1312" s="3">
        <f t="shared" si="418"/>
        <v>201810</v>
      </c>
      <c r="AI1312" s="21">
        <v>1.2</v>
      </c>
      <c r="AJ1312" s="21">
        <v>4.75</v>
      </c>
      <c r="AK1312" s="21">
        <v>1.1399999999999999</v>
      </c>
      <c r="AL1312" s="21">
        <v>6</v>
      </c>
      <c r="AO1312">
        <f t="shared" si="423"/>
        <v>-800</v>
      </c>
      <c r="AP1312">
        <f>IF(E1312&lt;F1312,G1312,H1312)</f>
        <v>38</v>
      </c>
      <c r="AQ1312">
        <f>IF(E1312&lt;F1312,H1312,G1312)</f>
        <v>24</v>
      </c>
    </row>
    <row r="1313" spans="2:43" x14ac:dyDescent="0.25">
      <c r="B1313" s="24">
        <v>43374</v>
      </c>
      <c r="C1313" s="20" t="s">
        <v>38</v>
      </c>
      <c r="D1313" s="20" t="s">
        <v>20</v>
      </c>
      <c r="E1313" s="2">
        <v>185</v>
      </c>
      <c r="F1313" s="2">
        <v>-227.27272727272731</v>
      </c>
      <c r="G1313">
        <v>23</v>
      </c>
      <c r="H1313">
        <v>27</v>
      </c>
      <c r="I1313" s="9"/>
      <c r="J1313" s="2" t="str">
        <f t="shared" si="419"/>
        <v>Kansas City Chiefs</v>
      </c>
      <c r="K1313" s="2" t="str">
        <f t="shared" si="420"/>
        <v>Denver Broncos</v>
      </c>
      <c r="L1313" s="17">
        <f t="shared" si="421"/>
        <v>-227.27272727272731</v>
      </c>
      <c r="M1313" s="18">
        <f t="shared" si="422"/>
        <v>185</v>
      </c>
      <c r="N1313" s="4">
        <f t="shared" si="408"/>
        <v>1.44</v>
      </c>
      <c r="O1313" s="4">
        <f t="shared" si="409"/>
        <v>2.85</v>
      </c>
      <c r="P1313" s="4"/>
      <c r="Q1313" s="4"/>
      <c r="R1313" s="1">
        <f t="shared" si="410"/>
        <v>0.69444444444444442</v>
      </c>
      <c r="S1313" s="1">
        <f t="shared" si="410"/>
        <v>0.35087719298245612</v>
      </c>
      <c r="T1313" s="1">
        <f t="shared" si="406"/>
        <v>4.3356643356643354E-2</v>
      </c>
      <c r="U1313" s="1">
        <f t="shared" si="407"/>
        <v>0.17178362573099415</v>
      </c>
      <c r="V1313" s="1">
        <f t="shared" si="411"/>
        <v>0.68278362573099416</v>
      </c>
      <c r="W1313" s="1"/>
      <c r="X1313" s="17">
        <f t="shared" si="412"/>
        <v>464.59282606461329</v>
      </c>
      <c r="Y1313" s="18">
        <f t="shared" si="413"/>
        <v>1917.3510160506185</v>
      </c>
      <c r="Z1313" s="2">
        <f t="shared" si="424"/>
        <v>441.36318476138263</v>
      </c>
      <c r="AA1313" s="18">
        <f t="shared" si="424"/>
        <v>1821.4834652480874</v>
      </c>
      <c r="AB1313" s="2">
        <f t="shared" si="425"/>
        <v>-226.57077765573882</v>
      </c>
      <c r="AC1313" s="2">
        <f t="shared" si="425"/>
        <v>182.14834652480874</v>
      </c>
      <c r="AD1313" s="2">
        <f t="shared" si="414"/>
        <v>441.36318476138263</v>
      </c>
      <c r="AE1313" s="2">
        <f t="shared" si="415"/>
        <v>-1000</v>
      </c>
      <c r="AF1313" s="5">
        <f t="shared" si="416"/>
        <v>0.43999999999999995</v>
      </c>
      <c r="AG1313" s="5">
        <f t="shared" si="417"/>
        <v>-1</v>
      </c>
      <c r="AH1313" s="3">
        <f t="shared" si="418"/>
        <v>201810</v>
      </c>
      <c r="AI1313" s="21">
        <v>2.6</v>
      </c>
      <c r="AJ1313" s="21">
        <v>1.55</v>
      </c>
      <c r="AK1313" s="21">
        <v>2.85</v>
      </c>
      <c r="AL1313" s="21">
        <v>1.44</v>
      </c>
      <c r="AO1313">
        <f t="shared" si="423"/>
        <v>-300</v>
      </c>
      <c r="AP1313">
        <f>IF(E1313&lt;F1313,G1313,H1313)</f>
        <v>27</v>
      </c>
      <c r="AQ1313">
        <f>IF(E1313&lt;F1313,H1313,G1313)</f>
        <v>23</v>
      </c>
    </row>
    <row r="1314" spans="2:43" x14ac:dyDescent="0.25">
      <c r="B1314" s="24">
        <v>43373</v>
      </c>
      <c r="C1314" s="20" t="s">
        <v>45</v>
      </c>
      <c r="D1314" s="20" t="s">
        <v>28</v>
      </c>
      <c r="E1314" s="2">
        <v>-161.29032258064512</v>
      </c>
      <c r="F1314" s="2">
        <v>140</v>
      </c>
      <c r="G1314">
        <v>14</v>
      </c>
      <c r="H1314">
        <v>26</v>
      </c>
      <c r="I1314" s="9"/>
      <c r="J1314" s="2" t="str">
        <f t="shared" si="419"/>
        <v>Pittsburgh Steelers</v>
      </c>
      <c r="K1314" s="2" t="str">
        <f t="shared" si="420"/>
        <v>Baltimore Ravens</v>
      </c>
      <c r="L1314" s="17">
        <f t="shared" si="421"/>
        <v>-161.29032258064512</v>
      </c>
      <c r="M1314" s="18">
        <f t="shared" si="422"/>
        <v>140</v>
      </c>
      <c r="N1314" s="4">
        <f t="shared" si="408"/>
        <v>1.62</v>
      </c>
      <c r="O1314" s="4">
        <f t="shared" si="409"/>
        <v>2.4</v>
      </c>
      <c r="P1314" s="4"/>
      <c r="Q1314" s="4"/>
      <c r="R1314" s="1">
        <f t="shared" si="410"/>
        <v>0.61728395061728392</v>
      </c>
      <c r="S1314" s="1">
        <f t="shared" si="410"/>
        <v>0.41666666666666669</v>
      </c>
      <c r="T1314" s="1">
        <f t="shared" si="406"/>
        <v>3.2835820895522283E-2</v>
      </c>
      <c r="U1314" s="1">
        <f t="shared" si="407"/>
        <v>0.10030864197530862</v>
      </c>
      <c r="V1314" s="1">
        <f t="shared" si="411"/>
        <v>0.61130864197530865</v>
      </c>
      <c r="W1314" s="1"/>
      <c r="X1314" s="17">
        <f t="shared" si="412"/>
        <v>635.83488165441463</v>
      </c>
      <c r="Y1314" s="18">
        <f t="shared" si="413"/>
        <v>1423.7849094482656</v>
      </c>
      <c r="Z1314" s="2">
        <f t="shared" si="424"/>
        <v>604.04313757169382</v>
      </c>
      <c r="AA1314" s="18">
        <f t="shared" si="424"/>
        <v>1352.5956639758522</v>
      </c>
      <c r="AB1314" s="2">
        <f t="shared" si="425"/>
        <v>-165.55109027810289</v>
      </c>
      <c r="AC1314" s="2">
        <f t="shared" si="425"/>
        <v>135.25956639758522</v>
      </c>
      <c r="AD1314" s="2">
        <f t="shared" si="414"/>
        <v>-1000</v>
      </c>
      <c r="AE1314" s="2">
        <f t="shared" si="415"/>
        <v>1352.5956639758522</v>
      </c>
      <c r="AF1314" s="5">
        <f t="shared" si="416"/>
        <v>-1</v>
      </c>
      <c r="AG1314" s="5">
        <f t="shared" si="417"/>
        <v>1.4</v>
      </c>
      <c r="AH1314" s="3">
        <f t="shared" si="418"/>
        <v>201809</v>
      </c>
      <c r="AI1314" s="21">
        <v>1.6</v>
      </c>
      <c r="AJ1314" s="21">
        <v>2.4500000000000002</v>
      </c>
      <c r="AK1314" s="21">
        <v>1.62</v>
      </c>
      <c r="AL1314" s="21">
        <v>2.4</v>
      </c>
      <c r="AO1314">
        <f t="shared" si="423"/>
        <v>-170</v>
      </c>
      <c r="AP1314">
        <f>IF(E1314&lt;F1314,G1314,H1314)</f>
        <v>14</v>
      </c>
      <c r="AQ1314">
        <f>IF(E1314&lt;F1314,H1314,G1314)</f>
        <v>26</v>
      </c>
    </row>
    <row r="1315" spans="2:43" x14ac:dyDescent="0.25">
      <c r="B1315" s="24">
        <v>43373</v>
      </c>
      <c r="C1315" s="20" t="s">
        <v>31</v>
      </c>
      <c r="D1315" s="20" t="s">
        <v>22</v>
      </c>
      <c r="E1315" s="2">
        <v>-555.55555555555577</v>
      </c>
      <c r="F1315" s="2">
        <v>425</v>
      </c>
      <c r="G1315">
        <v>29</v>
      </c>
      <c r="H1315">
        <v>27</v>
      </c>
      <c r="I1315" s="9"/>
      <c r="J1315" s="2" t="str">
        <f t="shared" si="419"/>
        <v>Los Angeles Chargers</v>
      </c>
      <c r="K1315" s="2" t="str">
        <f t="shared" si="420"/>
        <v>San Francisco 49ers</v>
      </c>
      <c r="L1315" s="17">
        <f t="shared" si="421"/>
        <v>-555.55555555555577</v>
      </c>
      <c r="M1315" s="18">
        <f t="shared" si="422"/>
        <v>425</v>
      </c>
      <c r="N1315" s="4">
        <f t="shared" si="408"/>
        <v>1.18</v>
      </c>
      <c r="O1315" s="4">
        <f t="shared" si="409"/>
        <v>5.25</v>
      </c>
      <c r="P1315" s="4"/>
      <c r="Q1315" s="4"/>
      <c r="R1315" s="1">
        <f t="shared" si="410"/>
        <v>0.84745762711864414</v>
      </c>
      <c r="S1315" s="1">
        <f t="shared" si="410"/>
        <v>0.19047619047619047</v>
      </c>
      <c r="T1315" s="1">
        <f t="shared" si="406"/>
        <v>3.6547433903577065E-2</v>
      </c>
      <c r="U1315" s="1">
        <f t="shared" si="407"/>
        <v>0.32849071832122684</v>
      </c>
      <c r="V1315" s="1">
        <f t="shared" si="411"/>
        <v>0.83949071832122679</v>
      </c>
      <c r="W1315" s="1"/>
      <c r="X1315" s="17">
        <f t="shared" si="412"/>
        <v>191.19839942930162</v>
      </c>
      <c r="Y1315" s="18">
        <f t="shared" si="413"/>
        <v>4188.72894319429</v>
      </c>
      <c r="Z1315" s="2">
        <f t="shared" si="424"/>
        <v>181.63847945783652</v>
      </c>
      <c r="AA1315" s="18">
        <f t="shared" si="424"/>
        <v>3979.2924960345754</v>
      </c>
      <c r="AB1315" s="2">
        <f t="shared" si="425"/>
        <v>-550.54413744535259</v>
      </c>
      <c r="AC1315" s="2">
        <f t="shared" si="425"/>
        <v>397.92924960345755</v>
      </c>
      <c r="AD1315" s="2">
        <f t="shared" si="414"/>
        <v>181.63847945783652</v>
      </c>
      <c r="AE1315" s="2">
        <f t="shared" si="415"/>
        <v>-1000</v>
      </c>
      <c r="AF1315" s="5">
        <f t="shared" si="416"/>
        <v>0.17999999999999994</v>
      </c>
      <c r="AG1315" s="5">
        <f t="shared" si="417"/>
        <v>-1</v>
      </c>
      <c r="AH1315" s="3">
        <f t="shared" si="418"/>
        <v>201809</v>
      </c>
      <c r="AI1315" s="21">
        <v>1.22</v>
      </c>
      <c r="AJ1315" s="21">
        <v>4.5</v>
      </c>
      <c r="AK1315" s="21">
        <v>1.18</v>
      </c>
      <c r="AL1315" s="21">
        <v>5.25</v>
      </c>
      <c r="AO1315">
        <f t="shared" si="423"/>
        <v>-600</v>
      </c>
      <c r="AP1315">
        <f>IF(E1315&lt;F1315,G1315,H1315)</f>
        <v>29</v>
      </c>
      <c r="AQ1315">
        <f>IF(E1315&lt;F1315,H1315,G1315)</f>
        <v>27</v>
      </c>
    </row>
    <row r="1316" spans="2:43" x14ac:dyDescent="0.25">
      <c r="B1316" s="24">
        <v>43373</v>
      </c>
      <c r="C1316" s="20" t="s">
        <v>25</v>
      </c>
      <c r="D1316" s="20" t="s">
        <v>43</v>
      </c>
      <c r="E1316" s="2">
        <v>154.99999999999997</v>
      </c>
      <c r="F1316" s="2">
        <v>-175.43859649122805</v>
      </c>
      <c r="G1316">
        <v>18</v>
      </c>
      <c r="H1316">
        <v>33</v>
      </c>
      <c r="I1316" s="9"/>
      <c r="J1316" s="2" t="str">
        <f t="shared" si="419"/>
        <v>New Orleans Saints</v>
      </c>
      <c r="K1316" s="2" t="str">
        <f t="shared" si="420"/>
        <v>New York Giants</v>
      </c>
      <c r="L1316" s="17">
        <f t="shared" si="421"/>
        <v>-175.43859649122805</v>
      </c>
      <c r="M1316" s="18">
        <f t="shared" si="422"/>
        <v>154.99999999999997</v>
      </c>
      <c r="N1316" s="4">
        <f t="shared" si="408"/>
        <v>1.57</v>
      </c>
      <c r="O1316" s="4">
        <f t="shared" si="409"/>
        <v>2.5499999999999998</v>
      </c>
      <c r="P1316" s="4"/>
      <c r="Q1316" s="4"/>
      <c r="R1316" s="1">
        <f t="shared" si="410"/>
        <v>0.63694267515923564</v>
      </c>
      <c r="S1316" s="1">
        <f t="shared" si="410"/>
        <v>0.39215686274509809</v>
      </c>
      <c r="T1316" s="1">
        <f t="shared" si="406"/>
        <v>2.8276699029126329E-2</v>
      </c>
      <c r="U1316" s="1">
        <f t="shared" si="407"/>
        <v>0.12239290620706877</v>
      </c>
      <c r="V1316" s="1">
        <f t="shared" si="411"/>
        <v>0.63339290620706878</v>
      </c>
      <c r="W1316" s="1"/>
      <c r="X1316" s="17">
        <f t="shared" si="412"/>
        <v>578.79886276004493</v>
      </c>
      <c r="Y1316" s="18">
        <f t="shared" si="413"/>
        <v>1558.0808321378222</v>
      </c>
      <c r="Z1316" s="2">
        <f t="shared" si="424"/>
        <v>549.85891962204266</v>
      </c>
      <c r="AA1316" s="18">
        <f t="shared" si="424"/>
        <v>1480.1767905309309</v>
      </c>
      <c r="AB1316" s="2">
        <f t="shared" si="425"/>
        <v>-181.86483192586408</v>
      </c>
      <c r="AC1316" s="2">
        <f t="shared" si="425"/>
        <v>148.0176790530931</v>
      </c>
      <c r="AD1316" s="2">
        <f t="shared" si="414"/>
        <v>549.85891962204266</v>
      </c>
      <c r="AE1316" s="2">
        <f t="shared" si="415"/>
        <v>-1000</v>
      </c>
      <c r="AF1316" s="5">
        <f t="shared" si="416"/>
        <v>0.57000000000000006</v>
      </c>
      <c r="AG1316" s="5">
        <f t="shared" si="417"/>
        <v>-1</v>
      </c>
      <c r="AH1316" s="3">
        <f t="shared" si="418"/>
        <v>201809</v>
      </c>
      <c r="AI1316" s="21">
        <v>2.5499999999999998</v>
      </c>
      <c r="AJ1316" s="21">
        <v>1.57</v>
      </c>
      <c r="AK1316" s="21">
        <v>2.5499999999999998</v>
      </c>
      <c r="AL1316" s="21">
        <v>1.57</v>
      </c>
      <c r="AO1316">
        <f t="shared" si="423"/>
        <v>-180</v>
      </c>
      <c r="AP1316">
        <f>IF(E1316&lt;F1316,G1316,H1316)</f>
        <v>33</v>
      </c>
      <c r="AQ1316">
        <f>IF(E1316&lt;F1316,H1316,G1316)</f>
        <v>18</v>
      </c>
    </row>
    <row r="1317" spans="2:43" x14ac:dyDescent="0.25">
      <c r="B1317" s="24">
        <v>43373</v>
      </c>
      <c r="C1317" s="20" t="s">
        <v>48</v>
      </c>
      <c r="D1317" s="20" t="s">
        <v>32</v>
      </c>
      <c r="E1317" s="2">
        <v>170.00000000000003</v>
      </c>
      <c r="F1317" s="2">
        <v>-200</v>
      </c>
      <c r="G1317">
        <v>17</v>
      </c>
      <c r="H1317">
        <v>20</v>
      </c>
      <c r="I1317" s="9"/>
      <c r="J1317" s="2" t="str">
        <f t="shared" si="419"/>
        <v>Seattle Seahawks</v>
      </c>
      <c r="K1317" s="2" t="str">
        <f t="shared" si="420"/>
        <v>Arizona Cardinals</v>
      </c>
      <c r="L1317" s="17">
        <f t="shared" si="421"/>
        <v>-200</v>
      </c>
      <c r="M1317" s="18">
        <f t="shared" si="422"/>
        <v>170.00000000000003</v>
      </c>
      <c r="N1317" s="4">
        <f t="shared" si="408"/>
        <v>1.5</v>
      </c>
      <c r="O1317" s="4">
        <f t="shared" si="409"/>
        <v>2.7</v>
      </c>
      <c r="P1317" s="4"/>
      <c r="Q1317" s="4"/>
      <c r="R1317" s="1">
        <f t="shared" si="410"/>
        <v>0.66666666666666663</v>
      </c>
      <c r="S1317" s="1">
        <f t="shared" si="410"/>
        <v>0.37037037037037035</v>
      </c>
      <c r="T1317" s="1">
        <f t="shared" si="406"/>
        <v>3.5714285714285587E-2</v>
      </c>
      <c r="U1317" s="1">
        <f t="shared" si="407"/>
        <v>0.14814814814814814</v>
      </c>
      <c r="V1317" s="1">
        <f t="shared" si="411"/>
        <v>0.65914814814814815</v>
      </c>
      <c r="W1317" s="1"/>
      <c r="X1317" s="17">
        <f t="shared" si="412"/>
        <v>517.10962521773342</v>
      </c>
      <c r="Y1317" s="18">
        <f t="shared" si="413"/>
        <v>1734.0124117028765</v>
      </c>
      <c r="Z1317" s="2">
        <f t="shared" si="424"/>
        <v>491.25414395684675</v>
      </c>
      <c r="AA1317" s="18">
        <f t="shared" si="424"/>
        <v>1647.3117911177326</v>
      </c>
      <c r="AB1317" s="2">
        <f t="shared" si="425"/>
        <v>-203.56062382403903</v>
      </c>
      <c r="AC1317" s="2">
        <f t="shared" si="425"/>
        <v>164.73117911177326</v>
      </c>
      <c r="AD1317" s="2">
        <f t="shared" si="414"/>
        <v>491.25414395684675</v>
      </c>
      <c r="AE1317" s="2">
        <f t="shared" si="415"/>
        <v>-1000</v>
      </c>
      <c r="AF1317" s="5">
        <f t="shared" si="416"/>
        <v>0.5</v>
      </c>
      <c r="AG1317" s="5">
        <f t="shared" si="417"/>
        <v>-1</v>
      </c>
      <c r="AH1317" s="3">
        <f t="shared" si="418"/>
        <v>201809</v>
      </c>
      <c r="AI1317" s="21">
        <v>2.4</v>
      </c>
      <c r="AJ1317" s="21">
        <v>1.62</v>
      </c>
      <c r="AK1317" s="21">
        <v>2.7</v>
      </c>
      <c r="AL1317" s="21">
        <v>1.5</v>
      </c>
      <c r="AO1317">
        <f t="shared" si="423"/>
        <v>-200</v>
      </c>
      <c r="AP1317">
        <f>IF(E1317&lt;F1317,G1317,H1317)</f>
        <v>20</v>
      </c>
      <c r="AQ1317">
        <f>IF(E1317&lt;F1317,H1317,G1317)</f>
        <v>17</v>
      </c>
    </row>
    <row r="1318" spans="2:43" x14ac:dyDescent="0.25">
      <c r="B1318" s="24">
        <v>43373</v>
      </c>
      <c r="C1318" s="20" t="s">
        <v>52</v>
      </c>
      <c r="D1318" s="20" t="s">
        <v>46</v>
      </c>
      <c r="E1318" s="2">
        <v>-140.84507042253523</v>
      </c>
      <c r="F1318" s="2">
        <v>120.00000000000001</v>
      </c>
      <c r="G1318">
        <v>45</v>
      </c>
      <c r="H1318">
        <v>42</v>
      </c>
      <c r="I1318" s="9"/>
      <c r="J1318" s="2" t="str">
        <f t="shared" si="419"/>
        <v>Oakland Raiders</v>
      </c>
      <c r="K1318" s="2" t="str">
        <f t="shared" si="420"/>
        <v>Cleveland Browns</v>
      </c>
      <c r="L1318" s="17">
        <f t="shared" si="421"/>
        <v>-140.84507042253523</v>
      </c>
      <c r="M1318" s="18">
        <f t="shared" si="422"/>
        <v>120.00000000000001</v>
      </c>
      <c r="N1318" s="4">
        <f t="shared" si="408"/>
        <v>1.71</v>
      </c>
      <c r="O1318" s="4">
        <f t="shared" si="409"/>
        <v>2.2000000000000002</v>
      </c>
      <c r="P1318" s="4"/>
      <c r="Q1318" s="4"/>
      <c r="R1318" s="1">
        <f t="shared" si="410"/>
        <v>0.58479532163742687</v>
      </c>
      <c r="S1318" s="1">
        <f t="shared" si="410"/>
        <v>0.45454545454545453</v>
      </c>
      <c r="T1318" s="1">
        <f t="shared" si="406"/>
        <v>3.7851662404092101E-2</v>
      </c>
      <c r="U1318" s="1">
        <f t="shared" si="407"/>
        <v>6.5124933545986169E-2</v>
      </c>
      <c r="V1318" s="1">
        <f t="shared" si="411"/>
        <v>0.57612493354598615</v>
      </c>
      <c r="W1318" s="1"/>
      <c r="X1318" s="17">
        <f t="shared" si="412"/>
        <v>735.73463284275692</v>
      </c>
      <c r="Y1318" s="18">
        <f t="shared" si="413"/>
        <v>1235.8449349286186</v>
      </c>
      <c r="Z1318" s="2">
        <f t="shared" si="424"/>
        <v>698.94790120061907</v>
      </c>
      <c r="AA1318" s="18">
        <f t="shared" si="424"/>
        <v>1174.0526881821877</v>
      </c>
      <c r="AB1318" s="2">
        <f t="shared" si="425"/>
        <v>-143.07218009843768</v>
      </c>
      <c r="AC1318" s="2">
        <f t="shared" si="425"/>
        <v>117.40526881821877</v>
      </c>
      <c r="AD1318" s="2">
        <f t="shared" si="414"/>
        <v>698.94790120061907</v>
      </c>
      <c r="AE1318" s="2">
        <f t="shared" si="415"/>
        <v>-1000</v>
      </c>
      <c r="AF1318" s="5">
        <f t="shared" si="416"/>
        <v>0.71</v>
      </c>
      <c r="AG1318" s="5">
        <f t="shared" si="417"/>
        <v>-1</v>
      </c>
      <c r="AH1318" s="3">
        <f t="shared" si="418"/>
        <v>201809</v>
      </c>
      <c r="AI1318" s="21">
        <v>1.66</v>
      </c>
      <c r="AJ1318" s="21">
        <v>2.2999999999999998</v>
      </c>
      <c r="AK1318" s="21">
        <v>1.71</v>
      </c>
      <c r="AL1318" s="21">
        <v>2.2000000000000002</v>
      </c>
      <c r="AO1318">
        <f t="shared" si="423"/>
        <v>-150</v>
      </c>
      <c r="AP1318">
        <f>IF(E1318&lt;F1318,G1318,H1318)</f>
        <v>45</v>
      </c>
      <c r="AQ1318">
        <f>IF(E1318&lt;F1318,H1318,G1318)</f>
        <v>42</v>
      </c>
    </row>
    <row r="1319" spans="2:43" x14ac:dyDescent="0.25">
      <c r="B1319" s="24">
        <v>43373</v>
      </c>
      <c r="C1319" s="20" t="s">
        <v>35</v>
      </c>
      <c r="D1319" s="20" t="s">
        <v>21</v>
      </c>
      <c r="E1319" s="2">
        <v>-185.18518518518516</v>
      </c>
      <c r="F1319" s="2">
        <v>165</v>
      </c>
      <c r="G1319">
        <v>36</v>
      </c>
      <c r="H1319">
        <v>37</v>
      </c>
      <c r="I1319" s="9"/>
      <c r="J1319" s="2" t="str">
        <f t="shared" si="419"/>
        <v>Atlanta Falcons</v>
      </c>
      <c r="K1319" s="2" t="str">
        <f t="shared" si="420"/>
        <v>Cincinnati Bengals</v>
      </c>
      <c r="L1319" s="17">
        <f t="shared" si="421"/>
        <v>-185.18518518518516</v>
      </c>
      <c r="M1319" s="18">
        <f t="shared" si="422"/>
        <v>165</v>
      </c>
      <c r="N1319" s="4">
        <f t="shared" si="408"/>
        <v>1.54</v>
      </c>
      <c r="O1319" s="4">
        <f t="shared" si="409"/>
        <v>2.65</v>
      </c>
      <c r="P1319" s="4"/>
      <c r="Q1319" s="4"/>
      <c r="R1319" s="1">
        <f t="shared" si="410"/>
        <v>0.64935064935064934</v>
      </c>
      <c r="S1319" s="1">
        <f t="shared" si="410"/>
        <v>0.37735849056603776</v>
      </c>
      <c r="T1319" s="1">
        <f t="shared" si="406"/>
        <v>2.6014319809069208E-2</v>
      </c>
      <c r="U1319" s="1">
        <f t="shared" si="407"/>
        <v>0.13599607939230579</v>
      </c>
      <c r="V1319" s="1">
        <f t="shared" si="411"/>
        <v>0.64699607939230575</v>
      </c>
      <c r="W1319" s="1"/>
      <c r="X1319" s="17">
        <f t="shared" si="412"/>
        <v>545.60441995143913</v>
      </c>
      <c r="Y1319" s="18">
        <f t="shared" si="413"/>
        <v>1648.1806912014345</v>
      </c>
      <c r="Z1319" s="2">
        <f t="shared" si="424"/>
        <v>518.32419895386715</v>
      </c>
      <c r="AA1319" s="18">
        <f t="shared" si="424"/>
        <v>1565.7716566413626</v>
      </c>
      <c r="AB1319" s="2">
        <f t="shared" si="425"/>
        <v>-192.92944493394256</v>
      </c>
      <c r="AC1319" s="2">
        <f t="shared" si="425"/>
        <v>156.57716566413626</v>
      </c>
      <c r="AD1319" s="2">
        <f t="shared" si="414"/>
        <v>-1000</v>
      </c>
      <c r="AE1319" s="2">
        <f t="shared" si="415"/>
        <v>1565.7716566413626</v>
      </c>
      <c r="AF1319" s="5">
        <f t="shared" si="416"/>
        <v>-1</v>
      </c>
      <c r="AG1319" s="5">
        <f t="shared" si="417"/>
        <v>1.65</v>
      </c>
      <c r="AH1319" s="3">
        <f t="shared" si="418"/>
        <v>201809</v>
      </c>
      <c r="AI1319" s="21">
        <v>1.41</v>
      </c>
      <c r="AJ1319" s="21">
        <v>3</v>
      </c>
      <c r="AK1319" s="21">
        <v>1.54</v>
      </c>
      <c r="AL1319" s="21">
        <v>2.65</v>
      </c>
      <c r="AO1319">
        <f t="shared" si="423"/>
        <v>-190</v>
      </c>
      <c r="AP1319">
        <f>IF(E1319&lt;F1319,G1319,H1319)</f>
        <v>36</v>
      </c>
      <c r="AQ1319">
        <f>IF(E1319&lt;F1319,H1319,G1319)</f>
        <v>37</v>
      </c>
    </row>
    <row r="1320" spans="2:43" x14ac:dyDescent="0.25">
      <c r="B1320" s="24">
        <v>43373</v>
      </c>
      <c r="C1320" s="20" t="s">
        <v>37</v>
      </c>
      <c r="D1320" s="20" t="s">
        <v>27</v>
      </c>
      <c r="E1320" s="2">
        <v>-156.25000000000003</v>
      </c>
      <c r="F1320" s="2">
        <v>135</v>
      </c>
      <c r="G1320">
        <v>48</v>
      </c>
      <c r="H1320">
        <v>10</v>
      </c>
      <c r="I1320" s="9"/>
      <c r="J1320" s="2" t="str">
        <f t="shared" si="419"/>
        <v>Chicago Bears</v>
      </c>
      <c r="K1320" s="2" t="str">
        <f t="shared" si="420"/>
        <v>Tampa Bay Buccaneers</v>
      </c>
      <c r="L1320" s="17">
        <f t="shared" si="421"/>
        <v>-156.25000000000003</v>
      </c>
      <c r="M1320" s="18">
        <f t="shared" si="422"/>
        <v>135</v>
      </c>
      <c r="N1320" s="4">
        <f t="shared" si="408"/>
        <v>1.64</v>
      </c>
      <c r="O1320" s="4">
        <f t="shared" si="409"/>
        <v>2.35</v>
      </c>
      <c r="P1320" s="4"/>
      <c r="Q1320" s="4"/>
      <c r="R1320" s="1">
        <f t="shared" si="410"/>
        <v>0.6097560975609756</v>
      </c>
      <c r="S1320" s="1">
        <f t="shared" si="410"/>
        <v>0.42553191489361702</v>
      </c>
      <c r="T1320" s="1">
        <f t="shared" si="406"/>
        <v>3.4085213032581496E-2</v>
      </c>
      <c r="U1320" s="1">
        <f t="shared" si="407"/>
        <v>9.2112091333679286E-2</v>
      </c>
      <c r="V1320" s="1">
        <f t="shared" si="411"/>
        <v>0.60311209133367927</v>
      </c>
      <c r="W1320" s="1"/>
      <c r="X1320" s="17">
        <f t="shared" si="412"/>
        <v>658.06657563218641</v>
      </c>
      <c r="Y1320" s="18">
        <f t="shared" si="413"/>
        <v>1377.3404079490135</v>
      </c>
      <c r="Z1320" s="2">
        <f t="shared" si="424"/>
        <v>625.16324685057702</v>
      </c>
      <c r="AA1320" s="18">
        <f t="shared" si="424"/>
        <v>1308.4733875515628</v>
      </c>
      <c r="AB1320" s="2">
        <f t="shared" si="425"/>
        <v>-159.95821971905113</v>
      </c>
      <c r="AC1320" s="2">
        <f t="shared" si="425"/>
        <v>130.84733875515627</v>
      </c>
      <c r="AD1320" s="2">
        <f t="shared" si="414"/>
        <v>625.16324685057702</v>
      </c>
      <c r="AE1320" s="2">
        <f t="shared" si="415"/>
        <v>-1000</v>
      </c>
      <c r="AF1320" s="5">
        <f t="shared" si="416"/>
        <v>0.6399999999999999</v>
      </c>
      <c r="AG1320" s="5">
        <f t="shared" si="417"/>
        <v>-1</v>
      </c>
      <c r="AH1320" s="3">
        <f t="shared" si="418"/>
        <v>201809</v>
      </c>
      <c r="AI1320" s="21">
        <v>1.62</v>
      </c>
      <c r="AJ1320" s="21">
        <v>2.4</v>
      </c>
      <c r="AK1320" s="21">
        <v>1.64</v>
      </c>
      <c r="AL1320" s="21">
        <v>2.35</v>
      </c>
      <c r="AO1320">
        <f t="shared" si="423"/>
        <v>-160</v>
      </c>
      <c r="AP1320">
        <f>IF(E1320&lt;F1320,G1320,H1320)</f>
        <v>48</v>
      </c>
      <c r="AQ1320">
        <f>IF(E1320&lt;F1320,H1320,G1320)</f>
        <v>10</v>
      </c>
    </row>
    <row r="1321" spans="2:43" x14ac:dyDescent="0.25">
      <c r="B1321" s="24">
        <v>43373</v>
      </c>
      <c r="C1321" s="20" t="s">
        <v>23</v>
      </c>
      <c r="D1321" s="20" t="s">
        <v>34</v>
      </c>
      <c r="E1321" s="2">
        <v>-135.13513513513513</v>
      </c>
      <c r="F1321" s="2">
        <v>114.99999999999999</v>
      </c>
      <c r="G1321">
        <v>26</v>
      </c>
      <c r="H1321">
        <v>24</v>
      </c>
      <c r="I1321" s="9"/>
      <c r="J1321" s="2" t="str">
        <f t="shared" si="419"/>
        <v>Dallas Cowboys</v>
      </c>
      <c r="K1321" s="2" t="str">
        <f t="shared" si="420"/>
        <v>Detroit Lions</v>
      </c>
      <c r="L1321" s="17">
        <f t="shared" si="421"/>
        <v>-135.13513513513513</v>
      </c>
      <c r="M1321" s="18">
        <f t="shared" si="422"/>
        <v>114.99999999999999</v>
      </c>
      <c r="N1321" s="4">
        <f t="shared" si="408"/>
        <v>1.74</v>
      </c>
      <c r="O1321" s="4">
        <f t="shared" si="409"/>
        <v>2.15</v>
      </c>
      <c r="P1321" s="4"/>
      <c r="Q1321" s="4"/>
      <c r="R1321" s="1">
        <f t="shared" si="410"/>
        <v>0.57471264367816088</v>
      </c>
      <c r="S1321" s="1">
        <f t="shared" si="410"/>
        <v>0.46511627906976744</v>
      </c>
      <c r="T1321" s="1">
        <f t="shared" si="406"/>
        <v>3.8303341902313659E-2</v>
      </c>
      <c r="U1321" s="1">
        <f t="shared" si="407"/>
        <v>5.4798182304196724E-2</v>
      </c>
      <c r="V1321" s="1">
        <f t="shared" si="411"/>
        <v>0.56579818230419676</v>
      </c>
      <c r="W1321" s="1"/>
      <c r="X1321" s="17">
        <f t="shared" si="412"/>
        <v>767.41465645493759</v>
      </c>
      <c r="Y1321" s="18">
        <f t="shared" si="413"/>
        <v>1185.8985221458363</v>
      </c>
      <c r="Z1321" s="2">
        <f t="shared" si="424"/>
        <v>729.04392363219063</v>
      </c>
      <c r="AA1321" s="18">
        <f t="shared" si="424"/>
        <v>1126.6035960385445</v>
      </c>
      <c r="AB1321" s="2">
        <f t="shared" si="425"/>
        <v>-137.16594673992637</v>
      </c>
      <c r="AC1321" s="2">
        <f t="shared" si="425"/>
        <v>112.66035960385446</v>
      </c>
      <c r="AD1321" s="2">
        <f t="shared" si="414"/>
        <v>729.04392363219063</v>
      </c>
      <c r="AE1321" s="2">
        <f t="shared" si="415"/>
        <v>-1000</v>
      </c>
      <c r="AF1321" s="5">
        <f t="shared" si="416"/>
        <v>0.74</v>
      </c>
      <c r="AG1321" s="5">
        <f t="shared" si="417"/>
        <v>-1</v>
      </c>
      <c r="AH1321" s="3">
        <f t="shared" si="418"/>
        <v>201809</v>
      </c>
      <c r="AI1321" s="21">
        <v>1.6</v>
      </c>
      <c r="AJ1321" s="21">
        <v>2.4500000000000002</v>
      </c>
      <c r="AK1321" s="21">
        <v>1.74</v>
      </c>
      <c r="AL1321" s="21">
        <v>2.15</v>
      </c>
      <c r="AO1321">
        <f t="shared" si="423"/>
        <v>-140</v>
      </c>
      <c r="AP1321">
        <f>IF(E1321&lt;F1321,G1321,H1321)</f>
        <v>26</v>
      </c>
      <c r="AQ1321">
        <f>IF(E1321&lt;F1321,H1321,G1321)</f>
        <v>24</v>
      </c>
    </row>
    <row r="1322" spans="2:43" x14ac:dyDescent="0.25">
      <c r="B1322" s="24">
        <v>43373</v>
      </c>
      <c r="C1322" s="20" t="s">
        <v>33</v>
      </c>
      <c r="D1322" s="20" t="s">
        <v>24</v>
      </c>
      <c r="E1322" s="2">
        <v>-400</v>
      </c>
      <c r="F1322" s="2">
        <v>320</v>
      </c>
      <c r="G1322">
        <v>22</v>
      </c>
      <c r="H1322">
        <v>0</v>
      </c>
      <c r="I1322" s="9"/>
      <c r="J1322" s="2" t="str">
        <f t="shared" si="419"/>
        <v>Green Bay Packers</v>
      </c>
      <c r="K1322" s="2" t="str">
        <f t="shared" si="420"/>
        <v>Buffalo Bills</v>
      </c>
      <c r="L1322" s="17">
        <f t="shared" si="421"/>
        <v>-400</v>
      </c>
      <c r="M1322" s="18">
        <f t="shared" si="422"/>
        <v>320</v>
      </c>
      <c r="N1322" s="4">
        <f t="shared" si="408"/>
        <v>1.25</v>
      </c>
      <c r="O1322" s="4">
        <f t="shared" si="409"/>
        <v>4.2</v>
      </c>
      <c r="P1322" s="4"/>
      <c r="Q1322" s="4"/>
      <c r="R1322" s="1">
        <f t="shared" si="410"/>
        <v>0.8</v>
      </c>
      <c r="S1322" s="1">
        <f t="shared" si="410"/>
        <v>0.23809523809523808</v>
      </c>
      <c r="T1322" s="1">
        <f t="shared" si="406"/>
        <v>3.669724770642202E-2</v>
      </c>
      <c r="U1322" s="1">
        <f t="shared" si="407"/>
        <v>0.28095238095238095</v>
      </c>
      <c r="V1322" s="1">
        <f t="shared" si="411"/>
        <v>0.79195238095238096</v>
      </c>
      <c r="W1322" s="1"/>
      <c r="X1322" s="17">
        <f t="shared" si="412"/>
        <v>262.7021826709157</v>
      </c>
      <c r="Y1322" s="18">
        <f t="shared" si="413"/>
        <v>3204.8956988858595</v>
      </c>
      <c r="Z1322" s="2">
        <f t="shared" si="424"/>
        <v>249.56707353736991</v>
      </c>
      <c r="AA1322" s="18">
        <f t="shared" si="424"/>
        <v>3044.6509139415662</v>
      </c>
      <c r="AB1322" s="2">
        <f t="shared" si="425"/>
        <v>-400.69388394309198</v>
      </c>
      <c r="AC1322" s="2">
        <f t="shared" si="425"/>
        <v>304.46509139415662</v>
      </c>
      <c r="AD1322" s="2">
        <f t="shared" si="414"/>
        <v>249.56707353736991</v>
      </c>
      <c r="AE1322" s="2">
        <f t="shared" si="415"/>
        <v>-1000</v>
      </c>
      <c r="AF1322" s="5">
        <f t="shared" si="416"/>
        <v>0.25</v>
      </c>
      <c r="AG1322" s="5">
        <f t="shared" si="417"/>
        <v>-1</v>
      </c>
      <c r="AH1322" s="3">
        <f t="shared" si="418"/>
        <v>201809</v>
      </c>
      <c r="AI1322" s="21">
        <v>1.25</v>
      </c>
      <c r="AJ1322" s="21">
        <v>4.2</v>
      </c>
      <c r="AK1322" s="21">
        <v>1.25</v>
      </c>
      <c r="AL1322" s="21">
        <v>4.2</v>
      </c>
      <c r="AO1322">
        <f t="shared" si="423"/>
        <v>-400</v>
      </c>
      <c r="AP1322">
        <f>IF(E1322&lt;F1322,G1322,H1322)</f>
        <v>22</v>
      </c>
      <c r="AQ1322">
        <f>IF(E1322&lt;F1322,H1322,G1322)</f>
        <v>0</v>
      </c>
    </row>
    <row r="1323" spans="2:43" x14ac:dyDescent="0.25">
      <c r="B1323" s="24">
        <v>43373</v>
      </c>
      <c r="C1323" s="20" t="s">
        <v>39</v>
      </c>
      <c r="D1323" s="20" t="s">
        <v>40</v>
      </c>
      <c r="E1323" s="2">
        <v>-111.11111111111113</v>
      </c>
      <c r="F1323" s="2">
        <v>-111.11111111111113</v>
      </c>
      <c r="G1323">
        <v>34</v>
      </c>
      <c r="H1323">
        <v>37</v>
      </c>
      <c r="I1323" s="9"/>
      <c r="J1323" s="2" t="str">
        <f t="shared" si="419"/>
        <v>Indianapolis Colts</v>
      </c>
      <c r="K1323" s="2" t="str">
        <f t="shared" si="420"/>
        <v>Houston Texans</v>
      </c>
      <c r="L1323" s="17">
        <f t="shared" si="421"/>
        <v>-111.11111111111113</v>
      </c>
      <c r="M1323" s="18">
        <f t="shared" si="422"/>
        <v>-111.11111111111113</v>
      </c>
      <c r="N1323" s="4">
        <f t="shared" si="408"/>
        <v>1.9</v>
      </c>
      <c r="O1323" s="4">
        <f t="shared" si="409"/>
        <v>1.9</v>
      </c>
      <c r="P1323" s="4"/>
      <c r="Q1323" s="4"/>
      <c r="R1323" s="1">
        <f t="shared" si="410"/>
        <v>0.52631578947368418</v>
      </c>
      <c r="S1323" s="1">
        <f t="shared" si="410"/>
        <v>0.52631578947368418</v>
      </c>
      <c r="T1323" s="1">
        <f t="shared" si="406"/>
        <v>4.9999999999999933E-2</v>
      </c>
      <c r="U1323" s="1">
        <f t="shared" si="407"/>
        <v>0</v>
      </c>
      <c r="V1323" s="1">
        <f t="shared" si="411"/>
        <v>0.51100000000000001</v>
      </c>
      <c r="W1323" s="1"/>
      <c r="X1323" s="17">
        <f t="shared" si="412"/>
        <v>956.94716242661434</v>
      </c>
      <c r="Y1323" s="18">
        <f t="shared" si="413"/>
        <v>953.05662164669593</v>
      </c>
      <c r="Z1323" s="2">
        <f t="shared" si="424"/>
        <v>909.09980430528356</v>
      </c>
      <c r="AA1323" s="18">
        <f t="shared" si="424"/>
        <v>905.40379056436109</v>
      </c>
      <c r="AB1323" s="2">
        <f t="shared" si="425"/>
        <v>-109.9989236895921</v>
      </c>
      <c r="AC1323" s="2">
        <f t="shared" si="425"/>
        <v>-110.44795818412409</v>
      </c>
      <c r="AD1323" s="2">
        <f t="shared" si="414"/>
        <v>909.09980430528356</v>
      </c>
      <c r="AE1323" s="2">
        <f t="shared" si="415"/>
        <v>-1000</v>
      </c>
      <c r="AF1323" s="5">
        <f t="shared" si="416"/>
        <v>0.89999999999999991</v>
      </c>
      <c r="AG1323" s="5">
        <f t="shared" si="417"/>
        <v>-1</v>
      </c>
      <c r="AH1323" s="3">
        <f t="shared" si="418"/>
        <v>201809</v>
      </c>
      <c r="AI1323" s="21">
        <v>1.74</v>
      </c>
      <c r="AJ1323" s="21">
        <v>2.15</v>
      </c>
      <c r="AK1323" s="21">
        <v>1.9</v>
      </c>
      <c r="AL1323" s="21">
        <v>1.9</v>
      </c>
      <c r="AO1323">
        <f t="shared" si="423"/>
        <v>-120</v>
      </c>
      <c r="AP1323">
        <f>IF(E1323&lt;F1323,G1323,H1323)</f>
        <v>37</v>
      </c>
      <c r="AQ1323">
        <f>IF(E1323&lt;F1323,H1323,G1323)</f>
        <v>34</v>
      </c>
    </row>
    <row r="1324" spans="2:43" x14ac:dyDescent="0.25">
      <c r="B1324" s="24">
        <v>43373</v>
      </c>
      <c r="C1324" s="20" t="s">
        <v>26</v>
      </c>
      <c r="D1324" s="20" t="s">
        <v>42</v>
      </c>
      <c r="E1324" s="2">
        <v>-370.37037037037032</v>
      </c>
      <c r="F1324" s="2">
        <v>280</v>
      </c>
      <c r="G1324">
        <v>31</v>
      </c>
      <c r="H1324">
        <v>12</v>
      </c>
      <c r="I1324" s="9"/>
      <c r="J1324" s="2" t="str">
        <f t="shared" si="419"/>
        <v>Jacksonville Jaguars</v>
      </c>
      <c r="K1324" s="2" t="str">
        <f t="shared" si="420"/>
        <v>New York Jets</v>
      </c>
      <c r="L1324" s="17">
        <f t="shared" si="421"/>
        <v>-370.37037037037032</v>
      </c>
      <c r="M1324" s="18">
        <f t="shared" si="422"/>
        <v>280</v>
      </c>
      <c r="N1324" s="4">
        <f t="shared" si="408"/>
        <v>1.27</v>
      </c>
      <c r="O1324" s="4">
        <f t="shared" si="409"/>
        <v>3.8</v>
      </c>
      <c r="P1324" s="4"/>
      <c r="Q1324" s="4"/>
      <c r="R1324" s="1">
        <f t="shared" si="410"/>
        <v>0.78740157480314954</v>
      </c>
      <c r="S1324" s="1">
        <f t="shared" si="410"/>
        <v>0.26315789473684209</v>
      </c>
      <c r="T1324" s="1">
        <f t="shared" si="406"/>
        <v>4.8126232741617536E-2</v>
      </c>
      <c r="U1324" s="1">
        <f t="shared" si="407"/>
        <v>0.26212184003315375</v>
      </c>
      <c r="V1324" s="1">
        <f t="shared" si="411"/>
        <v>0.77312184003315376</v>
      </c>
      <c r="W1324" s="1"/>
      <c r="X1324" s="17">
        <f t="shared" si="412"/>
        <v>293.45718645992071</v>
      </c>
      <c r="Y1324" s="18">
        <f t="shared" si="413"/>
        <v>2909.583445130711</v>
      </c>
      <c r="Z1324" s="2">
        <f t="shared" si="424"/>
        <v>278.78432713692467</v>
      </c>
      <c r="AA1324" s="18">
        <f t="shared" si="424"/>
        <v>2764.1042728741754</v>
      </c>
      <c r="AB1324" s="2">
        <f t="shared" si="425"/>
        <v>-358.70022187755586</v>
      </c>
      <c r="AC1324" s="2">
        <f t="shared" si="425"/>
        <v>276.41042728741752</v>
      </c>
      <c r="AD1324" s="2">
        <f t="shared" si="414"/>
        <v>278.78432713692467</v>
      </c>
      <c r="AE1324" s="2">
        <f t="shared" si="415"/>
        <v>-1000</v>
      </c>
      <c r="AF1324" s="5">
        <f t="shared" si="416"/>
        <v>0.27</v>
      </c>
      <c r="AG1324" s="5">
        <f t="shared" si="417"/>
        <v>-1</v>
      </c>
      <c r="AH1324" s="3">
        <f t="shared" si="418"/>
        <v>201809</v>
      </c>
      <c r="AI1324" s="21">
        <v>1.25</v>
      </c>
      <c r="AJ1324" s="21">
        <v>4.0999999999999996</v>
      </c>
      <c r="AK1324" s="21">
        <v>1.27</v>
      </c>
      <c r="AL1324" s="21">
        <v>3.8</v>
      </c>
      <c r="AO1324">
        <f t="shared" si="423"/>
        <v>-400</v>
      </c>
      <c r="AP1324">
        <f>IF(E1324&lt;F1324,G1324,H1324)</f>
        <v>31</v>
      </c>
      <c r="AQ1324">
        <f>IF(E1324&lt;F1324,H1324,G1324)</f>
        <v>12</v>
      </c>
    </row>
    <row r="1325" spans="2:43" x14ac:dyDescent="0.25">
      <c r="B1325" s="24">
        <v>43373</v>
      </c>
      <c r="C1325" s="20" t="s">
        <v>36</v>
      </c>
      <c r="D1325" s="20" t="s">
        <v>30</v>
      </c>
      <c r="E1325" s="2">
        <v>-322.58064516129025</v>
      </c>
      <c r="F1325" s="2">
        <v>260</v>
      </c>
      <c r="G1325">
        <v>38</v>
      </c>
      <c r="H1325">
        <v>7</v>
      </c>
      <c r="I1325" s="9"/>
      <c r="J1325" s="2" t="str">
        <f t="shared" si="419"/>
        <v>New England Patriots</v>
      </c>
      <c r="K1325" s="2" t="str">
        <f t="shared" si="420"/>
        <v>Miami Dolphins</v>
      </c>
      <c r="L1325" s="17">
        <f t="shared" si="421"/>
        <v>-322.58064516129025</v>
      </c>
      <c r="M1325" s="18">
        <f t="shared" si="422"/>
        <v>260</v>
      </c>
      <c r="N1325" s="4">
        <f t="shared" si="408"/>
        <v>1.31</v>
      </c>
      <c r="O1325" s="4">
        <f t="shared" si="409"/>
        <v>3.6</v>
      </c>
      <c r="P1325" s="4"/>
      <c r="Q1325" s="4"/>
      <c r="R1325" s="1">
        <f t="shared" si="410"/>
        <v>0.76335877862595414</v>
      </c>
      <c r="S1325" s="1">
        <f t="shared" si="410"/>
        <v>0.27777777777777779</v>
      </c>
      <c r="T1325" s="1">
        <f t="shared" si="406"/>
        <v>3.9511201629327863E-2</v>
      </c>
      <c r="U1325" s="1">
        <f t="shared" si="407"/>
        <v>0.24279050042408817</v>
      </c>
      <c r="V1325" s="1">
        <f t="shared" si="411"/>
        <v>0.75379050042408813</v>
      </c>
      <c r="W1325" s="1"/>
      <c r="X1325" s="17">
        <f t="shared" si="412"/>
        <v>326.62855188197847</v>
      </c>
      <c r="Y1325" s="18">
        <f t="shared" si="413"/>
        <v>2645.8589098869329</v>
      </c>
      <c r="Z1325" s="2">
        <f t="shared" si="424"/>
        <v>310.29712428787951</v>
      </c>
      <c r="AA1325" s="18">
        <f t="shared" si="424"/>
        <v>2513.565964392586</v>
      </c>
      <c r="AB1325" s="2">
        <f t="shared" si="425"/>
        <v>-322.27175881663845</v>
      </c>
      <c r="AC1325" s="2">
        <f t="shared" si="425"/>
        <v>251.3565964392586</v>
      </c>
      <c r="AD1325" s="2">
        <f t="shared" si="414"/>
        <v>310.29712428787951</v>
      </c>
      <c r="AE1325" s="2">
        <f t="shared" si="415"/>
        <v>-1000</v>
      </c>
      <c r="AF1325" s="5">
        <f t="shared" si="416"/>
        <v>0.31000000000000005</v>
      </c>
      <c r="AG1325" s="5">
        <f t="shared" si="417"/>
        <v>-1</v>
      </c>
      <c r="AH1325" s="3">
        <f t="shared" si="418"/>
        <v>201809</v>
      </c>
      <c r="AI1325" s="21">
        <v>1.31</v>
      </c>
      <c r="AJ1325" s="21">
        <v>3.6</v>
      </c>
      <c r="AK1325" s="21">
        <v>1.31</v>
      </c>
      <c r="AL1325" s="21">
        <v>3.6</v>
      </c>
      <c r="AO1325">
        <f t="shared" si="423"/>
        <v>-400</v>
      </c>
      <c r="AP1325">
        <f>IF(E1325&lt;F1325,G1325,H1325)</f>
        <v>38</v>
      </c>
      <c r="AQ1325">
        <f>IF(E1325&lt;F1325,H1325,G1325)</f>
        <v>7</v>
      </c>
    </row>
    <row r="1326" spans="2:43" x14ac:dyDescent="0.25">
      <c r="B1326" s="24">
        <v>43373</v>
      </c>
      <c r="C1326" s="20" t="s">
        <v>41</v>
      </c>
      <c r="D1326" s="20" t="s">
        <v>19</v>
      </c>
      <c r="E1326" s="2">
        <v>135</v>
      </c>
      <c r="F1326" s="2">
        <v>-156.25000000000003</v>
      </c>
      <c r="G1326">
        <v>26</v>
      </c>
      <c r="H1326">
        <v>23</v>
      </c>
      <c r="I1326" s="9"/>
      <c r="J1326" s="2" t="str">
        <f t="shared" si="419"/>
        <v>Philadelphia Eagles</v>
      </c>
      <c r="K1326" s="2" t="str">
        <f t="shared" si="420"/>
        <v>Tennessee Titans</v>
      </c>
      <c r="L1326" s="17">
        <f t="shared" si="421"/>
        <v>-156.25000000000003</v>
      </c>
      <c r="M1326" s="18">
        <f t="shared" si="422"/>
        <v>135</v>
      </c>
      <c r="N1326" s="4">
        <f t="shared" si="408"/>
        <v>1.64</v>
      </c>
      <c r="O1326" s="4">
        <f t="shared" si="409"/>
        <v>2.35</v>
      </c>
      <c r="P1326" s="4"/>
      <c r="Q1326" s="4"/>
      <c r="R1326" s="1">
        <f t="shared" si="410"/>
        <v>0.6097560975609756</v>
      </c>
      <c r="S1326" s="1">
        <f t="shared" si="410"/>
        <v>0.42553191489361702</v>
      </c>
      <c r="T1326" s="1">
        <f t="shared" si="406"/>
        <v>3.4085213032581496E-2</v>
      </c>
      <c r="U1326" s="1">
        <f t="shared" si="407"/>
        <v>9.2112091333679286E-2</v>
      </c>
      <c r="V1326" s="1">
        <f t="shared" si="411"/>
        <v>0.60311209133367927</v>
      </c>
      <c r="W1326" s="1"/>
      <c r="X1326" s="17">
        <f t="shared" si="412"/>
        <v>658.06657563218641</v>
      </c>
      <c r="Y1326" s="18">
        <f t="shared" si="413"/>
        <v>1377.3404079490135</v>
      </c>
      <c r="Z1326" s="2">
        <f t="shared" si="424"/>
        <v>625.16324685057702</v>
      </c>
      <c r="AA1326" s="18">
        <f t="shared" si="424"/>
        <v>1308.4733875515628</v>
      </c>
      <c r="AB1326" s="2">
        <f t="shared" si="425"/>
        <v>-159.95821971905113</v>
      </c>
      <c r="AC1326" s="2">
        <f t="shared" si="425"/>
        <v>130.84733875515627</v>
      </c>
      <c r="AD1326" s="2">
        <f t="shared" si="414"/>
        <v>-1000</v>
      </c>
      <c r="AE1326" s="2">
        <f t="shared" si="415"/>
        <v>1308.4733875515628</v>
      </c>
      <c r="AF1326" s="5">
        <f t="shared" si="416"/>
        <v>-1</v>
      </c>
      <c r="AG1326" s="5">
        <f t="shared" si="417"/>
        <v>1.35</v>
      </c>
      <c r="AH1326" s="3">
        <f t="shared" si="418"/>
        <v>201809</v>
      </c>
      <c r="AI1326" s="21">
        <v>2.5</v>
      </c>
      <c r="AJ1326" s="21">
        <v>1.58</v>
      </c>
      <c r="AK1326" s="21">
        <v>2.35</v>
      </c>
      <c r="AL1326" s="21">
        <v>1.64</v>
      </c>
      <c r="AO1326">
        <f t="shared" si="423"/>
        <v>-160</v>
      </c>
      <c r="AP1326">
        <f>IF(E1326&lt;F1326,G1326,H1326)</f>
        <v>23</v>
      </c>
      <c r="AQ1326">
        <f>IF(E1326&lt;F1326,H1326,G1326)</f>
        <v>26</v>
      </c>
    </row>
    <row r="1327" spans="2:43" x14ac:dyDescent="0.25">
      <c r="B1327" s="24">
        <v>43370</v>
      </c>
      <c r="C1327" s="20" t="s">
        <v>47</v>
      </c>
      <c r="D1327" s="20" t="s">
        <v>29</v>
      </c>
      <c r="E1327" s="2">
        <v>-333.33333333333326</v>
      </c>
      <c r="F1327" s="2">
        <v>265</v>
      </c>
      <c r="G1327">
        <v>38</v>
      </c>
      <c r="H1327">
        <v>31</v>
      </c>
      <c r="I1327" s="9"/>
      <c r="J1327" s="2" t="str">
        <f t="shared" si="419"/>
        <v>Los Angeles Rams</v>
      </c>
      <c r="K1327" s="2" t="str">
        <f t="shared" si="420"/>
        <v>Minnesota Vikings</v>
      </c>
      <c r="L1327" s="17">
        <f t="shared" si="421"/>
        <v>-333.33333333333326</v>
      </c>
      <c r="M1327" s="18">
        <f t="shared" si="422"/>
        <v>265</v>
      </c>
      <c r="N1327" s="4">
        <f t="shared" si="408"/>
        <v>1.3</v>
      </c>
      <c r="O1327" s="4">
        <f t="shared" si="409"/>
        <v>3.65</v>
      </c>
      <c r="P1327" s="4"/>
      <c r="Q1327" s="4"/>
      <c r="R1327" s="1">
        <f t="shared" si="410"/>
        <v>0.76923076923076916</v>
      </c>
      <c r="S1327" s="1">
        <f t="shared" si="410"/>
        <v>0.27397260273972601</v>
      </c>
      <c r="T1327" s="1">
        <f t="shared" si="406"/>
        <v>4.1414141414141459E-2</v>
      </c>
      <c r="U1327" s="1">
        <f t="shared" si="407"/>
        <v>0.24762908324552158</v>
      </c>
      <c r="V1327" s="1">
        <f t="shared" si="411"/>
        <v>0.75862908324552158</v>
      </c>
      <c r="W1327" s="1"/>
      <c r="X1327" s="17">
        <f t="shared" si="412"/>
        <v>318.16723361284784</v>
      </c>
      <c r="Y1327" s="18">
        <f t="shared" si="413"/>
        <v>2708.5523787535408</v>
      </c>
      <c r="Z1327" s="2">
        <f t="shared" si="424"/>
        <v>302.25887193220541</v>
      </c>
      <c r="AA1327" s="18">
        <f t="shared" si="424"/>
        <v>2573.1247598158634</v>
      </c>
      <c r="AB1327" s="2">
        <f t="shared" si="425"/>
        <v>-330.84223255630133</v>
      </c>
      <c r="AC1327" s="2">
        <f t="shared" si="425"/>
        <v>257.31247598158632</v>
      </c>
      <c r="AD1327" s="2">
        <f t="shared" si="414"/>
        <v>302.25887193220541</v>
      </c>
      <c r="AE1327" s="2">
        <f t="shared" si="415"/>
        <v>-1000</v>
      </c>
      <c r="AF1327" s="5">
        <f t="shared" si="416"/>
        <v>0.30000000000000004</v>
      </c>
      <c r="AG1327" s="5">
        <f t="shared" si="417"/>
        <v>-1</v>
      </c>
      <c r="AH1327" s="3">
        <f t="shared" si="418"/>
        <v>201809</v>
      </c>
      <c r="AI1327" s="21">
        <v>1.37</v>
      </c>
      <c r="AJ1327" s="21">
        <v>3.2</v>
      </c>
      <c r="AK1327" s="21">
        <v>1.3</v>
      </c>
      <c r="AL1327" s="21">
        <v>3.65</v>
      </c>
      <c r="AO1327">
        <f t="shared" si="423"/>
        <v>-400</v>
      </c>
      <c r="AP1327">
        <f>IF(E1327&lt;F1327,G1327,H1327)</f>
        <v>38</v>
      </c>
      <c r="AQ1327">
        <f>IF(E1327&lt;F1327,H1327,G1327)</f>
        <v>31</v>
      </c>
    </row>
    <row r="1328" spans="2:43" x14ac:dyDescent="0.25">
      <c r="B1328" s="24">
        <v>43367</v>
      </c>
      <c r="C1328" s="20" t="s">
        <v>27</v>
      </c>
      <c r="D1328" s="20" t="s">
        <v>45</v>
      </c>
      <c r="E1328" s="2">
        <v>-125</v>
      </c>
      <c r="F1328" s="2">
        <v>104.99999999999999</v>
      </c>
      <c r="G1328">
        <v>27</v>
      </c>
      <c r="H1328">
        <v>30</v>
      </c>
      <c r="I1328" s="9"/>
      <c r="J1328" s="2" t="str">
        <f t="shared" si="419"/>
        <v>Tampa Bay Buccaneers</v>
      </c>
      <c r="K1328" s="2" t="str">
        <f t="shared" si="420"/>
        <v>Pittsburgh Steelers</v>
      </c>
      <c r="L1328" s="17">
        <f t="shared" si="421"/>
        <v>-125</v>
      </c>
      <c r="M1328" s="18">
        <f t="shared" si="422"/>
        <v>104.99999999999999</v>
      </c>
      <c r="N1328" s="4">
        <f t="shared" si="408"/>
        <v>1.8</v>
      </c>
      <c r="O1328" s="4">
        <f t="shared" si="409"/>
        <v>2.0499999999999998</v>
      </c>
      <c r="P1328" s="4"/>
      <c r="Q1328" s="4"/>
      <c r="R1328" s="1">
        <f t="shared" si="410"/>
        <v>0.55555555555555558</v>
      </c>
      <c r="S1328" s="1">
        <f t="shared" si="410"/>
        <v>0.48780487804878053</v>
      </c>
      <c r="T1328" s="1">
        <f t="shared" si="406"/>
        <v>4.1558441558441461E-2</v>
      </c>
      <c r="U1328" s="1">
        <f t="shared" si="407"/>
        <v>3.3875338753387524E-2</v>
      </c>
      <c r="V1328" s="1">
        <f t="shared" si="411"/>
        <v>0.54487533875338756</v>
      </c>
      <c r="W1328" s="1"/>
      <c r="X1328" s="17">
        <f t="shared" si="412"/>
        <v>835.28218085238643</v>
      </c>
      <c r="Y1328" s="18">
        <f t="shared" si="413"/>
        <v>1090.9993667390718</v>
      </c>
      <c r="Z1328" s="2">
        <f t="shared" si="424"/>
        <v>793.51807180976709</v>
      </c>
      <c r="AA1328" s="18">
        <f t="shared" si="424"/>
        <v>1036.449398402118</v>
      </c>
      <c r="AB1328" s="2">
        <f t="shared" si="425"/>
        <v>-126.02107444375048</v>
      </c>
      <c r="AC1328" s="2">
        <f t="shared" si="425"/>
        <v>103.6449398402118</v>
      </c>
      <c r="AD1328" s="2">
        <f t="shared" si="414"/>
        <v>-1000</v>
      </c>
      <c r="AE1328" s="2">
        <f t="shared" si="415"/>
        <v>1036.449398402118</v>
      </c>
      <c r="AF1328" s="5">
        <f t="shared" si="416"/>
        <v>-1</v>
      </c>
      <c r="AG1328" s="5">
        <f t="shared" si="417"/>
        <v>1.0499999999999998</v>
      </c>
      <c r="AH1328" s="3">
        <f t="shared" si="418"/>
        <v>201809</v>
      </c>
      <c r="AI1328" s="21">
        <v>2.15</v>
      </c>
      <c r="AJ1328" s="21">
        <v>1.74</v>
      </c>
      <c r="AK1328" s="21">
        <v>1.8</v>
      </c>
      <c r="AL1328" s="21">
        <v>2.0499999999999998</v>
      </c>
      <c r="AO1328">
        <f t="shared" si="423"/>
        <v>-130</v>
      </c>
      <c r="AP1328">
        <f>IF(E1328&lt;F1328,G1328,H1328)</f>
        <v>27</v>
      </c>
      <c r="AQ1328">
        <f>IF(E1328&lt;F1328,H1328,G1328)</f>
        <v>30</v>
      </c>
    </row>
    <row r="1329" spans="2:43" x14ac:dyDescent="0.25">
      <c r="B1329" s="24">
        <v>43366</v>
      </c>
      <c r="C1329" s="20" t="s">
        <v>34</v>
      </c>
      <c r="D1329" s="20" t="s">
        <v>36</v>
      </c>
      <c r="E1329" s="2">
        <v>240</v>
      </c>
      <c r="F1329" s="2">
        <v>-303.03030303030295</v>
      </c>
      <c r="G1329">
        <v>26</v>
      </c>
      <c r="H1329">
        <v>10</v>
      </c>
      <c r="I1329" s="9"/>
      <c r="J1329" s="2" t="str">
        <f t="shared" si="419"/>
        <v>New England Patriots</v>
      </c>
      <c r="K1329" s="2" t="str">
        <f t="shared" si="420"/>
        <v>Detroit Lions</v>
      </c>
      <c r="L1329" s="17">
        <f t="shared" si="421"/>
        <v>-303.03030303030295</v>
      </c>
      <c r="M1329" s="18">
        <f t="shared" si="422"/>
        <v>240</v>
      </c>
      <c r="N1329" s="4">
        <f t="shared" si="408"/>
        <v>1.33</v>
      </c>
      <c r="O1329" s="4">
        <f t="shared" si="409"/>
        <v>3.4</v>
      </c>
      <c r="P1329" s="4"/>
      <c r="Q1329" s="4"/>
      <c r="R1329" s="1">
        <f t="shared" si="410"/>
        <v>0.75187969924812026</v>
      </c>
      <c r="S1329" s="1">
        <f t="shared" si="410"/>
        <v>0.29411764705882354</v>
      </c>
      <c r="T1329" s="1">
        <f t="shared" si="406"/>
        <v>4.3974630021141659E-2</v>
      </c>
      <c r="U1329" s="1">
        <f t="shared" si="407"/>
        <v>0.22888102609464836</v>
      </c>
      <c r="V1329" s="1">
        <f t="shared" si="411"/>
        <v>0.73988102609464834</v>
      </c>
      <c r="W1329" s="1"/>
      <c r="X1329" s="17">
        <f t="shared" si="412"/>
        <v>351.56865054149432</v>
      </c>
      <c r="Y1329" s="18">
        <f t="shared" si="413"/>
        <v>2476.6314971810075</v>
      </c>
      <c r="Z1329" s="2">
        <f t="shared" si="424"/>
        <v>333.99021801441961</v>
      </c>
      <c r="AA1329" s="18">
        <f t="shared" si="424"/>
        <v>2352.7999223219572</v>
      </c>
      <c r="AB1329" s="2">
        <f t="shared" si="425"/>
        <v>-299.40996653884821</v>
      </c>
      <c r="AC1329" s="2">
        <f t="shared" si="425"/>
        <v>235.27999223219572</v>
      </c>
      <c r="AD1329" s="2">
        <f t="shared" si="414"/>
        <v>-1000</v>
      </c>
      <c r="AE1329" s="2">
        <f t="shared" si="415"/>
        <v>2352.7999223219572</v>
      </c>
      <c r="AF1329" s="5">
        <f t="shared" si="416"/>
        <v>-1</v>
      </c>
      <c r="AG1329" s="5">
        <f t="shared" si="417"/>
        <v>2.4</v>
      </c>
      <c r="AH1329" s="3">
        <f t="shared" si="418"/>
        <v>201809</v>
      </c>
      <c r="AI1329" s="21">
        <v>3.2</v>
      </c>
      <c r="AJ1329" s="21">
        <v>1.37</v>
      </c>
      <c r="AK1329" s="21">
        <v>3.4</v>
      </c>
      <c r="AL1329" s="21">
        <v>1.33</v>
      </c>
      <c r="AO1329">
        <f t="shared" si="423"/>
        <v>-400</v>
      </c>
      <c r="AP1329">
        <f>IF(E1329&lt;F1329,G1329,H1329)</f>
        <v>10</v>
      </c>
      <c r="AQ1329">
        <f>IF(E1329&lt;F1329,H1329,G1329)</f>
        <v>26</v>
      </c>
    </row>
    <row r="1330" spans="2:43" x14ac:dyDescent="0.25">
      <c r="B1330" s="24">
        <v>43366</v>
      </c>
      <c r="C1330" s="20" t="s">
        <v>48</v>
      </c>
      <c r="D1330" s="20" t="s">
        <v>37</v>
      </c>
      <c r="E1330" s="2">
        <v>215</v>
      </c>
      <c r="F1330" s="2">
        <v>-263.1578947368422</v>
      </c>
      <c r="G1330">
        <v>14</v>
      </c>
      <c r="H1330">
        <v>16</v>
      </c>
      <c r="I1330" s="9"/>
      <c r="J1330" s="2" t="str">
        <f t="shared" si="419"/>
        <v>Chicago Bears</v>
      </c>
      <c r="K1330" s="2" t="str">
        <f t="shared" si="420"/>
        <v>Arizona Cardinals</v>
      </c>
      <c r="L1330" s="17">
        <f t="shared" si="421"/>
        <v>-263.1578947368422</v>
      </c>
      <c r="M1330" s="18">
        <f t="shared" si="422"/>
        <v>215</v>
      </c>
      <c r="N1330" s="4">
        <f t="shared" si="408"/>
        <v>1.38</v>
      </c>
      <c r="O1330" s="4">
        <f t="shared" si="409"/>
        <v>3.15</v>
      </c>
      <c r="P1330" s="4"/>
      <c r="Q1330" s="4"/>
      <c r="R1330" s="1">
        <f t="shared" si="410"/>
        <v>0.7246376811594204</v>
      </c>
      <c r="S1330" s="1">
        <f t="shared" si="410"/>
        <v>0.31746031746031744</v>
      </c>
      <c r="T1330" s="1">
        <f t="shared" si="406"/>
        <v>4.039735099337749E-2</v>
      </c>
      <c r="U1330" s="1">
        <f t="shared" si="407"/>
        <v>0.20358868184955148</v>
      </c>
      <c r="V1330" s="1">
        <f t="shared" si="411"/>
        <v>0.71458868184955149</v>
      </c>
      <c r="W1330" s="1"/>
      <c r="X1330" s="17">
        <f t="shared" si="412"/>
        <v>399.40643533805462</v>
      </c>
      <c r="Y1330" s="18">
        <f t="shared" si="413"/>
        <v>2205.1924375584526</v>
      </c>
      <c r="Z1330" s="2">
        <f t="shared" si="424"/>
        <v>379.43611357115185</v>
      </c>
      <c r="AA1330" s="18">
        <f t="shared" si="424"/>
        <v>2094.93281568053</v>
      </c>
      <c r="AB1330" s="2">
        <f t="shared" si="425"/>
        <v>-263.54897813712716</v>
      </c>
      <c r="AC1330" s="2">
        <f t="shared" si="425"/>
        <v>209.49328156805299</v>
      </c>
      <c r="AD1330" s="2">
        <f t="shared" si="414"/>
        <v>379.43611357115185</v>
      </c>
      <c r="AE1330" s="2">
        <f t="shared" si="415"/>
        <v>-1000</v>
      </c>
      <c r="AF1330" s="5">
        <f t="shared" si="416"/>
        <v>0.37999999999999989</v>
      </c>
      <c r="AG1330" s="5">
        <f t="shared" si="417"/>
        <v>-1</v>
      </c>
      <c r="AH1330" s="3">
        <f t="shared" si="418"/>
        <v>201809</v>
      </c>
      <c r="AI1330" s="21">
        <v>3.2</v>
      </c>
      <c r="AJ1330" s="21">
        <v>1.37</v>
      </c>
      <c r="AK1330" s="21">
        <v>3.15</v>
      </c>
      <c r="AL1330" s="21">
        <v>1.38</v>
      </c>
      <c r="AO1330">
        <f t="shared" si="423"/>
        <v>-300</v>
      </c>
      <c r="AP1330">
        <f>IF(E1330&lt;F1330,G1330,H1330)</f>
        <v>16</v>
      </c>
      <c r="AQ1330">
        <f>IF(E1330&lt;F1330,H1330,G1330)</f>
        <v>14</v>
      </c>
    </row>
    <row r="1331" spans="2:43" x14ac:dyDescent="0.25">
      <c r="B1331" s="24">
        <v>43366</v>
      </c>
      <c r="C1331" s="20" t="s">
        <v>32</v>
      </c>
      <c r="D1331" s="20" t="s">
        <v>23</v>
      </c>
      <c r="E1331" s="2">
        <v>-120.48192771084337</v>
      </c>
      <c r="F1331" s="2">
        <v>100</v>
      </c>
      <c r="G1331">
        <v>24</v>
      </c>
      <c r="H1331">
        <v>13</v>
      </c>
      <c r="I1331" s="9"/>
      <c r="J1331" s="2" t="str">
        <f t="shared" si="419"/>
        <v>Seattle Seahawks</v>
      </c>
      <c r="K1331" s="2" t="str">
        <f t="shared" si="420"/>
        <v>Dallas Cowboys</v>
      </c>
      <c r="L1331" s="17">
        <f t="shared" si="421"/>
        <v>-120.48192771084337</v>
      </c>
      <c r="M1331" s="18">
        <f t="shared" si="422"/>
        <v>100</v>
      </c>
      <c r="N1331" s="4">
        <f t="shared" si="408"/>
        <v>1.83</v>
      </c>
      <c r="O1331" s="4">
        <f t="shared" si="409"/>
        <v>2</v>
      </c>
      <c r="P1331" s="4"/>
      <c r="Q1331" s="4"/>
      <c r="R1331" s="1">
        <f t="shared" si="410"/>
        <v>0.54644808743169393</v>
      </c>
      <c r="S1331" s="1">
        <f t="shared" si="410"/>
        <v>0.5</v>
      </c>
      <c r="T1331" s="1">
        <f t="shared" si="406"/>
        <v>4.4386422976501305E-2</v>
      </c>
      <c r="U1331" s="1">
        <f t="shared" si="407"/>
        <v>2.3224043715846965E-2</v>
      </c>
      <c r="V1331" s="1">
        <f t="shared" si="411"/>
        <v>0.53422404371584697</v>
      </c>
      <c r="W1331" s="1"/>
      <c r="X1331" s="17">
        <f t="shared" si="412"/>
        <v>871.87381729284084</v>
      </c>
      <c r="Y1331" s="18">
        <f t="shared" si="413"/>
        <v>1045.6626202421151</v>
      </c>
      <c r="Z1331" s="2">
        <f t="shared" si="424"/>
        <v>828.28012642819874</v>
      </c>
      <c r="AA1331" s="18">
        <f t="shared" si="424"/>
        <v>993.3794892300092</v>
      </c>
      <c r="AB1331" s="2">
        <f t="shared" si="425"/>
        <v>-120.73210114461043</v>
      </c>
      <c r="AC1331" s="2">
        <f t="shared" si="425"/>
        <v>-100.66646340515068</v>
      </c>
      <c r="AD1331" s="2">
        <f t="shared" si="414"/>
        <v>828.28012642819874</v>
      </c>
      <c r="AE1331" s="2">
        <f t="shared" si="415"/>
        <v>-1000</v>
      </c>
      <c r="AF1331" s="5">
        <f t="shared" si="416"/>
        <v>0.83000000000000007</v>
      </c>
      <c r="AG1331" s="5">
        <f t="shared" si="417"/>
        <v>-1</v>
      </c>
      <c r="AH1331" s="3">
        <f t="shared" si="418"/>
        <v>201809</v>
      </c>
      <c r="AI1331" s="21">
        <v>1.83</v>
      </c>
      <c r="AJ1331" s="21">
        <v>2</v>
      </c>
      <c r="AK1331" s="21">
        <v>1.83</v>
      </c>
      <c r="AL1331" s="21">
        <v>2</v>
      </c>
      <c r="AO1331">
        <f t="shared" si="423"/>
        <v>-130</v>
      </c>
      <c r="AP1331">
        <f>IF(E1331&lt;F1331,G1331,H1331)</f>
        <v>24</v>
      </c>
      <c r="AQ1331">
        <f>IF(E1331&lt;F1331,H1331,G1331)</f>
        <v>13</v>
      </c>
    </row>
    <row r="1332" spans="2:43" x14ac:dyDescent="0.25">
      <c r="B1332" s="24">
        <v>43366</v>
      </c>
      <c r="C1332" s="20" t="s">
        <v>47</v>
      </c>
      <c r="D1332" s="20" t="s">
        <v>31</v>
      </c>
      <c r="E1332" s="2">
        <v>-344.82758620689651</v>
      </c>
      <c r="F1332" s="2">
        <v>270</v>
      </c>
      <c r="G1332">
        <v>35</v>
      </c>
      <c r="H1332">
        <v>23</v>
      </c>
      <c r="I1332" s="9"/>
      <c r="J1332" s="2" t="str">
        <f t="shared" si="419"/>
        <v>Los Angeles Rams</v>
      </c>
      <c r="K1332" s="2" t="str">
        <f t="shared" si="420"/>
        <v>Los Angeles Chargers</v>
      </c>
      <c r="L1332" s="17">
        <f t="shared" si="421"/>
        <v>-344.82758620689651</v>
      </c>
      <c r="M1332" s="18">
        <f t="shared" si="422"/>
        <v>270</v>
      </c>
      <c r="N1332" s="4">
        <f t="shared" si="408"/>
        <v>1.29</v>
      </c>
      <c r="O1332" s="4">
        <f t="shared" si="409"/>
        <v>3.7</v>
      </c>
      <c r="P1332" s="4"/>
      <c r="Q1332" s="4"/>
      <c r="R1332" s="1">
        <f t="shared" si="410"/>
        <v>0.77519379844961234</v>
      </c>
      <c r="S1332" s="1">
        <f t="shared" si="410"/>
        <v>0.27027027027027023</v>
      </c>
      <c r="T1332" s="1">
        <f t="shared" si="406"/>
        <v>4.3486973947895691E-2</v>
      </c>
      <c r="U1332" s="1">
        <f t="shared" si="407"/>
        <v>0.25246176408967103</v>
      </c>
      <c r="V1332" s="1">
        <f t="shared" si="411"/>
        <v>0.76346176408967104</v>
      </c>
      <c r="W1332" s="1"/>
      <c r="X1332" s="17">
        <f t="shared" si="412"/>
        <v>309.82329048576543</v>
      </c>
      <c r="Y1332" s="18">
        <f t="shared" si="413"/>
        <v>2773.304285017382</v>
      </c>
      <c r="Z1332" s="2">
        <f t="shared" si="424"/>
        <v>294.33212596147712</v>
      </c>
      <c r="AA1332" s="18">
        <f t="shared" si="424"/>
        <v>2634.6390707665128</v>
      </c>
      <c r="AB1332" s="2">
        <f t="shared" si="425"/>
        <v>-339.75224305989701</v>
      </c>
      <c r="AC1332" s="2">
        <f t="shared" si="425"/>
        <v>263.46390707665125</v>
      </c>
      <c r="AD1332" s="2">
        <f t="shared" si="414"/>
        <v>294.33212596147712</v>
      </c>
      <c r="AE1332" s="2">
        <f t="shared" si="415"/>
        <v>-1000</v>
      </c>
      <c r="AF1332" s="5">
        <f t="shared" si="416"/>
        <v>0.29000000000000004</v>
      </c>
      <c r="AG1332" s="5">
        <f t="shared" si="417"/>
        <v>-1</v>
      </c>
      <c r="AH1332" s="3">
        <f t="shared" si="418"/>
        <v>201809</v>
      </c>
      <c r="AI1332" s="21">
        <v>1.36</v>
      </c>
      <c r="AJ1332" s="21">
        <v>3.25</v>
      </c>
      <c r="AK1332" s="21">
        <v>1.29</v>
      </c>
      <c r="AL1332" s="21">
        <v>3.7</v>
      </c>
      <c r="AO1332">
        <f t="shared" si="423"/>
        <v>-400</v>
      </c>
      <c r="AP1332">
        <f>IF(E1332&lt;F1332,G1332,H1332)</f>
        <v>35</v>
      </c>
      <c r="AQ1332">
        <f>IF(E1332&lt;F1332,H1332,G1332)</f>
        <v>23</v>
      </c>
    </row>
    <row r="1333" spans="2:43" x14ac:dyDescent="0.25">
      <c r="B1333" s="24">
        <v>43366</v>
      </c>
      <c r="C1333" s="20" t="s">
        <v>35</v>
      </c>
      <c r="D1333" s="20" t="s">
        <v>43</v>
      </c>
      <c r="E1333" s="2">
        <v>-131.57894736842104</v>
      </c>
      <c r="F1333" s="2">
        <v>110.00000000000001</v>
      </c>
      <c r="G1333">
        <v>37</v>
      </c>
      <c r="H1333">
        <v>43</v>
      </c>
      <c r="I1333" s="9"/>
      <c r="J1333" s="2" t="str">
        <f t="shared" si="419"/>
        <v>Atlanta Falcons</v>
      </c>
      <c r="K1333" s="2" t="str">
        <f t="shared" si="420"/>
        <v>New Orleans Saints</v>
      </c>
      <c r="L1333" s="17">
        <f t="shared" si="421"/>
        <v>-131.57894736842104</v>
      </c>
      <c r="M1333" s="18">
        <f t="shared" si="422"/>
        <v>110.00000000000001</v>
      </c>
      <c r="N1333" s="4">
        <f t="shared" si="408"/>
        <v>1.76</v>
      </c>
      <c r="O1333" s="4">
        <f t="shared" si="409"/>
        <v>2.1</v>
      </c>
      <c r="P1333" s="4"/>
      <c r="Q1333" s="4"/>
      <c r="R1333" s="1">
        <f t="shared" si="410"/>
        <v>0.56818181818181823</v>
      </c>
      <c r="S1333" s="1">
        <f t="shared" si="410"/>
        <v>0.47619047619047616</v>
      </c>
      <c r="T1333" s="1">
        <f t="shared" si="406"/>
        <v>4.2487046632124437E-2</v>
      </c>
      <c r="U1333" s="1">
        <f t="shared" si="407"/>
        <v>4.5995670995671034E-2</v>
      </c>
      <c r="V1333" s="1">
        <f t="shared" si="411"/>
        <v>0.55699567099567104</v>
      </c>
      <c r="W1333" s="1"/>
      <c r="X1333" s="17">
        <f t="shared" si="412"/>
        <v>795.34608987611307</v>
      </c>
      <c r="Y1333" s="18">
        <f t="shared" si="413"/>
        <v>1144.9859022934511</v>
      </c>
      <c r="Z1333" s="2">
        <f t="shared" si="424"/>
        <v>755.57878538230739</v>
      </c>
      <c r="AA1333" s="18">
        <f t="shared" si="424"/>
        <v>1087.7366071787785</v>
      </c>
      <c r="AB1333" s="2">
        <f t="shared" si="425"/>
        <v>-132.3488720628942</v>
      </c>
      <c r="AC1333" s="2">
        <f t="shared" si="425"/>
        <v>108.77366071787785</v>
      </c>
      <c r="AD1333" s="2">
        <f t="shared" si="414"/>
        <v>-1000</v>
      </c>
      <c r="AE1333" s="2">
        <f t="shared" si="415"/>
        <v>1087.7366071787785</v>
      </c>
      <c r="AF1333" s="5">
        <f t="shared" si="416"/>
        <v>-1</v>
      </c>
      <c r="AG1333" s="5">
        <f t="shared" si="417"/>
        <v>1.1000000000000001</v>
      </c>
      <c r="AH1333" s="3">
        <f t="shared" si="418"/>
        <v>201809</v>
      </c>
      <c r="AI1333" s="21">
        <v>1.62</v>
      </c>
      <c r="AJ1333" s="21">
        <v>2.4</v>
      </c>
      <c r="AK1333" s="21">
        <v>1.76</v>
      </c>
      <c r="AL1333" s="21">
        <v>2.1</v>
      </c>
      <c r="AO1333">
        <f t="shared" si="423"/>
        <v>-140</v>
      </c>
      <c r="AP1333">
        <f>IF(E1333&lt;F1333,G1333,H1333)</f>
        <v>37</v>
      </c>
      <c r="AQ1333">
        <f>IF(E1333&lt;F1333,H1333,G1333)</f>
        <v>43</v>
      </c>
    </row>
    <row r="1334" spans="2:43" x14ac:dyDescent="0.25">
      <c r="B1334" s="24">
        <v>43366</v>
      </c>
      <c r="C1334" s="20" t="s">
        <v>28</v>
      </c>
      <c r="D1334" s="20" t="s">
        <v>38</v>
      </c>
      <c r="E1334" s="2">
        <v>-232.55813953488376</v>
      </c>
      <c r="F1334" s="2">
        <v>190</v>
      </c>
      <c r="G1334">
        <v>27</v>
      </c>
      <c r="H1334">
        <v>14</v>
      </c>
      <c r="I1334" s="9"/>
      <c r="J1334" s="2" t="str">
        <f t="shared" si="419"/>
        <v>Baltimore Ravens</v>
      </c>
      <c r="K1334" s="2" t="str">
        <f t="shared" si="420"/>
        <v>Denver Broncos</v>
      </c>
      <c r="L1334" s="17">
        <f t="shared" si="421"/>
        <v>-232.55813953488376</v>
      </c>
      <c r="M1334" s="18">
        <f t="shared" si="422"/>
        <v>190</v>
      </c>
      <c r="N1334" s="4">
        <f t="shared" si="408"/>
        <v>1.43</v>
      </c>
      <c r="O1334" s="4">
        <f t="shared" si="409"/>
        <v>2.9</v>
      </c>
      <c r="P1334" s="4"/>
      <c r="Q1334" s="4"/>
      <c r="R1334" s="1">
        <f t="shared" si="410"/>
        <v>0.69930069930069938</v>
      </c>
      <c r="S1334" s="1">
        <f t="shared" si="410"/>
        <v>0.34482758620689657</v>
      </c>
      <c r="T1334" s="1">
        <f t="shared" si="406"/>
        <v>4.2263279445727608E-2</v>
      </c>
      <c r="U1334" s="1">
        <f t="shared" si="407"/>
        <v>0.1772365565469014</v>
      </c>
      <c r="V1334" s="1">
        <f t="shared" si="411"/>
        <v>0.68823655654690141</v>
      </c>
      <c r="W1334" s="1"/>
      <c r="X1334" s="17">
        <f t="shared" si="412"/>
        <v>452.98878777569371</v>
      </c>
      <c r="Y1334" s="18">
        <f t="shared" si="413"/>
        <v>1963.0773393846457</v>
      </c>
      <c r="Z1334" s="2">
        <f t="shared" si="424"/>
        <v>430.33934838690902</v>
      </c>
      <c r="AA1334" s="18">
        <f t="shared" si="424"/>
        <v>1864.9234724154132</v>
      </c>
      <c r="AB1334" s="2">
        <f t="shared" si="425"/>
        <v>-232.37475349358971</v>
      </c>
      <c r="AC1334" s="2">
        <f t="shared" si="425"/>
        <v>186.49234724154132</v>
      </c>
      <c r="AD1334" s="2">
        <f t="shared" si="414"/>
        <v>430.33934838690902</v>
      </c>
      <c r="AE1334" s="2">
        <f t="shared" si="415"/>
        <v>-1000</v>
      </c>
      <c r="AF1334" s="5">
        <f t="shared" si="416"/>
        <v>0.42999999999999994</v>
      </c>
      <c r="AG1334" s="5">
        <f t="shared" si="417"/>
        <v>-1</v>
      </c>
      <c r="AH1334" s="3">
        <f t="shared" si="418"/>
        <v>201809</v>
      </c>
      <c r="AI1334" s="21">
        <v>1.43</v>
      </c>
      <c r="AJ1334" s="21">
        <v>2.9</v>
      </c>
      <c r="AK1334" s="21">
        <v>1.43</v>
      </c>
      <c r="AL1334" s="21">
        <v>2.9</v>
      </c>
      <c r="AO1334">
        <f t="shared" si="423"/>
        <v>-300</v>
      </c>
      <c r="AP1334">
        <f>IF(E1334&lt;F1334,G1334,H1334)</f>
        <v>27</v>
      </c>
      <c r="AQ1334">
        <f>IF(E1334&lt;F1334,H1334,G1334)</f>
        <v>14</v>
      </c>
    </row>
    <row r="1335" spans="2:43" x14ac:dyDescent="0.25">
      <c r="B1335" s="24">
        <v>43366</v>
      </c>
      <c r="C1335" s="20" t="s">
        <v>44</v>
      </c>
      <c r="D1335" s="20" t="s">
        <v>21</v>
      </c>
      <c r="E1335" s="2">
        <v>-147.05882352941177</v>
      </c>
      <c r="F1335" s="2">
        <v>125</v>
      </c>
      <c r="G1335">
        <v>31</v>
      </c>
      <c r="H1335">
        <v>21</v>
      </c>
      <c r="I1335" s="9"/>
      <c r="J1335" s="2" t="str">
        <f t="shared" si="419"/>
        <v>Carolina Panthers</v>
      </c>
      <c r="K1335" s="2" t="str">
        <f t="shared" si="420"/>
        <v>Cincinnati Bengals</v>
      </c>
      <c r="L1335" s="17">
        <f t="shared" si="421"/>
        <v>-147.05882352941177</v>
      </c>
      <c r="M1335" s="18">
        <f t="shared" si="422"/>
        <v>125</v>
      </c>
      <c r="N1335" s="4">
        <f t="shared" si="408"/>
        <v>1.68</v>
      </c>
      <c r="O1335" s="4">
        <f t="shared" si="409"/>
        <v>2.25</v>
      </c>
      <c r="P1335" s="4"/>
      <c r="Q1335" s="4"/>
      <c r="R1335" s="1">
        <f t="shared" si="410"/>
        <v>0.59523809523809523</v>
      </c>
      <c r="S1335" s="1">
        <f t="shared" si="410"/>
        <v>0.44444444444444442</v>
      </c>
      <c r="T1335" s="1">
        <f t="shared" si="406"/>
        <v>3.8167938931297662E-2</v>
      </c>
      <c r="U1335" s="1">
        <f t="shared" si="407"/>
        <v>7.5396825396825407E-2</v>
      </c>
      <c r="V1335" s="1">
        <f t="shared" si="411"/>
        <v>0.58639682539682547</v>
      </c>
      <c r="W1335" s="1"/>
      <c r="X1335" s="17">
        <f t="shared" si="412"/>
        <v>705.32983244457648</v>
      </c>
      <c r="Y1335" s="18">
        <f t="shared" si="413"/>
        <v>1287.7472223008879</v>
      </c>
      <c r="Z1335" s="2">
        <f t="shared" si="424"/>
        <v>670.06334082234764</v>
      </c>
      <c r="AA1335" s="18">
        <f t="shared" si="424"/>
        <v>1223.3598611858433</v>
      </c>
      <c r="AB1335" s="2">
        <f t="shared" si="425"/>
        <v>-149.23962244714528</v>
      </c>
      <c r="AC1335" s="2">
        <f t="shared" si="425"/>
        <v>122.33598611858433</v>
      </c>
      <c r="AD1335" s="2">
        <f t="shared" si="414"/>
        <v>670.06334082234764</v>
      </c>
      <c r="AE1335" s="2">
        <f t="shared" si="415"/>
        <v>-1000</v>
      </c>
      <c r="AF1335" s="5">
        <f t="shared" si="416"/>
        <v>0.67999999999999994</v>
      </c>
      <c r="AG1335" s="5">
        <f t="shared" si="417"/>
        <v>-1</v>
      </c>
      <c r="AH1335" s="3">
        <f t="shared" si="418"/>
        <v>201809</v>
      </c>
      <c r="AI1335" s="21">
        <v>1.58</v>
      </c>
      <c r="AJ1335" s="21">
        <v>2.5</v>
      </c>
      <c r="AK1335" s="21">
        <v>1.68</v>
      </c>
      <c r="AL1335" s="21">
        <v>2.25</v>
      </c>
      <c r="AO1335">
        <f t="shared" si="423"/>
        <v>-150</v>
      </c>
      <c r="AP1335">
        <f>IF(E1335&lt;F1335,G1335,H1335)</f>
        <v>31</v>
      </c>
      <c r="AQ1335">
        <f>IF(E1335&lt;F1335,H1335,G1335)</f>
        <v>21</v>
      </c>
    </row>
    <row r="1336" spans="2:43" x14ac:dyDescent="0.25">
      <c r="B1336" s="24">
        <v>43366</v>
      </c>
      <c r="C1336" s="20" t="s">
        <v>40</v>
      </c>
      <c r="D1336" s="20" t="s">
        <v>25</v>
      </c>
      <c r="E1336" s="2">
        <v>-250.00000000000006</v>
      </c>
      <c r="F1336" s="2">
        <v>210</v>
      </c>
      <c r="G1336">
        <v>22</v>
      </c>
      <c r="H1336">
        <v>27</v>
      </c>
      <c r="I1336" s="9"/>
      <c r="J1336" s="2" t="str">
        <f t="shared" si="419"/>
        <v>Houston Texans</v>
      </c>
      <c r="K1336" s="2" t="str">
        <f t="shared" si="420"/>
        <v>New York Giants</v>
      </c>
      <c r="L1336" s="17">
        <f t="shared" si="421"/>
        <v>-250.00000000000006</v>
      </c>
      <c r="M1336" s="18">
        <f t="shared" si="422"/>
        <v>210</v>
      </c>
      <c r="N1336" s="4">
        <f t="shared" si="408"/>
        <v>1.4</v>
      </c>
      <c r="O1336" s="4">
        <f t="shared" si="409"/>
        <v>3.1</v>
      </c>
      <c r="P1336" s="4"/>
      <c r="Q1336" s="4"/>
      <c r="R1336" s="1">
        <f t="shared" si="410"/>
        <v>0.7142857142857143</v>
      </c>
      <c r="S1336" s="1">
        <f t="shared" si="410"/>
        <v>0.32258064516129031</v>
      </c>
      <c r="T1336" s="1">
        <f t="shared" si="406"/>
        <v>3.5555555555555562E-2</v>
      </c>
      <c r="U1336" s="1">
        <f t="shared" si="407"/>
        <v>0.19585253456221199</v>
      </c>
      <c r="V1336" s="1">
        <f t="shared" si="411"/>
        <v>0.70685253456221198</v>
      </c>
      <c r="W1336" s="1"/>
      <c r="X1336" s="17">
        <f t="shared" si="412"/>
        <v>414.72223852086552</v>
      </c>
      <c r="Y1336" s="18">
        <f t="shared" si="413"/>
        <v>2130.2265089838866</v>
      </c>
      <c r="Z1336" s="2">
        <f t="shared" si="424"/>
        <v>393.98612659482222</v>
      </c>
      <c r="AA1336" s="18">
        <f t="shared" si="424"/>
        <v>2023.7151835346922</v>
      </c>
      <c r="AB1336" s="2">
        <f t="shared" si="425"/>
        <v>-253.81604389039978</v>
      </c>
      <c r="AC1336" s="2">
        <f t="shared" si="425"/>
        <v>202.37151835346921</v>
      </c>
      <c r="AD1336" s="2">
        <f t="shared" si="414"/>
        <v>-1000</v>
      </c>
      <c r="AE1336" s="2">
        <f t="shared" si="415"/>
        <v>2023.7151835346922</v>
      </c>
      <c r="AF1336" s="5">
        <f t="shared" si="416"/>
        <v>-1</v>
      </c>
      <c r="AG1336" s="5">
        <f t="shared" si="417"/>
        <v>2.1</v>
      </c>
      <c r="AH1336" s="3">
        <f t="shared" si="418"/>
        <v>201809</v>
      </c>
      <c r="AI1336" s="21">
        <v>1.37</v>
      </c>
      <c r="AJ1336" s="21">
        <v>3.2</v>
      </c>
      <c r="AK1336" s="21">
        <v>1.4</v>
      </c>
      <c r="AL1336" s="21">
        <v>3.1</v>
      </c>
      <c r="AO1336">
        <f t="shared" si="423"/>
        <v>-300</v>
      </c>
      <c r="AP1336">
        <f>IF(E1336&lt;F1336,G1336,H1336)</f>
        <v>22</v>
      </c>
      <c r="AQ1336">
        <f>IF(E1336&lt;F1336,H1336,G1336)</f>
        <v>27</v>
      </c>
    </row>
    <row r="1337" spans="2:43" x14ac:dyDescent="0.25">
      <c r="B1337" s="24">
        <v>43366</v>
      </c>
      <c r="C1337" s="20" t="s">
        <v>26</v>
      </c>
      <c r="D1337" s="20" t="s">
        <v>41</v>
      </c>
      <c r="E1337" s="2">
        <v>-500.00000000000011</v>
      </c>
      <c r="F1337" s="2">
        <v>375</v>
      </c>
      <c r="G1337">
        <v>6</v>
      </c>
      <c r="H1337">
        <v>9</v>
      </c>
      <c r="I1337" s="9"/>
      <c r="J1337" s="2" t="str">
        <f t="shared" si="419"/>
        <v>Jacksonville Jaguars</v>
      </c>
      <c r="K1337" s="2" t="str">
        <f t="shared" si="420"/>
        <v>Tennessee Titans</v>
      </c>
      <c r="L1337" s="17">
        <f t="shared" si="421"/>
        <v>-500.00000000000011</v>
      </c>
      <c r="M1337" s="18">
        <f t="shared" si="422"/>
        <v>375</v>
      </c>
      <c r="N1337" s="4">
        <f t="shared" si="408"/>
        <v>1.2</v>
      </c>
      <c r="O1337" s="4">
        <f t="shared" si="409"/>
        <v>4.75</v>
      </c>
      <c r="P1337" s="4"/>
      <c r="Q1337" s="4"/>
      <c r="R1337" s="1">
        <f t="shared" si="410"/>
        <v>0.83333333333333337</v>
      </c>
      <c r="S1337" s="1">
        <f t="shared" si="410"/>
        <v>0.21052631578947367</v>
      </c>
      <c r="T1337" s="1">
        <f t="shared" si="406"/>
        <v>4.2016806722689037E-2</v>
      </c>
      <c r="U1337" s="1">
        <f t="shared" si="407"/>
        <v>0.31140350877192985</v>
      </c>
      <c r="V1337" s="1">
        <f t="shared" si="411"/>
        <v>0.82240350877192991</v>
      </c>
      <c r="W1337" s="1"/>
      <c r="X1337" s="17">
        <f t="shared" si="412"/>
        <v>215.94811954689931</v>
      </c>
      <c r="Y1337" s="18">
        <f t="shared" si="413"/>
        <v>3787.1793685900598</v>
      </c>
      <c r="Z1337" s="2">
        <f t="shared" si="424"/>
        <v>205.15071356955434</v>
      </c>
      <c r="AA1337" s="18">
        <f t="shared" si="424"/>
        <v>3597.8204001605568</v>
      </c>
      <c r="AB1337" s="2">
        <f t="shared" si="425"/>
        <v>-487.44651315139578</v>
      </c>
      <c r="AC1337" s="2">
        <f t="shared" si="425"/>
        <v>359.7820400160557</v>
      </c>
      <c r="AD1337" s="2">
        <f t="shared" si="414"/>
        <v>-1000</v>
      </c>
      <c r="AE1337" s="2">
        <f t="shared" si="415"/>
        <v>3597.8204001605568</v>
      </c>
      <c r="AF1337" s="5">
        <f t="shared" si="416"/>
        <v>-1</v>
      </c>
      <c r="AG1337" s="5">
        <f t="shared" si="417"/>
        <v>3.75</v>
      </c>
      <c r="AH1337" s="3">
        <f t="shared" si="418"/>
        <v>201809</v>
      </c>
      <c r="AI1337" s="21">
        <v>1.2</v>
      </c>
      <c r="AJ1337" s="21">
        <v>4.75</v>
      </c>
      <c r="AK1337" s="21">
        <v>1.2</v>
      </c>
      <c r="AL1337" s="21">
        <v>4.75</v>
      </c>
      <c r="AO1337">
        <f t="shared" si="423"/>
        <v>-500</v>
      </c>
      <c r="AP1337">
        <f>IF(E1337&lt;F1337,G1337,H1337)</f>
        <v>6</v>
      </c>
      <c r="AQ1337">
        <f>IF(E1337&lt;F1337,H1337,G1337)</f>
        <v>9</v>
      </c>
    </row>
    <row r="1338" spans="2:43" x14ac:dyDescent="0.25">
      <c r="B1338" s="24">
        <v>43366</v>
      </c>
      <c r="C1338" s="20" t="s">
        <v>20</v>
      </c>
      <c r="D1338" s="20" t="s">
        <v>22</v>
      </c>
      <c r="E1338" s="2">
        <v>-263.1578947368422</v>
      </c>
      <c r="F1338" s="2">
        <v>215</v>
      </c>
      <c r="G1338">
        <v>38</v>
      </c>
      <c r="H1338">
        <v>27</v>
      </c>
      <c r="I1338" s="9"/>
      <c r="J1338" s="2" t="str">
        <f t="shared" si="419"/>
        <v>Kansas City Chiefs</v>
      </c>
      <c r="K1338" s="2" t="str">
        <f t="shared" si="420"/>
        <v>San Francisco 49ers</v>
      </c>
      <c r="L1338" s="17">
        <f t="shared" si="421"/>
        <v>-263.1578947368422</v>
      </c>
      <c r="M1338" s="18">
        <f t="shared" si="422"/>
        <v>215</v>
      </c>
      <c r="N1338" s="4">
        <f t="shared" si="408"/>
        <v>1.38</v>
      </c>
      <c r="O1338" s="4">
        <f t="shared" si="409"/>
        <v>3.15</v>
      </c>
      <c r="P1338" s="4"/>
      <c r="Q1338" s="4"/>
      <c r="R1338" s="1">
        <f t="shared" si="410"/>
        <v>0.7246376811594204</v>
      </c>
      <c r="S1338" s="1">
        <f t="shared" si="410"/>
        <v>0.31746031746031744</v>
      </c>
      <c r="T1338" s="1">
        <f t="shared" si="406"/>
        <v>4.039735099337749E-2</v>
      </c>
      <c r="U1338" s="1">
        <f t="shared" si="407"/>
        <v>0.20358868184955148</v>
      </c>
      <c r="V1338" s="1">
        <f t="shared" si="411"/>
        <v>0.71458868184955149</v>
      </c>
      <c r="W1338" s="1"/>
      <c r="X1338" s="17">
        <f t="shared" si="412"/>
        <v>399.40643533805462</v>
      </c>
      <c r="Y1338" s="18">
        <f t="shared" si="413"/>
        <v>2205.1924375584526</v>
      </c>
      <c r="Z1338" s="2">
        <f t="shared" si="424"/>
        <v>379.43611357115185</v>
      </c>
      <c r="AA1338" s="18">
        <f t="shared" si="424"/>
        <v>2094.93281568053</v>
      </c>
      <c r="AB1338" s="2">
        <f t="shared" si="425"/>
        <v>-263.54897813712716</v>
      </c>
      <c r="AC1338" s="2">
        <f t="shared" si="425"/>
        <v>209.49328156805299</v>
      </c>
      <c r="AD1338" s="2">
        <f t="shared" si="414"/>
        <v>379.43611357115185</v>
      </c>
      <c r="AE1338" s="2">
        <f t="shared" si="415"/>
        <v>-1000</v>
      </c>
      <c r="AF1338" s="5">
        <f t="shared" si="416"/>
        <v>0.37999999999999989</v>
      </c>
      <c r="AG1338" s="5">
        <f t="shared" si="417"/>
        <v>-1</v>
      </c>
      <c r="AH1338" s="3">
        <f t="shared" si="418"/>
        <v>201809</v>
      </c>
      <c r="AI1338" s="21">
        <v>1.4</v>
      </c>
      <c r="AJ1338" s="21">
        <v>3.1</v>
      </c>
      <c r="AK1338" s="21">
        <v>1.38</v>
      </c>
      <c r="AL1338" s="21">
        <v>3.15</v>
      </c>
      <c r="AO1338">
        <f t="shared" si="423"/>
        <v>-300</v>
      </c>
      <c r="AP1338">
        <f>IF(E1338&lt;F1338,G1338,H1338)</f>
        <v>38</v>
      </c>
      <c r="AQ1338">
        <f>IF(E1338&lt;F1338,H1338,G1338)</f>
        <v>27</v>
      </c>
    </row>
    <row r="1339" spans="2:43" x14ac:dyDescent="0.25">
      <c r="B1339" s="24">
        <v>43366</v>
      </c>
      <c r="C1339" s="20" t="s">
        <v>30</v>
      </c>
      <c r="D1339" s="20" t="s">
        <v>52</v>
      </c>
      <c r="E1339" s="2">
        <v>-151.51515151515153</v>
      </c>
      <c r="F1339" s="2">
        <v>129.99999999999997</v>
      </c>
      <c r="G1339">
        <v>28</v>
      </c>
      <c r="H1339">
        <v>20</v>
      </c>
      <c r="I1339" s="9"/>
      <c r="J1339" s="2" t="str">
        <f t="shared" si="419"/>
        <v>Miami Dolphins</v>
      </c>
      <c r="K1339" s="2" t="str">
        <f t="shared" si="420"/>
        <v>Oakland Raiders</v>
      </c>
      <c r="L1339" s="17">
        <f t="shared" si="421"/>
        <v>-151.51515151515153</v>
      </c>
      <c r="M1339" s="18">
        <f t="shared" si="422"/>
        <v>129.99999999999997</v>
      </c>
      <c r="N1339" s="4">
        <f t="shared" si="408"/>
        <v>1.66</v>
      </c>
      <c r="O1339" s="4">
        <f t="shared" si="409"/>
        <v>2.2999999999999998</v>
      </c>
      <c r="P1339" s="4"/>
      <c r="Q1339" s="4"/>
      <c r="R1339" s="1">
        <f t="shared" si="410"/>
        <v>0.60240963855421692</v>
      </c>
      <c r="S1339" s="1">
        <f t="shared" si="410"/>
        <v>0.43478260869565222</v>
      </c>
      <c r="T1339" s="1">
        <f t="shared" si="406"/>
        <v>3.5858585858585923E-2</v>
      </c>
      <c r="U1339" s="1">
        <f t="shared" si="407"/>
        <v>8.3813514929282351E-2</v>
      </c>
      <c r="V1339" s="1">
        <f t="shared" si="411"/>
        <v>0.59481351492928236</v>
      </c>
      <c r="W1339" s="1"/>
      <c r="X1339" s="17">
        <f t="shared" si="412"/>
        <v>681.19919084032654</v>
      </c>
      <c r="Y1339" s="18">
        <f t="shared" si="413"/>
        <v>1332.032655245516</v>
      </c>
      <c r="Z1339" s="2">
        <f t="shared" si="424"/>
        <v>647.13923129831016</v>
      </c>
      <c r="AA1339" s="18">
        <f t="shared" si="424"/>
        <v>1265.4310224832402</v>
      </c>
      <c r="AB1339" s="2">
        <f t="shared" si="425"/>
        <v>-154.5262521009227</v>
      </c>
      <c r="AC1339" s="2">
        <f t="shared" si="425"/>
        <v>126.54310224832402</v>
      </c>
      <c r="AD1339" s="2">
        <f t="shared" si="414"/>
        <v>647.13923129831016</v>
      </c>
      <c r="AE1339" s="2">
        <f t="shared" si="415"/>
        <v>-1000</v>
      </c>
      <c r="AF1339" s="5">
        <f t="shared" si="416"/>
        <v>0.65999999999999992</v>
      </c>
      <c r="AG1339" s="5">
        <f t="shared" si="417"/>
        <v>-1</v>
      </c>
      <c r="AH1339" s="3">
        <f t="shared" si="418"/>
        <v>201809</v>
      </c>
      <c r="AI1339" s="21">
        <v>1.62</v>
      </c>
      <c r="AJ1339" s="21">
        <v>2.4</v>
      </c>
      <c r="AK1339" s="21">
        <v>1.66</v>
      </c>
      <c r="AL1339" s="21">
        <v>2.2999999999999998</v>
      </c>
      <c r="AO1339">
        <f t="shared" si="423"/>
        <v>-160</v>
      </c>
      <c r="AP1339">
        <f>IF(E1339&lt;F1339,G1339,H1339)</f>
        <v>28</v>
      </c>
      <c r="AQ1339">
        <f>IF(E1339&lt;F1339,H1339,G1339)</f>
        <v>20</v>
      </c>
    </row>
    <row r="1340" spans="2:43" x14ac:dyDescent="0.25">
      <c r="B1340" s="24">
        <v>43366</v>
      </c>
      <c r="C1340" s="20" t="s">
        <v>29</v>
      </c>
      <c r="D1340" s="20" t="s">
        <v>24</v>
      </c>
      <c r="E1340" s="2">
        <v>-1999.9999999999982</v>
      </c>
      <c r="F1340" s="2">
        <v>1000</v>
      </c>
      <c r="G1340">
        <v>6</v>
      </c>
      <c r="H1340">
        <v>27</v>
      </c>
      <c r="I1340" s="9"/>
      <c r="J1340" s="2" t="str">
        <f t="shared" si="419"/>
        <v>Minnesota Vikings</v>
      </c>
      <c r="K1340" s="2" t="str">
        <f t="shared" si="420"/>
        <v>Buffalo Bills</v>
      </c>
      <c r="L1340" s="17">
        <f t="shared" si="421"/>
        <v>-1999.9999999999982</v>
      </c>
      <c r="M1340" s="18">
        <f t="shared" si="422"/>
        <v>1000</v>
      </c>
      <c r="N1340" s="4">
        <f t="shared" si="408"/>
        <v>1.05</v>
      </c>
      <c r="O1340" s="4">
        <f t="shared" si="409"/>
        <v>11</v>
      </c>
      <c r="P1340" s="4"/>
      <c r="Q1340" s="4"/>
      <c r="R1340" s="1">
        <f t="shared" si="410"/>
        <v>0.95238095238095233</v>
      </c>
      <c r="S1340" s="1">
        <f t="shared" si="410"/>
        <v>9.0909090909090912E-2</v>
      </c>
      <c r="T1340" s="1">
        <f t="shared" si="406"/>
        <v>4.1493775933609922E-2</v>
      </c>
      <c r="U1340" s="1">
        <f t="shared" si="407"/>
        <v>0.43073593073593069</v>
      </c>
      <c r="V1340" s="1">
        <f t="shared" si="411"/>
        <v>0.94173593073593076</v>
      </c>
      <c r="W1340" s="1"/>
      <c r="X1340" s="17">
        <f t="shared" si="412"/>
        <v>61.868797146285019</v>
      </c>
      <c r="Y1340" s="18">
        <f t="shared" si="413"/>
        <v>9312.2682270501446</v>
      </c>
      <c r="Z1340" s="2">
        <f t="shared" si="424"/>
        <v>58.775357288970767</v>
      </c>
      <c r="AA1340" s="18">
        <f t="shared" si="424"/>
        <v>8846.6548156976369</v>
      </c>
      <c r="AB1340" s="2">
        <f t="shared" si="425"/>
        <v>-1701.3933153710502</v>
      </c>
      <c r="AC1340" s="2">
        <f t="shared" si="425"/>
        <v>884.66548156976364</v>
      </c>
      <c r="AD1340" s="2">
        <f t="shared" si="414"/>
        <v>-1000</v>
      </c>
      <c r="AE1340" s="2">
        <f t="shared" si="415"/>
        <v>8846.6548156976369</v>
      </c>
      <c r="AF1340" s="5">
        <f t="shared" si="416"/>
        <v>-1</v>
      </c>
      <c r="AG1340" s="5">
        <f t="shared" si="417"/>
        <v>10</v>
      </c>
      <c r="AH1340" s="3">
        <f t="shared" si="418"/>
        <v>201809</v>
      </c>
      <c r="AI1340" s="21">
        <v>1.07</v>
      </c>
      <c r="AJ1340" s="21">
        <v>9.5</v>
      </c>
      <c r="AK1340" s="21">
        <v>1.05</v>
      </c>
      <c r="AL1340" s="21">
        <v>11</v>
      </c>
      <c r="AO1340">
        <f t="shared" si="423"/>
        <v>-2000</v>
      </c>
      <c r="AP1340">
        <f>IF(E1340&lt;F1340,G1340,H1340)</f>
        <v>6</v>
      </c>
      <c r="AQ1340">
        <f>IF(E1340&lt;F1340,H1340,G1340)</f>
        <v>27</v>
      </c>
    </row>
    <row r="1341" spans="2:43" x14ac:dyDescent="0.25">
      <c r="B1341" s="24">
        <v>43366</v>
      </c>
      <c r="C1341" s="20" t="s">
        <v>19</v>
      </c>
      <c r="D1341" s="20" t="s">
        <v>39</v>
      </c>
      <c r="E1341" s="2">
        <v>-303.03030303030295</v>
      </c>
      <c r="F1341" s="2">
        <v>240</v>
      </c>
      <c r="G1341">
        <v>20</v>
      </c>
      <c r="H1341">
        <v>16</v>
      </c>
      <c r="I1341" s="9"/>
      <c r="J1341" s="2" t="str">
        <f t="shared" si="419"/>
        <v>Philadelphia Eagles</v>
      </c>
      <c r="K1341" s="2" t="str">
        <f t="shared" si="420"/>
        <v>Indianapolis Colts</v>
      </c>
      <c r="L1341" s="17">
        <f t="shared" si="421"/>
        <v>-303.03030303030295</v>
      </c>
      <c r="M1341" s="18">
        <f t="shared" si="422"/>
        <v>240</v>
      </c>
      <c r="N1341" s="4">
        <f t="shared" si="408"/>
        <v>1.33</v>
      </c>
      <c r="O1341" s="4">
        <f t="shared" si="409"/>
        <v>3.4</v>
      </c>
      <c r="P1341" s="4"/>
      <c r="Q1341" s="4"/>
      <c r="R1341" s="1">
        <f t="shared" si="410"/>
        <v>0.75187969924812026</v>
      </c>
      <c r="S1341" s="1">
        <f t="shared" si="410"/>
        <v>0.29411764705882354</v>
      </c>
      <c r="T1341" s="1">
        <f t="shared" si="406"/>
        <v>4.3974630021141659E-2</v>
      </c>
      <c r="U1341" s="1">
        <f t="shared" si="407"/>
        <v>0.22888102609464836</v>
      </c>
      <c r="V1341" s="1">
        <f t="shared" si="411"/>
        <v>0.73988102609464834</v>
      </c>
      <c r="W1341" s="1"/>
      <c r="X1341" s="17">
        <f t="shared" si="412"/>
        <v>351.56865054149432</v>
      </c>
      <c r="Y1341" s="18">
        <f t="shared" si="413"/>
        <v>2476.6314971810075</v>
      </c>
      <c r="Z1341" s="2">
        <f t="shared" si="424"/>
        <v>333.99021801441961</v>
      </c>
      <c r="AA1341" s="18">
        <f t="shared" si="424"/>
        <v>2352.7999223219572</v>
      </c>
      <c r="AB1341" s="2">
        <f t="shared" si="425"/>
        <v>-299.40996653884821</v>
      </c>
      <c r="AC1341" s="2">
        <f t="shared" si="425"/>
        <v>235.27999223219572</v>
      </c>
      <c r="AD1341" s="2">
        <f t="shared" si="414"/>
        <v>333.99021801441961</v>
      </c>
      <c r="AE1341" s="2">
        <f t="shared" si="415"/>
        <v>-1000</v>
      </c>
      <c r="AF1341" s="5">
        <f t="shared" si="416"/>
        <v>0.33000000000000007</v>
      </c>
      <c r="AG1341" s="5">
        <f t="shared" si="417"/>
        <v>-1</v>
      </c>
      <c r="AH1341" s="3">
        <f t="shared" si="418"/>
        <v>201809</v>
      </c>
      <c r="AI1341" s="21">
        <v>1.34</v>
      </c>
      <c r="AJ1341" s="21">
        <v>3.35</v>
      </c>
      <c r="AK1341" s="21">
        <v>1.33</v>
      </c>
      <c r="AL1341" s="21">
        <v>3.4</v>
      </c>
      <c r="AO1341">
        <f t="shared" si="423"/>
        <v>-400</v>
      </c>
      <c r="AP1341">
        <f>IF(E1341&lt;F1341,G1341,H1341)</f>
        <v>20</v>
      </c>
      <c r="AQ1341">
        <f>IF(E1341&lt;F1341,H1341,G1341)</f>
        <v>16</v>
      </c>
    </row>
    <row r="1342" spans="2:43" x14ac:dyDescent="0.25">
      <c r="B1342" s="24">
        <v>43366</v>
      </c>
      <c r="C1342" s="20" t="s">
        <v>53</v>
      </c>
      <c r="D1342" s="20" t="s">
        <v>33</v>
      </c>
      <c r="E1342" s="2">
        <v>120.00000000000001</v>
      </c>
      <c r="F1342" s="2">
        <v>-140.84507042253523</v>
      </c>
      <c r="G1342">
        <v>31</v>
      </c>
      <c r="H1342">
        <v>17</v>
      </c>
      <c r="I1342" s="9"/>
      <c r="J1342" s="2" t="str">
        <f t="shared" si="419"/>
        <v>Green Bay Packers</v>
      </c>
      <c r="K1342" s="2" t="str">
        <f t="shared" si="420"/>
        <v>Washington Redskins</v>
      </c>
      <c r="L1342" s="17">
        <f t="shared" si="421"/>
        <v>-140.84507042253523</v>
      </c>
      <c r="M1342" s="18">
        <f t="shared" si="422"/>
        <v>120.00000000000001</v>
      </c>
      <c r="N1342" s="4">
        <f t="shared" si="408"/>
        <v>1.71</v>
      </c>
      <c r="O1342" s="4">
        <f t="shared" si="409"/>
        <v>2.2000000000000002</v>
      </c>
      <c r="P1342" s="4"/>
      <c r="Q1342" s="4"/>
      <c r="R1342" s="1">
        <f t="shared" si="410"/>
        <v>0.58479532163742687</v>
      </c>
      <c r="S1342" s="1">
        <f t="shared" si="410"/>
        <v>0.45454545454545453</v>
      </c>
      <c r="T1342" s="1">
        <f t="shared" si="406"/>
        <v>3.7851662404092101E-2</v>
      </c>
      <c r="U1342" s="1">
        <f t="shared" si="407"/>
        <v>6.5124933545986169E-2</v>
      </c>
      <c r="V1342" s="1">
        <f t="shared" si="411"/>
        <v>0.57612493354598615</v>
      </c>
      <c r="W1342" s="1"/>
      <c r="X1342" s="17">
        <f t="shared" si="412"/>
        <v>735.73463284275692</v>
      </c>
      <c r="Y1342" s="18">
        <f t="shared" si="413"/>
        <v>1235.8449349286186</v>
      </c>
      <c r="Z1342" s="2">
        <f t="shared" si="424"/>
        <v>698.94790120061907</v>
      </c>
      <c r="AA1342" s="18">
        <f t="shared" si="424"/>
        <v>1174.0526881821877</v>
      </c>
      <c r="AB1342" s="2">
        <f t="shared" si="425"/>
        <v>-143.07218009843768</v>
      </c>
      <c r="AC1342" s="2">
        <f t="shared" si="425"/>
        <v>117.40526881821877</v>
      </c>
      <c r="AD1342" s="2">
        <f t="shared" si="414"/>
        <v>-1000</v>
      </c>
      <c r="AE1342" s="2">
        <f t="shared" si="415"/>
        <v>1174.0526881821877</v>
      </c>
      <c r="AF1342" s="5">
        <f t="shared" si="416"/>
        <v>-1</v>
      </c>
      <c r="AG1342" s="5">
        <f t="shared" si="417"/>
        <v>1.2000000000000002</v>
      </c>
      <c r="AH1342" s="3">
        <f t="shared" si="418"/>
        <v>201809</v>
      </c>
      <c r="AI1342" s="21">
        <v>2.2999999999999998</v>
      </c>
      <c r="AJ1342" s="21">
        <v>1.66</v>
      </c>
      <c r="AK1342" s="21">
        <v>2.2000000000000002</v>
      </c>
      <c r="AL1342" s="21">
        <v>1.71</v>
      </c>
      <c r="AO1342">
        <f t="shared" si="423"/>
        <v>-150</v>
      </c>
      <c r="AP1342">
        <f>IF(E1342&lt;F1342,G1342,H1342)</f>
        <v>17</v>
      </c>
      <c r="AQ1342">
        <f>IF(E1342&lt;F1342,H1342,G1342)</f>
        <v>31</v>
      </c>
    </row>
    <row r="1343" spans="2:43" x14ac:dyDescent="0.25">
      <c r="B1343" s="24">
        <v>43363</v>
      </c>
      <c r="C1343" s="20" t="s">
        <v>46</v>
      </c>
      <c r="D1343" s="20" t="s">
        <v>42</v>
      </c>
      <c r="E1343" s="2">
        <v>-175.43859649122805</v>
      </c>
      <c r="F1343" s="2">
        <v>154.99999999999997</v>
      </c>
      <c r="G1343">
        <v>21</v>
      </c>
      <c r="H1343">
        <v>17</v>
      </c>
      <c r="I1343" s="9"/>
      <c r="J1343" s="2" t="str">
        <f t="shared" si="419"/>
        <v>Cleveland Browns</v>
      </c>
      <c r="K1343" s="2" t="str">
        <f t="shared" si="420"/>
        <v>New York Jets</v>
      </c>
      <c r="L1343" s="17">
        <f t="shared" si="421"/>
        <v>-175.43859649122805</v>
      </c>
      <c r="M1343" s="18">
        <f t="shared" si="422"/>
        <v>154.99999999999997</v>
      </c>
      <c r="N1343" s="4">
        <f t="shared" si="408"/>
        <v>1.57</v>
      </c>
      <c r="O1343" s="4">
        <f t="shared" si="409"/>
        <v>2.5499999999999998</v>
      </c>
      <c r="P1343" s="4"/>
      <c r="Q1343" s="4"/>
      <c r="R1343" s="1">
        <f t="shared" si="410"/>
        <v>0.63694267515923564</v>
      </c>
      <c r="S1343" s="1">
        <f t="shared" si="410"/>
        <v>0.39215686274509809</v>
      </c>
      <c r="T1343" s="1">
        <f t="shared" si="406"/>
        <v>2.8276699029126329E-2</v>
      </c>
      <c r="U1343" s="1">
        <f t="shared" si="407"/>
        <v>0.12239290620706877</v>
      </c>
      <c r="V1343" s="1">
        <f t="shared" si="411"/>
        <v>0.63339290620706878</v>
      </c>
      <c r="W1343" s="1"/>
      <c r="X1343" s="17">
        <f t="shared" si="412"/>
        <v>578.79886276004493</v>
      </c>
      <c r="Y1343" s="18">
        <f t="shared" si="413"/>
        <v>1558.0808321378222</v>
      </c>
      <c r="Z1343" s="2">
        <f t="shared" si="424"/>
        <v>549.85891962204266</v>
      </c>
      <c r="AA1343" s="18">
        <f t="shared" si="424"/>
        <v>1480.1767905309309</v>
      </c>
      <c r="AB1343" s="2">
        <f t="shared" si="425"/>
        <v>-181.86483192586408</v>
      </c>
      <c r="AC1343" s="2">
        <f t="shared" si="425"/>
        <v>148.0176790530931</v>
      </c>
      <c r="AD1343" s="2">
        <f t="shared" si="414"/>
        <v>549.85891962204266</v>
      </c>
      <c r="AE1343" s="2">
        <f t="shared" si="415"/>
        <v>-1000</v>
      </c>
      <c r="AF1343" s="5">
        <f t="shared" si="416"/>
        <v>0.57000000000000006</v>
      </c>
      <c r="AG1343" s="5">
        <f t="shared" si="417"/>
        <v>-1</v>
      </c>
      <c r="AH1343" s="3">
        <f t="shared" si="418"/>
        <v>201809</v>
      </c>
      <c r="AI1343" s="21">
        <v>1.62</v>
      </c>
      <c r="AJ1343" s="21">
        <v>2.4</v>
      </c>
      <c r="AK1343" s="21">
        <v>1.57</v>
      </c>
      <c r="AL1343" s="21">
        <v>2.5499999999999998</v>
      </c>
      <c r="AO1343">
        <f t="shared" si="423"/>
        <v>-180</v>
      </c>
      <c r="AP1343">
        <f>IF(E1343&lt;F1343,G1343,H1343)</f>
        <v>21</v>
      </c>
      <c r="AQ1343">
        <f>IF(E1343&lt;F1343,H1343,G1343)</f>
        <v>17</v>
      </c>
    </row>
    <row r="1344" spans="2:43" x14ac:dyDescent="0.25">
      <c r="B1344" s="24">
        <v>43360</v>
      </c>
      <c r="C1344" s="20" t="s">
        <v>37</v>
      </c>
      <c r="D1344" s="20" t="s">
        <v>32</v>
      </c>
      <c r="E1344" s="2">
        <v>-212.76595744680853</v>
      </c>
      <c r="F1344" s="2">
        <v>175</v>
      </c>
      <c r="G1344">
        <v>24</v>
      </c>
      <c r="H1344">
        <v>17</v>
      </c>
      <c r="I1344" s="9"/>
      <c r="J1344" s="2" t="str">
        <f t="shared" si="419"/>
        <v>Chicago Bears</v>
      </c>
      <c r="K1344" s="2" t="str">
        <f t="shared" si="420"/>
        <v>Seattle Seahawks</v>
      </c>
      <c r="L1344" s="17">
        <f t="shared" si="421"/>
        <v>-212.76595744680853</v>
      </c>
      <c r="M1344" s="18">
        <f t="shared" si="422"/>
        <v>175</v>
      </c>
      <c r="N1344" s="4">
        <f t="shared" si="408"/>
        <v>1.47</v>
      </c>
      <c r="O1344" s="4">
        <f t="shared" si="409"/>
        <v>2.75</v>
      </c>
      <c r="P1344" s="4"/>
      <c r="Q1344" s="4"/>
      <c r="R1344" s="1">
        <f t="shared" si="410"/>
        <v>0.68027210884353739</v>
      </c>
      <c r="S1344" s="1">
        <f t="shared" si="410"/>
        <v>0.36363636363636365</v>
      </c>
      <c r="T1344" s="1">
        <f t="shared" si="406"/>
        <v>4.206161137440767E-2</v>
      </c>
      <c r="U1344" s="1">
        <f t="shared" si="407"/>
        <v>0.15831787260358687</v>
      </c>
      <c r="V1344" s="1">
        <f t="shared" si="411"/>
        <v>0.66931787260358688</v>
      </c>
      <c r="W1344" s="1"/>
      <c r="X1344" s="17">
        <f t="shared" si="412"/>
        <v>494.0584151893168</v>
      </c>
      <c r="Y1344" s="18">
        <f t="shared" si="413"/>
        <v>1810.0865209085014</v>
      </c>
      <c r="Z1344" s="2">
        <f t="shared" si="424"/>
        <v>469.35549442985092</v>
      </c>
      <c r="AA1344" s="18">
        <f t="shared" si="424"/>
        <v>1719.5821948630762</v>
      </c>
      <c r="AB1344" s="2">
        <f t="shared" si="425"/>
        <v>-213.05812158750777</v>
      </c>
      <c r="AC1344" s="2">
        <f t="shared" si="425"/>
        <v>171.95821948630763</v>
      </c>
      <c r="AD1344" s="2">
        <f t="shared" si="414"/>
        <v>469.35549442985092</v>
      </c>
      <c r="AE1344" s="2">
        <f t="shared" si="415"/>
        <v>-1000</v>
      </c>
      <c r="AF1344" s="5">
        <f t="shared" si="416"/>
        <v>0.47</v>
      </c>
      <c r="AG1344" s="5">
        <f t="shared" si="417"/>
        <v>-1</v>
      </c>
      <c r="AH1344" s="3">
        <f t="shared" si="418"/>
        <v>201809</v>
      </c>
      <c r="AI1344" s="21">
        <v>1.57</v>
      </c>
      <c r="AJ1344" s="21">
        <v>2.5499999999999998</v>
      </c>
      <c r="AK1344" s="21">
        <v>1.47</v>
      </c>
      <c r="AL1344" s="21">
        <v>2.75</v>
      </c>
      <c r="AO1344">
        <f t="shared" si="423"/>
        <v>-300</v>
      </c>
      <c r="AP1344">
        <f>IF(E1344&lt;F1344,G1344,H1344)</f>
        <v>24</v>
      </c>
      <c r="AQ1344">
        <f>IF(E1344&lt;F1344,H1344,G1344)</f>
        <v>17</v>
      </c>
    </row>
    <row r="1345" spans="2:43" x14ac:dyDescent="0.25">
      <c r="B1345" s="24">
        <v>43359</v>
      </c>
      <c r="C1345" s="20" t="s">
        <v>23</v>
      </c>
      <c r="D1345" s="20" t="s">
        <v>25</v>
      </c>
      <c r="E1345" s="2">
        <v>-151.51515151515153</v>
      </c>
      <c r="F1345" s="2">
        <v>129.99999999999997</v>
      </c>
      <c r="G1345">
        <v>20</v>
      </c>
      <c r="H1345">
        <v>13</v>
      </c>
      <c r="I1345" s="9"/>
      <c r="J1345" s="2" t="str">
        <f t="shared" si="419"/>
        <v>Dallas Cowboys</v>
      </c>
      <c r="K1345" s="2" t="str">
        <f t="shared" si="420"/>
        <v>New York Giants</v>
      </c>
      <c r="L1345" s="17">
        <f t="shared" si="421"/>
        <v>-151.51515151515153</v>
      </c>
      <c r="M1345" s="18">
        <f t="shared" si="422"/>
        <v>129.99999999999997</v>
      </c>
      <c r="N1345" s="4">
        <f t="shared" si="408"/>
        <v>1.66</v>
      </c>
      <c r="O1345" s="4">
        <f t="shared" si="409"/>
        <v>2.2999999999999998</v>
      </c>
      <c r="P1345" s="4"/>
      <c r="Q1345" s="4"/>
      <c r="R1345" s="1">
        <f t="shared" si="410"/>
        <v>0.60240963855421692</v>
      </c>
      <c r="S1345" s="1">
        <f t="shared" si="410"/>
        <v>0.43478260869565222</v>
      </c>
      <c r="T1345" s="1">
        <f t="shared" si="406"/>
        <v>3.5858585858585923E-2</v>
      </c>
      <c r="U1345" s="1">
        <f t="shared" si="407"/>
        <v>8.3813514929282351E-2</v>
      </c>
      <c r="V1345" s="1">
        <f t="shared" si="411"/>
        <v>0.59481351492928236</v>
      </c>
      <c r="W1345" s="1"/>
      <c r="X1345" s="17">
        <f t="shared" si="412"/>
        <v>681.19919084032654</v>
      </c>
      <c r="Y1345" s="18">
        <f t="shared" si="413"/>
        <v>1332.032655245516</v>
      </c>
      <c r="Z1345" s="2">
        <f t="shared" si="424"/>
        <v>647.13923129831016</v>
      </c>
      <c r="AA1345" s="18">
        <f t="shared" si="424"/>
        <v>1265.4310224832402</v>
      </c>
      <c r="AB1345" s="2">
        <f t="shared" si="425"/>
        <v>-154.5262521009227</v>
      </c>
      <c r="AC1345" s="2">
        <f t="shared" si="425"/>
        <v>126.54310224832402</v>
      </c>
      <c r="AD1345" s="2">
        <f t="shared" si="414"/>
        <v>647.13923129831016</v>
      </c>
      <c r="AE1345" s="2">
        <f t="shared" si="415"/>
        <v>-1000</v>
      </c>
      <c r="AF1345" s="5">
        <f t="shared" si="416"/>
        <v>0.65999999999999992</v>
      </c>
      <c r="AG1345" s="5">
        <f t="shared" si="417"/>
        <v>-1</v>
      </c>
      <c r="AH1345" s="3">
        <f t="shared" si="418"/>
        <v>201809</v>
      </c>
      <c r="AI1345" s="21">
        <v>1.58</v>
      </c>
      <c r="AJ1345" s="21">
        <v>2.5</v>
      </c>
      <c r="AK1345" s="21">
        <v>1.66</v>
      </c>
      <c r="AL1345" s="21">
        <v>2.2999999999999998</v>
      </c>
      <c r="AO1345">
        <f t="shared" si="423"/>
        <v>-160</v>
      </c>
      <c r="AP1345">
        <f>IF(E1345&lt;F1345,G1345,H1345)</f>
        <v>20</v>
      </c>
      <c r="AQ1345">
        <f>IF(E1345&lt;F1345,H1345,G1345)</f>
        <v>13</v>
      </c>
    </row>
    <row r="1346" spans="2:43" x14ac:dyDescent="0.25">
      <c r="B1346" s="24">
        <v>43359</v>
      </c>
      <c r="C1346" s="20" t="s">
        <v>38</v>
      </c>
      <c r="D1346" s="20" t="s">
        <v>52</v>
      </c>
      <c r="E1346" s="2">
        <v>-250.00000000000006</v>
      </c>
      <c r="F1346" s="2">
        <v>210</v>
      </c>
      <c r="G1346">
        <v>20</v>
      </c>
      <c r="H1346">
        <v>19</v>
      </c>
      <c r="I1346" s="9"/>
      <c r="J1346" s="2" t="str">
        <f t="shared" si="419"/>
        <v>Denver Broncos</v>
      </c>
      <c r="K1346" s="2" t="str">
        <f t="shared" si="420"/>
        <v>Oakland Raiders</v>
      </c>
      <c r="L1346" s="17">
        <f t="shared" si="421"/>
        <v>-250.00000000000006</v>
      </c>
      <c r="M1346" s="18">
        <f t="shared" si="422"/>
        <v>210</v>
      </c>
      <c r="N1346" s="4">
        <f t="shared" si="408"/>
        <v>1.4</v>
      </c>
      <c r="O1346" s="4">
        <f t="shared" si="409"/>
        <v>3.1</v>
      </c>
      <c r="P1346" s="4"/>
      <c r="Q1346" s="4"/>
      <c r="R1346" s="1">
        <f t="shared" si="410"/>
        <v>0.7142857142857143</v>
      </c>
      <c r="S1346" s="1">
        <f t="shared" si="410"/>
        <v>0.32258064516129031</v>
      </c>
      <c r="T1346" s="1">
        <f t="shared" si="406"/>
        <v>3.5555555555555562E-2</v>
      </c>
      <c r="U1346" s="1">
        <f t="shared" si="407"/>
        <v>0.19585253456221199</v>
      </c>
      <c r="V1346" s="1">
        <f t="shared" si="411"/>
        <v>0.70685253456221198</v>
      </c>
      <c r="W1346" s="1"/>
      <c r="X1346" s="17">
        <f t="shared" si="412"/>
        <v>414.72223852086552</v>
      </c>
      <c r="Y1346" s="18">
        <f t="shared" si="413"/>
        <v>2130.2265089838866</v>
      </c>
      <c r="Z1346" s="2">
        <f t="shared" si="424"/>
        <v>393.98612659482222</v>
      </c>
      <c r="AA1346" s="18">
        <f t="shared" si="424"/>
        <v>2023.7151835346922</v>
      </c>
      <c r="AB1346" s="2">
        <f t="shared" si="425"/>
        <v>-253.81604389039978</v>
      </c>
      <c r="AC1346" s="2">
        <f t="shared" si="425"/>
        <v>202.37151835346921</v>
      </c>
      <c r="AD1346" s="2">
        <f t="shared" si="414"/>
        <v>393.98612659482222</v>
      </c>
      <c r="AE1346" s="2">
        <f t="shared" si="415"/>
        <v>-1000</v>
      </c>
      <c r="AF1346" s="5">
        <f t="shared" si="416"/>
        <v>0.39999999999999991</v>
      </c>
      <c r="AG1346" s="5">
        <f t="shared" si="417"/>
        <v>-1</v>
      </c>
      <c r="AH1346" s="3">
        <f t="shared" si="418"/>
        <v>201809</v>
      </c>
      <c r="AI1346" s="21">
        <v>1.4</v>
      </c>
      <c r="AJ1346" s="21">
        <v>3.05</v>
      </c>
      <c r="AK1346" s="21">
        <v>1.4</v>
      </c>
      <c r="AL1346" s="21">
        <v>3.1</v>
      </c>
      <c r="AO1346">
        <f t="shared" si="423"/>
        <v>-300</v>
      </c>
      <c r="AP1346">
        <f>IF(E1346&lt;F1346,G1346,H1346)</f>
        <v>20</v>
      </c>
      <c r="AQ1346">
        <f>IF(E1346&lt;F1346,H1346,G1346)</f>
        <v>19</v>
      </c>
    </row>
    <row r="1347" spans="2:43" x14ac:dyDescent="0.25">
      <c r="B1347" s="24">
        <v>43359</v>
      </c>
      <c r="C1347" s="20" t="s">
        <v>26</v>
      </c>
      <c r="D1347" s="20" t="s">
        <v>36</v>
      </c>
      <c r="E1347" s="2">
        <v>110.00000000000001</v>
      </c>
      <c r="F1347" s="2">
        <v>-131.57894736842104</v>
      </c>
      <c r="G1347">
        <v>31</v>
      </c>
      <c r="H1347">
        <v>20</v>
      </c>
      <c r="I1347" s="9"/>
      <c r="J1347" s="2" t="str">
        <f t="shared" si="419"/>
        <v>New England Patriots</v>
      </c>
      <c r="K1347" s="2" t="str">
        <f t="shared" si="420"/>
        <v>Jacksonville Jaguars</v>
      </c>
      <c r="L1347" s="17">
        <f t="shared" si="421"/>
        <v>-131.57894736842104</v>
      </c>
      <c r="M1347" s="18">
        <f t="shared" si="422"/>
        <v>110.00000000000001</v>
      </c>
      <c r="N1347" s="4">
        <f t="shared" si="408"/>
        <v>1.76</v>
      </c>
      <c r="O1347" s="4">
        <f t="shared" si="409"/>
        <v>2.1</v>
      </c>
      <c r="P1347" s="4"/>
      <c r="Q1347" s="4"/>
      <c r="R1347" s="1">
        <f t="shared" si="410"/>
        <v>0.56818181818181823</v>
      </c>
      <c r="S1347" s="1">
        <f t="shared" si="410"/>
        <v>0.47619047619047616</v>
      </c>
      <c r="T1347" s="1">
        <f t="shared" si="406"/>
        <v>4.2487046632124437E-2</v>
      </c>
      <c r="U1347" s="1">
        <f t="shared" si="407"/>
        <v>4.5995670995671034E-2</v>
      </c>
      <c r="V1347" s="1">
        <f t="shared" si="411"/>
        <v>0.55699567099567104</v>
      </c>
      <c r="W1347" s="1"/>
      <c r="X1347" s="17">
        <f t="shared" si="412"/>
        <v>795.34608987611307</v>
      </c>
      <c r="Y1347" s="18">
        <f t="shared" si="413"/>
        <v>1144.9859022934511</v>
      </c>
      <c r="Z1347" s="2">
        <f t="shared" si="424"/>
        <v>755.57878538230739</v>
      </c>
      <c r="AA1347" s="18">
        <f t="shared" si="424"/>
        <v>1087.7366071787785</v>
      </c>
      <c r="AB1347" s="2">
        <f t="shared" si="425"/>
        <v>-132.3488720628942</v>
      </c>
      <c r="AC1347" s="2">
        <f t="shared" si="425"/>
        <v>108.77366071787785</v>
      </c>
      <c r="AD1347" s="2">
        <f t="shared" si="414"/>
        <v>-1000</v>
      </c>
      <c r="AE1347" s="2">
        <f t="shared" si="415"/>
        <v>1087.7366071787785</v>
      </c>
      <c r="AF1347" s="5">
        <f t="shared" si="416"/>
        <v>-1</v>
      </c>
      <c r="AG1347" s="5">
        <f t="shared" si="417"/>
        <v>1.1000000000000001</v>
      </c>
      <c r="AH1347" s="3">
        <f t="shared" si="418"/>
        <v>201809</v>
      </c>
      <c r="AI1347" s="21">
        <v>2.15</v>
      </c>
      <c r="AJ1347" s="21">
        <v>1.74</v>
      </c>
      <c r="AK1347" s="21">
        <v>2.1</v>
      </c>
      <c r="AL1347" s="21">
        <v>1.76</v>
      </c>
      <c r="AO1347">
        <f t="shared" si="423"/>
        <v>-140</v>
      </c>
      <c r="AP1347">
        <f>IF(E1347&lt;F1347,G1347,H1347)</f>
        <v>20</v>
      </c>
      <c r="AQ1347">
        <f>IF(E1347&lt;F1347,H1347,G1347)</f>
        <v>31</v>
      </c>
    </row>
    <row r="1348" spans="2:43" x14ac:dyDescent="0.25">
      <c r="B1348" s="24">
        <v>43359</v>
      </c>
      <c r="C1348" s="20" t="s">
        <v>47</v>
      </c>
      <c r="D1348" s="20" t="s">
        <v>48</v>
      </c>
      <c r="E1348" s="2">
        <v>-833.33333333333258</v>
      </c>
      <c r="F1348" s="2">
        <v>550</v>
      </c>
      <c r="G1348">
        <v>34</v>
      </c>
      <c r="H1348">
        <v>0</v>
      </c>
      <c r="I1348" s="9"/>
      <c r="J1348" s="2" t="str">
        <f t="shared" si="419"/>
        <v>Los Angeles Rams</v>
      </c>
      <c r="K1348" s="2" t="str">
        <f t="shared" si="420"/>
        <v>Arizona Cardinals</v>
      </c>
      <c r="L1348" s="17">
        <f t="shared" si="421"/>
        <v>-833.33333333333258</v>
      </c>
      <c r="M1348" s="18">
        <f t="shared" si="422"/>
        <v>550</v>
      </c>
      <c r="N1348" s="4">
        <f t="shared" si="408"/>
        <v>1.1200000000000001</v>
      </c>
      <c r="O1348" s="4">
        <f t="shared" si="409"/>
        <v>6.5</v>
      </c>
      <c r="P1348" s="4"/>
      <c r="Q1348" s="4"/>
      <c r="R1348" s="1">
        <f t="shared" si="410"/>
        <v>0.89285714285714279</v>
      </c>
      <c r="S1348" s="1">
        <f t="shared" si="410"/>
        <v>0.15384615384615385</v>
      </c>
      <c r="T1348" s="1">
        <f t="shared" ref="T1348:T1411" si="426">1-N1348*O1348/(N1348+O1348)</f>
        <v>4.4619422572178324E-2</v>
      </c>
      <c r="U1348" s="1">
        <f t="shared" ref="U1348:U1411" si="427">ABS(R1348-S1348)/2</f>
        <v>0.36950549450549447</v>
      </c>
      <c r="V1348" s="1">
        <f t="shared" si="411"/>
        <v>0.88050549450549442</v>
      </c>
      <c r="W1348" s="1"/>
      <c r="X1348" s="17">
        <f t="shared" si="412"/>
        <v>135.71125477373158</v>
      </c>
      <c r="Y1348" s="18">
        <f t="shared" si="413"/>
        <v>5488.6896490044255</v>
      </c>
      <c r="Z1348" s="2">
        <f t="shared" si="424"/>
        <v>128.92569203504499</v>
      </c>
      <c r="AA1348" s="18">
        <f t="shared" si="424"/>
        <v>5214.2551665542042</v>
      </c>
      <c r="AB1348" s="2">
        <f t="shared" si="425"/>
        <v>-775.64059127033954</v>
      </c>
      <c r="AC1348" s="2">
        <f t="shared" si="425"/>
        <v>521.42551665542044</v>
      </c>
      <c r="AD1348" s="2">
        <f t="shared" si="414"/>
        <v>128.92569203504499</v>
      </c>
      <c r="AE1348" s="2">
        <f t="shared" si="415"/>
        <v>-1000</v>
      </c>
      <c r="AF1348" s="5">
        <f t="shared" si="416"/>
        <v>0.12000000000000011</v>
      </c>
      <c r="AG1348" s="5">
        <f t="shared" si="417"/>
        <v>-1</v>
      </c>
      <c r="AH1348" s="3">
        <f t="shared" si="418"/>
        <v>201809</v>
      </c>
      <c r="AI1348" s="21">
        <v>1.18</v>
      </c>
      <c r="AJ1348" s="21">
        <v>5.25</v>
      </c>
      <c r="AK1348" s="21">
        <v>1.1200000000000001</v>
      </c>
      <c r="AL1348" s="21">
        <v>6.5</v>
      </c>
      <c r="AO1348">
        <f t="shared" si="423"/>
        <v>-900</v>
      </c>
      <c r="AP1348">
        <f>IF(E1348&lt;F1348,G1348,H1348)</f>
        <v>34</v>
      </c>
      <c r="AQ1348">
        <f>IF(E1348&lt;F1348,H1348,G1348)</f>
        <v>0</v>
      </c>
    </row>
    <row r="1349" spans="2:43" x14ac:dyDescent="0.25">
      <c r="B1349" s="24">
        <v>43359</v>
      </c>
      <c r="C1349" s="20" t="s">
        <v>22</v>
      </c>
      <c r="D1349" s="20" t="s">
        <v>34</v>
      </c>
      <c r="E1349" s="2">
        <v>-250.00000000000006</v>
      </c>
      <c r="F1349" s="2">
        <v>210</v>
      </c>
      <c r="G1349">
        <v>30</v>
      </c>
      <c r="H1349">
        <v>27</v>
      </c>
      <c r="I1349" s="9"/>
      <c r="J1349" s="2" t="str">
        <f t="shared" si="419"/>
        <v>San Francisco 49ers</v>
      </c>
      <c r="K1349" s="2" t="str">
        <f t="shared" si="420"/>
        <v>Detroit Lions</v>
      </c>
      <c r="L1349" s="17">
        <f t="shared" si="421"/>
        <v>-250.00000000000006</v>
      </c>
      <c r="M1349" s="18">
        <f t="shared" si="422"/>
        <v>210</v>
      </c>
      <c r="N1349" s="4">
        <f t="shared" ref="N1349:N1412" si="428">IF(E1349&lt;0,AK1349,AL1349)</f>
        <v>1.4</v>
      </c>
      <c r="O1349" s="4">
        <f t="shared" ref="O1349:O1412" si="429">IF(E1349&lt;0,AL1349,AK1349)</f>
        <v>3.1</v>
      </c>
      <c r="P1349" s="4"/>
      <c r="Q1349" s="4"/>
      <c r="R1349" s="1">
        <f t="shared" ref="R1349:S1412" si="430">1/N1349</f>
        <v>0.7142857142857143</v>
      </c>
      <c r="S1349" s="1">
        <f t="shared" si="430"/>
        <v>0.32258064516129031</v>
      </c>
      <c r="T1349" s="1">
        <f t="shared" si="426"/>
        <v>3.5555555555555562E-2</v>
      </c>
      <c r="U1349" s="1">
        <f t="shared" si="427"/>
        <v>0.19585253456221199</v>
      </c>
      <c r="V1349" s="1">
        <f t="shared" ref="V1349:V1412" si="431">V$1+IF(N1349&lt;=O1349,U1349,-U1349)</f>
        <v>0.70685253456221198</v>
      </c>
      <c r="W1349" s="1"/>
      <c r="X1349" s="17">
        <f t="shared" ref="X1349:X1412" si="432">(1/V1349-1)*1000</f>
        <v>414.72223852086552</v>
      </c>
      <c r="Y1349" s="18">
        <f t="shared" ref="Y1349:Y1412" si="433">1000000/(X1349+W$1)-X$1</f>
        <v>2130.2265089838866</v>
      </c>
      <c r="Z1349" s="2">
        <f t="shared" si="424"/>
        <v>393.98612659482222</v>
      </c>
      <c r="AA1349" s="18">
        <f t="shared" si="424"/>
        <v>2023.7151835346922</v>
      </c>
      <c r="AB1349" s="2">
        <f t="shared" si="425"/>
        <v>-253.81604389039978</v>
      </c>
      <c r="AC1349" s="2">
        <f t="shared" si="425"/>
        <v>202.37151835346921</v>
      </c>
      <c r="AD1349" s="2">
        <f t="shared" ref="AD1349:AD1412" si="434">IF(AP1349&gt;AQ1349,Z1349,-1000)</f>
        <v>393.98612659482222</v>
      </c>
      <c r="AE1349" s="2">
        <f t="shared" ref="AE1349:AE1412" si="435">IF(AQ1349&gt;AP1349,AA1349,-1000)</f>
        <v>-1000</v>
      </c>
      <c r="AF1349" s="5">
        <f t="shared" ref="AF1349:AF1412" si="436">IF(AP1349&gt;AQ1349,N1349-1,-1)</f>
        <v>0.39999999999999991</v>
      </c>
      <c r="AG1349" s="5">
        <f t="shared" ref="AG1349:AG1412" si="437">IF(AQ1349&gt;AP1349,O1349-1,-1)</f>
        <v>-1</v>
      </c>
      <c r="AH1349" s="3">
        <f t="shared" ref="AH1349:AH1412" si="438">YEAR(B1349)*100+MONTH(B1349)</f>
        <v>201809</v>
      </c>
      <c r="AI1349" s="21">
        <v>1.42</v>
      </c>
      <c r="AJ1349" s="21">
        <v>2.95</v>
      </c>
      <c r="AK1349" s="21">
        <v>1.4</v>
      </c>
      <c r="AL1349" s="21">
        <v>3.1</v>
      </c>
      <c r="AO1349">
        <f t="shared" si="423"/>
        <v>-300</v>
      </c>
      <c r="AP1349">
        <f>IF(E1349&lt;F1349,G1349,H1349)</f>
        <v>30</v>
      </c>
      <c r="AQ1349">
        <f>IF(E1349&lt;F1349,H1349,G1349)</f>
        <v>27</v>
      </c>
    </row>
    <row r="1350" spans="2:43" x14ac:dyDescent="0.25">
      <c r="B1350" s="24">
        <v>43359</v>
      </c>
      <c r="C1350" s="20" t="s">
        <v>35</v>
      </c>
      <c r="D1350" s="20" t="s">
        <v>44</v>
      </c>
      <c r="E1350" s="2">
        <v>-243.9024390243903</v>
      </c>
      <c r="F1350" s="2">
        <v>200</v>
      </c>
      <c r="G1350">
        <v>31</v>
      </c>
      <c r="H1350">
        <v>24</v>
      </c>
      <c r="I1350" s="9"/>
      <c r="J1350" s="2" t="str">
        <f t="shared" ref="J1350:J1413" si="439">IF(E1350&lt;=F1350,C1350,D1350)</f>
        <v>Atlanta Falcons</v>
      </c>
      <c r="K1350" s="2" t="str">
        <f t="shared" ref="K1350:K1413" si="440">IF(E1350&gt;F1350,C1350,D1350)</f>
        <v>Carolina Panthers</v>
      </c>
      <c r="L1350" s="17">
        <f t="shared" ref="L1350:L1413" si="441">IF(E1350&lt;=F1350,E1350,F1350)</f>
        <v>-243.9024390243903</v>
      </c>
      <c r="M1350" s="18">
        <f t="shared" ref="M1350:M1413" si="442">IF(E1350&gt;F1350,E1350,F1350)</f>
        <v>200</v>
      </c>
      <c r="N1350" s="4">
        <f t="shared" si="428"/>
        <v>1.41</v>
      </c>
      <c r="O1350" s="4">
        <f t="shared" si="429"/>
        <v>3</v>
      </c>
      <c r="P1350" s="4"/>
      <c r="Q1350" s="4"/>
      <c r="R1350" s="1">
        <f t="shared" si="430"/>
        <v>0.70921985815602839</v>
      </c>
      <c r="S1350" s="1">
        <f t="shared" si="430"/>
        <v>0.33333333333333331</v>
      </c>
      <c r="T1350" s="1">
        <f t="shared" si="426"/>
        <v>4.0816326530612401E-2</v>
      </c>
      <c r="U1350" s="1">
        <f t="shared" si="427"/>
        <v>0.18794326241134754</v>
      </c>
      <c r="V1350" s="1">
        <f t="shared" si="431"/>
        <v>0.69894326241134752</v>
      </c>
      <c r="W1350" s="1"/>
      <c r="X1350" s="17">
        <f t="shared" si="432"/>
        <v>430.73129648608347</v>
      </c>
      <c r="Y1350" s="18">
        <f t="shared" si="433"/>
        <v>2057.0269370258952</v>
      </c>
      <c r="Z1350" s="2">
        <f t="shared" si="424"/>
        <v>409.19473166177926</v>
      </c>
      <c r="AA1350" s="18">
        <f t="shared" si="424"/>
        <v>1954.1755901746003</v>
      </c>
      <c r="AB1350" s="2">
        <f t="shared" si="425"/>
        <v>-244.3824229942804</v>
      </c>
      <c r="AC1350" s="2">
        <f t="shared" si="425"/>
        <v>195.41755901746004</v>
      </c>
      <c r="AD1350" s="2">
        <f t="shared" si="434"/>
        <v>409.19473166177926</v>
      </c>
      <c r="AE1350" s="2">
        <f t="shared" si="435"/>
        <v>-1000</v>
      </c>
      <c r="AF1350" s="5">
        <f t="shared" si="436"/>
        <v>0.40999999999999992</v>
      </c>
      <c r="AG1350" s="5">
        <f t="shared" si="437"/>
        <v>-1</v>
      </c>
      <c r="AH1350" s="3">
        <f t="shared" si="438"/>
        <v>201809</v>
      </c>
      <c r="AI1350" s="21">
        <v>1.43</v>
      </c>
      <c r="AJ1350" s="21">
        <v>2.9</v>
      </c>
      <c r="AK1350" s="21">
        <v>1.41</v>
      </c>
      <c r="AL1350" s="21">
        <v>3</v>
      </c>
      <c r="AO1350">
        <f t="shared" ref="AO1350:AO1413" si="443">IF(L1350&lt;-200,INT(L1350/100)*100,INT(L1350/10)*10)</f>
        <v>-300</v>
      </c>
      <c r="AP1350">
        <f>IF(E1350&lt;F1350,G1350,H1350)</f>
        <v>31</v>
      </c>
      <c r="AQ1350">
        <f>IF(E1350&lt;F1350,H1350,G1350)</f>
        <v>24</v>
      </c>
    </row>
    <row r="1351" spans="2:43" x14ac:dyDescent="0.25">
      <c r="B1351" s="24">
        <v>43359</v>
      </c>
      <c r="C1351" s="20" t="s">
        <v>24</v>
      </c>
      <c r="D1351" s="20" t="s">
        <v>31</v>
      </c>
      <c r="E1351" s="2">
        <v>280</v>
      </c>
      <c r="F1351" s="2">
        <v>-370.37037037037032</v>
      </c>
      <c r="G1351">
        <v>20</v>
      </c>
      <c r="H1351">
        <v>31</v>
      </c>
      <c r="I1351" s="9"/>
      <c r="J1351" s="2" t="str">
        <f t="shared" si="439"/>
        <v>Los Angeles Chargers</v>
      </c>
      <c r="K1351" s="2" t="str">
        <f t="shared" si="440"/>
        <v>Buffalo Bills</v>
      </c>
      <c r="L1351" s="17">
        <f t="shared" si="441"/>
        <v>-370.37037037037032</v>
      </c>
      <c r="M1351" s="18">
        <f t="shared" si="442"/>
        <v>280</v>
      </c>
      <c r="N1351" s="4">
        <f t="shared" si="428"/>
        <v>1.27</v>
      </c>
      <c r="O1351" s="4">
        <f t="shared" si="429"/>
        <v>3.8</v>
      </c>
      <c r="P1351" s="4"/>
      <c r="Q1351" s="4"/>
      <c r="R1351" s="1">
        <f t="shared" si="430"/>
        <v>0.78740157480314954</v>
      </c>
      <c r="S1351" s="1">
        <f t="shared" si="430"/>
        <v>0.26315789473684209</v>
      </c>
      <c r="T1351" s="1">
        <f t="shared" si="426"/>
        <v>4.8126232741617536E-2</v>
      </c>
      <c r="U1351" s="1">
        <f t="shared" si="427"/>
        <v>0.26212184003315375</v>
      </c>
      <c r="V1351" s="1">
        <f t="shared" si="431"/>
        <v>0.77312184003315376</v>
      </c>
      <c r="W1351" s="1"/>
      <c r="X1351" s="17">
        <f t="shared" si="432"/>
        <v>293.45718645992071</v>
      </c>
      <c r="Y1351" s="18">
        <f t="shared" si="433"/>
        <v>2909.583445130711</v>
      </c>
      <c r="Z1351" s="2">
        <f t="shared" si="424"/>
        <v>278.78432713692467</v>
      </c>
      <c r="AA1351" s="18">
        <f t="shared" si="424"/>
        <v>2764.1042728741754</v>
      </c>
      <c r="AB1351" s="2">
        <f t="shared" si="425"/>
        <v>-358.70022187755586</v>
      </c>
      <c r="AC1351" s="2">
        <f t="shared" si="425"/>
        <v>276.41042728741752</v>
      </c>
      <c r="AD1351" s="2">
        <f t="shared" si="434"/>
        <v>278.78432713692467</v>
      </c>
      <c r="AE1351" s="2">
        <f t="shared" si="435"/>
        <v>-1000</v>
      </c>
      <c r="AF1351" s="5">
        <f t="shared" si="436"/>
        <v>0.27</v>
      </c>
      <c r="AG1351" s="5">
        <f t="shared" si="437"/>
        <v>-1</v>
      </c>
      <c r="AH1351" s="3">
        <f t="shared" si="438"/>
        <v>201809</v>
      </c>
      <c r="AI1351" s="21">
        <v>3.75</v>
      </c>
      <c r="AJ1351" s="21">
        <v>1.28</v>
      </c>
      <c r="AK1351" s="21">
        <v>3.8</v>
      </c>
      <c r="AL1351" s="21">
        <v>1.27</v>
      </c>
      <c r="AO1351">
        <f t="shared" si="443"/>
        <v>-400</v>
      </c>
      <c r="AP1351">
        <f>IF(E1351&lt;F1351,G1351,H1351)</f>
        <v>31</v>
      </c>
      <c r="AQ1351">
        <f>IF(E1351&lt;F1351,H1351,G1351)</f>
        <v>20</v>
      </c>
    </row>
    <row r="1352" spans="2:43" x14ac:dyDescent="0.25">
      <c r="B1352" s="24">
        <v>43359</v>
      </c>
      <c r="C1352" s="20" t="s">
        <v>33</v>
      </c>
      <c r="D1352" s="20" t="s">
        <v>29</v>
      </c>
      <c r="E1352" s="2">
        <v>110.00000000000001</v>
      </c>
      <c r="F1352" s="2">
        <v>-131.57894736842104</v>
      </c>
      <c r="G1352">
        <v>29</v>
      </c>
      <c r="H1352">
        <v>29</v>
      </c>
      <c r="I1352" s="9"/>
      <c r="J1352" s="2" t="str">
        <f t="shared" si="439"/>
        <v>Minnesota Vikings</v>
      </c>
      <c r="K1352" s="2" t="str">
        <f t="shared" si="440"/>
        <v>Green Bay Packers</v>
      </c>
      <c r="L1352" s="17">
        <f t="shared" si="441"/>
        <v>-131.57894736842104</v>
      </c>
      <c r="M1352" s="18">
        <f t="shared" si="442"/>
        <v>110.00000000000001</v>
      </c>
      <c r="N1352" s="4">
        <f t="shared" si="428"/>
        <v>1.76</v>
      </c>
      <c r="O1352" s="4">
        <f t="shared" si="429"/>
        <v>2.1</v>
      </c>
      <c r="P1352" s="4"/>
      <c r="Q1352" s="4"/>
      <c r="R1352" s="1">
        <f t="shared" si="430"/>
        <v>0.56818181818181823</v>
      </c>
      <c r="S1352" s="1">
        <f t="shared" si="430"/>
        <v>0.47619047619047616</v>
      </c>
      <c r="T1352" s="1">
        <f t="shared" si="426"/>
        <v>4.2487046632124437E-2</v>
      </c>
      <c r="U1352" s="1">
        <f t="shared" si="427"/>
        <v>4.5995670995671034E-2</v>
      </c>
      <c r="V1352" s="1">
        <f t="shared" si="431"/>
        <v>0.55699567099567104</v>
      </c>
      <c r="W1352" s="1"/>
      <c r="X1352" s="17">
        <f t="shared" si="432"/>
        <v>795.34608987611307</v>
      </c>
      <c r="Y1352" s="18">
        <f t="shared" si="433"/>
        <v>1144.9859022934511</v>
      </c>
      <c r="Z1352" s="2">
        <f t="shared" si="424"/>
        <v>755.57878538230739</v>
      </c>
      <c r="AA1352" s="18">
        <f t="shared" si="424"/>
        <v>1087.7366071787785</v>
      </c>
      <c r="AB1352" s="2">
        <f t="shared" si="425"/>
        <v>-132.3488720628942</v>
      </c>
      <c r="AC1352" s="2">
        <f t="shared" si="425"/>
        <v>108.77366071787785</v>
      </c>
      <c r="AD1352" s="2">
        <f t="shared" si="434"/>
        <v>-1000</v>
      </c>
      <c r="AE1352" s="2">
        <f t="shared" si="435"/>
        <v>-1000</v>
      </c>
      <c r="AF1352" s="5">
        <f t="shared" si="436"/>
        <v>-1</v>
      </c>
      <c r="AG1352" s="5">
        <f t="shared" si="437"/>
        <v>-1</v>
      </c>
      <c r="AH1352" s="3">
        <f t="shared" si="438"/>
        <v>201809</v>
      </c>
      <c r="AI1352" s="21">
        <v>1.8</v>
      </c>
      <c r="AJ1352" s="21">
        <v>2.0499999999999998</v>
      </c>
      <c r="AK1352" s="21">
        <v>2.1</v>
      </c>
      <c r="AL1352" s="21">
        <v>1.76</v>
      </c>
      <c r="AO1352">
        <f t="shared" si="443"/>
        <v>-140</v>
      </c>
      <c r="AP1352">
        <f>IF(E1352&lt;F1352,G1352,H1352)</f>
        <v>29</v>
      </c>
      <c r="AQ1352">
        <f>IF(E1352&lt;F1352,H1352,G1352)</f>
        <v>29</v>
      </c>
    </row>
    <row r="1353" spans="2:43" x14ac:dyDescent="0.25">
      <c r="B1353" s="24">
        <v>43359</v>
      </c>
      <c r="C1353" s="20" t="s">
        <v>43</v>
      </c>
      <c r="D1353" s="20" t="s">
        <v>46</v>
      </c>
      <c r="E1353" s="2">
        <v>-500.00000000000011</v>
      </c>
      <c r="F1353" s="2">
        <v>375</v>
      </c>
      <c r="G1353">
        <v>21</v>
      </c>
      <c r="H1353">
        <v>18</v>
      </c>
      <c r="I1353" s="9"/>
      <c r="J1353" s="2" t="str">
        <f t="shared" si="439"/>
        <v>New Orleans Saints</v>
      </c>
      <c r="K1353" s="2" t="str">
        <f t="shared" si="440"/>
        <v>Cleveland Browns</v>
      </c>
      <c r="L1353" s="17">
        <f t="shared" si="441"/>
        <v>-500.00000000000011</v>
      </c>
      <c r="M1353" s="18">
        <f t="shared" si="442"/>
        <v>375</v>
      </c>
      <c r="N1353" s="4">
        <f t="shared" si="428"/>
        <v>1.2</v>
      </c>
      <c r="O1353" s="4">
        <f t="shared" si="429"/>
        <v>4.75</v>
      </c>
      <c r="P1353" s="4"/>
      <c r="Q1353" s="4"/>
      <c r="R1353" s="1">
        <f t="shared" si="430"/>
        <v>0.83333333333333337</v>
      </c>
      <c r="S1353" s="1">
        <f t="shared" si="430"/>
        <v>0.21052631578947367</v>
      </c>
      <c r="T1353" s="1">
        <f t="shared" si="426"/>
        <v>4.2016806722689037E-2</v>
      </c>
      <c r="U1353" s="1">
        <f t="shared" si="427"/>
        <v>0.31140350877192985</v>
      </c>
      <c r="V1353" s="1">
        <f t="shared" si="431"/>
        <v>0.82240350877192991</v>
      </c>
      <c r="W1353" s="1"/>
      <c r="X1353" s="17">
        <f t="shared" si="432"/>
        <v>215.94811954689931</v>
      </c>
      <c r="Y1353" s="18">
        <f t="shared" si="433"/>
        <v>3787.1793685900598</v>
      </c>
      <c r="Z1353" s="2">
        <f t="shared" si="424"/>
        <v>205.15071356955434</v>
      </c>
      <c r="AA1353" s="18">
        <f t="shared" si="424"/>
        <v>3597.8204001605568</v>
      </c>
      <c r="AB1353" s="2">
        <f t="shared" si="425"/>
        <v>-487.44651315139578</v>
      </c>
      <c r="AC1353" s="2">
        <f t="shared" si="425"/>
        <v>359.7820400160557</v>
      </c>
      <c r="AD1353" s="2">
        <f t="shared" si="434"/>
        <v>205.15071356955434</v>
      </c>
      <c r="AE1353" s="2">
        <f t="shared" si="435"/>
        <v>-1000</v>
      </c>
      <c r="AF1353" s="5">
        <f t="shared" si="436"/>
        <v>0.19999999999999996</v>
      </c>
      <c r="AG1353" s="5">
        <f t="shared" si="437"/>
        <v>-1</v>
      </c>
      <c r="AH1353" s="3">
        <f t="shared" si="438"/>
        <v>201809</v>
      </c>
      <c r="AI1353" s="21">
        <v>1.25</v>
      </c>
      <c r="AJ1353" s="21">
        <v>4.0999999999999996</v>
      </c>
      <c r="AK1353" s="21">
        <v>1.2</v>
      </c>
      <c r="AL1353" s="21">
        <v>4.75</v>
      </c>
      <c r="AO1353">
        <f t="shared" si="443"/>
        <v>-500</v>
      </c>
      <c r="AP1353">
        <f>IF(E1353&lt;F1353,G1353,H1353)</f>
        <v>21</v>
      </c>
      <c r="AQ1353">
        <f>IF(E1353&lt;F1353,H1353,G1353)</f>
        <v>18</v>
      </c>
    </row>
    <row r="1354" spans="2:43" x14ac:dyDescent="0.25">
      <c r="B1354" s="24">
        <v>43359</v>
      </c>
      <c r="C1354" s="20" t="s">
        <v>42</v>
      </c>
      <c r="D1354" s="20" t="s">
        <v>30</v>
      </c>
      <c r="E1354" s="2">
        <v>-172.41379310344826</v>
      </c>
      <c r="F1354" s="2">
        <v>150</v>
      </c>
      <c r="G1354">
        <v>12</v>
      </c>
      <c r="H1354">
        <v>20</v>
      </c>
      <c r="I1354" s="9"/>
      <c r="J1354" s="2" t="str">
        <f t="shared" si="439"/>
        <v>New York Jets</v>
      </c>
      <c r="K1354" s="2" t="str">
        <f t="shared" si="440"/>
        <v>Miami Dolphins</v>
      </c>
      <c r="L1354" s="17">
        <f t="shared" si="441"/>
        <v>-172.41379310344826</v>
      </c>
      <c r="M1354" s="18">
        <f t="shared" si="442"/>
        <v>150</v>
      </c>
      <c r="N1354" s="4">
        <f t="shared" si="428"/>
        <v>1.58</v>
      </c>
      <c r="O1354" s="4">
        <f t="shared" si="429"/>
        <v>2.5</v>
      </c>
      <c r="P1354" s="4"/>
      <c r="Q1354" s="4"/>
      <c r="R1354" s="1">
        <f t="shared" si="430"/>
        <v>0.63291139240506322</v>
      </c>
      <c r="S1354" s="1">
        <f t="shared" si="430"/>
        <v>0.4</v>
      </c>
      <c r="T1354" s="1">
        <f t="shared" si="426"/>
        <v>3.1862745098039214E-2</v>
      </c>
      <c r="U1354" s="1">
        <f t="shared" si="427"/>
        <v>0.1164556962025316</v>
      </c>
      <c r="V1354" s="1">
        <f t="shared" si="431"/>
        <v>0.62745569620253161</v>
      </c>
      <c r="W1354" s="1"/>
      <c r="X1354" s="17">
        <f t="shared" si="432"/>
        <v>593.73802174746322</v>
      </c>
      <c r="Y1354" s="18">
        <f t="shared" si="433"/>
        <v>1520.5870888415161</v>
      </c>
      <c r="Z1354" s="2">
        <f t="shared" si="424"/>
        <v>564.05112066009008</v>
      </c>
      <c r="AA1354" s="18">
        <f t="shared" si="424"/>
        <v>1444.5577343994403</v>
      </c>
      <c r="AB1354" s="2">
        <f t="shared" si="425"/>
        <v>-177.28889516782337</v>
      </c>
      <c r="AC1354" s="2">
        <f t="shared" si="425"/>
        <v>144.45577343994404</v>
      </c>
      <c r="AD1354" s="2">
        <f t="shared" si="434"/>
        <v>-1000</v>
      </c>
      <c r="AE1354" s="2">
        <f t="shared" si="435"/>
        <v>1444.5577343994403</v>
      </c>
      <c r="AF1354" s="5">
        <f t="shared" si="436"/>
        <v>-1</v>
      </c>
      <c r="AG1354" s="5">
        <f t="shared" si="437"/>
        <v>1.5</v>
      </c>
      <c r="AH1354" s="3">
        <f t="shared" si="438"/>
        <v>201809</v>
      </c>
      <c r="AI1354" s="21">
        <v>1.66</v>
      </c>
      <c r="AJ1354" s="21">
        <v>2.2999999999999998</v>
      </c>
      <c r="AK1354" s="21">
        <v>1.58</v>
      </c>
      <c r="AL1354" s="21">
        <v>2.5</v>
      </c>
      <c r="AO1354">
        <f t="shared" si="443"/>
        <v>-180</v>
      </c>
      <c r="AP1354">
        <f>IF(E1354&lt;F1354,G1354,H1354)</f>
        <v>12</v>
      </c>
      <c r="AQ1354">
        <f>IF(E1354&lt;F1354,H1354,G1354)</f>
        <v>20</v>
      </c>
    </row>
    <row r="1355" spans="2:43" x14ac:dyDescent="0.25">
      <c r="B1355" s="24">
        <v>43359</v>
      </c>
      <c r="C1355" s="20" t="s">
        <v>45</v>
      </c>
      <c r="D1355" s="20" t="s">
        <v>20</v>
      </c>
      <c r="E1355" s="2">
        <v>-200</v>
      </c>
      <c r="F1355" s="2">
        <v>170.00000000000003</v>
      </c>
      <c r="G1355">
        <v>37</v>
      </c>
      <c r="H1355">
        <v>42</v>
      </c>
      <c r="I1355" s="9"/>
      <c r="J1355" s="2" t="str">
        <f t="shared" si="439"/>
        <v>Pittsburgh Steelers</v>
      </c>
      <c r="K1355" s="2" t="str">
        <f t="shared" si="440"/>
        <v>Kansas City Chiefs</v>
      </c>
      <c r="L1355" s="17">
        <f t="shared" si="441"/>
        <v>-200</v>
      </c>
      <c r="M1355" s="18">
        <f t="shared" si="442"/>
        <v>170.00000000000003</v>
      </c>
      <c r="N1355" s="4">
        <f t="shared" si="428"/>
        <v>1.5</v>
      </c>
      <c r="O1355" s="4">
        <f t="shared" si="429"/>
        <v>2.7</v>
      </c>
      <c r="P1355" s="4"/>
      <c r="Q1355" s="4"/>
      <c r="R1355" s="1">
        <f t="shared" si="430"/>
        <v>0.66666666666666663</v>
      </c>
      <c r="S1355" s="1">
        <f t="shared" si="430"/>
        <v>0.37037037037037035</v>
      </c>
      <c r="T1355" s="1">
        <f t="shared" si="426"/>
        <v>3.5714285714285587E-2</v>
      </c>
      <c r="U1355" s="1">
        <f t="shared" si="427"/>
        <v>0.14814814814814814</v>
      </c>
      <c r="V1355" s="1">
        <f t="shared" si="431"/>
        <v>0.65914814814814815</v>
      </c>
      <c r="W1355" s="1"/>
      <c r="X1355" s="17">
        <f t="shared" si="432"/>
        <v>517.10962521773342</v>
      </c>
      <c r="Y1355" s="18">
        <f t="shared" si="433"/>
        <v>1734.0124117028765</v>
      </c>
      <c r="Z1355" s="2">
        <f t="shared" si="424"/>
        <v>491.25414395684675</v>
      </c>
      <c r="AA1355" s="18">
        <f t="shared" si="424"/>
        <v>1647.3117911177326</v>
      </c>
      <c r="AB1355" s="2">
        <f t="shared" si="425"/>
        <v>-203.56062382403903</v>
      </c>
      <c r="AC1355" s="2">
        <f t="shared" si="425"/>
        <v>164.73117911177326</v>
      </c>
      <c r="AD1355" s="2">
        <f t="shared" si="434"/>
        <v>-1000</v>
      </c>
      <c r="AE1355" s="2">
        <f t="shared" si="435"/>
        <v>1647.3117911177326</v>
      </c>
      <c r="AF1355" s="5">
        <f t="shared" si="436"/>
        <v>-1</v>
      </c>
      <c r="AG1355" s="5">
        <f t="shared" si="437"/>
        <v>1.7000000000000002</v>
      </c>
      <c r="AH1355" s="3">
        <f t="shared" si="438"/>
        <v>201809</v>
      </c>
      <c r="AI1355" s="21">
        <v>1.42</v>
      </c>
      <c r="AJ1355" s="21">
        <v>2.95</v>
      </c>
      <c r="AK1355" s="21">
        <v>1.5</v>
      </c>
      <c r="AL1355" s="21">
        <v>2.7</v>
      </c>
      <c r="AO1355">
        <f t="shared" si="443"/>
        <v>-200</v>
      </c>
      <c r="AP1355">
        <f>IF(E1355&lt;F1355,G1355,H1355)</f>
        <v>37</v>
      </c>
      <c r="AQ1355">
        <f>IF(E1355&lt;F1355,H1355,G1355)</f>
        <v>42</v>
      </c>
    </row>
    <row r="1356" spans="2:43" x14ac:dyDescent="0.25">
      <c r="B1356" s="24">
        <v>43359</v>
      </c>
      <c r="C1356" s="20" t="s">
        <v>27</v>
      </c>
      <c r="D1356" s="20" t="s">
        <v>19</v>
      </c>
      <c r="E1356" s="2">
        <v>125</v>
      </c>
      <c r="F1356" s="2">
        <v>-147.05882352941177</v>
      </c>
      <c r="G1356">
        <v>27</v>
      </c>
      <c r="H1356">
        <v>21</v>
      </c>
      <c r="I1356" s="9"/>
      <c r="J1356" s="2" t="str">
        <f t="shared" si="439"/>
        <v>Philadelphia Eagles</v>
      </c>
      <c r="K1356" s="2" t="str">
        <f t="shared" si="440"/>
        <v>Tampa Bay Buccaneers</v>
      </c>
      <c r="L1356" s="17">
        <f t="shared" si="441"/>
        <v>-147.05882352941177</v>
      </c>
      <c r="M1356" s="18">
        <f t="shared" si="442"/>
        <v>125</v>
      </c>
      <c r="N1356" s="4">
        <f t="shared" si="428"/>
        <v>1.68</v>
      </c>
      <c r="O1356" s="4">
        <f t="shared" si="429"/>
        <v>2.25</v>
      </c>
      <c r="P1356" s="4"/>
      <c r="Q1356" s="4"/>
      <c r="R1356" s="1">
        <f t="shared" si="430"/>
        <v>0.59523809523809523</v>
      </c>
      <c r="S1356" s="1">
        <f t="shared" si="430"/>
        <v>0.44444444444444442</v>
      </c>
      <c r="T1356" s="1">
        <f t="shared" si="426"/>
        <v>3.8167938931297662E-2</v>
      </c>
      <c r="U1356" s="1">
        <f t="shared" si="427"/>
        <v>7.5396825396825407E-2</v>
      </c>
      <c r="V1356" s="1">
        <f t="shared" si="431"/>
        <v>0.58639682539682547</v>
      </c>
      <c r="W1356" s="1"/>
      <c r="X1356" s="17">
        <f t="shared" si="432"/>
        <v>705.32983244457648</v>
      </c>
      <c r="Y1356" s="18">
        <f t="shared" si="433"/>
        <v>1287.7472223008879</v>
      </c>
      <c r="Z1356" s="2">
        <f t="shared" si="424"/>
        <v>670.06334082234764</v>
      </c>
      <c r="AA1356" s="18">
        <f t="shared" si="424"/>
        <v>1223.3598611858433</v>
      </c>
      <c r="AB1356" s="2">
        <f t="shared" si="425"/>
        <v>-149.23962244714528</v>
      </c>
      <c r="AC1356" s="2">
        <f t="shared" si="425"/>
        <v>122.33598611858433</v>
      </c>
      <c r="AD1356" s="2">
        <f t="shared" si="434"/>
        <v>-1000</v>
      </c>
      <c r="AE1356" s="2">
        <f t="shared" si="435"/>
        <v>1223.3598611858433</v>
      </c>
      <c r="AF1356" s="5">
        <f t="shared" si="436"/>
        <v>-1</v>
      </c>
      <c r="AG1356" s="5">
        <f t="shared" si="437"/>
        <v>1.25</v>
      </c>
      <c r="AH1356" s="3">
        <f t="shared" si="438"/>
        <v>201809</v>
      </c>
      <c r="AI1356" s="21">
        <v>2.5</v>
      </c>
      <c r="AJ1356" s="21">
        <v>1.58</v>
      </c>
      <c r="AK1356" s="21">
        <v>2.25</v>
      </c>
      <c r="AL1356" s="21">
        <v>1.68</v>
      </c>
      <c r="AO1356">
        <f t="shared" si="443"/>
        <v>-150</v>
      </c>
      <c r="AP1356">
        <f>IF(E1356&lt;F1356,G1356,H1356)</f>
        <v>21</v>
      </c>
      <c r="AQ1356">
        <f>IF(E1356&lt;F1356,H1356,G1356)</f>
        <v>27</v>
      </c>
    </row>
    <row r="1357" spans="2:43" x14ac:dyDescent="0.25">
      <c r="B1357" s="24">
        <v>43359</v>
      </c>
      <c r="C1357" s="20" t="s">
        <v>41</v>
      </c>
      <c r="D1357" s="20" t="s">
        <v>40</v>
      </c>
      <c r="E1357" s="2">
        <v>165</v>
      </c>
      <c r="F1357" s="2">
        <v>-185.18518518518516</v>
      </c>
      <c r="G1357">
        <v>20</v>
      </c>
      <c r="H1357">
        <v>17</v>
      </c>
      <c r="I1357" s="9"/>
      <c r="J1357" s="2" t="str">
        <f t="shared" si="439"/>
        <v>Houston Texans</v>
      </c>
      <c r="K1357" s="2" t="str">
        <f t="shared" si="440"/>
        <v>Tennessee Titans</v>
      </c>
      <c r="L1357" s="17">
        <f t="shared" si="441"/>
        <v>-185.18518518518516</v>
      </c>
      <c r="M1357" s="18">
        <f t="shared" si="442"/>
        <v>165</v>
      </c>
      <c r="N1357" s="4">
        <f t="shared" si="428"/>
        <v>1.54</v>
      </c>
      <c r="O1357" s="4">
        <f t="shared" si="429"/>
        <v>2.65</v>
      </c>
      <c r="P1357" s="4"/>
      <c r="Q1357" s="4"/>
      <c r="R1357" s="1">
        <f t="shared" si="430"/>
        <v>0.64935064935064934</v>
      </c>
      <c r="S1357" s="1">
        <f t="shared" si="430"/>
        <v>0.37735849056603776</v>
      </c>
      <c r="T1357" s="1">
        <f t="shared" si="426"/>
        <v>2.6014319809069208E-2</v>
      </c>
      <c r="U1357" s="1">
        <f t="shared" si="427"/>
        <v>0.13599607939230579</v>
      </c>
      <c r="V1357" s="1">
        <f t="shared" si="431"/>
        <v>0.64699607939230575</v>
      </c>
      <c r="W1357" s="1"/>
      <c r="X1357" s="17">
        <f t="shared" si="432"/>
        <v>545.60441995143913</v>
      </c>
      <c r="Y1357" s="18">
        <f t="shared" si="433"/>
        <v>1648.1806912014345</v>
      </c>
      <c r="Z1357" s="2">
        <f t="shared" si="424"/>
        <v>518.32419895386715</v>
      </c>
      <c r="AA1357" s="18">
        <f t="shared" si="424"/>
        <v>1565.7716566413626</v>
      </c>
      <c r="AB1357" s="2">
        <f t="shared" si="425"/>
        <v>-192.92944493394256</v>
      </c>
      <c r="AC1357" s="2">
        <f t="shared" si="425"/>
        <v>156.57716566413626</v>
      </c>
      <c r="AD1357" s="2">
        <f t="shared" si="434"/>
        <v>-1000</v>
      </c>
      <c r="AE1357" s="2">
        <f t="shared" si="435"/>
        <v>1565.7716566413626</v>
      </c>
      <c r="AF1357" s="5">
        <f t="shared" si="436"/>
        <v>-1</v>
      </c>
      <c r="AG1357" s="5">
        <f t="shared" si="437"/>
        <v>1.65</v>
      </c>
      <c r="AH1357" s="3">
        <f t="shared" si="438"/>
        <v>201809</v>
      </c>
      <c r="AI1357" s="21">
        <v>2.1</v>
      </c>
      <c r="AJ1357" s="21">
        <v>1.76</v>
      </c>
      <c r="AK1357" s="21">
        <v>2.65</v>
      </c>
      <c r="AL1357" s="21">
        <v>1.54</v>
      </c>
      <c r="AO1357">
        <f t="shared" si="443"/>
        <v>-190</v>
      </c>
      <c r="AP1357">
        <f>IF(E1357&lt;F1357,G1357,H1357)</f>
        <v>17</v>
      </c>
      <c r="AQ1357">
        <f>IF(E1357&lt;F1357,H1357,G1357)</f>
        <v>20</v>
      </c>
    </row>
    <row r="1358" spans="2:43" x14ac:dyDescent="0.25">
      <c r="B1358" s="24">
        <v>43359</v>
      </c>
      <c r="C1358" s="20" t="s">
        <v>53</v>
      </c>
      <c r="D1358" s="20" t="s">
        <v>39</v>
      </c>
      <c r="E1358" s="2">
        <v>-250.00000000000006</v>
      </c>
      <c r="F1358" s="2">
        <v>210</v>
      </c>
      <c r="G1358">
        <v>9</v>
      </c>
      <c r="H1358">
        <v>21</v>
      </c>
      <c r="I1358" s="9"/>
      <c r="J1358" s="2" t="str">
        <f t="shared" si="439"/>
        <v>Washington Redskins</v>
      </c>
      <c r="K1358" s="2" t="str">
        <f t="shared" si="440"/>
        <v>Indianapolis Colts</v>
      </c>
      <c r="L1358" s="17">
        <f t="shared" si="441"/>
        <v>-250.00000000000006</v>
      </c>
      <c r="M1358" s="18">
        <f t="shared" si="442"/>
        <v>210</v>
      </c>
      <c r="N1358" s="4">
        <f t="shared" si="428"/>
        <v>1.4</v>
      </c>
      <c r="O1358" s="4">
        <f t="shared" si="429"/>
        <v>3.1</v>
      </c>
      <c r="P1358" s="4"/>
      <c r="Q1358" s="4"/>
      <c r="R1358" s="1">
        <f t="shared" si="430"/>
        <v>0.7142857142857143</v>
      </c>
      <c r="S1358" s="1">
        <f t="shared" si="430"/>
        <v>0.32258064516129031</v>
      </c>
      <c r="T1358" s="1">
        <f t="shared" si="426"/>
        <v>3.5555555555555562E-2</v>
      </c>
      <c r="U1358" s="1">
        <f t="shared" si="427"/>
        <v>0.19585253456221199</v>
      </c>
      <c r="V1358" s="1">
        <f t="shared" si="431"/>
        <v>0.70685253456221198</v>
      </c>
      <c r="W1358" s="1"/>
      <c r="X1358" s="17">
        <f t="shared" si="432"/>
        <v>414.72223852086552</v>
      </c>
      <c r="Y1358" s="18">
        <f t="shared" si="433"/>
        <v>2130.2265089838866</v>
      </c>
      <c r="Z1358" s="2">
        <f t="shared" si="424"/>
        <v>393.98612659482222</v>
      </c>
      <c r="AA1358" s="18">
        <f t="shared" si="424"/>
        <v>2023.7151835346922</v>
      </c>
      <c r="AB1358" s="2">
        <f t="shared" si="425"/>
        <v>-253.81604389039978</v>
      </c>
      <c r="AC1358" s="2">
        <f t="shared" si="425"/>
        <v>202.37151835346921</v>
      </c>
      <c r="AD1358" s="2">
        <f t="shared" si="434"/>
        <v>-1000</v>
      </c>
      <c r="AE1358" s="2">
        <f t="shared" si="435"/>
        <v>2023.7151835346922</v>
      </c>
      <c r="AF1358" s="5">
        <f t="shared" si="436"/>
        <v>-1</v>
      </c>
      <c r="AG1358" s="5">
        <f t="shared" si="437"/>
        <v>2.1</v>
      </c>
      <c r="AH1358" s="3">
        <f t="shared" si="438"/>
        <v>201809</v>
      </c>
      <c r="AI1358" s="21">
        <v>1.41</v>
      </c>
      <c r="AJ1358" s="21">
        <v>3</v>
      </c>
      <c r="AK1358" s="21">
        <v>1.4</v>
      </c>
      <c r="AL1358" s="21">
        <v>3.1</v>
      </c>
      <c r="AO1358">
        <f t="shared" si="443"/>
        <v>-300</v>
      </c>
      <c r="AP1358">
        <f>IF(E1358&lt;F1358,G1358,H1358)</f>
        <v>9</v>
      </c>
      <c r="AQ1358">
        <f>IF(E1358&lt;F1358,H1358,G1358)</f>
        <v>21</v>
      </c>
    </row>
    <row r="1359" spans="2:43" x14ac:dyDescent="0.25">
      <c r="B1359" s="24">
        <v>43356</v>
      </c>
      <c r="C1359" s="20" t="s">
        <v>21</v>
      </c>
      <c r="D1359" s="20" t="s">
        <v>28</v>
      </c>
      <c r="E1359" s="2">
        <v>-111.11111111111113</v>
      </c>
      <c r="F1359" s="2">
        <v>-111.11111111111113</v>
      </c>
      <c r="G1359">
        <v>34</v>
      </c>
      <c r="H1359">
        <v>23</v>
      </c>
      <c r="I1359" s="9"/>
      <c r="J1359" s="2" t="str">
        <f t="shared" si="439"/>
        <v>Cincinnati Bengals</v>
      </c>
      <c r="K1359" s="2" t="str">
        <f t="shared" si="440"/>
        <v>Baltimore Ravens</v>
      </c>
      <c r="L1359" s="17">
        <f t="shared" si="441"/>
        <v>-111.11111111111113</v>
      </c>
      <c r="M1359" s="18">
        <f t="shared" si="442"/>
        <v>-111.11111111111113</v>
      </c>
      <c r="N1359" s="4">
        <f t="shared" si="428"/>
        <v>1.9</v>
      </c>
      <c r="O1359" s="4">
        <f t="shared" si="429"/>
        <v>1.9</v>
      </c>
      <c r="P1359" s="4"/>
      <c r="Q1359" s="4"/>
      <c r="R1359" s="1">
        <f t="shared" si="430"/>
        <v>0.52631578947368418</v>
      </c>
      <c r="S1359" s="1">
        <f t="shared" si="430"/>
        <v>0.52631578947368418</v>
      </c>
      <c r="T1359" s="1">
        <f t="shared" si="426"/>
        <v>4.9999999999999933E-2</v>
      </c>
      <c r="U1359" s="1">
        <f t="shared" si="427"/>
        <v>0</v>
      </c>
      <c r="V1359" s="1">
        <f t="shared" si="431"/>
        <v>0.51100000000000001</v>
      </c>
      <c r="W1359" s="1"/>
      <c r="X1359" s="17">
        <f t="shared" si="432"/>
        <v>956.94716242661434</v>
      </c>
      <c r="Y1359" s="18">
        <f t="shared" si="433"/>
        <v>953.05662164669593</v>
      </c>
      <c r="Z1359" s="2">
        <f t="shared" si="424"/>
        <v>909.09980430528356</v>
      </c>
      <c r="AA1359" s="18">
        <f t="shared" si="424"/>
        <v>905.40379056436109</v>
      </c>
      <c r="AB1359" s="2">
        <f t="shared" si="425"/>
        <v>-109.9989236895921</v>
      </c>
      <c r="AC1359" s="2">
        <f t="shared" si="425"/>
        <v>-110.44795818412409</v>
      </c>
      <c r="AD1359" s="2">
        <f t="shared" si="434"/>
        <v>-1000</v>
      </c>
      <c r="AE1359" s="2">
        <f t="shared" si="435"/>
        <v>905.40379056436109</v>
      </c>
      <c r="AF1359" s="5">
        <f t="shared" si="436"/>
        <v>-1</v>
      </c>
      <c r="AG1359" s="5">
        <f t="shared" si="437"/>
        <v>0.89999999999999991</v>
      </c>
      <c r="AH1359" s="3">
        <f t="shared" si="438"/>
        <v>201809</v>
      </c>
      <c r="AI1359" s="21">
        <v>1.95</v>
      </c>
      <c r="AJ1359" s="21">
        <v>1.86</v>
      </c>
      <c r="AK1359" s="21">
        <v>1.9</v>
      </c>
      <c r="AL1359" s="21">
        <v>1.9</v>
      </c>
      <c r="AO1359">
        <f t="shared" si="443"/>
        <v>-120</v>
      </c>
      <c r="AP1359">
        <f>IF(E1359&lt;F1359,G1359,H1359)</f>
        <v>23</v>
      </c>
      <c r="AQ1359">
        <f>IF(E1359&lt;F1359,H1359,G1359)</f>
        <v>34</v>
      </c>
    </row>
    <row r="1360" spans="2:43" x14ac:dyDescent="0.25">
      <c r="B1360" s="24">
        <v>43353</v>
      </c>
      <c r="C1360" s="20" t="s">
        <v>52</v>
      </c>
      <c r="D1360" s="20" t="s">
        <v>47</v>
      </c>
      <c r="E1360" s="2">
        <v>220.00000000000003</v>
      </c>
      <c r="F1360" s="2">
        <v>-270.2702702702702</v>
      </c>
      <c r="G1360">
        <v>13</v>
      </c>
      <c r="H1360">
        <v>33</v>
      </c>
      <c r="I1360" s="9"/>
      <c r="J1360" s="2" t="str">
        <f t="shared" si="439"/>
        <v>Los Angeles Rams</v>
      </c>
      <c r="K1360" s="2" t="str">
        <f t="shared" si="440"/>
        <v>Oakland Raiders</v>
      </c>
      <c r="L1360" s="17">
        <f t="shared" si="441"/>
        <v>-270.2702702702702</v>
      </c>
      <c r="M1360" s="18">
        <f t="shared" si="442"/>
        <v>220.00000000000003</v>
      </c>
      <c r="N1360" s="4">
        <f t="shared" si="428"/>
        <v>1.37</v>
      </c>
      <c r="O1360" s="4">
        <f t="shared" si="429"/>
        <v>3.2</v>
      </c>
      <c r="P1360" s="4"/>
      <c r="Q1360" s="4"/>
      <c r="R1360" s="1">
        <f t="shared" si="430"/>
        <v>0.72992700729927007</v>
      </c>
      <c r="S1360" s="1">
        <f t="shared" si="430"/>
        <v>0.3125</v>
      </c>
      <c r="T1360" s="1">
        <f t="shared" si="426"/>
        <v>4.0700218818380707E-2</v>
      </c>
      <c r="U1360" s="1">
        <f t="shared" si="427"/>
        <v>0.20871350364963503</v>
      </c>
      <c r="V1360" s="1">
        <f t="shared" si="431"/>
        <v>0.71971350364963504</v>
      </c>
      <c r="W1360" s="1"/>
      <c r="X1360" s="17">
        <f t="shared" si="432"/>
        <v>389.44176388110628</v>
      </c>
      <c r="Y1360" s="18">
        <f t="shared" si="433"/>
        <v>2256.8044836814311</v>
      </c>
      <c r="Z1360" s="2">
        <f t="shared" si="424"/>
        <v>369.96967568705094</v>
      </c>
      <c r="AA1360" s="18">
        <f t="shared" si="424"/>
        <v>2143.9642594973593</v>
      </c>
      <c r="AB1360" s="2">
        <f t="shared" si="425"/>
        <v>-270.29242278923357</v>
      </c>
      <c r="AC1360" s="2">
        <f t="shared" si="425"/>
        <v>214.39642594973594</v>
      </c>
      <c r="AD1360" s="2">
        <f t="shared" si="434"/>
        <v>369.96967568705094</v>
      </c>
      <c r="AE1360" s="2">
        <f t="shared" si="435"/>
        <v>-1000</v>
      </c>
      <c r="AF1360" s="5">
        <f t="shared" si="436"/>
        <v>0.37000000000000011</v>
      </c>
      <c r="AG1360" s="5">
        <f t="shared" si="437"/>
        <v>-1</v>
      </c>
      <c r="AH1360" s="3">
        <f t="shared" si="438"/>
        <v>201809</v>
      </c>
      <c r="AI1360" s="21">
        <v>2.4</v>
      </c>
      <c r="AJ1360" s="21">
        <v>1.62</v>
      </c>
      <c r="AK1360" s="21">
        <v>3.2</v>
      </c>
      <c r="AL1360" s="21">
        <v>1.37</v>
      </c>
      <c r="AO1360">
        <f t="shared" si="443"/>
        <v>-300</v>
      </c>
      <c r="AP1360">
        <f>IF(E1360&lt;F1360,G1360,H1360)</f>
        <v>33</v>
      </c>
      <c r="AQ1360">
        <f>IF(E1360&lt;F1360,H1360,G1360)</f>
        <v>13</v>
      </c>
    </row>
    <row r="1361" spans="2:43" x14ac:dyDescent="0.25">
      <c r="B1361" s="24">
        <v>43353</v>
      </c>
      <c r="C1361" s="20" t="s">
        <v>34</v>
      </c>
      <c r="D1361" s="20" t="s">
        <v>42</v>
      </c>
      <c r="E1361" s="2">
        <v>-322.58064516129025</v>
      </c>
      <c r="F1361" s="2">
        <v>254.99999999999997</v>
      </c>
      <c r="G1361">
        <v>17</v>
      </c>
      <c r="H1361">
        <v>48</v>
      </c>
      <c r="I1361" s="9"/>
      <c r="J1361" s="2" t="str">
        <f t="shared" si="439"/>
        <v>Detroit Lions</v>
      </c>
      <c r="K1361" s="2" t="str">
        <f t="shared" si="440"/>
        <v>New York Jets</v>
      </c>
      <c r="L1361" s="17">
        <f t="shared" si="441"/>
        <v>-322.58064516129025</v>
      </c>
      <c r="M1361" s="18">
        <f t="shared" si="442"/>
        <v>254.99999999999997</v>
      </c>
      <c r="N1361" s="4">
        <f t="shared" si="428"/>
        <v>1.31</v>
      </c>
      <c r="O1361" s="4">
        <f t="shared" si="429"/>
        <v>3.55</v>
      </c>
      <c r="P1361" s="4"/>
      <c r="Q1361" s="4"/>
      <c r="R1361" s="1">
        <f t="shared" si="430"/>
        <v>0.76335877862595414</v>
      </c>
      <c r="S1361" s="1">
        <f t="shared" si="430"/>
        <v>0.28169014084507044</v>
      </c>
      <c r="T1361" s="1">
        <f t="shared" si="426"/>
        <v>4.3106995884773514E-2</v>
      </c>
      <c r="U1361" s="1">
        <f t="shared" si="427"/>
        <v>0.24083431889044185</v>
      </c>
      <c r="V1361" s="1">
        <f t="shared" si="431"/>
        <v>0.75183431889044183</v>
      </c>
      <c r="W1361" s="1"/>
      <c r="X1361" s="17">
        <f t="shared" si="432"/>
        <v>330.08027815995609</v>
      </c>
      <c r="Y1361" s="18">
        <f t="shared" si="433"/>
        <v>2621.0959219336551</v>
      </c>
      <c r="Z1361" s="2">
        <f t="shared" si="424"/>
        <v>313.57626425195826</v>
      </c>
      <c r="AA1361" s="18">
        <f t="shared" si="424"/>
        <v>2490.0411258369722</v>
      </c>
      <c r="AB1361" s="2">
        <f t="shared" si="425"/>
        <v>-318.90168804246639</v>
      </c>
      <c r="AC1361" s="2">
        <f t="shared" si="425"/>
        <v>249.00411258369724</v>
      </c>
      <c r="AD1361" s="2">
        <f t="shared" si="434"/>
        <v>-1000</v>
      </c>
      <c r="AE1361" s="2">
        <f t="shared" si="435"/>
        <v>2490.0411258369722</v>
      </c>
      <c r="AF1361" s="5">
        <f t="shared" si="436"/>
        <v>-1</v>
      </c>
      <c r="AG1361" s="5">
        <f t="shared" si="437"/>
        <v>2.5499999999999998</v>
      </c>
      <c r="AH1361" s="3">
        <f t="shared" si="438"/>
        <v>201809</v>
      </c>
      <c r="AI1361" s="21">
        <v>1.35</v>
      </c>
      <c r="AJ1361" s="21">
        <v>3.3</v>
      </c>
      <c r="AK1361" s="21">
        <v>1.31</v>
      </c>
      <c r="AL1361" s="21">
        <v>3.55</v>
      </c>
      <c r="AO1361">
        <f t="shared" si="443"/>
        <v>-400</v>
      </c>
      <c r="AP1361">
        <f>IF(E1361&lt;F1361,G1361,H1361)</f>
        <v>17</v>
      </c>
      <c r="AQ1361">
        <f>IF(E1361&lt;F1361,H1361,G1361)</f>
        <v>48</v>
      </c>
    </row>
    <row r="1362" spans="2:43" x14ac:dyDescent="0.25">
      <c r="B1362" s="24">
        <v>43352</v>
      </c>
      <c r="C1362" s="20" t="s">
        <v>33</v>
      </c>
      <c r="D1362" s="20" t="s">
        <v>37</v>
      </c>
      <c r="E1362" s="2">
        <v>-303.03030303030295</v>
      </c>
      <c r="F1362" s="2">
        <v>240</v>
      </c>
      <c r="G1362">
        <v>24</v>
      </c>
      <c r="H1362">
        <v>23</v>
      </c>
      <c r="I1362" s="9"/>
      <c r="J1362" s="2" t="str">
        <f t="shared" si="439"/>
        <v>Green Bay Packers</v>
      </c>
      <c r="K1362" s="2" t="str">
        <f t="shared" si="440"/>
        <v>Chicago Bears</v>
      </c>
      <c r="L1362" s="17">
        <f t="shared" si="441"/>
        <v>-303.03030303030295</v>
      </c>
      <c r="M1362" s="18">
        <f t="shared" si="442"/>
        <v>240</v>
      </c>
      <c r="N1362" s="4">
        <f t="shared" si="428"/>
        <v>1.33</v>
      </c>
      <c r="O1362" s="4">
        <f t="shared" si="429"/>
        <v>3.4</v>
      </c>
      <c r="P1362" s="4"/>
      <c r="Q1362" s="4"/>
      <c r="R1362" s="1">
        <f t="shared" si="430"/>
        <v>0.75187969924812026</v>
      </c>
      <c r="S1362" s="1">
        <f t="shared" si="430"/>
        <v>0.29411764705882354</v>
      </c>
      <c r="T1362" s="1">
        <f t="shared" si="426"/>
        <v>4.3974630021141659E-2</v>
      </c>
      <c r="U1362" s="1">
        <f t="shared" si="427"/>
        <v>0.22888102609464836</v>
      </c>
      <c r="V1362" s="1">
        <f t="shared" si="431"/>
        <v>0.73988102609464834</v>
      </c>
      <c r="W1362" s="1"/>
      <c r="X1362" s="17">
        <f t="shared" si="432"/>
        <v>351.56865054149432</v>
      </c>
      <c r="Y1362" s="18">
        <f t="shared" si="433"/>
        <v>2476.6314971810075</v>
      </c>
      <c r="Z1362" s="2">
        <f t="shared" si="424"/>
        <v>333.99021801441961</v>
      </c>
      <c r="AA1362" s="18">
        <f t="shared" si="424"/>
        <v>2352.7999223219572</v>
      </c>
      <c r="AB1362" s="2">
        <f t="shared" si="425"/>
        <v>-299.40996653884821</v>
      </c>
      <c r="AC1362" s="2">
        <f t="shared" si="425"/>
        <v>235.27999223219572</v>
      </c>
      <c r="AD1362" s="2">
        <f t="shared" si="434"/>
        <v>333.99021801441961</v>
      </c>
      <c r="AE1362" s="2">
        <f t="shared" si="435"/>
        <v>-1000</v>
      </c>
      <c r="AF1362" s="5">
        <f t="shared" si="436"/>
        <v>0.33000000000000007</v>
      </c>
      <c r="AG1362" s="5">
        <f t="shared" si="437"/>
        <v>-1</v>
      </c>
      <c r="AH1362" s="3">
        <f t="shared" si="438"/>
        <v>201809</v>
      </c>
      <c r="AI1362" s="21">
        <v>1.27</v>
      </c>
      <c r="AJ1362" s="21">
        <v>3.9</v>
      </c>
      <c r="AK1362" s="21">
        <v>1.33</v>
      </c>
      <c r="AL1362" s="21">
        <v>3.4</v>
      </c>
      <c r="AO1362">
        <f t="shared" si="443"/>
        <v>-400</v>
      </c>
      <c r="AP1362">
        <f>IF(E1362&lt;F1362,G1362,H1362)</f>
        <v>24</v>
      </c>
      <c r="AQ1362">
        <f>IF(E1362&lt;F1362,H1362,G1362)</f>
        <v>23</v>
      </c>
    </row>
    <row r="1363" spans="2:43" x14ac:dyDescent="0.25">
      <c r="B1363" s="24">
        <v>43352</v>
      </c>
      <c r="C1363" s="20" t="s">
        <v>48</v>
      </c>
      <c r="D1363" s="20" t="s">
        <v>53</v>
      </c>
      <c r="E1363" s="2">
        <v>-140.84507042253523</v>
      </c>
      <c r="F1363" s="2">
        <v>120.00000000000001</v>
      </c>
      <c r="G1363">
        <v>6</v>
      </c>
      <c r="H1363">
        <v>24</v>
      </c>
      <c r="I1363" s="9"/>
      <c r="J1363" s="2" t="str">
        <f t="shared" si="439"/>
        <v>Arizona Cardinals</v>
      </c>
      <c r="K1363" s="2" t="str">
        <f t="shared" si="440"/>
        <v>Washington Redskins</v>
      </c>
      <c r="L1363" s="17">
        <f t="shared" si="441"/>
        <v>-140.84507042253523</v>
      </c>
      <c r="M1363" s="18">
        <f t="shared" si="442"/>
        <v>120.00000000000001</v>
      </c>
      <c r="N1363" s="4">
        <f t="shared" si="428"/>
        <v>1.71</v>
      </c>
      <c r="O1363" s="4">
        <f t="shared" si="429"/>
        <v>2.2000000000000002</v>
      </c>
      <c r="P1363" s="4"/>
      <c r="Q1363" s="4"/>
      <c r="R1363" s="1">
        <f t="shared" si="430"/>
        <v>0.58479532163742687</v>
      </c>
      <c r="S1363" s="1">
        <f t="shared" si="430"/>
        <v>0.45454545454545453</v>
      </c>
      <c r="T1363" s="1">
        <f t="shared" si="426"/>
        <v>3.7851662404092101E-2</v>
      </c>
      <c r="U1363" s="1">
        <f t="shared" si="427"/>
        <v>6.5124933545986169E-2</v>
      </c>
      <c r="V1363" s="1">
        <f t="shared" si="431"/>
        <v>0.57612493354598615</v>
      </c>
      <c r="W1363" s="1"/>
      <c r="X1363" s="17">
        <f t="shared" si="432"/>
        <v>735.73463284275692</v>
      </c>
      <c r="Y1363" s="18">
        <f t="shared" si="433"/>
        <v>1235.8449349286186</v>
      </c>
      <c r="Z1363" s="2">
        <f t="shared" si="424"/>
        <v>698.94790120061907</v>
      </c>
      <c r="AA1363" s="18">
        <f t="shared" si="424"/>
        <v>1174.0526881821877</v>
      </c>
      <c r="AB1363" s="2">
        <f t="shared" si="425"/>
        <v>-143.07218009843768</v>
      </c>
      <c r="AC1363" s="2">
        <f t="shared" si="425"/>
        <v>117.40526881821877</v>
      </c>
      <c r="AD1363" s="2">
        <f t="shared" si="434"/>
        <v>-1000</v>
      </c>
      <c r="AE1363" s="2">
        <f t="shared" si="435"/>
        <v>1174.0526881821877</v>
      </c>
      <c r="AF1363" s="5">
        <f t="shared" si="436"/>
        <v>-1</v>
      </c>
      <c r="AG1363" s="5">
        <f t="shared" si="437"/>
        <v>1.2000000000000002</v>
      </c>
      <c r="AH1363" s="3">
        <f t="shared" si="438"/>
        <v>201809</v>
      </c>
      <c r="AI1363" s="21">
        <v>1.9</v>
      </c>
      <c r="AJ1363" s="21">
        <v>1.9</v>
      </c>
      <c r="AK1363" s="21">
        <v>1.71</v>
      </c>
      <c r="AL1363" s="21">
        <v>2.2000000000000002</v>
      </c>
      <c r="AO1363">
        <f t="shared" si="443"/>
        <v>-150</v>
      </c>
      <c r="AP1363">
        <f>IF(E1363&lt;F1363,G1363,H1363)</f>
        <v>6</v>
      </c>
      <c r="AQ1363">
        <f>IF(E1363&lt;F1363,H1363,G1363)</f>
        <v>24</v>
      </c>
    </row>
    <row r="1364" spans="2:43" x14ac:dyDescent="0.25">
      <c r="B1364" s="24">
        <v>43352</v>
      </c>
      <c r="C1364" s="20" t="s">
        <v>44</v>
      </c>
      <c r="D1364" s="20" t="s">
        <v>23</v>
      </c>
      <c r="E1364" s="2">
        <v>-156.25000000000003</v>
      </c>
      <c r="F1364" s="2">
        <v>135</v>
      </c>
      <c r="G1364">
        <v>16</v>
      </c>
      <c r="H1364">
        <v>8</v>
      </c>
      <c r="I1364" s="9"/>
      <c r="J1364" s="2" t="str">
        <f t="shared" si="439"/>
        <v>Carolina Panthers</v>
      </c>
      <c r="K1364" s="2" t="str">
        <f t="shared" si="440"/>
        <v>Dallas Cowboys</v>
      </c>
      <c r="L1364" s="17">
        <f t="shared" si="441"/>
        <v>-156.25000000000003</v>
      </c>
      <c r="M1364" s="18">
        <f t="shared" si="442"/>
        <v>135</v>
      </c>
      <c r="N1364" s="4">
        <f t="shared" si="428"/>
        <v>1.64</v>
      </c>
      <c r="O1364" s="4">
        <f t="shared" si="429"/>
        <v>2.35</v>
      </c>
      <c r="P1364" s="4"/>
      <c r="Q1364" s="4"/>
      <c r="R1364" s="1">
        <f t="shared" si="430"/>
        <v>0.6097560975609756</v>
      </c>
      <c r="S1364" s="1">
        <f t="shared" si="430"/>
        <v>0.42553191489361702</v>
      </c>
      <c r="T1364" s="1">
        <f t="shared" si="426"/>
        <v>3.4085213032581496E-2</v>
      </c>
      <c r="U1364" s="1">
        <f t="shared" si="427"/>
        <v>9.2112091333679286E-2</v>
      </c>
      <c r="V1364" s="1">
        <f t="shared" si="431"/>
        <v>0.60311209133367927</v>
      </c>
      <c r="W1364" s="1"/>
      <c r="X1364" s="17">
        <f t="shared" si="432"/>
        <v>658.06657563218641</v>
      </c>
      <c r="Y1364" s="18">
        <f t="shared" si="433"/>
        <v>1377.3404079490135</v>
      </c>
      <c r="Z1364" s="2">
        <f t="shared" ref="Z1364:AA1427" si="444">X1364*0.95</f>
        <v>625.16324685057702</v>
      </c>
      <c r="AA1364" s="18">
        <f t="shared" si="444"/>
        <v>1308.4733875515628</v>
      </c>
      <c r="AB1364" s="2">
        <f t="shared" ref="AB1364:AC1427" si="445">IF(Z1364&lt;1000,-100000/Z1364,Z1364/10)</f>
        <v>-159.95821971905113</v>
      </c>
      <c r="AC1364" s="2">
        <f t="shared" si="445"/>
        <v>130.84733875515627</v>
      </c>
      <c r="AD1364" s="2">
        <f t="shared" si="434"/>
        <v>625.16324685057702</v>
      </c>
      <c r="AE1364" s="2">
        <f t="shared" si="435"/>
        <v>-1000</v>
      </c>
      <c r="AF1364" s="5">
        <f t="shared" si="436"/>
        <v>0.6399999999999999</v>
      </c>
      <c r="AG1364" s="5">
        <f t="shared" si="437"/>
        <v>-1</v>
      </c>
      <c r="AH1364" s="3">
        <f t="shared" si="438"/>
        <v>201809</v>
      </c>
      <c r="AI1364" s="21">
        <v>1.71</v>
      </c>
      <c r="AJ1364" s="21">
        <v>2.2000000000000002</v>
      </c>
      <c r="AK1364" s="21">
        <v>1.64</v>
      </c>
      <c r="AL1364" s="21">
        <v>2.35</v>
      </c>
      <c r="AO1364">
        <f t="shared" si="443"/>
        <v>-160</v>
      </c>
      <c r="AP1364">
        <f>IF(E1364&lt;F1364,G1364,H1364)</f>
        <v>16</v>
      </c>
      <c r="AQ1364">
        <f>IF(E1364&lt;F1364,H1364,G1364)</f>
        <v>8</v>
      </c>
    </row>
    <row r="1365" spans="2:43" x14ac:dyDescent="0.25">
      <c r="B1365" s="24">
        <v>43352</v>
      </c>
      <c r="C1365" s="20" t="s">
        <v>38</v>
      </c>
      <c r="D1365" s="20" t="s">
        <v>32</v>
      </c>
      <c r="E1365" s="2">
        <v>-175.43859649122805</v>
      </c>
      <c r="F1365" s="2">
        <v>154.99999999999997</v>
      </c>
      <c r="G1365">
        <v>27</v>
      </c>
      <c r="H1365">
        <v>24</v>
      </c>
      <c r="I1365" s="9"/>
      <c r="J1365" s="2" t="str">
        <f t="shared" si="439"/>
        <v>Denver Broncos</v>
      </c>
      <c r="K1365" s="2" t="str">
        <f t="shared" si="440"/>
        <v>Seattle Seahawks</v>
      </c>
      <c r="L1365" s="17">
        <f t="shared" si="441"/>
        <v>-175.43859649122805</v>
      </c>
      <c r="M1365" s="18">
        <f t="shared" si="442"/>
        <v>154.99999999999997</v>
      </c>
      <c r="N1365" s="4">
        <f t="shared" si="428"/>
        <v>1.57</v>
      </c>
      <c r="O1365" s="4">
        <f t="shared" si="429"/>
        <v>2.5499999999999998</v>
      </c>
      <c r="P1365" s="4"/>
      <c r="Q1365" s="4"/>
      <c r="R1365" s="1">
        <f t="shared" si="430"/>
        <v>0.63694267515923564</v>
      </c>
      <c r="S1365" s="1">
        <f t="shared" si="430"/>
        <v>0.39215686274509809</v>
      </c>
      <c r="T1365" s="1">
        <f t="shared" si="426"/>
        <v>2.8276699029126329E-2</v>
      </c>
      <c r="U1365" s="1">
        <f t="shared" si="427"/>
        <v>0.12239290620706877</v>
      </c>
      <c r="V1365" s="1">
        <f t="shared" si="431"/>
        <v>0.63339290620706878</v>
      </c>
      <c r="W1365" s="1"/>
      <c r="X1365" s="17">
        <f t="shared" si="432"/>
        <v>578.79886276004493</v>
      </c>
      <c r="Y1365" s="18">
        <f t="shared" si="433"/>
        <v>1558.0808321378222</v>
      </c>
      <c r="Z1365" s="2">
        <f t="shared" si="444"/>
        <v>549.85891962204266</v>
      </c>
      <c r="AA1365" s="18">
        <f t="shared" si="444"/>
        <v>1480.1767905309309</v>
      </c>
      <c r="AB1365" s="2">
        <f t="shared" si="445"/>
        <v>-181.86483192586408</v>
      </c>
      <c r="AC1365" s="2">
        <f t="shared" si="445"/>
        <v>148.0176790530931</v>
      </c>
      <c r="AD1365" s="2">
        <f t="shared" si="434"/>
        <v>549.85891962204266</v>
      </c>
      <c r="AE1365" s="2">
        <f t="shared" si="435"/>
        <v>-1000</v>
      </c>
      <c r="AF1365" s="5">
        <f t="shared" si="436"/>
        <v>0.57000000000000006</v>
      </c>
      <c r="AG1365" s="5">
        <f t="shared" si="437"/>
        <v>-1</v>
      </c>
      <c r="AH1365" s="3">
        <f t="shared" si="438"/>
        <v>201809</v>
      </c>
      <c r="AI1365" s="21">
        <v>1.68</v>
      </c>
      <c r="AJ1365" s="21">
        <v>2.25</v>
      </c>
      <c r="AK1365" s="21">
        <v>1.57</v>
      </c>
      <c r="AL1365" s="21">
        <v>2.5499999999999998</v>
      </c>
      <c r="AO1365">
        <f t="shared" si="443"/>
        <v>-180</v>
      </c>
      <c r="AP1365">
        <f>IF(E1365&lt;F1365,G1365,H1365)</f>
        <v>27</v>
      </c>
      <c r="AQ1365">
        <f>IF(E1365&lt;F1365,H1365,G1365)</f>
        <v>24</v>
      </c>
    </row>
    <row r="1366" spans="2:43" x14ac:dyDescent="0.25">
      <c r="B1366" s="24">
        <v>43352</v>
      </c>
      <c r="C1366" s="20" t="s">
        <v>31</v>
      </c>
      <c r="D1366" s="20" t="s">
        <v>20</v>
      </c>
      <c r="E1366" s="2">
        <v>-181.81818181818181</v>
      </c>
      <c r="F1366" s="2">
        <v>160</v>
      </c>
      <c r="G1366">
        <v>28</v>
      </c>
      <c r="H1366">
        <v>38</v>
      </c>
      <c r="I1366" s="9"/>
      <c r="J1366" s="2" t="str">
        <f t="shared" si="439"/>
        <v>Los Angeles Chargers</v>
      </c>
      <c r="K1366" s="2" t="str">
        <f t="shared" si="440"/>
        <v>Kansas City Chiefs</v>
      </c>
      <c r="L1366" s="17">
        <f t="shared" si="441"/>
        <v>-181.81818181818181</v>
      </c>
      <c r="M1366" s="18">
        <f t="shared" si="442"/>
        <v>160</v>
      </c>
      <c r="N1366" s="4">
        <f t="shared" si="428"/>
        <v>1.55</v>
      </c>
      <c r="O1366" s="4">
        <f t="shared" si="429"/>
        <v>2.6</v>
      </c>
      <c r="P1366" s="4"/>
      <c r="Q1366" s="4"/>
      <c r="R1366" s="1">
        <f t="shared" si="430"/>
        <v>0.64516129032258063</v>
      </c>
      <c r="S1366" s="1">
        <f t="shared" si="430"/>
        <v>0.38461538461538458</v>
      </c>
      <c r="T1366" s="1">
        <f t="shared" si="426"/>
        <v>2.8915662650602414E-2</v>
      </c>
      <c r="U1366" s="1">
        <f t="shared" si="427"/>
        <v>0.13027295285359802</v>
      </c>
      <c r="V1366" s="1">
        <f t="shared" si="431"/>
        <v>0.64127295285359809</v>
      </c>
      <c r="W1366" s="1"/>
      <c r="X1366" s="17">
        <f t="shared" si="432"/>
        <v>559.39837404665798</v>
      </c>
      <c r="Y1366" s="18">
        <f t="shared" si="433"/>
        <v>1609.5378726032154</v>
      </c>
      <c r="Z1366" s="2">
        <f t="shared" si="444"/>
        <v>531.42845534432502</v>
      </c>
      <c r="AA1366" s="18">
        <f t="shared" si="444"/>
        <v>1529.0609789730545</v>
      </c>
      <c r="AB1366" s="2">
        <f t="shared" si="445"/>
        <v>-188.17208411470486</v>
      </c>
      <c r="AC1366" s="2">
        <f t="shared" si="445"/>
        <v>152.90609789730544</v>
      </c>
      <c r="AD1366" s="2">
        <f t="shared" si="434"/>
        <v>-1000</v>
      </c>
      <c r="AE1366" s="2">
        <f t="shared" si="435"/>
        <v>1529.0609789730545</v>
      </c>
      <c r="AF1366" s="5">
        <f t="shared" si="436"/>
        <v>-1</v>
      </c>
      <c r="AG1366" s="5">
        <f t="shared" si="437"/>
        <v>1.6</v>
      </c>
      <c r="AH1366" s="3">
        <f t="shared" si="438"/>
        <v>201809</v>
      </c>
      <c r="AI1366" s="21">
        <v>1.55</v>
      </c>
      <c r="AJ1366" s="21">
        <v>2.6</v>
      </c>
      <c r="AK1366" s="21">
        <v>1.55</v>
      </c>
      <c r="AL1366" s="21">
        <v>2.6</v>
      </c>
      <c r="AO1366">
        <f t="shared" si="443"/>
        <v>-190</v>
      </c>
      <c r="AP1366">
        <f>IF(E1366&lt;F1366,G1366,H1366)</f>
        <v>28</v>
      </c>
      <c r="AQ1366">
        <f>IF(E1366&lt;F1366,H1366,G1366)</f>
        <v>38</v>
      </c>
    </row>
    <row r="1367" spans="2:43" x14ac:dyDescent="0.25">
      <c r="B1367" s="24">
        <v>43352</v>
      </c>
      <c r="C1367" s="20" t="s">
        <v>28</v>
      </c>
      <c r="D1367" s="20" t="s">
        <v>24</v>
      </c>
      <c r="E1367" s="2">
        <v>-384.61538461538458</v>
      </c>
      <c r="F1367" s="2">
        <v>300</v>
      </c>
      <c r="G1367">
        <v>47</v>
      </c>
      <c r="H1367">
        <v>3</v>
      </c>
      <c r="I1367" s="9"/>
      <c r="J1367" s="2" t="str">
        <f t="shared" si="439"/>
        <v>Baltimore Ravens</v>
      </c>
      <c r="K1367" s="2" t="str">
        <f t="shared" si="440"/>
        <v>Buffalo Bills</v>
      </c>
      <c r="L1367" s="17">
        <f t="shared" si="441"/>
        <v>-384.61538461538458</v>
      </c>
      <c r="M1367" s="18">
        <f t="shared" si="442"/>
        <v>300</v>
      </c>
      <c r="N1367" s="4">
        <f t="shared" si="428"/>
        <v>1.26</v>
      </c>
      <c r="O1367" s="4">
        <f t="shared" si="429"/>
        <v>4</v>
      </c>
      <c r="P1367" s="4"/>
      <c r="Q1367" s="4"/>
      <c r="R1367" s="1">
        <f t="shared" si="430"/>
        <v>0.79365079365079361</v>
      </c>
      <c r="S1367" s="1">
        <f t="shared" si="430"/>
        <v>0.25</v>
      </c>
      <c r="T1367" s="1">
        <f t="shared" si="426"/>
        <v>4.1825095057034134E-2</v>
      </c>
      <c r="U1367" s="1">
        <f t="shared" si="427"/>
        <v>0.2718253968253968</v>
      </c>
      <c r="V1367" s="1">
        <f t="shared" si="431"/>
        <v>0.78282539682539687</v>
      </c>
      <c r="W1367" s="1"/>
      <c r="X1367" s="17">
        <f t="shared" si="432"/>
        <v>277.42406423618138</v>
      </c>
      <c r="Y1367" s="18">
        <f t="shared" si="433"/>
        <v>3056.5054734484152</v>
      </c>
      <c r="Z1367" s="2">
        <f t="shared" si="444"/>
        <v>263.55286102437231</v>
      </c>
      <c r="AA1367" s="18">
        <f t="shared" si="444"/>
        <v>2903.6801997759944</v>
      </c>
      <c r="AB1367" s="2">
        <f t="shared" si="445"/>
        <v>-379.4305233922405</v>
      </c>
      <c r="AC1367" s="2">
        <f t="shared" si="445"/>
        <v>290.36801997759943</v>
      </c>
      <c r="AD1367" s="2">
        <f t="shared" si="434"/>
        <v>263.55286102437231</v>
      </c>
      <c r="AE1367" s="2">
        <f t="shared" si="435"/>
        <v>-1000</v>
      </c>
      <c r="AF1367" s="5">
        <f t="shared" si="436"/>
        <v>0.26</v>
      </c>
      <c r="AG1367" s="5">
        <f t="shared" si="437"/>
        <v>-1</v>
      </c>
      <c r="AH1367" s="3">
        <f t="shared" si="438"/>
        <v>201809</v>
      </c>
      <c r="AI1367" s="21">
        <v>1.36</v>
      </c>
      <c r="AJ1367" s="21">
        <v>3.25</v>
      </c>
      <c r="AK1367" s="21">
        <v>1.26</v>
      </c>
      <c r="AL1367" s="21">
        <v>4</v>
      </c>
      <c r="AO1367">
        <f t="shared" si="443"/>
        <v>-400</v>
      </c>
      <c r="AP1367">
        <f>IF(E1367&lt;F1367,G1367,H1367)</f>
        <v>47</v>
      </c>
      <c r="AQ1367">
        <f>IF(E1367&lt;F1367,H1367,G1367)</f>
        <v>3</v>
      </c>
    </row>
    <row r="1368" spans="2:43" x14ac:dyDescent="0.25">
      <c r="B1368" s="24">
        <v>43352</v>
      </c>
      <c r="C1368" s="20" t="s">
        <v>46</v>
      </c>
      <c r="D1368" s="20" t="s">
        <v>45</v>
      </c>
      <c r="E1368" s="2">
        <v>154.99999999999997</v>
      </c>
      <c r="F1368" s="2">
        <v>-175.43859649122805</v>
      </c>
      <c r="G1368">
        <v>21</v>
      </c>
      <c r="H1368">
        <v>21</v>
      </c>
      <c r="I1368" s="9"/>
      <c r="J1368" s="2" t="str">
        <f t="shared" si="439"/>
        <v>Pittsburgh Steelers</v>
      </c>
      <c r="K1368" s="2" t="str">
        <f t="shared" si="440"/>
        <v>Cleveland Browns</v>
      </c>
      <c r="L1368" s="17">
        <f t="shared" si="441"/>
        <v>-175.43859649122805</v>
      </c>
      <c r="M1368" s="18">
        <f t="shared" si="442"/>
        <v>154.99999999999997</v>
      </c>
      <c r="N1368" s="4">
        <f t="shared" si="428"/>
        <v>1.57</v>
      </c>
      <c r="O1368" s="4">
        <f t="shared" si="429"/>
        <v>2.5499999999999998</v>
      </c>
      <c r="P1368" s="4"/>
      <c r="Q1368" s="4"/>
      <c r="R1368" s="1">
        <f t="shared" si="430"/>
        <v>0.63694267515923564</v>
      </c>
      <c r="S1368" s="1">
        <f t="shared" si="430"/>
        <v>0.39215686274509809</v>
      </c>
      <c r="T1368" s="1">
        <f t="shared" si="426"/>
        <v>2.8276699029126329E-2</v>
      </c>
      <c r="U1368" s="1">
        <f t="shared" si="427"/>
        <v>0.12239290620706877</v>
      </c>
      <c r="V1368" s="1">
        <f t="shared" si="431"/>
        <v>0.63339290620706878</v>
      </c>
      <c r="W1368" s="1"/>
      <c r="X1368" s="17">
        <f t="shared" si="432"/>
        <v>578.79886276004493</v>
      </c>
      <c r="Y1368" s="18">
        <f t="shared" si="433"/>
        <v>1558.0808321378222</v>
      </c>
      <c r="Z1368" s="2">
        <f t="shared" si="444"/>
        <v>549.85891962204266</v>
      </c>
      <c r="AA1368" s="18">
        <f t="shared" si="444"/>
        <v>1480.1767905309309</v>
      </c>
      <c r="AB1368" s="2">
        <f t="shared" si="445"/>
        <v>-181.86483192586408</v>
      </c>
      <c r="AC1368" s="2">
        <f t="shared" si="445"/>
        <v>148.0176790530931</v>
      </c>
      <c r="AD1368" s="2">
        <f t="shared" si="434"/>
        <v>-1000</v>
      </c>
      <c r="AE1368" s="2">
        <f t="shared" si="435"/>
        <v>-1000</v>
      </c>
      <c r="AF1368" s="5">
        <f t="shared" si="436"/>
        <v>-1</v>
      </c>
      <c r="AG1368" s="5">
        <f t="shared" si="437"/>
        <v>-1</v>
      </c>
      <c r="AH1368" s="3">
        <f t="shared" si="438"/>
        <v>201809</v>
      </c>
      <c r="AI1368" s="21">
        <v>3.05</v>
      </c>
      <c r="AJ1368" s="21">
        <v>1.4</v>
      </c>
      <c r="AK1368" s="21">
        <v>2.5499999999999998</v>
      </c>
      <c r="AL1368" s="21">
        <v>1.57</v>
      </c>
      <c r="AO1368">
        <f t="shared" si="443"/>
        <v>-180</v>
      </c>
      <c r="AP1368">
        <f>IF(E1368&lt;F1368,G1368,H1368)</f>
        <v>21</v>
      </c>
      <c r="AQ1368">
        <f>IF(E1368&lt;F1368,H1368,G1368)</f>
        <v>21</v>
      </c>
    </row>
    <row r="1369" spans="2:43" x14ac:dyDescent="0.25">
      <c r="B1369" s="24">
        <v>43352</v>
      </c>
      <c r="C1369" s="20" t="s">
        <v>39</v>
      </c>
      <c r="D1369" s="20" t="s">
        <v>21</v>
      </c>
      <c r="E1369" s="2">
        <v>-105.26315789473685</v>
      </c>
      <c r="F1369" s="2">
        <v>-116.27906976744185</v>
      </c>
      <c r="G1369">
        <v>23</v>
      </c>
      <c r="H1369">
        <v>34</v>
      </c>
      <c r="I1369" s="9"/>
      <c r="J1369" s="2" t="str">
        <f t="shared" si="439"/>
        <v>Cincinnati Bengals</v>
      </c>
      <c r="K1369" s="2" t="str">
        <f t="shared" si="440"/>
        <v>Indianapolis Colts</v>
      </c>
      <c r="L1369" s="17">
        <f t="shared" si="441"/>
        <v>-116.27906976744185</v>
      </c>
      <c r="M1369" s="18">
        <f t="shared" si="442"/>
        <v>-105.26315789473685</v>
      </c>
      <c r="N1369" s="4">
        <f t="shared" si="428"/>
        <v>1.95</v>
      </c>
      <c r="O1369" s="4">
        <f t="shared" si="429"/>
        <v>1.86</v>
      </c>
      <c r="P1369" s="4"/>
      <c r="Q1369" s="4"/>
      <c r="R1369" s="1">
        <f t="shared" si="430"/>
        <v>0.51282051282051289</v>
      </c>
      <c r="S1369" s="1">
        <f t="shared" si="430"/>
        <v>0.5376344086021505</v>
      </c>
      <c r="T1369" s="1">
        <f t="shared" si="426"/>
        <v>4.8031496062992063E-2</v>
      </c>
      <c r="U1369" s="1">
        <f t="shared" si="427"/>
        <v>1.2406947890818809E-2</v>
      </c>
      <c r="V1369" s="1">
        <f t="shared" si="431"/>
        <v>0.4985930521091812</v>
      </c>
      <c r="W1369" s="1"/>
      <c r="X1369" s="17">
        <f t="shared" si="432"/>
        <v>1005.6436722688655</v>
      </c>
      <c r="Y1369" s="18">
        <f t="shared" si="433"/>
        <v>906.79748033936153</v>
      </c>
      <c r="Z1369" s="2">
        <f t="shared" si="444"/>
        <v>955.36148865542225</v>
      </c>
      <c r="AA1369" s="18">
        <f t="shared" si="444"/>
        <v>861.45760632239342</v>
      </c>
      <c r="AB1369" s="2">
        <f t="shared" si="445"/>
        <v>-104.67242105471533</v>
      </c>
      <c r="AC1369" s="2">
        <f t="shared" si="445"/>
        <v>-116.08232287472057</v>
      </c>
      <c r="AD1369" s="2">
        <f t="shared" si="434"/>
        <v>955.36148865542225</v>
      </c>
      <c r="AE1369" s="2">
        <f t="shared" si="435"/>
        <v>-1000</v>
      </c>
      <c r="AF1369" s="5">
        <f t="shared" si="436"/>
        <v>0.95</v>
      </c>
      <c r="AG1369" s="5">
        <f t="shared" si="437"/>
        <v>-1</v>
      </c>
      <c r="AH1369" s="3">
        <f t="shared" si="438"/>
        <v>201809</v>
      </c>
      <c r="AI1369" s="21">
        <v>1.55</v>
      </c>
      <c r="AJ1369" s="21">
        <v>2.6</v>
      </c>
      <c r="AK1369" s="21">
        <v>1.95</v>
      </c>
      <c r="AL1369" s="21">
        <v>1.86</v>
      </c>
      <c r="AO1369">
        <f t="shared" si="443"/>
        <v>-120</v>
      </c>
      <c r="AP1369">
        <f>IF(E1369&lt;F1369,G1369,H1369)</f>
        <v>34</v>
      </c>
      <c r="AQ1369">
        <f>IF(E1369&lt;F1369,H1369,G1369)</f>
        <v>23</v>
      </c>
    </row>
    <row r="1370" spans="2:43" x14ac:dyDescent="0.25">
      <c r="B1370" s="24">
        <v>43352</v>
      </c>
      <c r="C1370" s="20" t="s">
        <v>30</v>
      </c>
      <c r="D1370" s="20" t="s">
        <v>41</v>
      </c>
      <c r="E1370" s="2">
        <v>-111.11111111111113</v>
      </c>
      <c r="F1370" s="2">
        <v>-111.11111111111113</v>
      </c>
      <c r="G1370">
        <v>27</v>
      </c>
      <c r="H1370">
        <v>20</v>
      </c>
      <c r="I1370" s="9"/>
      <c r="J1370" s="2" t="str">
        <f t="shared" si="439"/>
        <v>Miami Dolphins</v>
      </c>
      <c r="K1370" s="2" t="str">
        <f t="shared" si="440"/>
        <v>Tennessee Titans</v>
      </c>
      <c r="L1370" s="17">
        <f t="shared" si="441"/>
        <v>-111.11111111111113</v>
      </c>
      <c r="M1370" s="18">
        <f t="shared" si="442"/>
        <v>-111.11111111111113</v>
      </c>
      <c r="N1370" s="4">
        <f t="shared" si="428"/>
        <v>1.9</v>
      </c>
      <c r="O1370" s="4">
        <f t="shared" si="429"/>
        <v>1.9</v>
      </c>
      <c r="P1370" s="4"/>
      <c r="Q1370" s="4"/>
      <c r="R1370" s="1">
        <f t="shared" si="430"/>
        <v>0.52631578947368418</v>
      </c>
      <c r="S1370" s="1">
        <f t="shared" si="430"/>
        <v>0.52631578947368418</v>
      </c>
      <c r="T1370" s="1">
        <f t="shared" si="426"/>
        <v>4.9999999999999933E-2</v>
      </c>
      <c r="U1370" s="1">
        <f t="shared" si="427"/>
        <v>0</v>
      </c>
      <c r="V1370" s="1">
        <f t="shared" si="431"/>
        <v>0.51100000000000001</v>
      </c>
      <c r="W1370" s="1"/>
      <c r="X1370" s="17">
        <f t="shared" si="432"/>
        <v>956.94716242661434</v>
      </c>
      <c r="Y1370" s="18">
        <f t="shared" si="433"/>
        <v>953.05662164669593</v>
      </c>
      <c r="Z1370" s="2">
        <f t="shared" si="444"/>
        <v>909.09980430528356</v>
      </c>
      <c r="AA1370" s="18">
        <f t="shared" si="444"/>
        <v>905.40379056436109</v>
      </c>
      <c r="AB1370" s="2">
        <f t="shared" si="445"/>
        <v>-109.9989236895921</v>
      </c>
      <c r="AC1370" s="2">
        <f t="shared" si="445"/>
        <v>-110.44795818412409</v>
      </c>
      <c r="AD1370" s="2">
        <f t="shared" si="434"/>
        <v>-1000</v>
      </c>
      <c r="AE1370" s="2">
        <f t="shared" si="435"/>
        <v>905.40379056436109</v>
      </c>
      <c r="AF1370" s="5">
        <f t="shared" si="436"/>
        <v>-1</v>
      </c>
      <c r="AG1370" s="5">
        <f t="shared" si="437"/>
        <v>0.89999999999999991</v>
      </c>
      <c r="AH1370" s="3">
        <f t="shared" si="438"/>
        <v>201809</v>
      </c>
      <c r="AI1370" s="21">
        <v>2.0499999999999998</v>
      </c>
      <c r="AJ1370" s="21">
        <v>1.8</v>
      </c>
      <c r="AK1370" s="21">
        <v>1.9</v>
      </c>
      <c r="AL1370" s="21">
        <v>1.9</v>
      </c>
      <c r="AO1370">
        <f t="shared" si="443"/>
        <v>-120</v>
      </c>
      <c r="AP1370">
        <f>IF(E1370&lt;F1370,G1370,H1370)</f>
        <v>20</v>
      </c>
      <c r="AQ1370">
        <f>IF(E1370&lt;F1370,H1370,G1370)</f>
        <v>27</v>
      </c>
    </row>
    <row r="1371" spans="2:43" x14ac:dyDescent="0.25">
      <c r="B1371" s="24">
        <v>43352</v>
      </c>
      <c r="C1371" s="20" t="s">
        <v>29</v>
      </c>
      <c r="D1371" s="20" t="s">
        <v>22</v>
      </c>
      <c r="E1371" s="2">
        <v>-277.77777777777771</v>
      </c>
      <c r="F1371" s="2">
        <v>225</v>
      </c>
      <c r="G1371">
        <v>24</v>
      </c>
      <c r="H1371">
        <v>16</v>
      </c>
      <c r="I1371" s="9"/>
      <c r="J1371" s="2" t="str">
        <f t="shared" si="439"/>
        <v>Minnesota Vikings</v>
      </c>
      <c r="K1371" s="2" t="str">
        <f t="shared" si="440"/>
        <v>San Francisco 49ers</v>
      </c>
      <c r="L1371" s="17">
        <f t="shared" si="441"/>
        <v>-277.77777777777771</v>
      </c>
      <c r="M1371" s="18">
        <f t="shared" si="442"/>
        <v>225</v>
      </c>
      <c r="N1371" s="4">
        <f t="shared" si="428"/>
        <v>1.36</v>
      </c>
      <c r="O1371" s="4">
        <f t="shared" si="429"/>
        <v>3.25</v>
      </c>
      <c r="P1371" s="4"/>
      <c r="Q1371" s="4"/>
      <c r="R1371" s="1">
        <f t="shared" si="430"/>
        <v>0.73529411764705876</v>
      </c>
      <c r="S1371" s="1">
        <f t="shared" si="430"/>
        <v>0.30769230769230771</v>
      </c>
      <c r="T1371" s="1">
        <f t="shared" si="426"/>
        <v>4.1214750542299394E-2</v>
      </c>
      <c r="U1371" s="1">
        <f t="shared" si="427"/>
        <v>0.21380090497737553</v>
      </c>
      <c r="V1371" s="1">
        <f t="shared" si="431"/>
        <v>0.72480090497737559</v>
      </c>
      <c r="W1371" s="1"/>
      <c r="X1371" s="17">
        <f t="shared" si="432"/>
        <v>379.68922656245121</v>
      </c>
      <c r="Y1371" s="18">
        <f t="shared" si="433"/>
        <v>2309.6629804910967</v>
      </c>
      <c r="Z1371" s="2">
        <f t="shared" si="444"/>
        <v>360.70476523432865</v>
      </c>
      <c r="AA1371" s="18">
        <f t="shared" si="444"/>
        <v>2194.1798314665416</v>
      </c>
      <c r="AB1371" s="2">
        <f t="shared" si="445"/>
        <v>-277.23503995029256</v>
      </c>
      <c r="AC1371" s="2">
        <f t="shared" si="445"/>
        <v>219.41798314665417</v>
      </c>
      <c r="AD1371" s="2">
        <f t="shared" si="434"/>
        <v>360.70476523432865</v>
      </c>
      <c r="AE1371" s="2">
        <f t="shared" si="435"/>
        <v>-1000</v>
      </c>
      <c r="AF1371" s="5">
        <f t="shared" si="436"/>
        <v>0.3600000000000001</v>
      </c>
      <c r="AG1371" s="5">
        <f t="shared" si="437"/>
        <v>-1</v>
      </c>
      <c r="AH1371" s="3">
        <f t="shared" si="438"/>
        <v>201809</v>
      </c>
      <c r="AI1371" s="21">
        <v>1.4</v>
      </c>
      <c r="AJ1371" s="21">
        <v>3.05</v>
      </c>
      <c r="AK1371" s="21">
        <v>1.36</v>
      </c>
      <c r="AL1371" s="21">
        <v>3.25</v>
      </c>
      <c r="AO1371">
        <f t="shared" si="443"/>
        <v>-300</v>
      </c>
      <c r="AP1371">
        <f>IF(E1371&lt;F1371,G1371,H1371)</f>
        <v>24</v>
      </c>
      <c r="AQ1371">
        <f>IF(E1371&lt;F1371,H1371,G1371)</f>
        <v>16</v>
      </c>
    </row>
    <row r="1372" spans="2:43" x14ac:dyDescent="0.25">
      <c r="B1372" s="24">
        <v>43352</v>
      </c>
      <c r="C1372" s="20" t="s">
        <v>36</v>
      </c>
      <c r="D1372" s="20" t="s">
        <v>40</v>
      </c>
      <c r="E1372" s="2">
        <v>-250.00000000000006</v>
      </c>
      <c r="F1372" s="2">
        <v>210</v>
      </c>
      <c r="G1372">
        <v>27</v>
      </c>
      <c r="H1372">
        <v>20</v>
      </c>
      <c r="I1372" s="9"/>
      <c r="J1372" s="2" t="str">
        <f t="shared" si="439"/>
        <v>New England Patriots</v>
      </c>
      <c r="K1372" s="2" t="str">
        <f t="shared" si="440"/>
        <v>Houston Texans</v>
      </c>
      <c r="L1372" s="17">
        <f t="shared" si="441"/>
        <v>-250.00000000000006</v>
      </c>
      <c r="M1372" s="18">
        <f t="shared" si="442"/>
        <v>210</v>
      </c>
      <c r="N1372" s="4">
        <f t="shared" si="428"/>
        <v>1.4</v>
      </c>
      <c r="O1372" s="4">
        <f t="shared" si="429"/>
        <v>3.1</v>
      </c>
      <c r="P1372" s="4"/>
      <c r="Q1372" s="4"/>
      <c r="R1372" s="1">
        <f t="shared" si="430"/>
        <v>0.7142857142857143</v>
      </c>
      <c r="S1372" s="1">
        <f t="shared" si="430"/>
        <v>0.32258064516129031</v>
      </c>
      <c r="T1372" s="1">
        <f t="shared" si="426"/>
        <v>3.5555555555555562E-2</v>
      </c>
      <c r="U1372" s="1">
        <f t="shared" si="427"/>
        <v>0.19585253456221199</v>
      </c>
      <c r="V1372" s="1">
        <f t="shared" si="431"/>
        <v>0.70685253456221198</v>
      </c>
      <c r="W1372" s="1"/>
      <c r="X1372" s="17">
        <f t="shared" si="432"/>
        <v>414.72223852086552</v>
      </c>
      <c r="Y1372" s="18">
        <f t="shared" si="433"/>
        <v>2130.2265089838866</v>
      </c>
      <c r="Z1372" s="2">
        <f t="shared" si="444"/>
        <v>393.98612659482222</v>
      </c>
      <c r="AA1372" s="18">
        <f t="shared" si="444"/>
        <v>2023.7151835346922</v>
      </c>
      <c r="AB1372" s="2">
        <f t="shared" si="445"/>
        <v>-253.81604389039978</v>
      </c>
      <c r="AC1372" s="2">
        <f t="shared" si="445"/>
        <v>202.37151835346921</v>
      </c>
      <c r="AD1372" s="2">
        <f t="shared" si="434"/>
        <v>393.98612659482222</v>
      </c>
      <c r="AE1372" s="2">
        <f t="shared" si="435"/>
        <v>-1000</v>
      </c>
      <c r="AF1372" s="5">
        <f t="shared" si="436"/>
        <v>0.39999999999999991</v>
      </c>
      <c r="AG1372" s="5">
        <f t="shared" si="437"/>
        <v>-1</v>
      </c>
      <c r="AH1372" s="3">
        <f t="shared" si="438"/>
        <v>201809</v>
      </c>
      <c r="AI1372" s="21">
        <v>1.35</v>
      </c>
      <c r="AJ1372" s="21">
        <v>3.3</v>
      </c>
      <c r="AK1372" s="21">
        <v>1.4</v>
      </c>
      <c r="AL1372" s="21">
        <v>3.1</v>
      </c>
      <c r="AO1372">
        <f t="shared" si="443"/>
        <v>-300</v>
      </c>
      <c r="AP1372">
        <f>IF(E1372&lt;F1372,G1372,H1372)</f>
        <v>27</v>
      </c>
      <c r="AQ1372">
        <f>IF(E1372&lt;F1372,H1372,G1372)</f>
        <v>20</v>
      </c>
    </row>
    <row r="1373" spans="2:43" x14ac:dyDescent="0.25">
      <c r="B1373" s="24">
        <v>43352</v>
      </c>
      <c r="C1373" s="20" t="s">
        <v>43</v>
      </c>
      <c r="D1373" s="20" t="s">
        <v>27</v>
      </c>
      <c r="E1373" s="2">
        <v>-526.31578947368439</v>
      </c>
      <c r="F1373" s="2">
        <v>400</v>
      </c>
      <c r="G1373">
        <v>40</v>
      </c>
      <c r="H1373">
        <v>48</v>
      </c>
      <c r="I1373" s="9"/>
      <c r="J1373" s="2" t="str">
        <f t="shared" si="439"/>
        <v>New Orleans Saints</v>
      </c>
      <c r="K1373" s="2" t="str">
        <f t="shared" si="440"/>
        <v>Tampa Bay Buccaneers</v>
      </c>
      <c r="L1373" s="17">
        <f t="shared" si="441"/>
        <v>-526.31578947368439</v>
      </c>
      <c r="M1373" s="18">
        <f t="shared" si="442"/>
        <v>400</v>
      </c>
      <c r="N1373" s="4">
        <f t="shared" si="428"/>
        <v>1.19</v>
      </c>
      <c r="O1373" s="4">
        <f t="shared" si="429"/>
        <v>5</v>
      </c>
      <c r="P1373" s="4"/>
      <c r="Q1373" s="4"/>
      <c r="R1373" s="1">
        <f t="shared" si="430"/>
        <v>0.84033613445378152</v>
      </c>
      <c r="S1373" s="1">
        <f t="shared" si="430"/>
        <v>0.2</v>
      </c>
      <c r="T1373" s="1">
        <f t="shared" si="426"/>
        <v>3.8772213247172949E-2</v>
      </c>
      <c r="U1373" s="1">
        <f t="shared" si="427"/>
        <v>0.32016806722689073</v>
      </c>
      <c r="V1373" s="1">
        <f t="shared" si="431"/>
        <v>0.83116806722689074</v>
      </c>
      <c r="W1373" s="1"/>
      <c r="X1373" s="17">
        <f t="shared" si="432"/>
        <v>203.12610581443556</v>
      </c>
      <c r="Y1373" s="18">
        <f t="shared" si="433"/>
        <v>3985.2087388896653</v>
      </c>
      <c r="Z1373" s="2">
        <f t="shared" si="444"/>
        <v>192.96980052371379</v>
      </c>
      <c r="AA1373" s="18">
        <f t="shared" si="444"/>
        <v>3785.9483019451818</v>
      </c>
      <c r="AB1373" s="2">
        <f t="shared" si="445"/>
        <v>-518.21580231001553</v>
      </c>
      <c r="AC1373" s="2">
        <f t="shared" si="445"/>
        <v>378.59483019451818</v>
      </c>
      <c r="AD1373" s="2">
        <f t="shared" si="434"/>
        <v>-1000</v>
      </c>
      <c r="AE1373" s="2">
        <f t="shared" si="435"/>
        <v>3785.9483019451818</v>
      </c>
      <c r="AF1373" s="5">
        <f t="shared" si="436"/>
        <v>-1</v>
      </c>
      <c r="AG1373" s="5">
        <f t="shared" si="437"/>
        <v>4</v>
      </c>
      <c r="AH1373" s="3">
        <f t="shared" si="438"/>
        <v>201809</v>
      </c>
      <c r="AI1373" s="21">
        <v>1.23</v>
      </c>
      <c r="AJ1373" s="21">
        <v>4.25</v>
      </c>
      <c r="AK1373" s="21">
        <v>1.19</v>
      </c>
      <c r="AL1373" s="21">
        <v>5</v>
      </c>
      <c r="AO1373">
        <f t="shared" si="443"/>
        <v>-600</v>
      </c>
      <c r="AP1373">
        <f>IF(E1373&lt;F1373,G1373,H1373)</f>
        <v>40</v>
      </c>
      <c r="AQ1373">
        <f>IF(E1373&lt;F1373,H1373,G1373)</f>
        <v>48</v>
      </c>
    </row>
    <row r="1374" spans="2:43" x14ac:dyDescent="0.25">
      <c r="B1374" s="24">
        <v>43352</v>
      </c>
      <c r="C1374" s="20" t="s">
        <v>25</v>
      </c>
      <c r="D1374" s="20" t="s">
        <v>26</v>
      </c>
      <c r="E1374" s="2">
        <v>125</v>
      </c>
      <c r="F1374" s="2">
        <v>-147.05882352941177</v>
      </c>
      <c r="G1374">
        <v>15</v>
      </c>
      <c r="H1374">
        <v>20</v>
      </c>
      <c r="I1374" s="9"/>
      <c r="J1374" s="2" t="str">
        <f t="shared" si="439"/>
        <v>Jacksonville Jaguars</v>
      </c>
      <c r="K1374" s="2" t="str">
        <f t="shared" si="440"/>
        <v>New York Giants</v>
      </c>
      <c r="L1374" s="17">
        <f t="shared" si="441"/>
        <v>-147.05882352941177</v>
      </c>
      <c r="M1374" s="18">
        <f t="shared" si="442"/>
        <v>125</v>
      </c>
      <c r="N1374" s="4">
        <f t="shared" si="428"/>
        <v>1.68</v>
      </c>
      <c r="O1374" s="4">
        <f t="shared" si="429"/>
        <v>2.25</v>
      </c>
      <c r="P1374" s="4"/>
      <c r="Q1374" s="4"/>
      <c r="R1374" s="1">
        <f t="shared" si="430"/>
        <v>0.59523809523809523</v>
      </c>
      <c r="S1374" s="1">
        <f t="shared" si="430"/>
        <v>0.44444444444444442</v>
      </c>
      <c r="T1374" s="1">
        <f t="shared" si="426"/>
        <v>3.8167938931297662E-2</v>
      </c>
      <c r="U1374" s="1">
        <f t="shared" si="427"/>
        <v>7.5396825396825407E-2</v>
      </c>
      <c r="V1374" s="1">
        <f t="shared" si="431"/>
        <v>0.58639682539682547</v>
      </c>
      <c r="W1374" s="1"/>
      <c r="X1374" s="17">
        <f t="shared" si="432"/>
        <v>705.32983244457648</v>
      </c>
      <c r="Y1374" s="18">
        <f t="shared" si="433"/>
        <v>1287.7472223008879</v>
      </c>
      <c r="Z1374" s="2">
        <f t="shared" si="444"/>
        <v>670.06334082234764</v>
      </c>
      <c r="AA1374" s="18">
        <f t="shared" si="444"/>
        <v>1223.3598611858433</v>
      </c>
      <c r="AB1374" s="2">
        <f t="shared" si="445"/>
        <v>-149.23962244714528</v>
      </c>
      <c r="AC1374" s="2">
        <f t="shared" si="445"/>
        <v>122.33598611858433</v>
      </c>
      <c r="AD1374" s="2">
        <f t="shared" si="434"/>
        <v>670.06334082234764</v>
      </c>
      <c r="AE1374" s="2">
        <f t="shared" si="435"/>
        <v>-1000</v>
      </c>
      <c r="AF1374" s="5">
        <f t="shared" si="436"/>
        <v>0.67999999999999994</v>
      </c>
      <c r="AG1374" s="5">
        <f t="shared" si="437"/>
        <v>-1</v>
      </c>
      <c r="AH1374" s="3">
        <f t="shared" si="438"/>
        <v>201809</v>
      </c>
      <c r="AI1374" s="21">
        <v>2.4500000000000002</v>
      </c>
      <c r="AJ1374" s="21">
        <v>1.6</v>
      </c>
      <c r="AK1374" s="21">
        <v>2.25</v>
      </c>
      <c r="AL1374" s="21">
        <v>1.68</v>
      </c>
      <c r="AO1374">
        <f t="shared" si="443"/>
        <v>-150</v>
      </c>
      <c r="AP1374">
        <f>IF(E1374&lt;F1374,G1374,H1374)</f>
        <v>20</v>
      </c>
      <c r="AQ1374">
        <f>IF(E1374&lt;F1374,H1374,G1374)</f>
        <v>15</v>
      </c>
    </row>
    <row r="1375" spans="2:43" x14ac:dyDescent="0.25">
      <c r="B1375" s="24">
        <v>43349</v>
      </c>
      <c r="C1375" s="20" t="s">
        <v>19</v>
      </c>
      <c r="D1375" s="20" t="s">
        <v>35</v>
      </c>
      <c r="E1375" s="2">
        <v>-111.11111111111113</v>
      </c>
      <c r="F1375" s="2">
        <v>-111.11111111111113</v>
      </c>
      <c r="G1375">
        <v>18</v>
      </c>
      <c r="H1375">
        <v>12</v>
      </c>
      <c r="I1375" s="9"/>
      <c r="J1375" s="2" t="str">
        <f t="shared" si="439"/>
        <v>Philadelphia Eagles</v>
      </c>
      <c r="K1375" s="2" t="str">
        <f t="shared" si="440"/>
        <v>Atlanta Falcons</v>
      </c>
      <c r="L1375" s="17">
        <f t="shared" si="441"/>
        <v>-111.11111111111113</v>
      </c>
      <c r="M1375" s="18">
        <f t="shared" si="442"/>
        <v>-111.11111111111113</v>
      </c>
      <c r="N1375" s="4">
        <f t="shared" si="428"/>
        <v>1.9</v>
      </c>
      <c r="O1375" s="4">
        <f t="shared" si="429"/>
        <v>1.9</v>
      </c>
      <c r="P1375" s="4"/>
      <c r="Q1375" s="4"/>
      <c r="R1375" s="1">
        <f t="shared" si="430"/>
        <v>0.52631578947368418</v>
      </c>
      <c r="S1375" s="1">
        <f t="shared" si="430"/>
        <v>0.52631578947368418</v>
      </c>
      <c r="T1375" s="1">
        <f t="shared" si="426"/>
        <v>4.9999999999999933E-2</v>
      </c>
      <c r="U1375" s="1">
        <f t="shared" si="427"/>
        <v>0</v>
      </c>
      <c r="V1375" s="1">
        <f t="shared" si="431"/>
        <v>0.51100000000000001</v>
      </c>
      <c r="W1375" s="1"/>
      <c r="X1375" s="17">
        <f t="shared" si="432"/>
        <v>956.94716242661434</v>
      </c>
      <c r="Y1375" s="18">
        <f t="shared" si="433"/>
        <v>953.05662164669593</v>
      </c>
      <c r="Z1375" s="2">
        <f t="shared" si="444"/>
        <v>909.09980430528356</v>
      </c>
      <c r="AA1375" s="18">
        <f t="shared" si="444"/>
        <v>905.40379056436109</v>
      </c>
      <c r="AB1375" s="2">
        <f t="shared" si="445"/>
        <v>-109.9989236895921</v>
      </c>
      <c r="AC1375" s="2">
        <f t="shared" si="445"/>
        <v>-110.44795818412409</v>
      </c>
      <c r="AD1375" s="2">
        <f t="shared" si="434"/>
        <v>-1000</v>
      </c>
      <c r="AE1375" s="2">
        <f t="shared" si="435"/>
        <v>905.40379056436109</v>
      </c>
      <c r="AF1375" s="5">
        <f t="shared" si="436"/>
        <v>-1</v>
      </c>
      <c r="AG1375" s="5">
        <f t="shared" si="437"/>
        <v>0.89999999999999991</v>
      </c>
      <c r="AH1375" s="3">
        <f t="shared" si="438"/>
        <v>201809</v>
      </c>
      <c r="AI1375" s="21">
        <v>1.54</v>
      </c>
      <c r="AJ1375" s="21">
        <v>2.65</v>
      </c>
      <c r="AK1375" s="21">
        <v>1.9</v>
      </c>
      <c r="AL1375" s="21">
        <v>1.9</v>
      </c>
      <c r="AO1375">
        <f t="shared" si="443"/>
        <v>-120</v>
      </c>
      <c r="AP1375">
        <f>IF(E1375&lt;F1375,G1375,H1375)</f>
        <v>12</v>
      </c>
      <c r="AQ1375">
        <f>IF(E1375&lt;F1375,H1375,G1375)</f>
        <v>18</v>
      </c>
    </row>
    <row r="1376" spans="2:43" x14ac:dyDescent="0.25">
      <c r="B1376" s="24">
        <v>43135</v>
      </c>
      <c r="C1376" s="20" t="s">
        <v>36</v>
      </c>
      <c r="D1376" s="20" t="s">
        <v>19</v>
      </c>
      <c r="E1376" s="2">
        <v>-202.02020202020196</v>
      </c>
      <c r="F1376" s="2">
        <v>181</v>
      </c>
      <c r="G1376">
        <v>33</v>
      </c>
      <c r="H1376">
        <v>41</v>
      </c>
      <c r="I1376" s="9"/>
      <c r="J1376" s="2" t="str">
        <f t="shared" si="439"/>
        <v>New England Patriots</v>
      </c>
      <c r="K1376" s="2" t="str">
        <f t="shared" si="440"/>
        <v>Philadelphia Eagles</v>
      </c>
      <c r="L1376" s="17">
        <f t="shared" si="441"/>
        <v>-202.02020202020196</v>
      </c>
      <c r="M1376" s="18">
        <f t="shared" si="442"/>
        <v>181</v>
      </c>
      <c r="N1376" s="4">
        <f t="shared" si="428"/>
        <v>1.4950000000000001</v>
      </c>
      <c r="O1376" s="4">
        <f t="shared" si="429"/>
        <v>2.81</v>
      </c>
      <c r="P1376" s="4"/>
      <c r="Q1376" s="4"/>
      <c r="R1376" s="1">
        <f t="shared" si="430"/>
        <v>0.66889632107023411</v>
      </c>
      <c r="S1376" s="1">
        <f t="shared" si="430"/>
        <v>0.35587188612099646</v>
      </c>
      <c r="T1376" s="1">
        <f t="shared" si="426"/>
        <v>2.4169570267131069E-2</v>
      </c>
      <c r="U1376" s="1">
        <f t="shared" si="427"/>
        <v>0.15651221747461883</v>
      </c>
      <c r="V1376" s="1">
        <f t="shared" si="431"/>
        <v>0.66751221747461886</v>
      </c>
      <c r="W1376" s="1"/>
      <c r="X1376" s="17">
        <f t="shared" si="432"/>
        <v>498.09992060261197</v>
      </c>
      <c r="Y1376" s="18">
        <f t="shared" si="433"/>
        <v>1796.2818011286422</v>
      </c>
      <c r="Z1376" s="2">
        <f t="shared" si="444"/>
        <v>473.19492457248134</v>
      </c>
      <c r="AA1376" s="18">
        <f t="shared" si="444"/>
        <v>1706.46771107221</v>
      </c>
      <c r="AB1376" s="2">
        <f t="shared" si="445"/>
        <v>-211.32940107155051</v>
      </c>
      <c r="AC1376" s="2">
        <f t="shared" si="445"/>
        <v>170.64677110722101</v>
      </c>
      <c r="AD1376" s="2">
        <f t="shared" si="434"/>
        <v>-1000</v>
      </c>
      <c r="AE1376" s="2">
        <f t="shared" si="435"/>
        <v>1706.46771107221</v>
      </c>
      <c r="AF1376" s="5">
        <f t="shared" si="436"/>
        <v>-1</v>
      </c>
      <c r="AG1376" s="5">
        <f t="shared" si="437"/>
        <v>1.81</v>
      </c>
      <c r="AH1376" s="3">
        <f t="shared" si="438"/>
        <v>201802</v>
      </c>
      <c r="AI1376" s="21">
        <v>1.425</v>
      </c>
      <c r="AJ1376" s="21">
        <v>3.1</v>
      </c>
      <c r="AK1376" s="21">
        <v>1.4950000000000001</v>
      </c>
      <c r="AL1376" s="21">
        <v>2.81</v>
      </c>
      <c r="AO1376">
        <f t="shared" si="443"/>
        <v>-300</v>
      </c>
      <c r="AP1376">
        <f>IF(E1376&lt;F1376,G1376,H1376)</f>
        <v>33</v>
      </c>
      <c r="AQ1376">
        <f>IF(E1376&lt;F1376,H1376,G1376)</f>
        <v>41</v>
      </c>
    </row>
    <row r="1377" spans="2:43" x14ac:dyDescent="0.25">
      <c r="B1377" s="24">
        <v>43121</v>
      </c>
      <c r="C1377" s="20" t="s">
        <v>19</v>
      </c>
      <c r="D1377" s="20" t="s">
        <v>29</v>
      </c>
      <c r="E1377" s="2">
        <v>131</v>
      </c>
      <c r="F1377" s="2">
        <v>-145.13788098693757</v>
      </c>
      <c r="G1377">
        <v>38</v>
      </c>
      <c r="H1377">
        <v>7</v>
      </c>
      <c r="I1377" s="9"/>
      <c r="J1377" s="2" t="str">
        <f t="shared" si="439"/>
        <v>Minnesota Vikings</v>
      </c>
      <c r="K1377" s="2" t="str">
        <f t="shared" si="440"/>
        <v>Philadelphia Eagles</v>
      </c>
      <c r="L1377" s="17">
        <f t="shared" si="441"/>
        <v>-145.13788098693757</v>
      </c>
      <c r="M1377" s="18">
        <f t="shared" si="442"/>
        <v>131</v>
      </c>
      <c r="N1377" s="4">
        <f t="shared" si="428"/>
        <v>1.6890000000000001</v>
      </c>
      <c r="O1377" s="4">
        <f t="shared" si="429"/>
        <v>2.31</v>
      </c>
      <c r="P1377" s="4"/>
      <c r="Q1377" s="4"/>
      <c r="R1377" s="1">
        <f t="shared" si="430"/>
        <v>0.59206631142687982</v>
      </c>
      <c r="S1377" s="1">
        <f t="shared" si="430"/>
        <v>0.4329004329004329</v>
      </c>
      <c r="T1377" s="1">
        <f t="shared" si="426"/>
        <v>2.4358589647411888E-2</v>
      </c>
      <c r="U1377" s="1">
        <f t="shared" si="427"/>
        <v>7.9582939263223462E-2</v>
      </c>
      <c r="V1377" s="1">
        <f t="shared" si="431"/>
        <v>0.59058293926322347</v>
      </c>
      <c r="W1377" s="1"/>
      <c r="X1377" s="17">
        <f t="shared" si="432"/>
        <v>693.24227558544305</v>
      </c>
      <c r="Y1377" s="18">
        <f t="shared" si="433"/>
        <v>1309.568863191934</v>
      </c>
      <c r="Z1377" s="2">
        <f t="shared" si="444"/>
        <v>658.58016180617085</v>
      </c>
      <c r="AA1377" s="18">
        <f t="shared" si="444"/>
        <v>1244.0904200323373</v>
      </c>
      <c r="AB1377" s="2">
        <f t="shared" si="445"/>
        <v>-151.84180423192183</v>
      </c>
      <c r="AC1377" s="2">
        <f t="shared" si="445"/>
        <v>124.40904200323374</v>
      </c>
      <c r="AD1377" s="2">
        <f t="shared" si="434"/>
        <v>-1000</v>
      </c>
      <c r="AE1377" s="2">
        <f t="shared" si="435"/>
        <v>1244.0904200323373</v>
      </c>
      <c r="AF1377" s="5">
        <f t="shared" si="436"/>
        <v>-1</v>
      </c>
      <c r="AG1377" s="5">
        <f t="shared" si="437"/>
        <v>1.31</v>
      </c>
      <c r="AH1377" s="3">
        <f t="shared" si="438"/>
        <v>201801</v>
      </c>
      <c r="AI1377" s="21">
        <v>2.5299999999999998</v>
      </c>
      <c r="AJ1377" s="21">
        <v>1.5880000000000001</v>
      </c>
      <c r="AK1377" s="21">
        <v>2.31</v>
      </c>
      <c r="AL1377" s="21">
        <v>1.6890000000000001</v>
      </c>
      <c r="AO1377">
        <f t="shared" si="443"/>
        <v>-150</v>
      </c>
      <c r="AP1377">
        <f>IF(E1377&lt;F1377,G1377,H1377)</f>
        <v>7</v>
      </c>
      <c r="AQ1377">
        <f>IF(E1377&lt;F1377,H1377,G1377)</f>
        <v>38</v>
      </c>
    </row>
    <row r="1378" spans="2:43" x14ac:dyDescent="0.25">
      <c r="B1378" s="24">
        <v>43121</v>
      </c>
      <c r="C1378" s="20" t="s">
        <v>36</v>
      </c>
      <c r="D1378" s="20" t="s">
        <v>26</v>
      </c>
      <c r="E1378" s="2">
        <v>-325.73289902280135</v>
      </c>
      <c r="F1378" s="2">
        <v>285</v>
      </c>
      <c r="G1378">
        <v>24</v>
      </c>
      <c r="H1378">
        <v>20</v>
      </c>
      <c r="I1378" s="9"/>
      <c r="J1378" s="2" t="str">
        <f t="shared" si="439"/>
        <v>New England Patriots</v>
      </c>
      <c r="K1378" s="2" t="str">
        <f t="shared" si="440"/>
        <v>Jacksonville Jaguars</v>
      </c>
      <c r="L1378" s="17">
        <f t="shared" si="441"/>
        <v>-325.73289902280135</v>
      </c>
      <c r="M1378" s="18">
        <f t="shared" si="442"/>
        <v>285</v>
      </c>
      <c r="N1378" s="4">
        <f t="shared" si="428"/>
        <v>1.3069999999999999</v>
      </c>
      <c r="O1378" s="4">
        <f t="shared" si="429"/>
        <v>3.85</v>
      </c>
      <c r="P1378" s="4"/>
      <c r="Q1378" s="4"/>
      <c r="R1378" s="1">
        <f t="shared" si="430"/>
        <v>0.76511094108645761</v>
      </c>
      <c r="S1378" s="1">
        <f t="shared" si="430"/>
        <v>0.25974025974025972</v>
      </c>
      <c r="T1378" s="1">
        <f t="shared" si="426"/>
        <v>2.424859414388203E-2</v>
      </c>
      <c r="U1378" s="1">
        <f t="shared" si="427"/>
        <v>0.25268534067309895</v>
      </c>
      <c r="V1378" s="1">
        <f t="shared" si="431"/>
        <v>0.76368534067309901</v>
      </c>
      <c r="W1378" s="1"/>
      <c r="X1378" s="17">
        <f t="shared" si="432"/>
        <v>309.4398265110305</v>
      </c>
      <c r="Y1378" s="18">
        <f t="shared" si="433"/>
        <v>2776.3533728520742</v>
      </c>
      <c r="Z1378" s="2">
        <f t="shared" si="444"/>
        <v>293.96783518547898</v>
      </c>
      <c r="AA1378" s="18">
        <f t="shared" si="444"/>
        <v>2637.5357042094706</v>
      </c>
      <c r="AB1378" s="2">
        <f t="shared" si="445"/>
        <v>-340.17327078285626</v>
      </c>
      <c r="AC1378" s="2">
        <f t="shared" si="445"/>
        <v>263.75357042094709</v>
      </c>
      <c r="AD1378" s="2">
        <f t="shared" si="434"/>
        <v>293.96783518547898</v>
      </c>
      <c r="AE1378" s="2">
        <f t="shared" si="435"/>
        <v>-1000</v>
      </c>
      <c r="AF1378" s="5">
        <f t="shared" si="436"/>
        <v>0.30699999999999994</v>
      </c>
      <c r="AG1378" s="5">
        <f t="shared" si="437"/>
        <v>-1</v>
      </c>
      <c r="AH1378" s="3">
        <f t="shared" si="438"/>
        <v>201801</v>
      </c>
      <c r="AI1378" s="21">
        <v>1.25</v>
      </c>
      <c r="AJ1378" s="21">
        <v>4.46</v>
      </c>
      <c r="AK1378" s="21">
        <v>1.3069999999999999</v>
      </c>
      <c r="AL1378" s="21">
        <v>3.85</v>
      </c>
      <c r="AO1378">
        <f t="shared" si="443"/>
        <v>-400</v>
      </c>
      <c r="AP1378">
        <f>IF(E1378&lt;F1378,G1378,H1378)</f>
        <v>24</v>
      </c>
      <c r="AQ1378">
        <f>IF(E1378&lt;F1378,H1378,G1378)</f>
        <v>20</v>
      </c>
    </row>
    <row r="1379" spans="2:43" x14ac:dyDescent="0.25">
      <c r="B1379" s="24">
        <v>43114</v>
      </c>
      <c r="C1379" s="20" t="s">
        <v>29</v>
      </c>
      <c r="D1379" s="20" t="s">
        <v>43</v>
      </c>
      <c r="E1379" s="2">
        <v>-231.48148148148152</v>
      </c>
      <c r="F1379" s="2">
        <v>206</v>
      </c>
      <c r="G1379">
        <v>29</v>
      </c>
      <c r="H1379">
        <v>24</v>
      </c>
      <c r="I1379" s="9"/>
      <c r="J1379" s="2" t="str">
        <f t="shared" si="439"/>
        <v>Minnesota Vikings</v>
      </c>
      <c r="K1379" s="2" t="str">
        <f t="shared" si="440"/>
        <v>New Orleans Saints</v>
      </c>
      <c r="L1379" s="17">
        <f t="shared" si="441"/>
        <v>-231.48148148148152</v>
      </c>
      <c r="M1379" s="18">
        <f t="shared" si="442"/>
        <v>206</v>
      </c>
      <c r="N1379" s="4">
        <f t="shared" si="428"/>
        <v>1.4319999999999999</v>
      </c>
      <c r="O1379" s="4">
        <f t="shared" si="429"/>
        <v>3.06</v>
      </c>
      <c r="P1379" s="4"/>
      <c r="Q1379" s="4"/>
      <c r="R1379" s="1">
        <f t="shared" si="430"/>
        <v>0.6983240223463687</v>
      </c>
      <c r="S1379" s="1">
        <f t="shared" si="430"/>
        <v>0.32679738562091504</v>
      </c>
      <c r="T1379" s="1">
        <f t="shared" si="426"/>
        <v>2.4505788067675893E-2</v>
      </c>
      <c r="U1379" s="1">
        <f t="shared" si="427"/>
        <v>0.18576331836272683</v>
      </c>
      <c r="V1379" s="1">
        <f t="shared" si="431"/>
        <v>0.69676331836272687</v>
      </c>
      <c r="W1379" s="1"/>
      <c r="X1379" s="17">
        <f t="shared" si="432"/>
        <v>435.20758576933537</v>
      </c>
      <c r="Y1379" s="18">
        <f t="shared" si="433"/>
        <v>2037.4327429103619</v>
      </c>
      <c r="Z1379" s="2">
        <f t="shared" si="444"/>
        <v>413.4472064808686</v>
      </c>
      <c r="AA1379" s="18">
        <f t="shared" si="444"/>
        <v>1935.5611057648437</v>
      </c>
      <c r="AB1379" s="2">
        <f t="shared" si="445"/>
        <v>-241.86884911176026</v>
      </c>
      <c r="AC1379" s="2">
        <f t="shared" si="445"/>
        <v>193.55611057648437</v>
      </c>
      <c r="AD1379" s="2">
        <f t="shared" si="434"/>
        <v>413.4472064808686</v>
      </c>
      <c r="AE1379" s="2">
        <f t="shared" si="435"/>
        <v>-1000</v>
      </c>
      <c r="AF1379" s="5">
        <f t="shared" si="436"/>
        <v>0.43199999999999994</v>
      </c>
      <c r="AG1379" s="5">
        <f t="shared" si="437"/>
        <v>-1</v>
      </c>
      <c r="AH1379" s="3">
        <f t="shared" si="438"/>
        <v>201801</v>
      </c>
      <c r="AI1379" s="21">
        <v>1.5289999999999999</v>
      </c>
      <c r="AJ1379" s="21">
        <v>2.7</v>
      </c>
      <c r="AK1379" s="21">
        <v>1.4319999999999999</v>
      </c>
      <c r="AL1379" s="21">
        <v>3.06</v>
      </c>
      <c r="AO1379">
        <f t="shared" si="443"/>
        <v>-300</v>
      </c>
      <c r="AP1379">
        <f>IF(E1379&lt;F1379,G1379,H1379)</f>
        <v>29</v>
      </c>
      <c r="AQ1379">
        <f>IF(E1379&lt;F1379,H1379,G1379)</f>
        <v>24</v>
      </c>
    </row>
    <row r="1380" spans="2:43" x14ac:dyDescent="0.25">
      <c r="B1380" s="24">
        <v>43114</v>
      </c>
      <c r="C1380" s="20" t="s">
        <v>45</v>
      </c>
      <c r="D1380" s="20" t="s">
        <v>26</v>
      </c>
      <c r="E1380" s="2">
        <v>-280.1120448179272</v>
      </c>
      <c r="F1380" s="2">
        <v>248</v>
      </c>
      <c r="G1380">
        <v>42</v>
      </c>
      <c r="H1380">
        <v>45</v>
      </c>
      <c r="I1380" s="9"/>
      <c r="J1380" s="2" t="str">
        <f t="shared" si="439"/>
        <v>Pittsburgh Steelers</v>
      </c>
      <c r="K1380" s="2" t="str">
        <f t="shared" si="440"/>
        <v>Jacksonville Jaguars</v>
      </c>
      <c r="L1380" s="17">
        <f t="shared" si="441"/>
        <v>-280.1120448179272</v>
      </c>
      <c r="M1380" s="18">
        <f t="shared" si="442"/>
        <v>248</v>
      </c>
      <c r="N1380" s="4">
        <f t="shared" si="428"/>
        <v>1.357</v>
      </c>
      <c r="O1380" s="4">
        <f t="shared" si="429"/>
        <v>3.48</v>
      </c>
      <c r="P1380" s="4"/>
      <c r="Q1380" s="4"/>
      <c r="R1380" s="1">
        <f t="shared" si="430"/>
        <v>0.73691967575534267</v>
      </c>
      <c r="S1380" s="1">
        <f t="shared" si="430"/>
        <v>0.28735632183908044</v>
      </c>
      <c r="T1380" s="1">
        <f t="shared" si="426"/>
        <v>2.3700640893115521E-2</v>
      </c>
      <c r="U1380" s="1">
        <f t="shared" si="427"/>
        <v>0.22478167695813112</v>
      </c>
      <c r="V1380" s="1">
        <f t="shared" si="431"/>
        <v>0.73578167695813113</v>
      </c>
      <c r="W1380" s="1"/>
      <c r="X1380" s="17">
        <f t="shared" si="432"/>
        <v>359.09880786132152</v>
      </c>
      <c r="Y1380" s="18">
        <f t="shared" si="433"/>
        <v>2429.642291801018</v>
      </c>
      <c r="Z1380" s="2">
        <f t="shared" si="444"/>
        <v>341.14386746825545</v>
      </c>
      <c r="AA1380" s="18">
        <f t="shared" si="444"/>
        <v>2308.160177210967</v>
      </c>
      <c r="AB1380" s="2">
        <f t="shared" si="445"/>
        <v>-293.13146017290001</v>
      </c>
      <c r="AC1380" s="2">
        <f t="shared" si="445"/>
        <v>230.8160177210967</v>
      </c>
      <c r="AD1380" s="2">
        <f t="shared" si="434"/>
        <v>-1000</v>
      </c>
      <c r="AE1380" s="2">
        <f t="shared" si="435"/>
        <v>2308.160177210967</v>
      </c>
      <c r="AF1380" s="5">
        <f t="shared" si="436"/>
        <v>-1</v>
      </c>
      <c r="AG1380" s="5">
        <f t="shared" si="437"/>
        <v>2.48</v>
      </c>
      <c r="AH1380" s="3">
        <f t="shared" si="438"/>
        <v>201801</v>
      </c>
      <c r="AI1380" s="21">
        <v>1.3169999999999999</v>
      </c>
      <c r="AJ1380" s="21">
        <v>3.77</v>
      </c>
      <c r="AK1380" s="21">
        <v>1.357</v>
      </c>
      <c r="AL1380" s="21">
        <v>3.48</v>
      </c>
      <c r="AO1380">
        <f t="shared" si="443"/>
        <v>-300</v>
      </c>
      <c r="AP1380">
        <f>IF(E1380&lt;F1380,G1380,H1380)</f>
        <v>42</v>
      </c>
      <c r="AQ1380">
        <f>IF(E1380&lt;F1380,H1380,G1380)</f>
        <v>45</v>
      </c>
    </row>
    <row r="1381" spans="2:43" x14ac:dyDescent="0.25">
      <c r="B1381" s="24">
        <v>43113</v>
      </c>
      <c r="C1381" s="20" t="s">
        <v>36</v>
      </c>
      <c r="D1381" s="20" t="s">
        <v>41</v>
      </c>
      <c r="E1381" s="2">
        <v>-854.70085470085473</v>
      </c>
      <c r="F1381" s="2">
        <v>644</v>
      </c>
      <c r="G1381">
        <v>35</v>
      </c>
      <c r="H1381">
        <v>14</v>
      </c>
      <c r="I1381" s="9"/>
      <c r="J1381" s="2" t="str">
        <f t="shared" si="439"/>
        <v>New England Patriots</v>
      </c>
      <c r="K1381" s="2" t="str">
        <f t="shared" si="440"/>
        <v>Tennessee Titans</v>
      </c>
      <c r="L1381" s="17">
        <f t="shared" si="441"/>
        <v>-854.70085470085473</v>
      </c>
      <c r="M1381" s="18">
        <f t="shared" si="442"/>
        <v>644</v>
      </c>
      <c r="N1381" s="4">
        <f t="shared" si="428"/>
        <v>1.117</v>
      </c>
      <c r="O1381" s="4">
        <f t="shared" si="429"/>
        <v>7.44</v>
      </c>
      <c r="P1381" s="4"/>
      <c r="Q1381" s="4"/>
      <c r="R1381" s="1">
        <f t="shared" si="430"/>
        <v>0.89525514771709935</v>
      </c>
      <c r="S1381" s="1">
        <f t="shared" si="430"/>
        <v>0.13440860215053763</v>
      </c>
      <c r="T1381" s="1">
        <f t="shared" si="426"/>
        <v>2.8809162089517337E-2</v>
      </c>
      <c r="U1381" s="1">
        <f t="shared" si="427"/>
        <v>0.38042327278328086</v>
      </c>
      <c r="V1381" s="1">
        <f t="shared" si="431"/>
        <v>0.89142327278328093</v>
      </c>
      <c r="W1381" s="1"/>
      <c r="X1381" s="17">
        <f t="shared" si="432"/>
        <v>121.8015397754999</v>
      </c>
      <c r="Y1381" s="18">
        <f t="shared" si="433"/>
        <v>5950.1484941080962</v>
      </c>
      <c r="Z1381" s="2">
        <f t="shared" si="444"/>
        <v>115.71146278672491</v>
      </c>
      <c r="AA1381" s="18">
        <f t="shared" si="444"/>
        <v>5652.6410694026908</v>
      </c>
      <c r="AB1381" s="2">
        <f t="shared" si="445"/>
        <v>-864.21861405655466</v>
      </c>
      <c r="AC1381" s="2">
        <f t="shared" si="445"/>
        <v>565.26410694026913</v>
      </c>
      <c r="AD1381" s="2">
        <f t="shared" si="434"/>
        <v>115.71146278672491</v>
      </c>
      <c r="AE1381" s="2">
        <f t="shared" si="435"/>
        <v>-1000</v>
      </c>
      <c r="AF1381" s="5">
        <f t="shared" si="436"/>
        <v>0.11699999999999999</v>
      </c>
      <c r="AG1381" s="5">
        <f t="shared" si="437"/>
        <v>-1</v>
      </c>
      <c r="AH1381" s="3">
        <f t="shared" si="438"/>
        <v>201801</v>
      </c>
      <c r="AI1381" s="21">
        <v>1.117</v>
      </c>
      <c r="AJ1381" s="21">
        <v>7.44</v>
      </c>
      <c r="AK1381" s="21">
        <v>1.117</v>
      </c>
      <c r="AL1381" s="21">
        <v>7.44</v>
      </c>
      <c r="AO1381">
        <f t="shared" si="443"/>
        <v>-900</v>
      </c>
      <c r="AP1381">
        <f>IF(E1381&lt;F1381,G1381,H1381)</f>
        <v>35</v>
      </c>
      <c r="AQ1381">
        <f>IF(E1381&lt;F1381,H1381,G1381)</f>
        <v>14</v>
      </c>
    </row>
    <row r="1382" spans="2:43" x14ac:dyDescent="0.25">
      <c r="B1382" s="24">
        <v>43113</v>
      </c>
      <c r="C1382" s="20" t="s">
        <v>19</v>
      </c>
      <c r="D1382" s="20" t="s">
        <v>35</v>
      </c>
      <c r="E1382" s="2">
        <v>121</v>
      </c>
      <c r="F1382" s="2">
        <v>-134.04825737265415</v>
      </c>
      <c r="G1382">
        <v>15</v>
      </c>
      <c r="H1382">
        <v>10</v>
      </c>
      <c r="I1382" s="9"/>
      <c r="J1382" s="2" t="str">
        <f t="shared" si="439"/>
        <v>Atlanta Falcons</v>
      </c>
      <c r="K1382" s="2" t="str">
        <f t="shared" si="440"/>
        <v>Philadelphia Eagles</v>
      </c>
      <c r="L1382" s="17">
        <f t="shared" si="441"/>
        <v>-134.04825737265415</v>
      </c>
      <c r="M1382" s="18">
        <f t="shared" si="442"/>
        <v>121</v>
      </c>
      <c r="N1382" s="4">
        <f t="shared" si="428"/>
        <v>1.746</v>
      </c>
      <c r="O1382" s="4">
        <f t="shared" si="429"/>
        <v>2.21</v>
      </c>
      <c r="P1382" s="4"/>
      <c r="Q1382" s="4"/>
      <c r="R1382" s="1">
        <f t="shared" si="430"/>
        <v>0.57273768613974796</v>
      </c>
      <c r="S1382" s="1">
        <f t="shared" si="430"/>
        <v>0.45248868778280543</v>
      </c>
      <c r="T1382" s="1">
        <f t="shared" si="426"/>
        <v>2.4605662285136498E-2</v>
      </c>
      <c r="U1382" s="1">
        <f t="shared" si="427"/>
        <v>6.0124499178471263E-2</v>
      </c>
      <c r="V1382" s="1">
        <f t="shared" si="431"/>
        <v>0.5711244991784713</v>
      </c>
      <c r="W1382" s="1"/>
      <c r="X1382" s="17">
        <f t="shared" si="432"/>
        <v>750.93171705721034</v>
      </c>
      <c r="Y1382" s="18">
        <f t="shared" si="433"/>
        <v>1211.3891833551868</v>
      </c>
      <c r="Z1382" s="2">
        <f t="shared" si="444"/>
        <v>713.38513120434982</v>
      </c>
      <c r="AA1382" s="18">
        <f t="shared" si="444"/>
        <v>1150.8197241874275</v>
      </c>
      <c r="AB1382" s="2">
        <f t="shared" si="445"/>
        <v>-140.17673711698779</v>
      </c>
      <c r="AC1382" s="2">
        <f t="shared" si="445"/>
        <v>115.08197241874275</v>
      </c>
      <c r="AD1382" s="2">
        <f t="shared" si="434"/>
        <v>-1000</v>
      </c>
      <c r="AE1382" s="2">
        <f t="shared" si="435"/>
        <v>1150.8197241874275</v>
      </c>
      <c r="AF1382" s="5">
        <f t="shared" si="436"/>
        <v>-1</v>
      </c>
      <c r="AG1382" s="5">
        <f t="shared" si="437"/>
        <v>1.21</v>
      </c>
      <c r="AH1382" s="3">
        <f t="shared" si="438"/>
        <v>201801</v>
      </c>
      <c r="AI1382" s="21">
        <v>2.29</v>
      </c>
      <c r="AJ1382" s="21">
        <v>1.6990000000000001</v>
      </c>
      <c r="AK1382" s="21">
        <v>2.21</v>
      </c>
      <c r="AL1382" s="21">
        <v>1.746</v>
      </c>
      <c r="AO1382">
        <f t="shared" si="443"/>
        <v>-140</v>
      </c>
      <c r="AP1382">
        <f>IF(E1382&lt;F1382,G1382,H1382)</f>
        <v>10</v>
      </c>
      <c r="AQ1382">
        <f>IF(E1382&lt;F1382,H1382,G1382)</f>
        <v>15</v>
      </c>
    </row>
    <row r="1383" spans="2:43" x14ac:dyDescent="0.25">
      <c r="B1383" s="24">
        <v>43107</v>
      </c>
      <c r="C1383" s="20" t="s">
        <v>43</v>
      </c>
      <c r="D1383" s="20" t="s">
        <v>44</v>
      </c>
      <c r="E1383" s="2">
        <v>-265.25198938992042</v>
      </c>
      <c r="F1383" s="2">
        <v>235</v>
      </c>
      <c r="G1383">
        <v>31</v>
      </c>
      <c r="H1383">
        <v>26</v>
      </c>
      <c r="I1383" s="9"/>
      <c r="J1383" s="2" t="str">
        <f t="shared" si="439"/>
        <v>New Orleans Saints</v>
      </c>
      <c r="K1383" s="2" t="str">
        <f t="shared" si="440"/>
        <v>Carolina Panthers</v>
      </c>
      <c r="L1383" s="17">
        <f t="shared" si="441"/>
        <v>-265.25198938992042</v>
      </c>
      <c r="M1383" s="18">
        <f t="shared" si="442"/>
        <v>235</v>
      </c>
      <c r="N1383" s="4">
        <f t="shared" si="428"/>
        <v>1.377</v>
      </c>
      <c r="O1383" s="4">
        <f t="shared" si="429"/>
        <v>3.35</v>
      </c>
      <c r="P1383" s="4"/>
      <c r="Q1383" s="4"/>
      <c r="R1383" s="1">
        <f t="shared" si="430"/>
        <v>0.72621641249092228</v>
      </c>
      <c r="S1383" s="1">
        <f t="shared" si="430"/>
        <v>0.29850746268656714</v>
      </c>
      <c r="T1383" s="1">
        <f t="shared" si="426"/>
        <v>2.4127353501163462E-2</v>
      </c>
      <c r="U1383" s="1">
        <f t="shared" si="427"/>
        <v>0.21385447490217757</v>
      </c>
      <c r="V1383" s="1">
        <f t="shared" si="431"/>
        <v>0.72485447490217758</v>
      </c>
      <c r="W1383" s="1"/>
      <c r="X1383" s="17">
        <f t="shared" si="432"/>
        <v>379.5872614774911</v>
      </c>
      <c r="Y1383" s="18">
        <f t="shared" si="433"/>
        <v>2310.2284553242857</v>
      </c>
      <c r="Z1383" s="2">
        <f t="shared" si="444"/>
        <v>360.6078984036165</v>
      </c>
      <c r="AA1383" s="18">
        <f t="shared" si="444"/>
        <v>2194.7170325580714</v>
      </c>
      <c r="AB1383" s="2">
        <f t="shared" si="445"/>
        <v>-277.30951108584236</v>
      </c>
      <c r="AC1383" s="2">
        <f t="shared" si="445"/>
        <v>219.47170325580714</v>
      </c>
      <c r="AD1383" s="2">
        <f t="shared" si="434"/>
        <v>360.6078984036165</v>
      </c>
      <c r="AE1383" s="2">
        <f t="shared" si="435"/>
        <v>-1000</v>
      </c>
      <c r="AF1383" s="5">
        <f t="shared" si="436"/>
        <v>0.377</v>
      </c>
      <c r="AG1383" s="5">
        <f t="shared" si="437"/>
        <v>-1</v>
      </c>
      <c r="AH1383" s="3">
        <f t="shared" si="438"/>
        <v>201801</v>
      </c>
      <c r="AI1383" s="21">
        <v>1.413</v>
      </c>
      <c r="AJ1383" s="21">
        <v>3.16</v>
      </c>
      <c r="AK1383" s="21">
        <v>1.377</v>
      </c>
      <c r="AL1383" s="21">
        <v>3.35</v>
      </c>
      <c r="AO1383">
        <f t="shared" si="443"/>
        <v>-300</v>
      </c>
      <c r="AP1383">
        <f>IF(E1383&lt;F1383,G1383,H1383)</f>
        <v>31</v>
      </c>
      <c r="AQ1383">
        <f>IF(E1383&lt;F1383,H1383,G1383)</f>
        <v>26</v>
      </c>
    </row>
    <row r="1384" spans="2:43" x14ac:dyDescent="0.25">
      <c r="B1384" s="24">
        <v>43107</v>
      </c>
      <c r="C1384" s="20" t="s">
        <v>26</v>
      </c>
      <c r="D1384" s="20" t="s">
        <v>24</v>
      </c>
      <c r="E1384" s="2">
        <v>-400</v>
      </c>
      <c r="F1384" s="2">
        <v>346</v>
      </c>
      <c r="G1384">
        <v>10</v>
      </c>
      <c r="H1384">
        <v>3</v>
      </c>
      <c r="I1384" s="9"/>
      <c r="J1384" s="2" t="str">
        <f t="shared" si="439"/>
        <v>Jacksonville Jaguars</v>
      </c>
      <c r="K1384" s="2" t="str">
        <f t="shared" si="440"/>
        <v>Buffalo Bills</v>
      </c>
      <c r="L1384" s="17">
        <f t="shared" si="441"/>
        <v>-400</v>
      </c>
      <c r="M1384" s="18">
        <f t="shared" si="442"/>
        <v>346</v>
      </c>
      <c r="N1384" s="4">
        <f t="shared" si="428"/>
        <v>1.25</v>
      </c>
      <c r="O1384" s="4">
        <f t="shared" si="429"/>
        <v>4.46</v>
      </c>
      <c r="P1384" s="4"/>
      <c r="Q1384" s="4"/>
      <c r="R1384" s="1">
        <f t="shared" si="430"/>
        <v>0.8</v>
      </c>
      <c r="S1384" s="1">
        <f t="shared" si="430"/>
        <v>0.22421524663677131</v>
      </c>
      <c r="T1384" s="1">
        <f t="shared" si="426"/>
        <v>2.3642732049036774E-2</v>
      </c>
      <c r="U1384" s="1">
        <f t="shared" si="427"/>
        <v>0.28789237668161438</v>
      </c>
      <c r="V1384" s="1">
        <f t="shared" si="431"/>
        <v>0.79889237668161439</v>
      </c>
      <c r="W1384" s="1"/>
      <c r="X1384" s="17">
        <f t="shared" si="432"/>
        <v>251.73306090832037</v>
      </c>
      <c r="Y1384" s="18">
        <f t="shared" si="433"/>
        <v>3325.0323008798923</v>
      </c>
      <c r="Z1384" s="2">
        <f t="shared" si="444"/>
        <v>239.14640786290434</v>
      </c>
      <c r="AA1384" s="18">
        <f t="shared" si="444"/>
        <v>3158.7806858358977</v>
      </c>
      <c r="AB1384" s="2">
        <f t="shared" si="445"/>
        <v>-418.15388695834849</v>
      </c>
      <c r="AC1384" s="2">
        <f t="shared" si="445"/>
        <v>315.87806858358977</v>
      </c>
      <c r="AD1384" s="2">
        <f t="shared" si="434"/>
        <v>239.14640786290434</v>
      </c>
      <c r="AE1384" s="2">
        <f t="shared" si="435"/>
        <v>-1000</v>
      </c>
      <c r="AF1384" s="5">
        <f t="shared" si="436"/>
        <v>0.25</v>
      </c>
      <c r="AG1384" s="5">
        <f t="shared" si="437"/>
        <v>-1</v>
      </c>
      <c r="AH1384" s="3">
        <f t="shared" si="438"/>
        <v>201801</v>
      </c>
      <c r="AI1384" s="21">
        <v>1.2889999999999999</v>
      </c>
      <c r="AJ1384" s="21">
        <v>4.01</v>
      </c>
      <c r="AK1384" s="21">
        <v>1.25</v>
      </c>
      <c r="AL1384" s="21">
        <v>4.46</v>
      </c>
      <c r="AO1384">
        <f t="shared" si="443"/>
        <v>-400</v>
      </c>
      <c r="AP1384">
        <f>IF(E1384&lt;F1384,G1384,H1384)</f>
        <v>10</v>
      </c>
      <c r="AQ1384">
        <f>IF(E1384&lt;F1384,H1384,G1384)</f>
        <v>3</v>
      </c>
    </row>
    <row r="1385" spans="2:43" x14ac:dyDescent="0.25">
      <c r="B1385" s="24">
        <v>43106</v>
      </c>
      <c r="C1385" s="20" t="s">
        <v>47</v>
      </c>
      <c r="D1385" s="20" t="s">
        <v>35</v>
      </c>
      <c r="E1385" s="2">
        <v>-260.41666666666674</v>
      </c>
      <c r="F1385" s="2">
        <v>231</v>
      </c>
      <c r="G1385">
        <v>13</v>
      </c>
      <c r="H1385">
        <v>26</v>
      </c>
      <c r="I1385" s="9"/>
      <c r="J1385" s="2" t="str">
        <f t="shared" si="439"/>
        <v>Los Angeles Rams</v>
      </c>
      <c r="K1385" s="2" t="str">
        <f t="shared" si="440"/>
        <v>Atlanta Falcons</v>
      </c>
      <c r="L1385" s="17">
        <f t="shared" si="441"/>
        <v>-260.41666666666674</v>
      </c>
      <c r="M1385" s="18">
        <f t="shared" si="442"/>
        <v>231</v>
      </c>
      <c r="N1385" s="4">
        <f t="shared" si="428"/>
        <v>1.3839999999999999</v>
      </c>
      <c r="O1385" s="4">
        <f t="shared" si="429"/>
        <v>3.31</v>
      </c>
      <c r="P1385" s="4"/>
      <c r="Q1385" s="4"/>
      <c r="R1385" s="1">
        <f t="shared" si="430"/>
        <v>0.7225433526011561</v>
      </c>
      <c r="S1385" s="1">
        <f t="shared" si="430"/>
        <v>0.30211480362537763</v>
      </c>
      <c r="T1385" s="1">
        <f t="shared" si="426"/>
        <v>2.4064763527907984E-2</v>
      </c>
      <c r="U1385" s="1">
        <f t="shared" si="427"/>
        <v>0.21021427448788924</v>
      </c>
      <c r="V1385" s="1">
        <f t="shared" si="431"/>
        <v>0.72121427448788922</v>
      </c>
      <c r="W1385" s="1"/>
      <c r="X1385" s="17">
        <f t="shared" si="432"/>
        <v>386.55048211582812</v>
      </c>
      <c r="Y1385" s="18">
        <f t="shared" si="433"/>
        <v>2272.2260058594952</v>
      </c>
      <c r="Z1385" s="2">
        <f t="shared" si="444"/>
        <v>367.22295801003668</v>
      </c>
      <c r="AA1385" s="18">
        <f t="shared" si="444"/>
        <v>2158.6147055665206</v>
      </c>
      <c r="AB1385" s="2">
        <f t="shared" si="445"/>
        <v>-272.31412911081355</v>
      </c>
      <c r="AC1385" s="2">
        <f t="shared" si="445"/>
        <v>215.86147055665205</v>
      </c>
      <c r="AD1385" s="2">
        <f t="shared" si="434"/>
        <v>-1000</v>
      </c>
      <c r="AE1385" s="2">
        <f t="shared" si="435"/>
        <v>2158.6147055665206</v>
      </c>
      <c r="AF1385" s="5">
        <f t="shared" si="436"/>
        <v>-1</v>
      </c>
      <c r="AG1385" s="5">
        <f t="shared" si="437"/>
        <v>2.31</v>
      </c>
      <c r="AH1385" s="3">
        <f t="shared" si="438"/>
        <v>201801</v>
      </c>
      <c r="AI1385" s="21">
        <v>1.4339999999999999</v>
      </c>
      <c r="AJ1385" s="21">
        <v>3.05</v>
      </c>
      <c r="AK1385" s="21">
        <v>1.3839999999999999</v>
      </c>
      <c r="AL1385" s="21">
        <v>3.31</v>
      </c>
      <c r="AO1385">
        <f t="shared" si="443"/>
        <v>-300</v>
      </c>
      <c r="AP1385">
        <f>IF(E1385&lt;F1385,G1385,H1385)</f>
        <v>13</v>
      </c>
      <c r="AQ1385">
        <f>IF(E1385&lt;F1385,H1385,G1385)</f>
        <v>26</v>
      </c>
    </row>
    <row r="1386" spans="2:43" x14ac:dyDescent="0.25">
      <c r="B1386" s="24">
        <v>43106</v>
      </c>
      <c r="C1386" s="20" t="s">
        <v>20</v>
      </c>
      <c r="D1386" s="20" t="s">
        <v>41</v>
      </c>
      <c r="E1386" s="2">
        <v>-425.53191489361683</v>
      </c>
      <c r="F1386" s="2">
        <v>365.00000000000006</v>
      </c>
      <c r="G1386">
        <v>21</v>
      </c>
      <c r="H1386">
        <v>22</v>
      </c>
      <c r="I1386" s="9"/>
      <c r="J1386" s="2" t="str">
        <f t="shared" si="439"/>
        <v>Kansas City Chiefs</v>
      </c>
      <c r="K1386" s="2" t="str">
        <f t="shared" si="440"/>
        <v>Tennessee Titans</v>
      </c>
      <c r="L1386" s="17">
        <f t="shared" si="441"/>
        <v>-425.53191489361683</v>
      </c>
      <c r="M1386" s="18">
        <f t="shared" si="442"/>
        <v>365.00000000000006</v>
      </c>
      <c r="N1386" s="4">
        <f t="shared" si="428"/>
        <v>1.2350000000000001</v>
      </c>
      <c r="O1386" s="4">
        <f t="shared" si="429"/>
        <v>4.6500000000000004</v>
      </c>
      <c r="P1386" s="4"/>
      <c r="Q1386" s="4"/>
      <c r="R1386" s="1">
        <f t="shared" si="430"/>
        <v>0.80971659919028338</v>
      </c>
      <c r="S1386" s="1">
        <f t="shared" si="430"/>
        <v>0.21505376344086019</v>
      </c>
      <c r="T1386" s="1">
        <f t="shared" si="426"/>
        <v>2.4171622769753598E-2</v>
      </c>
      <c r="U1386" s="1">
        <f t="shared" si="427"/>
        <v>0.29733141787471162</v>
      </c>
      <c r="V1386" s="1">
        <f t="shared" si="431"/>
        <v>0.80833141787471163</v>
      </c>
      <c r="W1386" s="1"/>
      <c r="X1386" s="17">
        <f t="shared" si="432"/>
        <v>237.11633358162533</v>
      </c>
      <c r="Y1386" s="18">
        <f t="shared" si="433"/>
        <v>3499.637020141437</v>
      </c>
      <c r="Z1386" s="2">
        <f t="shared" si="444"/>
        <v>225.26051690254405</v>
      </c>
      <c r="AA1386" s="18">
        <f t="shared" si="444"/>
        <v>3324.6551691343652</v>
      </c>
      <c r="AB1386" s="2">
        <f t="shared" si="445"/>
        <v>-443.93043829897476</v>
      </c>
      <c r="AC1386" s="2">
        <f t="shared" si="445"/>
        <v>332.46551691343655</v>
      </c>
      <c r="AD1386" s="2">
        <f t="shared" si="434"/>
        <v>-1000</v>
      </c>
      <c r="AE1386" s="2">
        <f t="shared" si="435"/>
        <v>3324.6551691343652</v>
      </c>
      <c r="AF1386" s="5">
        <f t="shared" si="436"/>
        <v>-1</v>
      </c>
      <c r="AG1386" s="5">
        <f t="shared" si="437"/>
        <v>3.6500000000000004</v>
      </c>
      <c r="AH1386" s="3">
        <f t="shared" si="438"/>
        <v>201801</v>
      </c>
      <c r="AI1386" s="21">
        <v>1.3120000000000001</v>
      </c>
      <c r="AJ1386" s="21">
        <v>3.81</v>
      </c>
      <c r="AK1386" s="21">
        <v>1.2350000000000001</v>
      </c>
      <c r="AL1386" s="21">
        <v>4.6500000000000004</v>
      </c>
      <c r="AO1386">
        <f t="shared" si="443"/>
        <v>-500</v>
      </c>
      <c r="AP1386">
        <f>IF(E1386&lt;F1386,G1386,H1386)</f>
        <v>21</v>
      </c>
      <c r="AQ1386">
        <f>IF(E1386&lt;F1386,H1386,G1386)</f>
        <v>22</v>
      </c>
    </row>
    <row r="1387" spans="2:43" x14ac:dyDescent="0.25">
      <c r="B1387" s="24">
        <v>43100</v>
      </c>
      <c r="C1387" s="20" t="s">
        <v>38</v>
      </c>
      <c r="D1387" s="20" t="s">
        <v>20</v>
      </c>
      <c r="E1387" s="2">
        <v>-170.06802721088434</v>
      </c>
      <c r="F1387" s="2">
        <v>150</v>
      </c>
      <c r="G1387">
        <v>24</v>
      </c>
      <c r="H1387">
        <v>27</v>
      </c>
      <c r="I1387" s="9"/>
      <c r="J1387" s="2" t="str">
        <f t="shared" si="439"/>
        <v>Denver Broncos</v>
      </c>
      <c r="K1387" s="2" t="str">
        <f t="shared" si="440"/>
        <v>Kansas City Chiefs</v>
      </c>
      <c r="L1387" s="17">
        <f t="shared" si="441"/>
        <v>-170.06802721088434</v>
      </c>
      <c r="M1387" s="18">
        <f t="shared" si="442"/>
        <v>150</v>
      </c>
      <c r="N1387" s="4">
        <f t="shared" si="428"/>
        <v>1.5880000000000001</v>
      </c>
      <c r="O1387" s="4">
        <f t="shared" si="429"/>
        <v>2.5</v>
      </c>
      <c r="P1387" s="4"/>
      <c r="Q1387" s="4"/>
      <c r="R1387" s="1">
        <f t="shared" si="430"/>
        <v>0.62972292191435764</v>
      </c>
      <c r="S1387" s="1">
        <f t="shared" si="430"/>
        <v>0.4</v>
      </c>
      <c r="T1387" s="1">
        <f t="shared" si="426"/>
        <v>2.886497064579252E-2</v>
      </c>
      <c r="U1387" s="1">
        <f t="shared" si="427"/>
        <v>0.11486146095717881</v>
      </c>
      <c r="V1387" s="1">
        <f t="shared" si="431"/>
        <v>0.62586146095717887</v>
      </c>
      <c r="W1387" s="1"/>
      <c r="X1387" s="17">
        <f t="shared" si="432"/>
        <v>597.79769546861348</v>
      </c>
      <c r="Y1387" s="18">
        <f t="shared" si="433"/>
        <v>1510.6994168608185</v>
      </c>
      <c r="Z1387" s="2">
        <f t="shared" si="444"/>
        <v>567.90781069518277</v>
      </c>
      <c r="AA1387" s="18">
        <f t="shared" si="444"/>
        <v>1435.1644460177774</v>
      </c>
      <c r="AB1387" s="2">
        <f t="shared" si="445"/>
        <v>-176.0849175107995</v>
      </c>
      <c r="AC1387" s="2">
        <f t="shared" si="445"/>
        <v>143.51644460177775</v>
      </c>
      <c r="AD1387" s="2">
        <f t="shared" si="434"/>
        <v>-1000</v>
      </c>
      <c r="AE1387" s="2">
        <f t="shared" si="435"/>
        <v>1435.1644460177774</v>
      </c>
      <c r="AF1387" s="5">
        <f t="shared" si="436"/>
        <v>-1</v>
      </c>
      <c r="AG1387" s="5">
        <f t="shared" si="437"/>
        <v>1.5</v>
      </c>
      <c r="AH1387" s="3">
        <f t="shared" si="438"/>
        <v>201712</v>
      </c>
      <c r="AI1387" s="21">
        <v>1.5580000000000001</v>
      </c>
      <c r="AJ1387" s="21">
        <v>2.61</v>
      </c>
      <c r="AK1387" s="21">
        <v>1.5880000000000001</v>
      </c>
      <c r="AL1387" s="21">
        <v>2.5</v>
      </c>
      <c r="AO1387">
        <f t="shared" si="443"/>
        <v>-180</v>
      </c>
      <c r="AP1387">
        <f>IF(E1387&lt;F1387,G1387,H1387)</f>
        <v>24</v>
      </c>
      <c r="AQ1387">
        <f>IF(E1387&lt;F1387,H1387,G1387)</f>
        <v>27</v>
      </c>
    </row>
    <row r="1388" spans="2:43" x14ac:dyDescent="0.25">
      <c r="B1388" s="24">
        <v>43100</v>
      </c>
      <c r="C1388" s="20" t="s">
        <v>31</v>
      </c>
      <c r="D1388" s="20" t="s">
        <v>52</v>
      </c>
      <c r="E1388" s="2">
        <v>-320.51282051282044</v>
      </c>
      <c r="F1388" s="2">
        <v>281</v>
      </c>
      <c r="G1388">
        <v>30</v>
      </c>
      <c r="H1388">
        <v>10</v>
      </c>
      <c r="I1388" s="9"/>
      <c r="J1388" s="2" t="str">
        <f t="shared" si="439"/>
        <v>Los Angeles Chargers</v>
      </c>
      <c r="K1388" s="2" t="str">
        <f t="shared" si="440"/>
        <v>Oakland Raiders</v>
      </c>
      <c r="L1388" s="17">
        <f t="shared" si="441"/>
        <v>-320.51282051282044</v>
      </c>
      <c r="M1388" s="18">
        <f t="shared" si="442"/>
        <v>281</v>
      </c>
      <c r="N1388" s="4">
        <f t="shared" si="428"/>
        <v>1.3120000000000001</v>
      </c>
      <c r="O1388" s="4">
        <f t="shared" si="429"/>
        <v>3.81</v>
      </c>
      <c r="P1388" s="4"/>
      <c r="Q1388" s="4"/>
      <c r="R1388" s="1">
        <f t="shared" si="430"/>
        <v>0.76219512195121952</v>
      </c>
      <c r="S1388" s="1">
        <f t="shared" si="430"/>
        <v>0.26246719160104987</v>
      </c>
      <c r="T1388" s="1">
        <f t="shared" si="426"/>
        <v>2.4068723155017402E-2</v>
      </c>
      <c r="U1388" s="1">
        <f t="shared" si="427"/>
        <v>0.24986396517508483</v>
      </c>
      <c r="V1388" s="1">
        <f t="shared" si="431"/>
        <v>0.76086396517508481</v>
      </c>
      <c r="W1388" s="1"/>
      <c r="X1388" s="17">
        <f t="shared" si="432"/>
        <v>314.29538757284536</v>
      </c>
      <c r="Y1388" s="18">
        <f t="shared" si="433"/>
        <v>2738.2252641908881</v>
      </c>
      <c r="Z1388" s="2">
        <f t="shared" si="444"/>
        <v>298.58061819420305</v>
      </c>
      <c r="AA1388" s="18">
        <f t="shared" si="444"/>
        <v>2601.3140009813437</v>
      </c>
      <c r="AB1388" s="2">
        <f t="shared" si="445"/>
        <v>-334.91792134664922</v>
      </c>
      <c r="AC1388" s="2">
        <f t="shared" si="445"/>
        <v>260.13140009813435</v>
      </c>
      <c r="AD1388" s="2">
        <f t="shared" si="434"/>
        <v>298.58061819420305</v>
      </c>
      <c r="AE1388" s="2">
        <f t="shared" si="435"/>
        <v>-1000</v>
      </c>
      <c r="AF1388" s="5">
        <f t="shared" si="436"/>
        <v>0.31200000000000006</v>
      </c>
      <c r="AG1388" s="5">
        <f t="shared" si="437"/>
        <v>-1</v>
      </c>
      <c r="AH1388" s="3">
        <f t="shared" si="438"/>
        <v>201712</v>
      </c>
      <c r="AI1388" s="21">
        <v>1.2629999999999999</v>
      </c>
      <c r="AJ1388" s="21">
        <v>4.3</v>
      </c>
      <c r="AK1388" s="21">
        <v>1.3120000000000001</v>
      </c>
      <c r="AL1388" s="21">
        <v>3.81</v>
      </c>
      <c r="AO1388">
        <f t="shared" si="443"/>
        <v>-400</v>
      </c>
      <c r="AP1388">
        <f>IF(E1388&lt;F1388,G1388,H1388)</f>
        <v>30</v>
      </c>
      <c r="AQ1388">
        <f>IF(E1388&lt;F1388,H1388,G1388)</f>
        <v>10</v>
      </c>
    </row>
    <row r="1389" spans="2:43" x14ac:dyDescent="0.25">
      <c r="B1389" s="24">
        <v>43100</v>
      </c>
      <c r="C1389" s="20" t="s">
        <v>47</v>
      </c>
      <c r="D1389" s="20" t="s">
        <v>22</v>
      </c>
      <c r="E1389" s="2">
        <v>229.99999999999997</v>
      </c>
      <c r="F1389" s="2">
        <v>-265.25198938992042</v>
      </c>
      <c r="G1389">
        <v>13</v>
      </c>
      <c r="H1389">
        <v>34</v>
      </c>
      <c r="I1389" s="9"/>
      <c r="J1389" s="2" t="str">
        <f t="shared" si="439"/>
        <v>San Francisco 49ers</v>
      </c>
      <c r="K1389" s="2" t="str">
        <f t="shared" si="440"/>
        <v>Los Angeles Rams</v>
      </c>
      <c r="L1389" s="17">
        <f t="shared" si="441"/>
        <v>-265.25198938992042</v>
      </c>
      <c r="M1389" s="18">
        <f t="shared" si="442"/>
        <v>229.99999999999997</v>
      </c>
      <c r="N1389" s="4">
        <f t="shared" si="428"/>
        <v>1.377</v>
      </c>
      <c r="O1389" s="4">
        <f t="shared" si="429"/>
        <v>3.3</v>
      </c>
      <c r="P1389" s="4"/>
      <c r="Q1389" s="4"/>
      <c r="R1389" s="1">
        <f t="shared" si="430"/>
        <v>0.72621641249092228</v>
      </c>
      <c r="S1389" s="1">
        <f t="shared" si="430"/>
        <v>0.30303030303030304</v>
      </c>
      <c r="T1389" s="1">
        <f t="shared" si="426"/>
        <v>2.841565105837085E-2</v>
      </c>
      <c r="U1389" s="1">
        <f t="shared" si="427"/>
        <v>0.21159305473030962</v>
      </c>
      <c r="V1389" s="1">
        <f t="shared" si="431"/>
        <v>0.72259305473030966</v>
      </c>
      <c r="W1389" s="1"/>
      <c r="X1389" s="17">
        <f t="shared" si="432"/>
        <v>383.90480430679719</v>
      </c>
      <c r="Y1389" s="18">
        <f t="shared" si="433"/>
        <v>2286.5196984473419</v>
      </c>
      <c r="Z1389" s="2">
        <f t="shared" si="444"/>
        <v>364.70956409145731</v>
      </c>
      <c r="AA1389" s="18">
        <f t="shared" si="444"/>
        <v>2172.1937135249746</v>
      </c>
      <c r="AB1389" s="2">
        <f t="shared" si="445"/>
        <v>-274.19078040663408</v>
      </c>
      <c r="AC1389" s="2">
        <f t="shared" si="445"/>
        <v>217.21937135249746</v>
      </c>
      <c r="AD1389" s="2">
        <f t="shared" si="434"/>
        <v>364.70956409145731</v>
      </c>
      <c r="AE1389" s="2">
        <f t="shared" si="435"/>
        <v>-1000</v>
      </c>
      <c r="AF1389" s="5">
        <f t="shared" si="436"/>
        <v>0.377</v>
      </c>
      <c r="AG1389" s="5">
        <f t="shared" si="437"/>
        <v>-1</v>
      </c>
      <c r="AH1389" s="3">
        <f t="shared" si="438"/>
        <v>201712</v>
      </c>
      <c r="AI1389" s="21">
        <v>1.526</v>
      </c>
      <c r="AJ1389" s="21">
        <v>2.71</v>
      </c>
      <c r="AK1389" s="21">
        <v>3.3</v>
      </c>
      <c r="AL1389" s="21">
        <v>1.377</v>
      </c>
      <c r="AO1389">
        <f t="shared" si="443"/>
        <v>-300</v>
      </c>
      <c r="AP1389">
        <f>IF(E1389&lt;F1389,G1389,H1389)</f>
        <v>34</v>
      </c>
      <c r="AQ1389">
        <f>IF(E1389&lt;F1389,H1389,G1389)</f>
        <v>13</v>
      </c>
    </row>
    <row r="1390" spans="2:43" x14ac:dyDescent="0.25">
      <c r="B1390" s="24">
        <v>43100</v>
      </c>
      <c r="C1390" s="20" t="s">
        <v>32</v>
      </c>
      <c r="D1390" s="20" t="s">
        <v>48</v>
      </c>
      <c r="E1390" s="2">
        <v>-370.37037037037032</v>
      </c>
      <c r="F1390" s="2">
        <v>322</v>
      </c>
      <c r="G1390">
        <v>24</v>
      </c>
      <c r="H1390">
        <v>26</v>
      </c>
      <c r="I1390" s="9"/>
      <c r="J1390" s="2" t="str">
        <f t="shared" si="439"/>
        <v>Seattle Seahawks</v>
      </c>
      <c r="K1390" s="2" t="str">
        <f t="shared" si="440"/>
        <v>Arizona Cardinals</v>
      </c>
      <c r="L1390" s="17">
        <f t="shared" si="441"/>
        <v>-370.37037037037032</v>
      </c>
      <c r="M1390" s="18">
        <f t="shared" si="442"/>
        <v>322</v>
      </c>
      <c r="N1390" s="4">
        <f t="shared" si="428"/>
        <v>1.27</v>
      </c>
      <c r="O1390" s="4">
        <f t="shared" si="429"/>
        <v>4.22</v>
      </c>
      <c r="P1390" s="4"/>
      <c r="Q1390" s="4"/>
      <c r="R1390" s="1">
        <f t="shared" si="430"/>
        <v>0.78740157480314954</v>
      </c>
      <c r="S1390" s="1">
        <f t="shared" si="430"/>
        <v>0.23696682464454977</v>
      </c>
      <c r="T1390" s="1">
        <f t="shared" si="426"/>
        <v>2.3788706739526488E-2</v>
      </c>
      <c r="U1390" s="1">
        <f t="shared" si="427"/>
        <v>0.27521737507929989</v>
      </c>
      <c r="V1390" s="1">
        <f t="shared" si="431"/>
        <v>0.7862173750792999</v>
      </c>
      <c r="W1390" s="1"/>
      <c r="X1390" s="17">
        <f t="shared" si="432"/>
        <v>271.91287256801911</v>
      </c>
      <c r="Y1390" s="18">
        <f t="shared" si="433"/>
        <v>3110.4414053830196</v>
      </c>
      <c r="Z1390" s="2">
        <f t="shared" si="444"/>
        <v>258.31722893961813</v>
      </c>
      <c r="AA1390" s="18">
        <f t="shared" si="444"/>
        <v>2954.9193351138683</v>
      </c>
      <c r="AB1390" s="2">
        <f t="shared" si="445"/>
        <v>-387.12090715162901</v>
      </c>
      <c r="AC1390" s="2">
        <f t="shared" si="445"/>
        <v>295.49193351138683</v>
      </c>
      <c r="AD1390" s="2">
        <f t="shared" si="434"/>
        <v>-1000</v>
      </c>
      <c r="AE1390" s="2">
        <f t="shared" si="435"/>
        <v>2954.9193351138683</v>
      </c>
      <c r="AF1390" s="5">
        <f t="shared" si="436"/>
        <v>-1</v>
      </c>
      <c r="AG1390" s="5">
        <f t="shared" si="437"/>
        <v>3.2199999999999998</v>
      </c>
      <c r="AH1390" s="3">
        <f t="shared" si="438"/>
        <v>201712</v>
      </c>
      <c r="AI1390" s="21">
        <v>1.298</v>
      </c>
      <c r="AJ1390" s="21">
        <v>3.93</v>
      </c>
      <c r="AK1390" s="21">
        <v>1.27</v>
      </c>
      <c r="AL1390" s="21">
        <v>4.22</v>
      </c>
      <c r="AO1390">
        <f t="shared" si="443"/>
        <v>-400</v>
      </c>
      <c r="AP1390">
        <f>IF(E1390&lt;F1390,G1390,H1390)</f>
        <v>24</v>
      </c>
      <c r="AQ1390">
        <f>IF(E1390&lt;F1390,H1390,G1390)</f>
        <v>26</v>
      </c>
    </row>
    <row r="1391" spans="2:43" x14ac:dyDescent="0.25">
      <c r="B1391" s="24">
        <v>43100</v>
      </c>
      <c r="C1391" s="20" t="s">
        <v>35</v>
      </c>
      <c r="D1391" s="20" t="s">
        <v>44</v>
      </c>
      <c r="E1391" s="2">
        <v>-225.22522522522524</v>
      </c>
      <c r="F1391" s="2">
        <v>200.99999999999997</v>
      </c>
      <c r="G1391">
        <v>22</v>
      </c>
      <c r="H1391">
        <v>10</v>
      </c>
      <c r="I1391" s="9"/>
      <c r="J1391" s="2" t="str">
        <f t="shared" si="439"/>
        <v>Atlanta Falcons</v>
      </c>
      <c r="K1391" s="2" t="str">
        <f t="shared" si="440"/>
        <v>Carolina Panthers</v>
      </c>
      <c r="L1391" s="17">
        <f t="shared" si="441"/>
        <v>-225.22522522522524</v>
      </c>
      <c r="M1391" s="18">
        <f t="shared" si="442"/>
        <v>200.99999999999997</v>
      </c>
      <c r="N1391" s="4">
        <f t="shared" si="428"/>
        <v>1.444</v>
      </c>
      <c r="O1391" s="4">
        <f t="shared" si="429"/>
        <v>3.01</v>
      </c>
      <c r="P1391" s="4"/>
      <c r="Q1391" s="4"/>
      <c r="R1391" s="1">
        <f t="shared" si="430"/>
        <v>0.69252077562326875</v>
      </c>
      <c r="S1391" s="1">
        <f t="shared" si="430"/>
        <v>0.33222591362126247</v>
      </c>
      <c r="T1391" s="1">
        <f t="shared" si="426"/>
        <v>2.4149079479119928E-2</v>
      </c>
      <c r="U1391" s="1">
        <f t="shared" si="427"/>
        <v>0.18014743100100314</v>
      </c>
      <c r="V1391" s="1">
        <f t="shared" si="431"/>
        <v>0.69114743100100318</v>
      </c>
      <c r="W1391" s="1"/>
      <c r="X1391" s="17">
        <f t="shared" si="432"/>
        <v>446.86930044965845</v>
      </c>
      <c r="Y1391" s="18">
        <f t="shared" si="433"/>
        <v>1988.0604066686358</v>
      </c>
      <c r="Z1391" s="2">
        <f t="shared" si="444"/>
        <v>424.52583542717554</v>
      </c>
      <c r="AA1391" s="18">
        <f t="shared" si="444"/>
        <v>1888.6573863352039</v>
      </c>
      <c r="AB1391" s="2">
        <f t="shared" si="445"/>
        <v>-235.55692411364279</v>
      </c>
      <c r="AC1391" s="2">
        <f t="shared" si="445"/>
        <v>188.86573863352038</v>
      </c>
      <c r="AD1391" s="2">
        <f t="shared" si="434"/>
        <v>424.52583542717554</v>
      </c>
      <c r="AE1391" s="2">
        <f t="shared" si="435"/>
        <v>-1000</v>
      </c>
      <c r="AF1391" s="5">
        <f t="shared" si="436"/>
        <v>0.44399999999999995</v>
      </c>
      <c r="AG1391" s="5">
        <f t="shared" si="437"/>
        <v>-1</v>
      </c>
      <c r="AH1391" s="3">
        <f t="shared" si="438"/>
        <v>201712</v>
      </c>
      <c r="AI1391" s="21">
        <v>1.5049999999999999</v>
      </c>
      <c r="AJ1391" s="21">
        <v>2.78</v>
      </c>
      <c r="AK1391" s="21">
        <v>1.444</v>
      </c>
      <c r="AL1391" s="21">
        <v>3.01</v>
      </c>
      <c r="AO1391">
        <f t="shared" si="443"/>
        <v>-300</v>
      </c>
      <c r="AP1391">
        <f>IF(E1391&lt;F1391,G1391,H1391)</f>
        <v>22</v>
      </c>
      <c r="AQ1391">
        <f>IF(E1391&lt;F1391,H1391,G1391)</f>
        <v>10</v>
      </c>
    </row>
    <row r="1392" spans="2:43" x14ac:dyDescent="0.25">
      <c r="B1392" s="24">
        <v>43100</v>
      </c>
      <c r="C1392" s="20" t="s">
        <v>28</v>
      </c>
      <c r="D1392" s="20" t="s">
        <v>21</v>
      </c>
      <c r="E1392" s="2">
        <v>-366.30036630036642</v>
      </c>
      <c r="F1392" s="2">
        <v>318</v>
      </c>
      <c r="G1392">
        <v>27</v>
      </c>
      <c r="H1392">
        <v>31</v>
      </c>
      <c r="I1392" s="9"/>
      <c r="J1392" s="2" t="str">
        <f t="shared" si="439"/>
        <v>Baltimore Ravens</v>
      </c>
      <c r="K1392" s="2" t="str">
        <f t="shared" si="440"/>
        <v>Cincinnati Bengals</v>
      </c>
      <c r="L1392" s="17">
        <f t="shared" si="441"/>
        <v>-366.30036630036642</v>
      </c>
      <c r="M1392" s="18">
        <f t="shared" si="442"/>
        <v>318</v>
      </c>
      <c r="N1392" s="4">
        <f t="shared" si="428"/>
        <v>1.2729999999999999</v>
      </c>
      <c r="O1392" s="4">
        <f t="shared" si="429"/>
        <v>4.18</v>
      </c>
      <c r="P1392" s="4"/>
      <c r="Q1392" s="4"/>
      <c r="R1392" s="1">
        <f t="shared" si="430"/>
        <v>0.78554595443833475</v>
      </c>
      <c r="S1392" s="1">
        <f t="shared" si="430"/>
        <v>0.23923444976076558</v>
      </c>
      <c r="T1392" s="1">
        <f t="shared" si="426"/>
        <v>2.4181184668989664E-2</v>
      </c>
      <c r="U1392" s="1">
        <f t="shared" si="427"/>
        <v>0.27315575233878459</v>
      </c>
      <c r="V1392" s="1">
        <f t="shared" si="431"/>
        <v>0.78415575233878454</v>
      </c>
      <c r="W1392" s="1"/>
      <c r="X1392" s="17">
        <f t="shared" si="432"/>
        <v>275.256856839281</v>
      </c>
      <c r="Y1392" s="18">
        <f t="shared" si="433"/>
        <v>3077.4936442245921</v>
      </c>
      <c r="Z1392" s="2">
        <f t="shared" si="444"/>
        <v>261.49401399731693</v>
      </c>
      <c r="AA1392" s="18">
        <f t="shared" si="444"/>
        <v>2923.6189620133623</v>
      </c>
      <c r="AB1392" s="2">
        <f t="shared" si="445"/>
        <v>-382.41793175818572</v>
      </c>
      <c r="AC1392" s="2">
        <f t="shared" si="445"/>
        <v>292.36189620133621</v>
      </c>
      <c r="AD1392" s="2">
        <f t="shared" si="434"/>
        <v>-1000</v>
      </c>
      <c r="AE1392" s="2">
        <f t="shared" si="435"/>
        <v>2923.6189620133623</v>
      </c>
      <c r="AF1392" s="5">
        <f t="shared" si="436"/>
        <v>-1</v>
      </c>
      <c r="AG1392" s="5">
        <f t="shared" si="437"/>
        <v>3.1799999999999997</v>
      </c>
      <c r="AH1392" s="3">
        <f t="shared" si="438"/>
        <v>201712</v>
      </c>
      <c r="AI1392" s="21">
        <v>1.2270000000000001</v>
      </c>
      <c r="AJ1392" s="21">
        <v>4.7699999999999996</v>
      </c>
      <c r="AK1392" s="21">
        <v>1.2729999999999999</v>
      </c>
      <c r="AL1392" s="21">
        <v>4.18</v>
      </c>
      <c r="AO1392">
        <f t="shared" si="443"/>
        <v>-400</v>
      </c>
      <c r="AP1392">
        <f>IF(E1392&lt;F1392,G1392,H1392)</f>
        <v>27</v>
      </c>
      <c r="AQ1392">
        <f>IF(E1392&lt;F1392,H1392,G1392)</f>
        <v>31</v>
      </c>
    </row>
    <row r="1393" spans="2:43" x14ac:dyDescent="0.25">
      <c r="B1393" s="24">
        <v>43100</v>
      </c>
      <c r="C1393" s="20" t="s">
        <v>34</v>
      </c>
      <c r="D1393" s="20" t="s">
        <v>33</v>
      </c>
      <c r="E1393" s="2">
        <v>-315.45741324921141</v>
      </c>
      <c r="F1393" s="2">
        <v>277</v>
      </c>
      <c r="G1393">
        <v>35</v>
      </c>
      <c r="H1393">
        <v>11</v>
      </c>
      <c r="I1393" s="9"/>
      <c r="J1393" s="2" t="str">
        <f t="shared" si="439"/>
        <v>Detroit Lions</v>
      </c>
      <c r="K1393" s="2" t="str">
        <f t="shared" si="440"/>
        <v>Green Bay Packers</v>
      </c>
      <c r="L1393" s="17">
        <f t="shared" si="441"/>
        <v>-315.45741324921141</v>
      </c>
      <c r="M1393" s="18">
        <f t="shared" si="442"/>
        <v>277</v>
      </c>
      <c r="N1393" s="4">
        <f t="shared" si="428"/>
        <v>1.3169999999999999</v>
      </c>
      <c r="O1393" s="4">
        <f t="shared" si="429"/>
        <v>3.77</v>
      </c>
      <c r="P1393" s="4"/>
      <c r="Q1393" s="4"/>
      <c r="R1393" s="1">
        <f t="shared" si="430"/>
        <v>0.75930144267274113</v>
      </c>
      <c r="S1393" s="1">
        <f t="shared" si="430"/>
        <v>0.26525198938992045</v>
      </c>
      <c r="T1393" s="1">
        <f t="shared" si="426"/>
        <v>2.3965008846078217E-2</v>
      </c>
      <c r="U1393" s="1">
        <f t="shared" si="427"/>
        <v>0.24702472664141034</v>
      </c>
      <c r="V1393" s="1">
        <f t="shared" si="431"/>
        <v>0.75802472664141041</v>
      </c>
      <c r="W1393" s="1"/>
      <c r="X1393" s="17">
        <f t="shared" si="432"/>
        <v>319.21817963737476</v>
      </c>
      <c r="Y1393" s="18">
        <f t="shared" si="433"/>
        <v>2700.607045193698</v>
      </c>
      <c r="Z1393" s="2">
        <f t="shared" si="444"/>
        <v>303.25727065550603</v>
      </c>
      <c r="AA1393" s="18">
        <f t="shared" si="444"/>
        <v>2565.576692934013</v>
      </c>
      <c r="AB1393" s="2">
        <f t="shared" si="445"/>
        <v>-329.7530172445492</v>
      </c>
      <c r="AC1393" s="2">
        <f t="shared" si="445"/>
        <v>256.55766929340132</v>
      </c>
      <c r="AD1393" s="2">
        <f t="shared" si="434"/>
        <v>303.25727065550603</v>
      </c>
      <c r="AE1393" s="2">
        <f t="shared" si="435"/>
        <v>-1000</v>
      </c>
      <c r="AF1393" s="5">
        <f t="shared" si="436"/>
        <v>0.31699999999999995</v>
      </c>
      <c r="AG1393" s="5">
        <f t="shared" si="437"/>
        <v>-1</v>
      </c>
      <c r="AH1393" s="3">
        <f t="shared" si="438"/>
        <v>201712</v>
      </c>
      <c r="AI1393" s="21">
        <v>1.3069999999999999</v>
      </c>
      <c r="AJ1393" s="21">
        <v>3.85</v>
      </c>
      <c r="AK1393" s="21">
        <v>1.3169999999999999</v>
      </c>
      <c r="AL1393" s="21">
        <v>3.77</v>
      </c>
      <c r="AO1393">
        <f t="shared" si="443"/>
        <v>-400</v>
      </c>
      <c r="AP1393">
        <f>IF(E1393&lt;F1393,G1393,H1393)</f>
        <v>35</v>
      </c>
      <c r="AQ1393">
        <f>IF(E1393&lt;F1393,H1393,G1393)</f>
        <v>11</v>
      </c>
    </row>
    <row r="1394" spans="2:43" x14ac:dyDescent="0.25">
      <c r="B1394" s="24">
        <v>43100</v>
      </c>
      <c r="C1394" s="20" t="s">
        <v>39</v>
      </c>
      <c r="D1394" s="20" t="s">
        <v>40</v>
      </c>
      <c r="E1394" s="2">
        <v>-230.41474654377885</v>
      </c>
      <c r="F1394" s="2">
        <v>200.99999999999997</v>
      </c>
      <c r="G1394">
        <v>22</v>
      </c>
      <c r="H1394">
        <v>13</v>
      </c>
      <c r="I1394" s="9"/>
      <c r="J1394" s="2" t="str">
        <f t="shared" si="439"/>
        <v>Indianapolis Colts</v>
      </c>
      <c r="K1394" s="2" t="str">
        <f t="shared" si="440"/>
        <v>Houston Texans</v>
      </c>
      <c r="L1394" s="17">
        <f t="shared" si="441"/>
        <v>-230.41474654377885</v>
      </c>
      <c r="M1394" s="18">
        <f t="shared" si="442"/>
        <v>200.99999999999997</v>
      </c>
      <c r="N1394" s="4">
        <f t="shared" si="428"/>
        <v>1.4339999999999999</v>
      </c>
      <c r="O1394" s="4">
        <f t="shared" si="429"/>
        <v>3.01</v>
      </c>
      <c r="P1394" s="4"/>
      <c r="Q1394" s="4"/>
      <c r="R1394" s="1">
        <f t="shared" si="430"/>
        <v>0.69735006973500702</v>
      </c>
      <c r="S1394" s="1">
        <f t="shared" si="430"/>
        <v>0.33222591362126247</v>
      </c>
      <c r="T1394" s="1">
        <f t="shared" si="426"/>
        <v>2.8726372637263853E-2</v>
      </c>
      <c r="U1394" s="1">
        <f t="shared" si="427"/>
        <v>0.18256207805687227</v>
      </c>
      <c r="V1394" s="1">
        <f t="shared" si="431"/>
        <v>0.69356207805687231</v>
      </c>
      <c r="W1394" s="1"/>
      <c r="X1394" s="17">
        <f t="shared" si="432"/>
        <v>441.83200269781707</v>
      </c>
      <c r="Y1394" s="18">
        <f t="shared" si="433"/>
        <v>2009.0966790564771</v>
      </c>
      <c r="Z1394" s="2">
        <f t="shared" si="444"/>
        <v>419.74040256292619</v>
      </c>
      <c r="AA1394" s="18">
        <f t="shared" si="444"/>
        <v>1908.6418451036532</v>
      </c>
      <c r="AB1394" s="2">
        <f t="shared" si="445"/>
        <v>-238.24249319198742</v>
      </c>
      <c r="AC1394" s="2">
        <f t="shared" si="445"/>
        <v>190.86418451036531</v>
      </c>
      <c r="AD1394" s="2">
        <f t="shared" si="434"/>
        <v>419.74040256292619</v>
      </c>
      <c r="AE1394" s="2">
        <f t="shared" si="435"/>
        <v>-1000</v>
      </c>
      <c r="AF1394" s="5">
        <f t="shared" si="436"/>
        <v>0.43399999999999994</v>
      </c>
      <c r="AG1394" s="5">
        <f t="shared" si="437"/>
        <v>-1</v>
      </c>
      <c r="AH1394" s="3">
        <f t="shared" si="438"/>
        <v>201712</v>
      </c>
      <c r="AI1394" s="21">
        <v>1.4950000000000001</v>
      </c>
      <c r="AJ1394" s="21">
        <v>2.81</v>
      </c>
      <c r="AK1394" s="21">
        <v>1.4339999999999999</v>
      </c>
      <c r="AL1394" s="21">
        <v>3.01</v>
      </c>
      <c r="AO1394">
        <f t="shared" si="443"/>
        <v>-300</v>
      </c>
      <c r="AP1394">
        <f>IF(E1394&lt;F1394,G1394,H1394)</f>
        <v>22</v>
      </c>
      <c r="AQ1394">
        <f>IF(E1394&lt;F1394,H1394,G1394)</f>
        <v>13</v>
      </c>
    </row>
    <row r="1395" spans="2:43" x14ac:dyDescent="0.25">
      <c r="B1395" s="24">
        <v>43100</v>
      </c>
      <c r="C1395" s="20" t="s">
        <v>30</v>
      </c>
      <c r="D1395" s="20" t="s">
        <v>24</v>
      </c>
      <c r="E1395" s="2">
        <v>120.00000000000001</v>
      </c>
      <c r="F1395" s="2">
        <v>-133.15579227696406</v>
      </c>
      <c r="G1395">
        <v>16</v>
      </c>
      <c r="H1395">
        <v>22</v>
      </c>
      <c r="I1395" s="9"/>
      <c r="J1395" s="2" t="str">
        <f t="shared" si="439"/>
        <v>Buffalo Bills</v>
      </c>
      <c r="K1395" s="2" t="str">
        <f t="shared" si="440"/>
        <v>Miami Dolphins</v>
      </c>
      <c r="L1395" s="17">
        <f t="shared" si="441"/>
        <v>-133.15579227696406</v>
      </c>
      <c r="M1395" s="18">
        <f t="shared" si="442"/>
        <v>120.00000000000001</v>
      </c>
      <c r="N1395" s="4">
        <f t="shared" si="428"/>
        <v>1.7509999999999999</v>
      </c>
      <c r="O1395" s="4">
        <f t="shared" si="429"/>
        <v>2.2000000000000002</v>
      </c>
      <c r="P1395" s="4"/>
      <c r="Q1395" s="4"/>
      <c r="R1395" s="1">
        <f t="shared" si="430"/>
        <v>0.57110222729868654</v>
      </c>
      <c r="S1395" s="1">
        <f t="shared" si="430"/>
        <v>0.45454545454545453</v>
      </c>
      <c r="T1395" s="1">
        <f t="shared" si="426"/>
        <v>2.5006327512022253E-2</v>
      </c>
      <c r="U1395" s="1">
        <f t="shared" si="427"/>
        <v>5.8278386376616004E-2</v>
      </c>
      <c r="V1395" s="1">
        <f t="shared" si="431"/>
        <v>0.56927838637661599</v>
      </c>
      <c r="W1395" s="1"/>
      <c r="X1395" s="17">
        <f t="shared" si="432"/>
        <v>756.60981328462503</v>
      </c>
      <c r="Y1395" s="18">
        <f t="shared" si="433"/>
        <v>1202.4897180992134</v>
      </c>
      <c r="Z1395" s="2">
        <f t="shared" si="444"/>
        <v>718.77932262039371</v>
      </c>
      <c r="AA1395" s="18">
        <f t="shared" si="444"/>
        <v>1142.3652321942527</v>
      </c>
      <c r="AB1395" s="2">
        <f t="shared" si="445"/>
        <v>-139.12475895305161</v>
      </c>
      <c r="AC1395" s="2">
        <f t="shared" si="445"/>
        <v>114.23652321942527</v>
      </c>
      <c r="AD1395" s="2">
        <f t="shared" si="434"/>
        <v>718.77932262039371</v>
      </c>
      <c r="AE1395" s="2">
        <f t="shared" si="435"/>
        <v>-1000</v>
      </c>
      <c r="AF1395" s="5">
        <f t="shared" si="436"/>
        <v>0.75099999999999989</v>
      </c>
      <c r="AG1395" s="5">
        <f t="shared" si="437"/>
        <v>-1</v>
      </c>
      <c r="AH1395" s="3">
        <f t="shared" si="438"/>
        <v>201712</v>
      </c>
      <c r="AI1395" s="21">
        <v>2.34</v>
      </c>
      <c r="AJ1395" s="21">
        <v>1.675</v>
      </c>
      <c r="AK1395" s="21">
        <v>2.2000000000000002</v>
      </c>
      <c r="AL1395" s="21">
        <v>1.7509999999999999</v>
      </c>
      <c r="AO1395">
        <f t="shared" si="443"/>
        <v>-140</v>
      </c>
      <c r="AP1395">
        <f>IF(E1395&lt;F1395,G1395,H1395)</f>
        <v>22</v>
      </c>
      <c r="AQ1395">
        <f>IF(E1395&lt;F1395,H1395,G1395)</f>
        <v>16</v>
      </c>
    </row>
    <row r="1396" spans="2:43" x14ac:dyDescent="0.25">
      <c r="B1396" s="24">
        <v>43100</v>
      </c>
      <c r="C1396" s="20" t="s">
        <v>29</v>
      </c>
      <c r="D1396" s="20" t="s">
        <v>37</v>
      </c>
      <c r="E1396" s="2">
        <v>-800</v>
      </c>
      <c r="F1396" s="2">
        <v>613</v>
      </c>
      <c r="G1396">
        <v>23</v>
      </c>
      <c r="H1396">
        <v>10</v>
      </c>
      <c r="I1396" s="9"/>
      <c r="J1396" s="2" t="str">
        <f t="shared" si="439"/>
        <v>Minnesota Vikings</v>
      </c>
      <c r="K1396" s="2" t="str">
        <f t="shared" si="440"/>
        <v>Chicago Bears</v>
      </c>
      <c r="L1396" s="17">
        <f t="shared" si="441"/>
        <v>-800</v>
      </c>
      <c r="M1396" s="18">
        <f t="shared" si="442"/>
        <v>613</v>
      </c>
      <c r="N1396" s="4">
        <f t="shared" si="428"/>
        <v>1.125</v>
      </c>
      <c r="O1396" s="4">
        <f t="shared" si="429"/>
        <v>7.13</v>
      </c>
      <c r="P1396" s="4"/>
      <c r="Q1396" s="4"/>
      <c r="R1396" s="1">
        <f t="shared" si="430"/>
        <v>0.88888888888888884</v>
      </c>
      <c r="S1396" s="1">
        <f t="shared" si="430"/>
        <v>0.14025245441795231</v>
      </c>
      <c r="T1396" s="1">
        <f t="shared" si="426"/>
        <v>2.831617201695924E-2</v>
      </c>
      <c r="U1396" s="1">
        <f t="shared" si="427"/>
        <v>0.37431821723546826</v>
      </c>
      <c r="V1396" s="1">
        <f t="shared" si="431"/>
        <v>0.88531821723546833</v>
      </c>
      <c r="W1396" s="1"/>
      <c r="X1396" s="17">
        <f t="shared" si="432"/>
        <v>129.53735790351374</v>
      </c>
      <c r="Y1396" s="18">
        <f t="shared" si="433"/>
        <v>5684.4324379128711</v>
      </c>
      <c r="Z1396" s="2">
        <f t="shared" si="444"/>
        <v>123.06049000833805</v>
      </c>
      <c r="AA1396" s="18">
        <f t="shared" si="444"/>
        <v>5400.2108160172274</v>
      </c>
      <c r="AB1396" s="2">
        <f t="shared" si="445"/>
        <v>-812.60849841589641</v>
      </c>
      <c r="AC1396" s="2">
        <f t="shared" si="445"/>
        <v>540.0210816017227</v>
      </c>
      <c r="AD1396" s="2">
        <f t="shared" si="434"/>
        <v>123.06049000833805</v>
      </c>
      <c r="AE1396" s="2">
        <f t="shared" si="435"/>
        <v>-1000</v>
      </c>
      <c r="AF1396" s="5">
        <f t="shared" si="436"/>
        <v>0.125</v>
      </c>
      <c r="AG1396" s="5">
        <f t="shared" si="437"/>
        <v>-1</v>
      </c>
      <c r="AH1396" s="3">
        <f t="shared" si="438"/>
        <v>201712</v>
      </c>
      <c r="AI1396" s="21">
        <v>1.1479999999999999</v>
      </c>
      <c r="AJ1396" s="21">
        <v>6.52</v>
      </c>
      <c r="AK1396" s="21">
        <v>1.125</v>
      </c>
      <c r="AL1396" s="21">
        <v>7.13</v>
      </c>
      <c r="AO1396">
        <f t="shared" si="443"/>
        <v>-800</v>
      </c>
      <c r="AP1396">
        <f>IF(E1396&lt;F1396,G1396,H1396)</f>
        <v>23</v>
      </c>
      <c r="AQ1396">
        <f>IF(E1396&lt;F1396,H1396,G1396)</f>
        <v>10</v>
      </c>
    </row>
    <row r="1397" spans="2:43" x14ac:dyDescent="0.25">
      <c r="B1397" s="24">
        <v>43100</v>
      </c>
      <c r="C1397" s="20" t="s">
        <v>36</v>
      </c>
      <c r="D1397" s="20" t="s">
        <v>42</v>
      </c>
      <c r="E1397" s="2">
        <v>-1408.4507042253531</v>
      </c>
      <c r="F1397" s="2">
        <v>851</v>
      </c>
      <c r="G1397">
        <v>26</v>
      </c>
      <c r="H1397">
        <v>6</v>
      </c>
      <c r="I1397" s="9"/>
      <c r="J1397" s="2" t="str">
        <f t="shared" si="439"/>
        <v>New England Patriots</v>
      </c>
      <c r="K1397" s="2" t="str">
        <f t="shared" si="440"/>
        <v>New York Jets</v>
      </c>
      <c r="L1397" s="17">
        <f t="shared" si="441"/>
        <v>-1408.4507042253531</v>
      </c>
      <c r="M1397" s="18">
        <f t="shared" si="442"/>
        <v>851</v>
      </c>
      <c r="N1397" s="4">
        <f t="shared" si="428"/>
        <v>1.071</v>
      </c>
      <c r="O1397" s="4">
        <f t="shared" si="429"/>
        <v>9.51</v>
      </c>
      <c r="P1397" s="4"/>
      <c r="Q1397" s="4"/>
      <c r="R1397" s="1">
        <f t="shared" si="430"/>
        <v>0.93370681605975725</v>
      </c>
      <c r="S1397" s="1">
        <f t="shared" si="430"/>
        <v>0.10515247108307045</v>
      </c>
      <c r="T1397" s="1">
        <f t="shared" si="426"/>
        <v>3.7405727246952125E-2</v>
      </c>
      <c r="U1397" s="1">
        <f t="shared" si="427"/>
        <v>0.41427717248834339</v>
      </c>
      <c r="V1397" s="1">
        <f t="shared" si="431"/>
        <v>0.9252771724883434</v>
      </c>
      <c r="W1397" s="1"/>
      <c r="X1397" s="17">
        <f t="shared" si="432"/>
        <v>80.757236570210495</v>
      </c>
      <c r="Y1397" s="18">
        <f t="shared" si="433"/>
        <v>7906.828676210599</v>
      </c>
      <c r="Z1397" s="2">
        <f t="shared" si="444"/>
        <v>76.719374741699966</v>
      </c>
      <c r="AA1397" s="18">
        <f t="shared" si="444"/>
        <v>7511.4872424000687</v>
      </c>
      <c r="AB1397" s="2">
        <f t="shared" si="445"/>
        <v>-1303.4517074295982</v>
      </c>
      <c r="AC1397" s="2">
        <f t="shared" si="445"/>
        <v>751.14872424000691</v>
      </c>
      <c r="AD1397" s="2">
        <f t="shared" si="434"/>
        <v>76.719374741699966</v>
      </c>
      <c r="AE1397" s="2">
        <f t="shared" si="435"/>
        <v>-1000</v>
      </c>
      <c r="AF1397" s="5">
        <f t="shared" si="436"/>
        <v>7.0999999999999952E-2</v>
      </c>
      <c r="AG1397" s="5">
        <f t="shared" si="437"/>
        <v>-1</v>
      </c>
      <c r="AH1397" s="3">
        <f t="shared" si="438"/>
        <v>201712</v>
      </c>
      <c r="AI1397" s="21">
        <v>1.0760000000000001</v>
      </c>
      <c r="AJ1397" s="21">
        <v>9.5</v>
      </c>
      <c r="AK1397" s="21">
        <v>1.071</v>
      </c>
      <c r="AL1397" s="21">
        <v>9.51</v>
      </c>
      <c r="AO1397">
        <f t="shared" si="443"/>
        <v>-1500</v>
      </c>
      <c r="AP1397">
        <f>IF(E1397&lt;F1397,G1397,H1397)</f>
        <v>26</v>
      </c>
      <c r="AQ1397">
        <f>IF(E1397&lt;F1397,H1397,G1397)</f>
        <v>6</v>
      </c>
    </row>
    <row r="1398" spans="2:43" x14ac:dyDescent="0.25">
      <c r="B1398" s="24">
        <v>43100</v>
      </c>
      <c r="C1398" s="20" t="s">
        <v>25</v>
      </c>
      <c r="D1398" s="20" t="s">
        <v>53</v>
      </c>
      <c r="E1398" s="2">
        <v>191</v>
      </c>
      <c r="F1398" s="2">
        <v>-218.34061135371181</v>
      </c>
      <c r="G1398">
        <v>18</v>
      </c>
      <c r="H1398">
        <v>10</v>
      </c>
      <c r="I1398" s="9"/>
      <c r="J1398" s="2" t="str">
        <f t="shared" si="439"/>
        <v>Washington Redskins</v>
      </c>
      <c r="K1398" s="2" t="str">
        <f t="shared" si="440"/>
        <v>New York Giants</v>
      </c>
      <c r="L1398" s="17">
        <f t="shared" si="441"/>
        <v>-218.34061135371181</v>
      </c>
      <c r="M1398" s="18">
        <f t="shared" si="442"/>
        <v>191</v>
      </c>
      <c r="N1398" s="4">
        <f t="shared" si="428"/>
        <v>1.458</v>
      </c>
      <c r="O1398" s="4">
        <f t="shared" si="429"/>
        <v>2.91</v>
      </c>
      <c r="P1398" s="4"/>
      <c r="Q1398" s="4"/>
      <c r="R1398" s="1">
        <f t="shared" si="430"/>
        <v>0.68587105624142664</v>
      </c>
      <c r="S1398" s="1">
        <f t="shared" si="430"/>
        <v>0.3436426116838488</v>
      </c>
      <c r="T1398" s="1">
        <f t="shared" si="426"/>
        <v>2.8667582417582493E-2</v>
      </c>
      <c r="U1398" s="1">
        <f t="shared" si="427"/>
        <v>0.17111422227878892</v>
      </c>
      <c r="V1398" s="1">
        <f t="shared" si="431"/>
        <v>0.68211422227878893</v>
      </c>
      <c r="W1398" s="1"/>
      <c r="X1398" s="17">
        <f t="shared" si="432"/>
        <v>466.03012712332361</v>
      </c>
      <c r="Y1398" s="18">
        <f t="shared" si="433"/>
        <v>1911.8317931257241</v>
      </c>
      <c r="Z1398" s="2">
        <f t="shared" si="444"/>
        <v>442.72862076715739</v>
      </c>
      <c r="AA1398" s="18">
        <f t="shared" si="444"/>
        <v>1816.2402034694378</v>
      </c>
      <c r="AB1398" s="2">
        <f t="shared" si="445"/>
        <v>-225.87200219114052</v>
      </c>
      <c r="AC1398" s="2">
        <f t="shared" si="445"/>
        <v>181.62402034694378</v>
      </c>
      <c r="AD1398" s="2">
        <f t="shared" si="434"/>
        <v>-1000</v>
      </c>
      <c r="AE1398" s="2">
        <f t="shared" si="435"/>
        <v>1816.2402034694378</v>
      </c>
      <c r="AF1398" s="5">
        <f t="shared" si="436"/>
        <v>-1</v>
      </c>
      <c r="AG1398" s="5">
        <f t="shared" si="437"/>
        <v>1.9100000000000001</v>
      </c>
      <c r="AH1398" s="3">
        <f t="shared" si="438"/>
        <v>201712</v>
      </c>
      <c r="AI1398" s="21">
        <v>2.58</v>
      </c>
      <c r="AJ1398" s="21">
        <v>1.571</v>
      </c>
      <c r="AK1398" s="21">
        <v>2.91</v>
      </c>
      <c r="AL1398" s="21">
        <v>1.458</v>
      </c>
      <c r="AO1398">
        <f t="shared" si="443"/>
        <v>-300</v>
      </c>
      <c r="AP1398">
        <f>IF(E1398&lt;F1398,G1398,H1398)</f>
        <v>10</v>
      </c>
      <c r="AQ1398">
        <f>IF(E1398&lt;F1398,H1398,G1398)</f>
        <v>18</v>
      </c>
    </row>
    <row r="1399" spans="2:43" x14ac:dyDescent="0.25">
      <c r="B1399" s="24">
        <v>43100</v>
      </c>
      <c r="C1399" s="20" t="s">
        <v>19</v>
      </c>
      <c r="D1399" s="20" t="s">
        <v>23</v>
      </c>
      <c r="E1399" s="2">
        <v>171</v>
      </c>
      <c r="F1399" s="2">
        <v>-194.17475728155344</v>
      </c>
      <c r="G1399">
        <v>0</v>
      </c>
      <c r="H1399">
        <v>6</v>
      </c>
      <c r="I1399" s="9"/>
      <c r="J1399" s="2" t="str">
        <f t="shared" si="439"/>
        <v>Dallas Cowboys</v>
      </c>
      <c r="K1399" s="2" t="str">
        <f t="shared" si="440"/>
        <v>Philadelphia Eagles</v>
      </c>
      <c r="L1399" s="17">
        <f t="shared" si="441"/>
        <v>-194.17475728155344</v>
      </c>
      <c r="M1399" s="18">
        <f t="shared" si="442"/>
        <v>171</v>
      </c>
      <c r="N1399" s="4">
        <f t="shared" si="428"/>
        <v>1.5149999999999999</v>
      </c>
      <c r="O1399" s="4">
        <f t="shared" si="429"/>
        <v>2.71</v>
      </c>
      <c r="P1399" s="4"/>
      <c r="Q1399" s="4"/>
      <c r="R1399" s="1">
        <f t="shared" si="430"/>
        <v>0.66006600660066006</v>
      </c>
      <c r="S1399" s="1">
        <f t="shared" si="430"/>
        <v>0.36900369003690037</v>
      </c>
      <c r="T1399" s="1">
        <f t="shared" si="426"/>
        <v>2.8248520710059122E-2</v>
      </c>
      <c r="U1399" s="1">
        <f t="shared" si="427"/>
        <v>0.14553115828187985</v>
      </c>
      <c r="V1399" s="1">
        <f t="shared" si="431"/>
        <v>0.6565311582818798</v>
      </c>
      <c r="W1399" s="1"/>
      <c r="X1399" s="17">
        <f t="shared" si="432"/>
        <v>523.15695513517846</v>
      </c>
      <c r="Y1399" s="18">
        <f t="shared" si="433"/>
        <v>1715.077019143549</v>
      </c>
      <c r="Z1399" s="2">
        <f t="shared" si="444"/>
        <v>496.99910737841952</v>
      </c>
      <c r="AA1399" s="18">
        <f t="shared" si="444"/>
        <v>1629.3231681863715</v>
      </c>
      <c r="AB1399" s="2">
        <f t="shared" si="445"/>
        <v>-201.20760483350148</v>
      </c>
      <c r="AC1399" s="2">
        <f t="shared" si="445"/>
        <v>162.93231681863716</v>
      </c>
      <c r="AD1399" s="2">
        <f t="shared" si="434"/>
        <v>496.99910737841952</v>
      </c>
      <c r="AE1399" s="2">
        <f t="shared" si="435"/>
        <v>-1000</v>
      </c>
      <c r="AF1399" s="5">
        <f t="shared" si="436"/>
        <v>0.5149999999999999</v>
      </c>
      <c r="AG1399" s="5">
        <f t="shared" si="437"/>
        <v>-1</v>
      </c>
      <c r="AH1399" s="3">
        <f t="shared" si="438"/>
        <v>201712</v>
      </c>
      <c r="AI1399" s="21">
        <v>2.4</v>
      </c>
      <c r="AJ1399" s="21">
        <v>1.645</v>
      </c>
      <c r="AK1399" s="21">
        <v>2.71</v>
      </c>
      <c r="AL1399" s="21">
        <v>1.5149999999999999</v>
      </c>
      <c r="AO1399">
        <f t="shared" si="443"/>
        <v>-200</v>
      </c>
      <c r="AP1399">
        <f>IF(E1399&lt;F1399,G1399,H1399)</f>
        <v>6</v>
      </c>
      <c r="AQ1399">
        <f>IF(E1399&lt;F1399,H1399,G1399)</f>
        <v>0</v>
      </c>
    </row>
    <row r="1400" spans="2:43" x14ac:dyDescent="0.25">
      <c r="B1400" s="24">
        <v>43100</v>
      </c>
      <c r="C1400" s="20" t="s">
        <v>45</v>
      </c>
      <c r="D1400" s="20" t="s">
        <v>46</v>
      </c>
      <c r="E1400" s="2">
        <v>-212.31422505307853</v>
      </c>
      <c r="F1400" s="2">
        <v>186</v>
      </c>
      <c r="G1400">
        <v>28</v>
      </c>
      <c r="H1400">
        <v>24</v>
      </c>
      <c r="I1400" s="9"/>
      <c r="J1400" s="2" t="str">
        <f t="shared" si="439"/>
        <v>Pittsburgh Steelers</v>
      </c>
      <c r="K1400" s="2" t="str">
        <f t="shared" si="440"/>
        <v>Cleveland Browns</v>
      </c>
      <c r="L1400" s="17">
        <f t="shared" si="441"/>
        <v>-212.31422505307853</v>
      </c>
      <c r="M1400" s="18">
        <f t="shared" si="442"/>
        <v>186</v>
      </c>
      <c r="N1400" s="4">
        <f t="shared" si="428"/>
        <v>1.4710000000000001</v>
      </c>
      <c r="O1400" s="4">
        <f t="shared" si="429"/>
        <v>2.86</v>
      </c>
      <c r="P1400" s="4"/>
      <c r="Q1400" s="4"/>
      <c r="R1400" s="1">
        <f t="shared" si="430"/>
        <v>0.67980965329707677</v>
      </c>
      <c r="S1400" s="1">
        <f t="shared" si="430"/>
        <v>0.34965034965034969</v>
      </c>
      <c r="T1400" s="1">
        <f t="shared" si="426"/>
        <v>2.8616947587162156E-2</v>
      </c>
      <c r="U1400" s="1">
        <f t="shared" si="427"/>
        <v>0.16507965182336354</v>
      </c>
      <c r="V1400" s="1">
        <f t="shared" si="431"/>
        <v>0.6760796518233636</v>
      </c>
      <c r="W1400" s="1"/>
      <c r="X1400" s="17">
        <f t="shared" si="432"/>
        <v>479.11565937982959</v>
      </c>
      <c r="Y1400" s="18">
        <f t="shared" si="433"/>
        <v>1862.9758104981449</v>
      </c>
      <c r="Z1400" s="2">
        <f t="shared" si="444"/>
        <v>455.15987641083808</v>
      </c>
      <c r="AA1400" s="18">
        <f t="shared" si="444"/>
        <v>1769.8270199732376</v>
      </c>
      <c r="AB1400" s="2">
        <f t="shared" si="445"/>
        <v>-219.70302125167473</v>
      </c>
      <c r="AC1400" s="2">
        <f t="shared" si="445"/>
        <v>176.98270199732377</v>
      </c>
      <c r="AD1400" s="2">
        <f t="shared" si="434"/>
        <v>455.15987641083808</v>
      </c>
      <c r="AE1400" s="2">
        <f t="shared" si="435"/>
        <v>-1000</v>
      </c>
      <c r="AF1400" s="5">
        <f t="shared" si="436"/>
        <v>0.47100000000000009</v>
      </c>
      <c r="AG1400" s="5">
        <f t="shared" si="437"/>
        <v>-1</v>
      </c>
      <c r="AH1400" s="3">
        <f t="shared" si="438"/>
        <v>201712</v>
      </c>
      <c r="AI1400" s="21">
        <v>1.111</v>
      </c>
      <c r="AJ1400" s="21">
        <v>7.47</v>
      </c>
      <c r="AK1400" s="21">
        <v>1.4710000000000001</v>
      </c>
      <c r="AL1400" s="21">
        <v>2.86</v>
      </c>
      <c r="AO1400">
        <f t="shared" si="443"/>
        <v>-300</v>
      </c>
      <c r="AP1400">
        <f>IF(E1400&lt;F1400,G1400,H1400)</f>
        <v>28</v>
      </c>
      <c r="AQ1400">
        <f>IF(E1400&lt;F1400,H1400,G1400)</f>
        <v>24</v>
      </c>
    </row>
    <row r="1401" spans="2:43" x14ac:dyDescent="0.25">
      <c r="B1401" s="24">
        <v>43100</v>
      </c>
      <c r="C1401" s="20" t="s">
        <v>27</v>
      </c>
      <c r="D1401" s="20" t="s">
        <v>43</v>
      </c>
      <c r="E1401" s="2">
        <v>231</v>
      </c>
      <c r="F1401" s="2">
        <v>-260.41666666666674</v>
      </c>
      <c r="G1401">
        <v>31</v>
      </c>
      <c r="H1401">
        <v>24</v>
      </c>
      <c r="I1401" s="9"/>
      <c r="J1401" s="2" t="str">
        <f t="shared" si="439"/>
        <v>New Orleans Saints</v>
      </c>
      <c r="K1401" s="2" t="str">
        <f t="shared" si="440"/>
        <v>Tampa Bay Buccaneers</v>
      </c>
      <c r="L1401" s="17">
        <f t="shared" si="441"/>
        <v>-260.41666666666674</v>
      </c>
      <c r="M1401" s="18">
        <f t="shared" si="442"/>
        <v>231</v>
      </c>
      <c r="N1401" s="4">
        <f t="shared" si="428"/>
        <v>1.3839999999999999</v>
      </c>
      <c r="O1401" s="4">
        <f t="shared" si="429"/>
        <v>3.31</v>
      </c>
      <c r="P1401" s="4"/>
      <c r="Q1401" s="4"/>
      <c r="R1401" s="1">
        <f t="shared" si="430"/>
        <v>0.7225433526011561</v>
      </c>
      <c r="S1401" s="1">
        <f t="shared" si="430"/>
        <v>0.30211480362537763</v>
      </c>
      <c r="T1401" s="1">
        <f t="shared" si="426"/>
        <v>2.4064763527907984E-2</v>
      </c>
      <c r="U1401" s="1">
        <f t="shared" si="427"/>
        <v>0.21021427448788924</v>
      </c>
      <c r="V1401" s="1">
        <f t="shared" si="431"/>
        <v>0.72121427448788922</v>
      </c>
      <c r="W1401" s="1"/>
      <c r="X1401" s="17">
        <f t="shared" si="432"/>
        <v>386.55048211582812</v>
      </c>
      <c r="Y1401" s="18">
        <f t="shared" si="433"/>
        <v>2272.2260058594952</v>
      </c>
      <c r="Z1401" s="2">
        <f t="shared" si="444"/>
        <v>367.22295801003668</v>
      </c>
      <c r="AA1401" s="18">
        <f t="shared" si="444"/>
        <v>2158.6147055665206</v>
      </c>
      <c r="AB1401" s="2">
        <f t="shared" si="445"/>
        <v>-272.31412911081355</v>
      </c>
      <c r="AC1401" s="2">
        <f t="shared" si="445"/>
        <v>215.86147055665205</v>
      </c>
      <c r="AD1401" s="2">
        <f t="shared" si="434"/>
        <v>-1000</v>
      </c>
      <c r="AE1401" s="2">
        <f t="shared" si="435"/>
        <v>2158.6147055665206</v>
      </c>
      <c r="AF1401" s="5">
        <f t="shared" si="436"/>
        <v>-1</v>
      </c>
      <c r="AG1401" s="5">
        <f t="shared" si="437"/>
        <v>2.31</v>
      </c>
      <c r="AH1401" s="3">
        <f t="shared" si="438"/>
        <v>201712</v>
      </c>
      <c r="AI1401" s="21">
        <v>3.73</v>
      </c>
      <c r="AJ1401" s="21">
        <v>1.3220000000000001</v>
      </c>
      <c r="AK1401" s="21">
        <v>3.31</v>
      </c>
      <c r="AL1401" s="21">
        <v>1.3839999999999999</v>
      </c>
      <c r="AO1401">
        <f t="shared" si="443"/>
        <v>-300</v>
      </c>
      <c r="AP1401">
        <f>IF(E1401&lt;F1401,G1401,H1401)</f>
        <v>24</v>
      </c>
      <c r="AQ1401">
        <f>IF(E1401&lt;F1401,H1401,G1401)</f>
        <v>31</v>
      </c>
    </row>
    <row r="1402" spans="2:43" x14ac:dyDescent="0.25">
      <c r="B1402" s="24">
        <v>43100</v>
      </c>
      <c r="C1402" s="20" t="s">
        <v>41</v>
      </c>
      <c r="D1402" s="20" t="s">
        <v>26</v>
      </c>
      <c r="E1402" s="2">
        <v>-139.08205841446451</v>
      </c>
      <c r="F1402" s="2">
        <v>125.99999999999997</v>
      </c>
      <c r="G1402">
        <v>15</v>
      </c>
      <c r="H1402">
        <v>10</v>
      </c>
      <c r="I1402" s="9"/>
      <c r="J1402" s="2" t="str">
        <f t="shared" si="439"/>
        <v>Tennessee Titans</v>
      </c>
      <c r="K1402" s="2" t="str">
        <f t="shared" si="440"/>
        <v>Jacksonville Jaguars</v>
      </c>
      <c r="L1402" s="17">
        <f t="shared" si="441"/>
        <v>-139.08205841446451</v>
      </c>
      <c r="M1402" s="18">
        <f t="shared" si="442"/>
        <v>125.99999999999997</v>
      </c>
      <c r="N1402" s="4">
        <f t="shared" si="428"/>
        <v>1.7190000000000001</v>
      </c>
      <c r="O1402" s="4">
        <f t="shared" si="429"/>
        <v>2.2599999999999998</v>
      </c>
      <c r="P1402" s="4"/>
      <c r="Q1402" s="4"/>
      <c r="R1402" s="1">
        <f t="shared" si="430"/>
        <v>0.58173356602675974</v>
      </c>
      <c r="S1402" s="1">
        <f t="shared" si="430"/>
        <v>0.44247787610619471</v>
      </c>
      <c r="T1402" s="1">
        <f t="shared" si="426"/>
        <v>2.3639105302839969E-2</v>
      </c>
      <c r="U1402" s="1">
        <f t="shared" si="427"/>
        <v>6.9627844960282514E-2</v>
      </c>
      <c r="V1402" s="1">
        <f t="shared" si="431"/>
        <v>0.58062784496028252</v>
      </c>
      <c r="W1402" s="1"/>
      <c r="X1402" s="17">
        <f t="shared" si="432"/>
        <v>722.27358484401384</v>
      </c>
      <c r="Y1402" s="18">
        <f t="shared" si="433"/>
        <v>1258.3160788446787</v>
      </c>
      <c r="Z1402" s="2">
        <f t="shared" si="444"/>
        <v>686.15990560181308</v>
      </c>
      <c r="AA1402" s="18">
        <f t="shared" si="444"/>
        <v>1195.4002749024448</v>
      </c>
      <c r="AB1402" s="2">
        <f t="shared" si="445"/>
        <v>-145.7386232911592</v>
      </c>
      <c r="AC1402" s="2">
        <f t="shared" si="445"/>
        <v>119.54002749024448</v>
      </c>
      <c r="AD1402" s="2">
        <f t="shared" si="434"/>
        <v>686.15990560181308</v>
      </c>
      <c r="AE1402" s="2">
        <f t="shared" si="435"/>
        <v>-1000</v>
      </c>
      <c r="AF1402" s="5">
        <f t="shared" si="436"/>
        <v>0.71900000000000008</v>
      </c>
      <c r="AG1402" s="5">
        <f t="shared" si="437"/>
        <v>-1</v>
      </c>
      <c r="AH1402" s="3">
        <f t="shared" si="438"/>
        <v>201712</v>
      </c>
      <c r="AI1402" s="21">
        <v>1.526</v>
      </c>
      <c r="AJ1402" s="21">
        <v>2.71</v>
      </c>
      <c r="AK1402" s="21">
        <v>1.7190000000000001</v>
      </c>
      <c r="AL1402" s="21">
        <v>2.2599999999999998</v>
      </c>
      <c r="AO1402">
        <f t="shared" si="443"/>
        <v>-140</v>
      </c>
      <c r="AP1402">
        <f>IF(E1402&lt;F1402,G1402,H1402)</f>
        <v>15</v>
      </c>
      <c r="AQ1402">
        <f>IF(E1402&lt;F1402,H1402,G1402)</f>
        <v>10</v>
      </c>
    </row>
    <row r="1403" spans="2:43" x14ac:dyDescent="0.25">
      <c r="B1403" s="24">
        <v>43094</v>
      </c>
      <c r="C1403" s="20" t="s">
        <v>19</v>
      </c>
      <c r="D1403" s="20" t="s">
        <v>52</v>
      </c>
      <c r="E1403" s="2">
        <v>-450.45045045045049</v>
      </c>
      <c r="F1403" s="2">
        <v>384.99999999999994</v>
      </c>
      <c r="G1403">
        <v>19</v>
      </c>
      <c r="H1403">
        <v>10</v>
      </c>
      <c r="I1403" s="9"/>
      <c r="J1403" s="2" t="str">
        <f t="shared" si="439"/>
        <v>Philadelphia Eagles</v>
      </c>
      <c r="K1403" s="2" t="str">
        <f t="shared" si="440"/>
        <v>Oakland Raiders</v>
      </c>
      <c r="L1403" s="17">
        <f t="shared" si="441"/>
        <v>-450.45045045045049</v>
      </c>
      <c r="M1403" s="18">
        <f t="shared" si="442"/>
        <v>384.99999999999994</v>
      </c>
      <c r="N1403" s="4">
        <f t="shared" si="428"/>
        <v>1.222</v>
      </c>
      <c r="O1403" s="4">
        <f t="shared" si="429"/>
        <v>4.8499999999999996</v>
      </c>
      <c r="P1403" s="4"/>
      <c r="Q1403" s="4"/>
      <c r="R1403" s="1">
        <f t="shared" si="430"/>
        <v>0.81833060556464809</v>
      </c>
      <c r="S1403" s="1">
        <f t="shared" si="430"/>
        <v>0.2061855670103093</v>
      </c>
      <c r="T1403" s="1">
        <f t="shared" si="426"/>
        <v>2.392951251646902E-2</v>
      </c>
      <c r="U1403" s="1">
        <f t="shared" si="427"/>
        <v>0.30607251927716939</v>
      </c>
      <c r="V1403" s="1">
        <f t="shared" si="431"/>
        <v>0.8170725192771694</v>
      </c>
      <c r="W1403" s="1"/>
      <c r="X1403" s="17">
        <f t="shared" si="432"/>
        <v>223.88157281884725</v>
      </c>
      <c r="Y1403" s="18">
        <f t="shared" si="433"/>
        <v>3674.1094559452272</v>
      </c>
      <c r="Z1403" s="2">
        <f t="shared" si="444"/>
        <v>212.68749417790488</v>
      </c>
      <c r="AA1403" s="18">
        <f t="shared" si="444"/>
        <v>3490.4039831479658</v>
      </c>
      <c r="AB1403" s="2">
        <f t="shared" si="445"/>
        <v>-470.17338930305823</v>
      </c>
      <c r="AC1403" s="2">
        <f t="shared" si="445"/>
        <v>349.04039831479656</v>
      </c>
      <c r="AD1403" s="2">
        <f t="shared" si="434"/>
        <v>212.68749417790488</v>
      </c>
      <c r="AE1403" s="2">
        <f t="shared" si="435"/>
        <v>-1000</v>
      </c>
      <c r="AF1403" s="5">
        <f t="shared" si="436"/>
        <v>0.22199999999999998</v>
      </c>
      <c r="AG1403" s="5">
        <f t="shared" si="437"/>
        <v>-1</v>
      </c>
      <c r="AH1403" s="3">
        <f t="shared" si="438"/>
        <v>201712</v>
      </c>
      <c r="AI1403" s="21">
        <v>1.2629999999999999</v>
      </c>
      <c r="AJ1403" s="21">
        <v>4.3</v>
      </c>
      <c r="AK1403" s="21">
        <v>1.222</v>
      </c>
      <c r="AL1403" s="21">
        <v>4.8499999999999996</v>
      </c>
      <c r="AO1403">
        <f t="shared" si="443"/>
        <v>-500</v>
      </c>
      <c r="AP1403">
        <f>IF(E1403&lt;F1403,G1403,H1403)</f>
        <v>19</v>
      </c>
      <c r="AQ1403">
        <f>IF(E1403&lt;F1403,H1403,G1403)</f>
        <v>10</v>
      </c>
    </row>
    <row r="1404" spans="2:43" x14ac:dyDescent="0.25">
      <c r="B1404" s="24">
        <v>43094</v>
      </c>
      <c r="C1404" s="20" t="s">
        <v>40</v>
      </c>
      <c r="D1404" s="20" t="s">
        <v>45</v>
      </c>
      <c r="E1404" s="2">
        <v>346</v>
      </c>
      <c r="F1404" s="2">
        <v>-400</v>
      </c>
      <c r="G1404">
        <v>6</v>
      </c>
      <c r="H1404">
        <v>34</v>
      </c>
      <c r="I1404" s="9"/>
      <c r="J1404" s="2" t="str">
        <f t="shared" si="439"/>
        <v>Pittsburgh Steelers</v>
      </c>
      <c r="K1404" s="2" t="str">
        <f t="shared" si="440"/>
        <v>Houston Texans</v>
      </c>
      <c r="L1404" s="17">
        <f t="shared" si="441"/>
        <v>-400</v>
      </c>
      <c r="M1404" s="18">
        <f t="shared" si="442"/>
        <v>346</v>
      </c>
      <c r="N1404" s="4">
        <f t="shared" si="428"/>
        <v>1.25</v>
      </c>
      <c r="O1404" s="4">
        <f t="shared" si="429"/>
        <v>4.46</v>
      </c>
      <c r="P1404" s="4"/>
      <c r="Q1404" s="4"/>
      <c r="R1404" s="1">
        <f t="shared" si="430"/>
        <v>0.8</v>
      </c>
      <c r="S1404" s="1">
        <f t="shared" si="430"/>
        <v>0.22421524663677131</v>
      </c>
      <c r="T1404" s="1">
        <f t="shared" si="426"/>
        <v>2.3642732049036774E-2</v>
      </c>
      <c r="U1404" s="1">
        <f t="shared" si="427"/>
        <v>0.28789237668161438</v>
      </c>
      <c r="V1404" s="1">
        <f t="shared" si="431"/>
        <v>0.79889237668161439</v>
      </c>
      <c r="W1404" s="1"/>
      <c r="X1404" s="17">
        <f t="shared" si="432"/>
        <v>251.73306090832037</v>
      </c>
      <c r="Y1404" s="18">
        <f t="shared" si="433"/>
        <v>3325.0323008798923</v>
      </c>
      <c r="Z1404" s="2">
        <f t="shared" si="444"/>
        <v>239.14640786290434</v>
      </c>
      <c r="AA1404" s="18">
        <f t="shared" si="444"/>
        <v>3158.7806858358977</v>
      </c>
      <c r="AB1404" s="2">
        <f t="shared" si="445"/>
        <v>-418.15388695834849</v>
      </c>
      <c r="AC1404" s="2">
        <f t="shared" si="445"/>
        <v>315.87806858358977</v>
      </c>
      <c r="AD1404" s="2">
        <f t="shared" si="434"/>
        <v>239.14640786290434</v>
      </c>
      <c r="AE1404" s="2">
        <f t="shared" si="435"/>
        <v>-1000</v>
      </c>
      <c r="AF1404" s="5">
        <f t="shared" si="436"/>
        <v>0.25</v>
      </c>
      <c r="AG1404" s="5">
        <f t="shared" si="437"/>
        <v>-1</v>
      </c>
      <c r="AH1404" s="3">
        <f t="shared" si="438"/>
        <v>201712</v>
      </c>
      <c r="AI1404" s="21">
        <v>4.46</v>
      </c>
      <c r="AJ1404" s="21">
        <v>1.25</v>
      </c>
      <c r="AK1404" s="21">
        <v>4.46</v>
      </c>
      <c r="AL1404" s="21">
        <v>1.25</v>
      </c>
      <c r="AO1404">
        <f t="shared" si="443"/>
        <v>-400</v>
      </c>
      <c r="AP1404">
        <f>IF(E1404&lt;F1404,G1404,H1404)</f>
        <v>34</v>
      </c>
      <c r="AQ1404">
        <f>IF(E1404&lt;F1404,H1404,G1404)</f>
        <v>6</v>
      </c>
    </row>
    <row r="1405" spans="2:43" x14ac:dyDescent="0.25">
      <c r="B1405" s="24">
        <v>43093</v>
      </c>
      <c r="C1405" s="20" t="s">
        <v>48</v>
      </c>
      <c r="D1405" s="20" t="s">
        <v>25</v>
      </c>
      <c r="E1405" s="2">
        <v>-173.01038062283735</v>
      </c>
      <c r="F1405" s="2">
        <v>156</v>
      </c>
      <c r="G1405">
        <v>23</v>
      </c>
      <c r="H1405">
        <v>0</v>
      </c>
      <c r="I1405" s="9"/>
      <c r="J1405" s="2" t="str">
        <f t="shared" si="439"/>
        <v>Arizona Cardinals</v>
      </c>
      <c r="K1405" s="2" t="str">
        <f t="shared" si="440"/>
        <v>New York Giants</v>
      </c>
      <c r="L1405" s="17">
        <f t="shared" si="441"/>
        <v>-173.01038062283735</v>
      </c>
      <c r="M1405" s="18">
        <f t="shared" si="442"/>
        <v>156</v>
      </c>
      <c r="N1405" s="4">
        <f t="shared" si="428"/>
        <v>1.5780000000000001</v>
      </c>
      <c r="O1405" s="4">
        <f t="shared" si="429"/>
        <v>2.56</v>
      </c>
      <c r="P1405" s="4"/>
      <c r="Q1405" s="4"/>
      <c r="R1405" s="1">
        <f t="shared" si="430"/>
        <v>0.6337135614702154</v>
      </c>
      <c r="S1405" s="1">
        <f t="shared" si="430"/>
        <v>0.390625</v>
      </c>
      <c r="T1405" s="1">
        <f t="shared" si="426"/>
        <v>2.3760270662155469E-2</v>
      </c>
      <c r="U1405" s="1">
        <f t="shared" si="427"/>
        <v>0.1215442807351077</v>
      </c>
      <c r="V1405" s="1">
        <f t="shared" si="431"/>
        <v>0.63254428073510771</v>
      </c>
      <c r="W1405" s="1"/>
      <c r="X1405" s="17">
        <f t="shared" si="432"/>
        <v>580.91698946017777</v>
      </c>
      <c r="Y1405" s="18">
        <f t="shared" si="433"/>
        <v>1552.6559461382415</v>
      </c>
      <c r="Z1405" s="2">
        <f t="shared" si="444"/>
        <v>551.87113998716882</v>
      </c>
      <c r="AA1405" s="18">
        <f t="shared" si="444"/>
        <v>1475.0231488313293</v>
      </c>
      <c r="AB1405" s="2">
        <f t="shared" si="445"/>
        <v>-181.20172039133089</v>
      </c>
      <c r="AC1405" s="2">
        <f t="shared" si="445"/>
        <v>147.50231488313293</v>
      </c>
      <c r="AD1405" s="2">
        <f t="shared" si="434"/>
        <v>551.87113998716882</v>
      </c>
      <c r="AE1405" s="2">
        <f t="shared" si="435"/>
        <v>-1000</v>
      </c>
      <c r="AF1405" s="5">
        <f t="shared" si="436"/>
        <v>0.57800000000000007</v>
      </c>
      <c r="AG1405" s="5">
        <f t="shared" si="437"/>
        <v>-1</v>
      </c>
      <c r="AH1405" s="3">
        <f t="shared" si="438"/>
        <v>201712</v>
      </c>
      <c r="AI1405" s="21">
        <v>1.512</v>
      </c>
      <c r="AJ1405" s="21">
        <v>2.75</v>
      </c>
      <c r="AK1405" s="21">
        <v>1.5780000000000001</v>
      </c>
      <c r="AL1405" s="21">
        <v>2.56</v>
      </c>
      <c r="AO1405">
        <f t="shared" si="443"/>
        <v>-180</v>
      </c>
      <c r="AP1405">
        <f>IF(E1405&lt;F1405,G1405,H1405)</f>
        <v>23</v>
      </c>
      <c r="AQ1405">
        <f>IF(E1405&lt;F1405,H1405,G1405)</f>
        <v>0</v>
      </c>
    </row>
    <row r="1406" spans="2:43" x14ac:dyDescent="0.25">
      <c r="B1406" s="24">
        <v>43093</v>
      </c>
      <c r="C1406" s="20" t="s">
        <v>23</v>
      </c>
      <c r="D1406" s="20" t="s">
        <v>32</v>
      </c>
      <c r="E1406" s="2">
        <v>-202.02020202020196</v>
      </c>
      <c r="F1406" s="2">
        <v>181</v>
      </c>
      <c r="G1406">
        <v>12</v>
      </c>
      <c r="H1406">
        <v>21</v>
      </c>
      <c r="I1406" s="9"/>
      <c r="J1406" s="2" t="str">
        <f t="shared" si="439"/>
        <v>Dallas Cowboys</v>
      </c>
      <c r="K1406" s="2" t="str">
        <f t="shared" si="440"/>
        <v>Seattle Seahawks</v>
      </c>
      <c r="L1406" s="17">
        <f t="shared" si="441"/>
        <v>-202.02020202020196</v>
      </c>
      <c r="M1406" s="18">
        <f t="shared" si="442"/>
        <v>181</v>
      </c>
      <c r="N1406" s="4">
        <f t="shared" si="428"/>
        <v>1.4950000000000001</v>
      </c>
      <c r="O1406" s="4">
        <f t="shared" si="429"/>
        <v>2.81</v>
      </c>
      <c r="P1406" s="4"/>
      <c r="Q1406" s="4"/>
      <c r="R1406" s="1">
        <f t="shared" si="430"/>
        <v>0.66889632107023411</v>
      </c>
      <c r="S1406" s="1">
        <f t="shared" si="430"/>
        <v>0.35587188612099646</v>
      </c>
      <c r="T1406" s="1">
        <f t="shared" si="426"/>
        <v>2.4169570267131069E-2</v>
      </c>
      <c r="U1406" s="1">
        <f t="shared" si="427"/>
        <v>0.15651221747461883</v>
      </c>
      <c r="V1406" s="1">
        <f t="shared" si="431"/>
        <v>0.66751221747461886</v>
      </c>
      <c r="W1406" s="1"/>
      <c r="X1406" s="17">
        <f t="shared" si="432"/>
        <v>498.09992060261197</v>
      </c>
      <c r="Y1406" s="18">
        <f t="shared" si="433"/>
        <v>1796.2818011286422</v>
      </c>
      <c r="Z1406" s="2">
        <f t="shared" si="444"/>
        <v>473.19492457248134</v>
      </c>
      <c r="AA1406" s="18">
        <f t="shared" si="444"/>
        <v>1706.46771107221</v>
      </c>
      <c r="AB1406" s="2">
        <f t="shared" si="445"/>
        <v>-211.32940107155051</v>
      </c>
      <c r="AC1406" s="2">
        <f t="shared" si="445"/>
        <v>170.64677110722101</v>
      </c>
      <c r="AD1406" s="2">
        <f t="shared" si="434"/>
        <v>-1000</v>
      </c>
      <c r="AE1406" s="2">
        <f t="shared" si="435"/>
        <v>1706.46771107221</v>
      </c>
      <c r="AF1406" s="5">
        <f t="shared" si="436"/>
        <v>-1</v>
      </c>
      <c r="AG1406" s="5">
        <f t="shared" si="437"/>
        <v>1.81</v>
      </c>
      <c r="AH1406" s="3">
        <f t="shared" si="438"/>
        <v>201712</v>
      </c>
      <c r="AI1406" s="21">
        <v>1.4950000000000001</v>
      </c>
      <c r="AJ1406" s="21">
        <v>2.81</v>
      </c>
      <c r="AK1406" s="21">
        <v>1.4950000000000001</v>
      </c>
      <c r="AL1406" s="21">
        <v>2.81</v>
      </c>
      <c r="AO1406">
        <f t="shared" si="443"/>
        <v>-300</v>
      </c>
      <c r="AP1406">
        <f>IF(E1406&lt;F1406,G1406,H1406)</f>
        <v>12</v>
      </c>
      <c r="AQ1406">
        <f>IF(E1406&lt;F1406,H1406,G1406)</f>
        <v>21</v>
      </c>
    </row>
    <row r="1407" spans="2:43" x14ac:dyDescent="0.25">
      <c r="B1407" s="24">
        <v>43093</v>
      </c>
      <c r="C1407" s="20" t="s">
        <v>22</v>
      </c>
      <c r="D1407" s="20" t="s">
        <v>26</v>
      </c>
      <c r="E1407" s="2">
        <v>186</v>
      </c>
      <c r="F1407" s="2">
        <v>-208.33333333333334</v>
      </c>
      <c r="G1407">
        <v>44</v>
      </c>
      <c r="H1407">
        <v>33</v>
      </c>
      <c r="I1407" s="9"/>
      <c r="J1407" s="2" t="str">
        <f t="shared" si="439"/>
        <v>Jacksonville Jaguars</v>
      </c>
      <c r="K1407" s="2" t="str">
        <f t="shared" si="440"/>
        <v>San Francisco 49ers</v>
      </c>
      <c r="L1407" s="17">
        <f t="shared" si="441"/>
        <v>-208.33333333333334</v>
      </c>
      <c r="M1407" s="18">
        <f t="shared" si="442"/>
        <v>186</v>
      </c>
      <c r="N1407" s="4">
        <f t="shared" si="428"/>
        <v>1.48</v>
      </c>
      <c r="O1407" s="4">
        <f t="shared" si="429"/>
        <v>2.86</v>
      </c>
      <c r="P1407" s="4"/>
      <c r="Q1407" s="4"/>
      <c r="R1407" s="1">
        <f t="shared" si="430"/>
        <v>0.67567567567567566</v>
      </c>
      <c r="S1407" s="1">
        <f t="shared" si="430"/>
        <v>0.34965034965034969</v>
      </c>
      <c r="T1407" s="1">
        <f t="shared" si="426"/>
        <v>2.4700460829493065E-2</v>
      </c>
      <c r="U1407" s="1">
        <f t="shared" si="427"/>
        <v>0.16301266301266298</v>
      </c>
      <c r="V1407" s="1">
        <f t="shared" si="431"/>
        <v>0.67401266301266305</v>
      </c>
      <c r="W1407" s="1"/>
      <c r="X1407" s="17">
        <f t="shared" si="432"/>
        <v>483.65165059400738</v>
      </c>
      <c r="Y1407" s="18">
        <f t="shared" si="433"/>
        <v>1846.6048003943104</v>
      </c>
      <c r="Z1407" s="2">
        <f t="shared" si="444"/>
        <v>459.46906806430701</v>
      </c>
      <c r="AA1407" s="18">
        <f t="shared" si="444"/>
        <v>1754.2745603745948</v>
      </c>
      <c r="AB1407" s="2">
        <f t="shared" si="445"/>
        <v>-217.64250729932502</v>
      </c>
      <c r="AC1407" s="2">
        <f t="shared" si="445"/>
        <v>175.42745603745948</v>
      </c>
      <c r="AD1407" s="2">
        <f t="shared" si="434"/>
        <v>-1000</v>
      </c>
      <c r="AE1407" s="2">
        <f t="shared" si="435"/>
        <v>1754.2745603745948</v>
      </c>
      <c r="AF1407" s="5">
        <f t="shared" si="436"/>
        <v>-1</v>
      </c>
      <c r="AG1407" s="5">
        <f t="shared" si="437"/>
        <v>1.8599999999999999</v>
      </c>
      <c r="AH1407" s="3">
        <f t="shared" si="438"/>
        <v>201712</v>
      </c>
      <c r="AI1407" s="21">
        <v>2.75</v>
      </c>
      <c r="AJ1407" s="21">
        <v>1.512</v>
      </c>
      <c r="AK1407" s="21">
        <v>2.86</v>
      </c>
      <c r="AL1407" s="21">
        <v>1.48</v>
      </c>
      <c r="AO1407">
        <f t="shared" si="443"/>
        <v>-300</v>
      </c>
      <c r="AP1407">
        <f>IF(E1407&lt;F1407,G1407,H1407)</f>
        <v>33</v>
      </c>
      <c r="AQ1407">
        <f>IF(E1407&lt;F1407,H1407,G1407)</f>
        <v>44</v>
      </c>
    </row>
    <row r="1408" spans="2:43" x14ac:dyDescent="0.25">
      <c r="B1408" s="24">
        <v>43093</v>
      </c>
      <c r="C1408" s="20" t="s">
        <v>44</v>
      </c>
      <c r="D1408" s="20" t="s">
        <v>27</v>
      </c>
      <c r="E1408" s="2">
        <v>-450.45045045045049</v>
      </c>
      <c r="F1408" s="2">
        <v>384.99999999999994</v>
      </c>
      <c r="G1408">
        <v>22</v>
      </c>
      <c r="H1408">
        <v>19</v>
      </c>
      <c r="I1408" s="9"/>
      <c r="J1408" s="2" t="str">
        <f t="shared" si="439"/>
        <v>Carolina Panthers</v>
      </c>
      <c r="K1408" s="2" t="str">
        <f t="shared" si="440"/>
        <v>Tampa Bay Buccaneers</v>
      </c>
      <c r="L1408" s="17">
        <f t="shared" si="441"/>
        <v>-450.45045045045049</v>
      </c>
      <c r="M1408" s="18">
        <f t="shared" si="442"/>
        <v>384.99999999999994</v>
      </c>
      <c r="N1408" s="4">
        <f t="shared" si="428"/>
        <v>1.222</v>
      </c>
      <c r="O1408" s="4">
        <f t="shared" si="429"/>
        <v>4.8499999999999996</v>
      </c>
      <c r="P1408" s="4"/>
      <c r="Q1408" s="4"/>
      <c r="R1408" s="1">
        <f t="shared" si="430"/>
        <v>0.81833060556464809</v>
      </c>
      <c r="S1408" s="1">
        <f t="shared" si="430"/>
        <v>0.2061855670103093</v>
      </c>
      <c r="T1408" s="1">
        <f t="shared" si="426"/>
        <v>2.392951251646902E-2</v>
      </c>
      <c r="U1408" s="1">
        <f t="shared" si="427"/>
        <v>0.30607251927716939</v>
      </c>
      <c r="V1408" s="1">
        <f t="shared" si="431"/>
        <v>0.8170725192771694</v>
      </c>
      <c r="W1408" s="1"/>
      <c r="X1408" s="17">
        <f t="shared" si="432"/>
        <v>223.88157281884725</v>
      </c>
      <c r="Y1408" s="18">
        <f t="shared" si="433"/>
        <v>3674.1094559452272</v>
      </c>
      <c r="Z1408" s="2">
        <f t="shared" si="444"/>
        <v>212.68749417790488</v>
      </c>
      <c r="AA1408" s="18">
        <f t="shared" si="444"/>
        <v>3490.4039831479658</v>
      </c>
      <c r="AB1408" s="2">
        <f t="shared" si="445"/>
        <v>-470.17338930305823</v>
      </c>
      <c r="AC1408" s="2">
        <f t="shared" si="445"/>
        <v>349.04039831479656</v>
      </c>
      <c r="AD1408" s="2">
        <f t="shared" si="434"/>
        <v>212.68749417790488</v>
      </c>
      <c r="AE1408" s="2">
        <f t="shared" si="435"/>
        <v>-1000</v>
      </c>
      <c r="AF1408" s="5">
        <f t="shared" si="436"/>
        <v>0.22199999999999998</v>
      </c>
      <c r="AG1408" s="5">
        <f t="shared" si="437"/>
        <v>-1</v>
      </c>
      <c r="AH1408" s="3">
        <f t="shared" si="438"/>
        <v>201712</v>
      </c>
      <c r="AI1408" s="21">
        <v>1.25</v>
      </c>
      <c r="AJ1408" s="21">
        <v>4.46</v>
      </c>
      <c r="AK1408" s="21">
        <v>1.222</v>
      </c>
      <c r="AL1408" s="21">
        <v>4.8499999999999996</v>
      </c>
      <c r="AO1408">
        <f t="shared" si="443"/>
        <v>-500</v>
      </c>
      <c r="AP1408">
        <f>IF(E1408&lt;F1408,G1408,H1408)</f>
        <v>22</v>
      </c>
      <c r="AQ1408">
        <f>IF(E1408&lt;F1408,H1408,G1408)</f>
        <v>19</v>
      </c>
    </row>
    <row r="1409" spans="2:43" x14ac:dyDescent="0.25">
      <c r="B1409" s="24">
        <v>43093</v>
      </c>
      <c r="C1409" s="20" t="s">
        <v>37</v>
      </c>
      <c r="D1409" s="20" t="s">
        <v>46</v>
      </c>
      <c r="E1409" s="2">
        <v>-230.41474654377885</v>
      </c>
      <c r="F1409" s="2">
        <v>204.99999999999997</v>
      </c>
      <c r="G1409">
        <v>20</v>
      </c>
      <c r="H1409">
        <v>3</v>
      </c>
      <c r="I1409" s="9"/>
      <c r="J1409" s="2" t="str">
        <f t="shared" si="439"/>
        <v>Chicago Bears</v>
      </c>
      <c r="K1409" s="2" t="str">
        <f t="shared" si="440"/>
        <v>Cleveland Browns</v>
      </c>
      <c r="L1409" s="17">
        <f t="shared" si="441"/>
        <v>-230.41474654377885</v>
      </c>
      <c r="M1409" s="18">
        <f t="shared" si="442"/>
        <v>204.99999999999997</v>
      </c>
      <c r="N1409" s="4">
        <f t="shared" si="428"/>
        <v>1.4339999999999999</v>
      </c>
      <c r="O1409" s="4">
        <f t="shared" si="429"/>
        <v>3.05</v>
      </c>
      <c r="P1409" s="4"/>
      <c r="Q1409" s="4"/>
      <c r="R1409" s="1">
        <f t="shared" si="430"/>
        <v>0.69735006973500702</v>
      </c>
      <c r="S1409" s="1">
        <f t="shared" si="430"/>
        <v>0.32786885245901642</v>
      </c>
      <c r="T1409" s="1">
        <f t="shared" si="426"/>
        <v>2.4598572702943966E-2</v>
      </c>
      <c r="U1409" s="1">
        <f t="shared" si="427"/>
        <v>0.1847406086379953</v>
      </c>
      <c r="V1409" s="1">
        <f t="shared" si="431"/>
        <v>0.69574060863799536</v>
      </c>
      <c r="W1409" s="1"/>
      <c r="X1409" s="17">
        <f t="shared" si="432"/>
        <v>437.31728115975989</v>
      </c>
      <c r="Y1409" s="18">
        <f t="shared" si="433"/>
        <v>2028.3240111062205</v>
      </c>
      <c r="Z1409" s="2">
        <f t="shared" si="444"/>
        <v>415.45141710177188</v>
      </c>
      <c r="AA1409" s="18">
        <f t="shared" si="444"/>
        <v>1926.9078105509093</v>
      </c>
      <c r="AB1409" s="2">
        <f t="shared" si="445"/>
        <v>-240.70203129311579</v>
      </c>
      <c r="AC1409" s="2">
        <f t="shared" si="445"/>
        <v>192.69078105509092</v>
      </c>
      <c r="AD1409" s="2">
        <f t="shared" si="434"/>
        <v>415.45141710177188</v>
      </c>
      <c r="AE1409" s="2">
        <f t="shared" si="435"/>
        <v>-1000</v>
      </c>
      <c r="AF1409" s="5">
        <f t="shared" si="436"/>
        <v>0.43399999999999994</v>
      </c>
      <c r="AG1409" s="5">
        <f t="shared" si="437"/>
        <v>-1</v>
      </c>
      <c r="AH1409" s="3">
        <f t="shared" si="438"/>
        <v>201712</v>
      </c>
      <c r="AI1409" s="21">
        <v>1.3839999999999999</v>
      </c>
      <c r="AJ1409" s="21">
        <v>3.31</v>
      </c>
      <c r="AK1409" s="21">
        <v>1.4339999999999999</v>
      </c>
      <c r="AL1409" s="21">
        <v>3.05</v>
      </c>
      <c r="AO1409">
        <f t="shared" si="443"/>
        <v>-300</v>
      </c>
      <c r="AP1409">
        <f>IF(E1409&lt;F1409,G1409,H1409)</f>
        <v>20</v>
      </c>
      <c r="AQ1409">
        <f>IF(E1409&lt;F1409,H1409,G1409)</f>
        <v>3</v>
      </c>
    </row>
    <row r="1410" spans="2:43" x14ac:dyDescent="0.25">
      <c r="B1410" s="24">
        <v>43093</v>
      </c>
      <c r="C1410" s="20" t="s">
        <v>21</v>
      </c>
      <c r="D1410" s="20" t="s">
        <v>34</v>
      </c>
      <c r="E1410" s="2">
        <v>152.99999999999997</v>
      </c>
      <c r="F1410" s="2">
        <v>-170.06802721088434</v>
      </c>
      <c r="G1410">
        <v>26</v>
      </c>
      <c r="H1410">
        <v>17</v>
      </c>
      <c r="I1410" s="9"/>
      <c r="J1410" s="2" t="str">
        <f t="shared" si="439"/>
        <v>Detroit Lions</v>
      </c>
      <c r="K1410" s="2" t="str">
        <f t="shared" si="440"/>
        <v>Cincinnati Bengals</v>
      </c>
      <c r="L1410" s="17">
        <f t="shared" si="441"/>
        <v>-170.06802721088434</v>
      </c>
      <c r="M1410" s="18">
        <f t="shared" si="442"/>
        <v>152.99999999999997</v>
      </c>
      <c r="N1410" s="4">
        <f t="shared" si="428"/>
        <v>1.5880000000000001</v>
      </c>
      <c r="O1410" s="4">
        <f t="shared" si="429"/>
        <v>2.5299999999999998</v>
      </c>
      <c r="P1410" s="4"/>
      <c r="Q1410" s="4"/>
      <c r="R1410" s="1">
        <f t="shared" si="430"/>
        <v>0.62972292191435764</v>
      </c>
      <c r="S1410" s="1">
        <f t="shared" si="430"/>
        <v>0.39525691699604748</v>
      </c>
      <c r="T1410" s="1">
        <f t="shared" si="426"/>
        <v>2.4371053909664986E-2</v>
      </c>
      <c r="U1410" s="1">
        <f t="shared" si="427"/>
        <v>0.11723300245915508</v>
      </c>
      <c r="V1410" s="1">
        <f t="shared" si="431"/>
        <v>0.62823300245915514</v>
      </c>
      <c r="W1410" s="1"/>
      <c r="X1410" s="17">
        <f t="shared" si="432"/>
        <v>591.76610602372068</v>
      </c>
      <c r="Y1410" s="18">
        <f t="shared" si="433"/>
        <v>1525.4353459459228</v>
      </c>
      <c r="Z1410" s="2">
        <f t="shared" si="444"/>
        <v>562.17780072253458</v>
      </c>
      <c r="AA1410" s="18">
        <f t="shared" si="444"/>
        <v>1449.1635786486265</v>
      </c>
      <c r="AB1410" s="2">
        <f t="shared" si="445"/>
        <v>-177.87966702256082</v>
      </c>
      <c r="AC1410" s="2">
        <f t="shared" si="445"/>
        <v>144.91635786486265</v>
      </c>
      <c r="AD1410" s="2">
        <f t="shared" si="434"/>
        <v>-1000</v>
      </c>
      <c r="AE1410" s="2">
        <f t="shared" si="435"/>
        <v>1449.1635786486265</v>
      </c>
      <c r="AF1410" s="5">
        <f t="shared" si="436"/>
        <v>-1</v>
      </c>
      <c r="AG1410" s="5">
        <f t="shared" si="437"/>
        <v>1.5299999999999998</v>
      </c>
      <c r="AH1410" s="3">
        <f t="shared" si="438"/>
        <v>201712</v>
      </c>
      <c r="AI1410" s="21">
        <v>2.86</v>
      </c>
      <c r="AJ1410" s="21">
        <v>1.48</v>
      </c>
      <c r="AK1410" s="21">
        <v>2.5299999999999998</v>
      </c>
      <c r="AL1410" s="21">
        <v>1.5880000000000001</v>
      </c>
      <c r="AO1410">
        <f t="shared" si="443"/>
        <v>-180</v>
      </c>
      <c r="AP1410">
        <f>IF(E1410&lt;F1410,G1410,H1410)</f>
        <v>17</v>
      </c>
      <c r="AQ1410">
        <f>IF(E1410&lt;F1410,H1410,G1410)</f>
        <v>26</v>
      </c>
    </row>
    <row r="1411" spans="2:43" x14ac:dyDescent="0.25">
      <c r="B1411" s="24">
        <v>43093</v>
      </c>
      <c r="C1411" s="20" t="s">
        <v>20</v>
      </c>
      <c r="D1411" s="20" t="s">
        <v>30</v>
      </c>
      <c r="E1411" s="2">
        <v>-500.00000000000011</v>
      </c>
      <c r="F1411" s="2">
        <v>423.00000000000006</v>
      </c>
      <c r="G1411">
        <v>29</v>
      </c>
      <c r="H1411">
        <v>13</v>
      </c>
      <c r="I1411" s="9"/>
      <c r="J1411" s="2" t="str">
        <f t="shared" si="439"/>
        <v>Kansas City Chiefs</v>
      </c>
      <c r="K1411" s="2" t="str">
        <f t="shared" si="440"/>
        <v>Miami Dolphins</v>
      </c>
      <c r="L1411" s="17">
        <f t="shared" si="441"/>
        <v>-500.00000000000011</v>
      </c>
      <c r="M1411" s="18">
        <f t="shared" si="442"/>
        <v>423.00000000000006</v>
      </c>
      <c r="N1411" s="4">
        <f t="shared" si="428"/>
        <v>1.2</v>
      </c>
      <c r="O1411" s="4">
        <f t="shared" si="429"/>
        <v>5.23</v>
      </c>
      <c r="P1411" s="4"/>
      <c r="Q1411" s="4"/>
      <c r="R1411" s="1">
        <f t="shared" si="430"/>
        <v>0.83333333333333337</v>
      </c>
      <c r="S1411" s="1">
        <f t="shared" si="430"/>
        <v>0.19120458891013384</v>
      </c>
      <c r="T1411" s="1">
        <f t="shared" si="426"/>
        <v>2.3950233281493039E-2</v>
      </c>
      <c r="U1411" s="1">
        <f t="shared" si="427"/>
        <v>0.32106437221159978</v>
      </c>
      <c r="V1411" s="1">
        <f t="shared" si="431"/>
        <v>0.83206437221159979</v>
      </c>
      <c r="W1411" s="1"/>
      <c r="X1411" s="17">
        <f t="shared" si="432"/>
        <v>201.83009079217373</v>
      </c>
      <c r="Y1411" s="18">
        <f t="shared" si="433"/>
        <v>4006.3698989884547</v>
      </c>
      <c r="Z1411" s="2">
        <f t="shared" si="444"/>
        <v>191.73858625256503</v>
      </c>
      <c r="AA1411" s="18">
        <f t="shared" si="444"/>
        <v>3806.0514040390317</v>
      </c>
      <c r="AB1411" s="2">
        <f t="shared" si="445"/>
        <v>-521.54343032589361</v>
      </c>
      <c r="AC1411" s="2">
        <f t="shared" si="445"/>
        <v>380.60514040390319</v>
      </c>
      <c r="AD1411" s="2">
        <f t="shared" si="434"/>
        <v>191.73858625256503</v>
      </c>
      <c r="AE1411" s="2">
        <f t="shared" si="435"/>
        <v>-1000</v>
      </c>
      <c r="AF1411" s="5">
        <f t="shared" si="436"/>
        <v>0.19999999999999996</v>
      </c>
      <c r="AG1411" s="5">
        <f t="shared" si="437"/>
        <v>-1</v>
      </c>
      <c r="AH1411" s="3">
        <f t="shared" si="438"/>
        <v>201712</v>
      </c>
      <c r="AI1411" s="21">
        <v>1.25</v>
      </c>
      <c r="AJ1411" s="21">
        <v>4.46</v>
      </c>
      <c r="AK1411" s="21">
        <v>1.2</v>
      </c>
      <c r="AL1411" s="21">
        <v>5.23</v>
      </c>
      <c r="AO1411">
        <f t="shared" si="443"/>
        <v>-500</v>
      </c>
      <c r="AP1411">
        <f>IF(E1411&lt;F1411,G1411,H1411)</f>
        <v>29</v>
      </c>
      <c r="AQ1411">
        <f>IF(E1411&lt;F1411,H1411,G1411)</f>
        <v>13</v>
      </c>
    </row>
    <row r="1412" spans="2:43" x14ac:dyDescent="0.25">
      <c r="B1412" s="24">
        <v>43093</v>
      </c>
      <c r="C1412" s="20" t="s">
        <v>36</v>
      </c>
      <c r="D1412" s="20" t="s">
        <v>24</v>
      </c>
      <c r="E1412" s="2">
        <v>-510.20408163265319</v>
      </c>
      <c r="F1412" s="2">
        <v>430.99999999999994</v>
      </c>
      <c r="G1412">
        <v>37</v>
      </c>
      <c r="H1412">
        <v>16</v>
      </c>
      <c r="I1412" s="9"/>
      <c r="J1412" s="2" t="str">
        <f t="shared" si="439"/>
        <v>New England Patriots</v>
      </c>
      <c r="K1412" s="2" t="str">
        <f t="shared" si="440"/>
        <v>Buffalo Bills</v>
      </c>
      <c r="L1412" s="17">
        <f t="shared" si="441"/>
        <v>-510.20408163265319</v>
      </c>
      <c r="M1412" s="18">
        <f t="shared" si="442"/>
        <v>430.99999999999994</v>
      </c>
      <c r="N1412" s="4">
        <f t="shared" si="428"/>
        <v>1.196</v>
      </c>
      <c r="O1412" s="4">
        <f t="shared" si="429"/>
        <v>5.31</v>
      </c>
      <c r="P1412" s="4"/>
      <c r="Q1412" s="4"/>
      <c r="R1412" s="1">
        <f t="shared" si="430"/>
        <v>0.83612040133779264</v>
      </c>
      <c r="S1412" s="1">
        <f t="shared" si="430"/>
        <v>0.18832391713747648</v>
      </c>
      <c r="T1412" s="1">
        <f t="shared" ref="T1412:T1475" si="446">1-N1412*O1412/(N1412+O1412)</f>
        <v>2.3861051337227157E-2</v>
      </c>
      <c r="U1412" s="1">
        <f t="shared" ref="U1412:U1475" si="447">ABS(R1412-S1412)/2</f>
        <v>0.32389824210015805</v>
      </c>
      <c r="V1412" s="1">
        <f t="shared" si="431"/>
        <v>0.83489824210015806</v>
      </c>
      <c r="W1412" s="1"/>
      <c r="X1412" s="17">
        <f t="shared" si="432"/>
        <v>197.75075521123875</v>
      </c>
      <c r="Y1412" s="18">
        <f t="shared" si="433"/>
        <v>4074.4516537335267</v>
      </c>
      <c r="Z1412" s="2">
        <f t="shared" si="444"/>
        <v>187.86321745067681</v>
      </c>
      <c r="AA1412" s="18">
        <f t="shared" si="444"/>
        <v>3870.7290710468501</v>
      </c>
      <c r="AB1412" s="2">
        <f t="shared" si="445"/>
        <v>-532.30217898431783</v>
      </c>
      <c r="AC1412" s="2">
        <f t="shared" si="445"/>
        <v>387.07290710468499</v>
      </c>
      <c r="AD1412" s="2">
        <f t="shared" si="434"/>
        <v>187.86321745067681</v>
      </c>
      <c r="AE1412" s="2">
        <f t="shared" si="435"/>
        <v>-1000</v>
      </c>
      <c r="AF1412" s="5">
        <f t="shared" si="436"/>
        <v>0.19599999999999995</v>
      </c>
      <c r="AG1412" s="5">
        <f t="shared" si="437"/>
        <v>-1</v>
      </c>
      <c r="AH1412" s="3">
        <f t="shared" si="438"/>
        <v>201712</v>
      </c>
      <c r="AI1412" s="21">
        <v>1.181</v>
      </c>
      <c r="AJ1412" s="21">
        <v>5.61</v>
      </c>
      <c r="AK1412" s="21">
        <v>1.196</v>
      </c>
      <c r="AL1412" s="21">
        <v>5.31</v>
      </c>
      <c r="AO1412">
        <f t="shared" si="443"/>
        <v>-600</v>
      </c>
      <c r="AP1412">
        <f>IF(E1412&lt;F1412,G1412,H1412)</f>
        <v>37</v>
      </c>
      <c r="AQ1412">
        <f>IF(E1412&lt;F1412,H1412,G1412)</f>
        <v>16</v>
      </c>
    </row>
    <row r="1413" spans="2:43" x14ac:dyDescent="0.25">
      <c r="B1413" s="24">
        <v>43093</v>
      </c>
      <c r="C1413" s="20" t="s">
        <v>43</v>
      </c>
      <c r="D1413" s="20" t="s">
        <v>35</v>
      </c>
      <c r="E1413" s="2">
        <v>-230.41474654377885</v>
      </c>
      <c r="F1413" s="2">
        <v>204.99999999999997</v>
      </c>
      <c r="G1413">
        <v>23</v>
      </c>
      <c r="H1413">
        <v>13</v>
      </c>
      <c r="I1413" s="9"/>
      <c r="J1413" s="2" t="str">
        <f t="shared" si="439"/>
        <v>New Orleans Saints</v>
      </c>
      <c r="K1413" s="2" t="str">
        <f t="shared" si="440"/>
        <v>Atlanta Falcons</v>
      </c>
      <c r="L1413" s="17">
        <f t="shared" si="441"/>
        <v>-230.41474654377885</v>
      </c>
      <c r="M1413" s="18">
        <f t="shared" si="442"/>
        <v>204.99999999999997</v>
      </c>
      <c r="N1413" s="4">
        <f t="shared" ref="N1413:N1476" si="448">IF(E1413&lt;0,AK1413,AL1413)</f>
        <v>1.4339999999999999</v>
      </c>
      <c r="O1413" s="4">
        <f t="shared" ref="O1413:O1476" si="449">IF(E1413&lt;0,AL1413,AK1413)</f>
        <v>3.05</v>
      </c>
      <c r="P1413" s="4"/>
      <c r="Q1413" s="4"/>
      <c r="R1413" s="1">
        <f t="shared" ref="R1413:S1476" si="450">1/N1413</f>
        <v>0.69735006973500702</v>
      </c>
      <c r="S1413" s="1">
        <f t="shared" si="450"/>
        <v>0.32786885245901642</v>
      </c>
      <c r="T1413" s="1">
        <f t="shared" si="446"/>
        <v>2.4598572702943966E-2</v>
      </c>
      <c r="U1413" s="1">
        <f t="shared" si="447"/>
        <v>0.1847406086379953</v>
      </c>
      <c r="V1413" s="1">
        <f t="shared" ref="V1413:V1476" si="451">V$1+IF(N1413&lt;=O1413,U1413,-U1413)</f>
        <v>0.69574060863799536</v>
      </c>
      <c r="W1413" s="1"/>
      <c r="X1413" s="17">
        <f t="shared" ref="X1413:X1476" si="452">(1/V1413-1)*1000</f>
        <v>437.31728115975989</v>
      </c>
      <c r="Y1413" s="18">
        <f t="shared" ref="Y1413:Y1476" si="453">1000000/(X1413+W$1)-X$1</f>
        <v>2028.3240111062205</v>
      </c>
      <c r="Z1413" s="2">
        <f t="shared" si="444"/>
        <v>415.45141710177188</v>
      </c>
      <c r="AA1413" s="18">
        <f t="shared" si="444"/>
        <v>1926.9078105509093</v>
      </c>
      <c r="AB1413" s="2">
        <f t="shared" si="445"/>
        <v>-240.70203129311579</v>
      </c>
      <c r="AC1413" s="2">
        <f t="shared" si="445"/>
        <v>192.69078105509092</v>
      </c>
      <c r="AD1413" s="2">
        <f t="shared" ref="AD1413:AD1476" si="454">IF(AP1413&gt;AQ1413,Z1413,-1000)</f>
        <v>415.45141710177188</v>
      </c>
      <c r="AE1413" s="2">
        <f t="shared" ref="AE1413:AE1476" si="455">IF(AQ1413&gt;AP1413,AA1413,-1000)</f>
        <v>-1000</v>
      </c>
      <c r="AF1413" s="5">
        <f t="shared" ref="AF1413:AF1476" si="456">IF(AP1413&gt;AQ1413,N1413-1,-1)</f>
        <v>0.43399999999999994</v>
      </c>
      <c r="AG1413" s="5">
        <f t="shared" ref="AG1413:AG1476" si="457">IF(AQ1413&gt;AP1413,O1413-1,-1)</f>
        <v>-1</v>
      </c>
      <c r="AH1413" s="3">
        <f t="shared" ref="AH1413:AH1476" si="458">YEAR(B1413)*100+MONTH(B1413)</f>
        <v>201712</v>
      </c>
      <c r="AI1413" s="21">
        <v>1.423</v>
      </c>
      <c r="AJ1413" s="21">
        <v>3.11</v>
      </c>
      <c r="AK1413" s="21">
        <v>1.4339999999999999</v>
      </c>
      <c r="AL1413" s="21">
        <v>3.05</v>
      </c>
      <c r="AO1413">
        <f t="shared" si="443"/>
        <v>-300</v>
      </c>
      <c r="AP1413">
        <f>IF(E1413&lt;F1413,G1413,H1413)</f>
        <v>23</v>
      </c>
      <c r="AQ1413">
        <f>IF(E1413&lt;F1413,H1413,G1413)</f>
        <v>13</v>
      </c>
    </row>
    <row r="1414" spans="2:43" x14ac:dyDescent="0.25">
      <c r="B1414" s="24">
        <v>43093</v>
      </c>
      <c r="C1414" s="20" t="s">
        <v>42</v>
      </c>
      <c r="D1414" s="20" t="s">
        <v>31</v>
      </c>
      <c r="E1414" s="2">
        <v>264</v>
      </c>
      <c r="F1414" s="2">
        <v>-300.30030030030031</v>
      </c>
      <c r="G1414">
        <v>7</v>
      </c>
      <c r="H1414">
        <v>14</v>
      </c>
      <c r="I1414" s="9"/>
      <c r="J1414" s="2" t="str">
        <f t="shared" ref="J1414:J1477" si="459">IF(E1414&lt;=F1414,C1414,D1414)</f>
        <v>Los Angeles Chargers</v>
      </c>
      <c r="K1414" s="2" t="str">
        <f t="shared" ref="K1414:K1477" si="460">IF(E1414&gt;F1414,C1414,D1414)</f>
        <v>New York Jets</v>
      </c>
      <c r="L1414" s="17">
        <f t="shared" ref="L1414:L1477" si="461">IF(E1414&lt;=F1414,E1414,F1414)</f>
        <v>-300.30030030030031</v>
      </c>
      <c r="M1414" s="18">
        <f t="shared" ref="M1414:M1477" si="462">IF(E1414&gt;F1414,E1414,F1414)</f>
        <v>264</v>
      </c>
      <c r="N1414" s="4">
        <f t="shared" si="448"/>
        <v>1.333</v>
      </c>
      <c r="O1414" s="4">
        <f t="shared" si="449"/>
        <v>3.64</v>
      </c>
      <c r="P1414" s="4"/>
      <c r="Q1414" s="4"/>
      <c r="R1414" s="1">
        <f t="shared" si="450"/>
        <v>0.75018754688672173</v>
      </c>
      <c r="S1414" s="1">
        <f t="shared" si="450"/>
        <v>0.27472527472527469</v>
      </c>
      <c r="T1414" s="1">
        <f t="shared" si="446"/>
        <v>2.4307259199678244E-2</v>
      </c>
      <c r="U1414" s="1">
        <f t="shared" si="447"/>
        <v>0.23773113608072352</v>
      </c>
      <c r="V1414" s="1">
        <f t="shared" si="451"/>
        <v>0.7487311360807235</v>
      </c>
      <c r="W1414" s="1"/>
      <c r="X1414" s="17">
        <f t="shared" si="452"/>
        <v>335.59291421291482</v>
      </c>
      <c r="Y1414" s="18">
        <f t="shared" si="453"/>
        <v>2582.4792899601139</v>
      </c>
      <c r="Z1414" s="2">
        <f t="shared" si="444"/>
        <v>318.81326850226907</v>
      </c>
      <c r="AA1414" s="18">
        <f t="shared" si="444"/>
        <v>2453.3553254621079</v>
      </c>
      <c r="AB1414" s="2">
        <f t="shared" si="445"/>
        <v>-313.66323136355999</v>
      </c>
      <c r="AC1414" s="2">
        <f t="shared" si="445"/>
        <v>245.3355325462108</v>
      </c>
      <c r="AD1414" s="2">
        <f t="shared" si="454"/>
        <v>318.81326850226907</v>
      </c>
      <c r="AE1414" s="2">
        <f t="shared" si="455"/>
        <v>-1000</v>
      </c>
      <c r="AF1414" s="5">
        <f t="shared" si="456"/>
        <v>0.33299999999999996</v>
      </c>
      <c r="AG1414" s="5">
        <f t="shared" si="457"/>
        <v>-1</v>
      </c>
      <c r="AH1414" s="3">
        <f t="shared" si="458"/>
        <v>201712</v>
      </c>
      <c r="AI1414" s="21">
        <v>3.48</v>
      </c>
      <c r="AJ1414" s="21">
        <v>1.357</v>
      </c>
      <c r="AK1414" s="21">
        <v>3.64</v>
      </c>
      <c r="AL1414" s="21">
        <v>1.333</v>
      </c>
      <c r="AO1414">
        <f t="shared" ref="AO1414:AO1477" si="463">IF(L1414&lt;-200,INT(L1414/100)*100,INT(L1414/10)*10)</f>
        <v>-400</v>
      </c>
      <c r="AP1414">
        <f>IF(E1414&lt;F1414,G1414,H1414)</f>
        <v>14</v>
      </c>
      <c r="AQ1414">
        <f>IF(E1414&lt;F1414,H1414,G1414)</f>
        <v>7</v>
      </c>
    </row>
    <row r="1415" spans="2:43" x14ac:dyDescent="0.25">
      <c r="B1415" s="24">
        <v>43093</v>
      </c>
      <c r="C1415" s="20" t="s">
        <v>41</v>
      </c>
      <c r="D1415" s="20" t="s">
        <v>47</v>
      </c>
      <c r="E1415" s="2">
        <v>204.99999999999997</v>
      </c>
      <c r="F1415" s="2">
        <v>-230.41474654377885</v>
      </c>
      <c r="G1415">
        <v>23</v>
      </c>
      <c r="H1415">
        <v>27</v>
      </c>
      <c r="I1415" s="9"/>
      <c r="J1415" s="2" t="str">
        <f t="shared" si="459"/>
        <v>Los Angeles Rams</v>
      </c>
      <c r="K1415" s="2" t="str">
        <f t="shared" si="460"/>
        <v>Tennessee Titans</v>
      </c>
      <c r="L1415" s="17">
        <f t="shared" si="461"/>
        <v>-230.41474654377885</v>
      </c>
      <c r="M1415" s="18">
        <f t="shared" si="462"/>
        <v>204.99999999999997</v>
      </c>
      <c r="N1415" s="4">
        <f t="shared" si="448"/>
        <v>1.4339999999999999</v>
      </c>
      <c r="O1415" s="4">
        <f t="shared" si="449"/>
        <v>3.05</v>
      </c>
      <c r="P1415" s="4"/>
      <c r="Q1415" s="4"/>
      <c r="R1415" s="1">
        <f t="shared" si="450"/>
        <v>0.69735006973500702</v>
      </c>
      <c r="S1415" s="1">
        <f t="shared" si="450"/>
        <v>0.32786885245901642</v>
      </c>
      <c r="T1415" s="1">
        <f t="shared" si="446"/>
        <v>2.4598572702943966E-2</v>
      </c>
      <c r="U1415" s="1">
        <f t="shared" si="447"/>
        <v>0.1847406086379953</v>
      </c>
      <c r="V1415" s="1">
        <f t="shared" si="451"/>
        <v>0.69574060863799536</v>
      </c>
      <c r="W1415" s="1"/>
      <c r="X1415" s="17">
        <f t="shared" si="452"/>
        <v>437.31728115975989</v>
      </c>
      <c r="Y1415" s="18">
        <f t="shared" si="453"/>
        <v>2028.3240111062205</v>
      </c>
      <c r="Z1415" s="2">
        <f t="shared" si="444"/>
        <v>415.45141710177188</v>
      </c>
      <c r="AA1415" s="18">
        <f t="shared" si="444"/>
        <v>1926.9078105509093</v>
      </c>
      <c r="AB1415" s="2">
        <f t="shared" si="445"/>
        <v>-240.70203129311579</v>
      </c>
      <c r="AC1415" s="2">
        <f t="shared" si="445"/>
        <v>192.69078105509092</v>
      </c>
      <c r="AD1415" s="2">
        <f t="shared" si="454"/>
        <v>415.45141710177188</v>
      </c>
      <c r="AE1415" s="2">
        <f t="shared" si="455"/>
        <v>-1000</v>
      </c>
      <c r="AF1415" s="5">
        <f t="shared" si="456"/>
        <v>0.43399999999999994</v>
      </c>
      <c r="AG1415" s="5">
        <f t="shared" si="457"/>
        <v>-1</v>
      </c>
      <c r="AH1415" s="3">
        <f t="shared" si="458"/>
        <v>201712</v>
      </c>
      <c r="AI1415" s="21">
        <v>3.39</v>
      </c>
      <c r="AJ1415" s="21">
        <v>1.37</v>
      </c>
      <c r="AK1415" s="21">
        <v>3.05</v>
      </c>
      <c r="AL1415" s="21">
        <v>1.4339999999999999</v>
      </c>
      <c r="AO1415">
        <f t="shared" si="463"/>
        <v>-300</v>
      </c>
      <c r="AP1415">
        <f>IF(E1415&lt;F1415,G1415,H1415)</f>
        <v>27</v>
      </c>
      <c r="AQ1415">
        <f>IF(E1415&lt;F1415,H1415,G1415)</f>
        <v>23</v>
      </c>
    </row>
    <row r="1416" spans="2:43" x14ac:dyDescent="0.25">
      <c r="B1416" s="24">
        <v>43093</v>
      </c>
      <c r="C1416" s="20" t="s">
        <v>53</v>
      </c>
      <c r="D1416" s="20" t="s">
        <v>38</v>
      </c>
      <c r="E1416" s="2">
        <v>-164.20361247947454</v>
      </c>
      <c r="F1416" s="2">
        <v>148</v>
      </c>
      <c r="G1416">
        <v>27</v>
      </c>
      <c r="H1416">
        <v>11</v>
      </c>
      <c r="I1416" s="9"/>
      <c r="J1416" s="2" t="str">
        <f t="shared" si="459"/>
        <v>Washington Redskins</v>
      </c>
      <c r="K1416" s="2" t="str">
        <f t="shared" si="460"/>
        <v>Denver Broncos</v>
      </c>
      <c r="L1416" s="17">
        <f t="shared" si="461"/>
        <v>-164.20361247947454</v>
      </c>
      <c r="M1416" s="18">
        <f t="shared" si="462"/>
        <v>148</v>
      </c>
      <c r="N1416" s="4">
        <f t="shared" si="448"/>
        <v>1.609</v>
      </c>
      <c r="O1416" s="4">
        <f t="shared" si="449"/>
        <v>2.48</v>
      </c>
      <c r="P1416" s="4"/>
      <c r="Q1416" s="4"/>
      <c r="R1416" s="1">
        <f t="shared" si="450"/>
        <v>0.62150403977625857</v>
      </c>
      <c r="S1416" s="1">
        <f t="shared" si="450"/>
        <v>0.40322580645161293</v>
      </c>
      <c r="T1416" s="1">
        <f t="shared" si="446"/>
        <v>2.4133039863047268E-2</v>
      </c>
      <c r="U1416" s="1">
        <f t="shared" si="447"/>
        <v>0.10913911666232282</v>
      </c>
      <c r="V1416" s="1">
        <f t="shared" si="451"/>
        <v>0.6201391166623228</v>
      </c>
      <c r="W1416" s="1"/>
      <c r="X1416" s="17">
        <f t="shared" si="452"/>
        <v>612.54140100392738</v>
      </c>
      <c r="Y1416" s="18">
        <f t="shared" si="453"/>
        <v>1475.8167857920587</v>
      </c>
      <c r="Z1416" s="2">
        <f t="shared" si="444"/>
        <v>581.914330953731</v>
      </c>
      <c r="AA1416" s="18">
        <f t="shared" si="444"/>
        <v>1402.0259465024558</v>
      </c>
      <c r="AB1416" s="2">
        <f t="shared" si="445"/>
        <v>-171.84660126191525</v>
      </c>
      <c r="AC1416" s="2">
        <f t="shared" si="445"/>
        <v>140.20259465024557</v>
      </c>
      <c r="AD1416" s="2">
        <f t="shared" si="454"/>
        <v>581.914330953731</v>
      </c>
      <c r="AE1416" s="2">
        <f t="shared" si="455"/>
        <v>-1000</v>
      </c>
      <c r="AF1416" s="5">
        <f t="shared" si="456"/>
        <v>0.60899999999999999</v>
      </c>
      <c r="AG1416" s="5">
        <f t="shared" si="457"/>
        <v>-1</v>
      </c>
      <c r="AH1416" s="3">
        <f t="shared" si="458"/>
        <v>201712</v>
      </c>
      <c r="AI1416" s="21">
        <v>1.5640000000000001</v>
      </c>
      <c r="AJ1416" s="21">
        <v>2.59</v>
      </c>
      <c r="AK1416" s="21">
        <v>1.609</v>
      </c>
      <c r="AL1416" s="21">
        <v>2.48</v>
      </c>
      <c r="AO1416">
        <f t="shared" si="463"/>
        <v>-170</v>
      </c>
      <c r="AP1416">
        <f>IF(E1416&lt;F1416,G1416,H1416)</f>
        <v>27</v>
      </c>
      <c r="AQ1416">
        <f>IF(E1416&lt;F1416,H1416,G1416)</f>
        <v>11</v>
      </c>
    </row>
    <row r="1417" spans="2:43" x14ac:dyDescent="0.25">
      <c r="B1417" s="24">
        <v>43092</v>
      </c>
      <c r="C1417" s="20" t="s">
        <v>33</v>
      </c>
      <c r="D1417" s="20" t="s">
        <v>29</v>
      </c>
      <c r="E1417" s="2">
        <v>338</v>
      </c>
      <c r="F1417" s="2">
        <v>-390.625</v>
      </c>
      <c r="G1417">
        <v>0</v>
      </c>
      <c r="H1417">
        <v>16</v>
      </c>
      <c r="I1417" s="9"/>
      <c r="J1417" s="2" t="str">
        <f t="shared" si="459"/>
        <v>Minnesota Vikings</v>
      </c>
      <c r="K1417" s="2" t="str">
        <f t="shared" si="460"/>
        <v>Green Bay Packers</v>
      </c>
      <c r="L1417" s="17">
        <f t="shared" si="461"/>
        <v>-390.625</v>
      </c>
      <c r="M1417" s="18">
        <f t="shared" si="462"/>
        <v>338</v>
      </c>
      <c r="N1417" s="4">
        <f t="shared" si="448"/>
        <v>1.256</v>
      </c>
      <c r="O1417" s="4">
        <f t="shared" si="449"/>
        <v>4.38</v>
      </c>
      <c r="P1417" s="4"/>
      <c r="Q1417" s="4"/>
      <c r="R1417" s="1">
        <f t="shared" si="450"/>
        <v>0.79617834394904463</v>
      </c>
      <c r="S1417" s="1">
        <f t="shared" si="450"/>
        <v>0.22831050228310504</v>
      </c>
      <c r="T1417" s="1">
        <f t="shared" si="446"/>
        <v>2.3903477643719029E-2</v>
      </c>
      <c r="U1417" s="1">
        <f t="shared" si="447"/>
        <v>0.28393392083296981</v>
      </c>
      <c r="V1417" s="1">
        <f t="shared" si="451"/>
        <v>0.79493392083296976</v>
      </c>
      <c r="W1417" s="1"/>
      <c r="X1417" s="17">
        <f t="shared" si="452"/>
        <v>257.96619541930244</v>
      </c>
      <c r="Y1417" s="18">
        <f t="shared" si="453"/>
        <v>3255.6982796084203</v>
      </c>
      <c r="Z1417" s="2">
        <f t="shared" si="444"/>
        <v>245.0678856483373</v>
      </c>
      <c r="AA1417" s="18">
        <f t="shared" si="444"/>
        <v>3092.9133656279992</v>
      </c>
      <c r="AB1417" s="2">
        <f t="shared" si="445"/>
        <v>-408.05020101040918</v>
      </c>
      <c r="AC1417" s="2">
        <f t="shared" si="445"/>
        <v>309.29133656279993</v>
      </c>
      <c r="AD1417" s="2">
        <f t="shared" si="454"/>
        <v>245.0678856483373</v>
      </c>
      <c r="AE1417" s="2">
        <f t="shared" si="455"/>
        <v>-1000</v>
      </c>
      <c r="AF1417" s="5">
        <f t="shared" si="456"/>
        <v>0.25600000000000001</v>
      </c>
      <c r="AG1417" s="5">
        <f t="shared" si="457"/>
        <v>-1</v>
      </c>
      <c r="AH1417" s="3">
        <f t="shared" si="458"/>
        <v>201712</v>
      </c>
      <c r="AI1417" s="21">
        <v>4.3</v>
      </c>
      <c r="AJ1417" s="21">
        <v>1.2629999999999999</v>
      </c>
      <c r="AK1417" s="21">
        <v>4.38</v>
      </c>
      <c r="AL1417" s="21">
        <v>1.256</v>
      </c>
      <c r="AO1417">
        <f t="shared" si="463"/>
        <v>-400</v>
      </c>
      <c r="AP1417">
        <f>IF(E1417&lt;F1417,G1417,H1417)</f>
        <v>16</v>
      </c>
      <c r="AQ1417">
        <f>IF(E1417&lt;F1417,H1417,G1417)</f>
        <v>0</v>
      </c>
    </row>
    <row r="1418" spans="2:43" x14ac:dyDescent="0.25">
      <c r="B1418" s="24">
        <v>43092</v>
      </c>
      <c r="C1418" s="20" t="s">
        <v>28</v>
      </c>
      <c r="D1418" s="20" t="s">
        <v>39</v>
      </c>
      <c r="E1418" s="2">
        <v>-800</v>
      </c>
      <c r="F1418" s="2">
        <v>638</v>
      </c>
      <c r="G1418">
        <v>23</v>
      </c>
      <c r="H1418">
        <v>16</v>
      </c>
      <c r="I1418" s="9"/>
      <c r="J1418" s="2" t="str">
        <f t="shared" si="459"/>
        <v>Baltimore Ravens</v>
      </c>
      <c r="K1418" s="2" t="str">
        <f t="shared" si="460"/>
        <v>Indianapolis Colts</v>
      </c>
      <c r="L1418" s="17">
        <f t="shared" si="461"/>
        <v>-800</v>
      </c>
      <c r="M1418" s="18">
        <f t="shared" si="462"/>
        <v>638</v>
      </c>
      <c r="N1418" s="4">
        <f t="shared" si="448"/>
        <v>1.125</v>
      </c>
      <c r="O1418" s="4">
        <f t="shared" si="449"/>
        <v>7.38</v>
      </c>
      <c r="P1418" s="4"/>
      <c r="Q1418" s="4"/>
      <c r="R1418" s="1">
        <f t="shared" si="450"/>
        <v>0.88888888888888884</v>
      </c>
      <c r="S1418" s="1">
        <f t="shared" si="450"/>
        <v>0.13550135501355015</v>
      </c>
      <c r="T1418" s="1">
        <f t="shared" si="446"/>
        <v>2.3809523809523725E-2</v>
      </c>
      <c r="U1418" s="1">
        <f t="shared" si="447"/>
        <v>0.37669376693766932</v>
      </c>
      <c r="V1418" s="1">
        <f t="shared" si="451"/>
        <v>0.88769376693766933</v>
      </c>
      <c r="W1418" s="1"/>
      <c r="X1418" s="17">
        <f t="shared" si="452"/>
        <v>126.51461263467057</v>
      </c>
      <c r="Y1418" s="18">
        <f t="shared" si="453"/>
        <v>5785.40701103421</v>
      </c>
      <c r="Z1418" s="2">
        <f t="shared" si="444"/>
        <v>120.18888200293704</v>
      </c>
      <c r="AA1418" s="18">
        <f t="shared" si="444"/>
        <v>5496.1366604824989</v>
      </c>
      <c r="AB1418" s="2">
        <f t="shared" si="445"/>
        <v>-832.0237141198827</v>
      </c>
      <c r="AC1418" s="2">
        <f t="shared" si="445"/>
        <v>549.61366604824991</v>
      </c>
      <c r="AD1418" s="2">
        <f t="shared" si="454"/>
        <v>120.18888200293704</v>
      </c>
      <c r="AE1418" s="2">
        <f t="shared" si="455"/>
        <v>-1000</v>
      </c>
      <c r="AF1418" s="5">
        <f t="shared" si="456"/>
        <v>0.125</v>
      </c>
      <c r="AG1418" s="5">
        <f t="shared" si="457"/>
        <v>-1</v>
      </c>
      <c r="AH1418" s="3">
        <f t="shared" si="458"/>
        <v>201712</v>
      </c>
      <c r="AI1418" s="21">
        <v>1.125</v>
      </c>
      <c r="AJ1418" s="21">
        <v>7.38</v>
      </c>
      <c r="AK1418" s="21">
        <v>1.125</v>
      </c>
      <c r="AL1418" s="21">
        <v>7.38</v>
      </c>
      <c r="AO1418">
        <f t="shared" si="463"/>
        <v>-800</v>
      </c>
      <c r="AP1418">
        <f>IF(E1418&lt;F1418,G1418,H1418)</f>
        <v>23</v>
      </c>
      <c r="AQ1418">
        <f>IF(E1418&lt;F1418,H1418,G1418)</f>
        <v>16</v>
      </c>
    </row>
    <row r="1419" spans="2:43" x14ac:dyDescent="0.25">
      <c r="B1419" s="24">
        <v>43087</v>
      </c>
      <c r="C1419" s="20" t="s">
        <v>27</v>
      </c>
      <c r="D1419" s="20" t="s">
        <v>35</v>
      </c>
      <c r="E1419" s="2">
        <v>281</v>
      </c>
      <c r="F1419" s="2">
        <v>-320.51282051282044</v>
      </c>
      <c r="G1419">
        <v>21</v>
      </c>
      <c r="H1419">
        <v>24</v>
      </c>
      <c r="I1419" s="9"/>
      <c r="J1419" s="2" t="str">
        <f t="shared" si="459"/>
        <v>Atlanta Falcons</v>
      </c>
      <c r="K1419" s="2" t="str">
        <f t="shared" si="460"/>
        <v>Tampa Bay Buccaneers</v>
      </c>
      <c r="L1419" s="17">
        <f t="shared" si="461"/>
        <v>-320.51282051282044</v>
      </c>
      <c r="M1419" s="18">
        <f t="shared" si="462"/>
        <v>281</v>
      </c>
      <c r="N1419" s="4">
        <f t="shared" si="448"/>
        <v>1.3120000000000001</v>
      </c>
      <c r="O1419" s="4">
        <f t="shared" si="449"/>
        <v>3.81</v>
      </c>
      <c r="P1419" s="4"/>
      <c r="Q1419" s="4"/>
      <c r="R1419" s="1">
        <f t="shared" si="450"/>
        <v>0.76219512195121952</v>
      </c>
      <c r="S1419" s="1">
        <f t="shared" si="450"/>
        <v>0.26246719160104987</v>
      </c>
      <c r="T1419" s="1">
        <f t="shared" si="446"/>
        <v>2.4068723155017402E-2</v>
      </c>
      <c r="U1419" s="1">
        <f t="shared" si="447"/>
        <v>0.24986396517508483</v>
      </c>
      <c r="V1419" s="1">
        <f t="shared" si="451"/>
        <v>0.76086396517508481</v>
      </c>
      <c r="W1419" s="1"/>
      <c r="X1419" s="17">
        <f t="shared" si="452"/>
        <v>314.29538757284536</v>
      </c>
      <c r="Y1419" s="18">
        <f t="shared" si="453"/>
        <v>2738.2252641908881</v>
      </c>
      <c r="Z1419" s="2">
        <f t="shared" si="444"/>
        <v>298.58061819420305</v>
      </c>
      <c r="AA1419" s="18">
        <f t="shared" si="444"/>
        <v>2601.3140009813437</v>
      </c>
      <c r="AB1419" s="2">
        <f t="shared" si="445"/>
        <v>-334.91792134664922</v>
      </c>
      <c r="AC1419" s="2">
        <f t="shared" si="445"/>
        <v>260.13140009813435</v>
      </c>
      <c r="AD1419" s="2">
        <f t="shared" si="454"/>
        <v>298.58061819420305</v>
      </c>
      <c r="AE1419" s="2">
        <f t="shared" si="455"/>
        <v>-1000</v>
      </c>
      <c r="AF1419" s="5">
        <f t="shared" si="456"/>
        <v>0.31200000000000006</v>
      </c>
      <c r="AG1419" s="5">
        <f t="shared" si="457"/>
        <v>-1</v>
      </c>
      <c r="AH1419" s="3">
        <f t="shared" si="458"/>
        <v>201712</v>
      </c>
      <c r="AI1419" s="21">
        <v>3.22</v>
      </c>
      <c r="AJ1419" s="21">
        <v>1.4</v>
      </c>
      <c r="AK1419" s="21">
        <v>3.81</v>
      </c>
      <c r="AL1419" s="21">
        <v>1.3120000000000001</v>
      </c>
      <c r="AO1419">
        <f t="shared" si="463"/>
        <v>-400</v>
      </c>
      <c r="AP1419">
        <f>IF(E1419&lt;F1419,G1419,H1419)</f>
        <v>24</v>
      </c>
      <c r="AQ1419">
        <f>IF(E1419&lt;F1419,H1419,G1419)</f>
        <v>21</v>
      </c>
    </row>
    <row r="1420" spans="2:43" x14ac:dyDescent="0.25">
      <c r="B1420" s="24">
        <v>43086</v>
      </c>
      <c r="C1420" s="20" t="s">
        <v>52</v>
      </c>
      <c r="D1420" s="20" t="s">
        <v>23</v>
      </c>
      <c r="E1420" s="2">
        <v>134</v>
      </c>
      <c r="F1420" s="2">
        <v>-148.14814814814815</v>
      </c>
      <c r="G1420">
        <v>17</v>
      </c>
      <c r="H1420">
        <v>20</v>
      </c>
      <c r="I1420" s="9"/>
      <c r="J1420" s="2" t="str">
        <f t="shared" si="459"/>
        <v>Dallas Cowboys</v>
      </c>
      <c r="K1420" s="2" t="str">
        <f t="shared" si="460"/>
        <v>Oakland Raiders</v>
      </c>
      <c r="L1420" s="17">
        <f t="shared" si="461"/>
        <v>-148.14814814814815</v>
      </c>
      <c r="M1420" s="18">
        <f t="shared" si="462"/>
        <v>134</v>
      </c>
      <c r="N1420" s="4">
        <f t="shared" si="448"/>
        <v>1.675</v>
      </c>
      <c r="O1420" s="4">
        <f t="shared" si="449"/>
        <v>2.34</v>
      </c>
      <c r="P1420" s="4"/>
      <c r="Q1420" s="4"/>
      <c r="R1420" s="1">
        <f t="shared" si="450"/>
        <v>0.59701492537313428</v>
      </c>
      <c r="S1420" s="1">
        <f t="shared" si="450"/>
        <v>0.42735042735042739</v>
      </c>
      <c r="T1420" s="1">
        <f t="shared" si="446"/>
        <v>2.3785803237858061E-2</v>
      </c>
      <c r="U1420" s="1">
        <f t="shared" si="447"/>
        <v>8.4832249011353444E-2</v>
      </c>
      <c r="V1420" s="1">
        <f t="shared" si="451"/>
        <v>0.59583224901135345</v>
      </c>
      <c r="W1420" s="1"/>
      <c r="X1420" s="17">
        <f t="shared" si="452"/>
        <v>678.3247326059809</v>
      </c>
      <c r="Y1420" s="18">
        <f t="shared" si="453"/>
        <v>1337.5049178081033</v>
      </c>
      <c r="Z1420" s="2">
        <f t="shared" si="444"/>
        <v>644.40849597568183</v>
      </c>
      <c r="AA1420" s="18">
        <f t="shared" si="444"/>
        <v>1270.629671917698</v>
      </c>
      <c r="AB1420" s="2">
        <f t="shared" si="445"/>
        <v>-155.18107012011481</v>
      </c>
      <c r="AC1420" s="2">
        <f t="shared" si="445"/>
        <v>127.0629671917698</v>
      </c>
      <c r="AD1420" s="2">
        <f t="shared" si="454"/>
        <v>644.40849597568183</v>
      </c>
      <c r="AE1420" s="2">
        <f t="shared" si="455"/>
        <v>-1000</v>
      </c>
      <c r="AF1420" s="5">
        <f t="shared" si="456"/>
        <v>0.67500000000000004</v>
      </c>
      <c r="AG1420" s="5">
        <f t="shared" si="457"/>
        <v>-1</v>
      </c>
      <c r="AH1420" s="3">
        <f t="shared" si="458"/>
        <v>201712</v>
      </c>
      <c r="AI1420" s="21">
        <v>2.27</v>
      </c>
      <c r="AJ1420" s="21">
        <v>1.714</v>
      </c>
      <c r="AK1420" s="21">
        <v>2.34</v>
      </c>
      <c r="AL1420" s="21">
        <v>1.675</v>
      </c>
      <c r="AO1420">
        <f t="shared" si="463"/>
        <v>-150</v>
      </c>
      <c r="AP1420">
        <f>IF(E1420&lt;F1420,G1420,H1420)</f>
        <v>20</v>
      </c>
      <c r="AQ1420">
        <f>IF(E1420&lt;F1420,H1420,G1420)</f>
        <v>17</v>
      </c>
    </row>
    <row r="1421" spans="2:43" x14ac:dyDescent="0.25">
      <c r="B1421" s="24">
        <v>43086</v>
      </c>
      <c r="C1421" s="20" t="s">
        <v>45</v>
      </c>
      <c r="D1421" s="20" t="s">
        <v>36</v>
      </c>
      <c r="E1421" s="2">
        <v>118.00000000000001</v>
      </c>
      <c r="F1421" s="2">
        <v>-130.03901170351108</v>
      </c>
      <c r="G1421">
        <v>24</v>
      </c>
      <c r="H1421">
        <v>27</v>
      </c>
      <c r="I1421" s="9"/>
      <c r="J1421" s="2" t="str">
        <f t="shared" si="459"/>
        <v>New England Patriots</v>
      </c>
      <c r="K1421" s="2" t="str">
        <f t="shared" si="460"/>
        <v>Pittsburgh Steelers</v>
      </c>
      <c r="L1421" s="17">
        <f t="shared" si="461"/>
        <v>-130.03901170351108</v>
      </c>
      <c r="M1421" s="18">
        <f t="shared" si="462"/>
        <v>118.00000000000001</v>
      </c>
      <c r="N1421" s="4">
        <f t="shared" si="448"/>
        <v>1.7689999999999999</v>
      </c>
      <c r="O1421" s="4">
        <f t="shared" si="449"/>
        <v>2.1800000000000002</v>
      </c>
      <c r="P1421" s="4"/>
      <c r="Q1421" s="4"/>
      <c r="R1421" s="1">
        <f t="shared" si="450"/>
        <v>0.56529112492933864</v>
      </c>
      <c r="S1421" s="1">
        <f t="shared" si="450"/>
        <v>0.4587155963302752</v>
      </c>
      <c r="T1421" s="1">
        <f t="shared" si="446"/>
        <v>2.3443909850595079E-2</v>
      </c>
      <c r="U1421" s="1">
        <f t="shared" si="447"/>
        <v>5.328776429953172E-2</v>
      </c>
      <c r="V1421" s="1">
        <f t="shared" si="451"/>
        <v>0.56428776429953176</v>
      </c>
      <c r="W1421" s="1"/>
      <c r="X1421" s="17">
        <f t="shared" si="452"/>
        <v>772.14546064335025</v>
      </c>
      <c r="Y1421" s="18">
        <f t="shared" si="453"/>
        <v>1178.7723247127699</v>
      </c>
      <c r="Z1421" s="2">
        <f t="shared" si="444"/>
        <v>733.53818761118271</v>
      </c>
      <c r="AA1421" s="18">
        <f t="shared" si="444"/>
        <v>1119.8337084771313</v>
      </c>
      <c r="AB1421" s="2">
        <f t="shared" si="445"/>
        <v>-136.32555426413018</v>
      </c>
      <c r="AC1421" s="2">
        <f t="shared" si="445"/>
        <v>111.98337084771313</v>
      </c>
      <c r="AD1421" s="2">
        <f t="shared" si="454"/>
        <v>733.53818761118271</v>
      </c>
      <c r="AE1421" s="2">
        <f t="shared" si="455"/>
        <v>-1000</v>
      </c>
      <c r="AF1421" s="5">
        <f t="shared" si="456"/>
        <v>0.76899999999999991</v>
      </c>
      <c r="AG1421" s="5">
        <f t="shared" si="457"/>
        <v>-1</v>
      </c>
      <c r="AH1421" s="3">
        <f t="shared" si="458"/>
        <v>201712</v>
      </c>
      <c r="AI1421" s="21">
        <v>2.11</v>
      </c>
      <c r="AJ1421" s="21">
        <v>1.8129999999999999</v>
      </c>
      <c r="AK1421" s="21">
        <v>2.1800000000000002</v>
      </c>
      <c r="AL1421" s="21">
        <v>1.7689999999999999</v>
      </c>
      <c r="AO1421">
        <f t="shared" si="463"/>
        <v>-140</v>
      </c>
      <c r="AP1421">
        <f>IF(E1421&lt;F1421,G1421,H1421)</f>
        <v>27</v>
      </c>
      <c r="AQ1421">
        <f>IF(E1421&lt;F1421,H1421,G1421)</f>
        <v>24</v>
      </c>
    </row>
    <row r="1422" spans="2:43" x14ac:dyDescent="0.25">
      <c r="B1422" s="24">
        <v>43086</v>
      </c>
      <c r="C1422" s="20" t="s">
        <v>22</v>
      </c>
      <c r="D1422" s="20" t="s">
        <v>41</v>
      </c>
      <c r="E1422" s="2">
        <v>-134.04825737265415</v>
      </c>
      <c r="F1422" s="2">
        <v>121</v>
      </c>
      <c r="G1422">
        <v>25</v>
      </c>
      <c r="H1422">
        <v>23</v>
      </c>
      <c r="I1422" s="9"/>
      <c r="J1422" s="2" t="str">
        <f t="shared" si="459"/>
        <v>San Francisco 49ers</v>
      </c>
      <c r="K1422" s="2" t="str">
        <f t="shared" si="460"/>
        <v>Tennessee Titans</v>
      </c>
      <c r="L1422" s="17">
        <f t="shared" si="461"/>
        <v>-134.04825737265415</v>
      </c>
      <c r="M1422" s="18">
        <f t="shared" si="462"/>
        <v>121</v>
      </c>
      <c r="N1422" s="4">
        <f t="shared" si="448"/>
        <v>1.746</v>
      </c>
      <c r="O1422" s="4">
        <f t="shared" si="449"/>
        <v>2.21</v>
      </c>
      <c r="P1422" s="4"/>
      <c r="Q1422" s="4"/>
      <c r="R1422" s="1">
        <f t="shared" si="450"/>
        <v>0.57273768613974796</v>
      </c>
      <c r="S1422" s="1">
        <f t="shared" si="450"/>
        <v>0.45248868778280543</v>
      </c>
      <c r="T1422" s="1">
        <f t="shared" si="446"/>
        <v>2.4605662285136498E-2</v>
      </c>
      <c r="U1422" s="1">
        <f t="shared" si="447"/>
        <v>6.0124499178471263E-2</v>
      </c>
      <c r="V1422" s="1">
        <f t="shared" si="451"/>
        <v>0.5711244991784713</v>
      </c>
      <c r="W1422" s="1"/>
      <c r="X1422" s="17">
        <f t="shared" si="452"/>
        <v>750.93171705721034</v>
      </c>
      <c r="Y1422" s="18">
        <f t="shared" si="453"/>
        <v>1211.3891833551868</v>
      </c>
      <c r="Z1422" s="2">
        <f t="shared" si="444"/>
        <v>713.38513120434982</v>
      </c>
      <c r="AA1422" s="18">
        <f t="shared" si="444"/>
        <v>1150.8197241874275</v>
      </c>
      <c r="AB1422" s="2">
        <f t="shared" si="445"/>
        <v>-140.17673711698779</v>
      </c>
      <c r="AC1422" s="2">
        <f t="shared" si="445"/>
        <v>115.08197241874275</v>
      </c>
      <c r="AD1422" s="2">
        <f t="shared" si="454"/>
        <v>713.38513120434982</v>
      </c>
      <c r="AE1422" s="2">
        <f t="shared" si="455"/>
        <v>-1000</v>
      </c>
      <c r="AF1422" s="5">
        <f t="shared" si="456"/>
        <v>0.746</v>
      </c>
      <c r="AG1422" s="5">
        <f t="shared" si="457"/>
        <v>-1</v>
      </c>
      <c r="AH1422" s="3">
        <f t="shared" si="458"/>
        <v>201712</v>
      </c>
      <c r="AI1422" s="21">
        <v>1.8</v>
      </c>
      <c r="AJ1422" s="21">
        <v>2.13</v>
      </c>
      <c r="AK1422" s="21">
        <v>1.746</v>
      </c>
      <c r="AL1422" s="21">
        <v>2.21</v>
      </c>
      <c r="AO1422">
        <f t="shared" si="463"/>
        <v>-140</v>
      </c>
      <c r="AP1422">
        <f>IF(E1422&lt;F1422,G1422,H1422)</f>
        <v>25</v>
      </c>
      <c r="AQ1422">
        <f>IF(E1422&lt;F1422,H1422,G1422)</f>
        <v>23</v>
      </c>
    </row>
    <row r="1423" spans="2:43" x14ac:dyDescent="0.25">
      <c r="B1423" s="24">
        <v>43086</v>
      </c>
      <c r="C1423" s="20" t="s">
        <v>32</v>
      </c>
      <c r="D1423" s="20" t="s">
        <v>47</v>
      </c>
      <c r="E1423" s="2">
        <v>-105.0420168067227</v>
      </c>
      <c r="F1423" s="2">
        <v>-105.0420168067227</v>
      </c>
      <c r="G1423">
        <v>7</v>
      </c>
      <c r="H1423">
        <v>42</v>
      </c>
      <c r="I1423" s="9"/>
      <c r="J1423" s="2" t="str">
        <f t="shared" si="459"/>
        <v>Seattle Seahawks</v>
      </c>
      <c r="K1423" s="2" t="str">
        <f t="shared" si="460"/>
        <v>Los Angeles Rams</v>
      </c>
      <c r="L1423" s="17">
        <f t="shared" si="461"/>
        <v>-105.0420168067227</v>
      </c>
      <c r="M1423" s="18">
        <f t="shared" si="462"/>
        <v>-105.0420168067227</v>
      </c>
      <c r="N1423" s="4">
        <f t="shared" si="448"/>
        <v>1.952</v>
      </c>
      <c r="O1423" s="4">
        <f t="shared" si="449"/>
        <v>1.952</v>
      </c>
      <c r="P1423" s="4"/>
      <c r="Q1423" s="4"/>
      <c r="R1423" s="1">
        <f t="shared" si="450"/>
        <v>0.51229508196721307</v>
      </c>
      <c r="S1423" s="1">
        <f t="shared" si="450"/>
        <v>0.51229508196721307</v>
      </c>
      <c r="T1423" s="1">
        <f t="shared" si="446"/>
        <v>2.4000000000000021E-2</v>
      </c>
      <c r="U1423" s="1">
        <f t="shared" si="447"/>
        <v>0</v>
      </c>
      <c r="V1423" s="1">
        <f t="shared" si="451"/>
        <v>0.51100000000000001</v>
      </c>
      <c r="W1423" s="1"/>
      <c r="X1423" s="17">
        <f t="shared" si="452"/>
        <v>956.94716242661434</v>
      </c>
      <c r="Y1423" s="18">
        <f t="shared" si="453"/>
        <v>953.05662164669593</v>
      </c>
      <c r="Z1423" s="2">
        <f t="shared" si="444"/>
        <v>909.09980430528356</v>
      </c>
      <c r="AA1423" s="18">
        <f t="shared" si="444"/>
        <v>905.40379056436109</v>
      </c>
      <c r="AB1423" s="2">
        <f t="shared" si="445"/>
        <v>-109.9989236895921</v>
      </c>
      <c r="AC1423" s="2">
        <f t="shared" si="445"/>
        <v>-110.44795818412409</v>
      </c>
      <c r="AD1423" s="2">
        <f t="shared" si="454"/>
        <v>909.09980430528356</v>
      </c>
      <c r="AE1423" s="2">
        <f t="shared" si="455"/>
        <v>-1000</v>
      </c>
      <c r="AF1423" s="5">
        <f t="shared" si="456"/>
        <v>0.95199999999999996</v>
      </c>
      <c r="AG1423" s="5">
        <f t="shared" si="457"/>
        <v>-1</v>
      </c>
      <c r="AH1423" s="3">
        <f t="shared" si="458"/>
        <v>201712</v>
      </c>
      <c r="AI1423" s="21">
        <v>1.8260000000000001</v>
      </c>
      <c r="AJ1423" s="21">
        <v>2.1</v>
      </c>
      <c r="AK1423" s="21">
        <v>1.952</v>
      </c>
      <c r="AL1423" s="21">
        <v>1.952</v>
      </c>
      <c r="AO1423">
        <f t="shared" si="463"/>
        <v>-110</v>
      </c>
      <c r="AP1423">
        <f>IF(E1423&lt;F1423,G1423,H1423)</f>
        <v>42</v>
      </c>
      <c r="AQ1423">
        <f>IF(E1423&lt;F1423,H1423,G1423)</f>
        <v>7</v>
      </c>
    </row>
    <row r="1424" spans="2:43" x14ac:dyDescent="0.25">
      <c r="B1424" s="24">
        <v>43086</v>
      </c>
      <c r="C1424" s="20" t="s">
        <v>24</v>
      </c>
      <c r="D1424" s="20" t="s">
        <v>30</v>
      </c>
      <c r="E1424" s="2">
        <v>-180.1801801801802</v>
      </c>
      <c r="F1424" s="2">
        <v>162</v>
      </c>
      <c r="G1424">
        <v>24</v>
      </c>
      <c r="H1424">
        <v>16</v>
      </c>
      <c r="I1424" s="9"/>
      <c r="J1424" s="2" t="str">
        <f t="shared" si="459"/>
        <v>Buffalo Bills</v>
      </c>
      <c r="K1424" s="2" t="str">
        <f t="shared" si="460"/>
        <v>Miami Dolphins</v>
      </c>
      <c r="L1424" s="17">
        <f t="shared" si="461"/>
        <v>-180.1801801801802</v>
      </c>
      <c r="M1424" s="18">
        <f t="shared" si="462"/>
        <v>162</v>
      </c>
      <c r="N1424" s="4">
        <f t="shared" si="448"/>
        <v>1.5549999999999999</v>
      </c>
      <c r="O1424" s="4">
        <f t="shared" si="449"/>
        <v>2.62</v>
      </c>
      <c r="P1424" s="4"/>
      <c r="Q1424" s="4"/>
      <c r="R1424" s="1">
        <f t="shared" si="450"/>
        <v>0.64308681672025725</v>
      </c>
      <c r="S1424" s="1">
        <f t="shared" si="450"/>
        <v>0.38167938931297707</v>
      </c>
      <c r="T1424" s="1">
        <f t="shared" si="446"/>
        <v>2.4167664670658784E-2</v>
      </c>
      <c r="U1424" s="1">
        <f t="shared" si="447"/>
        <v>0.13070371370364009</v>
      </c>
      <c r="V1424" s="1">
        <f t="shared" si="451"/>
        <v>0.6417037137036401</v>
      </c>
      <c r="W1424" s="1"/>
      <c r="X1424" s="17">
        <f t="shared" si="452"/>
        <v>558.35158601222145</v>
      </c>
      <c r="Y1424" s="18">
        <f t="shared" si="453"/>
        <v>1612.4084218612529</v>
      </c>
      <c r="Z1424" s="2">
        <f t="shared" si="444"/>
        <v>530.43400671161032</v>
      </c>
      <c r="AA1424" s="18">
        <f t="shared" si="444"/>
        <v>1531.7880007681902</v>
      </c>
      <c r="AB1424" s="2">
        <f t="shared" si="445"/>
        <v>-188.52486592996408</v>
      </c>
      <c r="AC1424" s="2">
        <f t="shared" si="445"/>
        <v>153.17880007681902</v>
      </c>
      <c r="AD1424" s="2">
        <f t="shared" si="454"/>
        <v>530.43400671161032</v>
      </c>
      <c r="AE1424" s="2">
        <f t="shared" si="455"/>
        <v>-1000</v>
      </c>
      <c r="AF1424" s="5">
        <f t="shared" si="456"/>
        <v>0.55499999999999994</v>
      </c>
      <c r="AG1424" s="5">
        <f t="shared" si="457"/>
        <v>-1</v>
      </c>
      <c r="AH1424" s="3">
        <f t="shared" si="458"/>
        <v>201712</v>
      </c>
      <c r="AI1424" s="21">
        <v>1.5880000000000001</v>
      </c>
      <c r="AJ1424" s="21">
        <v>2.5299999999999998</v>
      </c>
      <c r="AK1424" s="21">
        <v>1.5549999999999999</v>
      </c>
      <c r="AL1424" s="21">
        <v>2.62</v>
      </c>
      <c r="AO1424">
        <f t="shared" si="463"/>
        <v>-190</v>
      </c>
      <c r="AP1424">
        <f>IF(E1424&lt;F1424,G1424,H1424)</f>
        <v>24</v>
      </c>
      <c r="AQ1424">
        <f>IF(E1424&lt;F1424,H1424,G1424)</f>
        <v>16</v>
      </c>
    </row>
    <row r="1425" spans="2:43" x14ac:dyDescent="0.25">
      <c r="B1425" s="24">
        <v>43086</v>
      </c>
      <c r="C1425" s="20" t="s">
        <v>44</v>
      </c>
      <c r="D1425" s="20" t="s">
        <v>33</v>
      </c>
      <c r="E1425" s="2">
        <v>-145.13788098693757</v>
      </c>
      <c r="F1425" s="2">
        <v>131</v>
      </c>
      <c r="G1425">
        <v>31</v>
      </c>
      <c r="H1425">
        <v>24</v>
      </c>
      <c r="I1425" s="9"/>
      <c r="J1425" s="2" t="str">
        <f t="shared" si="459"/>
        <v>Carolina Panthers</v>
      </c>
      <c r="K1425" s="2" t="str">
        <f t="shared" si="460"/>
        <v>Green Bay Packers</v>
      </c>
      <c r="L1425" s="17">
        <f t="shared" si="461"/>
        <v>-145.13788098693757</v>
      </c>
      <c r="M1425" s="18">
        <f t="shared" si="462"/>
        <v>131</v>
      </c>
      <c r="N1425" s="4">
        <f t="shared" si="448"/>
        <v>1.6890000000000001</v>
      </c>
      <c r="O1425" s="4">
        <f t="shared" si="449"/>
        <v>2.31</v>
      </c>
      <c r="P1425" s="4"/>
      <c r="Q1425" s="4"/>
      <c r="R1425" s="1">
        <f t="shared" si="450"/>
        <v>0.59206631142687982</v>
      </c>
      <c r="S1425" s="1">
        <f t="shared" si="450"/>
        <v>0.4329004329004329</v>
      </c>
      <c r="T1425" s="1">
        <f t="shared" si="446"/>
        <v>2.4358589647411888E-2</v>
      </c>
      <c r="U1425" s="1">
        <f t="shared" si="447"/>
        <v>7.9582939263223462E-2</v>
      </c>
      <c r="V1425" s="1">
        <f t="shared" si="451"/>
        <v>0.59058293926322347</v>
      </c>
      <c r="W1425" s="1"/>
      <c r="X1425" s="17">
        <f t="shared" si="452"/>
        <v>693.24227558544305</v>
      </c>
      <c r="Y1425" s="18">
        <f t="shared" si="453"/>
        <v>1309.568863191934</v>
      </c>
      <c r="Z1425" s="2">
        <f t="shared" si="444"/>
        <v>658.58016180617085</v>
      </c>
      <c r="AA1425" s="18">
        <f t="shared" si="444"/>
        <v>1244.0904200323373</v>
      </c>
      <c r="AB1425" s="2">
        <f t="shared" si="445"/>
        <v>-151.84180423192183</v>
      </c>
      <c r="AC1425" s="2">
        <f t="shared" si="445"/>
        <v>124.40904200323374</v>
      </c>
      <c r="AD1425" s="2">
        <f t="shared" si="454"/>
        <v>658.58016180617085</v>
      </c>
      <c r="AE1425" s="2">
        <f t="shared" si="455"/>
        <v>-1000</v>
      </c>
      <c r="AF1425" s="5">
        <f t="shared" si="456"/>
        <v>0.68900000000000006</v>
      </c>
      <c r="AG1425" s="5">
        <f t="shared" si="457"/>
        <v>-1</v>
      </c>
      <c r="AH1425" s="3">
        <f t="shared" si="458"/>
        <v>201712</v>
      </c>
      <c r="AI1425" s="21">
        <v>1.7350000000000001</v>
      </c>
      <c r="AJ1425" s="21">
        <v>2.23</v>
      </c>
      <c r="AK1425" s="21">
        <v>1.6890000000000001</v>
      </c>
      <c r="AL1425" s="21">
        <v>2.31</v>
      </c>
      <c r="AO1425">
        <f t="shared" si="463"/>
        <v>-150</v>
      </c>
      <c r="AP1425">
        <f>IF(E1425&lt;F1425,G1425,H1425)</f>
        <v>31</v>
      </c>
      <c r="AQ1425">
        <f>IF(E1425&lt;F1425,H1425,G1425)</f>
        <v>24</v>
      </c>
    </row>
    <row r="1426" spans="2:43" x14ac:dyDescent="0.25">
      <c r="B1426" s="24">
        <v>43086</v>
      </c>
      <c r="C1426" s="20" t="s">
        <v>46</v>
      </c>
      <c r="D1426" s="20" t="s">
        <v>28</v>
      </c>
      <c r="E1426" s="2">
        <v>235</v>
      </c>
      <c r="F1426" s="2">
        <v>-265.25198938992042</v>
      </c>
      <c r="G1426">
        <v>10</v>
      </c>
      <c r="H1426">
        <v>27</v>
      </c>
      <c r="I1426" s="9"/>
      <c r="J1426" s="2" t="str">
        <f t="shared" si="459"/>
        <v>Baltimore Ravens</v>
      </c>
      <c r="K1426" s="2" t="str">
        <f t="shared" si="460"/>
        <v>Cleveland Browns</v>
      </c>
      <c r="L1426" s="17">
        <f t="shared" si="461"/>
        <v>-265.25198938992042</v>
      </c>
      <c r="M1426" s="18">
        <f t="shared" si="462"/>
        <v>235</v>
      </c>
      <c r="N1426" s="4">
        <f t="shared" si="448"/>
        <v>1.377</v>
      </c>
      <c r="O1426" s="4">
        <f t="shared" si="449"/>
        <v>3.35</v>
      </c>
      <c r="P1426" s="4"/>
      <c r="Q1426" s="4"/>
      <c r="R1426" s="1">
        <f t="shared" si="450"/>
        <v>0.72621641249092228</v>
      </c>
      <c r="S1426" s="1">
        <f t="shared" si="450"/>
        <v>0.29850746268656714</v>
      </c>
      <c r="T1426" s="1">
        <f t="shared" si="446"/>
        <v>2.4127353501163462E-2</v>
      </c>
      <c r="U1426" s="1">
        <f t="shared" si="447"/>
        <v>0.21385447490217757</v>
      </c>
      <c r="V1426" s="1">
        <f t="shared" si="451"/>
        <v>0.72485447490217758</v>
      </c>
      <c r="W1426" s="1"/>
      <c r="X1426" s="17">
        <f t="shared" si="452"/>
        <v>379.5872614774911</v>
      </c>
      <c r="Y1426" s="18">
        <f t="shared" si="453"/>
        <v>2310.2284553242857</v>
      </c>
      <c r="Z1426" s="2">
        <f t="shared" si="444"/>
        <v>360.6078984036165</v>
      </c>
      <c r="AA1426" s="18">
        <f t="shared" si="444"/>
        <v>2194.7170325580714</v>
      </c>
      <c r="AB1426" s="2">
        <f t="shared" si="445"/>
        <v>-277.30951108584236</v>
      </c>
      <c r="AC1426" s="2">
        <f t="shared" si="445"/>
        <v>219.47170325580714</v>
      </c>
      <c r="AD1426" s="2">
        <f t="shared" si="454"/>
        <v>360.6078984036165</v>
      </c>
      <c r="AE1426" s="2">
        <f t="shared" si="455"/>
        <v>-1000</v>
      </c>
      <c r="AF1426" s="5">
        <f t="shared" si="456"/>
        <v>0.377</v>
      </c>
      <c r="AG1426" s="5">
        <f t="shared" si="457"/>
        <v>-1</v>
      </c>
      <c r="AH1426" s="3">
        <f t="shared" si="458"/>
        <v>201712</v>
      </c>
      <c r="AI1426" s="21">
        <v>3.64</v>
      </c>
      <c r="AJ1426" s="21">
        <v>1.333</v>
      </c>
      <c r="AK1426" s="21">
        <v>3.35</v>
      </c>
      <c r="AL1426" s="21">
        <v>1.377</v>
      </c>
      <c r="AO1426">
        <f t="shared" si="463"/>
        <v>-300</v>
      </c>
      <c r="AP1426">
        <f>IF(E1426&lt;F1426,G1426,H1426)</f>
        <v>27</v>
      </c>
      <c r="AQ1426">
        <f>IF(E1426&lt;F1426,H1426,G1426)</f>
        <v>10</v>
      </c>
    </row>
    <row r="1427" spans="2:43" x14ac:dyDescent="0.25">
      <c r="B1427" s="24">
        <v>43086</v>
      </c>
      <c r="C1427" s="20" t="s">
        <v>26</v>
      </c>
      <c r="D1427" s="20" t="s">
        <v>40</v>
      </c>
      <c r="E1427" s="2">
        <v>-500.00000000000011</v>
      </c>
      <c r="F1427" s="2">
        <v>423.00000000000006</v>
      </c>
      <c r="G1427">
        <v>45</v>
      </c>
      <c r="H1427">
        <v>7</v>
      </c>
      <c r="I1427" s="9"/>
      <c r="J1427" s="2" t="str">
        <f t="shared" si="459"/>
        <v>Jacksonville Jaguars</v>
      </c>
      <c r="K1427" s="2" t="str">
        <f t="shared" si="460"/>
        <v>Houston Texans</v>
      </c>
      <c r="L1427" s="17">
        <f t="shared" si="461"/>
        <v>-500.00000000000011</v>
      </c>
      <c r="M1427" s="18">
        <f t="shared" si="462"/>
        <v>423.00000000000006</v>
      </c>
      <c r="N1427" s="4">
        <f t="shared" si="448"/>
        <v>1.2</v>
      </c>
      <c r="O1427" s="4">
        <f t="shared" si="449"/>
        <v>5.23</v>
      </c>
      <c r="P1427" s="4"/>
      <c r="Q1427" s="4"/>
      <c r="R1427" s="1">
        <f t="shared" si="450"/>
        <v>0.83333333333333337</v>
      </c>
      <c r="S1427" s="1">
        <f t="shared" si="450"/>
        <v>0.19120458891013384</v>
      </c>
      <c r="T1427" s="1">
        <f t="shared" si="446"/>
        <v>2.3950233281493039E-2</v>
      </c>
      <c r="U1427" s="1">
        <f t="shared" si="447"/>
        <v>0.32106437221159978</v>
      </c>
      <c r="V1427" s="1">
        <f t="shared" si="451"/>
        <v>0.83206437221159979</v>
      </c>
      <c r="W1427" s="1"/>
      <c r="X1427" s="17">
        <f t="shared" si="452"/>
        <v>201.83009079217373</v>
      </c>
      <c r="Y1427" s="18">
        <f t="shared" si="453"/>
        <v>4006.3698989884547</v>
      </c>
      <c r="Z1427" s="2">
        <f t="shared" si="444"/>
        <v>191.73858625256503</v>
      </c>
      <c r="AA1427" s="18">
        <f t="shared" si="444"/>
        <v>3806.0514040390317</v>
      </c>
      <c r="AB1427" s="2">
        <f t="shared" si="445"/>
        <v>-521.54343032589361</v>
      </c>
      <c r="AC1427" s="2">
        <f t="shared" si="445"/>
        <v>380.60514040390319</v>
      </c>
      <c r="AD1427" s="2">
        <f t="shared" si="454"/>
        <v>191.73858625256503</v>
      </c>
      <c r="AE1427" s="2">
        <f t="shared" si="455"/>
        <v>-1000</v>
      </c>
      <c r="AF1427" s="5">
        <f t="shared" si="456"/>
        <v>0.19999999999999996</v>
      </c>
      <c r="AG1427" s="5">
        <f t="shared" si="457"/>
        <v>-1</v>
      </c>
      <c r="AH1427" s="3">
        <f t="shared" si="458"/>
        <v>201712</v>
      </c>
      <c r="AI1427" s="21">
        <v>1.1659999999999999</v>
      </c>
      <c r="AJ1427" s="21">
        <v>5.98</v>
      </c>
      <c r="AK1427" s="21">
        <v>1.2</v>
      </c>
      <c r="AL1427" s="21">
        <v>5.23</v>
      </c>
      <c r="AO1427">
        <f t="shared" si="463"/>
        <v>-500</v>
      </c>
      <c r="AP1427">
        <f>IF(E1427&lt;F1427,G1427,H1427)</f>
        <v>45</v>
      </c>
      <c r="AQ1427">
        <f>IF(E1427&lt;F1427,H1427,G1427)</f>
        <v>7</v>
      </c>
    </row>
    <row r="1428" spans="2:43" x14ac:dyDescent="0.25">
      <c r="B1428" s="24">
        <v>43086</v>
      </c>
      <c r="C1428" s="20" t="s">
        <v>29</v>
      </c>
      <c r="D1428" s="20" t="s">
        <v>21</v>
      </c>
      <c r="E1428" s="2">
        <v>-653.5947712418299</v>
      </c>
      <c r="F1428" s="2">
        <v>534</v>
      </c>
      <c r="G1428">
        <v>34</v>
      </c>
      <c r="H1428">
        <v>7</v>
      </c>
      <c r="I1428" s="9"/>
      <c r="J1428" s="2" t="str">
        <f t="shared" si="459"/>
        <v>Minnesota Vikings</v>
      </c>
      <c r="K1428" s="2" t="str">
        <f t="shared" si="460"/>
        <v>Cincinnati Bengals</v>
      </c>
      <c r="L1428" s="17">
        <f t="shared" si="461"/>
        <v>-653.5947712418299</v>
      </c>
      <c r="M1428" s="18">
        <f t="shared" si="462"/>
        <v>534</v>
      </c>
      <c r="N1428" s="4">
        <f t="shared" si="448"/>
        <v>1.153</v>
      </c>
      <c r="O1428" s="4">
        <f t="shared" si="449"/>
        <v>6.34</v>
      </c>
      <c r="P1428" s="4"/>
      <c r="Q1428" s="4"/>
      <c r="R1428" s="1">
        <f t="shared" si="450"/>
        <v>0.86730268863833471</v>
      </c>
      <c r="S1428" s="1">
        <f t="shared" si="450"/>
        <v>0.15772870662460567</v>
      </c>
      <c r="T1428" s="1">
        <f t="shared" si="446"/>
        <v>2.4420125450420493E-2</v>
      </c>
      <c r="U1428" s="1">
        <f t="shared" si="447"/>
        <v>0.3547869910068645</v>
      </c>
      <c r="V1428" s="1">
        <f t="shared" si="451"/>
        <v>0.86578699100686451</v>
      </c>
      <c r="W1428" s="1"/>
      <c r="X1428" s="17">
        <f t="shared" si="452"/>
        <v>155.01850961869135</v>
      </c>
      <c r="Y1428" s="18">
        <f t="shared" si="453"/>
        <v>4954.5373023545008</v>
      </c>
      <c r="Z1428" s="2">
        <f t="shared" ref="Z1428:AA1491" si="464">X1428*0.95</f>
        <v>147.26758413775678</v>
      </c>
      <c r="AA1428" s="18">
        <f t="shared" si="464"/>
        <v>4706.8104372367752</v>
      </c>
      <c r="AB1428" s="2">
        <f t="shared" ref="AB1428:AC1491" si="465">IF(Z1428&lt;1000,-100000/Z1428,Z1428/10)</f>
        <v>-679.03605933032873</v>
      </c>
      <c r="AC1428" s="2">
        <f t="shared" si="465"/>
        <v>470.68104372367753</v>
      </c>
      <c r="AD1428" s="2">
        <f t="shared" si="454"/>
        <v>147.26758413775678</v>
      </c>
      <c r="AE1428" s="2">
        <f t="shared" si="455"/>
        <v>-1000</v>
      </c>
      <c r="AF1428" s="5">
        <f t="shared" si="456"/>
        <v>0.15300000000000002</v>
      </c>
      <c r="AG1428" s="5">
        <f t="shared" si="457"/>
        <v>-1</v>
      </c>
      <c r="AH1428" s="3">
        <f t="shared" si="458"/>
        <v>201712</v>
      </c>
      <c r="AI1428" s="21">
        <v>1.181</v>
      </c>
      <c r="AJ1428" s="21">
        <v>5.61</v>
      </c>
      <c r="AK1428" s="21">
        <v>1.153</v>
      </c>
      <c r="AL1428" s="21">
        <v>6.34</v>
      </c>
      <c r="AO1428">
        <f t="shared" si="463"/>
        <v>-700</v>
      </c>
      <c r="AP1428">
        <f>IF(E1428&lt;F1428,G1428,H1428)</f>
        <v>34</v>
      </c>
      <c r="AQ1428">
        <f>IF(E1428&lt;F1428,H1428,G1428)</f>
        <v>7</v>
      </c>
    </row>
    <row r="1429" spans="2:43" x14ac:dyDescent="0.25">
      <c r="B1429" s="24">
        <v>43086</v>
      </c>
      <c r="C1429" s="20" t="s">
        <v>43</v>
      </c>
      <c r="D1429" s="20" t="s">
        <v>42</v>
      </c>
      <c r="E1429" s="2">
        <v>-1111.1111111111102</v>
      </c>
      <c r="F1429" s="2">
        <v>789</v>
      </c>
      <c r="G1429">
        <v>31</v>
      </c>
      <c r="H1429">
        <v>19</v>
      </c>
      <c r="I1429" s="9"/>
      <c r="J1429" s="2" t="str">
        <f t="shared" si="459"/>
        <v>New Orleans Saints</v>
      </c>
      <c r="K1429" s="2" t="str">
        <f t="shared" si="460"/>
        <v>New York Jets</v>
      </c>
      <c r="L1429" s="17">
        <f t="shared" si="461"/>
        <v>-1111.1111111111102</v>
      </c>
      <c r="M1429" s="18">
        <f t="shared" si="462"/>
        <v>789</v>
      </c>
      <c r="N1429" s="4">
        <f t="shared" si="448"/>
        <v>1.0900000000000001</v>
      </c>
      <c r="O1429" s="4">
        <f t="shared" si="449"/>
        <v>8.89</v>
      </c>
      <c r="P1429" s="4"/>
      <c r="Q1429" s="4"/>
      <c r="R1429" s="1">
        <f t="shared" si="450"/>
        <v>0.9174311926605504</v>
      </c>
      <c r="S1429" s="1">
        <f t="shared" si="450"/>
        <v>0.11248593925759279</v>
      </c>
      <c r="T1429" s="1">
        <f t="shared" si="446"/>
        <v>2.9048096192384687E-2</v>
      </c>
      <c r="U1429" s="1">
        <f t="shared" si="447"/>
        <v>0.40247262670147882</v>
      </c>
      <c r="V1429" s="1">
        <f t="shared" si="451"/>
        <v>0.91347262670147877</v>
      </c>
      <c r="W1429" s="1"/>
      <c r="X1429" s="17">
        <f t="shared" si="452"/>
        <v>94.723553579234121</v>
      </c>
      <c r="Y1429" s="18">
        <f t="shared" si="453"/>
        <v>7111.9894579937245</v>
      </c>
      <c r="Z1429" s="2">
        <f t="shared" si="464"/>
        <v>89.987375900272411</v>
      </c>
      <c r="AA1429" s="18">
        <f t="shared" si="464"/>
        <v>6756.3899850940379</v>
      </c>
      <c r="AB1429" s="2">
        <f t="shared" si="465"/>
        <v>-1111.2669860583997</v>
      </c>
      <c r="AC1429" s="2">
        <f t="shared" si="465"/>
        <v>675.63899850940379</v>
      </c>
      <c r="AD1429" s="2">
        <f t="shared" si="454"/>
        <v>89.987375900272411</v>
      </c>
      <c r="AE1429" s="2">
        <f t="shared" si="455"/>
        <v>-1000</v>
      </c>
      <c r="AF1429" s="5">
        <f t="shared" si="456"/>
        <v>9.000000000000008E-2</v>
      </c>
      <c r="AG1429" s="5">
        <f t="shared" si="457"/>
        <v>-1</v>
      </c>
      <c r="AH1429" s="3">
        <f t="shared" si="458"/>
        <v>201712</v>
      </c>
      <c r="AI1429" s="21">
        <v>1.08</v>
      </c>
      <c r="AJ1429" s="21">
        <v>10.16</v>
      </c>
      <c r="AK1429" s="21">
        <v>1.0900000000000001</v>
      </c>
      <c r="AL1429" s="21">
        <v>8.89</v>
      </c>
      <c r="AO1429">
        <f t="shared" si="463"/>
        <v>-1200</v>
      </c>
      <c r="AP1429">
        <f>IF(E1429&lt;F1429,G1429,H1429)</f>
        <v>31</v>
      </c>
      <c r="AQ1429">
        <f>IF(E1429&lt;F1429,H1429,G1429)</f>
        <v>19</v>
      </c>
    </row>
    <row r="1430" spans="2:43" x14ac:dyDescent="0.25">
      <c r="B1430" s="24">
        <v>43086</v>
      </c>
      <c r="C1430" s="20" t="s">
        <v>25</v>
      </c>
      <c r="D1430" s="20" t="s">
        <v>19</v>
      </c>
      <c r="E1430" s="2">
        <v>273</v>
      </c>
      <c r="F1430" s="2">
        <v>-310.55900621118008</v>
      </c>
      <c r="G1430">
        <v>29</v>
      </c>
      <c r="H1430">
        <v>34</v>
      </c>
      <c r="I1430" s="9"/>
      <c r="J1430" s="2" t="str">
        <f t="shared" si="459"/>
        <v>Philadelphia Eagles</v>
      </c>
      <c r="K1430" s="2" t="str">
        <f t="shared" si="460"/>
        <v>New York Giants</v>
      </c>
      <c r="L1430" s="17">
        <f t="shared" si="461"/>
        <v>-310.55900621118008</v>
      </c>
      <c r="M1430" s="18">
        <f t="shared" si="462"/>
        <v>273</v>
      </c>
      <c r="N1430" s="4">
        <f t="shared" si="448"/>
        <v>1.3220000000000001</v>
      </c>
      <c r="O1430" s="4">
        <f t="shared" si="449"/>
        <v>3.73</v>
      </c>
      <c r="P1430" s="4"/>
      <c r="Q1430" s="4"/>
      <c r="R1430" s="1">
        <f t="shared" si="450"/>
        <v>0.75642965204236001</v>
      </c>
      <c r="S1430" s="1">
        <f t="shared" si="450"/>
        <v>0.26809651474530832</v>
      </c>
      <c r="T1430" s="1">
        <f t="shared" si="446"/>
        <v>2.3939034045922236E-2</v>
      </c>
      <c r="U1430" s="1">
        <f t="shared" si="447"/>
        <v>0.24416656864852584</v>
      </c>
      <c r="V1430" s="1">
        <f t="shared" si="451"/>
        <v>0.75516656864852583</v>
      </c>
      <c r="W1430" s="1"/>
      <c r="X1430" s="17">
        <f t="shared" si="452"/>
        <v>324.21116282946303</v>
      </c>
      <c r="Y1430" s="18">
        <f t="shared" si="453"/>
        <v>2663.4771552855118</v>
      </c>
      <c r="Z1430" s="2">
        <f t="shared" si="464"/>
        <v>308.00060468798989</v>
      </c>
      <c r="AA1430" s="18">
        <f t="shared" si="464"/>
        <v>2530.3032975212359</v>
      </c>
      <c r="AB1430" s="2">
        <f t="shared" si="465"/>
        <v>-324.67468725037662</v>
      </c>
      <c r="AC1430" s="2">
        <f t="shared" si="465"/>
        <v>253.03032975212358</v>
      </c>
      <c r="AD1430" s="2">
        <f t="shared" si="454"/>
        <v>308.00060468798989</v>
      </c>
      <c r="AE1430" s="2">
        <f t="shared" si="455"/>
        <v>-1000</v>
      </c>
      <c r="AF1430" s="5">
        <f t="shared" si="456"/>
        <v>0.32200000000000006</v>
      </c>
      <c r="AG1430" s="5">
        <f t="shared" si="457"/>
        <v>-1</v>
      </c>
      <c r="AH1430" s="3">
        <f t="shared" si="458"/>
        <v>201712</v>
      </c>
      <c r="AI1430" s="21">
        <v>3.89</v>
      </c>
      <c r="AJ1430" s="21">
        <v>1.3029999999999999</v>
      </c>
      <c r="AK1430" s="21">
        <v>3.73</v>
      </c>
      <c r="AL1430" s="21">
        <v>1.3220000000000001</v>
      </c>
      <c r="AO1430">
        <f t="shared" si="463"/>
        <v>-400</v>
      </c>
      <c r="AP1430">
        <f>IF(E1430&lt;F1430,G1430,H1430)</f>
        <v>34</v>
      </c>
      <c r="AQ1430">
        <f>IF(E1430&lt;F1430,H1430,G1430)</f>
        <v>29</v>
      </c>
    </row>
    <row r="1431" spans="2:43" x14ac:dyDescent="0.25">
      <c r="B1431" s="24">
        <v>43086</v>
      </c>
      <c r="C1431" s="20" t="s">
        <v>53</v>
      </c>
      <c r="D1431" s="20" t="s">
        <v>48</v>
      </c>
      <c r="E1431" s="2">
        <v>-199.20318725099602</v>
      </c>
      <c r="F1431" s="2">
        <v>179</v>
      </c>
      <c r="G1431">
        <v>20</v>
      </c>
      <c r="H1431">
        <v>15</v>
      </c>
      <c r="I1431" s="9"/>
      <c r="J1431" s="2" t="str">
        <f t="shared" si="459"/>
        <v>Washington Redskins</v>
      </c>
      <c r="K1431" s="2" t="str">
        <f t="shared" si="460"/>
        <v>Arizona Cardinals</v>
      </c>
      <c r="L1431" s="17">
        <f t="shared" si="461"/>
        <v>-199.20318725099602</v>
      </c>
      <c r="M1431" s="18">
        <f t="shared" si="462"/>
        <v>179</v>
      </c>
      <c r="N1431" s="4">
        <f t="shared" si="448"/>
        <v>1.502</v>
      </c>
      <c r="O1431" s="4">
        <f t="shared" si="449"/>
        <v>2.79</v>
      </c>
      <c r="P1431" s="4"/>
      <c r="Q1431" s="4"/>
      <c r="R1431" s="1">
        <f t="shared" si="450"/>
        <v>0.66577896138482029</v>
      </c>
      <c r="S1431" s="1">
        <f t="shared" si="450"/>
        <v>0.35842293906810035</v>
      </c>
      <c r="T1431" s="1">
        <f t="shared" si="446"/>
        <v>2.3630009319664524E-2</v>
      </c>
      <c r="U1431" s="1">
        <f t="shared" si="447"/>
        <v>0.15367801115835997</v>
      </c>
      <c r="V1431" s="1">
        <f t="shared" si="451"/>
        <v>0.66467801115836</v>
      </c>
      <c r="W1431" s="1"/>
      <c r="X1431" s="17">
        <f t="shared" si="452"/>
        <v>504.48786211125207</v>
      </c>
      <c r="Y1431" s="18">
        <f t="shared" si="453"/>
        <v>1774.8764139353</v>
      </c>
      <c r="Z1431" s="2">
        <f t="shared" si="464"/>
        <v>479.26346900568944</v>
      </c>
      <c r="AA1431" s="18">
        <f t="shared" si="464"/>
        <v>1686.1325932385348</v>
      </c>
      <c r="AB1431" s="2">
        <f t="shared" si="465"/>
        <v>-208.65349951972425</v>
      </c>
      <c r="AC1431" s="2">
        <f t="shared" si="465"/>
        <v>168.61325932385347</v>
      </c>
      <c r="AD1431" s="2">
        <f t="shared" si="454"/>
        <v>479.26346900568944</v>
      </c>
      <c r="AE1431" s="2">
        <f t="shared" si="455"/>
        <v>-1000</v>
      </c>
      <c r="AF1431" s="5">
        <f t="shared" si="456"/>
        <v>0.502</v>
      </c>
      <c r="AG1431" s="5">
        <f t="shared" si="457"/>
        <v>-1</v>
      </c>
      <c r="AH1431" s="3">
        <f t="shared" si="458"/>
        <v>201712</v>
      </c>
      <c r="AI1431" s="21">
        <v>1.48</v>
      </c>
      <c r="AJ1431" s="21">
        <v>2.86</v>
      </c>
      <c r="AK1431" s="21">
        <v>1.502</v>
      </c>
      <c r="AL1431" s="21">
        <v>2.79</v>
      </c>
      <c r="AO1431">
        <f t="shared" si="463"/>
        <v>-200</v>
      </c>
      <c r="AP1431">
        <f>IF(E1431&lt;F1431,G1431,H1431)</f>
        <v>20</v>
      </c>
      <c r="AQ1431">
        <f>IF(E1431&lt;F1431,H1431,G1431)</f>
        <v>15</v>
      </c>
    </row>
    <row r="1432" spans="2:43" x14ac:dyDescent="0.25">
      <c r="B1432" s="24">
        <v>43085</v>
      </c>
      <c r="C1432" s="20" t="s">
        <v>20</v>
      </c>
      <c r="D1432" s="20" t="s">
        <v>31</v>
      </c>
      <c r="E1432" s="2">
        <v>-106.04453870625662</v>
      </c>
      <c r="F1432" s="2">
        <v>-104.05827263267429</v>
      </c>
      <c r="G1432">
        <v>30</v>
      </c>
      <c r="H1432">
        <v>13</v>
      </c>
      <c r="I1432" s="9"/>
      <c r="J1432" s="2" t="str">
        <f t="shared" si="459"/>
        <v>Kansas City Chiefs</v>
      </c>
      <c r="K1432" s="2" t="str">
        <f t="shared" si="460"/>
        <v>Los Angeles Chargers</v>
      </c>
      <c r="L1432" s="17">
        <f t="shared" si="461"/>
        <v>-106.04453870625662</v>
      </c>
      <c r="M1432" s="18">
        <f t="shared" si="462"/>
        <v>-104.05827263267429</v>
      </c>
      <c r="N1432" s="4">
        <f t="shared" si="448"/>
        <v>1.9430000000000001</v>
      </c>
      <c r="O1432" s="4">
        <f t="shared" si="449"/>
        <v>1.9610000000000001</v>
      </c>
      <c r="P1432" s="4"/>
      <c r="Q1432" s="4"/>
      <c r="R1432" s="1">
        <f t="shared" si="450"/>
        <v>0.51466803911477099</v>
      </c>
      <c r="S1432" s="1">
        <f t="shared" si="450"/>
        <v>0.50994390617032126</v>
      </c>
      <c r="T1432" s="1">
        <f t="shared" si="446"/>
        <v>2.4020747950819654E-2</v>
      </c>
      <c r="U1432" s="1">
        <f t="shared" si="447"/>
        <v>2.3620664722248663E-3</v>
      </c>
      <c r="V1432" s="1">
        <f t="shared" si="451"/>
        <v>0.51336206647222493</v>
      </c>
      <c r="W1432" s="1"/>
      <c r="X1432" s="17">
        <f t="shared" si="452"/>
        <v>947.94291458249825</v>
      </c>
      <c r="Y1432" s="18">
        <f t="shared" si="453"/>
        <v>962.10724183018021</v>
      </c>
      <c r="Z1432" s="2">
        <f t="shared" si="464"/>
        <v>900.54576885337326</v>
      </c>
      <c r="AA1432" s="18">
        <f t="shared" si="464"/>
        <v>914.00187973867116</v>
      </c>
      <c r="AB1432" s="2">
        <f t="shared" si="465"/>
        <v>-111.04377307477193</v>
      </c>
      <c r="AC1432" s="2">
        <f t="shared" si="465"/>
        <v>-109.40896536076241</v>
      </c>
      <c r="AD1432" s="2">
        <f t="shared" si="454"/>
        <v>900.54576885337326</v>
      </c>
      <c r="AE1432" s="2">
        <f t="shared" si="455"/>
        <v>-1000</v>
      </c>
      <c r="AF1432" s="5">
        <f t="shared" si="456"/>
        <v>0.94300000000000006</v>
      </c>
      <c r="AG1432" s="5">
        <f t="shared" si="457"/>
        <v>-1</v>
      </c>
      <c r="AH1432" s="3">
        <f t="shared" si="458"/>
        <v>201712</v>
      </c>
      <c r="AI1432" s="21">
        <v>2.02</v>
      </c>
      <c r="AJ1432" s="21">
        <v>1.8839999999999999</v>
      </c>
      <c r="AK1432" s="21">
        <v>1.9430000000000001</v>
      </c>
      <c r="AL1432" s="21">
        <v>1.9610000000000001</v>
      </c>
      <c r="AO1432">
        <f t="shared" si="463"/>
        <v>-110</v>
      </c>
      <c r="AP1432">
        <f>IF(E1432&lt;F1432,G1432,H1432)</f>
        <v>30</v>
      </c>
      <c r="AQ1432">
        <f>IF(E1432&lt;F1432,H1432,G1432)</f>
        <v>13</v>
      </c>
    </row>
    <row r="1433" spans="2:43" x14ac:dyDescent="0.25">
      <c r="B1433" s="24">
        <v>43085</v>
      </c>
      <c r="C1433" s="20" t="s">
        <v>34</v>
      </c>
      <c r="D1433" s="20" t="s">
        <v>37</v>
      </c>
      <c r="E1433" s="2">
        <v>-230.41474654377885</v>
      </c>
      <c r="F1433" s="2">
        <v>204.99999999999997</v>
      </c>
      <c r="G1433">
        <v>20</v>
      </c>
      <c r="H1433">
        <v>10</v>
      </c>
      <c r="I1433" s="9"/>
      <c r="J1433" s="2" t="str">
        <f t="shared" si="459"/>
        <v>Detroit Lions</v>
      </c>
      <c r="K1433" s="2" t="str">
        <f t="shared" si="460"/>
        <v>Chicago Bears</v>
      </c>
      <c r="L1433" s="17">
        <f t="shared" si="461"/>
        <v>-230.41474654377885</v>
      </c>
      <c r="M1433" s="18">
        <f t="shared" si="462"/>
        <v>204.99999999999997</v>
      </c>
      <c r="N1433" s="4">
        <f t="shared" si="448"/>
        <v>1.4339999999999999</v>
      </c>
      <c r="O1433" s="4">
        <f t="shared" si="449"/>
        <v>3.05</v>
      </c>
      <c r="P1433" s="4"/>
      <c r="Q1433" s="4"/>
      <c r="R1433" s="1">
        <f t="shared" si="450"/>
        <v>0.69735006973500702</v>
      </c>
      <c r="S1433" s="1">
        <f t="shared" si="450"/>
        <v>0.32786885245901642</v>
      </c>
      <c r="T1433" s="1">
        <f t="shared" si="446"/>
        <v>2.4598572702943966E-2</v>
      </c>
      <c r="U1433" s="1">
        <f t="shared" si="447"/>
        <v>0.1847406086379953</v>
      </c>
      <c r="V1433" s="1">
        <f t="shared" si="451"/>
        <v>0.69574060863799536</v>
      </c>
      <c r="W1433" s="1"/>
      <c r="X1433" s="17">
        <f t="shared" si="452"/>
        <v>437.31728115975989</v>
      </c>
      <c r="Y1433" s="18">
        <f t="shared" si="453"/>
        <v>2028.3240111062205</v>
      </c>
      <c r="Z1433" s="2">
        <f t="shared" si="464"/>
        <v>415.45141710177188</v>
      </c>
      <c r="AA1433" s="18">
        <f t="shared" si="464"/>
        <v>1926.9078105509093</v>
      </c>
      <c r="AB1433" s="2">
        <f t="shared" si="465"/>
        <v>-240.70203129311579</v>
      </c>
      <c r="AC1433" s="2">
        <f t="shared" si="465"/>
        <v>192.69078105509092</v>
      </c>
      <c r="AD1433" s="2">
        <f t="shared" si="454"/>
        <v>415.45141710177188</v>
      </c>
      <c r="AE1433" s="2">
        <f t="shared" si="455"/>
        <v>-1000</v>
      </c>
      <c r="AF1433" s="5">
        <f t="shared" si="456"/>
        <v>0.43399999999999994</v>
      </c>
      <c r="AG1433" s="5">
        <f t="shared" si="457"/>
        <v>-1</v>
      </c>
      <c r="AH1433" s="3">
        <f t="shared" si="458"/>
        <v>201712</v>
      </c>
      <c r="AI1433" s="21">
        <v>1.37</v>
      </c>
      <c r="AJ1433" s="21">
        <v>3.39</v>
      </c>
      <c r="AK1433" s="21">
        <v>1.4339999999999999</v>
      </c>
      <c r="AL1433" s="21">
        <v>3.05</v>
      </c>
      <c r="AO1433">
        <f t="shared" si="463"/>
        <v>-300</v>
      </c>
      <c r="AP1433">
        <f>IF(E1433&lt;F1433,G1433,H1433)</f>
        <v>20</v>
      </c>
      <c r="AQ1433">
        <f>IF(E1433&lt;F1433,H1433,G1433)</f>
        <v>10</v>
      </c>
    </row>
    <row r="1434" spans="2:43" x14ac:dyDescent="0.25">
      <c r="B1434" s="24">
        <v>43083</v>
      </c>
      <c r="C1434" s="20" t="s">
        <v>39</v>
      </c>
      <c r="D1434" s="20" t="s">
        <v>38</v>
      </c>
      <c r="E1434" s="2">
        <v>135</v>
      </c>
      <c r="F1434" s="2">
        <v>-149.03129657228018</v>
      </c>
      <c r="G1434">
        <v>13</v>
      </c>
      <c r="H1434">
        <v>25</v>
      </c>
      <c r="I1434" s="9"/>
      <c r="J1434" s="2" t="str">
        <f t="shared" si="459"/>
        <v>Denver Broncos</v>
      </c>
      <c r="K1434" s="2" t="str">
        <f t="shared" si="460"/>
        <v>Indianapolis Colts</v>
      </c>
      <c r="L1434" s="17">
        <f t="shared" si="461"/>
        <v>-149.03129657228018</v>
      </c>
      <c r="M1434" s="18">
        <f t="shared" si="462"/>
        <v>135</v>
      </c>
      <c r="N1434" s="4">
        <f t="shared" si="448"/>
        <v>1.671</v>
      </c>
      <c r="O1434" s="4">
        <f t="shared" si="449"/>
        <v>2.35</v>
      </c>
      <c r="P1434" s="4"/>
      <c r="Q1434" s="4"/>
      <c r="R1434" s="1">
        <f t="shared" si="450"/>
        <v>0.59844404548174746</v>
      </c>
      <c r="S1434" s="1">
        <f t="shared" si="450"/>
        <v>0.42553191489361702</v>
      </c>
      <c r="T1434" s="1">
        <f t="shared" si="446"/>
        <v>2.3414573489181634E-2</v>
      </c>
      <c r="U1434" s="1">
        <f t="shared" si="447"/>
        <v>8.6456065294065215E-2</v>
      </c>
      <c r="V1434" s="1">
        <f t="shared" si="451"/>
        <v>0.59745606529406525</v>
      </c>
      <c r="W1434" s="1"/>
      <c r="X1434" s="17">
        <f t="shared" si="452"/>
        <v>673.76324066239818</v>
      </c>
      <c r="Y1434" s="18">
        <f t="shared" si="453"/>
        <v>1346.2787179800953</v>
      </c>
      <c r="Z1434" s="2">
        <f t="shared" si="464"/>
        <v>640.07507862927821</v>
      </c>
      <c r="AA1434" s="18">
        <f t="shared" si="464"/>
        <v>1278.9647820810906</v>
      </c>
      <c r="AB1434" s="2">
        <f t="shared" si="465"/>
        <v>-156.23167240654044</v>
      </c>
      <c r="AC1434" s="2">
        <f t="shared" si="465"/>
        <v>127.89647820810906</v>
      </c>
      <c r="AD1434" s="2">
        <f t="shared" si="454"/>
        <v>640.07507862927821</v>
      </c>
      <c r="AE1434" s="2">
        <f t="shared" si="455"/>
        <v>-1000</v>
      </c>
      <c r="AF1434" s="5">
        <f t="shared" si="456"/>
        <v>0.67100000000000004</v>
      </c>
      <c r="AG1434" s="5">
        <f t="shared" si="457"/>
        <v>-1</v>
      </c>
      <c r="AH1434" s="3">
        <f t="shared" si="458"/>
        <v>201712</v>
      </c>
      <c r="AI1434" s="21">
        <v>2.12</v>
      </c>
      <c r="AJ1434" s="21">
        <v>1.806</v>
      </c>
      <c r="AK1434" s="21">
        <v>2.35</v>
      </c>
      <c r="AL1434" s="21">
        <v>1.671</v>
      </c>
      <c r="AO1434">
        <f t="shared" si="463"/>
        <v>-150</v>
      </c>
      <c r="AP1434">
        <f>IF(E1434&lt;F1434,G1434,H1434)</f>
        <v>25</v>
      </c>
      <c r="AQ1434">
        <f>IF(E1434&lt;F1434,H1434,G1434)</f>
        <v>13</v>
      </c>
    </row>
    <row r="1435" spans="2:43" x14ac:dyDescent="0.25">
      <c r="B1435" s="24">
        <v>43080</v>
      </c>
      <c r="C1435" s="20" t="s">
        <v>30</v>
      </c>
      <c r="D1435" s="20" t="s">
        <v>36</v>
      </c>
      <c r="E1435" s="2">
        <v>416</v>
      </c>
      <c r="F1435" s="2">
        <v>-490.19607843137265</v>
      </c>
      <c r="G1435">
        <v>27</v>
      </c>
      <c r="H1435">
        <v>20</v>
      </c>
      <c r="I1435" s="9"/>
      <c r="J1435" s="2" t="str">
        <f t="shared" si="459"/>
        <v>New England Patriots</v>
      </c>
      <c r="K1435" s="2" t="str">
        <f t="shared" si="460"/>
        <v>Miami Dolphins</v>
      </c>
      <c r="L1435" s="17">
        <f t="shared" si="461"/>
        <v>-490.19607843137265</v>
      </c>
      <c r="M1435" s="18">
        <f t="shared" si="462"/>
        <v>416</v>
      </c>
      <c r="N1435" s="4">
        <f t="shared" si="448"/>
        <v>1.204</v>
      </c>
      <c r="O1435" s="4">
        <f t="shared" si="449"/>
        <v>5.16</v>
      </c>
      <c r="P1435" s="4"/>
      <c r="Q1435" s="4"/>
      <c r="R1435" s="1">
        <f t="shared" si="450"/>
        <v>0.83056478405315615</v>
      </c>
      <c r="S1435" s="1">
        <f t="shared" si="450"/>
        <v>0.19379844961240308</v>
      </c>
      <c r="T1435" s="1">
        <f t="shared" si="446"/>
        <v>2.3783783783783652E-2</v>
      </c>
      <c r="U1435" s="1">
        <f t="shared" si="447"/>
        <v>0.31838316722037652</v>
      </c>
      <c r="V1435" s="1">
        <f t="shared" si="451"/>
        <v>0.82938316722037653</v>
      </c>
      <c r="W1435" s="1"/>
      <c r="X1435" s="17">
        <f t="shared" si="452"/>
        <v>205.71533101091811</v>
      </c>
      <c r="Y1435" s="18">
        <f t="shared" si="453"/>
        <v>3943.5873590891501</v>
      </c>
      <c r="Z1435" s="2">
        <f t="shared" si="464"/>
        <v>195.42956446037221</v>
      </c>
      <c r="AA1435" s="18">
        <f t="shared" si="464"/>
        <v>3746.4079911346926</v>
      </c>
      <c r="AB1435" s="2">
        <f t="shared" si="465"/>
        <v>-511.69330636397791</v>
      </c>
      <c r="AC1435" s="2">
        <f t="shared" si="465"/>
        <v>374.64079911346926</v>
      </c>
      <c r="AD1435" s="2">
        <f t="shared" si="454"/>
        <v>-1000</v>
      </c>
      <c r="AE1435" s="2">
        <f t="shared" si="455"/>
        <v>3746.4079911346926</v>
      </c>
      <c r="AF1435" s="5">
        <f t="shared" si="456"/>
        <v>-1</v>
      </c>
      <c r="AG1435" s="5">
        <f t="shared" si="457"/>
        <v>4.16</v>
      </c>
      <c r="AH1435" s="3">
        <f t="shared" si="458"/>
        <v>201712</v>
      </c>
      <c r="AI1435" s="21">
        <v>5.31</v>
      </c>
      <c r="AJ1435" s="21">
        <v>1.196</v>
      </c>
      <c r="AK1435" s="21">
        <v>5.16</v>
      </c>
      <c r="AL1435" s="21">
        <v>1.204</v>
      </c>
      <c r="AO1435">
        <f t="shared" si="463"/>
        <v>-500</v>
      </c>
      <c r="AP1435">
        <f>IF(E1435&lt;F1435,G1435,H1435)</f>
        <v>20</v>
      </c>
      <c r="AQ1435">
        <f>IF(E1435&lt;F1435,H1435,G1435)</f>
        <v>27</v>
      </c>
    </row>
    <row r="1436" spans="2:43" x14ac:dyDescent="0.25">
      <c r="B1436" s="24">
        <v>43079</v>
      </c>
      <c r="C1436" s="20" t="s">
        <v>45</v>
      </c>
      <c r="D1436" s="20" t="s">
        <v>28</v>
      </c>
      <c r="E1436" s="2">
        <v>-244.49877750611245</v>
      </c>
      <c r="F1436" s="2">
        <v>217</v>
      </c>
      <c r="G1436">
        <v>39</v>
      </c>
      <c r="H1436">
        <v>38</v>
      </c>
      <c r="I1436" s="9"/>
      <c r="J1436" s="2" t="str">
        <f t="shared" si="459"/>
        <v>Pittsburgh Steelers</v>
      </c>
      <c r="K1436" s="2" t="str">
        <f t="shared" si="460"/>
        <v>Baltimore Ravens</v>
      </c>
      <c r="L1436" s="17">
        <f t="shared" si="461"/>
        <v>-244.49877750611245</v>
      </c>
      <c r="M1436" s="18">
        <f t="shared" si="462"/>
        <v>217</v>
      </c>
      <c r="N1436" s="4">
        <f t="shared" si="448"/>
        <v>1.409</v>
      </c>
      <c r="O1436" s="4">
        <f t="shared" si="449"/>
        <v>3.17</v>
      </c>
      <c r="P1436" s="4"/>
      <c r="Q1436" s="4"/>
      <c r="R1436" s="1">
        <f t="shared" si="450"/>
        <v>0.70972320794889987</v>
      </c>
      <c r="S1436" s="1">
        <f t="shared" si="450"/>
        <v>0.31545741324921134</v>
      </c>
      <c r="T1436" s="1">
        <f t="shared" si="446"/>
        <v>2.4562131469753279E-2</v>
      </c>
      <c r="U1436" s="1">
        <f t="shared" si="447"/>
        <v>0.19713289734984427</v>
      </c>
      <c r="V1436" s="1">
        <f t="shared" si="451"/>
        <v>0.7081328973498443</v>
      </c>
      <c r="W1436" s="1"/>
      <c r="X1436" s="17">
        <f t="shared" si="452"/>
        <v>412.16430382270784</v>
      </c>
      <c r="Y1436" s="18">
        <f t="shared" si="453"/>
        <v>2142.3973791002904</v>
      </c>
      <c r="Z1436" s="2">
        <f t="shared" si="464"/>
        <v>391.55608863157244</v>
      </c>
      <c r="AA1436" s="18">
        <f t="shared" si="464"/>
        <v>2035.2775101452758</v>
      </c>
      <c r="AB1436" s="2">
        <f t="shared" si="465"/>
        <v>-255.3912527563661</v>
      </c>
      <c r="AC1436" s="2">
        <f t="shared" si="465"/>
        <v>203.52775101452758</v>
      </c>
      <c r="AD1436" s="2">
        <f t="shared" si="454"/>
        <v>391.55608863157244</v>
      </c>
      <c r="AE1436" s="2">
        <f t="shared" si="455"/>
        <v>-1000</v>
      </c>
      <c r="AF1436" s="5">
        <f t="shared" si="456"/>
        <v>0.40900000000000003</v>
      </c>
      <c r="AG1436" s="5">
        <f t="shared" si="457"/>
        <v>-1</v>
      </c>
      <c r="AH1436" s="3">
        <f t="shared" si="458"/>
        <v>201712</v>
      </c>
      <c r="AI1436" s="21">
        <v>1.444</v>
      </c>
      <c r="AJ1436" s="21">
        <v>3.01</v>
      </c>
      <c r="AK1436" s="21">
        <v>1.409</v>
      </c>
      <c r="AL1436" s="21">
        <v>3.17</v>
      </c>
      <c r="AO1436">
        <f t="shared" si="463"/>
        <v>-300</v>
      </c>
      <c r="AP1436">
        <f>IF(E1436&lt;F1436,G1436,H1436)</f>
        <v>39</v>
      </c>
      <c r="AQ1436">
        <f>IF(E1436&lt;F1436,H1436,G1436)</f>
        <v>38</v>
      </c>
    </row>
    <row r="1437" spans="2:43" x14ac:dyDescent="0.25">
      <c r="B1437" s="24">
        <v>43079</v>
      </c>
      <c r="C1437" s="20" t="s">
        <v>47</v>
      </c>
      <c r="D1437" s="20" t="s">
        <v>19</v>
      </c>
      <c r="E1437" s="2">
        <v>-105.0420168067227</v>
      </c>
      <c r="F1437" s="2">
        <v>-105.0420168067227</v>
      </c>
      <c r="G1437">
        <v>35</v>
      </c>
      <c r="H1437">
        <v>43</v>
      </c>
      <c r="I1437" s="9"/>
      <c r="J1437" s="2" t="str">
        <f t="shared" si="459"/>
        <v>Los Angeles Rams</v>
      </c>
      <c r="K1437" s="2" t="str">
        <f t="shared" si="460"/>
        <v>Philadelphia Eagles</v>
      </c>
      <c r="L1437" s="17">
        <f t="shared" si="461"/>
        <v>-105.0420168067227</v>
      </c>
      <c r="M1437" s="18">
        <f t="shared" si="462"/>
        <v>-105.0420168067227</v>
      </c>
      <c r="N1437" s="4">
        <f t="shared" si="448"/>
        <v>1.952</v>
      </c>
      <c r="O1437" s="4">
        <f t="shared" si="449"/>
        <v>1.952</v>
      </c>
      <c r="P1437" s="4"/>
      <c r="Q1437" s="4"/>
      <c r="R1437" s="1">
        <f t="shared" si="450"/>
        <v>0.51229508196721307</v>
      </c>
      <c r="S1437" s="1">
        <f t="shared" si="450"/>
        <v>0.51229508196721307</v>
      </c>
      <c r="T1437" s="1">
        <f t="shared" si="446"/>
        <v>2.4000000000000021E-2</v>
      </c>
      <c r="U1437" s="1">
        <f t="shared" si="447"/>
        <v>0</v>
      </c>
      <c r="V1437" s="1">
        <f t="shared" si="451"/>
        <v>0.51100000000000001</v>
      </c>
      <c r="W1437" s="1"/>
      <c r="X1437" s="17">
        <f t="shared" si="452"/>
        <v>956.94716242661434</v>
      </c>
      <c r="Y1437" s="18">
        <f t="shared" si="453"/>
        <v>953.05662164669593</v>
      </c>
      <c r="Z1437" s="2">
        <f t="shared" si="464"/>
        <v>909.09980430528356</v>
      </c>
      <c r="AA1437" s="18">
        <f t="shared" si="464"/>
        <v>905.40379056436109</v>
      </c>
      <c r="AB1437" s="2">
        <f t="shared" si="465"/>
        <v>-109.9989236895921</v>
      </c>
      <c r="AC1437" s="2">
        <f t="shared" si="465"/>
        <v>-110.44795818412409</v>
      </c>
      <c r="AD1437" s="2">
        <f t="shared" si="454"/>
        <v>909.09980430528356</v>
      </c>
      <c r="AE1437" s="2">
        <f t="shared" si="455"/>
        <v>-1000</v>
      </c>
      <c r="AF1437" s="5">
        <f t="shared" si="456"/>
        <v>0.95199999999999996</v>
      </c>
      <c r="AG1437" s="5">
        <f t="shared" si="457"/>
        <v>-1</v>
      </c>
      <c r="AH1437" s="3">
        <f t="shared" si="458"/>
        <v>201712</v>
      </c>
      <c r="AI1437" s="21">
        <v>1.7929999999999999</v>
      </c>
      <c r="AJ1437" s="21">
        <v>2.14</v>
      </c>
      <c r="AK1437" s="21">
        <v>1.952</v>
      </c>
      <c r="AL1437" s="21">
        <v>1.952</v>
      </c>
      <c r="AO1437">
        <f t="shared" si="463"/>
        <v>-110</v>
      </c>
      <c r="AP1437">
        <f>IF(E1437&lt;F1437,G1437,H1437)</f>
        <v>43</v>
      </c>
      <c r="AQ1437">
        <f>IF(E1437&lt;F1437,H1437,G1437)</f>
        <v>35</v>
      </c>
    </row>
    <row r="1438" spans="2:43" x14ac:dyDescent="0.25">
      <c r="B1438" s="24">
        <v>43079</v>
      </c>
      <c r="C1438" s="20" t="s">
        <v>25</v>
      </c>
      <c r="D1438" s="20" t="s">
        <v>23</v>
      </c>
      <c r="E1438" s="2">
        <v>181</v>
      </c>
      <c r="F1438" s="2">
        <v>-202.02020202020196</v>
      </c>
      <c r="G1438">
        <v>10</v>
      </c>
      <c r="H1438">
        <v>30</v>
      </c>
      <c r="I1438" s="9"/>
      <c r="J1438" s="2" t="str">
        <f t="shared" si="459"/>
        <v>Dallas Cowboys</v>
      </c>
      <c r="K1438" s="2" t="str">
        <f t="shared" si="460"/>
        <v>New York Giants</v>
      </c>
      <c r="L1438" s="17">
        <f t="shared" si="461"/>
        <v>-202.02020202020196</v>
      </c>
      <c r="M1438" s="18">
        <f t="shared" si="462"/>
        <v>181</v>
      </c>
      <c r="N1438" s="4">
        <f t="shared" si="448"/>
        <v>1.4950000000000001</v>
      </c>
      <c r="O1438" s="4">
        <f t="shared" si="449"/>
        <v>2.81</v>
      </c>
      <c r="P1438" s="4"/>
      <c r="Q1438" s="4"/>
      <c r="R1438" s="1">
        <f t="shared" si="450"/>
        <v>0.66889632107023411</v>
      </c>
      <c r="S1438" s="1">
        <f t="shared" si="450"/>
        <v>0.35587188612099646</v>
      </c>
      <c r="T1438" s="1">
        <f t="shared" si="446"/>
        <v>2.4169570267131069E-2</v>
      </c>
      <c r="U1438" s="1">
        <f t="shared" si="447"/>
        <v>0.15651221747461883</v>
      </c>
      <c r="V1438" s="1">
        <f t="shared" si="451"/>
        <v>0.66751221747461886</v>
      </c>
      <c r="W1438" s="1"/>
      <c r="X1438" s="17">
        <f t="shared" si="452"/>
        <v>498.09992060261197</v>
      </c>
      <c r="Y1438" s="18">
        <f t="shared" si="453"/>
        <v>1796.2818011286422</v>
      </c>
      <c r="Z1438" s="2">
        <f t="shared" si="464"/>
        <v>473.19492457248134</v>
      </c>
      <c r="AA1438" s="18">
        <f t="shared" si="464"/>
        <v>1706.46771107221</v>
      </c>
      <c r="AB1438" s="2">
        <f t="shared" si="465"/>
        <v>-211.32940107155051</v>
      </c>
      <c r="AC1438" s="2">
        <f t="shared" si="465"/>
        <v>170.64677110722101</v>
      </c>
      <c r="AD1438" s="2">
        <f t="shared" si="454"/>
        <v>473.19492457248134</v>
      </c>
      <c r="AE1438" s="2">
        <f t="shared" si="455"/>
        <v>-1000</v>
      </c>
      <c r="AF1438" s="5">
        <f t="shared" si="456"/>
        <v>0.49500000000000011</v>
      </c>
      <c r="AG1438" s="5">
        <f t="shared" si="457"/>
        <v>-1</v>
      </c>
      <c r="AH1438" s="3">
        <f t="shared" si="458"/>
        <v>201712</v>
      </c>
      <c r="AI1438" s="21">
        <v>2.75</v>
      </c>
      <c r="AJ1438" s="21">
        <v>1.512</v>
      </c>
      <c r="AK1438" s="21">
        <v>2.81</v>
      </c>
      <c r="AL1438" s="21">
        <v>1.4950000000000001</v>
      </c>
      <c r="AO1438">
        <f t="shared" si="463"/>
        <v>-300</v>
      </c>
      <c r="AP1438">
        <f>IF(E1438&lt;F1438,G1438,H1438)</f>
        <v>30</v>
      </c>
      <c r="AQ1438">
        <f>IF(E1438&lt;F1438,H1438,G1438)</f>
        <v>10</v>
      </c>
    </row>
    <row r="1439" spans="2:43" x14ac:dyDescent="0.25">
      <c r="B1439" s="24">
        <v>43079</v>
      </c>
      <c r="C1439" s="20" t="s">
        <v>48</v>
      </c>
      <c r="D1439" s="20" t="s">
        <v>41</v>
      </c>
      <c r="E1439" s="2">
        <v>129</v>
      </c>
      <c r="F1439" s="2">
        <v>-143.06151645207439</v>
      </c>
      <c r="G1439">
        <v>12</v>
      </c>
      <c r="H1439">
        <v>7</v>
      </c>
      <c r="I1439" s="9"/>
      <c r="J1439" s="2" t="str">
        <f t="shared" si="459"/>
        <v>Tennessee Titans</v>
      </c>
      <c r="K1439" s="2" t="str">
        <f t="shared" si="460"/>
        <v>Arizona Cardinals</v>
      </c>
      <c r="L1439" s="17">
        <f t="shared" si="461"/>
        <v>-143.06151645207439</v>
      </c>
      <c r="M1439" s="18">
        <f t="shared" si="462"/>
        <v>129</v>
      </c>
      <c r="N1439" s="4">
        <f t="shared" si="448"/>
        <v>1.6990000000000001</v>
      </c>
      <c r="O1439" s="4">
        <f t="shared" si="449"/>
        <v>2.29</v>
      </c>
      <c r="P1439" s="4"/>
      <c r="Q1439" s="4"/>
      <c r="R1439" s="1">
        <f t="shared" si="450"/>
        <v>0.58858151854031782</v>
      </c>
      <c r="S1439" s="1">
        <f t="shared" si="450"/>
        <v>0.4366812227074236</v>
      </c>
      <c r="T1439" s="1">
        <f t="shared" si="446"/>
        <v>2.4640260716971563E-2</v>
      </c>
      <c r="U1439" s="1">
        <f t="shared" si="447"/>
        <v>7.5950147916447108E-2</v>
      </c>
      <c r="V1439" s="1">
        <f t="shared" si="451"/>
        <v>0.58695014791644717</v>
      </c>
      <c r="W1439" s="1"/>
      <c r="X1439" s="17">
        <f t="shared" si="452"/>
        <v>703.72220460254619</v>
      </c>
      <c r="Y1439" s="18">
        <f t="shared" si="453"/>
        <v>1290.6088464490549</v>
      </c>
      <c r="Z1439" s="2">
        <f t="shared" si="464"/>
        <v>668.5360943724188</v>
      </c>
      <c r="AA1439" s="18">
        <f t="shared" si="464"/>
        <v>1226.0784041266022</v>
      </c>
      <c r="AB1439" s="2">
        <f t="shared" si="465"/>
        <v>-149.58055494950344</v>
      </c>
      <c r="AC1439" s="2">
        <f t="shared" si="465"/>
        <v>122.60784041266022</v>
      </c>
      <c r="AD1439" s="2">
        <f t="shared" si="454"/>
        <v>-1000</v>
      </c>
      <c r="AE1439" s="2">
        <f t="shared" si="455"/>
        <v>1226.0784041266022</v>
      </c>
      <c r="AF1439" s="5">
        <f t="shared" si="456"/>
        <v>-1</v>
      </c>
      <c r="AG1439" s="5">
        <f t="shared" si="457"/>
        <v>1.29</v>
      </c>
      <c r="AH1439" s="3">
        <f t="shared" si="458"/>
        <v>201712</v>
      </c>
      <c r="AI1439" s="21">
        <v>2.36</v>
      </c>
      <c r="AJ1439" s="21">
        <v>1.6659999999999999</v>
      </c>
      <c r="AK1439" s="21">
        <v>2.29</v>
      </c>
      <c r="AL1439" s="21">
        <v>1.6990000000000001</v>
      </c>
      <c r="AO1439">
        <f t="shared" si="463"/>
        <v>-150</v>
      </c>
      <c r="AP1439">
        <f>IF(E1439&lt;F1439,G1439,H1439)</f>
        <v>7</v>
      </c>
      <c r="AQ1439">
        <f>IF(E1439&lt;F1439,H1439,G1439)</f>
        <v>12</v>
      </c>
    </row>
    <row r="1440" spans="2:43" x14ac:dyDescent="0.25">
      <c r="B1440" s="24">
        <v>43079</v>
      </c>
      <c r="C1440" s="20" t="s">
        <v>38</v>
      </c>
      <c r="D1440" s="20" t="s">
        <v>42</v>
      </c>
      <c r="E1440" s="2">
        <v>-106.04453870625662</v>
      </c>
      <c r="F1440" s="2">
        <v>-104.05827263267429</v>
      </c>
      <c r="G1440">
        <v>23</v>
      </c>
      <c r="H1440">
        <v>0</v>
      </c>
      <c r="I1440" s="9"/>
      <c r="J1440" s="2" t="str">
        <f t="shared" si="459"/>
        <v>Denver Broncos</v>
      </c>
      <c r="K1440" s="2" t="str">
        <f t="shared" si="460"/>
        <v>New York Jets</v>
      </c>
      <c r="L1440" s="17">
        <f t="shared" si="461"/>
        <v>-106.04453870625662</v>
      </c>
      <c r="M1440" s="18">
        <f t="shared" si="462"/>
        <v>-104.05827263267429</v>
      </c>
      <c r="N1440" s="4">
        <f t="shared" si="448"/>
        <v>1.9430000000000001</v>
      </c>
      <c r="O1440" s="4">
        <f t="shared" si="449"/>
        <v>1.9610000000000001</v>
      </c>
      <c r="P1440" s="4"/>
      <c r="Q1440" s="4"/>
      <c r="R1440" s="1">
        <f t="shared" si="450"/>
        <v>0.51466803911477099</v>
      </c>
      <c r="S1440" s="1">
        <f t="shared" si="450"/>
        <v>0.50994390617032126</v>
      </c>
      <c r="T1440" s="1">
        <f t="shared" si="446"/>
        <v>2.4020747950819654E-2</v>
      </c>
      <c r="U1440" s="1">
        <f t="shared" si="447"/>
        <v>2.3620664722248663E-3</v>
      </c>
      <c r="V1440" s="1">
        <f t="shared" si="451"/>
        <v>0.51336206647222493</v>
      </c>
      <c r="W1440" s="1"/>
      <c r="X1440" s="17">
        <f t="shared" si="452"/>
        <v>947.94291458249825</v>
      </c>
      <c r="Y1440" s="18">
        <f t="shared" si="453"/>
        <v>962.10724183018021</v>
      </c>
      <c r="Z1440" s="2">
        <f t="shared" si="464"/>
        <v>900.54576885337326</v>
      </c>
      <c r="AA1440" s="18">
        <f t="shared" si="464"/>
        <v>914.00187973867116</v>
      </c>
      <c r="AB1440" s="2">
        <f t="shared" si="465"/>
        <v>-111.04377307477193</v>
      </c>
      <c r="AC1440" s="2">
        <f t="shared" si="465"/>
        <v>-109.40896536076241</v>
      </c>
      <c r="AD1440" s="2">
        <f t="shared" si="454"/>
        <v>900.54576885337326</v>
      </c>
      <c r="AE1440" s="2">
        <f t="shared" si="455"/>
        <v>-1000</v>
      </c>
      <c r="AF1440" s="5">
        <f t="shared" si="456"/>
        <v>0.94300000000000006</v>
      </c>
      <c r="AG1440" s="5">
        <f t="shared" si="457"/>
        <v>-1</v>
      </c>
      <c r="AH1440" s="3">
        <f t="shared" si="458"/>
        <v>201712</v>
      </c>
      <c r="AI1440" s="21">
        <v>1.97</v>
      </c>
      <c r="AJ1440" s="21">
        <v>1.9339999999999999</v>
      </c>
      <c r="AK1440" s="21">
        <v>1.9430000000000001</v>
      </c>
      <c r="AL1440" s="21">
        <v>1.9610000000000001</v>
      </c>
      <c r="AO1440">
        <f t="shared" si="463"/>
        <v>-110</v>
      </c>
      <c r="AP1440">
        <f>IF(E1440&lt;F1440,G1440,H1440)</f>
        <v>23</v>
      </c>
      <c r="AQ1440">
        <f>IF(E1440&lt;F1440,H1440,G1440)</f>
        <v>0</v>
      </c>
    </row>
    <row r="1441" spans="2:43" x14ac:dyDescent="0.25">
      <c r="B1441" s="24">
        <v>43079</v>
      </c>
      <c r="C1441" s="20" t="s">
        <v>31</v>
      </c>
      <c r="D1441" s="20" t="s">
        <v>53</v>
      </c>
      <c r="E1441" s="2">
        <v>-265.25198938992042</v>
      </c>
      <c r="F1441" s="2">
        <v>235</v>
      </c>
      <c r="G1441">
        <v>30</v>
      </c>
      <c r="H1441">
        <v>13</v>
      </c>
      <c r="I1441" s="9"/>
      <c r="J1441" s="2" t="str">
        <f t="shared" si="459"/>
        <v>Los Angeles Chargers</v>
      </c>
      <c r="K1441" s="2" t="str">
        <f t="shared" si="460"/>
        <v>Washington Redskins</v>
      </c>
      <c r="L1441" s="17">
        <f t="shared" si="461"/>
        <v>-265.25198938992042</v>
      </c>
      <c r="M1441" s="18">
        <f t="shared" si="462"/>
        <v>235</v>
      </c>
      <c r="N1441" s="4">
        <f t="shared" si="448"/>
        <v>1.377</v>
      </c>
      <c r="O1441" s="4">
        <f t="shared" si="449"/>
        <v>3.35</v>
      </c>
      <c r="P1441" s="4"/>
      <c r="Q1441" s="4"/>
      <c r="R1441" s="1">
        <f t="shared" si="450"/>
        <v>0.72621641249092228</v>
      </c>
      <c r="S1441" s="1">
        <f t="shared" si="450"/>
        <v>0.29850746268656714</v>
      </c>
      <c r="T1441" s="1">
        <f t="shared" si="446"/>
        <v>2.4127353501163462E-2</v>
      </c>
      <c r="U1441" s="1">
        <f t="shared" si="447"/>
        <v>0.21385447490217757</v>
      </c>
      <c r="V1441" s="1">
        <f t="shared" si="451"/>
        <v>0.72485447490217758</v>
      </c>
      <c r="W1441" s="1"/>
      <c r="X1441" s="17">
        <f t="shared" si="452"/>
        <v>379.5872614774911</v>
      </c>
      <c r="Y1441" s="18">
        <f t="shared" si="453"/>
        <v>2310.2284553242857</v>
      </c>
      <c r="Z1441" s="2">
        <f t="shared" si="464"/>
        <v>360.6078984036165</v>
      </c>
      <c r="AA1441" s="18">
        <f t="shared" si="464"/>
        <v>2194.7170325580714</v>
      </c>
      <c r="AB1441" s="2">
        <f t="shared" si="465"/>
        <v>-277.30951108584236</v>
      </c>
      <c r="AC1441" s="2">
        <f t="shared" si="465"/>
        <v>219.47170325580714</v>
      </c>
      <c r="AD1441" s="2">
        <f t="shared" si="454"/>
        <v>360.6078984036165</v>
      </c>
      <c r="AE1441" s="2">
        <f t="shared" si="455"/>
        <v>-1000</v>
      </c>
      <c r="AF1441" s="5">
        <f t="shared" si="456"/>
        <v>0.377</v>
      </c>
      <c r="AG1441" s="5">
        <f t="shared" si="457"/>
        <v>-1</v>
      </c>
      <c r="AH1441" s="3">
        <f t="shared" si="458"/>
        <v>201712</v>
      </c>
      <c r="AI1441" s="21">
        <v>1.3919999999999999</v>
      </c>
      <c r="AJ1441" s="21">
        <v>3.27</v>
      </c>
      <c r="AK1441" s="21">
        <v>1.377</v>
      </c>
      <c r="AL1441" s="21">
        <v>3.35</v>
      </c>
      <c r="AO1441">
        <f t="shared" si="463"/>
        <v>-300</v>
      </c>
      <c r="AP1441">
        <f>IF(E1441&lt;F1441,G1441,H1441)</f>
        <v>30</v>
      </c>
      <c r="AQ1441">
        <f>IF(E1441&lt;F1441,H1441,G1441)</f>
        <v>13</v>
      </c>
    </row>
    <row r="1442" spans="2:43" x14ac:dyDescent="0.25">
      <c r="B1442" s="24">
        <v>43079</v>
      </c>
      <c r="C1442" s="20" t="s">
        <v>24</v>
      </c>
      <c r="D1442" s="20" t="s">
        <v>39</v>
      </c>
      <c r="E1442" s="2">
        <v>-180.1801801801802</v>
      </c>
      <c r="F1442" s="2">
        <v>162</v>
      </c>
      <c r="G1442">
        <v>13</v>
      </c>
      <c r="H1442">
        <v>7</v>
      </c>
      <c r="I1442" s="9"/>
      <c r="J1442" s="2" t="str">
        <f t="shared" si="459"/>
        <v>Buffalo Bills</v>
      </c>
      <c r="K1442" s="2" t="str">
        <f t="shared" si="460"/>
        <v>Indianapolis Colts</v>
      </c>
      <c r="L1442" s="17">
        <f t="shared" si="461"/>
        <v>-180.1801801801802</v>
      </c>
      <c r="M1442" s="18">
        <f t="shared" si="462"/>
        <v>162</v>
      </c>
      <c r="N1442" s="4">
        <f t="shared" si="448"/>
        <v>1.5549999999999999</v>
      </c>
      <c r="O1442" s="4">
        <f t="shared" si="449"/>
        <v>2.62</v>
      </c>
      <c r="P1442" s="4"/>
      <c r="Q1442" s="4"/>
      <c r="R1442" s="1">
        <f t="shared" si="450"/>
        <v>0.64308681672025725</v>
      </c>
      <c r="S1442" s="1">
        <f t="shared" si="450"/>
        <v>0.38167938931297707</v>
      </c>
      <c r="T1442" s="1">
        <f t="shared" si="446"/>
        <v>2.4167664670658784E-2</v>
      </c>
      <c r="U1442" s="1">
        <f t="shared" si="447"/>
        <v>0.13070371370364009</v>
      </c>
      <c r="V1442" s="1">
        <f t="shared" si="451"/>
        <v>0.6417037137036401</v>
      </c>
      <c r="W1442" s="1"/>
      <c r="X1442" s="17">
        <f t="shared" si="452"/>
        <v>558.35158601222145</v>
      </c>
      <c r="Y1442" s="18">
        <f t="shared" si="453"/>
        <v>1612.4084218612529</v>
      </c>
      <c r="Z1442" s="2">
        <f t="shared" si="464"/>
        <v>530.43400671161032</v>
      </c>
      <c r="AA1442" s="18">
        <f t="shared" si="464"/>
        <v>1531.7880007681902</v>
      </c>
      <c r="AB1442" s="2">
        <f t="shared" si="465"/>
        <v>-188.52486592996408</v>
      </c>
      <c r="AC1442" s="2">
        <f t="shared" si="465"/>
        <v>153.17880007681902</v>
      </c>
      <c r="AD1442" s="2">
        <f t="shared" si="454"/>
        <v>530.43400671161032</v>
      </c>
      <c r="AE1442" s="2">
        <f t="shared" si="455"/>
        <v>-1000</v>
      </c>
      <c r="AF1442" s="5">
        <f t="shared" si="456"/>
        <v>0.55499999999999994</v>
      </c>
      <c r="AG1442" s="5">
        <f t="shared" si="457"/>
        <v>-1</v>
      </c>
      <c r="AH1442" s="3">
        <f t="shared" si="458"/>
        <v>201712</v>
      </c>
      <c r="AI1442" s="21">
        <v>1.68</v>
      </c>
      <c r="AJ1442" s="21">
        <v>2.33</v>
      </c>
      <c r="AK1442" s="21">
        <v>1.5549999999999999</v>
      </c>
      <c r="AL1442" s="21">
        <v>2.62</v>
      </c>
      <c r="AO1442">
        <f t="shared" si="463"/>
        <v>-190</v>
      </c>
      <c r="AP1442">
        <f>IF(E1442&lt;F1442,G1442,H1442)</f>
        <v>13</v>
      </c>
      <c r="AQ1442">
        <f>IF(E1442&lt;F1442,H1442,G1442)</f>
        <v>7</v>
      </c>
    </row>
    <row r="1443" spans="2:43" x14ac:dyDescent="0.25">
      <c r="B1443" s="24">
        <v>43079</v>
      </c>
      <c r="C1443" s="20" t="s">
        <v>44</v>
      </c>
      <c r="D1443" s="20" t="s">
        <v>29</v>
      </c>
      <c r="E1443" s="2">
        <v>118.00000000000001</v>
      </c>
      <c r="F1443" s="2">
        <v>-130.03901170351108</v>
      </c>
      <c r="G1443">
        <v>31</v>
      </c>
      <c r="H1443">
        <v>24</v>
      </c>
      <c r="I1443" s="9"/>
      <c r="J1443" s="2" t="str">
        <f t="shared" si="459"/>
        <v>Minnesota Vikings</v>
      </c>
      <c r="K1443" s="2" t="str">
        <f t="shared" si="460"/>
        <v>Carolina Panthers</v>
      </c>
      <c r="L1443" s="17">
        <f t="shared" si="461"/>
        <v>-130.03901170351108</v>
      </c>
      <c r="M1443" s="18">
        <f t="shared" si="462"/>
        <v>118.00000000000001</v>
      </c>
      <c r="N1443" s="4">
        <f t="shared" si="448"/>
        <v>1.7689999999999999</v>
      </c>
      <c r="O1443" s="4">
        <f t="shared" si="449"/>
        <v>2.1800000000000002</v>
      </c>
      <c r="P1443" s="4"/>
      <c r="Q1443" s="4"/>
      <c r="R1443" s="1">
        <f t="shared" si="450"/>
        <v>0.56529112492933864</v>
      </c>
      <c r="S1443" s="1">
        <f t="shared" si="450"/>
        <v>0.4587155963302752</v>
      </c>
      <c r="T1443" s="1">
        <f t="shared" si="446"/>
        <v>2.3443909850595079E-2</v>
      </c>
      <c r="U1443" s="1">
        <f t="shared" si="447"/>
        <v>5.328776429953172E-2</v>
      </c>
      <c r="V1443" s="1">
        <f t="shared" si="451"/>
        <v>0.56428776429953176</v>
      </c>
      <c r="W1443" s="1"/>
      <c r="X1443" s="17">
        <f t="shared" si="452"/>
        <v>772.14546064335025</v>
      </c>
      <c r="Y1443" s="18">
        <f t="shared" si="453"/>
        <v>1178.7723247127699</v>
      </c>
      <c r="Z1443" s="2">
        <f t="shared" si="464"/>
        <v>733.53818761118271</v>
      </c>
      <c r="AA1443" s="18">
        <f t="shared" si="464"/>
        <v>1119.8337084771313</v>
      </c>
      <c r="AB1443" s="2">
        <f t="shared" si="465"/>
        <v>-136.32555426413018</v>
      </c>
      <c r="AC1443" s="2">
        <f t="shared" si="465"/>
        <v>111.98337084771313</v>
      </c>
      <c r="AD1443" s="2">
        <f t="shared" si="454"/>
        <v>-1000</v>
      </c>
      <c r="AE1443" s="2">
        <f t="shared" si="455"/>
        <v>1119.8337084771313</v>
      </c>
      <c r="AF1443" s="5">
        <f t="shared" si="456"/>
        <v>-1</v>
      </c>
      <c r="AG1443" s="5">
        <f t="shared" si="457"/>
        <v>1.1800000000000002</v>
      </c>
      <c r="AH1443" s="3">
        <f t="shared" si="458"/>
        <v>201712</v>
      </c>
      <c r="AI1443" s="21">
        <v>2.2599999999999998</v>
      </c>
      <c r="AJ1443" s="21">
        <v>1.7190000000000001</v>
      </c>
      <c r="AK1443" s="21">
        <v>2.1800000000000002</v>
      </c>
      <c r="AL1443" s="21">
        <v>1.7689999999999999</v>
      </c>
      <c r="AO1443">
        <f t="shared" si="463"/>
        <v>-140</v>
      </c>
      <c r="AP1443">
        <f>IF(E1443&lt;F1443,G1443,H1443)</f>
        <v>24</v>
      </c>
      <c r="AQ1443">
        <f>IF(E1443&lt;F1443,H1443,G1443)</f>
        <v>31</v>
      </c>
    </row>
    <row r="1444" spans="2:43" x14ac:dyDescent="0.25">
      <c r="B1444" s="24">
        <v>43079</v>
      </c>
      <c r="C1444" s="20" t="s">
        <v>21</v>
      </c>
      <c r="D1444" s="20" t="s">
        <v>37</v>
      </c>
      <c r="E1444" s="2">
        <v>-260.41666666666674</v>
      </c>
      <c r="F1444" s="2">
        <v>231</v>
      </c>
      <c r="G1444">
        <v>7</v>
      </c>
      <c r="H1444">
        <v>33</v>
      </c>
      <c r="I1444" s="9"/>
      <c r="J1444" s="2" t="str">
        <f t="shared" si="459"/>
        <v>Cincinnati Bengals</v>
      </c>
      <c r="K1444" s="2" t="str">
        <f t="shared" si="460"/>
        <v>Chicago Bears</v>
      </c>
      <c r="L1444" s="17">
        <f t="shared" si="461"/>
        <v>-260.41666666666674</v>
      </c>
      <c r="M1444" s="18">
        <f t="shared" si="462"/>
        <v>231</v>
      </c>
      <c r="N1444" s="4">
        <f t="shared" si="448"/>
        <v>1.3839999999999999</v>
      </c>
      <c r="O1444" s="4">
        <f t="shared" si="449"/>
        <v>3.31</v>
      </c>
      <c r="P1444" s="4"/>
      <c r="Q1444" s="4"/>
      <c r="R1444" s="1">
        <f t="shared" si="450"/>
        <v>0.7225433526011561</v>
      </c>
      <c r="S1444" s="1">
        <f t="shared" si="450"/>
        <v>0.30211480362537763</v>
      </c>
      <c r="T1444" s="1">
        <f t="shared" si="446"/>
        <v>2.4064763527907984E-2</v>
      </c>
      <c r="U1444" s="1">
        <f t="shared" si="447"/>
        <v>0.21021427448788924</v>
      </c>
      <c r="V1444" s="1">
        <f t="shared" si="451"/>
        <v>0.72121427448788922</v>
      </c>
      <c r="W1444" s="1"/>
      <c r="X1444" s="17">
        <f t="shared" si="452"/>
        <v>386.55048211582812</v>
      </c>
      <c r="Y1444" s="18">
        <f t="shared" si="453"/>
        <v>2272.2260058594952</v>
      </c>
      <c r="Z1444" s="2">
        <f t="shared" si="464"/>
        <v>367.22295801003668</v>
      </c>
      <c r="AA1444" s="18">
        <f t="shared" si="464"/>
        <v>2158.6147055665206</v>
      </c>
      <c r="AB1444" s="2">
        <f t="shared" si="465"/>
        <v>-272.31412911081355</v>
      </c>
      <c r="AC1444" s="2">
        <f t="shared" si="465"/>
        <v>215.86147055665205</v>
      </c>
      <c r="AD1444" s="2">
        <f t="shared" si="454"/>
        <v>-1000</v>
      </c>
      <c r="AE1444" s="2">
        <f t="shared" si="455"/>
        <v>2158.6147055665206</v>
      </c>
      <c r="AF1444" s="5">
        <f t="shared" si="456"/>
        <v>-1</v>
      </c>
      <c r="AG1444" s="5">
        <f t="shared" si="457"/>
        <v>2.31</v>
      </c>
      <c r="AH1444" s="3">
        <f t="shared" si="458"/>
        <v>201712</v>
      </c>
      <c r="AI1444" s="21">
        <v>1.3839999999999999</v>
      </c>
      <c r="AJ1444" s="21">
        <v>3.31</v>
      </c>
      <c r="AK1444" s="21">
        <v>1.3839999999999999</v>
      </c>
      <c r="AL1444" s="21">
        <v>3.31</v>
      </c>
      <c r="AO1444">
        <f t="shared" si="463"/>
        <v>-300</v>
      </c>
      <c r="AP1444">
        <f>IF(E1444&lt;F1444,G1444,H1444)</f>
        <v>7</v>
      </c>
      <c r="AQ1444">
        <f>IF(E1444&lt;F1444,H1444,G1444)</f>
        <v>33</v>
      </c>
    </row>
    <row r="1445" spans="2:43" x14ac:dyDescent="0.25">
      <c r="B1445" s="24">
        <v>43079</v>
      </c>
      <c r="C1445" s="20" t="s">
        <v>46</v>
      </c>
      <c r="D1445" s="20" t="s">
        <v>33</v>
      </c>
      <c r="E1445" s="2">
        <v>118.00000000000001</v>
      </c>
      <c r="F1445" s="2">
        <v>-130.03901170351108</v>
      </c>
      <c r="G1445">
        <v>21</v>
      </c>
      <c r="H1445">
        <v>27</v>
      </c>
      <c r="I1445" s="9"/>
      <c r="J1445" s="2" t="str">
        <f t="shared" si="459"/>
        <v>Green Bay Packers</v>
      </c>
      <c r="K1445" s="2" t="str">
        <f t="shared" si="460"/>
        <v>Cleveland Browns</v>
      </c>
      <c r="L1445" s="17">
        <f t="shared" si="461"/>
        <v>-130.03901170351108</v>
      </c>
      <c r="M1445" s="18">
        <f t="shared" si="462"/>
        <v>118.00000000000001</v>
      </c>
      <c r="N1445" s="4">
        <f t="shared" si="448"/>
        <v>1.7689999999999999</v>
      </c>
      <c r="O1445" s="4">
        <f t="shared" si="449"/>
        <v>2.1800000000000002</v>
      </c>
      <c r="P1445" s="4"/>
      <c r="Q1445" s="4"/>
      <c r="R1445" s="1">
        <f t="shared" si="450"/>
        <v>0.56529112492933864</v>
      </c>
      <c r="S1445" s="1">
        <f t="shared" si="450"/>
        <v>0.4587155963302752</v>
      </c>
      <c r="T1445" s="1">
        <f t="shared" si="446"/>
        <v>2.3443909850595079E-2</v>
      </c>
      <c r="U1445" s="1">
        <f t="shared" si="447"/>
        <v>5.328776429953172E-2</v>
      </c>
      <c r="V1445" s="1">
        <f t="shared" si="451"/>
        <v>0.56428776429953176</v>
      </c>
      <c r="W1445" s="1"/>
      <c r="X1445" s="17">
        <f t="shared" si="452"/>
        <v>772.14546064335025</v>
      </c>
      <c r="Y1445" s="18">
        <f t="shared" si="453"/>
        <v>1178.7723247127699</v>
      </c>
      <c r="Z1445" s="2">
        <f t="shared" si="464"/>
        <v>733.53818761118271</v>
      </c>
      <c r="AA1445" s="18">
        <f t="shared" si="464"/>
        <v>1119.8337084771313</v>
      </c>
      <c r="AB1445" s="2">
        <f t="shared" si="465"/>
        <v>-136.32555426413018</v>
      </c>
      <c r="AC1445" s="2">
        <f t="shared" si="465"/>
        <v>111.98337084771313</v>
      </c>
      <c r="AD1445" s="2">
        <f t="shared" si="454"/>
        <v>733.53818761118271</v>
      </c>
      <c r="AE1445" s="2">
        <f t="shared" si="455"/>
        <v>-1000</v>
      </c>
      <c r="AF1445" s="5">
        <f t="shared" si="456"/>
        <v>0.76899999999999991</v>
      </c>
      <c r="AG1445" s="5">
        <f t="shared" si="457"/>
        <v>-1</v>
      </c>
      <c r="AH1445" s="3">
        <f t="shared" si="458"/>
        <v>201712</v>
      </c>
      <c r="AI1445" s="21">
        <v>2.4900000000000002</v>
      </c>
      <c r="AJ1445" s="21">
        <v>1.6060000000000001</v>
      </c>
      <c r="AK1445" s="21">
        <v>2.1800000000000002</v>
      </c>
      <c r="AL1445" s="21">
        <v>1.7689999999999999</v>
      </c>
      <c r="AO1445">
        <f t="shared" si="463"/>
        <v>-140</v>
      </c>
      <c r="AP1445">
        <f>IF(E1445&lt;F1445,G1445,H1445)</f>
        <v>27</v>
      </c>
      <c r="AQ1445">
        <f>IF(E1445&lt;F1445,H1445,G1445)</f>
        <v>21</v>
      </c>
    </row>
    <row r="1446" spans="2:43" x14ac:dyDescent="0.25">
      <c r="B1446" s="24">
        <v>43079</v>
      </c>
      <c r="C1446" s="20" t="s">
        <v>40</v>
      </c>
      <c r="D1446" s="20" t="s">
        <v>22</v>
      </c>
      <c r="E1446" s="2">
        <v>-123.00123001230013</v>
      </c>
      <c r="F1446" s="2">
        <v>110.99999999999999</v>
      </c>
      <c r="G1446">
        <v>16</v>
      </c>
      <c r="H1446">
        <v>26</v>
      </c>
      <c r="I1446" s="9"/>
      <c r="J1446" s="2" t="str">
        <f t="shared" si="459"/>
        <v>Houston Texans</v>
      </c>
      <c r="K1446" s="2" t="str">
        <f t="shared" si="460"/>
        <v>San Francisco 49ers</v>
      </c>
      <c r="L1446" s="17">
        <f t="shared" si="461"/>
        <v>-123.00123001230013</v>
      </c>
      <c r="M1446" s="18">
        <f t="shared" si="462"/>
        <v>110.99999999999999</v>
      </c>
      <c r="N1446" s="4">
        <f t="shared" si="448"/>
        <v>1.8129999999999999</v>
      </c>
      <c r="O1446" s="4">
        <f t="shared" si="449"/>
        <v>2.11</v>
      </c>
      <c r="P1446" s="4"/>
      <c r="Q1446" s="4"/>
      <c r="R1446" s="1">
        <f t="shared" si="450"/>
        <v>0.55157198014340869</v>
      </c>
      <c r="S1446" s="1">
        <f t="shared" si="450"/>
        <v>0.47393364928909953</v>
      </c>
      <c r="T1446" s="1">
        <f t="shared" si="446"/>
        <v>2.4871271985725363E-2</v>
      </c>
      <c r="U1446" s="1">
        <f t="shared" si="447"/>
        <v>3.8819165427154578E-2</v>
      </c>
      <c r="V1446" s="1">
        <f t="shared" si="451"/>
        <v>0.54981916542715459</v>
      </c>
      <c r="W1446" s="1"/>
      <c r="X1446" s="17">
        <f t="shared" si="452"/>
        <v>818.77981503809497</v>
      </c>
      <c r="Y1446" s="18">
        <f t="shared" si="453"/>
        <v>1112.7024405877062</v>
      </c>
      <c r="Z1446" s="2">
        <f t="shared" si="464"/>
        <v>777.84082428619013</v>
      </c>
      <c r="AA1446" s="18">
        <f t="shared" si="464"/>
        <v>1057.0673185583207</v>
      </c>
      <c r="AB1446" s="2">
        <f t="shared" si="465"/>
        <v>-128.56100744232359</v>
      </c>
      <c r="AC1446" s="2">
        <f t="shared" si="465"/>
        <v>105.70673185583207</v>
      </c>
      <c r="AD1446" s="2">
        <f t="shared" si="454"/>
        <v>-1000</v>
      </c>
      <c r="AE1446" s="2">
        <f t="shared" si="455"/>
        <v>1057.0673185583207</v>
      </c>
      <c r="AF1446" s="5">
        <f t="shared" si="456"/>
        <v>-1</v>
      </c>
      <c r="AG1446" s="5">
        <f t="shared" si="457"/>
        <v>1.1099999999999999</v>
      </c>
      <c r="AH1446" s="3">
        <f t="shared" si="458"/>
        <v>201712</v>
      </c>
      <c r="AI1446" s="21">
        <v>1.671</v>
      </c>
      <c r="AJ1446" s="21">
        <v>2.35</v>
      </c>
      <c r="AK1446" s="21">
        <v>1.8129999999999999</v>
      </c>
      <c r="AL1446" s="21">
        <v>2.11</v>
      </c>
      <c r="AO1446">
        <f t="shared" si="463"/>
        <v>-130</v>
      </c>
      <c r="AP1446">
        <f>IF(E1446&lt;F1446,G1446,H1446)</f>
        <v>16</v>
      </c>
      <c r="AQ1446">
        <f>IF(E1446&lt;F1446,H1446,G1446)</f>
        <v>26</v>
      </c>
    </row>
    <row r="1447" spans="2:43" x14ac:dyDescent="0.25">
      <c r="B1447" s="24">
        <v>43079</v>
      </c>
      <c r="C1447" s="20" t="s">
        <v>26</v>
      </c>
      <c r="D1447" s="20" t="s">
        <v>32</v>
      </c>
      <c r="E1447" s="2">
        <v>-145.13788098693757</v>
      </c>
      <c r="F1447" s="2">
        <v>131</v>
      </c>
      <c r="G1447">
        <v>30</v>
      </c>
      <c r="H1447">
        <v>24</v>
      </c>
      <c r="I1447" s="9"/>
      <c r="J1447" s="2" t="str">
        <f t="shared" si="459"/>
        <v>Jacksonville Jaguars</v>
      </c>
      <c r="K1447" s="2" t="str">
        <f t="shared" si="460"/>
        <v>Seattle Seahawks</v>
      </c>
      <c r="L1447" s="17">
        <f t="shared" si="461"/>
        <v>-145.13788098693757</v>
      </c>
      <c r="M1447" s="18">
        <f t="shared" si="462"/>
        <v>131</v>
      </c>
      <c r="N1447" s="4">
        <f t="shared" si="448"/>
        <v>1.6890000000000001</v>
      </c>
      <c r="O1447" s="4">
        <f t="shared" si="449"/>
        <v>2.31</v>
      </c>
      <c r="P1447" s="4"/>
      <c r="Q1447" s="4"/>
      <c r="R1447" s="1">
        <f t="shared" si="450"/>
        <v>0.59206631142687982</v>
      </c>
      <c r="S1447" s="1">
        <f t="shared" si="450"/>
        <v>0.4329004329004329</v>
      </c>
      <c r="T1447" s="1">
        <f t="shared" si="446"/>
        <v>2.4358589647411888E-2</v>
      </c>
      <c r="U1447" s="1">
        <f t="shared" si="447"/>
        <v>7.9582939263223462E-2</v>
      </c>
      <c r="V1447" s="1">
        <f t="shared" si="451"/>
        <v>0.59058293926322347</v>
      </c>
      <c r="W1447" s="1"/>
      <c r="X1447" s="17">
        <f t="shared" si="452"/>
        <v>693.24227558544305</v>
      </c>
      <c r="Y1447" s="18">
        <f t="shared" si="453"/>
        <v>1309.568863191934</v>
      </c>
      <c r="Z1447" s="2">
        <f t="shared" si="464"/>
        <v>658.58016180617085</v>
      </c>
      <c r="AA1447" s="18">
        <f t="shared" si="464"/>
        <v>1244.0904200323373</v>
      </c>
      <c r="AB1447" s="2">
        <f t="shared" si="465"/>
        <v>-151.84180423192183</v>
      </c>
      <c r="AC1447" s="2">
        <f t="shared" si="465"/>
        <v>124.40904200323374</v>
      </c>
      <c r="AD1447" s="2">
        <f t="shared" si="454"/>
        <v>658.58016180617085</v>
      </c>
      <c r="AE1447" s="2">
        <f t="shared" si="455"/>
        <v>-1000</v>
      </c>
      <c r="AF1447" s="5">
        <f t="shared" si="456"/>
        <v>0.68900000000000006</v>
      </c>
      <c r="AG1447" s="5">
        <f t="shared" si="457"/>
        <v>-1</v>
      </c>
      <c r="AH1447" s="3">
        <f t="shared" si="458"/>
        <v>201712</v>
      </c>
      <c r="AI1447" s="21">
        <v>1.675</v>
      </c>
      <c r="AJ1447" s="21">
        <v>2.34</v>
      </c>
      <c r="AK1447" s="21">
        <v>1.6890000000000001</v>
      </c>
      <c r="AL1447" s="21">
        <v>2.31</v>
      </c>
      <c r="AO1447">
        <f t="shared" si="463"/>
        <v>-150</v>
      </c>
      <c r="AP1447">
        <f>IF(E1447&lt;F1447,G1447,H1447)</f>
        <v>30</v>
      </c>
      <c r="AQ1447">
        <f>IF(E1447&lt;F1447,H1447,G1447)</f>
        <v>24</v>
      </c>
    </row>
    <row r="1448" spans="2:43" x14ac:dyDescent="0.25">
      <c r="B1448" s="24">
        <v>43079</v>
      </c>
      <c r="C1448" s="20" t="s">
        <v>20</v>
      </c>
      <c r="D1448" s="20" t="s">
        <v>52</v>
      </c>
      <c r="E1448" s="2">
        <v>-209.20502092050211</v>
      </c>
      <c r="F1448" s="2">
        <v>187</v>
      </c>
      <c r="G1448">
        <v>26</v>
      </c>
      <c r="H1448">
        <v>15</v>
      </c>
      <c r="I1448" s="9"/>
      <c r="J1448" s="2" t="str">
        <f t="shared" si="459"/>
        <v>Kansas City Chiefs</v>
      </c>
      <c r="K1448" s="2" t="str">
        <f t="shared" si="460"/>
        <v>Oakland Raiders</v>
      </c>
      <c r="L1448" s="17">
        <f t="shared" si="461"/>
        <v>-209.20502092050211</v>
      </c>
      <c r="M1448" s="18">
        <f t="shared" si="462"/>
        <v>187</v>
      </c>
      <c r="N1448" s="4">
        <f t="shared" si="448"/>
        <v>1.478</v>
      </c>
      <c r="O1448" s="4">
        <f t="shared" si="449"/>
        <v>2.87</v>
      </c>
      <c r="P1448" s="4"/>
      <c r="Q1448" s="4"/>
      <c r="R1448" s="1">
        <f t="shared" si="450"/>
        <v>0.67658998646820023</v>
      </c>
      <c r="S1448" s="1">
        <f t="shared" si="450"/>
        <v>0.34843205574912889</v>
      </c>
      <c r="T1448" s="1">
        <f t="shared" si="446"/>
        <v>2.4411223551057959E-2</v>
      </c>
      <c r="U1448" s="1">
        <f t="shared" si="447"/>
        <v>0.16407896535953567</v>
      </c>
      <c r="V1448" s="1">
        <f t="shared" si="451"/>
        <v>0.67507896535953571</v>
      </c>
      <c r="W1448" s="1"/>
      <c r="X1448" s="17">
        <f t="shared" si="452"/>
        <v>481.30818957959497</v>
      </c>
      <c r="Y1448" s="18">
        <f t="shared" si="453"/>
        <v>1855.0274360138328</v>
      </c>
      <c r="Z1448" s="2">
        <f t="shared" si="464"/>
        <v>457.24278010061522</v>
      </c>
      <c r="AA1448" s="18">
        <f t="shared" si="464"/>
        <v>1762.2760642131411</v>
      </c>
      <c r="AB1448" s="2">
        <f t="shared" si="465"/>
        <v>-218.70219575253924</v>
      </c>
      <c r="AC1448" s="2">
        <f t="shared" si="465"/>
        <v>176.22760642131411</v>
      </c>
      <c r="AD1448" s="2">
        <f t="shared" si="454"/>
        <v>457.24278010061522</v>
      </c>
      <c r="AE1448" s="2">
        <f t="shared" si="455"/>
        <v>-1000</v>
      </c>
      <c r="AF1448" s="5">
        <f t="shared" si="456"/>
        <v>0.47799999999999998</v>
      </c>
      <c r="AG1448" s="5">
        <f t="shared" si="457"/>
        <v>-1</v>
      </c>
      <c r="AH1448" s="3">
        <f t="shared" si="458"/>
        <v>201712</v>
      </c>
      <c r="AI1448" s="21">
        <v>1.51</v>
      </c>
      <c r="AJ1448" s="21">
        <v>2.76</v>
      </c>
      <c r="AK1448" s="21">
        <v>1.478</v>
      </c>
      <c r="AL1448" s="21">
        <v>2.87</v>
      </c>
      <c r="AO1448">
        <f t="shared" si="463"/>
        <v>-300</v>
      </c>
      <c r="AP1448">
        <f>IF(E1448&lt;F1448,G1448,H1448)</f>
        <v>26</v>
      </c>
      <c r="AQ1448">
        <f>IF(E1448&lt;F1448,H1448,G1448)</f>
        <v>15</v>
      </c>
    </row>
    <row r="1449" spans="2:43" x14ac:dyDescent="0.25">
      <c r="B1449" s="24">
        <v>43079</v>
      </c>
      <c r="C1449" s="20" t="s">
        <v>27</v>
      </c>
      <c r="D1449" s="20" t="s">
        <v>34</v>
      </c>
      <c r="E1449" s="2">
        <v>110.99999999999999</v>
      </c>
      <c r="F1449" s="2">
        <v>-123.00123001230013</v>
      </c>
      <c r="G1449">
        <v>21</v>
      </c>
      <c r="H1449">
        <v>24</v>
      </c>
      <c r="I1449" s="9"/>
      <c r="J1449" s="2" t="str">
        <f t="shared" si="459"/>
        <v>Detroit Lions</v>
      </c>
      <c r="K1449" s="2" t="str">
        <f t="shared" si="460"/>
        <v>Tampa Bay Buccaneers</v>
      </c>
      <c r="L1449" s="17">
        <f t="shared" si="461"/>
        <v>-123.00123001230013</v>
      </c>
      <c r="M1449" s="18">
        <f t="shared" si="462"/>
        <v>110.99999999999999</v>
      </c>
      <c r="N1449" s="4">
        <f t="shared" si="448"/>
        <v>1.8129999999999999</v>
      </c>
      <c r="O1449" s="4">
        <f t="shared" si="449"/>
        <v>2.11</v>
      </c>
      <c r="P1449" s="4"/>
      <c r="Q1449" s="4"/>
      <c r="R1449" s="1">
        <f t="shared" si="450"/>
        <v>0.55157198014340869</v>
      </c>
      <c r="S1449" s="1">
        <f t="shared" si="450"/>
        <v>0.47393364928909953</v>
      </c>
      <c r="T1449" s="1">
        <f t="shared" si="446"/>
        <v>2.4871271985725363E-2</v>
      </c>
      <c r="U1449" s="1">
        <f t="shared" si="447"/>
        <v>3.8819165427154578E-2</v>
      </c>
      <c r="V1449" s="1">
        <f t="shared" si="451"/>
        <v>0.54981916542715459</v>
      </c>
      <c r="W1449" s="1"/>
      <c r="X1449" s="17">
        <f t="shared" si="452"/>
        <v>818.77981503809497</v>
      </c>
      <c r="Y1449" s="18">
        <f t="shared" si="453"/>
        <v>1112.7024405877062</v>
      </c>
      <c r="Z1449" s="2">
        <f t="shared" si="464"/>
        <v>777.84082428619013</v>
      </c>
      <c r="AA1449" s="18">
        <f t="shared" si="464"/>
        <v>1057.0673185583207</v>
      </c>
      <c r="AB1449" s="2">
        <f t="shared" si="465"/>
        <v>-128.56100744232359</v>
      </c>
      <c r="AC1449" s="2">
        <f t="shared" si="465"/>
        <v>105.70673185583207</v>
      </c>
      <c r="AD1449" s="2">
        <f t="shared" si="454"/>
        <v>777.84082428619013</v>
      </c>
      <c r="AE1449" s="2">
        <f t="shared" si="455"/>
        <v>-1000</v>
      </c>
      <c r="AF1449" s="5">
        <f t="shared" si="456"/>
        <v>0.81299999999999994</v>
      </c>
      <c r="AG1449" s="5">
        <f t="shared" si="457"/>
        <v>-1</v>
      </c>
      <c r="AH1449" s="3">
        <f t="shared" si="458"/>
        <v>201712</v>
      </c>
      <c r="AI1449" s="21">
        <v>2.37</v>
      </c>
      <c r="AJ1449" s="21">
        <v>1.657</v>
      </c>
      <c r="AK1449" s="21">
        <v>2.11</v>
      </c>
      <c r="AL1449" s="21">
        <v>1.8129999999999999</v>
      </c>
      <c r="AO1449">
        <f t="shared" si="463"/>
        <v>-130</v>
      </c>
      <c r="AP1449">
        <f>IF(E1449&lt;F1449,G1449,H1449)</f>
        <v>24</v>
      </c>
      <c r="AQ1449">
        <f>IF(E1449&lt;F1449,H1449,G1449)</f>
        <v>21</v>
      </c>
    </row>
    <row r="1450" spans="2:43" x14ac:dyDescent="0.25">
      <c r="B1450" s="24">
        <v>43076</v>
      </c>
      <c r="C1450" s="20" t="s">
        <v>35</v>
      </c>
      <c r="D1450" s="20" t="s">
        <v>43</v>
      </c>
      <c r="E1450" s="2">
        <v>-130.03901170351108</v>
      </c>
      <c r="F1450" s="2">
        <v>118.00000000000001</v>
      </c>
      <c r="G1450">
        <v>20</v>
      </c>
      <c r="H1450">
        <v>17</v>
      </c>
      <c r="I1450" s="9"/>
      <c r="J1450" s="2" t="str">
        <f t="shared" si="459"/>
        <v>Atlanta Falcons</v>
      </c>
      <c r="K1450" s="2" t="str">
        <f t="shared" si="460"/>
        <v>New Orleans Saints</v>
      </c>
      <c r="L1450" s="17">
        <f t="shared" si="461"/>
        <v>-130.03901170351108</v>
      </c>
      <c r="M1450" s="18">
        <f t="shared" si="462"/>
        <v>118.00000000000001</v>
      </c>
      <c r="N1450" s="4">
        <f t="shared" si="448"/>
        <v>1.7689999999999999</v>
      </c>
      <c r="O1450" s="4">
        <f t="shared" si="449"/>
        <v>2.1800000000000002</v>
      </c>
      <c r="P1450" s="4"/>
      <c r="Q1450" s="4"/>
      <c r="R1450" s="1">
        <f t="shared" si="450"/>
        <v>0.56529112492933864</v>
      </c>
      <c r="S1450" s="1">
        <f t="shared" si="450"/>
        <v>0.4587155963302752</v>
      </c>
      <c r="T1450" s="1">
        <f t="shared" si="446"/>
        <v>2.3443909850595079E-2</v>
      </c>
      <c r="U1450" s="1">
        <f t="shared" si="447"/>
        <v>5.328776429953172E-2</v>
      </c>
      <c r="V1450" s="1">
        <f t="shared" si="451"/>
        <v>0.56428776429953176</v>
      </c>
      <c r="W1450" s="1"/>
      <c r="X1450" s="17">
        <f t="shared" si="452"/>
        <v>772.14546064335025</v>
      </c>
      <c r="Y1450" s="18">
        <f t="shared" si="453"/>
        <v>1178.7723247127699</v>
      </c>
      <c r="Z1450" s="2">
        <f t="shared" si="464"/>
        <v>733.53818761118271</v>
      </c>
      <c r="AA1450" s="18">
        <f t="shared" si="464"/>
        <v>1119.8337084771313</v>
      </c>
      <c r="AB1450" s="2">
        <f t="shared" si="465"/>
        <v>-136.32555426413018</v>
      </c>
      <c r="AC1450" s="2">
        <f t="shared" si="465"/>
        <v>111.98337084771313</v>
      </c>
      <c r="AD1450" s="2">
        <f t="shared" si="454"/>
        <v>733.53818761118271</v>
      </c>
      <c r="AE1450" s="2">
        <f t="shared" si="455"/>
        <v>-1000</v>
      </c>
      <c r="AF1450" s="5">
        <f t="shared" si="456"/>
        <v>0.76899999999999991</v>
      </c>
      <c r="AG1450" s="5">
        <f t="shared" si="457"/>
        <v>-1</v>
      </c>
      <c r="AH1450" s="3">
        <f t="shared" si="458"/>
        <v>201712</v>
      </c>
      <c r="AI1450" s="21">
        <v>2.04</v>
      </c>
      <c r="AJ1450" s="21">
        <v>1.869</v>
      </c>
      <c r="AK1450" s="21">
        <v>1.7689999999999999</v>
      </c>
      <c r="AL1450" s="21">
        <v>2.1800000000000002</v>
      </c>
      <c r="AO1450">
        <f t="shared" si="463"/>
        <v>-140</v>
      </c>
      <c r="AP1450">
        <f>IF(E1450&lt;F1450,G1450,H1450)</f>
        <v>20</v>
      </c>
      <c r="AQ1450">
        <f>IF(E1450&lt;F1450,H1450,G1450)</f>
        <v>17</v>
      </c>
    </row>
    <row r="1451" spans="2:43" x14ac:dyDescent="0.25">
      <c r="B1451" s="24">
        <v>43073</v>
      </c>
      <c r="C1451" s="20" t="s">
        <v>21</v>
      </c>
      <c r="D1451" s="20" t="s">
        <v>45</v>
      </c>
      <c r="E1451" s="2">
        <v>190</v>
      </c>
      <c r="F1451" s="2">
        <v>-212.31422505307853</v>
      </c>
      <c r="G1451">
        <v>20</v>
      </c>
      <c r="H1451">
        <v>23</v>
      </c>
      <c r="I1451" s="9"/>
      <c r="J1451" s="2" t="str">
        <f t="shared" si="459"/>
        <v>Pittsburgh Steelers</v>
      </c>
      <c r="K1451" s="2" t="str">
        <f t="shared" si="460"/>
        <v>Cincinnati Bengals</v>
      </c>
      <c r="L1451" s="17">
        <f t="shared" si="461"/>
        <v>-212.31422505307853</v>
      </c>
      <c r="M1451" s="18">
        <f t="shared" si="462"/>
        <v>190</v>
      </c>
      <c r="N1451" s="4">
        <f t="shared" si="448"/>
        <v>1.4710000000000001</v>
      </c>
      <c r="O1451" s="4">
        <f t="shared" si="449"/>
        <v>2.9</v>
      </c>
      <c r="P1451" s="4"/>
      <c r="Q1451" s="4"/>
      <c r="R1451" s="1">
        <f t="shared" si="450"/>
        <v>0.67980965329707677</v>
      </c>
      <c r="S1451" s="1">
        <f t="shared" si="450"/>
        <v>0.34482758620689657</v>
      </c>
      <c r="T1451" s="1">
        <f t="shared" si="446"/>
        <v>2.4044840997483496E-2</v>
      </c>
      <c r="U1451" s="1">
        <f t="shared" si="447"/>
        <v>0.1674910335450901</v>
      </c>
      <c r="V1451" s="1">
        <f t="shared" si="451"/>
        <v>0.67849103354509011</v>
      </c>
      <c r="W1451" s="1"/>
      <c r="X1451" s="17">
        <f t="shared" si="452"/>
        <v>473.85882872325902</v>
      </c>
      <c r="Y1451" s="18">
        <f t="shared" si="453"/>
        <v>1882.3065131428357</v>
      </c>
      <c r="Z1451" s="2">
        <f t="shared" si="464"/>
        <v>450.16588728709604</v>
      </c>
      <c r="AA1451" s="18">
        <f t="shared" si="464"/>
        <v>1788.1911874856937</v>
      </c>
      <c r="AB1451" s="2">
        <f t="shared" si="465"/>
        <v>-222.1403327618745</v>
      </c>
      <c r="AC1451" s="2">
        <f t="shared" si="465"/>
        <v>178.81911874856937</v>
      </c>
      <c r="AD1451" s="2">
        <f t="shared" si="454"/>
        <v>450.16588728709604</v>
      </c>
      <c r="AE1451" s="2">
        <f t="shared" si="455"/>
        <v>-1000</v>
      </c>
      <c r="AF1451" s="5">
        <f t="shared" si="456"/>
        <v>0.47100000000000009</v>
      </c>
      <c r="AG1451" s="5">
        <f t="shared" si="457"/>
        <v>-1</v>
      </c>
      <c r="AH1451" s="3">
        <f t="shared" si="458"/>
        <v>201712</v>
      </c>
      <c r="AI1451" s="21">
        <v>3.1</v>
      </c>
      <c r="AJ1451" s="21">
        <v>1.425</v>
      </c>
      <c r="AK1451" s="21">
        <v>2.9</v>
      </c>
      <c r="AL1451" s="21">
        <v>1.4710000000000001</v>
      </c>
      <c r="AO1451">
        <f t="shared" si="463"/>
        <v>-300</v>
      </c>
      <c r="AP1451">
        <f>IF(E1451&lt;F1451,G1451,H1451)</f>
        <v>23</v>
      </c>
      <c r="AQ1451">
        <f>IF(E1451&lt;F1451,H1451,G1451)</f>
        <v>20</v>
      </c>
    </row>
    <row r="1452" spans="2:43" x14ac:dyDescent="0.25">
      <c r="B1452" s="24">
        <v>43072</v>
      </c>
      <c r="C1452" s="20" t="s">
        <v>32</v>
      </c>
      <c r="D1452" s="20" t="s">
        <v>19</v>
      </c>
      <c r="E1452" s="2">
        <v>171</v>
      </c>
      <c r="F1452" s="2">
        <v>-190.11406844106463</v>
      </c>
      <c r="G1452">
        <v>24</v>
      </c>
      <c r="H1452">
        <v>10</v>
      </c>
      <c r="I1452" s="9"/>
      <c r="J1452" s="2" t="str">
        <f t="shared" si="459"/>
        <v>Philadelphia Eagles</v>
      </c>
      <c r="K1452" s="2" t="str">
        <f t="shared" si="460"/>
        <v>Seattle Seahawks</v>
      </c>
      <c r="L1452" s="17">
        <f t="shared" si="461"/>
        <v>-190.11406844106463</v>
      </c>
      <c r="M1452" s="18">
        <f t="shared" si="462"/>
        <v>171</v>
      </c>
      <c r="N1452" s="4">
        <f t="shared" si="448"/>
        <v>1.526</v>
      </c>
      <c r="O1452" s="4">
        <f t="shared" si="449"/>
        <v>2.71</v>
      </c>
      <c r="P1452" s="4"/>
      <c r="Q1452" s="4"/>
      <c r="R1452" s="1">
        <f t="shared" si="450"/>
        <v>0.65530799475753598</v>
      </c>
      <c r="S1452" s="1">
        <f t="shared" si="450"/>
        <v>0.36900369003690037</v>
      </c>
      <c r="T1452" s="1">
        <f t="shared" si="446"/>
        <v>2.3734655335221788E-2</v>
      </c>
      <c r="U1452" s="1">
        <f t="shared" si="447"/>
        <v>0.14315215236031781</v>
      </c>
      <c r="V1452" s="1">
        <f t="shared" si="451"/>
        <v>0.65415215236031776</v>
      </c>
      <c r="W1452" s="1"/>
      <c r="X1452" s="17">
        <f t="shared" si="452"/>
        <v>528.69633829345491</v>
      </c>
      <c r="Y1452" s="18">
        <f t="shared" si="453"/>
        <v>1698.0824170407793</v>
      </c>
      <c r="Z1452" s="2">
        <f t="shared" si="464"/>
        <v>502.26152137878216</v>
      </c>
      <c r="AA1452" s="18">
        <f t="shared" si="464"/>
        <v>1613.1782961887402</v>
      </c>
      <c r="AB1452" s="2">
        <f t="shared" si="465"/>
        <v>-199.09946460856727</v>
      </c>
      <c r="AC1452" s="2">
        <f t="shared" si="465"/>
        <v>161.31782961887401</v>
      </c>
      <c r="AD1452" s="2">
        <f t="shared" si="454"/>
        <v>-1000</v>
      </c>
      <c r="AE1452" s="2">
        <f t="shared" si="455"/>
        <v>1613.1782961887402</v>
      </c>
      <c r="AF1452" s="5">
        <f t="shared" si="456"/>
        <v>-1</v>
      </c>
      <c r="AG1452" s="5">
        <f t="shared" si="457"/>
        <v>1.71</v>
      </c>
      <c r="AH1452" s="3">
        <f t="shared" si="458"/>
        <v>201712</v>
      </c>
      <c r="AI1452" s="21">
        <v>3.01</v>
      </c>
      <c r="AJ1452" s="21">
        <v>1.444</v>
      </c>
      <c r="AK1452" s="21">
        <v>2.71</v>
      </c>
      <c r="AL1452" s="21">
        <v>1.526</v>
      </c>
      <c r="AO1452">
        <f t="shared" si="463"/>
        <v>-200</v>
      </c>
      <c r="AP1452">
        <f>IF(E1452&lt;F1452,G1452,H1452)</f>
        <v>10</v>
      </c>
      <c r="AQ1452">
        <f>IF(E1452&lt;F1452,H1452,G1452)</f>
        <v>24</v>
      </c>
    </row>
    <row r="1453" spans="2:43" x14ac:dyDescent="0.25">
      <c r="B1453" s="24">
        <v>43072</v>
      </c>
      <c r="C1453" s="20" t="s">
        <v>48</v>
      </c>
      <c r="D1453" s="20" t="s">
        <v>47</v>
      </c>
      <c r="E1453" s="2">
        <v>280</v>
      </c>
      <c r="F1453" s="2">
        <v>-319.48881789137386</v>
      </c>
      <c r="G1453">
        <v>16</v>
      </c>
      <c r="H1453">
        <v>32</v>
      </c>
      <c r="I1453" s="9"/>
      <c r="J1453" s="2" t="str">
        <f t="shared" si="459"/>
        <v>Los Angeles Rams</v>
      </c>
      <c r="K1453" s="2" t="str">
        <f t="shared" si="460"/>
        <v>Arizona Cardinals</v>
      </c>
      <c r="L1453" s="17">
        <f t="shared" si="461"/>
        <v>-319.48881789137386</v>
      </c>
      <c r="M1453" s="18">
        <f t="shared" si="462"/>
        <v>280</v>
      </c>
      <c r="N1453" s="4">
        <f t="shared" si="448"/>
        <v>1.3129999999999999</v>
      </c>
      <c r="O1453" s="4">
        <f t="shared" si="449"/>
        <v>3.8</v>
      </c>
      <c r="P1453" s="4"/>
      <c r="Q1453" s="4"/>
      <c r="R1453" s="1">
        <f t="shared" si="450"/>
        <v>0.76161462300076166</v>
      </c>
      <c r="S1453" s="1">
        <f t="shared" si="450"/>
        <v>0.26315789473684209</v>
      </c>
      <c r="T1453" s="1">
        <f t="shared" si="446"/>
        <v>2.4173674946215473E-2</v>
      </c>
      <c r="U1453" s="1">
        <f t="shared" si="447"/>
        <v>0.24922836413195978</v>
      </c>
      <c r="V1453" s="1">
        <f t="shared" si="451"/>
        <v>0.76022836413195982</v>
      </c>
      <c r="W1453" s="1"/>
      <c r="X1453" s="17">
        <f t="shared" si="452"/>
        <v>315.39422518365922</v>
      </c>
      <c r="Y1453" s="18">
        <f t="shared" si="453"/>
        <v>2729.7392441995803</v>
      </c>
      <c r="Z1453" s="2">
        <f t="shared" si="464"/>
        <v>299.62451392447622</v>
      </c>
      <c r="AA1453" s="18">
        <f t="shared" si="464"/>
        <v>2593.2522819896012</v>
      </c>
      <c r="AB1453" s="2">
        <f t="shared" si="465"/>
        <v>-333.75106292272915</v>
      </c>
      <c r="AC1453" s="2">
        <f t="shared" si="465"/>
        <v>259.32522819896013</v>
      </c>
      <c r="AD1453" s="2">
        <f t="shared" si="454"/>
        <v>299.62451392447622</v>
      </c>
      <c r="AE1453" s="2">
        <f t="shared" si="455"/>
        <v>-1000</v>
      </c>
      <c r="AF1453" s="5">
        <f t="shared" si="456"/>
        <v>0.31299999999999994</v>
      </c>
      <c r="AG1453" s="5">
        <f t="shared" si="457"/>
        <v>-1</v>
      </c>
      <c r="AH1453" s="3">
        <f t="shared" si="458"/>
        <v>201712</v>
      </c>
      <c r="AI1453" s="21">
        <v>3.52</v>
      </c>
      <c r="AJ1453" s="21">
        <v>1.35</v>
      </c>
      <c r="AK1453" s="21">
        <v>3.8</v>
      </c>
      <c r="AL1453" s="21">
        <v>1.3129999999999999</v>
      </c>
      <c r="AO1453">
        <f t="shared" si="463"/>
        <v>-400</v>
      </c>
      <c r="AP1453">
        <f>IF(E1453&lt;F1453,G1453,H1453)</f>
        <v>32</v>
      </c>
      <c r="AQ1453">
        <f>IF(E1453&lt;F1453,H1453,G1453)</f>
        <v>16</v>
      </c>
    </row>
    <row r="1454" spans="2:43" x14ac:dyDescent="0.25">
      <c r="B1454" s="24">
        <v>43072</v>
      </c>
      <c r="C1454" s="20" t="s">
        <v>52</v>
      </c>
      <c r="D1454" s="20" t="s">
        <v>25</v>
      </c>
      <c r="E1454" s="2">
        <v>-400</v>
      </c>
      <c r="F1454" s="2">
        <v>346</v>
      </c>
      <c r="G1454">
        <v>24</v>
      </c>
      <c r="H1454">
        <v>17</v>
      </c>
      <c r="I1454" s="9"/>
      <c r="J1454" s="2" t="str">
        <f t="shared" si="459"/>
        <v>Oakland Raiders</v>
      </c>
      <c r="K1454" s="2" t="str">
        <f t="shared" si="460"/>
        <v>New York Giants</v>
      </c>
      <c r="L1454" s="17">
        <f t="shared" si="461"/>
        <v>-400</v>
      </c>
      <c r="M1454" s="18">
        <f t="shared" si="462"/>
        <v>346</v>
      </c>
      <c r="N1454" s="4">
        <f t="shared" si="448"/>
        <v>1.25</v>
      </c>
      <c r="O1454" s="4">
        <f t="shared" si="449"/>
        <v>4.46</v>
      </c>
      <c r="P1454" s="4"/>
      <c r="Q1454" s="4"/>
      <c r="R1454" s="1">
        <f t="shared" si="450"/>
        <v>0.8</v>
      </c>
      <c r="S1454" s="1">
        <f t="shared" si="450"/>
        <v>0.22421524663677131</v>
      </c>
      <c r="T1454" s="1">
        <f t="shared" si="446"/>
        <v>2.3642732049036774E-2</v>
      </c>
      <c r="U1454" s="1">
        <f t="shared" si="447"/>
        <v>0.28789237668161438</v>
      </c>
      <c r="V1454" s="1">
        <f t="shared" si="451"/>
        <v>0.79889237668161439</v>
      </c>
      <c r="W1454" s="1"/>
      <c r="X1454" s="17">
        <f t="shared" si="452"/>
        <v>251.73306090832037</v>
      </c>
      <c r="Y1454" s="18">
        <f t="shared" si="453"/>
        <v>3325.0323008798923</v>
      </c>
      <c r="Z1454" s="2">
        <f t="shared" si="464"/>
        <v>239.14640786290434</v>
      </c>
      <c r="AA1454" s="18">
        <f t="shared" si="464"/>
        <v>3158.7806858358977</v>
      </c>
      <c r="AB1454" s="2">
        <f t="shared" si="465"/>
        <v>-418.15388695834849</v>
      </c>
      <c r="AC1454" s="2">
        <f t="shared" si="465"/>
        <v>315.87806858358977</v>
      </c>
      <c r="AD1454" s="2">
        <f t="shared" si="454"/>
        <v>239.14640786290434</v>
      </c>
      <c r="AE1454" s="2">
        <f t="shared" si="455"/>
        <v>-1000</v>
      </c>
      <c r="AF1454" s="5">
        <f t="shared" si="456"/>
        <v>0.25</v>
      </c>
      <c r="AG1454" s="5">
        <f t="shared" si="457"/>
        <v>-1</v>
      </c>
      <c r="AH1454" s="3">
        <f t="shared" si="458"/>
        <v>201712</v>
      </c>
      <c r="AI1454" s="21">
        <v>1.3169999999999999</v>
      </c>
      <c r="AJ1454" s="21">
        <v>3.77</v>
      </c>
      <c r="AK1454" s="21">
        <v>1.25</v>
      </c>
      <c r="AL1454" s="21">
        <v>4.46</v>
      </c>
      <c r="AO1454">
        <f t="shared" si="463"/>
        <v>-400</v>
      </c>
      <c r="AP1454">
        <f>IF(E1454&lt;F1454,G1454,H1454)</f>
        <v>24</v>
      </c>
      <c r="AQ1454">
        <f>IF(E1454&lt;F1454,H1454,G1454)</f>
        <v>17</v>
      </c>
    </row>
    <row r="1455" spans="2:43" x14ac:dyDescent="0.25">
      <c r="B1455" s="24">
        <v>43072</v>
      </c>
      <c r="C1455" s="20" t="s">
        <v>31</v>
      </c>
      <c r="D1455" s="20" t="s">
        <v>46</v>
      </c>
      <c r="E1455" s="2">
        <v>-757.57575757575819</v>
      </c>
      <c r="F1455" s="2">
        <v>607</v>
      </c>
      <c r="G1455">
        <v>19</v>
      </c>
      <c r="H1455">
        <v>10</v>
      </c>
      <c r="I1455" s="9"/>
      <c r="J1455" s="2" t="str">
        <f t="shared" si="459"/>
        <v>Los Angeles Chargers</v>
      </c>
      <c r="K1455" s="2" t="str">
        <f t="shared" si="460"/>
        <v>Cleveland Browns</v>
      </c>
      <c r="L1455" s="17">
        <f t="shared" si="461"/>
        <v>-757.57575757575819</v>
      </c>
      <c r="M1455" s="18">
        <f t="shared" si="462"/>
        <v>607</v>
      </c>
      <c r="N1455" s="4">
        <f t="shared" si="448"/>
        <v>1.1319999999999999</v>
      </c>
      <c r="O1455" s="4">
        <f t="shared" si="449"/>
        <v>7.07</v>
      </c>
      <c r="P1455" s="4"/>
      <c r="Q1455" s="4"/>
      <c r="R1455" s="1">
        <f t="shared" si="450"/>
        <v>0.88339222614840995</v>
      </c>
      <c r="S1455" s="1">
        <f t="shared" si="450"/>
        <v>0.14144271570014144</v>
      </c>
      <c r="T1455" s="1">
        <f t="shared" si="446"/>
        <v>2.4233113874664758E-2</v>
      </c>
      <c r="U1455" s="1">
        <f t="shared" si="447"/>
        <v>0.37097475522413426</v>
      </c>
      <c r="V1455" s="1">
        <f t="shared" si="451"/>
        <v>0.88197475522413427</v>
      </c>
      <c r="W1455" s="1"/>
      <c r="X1455" s="17">
        <f t="shared" si="452"/>
        <v>133.81930046951541</v>
      </c>
      <c r="Y1455" s="18">
        <f t="shared" si="453"/>
        <v>5547.2375122504018</v>
      </c>
      <c r="Z1455" s="2">
        <f t="shared" si="464"/>
        <v>127.12833544603963</v>
      </c>
      <c r="AA1455" s="18">
        <f t="shared" si="464"/>
        <v>5269.8756366378811</v>
      </c>
      <c r="AB1455" s="2">
        <f t="shared" si="465"/>
        <v>-786.60669668286175</v>
      </c>
      <c r="AC1455" s="2">
        <f t="shared" si="465"/>
        <v>526.98756366378814</v>
      </c>
      <c r="AD1455" s="2">
        <f t="shared" si="454"/>
        <v>127.12833544603963</v>
      </c>
      <c r="AE1455" s="2">
        <f t="shared" si="455"/>
        <v>-1000</v>
      </c>
      <c r="AF1455" s="5">
        <f t="shared" si="456"/>
        <v>0.1319999999999999</v>
      </c>
      <c r="AG1455" s="5">
        <f t="shared" si="457"/>
        <v>-1</v>
      </c>
      <c r="AH1455" s="3">
        <f t="shared" si="458"/>
        <v>201712</v>
      </c>
      <c r="AI1455" s="21">
        <v>1.117</v>
      </c>
      <c r="AJ1455" s="21">
        <v>7.71</v>
      </c>
      <c r="AK1455" s="21">
        <v>1.1319999999999999</v>
      </c>
      <c r="AL1455" s="21">
        <v>7.07</v>
      </c>
      <c r="AO1455">
        <f t="shared" si="463"/>
        <v>-800</v>
      </c>
      <c r="AP1455">
        <f>IF(E1455&lt;F1455,G1455,H1455)</f>
        <v>19</v>
      </c>
      <c r="AQ1455">
        <f>IF(E1455&lt;F1455,H1455,G1455)</f>
        <v>10</v>
      </c>
    </row>
    <row r="1456" spans="2:43" x14ac:dyDescent="0.25">
      <c r="B1456" s="24">
        <v>43072</v>
      </c>
      <c r="C1456" s="20" t="s">
        <v>35</v>
      </c>
      <c r="D1456" s="20" t="s">
        <v>29</v>
      </c>
      <c r="E1456" s="2">
        <v>-123.00123001230013</v>
      </c>
      <c r="F1456" s="2">
        <v>110.99999999999999</v>
      </c>
      <c r="G1456">
        <v>9</v>
      </c>
      <c r="H1456">
        <v>14</v>
      </c>
      <c r="I1456" s="9"/>
      <c r="J1456" s="2" t="str">
        <f t="shared" si="459"/>
        <v>Atlanta Falcons</v>
      </c>
      <c r="K1456" s="2" t="str">
        <f t="shared" si="460"/>
        <v>Minnesota Vikings</v>
      </c>
      <c r="L1456" s="17">
        <f t="shared" si="461"/>
        <v>-123.00123001230013</v>
      </c>
      <c r="M1456" s="18">
        <f t="shared" si="462"/>
        <v>110.99999999999999</v>
      </c>
      <c r="N1456" s="4">
        <f t="shared" si="448"/>
        <v>1.8129999999999999</v>
      </c>
      <c r="O1456" s="4">
        <f t="shared" si="449"/>
        <v>2.11</v>
      </c>
      <c r="P1456" s="4"/>
      <c r="Q1456" s="4"/>
      <c r="R1456" s="1">
        <f t="shared" si="450"/>
        <v>0.55157198014340869</v>
      </c>
      <c r="S1456" s="1">
        <f t="shared" si="450"/>
        <v>0.47393364928909953</v>
      </c>
      <c r="T1456" s="1">
        <f t="shared" si="446"/>
        <v>2.4871271985725363E-2</v>
      </c>
      <c r="U1456" s="1">
        <f t="shared" si="447"/>
        <v>3.8819165427154578E-2</v>
      </c>
      <c r="V1456" s="1">
        <f t="shared" si="451"/>
        <v>0.54981916542715459</v>
      </c>
      <c r="W1456" s="1"/>
      <c r="X1456" s="17">
        <f t="shared" si="452"/>
        <v>818.77981503809497</v>
      </c>
      <c r="Y1456" s="18">
        <f t="shared" si="453"/>
        <v>1112.7024405877062</v>
      </c>
      <c r="Z1456" s="2">
        <f t="shared" si="464"/>
        <v>777.84082428619013</v>
      </c>
      <c r="AA1456" s="18">
        <f t="shared" si="464"/>
        <v>1057.0673185583207</v>
      </c>
      <c r="AB1456" s="2">
        <f t="shared" si="465"/>
        <v>-128.56100744232359</v>
      </c>
      <c r="AC1456" s="2">
        <f t="shared" si="465"/>
        <v>105.70673185583207</v>
      </c>
      <c r="AD1456" s="2">
        <f t="shared" si="454"/>
        <v>-1000</v>
      </c>
      <c r="AE1456" s="2">
        <f t="shared" si="455"/>
        <v>1057.0673185583207</v>
      </c>
      <c r="AF1456" s="5">
        <f t="shared" si="456"/>
        <v>-1</v>
      </c>
      <c r="AG1456" s="5">
        <f t="shared" si="457"/>
        <v>1.1099999999999999</v>
      </c>
      <c r="AH1456" s="3">
        <f t="shared" si="458"/>
        <v>201712</v>
      </c>
      <c r="AI1456" s="21">
        <v>1.645</v>
      </c>
      <c r="AJ1456" s="21">
        <v>2.4</v>
      </c>
      <c r="AK1456" s="21">
        <v>1.8129999999999999</v>
      </c>
      <c r="AL1456" s="21">
        <v>2.11</v>
      </c>
      <c r="AO1456">
        <f t="shared" si="463"/>
        <v>-130</v>
      </c>
      <c r="AP1456">
        <f>IF(E1456&lt;F1456,G1456,H1456)</f>
        <v>9</v>
      </c>
      <c r="AQ1456">
        <f>IF(E1456&lt;F1456,H1456,G1456)</f>
        <v>14</v>
      </c>
    </row>
    <row r="1457" spans="2:43" x14ac:dyDescent="0.25">
      <c r="B1457" s="24">
        <v>43072</v>
      </c>
      <c r="C1457" s="20" t="s">
        <v>28</v>
      </c>
      <c r="D1457" s="20" t="s">
        <v>34</v>
      </c>
      <c r="E1457" s="2">
        <v>-129.03225806451616</v>
      </c>
      <c r="F1457" s="2">
        <v>117</v>
      </c>
      <c r="G1457">
        <v>44</v>
      </c>
      <c r="H1457">
        <v>20</v>
      </c>
      <c r="I1457" s="9"/>
      <c r="J1457" s="2" t="str">
        <f t="shared" si="459"/>
        <v>Baltimore Ravens</v>
      </c>
      <c r="K1457" s="2" t="str">
        <f t="shared" si="460"/>
        <v>Detroit Lions</v>
      </c>
      <c r="L1457" s="17">
        <f t="shared" si="461"/>
        <v>-129.03225806451616</v>
      </c>
      <c r="M1457" s="18">
        <f t="shared" si="462"/>
        <v>117</v>
      </c>
      <c r="N1457" s="4">
        <f t="shared" si="448"/>
        <v>1.7749999999999999</v>
      </c>
      <c r="O1457" s="4">
        <f t="shared" si="449"/>
        <v>2.17</v>
      </c>
      <c r="P1457" s="4"/>
      <c r="Q1457" s="4"/>
      <c r="R1457" s="1">
        <f t="shared" si="450"/>
        <v>0.56338028169014087</v>
      </c>
      <c r="S1457" s="1">
        <f t="shared" si="450"/>
        <v>0.46082949308755761</v>
      </c>
      <c r="T1457" s="1">
        <f t="shared" si="446"/>
        <v>2.363751584283913E-2</v>
      </c>
      <c r="U1457" s="1">
        <f t="shared" si="447"/>
        <v>5.1275394301291632E-2</v>
      </c>
      <c r="V1457" s="1">
        <f t="shared" si="451"/>
        <v>0.5622753943012917</v>
      </c>
      <c r="W1457" s="1"/>
      <c r="X1457" s="17">
        <f t="shared" si="452"/>
        <v>778.48792626368481</v>
      </c>
      <c r="Y1457" s="18">
        <f t="shared" si="453"/>
        <v>1169.3468873152551</v>
      </c>
      <c r="Z1457" s="2">
        <f t="shared" si="464"/>
        <v>739.56352995050054</v>
      </c>
      <c r="AA1457" s="18">
        <f t="shared" si="464"/>
        <v>1110.8795429494924</v>
      </c>
      <c r="AB1457" s="2">
        <f t="shared" si="465"/>
        <v>-135.21488817423577</v>
      </c>
      <c r="AC1457" s="2">
        <f t="shared" si="465"/>
        <v>111.08795429494924</v>
      </c>
      <c r="AD1457" s="2">
        <f t="shared" si="454"/>
        <v>739.56352995050054</v>
      </c>
      <c r="AE1457" s="2">
        <f t="shared" si="455"/>
        <v>-1000</v>
      </c>
      <c r="AF1457" s="5">
        <f t="shared" si="456"/>
        <v>0.77499999999999991</v>
      </c>
      <c r="AG1457" s="5">
        <f t="shared" si="457"/>
        <v>-1</v>
      </c>
      <c r="AH1457" s="3">
        <f t="shared" si="458"/>
        <v>201712</v>
      </c>
      <c r="AI1457" s="21">
        <v>1.6990000000000001</v>
      </c>
      <c r="AJ1457" s="21">
        <v>2.29</v>
      </c>
      <c r="AK1457" s="21">
        <v>1.7749999999999999</v>
      </c>
      <c r="AL1457" s="21">
        <v>2.17</v>
      </c>
      <c r="AO1457">
        <f t="shared" si="463"/>
        <v>-130</v>
      </c>
      <c r="AP1457">
        <f>IF(E1457&lt;F1457,G1457,H1457)</f>
        <v>44</v>
      </c>
      <c r="AQ1457">
        <f>IF(E1457&lt;F1457,H1457,G1457)</f>
        <v>20</v>
      </c>
    </row>
    <row r="1458" spans="2:43" x14ac:dyDescent="0.25">
      <c r="B1458" s="24">
        <v>43072</v>
      </c>
      <c r="C1458" s="20" t="s">
        <v>24</v>
      </c>
      <c r="D1458" s="20" t="s">
        <v>36</v>
      </c>
      <c r="E1458" s="2">
        <v>285</v>
      </c>
      <c r="F1458" s="2">
        <v>-325.73289902280135</v>
      </c>
      <c r="G1458">
        <v>3</v>
      </c>
      <c r="H1458">
        <v>23</v>
      </c>
      <c r="I1458" s="9"/>
      <c r="J1458" s="2" t="str">
        <f t="shared" si="459"/>
        <v>New England Patriots</v>
      </c>
      <c r="K1458" s="2" t="str">
        <f t="shared" si="460"/>
        <v>Buffalo Bills</v>
      </c>
      <c r="L1458" s="17">
        <f t="shared" si="461"/>
        <v>-325.73289902280135</v>
      </c>
      <c r="M1458" s="18">
        <f t="shared" si="462"/>
        <v>285</v>
      </c>
      <c r="N1458" s="4">
        <f t="shared" si="448"/>
        <v>1.3069999999999999</v>
      </c>
      <c r="O1458" s="4">
        <f t="shared" si="449"/>
        <v>3.85</v>
      </c>
      <c r="P1458" s="4"/>
      <c r="Q1458" s="4"/>
      <c r="R1458" s="1">
        <f t="shared" si="450"/>
        <v>0.76511094108645761</v>
      </c>
      <c r="S1458" s="1">
        <f t="shared" si="450"/>
        <v>0.25974025974025972</v>
      </c>
      <c r="T1458" s="1">
        <f t="shared" si="446"/>
        <v>2.424859414388203E-2</v>
      </c>
      <c r="U1458" s="1">
        <f t="shared" si="447"/>
        <v>0.25268534067309895</v>
      </c>
      <c r="V1458" s="1">
        <f t="shared" si="451"/>
        <v>0.76368534067309901</v>
      </c>
      <c r="W1458" s="1"/>
      <c r="X1458" s="17">
        <f t="shared" si="452"/>
        <v>309.4398265110305</v>
      </c>
      <c r="Y1458" s="18">
        <f t="shared" si="453"/>
        <v>2776.3533728520742</v>
      </c>
      <c r="Z1458" s="2">
        <f t="shared" si="464"/>
        <v>293.96783518547898</v>
      </c>
      <c r="AA1458" s="18">
        <f t="shared" si="464"/>
        <v>2637.5357042094706</v>
      </c>
      <c r="AB1458" s="2">
        <f t="shared" si="465"/>
        <v>-340.17327078285626</v>
      </c>
      <c r="AC1458" s="2">
        <f t="shared" si="465"/>
        <v>263.75357042094709</v>
      </c>
      <c r="AD1458" s="2">
        <f t="shared" si="454"/>
        <v>293.96783518547898</v>
      </c>
      <c r="AE1458" s="2">
        <f t="shared" si="455"/>
        <v>-1000</v>
      </c>
      <c r="AF1458" s="5">
        <f t="shared" si="456"/>
        <v>0.30699999999999994</v>
      </c>
      <c r="AG1458" s="5">
        <f t="shared" si="457"/>
        <v>-1</v>
      </c>
      <c r="AH1458" s="3">
        <f t="shared" si="458"/>
        <v>201712</v>
      </c>
      <c r="AI1458" s="21">
        <v>4.38</v>
      </c>
      <c r="AJ1458" s="21">
        <v>1.256</v>
      </c>
      <c r="AK1458" s="21">
        <v>3.85</v>
      </c>
      <c r="AL1458" s="21">
        <v>1.3069999999999999</v>
      </c>
      <c r="AO1458">
        <f t="shared" si="463"/>
        <v>-400</v>
      </c>
      <c r="AP1458">
        <f>IF(E1458&lt;F1458,G1458,H1458)</f>
        <v>23</v>
      </c>
      <c r="AQ1458">
        <f>IF(E1458&lt;F1458,H1458,G1458)</f>
        <v>3</v>
      </c>
    </row>
    <row r="1459" spans="2:43" x14ac:dyDescent="0.25">
      <c r="B1459" s="24">
        <v>43072</v>
      </c>
      <c r="C1459" s="20" t="s">
        <v>37</v>
      </c>
      <c r="D1459" s="20" t="s">
        <v>22</v>
      </c>
      <c r="E1459" s="2">
        <v>-140.0560224089636</v>
      </c>
      <c r="F1459" s="2">
        <v>127</v>
      </c>
      <c r="G1459">
        <v>14</v>
      </c>
      <c r="H1459">
        <v>15</v>
      </c>
      <c r="I1459" s="9"/>
      <c r="J1459" s="2" t="str">
        <f t="shared" si="459"/>
        <v>Chicago Bears</v>
      </c>
      <c r="K1459" s="2" t="str">
        <f t="shared" si="460"/>
        <v>San Francisco 49ers</v>
      </c>
      <c r="L1459" s="17">
        <f t="shared" si="461"/>
        <v>-140.0560224089636</v>
      </c>
      <c r="M1459" s="18">
        <f t="shared" si="462"/>
        <v>127</v>
      </c>
      <c r="N1459" s="4">
        <f t="shared" si="448"/>
        <v>1.714</v>
      </c>
      <c r="O1459" s="4">
        <f t="shared" si="449"/>
        <v>2.27</v>
      </c>
      <c r="P1459" s="4"/>
      <c r="Q1459" s="4"/>
      <c r="R1459" s="1">
        <f t="shared" si="450"/>
        <v>0.58343057176196034</v>
      </c>
      <c r="S1459" s="1">
        <f t="shared" si="450"/>
        <v>0.44052863436123346</v>
      </c>
      <c r="T1459" s="1">
        <f t="shared" si="446"/>
        <v>2.3398594377510018E-2</v>
      </c>
      <c r="U1459" s="1">
        <f t="shared" si="447"/>
        <v>7.1450968700363438E-2</v>
      </c>
      <c r="V1459" s="1">
        <f t="shared" si="451"/>
        <v>0.58245096870036339</v>
      </c>
      <c r="W1459" s="1"/>
      <c r="X1459" s="17">
        <f t="shared" si="452"/>
        <v>716.88271414729309</v>
      </c>
      <c r="Y1459" s="18">
        <f t="shared" si="453"/>
        <v>1267.5379818063075</v>
      </c>
      <c r="Z1459" s="2">
        <f t="shared" si="464"/>
        <v>681.03857843992841</v>
      </c>
      <c r="AA1459" s="18">
        <f t="shared" si="464"/>
        <v>1204.1610827159921</v>
      </c>
      <c r="AB1459" s="2">
        <f t="shared" si="465"/>
        <v>-146.83455998788267</v>
      </c>
      <c r="AC1459" s="2">
        <f t="shared" si="465"/>
        <v>120.4161082715992</v>
      </c>
      <c r="AD1459" s="2">
        <f t="shared" si="454"/>
        <v>-1000</v>
      </c>
      <c r="AE1459" s="2">
        <f t="shared" si="455"/>
        <v>1204.1610827159921</v>
      </c>
      <c r="AF1459" s="5">
        <f t="shared" si="456"/>
        <v>-1</v>
      </c>
      <c r="AG1459" s="5">
        <f t="shared" si="457"/>
        <v>1.27</v>
      </c>
      <c r="AH1459" s="3">
        <f t="shared" si="458"/>
        <v>201712</v>
      </c>
      <c r="AI1459" s="21">
        <v>1.546</v>
      </c>
      <c r="AJ1459" s="21">
        <v>2.65</v>
      </c>
      <c r="AK1459" s="21">
        <v>1.714</v>
      </c>
      <c r="AL1459" s="21">
        <v>2.27</v>
      </c>
      <c r="AO1459">
        <f t="shared" si="463"/>
        <v>-150</v>
      </c>
      <c r="AP1459">
        <f>IF(E1459&lt;F1459,G1459,H1459)</f>
        <v>14</v>
      </c>
      <c r="AQ1459">
        <f>IF(E1459&lt;F1459,H1459,G1459)</f>
        <v>15</v>
      </c>
    </row>
    <row r="1460" spans="2:43" x14ac:dyDescent="0.25">
      <c r="B1460" s="24">
        <v>43072</v>
      </c>
      <c r="C1460" s="20" t="s">
        <v>33</v>
      </c>
      <c r="D1460" s="20" t="s">
        <v>27</v>
      </c>
      <c r="E1460" s="2">
        <v>-160</v>
      </c>
      <c r="F1460" s="2">
        <v>144</v>
      </c>
      <c r="G1460">
        <v>26</v>
      </c>
      <c r="H1460">
        <v>20</v>
      </c>
      <c r="I1460" s="9"/>
      <c r="J1460" s="2" t="str">
        <f t="shared" si="459"/>
        <v>Green Bay Packers</v>
      </c>
      <c r="K1460" s="2" t="str">
        <f t="shared" si="460"/>
        <v>Tampa Bay Buccaneers</v>
      </c>
      <c r="L1460" s="17">
        <f t="shared" si="461"/>
        <v>-160</v>
      </c>
      <c r="M1460" s="18">
        <f t="shared" si="462"/>
        <v>144</v>
      </c>
      <c r="N1460" s="4">
        <f t="shared" si="448"/>
        <v>1.625</v>
      </c>
      <c r="O1460" s="4">
        <f t="shared" si="449"/>
        <v>2.44</v>
      </c>
      <c r="P1460" s="4"/>
      <c r="Q1460" s="4"/>
      <c r="R1460" s="1">
        <f t="shared" si="450"/>
        <v>0.61538461538461542</v>
      </c>
      <c r="S1460" s="1">
        <f t="shared" si="450"/>
        <v>0.4098360655737705</v>
      </c>
      <c r="T1460" s="1">
        <f t="shared" si="446"/>
        <v>2.4600246002459913E-2</v>
      </c>
      <c r="U1460" s="1">
        <f t="shared" si="447"/>
        <v>0.10277427490542246</v>
      </c>
      <c r="V1460" s="1">
        <f t="shared" si="451"/>
        <v>0.61377427490542247</v>
      </c>
      <c r="W1460" s="1"/>
      <c r="X1460" s="17">
        <f t="shared" si="452"/>
        <v>629.26346196912823</v>
      </c>
      <c r="Y1460" s="18">
        <f t="shared" si="453"/>
        <v>1438.0997917039526</v>
      </c>
      <c r="Z1460" s="2">
        <f t="shared" si="464"/>
        <v>597.80028887067181</v>
      </c>
      <c r="AA1460" s="18">
        <f t="shared" si="464"/>
        <v>1366.194802118755</v>
      </c>
      <c r="AB1460" s="2">
        <f t="shared" si="465"/>
        <v>-167.27994593129748</v>
      </c>
      <c r="AC1460" s="2">
        <f t="shared" si="465"/>
        <v>136.6194802118755</v>
      </c>
      <c r="AD1460" s="2">
        <f t="shared" si="454"/>
        <v>597.80028887067181</v>
      </c>
      <c r="AE1460" s="2">
        <f t="shared" si="455"/>
        <v>-1000</v>
      </c>
      <c r="AF1460" s="5">
        <f t="shared" si="456"/>
        <v>0.625</v>
      </c>
      <c r="AG1460" s="5">
        <f t="shared" si="457"/>
        <v>-1</v>
      </c>
      <c r="AH1460" s="3">
        <f t="shared" si="458"/>
        <v>201712</v>
      </c>
      <c r="AI1460" s="21">
        <v>1.74</v>
      </c>
      <c r="AJ1460" s="21">
        <v>2.2200000000000002</v>
      </c>
      <c r="AK1460" s="21">
        <v>1.625</v>
      </c>
      <c r="AL1460" s="21">
        <v>2.44</v>
      </c>
      <c r="AO1460">
        <f t="shared" si="463"/>
        <v>-160</v>
      </c>
      <c r="AP1460">
        <f>IF(E1460&lt;F1460,G1460,H1460)</f>
        <v>26</v>
      </c>
      <c r="AQ1460">
        <f>IF(E1460&lt;F1460,H1460,G1460)</f>
        <v>20</v>
      </c>
    </row>
    <row r="1461" spans="2:43" x14ac:dyDescent="0.25">
      <c r="B1461" s="24">
        <v>43072</v>
      </c>
      <c r="C1461" s="20" t="s">
        <v>26</v>
      </c>
      <c r="D1461" s="20" t="s">
        <v>39</v>
      </c>
      <c r="E1461" s="2">
        <v>-440.52863436123329</v>
      </c>
      <c r="F1461" s="2">
        <v>376.99999999999994</v>
      </c>
      <c r="G1461">
        <v>30</v>
      </c>
      <c r="H1461">
        <v>10</v>
      </c>
      <c r="I1461" s="9"/>
      <c r="J1461" s="2" t="str">
        <f t="shared" si="459"/>
        <v>Jacksonville Jaguars</v>
      </c>
      <c r="K1461" s="2" t="str">
        <f t="shared" si="460"/>
        <v>Indianapolis Colts</v>
      </c>
      <c r="L1461" s="17">
        <f t="shared" si="461"/>
        <v>-440.52863436123329</v>
      </c>
      <c r="M1461" s="18">
        <f t="shared" si="462"/>
        <v>376.99999999999994</v>
      </c>
      <c r="N1461" s="4">
        <f t="shared" si="448"/>
        <v>1.2270000000000001</v>
      </c>
      <c r="O1461" s="4">
        <f t="shared" si="449"/>
        <v>4.7699999999999996</v>
      </c>
      <c r="P1461" s="4"/>
      <c r="Q1461" s="4"/>
      <c r="R1461" s="1">
        <f t="shared" si="450"/>
        <v>0.81499592502037488</v>
      </c>
      <c r="S1461" s="1">
        <f t="shared" si="450"/>
        <v>0.20964360587002098</v>
      </c>
      <c r="T1461" s="1">
        <f t="shared" si="446"/>
        <v>2.4047023511755916E-2</v>
      </c>
      <c r="U1461" s="1">
        <f t="shared" si="447"/>
        <v>0.30267615957517696</v>
      </c>
      <c r="V1461" s="1">
        <f t="shared" si="451"/>
        <v>0.81367615957517692</v>
      </c>
      <c r="W1461" s="1"/>
      <c r="X1461" s="17">
        <f t="shared" si="452"/>
        <v>228.99016793376779</v>
      </c>
      <c r="Y1461" s="18">
        <f t="shared" si="453"/>
        <v>3604.7660027046372</v>
      </c>
      <c r="Z1461" s="2">
        <f t="shared" si="464"/>
        <v>217.54065953707939</v>
      </c>
      <c r="AA1461" s="18">
        <f t="shared" si="464"/>
        <v>3424.5277025694054</v>
      </c>
      <c r="AB1461" s="2">
        <f t="shared" si="465"/>
        <v>-459.68418139761678</v>
      </c>
      <c r="AC1461" s="2">
        <f t="shared" si="465"/>
        <v>342.45277025694054</v>
      </c>
      <c r="AD1461" s="2">
        <f t="shared" si="454"/>
        <v>217.54065953707939</v>
      </c>
      <c r="AE1461" s="2">
        <f t="shared" si="455"/>
        <v>-1000</v>
      </c>
      <c r="AF1461" s="5">
        <f t="shared" si="456"/>
        <v>0.22700000000000009</v>
      </c>
      <c r="AG1461" s="5">
        <f t="shared" si="457"/>
        <v>-1</v>
      </c>
      <c r="AH1461" s="3">
        <f t="shared" si="458"/>
        <v>201712</v>
      </c>
      <c r="AI1461" s="21">
        <v>1.2430000000000001</v>
      </c>
      <c r="AJ1461" s="21">
        <v>4.54</v>
      </c>
      <c r="AK1461" s="21">
        <v>1.2270000000000001</v>
      </c>
      <c r="AL1461" s="21">
        <v>4.7699999999999996</v>
      </c>
      <c r="AO1461">
        <f t="shared" si="463"/>
        <v>-500</v>
      </c>
      <c r="AP1461">
        <f>IF(E1461&lt;F1461,G1461,H1461)</f>
        <v>30</v>
      </c>
      <c r="AQ1461">
        <f>IF(E1461&lt;F1461,H1461,G1461)</f>
        <v>10</v>
      </c>
    </row>
    <row r="1462" spans="2:43" x14ac:dyDescent="0.25">
      <c r="B1462" s="24">
        <v>43072</v>
      </c>
      <c r="C1462" s="20" t="s">
        <v>30</v>
      </c>
      <c r="D1462" s="20" t="s">
        <v>38</v>
      </c>
      <c r="E1462" s="2">
        <v>106</v>
      </c>
      <c r="F1462" s="2">
        <v>-117.09601873536299</v>
      </c>
      <c r="G1462">
        <v>35</v>
      </c>
      <c r="H1462">
        <v>9</v>
      </c>
      <c r="I1462" s="9"/>
      <c r="J1462" s="2" t="str">
        <f t="shared" si="459"/>
        <v>Denver Broncos</v>
      </c>
      <c r="K1462" s="2" t="str">
        <f t="shared" si="460"/>
        <v>Miami Dolphins</v>
      </c>
      <c r="L1462" s="17">
        <f t="shared" si="461"/>
        <v>-117.09601873536299</v>
      </c>
      <c r="M1462" s="18">
        <f t="shared" si="462"/>
        <v>106</v>
      </c>
      <c r="N1462" s="4">
        <f t="shared" si="448"/>
        <v>1.8540000000000001</v>
      </c>
      <c r="O1462" s="4">
        <f t="shared" si="449"/>
        <v>2.06</v>
      </c>
      <c r="P1462" s="4"/>
      <c r="Q1462" s="4"/>
      <c r="R1462" s="1">
        <f t="shared" si="450"/>
        <v>0.53937432578209277</v>
      </c>
      <c r="S1462" s="1">
        <f t="shared" si="450"/>
        <v>0.4854368932038835</v>
      </c>
      <c r="T1462" s="1">
        <f t="shared" si="446"/>
        <v>2.421052631578946E-2</v>
      </c>
      <c r="U1462" s="1">
        <f t="shared" si="447"/>
        <v>2.6968716289104633E-2</v>
      </c>
      <c r="V1462" s="1">
        <f t="shared" si="451"/>
        <v>0.5379687162891047</v>
      </c>
      <c r="W1462" s="1"/>
      <c r="X1462" s="17">
        <f t="shared" si="452"/>
        <v>858.84414784929493</v>
      </c>
      <c r="Y1462" s="18">
        <f t="shared" si="453"/>
        <v>1061.3854342361001</v>
      </c>
      <c r="Z1462" s="2">
        <f t="shared" si="464"/>
        <v>815.90194045683018</v>
      </c>
      <c r="AA1462" s="18">
        <f t="shared" si="464"/>
        <v>1008.316162524295</v>
      </c>
      <c r="AB1462" s="2">
        <f t="shared" si="465"/>
        <v>-122.56374821710705</v>
      </c>
      <c r="AC1462" s="2">
        <f t="shared" si="465"/>
        <v>100.8316162524295</v>
      </c>
      <c r="AD1462" s="2">
        <f t="shared" si="454"/>
        <v>-1000</v>
      </c>
      <c r="AE1462" s="2">
        <f t="shared" si="455"/>
        <v>1008.316162524295</v>
      </c>
      <c r="AF1462" s="5">
        <f t="shared" si="456"/>
        <v>-1</v>
      </c>
      <c r="AG1462" s="5">
        <f t="shared" si="457"/>
        <v>1.06</v>
      </c>
      <c r="AH1462" s="3">
        <f t="shared" si="458"/>
        <v>201712</v>
      </c>
      <c r="AI1462" s="21">
        <v>1.99</v>
      </c>
      <c r="AJ1462" s="21">
        <v>1.917</v>
      </c>
      <c r="AK1462" s="21">
        <v>2.06</v>
      </c>
      <c r="AL1462" s="21">
        <v>1.8540000000000001</v>
      </c>
      <c r="AO1462">
        <f t="shared" si="463"/>
        <v>-120</v>
      </c>
      <c r="AP1462">
        <f>IF(E1462&lt;F1462,G1462,H1462)</f>
        <v>9</v>
      </c>
      <c r="AQ1462">
        <f>IF(E1462&lt;F1462,H1462,G1462)</f>
        <v>35</v>
      </c>
    </row>
    <row r="1463" spans="2:43" x14ac:dyDescent="0.25">
      <c r="B1463" s="24">
        <v>43072</v>
      </c>
      <c r="C1463" s="20" t="s">
        <v>43</v>
      </c>
      <c r="D1463" s="20" t="s">
        <v>44</v>
      </c>
      <c r="E1463" s="2">
        <v>-248.13895781637714</v>
      </c>
      <c r="F1463" s="2">
        <v>221</v>
      </c>
      <c r="G1463">
        <v>31</v>
      </c>
      <c r="H1463">
        <v>21</v>
      </c>
      <c r="I1463" s="9"/>
      <c r="J1463" s="2" t="str">
        <f t="shared" si="459"/>
        <v>New Orleans Saints</v>
      </c>
      <c r="K1463" s="2" t="str">
        <f t="shared" si="460"/>
        <v>Carolina Panthers</v>
      </c>
      <c r="L1463" s="17">
        <f t="shared" si="461"/>
        <v>-248.13895781637714</v>
      </c>
      <c r="M1463" s="18">
        <f t="shared" si="462"/>
        <v>221</v>
      </c>
      <c r="N1463" s="4">
        <f t="shared" si="448"/>
        <v>1.403</v>
      </c>
      <c r="O1463" s="4">
        <f t="shared" si="449"/>
        <v>3.21</v>
      </c>
      <c r="P1463" s="4"/>
      <c r="Q1463" s="4"/>
      <c r="R1463" s="1">
        <f t="shared" si="450"/>
        <v>0.71275837491090521</v>
      </c>
      <c r="S1463" s="1">
        <f t="shared" si="450"/>
        <v>0.3115264797507788</v>
      </c>
      <c r="T1463" s="1">
        <f t="shared" si="446"/>
        <v>2.3709083026230093E-2</v>
      </c>
      <c r="U1463" s="1">
        <f t="shared" si="447"/>
        <v>0.20061594758006321</v>
      </c>
      <c r="V1463" s="1">
        <f t="shared" si="451"/>
        <v>0.71161594758006319</v>
      </c>
      <c r="W1463" s="1"/>
      <c r="X1463" s="17">
        <f t="shared" si="452"/>
        <v>405.25237440310605</v>
      </c>
      <c r="Y1463" s="18">
        <f t="shared" si="453"/>
        <v>2175.9766274429703</v>
      </c>
      <c r="Z1463" s="2">
        <f t="shared" si="464"/>
        <v>384.98975568295072</v>
      </c>
      <c r="AA1463" s="18">
        <f t="shared" si="464"/>
        <v>2067.1777960708218</v>
      </c>
      <c r="AB1463" s="2">
        <f t="shared" si="465"/>
        <v>-259.74717125292199</v>
      </c>
      <c r="AC1463" s="2">
        <f t="shared" si="465"/>
        <v>206.71777960708218</v>
      </c>
      <c r="AD1463" s="2">
        <f t="shared" si="454"/>
        <v>384.98975568295072</v>
      </c>
      <c r="AE1463" s="2">
        <f t="shared" si="455"/>
        <v>-1000</v>
      </c>
      <c r="AF1463" s="5">
        <f t="shared" si="456"/>
        <v>0.40300000000000002</v>
      </c>
      <c r="AG1463" s="5">
        <f t="shared" si="457"/>
        <v>-1</v>
      </c>
      <c r="AH1463" s="3">
        <f t="shared" si="458"/>
        <v>201712</v>
      </c>
      <c r="AI1463" s="21">
        <v>1.4870000000000001</v>
      </c>
      <c r="AJ1463" s="21">
        <v>2.84</v>
      </c>
      <c r="AK1463" s="21">
        <v>1.403</v>
      </c>
      <c r="AL1463" s="21">
        <v>3.21</v>
      </c>
      <c r="AO1463">
        <f t="shared" si="463"/>
        <v>-300</v>
      </c>
      <c r="AP1463">
        <f>IF(E1463&lt;F1463,G1463,H1463)</f>
        <v>31</v>
      </c>
      <c r="AQ1463">
        <f>IF(E1463&lt;F1463,H1463,G1463)</f>
        <v>21</v>
      </c>
    </row>
    <row r="1464" spans="2:43" x14ac:dyDescent="0.25">
      <c r="B1464" s="24">
        <v>43072</v>
      </c>
      <c r="C1464" s="20" t="s">
        <v>42</v>
      </c>
      <c r="D1464" s="20" t="s">
        <v>20</v>
      </c>
      <c r="E1464" s="2">
        <v>170.00000000000003</v>
      </c>
      <c r="F1464" s="2">
        <v>-189.03591682419662</v>
      </c>
      <c r="G1464">
        <v>38</v>
      </c>
      <c r="H1464">
        <v>31</v>
      </c>
      <c r="I1464" s="9"/>
      <c r="J1464" s="2" t="str">
        <f t="shared" si="459"/>
        <v>Kansas City Chiefs</v>
      </c>
      <c r="K1464" s="2" t="str">
        <f t="shared" si="460"/>
        <v>New York Jets</v>
      </c>
      <c r="L1464" s="17">
        <f t="shared" si="461"/>
        <v>-189.03591682419662</v>
      </c>
      <c r="M1464" s="18">
        <f t="shared" si="462"/>
        <v>170.00000000000003</v>
      </c>
      <c r="N1464" s="4">
        <f t="shared" si="448"/>
        <v>1.5289999999999999</v>
      </c>
      <c r="O1464" s="4">
        <f t="shared" si="449"/>
        <v>2.7</v>
      </c>
      <c r="P1464" s="4"/>
      <c r="Q1464" s="4"/>
      <c r="R1464" s="1">
        <f t="shared" si="450"/>
        <v>0.65402223675604976</v>
      </c>
      <c r="S1464" s="1">
        <f t="shared" si="450"/>
        <v>0.37037037037037035</v>
      </c>
      <c r="T1464" s="1">
        <f t="shared" si="446"/>
        <v>2.3811775833530335E-2</v>
      </c>
      <c r="U1464" s="1">
        <f t="shared" si="447"/>
        <v>0.1418259331928397</v>
      </c>
      <c r="V1464" s="1">
        <f t="shared" si="451"/>
        <v>0.65282593319283966</v>
      </c>
      <c r="W1464" s="1"/>
      <c r="X1464" s="17">
        <f t="shared" si="452"/>
        <v>531.80189259517044</v>
      </c>
      <c r="Y1464" s="18">
        <f t="shared" si="453"/>
        <v>1688.6975014086024</v>
      </c>
      <c r="Z1464" s="2">
        <f t="shared" si="464"/>
        <v>505.2117979654119</v>
      </c>
      <c r="AA1464" s="18">
        <f t="shared" si="464"/>
        <v>1604.2626263381721</v>
      </c>
      <c r="AB1464" s="2">
        <f t="shared" si="465"/>
        <v>-197.93678691336947</v>
      </c>
      <c r="AC1464" s="2">
        <f t="shared" si="465"/>
        <v>160.4262626338172</v>
      </c>
      <c r="AD1464" s="2">
        <f t="shared" si="454"/>
        <v>-1000</v>
      </c>
      <c r="AE1464" s="2">
        <f t="shared" si="455"/>
        <v>1604.2626263381721</v>
      </c>
      <c r="AF1464" s="5">
        <f t="shared" si="456"/>
        <v>-1</v>
      </c>
      <c r="AG1464" s="5">
        <f t="shared" si="457"/>
        <v>1.7000000000000002</v>
      </c>
      <c r="AH1464" s="3">
        <f t="shared" si="458"/>
        <v>201712</v>
      </c>
      <c r="AI1464" s="21">
        <v>2.46</v>
      </c>
      <c r="AJ1464" s="21">
        <v>1.617</v>
      </c>
      <c r="AK1464" s="21">
        <v>2.7</v>
      </c>
      <c r="AL1464" s="21">
        <v>1.5289999999999999</v>
      </c>
      <c r="AO1464">
        <f t="shared" si="463"/>
        <v>-190</v>
      </c>
      <c r="AP1464">
        <f>IF(E1464&lt;F1464,G1464,H1464)</f>
        <v>31</v>
      </c>
      <c r="AQ1464">
        <f>IF(E1464&lt;F1464,H1464,G1464)</f>
        <v>38</v>
      </c>
    </row>
    <row r="1465" spans="2:43" x14ac:dyDescent="0.25">
      <c r="B1465" s="24">
        <v>43072</v>
      </c>
      <c r="C1465" s="20" t="s">
        <v>41</v>
      </c>
      <c r="D1465" s="20" t="s">
        <v>40</v>
      </c>
      <c r="E1465" s="2">
        <v>-285.71428571428567</v>
      </c>
      <c r="F1465" s="2">
        <v>252</v>
      </c>
      <c r="G1465">
        <v>24</v>
      </c>
      <c r="H1465">
        <v>13</v>
      </c>
      <c r="I1465" s="9"/>
      <c r="J1465" s="2" t="str">
        <f t="shared" si="459"/>
        <v>Tennessee Titans</v>
      </c>
      <c r="K1465" s="2" t="str">
        <f t="shared" si="460"/>
        <v>Houston Texans</v>
      </c>
      <c r="L1465" s="17">
        <f t="shared" si="461"/>
        <v>-285.71428571428567</v>
      </c>
      <c r="M1465" s="18">
        <f t="shared" si="462"/>
        <v>252</v>
      </c>
      <c r="N1465" s="4">
        <f t="shared" si="448"/>
        <v>1.35</v>
      </c>
      <c r="O1465" s="4">
        <f t="shared" si="449"/>
        <v>3.52</v>
      </c>
      <c r="P1465" s="4"/>
      <c r="Q1465" s="4"/>
      <c r="R1465" s="1">
        <f t="shared" si="450"/>
        <v>0.7407407407407407</v>
      </c>
      <c r="S1465" s="1">
        <f t="shared" si="450"/>
        <v>0.28409090909090912</v>
      </c>
      <c r="T1465" s="1">
        <f t="shared" si="446"/>
        <v>2.4229979466118934E-2</v>
      </c>
      <c r="U1465" s="1">
        <f t="shared" si="447"/>
        <v>0.22832491582491579</v>
      </c>
      <c r="V1465" s="1">
        <f t="shared" si="451"/>
        <v>0.73932491582491577</v>
      </c>
      <c r="W1465" s="1"/>
      <c r="X1465" s="17">
        <f t="shared" si="452"/>
        <v>352.58528232371435</v>
      </c>
      <c r="Y1465" s="18">
        <f t="shared" si="453"/>
        <v>2470.1836460228901</v>
      </c>
      <c r="Z1465" s="2">
        <f t="shared" si="464"/>
        <v>334.95601820752864</v>
      </c>
      <c r="AA1465" s="18">
        <f t="shared" si="464"/>
        <v>2346.6744637217457</v>
      </c>
      <c r="AB1465" s="2">
        <f t="shared" si="465"/>
        <v>-298.54665855874549</v>
      </c>
      <c r="AC1465" s="2">
        <f t="shared" si="465"/>
        <v>234.66744637217457</v>
      </c>
      <c r="AD1465" s="2">
        <f t="shared" si="454"/>
        <v>334.95601820752864</v>
      </c>
      <c r="AE1465" s="2">
        <f t="shared" si="455"/>
        <v>-1000</v>
      </c>
      <c r="AF1465" s="5">
        <f t="shared" si="456"/>
        <v>0.35000000000000009</v>
      </c>
      <c r="AG1465" s="5">
        <f t="shared" si="457"/>
        <v>-1</v>
      </c>
      <c r="AH1465" s="3">
        <f t="shared" si="458"/>
        <v>201712</v>
      </c>
      <c r="AI1465" s="21">
        <v>1.357</v>
      </c>
      <c r="AJ1465" s="21">
        <v>3.48</v>
      </c>
      <c r="AK1465" s="21">
        <v>1.35</v>
      </c>
      <c r="AL1465" s="21">
        <v>3.52</v>
      </c>
      <c r="AO1465">
        <f t="shared" si="463"/>
        <v>-300</v>
      </c>
      <c r="AP1465">
        <f>IF(E1465&lt;F1465,G1465,H1465)</f>
        <v>24</v>
      </c>
      <c r="AQ1465">
        <f>IF(E1465&lt;F1465,H1465,G1465)</f>
        <v>13</v>
      </c>
    </row>
    <row r="1466" spans="2:43" x14ac:dyDescent="0.25">
      <c r="B1466" s="24">
        <v>43069</v>
      </c>
      <c r="C1466" s="20" t="s">
        <v>23</v>
      </c>
      <c r="D1466" s="20" t="s">
        <v>53</v>
      </c>
      <c r="E1466" s="2">
        <v>110.00000000000001</v>
      </c>
      <c r="F1466" s="2">
        <v>-121.06537530266343</v>
      </c>
      <c r="G1466">
        <v>38</v>
      </c>
      <c r="H1466">
        <v>14</v>
      </c>
      <c r="I1466" s="9"/>
      <c r="J1466" s="2" t="str">
        <f t="shared" si="459"/>
        <v>Washington Redskins</v>
      </c>
      <c r="K1466" s="2" t="str">
        <f t="shared" si="460"/>
        <v>Dallas Cowboys</v>
      </c>
      <c r="L1466" s="17">
        <f t="shared" si="461"/>
        <v>-121.06537530266343</v>
      </c>
      <c r="M1466" s="18">
        <f t="shared" si="462"/>
        <v>110.00000000000001</v>
      </c>
      <c r="N1466" s="4">
        <f t="shared" si="448"/>
        <v>1.8260000000000001</v>
      </c>
      <c r="O1466" s="4">
        <f t="shared" si="449"/>
        <v>2.1</v>
      </c>
      <c r="P1466" s="4"/>
      <c r="Q1466" s="4"/>
      <c r="R1466" s="1">
        <f t="shared" si="450"/>
        <v>0.547645125958379</v>
      </c>
      <c r="S1466" s="1">
        <f t="shared" si="450"/>
        <v>0.47619047619047616</v>
      </c>
      <c r="T1466" s="1">
        <f t="shared" si="446"/>
        <v>2.3280692817116533E-2</v>
      </c>
      <c r="U1466" s="1">
        <f t="shared" si="447"/>
        <v>3.5727324883951417E-2</v>
      </c>
      <c r="V1466" s="1">
        <f t="shared" si="451"/>
        <v>0.54672732488395148</v>
      </c>
      <c r="W1466" s="1"/>
      <c r="X1466" s="17">
        <f t="shared" si="452"/>
        <v>829.0653393119876</v>
      </c>
      <c r="Y1466" s="18">
        <f t="shared" si="453"/>
        <v>1099.0792295769795</v>
      </c>
      <c r="Z1466" s="2">
        <f t="shared" si="464"/>
        <v>787.61207234638823</v>
      </c>
      <c r="AA1466" s="18">
        <f t="shared" si="464"/>
        <v>1044.1252680981304</v>
      </c>
      <c r="AB1466" s="2">
        <f t="shared" si="465"/>
        <v>-126.96605792504975</v>
      </c>
      <c r="AC1466" s="2">
        <f t="shared" si="465"/>
        <v>104.41252680981304</v>
      </c>
      <c r="AD1466" s="2">
        <f t="shared" si="454"/>
        <v>-1000</v>
      </c>
      <c r="AE1466" s="2">
        <f t="shared" si="455"/>
        <v>1044.1252680981304</v>
      </c>
      <c r="AF1466" s="5">
        <f t="shared" si="456"/>
        <v>-1</v>
      </c>
      <c r="AG1466" s="5">
        <f t="shared" si="457"/>
        <v>1.1000000000000001</v>
      </c>
      <c r="AH1466" s="3">
        <f t="shared" si="458"/>
        <v>201711</v>
      </c>
      <c r="AI1466" s="21">
        <v>1.833</v>
      </c>
      <c r="AJ1466" s="21">
        <v>2.09</v>
      </c>
      <c r="AK1466" s="21">
        <v>2.1</v>
      </c>
      <c r="AL1466" s="21">
        <v>1.8260000000000001</v>
      </c>
      <c r="AO1466">
        <f t="shared" si="463"/>
        <v>-130</v>
      </c>
      <c r="AP1466">
        <f>IF(E1466&lt;F1466,G1466,H1466)</f>
        <v>14</v>
      </c>
      <c r="AQ1466">
        <f>IF(E1466&lt;F1466,H1466,G1466)</f>
        <v>38</v>
      </c>
    </row>
    <row r="1467" spans="2:43" x14ac:dyDescent="0.25">
      <c r="B1467" s="24">
        <v>43066</v>
      </c>
      <c r="C1467" s="20" t="s">
        <v>28</v>
      </c>
      <c r="D1467" s="20" t="s">
        <v>40</v>
      </c>
      <c r="E1467" s="2">
        <v>-361.01083032490988</v>
      </c>
      <c r="F1467" s="2">
        <v>313.99999999999994</v>
      </c>
      <c r="G1467">
        <v>23</v>
      </c>
      <c r="H1467">
        <v>16</v>
      </c>
      <c r="I1467" s="9"/>
      <c r="J1467" s="2" t="str">
        <f t="shared" si="459"/>
        <v>Baltimore Ravens</v>
      </c>
      <c r="K1467" s="2" t="str">
        <f t="shared" si="460"/>
        <v>Houston Texans</v>
      </c>
      <c r="L1467" s="17">
        <f t="shared" si="461"/>
        <v>-361.01083032490988</v>
      </c>
      <c r="M1467" s="18">
        <f t="shared" si="462"/>
        <v>313.99999999999994</v>
      </c>
      <c r="N1467" s="4">
        <f t="shared" si="448"/>
        <v>1.2769999999999999</v>
      </c>
      <c r="O1467" s="4">
        <f t="shared" si="449"/>
        <v>4.1399999999999997</v>
      </c>
      <c r="P1467" s="4"/>
      <c r="Q1467" s="4"/>
      <c r="R1467" s="1">
        <f t="shared" si="450"/>
        <v>0.78308535630383713</v>
      </c>
      <c r="S1467" s="1">
        <f t="shared" si="450"/>
        <v>0.24154589371980678</v>
      </c>
      <c r="T1467" s="1">
        <f t="shared" si="446"/>
        <v>2.4039136053165988E-2</v>
      </c>
      <c r="U1467" s="1">
        <f t="shared" si="447"/>
        <v>0.2707697312920152</v>
      </c>
      <c r="V1467" s="1">
        <f t="shared" si="451"/>
        <v>0.78176973129201521</v>
      </c>
      <c r="W1467" s="1"/>
      <c r="X1467" s="17">
        <f t="shared" si="452"/>
        <v>279.14903835854574</v>
      </c>
      <c r="Y1467" s="18">
        <f t="shared" si="453"/>
        <v>3040.0006684082346</v>
      </c>
      <c r="Z1467" s="2">
        <f t="shared" si="464"/>
        <v>265.19158644061844</v>
      </c>
      <c r="AA1467" s="18">
        <f t="shared" si="464"/>
        <v>2888.0006349878227</v>
      </c>
      <c r="AB1467" s="2">
        <f t="shared" si="465"/>
        <v>-377.0858696619772</v>
      </c>
      <c r="AC1467" s="2">
        <f t="shared" si="465"/>
        <v>288.80006349878227</v>
      </c>
      <c r="AD1467" s="2">
        <f t="shared" si="454"/>
        <v>265.19158644061844</v>
      </c>
      <c r="AE1467" s="2">
        <f t="shared" si="455"/>
        <v>-1000</v>
      </c>
      <c r="AF1467" s="5">
        <f t="shared" si="456"/>
        <v>0.27699999999999991</v>
      </c>
      <c r="AG1467" s="5">
        <f t="shared" si="457"/>
        <v>-1</v>
      </c>
      <c r="AH1467" s="3">
        <f t="shared" si="458"/>
        <v>201711</v>
      </c>
      <c r="AI1467" s="21">
        <v>1.333</v>
      </c>
      <c r="AJ1467" s="21">
        <v>3.64</v>
      </c>
      <c r="AK1467" s="21">
        <v>1.2769999999999999</v>
      </c>
      <c r="AL1467" s="21">
        <v>4.1399999999999997</v>
      </c>
      <c r="AO1467">
        <f t="shared" si="463"/>
        <v>-400</v>
      </c>
      <c r="AP1467">
        <f>IF(E1467&lt;F1467,G1467,H1467)</f>
        <v>23</v>
      </c>
      <c r="AQ1467">
        <f>IF(E1467&lt;F1467,H1467,G1467)</f>
        <v>16</v>
      </c>
    </row>
    <row r="1468" spans="2:43" x14ac:dyDescent="0.25">
      <c r="B1468" s="24">
        <v>43065</v>
      </c>
      <c r="C1468" s="20" t="s">
        <v>45</v>
      </c>
      <c r="D1468" s="20" t="s">
        <v>33</v>
      </c>
      <c r="E1468" s="2">
        <v>-884.95575221238948</v>
      </c>
      <c r="F1468" s="2">
        <v>691</v>
      </c>
      <c r="G1468">
        <v>31</v>
      </c>
      <c r="H1468">
        <v>28</v>
      </c>
      <c r="I1468" s="9"/>
      <c r="J1468" s="2" t="str">
        <f t="shared" si="459"/>
        <v>Pittsburgh Steelers</v>
      </c>
      <c r="K1468" s="2" t="str">
        <f t="shared" si="460"/>
        <v>Green Bay Packers</v>
      </c>
      <c r="L1468" s="17">
        <f t="shared" si="461"/>
        <v>-884.95575221238948</v>
      </c>
      <c r="M1468" s="18">
        <f t="shared" si="462"/>
        <v>691</v>
      </c>
      <c r="N1468" s="4">
        <f t="shared" si="448"/>
        <v>1.113</v>
      </c>
      <c r="O1468" s="4">
        <f t="shared" si="449"/>
        <v>7.91</v>
      </c>
      <c r="P1468" s="4"/>
      <c r="Q1468" s="4"/>
      <c r="R1468" s="1">
        <f t="shared" si="450"/>
        <v>0.89847259658580414</v>
      </c>
      <c r="S1468" s="1">
        <f t="shared" si="450"/>
        <v>0.12642225031605561</v>
      </c>
      <c r="T1468" s="1">
        <f t="shared" si="446"/>
        <v>2.4290147401086148E-2</v>
      </c>
      <c r="U1468" s="1">
        <f t="shared" si="447"/>
        <v>0.38602517313487428</v>
      </c>
      <c r="V1468" s="1">
        <f t="shared" si="451"/>
        <v>0.89702517313487429</v>
      </c>
      <c r="W1468" s="1"/>
      <c r="X1468" s="17">
        <f t="shared" si="452"/>
        <v>114.79591649056498</v>
      </c>
      <c r="Y1468" s="18">
        <f t="shared" si="453"/>
        <v>6212.9821935502596</v>
      </c>
      <c r="Z1468" s="2">
        <f t="shared" si="464"/>
        <v>109.05612066603672</v>
      </c>
      <c r="AA1468" s="18">
        <f t="shared" si="464"/>
        <v>5902.3330838727461</v>
      </c>
      <c r="AB1468" s="2">
        <f t="shared" si="465"/>
        <v>-916.95907931871761</v>
      </c>
      <c r="AC1468" s="2">
        <f t="shared" si="465"/>
        <v>590.23330838727463</v>
      </c>
      <c r="AD1468" s="2">
        <f t="shared" si="454"/>
        <v>109.05612066603672</v>
      </c>
      <c r="AE1468" s="2">
        <f t="shared" si="455"/>
        <v>-1000</v>
      </c>
      <c r="AF1468" s="5">
        <f t="shared" si="456"/>
        <v>0.11299999999999999</v>
      </c>
      <c r="AG1468" s="5">
        <f t="shared" si="457"/>
        <v>-1</v>
      </c>
      <c r="AH1468" s="3">
        <f t="shared" si="458"/>
        <v>201711</v>
      </c>
      <c r="AI1468" s="21">
        <v>1.117</v>
      </c>
      <c r="AJ1468" s="21">
        <v>7.71</v>
      </c>
      <c r="AK1468" s="21">
        <v>1.113</v>
      </c>
      <c r="AL1468" s="21">
        <v>7.91</v>
      </c>
      <c r="AO1468">
        <f t="shared" si="463"/>
        <v>-900</v>
      </c>
      <c r="AP1468">
        <f>IF(E1468&lt;F1468,G1468,H1468)</f>
        <v>31</v>
      </c>
      <c r="AQ1468">
        <f>IF(E1468&lt;F1468,H1468,G1468)</f>
        <v>28</v>
      </c>
    </row>
    <row r="1469" spans="2:43" x14ac:dyDescent="0.25">
      <c r="B1469" s="24">
        <v>43065</v>
      </c>
      <c r="C1469" s="20" t="s">
        <v>48</v>
      </c>
      <c r="D1469" s="20" t="s">
        <v>26</v>
      </c>
      <c r="E1469" s="2">
        <v>220.00000000000003</v>
      </c>
      <c r="F1469" s="2">
        <v>-247.52475247524757</v>
      </c>
      <c r="G1469">
        <v>27</v>
      </c>
      <c r="H1469">
        <v>24</v>
      </c>
      <c r="I1469" s="9"/>
      <c r="J1469" s="2" t="str">
        <f t="shared" si="459"/>
        <v>Jacksonville Jaguars</v>
      </c>
      <c r="K1469" s="2" t="str">
        <f t="shared" si="460"/>
        <v>Arizona Cardinals</v>
      </c>
      <c r="L1469" s="17">
        <f t="shared" si="461"/>
        <v>-247.52475247524757</v>
      </c>
      <c r="M1469" s="18">
        <f t="shared" si="462"/>
        <v>220.00000000000003</v>
      </c>
      <c r="N1469" s="4">
        <f t="shared" si="448"/>
        <v>1.4039999999999999</v>
      </c>
      <c r="O1469" s="4">
        <f t="shared" si="449"/>
        <v>3.2</v>
      </c>
      <c r="P1469" s="4"/>
      <c r="Q1469" s="4"/>
      <c r="R1469" s="1">
        <f t="shared" si="450"/>
        <v>0.71225071225071235</v>
      </c>
      <c r="S1469" s="1">
        <f t="shared" si="450"/>
        <v>0.3125</v>
      </c>
      <c r="T1469" s="1">
        <f t="shared" si="446"/>
        <v>2.4152910512597825E-2</v>
      </c>
      <c r="U1469" s="1">
        <f t="shared" si="447"/>
        <v>0.19987535612535617</v>
      </c>
      <c r="V1469" s="1">
        <f t="shared" si="451"/>
        <v>0.71087535612535624</v>
      </c>
      <c r="W1469" s="1"/>
      <c r="X1469" s="17">
        <f t="shared" si="452"/>
        <v>406.71636930913581</v>
      </c>
      <c r="Y1469" s="18">
        <f t="shared" si="453"/>
        <v>2168.7785299421853</v>
      </c>
      <c r="Z1469" s="2">
        <f t="shared" si="464"/>
        <v>386.38055084367903</v>
      </c>
      <c r="AA1469" s="18">
        <f t="shared" si="464"/>
        <v>2060.3396034450761</v>
      </c>
      <c r="AB1469" s="2">
        <f t="shared" si="465"/>
        <v>-258.81219896199633</v>
      </c>
      <c r="AC1469" s="2">
        <f t="shared" si="465"/>
        <v>206.03396034450762</v>
      </c>
      <c r="AD1469" s="2">
        <f t="shared" si="454"/>
        <v>-1000</v>
      </c>
      <c r="AE1469" s="2">
        <f t="shared" si="455"/>
        <v>2060.3396034450761</v>
      </c>
      <c r="AF1469" s="5">
        <f t="shared" si="456"/>
        <v>-1</v>
      </c>
      <c r="AG1469" s="5">
        <f t="shared" si="457"/>
        <v>2.2000000000000002</v>
      </c>
      <c r="AH1469" s="3">
        <f t="shared" si="458"/>
        <v>201711</v>
      </c>
      <c r="AI1469" s="21">
        <v>2.94</v>
      </c>
      <c r="AJ1469" s="21">
        <v>1.46</v>
      </c>
      <c r="AK1469" s="21">
        <v>3.2</v>
      </c>
      <c r="AL1469" s="21">
        <v>1.4039999999999999</v>
      </c>
      <c r="AO1469">
        <f t="shared" si="463"/>
        <v>-300</v>
      </c>
      <c r="AP1469">
        <f>IF(E1469&lt;F1469,G1469,H1469)</f>
        <v>24</v>
      </c>
      <c r="AQ1469">
        <f>IF(E1469&lt;F1469,H1469,G1469)</f>
        <v>27</v>
      </c>
    </row>
    <row r="1470" spans="2:43" x14ac:dyDescent="0.25">
      <c r="B1470" s="24">
        <v>43065</v>
      </c>
      <c r="C1470" s="20" t="s">
        <v>52</v>
      </c>
      <c r="D1470" s="20" t="s">
        <v>38</v>
      </c>
      <c r="E1470" s="2">
        <v>-202.02020202020196</v>
      </c>
      <c r="F1470" s="2">
        <v>181</v>
      </c>
      <c r="G1470">
        <v>21</v>
      </c>
      <c r="H1470">
        <v>14</v>
      </c>
      <c r="I1470" s="9"/>
      <c r="J1470" s="2" t="str">
        <f t="shared" si="459"/>
        <v>Oakland Raiders</v>
      </c>
      <c r="K1470" s="2" t="str">
        <f t="shared" si="460"/>
        <v>Denver Broncos</v>
      </c>
      <c r="L1470" s="17">
        <f t="shared" si="461"/>
        <v>-202.02020202020196</v>
      </c>
      <c r="M1470" s="18">
        <f t="shared" si="462"/>
        <v>181</v>
      </c>
      <c r="N1470" s="4">
        <f t="shared" si="448"/>
        <v>1.4950000000000001</v>
      </c>
      <c r="O1470" s="4">
        <f t="shared" si="449"/>
        <v>2.81</v>
      </c>
      <c r="P1470" s="4"/>
      <c r="Q1470" s="4"/>
      <c r="R1470" s="1">
        <f t="shared" si="450"/>
        <v>0.66889632107023411</v>
      </c>
      <c r="S1470" s="1">
        <f t="shared" si="450"/>
        <v>0.35587188612099646</v>
      </c>
      <c r="T1470" s="1">
        <f t="shared" si="446"/>
        <v>2.4169570267131069E-2</v>
      </c>
      <c r="U1470" s="1">
        <f t="shared" si="447"/>
        <v>0.15651221747461883</v>
      </c>
      <c r="V1470" s="1">
        <f t="shared" si="451"/>
        <v>0.66751221747461886</v>
      </c>
      <c r="W1470" s="1"/>
      <c r="X1470" s="17">
        <f t="shared" si="452"/>
        <v>498.09992060261197</v>
      </c>
      <c r="Y1470" s="18">
        <f t="shared" si="453"/>
        <v>1796.2818011286422</v>
      </c>
      <c r="Z1470" s="2">
        <f t="shared" si="464"/>
        <v>473.19492457248134</v>
      </c>
      <c r="AA1470" s="18">
        <f t="shared" si="464"/>
        <v>1706.46771107221</v>
      </c>
      <c r="AB1470" s="2">
        <f t="shared" si="465"/>
        <v>-211.32940107155051</v>
      </c>
      <c r="AC1470" s="2">
        <f t="shared" si="465"/>
        <v>170.64677110722101</v>
      </c>
      <c r="AD1470" s="2">
        <f t="shared" si="454"/>
        <v>473.19492457248134</v>
      </c>
      <c r="AE1470" s="2">
        <f t="shared" si="455"/>
        <v>-1000</v>
      </c>
      <c r="AF1470" s="5">
        <f t="shared" si="456"/>
        <v>0.49500000000000011</v>
      </c>
      <c r="AG1470" s="5">
        <f t="shared" si="457"/>
        <v>-1</v>
      </c>
      <c r="AH1470" s="3">
        <f t="shared" si="458"/>
        <v>201711</v>
      </c>
      <c r="AI1470" s="21">
        <v>1.444</v>
      </c>
      <c r="AJ1470" s="21">
        <v>3.01</v>
      </c>
      <c r="AK1470" s="21">
        <v>1.4950000000000001</v>
      </c>
      <c r="AL1470" s="21">
        <v>2.81</v>
      </c>
      <c r="AO1470">
        <f t="shared" si="463"/>
        <v>-300</v>
      </c>
      <c r="AP1470">
        <f>IF(E1470&lt;F1470,G1470,H1470)</f>
        <v>21</v>
      </c>
      <c r="AQ1470">
        <f>IF(E1470&lt;F1470,H1470,G1470)</f>
        <v>14</v>
      </c>
    </row>
    <row r="1471" spans="2:43" x14ac:dyDescent="0.25">
      <c r="B1471" s="24">
        <v>43065</v>
      </c>
      <c r="C1471" s="20" t="s">
        <v>47</v>
      </c>
      <c r="D1471" s="20" t="s">
        <v>43</v>
      </c>
      <c r="E1471" s="2">
        <v>-143.06151645207439</v>
      </c>
      <c r="F1471" s="2">
        <v>129</v>
      </c>
      <c r="G1471">
        <v>26</v>
      </c>
      <c r="H1471">
        <v>20</v>
      </c>
      <c r="I1471" s="9"/>
      <c r="J1471" s="2" t="str">
        <f t="shared" si="459"/>
        <v>Los Angeles Rams</v>
      </c>
      <c r="K1471" s="2" t="str">
        <f t="shared" si="460"/>
        <v>New Orleans Saints</v>
      </c>
      <c r="L1471" s="17">
        <f t="shared" si="461"/>
        <v>-143.06151645207439</v>
      </c>
      <c r="M1471" s="18">
        <f t="shared" si="462"/>
        <v>129</v>
      </c>
      <c r="N1471" s="4">
        <f t="shared" si="448"/>
        <v>1.6990000000000001</v>
      </c>
      <c r="O1471" s="4">
        <f t="shared" si="449"/>
        <v>2.29</v>
      </c>
      <c r="P1471" s="4"/>
      <c r="Q1471" s="4"/>
      <c r="R1471" s="1">
        <f t="shared" si="450"/>
        <v>0.58858151854031782</v>
      </c>
      <c r="S1471" s="1">
        <f t="shared" si="450"/>
        <v>0.4366812227074236</v>
      </c>
      <c r="T1471" s="1">
        <f t="shared" si="446"/>
        <v>2.4640260716971563E-2</v>
      </c>
      <c r="U1471" s="1">
        <f t="shared" si="447"/>
        <v>7.5950147916447108E-2</v>
      </c>
      <c r="V1471" s="1">
        <f t="shared" si="451"/>
        <v>0.58695014791644717</v>
      </c>
      <c r="W1471" s="1"/>
      <c r="X1471" s="17">
        <f t="shared" si="452"/>
        <v>703.72220460254619</v>
      </c>
      <c r="Y1471" s="18">
        <f t="shared" si="453"/>
        <v>1290.6088464490549</v>
      </c>
      <c r="Z1471" s="2">
        <f t="shared" si="464"/>
        <v>668.5360943724188</v>
      </c>
      <c r="AA1471" s="18">
        <f t="shared" si="464"/>
        <v>1226.0784041266022</v>
      </c>
      <c r="AB1471" s="2">
        <f t="shared" si="465"/>
        <v>-149.58055494950344</v>
      </c>
      <c r="AC1471" s="2">
        <f t="shared" si="465"/>
        <v>122.60784041266022</v>
      </c>
      <c r="AD1471" s="2">
        <f t="shared" si="454"/>
        <v>668.5360943724188</v>
      </c>
      <c r="AE1471" s="2">
        <f t="shared" si="455"/>
        <v>-1000</v>
      </c>
      <c r="AF1471" s="5">
        <f t="shared" si="456"/>
        <v>0.69900000000000007</v>
      </c>
      <c r="AG1471" s="5">
        <f t="shared" si="457"/>
        <v>-1</v>
      </c>
      <c r="AH1471" s="3">
        <f t="shared" si="458"/>
        <v>201711</v>
      </c>
      <c r="AI1471" s="21">
        <v>1.7090000000000001</v>
      </c>
      <c r="AJ1471" s="21">
        <v>2.2799999999999998</v>
      </c>
      <c r="AK1471" s="21">
        <v>1.6990000000000001</v>
      </c>
      <c r="AL1471" s="21">
        <v>2.29</v>
      </c>
      <c r="AO1471">
        <f t="shared" si="463"/>
        <v>-150</v>
      </c>
      <c r="AP1471">
        <f>IF(E1471&lt;F1471,G1471,H1471)</f>
        <v>26</v>
      </c>
      <c r="AQ1471">
        <f>IF(E1471&lt;F1471,H1471,G1471)</f>
        <v>20</v>
      </c>
    </row>
    <row r="1472" spans="2:43" x14ac:dyDescent="0.25">
      <c r="B1472" s="24">
        <v>43065</v>
      </c>
      <c r="C1472" s="20" t="s">
        <v>22</v>
      </c>
      <c r="D1472" s="20" t="s">
        <v>32</v>
      </c>
      <c r="E1472" s="2">
        <v>252</v>
      </c>
      <c r="F1472" s="2">
        <v>-285.71428571428567</v>
      </c>
      <c r="G1472">
        <v>13</v>
      </c>
      <c r="H1472">
        <v>24</v>
      </c>
      <c r="I1472" s="9"/>
      <c r="J1472" s="2" t="str">
        <f t="shared" si="459"/>
        <v>Seattle Seahawks</v>
      </c>
      <c r="K1472" s="2" t="str">
        <f t="shared" si="460"/>
        <v>San Francisco 49ers</v>
      </c>
      <c r="L1472" s="17">
        <f t="shared" si="461"/>
        <v>-285.71428571428567</v>
      </c>
      <c r="M1472" s="18">
        <f t="shared" si="462"/>
        <v>252</v>
      </c>
      <c r="N1472" s="4">
        <f t="shared" si="448"/>
        <v>1.35</v>
      </c>
      <c r="O1472" s="4">
        <f t="shared" si="449"/>
        <v>3.52</v>
      </c>
      <c r="P1472" s="4"/>
      <c r="Q1472" s="4"/>
      <c r="R1472" s="1">
        <f t="shared" si="450"/>
        <v>0.7407407407407407</v>
      </c>
      <c r="S1472" s="1">
        <f t="shared" si="450"/>
        <v>0.28409090909090912</v>
      </c>
      <c r="T1472" s="1">
        <f t="shared" si="446"/>
        <v>2.4229979466118934E-2</v>
      </c>
      <c r="U1472" s="1">
        <f t="shared" si="447"/>
        <v>0.22832491582491579</v>
      </c>
      <c r="V1472" s="1">
        <f t="shared" si="451"/>
        <v>0.73932491582491577</v>
      </c>
      <c r="W1472" s="1"/>
      <c r="X1472" s="17">
        <f t="shared" si="452"/>
        <v>352.58528232371435</v>
      </c>
      <c r="Y1472" s="18">
        <f t="shared" si="453"/>
        <v>2470.1836460228901</v>
      </c>
      <c r="Z1472" s="2">
        <f t="shared" si="464"/>
        <v>334.95601820752864</v>
      </c>
      <c r="AA1472" s="18">
        <f t="shared" si="464"/>
        <v>2346.6744637217457</v>
      </c>
      <c r="AB1472" s="2">
        <f t="shared" si="465"/>
        <v>-298.54665855874549</v>
      </c>
      <c r="AC1472" s="2">
        <f t="shared" si="465"/>
        <v>234.66744637217457</v>
      </c>
      <c r="AD1472" s="2">
        <f t="shared" si="454"/>
        <v>334.95601820752864</v>
      </c>
      <c r="AE1472" s="2">
        <f t="shared" si="455"/>
        <v>-1000</v>
      </c>
      <c r="AF1472" s="5">
        <f t="shared" si="456"/>
        <v>0.35000000000000009</v>
      </c>
      <c r="AG1472" s="5">
        <f t="shared" si="457"/>
        <v>-1</v>
      </c>
      <c r="AH1472" s="3">
        <f t="shared" si="458"/>
        <v>201711</v>
      </c>
      <c r="AI1472" s="21">
        <v>3.48</v>
      </c>
      <c r="AJ1472" s="21">
        <v>1.357</v>
      </c>
      <c r="AK1472" s="21">
        <v>3.52</v>
      </c>
      <c r="AL1472" s="21">
        <v>1.35</v>
      </c>
      <c r="AO1472">
        <f t="shared" si="463"/>
        <v>-300</v>
      </c>
      <c r="AP1472">
        <f>IF(E1472&lt;F1472,G1472,H1472)</f>
        <v>24</v>
      </c>
      <c r="AQ1472">
        <f>IF(E1472&lt;F1472,H1472,G1472)</f>
        <v>13</v>
      </c>
    </row>
    <row r="1473" spans="2:43" x14ac:dyDescent="0.25">
      <c r="B1473" s="24">
        <v>43065</v>
      </c>
      <c r="C1473" s="20" t="s">
        <v>35</v>
      </c>
      <c r="D1473" s="20" t="s">
        <v>27</v>
      </c>
      <c r="E1473" s="2">
        <v>-471.69811320754724</v>
      </c>
      <c r="F1473" s="2">
        <v>400</v>
      </c>
      <c r="G1473">
        <v>34</v>
      </c>
      <c r="H1473">
        <v>20</v>
      </c>
      <c r="I1473" s="9"/>
      <c r="J1473" s="2" t="str">
        <f t="shared" si="459"/>
        <v>Atlanta Falcons</v>
      </c>
      <c r="K1473" s="2" t="str">
        <f t="shared" si="460"/>
        <v>Tampa Bay Buccaneers</v>
      </c>
      <c r="L1473" s="17">
        <f t="shared" si="461"/>
        <v>-471.69811320754724</v>
      </c>
      <c r="M1473" s="18">
        <f t="shared" si="462"/>
        <v>400</v>
      </c>
      <c r="N1473" s="4">
        <f t="shared" si="448"/>
        <v>1.212</v>
      </c>
      <c r="O1473" s="4">
        <f t="shared" si="449"/>
        <v>5</v>
      </c>
      <c r="P1473" s="4"/>
      <c r="Q1473" s="4"/>
      <c r="R1473" s="1">
        <f t="shared" si="450"/>
        <v>0.82508250825082508</v>
      </c>
      <c r="S1473" s="1">
        <f t="shared" si="450"/>
        <v>0.2</v>
      </c>
      <c r="T1473" s="1">
        <f t="shared" si="446"/>
        <v>2.446877012234383E-2</v>
      </c>
      <c r="U1473" s="1">
        <f t="shared" si="447"/>
        <v>0.31254125412541256</v>
      </c>
      <c r="V1473" s="1">
        <f t="shared" si="451"/>
        <v>0.82354125412541257</v>
      </c>
      <c r="W1473" s="1"/>
      <c r="X1473" s="17">
        <f t="shared" si="452"/>
        <v>214.26825309678478</v>
      </c>
      <c r="Y1473" s="18">
        <f t="shared" si="453"/>
        <v>3812.00905550785</v>
      </c>
      <c r="Z1473" s="2">
        <f t="shared" si="464"/>
        <v>203.55484044194552</v>
      </c>
      <c r="AA1473" s="18">
        <f t="shared" si="464"/>
        <v>3621.4086027324574</v>
      </c>
      <c r="AB1473" s="2">
        <f t="shared" si="465"/>
        <v>-491.26810142606416</v>
      </c>
      <c r="AC1473" s="2">
        <f t="shared" si="465"/>
        <v>362.14086027324572</v>
      </c>
      <c r="AD1473" s="2">
        <f t="shared" si="454"/>
        <v>203.55484044194552</v>
      </c>
      <c r="AE1473" s="2">
        <f t="shared" si="455"/>
        <v>-1000</v>
      </c>
      <c r="AF1473" s="5">
        <f t="shared" si="456"/>
        <v>0.21199999999999997</v>
      </c>
      <c r="AG1473" s="5">
        <f t="shared" si="457"/>
        <v>-1</v>
      </c>
      <c r="AH1473" s="3">
        <f t="shared" si="458"/>
        <v>201711</v>
      </c>
      <c r="AI1473" s="21">
        <v>1.25</v>
      </c>
      <c r="AJ1473" s="21">
        <v>4.46</v>
      </c>
      <c r="AK1473" s="21">
        <v>1.212</v>
      </c>
      <c r="AL1473" s="21">
        <v>5</v>
      </c>
      <c r="AO1473">
        <f t="shared" si="463"/>
        <v>-500</v>
      </c>
      <c r="AP1473">
        <f>IF(E1473&lt;F1473,G1473,H1473)</f>
        <v>34</v>
      </c>
      <c r="AQ1473">
        <f>IF(E1473&lt;F1473,H1473,G1473)</f>
        <v>20</v>
      </c>
    </row>
    <row r="1474" spans="2:43" x14ac:dyDescent="0.25">
      <c r="B1474" s="24">
        <v>43065</v>
      </c>
      <c r="C1474" s="20" t="s">
        <v>21</v>
      </c>
      <c r="D1474" s="20" t="s">
        <v>46</v>
      </c>
      <c r="E1474" s="2">
        <v>-325.73289902280135</v>
      </c>
      <c r="F1474" s="2">
        <v>285</v>
      </c>
      <c r="G1474">
        <v>30</v>
      </c>
      <c r="H1474">
        <v>16</v>
      </c>
      <c r="I1474" s="9"/>
      <c r="J1474" s="2" t="str">
        <f t="shared" si="459"/>
        <v>Cincinnati Bengals</v>
      </c>
      <c r="K1474" s="2" t="str">
        <f t="shared" si="460"/>
        <v>Cleveland Browns</v>
      </c>
      <c r="L1474" s="17">
        <f t="shared" si="461"/>
        <v>-325.73289902280135</v>
      </c>
      <c r="M1474" s="18">
        <f t="shared" si="462"/>
        <v>285</v>
      </c>
      <c r="N1474" s="4">
        <f t="shared" si="448"/>
        <v>1.3069999999999999</v>
      </c>
      <c r="O1474" s="4">
        <f t="shared" si="449"/>
        <v>3.85</v>
      </c>
      <c r="P1474" s="4"/>
      <c r="Q1474" s="4"/>
      <c r="R1474" s="1">
        <f t="shared" si="450"/>
        <v>0.76511094108645761</v>
      </c>
      <c r="S1474" s="1">
        <f t="shared" si="450"/>
        <v>0.25974025974025972</v>
      </c>
      <c r="T1474" s="1">
        <f t="shared" si="446"/>
        <v>2.424859414388203E-2</v>
      </c>
      <c r="U1474" s="1">
        <f t="shared" si="447"/>
        <v>0.25268534067309895</v>
      </c>
      <c r="V1474" s="1">
        <f t="shared" si="451"/>
        <v>0.76368534067309901</v>
      </c>
      <c r="W1474" s="1"/>
      <c r="X1474" s="17">
        <f t="shared" si="452"/>
        <v>309.4398265110305</v>
      </c>
      <c r="Y1474" s="18">
        <f t="shared" si="453"/>
        <v>2776.3533728520742</v>
      </c>
      <c r="Z1474" s="2">
        <f t="shared" si="464"/>
        <v>293.96783518547898</v>
      </c>
      <c r="AA1474" s="18">
        <f t="shared" si="464"/>
        <v>2637.5357042094706</v>
      </c>
      <c r="AB1474" s="2">
        <f t="shared" si="465"/>
        <v>-340.17327078285626</v>
      </c>
      <c r="AC1474" s="2">
        <f t="shared" si="465"/>
        <v>263.75357042094709</v>
      </c>
      <c r="AD1474" s="2">
        <f t="shared" si="454"/>
        <v>293.96783518547898</v>
      </c>
      <c r="AE1474" s="2">
        <f t="shared" si="455"/>
        <v>-1000</v>
      </c>
      <c r="AF1474" s="5">
        <f t="shared" si="456"/>
        <v>0.30699999999999994</v>
      </c>
      <c r="AG1474" s="5">
        <f t="shared" si="457"/>
        <v>-1</v>
      </c>
      <c r="AH1474" s="3">
        <f t="shared" si="458"/>
        <v>201711</v>
      </c>
      <c r="AI1474" s="21">
        <v>1.27</v>
      </c>
      <c r="AJ1474" s="21">
        <v>4.22</v>
      </c>
      <c r="AK1474" s="21">
        <v>1.3069999999999999</v>
      </c>
      <c r="AL1474" s="21">
        <v>3.85</v>
      </c>
      <c r="AO1474">
        <f t="shared" si="463"/>
        <v>-400</v>
      </c>
      <c r="AP1474">
        <f>IF(E1474&lt;F1474,G1474,H1474)</f>
        <v>30</v>
      </c>
      <c r="AQ1474">
        <f>IF(E1474&lt;F1474,H1474,G1474)</f>
        <v>16</v>
      </c>
    </row>
    <row r="1475" spans="2:43" x14ac:dyDescent="0.25">
      <c r="B1475" s="24">
        <v>43065</v>
      </c>
      <c r="C1475" s="20" t="s">
        <v>39</v>
      </c>
      <c r="D1475" s="20" t="s">
        <v>41</v>
      </c>
      <c r="E1475" s="2">
        <v>154.99999999999997</v>
      </c>
      <c r="F1475" s="2">
        <v>-172.11703958691911</v>
      </c>
      <c r="G1475">
        <v>16</v>
      </c>
      <c r="H1475">
        <v>20</v>
      </c>
      <c r="I1475" s="9"/>
      <c r="J1475" s="2" t="str">
        <f t="shared" si="459"/>
        <v>Tennessee Titans</v>
      </c>
      <c r="K1475" s="2" t="str">
        <f t="shared" si="460"/>
        <v>Indianapolis Colts</v>
      </c>
      <c r="L1475" s="17">
        <f t="shared" si="461"/>
        <v>-172.11703958691911</v>
      </c>
      <c r="M1475" s="18">
        <f t="shared" si="462"/>
        <v>154.99999999999997</v>
      </c>
      <c r="N1475" s="4">
        <f t="shared" si="448"/>
        <v>1.581</v>
      </c>
      <c r="O1475" s="4">
        <f t="shared" si="449"/>
        <v>2.5499999999999998</v>
      </c>
      <c r="P1475" s="4"/>
      <c r="Q1475" s="4"/>
      <c r="R1475" s="1">
        <f t="shared" si="450"/>
        <v>0.63251106894370657</v>
      </c>
      <c r="S1475" s="1">
        <f t="shared" si="450"/>
        <v>0.39215686274509809</v>
      </c>
      <c r="T1475" s="1">
        <f t="shared" si="446"/>
        <v>2.4074074074074248E-2</v>
      </c>
      <c r="U1475" s="1">
        <f t="shared" si="447"/>
        <v>0.12017710309930424</v>
      </c>
      <c r="V1475" s="1">
        <f t="shared" si="451"/>
        <v>0.6311771030993043</v>
      </c>
      <c r="W1475" s="1"/>
      <c r="X1475" s="17">
        <f t="shared" si="452"/>
        <v>584.3413759619034</v>
      </c>
      <c r="Y1475" s="18">
        <f t="shared" si="453"/>
        <v>1543.9627445384015</v>
      </c>
      <c r="Z1475" s="2">
        <f t="shared" si="464"/>
        <v>555.12430716380823</v>
      </c>
      <c r="AA1475" s="18">
        <f t="shared" si="464"/>
        <v>1466.7646073114813</v>
      </c>
      <c r="AB1475" s="2">
        <f t="shared" si="465"/>
        <v>-180.13983302390614</v>
      </c>
      <c r="AC1475" s="2">
        <f t="shared" si="465"/>
        <v>146.67646073114813</v>
      </c>
      <c r="AD1475" s="2">
        <f t="shared" si="454"/>
        <v>555.12430716380823</v>
      </c>
      <c r="AE1475" s="2">
        <f t="shared" si="455"/>
        <v>-1000</v>
      </c>
      <c r="AF1475" s="5">
        <f t="shared" si="456"/>
        <v>0.58099999999999996</v>
      </c>
      <c r="AG1475" s="5">
        <f t="shared" si="457"/>
        <v>-1</v>
      </c>
      <c r="AH1475" s="3">
        <f t="shared" si="458"/>
        <v>201711</v>
      </c>
      <c r="AI1475" s="21">
        <v>2.59</v>
      </c>
      <c r="AJ1475" s="21">
        <v>1.5640000000000001</v>
      </c>
      <c r="AK1475" s="21">
        <v>2.5499999999999998</v>
      </c>
      <c r="AL1475" s="21">
        <v>1.581</v>
      </c>
      <c r="AO1475">
        <f t="shared" si="463"/>
        <v>-180</v>
      </c>
      <c r="AP1475">
        <f>IF(E1475&lt;F1475,G1475,H1475)</f>
        <v>20</v>
      </c>
      <c r="AQ1475">
        <f>IF(E1475&lt;F1475,H1475,G1475)</f>
        <v>16</v>
      </c>
    </row>
    <row r="1476" spans="2:43" x14ac:dyDescent="0.25">
      <c r="B1476" s="24">
        <v>43065</v>
      </c>
      <c r="C1476" s="20" t="s">
        <v>20</v>
      </c>
      <c r="D1476" s="20" t="s">
        <v>24</v>
      </c>
      <c r="E1476" s="2">
        <v>-361.01083032490988</v>
      </c>
      <c r="F1476" s="2">
        <v>313.99999999999994</v>
      </c>
      <c r="G1476">
        <v>10</v>
      </c>
      <c r="H1476">
        <v>16</v>
      </c>
      <c r="I1476" s="9"/>
      <c r="J1476" s="2" t="str">
        <f t="shared" si="459"/>
        <v>Kansas City Chiefs</v>
      </c>
      <c r="K1476" s="2" t="str">
        <f t="shared" si="460"/>
        <v>Buffalo Bills</v>
      </c>
      <c r="L1476" s="17">
        <f t="shared" si="461"/>
        <v>-361.01083032490988</v>
      </c>
      <c r="M1476" s="18">
        <f t="shared" si="462"/>
        <v>313.99999999999994</v>
      </c>
      <c r="N1476" s="4">
        <f t="shared" si="448"/>
        <v>1.2769999999999999</v>
      </c>
      <c r="O1476" s="4">
        <f t="shared" si="449"/>
        <v>4.1399999999999997</v>
      </c>
      <c r="P1476" s="4"/>
      <c r="Q1476" s="4"/>
      <c r="R1476" s="1">
        <f t="shared" si="450"/>
        <v>0.78308535630383713</v>
      </c>
      <c r="S1476" s="1">
        <f t="shared" si="450"/>
        <v>0.24154589371980678</v>
      </c>
      <c r="T1476" s="1">
        <f t="shared" ref="T1476:T1539" si="466">1-N1476*O1476/(N1476+O1476)</f>
        <v>2.4039136053165988E-2</v>
      </c>
      <c r="U1476" s="1">
        <f t="shared" ref="U1476:U1539" si="467">ABS(R1476-S1476)/2</f>
        <v>0.2707697312920152</v>
      </c>
      <c r="V1476" s="1">
        <f t="shared" si="451"/>
        <v>0.78176973129201521</v>
      </c>
      <c r="W1476" s="1"/>
      <c r="X1476" s="17">
        <f t="shared" si="452"/>
        <v>279.14903835854574</v>
      </c>
      <c r="Y1476" s="18">
        <f t="shared" si="453"/>
        <v>3040.0006684082346</v>
      </c>
      <c r="Z1476" s="2">
        <f t="shared" si="464"/>
        <v>265.19158644061844</v>
      </c>
      <c r="AA1476" s="18">
        <f t="shared" si="464"/>
        <v>2888.0006349878227</v>
      </c>
      <c r="AB1476" s="2">
        <f t="shared" si="465"/>
        <v>-377.0858696619772</v>
      </c>
      <c r="AC1476" s="2">
        <f t="shared" si="465"/>
        <v>288.80006349878227</v>
      </c>
      <c r="AD1476" s="2">
        <f t="shared" si="454"/>
        <v>-1000</v>
      </c>
      <c r="AE1476" s="2">
        <f t="shared" si="455"/>
        <v>2888.0006349878227</v>
      </c>
      <c r="AF1476" s="5">
        <f t="shared" si="456"/>
        <v>-1</v>
      </c>
      <c r="AG1476" s="5">
        <f t="shared" si="457"/>
        <v>3.1399999999999997</v>
      </c>
      <c r="AH1476" s="3">
        <f t="shared" si="458"/>
        <v>201711</v>
      </c>
      <c r="AI1476" s="21">
        <v>1.222</v>
      </c>
      <c r="AJ1476" s="21">
        <v>4.8499999999999996</v>
      </c>
      <c r="AK1476" s="21">
        <v>1.2769999999999999</v>
      </c>
      <c r="AL1476" s="21">
        <v>4.1399999999999997</v>
      </c>
      <c r="AO1476">
        <f t="shared" si="463"/>
        <v>-400</v>
      </c>
      <c r="AP1476">
        <f>IF(E1476&lt;F1476,G1476,H1476)</f>
        <v>10</v>
      </c>
      <c r="AQ1476">
        <f>IF(E1476&lt;F1476,H1476,G1476)</f>
        <v>16</v>
      </c>
    </row>
    <row r="1477" spans="2:43" x14ac:dyDescent="0.25">
      <c r="B1477" s="24">
        <v>43065</v>
      </c>
      <c r="C1477" s="20" t="s">
        <v>36</v>
      </c>
      <c r="D1477" s="20" t="s">
        <v>30</v>
      </c>
      <c r="E1477" s="2">
        <v>-1315.7894736842093</v>
      </c>
      <c r="F1477" s="2">
        <v>894</v>
      </c>
      <c r="G1477">
        <v>35</v>
      </c>
      <c r="H1477">
        <v>17</v>
      </c>
      <c r="I1477" s="9"/>
      <c r="J1477" s="2" t="str">
        <f t="shared" si="459"/>
        <v>New England Patriots</v>
      </c>
      <c r="K1477" s="2" t="str">
        <f t="shared" si="460"/>
        <v>Miami Dolphins</v>
      </c>
      <c r="L1477" s="17">
        <f t="shared" si="461"/>
        <v>-1315.7894736842093</v>
      </c>
      <c r="M1477" s="18">
        <f t="shared" si="462"/>
        <v>894</v>
      </c>
      <c r="N1477" s="4">
        <f t="shared" ref="N1477:N1540" si="468">IF(E1477&lt;0,AK1477,AL1477)</f>
        <v>1.0760000000000001</v>
      </c>
      <c r="O1477" s="4">
        <f t="shared" ref="O1477:O1540" si="469">IF(E1477&lt;0,AL1477,AK1477)</f>
        <v>9.94</v>
      </c>
      <c r="P1477" s="4"/>
      <c r="Q1477" s="4"/>
      <c r="R1477" s="1">
        <f t="shared" ref="R1477:S1540" si="470">1/N1477</f>
        <v>0.92936802973977695</v>
      </c>
      <c r="S1477" s="1">
        <f t="shared" si="470"/>
        <v>0.1006036217303823</v>
      </c>
      <c r="T1477" s="1">
        <f t="shared" si="466"/>
        <v>2.9099491648511333E-2</v>
      </c>
      <c r="U1477" s="1">
        <f t="shared" si="467"/>
        <v>0.41438220400469733</v>
      </c>
      <c r="V1477" s="1">
        <f t="shared" ref="V1477:V1540" si="471">V$1+IF(N1477&lt;=O1477,U1477,-U1477)</f>
        <v>0.92538220400469728</v>
      </c>
      <c r="W1477" s="1"/>
      <c r="X1477" s="17">
        <f t="shared" ref="X1477:X1540" si="472">(1/V1477-1)*1000</f>
        <v>80.634569880840161</v>
      </c>
      <c r="Y1477" s="18">
        <f t="shared" ref="Y1477:Y1540" si="473">1000000/(X1477+W$1)-X$1</f>
        <v>7914.592657884401</v>
      </c>
      <c r="Z1477" s="2">
        <f t="shared" si="464"/>
        <v>76.602841386798147</v>
      </c>
      <c r="AA1477" s="18">
        <f t="shared" si="464"/>
        <v>7518.8630249901807</v>
      </c>
      <c r="AB1477" s="2">
        <f t="shared" si="465"/>
        <v>-1305.4346051611888</v>
      </c>
      <c r="AC1477" s="2">
        <f t="shared" si="465"/>
        <v>751.88630249901803</v>
      </c>
      <c r="AD1477" s="2">
        <f t="shared" ref="AD1477:AD1540" si="474">IF(AP1477&gt;AQ1477,Z1477,-1000)</f>
        <v>76.602841386798147</v>
      </c>
      <c r="AE1477" s="2">
        <f t="shared" ref="AE1477:AE1540" si="475">IF(AQ1477&gt;AP1477,AA1477,-1000)</f>
        <v>-1000</v>
      </c>
      <c r="AF1477" s="5">
        <f t="shared" ref="AF1477:AF1540" si="476">IF(AP1477&gt;AQ1477,N1477-1,-1)</f>
        <v>7.6000000000000068E-2</v>
      </c>
      <c r="AG1477" s="5">
        <f t="shared" ref="AG1477:AG1540" si="477">IF(AQ1477&gt;AP1477,O1477-1,-1)</f>
        <v>-1</v>
      </c>
      <c r="AH1477" s="3">
        <f t="shared" ref="AH1477:AH1540" si="478">YEAR(B1477)*100+MONTH(B1477)</f>
        <v>201711</v>
      </c>
      <c r="AI1477" s="21">
        <v>1.071</v>
      </c>
      <c r="AJ1477" s="21">
        <v>10.44</v>
      </c>
      <c r="AK1477" s="21">
        <v>1.0760000000000001</v>
      </c>
      <c r="AL1477" s="21">
        <v>9.94</v>
      </c>
      <c r="AO1477">
        <f t="shared" si="463"/>
        <v>-1400</v>
      </c>
      <c r="AP1477">
        <f>IF(E1477&lt;F1477,G1477,H1477)</f>
        <v>35</v>
      </c>
      <c r="AQ1477">
        <f>IF(E1477&lt;F1477,H1477,G1477)</f>
        <v>17</v>
      </c>
    </row>
    <row r="1478" spans="2:43" x14ac:dyDescent="0.25">
      <c r="B1478" s="24">
        <v>43065</v>
      </c>
      <c r="C1478" s="20" t="s">
        <v>42</v>
      </c>
      <c r="D1478" s="20" t="s">
        <v>44</v>
      </c>
      <c r="E1478" s="2">
        <v>211</v>
      </c>
      <c r="F1478" s="2">
        <v>-237.5296912114014</v>
      </c>
      <c r="G1478">
        <v>27</v>
      </c>
      <c r="H1478">
        <v>35</v>
      </c>
      <c r="I1478" s="9"/>
      <c r="J1478" s="2" t="str">
        <f t="shared" ref="J1478:J1541" si="479">IF(E1478&lt;=F1478,C1478,D1478)</f>
        <v>Carolina Panthers</v>
      </c>
      <c r="K1478" s="2" t="str">
        <f t="shared" ref="K1478:K1541" si="480">IF(E1478&gt;F1478,C1478,D1478)</f>
        <v>New York Jets</v>
      </c>
      <c r="L1478" s="17">
        <f t="shared" ref="L1478:L1541" si="481">IF(E1478&lt;=F1478,E1478,F1478)</f>
        <v>-237.5296912114014</v>
      </c>
      <c r="M1478" s="18">
        <f t="shared" ref="M1478:M1541" si="482">IF(E1478&gt;F1478,E1478,F1478)</f>
        <v>211</v>
      </c>
      <c r="N1478" s="4">
        <f t="shared" si="468"/>
        <v>1.421</v>
      </c>
      <c r="O1478" s="4">
        <f t="shared" si="469"/>
        <v>3.11</v>
      </c>
      <c r="P1478" s="4"/>
      <c r="Q1478" s="4"/>
      <c r="R1478" s="1">
        <f t="shared" si="470"/>
        <v>0.70372976776917662</v>
      </c>
      <c r="S1478" s="1">
        <f t="shared" si="470"/>
        <v>0.32154340836012862</v>
      </c>
      <c r="T1478" s="1">
        <f t="shared" si="466"/>
        <v>2.4650187596556905E-2</v>
      </c>
      <c r="U1478" s="1">
        <f t="shared" si="467"/>
        <v>0.191093179704524</v>
      </c>
      <c r="V1478" s="1">
        <f t="shared" si="471"/>
        <v>0.70209317970452401</v>
      </c>
      <c r="W1478" s="1"/>
      <c r="X1478" s="17">
        <f t="shared" si="472"/>
        <v>424.31236893776702</v>
      </c>
      <c r="Y1478" s="18">
        <f t="shared" si="473"/>
        <v>2085.7769967013264</v>
      </c>
      <c r="Z1478" s="2">
        <f t="shared" si="464"/>
        <v>403.09675049087866</v>
      </c>
      <c r="AA1478" s="18">
        <f t="shared" si="464"/>
        <v>1981.48814686626</v>
      </c>
      <c r="AB1478" s="2">
        <f t="shared" si="465"/>
        <v>-248.07939999075438</v>
      </c>
      <c r="AC1478" s="2">
        <f t="shared" si="465"/>
        <v>198.148814686626</v>
      </c>
      <c r="AD1478" s="2">
        <f t="shared" si="474"/>
        <v>403.09675049087866</v>
      </c>
      <c r="AE1478" s="2">
        <f t="shared" si="475"/>
        <v>-1000</v>
      </c>
      <c r="AF1478" s="5">
        <f t="shared" si="476"/>
        <v>0.42100000000000004</v>
      </c>
      <c r="AG1478" s="5">
        <f t="shared" si="477"/>
        <v>-1</v>
      </c>
      <c r="AH1478" s="3">
        <f t="shared" si="478"/>
        <v>201711</v>
      </c>
      <c r="AI1478" s="21">
        <v>2.75</v>
      </c>
      <c r="AJ1478" s="21">
        <v>1.512</v>
      </c>
      <c r="AK1478" s="21">
        <v>3.11</v>
      </c>
      <c r="AL1478" s="21">
        <v>1.421</v>
      </c>
      <c r="AO1478">
        <f t="shared" ref="AO1478:AO1541" si="483">IF(L1478&lt;-200,INT(L1478/100)*100,INT(L1478/10)*10)</f>
        <v>-300</v>
      </c>
      <c r="AP1478">
        <f>IF(E1478&lt;F1478,G1478,H1478)</f>
        <v>35</v>
      </c>
      <c r="AQ1478">
        <f>IF(E1478&lt;F1478,H1478,G1478)</f>
        <v>27</v>
      </c>
    </row>
    <row r="1479" spans="2:43" x14ac:dyDescent="0.25">
      <c r="B1479" s="24">
        <v>43065</v>
      </c>
      <c r="C1479" s="20" t="s">
        <v>19</v>
      </c>
      <c r="D1479" s="20" t="s">
        <v>37</v>
      </c>
      <c r="E1479" s="2">
        <v>-775.19379844961236</v>
      </c>
      <c r="F1479" s="2">
        <v>618</v>
      </c>
      <c r="G1479">
        <v>31</v>
      </c>
      <c r="H1479">
        <v>3</v>
      </c>
      <c r="I1479" s="9"/>
      <c r="J1479" s="2" t="str">
        <f t="shared" si="479"/>
        <v>Philadelphia Eagles</v>
      </c>
      <c r="K1479" s="2" t="str">
        <f t="shared" si="480"/>
        <v>Chicago Bears</v>
      </c>
      <c r="L1479" s="17">
        <f t="shared" si="481"/>
        <v>-775.19379844961236</v>
      </c>
      <c r="M1479" s="18">
        <f t="shared" si="482"/>
        <v>618</v>
      </c>
      <c r="N1479" s="4">
        <f t="shared" si="468"/>
        <v>1.129</v>
      </c>
      <c r="O1479" s="4">
        <f t="shared" si="469"/>
        <v>7.18</v>
      </c>
      <c r="P1479" s="4"/>
      <c r="Q1479" s="4"/>
      <c r="R1479" s="1">
        <f t="shared" si="470"/>
        <v>0.8857395925597874</v>
      </c>
      <c r="S1479" s="1">
        <f t="shared" si="470"/>
        <v>0.1392757660167131</v>
      </c>
      <c r="T1479" s="1">
        <f t="shared" si="466"/>
        <v>2.440486219761695E-2</v>
      </c>
      <c r="U1479" s="1">
        <f t="shared" si="467"/>
        <v>0.37323191327153715</v>
      </c>
      <c r="V1479" s="1">
        <f t="shared" si="471"/>
        <v>0.88423191327153716</v>
      </c>
      <c r="W1479" s="1"/>
      <c r="X1479" s="17">
        <f t="shared" si="472"/>
        <v>130.92502655794979</v>
      </c>
      <c r="Y1479" s="18">
        <f t="shared" si="473"/>
        <v>5639.2395852678728</v>
      </c>
      <c r="Z1479" s="2">
        <f t="shared" si="464"/>
        <v>124.3787752300523</v>
      </c>
      <c r="AA1479" s="18">
        <f t="shared" si="464"/>
        <v>5357.2776060044789</v>
      </c>
      <c r="AB1479" s="2">
        <f t="shared" si="465"/>
        <v>-803.99569633194199</v>
      </c>
      <c r="AC1479" s="2">
        <f t="shared" si="465"/>
        <v>535.72776060044794</v>
      </c>
      <c r="AD1479" s="2">
        <f t="shared" si="474"/>
        <v>124.3787752300523</v>
      </c>
      <c r="AE1479" s="2">
        <f t="shared" si="475"/>
        <v>-1000</v>
      </c>
      <c r="AF1479" s="5">
        <f t="shared" si="476"/>
        <v>0.129</v>
      </c>
      <c r="AG1479" s="5">
        <f t="shared" si="477"/>
        <v>-1</v>
      </c>
      <c r="AH1479" s="3">
        <f t="shared" si="478"/>
        <v>201711</v>
      </c>
      <c r="AI1479" s="21">
        <v>1.117</v>
      </c>
      <c r="AJ1479" s="21">
        <v>7.71</v>
      </c>
      <c r="AK1479" s="21">
        <v>1.129</v>
      </c>
      <c r="AL1479" s="21">
        <v>7.18</v>
      </c>
      <c r="AO1479">
        <f t="shared" si="483"/>
        <v>-800</v>
      </c>
      <c r="AP1479">
        <f>IF(E1479&lt;F1479,G1479,H1479)</f>
        <v>31</v>
      </c>
      <c r="AQ1479">
        <f>IF(E1479&lt;F1479,H1479,G1479)</f>
        <v>3</v>
      </c>
    </row>
    <row r="1480" spans="2:43" x14ac:dyDescent="0.25">
      <c r="B1480" s="24">
        <v>43062</v>
      </c>
      <c r="C1480" s="20" t="s">
        <v>53</v>
      </c>
      <c r="D1480" s="20" t="s">
        <v>25</v>
      </c>
      <c r="E1480" s="2">
        <v>-310.55900621118008</v>
      </c>
      <c r="F1480" s="2">
        <v>273</v>
      </c>
      <c r="G1480">
        <v>20</v>
      </c>
      <c r="H1480">
        <v>10</v>
      </c>
      <c r="I1480" s="9"/>
      <c r="J1480" s="2" t="str">
        <f t="shared" si="479"/>
        <v>Washington Redskins</v>
      </c>
      <c r="K1480" s="2" t="str">
        <f t="shared" si="480"/>
        <v>New York Giants</v>
      </c>
      <c r="L1480" s="17">
        <f t="shared" si="481"/>
        <v>-310.55900621118008</v>
      </c>
      <c r="M1480" s="18">
        <f t="shared" si="482"/>
        <v>273</v>
      </c>
      <c r="N1480" s="4">
        <f t="shared" si="468"/>
        <v>1.3220000000000001</v>
      </c>
      <c r="O1480" s="4">
        <f t="shared" si="469"/>
        <v>3.73</v>
      </c>
      <c r="P1480" s="4"/>
      <c r="Q1480" s="4"/>
      <c r="R1480" s="1">
        <f t="shared" si="470"/>
        <v>0.75642965204236001</v>
      </c>
      <c r="S1480" s="1">
        <f t="shared" si="470"/>
        <v>0.26809651474530832</v>
      </c>
      <c r="T1480" s="1">
        <f t="shared" si="466"/>
        <v>2.3939034045922236E-2</v>
      </c>
      <c r="U1480" s="1">
        <f t="shared" si="467"/>
        <v>0.24416656864852584</v>
      </c>
      <c r="V1480" s="1">
        <f t="shared" si="471"/>
        <v>0.75516656864852583</v>
      </c>
      <c r="W1480" s="1"/>
      <c r="X1480" s="17">
        <f t="shared" si="472"/>
        <v>324.21116282946303</v>
      </c>
      <c r="Y1480" s="18">
        <f t="shared" si="473"/>
        <v>2663.4771552855118</v>
      </c>
      <c r="Z1480" s="2">
        <f t="shared" si="464"/>
        <v>308.00060468798989</v>
      </c>
      <c r="AA1480" s="18">
        <f t="shared" si="464"/>
        <v>2530.3032975212359</v>
      </c>
      <c r="AB1480" s="2">
        <f t="shared" si="465"/>
        <v>-324.67468725037662</v>
      </c>
      <c r="AC1480" s="2">
        <f t="shared" si="465"/>
        <v>253.03032975212358</v>
      </c>
      <c r="AD1480" s="2">
        <f t="shared" si="474"/>
        <v>308.00060468798989</v>
      </c>
      <c r="AE1480" s="2">
        <f t="shared" si="475"/>
        <v>-1000</v>
      </c>
      <c r="AF1480" s="5">
        <f t="shared" si="476"/>
        <v>0.32200000000000006</v>
      </c>
      <c r="AG1480" s="5">
        <f t="shared" si="477"/>
        <v>-1</v>
      </c>
      <c r="AH1480" s="3">
        <f t="shared" si="478"/>
        <v>201711</v>
      </c>
      <c r="AI1480" s="21">
        <v>1.327</v>
      </c>
      <c r="AJ1480" s="21">
        <v>3.69</v>
      </c>
      <c r="AK1480" s="21">
        <v>1.3220000000000001</v>
      </c>
      <c r="AL1480" s="21">
        <v>3.73</v>
      </c>
      <c r="AO1480">
        <f t="shared" si="483"/>
        <v>-400</v>
      </c>
      <c r="AP1480">
        <f>IF(E1480&lt;F1480,G1480,H1480)</f>
        <v>20</v>
      </c>
      <c r="AQ1480">
        <f>IF(E1480&lt;F1480,H1480,G1480)</f>
        <v>10</v>
      </c>
    </row>
    <row r="1481" spans="2:43" x14ac:dyDescent="0.25">
      <c r="B1481" s="24">
        <v>43062</v>
      </c>
      <c r="C1481" s="20" t="s">
        <v>23</v>
      </c>
      <c r="D1481" s="20" t="s">
        <v>31</v>
      </c>
      <c r="E1481" s="2">
        <v>102</v>
      </c>
      <c r="F1481" s="2">
        <v>-113.12217194570137</v>
      </c>
      <c r="G1481">
        <v>6</v>
      </c>
      <c r="H1481">
        <v>28</v>
      </c>
      <c r="I1481" s="9"/>
      <c r="J1481" s="2" t="str">
        <f t="shared" si="479"/>
        <v>Los Angeles Chargers</v>
      </c>
      <c r="K1481" s="2" t="str">
        <f t="shared" si="480"/>
        <v>Dallas Cowboys</v>
      </c>
      <c r="L1481" s="17">
        <f t="shared" si="481"/>
        <v>-113.12217194570137</v>
      </c>
      <c r="M1481" s="18">
        <f t="shared" si="482"/>
        <v>102</v>
      </c>
      <c r="N1481" s="4">
        <f t="shared" si="468"/>
        <v>1.8839999999999999</v>
      </c>
      <c r="O1481" s="4">
        <f t="shared" si="469"/>
        <v>2.02</v>
      </c>
      <c r="P1481" s="4"/>
      <c r="Q1481" s="4"/>
      <c r="R1481" s="1">
        <f t="shared" si="470"/>
        <v>0.53078556263269638</v>
      </c>
      <c r="S1481" s="1">
        <f t="shared" si="470"/>
        <v>0.49504950495049505</v>
      </c>
      <c r="T1481" s="1">
        <f t="shared" si="466"/>
        <v>2.5184426229508228E-2</v>
      </c>
      <c r="U1481" s="1">
        <f t="shared" si="467"/>
        <v>1.7868028841100669E-2</v>
      </c>
      <c r="V1481" s="1">
        <f t="shared" si="471"/>
        <v>0.52886802884110073</v>
      </c>
      <c r="W1481" s="1"/>
      <c r="X1481" s="17">
        <f t="shared" si="472"/>
        <v>890.83087928624184</v>
      </c>
      <c r="Y1481" s="18">
        <f t="shared" si="473"/>
        <v>1023.5691422820969</v>
      </c>
      <c r="Z1481" s="2">
        <f t="shared" si="464"/>
        <v>846.28933532192968</v>
      </c>
      <c r="AA1481" s="18">
        <f t="shared" si="464"/>
        <v>972.39068516799205</v>
      </c>
      <c r="AB1481" s="2">
        <f t="shared" si="465"/>
        <v>-118.16289751773826</v>
      </c>
      <c r="AC1481" s="2">
        <f t="shared" si="465"/>
        <v>-102.83932325279712</v>
      </c>
      <c r="AD1481" s="2">
        <f t="shared" si="474"/>
        <v>846.28933532192968</v>
      </c>
      <c r="AE1481" s="2">
        <f t="shared" si="475"/>
        <v>-1000</v>
      </c>
      <c r="AF1481" s="5">
        <f t="shared" si="476"/>
        <v>0.8839999999999999</v>
      </c>
      <c r="AG1481" s="5">
        <f t="shared" si="477"/>
        <v>-1</v>
      </c>
      <c r="AH1481" s="3">
        <f t="shared" si="478"/>
        <v>201711</v>
      </c>
      <c r="AI1481" s="21">
        <v>2.21</v>
      </c>
      <c r="AJ1481" s="21">
        <v>1.746</v>
      </c>
      <c r="AK1481" s="21">
        <v>2.02</v>
      </c>
      <c r="AL1481" s="21">
        <v>1.8839999999999999</v>
      </c>
      <c r="AO1481">
        <f t="shared" si="483"/>
        <v>-120</v>
      </c>
      <c r="AP1481">
        <f>IF(E1481&lt;F1481,G1481,H1481)</f>
        <v>28</v>
      </c>
      <c r="AQ1481">
        <f>IF(E1481&lt;F1481,H1481,G1481)</f>
        <v>6</v>
      </c>
    </row>
    <row r="1482" spans="2:43" x14ac:dyDescent="0.25">
      <c r="B1482" s="24">
        <v>43062</v>
      </c>
      <c r="C1482" s="20" t="s">
        <v>34</v>
      </c>
      <c r="D1482" s="20" t="s">
        <v>29</v>
      </c>
      <c r="E1482" s="2">
        <v>122.00000000000001</v>
      </c>
      <c r="F1482" s="2">
        <v>-135.13513513513513</v>
      </c>
      <c r="G1482">
        <v>23</v>
      </c>
      <c r="H1482">
        <v>30</v>
      </c>
      <c r="I1482" s="9"/>
      <c r="J1482" s="2" t="str">
        <f t="shared" si="479"/>
        <v>Minnesota Vikings</v>
      </c>
      <c r="K1482" s="2" t="str">
        <f t="shared" si="480"/>
        <v>Detroit Lions</v>
      </c>
      <c r="L1482" s="17">
        <f t="shared" si="481"/>
        <v>-135.13513513513513</v>
      </c>
      <c r="M1482" s="18">
        <f t="shared" si="482"/>
        <v>122.00000000000001</v>
      </c>
      <c r="N1482" s="4">
        <f t="shared" si="468"/>
        <v>1.74</v>
      </c>
      <c r="O1482" s="4">
        <f t="shared" si="469"/>
        <v>2.2200000000000002</v>
      </c>
      <c r="P1482" s="4"/>
      <c r="Q1482" s="4"/>
      <c r="R1482" s="1">
        <f t="shared" si="470"/>
        <v>0.57471264367816088</v>
      </c>
      <c r="S1482" s="1">
        <f t="shared" si="470"/>
        <v>0.4504504504504504</v>
      </c>
      <c r="T1482" s="1">
        <f t="shared" si="466"/>
        <v>2.4545454545454426E-2</v>
      </c>
      <c r="U1482" s="1">
        <f t="shared" si="467"/>
        <v>6.2131096613855241E-2</v>
      </c>
      <c r="V1482" s="1">
        <f t="shared" si="471"/>
        <v>0.5731310966138552</v>
      </c>
      <c r="W1482" s="1"/>
      <c r="X1482" s="17">
        <f t="shared" si="472"/>
        <v>744.8015051148866</v>
      </c>
      <c r="Y1482" s="18">
        <f t="shared" si="473"/>
        <v>1221.1409145511027</v>
      </c>
      <c r="Z1482" s="2">
        <f t="shared" si="464"/>
        <v>707.56142985914221</v>
      </c>
      <c r="AA1482" s="18">
        <f t="shared" si="464"/>
        <v>1160.0838688235476</v>
      </c>
      <c r="AB1482" s="2">
        <f t="shared" si="465"/>
        <v>-141.3304849303438</v>
      </c>
      <c r="AC1482" s="2">
        <f t="shared" si="465"/>
        <v>116.00838688235476</v>
      </c>
      <c r="AD1482" s="2">
        <f t="shared" si="474"/>
        <v>707.56142985914221</v>
      </c>
      <c r="AE1482" s="2">
        <f t="shared" si="475"/>
        <v>-1000</v>
      </c>
      <c r="AF1482" s="5">
        <f t="shared" si="476"/>
        <v>0.74</v>
      </c>
      <c r="AG1482" s="5">
        <f t="shared" si="477"/>
        <v>-1</v>
      </c>
      <c r="AH1482" s="3">
        <f t="shared" si="478"/>
        <v>201711</v>
      </c>
      <c r="AI1482" s="21">
        <v>2.16</v>
      </c>
      <c r="AJ1482" s="21">
        <v>1.7809999999999999</v>
      </c>
      <c r="AK1482" s="21">
        <v>2.2200000000000002</v>
      </c>
      <c r="AL1482" s="21">
        <v>1.74</v>
      </c>
      <c r="AO1482">
        <f t="shared" si="483"/>
        <v>-140</v>
      </c>
      <c r="AP1482">
        <f>IF(E1482&lt;F1482,G1482,H1482)</f>
        <v>30</v>
      </c>
      <c r="AQ1482">
        <f>IF(E1482&lt;F1482,H1482,G1482)</f>
        <v>23</v>
      </c>
    </row>
    <row r="1483" spans="2:43" x14ac:dyDescent="0.25">
      <c r="B1483" s="24">
        <v>43059</v>
      </c>
      <c r="C1483" s="20" t="s">
        <v>32</v>
      </c>
      <c r="D1483" s="20" t="s">
        <v>35</v>
      </c>
      <c r="E1483" s="2">
        <v>-106.04453870625662</v>
      </c>
      <c r="F1483" s="2">
        <v>-104.05827263267429</v>
      </c>
      <c r="G1483">
        <v>31</v>
      </c>
      <c r="H1483">
        <v>34</v>
      </c>
      <c r="I1483" s="9"/>
      <c r="J1483" s="2" t="str">
        <f t="shared" si="479"/>
        <v>Seattle Seahawks</v>
      </c>
      <c r="K1483" s="2" t="str">
        <f t="shared" si="480"/>
        <v>Atlanta Falcons</v>
      </c>
      <c r="L1483" s="17">
        <f t="shared" si="481"/>
        <v>-106.04453870625662</v>
      </c>
      <c r="M1483" s="18">
        <f t="shared" si="482"/>
        <v>-104.05827263267429</v>
      </c>
      <c r="N1483" s="4">
        <f t="shared" si="468"/>
        <v>1.9430000000000001</v>
      </c>
      <c r="O1483" s="4">
        <f t="shared" si="469"/>
        <v>1.9610000000000001</v>
      </c>
      <c r="P1483" s="4"/>
      <c r="Q1483" s="4"/>
      <c r="R1483" s="1">
        <f t="shared" si="470"/>
        <v>0.51466803911477099</v>
      </c>
      <c r="S1483" s="1">
        <f t="shared" si="470"/>
        <v>0.50994390617032126</v>
      </c>
      <c r="T1483" s="1">
        <f t="shared" si="466"/>
        <v>2.4020747950819654E-2</v>
      </c>
      <c r="U1483" s="1">
        <f t="shared" si="467"/>
        <v>2.3620664722248663E-3</v>
      </c>
      <c r="V1483" s="1">
        <f t="shared" si="471"/>
        <v>0.51336206647222493</v>
      </c>
      <c r="W1483" s="1"/>
      <c r="X1483" s="17">
        <f t="shared" si="472"/>
        <v>947.94291458249825</v>
      </c>
      <c r="Y1483" s="18">
        <f t="shared" si="473"/>
        <v>962.10724183018021</v>
      </c>
      <c r="Z1483" s="2">
        <f t="shared" si="464"/>
        <v>900.54576885337326</v>
      </c>
      <c r="AA1483" s="18">
        <f t="shared" si="464"/>
        <v>914.00187973867116</v>
      </c>
      <c r="AB1483" s="2">
        <f t="shared" si="465"/>
        <v>-111.04377307477193</v>
      </c>
      <c r="AC1483" s="2">
        <f t="shared" si="465"/>
        <v>-109.40896536076241</v>
      </c>
      <c r="AD1483" s="2">
        <f t="shared" si="474"/>
        <v>-1000</v>
      </c>
      <c r="AE1483" s="2">
        <f t="shared" si="475"/>
        <v>914.00187973867116</v>
      </c>
      <c r="AF1483" s="5">
        <f t="shared" si="476"/>
        <v>-1</v>
      </c>
      <c r="AG1483" s="5">
        <f t="shared" si="477"/>
        <v>0.96100000000000008</v>
      </c>
      <c r="AH1483" s="3">
        <f t="shared" si="478"/>
        <v>201711</v>
      </c>
      <c r="AI1483" s="21">
        <v>1.645</v>
      </c>
      <c r="AJ1483" s="21">
        <v>2.4</v>
      </c>
      <c r="AK1483" s="21">
        <v>1.9430000000000001</v>
      </c>
      <c r="AL1483" s="21">
        <v>1.9610000000000001</v>
      </c>
      <c r="AO1483">
        <f t="shared" si="483"/>
        <v>-110</v>
      </c>
      <c r="AP1483">
        <f>IF(E1483&lt;F1483,G1483,H1483)</f>
        <v>31</v>
      </c>
      <c r="AQ1483">
        <f>IF(E1483&lt;F1483,H1483,G1483)</f>
        <v>34</v>
      </c>
    </row>
    <row r="1484" spans="2:43" x14ac:dyDescent="0.25">
      <c r="B1484" s="24">
        <v>43058</v>
      </c>
      <c r="C1484" s="20" t="s">
        <v>23</v>
      </c>
      <c r="D1484" s="20" t="s">
        <v>19</v>
      </c>
      <c r="E1484" s="2">
        <v>213</v>
      </c>
      <c r="F1484" s="2">
        <v>-239.23444976076559</v>
      </c>
      <c r="G1484">
        <v>9</v>
      </c>
      <c r="H1484">
        <v>37</v>
      </c>
      <c r="I1484" s="9"/>
      <c r="J1484" s="2" t="str">
        <f t="shared" si="479"/>
        <v>Philadelphia Eagles</v>
      </c>
      <c r="K1484" s="2" t="str">
        <f t="shared" si="480"/>
        <v>Dallas Cowboys</v>
      </c>
      <c r="L1484" s="17">
        <f t="shared" si="481"/>
        <v>-239.23444976076559</v>
      </c>
      <c r="M1484" s="18">
        <f t="shared" si="482"/>
        <v>213</v>
      </c>
      <c r="N1484" s="4">
        <f t="shared" si="468"/>
        <v>1.4179999999999999</v>
      </c>
      <c r="O1484" s="4">
        <f t="shared" si="469"/>
        <v>3.13</v>
      </c>
      <c r="P1484" s="4"/>
      <c r="Q1484" s="4"/>
      <c r="R1484" s="1">
        <f t="shared" si="470"/>
        <v>0.70521861777150918</v>
      </c>
      <c r="S1484" s="1">
        <f t="shared" si="470"/>
        <v>0.31948881789137379</v>
      </c>
      <c r="T1484" s="1">
        <f t="shared" si="466"/>
        <v>2.4111697449428537E-2</v>
      </c>
      <c r="U1484" s="1">
        <f t="shared" si="467"/>
        <v>0.1928648999400677</v>
      </c>
      <c r="V1484" s="1">
        <f t="shared" si="471"/>
        <v>0.70386489994006773</v>
      </c>
      <c r="W1484" s="1"/>
      <c r="X1484" s="17">
        <f t="shared" si="472"/>
        <v>420.72718796625242</v>
      </c>
      <c r="Y1484" s="18">
        <f t="shared" si="473"/>
        <v>2102.1797778584105</v>
      </c>
      <c r="Z1484" s="2">
        <f t="shared" si="464"/>
        <v>399.69082856793977</v>
      </c>
      <c r="AA1484" s="18">
        <f t="shared" si="464"/>
        <v>1997.0707889654898</v>
      </c>
      <c r="AB1484" s="2">
        <f t="shared" si="465"/>
        <v>-250.19338161521492</v>
      </c>
      <c r="AC1484" s="2">
        <f t="shared" si="465"/>
        <v>199.70707889654898</v>
      </c>
      <c r="AD1484" s="2">
        <f t="shared" si="474"/>
        <v>399.69082856793977</v>
      </c>
      <c r="AE1484" s="2">
        <f t="shared" si="475"/>
        <v>-1000</v>
      </c>
      <c r="AF1484" s="5">
        <f t="shared" si="476"/>
        <v>0.41799999999999993</v>
      </c>
      <c r="AG1484" s="5">
        <f t="shared" si="477"/>
        <v>-1</v>
      </c>
      <c r="AH1484" s="3">
        <f t="shared" si="478"/>
        <v>201711</v>
      </c>
      <c r="AI1484" s="21">
        <v>2.4900000000000002</v>
      </c>
      <c r="AJ1484" s="21">
        <v>1.6060000000000001</v>
      </c>
      <c r="AK1484" s="21">
        <v>3.13</v>
      </c>
      <c r="AL1484" s="21">
        <v>1.4179999999999999</v>
      </c>
      <c r="AO1484">
        <f t="shared" si="483"/>
        <v>-300</v>
      </c>
      <c r="AP1484">
        <f>IF(E1484&lt;F1484,G1484,H1484)</f>
        <v>37</v>
      </c>
      <c r="AQ1484">
        <f>IF(E1484&lt;F1484,H1484,G1484)</f>
        <v>9</v>
      </c>
    </row>
    <row r="1485" spans="2:43" x14ac:dyDescent="0.25">
      <c r="B1485" s="24">
        <v>43058</v>
      </c>
      <c r="C1485" s="20" t="s">
        <v>38</v>
      </c>
      <c r="D1485" s="20" t="s">
        <v>21</v>
      </c>
      <c r="E1485" s="2">
        <v>-143.06151645207439</v>
      </c>
      <c r="F1485" s="2">
        <v>129</v>
      </c>
      <c r="G1485">
        <v>17</v>
      </c>
      <c r="H1485">
        <v>20</v>
      </c>
      <c r="I1485" s="9"/>
      <c r="J1485" s="2" t="str">
        <f t="shared" si="479"/>
        <v>Denver Broncos</v>
      </c>
      <c r="K1485" s="2" t="str">
        <f t="shared" si="480"/>
        <v>Cincinnati Bengals</v>
      </c>
      <c r="L1485" s="17">
        <f t="shared" si="481"/>
        <v>-143.06151645207439</v>
      </c>
      <c r="M1485" s="18">
        <f t="shared" si="482"/>
        <v>129</v>
      </c>
      <c r="N1485" s="4">
        <f t="shared" si="468"/>
        <v>1.6990000000000001</v>
      </c>
      <c r="O1485" s="4">
        <f t="shared" si="469"/>
        <v>2.29</v>
      </c>
      <c r="P1485" s="4"/>
      <c r="Q1485" s="4"/>
      <c r="R1485" s="1">
        <f t="shared" si="470"/>
        <v>0.58858151854031782</v>
      </c>
      <c r="S1485" s="1">
        <f t="shared" si="470"/>
        <v>0.4366812227074236</v>
      </c>
      <c r="T1485" s="1">
        <f t="shared" si="466"/>
        <v>2.4640260716971563E-2</v>
      </c>
      <c r="U1485" s="1">
        <f t="shared" si="467"/>
        <v>7.5950147916447108E-2</v>
      </c>
      <c r="V1485" s="1">
        <f t="shared" si="471"/>
        <v>0.58695014791644717</v>
      </c>
      <c r="W1485" s="1"/>
      <c r="X1485" s="17">
        <f t="shared" si="472"/>
        <v>703.72220460254619</v>
      </c>
      <c r="Y1485" s="18">
        <f t="shared" si="473"/>
        <v>1290.6088464490549</v>
      </c>
      <c r="Z1485" s="2">
        <f t="shared" si="464"/>
        <v>668.5360943724188</v>
      </c>
      <c r="AA1485" s="18">
        <f t="shared" si="464"/>
        <v>1226.0784041266022</v>
      </c>
      <c r="AB1485" s="2">
        <f t="shared" si="465"/>
        <v>-149.58055494950344</v>
      </c>
      <c r="AC1485" s="2">
        <f t="shared" si="465"/>
        <v>122.60784041266022</v>
      </c>
      <c r="AD1485" s="2">
        <f t="shared" si="474"/>
        <v>-1000</v>
      </c>
      <c r="AE1485" s="2">
        <f t="shared" si="475"/>
        <v>1226.0784041266022</v>
      </c>
      <c r="AF1485" s="5">
        <f t="shared" si="476"/>
        <v>-1</v>
      </c>
      <c r="AG1485" s="5">
        <f t="shared" si="477"/>
        <v>1.29</v>
      </c>
      <c r="AH1485" s="3">
        <f t="shared" si="478"/>
        <v>201711</v>
      </c>
      <c r="AI1485" s="21">
        <v>1.714</v>
      </c>
      <c r="AJ1485" s="21">
        <v>2.27</v>
      </c>
      <c r="AK1485" s="21">
        <v>1.6990000000000001</v>
      </c>
      <c r="AL1485" s="21">
        <v>2.29</v>
      </c>
      <c r="AO1485">
        <f t="shared" si="483"/>
        <v>-150</v>
      </c>
      <c r="AP1485">
        <f>IF(E1485&lt;F1485,G1485,H1485)</f>
        <v>17</v>
      </c>
      <c r="AQ1485">
        <f>IF(E1485&lt;F1485,H1485,G1485)</f>
        <v>20</v>
      </c>
    </row>
    <row r="1486" spans="2:43" x14ac:dyDescent="0.25">
      <c r="B1486" s="24">
        <v>43058</v>
      </c>
      <c r="C1486" s="20" t="s">
        <v>52</v>
      </c>
      <c r="D1486" s="20" t="s">
        <v>36</v>
      </c>
      <c r="E1486" s="2">
        <v>260</v>
      </c>
      <c r="F1486" s="2">
        <v>-295.85798816568041</v>
      </c>
      <c r="G1486">
        <v>8</v>
      </c>
      <c r="H1486">
        <v>33</v>
      </c>
      <c r="I1486" s="9"/>
      <c r="J1486" s="2" t="str">
        <f t="shared" si="479"/>
        <v>New England Patriots</v>
      </c>
      <c r="K1486" s="2" t="str">
        <f t="shared" si="480"/>
        <v>Oakland Raiders</v>
      </c>
      <c r="L1486" s="17">
        <f t="shared" si="481"/>
        <v>-295.85798816568041</v>
      </c>
      <c r="M1486" s="18">
        <f t="shared" si="482"/>
        <v>260</v>
      </c>
      <c r="N1486" s="4">
        <f t="shared" si="468"/>
        <v>1.3380000000000001</v>
      </c>
      <c r="O1486" s="4">
        <f t="shared" si="469"/>
        <v>3.6</v>
      </c>
      <c r="P1486" s="4"/>
      <c r="Q1486" s="4"/>
      <c r="R1486" s="1">
        <f t="shared" si="470"/>
        <v>0.74738415545590431</v>
      </c>
      <c r="S1486" s="1">
        <f t="shared" si="470"/>
        <v>0.27777777777777779</v>
      </c>
      <c r="T1486" s="1">
        <f t="shared" si="466"/>
        <v>2.4544349939246701E-2</v>
      </c>
      <c r="U1486" s="1">
        <f t="shared" si="467"/>
        <v>0.23480318883906326</v>
      </c>
      <c r="V1486" s="1">
        <f t="shared" si="471"/>
        <v>0.74580318883906327</v>
      </c>
      <c r="W1486" s="1"/>
      <c r="X1486" s="17">
        <f t="shared" si="472"/>
        <v>340.83631575325677</v>
      </c>
      <c r="Y1486" s="18">
        <f t="shared" si="473"/>
        <v>2546.7726226670234</v>
      </c>
      <c r="Z1486" s="2">
        <f t="shared" si="464"/>
        <v>323.7944999655939</v>
      </c>
      <c r="AA1486" s="18">
        <f t="shared" si="464"/>
        <v>2419.4339915336723</v>
      </c>
      <c r="AB1486" s="2">
        <f t="shared" si="465"/>
        <v>-308.83785861287299</v>
      </c>
      <c r="AC1486" s="2">
        <f t="shared" si="465"/>
        <v>241.94339915336724</v>
      </c>
      <c r="AD1486" s="2">
        <f t="shared" si="474"/>
        <v>323.7944999655939</v>
      </c>
      <c r="AE1486" s="2">
        <f t="shared" si="475"/>
        <v>-1000</v>
      </c>
      <c r="AF1486" s="5">
        <f t="shared" si="476"/>
        <v>0.33800000000000008</v>
      </c>
      <c r="AG1486" s="5">
        <f t="shared" si="477"/>
        <v>-1</v>
      </c>
      <c r="AH1486" s="3">
        <f t="shared" si="478"/>
        <v>201711</v>
      </c>
      <c r="AI1486" s="21">
        <v>3.52</v>
      </c>
      <c r="AJ1486" s="21">
        <v>1.35</v>
      </c>
      <c r="AK1486" s="21">
        <v>3.6</v>
      </c>
      <c r="AL1486" s="21">
        <v>1.3380000000000001</v>
      </c>
      <c r="AO1486">
        <f t="shared" si="483"/>
        <v>-300</v>
      </c>
      <c r="AP1486">
        <f>IF(E1486&lt;F1486,G1486,H1486)</f>
        <v>33</v>
      </c>
      <c r="AQ1486">
        <f>IF(E1486&lt;F1486,H1486,G1486)</f>
        <v>8</v>
      </c>
    </row>
    <row r="1487" spans="2:43" x14ac:dyDescent="0.25">
      <c r="B1487" s="24">
        <v>43058</v>
      </c>
      <c r="C1487" s="20" t="s">
        <v>31</v>
      </c>
      <c r="D1487" s="20" t="s">
        <v>24</v>
      </c>
      <c r="E1487" s="2">
        <v>-300.30030030030031</v>
      </c>
      <c r="F1487" s="2">
        <v>264</v>
      </c>
      <c r="G1487">
        <v>54</v>
      </c>
      <c r="H1487">
        <v>24</v>
      </c>
      <c r="I1487" s="9"/>
      <c r="J1487" s="2" t="str">
        <f t="shared" si="479"/>
        <v>Los Angeles Chargers</v>
      </c>
      <c r="K1487" s="2" t="str">
        <f t="shared" si="480"/>
        <v>Buffalo Bills</v>
      </c>
      <c r="L1487" s="17">
        <f t="shared" si="481"/>
        <v>-300.30030030030031</v>
      </c>
      <c r="M1487" s="18">
        <f t="shared" si="482"/>
        <v>264</v>
      </c>
      <c r="N1487" s="4">
        <f t="shared" si="468"/>
        <v>1.333</v>
      </c>
      <c r="O1487" s="4">
        <f t="shared" si="469"/>
        <v>3.64</v>
      </c>
      <c r="P1487" s="4"/>
      <c r="Q1487" s="4"/>
      <c r="R1487" s="1">
        <f t="shared" si="470"/>
        <v>0.75018754688672173</v>
      </c>
      <c r="S1487" s="1">
        <f t="shared" si="470"/>
        <v>0.27472527472527469</v>
      </c>
      <c r="T1487" s="1">
        <f t="shared" si="466"/>
        <v>2.4307259199678244E-2</v>
      </c>
      <c r="U1487" s="1">
        <f t="shared" si="467"/>
        <v>0.23773113608072352</v>
      </c>
      <c r="V1487" s="1">
        <f t="shared" si="471"/>
        <v>0.7487311360807235</v>
      </c>
      <c r="W1487" s="1"/>
      <c r="X1487" s="17">
        <f t="shared" si="472"/>
        <v>335.59291421291482</v>
      </c>
      <c r="Y1487" s="18">
        <f t="shared" si="473"/>
        <v>2582.4792899601139</v>
      </c>
      <c r="Z1487" s="2">
        <f t="shared" si="464"/>
        <v>318.81326850226907</v>
      </c>
      <c r="AA1487" s="18">
        <f t="shared" si="464"/>
        <v>2453.3553254621079</v>
      </c>
      <c r="AB1487" s="2">
        <f t="shared" si="465"/>
        <v>-313.66323136355999</v>
      </c>
      <c r="AC1487" s="2">
        <f t="shared" si="465"/>
        <v>245.3355325462108</v>
      </c>
      <c r="AD1487" s="2">
        <f t="shared" si="474"/>
        <v>318.81326850226907</v>
      </c>
      <c r="AE1487" s="2">
        <f t="shared" si="475"/>
        <v>-1000</v>
      </c>
      <c r="AF1487" s="5">
        <f t="shared" si="476"/>
        <v>0.33299999999999996</v>
      </c>
      <c r="AG1487" s="5">
        <f t="shared" si="477"/>
        <v>-1</v>
      </c>
      <c r="AH1487" s="3">
        <f t="shared" si="478"/>
        <v>201711</v>
      </c>
      <c r="AI1487" s="21">
        <v>1.4159999999999999</v>
      </c>
      <c r="AJ1487" s="21">
        <v>3.14</v>
      </c>
      <c r="AK1487" s="21">
        <v>1.333</v>
      </c>
      <c r="AL1487" s="21">
        <v>3.64</v>
      </c>
      <c r="AO1487">
        <f t="shared" si="483"/>
        <v>-400</v>
      </c>
      <c r="AP1487">
        <f>IF(E1487&lt;F1487,G1487,H1487)</f>
        <v>54</v>
      </c>
      <c r="AQ1487">
        <f>IF(E1487&lt;F1487,H1487,G1487)</f>
        <v>24</v>
      </c>
    </row>
    <row r="1488" spans="2:43" x14ac:dyDescent="0.25">
      <c r="B1488" s="24">
        <v>43058</v>
      </c>
      <c r="C1488" s="20" t="s">
        <v>37</v>
      </c>
      <c r="D1488" s="20" t="s">
        <v>34</v>
      </c>
      <c r="E1488" s="2">
        <v>144</v>
      </c>
      <c r="F1488" s="2">
        <v>-160</v>
      </c>
      <c r="G1488">
        <v>24</v>
      </c>
      <c r="H1488">
        <v>27</v>
      </c>
      <c r="I1488" s="9"/>
      <c r="J1488" s="2" t="str">
        <f t="shared" si="479"/>
        <v>Detroit Lions</v>
      </c>
      <c r="K1488" s="2" t="str">
        <f t="shared" si="480"/>
        <v>Chicago Bears</v>
      </c>
      <c r="L1488" s="17">
        <f t="shared" si="481"/>
        <v>-160</v>
      </c>
      <c r="M1488" s="18">
        <f t="shared" si="482"/>
        <v>144</v>
      </c>
      <c r="N1488" s="4">
        <f t="shared" si="468"/>
        <v>1.625</v>
      </c>
      <c r="O1488" s="4">
        <f t="shared" si="469"/>
        <v>2.44</v>
      </c>
      <c r="P1488" s="4"/>
      <c r="Q1488" s="4"/>
      <c r="R1488" s="1">
        <f t="shared" si="470"/>
        <v>0.61538461538461542</v>
      </c>
      <c r="S1488" s="1">
        <f t="shared" si="470"/>
        <v>0.4098360655737705</v>
      </c>
      <c r="T1488" s="1">
        <f t="shared" si="466"/>
        <v>2.4600246002459913E-2</v>
      </c>
      <c r="U1488" s="1">
        <f t="shared" si="467"/>
        <v>0.10277427490542246</v>
      </c>
      <c r="V1488" s="1">
        <f t="shared" si="471"/>
        <v>0.61377427490542247</v>
      </c>
      <c r="W1488" s="1"/>
      <c r="X1488" s="17">
        <f t="shared" si="472"/>
        <v>629.26346196912823</v>
      </c>
      <c r="Y1488" s="18">
        <f t="shared" si="473"/>
        <v>1438.0997917039526</v>
      </c>
      <c r="Z1488" s="2">
        <f t="shared" si="464"/>
        <v>597.80028887067181</v>
      </c>
      <c r="AA1488" s="18">
        <f t="shared" si="464"/>
        <v>1366.194802118755</v>
      </c>
      <c r="AB1488" s="2">
        <f t="shared" si="465"/>
        <v>-167.27994593129748</v>
      </c>
      <c r="AC1488" s="2">
        <f t="shared" si="465"/>
        <v>136.6194802118755</v>
      </c>
      <c r="AD1488" s="2">
        <f t="shared" si="474"/>
        <v>597.80028887067181</v>
      </c>
      <c r="AE1488" s="2">
        <f t="shared" si="475"/>
        <v>-1000</v>
      </c>
      <c r="AF1488" s="5">
        <f t="shared" si="476"/>
        <v>0.625</v>
      </c>
      <c r="AG1488" s="5">
        <f t="shared" si="477"/>
        <v>-1</v>
      </c>
      <c r="AH1488" s="3">
        <f t="shared" si="478"/>
        <v>201711</v>
      </c>
      <c r="AI1488" s="21">
        <v>2.36</v>
      </c>
      <c r="AJ1488" s="21">
        <v>1.6659999999999999</v>
      </c>
      <c r="AK1488" s="21">
        <v>2.44</v>
      </c>
      <c r="AL1488" s="21">
        <v>1.625</v>
      </c>
      <c r="AO1488">
        <f t="shared" si="483"/>
        <v>-160</v>
      </c>
      <c r="AP1488">
        <f>IF(E1488&lt;F1488,G1488,H1488)</f>
        <v>27</v>
      </c>
      <c r="AQ1488">
        <f>IF(E1488&lt;F1488,H1488,G1488)</f>
        <v>24</v>
      </c>
    </row>
    <row r="1489" spans="2:43" x14ac:dyDescent="0.25">
      <c r="B1489" s="24">
        <v>43058</v>
      </c>
      <c r="C1489" s="20" t="s">
        <v>46</v>
      </c>
      <c r="D1489" s="20" t="s">
        <v>26</v>
      </c>
      <c r="E1489" s="2">
        <v>264</v>
      </c>
      <c r="F1489" s="2">
        <v>-300.30030030030031</v>
      </c>
      <c r="G1489">
        <v>7</v>
      </c>
      <c r="H1489">
        <v>19</v>
      </c>
      <c r="I1489" s="9"/>
      <c r="J1489" s="2" t="str">
        <f t="shared" si="479"/>
        <v>Jacksonville Jaguars</v>
      </c>
      <c r="K1489" s="2" t="str">
        <f t="shared" si="480"/>
        <v>Cleveland Browns</v>
      </c>
      <c r="L1489" s="17">
        <f t="shared" si="481"/>
        <v>-300.30030030030031</v>
      </c>
      <c r="M1489" s="18">
        <f t="shared" si="482"/>
        <v>264</v>
      </c>
      <c r="N1489" s="4">
        <f t="shared" si="468"/>
        <v>1.333</v>
      </c>
      <c r="O1489" s="4">
        <f t="shared" si="469"/>
        <v>3.64</v>
      </c>
      <c r="P1489" s="4"/>
      <c r="Q1489" s="4"/>
      <c r="R1489" s="1">
        <f t="shared" si="470"/>
        <v>0.75018754688672173</v>
      </c>
      <c r="S1489" s="1">
        <f t="shared" si="470"/>
        <v>0.27472527472527469</v>
      </c>
      <c r="T1489" s="1">
        <f t="shared" si="466"/>
        <v>2.4307259199678244E-2</v>
      </c>
      <c r="U1489" s="1">
        <f t="shared" si="467"/>
        <v>0.23773113608072352</v>
      </c>
      <c r="V1489" s="1">
        <f t="shared" si="471"/>
        <v>0.7487311360807235</v>
      </c>
      <c r="W1489" s="1"/>
      <c r="X1489" s="17">
        <f t="shared" si="472"/>
        <v>335.59291421291482</v>
      </c>
      <c r="Y1489" s="18">
        <f t="shared" si="473"/>
        <v>2582.4792899601139</v>
      </c>
      <c r="Z1489" s="2">
        <f t="shared" si="464"/>
        <v>318.81326850226907</v>
      </c>
      <c r="AA1489" s="18">
        <f t="shared" si="464"/>
        <v>2453.3553254621079</v>
      </c>
      <c r="AB1489" s="2">
        <f t="shared" si="465"/>
        <v>-313.66323136355999</v>
      </c>
      <c r="AC1489" s="2">
        <f t="shared" si="465"/>
        <v>245.3355325462108</v>
      </c>
      <c r="AD1489" s="2">
        <f t="shared" si="474"/>
        <v>318.81326850226907</v>
      </c>
      <c r="AE1489" s="2">
        <f t="shared" si="475"/>
        <v>-1000</v>
      </c>
      <c r="AF1489" s="5">
        <f t="shared" si="476"/>
        <v>0.33299999999999996</v>
      </c>
      <c r="AG1489" s="5">
        <f t="shared" si="477"/>
        <v>-1</v>
      </c>
      <c r="AH1489" s="3">
        <f t="shared" si="478"/>
        <v>201711</v>
      </c>
      <c r="AI1489" s="21">
        <v>4.0999999999999996</v>
      </c>
      <c r="AJ1489" s="21">
        <v>1.2809999999999999</v>
      </c>
      <c r="AK1489" s="21">
        <v>3.64</v>
      </c>
      <c r="AL1489" s="21">
        <v>1.333</v>
      </c>
      <c r="AO1489">
        <f t="shared" si="483"/>
        <v>-400</v>
      </c>
      <c r="AP1489">
        <f>IF(E1489&lt;F1489,G1489,H1489)</f>
        <v>19</v>
      </c>
      <c r="AQ1489">
        <f>IF(E1489&lt;F1489,H1489,G1489)</f>
        <v>7</v>
      </c>
    </row>
    <row r="1490" spans="2:43" x14ac:dyDescent="0.25">
      <c r="B1490" s="24">
        <v>43058</v>
      </c>
      <c r="C1490" s="20" t="s">
        <v>33</v>
      </c>
      <c r="D1490" s="20" t="s">
        <v>28</v>
      </c>
      <c r="E1490" s="2">
        <v>120.00000000000001</v>
      </c>
      <c r="F1490" s="2">
        <v>-133.15579227696406</v>
      </c>
      <c r="G1490">
        <v>0</v>
      </c>
      <c r="H1490">
        <v>23</v>
      </c>
      <c r="I1490" s="9"/>
      <c r="J1490" s="2" t="str">
        <f t="shared" si="479"/>
        <v>Baltimore Ravens</v>
      </c>
      <c r="K1490" s="2" t="str">
        <f t="shared" si="480"/>
        <v>Green Bay Packers</v>
      </c>
      <c r="L1490" s="17">
        <f t="shared" si="481"/>
        <v>-133.15579227696406</v>
      </c>
      <c r="M1490" s="18">
        <f t="shared" si="482"/>
        <v>120.00000000000001</v>
      </c>
      <c r="N1490" s="4">
        <f t="shared" si="468"/>
        <v>1.7509999999999999</v>
      </c>
      <c r="O1490" s="4">
        <f t="shared" si="469"/>
        <v>2.2000000000000002</v>
      </c>
      <c r="P1490" s="4"/>
      <c r="Q1490" s="4"/>
      <c r="R1490" s="1">
        <f t="shared" si="470"/>
        <v>0.57110222729868654</v>
      </c>
      <c r="S1490" s="1">
        <f t="shared" si="470"/>
        <v>0.45454545454545453</v>
      </c>
      <c r="T1490" s="1">
        <f t="shared" si="466"/>
        <v>2.5006327512022253E-2</v>
      </c>
      <c r="U1490" s="1">
        <f t="shared" si="467"/>
        <v>5.8278386376616004E-2</v>
      </c>
      <c r="V1490" s="1">
        <f t="shared" si="471"/>
        <v>0.56927838637661599</v>
      </c>
      <c r="W1490" s="1"/>
      <c r="X1490" s="17">
        <f t="shared" si="472"/>
        <v>756.60981328462503</v>
      </c>
      <c r="Y1490" s="18">
        <f t="shared" si="473"/>
        <v>1202.4897180992134</v>
      </c>
      <c r="Z1490" s="2">
        <f t="shared" si="464"/>
        <v>718.77932262039371</v>
      </c>
      <c r="AA1490" s="18">
        <f t="shared" si="464"/>
        <v>1142.3652321942527</v>
      </c>
      <c r="AB1490" s="2">
        <f t="shared" si="465"/>
        <v>-139.12475895305161</v>
      </c>
      <c r="AC1490" s="2">
        <f t="shared" si="465"/>
        <v>114.23652321942527</v>
      </c>
      <c r="AD1490" s="2">
        <f t="shared" si="474"/>
        <v>718.77932262039371</v>
      </c>
      <c r="AE1490" s="2">
        <f t="shared" si="475"/>
        <v>-1000</v>
      </c>
      <c r="AF1490" s="5">
        <f t="shared" si="476"/>
        <v>0.75099999999999989</v>
      </c>
      <c r="AG1490" s="5">
        <f t="shared" si="477"/>
        <v>-1</v>
      </c>
      <c r="AH1490" s="3">
        <f t="shared" si="478"/>
        <v>201711</v>
      </c>
      <c r="AI1490" s="21">
        <v>2.06</v>
      </c>
      <c r="AJ1490" s="21">
        <v>1.8540000000000001</v>
      </c>
      <c r="AK1490" s="21">
        <v>2.2000000000000002</v>
      </c>
      <c r="AL1490" s="21">
        <v>1.7509999999999999</v>
      </c>
      <c r="AO1490">
        <f t="shared" si="483"/>
        <v>-140</v>
      </c>
      <c r="AP1490">
        <f>IF(E1490&lt;F1490,G1490,H1490)</f>
        <v>23</v>
      </c>
      <c r="AQ1490">
        <f>IF(E1490&lt;F1490,H1490,G1490)</f>
        <v>0</v>
      </c>
    </row>
    <row r="1491" spans="2:43" x14ac:dyDescent="0.25">
      <c r="B1491" s="24">
        <v>43058</v>
      </c>
      <c r="C1491" s="20" t="s">
        <v>40</v>
      </c>
      <c r="D1491" s="20" t="s">
        <v>48</v>
      </c>
      <c r="E1491" s="2">
        <v>-133.15579227696406</v>
      </c>
      <c r="F1491" s="2">
        <v>120.00000000000001</v>
      </c>
      <c r="G1491">
        <v>31</v>
      </c>
      <c r="H1491">
        <v>21</v>
      </c>
      <c r="I1491" s="9"/>
      <c r="J1491" s="2" t="str">
        <f t="shared" si="479"/>
        <v>Houston Texans</v>
      </c>
      <c r="K1491" s="2" t="str">
        <f t="shared" si="480"/>
        <v>Arizona Cardinals</v>
      </c>
      <c r="L1491" s="17">
        <f t="shared" si="481"/>
        <v>-133.15579227696406</v>
      </c>
      <c r="M1491" s="18">
        <f t="shared" si="482"/>
        <v>120.00000000000001</v>
      </c>
      <c r="N1491" s="4">
        <f t="shared" si="468"/>
        <v>1.7509999999999999</v>
      </c>
      <c r="O1491" s="4">
        <f t="shared" si="469"/>
        <v>2.2000000000000002</v>
      </c>
      <c r="P1491" s="4"/>
      <c r="Q1491" s="4"/>
      <c r="R1491" s="1">
        <f t="shared" si="470"/>
        <v>0.57110222729868654</v>
      </c>
      <c r="S1491" s="1">
        <f t="shared" si="470"/>
        <v>0.45454545454545453</v>
      </c>
      <c r="T1491" s="1">
        <f t="shared" si="466"/>
        <v>2.5006327512022253E-2</v>
      </c>
      <c r="U1491" s="1">
        <f t="shared" si="467"/>
        <v>5.8278386376616004E-2</v>
      </c>
      <c r="V1491" s="1">
        <f t="shared" si="471"/>
        <v>0.56927838637661599</v>
      </c>
      <c r="W1491" s="1"/>
      <c r="X1491" s="17">
        <f t="shared" si="472"/>
        <v>756.60981328462503</v>
      </c>
      <c r="Y1491" s="18">
        <f t="shared" si="473"/>
        <v>1202.4897180992134</v>
      </c>
      <c r="Z1491" s="2">
        <f t="shared" si="464"/>
        <v>718.77932262039371</v>
      </c>
      <c r="AA1491" s="18">
        <f t="shared" si="464"/>
        <v>1142.3652321942527</v>
      </c>
      <c r="AB1491" s="2">
        <f t="shared" si="465"/>
        <v>-139.12475895305161</v>
      </c>
      <c r="AC1491" s="2">
        <f t="shared" si="465"/>
        <v>114.23652321942527</v>
      </c>
      <c r="AD1491" s="2">
        <f t="shared" si="474"/>
        <v>718.77932262039371</v>
      </c>
      <c r="AE1491" s="2">
        <f t="shared" si="475"/>
        <v>-1000</v>
      </c>
      <c r="AF1491" s="5">
        <f t="shared" si="476"/>
        <v>0.75099999999999989</v>
      </c>
      <c r="AG1491" s="5">
        <f t="shared" si="477"/>
        <v>-1</v>
      </c>
      <c r="AH1491" s="3">
        <f t="shared" si="478"/>
        <v>201711</v>
      </c>
      <c r="AI1491" s="21">
        <v>1.8540000000000001</v>
      </c>
      <c r="AJ1491" s="21">
        <v>2.06</v>
      </c>
      <c r="AK1491" s="21">
        <v>1.7509999999999999</v>
      </c>
      <c r="AL1491" s="21">
        <v>2.2000000000000002</v>
      </c>
      <c r="AO1491">
        <f t="shared" si="483"/>
        <v>-140</v>
      </c>
      <c r="AP1491">
        <f>IF(E1491&lt;F1491,G1491,H1491)</f>
        <v>31</v>
      </c>
      <c r="AQ1491">
        <f>IF(E1491&lt;F1491,H1491,G1491)</f>
        <v>21</v>
      </c>
    </row>
    <row r="1492" spans="2:43" x14ac:dyDescent="0.25">
      <c r="B1492" s="24">
        <v>43058</v>
      </c>
      <c r="C1492" s="20" t="s">
        <v>30</v>
      </c>
      <c r="D1492" s="20" t="s">
        <v>27</v>
      </c>
      <c r="E1492" s="2">
        <v>102.99999999999999</v>
      </c>
      <c r="F1492" s="2">
        <v>-114.02508551881414</v>
      </c>
      <c r="G1492">
        <v>20</v>
      </c>
      <c r="H1492">
        <v>30</v>
      </c>
      <c r="I1492" s="9"/>
      <c r="J1492" s="2" t="str">
        <f t="shared" si="479"/>
        <v>Tampa Bay Buccaneers</v>
      </c>
      <c r="K1492" s="2" t="str">
        <f t="shared" si="480"/>
        <v>Miami Dolphins</v>
      </c>
      <c r="L1492" s="17">
        <f t="shared" si="481"/>
        <v>-114.02508551881414</v>
      </c>
      <c r="M1492" s="18">
        <f t="shared" si="482"/>
        <v>102.99999999999999</v>
      </c>
      <c r="N1492" s="4">
        <f t="shared" si="468"/>
        <v>1.877</v>
      </c>
      <c r="O1492" s="4">
        <f t="shared" si="469"/>
        <v>2.0299999999999998</v>
      </c>
      <c r="P1492" s="4"/>
      <c r="Q1492" s="4"/>
      <c r="R1492" s="1">
        <f t="shared" si="470"/>
        <v>0.53276505061267976</v>
      </c>
      <c r="S1492" s="1">
        <f t="shared" si="470"/>
        <v>0.49261083743842371</v>
      </c>
      <c r="T1492" s="1">
        <f t="shared" si="466"/>
        <v>2.4747888405426299E-2</v>
      </c>
      <c r="U1492" s="1">
        <f t="shared" si="467"/>
        <v>2.0077106587128024E-2</v>
      </c>
      <c r="V1492" s="1">
        <f t="shared" si="471"/>
        <v>0.53107710658712803</v>
      </c>
      <c r="W1492" s="1"/>
      <c r="X1492" s="17">
        <f t="shared" si="472"/>
        <v>882.96574564533773</v>
      </c>
      <c r="Y1492" s="18">
        <f t="shared" si="473"/>
        <v>1032.6259842485536</v>
      </c>
      <c r="Z1492" s="2">
        <f t="shared" ref="Z1492:AA1555" si="484">X1492*0.95</f>
        <v>838.81745836307084</v>
      </c>
      <c r="AA1492" s="18">
        <f t="shared" si="484"/>
        <v>980.99468503612582</v>
      </c>
      <c r="AB1492" s="2">
        <f t="shared" ref="AB1492:AC1555" si="485">IF(Z1492&lt;1000,-100000/Z1492,Z1492/10)</f>
        <v>-119.21544908608274</v>
      </c>
      <c r="AC1492" s="2">
        <f t="shared" si="485"/>
        <v>-101.9373514712951</v>
      </c>
      <c r="AD1492" s="2">
        <f t="shared" si="474"/>
        <v>838.81745836307084</v>
      </c>
      <c r="AE1492" s="2">
        <f t="shared" si="475"/>
        <v>-1000</v>
      </c>
      <c r="AF1492" s="5">
        <f t="shared" si="476"/>
        <v>0.877</v>
      </c>
      <c r="AG1492" s="5">
        <f t="shared" si="477"/>
        <v>-1</v>
      </c>
      <c r="AH1492" s="3">
        <f t="shared" si="478"/>
        <v>201711</v>
      </c>
      <c r="AI1492" s="21">
        <v>2.0299999999999998</v>
      </c>
      <c r="AJ1492" s="21">
        <v>1.877</v>
      </c>
      <c r="AK1492" s="21">
        <v>2.0299999999999998</v>
      </c>
      <c r="AL1492" s="21">
        <v>1.877</v>
      </c>
      <c r="AO1492">
        <f t="shared" si="483"/>
        <v>-120</v>
      </c>
      <c r="AP1492">
        <f>IF(E1492&lt;F1492,G1492,H1492)</f>
        <v>30</v>
      </c>
      <c r="AQ1492">
        <f>IF(E1492&lt;F1492,H1492,G1492)</f>
        <v>20</v>
      </c>
    </row>
    <row r="1493" spans="2:43" x14ac:dyDescent="0.25">
      <c r="B1493" s="24">
        <v>43058</v>
      </c>
      <c r="C1493" s="20" t="s">
        <v>29</v>
      </c>
      <c r="D1493" s="20" t="s">
        <v>47</v>
      </c>
      <c r="E1493" s="2">
        <v>-119.04761904761904</v>
      </c>
      <c r="F1493" s="2">
        <v>108</v>
      </c>
      <c r="G1493">
        <v>24</v>
      </c>
      <c r="H1493">
        <v>7</v>
      </c>
      <c r="I1493" s="9"/>
      <c r="J1493" s="2" t="str">
        <f t="shared" si="479"/>
        <v>Minnesota Vikings</v>
      </c>
      <c r="K1493" s="2" t="str">
        <f t="shared" si="480"/>
        <v>Los Angeles Rams</v>
      </c>
      <c r="L1493" s="17">
        <f t="shared" si="481"/>
        <v>-119.04761904761904</v>
      </c>
      <c r="M1493" s="18">
        <f t="shared" si="482"/>
        <v>108</v>
      </c>
      <c r="N1493" s="4">
        <f t="shared" si="468"/>
        <v>1.84</v>
      </c>
      <c r="O1493" s="4">
        <f t="shared" si="469"/>
        <v>2.08</v>
      </c>
      <c r="P1493" s="4"/>
      <c r="Q1493" s="4"/>
      <c r="R1493" s="1">
        <f t="shared" si="470"/>
        <v>0.54347826086956519</v>
      </c>
      <c r="S1493" s="1">
        <f t="shared" si="470"/>
        <v>0.48076923076923073</v>
      </c>
      <c r="T1493" s="1">
        <f t="shared" si="466"/>
        <v>2.3673469387754942E-2</v>
      </c>
      <c r="U1493" s="1">
        <f t="shared" si="467"/>
        <v>3.1354515050167231E-2</v>
      </c>
      <c r="V1493" s="1">
        <f t="shared" si="471"/>
        <v>0.54235451505016719</v>
      </c>
      <c r="W1493" s="1"/>
      <c r="X1493" s="17">
        <f t="shared" si="472"/>
        <v>843.81243679238321</v>
      </c>
      <c r="Y1493" s="18">
        <f t="shared" si="473"/>
        <v>1080.0967680075216</v>
      </c>
      <c r="Z1493" s="2">
        <f t="shared" si="484"/>
        <v>801.621814952764</v>
      </c>
      <c r="AA1493" s="18">
        <f t="shared" si="484"/>
        <v>1026.0919296071454</v>
      </c>
      <c r="AB1493" s="2">
        <f t="shared" si="485"/>
        <v>-124.74710410156759</v>
      </c>
      <c r="AC1493" s="2">
        <f t="shared" si="485"/>
        <v>102.60919296071454</v>
      </c>
      <c r="AD1493" s="2">
        <f t="shared" si="474"/>
        <v>801.621814952764</v>
      </c>
      <c r="AE1493" s="2">
        <f t="shared" si="475"/>
        <v>-1000</v>
      </c>
      <c r="AF1493" s="5">
        <f t="shared" si="476"/>
        <v>0.84000000000000008</v>
      </c>
      <c r="AG1493" s="5">
        <f t="shared" si="477"/>
        <v>-1</v>
      </c>
      <c r="AH1493" s="3">
        <f t="shared" si="478"/>
        <v>201711</v>
      </c>
      <c r="AI1493" s="21">
        <v>1.74</v>
      </c>
      <c r="AJ1493" s="21">
        <v>2.2200000000000002</v>
      </c>
      <c r="AK1493" s="21">
        <v>1.84</v>
      </c>
      <c r="AL1493" s="21">
        <v>2.08</v>
      </c>
      <c r="AO1493">
        <f t="shared" si="483"/>
        <v>-120</v>
      </c>
      <c r="AP1493">
        <f>IF(E1493&lt;F1493,G1493,H1493)</f>
        <v>24</v>
      </c>
      <c r="AQ1493">
        <f>IF(E1493&lt;F1493,H1493,G1493)</f>
        <v>7</v>
      </c>
    </row>
    <row r="1494" spans="2:43" x14ac:dyDescent="0.25">
      <c r="B1494" s="24">
        <v>43058</v>
      </c>
      <c r="C1494" s="20" t="s">
        <v>43</v>
      </c>
      <c r="D1494" s="20" t="s">
        <v>53</v>
      </c>
      <c r="E1494" s="2">
        <v>-380.22813688212943</v>
      </c>
      <c r="F1494" s="2">
        <v>330</v>
      </c>
      <c r="G1494">
        <v>34</v>
      </c>
      <c r="H1494">
        <v>31</v>
      </c>
      <c r="I1494" s="9"/>
      <c r="J1494" s="2" t="str">
        <f t="shared" si="479"/>
        <v>New Orleans Saints</v>
      </c>
      <c r="K1494" s="2" t="str">
        <f t="shared" si="480"/>
        <v>Washington Redskins</v>
      </c>
      <c r="L1494" s="17">
        <f t="shared" si="481"/>
        <v>-380.22813688212943</v>
      </c>
      <c r="M1494" s="18">
        <f t="shared" si="482"/>
        <v>330</v>
      </c>
      <c r="N1494" s="4">
        <f t="shared" si="468"/>
        <v>1.2629999999999999</v>
      </c>
      <c r="O1494" s="4">
        <f t="shared" si="469"/>
        <v>4.3</v>
      </c>
      <c r="P1494" s="4"/>
      <c r="Q1494" s="4"/>
      <c r="R1494" s="1">
        <f t="shared" si="470"/>
        <v>0.79176563737133809</v>
      </c>
      <c r="S1494" s="1">
        <f t="shared" si="470"/>
        <v>0.23255813953488372</v>
      </c>
      <c r="T1494" s="1">
        <f t="shared" si="466"/>
        <v>2.3746180118641047E-2</v>
      </c>
      <c r="U1494" s="1">
        <f t="shared" si="467"/>
        <v>0.2796037489182272</v>
      </c>
      <c r="V1494" s="1">
        <f t="shared" si="471"/>
        <v>0.79060374891822716</v>
      </c>
      <c r="W1494" s="1"/>
      <c r="X1494" s="17">
        <f t="shared" si="472"/>
        <v>264.85613225119045</v>
      </c>
      <c r="Y1494" s="18">
        <f t="shared" si="473"/>
        <v>3182.3042096495674</v>
      </c>
      <c r="Z1494" s="2">
        <f t="shared" si="484"/>
        <v>251.6133256386309</v>
      </c>
      <c r="AA1494" s="18">
        <f t="shared" si="484"/>
        <v>3023.1889991670887</v>
      </c>
      <c r="AB1494" s="2">
        <f t="shared" si="485"/>
        <v>-397.43523021360488</v>
      </c>
      <c r="AC1494" s="2">
        <f t="shared" si="485"/>
        <v>302.31889991670886</v>
      </c>
      <c r="AD1494" s="2">
        <f t="shared" si="474"/>
        <v>251.6133256386309</v>
      </c>
      <c r="AE1494" s="2">
        <f t="shared" si="475"/>
        <v>-1000</v>
      </c>
      <c r="AF1494" s="5">
        <f t="shared" si="476"/>
        <v>0.2629999999999999</v>
      </c>
      <c r="AG1494" s="5">
        <f t="shared" si="477"/>
        <v>-1</v>
      </c>
      <c r="AH1494" s="3">
        <f t="shared" si="478"/>
        <v>201711</v>
      </c>
      <c r="AI1494" s="21">
        <v>1.2769999999999999</v>
      </c>
      <c r="AJ1494" s="21">
        <v>4.1399999999999997</v>
      </c>
      <c r="AK1494" s="21">
        <v>1.2629999999999999</v>
      </c>
      <c r="AL1494" s="21">
        <v>4.3</v>
      </c>
      <c r="AO1494">
        <f t="shared" si="483"/>
        <v>-400</v>
      </c>
      <c r="AP1494">
        <f>IF(E1494&lt;F1494,G1494,H1494)</f>
        <v>34</v>
      </c>
      <c r="AQ1494">
        <f>IF(E1494&lt;F1494,H1494,G1494)</f>
        <v>31</v>
      </c>
    </row>
    <row r="1495" spans="2:43" x14ac:dyDescent="0.25">
      <c r="B1495" s="24">
        <v>43058</v>
      </c>
      <c r="C1495" s="20" t="s">
        <v>25</v>
      </c>
      <c r="D1495" s="20" t="s">
        <v>20</v>
      </c>
      <c r="E1495" s="2">
        <v>354</v>
      </c>
      <c r="F1495" s="2">
        <v>-411.5226337448558</v>
      </c>
      <c r="G1495">
        <v>12</v>
      </c>
      <c r="H1495">
        <v>9</v>
      </c>
      <c r="I1495" s="9"/>
      <c r="J1495" s="2" t="str">
        <f t="shared" si="479"/>
        <v>Kansas City Chiefs</v>
      </c>
      <c r="K1495" s="2" t="str">
        <f t="shared" si="480"/>
        <v>New York Giants</v>
      </c>
      <c r="L1495" s="17">
        <f t="shared" si="481"/>
        <v>-411.5226337448558</v>
      </c>
      <c r="M1495" s="18">
        <f t="shared" si="482"/>
        <v>354</v>
      </c>
      <c r="N1495" s="4">
        <f t="shared" si="468"/>
        <v>1.2430000000000001</v>
      </c>
      <c r="O1495" s="4">
        <f t="shared" si="469"/>
        <v>4.54</v>
      </c>
      <c r="P1495" s="4"/>
      <c r="Q1495" s="4"/>
      <c r="R1495" s="1">
        <f t="shared" si="470"/>
        <v>0.80450522928399026</v>
      </c>
      <c r="S1495" s="1">
        <f t="shared" si="470"/>
        <v>0.22026431718061673</v>
      </c>
      <c r="T1495" s="1">
        <f t="shared" si="466"/>
        <v>2.4170845581877876E-2</v>
      </c>
      <c r="U1495" s="1">
        <f t="shared" si="467"/>
        <v>0.29212045605168679</v>
      </c>
      <c r="V1495" s="1">
        <f t="shared" si="471"/>
        <v>0.8031204560516868</v>
      </c>
      <c r="W1495" s="1"/>
      <c r="X1495" s="17">
        <f t="shared" si="472"/>
        <v>245.14323158473061</v>
      </c>
      <c r="Y1495" s="18">
        <f t="shared" si="473"/>
        <v>3401.5735924222986</v>
      </c>
      <c r="Z1495" s="2">
        <f t="shared" si="484"/>
        <v>232.88607000549408</v>
      </c>
      <c r="AA1495" s="18">
        <f t="shared" si="484"/>
        <v>3231.4949128011835</v>
      </c>
      <c r="AB1495" s="2">
        <f t="shared" si="485"/>
        <v>-429.39451036140065</v>
      </c>
      <c r="AC1495" s="2">
        <f t="shared" si="485"/>
        <v>323.14949128011835</v>
      </c>
      <c r="AD1495" s="2">
        <f t="shared" si="474"/>
        <v>-1000</v>
      </c>
      <c r="AE1495" s="2">
        <f t="shared" si="475"/>
        <v>3231.4949128011835</v>
      </c>
      <c r="AF1495" s="5">
        <f t="shared" si="476"/>
        <v>-1</v>
      </c>
      <c r="AG1495" s="5">
        <f t="shared" si="477"/>
        <v>3.54</v>
      </c>
      <c r="AH1495" s="3">
        <f t="shared" si="478"/>
        <v>201711</v>
      </c>
      <c r="AI1495" s="21">
        <v>4.54</v>
      </c>
      <c r="AJ1495" s="21">
        <v>1.2430000000000001</v>
      </c>
      <c r="AK1495" s="21">
        <v>4.54</v>
      </c>
      <c r="AL1495" s="21">
        <v>1.2430000000000001</v>
      </c>
      <c r="AO1495">
        <f t="shared" si="483"/>
        <v>-500</v>
      </c>
      <c r="AP1495">
        <f>IF(E1495&lt;F1495,G1495,H1495)</f>
        <v>9</v>
      </c>
      <c r="AQ1495">
        <f>IF(E1495&lt;F1495,H1495,G1495)</f>
        <v>12</v>
      </c>
    </row>
    <row r="1496" spans="2:43" x14ac:dyDescent="0.25">
      <c r="B1496" s="24">
        <v>43055</v>
      </c>
      <c r="C1496" s="20" t="s">
        <v>45</v>
      </c>
      <c r="D1496" s="20" t="s">
        <v>41</v>
      </c>
      <c r="E1496" s="2">
        <v>-310.55900621118008</v>
      </c>
      <c r="F1496" s="2">
        <v>273</v>
      </c>
      <c r="G1496">
        <v>40</v>
      </c>
      <c r="H1496">
        <v>17</v>
      </c>
      <c r="I1496" s="9"/>
      <c r="J1496" s="2" t="str">
        <f t="shared" si="479"/>
        <v>Pittsburgh Steelers</v>
      </c>
      <c r="K1496" s="2" t="str">
        <f t="shared" si="480"/>
        <v>Tennessee Titans</v>
      </c>
      <c r="L1496" s="17">
        <f t="shared" si="481"/>
        <v>-310.55900621118008</v>
      </c>
      <c r="M1496" s="18">
        <f t="shared" si="482"/>
        <v>273</v>
      </c>
      <c r="N1496" s="4">
        <f t="shared" si="468"/>
        <v>1.3220000000000001</v>
      </c>
      <c r="O1496" s="4">
        <f t="shared" si="469"/>
        <v>3.73</v>
      </c>
      <c r="P1496" s="4"/>
      <c r="Q1496" s="4"/>
      <c r="R1496" s="1">
        <f t="shared" si="470"/>
        <v>0.75642965204236001</v>
      </c>
      <c r="S1496" s="1">
        <f t="shared" si="470"/>
        <v>0.26809651474530832</v>
      </c>
      <c r="T1496" s="1">
        <f t="shared" si="466"/>
        <v>2.3939034045922236E-2</v>
      </c>
      <c r="U1496" s="1">
        <f t="shared" si="467"/>
        <v>0.24416656864852584</v>
      </c>
      <c r="V1496" s="1">
        <f t="shared" si="471"/>
        <v>0.75516656864852583</v>
      </c>
      <c r="W1496" s="1"/>
      <c r="X1496" s="17">
        <f t="shared" si="472"/>
        <v>324.21116282946303</v>
      </c>
      <c r="Y1496" s="18">
        <f t="shared" si="473"/>
        <v>2663.4771552855118</v>
      </c>
      <c r="Z1496" s="2">
        <f t="shared" si="484"/>
        <v>308.00060468798989</v>
      </c>
      <c r="AA1496" s="18">
        <f t="shared" si="484"/>
        <v>2530.3032975212359</v>
      </c>
      <c r="AB1496" s="2">
        <f t="shared" si="485"/>
        <v>-324.67468725037662</v>
      </c>
      <c r="AC1496" s="2">
        <f t="shared" si="485"/>
        <v>253.03032975212358</v>
      </c>
      <c r="AD1496" s="2">
        <f t="shared" si="474"/>
        <v>308.00060468798989</v>
      </c>
      <c r="AE1496" s="2">
        <f t="shared" si="475"/>
        <v>-1000</v>
      </c>
      <c r="AF1496" s="5">
        <f t="shared" si="476"/>
        <v>0.32200000000000006</v>
      </c>
      <c r="AG1496" s="5">
        <f t="shared" si="477"/>
        <v>-1</v>
      </c>
      <c r="AH1496" s="3">
        <f t="shared" si="478"/>
        <v>201711</v>
      </c>
      <c r="AI1496" s="21">
        <v>1.3440000000000001</v>
      </c>
      <c r="AJ1496" s="21">
        <v>3.56</v>
      </c>
      <c r="AK1496" s="21">
        <v>1.3220000000000001</v>
      </c>
      <c r="AL1496" s="21">
        <v>3.73</v>
      </c>
      <c r="AO1496">
        <f t="shared" si="483"/>
        <v>-400</v>
      </c>
      <c r="AP1496">
        <f>IF(E1496&lt;F1496,G1496,H1496)</f>
        <v>40</v>
      </c>
      <c r="AQ1496">
        <f>IF(E1496&lt;F1496,H1496,G1496)</f>
        <v>17</v>
      </c>
    </row>
    <row r="1497" spans="2:43" x14ac:dyDescent="0.25">
      <c r="B1497" s="24">
        <v>43052</v>
      </c>
      <c r="C1497" s="20" t="s">
        <v>44</v>
      </c>
      <c r="D1497" s="20" t="s">
        <v>30</v>
      </c>
      <c r="E1497" s="2">
        <v>-375.93984962406012</v>
      </c>
      <c r="F1497" s="2">
        <v>326</v>
      </c>
      <c r="G1497">
        <v>45</v>
      </c>
      <c r="H1497">
        <v>21</v>
      </c>
      <c r="I1497" s="9"/>
      <c r="J1497" s="2" t="str">
        <f t="shared" si="479"/>
        <v>Carolina Panthers</v>
      </c>
      <c r="K1497" s="2" t="str">
        <f t="shared" si="480"/>
        <v>Miami Dolphins</v>
      </c>
      <c r="L1497" s="17">
        <f t="shared" si="481"/>
        <v>-375.93984962406012</v>
      </c>
      <c r="M1497" s="18">
        <f t="shared" si="482"/>
        <v>326</v>
      </c>
      <c r="N1497" s="4">
        <f t="shared" si="468"/>
        <v>1.266</v>
      </c>
      <c r="O1497" s="4">
        <f t="shared" si="469"/>
        <v>4.26</v>
      </c>
      <c r="P1497" s="4"/>
      <c r="Q1497" s="4"/>
      <c r="R1497" s="1">
        <f t="shared" si="470"/>
        <v>0.78988941548183256</v>
      </c>
      <c r="S1497" s="1">
        <f t="shared" si="470"/>
        <v>0.23474178403755869</v>
      </c>
      <c r="T1497" s="1">
        <f t="shared" si="466"/>
        <v>2.4039087947882676E-2</v>
      </c>
      <c r="U1497" s="1">
        <f t="shared" si="467"/>
        <v>0.27757381572213691</v>
      </c>
      <c r="V1497" s="1">
        <f t="shared" si="471"/>
        <v>0.78857381572213692</v>
      </c>
      <c r="W1497" s="1"/>
      <c r="X1497" s="17">
        <f t="shared" si="472"/>
        <v>268.11210322048231</v>
      </c>
      <c r="Y1497" s="18">
        <f t="shared" si="473"/>
        <v>3148.7443162196637</v>
      </c>
      <c r="Z1497" s="2">
        <f t="shared" si="484"/>
        <v>254.70649805945817</v>
      </c>
      <c r="AA1497" s="18">
        <f t="shared" si="484"/>
        <v>2991.3071004086805</v>
      </c>
      <c r="AB1497" s="2">
        <f t="shared" si="485"/>
        <v>-392.60875070669067</v>
      </c>
      <c r="AC1497" s="2">
        <f t="shared" si="485"/>
        <v>299.13071004086805</v>
      </c>
      <c r="AD1497" s="2">
        <f t="shared" si="474"/>
        <v>254.70649805945817</v>
      </c>
      <c r="AE1497" s="2">
        <f t="shared" si="475"/>
        <v>-1000</v>
      </c>
      <c r="AF1497" s="5">
        <f t="shared" si="476"/>
        <v>0.26600000000000001</v>
      </c>
      <c r="AG1497" s="5">
        <f t="shared" si="477"/>
        <v>-1</v>
      </c>
      <c r="AH1497" s="3">
        <f t="shared" si="478"/>
        <v>201711</v>
      </c>
      <c r="AI1497" s="21">
        <v>1.25</v>
      </c>
      <c r="AJ1497" s="21">
        <v>4.46</v>
      </c>
      <c r="AK1497" s="21">
        <v>1.266</v>
      </c>
      <c r="AL1497" s="21">
        <v>4.26</v>
      </c>
      <c r="AO1497">
        <f t="shared" si="483"/>
        <v>-400</v>
      </c>
      <c r="AP1497">
        <f>IF(E1497&lt;F1497,G1497,H1497)</f>
        <v>45</v>
      </c>
      <c r="AQ1497">
        <f>IF(E1497&lt;F1497,H1497,G1497)</f>
        <v>21</v>
      </c>
    </row>
    <row r="1498" spans="2:43" x14ac:dyDescent="0.25">
      <c r="B1498" s="24">
        <v>43051</v>
      </c>
      <c r="C1498" s="20" t="s">
        <v>38</v>
      </c>
      <c r="D1498" s="20" t="s">
        <v>36</v>
      </c>
      <c r="E1498" s="2">
        <v>248</v>
      </c>
      <c r="F1498" s="2">
        <v>-280.1120448179272</v>
      </c>
      <c r="G1498">
        <v>16</v>
      </c>
      <c r="H1498">
        <v>41</v>
      </c>
      <c r="I1498" s="9"/>
      <c r="J1498" s="2" t="str">
        <f t="shared" si="479"/>
        <v>New England Patriots</v>
      </c>
      <c r="K1498" s="2" t="str">
        <f t="shared" si="480"/>
        <v>Denver Broncos</v>
      </c>
      <c r="L1498" s="17">
        <f t="shared" si="481"/>
        <v>-280.1120448179272</v>
      </c>
      <c r="M1498" s="18">
        <f t="shared" si="482"/>
        <v>248</v>
      </c>
      <c r="N1498" s="4">
        <f t="shared" si="468"/>
        <v>1.357</v>
      </c>
      <c r="O1498" s="4">
        <f t="shared" si="469"/>
        <v>3.48</v>
      </c>
      <c r="P1498" s="4"/>
      <c r="Q1498" s="4"/>
      <c r="R1498" s="1">
        <f t="shared" si="470"/>
        <v>0.73691967575534267</v>
      </c>
      <c r="S1498" s="1">
        <f t="shared" si="470"/>
        <v>0.28735632183908044</v>
      </c>
      <c r="T1498" s="1">
        <f t="shared" si="466"/>
        <v>2.3700640893115521E-2</v>
      </c>
      <c r="U1498" s="1">
        <f t="shared" si="467"/>
        <v>0.22478167695813112</v>
      </c>
      <c r="V1498" s="1">
        <f t="shared" si="471"/>
        <v>0.73578167695813113</v>
      </c>
      <c r="W1498" s="1"/>
      <c r="X1498" s="17">
        <f t="shared" si="472"/>
        <v>359.09880786132152</v>
      </c>
      <c r="Y1498" s="18">
        <f t="shared" si="473"/>
        <v>2429.642291801018</v>
      </c>
      <c r="Z1498" s="2">
        <f t="shared" si="484"/>
        <v>341.14386746825545</v>
      </c>
      <c r="AA1498" s="18">
        <f t="shared" si="484"/>
        <v>2308.160177210967</v>
      </c>
      <c r="AB1498" s="2">
        <f t="shared" si="485"/>
        <v>-293.13146017290001</v>
      </c>
      <c r="AC1498" s="2">
        <f t="shared" si="485"/>
        <v>230.8160177210967</v>
      </c>
      <c r="AD1498" s="2">
        <f t="shared" si="474"/>
        <v>341.14386746825545</v>
      </c>
      <c r="AE1498" s="2">
        <f t="shared" si="475"/>
        <v>-1000</v>
      </c>
      <c r="AF1498" s="5">
        <f t="shared" si="476"/>
        <v>0.35699999999999998</v>
      </c>
      <c r="AG1498" s="5">
        <f t="shared" si="477"/>
        <v>-1</v>
      </c>
      <c r="AH1498" s="3">
        <f t="shared" si="478"/>
        <v>201711</v>
      </c>
      <c r="AI1498" s="21">
        <v>3.73</v>
      </c>
      <c r="AJ1498" s="21">
        <v>1.3220000000000001</v>
      </c>
      <c r="AK1498" s="21">
        <v>3.48</v>
      </c>
      <c r="AL1498" s="21">
        <v>1.357</v>
      </c>
      <c r="AO1498">
        <f t="shared" si="483"/>
        <v>-300</v>
      </c>
      <c r="AP1498">
        <f>IF(E1498&lt;F1498,G1498,H1498)</f>
        <v>41</v>
      </c>
      <c r="AQ1498">
        <f>IF(E1498&lt;F1498,H1498,G1498)</f>
        <v>16</v>
      </c>
    </row>
    <row r="1499" spans="2:43" x14ac:dyDescent="0.25">
      <c r="B1499" s="24">
        <v>43051</v>
      </c>
      <c r="C1499" s="20" t="s">
        <v>35</v>
      </c>
      <c r="D1499" s="20" t="s">
        <v>23</v>
      </c>
      <c r="E1499" s="2">
        <v>-185.18518518518516</v>
      </c>
      <c r="F1499" s="2">
        <v>166</v>
      </c>
      <c r="G1499">
        <v>27</v>
      </c>
      <c r="H1499">
        <v>7</v>
      </c>
      <c r="I1499" s="9"/>
      <c r="J1499" s="2" t="str">
        <f t="shared" si="479"/>
        <v>Atlanta Falcons</v>
      </c>
      <c r="K1499" s="2" t="str">
        <f t="shared" si="480"/>
        <v>Dallas Cowboys</v>
      </c>
      <c r="L1499" s="17">
        <f t="shared" si="481"/>
        <v>-185.18518518518516</v>
      </c>
      <c r="M1499" s="18">
        <f t="shared" si="482"/>
        <v>166</v>
      </c>
      <c r="N1499" s="4">
        <f t="shared" si="468"/>
        <v>1.54</v>
      </c>
      <c r="O1499" s="4">
        <f t="shared" si="469"/>
        <v>2.66</v>
      </c>
      <c r="P1499" s="4"/>
      <c r="Q1499" s="4"/>
      <c r="R1499" s="1">
        <f t="shared" si="470"/>
        <v>0.64935064935064934</v>
      </c>
      <c r="S1499" s="1">
        <f t="shared" si="470"/>
        <v>0.37593984962406013</v>
      </c>
      <c r="T1499" s="1">
        <f t="shared" si="466"/>
        <v>2.4666666666666726E-2</v>
      </c>
      <c r="U1499" s="1">
        <f t="shared" si="467"/>
        <v>0.13670539986329461</v>
      </c>
      <c r="V1499" s="1">
        <f t="shared" si="471"/>
        <v>0.64770539986329467</v>
      </c>
      <c r="W1499" s="1"/>
      <c r="X1499" s="17">
        <f t="shared" si="472"/>
        <v>543.91178491187668</v>
      </c>
      <c r="Y1499" s="18">
        <f t="shared" si="473"/>
        <v>1653.0471874062387</v>
      </c>
      <c r="Z1499" s="2">
        <f t="shared" si="484"/>
        <v>516.71619566628283</v>
      </c>
      <c r="AA1499" s="18">
        <f t="shared" si="484"/>
        <v>1570.3948280359266</v>
      </c>
      <c r="AB1499" s="2">
        <f t="shared" si="485"/>
        <v>-193.52983482751958</v>
      </c>
      <c r="AC1499" s="2">
        <f t="shared" si="485"/>
        <v>157.03948280359265</v>
      </c>
      <c r="AD1499" s="2">
        <f t="shared" si="474"/>
        <v>516.71619566628283</v>
      </c>
      <c r="AE1499" s="2">
        <f t="shared" si="475"/>
        <v>-1000</v>
      </c>
      <c r="AF1499" s="5">
        <f t="shared" si="476"/>
        <v>0.54</v>
      </c>
      <c r="AG1499" s="5">
        <f t="shared" si="477"/>
        <v>-1</v>
      </c>
      <c r="AH1499" s="3">
        <f t="shared" si="478"/>
        <v>201711</v>
      </c>
      <c r="AI1499" s="21">
        <v>1.641</v>
      </c>
      <c r="AJ1499" s="21">
        <v>2.41</v>
      </c>
      <c r="AK1499" s="21">
        <v>1.54</v>
      </c>
      <c r="AL1499" s="21">
        <v>2.66</v>
      </c>
      <c r="AO1499">
        <f t="shared" si="483"/>
        <v>-190</v>
      </c>
      <c r="AP1499">
        <f>IF(E1499&lt;F1499,G1499,H1499)</f>
        <v>27</v>
      </c>
      <c r="AQ1499">
        <f>IF(E1499&lt;F1499,H1499,G1499)</f>
        <v>7</v>
      </c>
    </row>
    <row r="1500" spans="2:43" x14ac:dyDescent="0.25">
      <c r="B1500" s="24">
        <v>43051</v>
      </c>
      <c r="C1500" s="20" t="s">
        <v>22</v>
      </c>
      <c r="D1500" s="20" t="s">
        <v>25</v>
      </c>
      <c r="E1500" s="2">
        <v>144</v>
      </c>
      <c r="F1500" s="2">
        <v>-160</v>
      </c>
      <c r="G1500">
        <v>31</v>
      </c>
      <c r="H1500">
        <v>21</v>
      </c>
      <c r="I1500" s="9"/>
      <c r="J1500" s="2" t="str">
        <f t="shared" si="479"/>
        <v>New York Giants</v>
      </c>
      <c r="K1500" s="2" t="str">
        <f t="shared" si="480"/>
        <v>San Francisco 49ers</v>
      </c>
      <c r="L1500" s="17">
        <f t="shared" si="481"/>
        <v>-160</v>
      </c>
      <c r="M1500" s="18">
        <f t="shared" si="482"/>
        <v>144</v>
      </c>
      <c r="N1500" s="4">
        <f t="shared" si="468"/>
        <v>1.625</v>
      </c>
      <c r="O1500" s="4">
        <f t="shared" si="469"/>
        <v>2.44</v>
      </c>
      <c r="P1500" s="4"/>
      <c r="Q1500" s="4"/>
      <c r="R1500" s="1">
        <f t="shared" si="470"/>
        <v>0.61538461538461542</v>
      </c>
      <c r="S1500" s="1">
        <f t="shared" si="470"/>
        <v>0.4098360655737705</v>
      </c>
      <c r="T1500" s="1">
        <f t="shared" si="466"/>
        <v>2.4600246002459913E-2</v>
      </c>
      <c r="U1500" s="1">
        <f t="shared" si="467"/>
        <v>0.10277427490542246</v>
      </c>
      <c r="V1500" s="1">
        <f t="shared" si="471"/>
        <v>0.61377427490542247</v>
      </c>
      <c r="W1500" s="1"/>
      <c r="X1500" s="17">
        <f t="shared" si="472"/>
        <v>629.26346196912823</v>
      </c>
      <c r="Y1500" s="18">
        <f t="shared" si="473"/>
        <v>1438.0997917039526</v>
      </c>
      <c r="Z1500" s="2">
        <f t="shared" si="484"/>
        <v>597.80028887067181</v>
      </c>
      <c r="AA1500" s="18">
        <f t="shared" si="484"/>
        <v>1366.194802118755</v>
      </c>
      <c r="AB1500" s="2">
        <f t="shared" si="485"/>
        <v>-167.27994593129748</v>
      </c>
      <c r="AC1500" s="2">
        <f t="shared" si="485"/>
        <v>136.6194802118755</v>
      </c>
      <c r="AD1500" s="2">
        <f t="shared" si="474"/>
        <v>-1000</v>
      </c>
      <c r="AE1500" s="2">
        <f t="shared" si="475"/>
        <v>1366.194802118755</v>
      </c>
      <c r="AF1500" s="5">
        <f t="shared" si="476"/>
        <v>-1</v>
      </c>
      <c r="AG1500" s="5">
        <f t="shared" si="477"/>
        <v>1.44</v>
      </c>
      <c r="AH1500" s="3">
        <f t="shared" si="478"/>
        <v>201711</v>
      </c>
      <c r="AI1500" s="21">
        <v>1.8540000000000001</v>
      </c>
      <c r="AJ1500" s="21">
        <v>2.06</v>
      </c>
      <c r="AK1500" s="21">
        <v>2.44</v>
      </c>
      <c r="AL1500" s="21">
        <v>1.625</v>
      </c>
      <c r="AO1500">
        <f t="shared" si="483"/>
        <v>-160</v>
      </c>
      <c r="AP1500">
        <f>IF(E1500&lt;F1500,G1500,H1500)</f>
        <v>21</v>
      </c>
      <c r="AQ1500">
        <f>IF(E1500&lt;F1500,H1500,G1500)</f>
        <v>31</v>
      </c>
    </row>
    <row r="1501" spans="2:43" x14ac:dyDescent="0.25">
      <c r="B1501" s="24">
        <v>43051</v>
      </c>
      <c r="C1501" s="20" t="s">
        <v>47</v>
      </c>
      <c r="D1501" s="20" t="s">
        <v>40</v>
      </c>
      <c r="E1501" s="2">
        <v>-653.5947712418299</v>
      </c>
      <c r="F1501" s="2">
        <v>534</v>
      </c>
      <c r="G1501">
        <v>33</v>
      </c>
      <c r="H1501">
        <v>7</v>
      </c>
      <c r="I1501" s="9"/>
      <c r="J1501" s="2" t="str">
        <f t="shared" si="479"/>
        <v>Los Angeles Rams</v>
      </c>
      <c r="K1501" s="2" t="str">
        <f t="shared" si="480"/>
        <v>Houston Texans</v>
      </c>
      <c r="L1501" s="17">
        <f t="shared" si="481"/>
        <v>-653.5947712418299</v>
      </c>
      <c r="M1501" s="18">
        <f t="shared" si="482"/>
        <v>534</v>
      </c>
      <c r="N1501" s="4">
        <f t="shared" si="468"/>
        <v>1.153</v>
      </c>
      <c r="O1501" s="4">
        <f t="shared" si="469"/>
        <v>6.34</v>
      </c>
      <c r="P1501" s="4"/>
      <c r="Q1501" s="4"/>
      <c r="R1501" s="1">
        <f t="shared" si="470"/>
        <v>0.86730268863833471</v>
      </c>
      <c r="S1501" s="1">
        <f t="shared" si="470"/>
        <v>0.15772870662460567</v>
      </c>
      <c r="T1501" s="1">
        <f t="shared" si="466"/>
        <v>2.4420125450420493E-2</v>
      </c>
      <c r="U1501" s="1">
        <f t="shared" si="467"/>
        <v>0.3547869910068645</v>
      </c>
      <c r="V1501" s="1">
        <f t="shared" si="471"/>
        <v>0.86578699100686451</v>
      </c>
      <c r="W1501" s="1"/>
      <c r="X1501" s="17">
        <f t="shared" si="472"/>
        <v>155.01850961869135</v>
      </c>
      <c r="Y1501" s="18">
        <f t="shared" si="473"/>
        <v>4954.5373023545008</v>
      </c>
      <c r="Z1501" s="2">
        <f t="shared" si="484"/>
        <v>147.26758413775678</v>
      </c>
      <c r="AA1501" s="18">
        <f t="shared" si="484"/>
        <v>4706.8104372367752</v>
      </c>
      <c r="AB1501" s="2">
        <f t="shared" si="485"/>
        <v>-679.03605933032873</v>
      </c>
      <c r="AC1501" s="2">
        <f t="shared" si="485"/>
        <v>470.68104372367753</v>
      </c>
      <c r="AD1501" s="2">
        <f t="shared" si="474"/>
        <v>147.26758413775678</v>
      </c>
      <c r="AE1501" s="2">
        <f t="shared" si="475"/>
        <v>-1000</v>
      </c>
      <c r="AF1501" s="5">
        <f t="shared" si="476"/>
        <v>0.15300000000000002</v>
      </c>
      <c r="AG1501" s="5">
        <f t="shared" si="477"/>
        <v>-1</v>
      </c>
      <c r="AH1501" s="3">
        <f t="shared" si="478"/>
        <v>201711</v>
      </c>
      <c r="AI1501" s="21">
        <v>1.1759999999999999</v>
      </c>
      <c r="AJ1501" s="21">
        <v>5.72</v>
      </c>
      <c r="AK1501" s="21">
        <v>1.153</v>
      </c>
      <c r="AL1501" s="21">
        <v>6.34</v>
      </c>
      <c r="AO1501">
        <f t="shared" si="483"/>
        <v>-700</v>
      </c>
      <c r="AP1501">
        <f>IF(E1501&lt;F1501,G1501,H1501)</f>
        <v>33</v>
      </c>
      <c r="AQ1501">
        <f>IF(E1501&lt;F1501,H1501,G1501)</f>
        <v>7</v>
      </c>
    </row>
    <row r="1502" spans="2:43" x14ac:dyDescent="0.25">
      <c r="B1502" s="24">
        <v>43051</v>
      </c>
      <c r="C1502" s="20" t="s">
        <v>24</v>
      </c>
      <c r="D1502" s="20" t="s">
        <v>43</v>
      </c>
      <c r="E1502" s="2">
        <v>114.99999999999999</v>
      </c>
      <c r="F1502" s="2">
        <v>-127.06480304955528</v>
      </c>
      <c r="G1502">
        <v>10</v>
      </c>
      <c r="H1502">
        <v>47</v>
      </c>
      <c r="I1502" s="9"/>
      <c r="J1502" s="2" t="str">
        <f t="shared" si="479"/>
        <v>New Orleans Saints</v>
      </c>
      <c r="K1502" s="2" t="str">
        <f t="shared" si="480"/>
        <v>Buffalo Bills</v>
      </c>
      <c r="L1502" s="17">
        <f t="shared" si="481"/>
        <v>-127.06480304955528</v>
      </c>
      <c r="M1502" s="18">
        <f t="shared" si="482"/>
        <v>114.99999999999999</v>
      </c>
      <c r="N1502" s="4">
        <f t="shared" si="468"/>
        <v>1.7869999999999999</v>
      </c>
      <c r="O1502" s="4">
        <f t="shared" si="469"/>
        <v>2.15</v>
      </c>
      <c r="P1502" s="4"/>
      <c r="Q1502" s="4"/>
      <c r="R1502" s="1">
        <f t="shared" si="470"/>
        <v>0.55959709009513148</v>
      </c>
      <c r="S1502" s="1">
        <f t="shared" si="470"/>
        <v>0.46511627906976744</v>
      </c>
      <c r="T1502" s="1">
        <f t="shared" si="466"/>
        <v>2.4117348234696578E-2</v>
      </c>
      <c r="U1502" s="1">
        <f t="shared" si="467"/>
        <v>4.7240405512682021E-2</v>
      </c>
      <c r="V1502" s="1">
        <f t="shared" si="471"/>
        <v>0.55824040551268206</v>
      </c>
      <c r="W1502" s="1"/>
      <c r="X1502" s="17">
        <f t="shared" si="472"/>
        <v>791.34292345178881</v>
      </c>
      <c r="Y1502" s="18">
        <f t="shared" si="473"/>
        <v>1150.681785496264</v>
      </c>
      <c r="Z1502" s="2">
        <f t="shared" si="484"/>
        <v>751.77577727919936</v>
      </c>
      <c r="AA1502" s="18">
        <f t="shared" si="484"/>
        <v>1093.1476962214508</v>
      </c>
      <c r="AB1502" s="2">
        <f t="shared" si="485"/>
        <v>-133.01838529822882</v>
      </c>
      <c r="AC1502" s="2">
        <f t="shared" si="485"/>
        <v>109.31476962214508</v>
      </c>
      <c r="AD1502" s="2">
        <f t="shared" si="474"/>
        <v>751.77577727919936</v>
      </c>
      <c r="AE1502" s="2">
        <f t="shared" si="475"/>
        <v>-1000</v>
      </c>
      <c r="AF1502" s="5">
        <f t="shared" si="476"/>
        <v>0.78699999999999992</v>
      </c>
      <c r="AG1502" s="5">
        <f t="shared" si="477"/>
        <v>-1</v>
      </c>
      <c r="AH1502" s="3">
        <f t="shared" si="478"/>
        <v>201711</v>
      </c>
      <c r="AI1502" s="21">
        <v>2.15</v>
      </c>
      <c r="AJ1502" s="21">
        <v>1.7869999999999999</v>
      </c>
      <c r="AK1502" s="21">
        <v>2.15</v>
      </c>
      <c r="AL1502" s="21">
        <v>1.7869999999999999</v>
      </c>
      <c r="AO1502">
        <f t="shared" si="483"/>
        <v>-130</v>
      </c>
      <c r="AP1502">
        <f>IF(E1502&lt;F1502,G1502,H1502)</f>
        <v>47</v>
      </c>
      <c r="AQ1502">
        <f>IF(E1502&lt;F1502,H1502,G1502)</f>
        <v>10</v>
      </c>
    </row>
    <row r="1503" spans="2:43" x14ac:dyDescent="0.25">
      <c r="B1503" s="24">
        <v>43051</v>
      </c>
      <c r="C1503" s="20" t="s">
        <v>37</v>
      </c>
      <c r="D1503" s="20" t="s">
        <v>33</v>
      </c>
      <c r="E1503" s="2">
        <v>-213.21961620469079</v>
      </c>
      <c r="F1503" s="2">
        <v>191</v>
      </c>
      <c r="G1503">
        <v>16</v>
      </c>
      <c r="H1503">
        <v>23</v>
      </c>
      <c r="I1503" s="9"/>
      <c r="J1503" s="2" t="str">
        <f t="shared" si="479"/>
        <v>Chicago Bears</v>
      </c>
      <c r="K1503" s="2" t="str">
        <f t="shared" si="480"/>
        <v>Green Bay Packers</v>
      </c>
      <c r="L1503" s="17">
        <f t="shared" si="481"/>
        <v>-213.21961620469079</v>
      </c>
      <c r="M1503" s="18">
        <f t="shared" si="482"/>
        <v>191</v>
      </c>
      <c r="N1503" s="4">
        <f t="shared" si="468"/>
        <v>1.4690000000000001</v>
      </c>
      <c r="O1503" s="4">
        <f t="shared" si="469"/>
        <v>2.91</v>
      </c>
      <c r="P1503" s="4"/>
      <c r="Q1503" s="4"/>
      <c r="R1503" s="1">
        <f t="shared" si="470"/>
        <v>0.68073519400953031</v>
      </c>
      <c r="S1503" s="1">
        <f t="shared" si="470"/>
        <v>0.3436426116838488</v>
      </c>
      <c r="T1503" s="1">
        <f t="shared" si="466"/>
        <v>2.3797670701073304E-2</v>
      </c>
      <c r="U1503" s="1">
        <f t="shared" si="467"/>
        <v>0.16854629116284076</v>
      </c>
      <c r="V1503" s="1">
        <f t="shared" si="471"/>
        <v>0.67954629116284071</v>
      </c>
      <c r="W1503" s="1"/>
      <c r="X1503" s="17">
        <f t="shared" si="472"/>
        <v>471.57009464182107</v>
      </c>
      <c r="Y1503" s="18">
        <f t="shared" si="473"/>
        <v>1890.8457068510311</v>
      </c>
      <c r="Z1503" s="2">
        <f t="shared" si="484"/>
        <v>447.99158990973001</v>
      </c>
      <c r="AA1503" s="18">
        <f t="shared" si="484"/>
        <v>1796.3034215084795</v>
      </c>
      <c r="AB1503" s="2">
        <f t="shared" si="485"/>
        <v>-223.21847608824515</v>
      </c>
      <c r="AC1503" s="2">
        <f t="shared" si="485"/>
        <v>179.63034215084795</v>
      </c>
      <c r="AD1503" s="2">
        <f t="shared" si="474"/>
        <v>-1000</v>
      </c>
      <c r="AE1503" s="2">
        <f t="shared" si="475"/>
        <v>1796.3034215084795</v>
      </c>
      <c r="AF1503" s="5">
        <f t="shared" si="476"/>
        <v>-1</v>
      </c>
      <c r="AG1503" s="5">
        <f t="shared" si="477"/>
        <v>1.9100000000000001</v>
      </c>
      <c r="AH1503" s="3">
        <f t="shared" si="478"/>
        <v>201711</v>
      </c>
      <c r="AI1503" s="21">
        <v>1.4670000000000001</v>
      </c>
      <c r="AJ1503" s="21">
        <v>2.92</v>
      </c>
      <c r="AK1503" s="21">
        <v>1.4690000000000001</v>
      </c>
      <c r="AL1503" s="21">
        <v>2.91</v>
      </c>
      <c r="AO1503">
        <f t="shared" si="483"/>
        <v>-300</v>
      </c>
      <c r="AP1503">
        <f>IF(E1503&lt;F1503,G1503,H1503)</f>
        <v>16</v>
      </c>
      <c r="AQ1503">
        <f>IF(E1503&lt;F1503,H1503,G1503)</f>
        <v>23</v>
      </c>
    </row>
    <row r="1504" spans="2:43" x14ac:dyDescent="0.25">
      <c r="B1504" s="24">
        <v>43051</v>
      </c>
      <c r="C1504" s="20" t="s">
        <v>34</v>
      </c>
      <c r="D1504" s="20" t="s">
        <v>46</v>
      </c>
      <c r="E1504" s="2">
        <v>-450.45045045045049</v>
      </c>
      <c r="F1504" s="2">
        <v>384.99999999999994</v>
      </c>
      <c r="G1504">
        <v>38</v>
      </c>
      <c r="H1504">
        <v>24</v>
      </c>
      <c r="I1504" s="9"/>
      <c r="J1504" s="2" t="str">
        <f t="shared" si="479"/>
        <v>Detroit Lions</v>
      </c>
      <c r="K1504" s="2" t="str">
        <f t="shared" si="480"/>
        <v>Cleveland Browns</v>
      </c>
      <c r="L1504" s="17">
        <f t="shared" si="481"/>
        <v>-450.45045045045049</v>
      </c>
      <c r="M1504" s="18">
        <f t="shared" si="482"/>
        <v>384.99999999999994</v>
      </c>
      <c r="N1504" s="4">
        <f t="shared" si="468"/>
        <v>1.222</v>
      </c>
      <c r="O1504" s="4">
        <f t="shared" si="469"/>
        <v>4.8499999999999996</v>
      </c>
      <c r="P1504" s="4"/>
      <c r="Q1504" s="4"/>
      <c r="R1504" s="1">
        <f t="shared" si="470"/>
        <v>0.81833060556464809</v>
      </c>
      <c r="S1504" s="1">
        <f t="shared" si="470"/>
        <v>0.2061855670103093</v>
      </c>
      <c r="T1504" s="1">
        <f t="shared" si="466"/>
        <v>2.392951251646902E-2</v>
      </c>
      <c r="U1504" s="1">
        <f t="shared" si="467"/>
        <v>0.30607251927716939</v>
      </c>
      <c r="V1504" s="1">
        <f t="shared" si="471"/>
        <v>0.8170725192771694</v>
      </c>
      <c r="W1504" s="1"/>
      <c r="X1504" s="17">
        <f t="shared" si="472"/>
        <v>223.88157281884725</v>
      </c>
      <c r="Y1504" s="18">
        <f t="shared" si="473"/>
        <v>3674.1094559452272</v>
      </c>
      <c r="Z1504" s="2">
        <f t="shared" si="484"/>
        <v>212.68749417790488</v>
      </c>
      <c r="AA1504" s="18">
        <f t="shared" si="484"/>
        <v>3490.4039831479658</v>
      </c>
      <c r="AB1504" s="2">
        <f t="shared" si="485"/>
        <v>-470.17338930305823</v>
      </c>
      <c r="AC1504" s="2">
        <f t="shared" si="485"/>
        <v>349.04039831479656</v>
      </c>
      <c r="AD1504" s="2">
        <f t="shared" si="474"/>
        <v>212.68749417790488</v>
      </c>
      <c r="AE1504" s="2">
        <f t="shared" si="475"/>
        <v>-1000</v>
      </c>
      <c r="AF1504" s="5">
        <f t="shared" si="476"/>
        <v>0.22199999999999998</v>
      </c>
      <c r="AG1504" s="5">
        <f t="shared" si="477"/>
        <v>-1</v>
      </c>
      <c r="AH1504" s="3">
        <f t="shared" si="478"/>
        <v>201711</v>
      </c>
      <c r="AI1504" s="21">
        <v>1.1479999999999999</v>
      </c>
      <c r="AJ1504" s="21">
        <v>6.52</v>
      </c>
      <c r="AK1504" s="21">
        <v>1.222</v>
      </c>
      <c r="AL1504" s="21">
        <v>4.8499999999999996</v>
      </c>
      <c r="AO1504">
        <f t="shared" si="483"/>
        <v>-500</v>
      </c>
      <c r="AP1504">
        <f>IF(E1504&lt;F1504,G1504,H1504)</f>
        <v>38</v>
      </c>
      <c r="AQ1504">
        <f>IF(E1504&lt;F1504,H1504,G1504)</f>
        <v>24</v>
      </c>
    </row>
    <row r="1505" spans="2:43" x14ac:dyDescent="0.25">
      <c r="B1505" s="24">
        <v>43051</v>
      </c>
      <c r="C1505" s="20" t="s">
        <v>39</v>
      </c>
      <c r="D1505" s="20" t="s">
        <v>45</v>
      </c>
      <c r="E1505" s="2">
        <v>416</v>
      </c>
      <c r="F1505" s="2">
        <v>-490.19607843137265</v>
      </c>
      <c r="G1505">
        <v>17</v>
      </c>
      <c r="H1505">
        <v>20</v>
      </c>
      <c r="I1505" s="9"/>
      <c r="J1505" s="2" t="str">
        <f t="shared" si="479"/>
        <v>Pittsburgh Steelers</v>
      </c>
      <c r="K1505" s="2" t="str">
        <f t="shared" si="480"/>
        <v>Indianapolis Colts</v>
      </c>
      <c r="L1505" s="17">
        <f t="shared" si="481"/>
        <v>-490.19607843137265</v>
      </c>
      <c r="M1505" s="18">
        <f t="shared" si="482"/>
        <v>416</v>
      </c>
      <c r="N1505" s="4">
        <f t="shared" si="468"/>
        <v>1.204</v>
      </c>
      <c r="O1505" s="4">
        <f t="shared" si="469"/>
        <v>5.16</v>
      </c>
      <c r="P1505" s="4"/>
      <c r="Q1505" s="4"/>
      <c r="R1505" s="1">
        <f t="shared" si="470"/>
        <v>0.83056478405315615</v>
      </c>
      <c r="S1505" s="1">
        <f t="shared" si="470"/>
        <v>0.19379844961240308</v>
      </c>
      <c r="T1505" s="1">
        <f t="shared" si="466"/>
        <v>2.3783783783783652E-2</v>
      </c>
      <c r="U1505" s="1">
        <f t="shared" si="467"/>
        <v>0.31838316722037652</v>
      </c>
      <c r="V1505" s="1">
        <f t="shared" si="471"/>
        <v>0.82938316722037653</v>
      </c>
      <c r="W1505" s="1"/>
      <c r="X1505" s="17">
        <f t="shared" si="472"/>
        <v>205.71533101091811</v>
      </c>
      <c r="Y1505" s="18">
        <f t="shared" si="473"/>
        <v>3943.5873590891501</v>
      </c>
      <c r="Z1505" s="2">
        <f t="shared" si="484"/>
        <v>195.42956446037221</v>
      </c>
      <c r="AA1505" s="18">
        <f t="shared" si="484"/>
        <v>3746.4079911346926</v>
      </c>
      <c r="AB1505" s="2">
        <f t="shared" si="485"/>
        <v>-511.69330636397791</v>
      </c>
      <c r="AC1505" s="2">
        <f t="shared" si="485"/>
        <v>374.64079911346926</v>
      </c>
      <c r="AD1505" s="2">
        <f t="shared" si="474"/>
        <v>195.42956446037221</v>
      </c>
      <c r="AE1505" s="2">
        <f t="shared" si="475"/>
        <v>-1000</v>
      </c>
      <c r="AF1505" s="5">
        <f t="shared" si="476"/>
        <v>0.20399999999999996</v>
      </c>
      <c r="AG1505" s="5">
        <f t="shared" si="477"/>
        <v>-1</v>
      </c>
      <c r="AH1505" s="3">
        <f t="shared" si="478"/>
        <v>201711</v>
      </c>
      <c r="AI1505" s="21">
        <v>4.8499999999999996</v>
      </c>
      <c r="AJ1505" s="21">
        <v>1.222</v>
      </c>
      <c r="AK1505" s="21">
        <v>5.16</v>
      </c>
      <c r="AL1505" s="21">
        <v>1.204</v>
      </c>
      <c r="AO1505">
        <f t="shared" si="483"/>
        <v>-500</v>
      </c>
      <c r="AP1505">
        <f>IF(E1505&lt;F1505,G1505,H1505)</f>
        <v>20</v>
      </c>
      <c r="AQ1505">
        <f>IF(E1505&lt;F1505,H1505,G1505)</f>
        <v>17</v>
      </c>
    </row>
    <row r="1506" spans="2:43" x14ac:dyDescent="0.25">
      <c r="B1506" s="24">
        <v>43051</v>
      </c>
      <c r="C1506" s="20" t="s">
        <v>26</v>
      </c>
      <c r="D1506" s="20" t="s">
        <v>31</v>
      </c>
      <c r="E1506" s="2">
        <v>-215.05376344086017</v>
      </c>
      <c r="F1506" s="2">
        <v>193.00000000000003</v>
      </c>
      <c r="G1506">
        <v>20</v>
      </c>
      <c r="H1506">
        <v>17</v>
      </c>
      <c r="I1506" s="9"/>
      <c r="J1506" s="2" t="str">
        <f t="shared" si="479"/>
        <v>Jacksonville Jaguars</v>
      </c>
      <c r="K1506" s="2" t="str">
        <f t="shared" si="480"/>
        <v>Los Angeles Chargers</v>
      </c>
      <c r="L1506" s="17">
        <f t="shared" si="481"/>
        <v>-215.05376344086017</v>
      </c>
      <c r="M1506" s="18">
        <f t="shared" si="482"/>
        <v>193.00000000000003</v>
      </c>
      <c r="N1506" s="4">
        <f t="shared" si="468"/>
        <v>1.4650000000000001</v>
      </c>
      <c r="O1506" s="4">
        <f t="shared" si="469"/>
        <v>2.93</v>
      </c>
      <c r="P1506" s="4"/>
      <c r="Q1506" s="4"/>
      <c r="R1506" s="1">
        <f t="shared" si="470"/>
        <v>0.68259385665529004</v>
      </c>
      <c r="S1506" s="1">
        <f t="shared" si="470"/>
        <v>0.34129692832764502</v>
      </c>
      <c r="T1506" s="1">
        <f t="shared" si="466"/>
        <v>2.3333333333333317E-2</v>
      </c>
      <c r="U1506" s="1">
        <f t="shared" si="467"/>
        <v>0.17064846416382251</v>
      </c>
      <c r="V1506" s="1">
        <f t="shared" si="471"/>
        <v>0.68164846416382252</v>
      </c>
      <c r="W1506" s="1"/>
      <c r="X1506" s="17">
        <f t="shared" si="472"/>
        <v>467.03183909714949</v>
      </c>
      <c r="Y1506" s="18">
        <f t="shared" si="473"/>
        <v>1908.0035510355572</v>
      </c>
      <c r="Z1506" s="2">
        <f t="shared" si="484"/>
        <v>443.68024714229199</v>
      </c>
      <c r="AA1506" s="18">
        <f t="shared" si="484"/>
        <v>1812.6033734837793</v>
      </c>
      <c r="AB1506" s="2">
        <f t="shared" si="485"/>
        <v>-225.38754123964677</v>
      </c>
      <c r="AC1506" s="2">
        <f t="shared" si="485"/>
        <v>181.26033734837793</v>
      </c>
      <c r="AD1506" s="2">
        <f t="shared" si="474"/>
        <v>443.68024714229199</v>
      </c>
      <c r="AE1506" s="2">
        <f t="shared" si="475"/>
        <v>-1000</v>
      </c>
      <c r="AF1506" s="5">
        <f t="shared" si="476"/>
        <v>0.46500000000000008</v>
      </c>
      <c r="AG1506" s="5">
        <f t="shared" si="477"/>
        <v>-1</v>
      </c>
      <c r="AH1506" s="3">
        <f t="shared" si="478"/>
        <v>201711</v>
      </c>
      <c r="AI1506" s="21">
        <v>1.4950000000000001</v>
      </c>
      <c r="AJ1506" s="21">
        <v>2.81</v>
      </c>
      <c r="AK1506" s="21">
        <v>1.4650000000000001</v>
      </c>
      <c r="AL1506" s="21">
        <v>2.93</v>
      </c>
      <c r="AO1506">
        <f t="shared" si="483"/>
        <v>-300</v>
      </c>
      <c r="AP1506">
        <f>IF(E1506&lt;F1506,G1506,H1506)</f>
        <v>20</v>
      </c>
      <c r="AQ1506">
        <f>IF(E1506&lt;F1506,H1506,G1506)</f>
        <v>17</v>
      </c>
    </row>
    <row r="1507" spans="2:43" x14ac:dyDescent="0.25">
      <c r="B1507" s="24">
        <v>43051</v>
      </c>
      <c r="C1507" s="20" t="s">
        <v>27</v>
      </c>
      <c r="D1507" s="20" t="s">
        <v>42</v>
      </c>
      <c r="E1507" s="2">
        <v>-118.06375442739079</v>
      </c>
      <c r="F1507" s="2">
        <v>106.99999999999999</v>
      </c>
      <c r="G1507">
        <v>15</v>
      </c>
      <c r="H1507">
        <v>10</v>
      </c>
      <c r="I1507" s="9"/>
      <c r="J1507" s="2" t="str">
        <f t="shared" si="479"/>
        <v>Tampa Bay Buccaneers</v>
      </c>
      <c r="K1507" s="2" t="str">
        <f t="shared" si="480"/>
        <v>New York Jets</v>
      </c>
      <c r="L1507" s="17">
        <f t="shared" si="481"/>
        <v>-118.06375442739079</v>
      </c>
      <c r="M1507" s="18">
        <f t="shared" si="482"/>
        <v>106.99999999999999</v>
      </c>
      <c r="N1507" s="4">
        <f t="shared" si="468"/>
        <v>1.847</v>
      </c>
      <c r="O1507" s="4">
        <f t="shared" si="469"/>
        <v>2.0699999999999998</v>
      </c>
      <c r="P1507" s="4"/>
      <c r="Q1507" s="4"/>
      <c r="R1507" s="1">
        <f t="shared" si="470"/>
        <v>0.54141851651326478</v>
      </c>
      <c r="S1507" s="1">
        <f t="shared" si="470"/>
        <v>0.48309178743961356</v>
      </c>
      <c r="T1507" s="1">
        <f t="shared" si="466"/>
        <v>2.3923921368394274E-2</v>
      </c>
      <c r="U1507" s="1">
        <f t="shared" si="467"/>
        <v>2.9163364536825609E-2</v>
      </c>
      <c r="V1507" s="1">
        <f t="shared" si="471"/>
        <v>0.54016336453682556</v>
      </c>
      <c r="W1507" s="1"/>
      <c r="X1507" s="17">
        <f t="shared" si="472"/>
        <v>851.29178624964879</v>
      </c>
      <c r="Y1507" s="18">
        <f t="shared" si="473"/>
        <v>1070.70809343718</v>
      </c>
      <c r="Z1507" s="2">
        <f t="shared" si="484"/>
        <v>808.72719693716635</v>
      </c>
      <c r="AA1507" s="18">
        <f t="shared" si="484"/>
        <v>1017.1726887653209</v>
      </c>
      <c r="AB1507" s="2">
        <f t="shared" si="485"/>
        <v>-123.65109072468778</v>
      </c>
      <c r="AC1507" s="2">
        <f t="shared" si="485"/>
        <v>101.71726887653209</v>
      </c>
      <c r="AD1507" s="2">
        <f t="shared" si="474"/>
        <v>808.72719693716635</v>
      </c>
      <c r="AE1507" s="2">
        <f t="shared" si="475"/>
        <v>-1000</v>
      </c>
      <c r="AF1507" s="5">
        <f t="shared" si="476"/>
        <v>0.84699999999999998</v>
      </c>
      <c r="AG1507" s="5">
        <f t="shared" si="477"/>
        <v>-1</v>
      </c>
      <c r="AH1507" s="3">
        <f t="shared" si="478"/>
        <v>201711</v>
      </c>
      <c r="AI1507" s="21">
        <v>2.21</v>
      </c>
      <c r="AJ1507" s="21">
        <v>1.746</v>
      </c>
      <c r="AK1507" s="21">
        <v>1.847</v>
      </c>
      <c r="AL1507" s="21">
        <v>2.0699999999999998</v>
      </c>
      <c r="AO1507">
        <f t="shared" si="483"/>
        <v>-120</v>
      </c>
      <c r="AP1507">
        <f>IF(E1507&lt;F1507,G1507,H1507)</f>
        <v>15</v>
      </c>
      <c r="AQ1507">
        <f>IF(E1507&lt;F1507,H1507,G1507)</f>
        <v>10</v>
      </c>
    </row>
    <row r="1508" spans="2:43" x14ac:dyDescent="0.25">
      <c r="B1508" s="24">
        <v>43051</v>
      </c>
      <c r="C1508" s="20" t="s">
        <v>41</v>
      </c>
      <c r="D1508" s="20" t="s">
        <v>21</v>
      </c>
      <c r="E1508" s="2">
        <v>-214.13276231263379</v>
      </c>
      <c r="F1508" s="2">
        <v>192</v>
      </c>
      <c r="G1508">
        <v>24</v>
      </c>
      <c r="H1508">
        <v>20</v>
      </c>
      <c r="I1508" s="9"/>
      <c r="J1508" s="2" t="str">
        <f t="shared" si="479"/>
        <v>Tennessee Titans</v>
      </c>
      <c r="K1508" s="2" t="str">
        <f t="shared" si="480"/>
        <v>Cincinnati Bengals</v>
      </c>
      <c r="L1508" s="17">
        <f t="shared" si="481"/>
        <v>-214.13276231263379</v>
      </c>
      <c r="M1508" s="18">
        <f t="shared" si="482"/>
        <v>192</v>
      </c>
      <c r="N1508" s="4">
        <f t="shared" si="468"/>
        <v>1.4670000000000001</v>
      </c>
      <c r="O1508" s="4">
        <f t="shared" si="469"/>
        <v>2.92</v>
      </c>
      <c r="P1508" s="4"/>
      <c r="Q1508" s="4"/>
      <c r="R1508" s="1">
        <f t="shared" si="470"/>
        <v>0.68166325835037489</v>
      </c>
      <c r="S1508" s="1">
        <f t="shared" si="470"/>
        <v>0.34246575342465752</v>
      </c>
      <c r="T1508" s="1">
        <f t="shared" si="466"/>
        <v>2.356051971734674E-2</v>
      </c>
      <c r="U1508" s="1">
        <f t="shared" si="467"/>
        <v>0.16959875246285869</v>
      </c>
      <c r="V1508" s="1">
        <f t="shared" si="471"/>
        <v>0.68059875246285872</v>
      </c>
      <c r="W1508" s="1"/>
      <c r="X1508" s="17">
        <f t="shared" si="472"/>
        <v>469.29449456281725</v>
      </c>
      <c r="Y1508" s="18">
        <f t="shared" si="473"/>
        <v>1899.4112479758569</v>
      </c>
      <c r="Z1508" s="2">
        <f t="shared" si="484"/>
        <v>445.82976983467637</v>
      </c>
      <c r="AA1508" s="18">
        <f t="shared" si="484"/>
        <v>1804.440685577064</v>
      </c>
      <c r="AB1508" s="2">
        <f t="shared" si="485"/>
        <v>-224.30085823358596</v>
      </c>
      <c r="AC1508" s="2">
        <f t="shared" si="485"/>
        <v>180.4440685577064</v>
      </c>
      <c r="AD1508" s="2">
        <f t="shared" si="474"/>
        <v>445.82976983467637</v>
      </c>
      <c r="AE1508" s="2">
        <f t="shared" si="475"/>
        <v>-1000</v>
      </c>
      <c r="AF1508" s="5">
        <f t="shared" si="476"/>
        <v>0.46700000000000008</v>
      </c>
      <c r="AG1508" s="5">
        <f t="shared" si="477"/>
        <v>-1</v>
      </c>
      <c r="AH1508" s="3">
        <f t="shared" si="478"/>
        <v>201711</v>
      </c>
      <c r="AI1508" s="21">
        <v>1.425</v>
      </c>
      <c r="AJ1508" s="21">
        <v>3.1</v>
      </c>
      <c r="AK1508" s="21">
        <v>1.4670000000000001</v>
      </c>
      <c r="AL1508" s="21">
        <v>2.92</v>
      </c>
      <c r="AO1508">
        <f t="shared" si="483"/>
        <v>-300</v>
      </c>
      <c r="AP1508">
        <f>IF(E1508&lt;F1508,G1508,H1508)</f>
        <v>24</v>
      </c>
      <c r="AQ1508">
        <f>IF(E1508&lt;F1508,H1508,G1508)</f>
        <v>20</v>
      </c>
    </row>
    <row r="1509" spans="2:43" x14ac:dyDescent="0.25">
      <c r="B1509" s="24">
        <v>43051</v>
      </c>
      <c r="C1509" s="20" t="s">
        <v>53</v>
      </c>
      <c r="D1509" s="20" t="s">
        <v>29</v>
      </c>
      <c r="E1509" s="2">
        <v>-105.0420168067227</v>
      </c>
      <c r="F1509" s="2">
        <v>-105.0420168067227</v>
      </c>
      <c r="G1509">
        <v>30</v>
      </c>
      <c r="H1509">
        <v>38</v>
      </c>
      <c r="I1509" s="9"/>
      <c r="J1509" s="2" t="str">
        <f t="shared" si="479"/>
        <v>Washington Redskins</v>
      </c>
      <c r="K1509" s="2" t="str">
        <f t="shared" si="480"/>
        <v>Minnesota Vikings</v>
      </c>
      <c r="L1509" s="17">
        <f t="shared" si="481"/>
        <v>-105.0420168067227</v>
      </c>
      <c r="M1509" s="18">
        <f t="shared" si="482"/>
        <v>-105.0420168067227</v>
      </c>
      <c r="N1509" s="4">
        <f t="shared" si="468"/>
        <v>1.952</v>
      </c>
      <c r="O1509" s="4">
        <f t="shared" si="469"/>
        <v>1.952</v>
      </c>
      <c r="P1509" s="4"/>
      <c r="Q1509" s="4"/>
      <c r="R1509" s="1">
        <f t="shared" si="470"/>
        <v>0.51229508196721307</v>
      </c>
      <c r="S1509" s="1">
        <f t="shared" si="470"/>
        <v>0.51229508196721307</v>
      </c>
      <c r="T1509" s="1">
        <f t="shared" si="466"/>
        <v>2.4000000000000021E-2</v>
      </c>
      <c r="U1509" s="1">
        <f t="shared" si="467"/>
        <v>0</v>
      </c>
      <c r="V1509" s="1">
        <f t="shared" si="471"/>
        <v>0.51100000000000001</v>
      </c>
      <c r="W1509" s="1"/>
      <c r="X1509" s="17">
        <f t="shared" si="472"/>
        <v>956.94716242661434</v>
      </c>
      <c r="Y1509" s="18">
        <f t="shared" si="473"/>
        <v>953.05662164669593</v>
      </c>
      <c r="Z1509" s="2">
        <f t="shared" si="484"/>
        <v>909.09980430528356</v>
      </c>
      <c r="AA1509" s="18">
        <f t="shared" si="484"/>
        <v>905.40379056436109</v>
      </c>
      <c r="AB1509" s="2">
        <f t="shared" si="485"/>
        <v>-109.9989236895921</v>
      </c>
      <c r="AC1509" s="2">
        <f t="shared" si="485"/>
        <v>-110.44795818412409</v>
      </c>
      <c r="AD1509" s="2">
        <f t="shared" si="474"/>
        <v>909.09980430528356</v>
      </c>
      <c r="AE1509" s="2">
        <f t="shared" si="475"/>
        <v>-1000</v>
      </c>
      <c r="AF1509" s="5">
        <f t="shared" si="476"/>
        <v>0.95199999999999996</v>
      </c>
      <c r="AG1509" s="5">
        <f t="shared" si="477"/>
        <v>-1</v>
      </c>
      <c r="AH1509" s="3">
        <f t="shared" si="478"/>
        <v>201711</v>
      </c>
      <c r="AI1509" s="21">
        <v>2.02</v>
      </c>
      <c r="AJ1509" s="21">
        <v>1.8839999999999999</v>
      </c>
      <c r="AK1509" s="21">
        <v>1.952</v>
      </c>
      <c r="AL1509" s="21">
        <v>1.952</v>
      </c>
      <c r="AO1509">
        <f t="shared" si="483"/>
        <v>-110</v>
      </c>
      <c r="AP1509">
        <f>IF(E1509&lt;F1509,G1509,H1509)</f>
        <v>38</v>
      </c>
      <c r="AQ1509">
        <f>IF(E1509&lt;F1509,H1509,G1509)</f>
        <v>30</v>
      </c>
    </row>
    <row r="1510" spans="2:43" x14ac:dyDescent="0.25">
      <c r="B1510" s="24">
        <v>43048</v>
      </c>
      <c r="C1510" s="20" t="s">
        <v>48</v>
      </c>
      <c r="D1510" s="20" t="s">
        <v>32</v>
      </c>
      <c r="E1510" s="2">
        <v>222.00000000000003</v>
      </c>
      <c r="F1510" s="2">
        <v>-250.00000000000006</v>
      </c>
      <c r="G1510">
        <v>16</v>
      </c>
      <c r="H1510">
        <v>22</v>
      </c>
      <c r="I1510" s="9"/>
      <c r="J1510" s="2" t="str">
        <f t="shared" si="479"/>
        <v>Seattle Seahawks</v>
      </c>
      <c r="K1510" s="2" t="str">
        <f t="shared" si="480"/>
        <v>Arizona Cardinals</v>
      </c>
      <c r="L1510" s="17">
        <f t="shared" si="481"/>
        <v>-250.00000000000006</v>
      </c>
      <c r="M1510" s="18">
        <f t="shared" si="482"/>
        <v>222.00000000000003</v>
      </c>
      <c r="N1510" s="4">
        <f t="shared" si="468"/>
        <v>1.4</v>
      </c>
      <c r="O1510" s="4">
        <f t="shared" si="469"/>
        <v>3.22</v>
      </c>
      <c r="P1510" s="4"/>
      <c r="Q1510" s="4"/>
      <c r="R1510" s="1">
        <f t="shared" si="470"/>
        <v>0.7142857142857143</v>
      </c>
      <c r="S1510" s="1">
        <f t="shared" si="470"/>
        <v>0.3105590062111801</v>
      </c>
      <c r="T1510" s="1">
        <f t="shared" si="466"/>
        <v>2.4242424242424288E-2</v>
      </c>
      <c r="U1510" s="1">
        <f t="shared" si="467"/>
        <v>0.2018633540372671</v>
      </c>
      <c r="V1510" s="1">
        <f t="shared" si="471"/>
        <v>0.71286335403726708</v>
      </c>
      <c r="W1510" s="1"/>
      <c r="X1510" s="17">
        <f t="shared" si="472"/>
        <v>402.79338857376865</v>
      </c>
      <c r="Y1510" s="18">
        <f t="shared" si="473"/>
        <v>2188.1727656476151</v>
      </c>
      <c r="Z1510" s="2">
        <f t="shared" si="484"/>
        <v>382.65371914508017</v>
      </c>
      <c r="AA1510" s="18">
        <f t="shared" si="484"/>
        <v>2078.7641273652343</v>
      </c>
      <c r="AB1510" s="2">
        <f t="shared" si="485"/>
        <v>-261.33288400650764</v>
      </c>
      <c r="AC1510" s="2">
        <f t="shared" si="485"/>
        <v>207.87641273652343</v>
      </c>
      <c r="AD1510" s="2">
        <f t="shared" si="474"/>
        <v>382.65371914508017</v>
      </c>
      <c r="AE1510" s="2">
        <f t="shared" si="475"/>
        <v>-1000</v>
      </c>
      <c r="AF1510" s="5">
        <f t="shared" si="476"/>
        <v>0.39999999999999991</v>
      </c>
      <c r="AG1510" s="5">
        <f t="shared" si="477"/>
        <v>-1</v>
      </c>
      <c r="AH1510" s="3">
        <f t="shared" si="478"/>
        <v>201711</v>
      </c>
      <c r="AI1510" s="21">
        <v>3.1</v>
      </c>
      <c r="AJ1510" s="21">
        <v>1.425</v>
      </c>
      <c r="AK1510" s="21">
        <v>3.22</v>
      </c>
      <c r="AL1510" s="21">
        <v>1.4</v>
      </c>
      <c r="AO1510">
        <f t="shared" si="483"/>
        <v>-300</v>
      </c>
      <c r="AP1510">
        <f>IF(E1510&lt;F1510,G1510,H1510)</f>
        <v>22</v>
      </c>
      <c r="AQ1510">
        <f>IF(E1510&lt;F1510,H1510,G1510)</f>
        <v>16</v>
      </c>
    </row>
    <row r="1511" spans="2:43" x14ac:dyDescent="0.25">
      <c r="B1511" s="24">
        <v>43045</v>
      </c>
      <c r="C1511" s="20" t="s">
        <v>33</v>
      </c>
      <c r="D1511" s="20" t="s">
        <v>34</v>
      </c>
      <c r="E1511" s="2">
        <v>118.00000000000001</v>
      </c>
      <c r="F1511" s="2">
        <v>-130.03901170351108</v>
      </c>
      <c r="G1511">
        <v>17</v>
      </c>
      <c r="H1511">
        <v>30</v>
      </c>
      <c r="I1511" s="9"/>
      <c r="J1511" s="2" t="str">
        <f t="shared" si="479"/>
        <v>Detroit Lions</v>
      </c>
      <c r="K1511" s="2" t="str">
        <f t="shared" si="480"/>
        <v>Green Bay Packers</v>
      </c>
      <c r="L1511" s="17">
        <f t="shared" si="481"/>
        <v>-130.03901170351108</v>
      </c>
      <c r="M1511" s="18">
        <f t="shared" si="482"/>
        <v>118.00000000000001</v>
      </c>
      <c r="N1511" s="4">
        <f t="shared" si="468"/>
        <v>1.7689999999999999</v>
      </c>
      <c r="O1511" s="4">
        <f t="shared" si="469"/>
        <v>2.1800000000000002</v>
      </c>
      <c r="P1511" s="4"/>
      <c r="Q1511" s="4"/>
      <c r="R1511" s="1">
        <f t="shared" si="470"/>
        <v>0.56529112492933864</v>
      </c>
      <c r="S1511" s="1">
        <f t="shared" si="470"/>
        <v>0.4587155963302752</v>
      </c>
      <c r="T1511" s="1">
        <f t="shared" si="466"/>
        <v>2.3443909850595079E-2</v>
      </c>
      <c r="U1511" s="1">
        <f t="shared" si="467"/>
        <v>5.328776429953172E-2</v>
      </c>
      <c r="V1511" s="1">
        <f t="shared" si="471"/>
        <v>0.56428776429953176</v>
      </c>
      <c r="W1511" s="1"/>
      <c r="X1511" s="17">
        <f t="shared" si="472"/>
        <v>772.14546064335025</v>
      </c>
      <c r="Y1511" s="18">
        <f t="shared" si="473"/>
        <v>1178.7723247127699</v>
      </c>
      <c r="Z1511" s="2">
        <f t="shared" si="484"/>
        <v>733.53818761118271</v>
      </c>
      <c r="AA1511" s="18">
        <f t="shared" si="484"/>
        <v>1119.8337084771313</v>
      </c>
      <c r="AB1511" s="2">
        <f t="shared" si="485"/>
        <v>-136.32555426413018</v>
      </c>
      <c r="AC1511" s="2">
        <f t="shared" si="485"/>
        <v>111.98337084771313</v>
      </c>
      <c r="AD1511" s="2">
        <f t="shared" si="474"/>
        <v>733.53818761118271</v>
      </c>
      <c r="AE1511" s="2">
        <f t="shared" si="475"/>
        <v>-1000</v>
      </c>
      <c r="AF1511" s="5">
        <f t="shared" si="476"/>
        <v>0.76899999999999991</v>
      </c>
      <c r="AG1511" s="5">
        <f t="shared" si="477"/>
        <v>-1</v>
      </c>
      <c r="AH1511" s="3">
        <f t="shared" si="478"/>
        <v>201711</v>
      </c>
      <c r="AI1511" s="21">
        <v>2.29</v>
      </c>
      <c r="AJ1511" s="21">
        <v>1.6990000000000001</v>
      </c>
      <c r="AK1511" s="21">
        <v>2.1800000000000002</v>
      </c>
      <c r="AL1511" s="21">
        <v>1.7689999999999999</v>
      </c>
      <c r="AO1511">
        <f t="shared" si="483"/>
        <v>-140</v>
      </c>
      <c r="AP1511">
        <f>IF(E1511&lt;F1511,G1511,H1511)</f>
        <v>30</v>
      </c>
      <c r="AQ1511">
        <f>IF(E1511&lt;F1511,H1511,G1511)</f>
        <v>17</v>
      </c>
    </row>
    <row r="1512" spans="2:43" x14ac:dyDescent="0.25">
      <c r="B1512" s="24">
        <v>43044</v>
      </c>
      <c r="C1512" s="20" t="s">
        <v>30</v>
      </c>
      <c r="D1512" s="20" t="s">
        <v>52</v>
      </c>
      <c r="E1512" s="2">
        <v>144</v>
      </c>
      <c r="F1512" s="2">
        <v>-160</v>
      </c>
      <c r="G1512">
        <v>24</v>
      </c>
      <c r="H1512">
        <v>27</v>
      </c>
      <c r="I1512" s="9"/>
      <c r="J1512" s="2" t="str">
        <f t="shared" si="479"/>
        <v>Oakland Raiders</v>
      </c>
      <c r="K1512" s="2" t="str">
        <f t="shared" si="480"/>
        <v>Miami Dolphins</v>
      </c>
      <c r="L1512" s="17">
        <f t="shared" si="481"/>
        <v>-160</v>
      </c>
      <c r="M1512" s="18">
        <f t="shared" si="482"/>
        <v>144</v>
      </c>
      <c r="N1512" s="4">
        <f t="shared" si="468"/>
        <v>1.625</v>
      </c>
      <c r="O1512" s="4">
        <f t="shared" si="469"/>
        <v>2.44</v>
      </c>
      <c r="P1512" s="4"/>
      <c r="Q1512" s="4"/>
      <c r="R1512" s="1">
        <f t="shared" si="470"/>
        <v>0.61538461538461542</v>
      </c>
      <c r="S1512" s="1">
        <f t="shared" si="470"/>
        <v>0.4098360655737705</v>
      </c>
      <c r="T1512" s="1">
        <f t="shared" si="466"/>
        <v>2.4600246002459913E-2</v>
      </c>
      <c r="U1512" s="1">
        <f t="shared" si="467"/>
        <v>0.10277427490542246</v>
      </c>
      <c r="V1512" s="1">
        <f t="shared" si="471"/>
        <v>0.61377427490542247</v>
      </c>
      <c r="W1512" s="1"/>
      <c r="X1512" s="17">
        <f t="shared" si="472"/>
        <v>629.26346196912823</v>
      </c>
      <c r="Y1512" s="18">
        <f t="shared" si="473"/>
        <v>1438.0997917039526</v>
      </c>
      <c r="Z1512" s="2">
        <f t="shared" si="484"/>
        <v>597.80028887067181</v>
      </c>
      <c r="AA1512" s="18">
        <f t="shared" si="484"/>
        <v>1366.194802118755</v>
      </c>
      <c r="AB1512" s="2">
        <f t="shared" si="485"/>
        <v>-167.27994593129748</v>
      </c>
      <c r="AC1512" s="2">
        <f t="shared" si="485"/>
        <v>136.6194802118755</v>
      </c>
      <c r="AD1512" s="2">
        <f t="shared" si="474"/>
        <v>597.80028887067181</v>
      </c>
      <c r="AE1512" s="2">
        <f t="shared" si="475"/>
        <v>-1000</v>
      </c>
      <c r="AF1512" s="5">
        <f t="shared" si="476"/>
        <v>0.625</v>
      </c>
      <c r="AG1512" s="5">
        <f t="shared" si="477"/>
        <v>-1</v>
      </c>
      <c r="AH1512" s="3">
        <f t="shared" si="478"/>
        <v>201711</v>
      </c>
      <c r="AI1512" s="21">
        <v>2.2200000000000002</v>
      </c>
      <c r="AJ1512" s="21">
        <v>1.74</v>
      </c>
      <c r="AK1512" s="21">
        <v>2.44</v>
      </c>
      <c r="AL1512" s="21">
        <v>1.625</v>
      </c>
      <c r="AO1512">
        <f t="shared" si="483"/>
        <v>-160</v>
      </c>
      <c r="AP1512">
        <f>IF(E1512&lt;F1512,G1512,H1512)</f>
        <v>27</v>
      </c>
      <c r="AQ1512">
        <f>IF(E1512&lt;F1512,H1512,G1512)</f>
        <v>24</v>
      </c>
    </row>
    <row r="1513" spans="2:43" x14ac:dyDescent="0.25">
      <c r="B1513" s="24">
        <v>43044</v>
      </c>
      <c r="C1513" s="20" t="s">
        <v>23</v>
      </c>
      <c r="D1513" s="20" t="s">
        <v>20</v>
      </c>
      <c r="E1513" s="2">
        <v>-134.04825737265415</v>
      </c>
      <c r="F1513" s="2">
        <v>121</v>
      </c>
      <c r="G1513">
        <v>28</v>
      </c>
      <c r="H1513">
        <v>17</v>
      </c>
      <c r="I1513" s="9"/>
      <c r="J1513" s="2" t="str">
        <f t="shared" si="479"/>
        <v>Dallas Cowboys</v>
      </c>
      <c r="K1513" s="2" t="str">
        <f t="shared" si="480"/>
        <v>Kansas City Chiefs</v>
      </c>
      <c r="L1513" s="17">
        <f t="shared" si="481"/>
        <v>-134.04825737265415</v>
      </c>
      <c r="M1513" s="18">
        <f t="shared" si="482"/>
        <v>121</v>
      </c>
      <c r="N1513" s="4">
        <f t="shared" si="468"/>
        <v>1.746</v>
      </c>
      <c r="O1513" s="4">
        <f t="shared" si="469"/>
        <v>2.21</v>
      </c>
      <c r="P1513" s="4"/>
      <c r="Q1513" s="4"/>
      <c r="R1513" s="1">
        <f t="shared" si="470"/>
        <v>0.57273768613974796</v>
      </c>
      <c r="S1513" s="1">
        <f t="shared" si="470"/>
        <v>0.45248868778280543</v>
      </c>
      <c r="T1513" s="1">
        <f t="shared" si="466"/>
        <v>2.4605662285136498E-2</v>
      </c>
      <c r="U1513" s="1">
        <f t="shared" si="467"/>
        <v>6.0124499178471263E-2</v>
      </c>
      <c r="V1513" s="1">
        <f t="shared" si="471"/>
        <v>0.5711244991784713</v>
      </c>
      <c r="W1513" s="1"/>
      <c r="X1513" s="17">
        <f t="shared" si="472"/>
        <v>750.93171705721034</v>
      </c>
      <c r="Y1513" s="18">
        <f t="shared" si="473"/>
        <v>1211.3891833551868</v>
      </c>
      <c r="Z1513" s="2">
        <f t="shared" si="484"/>
        <v>713.38513120434982</v>
      </c>
      <c r="AA1513" s="18">
        <f t="shared" si="484"/>
        <v>1150.8197241874275</v>
      </c>
      <c r="AB1513" s="2">
        <f t="shared" si="485"/>
        <v>-140.17673711698779</v>
      </c>
      <c r="AC1513" s="2">
        <f t="shared" si="485"/>
        <v>115.08197241874275</v>
      </c>
      <c r="AD1513" s="2">
        <f t="shared" si="474"/>
        <v>713.38513120434982</v>
      </c>
      <c r="AE1513" s="2">
        <f t="shared" si="475"/>
        <v>-1000</v>
      </c>
      <c r="AF1513" s="5">
        <f t="shared" si="476"/>
        <v>0.746</v>
      </c>
      <c r="AG1513" s="5">
        <f t="shared" si="477"/>
        <v>-1</v>
      </c>
      <c r="AH1513" s="3">
        <f t="shared" si="478"/>
        <v>201711</v>
      </c>
      <c r="AI1513" s="21">
        <v>2.02</v>
      </c>
      <c r="AJ1513" s="21">
        <v>1.8839999999999999</v>
      </c>
      <c r="AK1513" s="21">
        <v>1.746</v>
      </c>
      <c r="AL1513" s="21">
        <v>2.21</v>
      </c>
      <c r="AO1513">
        <f t="shared" si="483"/>
        <v>-140</v>
      </c>
      <c r="AP1513">
        <f>IF(E1513&lt;F1513,G1513,H1513)</f>
        <v>28</v>
      </c>
      <c r="AQ1513">
        <f>IF(E1513&lt;F1513,H1513,G1513)</f>
        <v>17</v>
      </c>
    </row>
    <row r="1514" spans="2:43" x14ac:dyDescent="0.25">
      <c r="B1514" s="24">
        <v>43044</v>
      </c>
      <c r="C1514" s="20" t="s">
        <v>22</v>
      </c>
      <c r="D1514" s="20" t="s">
        <v>48</v>
      </c>
      <c r="E1514" s="2">
        <v>118.00000000000001</v>
      </c>
      <c r="F1514" s="2">
        <v>-130.03901170351108</v>
      </c>
      <c r="G1514">
        <v>10</v>
      </c>
      <c r="H1514">
        <v>20</v>
      </c>
      <c r="I1514" s="9"/>
      <c r="J1514" s="2" t="str">
        <f t="shared" si="479"/>
        <v>Arizona Cardinals</v>
      </c>
      <c r="K1514" s="2" t="str">
        <f t="shared" si="480"/>
        <v>San Francisco 49ers</v>
      </c>
      <c r="L1514" s="17">
        <f t="shared" si="481"/>
        <v>-130.03901170351108</v>
      </c>
      <c r="M1514" s="18">
        <f t="shared" si="482"/>
        <v>118.00000000000001</v>
      </c>
      <c r="N1514" s="4">
        <f t="shared" si="468"/>
        <v>1.7689999999999999</v>
      </c>
      <c r="O1514" s="4">
        <f t="shared" si="469"/>
        <v>2.1800000000000002</v>
      </c>
      <c r="P1514" s="4"/>
      <c r="Q1514" s="4"/>
      <c r="R1514" s="1">
        <f t="shared" si="470"/>
        <v>0.56529112492933864</v>
      </c>
      <c r="S1514" s="1">
        <f t="shared" si="470"/>
        <v>0.4587155963302752</v>
      </c>
      <c r="T1514" s="1">
        <f t="shared" si="466"/>
        <v>2.3443909850595079E-2</v>
      </c>
      <c r="U1514" s="1">
        <f t="shared" si="467"/>
        <v>5.328776429953172E-2</v>
      </c>
      <c r="V1514" s="1">
        <f t="shared" si="471"/>
        <v>0.56428776429953176</v>
      </c>
      <c r="W1514" s="1"/>
      <c r="X1514" s="17">
        <f t="shared" si="472"/>
        <v>772.14546064335025</v>
      </c>
      <c r="Y1514" s="18">
        <f t="shared" si="473"/>
        <v>1178.7723247127699</v>
      </c>
      <c r="Z1514" s="2">
        <f t="shared" si="484"/>
        <v>733.53818761118271</v>
      </c>
      <c r="AA1514" s="18">
        <f t="shared" si="484"/>
        <v>1119.8337084771313</v>
      </c>
      <c r="AB1514" s="2">
        <f t="shared" si="485"/>
        <v>-136.32555426413018</v>
      </c>
      <c r="AC1514" s="2">
        <f t="shared" si="485"/>
        <v>111.98337084771313</v>
      </c>
      <c r="AD1514" s="2">
        <f t="shared" si="474"/>
        <v>733.53818761118271</v>
      </c>
      <c r="AE1514" s="2">
        <f t="shared" si="475"/>
        <v>-1000</v>
      </c>
      <c r="AF1514" s="5">
        <f t="shared" si="476"/>
        <v>0.76899999999999991</v>
      </c>
      <c r="AG1514" s="5">
        <f t="shared" si="477"/>
        <v>-1</v>
      </c>
      <c r="AH1514" s="3">
        <f t="shared" si="478"/>
        <v>201711</v>
      </c>
      <c r="AI1514" s="21">
        <v>2.21</v>
      </c>
      <c r="AJ1514" s="21">
        <v>1.746</v>
      </c>
      <c r="AK1514" s="21">
        <v>2.1800000000000002</v>
      </c>
      <c r="AL1514" s="21">
        <v>1.7689999999999999</v>
      </c>
      <c r="AO1514">
        <f t="shared" si="483"/>
        <v>-140</v>
      </c>
      <c r="AP1514">
        <f>IF(E1514&lt;F1514,G1514,H1514)</f>
        <v>20</v>
      </c>
      <c r="AQ1514">
        <f>IF(E1514&lt;F1514,H1514,G1514)</f>
        <v>10</v>
      </c>
    </row>
    <row r="1515" spans="2:43" x14ac:dyDescent="0.25">
      <c r="B1515" s="24">
        <v>43044</v>
      </c>
      <c r="C1515" s="20" t="s">
        <v>32</v>
      </c>
      <c r="D1515" s="20" t="s">
        <v>53</v>
      </c>
      <c r="E1515" s="2">
        <v>-390.625</v>
      </c>
      <c r="F1515" s="2">
        <v>338</v>
      </c>
      <c r="G1515">
        <v>14</v>
      </c>
      <c r="H1515">
        <v>17</v>
      </c>
      <c r="I1515" s="9"/>
      <c r="J1515" s="2" t="str">
        <f t="shared" si="479"/>
        <v>Seattle Seahawks</v>
      </c>
      <c r="K1515" s="2" t="str">
        <f t="shared" si="480"/>
        <v>Washington Redskins</v>
      </c>
      <c r="L1515" s="17">
        <f t="shared" si="481"/>
        <v>-390.625</v>
      </c>
      <c r="M1515" s="18">
        <f t="shared" si="482"/>
        <v>338</v>
      </c>
      <c r="N1515" s="4">
        <f t="shared" si="468"/>
        <v>1.256</v>
      </c>
      <c r="O1515" s="4">
        <f t="shared" si="469"/>
        <v>4.38</v>
      </c>
      <c r="P1515" s="4"/>
      <c r="Q1515" s="4"/>
      <c r="R1515" s="1">
        <f t="shared" si="470"/>
        <v>0.79617834394904463</v>
      </c>
      <c r="S1515" s="1">
        <f t="shared" si="470"/>
        <v>0.22831050228310504</v>
      </c>
      <c r="T1515" s="1">
        <f t="shared" si="466"/>
        <v>2.3903477643719029E-2</v>
      </c>
      <c r="U1515" s="1">
        <f t="shared" si="467"/>
        <v>0.28393392083296981</v>
      </c>
      <c r="V1515" s="1">
        <f t="shared" si="471"/>
        <v>0.79493392083296976</v>
      </c>
      <c r="W1515" s="1"/>
      <c r="X1515" s="17">
        <f t="shared" si="472"/>
        <v>257.96619541930244</v>
      </c>
      <c r="Y1515" s="18">
        <f t="shared" si="473"/>
        <v>3255.6982796084203</v>
      </c>
      <c r="Z1515" s="2">
        <f t="shared" si="484"/>
        <v>245.0678856483373</v>
      </c>
      <c r="AA1515" s="18">
        <f t="shared" si="484"/>
        <v>3092.9133656279992</v>
      </c>
      <c r="AB1515" s="2">
        <f t="shared" si="485"/>
        <v>-408.05020101040918</v>
      </c>
      <c r="AC1515" s="2">
        <f t="shared" si="485"/>
        <v>309.29133656279993</v>
      </c>
      <c r="AD1515" s="2">
        <f t="shared" si="474"/>
        <v>-1000</v>
      </c>
      <c r="AE1515" s="2">
        <f t="shared" si="475"/>
        <v>3092.9133656279992</v>
      </c>
      <c r="AF1515" s="5">
        <f t="shared" si="476"/>
        <v>-1</v>
      </c>
      <c r="AG1515" s="5">
        <f t="shared" si="477"/>
        <v>3.38</v>
      </c>
      <c r="AH1515" s="3">
        <f t="shared" si="478"/>
        <v>201711</v>
      </c>
      <c r="AI1515" s="21">
        <v>1.3169999999999999</v>
      </c>
      <c r="AJ1515" s="21">
        <v>3.77</v>
      </c>
      <c r="AK1515" s="21">
        <v>1.256</v>
      </c>
      <c r="AL1515" s="21">
        <v>4.38</v>
      </c>
      <c r="AO1515">
        <f t="shared" si="483"/>
        <v>-400</v>
      </c>
      <c r="AP1515">
        <f>IF(E1515&lt;F1515,G1515,H1515)</f>
        <v>14</v>
      </c>
      <c r="AQ1515">
        <f>IF(E1515&lt;F1515,H1515,G1515)</f>
        <v>17</v>
      </c>
    </row>
    <row r="1516" spans="2:43" x14ac:dyDescent="0.25">
      <c r="B1516" s="24">
        <v>43044</v>
      </c>
      <c r="C1516" s="20" t="s">
        <v>44</v>
      </c>
      <c r="D1516" s="20" t="s">
        <v>35</v>
      </c>
      <c r="E1516" s="2">
        <v>136</v>
      </c>
      <c r="F1516" s="2">
        <v>-150.15015015015015</v>
      </c>
      <c r="G1516">
        <v>20</v>
      </c>
      <c r="H1516">
        <v>17</v>
      </c>
      <c r="I1516" s="9"/>
      <c r="J1516" s="2" t="str">
        <f t="shared" si="479"/>
        <v>Atlanta Falcons</v>
      </c>
      <c r="K1516" s="2" t="str">
        <f t="shared" si="480"/>
        <v>Carolina Panthers</v>
      </c>
      <c r="L1516" s="17">
        <f t="shared" si="481"/>
        <v>-150.15015015015015</v>
      </c>
      <c r="M1516" s="18">
        <f t="shared" si="482"/>
        <v>136</v>
      </c>
      <c r="N1516" s="4">
        <f t="shared" si="468"/>
        <v>1.6659999999999999</v>
      </c>
      <c r="O1516" s="4">
        <f t="shared" si="469"/>
        <v>2.36</v>
      </c>
      <c r="P1516" s="4"/>
      <c r="Q1516" s="4"/>
      <c r="R1516" s="1">
        <f t="shared" si="470"/>
        <v>0.60024009603841544</v>
      </c>
      <c r="S1516" s="1">
        <f t="shared" si="470"/>
        <v>0.42372881355932207</v>
      </c>
      <c r="T1516" s="1">
        <f t="shared" si="466"/>
        <v>2.3407848981619517E-2</v>
      </c>
      <c r="U1516" s="1">
        <f t="shared" si="467"/>
        <v>8.8255641239546684E-2</v>
      </c>
      <c r="V1516" s="1">
        <f t="shared" si="471"/>
        <v>0.59925564123954667</v>
      </c>
      <c r="W1516" s="1"/>
      <c r="X1516" s="17">
        <f t="shared" si="472"/>
        <v>668.73689821513028</v>
      </c>
      <c r="Y1516" s="18">
        <f t="shared" si="473"/>
        <v>1356.0765066241343</v>
      </c>
      <c r="Z1516" s="2">
        <f t="shared" si="484"/>
        <v>635.30005330437371</v>
      </c>
      <c r="AA1516" s="18">
        <f t="shared" si="484"/>
        <v>1288.2726812929275</v>
      </c>
      <c r="AB1516" s="2">
        <f t="shared" si="485"/>
        <v>-157.40593673787993</v>
      </c>
      <c r="AC1516" s="2">
        <f t="shared" si="485"/>
        <v>128.82726812929275</v>
      </c>
      <c r="AD1516" s="2">
        <f t="shared" si="474"/>
        <v>-1000</v>
      </c>
      <c r="AE1516" s="2">
        <f t="shared" si="475"/>
        <v>1288.2726812929275</v>
      </c>
      <c r="AF1516" s="5">
        <f t="shared" si="476"/>
        <v>-1</v>
      </c>
      <c r="AG1516" s="5">
        <f t="shared" si="477"/>
        <v>1.3599999999999999</v>
      </c>
      <c r="AH1516" s="3">
        <f t="shared" si="478"/>
        <v>201711</v>
      </c>
      <c r="AI1516" s="21">
        <v>1.7929999999999999</v>
      </c>
      <c r="AJ1516" s="21">
        <v>2.14</v>
      </c>
      <c r="AK1516" s="21">
        <v>2.36</v>
      </c>
      <c r="AL1516" s="21">
        <v>1.6659999999999999</v>
      </c>
      <c r="AO1516">
        <f t="shared" si="483"/>
        <v>-160</v>
      </c>
      <c r="AP1516">
        <f>IF(E1516&lt;F1516,G1516,H1516)</f>
        <v>17</v>
      </c>
      <c r="AQ1516">
        <f>IF(E1516&lt;F1516,H1516,G1516)</f>
        <v>20</v>
      </c>
    </row>
    <row r="1517" spans="2:43" x14ac:dyDescent="0.25">
      <c r="B1517" s="24">
        <v>43044</v>
      </c>
      <c r="C1517" s="20" t="s">
        <v>40</v>
      </c>
      <c r="D1517" s="20" t="s">
        <v>39</v>
      </c>
      <c r="E1517" s="2">
        <v>-253.1645569620253</v>
      </c>
      <c r="F1517" s="2">
        <v>225</v>
      </c>
      <c r="G1517">
        <v>14</v>
      </c>
      <c r="H1517">
        <v>20</v>
      </c>
      <c r="I1517" s="9"/>
      <c r="J1517" s="2" t="str">
        <f t="shared" si="479"/>
        <v>Houston Texans</v>
      </c>
      <c r="K1517" s="2" t="str">
        <f t="shared" si="480"/>
        <v>Indianapolis Colts</v>
      </c>
      <c r="L1517" s="17">
        <f t="shared" si="481"/>
        <v>-253.1645569620253</v>
      </c>
      <c r="M1517" s="18">
        <f t="shared" si="482"/>
        <v>225</v>
      </c>
      <c r="N1517" s="4">
        <f t="shared" si="468"/>
        <v>1.395</v>
      </c>
      <c r="O1517" s="4">
        <f t="shared" si="469"/>
        <v>3.25</v>
      </c>
      <c r="P1517" s="4"/>
      <c r="Q1517" s="4"/>
      <c r="R1517" s="1">
        <f t="shared" si="470"/>
        <v>0.71684587813620071</v>
      </c>
      <c r="S1517" s="1">
        <f t="shared" si="470"/>
        <v>0.30769230769230771</v>
      </c>
      <c r="T1517" s="1">
        <f t="shared" si="466"/>
        <v>2.3950484391819016E-2</v>
      </c>
      <c r="U1517" s="1">
        <f t="shared" si="467"/>
        <v>0.2045767852219465</v>
      </c>
      <c r="V1517" s="1">
        <f t="shared" si="471"/>
        <v>0.71557678522194657</v>
      </c>
      <c r="W1517" s="1"/>
      <c r="X1517" s="17">
        <f t="shared" si="472"/>
        <v>397.474066587886</v>
      </c>
      <c r="Y1517" s="18">
        <f t="shared" si="473"/>
        <v>2215.0194576632343</v>
      </c>
      <c r="Z1517" s="2">
        <f t="shared" si="484"/>
        <v>377.60036325849165</v>
      </c>
      <c r="AA1517" s="18">
        <f t="shared" si="484"/>
        <v>2104.2684847800724</v>
      </c>
      <c r="AB1517" s="2">
        <f t="shared" si="485"/>
        <v>-264.83025370275817</v>
      </c>
      <c r="AC1517" s="2">
        <f t="shared" si="485"/>
        <v>210.42684847800723</v>
      </c>
      <c r="AD1517" s="2">
        <f t="shared" si="474"/>
        <v>-1000</v>
      </c>
      <c r="AE1517" s="2">
        <f t="shared" si="475"/>
        <v>2104.2684847800724</v>
      </c>
      <c r="AF1517" s="5">
        <f t="shared" si="476"/>
        <v>-1</v>
      </c>
      <c r="AG1517" s="5">
        <f t="shared" si="477"/>
        <v>2.25</v>
      </c>
      <c r="AH1517" s="3">
        <f t="shared" si="478"/>
        <v>201711</v>
      </c>
      <c r="AI1517" s="21">
        <v>1.149</v>
      </c>
      <c r="AJ1517" s="21">
        <v>6.48</v>
      </c>
      <c r="AK1517" s="21">
        <v>1.395</v>
      </c>
      <c r="AL1517" s="21">
        <v>3.25</v>
      </c>
      <c r="AO1517">
        <f t="shared" si="483"/>
        <v>-300</v>
      </c>
      <c r="AP1517">
        <f>IF(E1517&lt;F1517,G1517,H1517)</f>
        <v>14</v>
      </c>
      <c r="AQ1517">
        <f>IF(E1517&lt;F1517,H1517,G1517)</f>
        <v>20</v>
      </c>
    </row>
    <row r="1518" spans="2:43" x14ac:dyDescent="0.25">
      <c r="B1518" s="24">
        <v>43044</v>
      </c>
      <c r="C1518" s="20" t="s">
        <v>26</v>
      </c>
      <c r="D1518" s="20" t="s">
        <v>21</v>
      </c>
      <c r="E1518" s="2">
        <v>-236.40661938534276</v>
      </c>
      <c r="F1518" s="2">
        <v>211</v>
      </c>
      <c r="G1518">
        <v>23</v>
      </c>
      <c r="H1518">
        <v>7</v>
      </c>
      <c r="I1518" s="9"/>
      <c r="J1518" s="2" t="str">
        <f t="shared" si="479"/>
        <v>Jacksonville Jaguars</v>
      </c>
      <c r="K1518" s="2" t="str">
        <f t="shared" si="480"/>
        <v>Cincinnati Bengals</v>
      </c>
      <c r="L1518" s="17">
        <f t="shared" si="481"/>
        <v>-236.40661938534276</v>
      </c>
      <c r="M1518" s="18">
        <f t="shared" si="482"/>
        <v>211</v>
      </c>
      <c r="N1518" s="4">
        <f t="shared" si="468"/>
        <v>1.423</v>
      </c>
      <c r="O1518" s="4">
        <f t="shared" si="469"/>
        <v>3.11</v>
      </c>
      <c r="P1518" s="4"/>
      <c r="Q1518" s="4"/>
      <c r="R1518" s="1">
        <f t="shared" si="470"/>
        <v>0.70274068868587491</v>
      </c>
      <c r="S1518" s="1">
        <f t="shared" si="470"/>
        <v>0.32154340836012862</v>
      </c>
      <c r="T1518" s="1">
        <f t="shared" si="466"/>
        <v>2.3708360908890169E-2</v>
      </c>
      <c r="U1518" s="1">
        <f t="shared" si="467"/>
        <v>0.19059864016287315</v>
      </c>
      <c r="V1518" s="1">
        <f t="shared" si="471"/>
        <v>0.7015986401628731</v>
      </c>
      <c r="W1518" s="1"/>
      <c r="X1518" s="17">
        <f t="shared" si="472"/>
        <v>425.31633152517844</v>
      </c>
      <c r="Y1518" s="18">
        <f t="shared" si="473"/>
        <v>2081.2285252930133</v>
      </c>
      <c r="Z1518" s="2">
        <f t="shared" si="484"/>
        <v>404.0505149489195</v>
      </c>
      <c r="AA1518" s="18">
        <f t="shared" si="484"/>
        <v>1977.1670990283626</v>
      </c>
      <c r="AB1518" s="2">
        <f t="shared" si="485"/>
        <v>-247.49380659158945</v>
      </c>
      <c r="AC1518" s="2">
        <f t="shared" si="485"/>
        <v>197.71670990283627</v>
      </c>
      <c r="AD1518" s="2">
        <f t="shared" si="474"/>
        <v>404.0505149489195</v>
      </c>
      <c r="AE1518" s="2">
        <f t="shared" si="475"/>
        <v>-1000</v>
      </c>
      <c r="AF1518" s="5">
        <f t="shared" si="476"/>
        <v>0.42300000000000004</v>
      </c>
      <c r="AG1518" s="5">
        <f t="shared" si="477"/>
        <v>-1</v>
      </c>
      <c r="AH1518" s="3">
        <f t="shared" si="478"/>
        <v>201711</v>
      </c>
      <c r="AI1518" s="21">
        <v>1.4870000000000001</v>
      </c>
      <c r="AJ1518" s="21">
        <v>2.84</v>
      </c>
      <c r="AK1518" s="21">
        <v>1.423</v>
      </c>
      <c r="AL1518" s="21">
        <v>3.11</v>
      </c>
      <c r="AO1518">
        <f t="shared" si="483"/>
        <v>-300</v>
      </c>
      <c r="AP1518">
        <f>IF(E1518&lt;F1518,G1518,H1518)</f>
        <v>23</v>
      </c>
      <c r="AQ1518">
        <f>IF(E1518&lt;F1518,H1518,G1518)</f>
        <v>7</v>
      </c>
    </row>
    <row r="1519" spans="2:43" x14ac:dyDescent="0.25">
      <c r="B1519" s="24">
        <v>43044</v>
      </c>
      <c r="C1519" s="20" t="s">
        <v>43</v>
      </c>
      <c r="D1519" s="20" t="s">
        <v>27</v>
      </c>
      <c r="E1519" s="2">
        <v>-300.30030030030031</v>
      </c>
      <c r="F1519" s="2">
        <v>264</v>
      </c>
      <c r="G1519">
        <v>30</v>
      </c>
      <c r="H1519">
        <v>10</v>
      </c>
      <c r="I1519" s="9"/>
      <c r="J1519" s="2" t="str">
        <f t="shared" si="479"/>
        <v>New Orleans Saints</v>
      </c>
      <c r="K1519" s="2" t="str">
        <f t="shared" si="480"/>
        <v>Tampa Bay Buccaneers</v>
      </c>
      <c r="L1519" s="17">
        <f t="shared" si="481"/>
        <v>-300.30030030030031</v>
      </c>
      <c r="M1519" s="18">
        <f t="shared" si="482"/>
        <v>264</v>
      </c>
      <c r="N1519" s="4">
        <f t="shared" si="468"/>
        <v>1.333</v>
      </c>
      <c r="O1519" s="4">
        <f t="shared" si="469"/>
        <v>3.64</v>
      </c>
      <c r="P1519" s="4"/>
      <c r="Q1519" s="4"/>
      <c r="R1519" s="1">
        <f t="shared" si="470"/>
        <v>0.75018754688672173</v>
      </c>
      <c r="S1519" s="1">
        <f t="shared" si="470"/>
        <v>0.27472527472527469</v>
      </c>
      <c r="T1519" s="1">
        <f t="shared" si="466"/>
        <v>2.4307259199678244E-2</v>
      </c>
      <c r="U1519" s="1">
        <f t="shared" si="467"/>
        <v>0.23773113608072352</v>
      </c>
      <c r="V1519" s="1">
        <f t="shared" si="471"/>
        <v>0.7487311360807235</v>
      </c>
      <c r="W1519" s="1"/>
      <c r="X1519" s="17">
        <f t="shared" si="472"/>
        <v>335.59291421291482</v>
      </c>
      <c r="Y1519" s="18">
        <f t="shared" si="473"/>
        <v>2582.4792899601139</v>
      </c>
      <c r="Z1519" s="2">
        <f t="shared" si="484"/>
        <v>318.81326850226907</v>
      </c>
      <c r="AA1519" s="18">
        <f t="shared" si="484"/>
        <v>2453.3553254621079</v>
      </c>
      <c r="AB1519" s="2">
        <f t="shared" si="485"/>
        <v>-313.66323136355999</v>
      </c>
      <c r="AC1519" s="2">
        <f t="shared" si="485"/>
        <v>245.3355325462108</v>
      </c>
      <c r="AD1519" s="2">
        <f t="shared" si="474"/>
        <v>318.81326850226907</v>
      </c>
      <c r="AE1519" s="2">
        <f t="shared" si="475"/>
        <v>-1000</v>
      </c>
      <c r="AF1519" s="5">
        <f t="shared" si="476"/>
        <v>0.33299999999999996</v>
      </c>
      <c r="AG1519" s="5">
        <f t="shared" si="477"/>
        <v>-1</v>
      </c>
      <c r="AH1519" s="3">
        <f t="shared" si="478"/>
        <v>201711</v>
      </c>
      <c r="AI1519" s="21">
        <v>1.333</v>
      </c>
      <c r="AJ1519" s="21">
        <v>3.64</v>
      </c>
      <c r="AK1519" s="21">
        <v>1.333</v>
      </c>
      <c r="AL1519" s="21">
        <v>3.64</v>
      </c>
      <c r="AO1519">
        <f t="shared" si="483"/>
        <v>-400</v>
      </c>
      <c r="AP1519">
        <f>IF(E1519&lt;F1519,G1519,H1519)</f>
        <v>30</v>
      </c>
      <c r="AQ1519">
        <f>IF(E1519&lt;F1519,H1519,G1519)</f>
        <v>10</v>
      </c>
    </row>
    <row r="1520" spans="2:43" x14ac:dyDescent="0.25">
      <c r="B1520" s="24">
        <v>43044</v>
      </c>
      <c r="C1520" s="20" t="s">
        <v>25</v>
      </c>
      <c r="D1520" s="20" t="s">
        <v>47</v>
      </c>
      <c r="E1520" s="2">
        <v>216</v>
      </c>
      <c r="F1520" s="2">
        <v>-242.13075060532685</v>
      </c>
      <c r="G1520">
        <v>17</v>
      </c>
      <c r="H1520">
        <v>51</v>
      </c>
      <c r="I1520" s="9"/>
      <c r="J1520" s="2" t="str">
        <f t="shared" si="479"/>
        <v>Los Angeles Rams</v>
      </c>
      <c r="K1520" s="2" t="str">
        <f t="shared" si="480"/>
        <v>New York Giants</v>
      </c>
      <c r="L1520" s="17">
        <f t="shared" si="481"/>
        <v>-242.13075060532685</v>
      </c>
      <c r="M1520" s="18">
        <f t="shared" si="482"/>
        <v>216</v>
      </c>
      <c r="N1520" s="4">
        <f t="shared" si="468"/>
        <v>1.413</v>
      </c>
      <c r="O1520" s="4">
        <f t="shared" si="469"/>
        <v>3.16</v>
      </c>
      <c r="P1520" s="4"/>
      <c r="Q1520" s="4"/>
      <c r="R1520" s="1">
        <f t="shared" si="470"/>
        <v>0.70771408351026188</v>
      </c>
      <c r="S1520" s="1">
        <f t="shared" si="470"/>
        <v>0.31645569620253161</v>
      </c>
      <c r="T1520" s="1">
        <f t="shared" si="466"/>
        <v>2.359938771047454E-2</v>
      </c>
      <c r="U1520" s="1">
        <f t="shared" si="467"/>
        <v>0.19562919365386514</v>
      </c>
      <c r="V1520" s="1">
        <f t="shared" si="471"/>
        <v>0.70662919365386512</v>
      </c>
      <c r="W1520" s="1"/>
      <c r="X1520" s="17">
        <f t="shared" si="472"/>
        <v>415.16938301000829</v>
      </c>
      <c r="Y1520" s="18">
        <f t="shared" si="473"/>
        <v>2128.1128513133845</v>
      </c>
      <c r="Z1520" s="2">
        <f t="shared" si="484"/>
        <v>394.41091385950784</v>
      </c>
      <c r="AA1520" s="18">
        <f t="shared" si="484"/>
        <v>2021.7072087477152</v>
      </c>
      <c r="AB1520" s="2">
        <f t="shared" si="485"/>
        <v>-253.54267969273477</v>
      </c>
      <c r="AC1520" s="2">
        <f t="shared" si="485"/>
        <v>202.17072087477152</v>
      </c>
      <c r="AD1520" s="2">
        <f t="shared" si="474"/>
        <v>394.41091385950784</v>
      </c>
      <c r="AE1520" s="2">
        <f t="shared" si="475"/>
        <v>-1000</v>
      </c>
      <c r="AF1520" s="5">
        <f t="shared" si="476"/>
        <v>0.41300000000000003</v>
      </c>
      <c r="AG1520" s="5">
        <f t="shared" si="477"/>
        <v>-1</v>
      </c>
      <c r="AH1520" s="3">
        <f t="shared" si="478"/>
        <v>201711</v>
      </c>
      <c r="AI1520" s="21">
        <v>2.62</v>
      </c>
      <c r="AJ1520" s="21">
        <v>1.5549999999999999</v>
      </c>
      <c r="AK1520" s="21">
        <v>3.16</v>
      </c>
      <c r="AL1520" s="21">
        <v>1.413</v>
      </c>
      <c r="AO1520">
        <f t="shared" si="483"/>
        <v>-300</v>
      </c>
      <c r="AP1520">
        <f>IF(E1520&lt;F1520,G1520,H1520)</f>
        <v>51</v>
      </c>
      <c r="AQ1520">
        <f>IF(E1520&lt;F1520,H1520,G1520)</f>
        <v>17</v>
      </c>
    </row>
    <row r="1521" spans="2:43" x14ac:dyDescent="0.25">
      <c r="B1521" s="24">
        <v>43044</v>
      </c>
      <c r="C1521" s="20" t="s">
        <v>19</v>
      </c>
      <c r="D1521" s="20" t="s">
        <v>38</v>
      </c>
      <c r="E1521" s="2">
        <v>-290.69767441860461</v>
      </c>
      <c r="F1521" s="2">
        <v>256</v>
      </c>
      <c r="G1521">
        <v>51</v>
      </c>
      <c r="H1521">
        <v>23</v>
      </c>
      <c r="I1521" s="9"/>
      <c r="J1521" s="2" t="str">
        <f t="shared" si="479"/>
        <v>Philadelphia Eagles</v>
      </c>
      <c r="K1521" s="2" t="str">
        <f t="shared" si="480"/>
        <v>Denver Broncos</v>
      </c>
      <c r="L1521" s="17">
        <f t="shared" si="481"/>
        <v>-290.69767441860461</v>
      </c>
      <c r="M1521" s="18">
        <f t="shared" si="482"/>
        <v>256</v>
      </c>
      <c r="N1521" s="4">
        <f t="shared" si="468"/>
        <v>1.3440000000000001</v>
      </c>
      <c r="O1521" s="4">
        <f t="shared" si="469"/>
        <v>3.56</v>
      </c>
      <c r="P1521" s="4"/>
      <c r="Q1521" s="4"/>
      <c r="R1521" s="1">
        <f t="shared" si="470"/>
        <v>0.74404761904761896</v>
      </c>
      <c r="S1521" s="1">
        <f t="shared" si="470"/>
        <v>0.2808988764044944</v>
      </c>
      <c r="T1521" s="1">
        <f t="shared" si="466"/>
        <v>2.4339314845024385E-2</v>
      </c>
      <c r="U1521" s="1">
        <f t="shared" si="467"/>
        <v>0.23157437132156228</v>
      </c>
      <c r="V1521" s="1">
        <f t="shared" si="471"/>
        <v>0.74257437132156223</v>
      </c>
      <c r="W1521" s="1"/>
      <c r="X1521" s="17">
        <f t="shared" si="472"/>
        <v>346.66646011536398</v>
      </c>
      <c r="Y1521" s="18">
        <f t="shared" si="473"/>
        <v>2508.192835826314</v>
      </c>
      <c r="Z1521" s="2">
        <f t="shared" si="484"/>
        <v>329.33313710959578</v>
      </c>
      <c r="AA1521" s="18">
        <f t="shared" si="484"/>
        <v>2382.7831940349984</v>
      </c>
      <c r="AB1521" s="2">
        <f t="shared" si="485"/>
        <v>-303.64390561379162</v>
      </c>
      <c r="AC1521" s="2">
        <f t="shared" si="485"/>
        <v>238.27831940349984</v>
      </c>
      <c r="AD1521" s="2">
        <f t="shared" si="474"/>
        <v>329.33313710959578</v>
      </c>
      <c r="AE1521" s="2">
        <f t="shared" si="475"/>
        <v>-1000</v>
      </c>
      <c r="AF1521" s="5">
        <f t="shared" si="476"/>
        <v>0.34400000000000008</v>
      </c>
      <c r="AG1521" s="5">
        <f t="shared" si="477"/>
        <v>-1</v>
      </c>
      <c r="AH1521" s="3">
        <f t="shared" si="478"/>
        <v>201711</v>
      </c>
      <c r="AI1521" s="21">
        <v>1.2729999999999999</v>
      </c>
      <c r="AJ1521" s="21">
        <v>4.18</v>
      </c>
      <c r="AK1521" s="21">
        <v>1.3440000000000001</v>
      </c>
      <c r="AL1521" s="21">
        <v>3.56</v>
      </c>
      <c r="AO1521">
        <f t="shared" si="483"/>
        <v>-300</v>
      </c>
      <c r="AP1521">
        <f>IF(E1521&lt;F1521,G1521,H1521)</f>
        <v>51</v>
      </c>
      <c r="AQ1521">
        <f>IF(E1521&lt;F1521,H1521,G1521)</f>
        <v>23</v>
      </c>
    </row>
    <row r="1522" spans="2:43" x14ac:dyDescent="0.25">
      <c r="B1522" s="24">
        <v>43044</v>
      </c>
      <c r="C1522" s="20" t="s">
        <v>41</v>
      </c>
      <c r="D1522" s="20" t="s">
        <v>28</v>
      </c>
      <c r="E1522" s="2">
        <v>-167.22408026755849</v>
      </c>
      <c r="F1522" s="2">
        <v>150.99999999999997</v>
      </c>
      <c r="G1522">
        <v>23</v>
      </c>
      <c r="H1522">
        <v>20</v>
      </c>
      <c r="I1522" s="9"/>
      <c r="J1522" s="2" t="str">
        <f t="shared" si="479"/>
        <v>Tennessee Titans</v>
      </c>
      <c r="K1522" s="2" t="str">
        <f t="shared" si="480"/>
        <v>Baltimore Ravens</v>
      </c>
      <c r="L1522" s="17">
        <f t="shared" si="481"/>
        <v>-167.22408026755849</v>
      </c>
      <c r="M1522" s="18">
        <f t="shared" si="482"/>
        <v>150.99999999999997</v>
      </c>
      <c r="N1522" s="4">
        <f t="shared" si="468"/>
        <v>1.5980000000000001</v>
      </c>
      <c r="O1522" s="4">
        <f t="shared" si="469"/>
        <v>2.5099999999999998</v>
      </c>
      <c r="P1522" s="4"/>
      <c r="Q1522" s="4"/>
      <c r="R1522" s="1">
        <f t="shared" si="470"/>
        <v>0.62578222778473092</v>
      </c>
      <c r="S1522" s="1">
        <f t="shared" si="470"/>
        <v>0.39840637450199207</v>
      </c>
      <c r="T1522" s="1">
        <f t="shared" si="466"/>
        <v>2.3617332035053451E-2</v>
      </c>
      <c r="U1522" s="1">
        <f t="shared" si="467"/>
        <v>0.11368792664136942</v>
      </c>
      <c r="V1522" s="1">
        <f t="shared" si="471"/>
        <v>0.62468792664136941</v>
      </c>
      <c r="W1522" s="1"/>
      <c r="X1522" s="17">
        <f t="shared" si="472"/>
        <v>600.79930690591948</v>
      </c>
      <c r="Y1522" s="18">
        <f t="shared" si="473"/>
        <v>1503.4686795207117</v>
      </c>
      <c r="Z1522" s="2">
        <f t="shared" si="484"/>
        <v>570.75934156062351</v>
      </c>
      <c r="AA1522" s="18">
        <f t="shared" si="484"/>
        <v>1428.2952455446762</v>
      </c>
      <c r="AB1522" s="2">
        <f t="shared" si="485"/>
        <v>-175.20519195808632</v>
      </c>
      <c r="AC1522" s="2">
        <f t="shared" si="485"/>
        <v>142.82952455446761</v>
      </c>
      <c r="AD1522" s="2">
        <f t="shared" si="474"/>
        <v>570.75934156062351</v>
      </c>
      <c r="AE1522" s="2">
        <f t="shared" si="475"/>
        <v>-1000</v>
      </c>
      <c r="AF1522" s="5">
        <f t="shared" si="476"/>
        <v>0.59800000000000009</v>
      </c>
      <c r="AG1522" s="5">
        <f t="shared" si="477"/>
        <v>-1</v>
      </c>
      <c r="AH1522" s="3">
        <f t="shared" si="478"/>
        <v>201711</v>
      </c>
      <c r="AI1522" s="21">
        <v>1.5880000000000001</v>
      </c>
      <c r="AJ1522" s="21">
        <v>2.5299999999999998</v>
      </c>
      <c r="AK1522" s="21">
        <v>1.5980000000000001</v>
      </c>
      <c r="AL1522" s="21">
        <v>2.5099999999999998</v>
      </c>
      <c r="AO1522">
        <f t="shared" si="483"/>
        <v>-170</v>
      </c>
      <c r="AP1522">
        <f>IF(E1522&lt;F1522,G1522,H1522)</f>
        <v>23</v>
      </c>
      <c r="AQ1522">
        <f>IF(E1522&lt;F1522,H1522,G1522)</f>
        <v>20</v>
      </c>
    </row>
    <row r="1523" spans="2:43" x14ac:dyDescent="0.25">
      <c r="B1523" s="24">
        <v>43041</v>
      </c>
      <c r="C1523" s="20" t="s">
        <v>42</v>
      </c>
      <c r="D1523" s="20" t="s">
        <v>24</v>
      </c>
      <c r="E1523" s="2">
        <v>158</v>
      </c>
      <c r="F1523" s="2">
        <v>-175.13134851138355</v>
      </c>
      <c r="G1523">
        <v>34</v>
      </c>
      <c r="H1523">
        <v>21</v>
      </c>
      <c r="I1523" s="9"/>
      <c r="J1523" s="2" t="str">
        <f t="shared" si="479"/>
        <v>Buffalo Bills</v>
      </c>
      <c r="K1523" s="2" t="str">
        <f t="shared" si="480"/>
        <v>New York Jets</v>
      </c>
      <c r="L1523" s="17">
        <f t="shared" si="481"/>
        <v>-175.13134851138355</v>
      </c>
      <c r="M1523" s="18">
        <f t="shared" si="482"/>
        <v>158</v>
      </c>
      <c r="N1523" s="4">
        <f t="shared" si="468"/>
        <v>1.571</v>
      </c>
      <c r="O1523" s="4">
        <f t="shared" si="469"/>
        <v>2.58</v>
      </c>
      <c r="P1523" s="4"/>
      <c r="Q1523" s="4"/>
      <c r="R1523" s="1">
        <f t="shared" si="470"/>
        <v>0.63653723742838964</v>
      </c>
      <c r="S1523" s="1">
        <f t="shared" si="470"/>
        <v>0.38759689922480617</v>
      </c>
      <c r="T1523" s="1">
        <f t="shared" si="466"/>
        <v>2.3565405926282756E-2</v>
      </c>
      <c r="U1523" s="1">
        <f t="shared" si="467"/>
        <v>0.12447016910179173</v>
      </c>
      <c r="V1523" s="1">
        <f t="shared" si="471"/>
        <v>0.63547016910179177</v>
      </c>
      <c r="W1523" s="1"/>
      <c r="X1523" s="17">
        <f t="shared" si="472"/>
        <v>573.63799061324096</v>
      </c>
      <c r="Y1523" s="18">
        <f t="shared" si="473"/>
        <v>1571.4542352284639</v>
      </c>
      <c r="Z1523" s="2">
        <f t="shared" si="484"/>
        <v>544.95609108257884</v>
      </c>
      <c r="AA1523" s="18">
        <f t="shared" si="484"/>
        <v>1492.8815234670406</v>
      </c>
      <c r="AB1523" s="2">
        <f t="shared" si="485"/>
        <v>-183.5010226261453</v>
      </c>
      <c r="AC1523" s="2">
        <f t="shared" si="485"/>
        <v>149.28815234670407</v>
      </c>
      <c r="AD1523" s="2">
        <f t="shared" si="474"/>
        <v>-1000</v>
      </c>
      <c r="AE1523" s="2">
        <f t="shared" si="475"/>
        <v>1492.8815234670406</v>
      </c>
      <c r="AF1523" s="5">
        <f t="shared" si="476"/>
        <v>-1</v>
      </c>
      <c r="AG1523" s="5">
        <f t="shared" si="477"/>
        <v>1.58</v>
      </c>
      <c r="AH1523" s="3">
        <f t="shared" si="478"/>
        <v>201711</v>
      </c>
      <c r="AI1523" s="21">
        <v>2.44</v>
      </c>
      <c r="AJ1523" s="21">
        <v>1.625</v>
      </c>
      <c r="AK1523" s="21">
        <v>2.58</v>
      </c>
      <c r="AL1523" s="21">
        <v>1.571</v>
      </c>
      <c r="AO1523">
        <f t="shared" si="483"/>
        <v>-180</v>
      </c>
      <c r="AP1523">
        <f>IF(E1523&lt;F1523,G1523,H1523)</f>
        <v>21</v>
      </c>
      <c r="AQ1523">
        <f>IF(E1523&lt;F1523,H1523,G1523)</f>
        <v>34</v>
      </c>
    </row>
    <row r="1524" spans="2:43" x14ac:dyDescent="0.25">
      <c r="B1524" s="24">
        <v>43038</v>
      </c>
      <c r="C1524" s="20" t="s">
        <v>20</v>
      </c>
      <c r="D1524" s="20" t="s">
        <v>38</v>
      </c>
      <c r="E1524" s="2">
        <v>-299.40119760479035</v>
      </c>
      <c r="F1524" s="2">
        <v>264</v>
      </c>
      <c r="G1524">
        <v>29</v>
      </c>
      <c r="H1524">
        <v>19</v>
      </c>
      <c r="I1524" s="9"/>
      <c r="J1524" s="2" t="str">
        <f t="shared" si="479"/>
        <v>Kansas City Chiefs</v>
      </c>
      <c r="K1524" s="2" t="str">
        <f t="shared" si="480"/>
        <v>Denver Broncos</v>
      </c>
      <c r="L1524" s="17">
        <f t="shared" si="481"/>
        <v>-299.40119760479035</v>
      </c>
      <c r="M1524" s="18">
        <f t="shared" si="482"/>
        <v>264</v>
      </c>
      <c r="N1524" s="4">
        <f t="shared" si="468"/>
        <v>1.3340000000000001</v>
      </c>
      <c r="O1524" s="4">
        <f t="shared" si="469"/>
        <v>3.64</v>
      </c>
      <c r="P1524" s="4"/>
      <c r="Q1524" s="4"/>
      <c r="R1524" s="1">
        <f t="shared" si="470"/>
        <v>0.7496251874062968</v>
      </c>
      <c r="S1524" s="1">
        <f t="shared" si="470"/>
        <v>0.27472527472527469</v>
      </c>
      <c r="T1524" s="1">
        <f t="shared" si="466"/>
        <v>2.3771612384398844E-2</v>
      </c>
      <c r="U1524" s="1">
        <f t="shared" si="467"/>
        <v>0.23744995634051105</v>
      </c>
      <c r="V1524" s="1">
        <f t="shared" si="471"/>
        <v>0.74844995634051104</v>
      </c>
      <c r="W1524" s="1"/>
      <c r="X1524" s="17">
        <f t="shared" si="472"/>
        <v>336.09467343604859</v>
      </c>
      <c r="Y1524" s="18">
        <f t="shared" si="473"/>
        <v>2579.0198819462371</v>
      </c>
      <c r="Z1524" s="2">
        <f t="shared" si="484"/>
        <v>319.28993976424613</v>
      </c>
      <c r="AA1524" s="18">
        <f t="shared" si="484"/>
        <v>2450.068887848925</v>
      </c>
      <c r="AB1524" s="2">
        <f t="shared" si="485"/>
        <v>-313.19496027290091</v>
      </c>
      <c r="AC1524" s="2">
        <f t="shared" si="485"/>
        <v>245.00688878489251</v>
      </c>
      <c r="AD1524" s="2">
        <f t="shared" si="474"/>
        <v>319.28993976424613</v>
      </c>
      <c r="AE1524" s="2">
        <f t="shared" si="475"/>
        <v>-1000</v>
      </c>
      <c r="AF1524" s="5">
        <f t="shared" si="476"/>
        <v>0.33400000000000007</v>
      </c>
      <c r="AG1524" s="5">
        <f t="shared" si="477"/>
        <v>-1</v>
      </c>
      <c r="AH1524" s="3">
        <f t="shared" si="478"/>
        <v>201710</v>
      </c>
      <c r="AI1524" s="21">
        <v>1.34</v>
      </c>
      <c r="AJ1524" s="21">
        <v>3.59</v>
      </c>
      <c r="AK1524" s="21">
        <v>1.3340000000000001</v>
      </c>
      <c r="AL1524" s="21">
        <v>3.64</v>
      </c>
      <c r="AO1524">
        <f t="shared" si="483"/>
        <v>-300</v>
      </c>
      <c r="AP1524">
        <f>IF(E1524&lt;F1524,G1524,H1524)</f>
        <v>29</v>
      </c>
      <c r="AQ1524">
        <f>IF(E1524&lt;F1524,H1524,G1524)</f>
        <v>19</v>
      </c>
    </row>
    <row r="1525" spans="2:43" x14ac:dyDescent="0.25">
      <c r="B1525" s="24">
        <v>43037</v>
      </c>
      <c r="C1525" s="20" t="s">
        <v>34</v>
      </c>
      <c r="D1525" s="20" t="s">
        <v>45</v>
      </c>
      <c r="E1525" s="2">
        <v>152.99999999999997</v>
      </c>
      <c r="F1525" s="2">
        <v>-170.06802721088434</v>
      </c>
      <c r="G1525">
        <v>15</v>
      </c>
      <c r="H1525">
        <v>20</v>
      </c>
      <c r="I1525" s="9"/>
      <c r="J1525" s="2" t="str">
        <f t="shared" si="479"/>
        <v>Pittsburgh Steelers</v>
      </c>
      <c r="K1525" s="2" t="str">
        <f t="shared" si="480"/>
        <v>Detroit Lions</v>
      </c>
      <c r="L1525" s="17">
        <f t="shared" si="481"/>
        <v>-170.06802721088434</v>
      </c>
      <c r="M1525" s="18">
        <f t="shared" si="482"/>
        <v>152.99999999999997</v>
      </c>
      <c r="N1525" s="4">
        <f t="shared" si="468"/>
        <v>1.5880000000000001</v>
      </c>
      <c r="O1525" s="4">
        <f t="shared" si="469"/>
        <v>2.5299999999999998</v>
      </c>
      <c r="P1525" s="4"/>
      <c r="Q1525" s="4"/>
      <c r="R1525" s="1">
        <f t="shared" si="470"/>
        <v>0.62972292191435764</v>
      </c>
      <c r="S1525" s="1">
        <f t="shared" si="470"/>
        <v>0.39525691699604748</v>
      </c>
      <c r="T1525" s="1">
        <f t="shared" si="466"/>
        <v>2.4371053909664986E-2</v>
      </c>
      <c r="U1525" s="1">
        <f t="shared" si="467"/>
        <v>0.11723300245915508</v>
      </c>
      <c r="V1525" s="1">
        <f t="shared" si="471"/>
        <v>0.62823300245915514</v>
      </c>
      <c r="W1525" s="1"/>
      <c r="X1525" s="17">
        <f t="shared" si="472"/>
        <v>591.76610602372068</v>
      </c>
      <c r="Y1525" s="18">
        <f t="shared" si="473"/>
        <v>1525.4353459459228</v>
      </c>
      <c r="Z1525" s="2">
        <f t="shared" si="484"/>
        <v>562.17780072253458</v>
      </c>
      <c r="AA1525" s="18">
        <f t="shared" si="484"/>
        <v>1449.1635786486265</v>
      </c>
      <c r="AB1525" s="2">
        <f t="shared" si="485"/>
        <v>-177.87966702256082</v>
      </c>
      <c r="AC1525" s="2">
        <f t="shared" si="485"/>
        <v>144.91635786486265</v>
      </c>
      <c r="AD1525" s="2">
        <f t="shared" si="474"/>
        <v>562.17780072253458</v>
      </c>
      <c r="AE1525" s="2">
        <f t="shared" si="475"/>
        <v>-1000</v>
      </c>
      <c r="AF1525" s="5">
        <f t="shared" si="476"/>
        <v>0.58800000000000008</v>
      </c>
      <c r="AG1525" s="5">
        <f t="shared" si="477"/>
        <v>-1</v>
      </c>
      <c r="AH1525" s="3">
        <f t="shared" si="478"/>
        <v>201710</v>
      </c>
      <c r="AI1525" s="21">
        <v>2.38</v>
      </c>
      <c r="AJ1525" s="21">
        <v>1.653</v>
      </c>
      <c r="AK1525" s="21">
        <v>2.5299999999999998</v>
      </c>
      <c r="AL1525" s="21">
        <v>1.5880000000000001</v>
      </c>
      <c r="AO1525">
        <f t="shared" si="483"/>
        <v>-180</v>
      </c>
      <c r="AP1525">
        <f>IF(E1525&lt;F1525,G1525,H1525)</f>
        <v>20</v>
      </c>
      <c r="AQ1525">
        <f>IF(E1525&lt;F1525,H1525,G1525)</f>
        <v>15</v>
      </c>
    </row>
    <row r="1526" spans="2:43" x14ac:dyDescent="0.25">
      <c r="B1526" s="24">
        <v>43037</v>
      </c>
      <c r="C1526" s="20" t="s">
        <v>53</v>
      </c>
      <c r="D1526" s="20" t="s">
        <v>23</v>
      </c>
      <c r="E1526" s="2">
        <v>144</v>
      </c>
      <c r="F1526" s="2">
        <v>-160</v>
      </c>
      <c r="G1526">
        <v>19</v>
      </c>
      <c r="H1526">
        <v>33</v>
      </c>
      <c r="I1526" s="9"/>
      <c r="J1526" s="2" t="str">
        <f t="shared" si="479"/>
        <v>Dallas Cowboys</v>
      </c>
      <c r="K1526" s="2" t="str">
        <f t="shared" si="480"/>
        <v>Washington Redskins</v>
      </c>
      <c r="L1526" s="17">
        <f t="shared" si="481"/>
        <v>-160</v>
      </c>
      <c r="M1526" s="18">
        <f t="shared" si="482"/>
        <v>144</v>
      </c>
      <c r="N1526" s="4">
        <f t="shared" si="468"/>
        <v>1.625</v>
      </c>
      <c r="O1526" s="4">
        <f t="shared" si="469"/>
        <v>2.44</v>
      </c>
      <c r="P1526" s="4"/>
      <c r="Q1526" s="4"/>
      <c r="R1526" s="1">
        <f t="shared" si="470"/>
        <v>0.61538461538461542</v>
      </c>
      <c r="S1526" s="1">
        <f t="shared" si="470"/>
        <v>0.4098360655737705</v>
      </c>
      <c r="T1526" s="1">
        <f t="shared" si="466"/>
        <v>2.4600246002459913E-2</v>
      </c>
      <c r="U1526" s="1">
        <f t="shared" si="467"/>
        <v>0.10277427490542246</v>
      </c>
      <c r="V1526" s="1">
        <f t="shared" si="471"/>
        <v>0.61377427490542247</v>
      </c>
      <c r="W1526" s="1"/>
      <c r="X1526" s="17">
        <f t="shared" si="472"/>
        <v>629.26346196912823</v>
      </c>
      <c r="Y1526" s="18">
        <f t="shared" si="473"/>
        <v>1438.0997917039526</v>
      </c>
      <c r="Z1526" s="2">
        <f t="shared" si="484"/>
        <v>597.80028887067181</v>
      </c>
      <c r="AA1526" s="18">
        <f t="shared" si="484"/>
        <v>1366.194802118755</v>
      </c>
      <c r="AB1526" s="2">
        <f t="shared" si="485"/>
        <v>-167.27994593129748</v>
      </c>
      <c r="AC1526" s="2">
        <f t="shared" si="485"/>
        <v>136.6194802118755</v>
      </c>
      <c r="AD1526" s="2">
        <f t="shared" si="474"/>
        <v>597.80028887067181</v>
      </c>
      <c r="AE1526" s="2">
        <f t="shared" si="475"/>
        <v>-1000</v>
      </c>
      <c r="AF1526" s="5">
        <f t="shared" si="476"/>
        <v>0.625</v>
      </c>
      <c r="AG1526" s="5">
        <f t="shared" si="477"/>
        <v>-1</v>
      </c>
      <c r="AH1526" s="3">
        <f t="shared" si="478"/>
        <v>201710</v>
      </c>
      <c r="AI1526" s="21">
        <v>2.21</v>
      </c>
      <c r="AJ1526" s="21">
        <v>1.746</v>
      </c>
      <c r="AK1526" s="21">
        <v>2.44</v>
      </c>
      <c r="AL1526" s="21">
        <v>1.625</v>
      </c>
      <c r="AO1526">
        <f t="shared" si="483"/>
        <v>-160</v>
      </c>
      <c r="AP1526">
        <f>IF(E1526&lt;F1526,G1526,H1526)</f>
        <v>33</v>
      </c>
      <c r="AQ1526">
        <f>IF(E1526&lt;F1526,H1526,G1526)</f>
        <v>19</v>
      </c>
    </row>
    <row r="1527" spans="2:43" x14ac:dyDescent="0.25">
      <c r="B1527" s="24">
        <v>43037</v>
      </c>
      <c r="C1527" s="20" t="s">
        <v>32</v>
      </c>
      <c r="D1527" s="20" t="s">
        <v>40</v>
      </c>
      <c r="E1527" s="2">
        <v>-250.00000000000006</v>
      </c>
      <c r="F1527" s="2">
        <v>222.00000000000003</v>
      </c>
      <c r="G1527">
        <v>41</v>
      </c>
      <c r="H1527">
        <v>38</v>
      </c>
      <c r="I1527" s="9"/>
      <c r="J1527" s="2" t="str">
        <f t="shared" si="479"/>
        <v>Seattle Seahawks</v>
      </c>
      <c r="K1527" s="2" t="str">
        <f t="shared" si="480"/>
        <v>Houston Texans</v>
      </c>
      <c r="L1527" s="17">
        <f t="shared" si="481"/>
        <v>-250.00000000000006</v>
      </c>
      <c r="M1527" s="18">
        <f t="shared" si="482"/>
        <v>222.00000000000003</v>
      </c>
      <c r="N1527" s="4">
        <f t="shared" si="468"/>
        <v>1.4</v>
      </c>
      <c r="O1527" s="4">
        <f t="shared" si="469"/>
        <v>3.22</v>
      </c>
      <c r="P1527" s="4"/>
      <c r="Q1527" s="4"/>
      <c r="R1527" s="1">
        <f t="shared" si="470"/>
        <v>0.7142857142857143</v>
      </c>
      <c r="S1527" s="1">
        <f t="shared" si="470"/>
        <v>0.3105590062111801</v>
      </c>
      <c r="T1527" s="1">
        <f t="shared" si="466"/>
        <v>2.4242424242424288E-2</v>
      </c>
      <c r="U1527" s="1">
        <f t="shared" si="467"/>
        <v>0.2018633540372671</v>
      </c>
      <c r="V1527" s="1">
        <f t="shared" si="471"/>
        <v>0.71286335403726708</v>
      </c>
      <c r="W1527" s="1"/>
      <c r="X1527" s="17">
        <f t="shared" si="472"/>
        <v>402.79338857376865</v>
      </c>
      <c r="Y1527" s="18">
        <f t="shared" si="473"/>
        <v>2188.1727656476151</v>
      </c>
      <c r="Z1527" s="2">
        <f t="shared" si="484"/>
        <v>382.65371914508017</v>
      </c>
      <c r="AA1527" s="18">
        <f t="shared" si="484"/>
        <v>2078.7641273652343</v>
      </c>
      <c r="AB1527" s="2">
        <f t="shared" si="485"/>
        <v>-261.33288400650764</v>
      </c>
      <c r="AC1527" s="2">
        <f t="shared" si="485"/>
        <v>207.87641273652343</v>
      </c>
      <c r="AD1527" s="2">
        <f t="shared" si="474"/>
        <v>382.65371914508017</v>
      </c>
      <c r="AE1527" s="2">
        <f t="shared" si="475"/>
        <v>-1000</v>
      </c>
      <c r="AF1527" s="5">
        <f t="shared" si="476"/>
        <v>0.39999999999999991</v>
      </c>
      <c r="AG1527" s="5">
        <f t="shared" si="477"/>
        <v>-1</v>
      </c>
      <c r="AH1527" s="3">
        <f t="shared" si="478"/>
        <v>201710</v>
      </c>
      <c r="AI1527" s="21">
        <v>1.4</v>
      </c>
      <c r="AJ1527" s="21">
        <v>3.22</v>
      </c>
      <c r="AK1527" s="21">
        <v>1.4</v>
      </c>
      <c r="AL1527" s="21">
        <v>3.22</v>
      </c>
      <c r="AO1527">
        <f t="shared" si="483"/>
        <v>-300</v>
      </c>
      <c r="AP1527">
        <f>IF(E1527&lt;F1527,G1527,H1527)</f>
        <v>41</v>
      </c>
      <c r="AQ1527">
        <f>IF(E1527&lt;F1527,H1527,G1527)</f>
        <v>38</v>
      </c>
    </row>
    <row r="1528" spans="2:43" x14ac:dyDescent="0.25">
      <c r="B1528" s="24">
        <v>43037</v>
      </c>
      <c r="C1528" s="20" t="s">
        <v>24</v>
      </c>
      <c r="D1528" s="20" t="s">
        <v>52</v>
      </c>
      <c r="E1528" s="2">
        <v>-127.06480304955528</v>
      </c>
      <c r="F1528" s="2">
        <v>114.99999999999999</v>
      </c>
      <c r="G1528">
        <v>34</v>
      </c>
      <c r="H1528">
        <v>14</v>
      </c>
      <c r="I1528" s="9"/>
      <c r="J1528" s="2" t="str">
        <f t="shared" si="479"/>
        <v>Buffalo Bills</v>
      </c>
      <c r="K1528" s="2" t="str">
        <f t="shared" si="480"/>
        <v>Oakland Raiders</v>
      </c>
      <c r="L1528" s="17">
        <f t="shared" si="481"/>
        <v>-127.06480304955528</v>
      </c>
      <c r="M1528" s="18">
        <f t="shared" si="482"/>
        <v>114.99999999999999</v>
      </c>
      <c r="N1528" s="4">
        <f t="shared" si="468"/>
        <v>1.7869999999999999</v>
      </c>
      <c r="O1528" s="4">
        <f t="shared" si="469"/>
        <v>2.15</v>
      </c>
      <c r="P1528" s="4"/>
      <c r="Q1528" s="4"/>
      <c r="R1528" s="1">
        <f t="shared" si="470"/>
        <v>0.55959709009513148</v>
      </c>
      <c r="S1528" s="1">
        <f t="shared" si="470"/>
        <v>0.46511627906976744</v>
      </c>
      <c r="T1528" s="1">
        <f t="shared" si="466"/>
        <v>2.4117348234696578E-2</v>
      </c>
      <c r="U1528" s="1">
        <f t="shared" si="467"/>
        <v>4.7240405512682021E-2</v>
      </c>
      <c r="V1528" s="1">
        <f t="shared" si="471"/>
        <v>0.55824040551268206</v>
      </c>
      <c r="W1528" s="1"/>
      <c r="X1528" s="17">
        <f t="shared" si="472"/>
        <v>791.34292345178881</v>
      </c>
      <c r="Y1528" s="18">
        <f t="shared" si="473"/>
        <v>1150.681785496264</v>
      </c>
      <c r="Z1528" s="2">
        <f t="shared" si="484"/>
        <v>751.77577727919936</v>
      </c>
      <c r="AA1528" s="18">
        <f t="shared" si="484"/>
        <v>1093.1476962214508</v>
      </c>
      <c r="AB1528" s="2">
        <f t="shared" si="485"/>
        <v>-133.01838529822882</v>
      </c>
      <c r="AC1528" s="2">
        <f t="shared" si="485"/>
        <v>109.31476962214508</v>
      </c>
      <c r="AD1528" s="2">
        <f t="shared" si="474"/>
        <v>751.77577727919936</v>
      </c>
      <c r="AE1528" s="2">
        <f t="shared" si="475"/>
        <v>-1000</v>
      </c>
      <c r="AF1528" s="5">
        <f t="shared" si="476"/>
        <v>0.78699999999999992</v>
      </c>
      <c r="AG1528" s="5">
        <f t="shared" si="477"/>
        <v>-1</v>
      </c>
      <c r="AH1528" s="3">
        <f t="shared" si="478"/>
        <v>201710</v>
      </c>
      <c r="AI1528" s="21">
        <v>1.7350000000000001</v>
      </c>
      <c r="AJ1528" s="21">
        <v>2.23</v>
      </c>
      <c r="AK1528" s="21">
        <v>1.7869999999999999</v>
      </c>
      <c r="AL1528" s="21">
        <v>2.15</v>
      </c>
      <c r="AO1528">
        <f t="shared" si="483"/>
        <v>-130</v>
      </c>
      <c r="AP1528">
        <f>IF(E1528&lt;F1528,G1528,H1528)</f>
        <v>34</v>
      </c>
      <c r="AQ1528">
        <f>IF(E1528&lt;F1528,H1528,G1528)</f>
        <v>14</v>
      </c>
    </row>
    <row r="1529" spans="2:43" x14ac:dyDescent="0.25">
      <c r="B1529" s="24">
        <v>43037</v>
      </c>
      <c r="C1529" s="20" t="s">
        <v>21</v>
      </c>
      <c r="D1529" s="20" t="s">
        <v>39</v>
      </c>
      <c r="E1529" s="2">
        <v>-476.19047619047626</v>
      </c>
      <c r="F1529" s="2">
        <v>404</v>
      </c>
      <c r="G1529">
        <v>24</v>
      </c>
      <c r="H1529">
        <v>23</v>
      </c>
      <c r="I1529" s="9"/>
      <c r="J1529" s="2" t="str">
        <f t="shared" si="479"/>
        <v>Cincinnati Bengals</v>
      </c>
      <c r="K1529" s="2" t="str">
        <f t="shared" si="480"/>
        <v>Indianapolis Colts</v>
      </c>
      <c r="L1529" s="17">
        <f t="shared" si="481"/>
        <v>-476.19047619047626</v>
      </c>
      <c r="M1529" s="18">
        <f t="shared" si="482"/>
        <v>404</v>
      </c>
      <c r="N1529" s="4">
        <f t="shared" si="468"/>
        <v>1.21</v>
      </c>
      <c r="O1529" s="4">
        <f t="shared" si="469"/>
        <v>5.04</v>
      </c>
      <c r="P1529" s="4"/>
      <c r="Q1529" s="4"/>
      <c r="R1529" s="1">
        <f t="shared" si="470"/>
        <v>0.82644628099173556</v>
      </c>
      <c r="S1529" s="1">
        <f t="shared" si="470"/>
        <v>0.1984126984126984</v>
      </c>
      <c r="T1529" s="1">
        <f t="shared" si="466"/>
        <v>2.4256000000000055E-2</v>
      </c>
      <c r="U1529" s="1">
        <f t="shared" si="467"/>
        <v>0.31401679128951859</v>
      </c>
      <c r="V1529" s="1">
        <f t="shared" si="471"/>
        <v>0.82501679128951855</v>
      </c>
      <c r="W1529" s="1"/>
      <c r="X1529" s="17">
        <f t="shared" si="472"/>
        <v>212.09654222549702</v>
      </c>
      <c r="Y1529" s="18">
        <f t="shared" si="473"/>
        <v>3844.5894567220944</v>
      </c>
      <c r="Z1529" s="2">
        <f t="shared" si="484"/>
        <v>201.49171511422216</v>
      </c>
      <c r="AA1529" s="18">
        <f t="shared" si="484"/>
        <v>3652.3599838859895</v>
      </c>
      <c r="AB1529" s="2">
        <f t="shared" si="485"/>
        <v>-496.29832146354869</v>
      </c>
      <c r="AC1529" s="2">
        <f t="shared" si="485"/>
        <v>365.23599838859894</v>
      </c>
      <c r="AD1529" s="2">
        <f t="shared" si="474"/>
        <v>201.49171511422216</v>
      </c>
      <c r="AE1529" s="2">
        <f t="shared" si="475"/>
        <v>-1000</v>
      </c>
      <c r="AF1529" s="5">
        <f t="shared" si="476"/>
        <v>0.20999999999999996</v>
      </c>
      <c r="AG1529" s="5">
        <f t="shared" si="477"/>
        <v>-1</v>
      </c>
      <c r="AH1529" s="3">
        <f t="shared" si="478"/>
        <v>201710</v>
      </c>
      <c r="AI1529" s="21">
        <v>1.2</v>
      </c>
      <c r="AJ1529" s="21">
        <v>5.23</v>
      </c>
      <c r="AK1529" s="21">
        <v>1.21</v>
      </c>
      <c r="AL1529" s="21">
        <v>5.04</v>
      </c>
      <c r="AO1529">
        <f t="shared" si="483"/>
        <v>-500</v>
      </c>
      <c r="AP1529">
        <f>IF(E1529&lt;F1529,G1529,H1529)</f>
        <v>24</v>
      </c>
      <c r="AQ1529">
        <f>IF(E1529&lt;F1529,H1529,G1529)</f>
        <v>23</v>
      </c>
    </row>
    <row r="1530" spans="2:43" x14ac:dyDescent="0.25">
      <c r="B1530" s="24">
        <v>43037</v>
      </c>
      <c r="C1530" s="20" t="s">
        <v>36</v>
      </c>
      <c r="D1530" s="20" t="s">
        <v>31</v>
      </c>
      <c r="E1530" s="2">
        <v>-270.2702702702702</v>
      </c>
      <c r="F1530" s="2">
        <v>239</v>
      </c>
      <c r="G1530">
        <v>21</v>
      </c>
      <c r="H1530">
        <v>13</v>
      </c>
      <c r="I1530" s="9"/>
      <c r="J1530" s="2" t="str">
        <f t="shared" si="479"/>
        <v>New England Patriots</v>
      </c>
      <c r="K1530" s="2" t="str">
        <f t="shared" si="480"/>
        <v>Los Angeles Chargers</v>
      </c>
      <c r="L1530" s="17">
        <f t="shared" si="481"/>
        <v>-270.2702702702702</v>
      </c>
      <c r="M1530" s="18">
        <f t="shared" si="482"/>
        <v>239</v>
      </c>
      <c r="N1530" s="4">
        <f t="shared" si="468"/>
        <v>1.37</v>
      </c>
      <c r="O1530" s="4">
        <f t="shared" si="469"/>
        <v>3.39</v>
      </c>
      <c r="P1530" s="4"/>
      <c r="Q1530" s="4"/>
      <c r="R1530" s="1">
        <f t="shared" si="470"/>
        <v>0.72992700729927007</v>
      </c>
      <c r="S1530" s="1">
        <f t="shared" si="470"/>
        <v>0.29498525073746312</v>
      </c>
      <c r="T1530" s="1">
        <f t="shared" si="466"/>
        <v>2.4306722689075522E-2</v>
      </c>
      <c r="U1530" s="1">
        <f t="shared" si="467"/>
        <v>0.21747087828090347</v>
      </c>
      <c r="V1530" s="1">
        <f t="shared" si="471"/>
        <v>0.72847087828090351</v>
      </c>
      <c r="W1530" s="1"/>
      <c r="X1530" s="17">
        <f t="shared" si="472"/>
        <v>372.73847152252659</v>
      </c>
      <c r="Y1530" s="18">
        <f t="shared" si="473"/>
        <v>2348.8422438213829</v>
      </c>
      <c r="Z1530" s="2">
        <f t="shared" si="484"/>
        <v>354.10154794640027</v>
      </c>
      <c r="AA1530" s="18">
        <f t="shared" si="484"/>
        <v>2231.4001316303138</v>
      </c>
      <c r="AB1530" s="2">
        <f t="shared" si="485"/>
        <v>-282.40486544028556</v>
      </c>
      <c r="AC1530" s="2">
        <f t="shared" si="485"/>
        <v>223.14001316303137</v>
      </c>
      <c r="AD1530" s="2">
        <f t="shared" si="474"/>
        <v>354.10154794640027</v>
      </c>
      <c r="AE1530" s="2">
        <f t="shared" si="475"/>
        <v>-1000</v>
      </c>
      <c r="AF1530" s="5">
        <f t="shared" si="476"/>
        <v>0.37000000000000011</v>
      </c>
      <c r="AG1530" s="5">
        <f t="shared" si="477"/>
        <v>-1</v>
      </c>
      <c r="AH1530" s="3">
        <f t="shared" si="478"/>
        <v>201710</v>
      </c>
      <c r="AI1530" s="21">
        <v>1.3069999999999999</v>
      </c>
      <c r="AJ1530" s="21">
        <v>3.85</v>
      </c>
      <c r="AK1530" s="21">
        <v>1.37</v>
      </c>
      <c r="AL1530" s="21">
        <v>3.39</v>
      </c>
      <c r="AO1530">
        <f t="shared" si="483"/>
        <v>-300</v>
      </c>
      <c r="AP1530">
        <f>IF(E1530&lt;F1530,G1530,H1530)</f>
        <v>21</v>
      </c>
      <c r="AQ1530">
        <f>IF(E1530&lt;F1530,H1530,G1530)</f>
        <v>13</v>
      </c>
    </row>
    <row r="1531" spans="2:43" x14ac:dyDescent="0.25">
      <c r="B1531" s="24">
        <v>43037</v>
      </c>
      <c r="C1531" s="20" t="s">
        <v>43</v>
      </c>
      <c r="D1531" s="20" t="s">
        <v>37</v>
      </c>
      <c r="E1531" s="2">
        <v>-350.87719298245622</v>
      </c>
      <c r="F1531" s="2">
        <v>305</v>
      </c>
      <c r="G1531">
        <v>20</v>
      </c>
      <c r="H1531">
        <v>12</v>
      </c>
      <c r="I1531" s="9"/>
      <c r="J1531" s="2" t="str">
        <f t="shared" si="479"/>
        <v>New Orleans Saints</v>
      </c>
      <c r="K1531" s="2" t="str">
        <f t="shared" si="480"/>
        <v>Chicago Bears</v>
      </c>
      <c r="L1531" s="17">
        <f t="shared" si="481"/>
        <v>-350.87719298245622</v>
      </c>
      <c r="M1531" s="18">
        <f t="shared" si="482"/>
        <v>305</v>
      </c>
      <c r="N1531" s="4">
        <f t="shared" si="468"/>
        <v>1.2849999999999999</v>
      </c>
      <c r="O1531" s="4">
        <f t="shared" si="469"/>
        <v>4.05</v>
      </c>
      <c r="P1531" s="4"/>
      <c r="Q1531" s="4"/>
      <c r="R1531" s="1">
        <f t="shared" si="470"/>
        <v>0.77821011673151752</v>
      </c>
      <c r="S1531" s="1">
        <f t="shared" si="470"/>
        <v>0.24691358024691359</v>
      </c>
      <c r="T1531" s="1">
        <f t="shared" si="466"/>
        <v>2.4507966260543745E-2</v>
      </c>
      <c r="U1531" s="1">
        <f t="shared" si="467"/>
        <v>0.26564826824230198</v>
      </c>
      <c r="V1531" s="1">
        <f t="shared" si="471"/>
        <v>0.77664826824230193</v>
      </c>
      <c r="W1531" s="1"/>
      <c r="X1531" s="17">
        <f t="shared" si="472"/>
        <v>287.58414959603806</v>
      </c>
      <c r="Y1531" s="18">
        <f t="shared" si="473"/>
        <v>2961.7578422321562</v>
      </c>
      <c r="Z1531" s="2">
        <f t="shared" si="484"/>
        <v>273.20494211623617</v>
      </c>
      <c r="AA1531" s="18">
        <f t="shared" si="484"/>
        <v>2813.6699501205485</v>
      </c>
      <c r="AB1531" s="2">
        <f t="shared" si="485"/>
        <v>-366.025589527786</v>
      </c>
      <c r="AC1531" s="2">
        <f t="shared" si="485"/>
        <v>281.36699501205487</v>
      </c>
      <c r="AD1531" s="2">
        <f t="shared" si="474"/>
        <v>273.20494211623617</v>
      </c>
      <c r="AE1531" s="2">
        <f t="shared" si="475"/>
        <v>-1000</v>
      </c>
      <c r="AF1531" s="5">
        <f t="shared" si="476"/>
        <v>0.28499999999999992</v>
      </c>
      <c r="AG1531" s="5">
        <f t="shared" si="477"/>
        <v>-1</v>
      </c>
      <c r="AH1531" s="3">
        <f t="shared" si="478"/>
        <v>201710</v>
      </c>
      <c r="AI1531" s="21">
        <v>1.2809999999999999</v>
      </c>
      <c r="AJ1531" s="21">
        <v>4.0999999999999996</v>
      </c>
      <c r="AK1531" s="21">
        <v>1.2849999999999999</v>
      </c>
      <c r="AL1531" s="21">
        <v>4.05</v>
      </c>
      <c r="AO1531">
        <f t="shared" si="483"/>
        <v>-400</v>
      </c>
      <c r="AP1531">
        <f>IF(E1531&lt;F1531,G1531,H1531)</f>
        <v>20</v>
      </c>
      <c r="AQ1531">
        <f>IF(E1531&lt;F1531,H1531,G1531)</f>
        <v>12</v>
      </c>
    </row>
    <row r="1532" spans="2:43" x14ac:dyDescent="0.25">
      <c r="B1532" s="24">
        <v>43037</v>
      </c>
      <c r="C1532" s="20" t="s">
        <v>42</v>
      </c>
      <c r="D1532" s="20" t="s">
        <v>35</v>
      </c>
      <c r="E1532" s="2">
        <v>250</v>
      </c>
      <c r="F1532" s="2">
        <v>-283.28611898016999</v>
      </c>
      <c r="G1532">
        <v>20</v>
      </c>
      <c r="H1532">
        <v>25</v>
      </c>
      <c r="I1532" s="9"/>
      <c r="J1532" s="2" t="str">
        <f t="shared" si="479"/>
        <v>Atlanta Falcons</v>
      </c>
      <c r="K1532" s="2" t="str">
        <f t="shared" si="480"/>
        <v>New York Jets</v>
      </c>
      <c r="L1532" s="17">
        <f t="shared" si="481"/>
        <v>-283.28611898016999</v>
      </c>
      <c r="M1532" s="18">
        <f t="shared" si="482"/>
        <v>250</v>
      </c>
      <c r="N1532" s="4">
        <f t="shared" si="468"/>
        <v>1.353</v>
      </c>
      <c r="O1532" s="4">
        <f t="shared" si="469"/>
        <v>3.5</v>
      </c>
      <c r="P1532" s="4"/>
      <c r="Q1532" s="4"/>
      <c r="R1532" s="1">
        <f t="shared" si="470"/>
        <v>0.73909830007390986</v>
      </c>
      <c r="S1532" s="1">
        <f t="shared" si="470"/>
        <v>0.2857142857142857</v>
      </c>
      <c r="T1532" s="1">
        <f t="shared" si="466"/>
        <v>2.4211827735421299E-2</v>
      </c>
      <c r="U1532" s="1">
        <f t="shared" si="467"/>
        <v>0.22669200717981208</v>
      </c>
      <c r="V1532" s="1">
        <f t="shared" si="471"/>
        <v>0.73769200717981209</v>
      </c>
      <c r="W1532" s="1"/>
      <c r="X1532" s="17">
        <f t="shared" si="472"/>
        <v>355.57928006159136</v>
      </c>
      <c r="Y1532" s="18">
        <f t="shared" si="473"/>
        <v>2451.384735242033</v>
      </c>
      <c r="Z1532" s="2">
        <f t="shared" si="484"/>
        <v>337.80031605851178</v>
      </c>
      <c r="AA1532" s="18">
        <f t="shared" si="484"/>
        <v>2328.8154984799312</v>
      </c>
      <c r="AB1532" s="2">
        <f t="shared" si="485"/>
        <v>-296.03287873383334</v>
      </c>
      <c r="AC1532" s="2">
        <f t="shared" si="485"/>
        <v>232.88154984799311</v>
      </c>
      <c r="AD1532" s="2">
        <f t="shared" si="474"/>
        <v>337.80031605851178</v>
      </c>
      <c r="AE1532" s="2">
        <f t="shared" si="475"/>
        <v>-1000</v>
      </c>
      <c r="AF1532" s="5">
        <f t="shared" si="476"/>
        <v>0.35299999999999998</v>
      </c>
      <c r="AG1532" s="5">
        <f t="shared" si="477"/>
        <v>-1</v>
      </c>
      <c r="AH1532" s="3">
        <f t="shared" si="478"/>
        <v>201710</v>
      </c>
      <c r="AI1532" s="21">
        <v>2.75</v>
      </c>
      <c r="AJ1532" s="21">
        <v>1.512</v>
      </c>
      <c r="AK1532" s="21">
        <v>3.5</v>
      </c>
      <c r="AL1532" s="21">
        <v>1.353</v>
      </c>
      <c r="AO1532">
        <f t="shared" si="483"/>
        <v>-300</v>
      </c>
      <c r="AP1532">
        <f>IF(E1532&lt;F1532,G1532,H1532)</f>
        <v>25</v>
      </c>
      <c r="AQ1532">
        <f>IF(E1532&lt;F1532,H1532,G1532)</f>
        <v>20</v>
      </c>
    </row>
    <row r="1533" spans="2:43" x14ac:dyDescent="0.25">
      <c r="B1533" s="24">
        <v>43037</v>
      </c>
      <c r="C1533" s="20" t="s">
        <v>19</v>
      </c>
      <c r="D1533" s="20" t="s">
        <v>22</v>
      </c>
      <c r="E1533" s="2">
        <v>-735.29411764705935</v>
      </c>
      <c r="F1533" s="2">
        <v>590</v>
      </c>
      <c r="G1533">
        <v>33</v>
      </c>
      <c r="H1533">
        <v>10</v>
      </c>
      <c r="I1533" s="9"/>
      <c r="J1533" s="2" t="str">
        <f t="shared" si="479"/>
        <v>Philadelphia Eagles</v>
      </c>
      <c r="K1533" s="2" t="str">
        <f t="shared" si="480"/>
        <v>San Francisco 49ers</v>
      </c>
      <c r="L1533" s="17">
        <f t="shared" si="481"/>
        <v>-735.29411764705935</v>
      </c>
      <c r="M1533" s="18">
        <f t="shared" si="482"/>
        <v>590</v>
      </c>
      <c r="N1533" s="4">
        <f t="shared" si="468"/>
        <v>1.1359999999999999</v>
      </c>
      <c r="O1533" s="4">
        <f t="shared" si="469"/>
        <v>6.9</v>
      </c>
      <c r="P1533" s="4"/>
      <c r="Q1533" s="4"/>
      <c r="R1533" s="1">
        <f t="shared" si="470"/>
        <v>0.88028169014084512</v>
      </c>
      <c r="S1533" s="1">
        <f t="shared" si="470"/>
        <v>0.14492753623188406</v>
      </c>
      <c r="T1533" s="1">
        <f t="shared" si="466"/>
        <v>2.4589347934295569E-2</v>
      </c>
      <c r="U1533" s="1">
        <f t="shared" si="467"/>
        <v>0.36767707695448054</v>
      </c>
      <c r="V1533" s="1">
        <f t="shared" si="471"/>
        <v>0.8786770769544805</v>
      </c>
      <c r="W1533" s="1"/>
      <c r="X1533" s="17">
        <f t="shared" si="472"/>
        <v>138.07452843316236</v>
      </c>
      <c r="Y1533" s="18">
        <f t="shared" si="473"/>
        <v>5417.256320190847</v>
      </c>
      <c r="Z1533" s="2">
        <f t="shared" si="484"/>
        <v>131.17080201150424</v>
      </c>
      <c r="AA1533" s="18">
        <f t="shared" si="484"/>
        <v>5146.3935041813047</v>
      </c>
      <c r="AB1533" s="2">
        <f t="shared" si="485"/>
        <v>-762.36478291281298</v>
      </c>
      <c r="AC1533" s="2">
        <f t="shared" si="485"/>
        <v>514.63935041813045</v>
      </c>
      <c r="AD1533" s="2">
        <f t="shared" si="474"/>
        <v>131.17080201150424</v>
      </c>
      <c r="AE1533" s="2">
        <f t="shared" si="475"/>
        <v>-1000</v>
      </c>
      <c r="AF1533" s="5">
        <f t="shared" si="476"/>
        <v>0.1359999999999999</v>
      </c>
      <c r="AG1533" s="5">
        <f t="shared" si="477"/>
        <v>-1</v>
      </c>
      <c r="AH1533" s="3">
        <f t="shared" si="478"/>
        <v>201710</v>
      </c>
      <c r="AI1533" s="21">
        <v>1.1419999999999999</v>
      </c>
      <c r="AJ1533" s="21">
        <v>6.69</v>
      </c>
      <c r="AK1533" s="21">
        <v>1.1359999999999999</v>
      </c>
      <c r="AL1533" s="21">
        <v>6.9</v>
      </c>
      <c r="AO1533">
        <f t="shared" si="483"/>
        <v>-800</v>
      </c>
      <c r="AP1533">
        <f>IF(E1533&lt;F1533,G1533,H1533)</f>
        <v>33</v>
      </c>
      <c r="AQ1533">
        <f>IF(E1533&lt;F1533,H1533,G1533)</f>
        <v>10</v>
      </c>
    </row>
    <row r="1534" spans="2:43" x14ac:dyDescent="0.25">
      <c r="B1534" s="24">
        <v>43037</v>
      </c>
      <c r="C1534" s="20" t="s">
        <v>27</v>
      </c>
      <c r="D1534" s="20" t="s">
        <v>44</v>
      </c>
      <c r="E1534" s="2">
        <v>-124.06947890818857</v>
      </c>
      <c r="F1534" s="2">
        <v>112.00000000000001</v>
      </c>
      <c r="G1534">
        <v>3</v>
      </c>
      <c r="H1534">
        <v>17</v>
      </c>
      <c r="I1534" s="9"/>
      <c r="J1534" s="2" t="str">
        <f t="shared" si="479"/>
        <v>Tampa Bay Buccaneers</v>
      </c>
      <c r="K1534" s="2" t="str">
        <f t="shared" si="480"/>
        <v>Carolina Panthers</v>
      </c>
      <c r="L1534" s="17">
        <f t="shared" si="481"/>
        <v>-124.06947890818857</v>
      </c>
      <c r="M1534" s="18">
        <f t="shared" si="482"/>
        <v>112.00000000000001</v>
      </c>
      <c r="N1534" s="4">
        <f t="shared" si="468"/>
        <v>1.806</v>
      </c>
      <c r="O1534" s="4">
        <f t="shared" si="469"/>
        <v>2.12</v>
      </c>
      <c r="P1534" s="4"/>
      <c r="Q1534" s="4"/>
      <c r="R1534" s="1">
        <f t="shared" si="470"/>
        <v>0.55370985603543743</v>
      </c>
      <c r="S1534" s="1">
        <f t="shared" si="470"/>
        <v>0.47169811320754712</v>
      </c>
      <c r="T1534" s="1">
        <f t="shared" si="466"/>
        <v>2.4778400407539536E-2</v>
      </c>
      <c r="U1534" s="1">
        <f t="shared" si="467"/>
        <v>4.1005871413945155E-2</v>
      </c>
      <c r="V1534" s="1">
        <f t="shared" si="471"/>
        <v>0.55200587141394519</v>
      </c>
      <c r="W1534" s="1"/>
      <c r="X1534" s="17">
        <f t="shared" si="472"/>
        <v>811.57493386534532</v>
      </c>
      <c r="Y1534" s="18">
        <f t="shared" si="473"/>
        <v>1122.4401858660988</v>
      </c>
      <c r="Z1534" s="2">
        <f t="shared" si="484"/>
        <v>770.99618717207807</v>
      </c>
      <c r="AA1534" s="18">
        <f t="shared" si="484"/>
        <v>1066.3181765727938</v>
      </c>
      <c r="AB1534" s="2">
        <f t="shared" si="485"/>
        <v>-129.70232753911282</v>
      </c>
      <c r="AC1534" s="2">
        <f t="shared" si="485"/>
        <v>106.63181765727938</v>
      </c>
      <c r="AD1534" s="2">
        <f t="shared" si="474"/>
        <v>-1000</v>
      </c>
      <c r="AE1534" s="2">
        <f t="shared" si="475"/>
        <v>1066.3181765727938</v>
      </c>
      <c r="AF1534" s="5">
        <f t="shared" si="476"/>
        <v>-1</v>
      </c>
      <c r="AG1534" s="5">
        <f t="shared" si="477"/>
        <v>1.1200000000000001</v>
      </c>
      <c r="AH1534" s="3">
        <f t="shared" si="478"/>
        <v>201710</v>
      </c>
      <c r="AI1534" s="21">
        <v>1.7509999999999999</v>
      </c>
      <c r="AJ1534" s="21">
        <v>2.2000000000000002</v>
      </c>
      <c r="AK1534" s="21">
        <v>1.806</v>
      </c>
      <c r="AL1534" s="21">
        <v>2.12</v>
      </c>
      <c r="AO1534">
        <f t="shared" si="483"/>
        <v>-130</v>
      </c>
      <c r="AP1534">
        <f>IF(E1534&lt;F1534,G1534,H1534)</f>
        <v>3</v>
      </c>
      <c r="AQ1534">
        <f>IF(E1534&lt;F1534,H1534,G1534)</f>
        <v>17</v>
      </c>
    </row>
    <row r="1535" spans="2:43" x14ac:dyDescent="0.25">
      <c r="B1535" s="24">
        <v>43037</v>
      </c>
      <c r="C1535" s="20" t="s">
        <v>46</v>
      </c>
      <c r="D1535" s="20" t="s">
        <v>29</v>
      </c>
      <c r="E1535" s="2">
        <v>438.99999999999994</v>
      </c>
      <c r="F1535" s="2">
        <v>-520.83333333333348</v>
      </c>
      <c r="G1535">
        <v>16</v>
      </c>
      <c r="H1535">
        <v>33</v>
      </c>
      <c r="I1535" s="9"/>
      <c r="J1535" s="2" t="str">
        <f t="shared" si="479"/>
        <v>Minnesota Vikings</v>
      </c>
      <c r="K1535" s="2" t="str">
        <f t="shared" si="480"/>
        <v>Cleveland Browns</v>
      </c>
      <c r="L1535" s="17">
        <f t="shared" si="481"/>
        <v>-520.83333333333348</v>
      </c>
      <c r="M1535" s="18">
        <f t="shared" si="482"/>
        <v>438.99999999999994</v>
      </c>
      <c r="N1535" s="4">
        <f t="shared" si="468"/>
        <v>1.1919999999999999</v>
      </c>
      <c r="O1535" s="4">
        <f t="shared" si="469"/>
        <v>5.39</v>
      </c>
      <c r="P1535" s="4"/>
      <c r="Q1535" s="4"/>
      <c r="R1535" s="1">
        <f t="shared" si="470"/>
        <v>0.83892617449664431</v>
      </c>
      <c r="S1535" s="1">
        <f t="shared" si="470"/>
        <v>0.1855287569573284</v>
      </c>
      <c r="T1535" s="1">
        <f t="shared" si="466"/>
        <v>2.3871163780006199E-2</v>
      </c>
      <c r="U1535" s="1">
        <f t="shared" si="467"/>
        <v>0.32669870876965795</v>
      </c>
      <c r="V1535" s="1">
        <f t="shared" si="471"/>
        <v>0.83769870876965791</v>
      </c>
      <c r="W1535" s="1"/>
      <c r="X1535" s="17">
        <f t="shared" si="472"/>
        <v>193.74661740701106</v>
      </c>
      <c r="Y1535" s="18">
        <f t="shared" si="473"/>
        <v>4143.5410183433823</v>
      </c>
      <c r="Z1535" s="2">
        <f t="shared" si="484"/>
        <v>184.05928653666049</v>
      </c>
      <c r="AA1535" s="18">
        <f t="shared" si="484"/>
        <v>3936.3639674262131</v>
      </c>
      <c r="AB1535" s="2">
        <f t="shared" si="485"/>
        <v>-543.30320344951588</v>
      </c>
      <c r="AC1535" s="2">
        <f t="shared" si="485"/>
        <v>393.63639674262129</v>
      </c>
      <c r="AD1535" s="2">
        <f t="shared" si="474"/>
        <v>184.05928653666049</v>
      </c>
      <c r="AE1535" s="2">
        <f t="shared" si="475"/>
        <v>-1000</v>
      </c>
      <c r="AF1535" s="5">
        <f t="shared" si="476"/>
        <v>0.19199999999999995</v>
      </c>
      <c r="AG1535" s="5">
        <f t="shared" si="477"/>
        <v>-1</v>
      </c>
      <c r="AH1535" s="3">
        <f t="shared" si="478"/>
        <v>201710</v>
      </c>
      <c r="AI1535" s="21">
        <v>4.18</v>
      </c>
      <c r="AJ1535" s="21">
        <v>1.2729999999999999</v>
      </c>
      <c r="AK1535" s="21">
        <v>5.39</v>
      </c>
      <c r="AL1535" s="21">
        <v>1.1919999999999999</v>
      </c>
      <c r="AO1535">
        <f t="shared" si="483"/>
        <v>-600</v>
      </c>
      <c r="AP1535">
        <f>IF(E1535&lt;F1535,G1535,H1535)</f>
        <v>33</v>
      </c>
      <c r="AQ1535">
        <f>IF(E1535&lt;F1535,H1535,G1535)</f>
        <v>16</v>
      </c>
    </row>
    <row r="1536" spans="2:43" x14ac:dyDescent="0.25">
      <c r="B1536" s="24">
        <v>43034</v>
      </c>
      <c r="C1536" s="20" t="s">
        <v>28</v>
      </c>
      <c r="D1536" s="20" t="s">
        <v>30</v>
      </c>
      <c r="E1536" s="2">
        <v>-153.13935681470139</v>
      </c>
      <c r="F1536" s="2">
        <v>138</v>
      </c>
      <c r="G1536">
        <v>40</v>
      </c>
      <c r="H1536">
        <v>0</v>
      </c>
      <c r="I1536" s="9"/>
      <c r="J1536" s="2" t="str">
        <f t="shared" si="479"/>
        <v>Baltimore Ravens</v>
      </c>
      <c r="K1536" s="2" t="str">
        <f t="shared" si="480"/>
        <v>Miami Dolphins</v>
      </c>
      <c r="L1536" s="17">
        <f t="shared" si="481"/>
        <v>-153.13935681470139</v>
      </c>
      <c r="M1536" s="18">
        <f t="shared" si="482"/>
        <v>138</v>
      </c>
      <c r="N1536" s="4">
        <f t="shared" si="468"/>
        <v>1.653</v>
      </c>
      <c r="O1536" s="4">
        <f t="shared" si="469"/>
        <v>2.38</v>
      </c>
      <c r="P1536" s="4"/>
      <c r="Q1536" s="4"/>
      <c r="R1536" s="1">
        <f t="shared" si="470"/>
        <v>0.60496067755595884</v>
      </c>
      <c r="S1536" s="1">
        <f t="shared" si="470"/>
        <v>0.42016806722689076</v>
      </c>
      <c r="T1536" s="1">
        <f t="shared" si="466"/>
        <v>2.4512769650384292E-2</v>
      </c>
      <c r="U1536" s="1">
        <f t="shared" si="467"/>
        <v>9.2396305164534037E-2</v>
      </c>
      <c r="V1536" s="1">
        <f t="shared" si="471"/>
        <v>0.60339630516453402</v>
      </c>
      <c r="W1536" s="1"/>
      <c r="X1536" s="17">
        <f t="shared" si="472"/>
        <v>657.28558733438081</v>
      </c>
      <c r="Y1536" s="18">
        <f t="shared" si="473"/>
        <v>1378.9221451142607</v>
      </c>
      <c r="Z1536" s="2">
        <f t="shared" si="484"/>
        <v>624.42130796766173</v>
      </c>
      <c r="AA1536" s="18">
        <f t="shared" si="484"/>
        <v>1309.9760378585477</v>
      </c>
      <c r="AB1536" s="2">
        <f t="shared" si="485"/>
        <v>-160.14828245607998</v>
      </c>
      <c r="AC1536" s="2">
        <f t="shared" si="485"/>
        <v>130.99760378585478</v>
      </c>
      <c r="AD1536" s="2">
        <f t="shared" si="474"/>
        <v>624.42130796766173</v>
      </c>
      <c r="AE1536" s="2">
        <f t="shared" si="475"/>
        <v>-1000</v>
      </c>
      <c r="AF1536" s="5">
        <f t="shared" si="476"/>
        <v>0.65300000000000002</v>
      </c>
      <c r="AG1536" s="5">
        <f t="shared" si="477"/>
        <v>-1</v>
      </c>
      <c r="AH1536" s="3">
        <f t="shared" si="478"/>
        <v>201710</v>
      </c>
      <c r="AI1536" s="21">
        <v>1.5980000000000001</v>
      </c>
      <c r="AJ1536" s="21">
        <v>2.5099999999999998</v>
      </c>
      <c r="AK1536" s="21">
        <v>1.653</v>
      </c>
      <c r="AL1536" s="21">
        <v>2.38</v>
      </c>
      <c r="AO1536">
        <f t="shared" si="483"/>
        <v>-160</v>
      </c>
      <c r="AP1536">
        <f>IF(E1536&lt;F1536,G1536,H1536)</f>
        <v>40</v>
      </c>
      <c r="AQ1536">
        <f>IF(E1536&lt;F1536,H1536,G1536)</f>
        <v>0</v>
      </c>
    </row>
    <row r="1537" spans="2:43" x14ac:dyDescent="0.25">
      <c r="B1537" s="24">
        <v>43031</v>
      </c>
      <c r="C1537" s="20" t="s">
        <v>19</v>
      </c>
      <c r="D1537" s="20" t="s">
        <v>53</v>
      </c>
      <c r="E1537" s="2">
        <v>-230.41474654377885</v>
      </c>
      <c r="F1537" s="2">
        <v>204.99999999999997</v>
      </c>
      <c r="G1537">
        <v>34</v>
      </c>
      <c r="H1537">
        <v>24</v>
      </c>
      <c r="I1537" s="9"/>
      <c r="J1537" s="2" t="str">
        <f t="shared" si="479"/>
        <v>Philadelphia Eagles</v>
      </c>
      <c r="K1537" s="2" t="str">
        <f t="shared" si="480"/>
        <v>Washington Redskins</v>
      </c>
      <c r="L1537" s="17">
        <f t="shared" si="481"/>
        <v>-230.41474654377885</v>
      </c>
      <c r="M1537" s="18">
        <f t="shared" si="482"/>
        <v>204.99999999999997</v>
      </c>
      <c r="N1537" s="4">
        <f t="shared" si="468"/>
        <v>1.4339999999999999</v>
      </c>
      <c r="O1537" s="4">
        <f t="shared" si="469"/>
        <v>3.05</v>
      </c>
      <c r="P1537" s="4"/>
      <c r="Q1537" s="4"/>
      <c r="R1537" s="1">
        <f t="shared" si="470"/>
        <v>0.69735006973500702</v>
      </c>
      <c r="S1537" s="1">
        <f t="shared" si="470"/>
        <v>0.32786885245901642</v>
      </c>
      <c r="T1537" s="1">
        <f t="shared" si="466"/>
        <v>2.4598572702943966E-2</v>
      </c>
      <c r="U1537" s="1">
        <f t="shared" si="467"/>
        <v>0.1847406086379953</v>
      </c>
      <c r="V1537" s="1">
        <f t="shared" si="471"/>
        <v>0.69574060863799536</v>
      </c>
      <c r="W1537" s="1"/>
      <c r="X1537" s="17">
        <f t="shared" si="472"/>
        <v>437.31728115975989</v>
      </c>
      <c r="Y1537" s="18">
        <f t="shared" si="473"/>
        <v>2028.3240111062205</v>
      </c>
      <c r="Z1537" s="2">
        <f t="shared" si="484"/>
        <v>415.45141710177188</v>
      </c>
      <c r="AA1537" s="18">
        <f t="shared" si="484"/>
        <v>1926.9078105509093</v>
      </c>
      <c r="AB1537" s="2">
        <f t="shared" si="485"/>
        <v>-240.70203129311579</v>
      </c>
      <c r="AC1537" s="2">
        <f t="shared" si="485"/>
        <v>192.69078105509092</v>
      </c>
      <c r="AD1537" s="2">
        <f t="shared" si="474"/>
        <v>415.45141710177188</v>
      </c>
      <c r="AE1537" s="2">
        <f t="shared" si="475"/>
        <v>-1000</v>
      </c>
      <c r="AF1537" s="5">
        <f t="shared" si="476"/>
        <v>0.43399999999999994</v>
      </c>
      <c r="AG1537" s="5">
        <f t="shared" si="477"/>
        <v>-1</v>
      </c>
      <c r="AH1537" s="3">
        <f t="shared" si="478"/>
        <v>201710</v>
      </c>
      <c r="AI1537" s="21">
        <v>1.458</v>
      </c>
      <c r="AJ1537" s="21">
        <v>2.95</v>
      </c>
      <c r="AK1537" s="21">
        <v>1.4339999999999999</v>
      </c>
      <c r="AL1537" s="21">
        <v>3.05</v>
      </c>
      <c r="AO1537">
        <f t="shared" si="483"/>
        <v>-300</v>
      </c>
      <c r="AP1537">
        <f>IF(E1537&lt;F1537,G1537,H1537)</f>
        <v>34</v>
      </c>
      <c r="AQ1537">
        <f>IF(E1537&lt;F1537,H1537,G1537)</f>
        <v>24</v>
      </c>
    </row>
    <row r="1538" spans="2:43" x14ac:dyDescent="0.25">
      <c r="B1538" s="24">
        <v>43030</v>
      </c>
      <c r="C1538" s="20" t="s">
        <v>36</v>
      </c>
      <c r="D1538" s="20" t="s">
        <v>35</v>
      </c>
      <c r="E1538" s="2">
        <v>-144.09221902017293</v>
      </c>
      <c r="F1538" s="2">
        <v>129.99999999999997</v>
      </c>
      <c r="G1538">
        <v>23</v>
      </c>
      <c r="H1538">
        <v>7</v>
      </c>
      <c r="I1538" s="9"/>
      <c r="J1538" s="2" t="str">
        <f t="shared" si="479"/>
        <v>New England Patriots</v>
      </c>
      <c r="K1538" s="2" t="str">
        <f t="shared" si="480"/>
        <v>Atlanta Falcons</v>
      </c>
      <c r="L1538" s="17">
        <f t="shared" si="481"/>
        <v>-144.09221902017293</v>
      </c>
      <c r="M1538" s="18">
        <f t="shared" si="482"/>
        <v>129.99999999999997</v>
      </c>
      <c r="N1538" s="4">
        <f t="shared" si="468"/>
        <v>1.694</v>
      </c>
      <c r="O1538" s="4">
        <f t="shared" si="469"/>
        <v>2.2999999999999998</v>
      </c>
      <c r="P1538" s="4"/>
      <c r="Q1538" s="4"/>
      <c r="R1538" s="1">
        <f t="shared" si="470"/>
        <v>0.59031877213695394</v>
      </c>
      <c r="S1538" s="1">
        <f t="shared" si="470"/>
        <v>0.43478260869565222</v>
      </c>
      <c r="T1538" s="1">
        <f t="shared" si="466"/>
        <v>2.4486730095142795E-2</v>
      </c>
      <c r="U1538" s="1">
        <f t="shared" si="467"/>
        <v>7.7768081720650861E-2</v>
      </c>
      <c r="V1538" s="1">
        <f t="shared" si="471"/>
        <v>0.58876808172065087</v>
      </c>
      <c r="W1538" s="1"/>
      <c r="X1538" s="17">
        <f t="shared" si="472"/>
        <v>698.46163718240371</v>
      </c>
      <c r="Y1538" s="18">
        <f t="shared" si="473"/>
        <v>1300.0593144117483</v>
      </c>
      <c r="Z1538" s="2">
        <f t="shared" si="484"/>
        <v>663.5385553232835</v>
      </c>
      <c r="AA1538" s="18">
        <f t="shared" si="484"/>
        <v>1235.0563486911608</v>
      </c>
      <c r="AB1538" s="2">
        <f t="shared" si="485"/>
        <v>-150.70714308572298</v>
      </c>
      <c r="AC1538" s="2">
        <f t="shared" si="485"/>
        <v>123.50563486911608</v>
      </c>
      <c r="AD1538" s="2">
        <f t="shared" si="474"/>
        <v>663.5385553232835</v>
      </c>
      <c r="AE1538" s="2">
        <f t="shared" si="475"/>
        <v>-1000</v>
      </c>
      <c r="AF1538" s="5">
        <f t="shared" si="476"/>
        <v>0.69399999999999995</v>
      </c>
      <c r="AG1538" s="5">
        <f t="shared" si="477"/>
        <v>-1</v>
      </c>
      <c r="AH1538" s="3">
        <f t="shared" si="478"/>
        <v>201710</v>
      </c>
      <c r="AI1538" s="21">
        <v>1.526</v>
      </c>
      <c r="AJ1538" s="21">
        <v>2.71</v>
      </c>
      <c r="AK1538" s="21">
        <v>1.694</v>
      </c>
      <c r="AL1538" s="21">
        <v>2.2999999999999998</v>
      </c>
      <c r="AO1538">
        <f t="shared" si="483"/>
        <v>-150</v>
      </c>
      <c r="AP1538">
        <f>IF(E1538&lt;F1538,G1538,H1538)</f>
        <v>23</v>
      </c>
      <c r="AQ1538">
        <f>IF(E1538&lt;F1538,H1538,G1538)</f>
        <v>7</v>
      </c>
    </row>
    <row r="1539" spans="2:43" x14ac:dyDescent="0.25">
      <c r="B1539" s="24">
        <v>43030</v>
      </c>
      <c r="C1539" s="20" t="s">
        <v>31</v>
      </c>
      <c r="D1539" s="20" t="s">
        <v>38</v>
      </c>
      <c r="E1539" s="2">
        <v>-101.01010101010101</v>
      </c>
      <c r="F1539" s="2">
        <v>-109.05125408942203</v>
      </c>
      <c r="G1539">
        <v>21</v>
      </c>
      <c r="H1539">
        <v>0</v>
      </c>
      <c r="I1539" s="9"/>
      <c r="J1539" s="2" t="str">
        <f t="shared" si="479"/>
        <v>Denver Broncos</v>
      </c>
      <c r="K1539" s="2" t="str">
        <f t="shared" si="480"/>
        <v>Los Angeles Chargers</v>
      </c>
      <c r="L1539" s="17">
        <f t="shared" si="481"/>
        <v>-109.05125408942203</v>
      </c>
      <c r="M1539" s="18">
        <f t="shared" si="482"/>
        <v>-101.01010101010101</v>
      </c>
      <c r="N1539" s="4">
        <f t="shared" si="468"/>
        <v>1.99</v>
      </c>
      <c r="O1539" s="4">
        <f t="shared" si="469"/>
        <v>1.917</v>
      </c>
      <c r="P1539" s="4"/>
      <c r="Q1539" s="4"/>
      <c r="R1539" s="1">
        <f t="shared" si="470"/>
        <v>0.50251256281407031</v>
      </c>
      <c r="S1539" s="1">
        <f t="shared" si="470"/>
        <v>0.52164840897235265</v>
      </c>
      <c r="T1539" s="1">
        <f t="shared" si="466"/>
        <v>2.3590990529818279E-2</v>
      </c>
      <c r="U1539" s="1">
        <f t="shared" si="467"/>
        <v>9.5679230791411718E-3</v>
      </c>
      <c r="V1539" s="1">
        <f t="shared" si="471"/>
        <v>0.50143207692085889</v>
      </c>
      <c r="W1539" s="1"/>
      <c r="X1539" s="17">
        <f t="shared" si="472"/>
        <v>994.28805221376001</v>
      </c>
      <c r="Y1539" s="18">
        <f t="shared" si="473"/>
        <v>917.1971482015274</v>
      </c>
      <c r="Z1539" s="2">
        <f t="shared" si="484"/>
        <v>944.573649603072</v>
      </c>
      <c r="AA1539" s="18">
        <f t="shared" si="484"/>
        <v>871.33729079145098</v>
      </c>
      <c r="AB1539" s="2">
        <f t="shared" si="485"/>
        <v>-105.86786963835156</v>
      </c>
      <c r="AC1539" s="2">
        <f t="shared" si="485"/>
        <v>-114.76611991341291</v>
      </c>
      <c r="AD1539" s="2">
        <f t="shared" si="474"/>
        <v>-1000</v>
      </c>
      <c r="AE1539" s="2">
        <f t="shared" si="475"/>
        <v>871.33729079145098</v>
      </c>
      <c r="AF1539" s="5">
        <f t="shared" si="476"/>
        <v>-1</v>
      </c>
      <c r="AG1539" s="5">
        <f t="shared" si="477"/>
        <v>0.91700000000000004</v>
      </c>
      <c r="AH1539" s="3">
        <f t="shared" si="478"/>
        <v>201710</v>
      </c>
      <c r="AI1539" s="21">
        <v>2.02</v>
      </c>
      <c r="AJ1539" s="21">
        <v>1.8839999999999999</v>
      </c>
      <c r="AK1539" s="21">
        <v>1.99</v>
      </c>
      <c r="AL1539" s="21">
        <v>1.917</v>
      </c>
      <c r="AO1539">
        <f t="shared" si="483"/>
        <v>-110</v>
      </c>
      <c r="AP1539">
        <f>IF(E1539&lt;F1539,G1539,H1539)</f>
        <v>0</v>
      </c>
      <c r="AQ1539">
        <f>IF(E1539&lt;F1539,H1539,G1539)</f>
        <v>21</v>
      </c>
    </row>
    <row r="1540" spans="2:43" x14ac:dyDescent="0.25">
      <c r="B1540" s="24">
        <v>43030</v>
      </c>
      <c r="C1540" s="20" t="s">
        <v>25</v>
      </c>
      <c r="D1540" s="20" t="s">
        <v>32</v>
      </c>
      <c r="E1540" s="2">
        <v>175</v>
      </c>
      <c r="F1540" s="2">
        <v>-195.3125</v>
      </c>
      <c r="G1540">
        <v>7</v>
      </c>
      <c r="H1540">
        <v>24</v>
      </c>
      <c r="I1540" s="9"/>
      <c r="J1540" s="2" t="str">
        <f t="shared" si="479"/>
        <v>Seattle Seahawks</v>
      </c>
      <c r="K1540" s="2" t="str">
        <f t="shared" si="480"/>
        <v>New York Giants</v>
      </c>
      <c r="L1540" s="17">
        <f t="shared" si="481"/>
        <v>-195.3125</v>
      </c>
      <c r="M1540" s="18">
        <f t="shared" si="482"/>
        <v>175</v>
      </c>
      <c r="N1540" s="4">
        <f t="shared" si="468"/>
        <v>1.512</v>
      </c>
      <c r="O1540" s="4">
        <f t="shared" si="469"/>
        <v>2.75</v>
      </c>
      <c r="P1540" s="4"/>
      <c r="Q1540" s="4"/>
      <c r="R1540" s="1">
        <f t="shared" si="470"/>
        <v>0.66137566137566139</v>
      </c>
      <c r="S1540" s="1">
        <f t="shared" si="470"/>
        <v>0.36363636363636365</v>
      </c>
      <c r="T1540" s="1">
        <f t="shared" ref="T1540:T1603" si="486">1-N1540*O1540/(N1540+O1540)</f>
        <v>2.4401689347724131E-2</v>
      </c>
      <c r="U1540" s="1">
        <f t="shared" ref="U1540:U1603" si="487">ABS(R1540-S1540)/2</f>
        <v>0.14886964886964887</v>
      </c>
      <c r="V1540" s="1">
        <f t="shared" si="471"/>
        <v>0.65986964886964894</v>
      </c>
      <c r="W1540" s="1"/>
      <c r="X1540" s="17">
        <f t="shared" si="472"/>
        <v>515.45081928376521</v>
      </c>
      <c r="Y1540" s="18">
        <f t="shared" si="473"/>
        <v>1739.277880578285</v>
      </c>
      <c r="Z1540" s="2">
        <f t="shared" si="484"/>
        <v>489.67827831957692</v>
      </c>
      <c r="AA1540" s="18">
        <f t="shared" si="484"/>
        <v>1652.3139865493706</v>
      </c>
      <c r="AB1540" s="2">
        <f t="shared" si="485"/>
        <v>-204.21571555750606</v>
      </c>
      <c r="AC1540" s="2">
        <f t="shared" si="485"/>
        <v>165.23139865493707</v>
      </c>
      <c r="AD1540" s="2">
        <f t="shared" si="474"/>
        <v>489.67827831957692</v>
      </c>
      <c r="AE1540" s="2">
        <f t="shared" si="475"/>
        <v>-1000</v>
      </c>
      <c r="AF1540" s="5">
        <f t="shared" si="476"/>
        <v>0.51200000000000001</v>
      </c>
      <c r="AG1540" s="5">
        <f t="shared" si="477"/>
        <v>-1</v>
      </c>
      <c r="AH1540" s="3">
        <f t="shared" si="478"/>
        <v>201710</v>
      </c>
      <c r="AI1540" s="21">
        <v>3.22</v>
      </c>
      <c r="AJ1540" s="21">
        <v>1.4</v>
      </c>
      <c r="AK1540" s="21">
        <v>2.75</v>
      </c>
      <c r="AL1540" s="21">
        <v>1.512</v>
      </c>
      <c r="AO1540">
        <f t="shared" si="483"/>
        <v>-200</v>
      </c>
      <c r="AP1540">
        <f>IF(E1540&lt;F1540,G1540,H1540)</f>
        <v>24</v>
      </c>
      <c r="AQ1540">
        <f>IF(E1540&lt;F1540,H1540,G1540)</f>
        <v>7</v>
      </c>
    </row>
    <row r="1541" spans="2:43" x14ac:dyDescent="0.25">
      <c r="B1541" s="24">
        <v>43030</v>
      </c>
      <c r="C1541" s="20" t="s">
        <v>22</v>
      </c>
      <c r="D1541" s="20" t="s">
        <v>23</v>
      </c>
      <c r="E1541" s="2">
        <v>239</v>
      </c>
      <c r="F1541" s="2">
        <v>-270.2702702702702</v>
      </c>
      <c r="G1541">
        <v>10</v>
      </c>
      <c r="H1541">
        <v>40</v>
      </c>
      <c r="I1541" s="9"/>
      <c r="J1541" s="2" t="str">
        <f t="shared" si="479"/>
        <v>Dallas Cowboys</v>
      </c>
      <c r="K1541" s="2" t="str">
        <f t="shared" si="480"/>
        <v>San Francisco 49ers</v>
      </c>
      <c r="L1541" s="17">
        <f t="shared" si="481"/>
        <v>-270.2702702702702</v>
      </c>
      <c r="M1541" s="18">
        <f t="shared" si="482"/>
        <v>239</v>
      </c>
      <c r="N1541" s="4">
        <f t="shared" ref="N1541:N1604" si="488">IF(E1541&lt;0,AK1541,AL1541)</f>
        <v>1.37</v>
      </c>
      <c r="O1541" s="4">
        <f t="shared" ref="O1541:O1604" si="489">IF(E1541&lt;0,AL1541,AK1541)</f>
        <v>3.39</v>
      </c>
      <c r="P1541" s="4"/>
      <c r="Q1541" s="4"/>
      <c r="R1541" s="1">
        <f t="shared" ref="R1541:S1604" si="490">1/N1541</f>
        <v>0.72992700729927007</v>
      </c>
      <c r="S1541" s="1">
        <f t="shared" si="490"/>
        <v>0.29498525073746312</v>
      </c>
      <c r="T1541" s="1">
        <f t="shared" si="486"/>
        <v>2.4306722689075522E-2</v>
      </c>
      <c r="U1541" s="1">
        <f t="shared" si="487"/>
        <v>0.21747087828090347</v>
      </c>
      <c r="V1541" s="1">
        <f t="shared" ref="V1541:V1604" si="491">V$1+IF(N1541&lt;=O1541,U1541,-U1541)</f>
        <v>0.72847087828090351</v>
      </c>
      <c r="W1541" s="1"/>
      <c r="X1541" s="17">
        <f t="shared" ref="X1541:X1604" si="492">(1/V1541-1)*1000</f>
        <v>372.73847152252659</v>
      </c>
      <c r="Y1541" s="18">
        <f t="shared" ref="Y1541:Y1604" si="493">1000000/(X1541+W$1)-X$1</f>
        <v>2348.8422438213829</v>
      </c>
      <c r="Z1541" s="2">
        <f t="shared" si="484"/>
        <v>354.10154794640027</v>
      </c>
      <c r="AA1541" s="18">
        <f t="shared" si="484"/>
        <v>2231.4001316303138</v>
      </c>
      <c r="AB1541" s="2">
        <f t="shared" si="485"/>
        <v>-282.40486544028556</v>
      </c>
      <c r="AC1541" s="2">
        <f t="shared" si="485"/>
        <v>223.14001316303137</v>
      </c>
      <c r="AD1541" s="2">
        <f t="shared" ref="AD1541:AD1604" si="494">IF(AP1541&gt;AQ1541,Z1541,-1000)</f>
        <v>354.10154794640027</v>
      </c>
      <c r="AE1541" s="2">
        <f t="shared" ref="AE1541:AE1604" si="495">IF(AQ1541&gt;AP1541,AA1541,-1000)</f>
        <v>-1000</v>
      </c>
      <c r="AF1541" s="5">
        <f t="shared" ref="AF1541:AF1604" si="496">IF(AP1541&gt;AQ1541,N1541-1,-1)</f>
        <v>0.37000000000000011</v>
      </c>
      <c r="AG1541" s="5">
        <f t="shared" ref="AG1541:AG1604" si="497">IF(AQ1541&gt;AP1541,O1541-1,-1)</f>
        <v>-1</v>
      </c>
      <c r="AH1541" s="3">
        <f t="shared" ref="AH1541:AH1604" si="498">YEAR(B1541)*100+MONTH(B1541)</f>
        <v>201710</v>
      </c>
      <c r="AI1541" s="21">
        <v>3.14</v>
      </c>
      <c r="AJ1541" s="21">
        <v>1.4159999999999999</v>
      </c>
      <c r="AK1541" s="21">
        <v>3.39</v>
      </c>
      <c r="AL1541" s="21">
        <v>1.37</v>
      </c>
      <c r="AO1541">
        <f t="shared" si="483"/>
        <v>-300</v>
      </c>
      <c r="AP1541">
        <f>IF(E1541&lt;F1541,G1541,H1541)</f>
        <v>40</v>
      </c>
      <c r="AQ1541">
        <f>IF(E1541&lt;F1541,H1541,G1541)</f>
        <v>10</v>
      </c>
    </row>
    <row r="1542" spans="2:43" x14ac:dyDescent="0.25">
      <c r="B1542" s="24">
        <v>43030</v>
      </c>
      <c r="C1542" s="20" t="s">
        <v>24</v>
      </c>
      <c r="D1542" s="20" t="s">
        <v>27</v>
      </c>
      <c r="E1542" s="2">
        <v>-166.1129568106312</v>
      </c>
      <c r="F1542" s="2">
        <v>150</v>
      </c>
      <c r="G1542">
        <v>30</v>
      </c>
      <c r="H1542">
        <v>27</v>
      </c>
      <c r="I1542" s="9"/>
      <c r="J1542" s="2" t="str">
        <f t="shared" ref="J1542:J1605" si="499">IF(E1542&lt;=F1542,C1542,D1542)</f>
        <v>Buffalo Bills</v>
      </c>
      <c r="K1542" s="2" t="str">
        <f t="shared" ref="K1542:K1605" si="500">IF(E1542&gt;F1542,C1542,D1542)</f>
        <v>Tampa Bay Buccaneers</v>
      </c>
      <c r="L1542" s="17">
        <f t="shared" ref="L1542:L1605" si="501">IF(E1542&lt;=F1542,E1542,F1542)</f>
        <v>-166.1129568106312</v>
      </c>
      <c r="M1542" s="18">
        <f t="shared" ref="M1542:M1605" si="502">IF(E1542&gt;F1542,E1542,F1542)</f>
        <v>150</v>
      </c>
      <c r="N1542" s="4">
        <f t="shared" si="488"/>
        <v>1.6020000000000001</v>
      </c>
      <c r="O1542" s="4">
        <f t="shared" si="489"/>
        <v>2.5</v>
      </c>
      <c r="P1542" s="4"/>
      <c r="Q1542" s="4"/>
      <c r="R1542" s="1">
        <f t="shared" si="490"/>
        <v>0.62421972534332082</v>
      </c>
      <c r="S1542" s="1">
        <f t="shared" si="490"/>
        <v>0.4</v>
      </c>
      <c r="T1542" s="1">
        <f t="shared" si="486"/>
        <v>2.3647001462701267E-2</v>
      </c>
      <c r="U1542" s="1">
        <f t="shared" si="487"/>
        <v>0.1121098626716604</v>
      </c>
      <c r="V1542" s="1">
        <f t="shared" si="491"/>
        <v>0.62310986267166046</v>
      </c>
      <c r="W1542" s="1"/>
      <c r="X1542" s="17">
        <f t="shared" si="492"/>
        <v>604.85342939746852</v>
      </c>
      <c r="Y1542" s="18">
        <f t="shared" si="493"/>
        <v>1493.8085293743554</v>
      </c>
      <c r="Z1542" s="2">
        <f t="shared" si="484"/>
        <v>574.61075792759505</v>
      </c>
      <c r="AA1542" s="18">
        <f t="shared" si="484"/>
        <v>1419.1181029056377</v>
      </c>
      <c r="AB1542" s="2">
        <f t="shared" si="485"/>
        <v>-174.0308523993919</v>
      </c>
      <c r="AC1542" s="2">
        <f t="shared" si="485"/>
        <v>141.91181029056378</v>
      </c>
      <c r="AD1542" s="2">
        <f t="shared" si="494"/>
        <v>574.61075792759505</v>
      </c>
      <c r="AE1542" s="2">
        <f t="shared" si="495"/>
        <v>-1000</v>
      </c>
      <c r="AF1542" s="5">
        <f t="shared" si="496"/>
        <v>0.60200000000000009</v>
      </c>
      <c r="AG1542" s="5">
        <f t="shared" si="497"/>
        <v>-1</v>
      </c>
      <c r="AH1542" s="3">
        <f t="shared" si="498"/>
        <v>201710</v>
      </c>
      <c r="AI1542" s="21">
        <v>1.6659999999999999</v>
      </c>
      <c r="AJ1542" s="21">
        <v>2.36</v>
      </c>
      <c r="AK1542" s="21">
        <v>1.6020000000000001</v>
      </c>
      <c r="AL1542" s="21">
        <v>2.5</v>
      </c>
      <c r="AO1542">
        <f t="shared" ref="AO1542:AO1605" si="503">IF(L1542&lt;-200,INT(L1542/100)*100,INT(L1542/10)*10)</f>
        <v>-170</v>
      </c>
      <c r="AP1542">
        <f>IF(E1542&lt;F1542,G1542,H1542)</f>
        <v>30</v>
      </c>
      <c r="AQ1542">
        <f>IF(E1542&lt;F1542,H1542,G1542)</f>
        <v>27</v>
      </c>
    </row>
    <row r="1543" spans="2:43" x14ac:dyDescent="0.25">
      <c r="B1543" s="24">
        <v>43030</v>
      </c>
      <c r="C1543" s="20" t="s">
        <v>37</v>
      </c>
      <c r="D1543" s="20" t="s">
        <v>44</v>
      </c>
      <c r="E1543" s="2">
        <v>136</v>
      </c>
      <c r="F1543" s="2">
        <v>-150.15015015015015</v>
      </c>
      <c r="G1543">
        <v>17</v>
      </c>
      <c r="H1543">
        <v>3</v>
      </c>
      <c r="I1543" s="9"/>
      <c r="J1543" s="2" t="str">
        <f t="shared" si="499"/>
        <v>Carolina Panthers</v>
      </c>
      <c r="K1543" s="2" t="str">
        <f t="shared" si="500"/>
        <v>Chicago Bears</v>
      </c>
      <c r="L1543" s="17">
        <f t="shared" si="501"/>
        <v>-150.15015015015015</v>
      </c>
      <c r="M1543" s="18">
        <f t="shared" si="502"/>
        <v>136</v>
      </c>
      <c r="N1543" s="4">
        <f t="shared" si="488"/>
        <v>1.6659999999999999</v>
      </c>
      <c r="O1543" s="4">
        <f t="shared" si="489"/>
        <v>2.36</v>
      </c>
      <c r="P1543" s="4"/>
      <c r="Q1543" s="4"/>
      <c r="R1543" s="1">
        <f t="shared" si="490"/>
        <v>0.60024009603841544</v>
      </c>
      <c r="S1543" s="1">
        <f t="shared" si="490"/>
        <v>0.42372881355932207</v>
      </c>
      <c r="T1543" s="1">
        <f t="shared" si="486"/>
        <v>2.3407848981619517E-2</v>
      </c>
      <c r="U1543" s="1">
        <f t="shared" si="487"/>
        <v>8.8255641239546684E-2</v>
      </c>
      <c r="V1543" s="1">
        <f t="shared" si="491"/>
        <v>0.59925564123954667</v>
      </c>
      <c r="W1543" s="1"/>
      <c r="X1543" s="17">
        <f t="shared" si="492"/>
        <v>668.73689821513028</v>
      </c>
      <c r="Y1543" s="18">
        <f t="shared" si="493"/>
        <v>1356.0765066241343</v>
      </c>
      <c r="Z1543" s="2">
        <f t="shared" si="484"/>
        <v>635.30005330437371</v>
      </c>
      <c r="AA1543" s="18">
        <f t="shared" si="484"/>
        <v>1288.2726812929275</v>
      </c>
      <c r="AB1543" s="2">
        <f t="shared" si="485"/>
        <v>-157.40593673787993</v>
      </c>
      <c r="AC1543" s="2">
        <f t="shared" si="485"/>
        <v>128.82726812929275</v>
      </c>
      <c r="AD1543" s="2">
        <f t="shared" si="494"/>
        <v>-1000</v>
      </c>
      <c r="AE1543" s="2">
        <f t="shared" si="495"/>
        <v>1288.2726812929275</v>
      </c>
      <c r="AF1543" s="5">
        <f t="shared" si="496"/>
        <v>-1</v>
      </c>
      <c r="AG1543" s="5">
        <f t="shared" si="497"/>
        <v>1.3599999999999999</v>
      </c>
      <c r="AH1543" s="3">
        <f t="shared" si="498"/>
        <v>201710</v>
      </c>
      <c r="AI1543" s="21">
        <v>2.48</v>
      </c>
      <c r="AJ1543" s="21">
        <v>1.609</v>
      </c>
      <c r="AK1543" s="21">
        <v>2.36</v>
      </c>
      <c r="AL1543" s="21">
        <v>1.6659999999999999</v>
      </c>
      <c r="AO1543">
        <f t="shared" si="503"/>
        <v>-160</v>
      </c>
      <c r="AP1543">
        <f>IF(E1543&lt;F1543,G1543,H1543)</f>
        <v>3</v>
      </c>
      <c r="AQ1543">
        <f>IF(E1543&lt;F1543,H1543,G1543)</f>
        <v>17</v>
      </c>
    </row>
    <row r="1544" spans="2:43" x14ac:dyDescent="0.25">
      <c r="B1544" s="24">
        <v>43030</v>
      </c>
      <c r="C1544" s="20" t="s">
        <v>46</v>
      </c>
      <c r="D1544" s="20" t="s">
        <v>41</v>
      </c>
      <c r="E1544" s="2">
        <v>204.99999999999997</v>
      </c>
      <c r="F1544" s="2">
        <v>-230.41474654377885</v>
      </c>
      <c r="G1544">
        <v>9</v>
      </c>
      <c r="H1544">
        <v>12</v>
      </c>
      <c r="I1544" s="9"/>
      <c r="J1544" s="2" t="str">
        <f t="shared" si="499"/>
        <v>Tennessee Titans</v>
      </c>
      <c r="K1544" s="2" t="str">
        <f t="shared" si="500"/>
        <v>Cleveland Browns</v>
      </c>
      <c r="L1544" s="17">
        <f t="shared" si="501"/>
        <v>-230.41474654377885</v>
      </c>
      <c r="M1544" s="18">
        <f t="shared" si="502"/>
        <v>204.99999999999997</v>
      </c>
      <c r="N1544" s="4">
        <f t="shared" si="488"/>
        <v>1.4339999999999999</v>
      </c>
      <c r="O1544" s="4">
        <f t="shared" si="489"/>
        <v>3.05</v>
      </c>
      <c r="P1544" s="4"/>
      <c r="Q1544" s="4"/>
      <c r="R1544" s="1">
        <f t="shared" si="490"/>
        <v>0.69735006973500702</v>
      </c>
      <c r="S1544" s="1">
        <f t="shared" si="490"/>
        <v>0.32786885245901642</v>
      </c>
      <c r="T1544" s="1">
        <f t="shared" si="486"/>
        <v>2.4598572702943966E-2</v>
      </c>
      <c r="U1544" s="1">
        <f t="shared" si="487"/>
        <v>0.1847406086379953</v>
      </c>
      <c r="V1544" s="1">
        <f t="shared" si="491"/>
        <v>0.69574060863799536</v>
      </c>
      <c r="W1544" s="1"/>
      <c r="X1544" s="17">
        <f t="shared" si="492"/>
        <v>437.31728115975989</v>
      </c>
      <c r="Y1544" s="18">
        <f t="shared" si="493"/>
        <v>2028.3240111062205</v>
      </c>
      <c r="Z1544" s="2">
        <f t="shared" si="484"/>
        <v>415.45141710177188</v>
      </c>
      <c r="AA1544" s="18">
        <f t="shared" si="484"/>
        <v>1926.9078105509093</v>
      </c>
      <c r="AB1544" s="2">
        <f t="shared" si="485"/>
        <v>-240.70203129311579</v>
      </c>
      <c r="AC1544" s="2">
        <f t="shared" si="485"/>
        <v>192.69078105509092</v>
      </c>
      <c r="AD1544" s="2">
        <f t="shared" si="494"/>
        <v>415.45141710177188</v>
      </c>
      <c r="AE1544" s="2">
        <f t="shared" si="495"/>
        <v>-1000</v>
      </c>
      <c r="AF1544" s="5">
        <f t="shared" si="496"/>
        <v>0.43399999999999994</v>
      </c>
      <c r="AG1544" s="5">
        <f t="shared" si="497"/>
        <v>-1</v>
      </c>
      <c r="AH1544" s="3">
        <f t="shared" si="498"/>
        <v>201710</v>
      </c>
      <c r="AI1544" s="21">
        <v>3.05</v>
      </c>
      <c r="AJ1544" s="21">
        <v>1.4339999999999999</v>
      </c>
      <c r="AK1544" s="21">
        <v>3.05</v>
      </c>
      <c r="AL1544" s="21">
        <v>1.4339999999999999</v>
      </c>
      <c r="AO1544">
        <f t="shared" si="503"/>
        <v>-300</v>
      </c>
      <c r="AP1544">
        <f>IF(E1544&lt;F1544,G1544,H1544)</f>
        <v>12</v>
      </c>
      <c r="AQ1544">
        <f>IF(E1544&lt;F1544,H1544,G1544)</f>
        <v>9</v>
      </c>
    </row>
    <row r="1545" spans="2:43" x14ac:dyDescent="0.25">
      <c r="B1545" s="24">
        <v>43030</v>
      </c>
      <c r="C1545" s="20" t="s">
        <v>33</v>
      </c>
      <c r="D1545" s="20" t="s">
        <v>43</v>
      </c>
      <c r="E1545" s="2">
        <v>166</v>
      </c>
      <c r="F1545" s="2">
        <v>-185.18518518518516</v>
      </c>
      <c r="G1545">
        <v>17</v>
      </c>
      <c r="H1545">
        <v>26</v>
      </c>
      <c r="I1545" s="9"/>
      <c r="J1545" s="2" t="str">
        <f t="shared" si="499"/>
        <v>New Orleans Saints</v>
      </c>
      <c r="K1545" s="2" t="str">
        <f t="shared" si="500"/>
        <v>Green Bay Packers</v>
      </c>
      <c r="L1545" s="17">
        <f t="shared" si="501"/>
        <v>-185.18518518518516</v>
      </c>
      <c r="M1545" s="18">
        <f t="shared" si="502"/>
        <v>166</v>
      </c>
      <c r="N1545" s="4">
        <f t="shared" si="488"/>
        <v>1.54</v>
      </c>
      <c r="O1545" s="4">
        <f t="shared" si="489"/>
        <v>2.66</v>
      </c>
      <c r="P1545" s="4"/>
      <c r="Q1545" s="4"/>
      <c r="R1545" s="1">
        <f t="shared" si="490"/>
        <v>0.64935064935064934</v>
      </c>
      <c r="S1545" s="1">
        <f t="shared" si="490"/>
        <v>0.37593984962406013</v>
      </c>
      <c r="T1545" s="1">
        <f t="shared" si="486"/>
        <v>2.4666666666666726E-2</v>
      </c>
      <c r="U1545" s="1">
        <f t="shared" si="487"/>
        <v>0.13670539986329461</v>
      </c>
      <c r="V1545" s="1">
        <f t="shared" si="491"/>
        <v>0.64770539986329467</v>
      </c>
      <c r="W1545" s="1"/>
      <c r="X1545" s="17">
        <f t="shared" si="492"/>
        <v>543.91178491187668</v>
      </c>
      <c r="Y1545" s="18">
        <f t="shared" si="493"/>
        <v>1653.0471874062387</v>
      </c>
      <c r="Z1545" s="2">
        <f t="shared" si="484"/>
        <v>516.71619566628283</v>
      </c>
      <c r="AA1545" s="18">
        <f t="shared" si="484"/>
        <v>1570.3948280359266</v>
      </c>
      <c r="AB1545" s="2">
        <f t="shared" si="485"/>
        <v>-193.52983482751958</v>
      </c>
      <c r="AC1545" s="2">
        <f t="shared" si="485"/>
        <v>157.03948280359265</v>
      </c>
      <c r="AD1545" s="2">
        <f t="shared" si="494"/>
        <v>516.71619566628283</v>
      </c>
      <c r="AE1545" s="2">
        <f t="shared" si="495"/>
        <v>-1000</v>
      </c>
      <c r="AF1545" s="5">
        <f t="shared" si="496"/>
        <v>0.54</v>
      </c>
      <c r="AG1545" s="5">
        <f t="shared" si="497"/>
        <v>-1</v>
      </c>
      <c r="AH1545" s="3">
        <f t="shared" si="498"/>
        <v>201710</v>
      </c>
      <c r="AI1545" s="21">
        <v>2.82</v>
      </c>
      <c r="AJ1545" s="21">
        <v>1.492</v>
      </c>
      <c r="AK1545" s="21">
        <v>2.66</v>
      </c>
      <c r="AL1545" s="21">
        <v>1.54</v>
      </c>
      <c r="AO1545">
        <f t="shared" si="503"/>
        <v>-190</v>
      </c>
      <c r="AP1545">
        <f>IF(E1545&lt;F1545,G1545,H1545)</f>
        <v>26</v>
      </c>
      <c r="AQ1545">
        <f>IF(E1545&lt;F1545,H1545,G1545)</f>
        <v>17</v>
      </c>
    </row>
    <row r="1546" spans="2:43" x14ac:dyDescent="0.25">
      <c r="B1546" s="24">
        <v>43030</v>
      </c>
      <c r="C1546" s="20" t="s">
        <v>39</v>
      </c>
      <c r="D1546" s="20" t="s">
        <v>26</v>
      </c>
      <c r="E1546" s="2">
        <v>141</v>
      </c>
      <c r="F1546" s="2">
        <v>-156.00624024960999</v>
      </c>
      <c r="G1546">
        <v>0</v>
      </c>
      <c r="H1546">
        <v>27</v>
      </c>
      <c r="I1546" s="9"/>
      <c r="J1546" s="2" t="str">
        <f t="shared" si="499"/>
        <v>Jacksonville Jaguars</v>
      </c>
      <c r="K1546" s="2" t="str">
        <f t="shared" si="500"/>
        <v>Indianapolis Colts</v>
      </c>
      <c r="L1546" s="17">
        <f t="shared" si="501"/>
        <v>-156.00624024960999</v>
      </c>
      <c r="M1546" s="18">
        <f t="shared" si="502"/>
        <v>141</v>
      </c>
      <c r="N1546" s="4">
        <f t="shared" si="488"/>
        <v>1.641</v>
      </c>
      <c r="O1546" s="4">
        <f t="shared" si="489"/>
        <v>2.41</v>
      </c>
      <c r="P1546" s="4"/>
      <c r="Q1546" s="4"/>
      <c r="R1546" s="1">
        <f t="shared" si="490"/>
        <v>0.60938452163315049</v>
      </c>
      <c r="S1546" s="1">
        <f t="shared" si="490"/>
        <v>0.41493775933609955</v>
      </c>
      <c r="T1546" s="1">
        <f t="shared" si="486"/>
        <v>2.3744754381634148E-2</v>
      </c>
      <c r="U1546" s="1">
        <f t="shared" si="487"/>
        <v>9.7223381148525467E-2</v>
      </c>
      <c r="V1546" s="1">
        <f t="shared" si="491"/>
        <v>0.60822338114852548</v>
      </c>
      <c r="W1546" s="1"/>
      <c r="X1546" s="17">
        <f t="shared" si="492"/>
        <v>644.13278245185461</v>
      </c>
      <c r="Y1546" s="18">
        <f t="shared" si="493"/>
        <v>1406.0991574687766</v>
      </c>
      <c r="Z1546" s="2">
        <f t="shared" si="484"/>
        <v>611.92614332926189</v>
      </c>
      <c r="AA1546" s="18">
        <f t="shared" si="484"/>
        <v>1335.7941995953377</v>
      </c>
      <c r="AB1546" s="2">
        <f t="shared" si="485"/>
        <v>-163.41841428107207</v>
      </c>
      <c r="AC1546" s="2">
        <f t="shared" si="485"/>
        <v>133.57941995953377</v>
      </c>
      <c r="AD1546" s="2">
        <f t="shared" si="494"/>
        <v>611.92614332926189</v>
      </c>
      <c r="AE1546" s="2">
        <f t="shared" si="495"/>
        <v>-1000</v>
      </c>
      <c r="AF1546" s="5">
        <f t="shared" si="496"/>
        <v>0.64100000000000001</v>
      </c>
      <c r="AG1546" s="5">
        <f t="shared" si="497"/>
        <v>-1</v>
      </c>
      <c r="AH1546" s="3">
        <f t="shared" si="498"/>
        <v>201710</v>
      </c>
      <c r="AI1546" s="21">
        <v>2.44</v>
      </c>
      <c r="AJ1546" s="21">
        <v>1.625</v>
      </c>
      <c r="AK1546" s="21">
        <v>2.41</v>
      </c>
      <c r="AL1546" s="21">
        <v>1.641</v>
      </c>
      <c r="AO1546">
        <f t="shared" si="503"/>
        <v>-160</v>
      </c>
      <c r="AP1546">
        <f>IF(E1546&lt;F1546,G1546,H1546)</f>
        <v>27</v>
      </c>
      <c r="AQ1546">
        <f>IF(E1546&lt;F1546,H1546,G1546)</f>
        <v>0</v>
      </c>
    </row>
    <row r="1547" spans="2:43" x14ac:dyDescent="0.25">
      <c r="B1547" s="24">
        <v>43030</v>
      </c>
      <c r="C1547" s="20" t="s">
        <v>47</v>
      </c>
      <c r="D1547" s="20" t="s">
        <v>48</v>
      </c>
      <c r="E1547" s="2">
        <v>-164.20361247947454</v>
      </c>
      <c r="F1547" s="2">
        <v>148</v>
      </c>
      <c r="G1547">
        <v>33</v>
      </c>
      <c r="H1547">
        <v>0</v>
      </c>
      <c r="I1547" s="9"/>
      <c r="J1547" s="2" t="str">
        <f t="shared" si="499"/>
        <v>Los Angeles Rams</v>
      </c>
      <c r="K1547" s="2" t="str">
        <f t="shared" si="500"/>
        <v>Arizona Cardinals</v>
      </c>
      <c r="L1547" s="17">
        <f t="shared" si="501"/>
        <v>-164.20361247947454</v>
      </c>
      <c r="M1547" s="18">
        <f t="shared" si="502"/>
        <v>148</v>
      </c>
      <c r="N1547" s="4">
        <f t="shared" si="488"/>
        <v>1.609</v>
      </c>
      <c r="O1547" s="4">
        <f t="shared" si="489"/>
        <v>2.48</v>
      </c>
      <c r="P1547" s="4"/>
      <c r="Q1547" s="4"/>
      <c r="R1547" s="1">
        <f t="shared" si="490"/>
        <v>0.62150403977625857</v>
      </c>
      <c r="S1547" s="1">
        <f t="shared" si="490"/>
        <v>0.40322580645161293</v>
      </c>
      <c r="T1547" s="1">
        <f t="shared" si="486"/>
        <v>2.4133039863047268E-2</v>
      </c>
      <c r="U1547" s="1">
        <f t="shared" si="487"/>
        <v>0.10913911666232282</v>
      </c>
      <c r="V1547" s="1">
        <f t="shared" si="491"/>
        <v>0.6201391166623228</v>
      </c>
      <c r="W1547" s="1"/>
      <c r="X1547" s="17">
        <f t="shared" si="492"/>
        <v>612.54140100392738</v>
      </c>
      <c r="Y1547" s="18">
        <f t="shared" si="493"/>
        <v>1475.8167857920587</v>
      </c>
      <c r="Z1547" s="2">
        <f t="shared" si="484"/>
        <v>581.914330953731</v>
      </c>
      <c r="AA1547" s="18">
        <f t="shared" si="484"/>
        <v>1402.0259465024558</v>
      </c>
      <c r="AB1547" s="2">
        <f t="shared" si="485"/>
        <v>-171.84660126191525</v>
      </c>
      <c r="AC1547" s="2">
        <f t="shared" si="485"/>
        <v>140.20259465024557</v>
      </c>
      <c r="AD1547" s="2">
        <f t="shared" si="494"/>
        <v>581.914330953731</v>
      </c>
      <c r="AE1547" s="2">
        <f t="shared" si="495"/>
        <v>-1000</v>
      </c>
      <c r="AF1547" s="5">
        <f t="shared" si="496"/>
        <v>0.60899999999999999</v>
      </c>
      <c r="AG1547" s="5">
        <f t="shared" si="497"/>
        <v>-1</v>
      </c>
      <c r="AH1547" s="3">
        <f t="shared" si="498"/>
        <v>201710</v>
      </c>
      <c r="AI1547" s="21">
        <v>1.546</v>
      </c>
      <c r="AJ1547" s="21">
        <v>2.65</v>
      </c>
      <c r="AK1547" s="21">
        <v>1.609</v>
      </c>
      <c r="AL1547" s="21">
        <v>2.48</v>
      </c>
      <c r="AO1547">
        <f t="shared" si="503"/>
        <v>-170</v>
      </c>
      <c r="AP1547">
        <f>IF(E1547&lt;F1547,G1547,H1547)</f>
        <v>33</v>
      </c>
      <c r="AQ1547">
        <f>IF(E1547&lt;F1547,H1547,G1547)</f>
        <v>0</v>
      </c>
    </row>
    <row r="1548" spans="2:43" x14ac:dyDescent="0.25">
      <c r="B1548" s="24">
        <v>43030</v>
      </c>
      <c r="C1548" s="20" t="s">
        <v>30</v>
      </c>
      <c r="D1548" s="20" t="s">
        <v>42</v>
      </c>
      <c r="E1548" s="2">
        <v>-156.00624024960999</v>
      </c>
      <c r="F1548" s="2">
        <v>141</v>
      </c>
      <c r="G1548">
        <v>31</v>
      </c>
      <c r="H1548">
        <v>28</v>
      </c>
      <c r="I1548" s="9"/>
      <c r="J1548" s="2" t="str">
        <f t="shared" si="499"/>
        <v>Miami Dolphins</v>
      </c>
      <c r="K1548" s="2" t="str">
        <f t="shared" si="500"/>
        <v>New York Jets</v>
      </c>
      <c r="L1548" s="17">
        <f t="shared" si="501"/>
        <v>-156.00624024960999</v>
      </c>
      <c r="M1548" s="18">
        <f t="shared" si="502"/>
        <v>141</v>
      </c>
      <c r="N1548" s="4">
        <f t="shared" si="488"/>
        <v>1.641</v>
      </c>
      <c r="O1548" s="4">
        <f t="shared" si="489"/>
        <v>2.41</v>
      </c>
      <c r="P1548" s="4"/>
      <c r="Q1548" s="4"/>
      <c r="R1548" s="1">
        <f t="shared" si="490"/>
        <v>0.60938452163315049</v>
      </c>
      <c r="S1548" s="1">
        <f t="shared" si="490"/>
        <v>0.41493775933609955</v>
      </c>
      <c r="T1548" s="1">
        <f t="shared" si="486"/>
        <v>2.3744754381634148E-2</v>
      </c>
      <c r="U1548" s="1">
        <f t="shared" si="487"/>
        <v>9.7223381148525467E-2</v>
      </c>
      <c r="V1548" s="1">
        <f t="shared" si="491"/>
        <v>0.60822338114852548</v>
      </c>
      <c r="W1548" s="1"/>
      <c r="X1548" s="17">
        <f t="shared" si="492"/>
        <v>644.13278245185461</v>
      </c>
      <c r="Y1548" s="18">
        <f t="shared" si="493"/>
        <v>1406.0991574687766</v>
      </c>
      <c r="Z1548" s="2">
        <f t="shared" si="484"/>
        <v>611.92614332926189</v>
      </c>
      <c r="AA1548" s="18">
        <f t="shared" si="484"/>
        <v>1335.7941995953377</v>
      </c>
      <c r="AB1548" s="2">
        <f t="shared" si="485"/>
        <v>-163.41841428107207</v>
      </c>
      <c r="AC1548" s="2">
        <f t="shared" si="485"/>
        <v>133.57941995953377</v>
      </c>
      <c r="AD1548" s="2">
        <f t="shared" si="494"/>
        <v>611.92614332926189</v>
      </c>
      <c r="AE1548" s="2">
        <f t="shared" si="495"/>
        <v>-1000</v>
      </c>
      <c r="AF1548" s="5">
        <f t="shared" si="496"/>
        <v>0.64100000000000001</v>
      </c>
      <c r="AG1548" s="5">
        <f t="shared" si="497"/>
        <v>-1</v>
      </c>
      <c r="AH1548" s="3">
        <f t="shared" si="498"/>
        <v>201710</v>
      </c>
      <c r="AI1548" s="21">
        <v>1.621</v>
      </c>
      <c r="AJ1548" s="21">
        <v>2.4500000000000002</v>
      </c>
      <c r="AK1548" s="21">
        <v>1.641</v>
      </c>
      <c r="AL1548" s="21">
        <v>2.41</v>
      </c>
      <c r="AO1548">
        <f t="shared" si="503"/>
        <v>-160</v>
      </c>
      <c r="AP1548">
        <f>IF(E1548&lt;F1548,G1548,H1548)</f>
        <v>31</v>
      </c>
      <c r="AQ1548">
        <f>IF(E1548&lt;F1548,H1548,G1548)</f>
        <v>28</v>
      </c>
    </row>
    <row r="1549" spans="2:43" x14ac:dyDescent="0.25">
      <c r="B1549" s="24">
        <v>43030</v>
      </c>
      <c r="C1549" s="20" t="s">
        <v>29</v>
      </c>
      <c r="D1549" s="20" t="s">
        <v>28</v>
      </c>
      <c r="E1549" s="2">
        <v>-230.41474654377885</v>
      </c>
      <c r="F1549" s="2">
        <v>204.99999999999997</v>
      </c>
      <c r="G1549">
        <v>24</v>
      </c>
      <c r="H1549">
        <v>16</v>
      </c>
      <c r="I1549" s="9"/>
      <c r="J1549" s="2" t="str">
        <f t="shared" si="499"/>
        <v>Minnesota Vikings</v>
      </c>
      <c r="K1549" s="2" t="str">
        <f t="shared" si="500"/>
        <v>Baltimore Ravens</v>
      </c>
      <c r="L1549" s="17">
        <f t="shared" si="501"/>
        <v>-230.41474654377885</v>
      </c>
      <c r="M1549" s="18">
        <f t="shared" si="502"/>
        <v>204.99999999999997</v>
      </c>
      <c r="N1549" s="4">
        <f t="shared" si="488"/>
        <v>1.4339999999999999</v>
      </c>
      <c r="O1549" s="4">
        <f t="shared" si="489"/>
        <v>3.05</v>
      </c>
      <c r="P1549" s="4"/>
      <c r="Q1549" s="4"/>
      <c r="R1549" s="1">
        <f t="shared" si="490"/>
        <v>0.69735006973500702</v>
      </c>
      <c r="S1549" s="1">
        <f t="shared" si="490"/>
        <v>0.32786885245901642</v>
      </c>
      <c r="T1549" s="1">
        <f t="shared" si="486"/>
        <v>2.4598572702943966E-2</v>
      </c>
      <c r="U1549" s="1">
        <f t="shared" si="487"/>
        <v>0.1847406086379953</v>
      </c>
      <c r="V1549" s="1">
        <f t="shared" si="491"/>
        <v>0.69574060863799536</v>
      </c>
      <c r="W1549" s="1"/>
      <c r="X1549" s="17">
        <f t="shared" si="492"/>
        <v>437.31728115975989</v>
      </c>
      <c r="Y1549" s="18">
        <f t="shared" si="493"/>
        <v>2028.3240111062205</v>
      </c>
      <c r="Z1549" s="2">
        <f t="shared" si="484"/>
        <v>415.45141710177188</v>
      </c>
      <c r="AA1549" s="18">
        <f t="shared" si="484"/>
        <v>1926.9078105509093</v>
      </c>
      <c r="AB1549" s="2">
        <f t="shared" si="485"/>
        <v>-240.70203129311579</v>
      </c>
      <c r="AC1549" s="2">
        <f t="shared" si="485"/>
        <v>192.69078105509092</v>
      </c>
      <c r="AD1549" s="2">
        <f t="shared" si="494"/>
        <v>415.45141710177188</v>
      </c>
      <c r="AE1549" s="2">
        <f t="shared" si="495"/>
        <v>-1000</v>
      </c>
      <c r="AF1549" s="5">
        <f t="shared" si="496"/>
        <v>0.43399999999999994</v>
      </c>
      <c r="AG1549" s="5">
        <f t="shared" si="497"/>
        <v>-1</v>
      </c>
      <c r="AH1549" s="3">
        <f t="shared" si="498"/>
        <v>201710</v>
      </c>
      <c r="AI1549" s="21">
        <v>1.425</v>
      </c>
      <c r="AJ1549" s="21">
        <v>3.1</v>
      </c>
      <c r="AK1549" s="21">
        <v>1.4339999999999999</v>
      </c>
      <c r="AL1549" s="21">
        <v>3.05</v>
      </c>
      <c r="AO1549">
        <f t="shared" si="503"/>
        <v>-300</v>
      </c>
      <c r="AP1549">
        <f>IF(E1549&lt;F1549,G1549,H1549)</f>
        <v>24</v>
      </c>
      <c r="AQ1549">
        <f>IF(E1549&lt;F1549,H1549,G1549)</f>
        <v>16</v>
      </c>
    </row>
    <row r="1550" spans="2:43" x14ac:dyDescent="0.25">
      <c r="B1550" s="24">
        <v>43030</v>
      </c>
      <c r="C1550" s="20" t="s">
        <v>45</v>
      </c>
      <c r="D1550" s="20" t="s">
        <v>21</v>
      </c>
      <c r="E1550" s="2">
        <v>-208.33333333333334</v>
      </c>
      <c r="F1550" s="2">
        <v>186</v>
      </c>
      <c r="G1550">
        <v>29</v>
      </c>
      <c r="H1550">
        <v>14</v>
      </c>
      <c r="I1550" s="9"/>
      <c r="J1550" s="2" t="str">
        <f t="shared" si="499"/>
        <v>Pittsburgh Steelers</v>
      </c>
      <c r="K1550" s="2" t="str">
        <f t="shared" si="500"/>
        <v>Cincinnati Bengals</v>
      </c>
      <c r="L1550" s="17">
        <f t="shared" si="501"/>
        <v>-208.33333333333334</v>
      </c>
      <c r="M1550" s="18">
        <f t="shared" si="502"/>
        <v>186</v>
      </c>
      <c r="N1550" s="4">
        <f t="shared" si="488"/>
        <v>1.48</v>
      </c>
      <c r="O1550" s="4">
        <f t="shared" si="489"/>
        <v>2.86</v>
      </c>
      <c r="P1550" s="4"/>
      <c r="Q1550" s="4"/>
      <c r="R1550" s="1">
        <f t="shared" si="490"/>
        <v>0.67567567567567566</v>
      </c>
      <c r="S1550" s="1">
        <f t="shared" si="490"/>
        <v>0.34965034965034969</v>
      </c>
      <c r="T1550" s="1">
        <f t="shared" si="486"/>
        <v>2.4700460829493065E-2</v>
      </c>
      <c r="U1550" s="1">
        <f t="shared" si="487"/>
        <v>0.16301266301266298</v>
      </c>
      <c r="V1550" s="1">
        <f t="shared" si="491"/>
        <v>0.67401266301266305</v>
      </c>
      <c r="W1550" s="1"/>
      <c r="X1550" s="17">
        <f t="shared" si="492"/>
        <v>483.65165059400738</v>
      </c>
      <c r="Y1550" s="18">
        <f t="shared" si="493"/>
        <v>1846.6048003943104</v>
      </c>
      <c r="Z1550" s="2">
        <f t="shared" si="484"/>
        <v>459.46906806430701</v>
      </c>
      <c r="AA1550" s="18">
        <f t="shared" si="484"/>
        <v>1754.2745603745948</v>
      </c>
      <c r="AB1550" s="2">
        <f t="shared" si="485"/>
        <v>-217.64250729932502</v>
      </c>
      <c r="AC1550" s="2">
        <f t="shared" si="485"/>
        <v>175.42745603745948</v>
      </c>
      <c r="AD1550" s="2">
        <f t="shared" si="494"/>
        <v>459.46906806430701</v>
      </c>
      <c r="AE1550" s="2">
        <f t="shared" si="495"/>
        <v>-1000</v>
      </c>
      <c r="AF1550" s="5">
        <f t="shared" si="496"/>
        <v>0.48</v>
      </c>
      <c r="AG1550" s="5">
        <f t="shared" si="497"/>
        <v>-1</v>
      </c>
      <c r="AH1550" s="3">
        <f t="shared" si="498"/>
        <v>201710</v>
      </c>
      <c r="AI1550" s="21">
        <v>1.427</v>
      </c>
      <c r="AJ1550" s="21">
        <v>3.09</v>
      </c>
      <c r="AK1550" s="21">
        <v>1.48</v>
      </c>
      <c r="AL1550" s="21">
        <v>2.86</v>
      </c>
      <c r="AO1550">
        <f t="shared" si="503"/>
        <v>-300</v>
      </c>
      <c r="AP1550">
        <f>IF(E1550&lt;F1550,G1550,H1550)</f>
        <v>29</v>
      </c>
      <c r="AQ1550">
        <f>IF(E1550&lt;F1550,H1550,G1550)</f>
        <v>14</v>
      </c>
    </row>
    <row r="1551" spans="2:43" x14ac:dyDescent="0.25">
      <c r="B1551" s="24">
        <v>43027</v>
      </c>
      <c r="C1551" s="20" t="s">
        <v>52</v>
      </c>
      <c r="D1551" s="20" t="s">
        <v>20</v>
      </c>
      <c r="E1551" s="2">
        <v>138</v>
      </c>
      <c r="F1551" s="2">
        <v>-153.13935681470139</v>
      </c>
      <c r="G1551">
        <v>31</v>
      </c>
      <c r="H1551">
        <v>30</v>
      </c>
      <c r="I1551" s="9"/>
      <c r="J1551" s="2" t="str">
        <f t="shared" si="499"/>
        <v>Kansas City Chiefs</v>
      </c>
      <c r="K1551" s="2" t="str">
        <f t="shared" si="500"/>
        <v>Oakland Raiders</v>
      </c>
      <c r="L1551" s="17">
        <f t="shared" si="501"/>
        <v>-153.13935681470139</v>
      </c>
      <c r="M1551" s="18">
        <f t="shared" si="502"/>
        <v>138</v>
      </c>
      <c r="N1551" s="4">
        <f t="shared" si="488"/>
        <v>1.653</v>
      </c>
      <c r="O1551" s="4">
        <f t="shared" si="489"/>
        <v>2.38</v>
      </c>
      <c r="P1551" s="4"/>
      <c r="Q1551" s="4"/>
      <c r="R1551" s="1">
        <f t="shared" si="490"/>
        <v>0.60496067755595884</v>
      </c>
      <c r="S1551" s="1">
        <f t="shared" si="490"/>
        <v>0.42016806722689076</v>
      </c>
      <c r="T1551" s="1">
        <f t="shared" si="486"/>
        <v>2.4512769650384292E-2</v>
      </c>
      <c r="U1551" s="1">
        <f t="shared" si="487"/>
        <v>9.2396305164534037E-2</v>
      </c>
      <c r="V1551" s="1">
        <f t="shared" si="491"/>
        <v>0.60339630516453402</v>
      </c>
      <c r="W1551" s="1"/>
      <c r="X1551" s="17">
        <f t="shared" si="492"/>
        <v>657.28558733438081</v>
      </c>
      <c r="Y1551" s="18">
        <f t="shared" si="493"/>
        <v>1378.9221451142607</v>
      </c>
      <c r="Z1551" s="2">
        <f t="shared" si="484"/>
        <v>624.42130796766173</v>
      </c>
      <c r="AA1551" s="18">
        <f t="shared" si="484"/>
        <v>1309.9760378585477</v>
      </c>
      <c r="AB1551" s="2">
        <f t="shared" si="485"/>
        <v>-160.14828245607998</v>
      </c>
      <c r="AC1551" s="2">
        <f t="shared" si="485"/>
        <v>130.99760378585478</v>
      </c>
      <c r="AD1551" s="2">
        <f t="shared" si="494"/>
        <v>-1000</v>
      </c>
      <c r="AE1551" s="2">
        <f t="shared" si="495"/>
        <v>1309.9760378585477</v>
      </c>
      <c r="AF1551" s="5">
        <f t="shared" si="496"/>
        <v>-1</v>
      </c>
      <c r="AG1551" s="5">
        <f t="shared" si="497"/>
        <v>1.38</v>
      </c>
      <c r="AH1551" s="3">
        <f t="shared" si="498"/>
        <v>201710</v>
      </c>
      <c r="AI1551" s="21">
        <v>2.29</v>
      </c>
      <c r="AJ1551" s="21">
        <v>1.704</v>
      </c>
      <c r="AK1551" s="21">
        <v>2.38</v>
      </c>
      <c r="AL1551" s="21">
        <v>1.653</v>
      </c>
      <c r="AO1551">
        <f t="shared" si="503"/>
        <v>-160</v>
      </c>
      <c r="AP1551">
        <f>IF(E1551&lt;F1551,G1551,H1551)</f>
        <v>30</v>
      </c>
      <c r="AQ1551">
        <f>IF(E1551&lt;F1551,H1551,G1551)</f>
        <v>31</v>
      </c>
    </row>
    <row r="1552" spans="2:43" x14ac:dyDescent="0.25">
      <c r="B1552" s="24">
        <v>43024</v>
      </c>
      <c r="C1552" s="20" t="s">
        <v>41</v>
      </c>
      <c r="D1552" s="20" t="s">
        <v>39</v>
      </c>
      <c r="E1552" s="2">
        <v>-277.0083102493075</v>
      </c>
      <c r="F1552" s="2">
        <v>245.00000000000003</v>
      </c>
      <c r="G1552">
        <v>36</v>
      </c>
      <c r="H1552">
        <v>22</v>
      </c>
      <c r="I1552" s="9"/>
      <c r="J1552" s="2" t="str">
        <f t="shared" si="499"/>
        <v>Tennessee Titans</v>
      </c>
      <c r="K1552" s="2" t="str">
        <f t="shared" si="500"/>
        <v>Indianapolis Colts</v>
      </c>
      <c r="L1552" s="17">
        <f t="shared" si="501"/>
        <v>-277.0083102493075</v>
      </c>
      <c r="M1552" s="18">
        <f t="shared" si="502"/>
        <v>245.00000000000003</v>
      </c>
      <c r="N1552" s="4">
        <f t="shared" si="488"/>
        <v>1.361</v>
      </c>
      <c r="O1552" s="4">
        <f t="shared" si="489"/>
        <v>3.45</v>
      </c>
      <c r="P1552" s="4"/>
      <c r="Q1552" s="4"/>
      <c r="R1552" s="1">
        <f t="shared" si="490"/>
        <v>0.73475385745775168</v>
      </c>
      <c r="S1552" s="1">
        <f t="shared" si="490"/>
        <v>0.28985507246376813</v>
      </c>
      <c r="T1552" s="1">
        <f t="shared" si="486"/>
        <v>2.4017875701517366E-2</v>
      </c>
      <c r="U1552" s="1">
        <f t="shared" si="487"/>
        <v>0.22244939249699178</v>
      </c>
      <c r="V1552" s="1">
        <f t="shared" si="491"/>
        <v>0.73344939249699181</v>
      </c>
      <c r="W1552" s="1"/>
      <c r="X1552" s="17">
        <f t="shared" si="492"/>
        <v>363.42058529157686</v>
      </c>
      <c r="Y1552" s="18">
        <f t="shared" si="493"/>
        <v>2403.4564099189242</v>
      </c>
      <c r="Z1552" s="2">
        <f t="shared" si="484"/>
        <v>345.24955602699799</v>
      </c>
      <c r="AA1552" s="18">
        <f t="shared" si="484"/>
        <v>2283.2835894229779</v>
      </c>
      <c r="AB1552" s="2">
        <f t="shared" si="485"/>
        <v>-289.64555711747289</v>
      </c>
      <c r="AC1552" s="2">
        <f t="shared" si="485"/>
        <v>228.3283589422978</v>
      </c>
      <c r="AD1552" s="2">
        <f t="shared" si="494"/>
        <v>345.24955602699799</v>
      </c>
      <c r="AE1552" s="2">
        <f t="shared" si="495"/>
        <v>-1000</v>
      </c>
      <c r="AF1552" s="5">
        <f t="shared" si="496"/>
        <v>0.36099999999999999</v>
      </c>
      <c r="AG1552" s="5">
        <f t="shared" si="497"/>
        <v>-1</v>
      </c>
      <c r="AH1552" s="3">
        <f t="shared" si="498"/>
        <v>201710</v>
      </c>
      <c r="AI1552" s="21">
        <v>1.2629999999999999</v>
      </c>
      <c r="AJ1552" s="21">
        <v>4.3</v>
      </c>
      <c r="AK1552" s="21">
        <v>1.361</v>
      </c>
      <c r="AL1552" s="21">
        <v>3.45</v>
      </c>
      <c r="AO1552">
        <f t="shared" si="503"/>
        <v>-300</v>
      </c>
      <c r="AP1552">
        <f>IF(E1552&lt;F1552,G1552,H1552)</f>
        <v>36</v>
      </c>
      <c r="AQ1552">
        <f>IF(E1552&lt;F1552,H1552,G1552)</f>
        <v>22</v>
      </c>
    </row>
    <row r="1553" spans="2:43" x14ac:dyDescent="0.25">
      <c r="B1553" s="24">
        <v>43023</v>
      </c>
      <c r="C1553" s="20" t="s">
        <v>38</v>
      </c>
      <c r="D1553" s="20" t="s">
        <v>25</v>
      </c>
      <c r="E1553" s="2">
        <v>-719.42446043165467</v>
      </c>
      <c r="F1553" s="2">
        <v>581</v>
      </c>
      <c r="G1553">
        <v>10</v>
      </c>
      <c r="H1553">
        <v>23</v>
      </c>
      <c r="I1553" s="9"/>
      <c r="J1553" s="2" t="str">
        <f t="shared" si="499"/>
        <v>Denver Broncos</v>
      </c>
      <c r="K1553" s="2" t="str">
        <f t="shared" si="500"/>
        <v>New York Giants</v>
      </c>
      <c r="L1553" s="17">
        <f t="shared" si="501"/>
        <v>-719.42446043165467</v>
      </c>
      <c r="M1553" s="18">
        <f t="shared" si="502"/>
        <v>581</v>
      </c>
      <c r="N1553" s="4">
        <f t="shared" si="488"/>
        <v>1.139</v>
      </c>
      <c r="O1553" s="4">
        <f t="shared" si="489"/>
        <v>6.81</v>
      </c>
      <c r="P1553" s="4"/>
      <c r="Q1553" s="4"/>
      <c r="R1553" s="1">
        <f t="shared" si="490"/>
        <v>0.87796312554872691</v>
      </c>
      <c r="S1553" s="1">
        <f t="shared" si="490"/>
        <v>0.14684287812041116</v>
      </c>
      <c r="T1553" s="1">
        <f t="shared" si="486"/>
        <v>2.4205560447855157E-2</v>
      </c>
      <c r="U1553" s="1">
        <f t="shared" si="487"/>
        <v>0.36556012371415786</v>
      </c>
      <c r="V1553" s="1">
        <f t="shared" si="491"/>
        <v>0.87656012371415781</v>
      </c>
      <c r="W1553" s="1"/>
      <c r="X1553" s="17">
        <f t="shared" si="492"/>
        <v>140.82305702294917</v>
      </c>
      <c r="Y1553" s="18">
        <f t="shared" si="493"/>
        <v>5336.4635063101987</v>
      </c>
      <c r="Z1553" s="2">
        <f t="shared" si="484"/>
        <v>133.7819041718017</v>
      </c>
      <c r="AA1553" s="18">
        <f t="shared" si="484"/>
        <v>5069.6403309946882</v>
      </c>
      <c r="AB1553" s="2">
        <f t="shared" si="485"/>
        <v>-747.48524936213175</v>
      </c>
      <c r="AC1553" s="2">
        <f t="shared" si="485"/>
        <v>506.96403309946879</v>
      </c>
      <c r="AD1553" s="2">
        <f t="shared" si="494"/>
        <v>-1000</v>
      </c>
      <c r="AE1553" s="2">
        <f t="shared" si="495"/>
        <v>5069.6403309946882</v>
      </c>
      <c r="AF1553" s="5">
        <f t="shared" si="496"/>
        <v>-1</v>
      </c>
      <c r="AG1553" s="5">
        <f t="shared" si="497"/>
        <v>5.81</v>
      </c>
      <c r="AH1553" s="3">
        <f t="shared" si="498"/>
        <v>201710</v>
      </c>
      <c r="AI1553" s="21">
        <v>1.1659999999999999</v>
      </c>
      <c r="AJ1553" s="21">
        <v>5.98</v>
      </c>
      <c r="AK1553" s="21">
        <v>1.139</v>
      </c>
      <c r="AL1553" s="21">
        <v>6.81</v>
      </c>
      <c r="AO1553">
        <f t="shared" si="503"/>
        <v>-800</v>
      </c>
      <c r="AP1553">
        <f>IF(E1553&lt;F1553,G1553,H1553)</f>
        <v>10</v>
      </c>
      <c r="AQ1553">
        <f>IF(E1553&lt;F1553,H1553,G1553)</f>
        <v>23</v>
      </c>
    </row>
    <row r="1554" spans="2:43" x14ac:dyDescent="0.25">
      <c r="B1554" s="24">
        <v>43023</v>
      </c>
      <c r="C1554" s="20" t="s">
        <v>20</v>
      </c>
      <c r="D1554" s="20" t="s">
        <v>45</v>
      </c>
      <c r="E1554" s="2">
        <v>-185.18518518518516</v>
      </c>
      <c r="F1554" s="2">
        <v>166</v>
      </c>
      <c r="G1554">
        <v>13</v>
      </c>
      <c r="H1554">
        <v>19</v>
      </c>
      <c r="I1554" s="9"/>
      <c r="J1554" s="2" t="str">
        <f t="shared" si="499"/>
        <v>Kansas City Chiefs</v>
      </c>
      <c r="K1554" s="2" t="str">
        <f t="shared" si="500"/>
        <v>Pittsburgh Steelers</v>
      </c>
      <c r="L1554" s="17">
        <f t="shared" si="501"/>
        <v>-185.18518518518516</v>
      </c>
      <c r="M1554" s="18">
        <f t="shared" si="502"/>
        <v>166</v>
      </c>
      <c r="N1554" s="4">
        <f t="shared" si="488"/>
        <v>1.54</v>
      </c>
      <c r="O1554" s="4">
        <f t="shared" si="489"/>
        <v>2.66</v>
      </c>
      <c r="P1554" s="4"/>
      <c r="Q1554" s="4"/>
      <c r="R1554" s="1">
        <f t="shared" si="490"/>
        <v>0.64935064935064934</v>
      </c>
      <c r="S1554" s="1">
        <f t="shared" si="490"/>
        <v>0.37593984962406013</v>
      </c>
      <c r="T1554" s="1">
        <f t="shared" si="486"/>
        <v>2.4666666666666726E-2</v>
      </c>
      <c r="U1554" s="1">
        <f t="shared" si="487"/>
        <v>0.13670539986329461</v>
      </c>
      <c r="V1554" s="1">
        <f t="shared" si="491"/>
        <v>0.64770539986329467</v>
      </c>
      <c r="W1554" s="1"/>
      <c r="X1554" s="17">
        <f t="shared" si="492"/>
        <v>543.91178491187668</v>
      </c>
      <c r="Y1554" s="18">
        <f t="shared" si="493"/>
        <v>1653.0471874062387</v>
      </c>
      <c r="Z1554" s="2">
        <f t="shared" si="484"/>
        <v>516.71619566628283</v>
      </c>
      <c r="AA1554" s="18">
        <f t="shared" si="484"/>
        <v>1570.3948280359266</v>
      </c>
      <c r="AB1554" s="2">
        <f t="shared" si="485"/>
        <v>-193.52983482751958</v>
      </c>
      <c r="AC1554" s="2">
        <f t="shared" si="485"/>
        <v>157.03948280359265</v>
      </c>
      <c r="AD1554" s="2">
        <f t="shared" si="494"/>
        <v>-1000</v>
      </c>
      <c r="AE1554" s="2">
        <f t="shared" si="495"/>
        <v>1570.3948280359266</v>
      </c>
      <c r="AF1554" s="5">
        <f t="shared" si="496"/>
        <v>-1</v>
      </c>
      <c r="AG1554" s="5">
        <f t="shared" si="497"/>
        <v>1.6600000000000001</v>
      </c>
      <c r="AH1554" s="3">
        <f t="shared" si="498"/>
        <v>201710</v>
      </c>
      <c r="AI1554" s="21">
        <v>1.526</v>
      </c>
      <c r="AJ1554" s="21">
        <v>2.71</v>
      </c>
      <c r="AK1554" s="21">
        <v>1.54</v>
      </c>
      <c r="AL1554" s="21">
        <v>2.66</v>
      </c>
      <c r="AO1554">
        <f t="shared" si="503"/>
        <v>-190</v>
      </c>
      <c r="AP1554">
        <f>IF(E1554&lt;F1554,G1554,H1554)</f>
        <v>13</v>
      </c>
      <c r="AQ1554">
        <f>IF(E1554&lt;F1554,H1554,G1554)</f>
        <v>19</v>
      </c>
    </row>
    <row r="1555" spans="2:43" x14ac:dyDescent="0.25">
      <c r="B1555" s="24">
        <v>43023</v>
      </c>
      <c r="C1555" s="20" t="s">
        <v>52</v>
      </c>
      <c r="D1555" s="20" t="s">
        <v>31</v>
      </c>
      <c r="E1555" s="2">
        <v>-154.08320493066256</v>
      </c>
      <c r="F1555" s="2">
        <v>139</v>
      </c>
      <c r="G1555">
        <v>16</v>
      </c>
      <c r="H1555">
        <v>17</v>
      </c>
      <c r="I1555" s="9"/>
      <c r="J1555" s="2" t="str">
        <f t="shared" si="499"/>
        <v>Oakland Raiders</v>
      </c>
      <c r="K1555" s="2" t="str">
        <f t="shared" si="500"/>
        <v>Los Angeles Chargers</v>
      </c>
      <c r="L1555" s="17">
        <f t="shared" si="501"/>
        <v>-154.08320493066256</v>
      </c>
      <c r="M1555" s="18">
        <f t="shared" si="502"/>
        <v>139</v>
      </c>
      <c r="N1555" s="4">
        <f t="shared" si="488"/>
        <v>1.649</v>
      </c>
      <c r="O1555" s="4">
        <f t="shared" si="489"/>
        <v>2.39</v>
      </c>
      <c r="P1555" s="4"/>
      <c r="Q1555" s="4"/>
      <c r="R1555" s="1">
        <f t="shared" si="490"/>
        <v>0.60642813826561548</v>
      </c>
      <c r="S1555" s="1">
        <f t="shared" si="490"/>
        <v>0.41841004184100417</v>
      </c>
      <c r="T1555" s="1">
        <f t="shared" si="486"/>
        <v>2.4236197078484678E-2</v>
      </c>
      <c r="U1555" s="1">
        <f t="shared" si="487"/>
        <v>9.4009048212305657E-2</v>
      </c>
      <c r="V1555" s="1">
        <f t="shared" si="491"/>
        <v>0.60500904821230561</v>
      </c>
      <c r="W1555" s="1"/>
      <c r="X1555" s="17">
        <f t="shared" si="492"/>
        <v>652.86784215016701</v>
      </c>
      <c r="Y1555" s="18">
        <f t="shared" si="493"/>
        <v>1387.9360655435105</v>
      </c>
      <c r="Z1555" s="2">
        <f t="shared" si="484"/>
        <v>620.22445004265865</v>
      </c>
      <c r="AA1555" s="18">
        <f t="shared" si="484"/>
        <v>1318.5392622663348</v>
      </c>
      <c r="AB1555" s="2">
        <f t="shared" si="485"/>
        <v>-161.23195400168771</v>
      </c>
      <c r="AC1555" s="2">
        <f t="shared" si="485"/>
        <v>131.85392622663349</v>
      </c>
      <c r="AD1555" s="2">
        <f t="shared" si="494"/>
        <v>-1000</v>
      </c>
      <c r="AE1555" s="2">
        <f t="shared" si="495"/>
        <v>1318.5392622663348</v>
      </c>
      <c r="AF1555" s="5">
        <f t="shared" si="496"/>
        <v>-1</v>
      </c>
      <c r="AG1555" s="5">
        <f t="shared" si="497"/>
        <v>1.3900000000000001</v>
      </c>
      <c r="AH1555" s="3">
        <f t="shared" si="498"/>
        <v>201710</v>
      </c>
      <c r="AI1555" s="21">
        <v>1.54</v>
      </c>
      <c r="AJ1555" s="21">
        <v>2.66</v>
      </c>
      <c r="AK1555" s="21">
        <v>1.649</v>
      </c>
      <c r="AL1555" s="21">
        <v>2.39</v>
      </c>
      <c r="AO1555">
        <f t="shared" si="503"/>
        <v>-160</v>
      </c>
      <c r="AP1555">
        <f>IF(E1555&lt;F1555,G1555,H1555)</f>
        <v>16</v>
      </c>
      <c r="AQ1555">
        <f>IF(E1555&lt;F1555,H1555,G1555)</f>
        <v>17</v>
      </c>
    </row>
    <row r="1556" spans="2:43" x14ac:dyDescent="0.25">
      <c r="B1556" s="24">
        <v>43023</v>
      </c>
      <c r="C1556" s="20" t="s">
        <v>48</v>
      </c>
      <c r="D1556" s="20" t="s">
        <v>27</v>
      </c>
      <c r="E1556" s="2">
        <v>121</v>
      </c>
      <c r="F1556" s="2">
        <v>-134.04825737265415</v>
      </c>
      <c r="G1556">
        <v>38</v>
      </c>
      <c r="H1556">
        <v>33</v>
      </c>
      <c r="I1556" s="9"/>
      <c r="J1556" s="2" t="str">
        <f t="shared" si="499"/>
        <v>Tampa Bay Buccaneers</v>
      </c>
      <c r="K1556" s="2" t="str">
        <f t="shared" si="500"/>
        <v>Arizona Cardinals</v>
      </c>
      <c r="L1556" s="17">
        <f t="shared" si="501"/>
        <v>-134.04825737265415</v>
      </c>
      <c r="M1556" s="18">
        <f t="shared" si="502"/>
        <v>121</v>
      </c>
      <c r="N1556" s="4">
        <f t="shared" si="488"/>
        <v>1.746</v>
      </c>
      <c r="O1556" s="4">
        <f t="shared" si="489"/>
        <v>2.21</v>
      </c>
      <c r="P1556" s="4"/>
      <c r="Q1556" s="4"/>
      <c r="R1556" s="1">
        <f t="shared" si="490"/>
        <v>0.57273768613974796</v>
      </c>
      <c r="S1556" s="1">
        <f t="shared" si="490"/>
        <v>0.45248868778280543</v>
      </c>
      <c r="T1556" s="1">
        <f t="shared" si="486"/>
        <v>2.4605662285136498E-2</v>
      </c>
      <c r="U1556" s="1">
        <f t="shared" si="487"/>
        <v>6.0124499178471263E-2</v>
      </c>
      <c r="V1556" s="1">
        <f t="shared" si="491"/>
        <v>0.5711244991784713</v>
      </c>
      <c r="W1556" s="1"/>
      <c r="X1556" s="17">
        <f t="shared" si="492"/>
        <v>750.93171705721034</v>
      </c>
      <c r="Y1556" s="18">
        <f t="shared" si="493"/>
        <v>1211.3891833551868</v>
      </c>
      <c r="Z1556" s="2">
        <f t="shared" ref="Z1556:AA1619" si="504">X1556*0.95</f>
        <v>713.38513120434982</v>
      </c>
      <c r="AA1556" s="18">
        <f t="shared" si="504"/>
        <v>1150.8197241874275</v>
      </c>
      <c r="AB1556" s="2">
        <f t="shared" ref="AB1556:AC1619" si="505">IF(Z1556&lt;1000,-100000/Z1556,Z1556/10)</f>
        <v>-140.17673711698779</v>
      </c>
      <c r="AC1556" s="2">
        <f t="shared" si="505"/>
        <v>115.08197241874275</v>
      </c>
      <c r="AD1556" s="2">
        <f t="shared" si="494"/>
        <v>-1000</v>
      </c>
      <c r="AE1556" s="2">
        <f t="shared" si="495"/>
        <v>1150.8197241874275</v>
      </c>
      <c r="AF1556" s="5">
        <f t="shared" si="496"/>
        <v>-1</v>
      </c>
      <c r="AG1556" s="5">
        <f t="shared" si="497"/>
        <v>1.21</v>
      </c>
      <c r="AH1556" s="3">
        <f t="shared" si="498"/>
        <v>201710</v>
      </c>
      <c r="AI1556" s="21">
        <v>2.14</v>
      </c>
      <c r="AJ1556" s="21">
        <v>1.7929999999999999</v>
      </c>
      <c r="AK1556" s="21">
        <v>2.21</v>
      </c>
      <c r="AL1556" s="21">
        <v>1.746</v>
      </c>
      <c r="AO1556">
        <f t="shared" si="503"/>
        <v>-140</v>
      </c>
      <c r="AP1556">
        <f>IF(E1556&lt;F1556,G1556,H1556)</f>
        <v>33</v>
      </c>
      <c r="AQ1556">
        <f>IF(E1556&lt;F1556,H1556,G1556)</f>
        <v>38</v>
      </c>
    </row>
    <row r="1557" spans="2:43" x14ac:dyDescent="0.25">
      <c r="B1557" s="24">
        <v>43023</v>
      </c>
      <c r="C1557" s="20" t="s">
        <v>26</v>
      </c>
      <c r="D1557" s="20" t="s">
        <v>47</v>
      </c>
      <c r="E1557" s="2">
        <v>-115.07479861910242</v>
      </c>
      <c r="F1557" s="2">
        <v>104</v>
      </c>
      <c r="G1557">
        <v>17</v>
      </c>
      <c r="H1557">
        <v>27</v>
      </c>
      <c r="I1557" s="9"/>
      <c r="J1557" s="2" t="str">
        <f t="shared" si="499"/>
        <v>Jacksonville Jaguars</v>
      </c>
      <c r="K1557" s="2" t="str">
        <f t="shared" si="500"/>
        <v>Los Angeles Rams</v>
      </c>
      <c r="L1557" s="17">
        <f t="shared" si="501"/>
        <v>-115.07479861910242</v>
      </c>
      <c r="M1557" s="18">
        <f t="shared" si="502"/>
        <v>104</v>
      </c>
      <c r="N1557" s="4">
        <f t="shared" si="488"/>
        <v>1.869</v>
      </c>
      <c r="O1557" s="4">
        <f t="shared" si="489"/>
        <v>2.04</v>
      </c>
      <c r="P1557" s="4"/>
      <c r="Q1557" s="4"/>
      <c r="R1557" s="1">
        <f t="shared" si="490"/>
        <v>0.53504547886570364</v>
      </c>
      <c r="S1557" s="1">
        <f t="shared" si="490"/>
        <v>0.49019607843137253</v>
      </c>
      <c r="T1557" s="1">
        <f t="shared" si="486"/>
        <v>2.4620107444359163E-2</v>
      </c>
      <c r="U1557" s="1">
        <f t="shared" si="487"/>
        <v>2.2424700217165555E-2</v>
      </c>
      <c r="V1557" s="1">
        <f t="shared" si="491"/>
        <v>0.53342470021716559</v>
      </c>
      <c r="W1557" s="1"/>
      <c r="X1557" s="17">
        <f t="shared" si="492"/>
        <v>874.67884331731227</v>
      </c>
      <c r="Y1557" s="18">
        <f t="shared" si="493"/>
        <v>1042.3360926657469</v>
      </c>
      <c r="Z1557" s="2">
        <f t="shared" si="504"/>
        <v>830.94490115144663</v>
      </c>
      <c r="AA1557" s="18">
        <f t="shared" si="504"/>
        <v>990.21928803245953</v>
      </c>
      <c r="AB1557" s="2">
        <f t="shared" si="505"/>
        <v>-120.34492282391919</v>
      </c>
      <c r="AC1557" s="2">
        <f t="shared" si="505"/>
        <v>-100.98773191814658</v>
      </c>
      <c r="AD1557" s="2">
        <f t="shared" si="494"/>
        <v>-1000</v>
      </c>
      <c r="AE1557" s="2">
        <f t="shared" si="495"/>
        <v>990.21928803245953</v>
      </c>
      <c r="AF1557" s="5">
        <f t="shared" si="496"/>
        <v>-1</v>
      </c>
      <c r="AG1557" s="5">
        <f t="shared" si="497"/>
        <v>1.04</v>
      </c>
      <c r="AH1557" s="3">
        <f t="shared" si="498"/>
        <v>201710</v>
      </c>
      <c r="AI1557" s="21">
        <v>1.6990000000000001</v>
      </c>
      <c r="AJ1557" s="21">
        <v>2.29</v>
      </c>
      <c r="AK1557" s="21">
        <v>1.869</v>
      </c>
      <c r="AL1557" s="21">
        <v>2.04</v>
      </c>
      <c r="AO1557">
        <f t="shared" si="503"/>
        <v>-120</v>
      </c>
      <c r="AP1557">
        <f>IF(E1557&lt;F1557,G1557,H1557)</f>
        <v>17</v>
      </c>
      <c r="AQ1557">
        <f>IF(E1557&lt;F1557,H1557,G1557)</f>
        <v>27</v>
      </c>
    </row>
    <row r="1558" spans="2:43" x14ac:dyDescent="0.25">
      <c r="B1558" s="24">
        <v>43023</v>
      </c>
      <c r="C1558" s="20" t="s">
        <v>35</v>
      </c>
      <c r="D1558" s="20" t="s">
        <v>30</v>
      </c>
      <c r="E1558" s="2">
        <v>-800</v>
      </c>
      <c r="F1558" s="2">
        <v>638</v>
      </c>
      <c r="G1558">
        <v>17</v>
      </c>
      <c r="H1558">
        <v>20</v>
      </c>
      <c r="I1558" s="9"/>
      <c r="J1558" s="2" t="str">
        <f t="shared" si="499"/>
        <v>Atlanta Falcons</v>
      </c>
      <c r="K1558" s="2" t="str">
        <f t="shared" si="500"/>
        <v>Miami Dolphins</v>
      </c>
      <c r="L1558" s="17">
        <f t="shared" si="501"/>
        <v>-800</v>
      </c>
      <c r="M1558" s="18">
        <f t="shared" si="502"/>
        <v>638</v>
      </c>
      <c r="N1558" s="4">
        <f t="shared" si="488"/>
        <v>1.125</v>
      </c>
      <c r="O1558" s="4">
        <f t="shared" si="489"/>
        <v>7.38</v>
      </c>
      <c r="P1558" s="4"/>
      <c r="Q1558" s="4"/>
      <c r="R1558" s="1">
        <f t="shared" si="490"/>
        <v>0.88888888888888884</v>
      </c>
      <c r="S1558" s="1">
        <f t="shared" si="490"/>
        <v>0.13550135501355015</v>
      </c>
      <c r="T1558" s="1">
        <f t="shared" si="486"/>
        <v>2.3809523809523725E-2</v>
      </c>
      <c r="U1558" s="1">
        <f t="shared" si="487"/>
        <v>0.37669376693766932</v>
      </c>
      <c r="V1558" s="1">
        <f t="shared" si="491"/>
        <v>0.88769376693766933</v>
      </c>
      <c r="W1558" s="1"/>
      <c r="X1558" s="17">
        <f t="shared" si="492"/>
        <v>126.51461263467057</v>
      </c>
      <c r="Y1558" s="18">
        <f t="shared" si="493"/>
        <v>5785.40701103421</v>
      </c>
      <c r="Z1558" s="2">
        <f t="shared" si="504"/>
        <v>120.18888200293704</v>
      </c>
      <c r="AA1558" s="18">
        <f t="shared" si="504"/>
        <v>5496.1366604824989</v>
      </c>
      <c r="AB1558" s="2">
        <f t="shared" si="505"/>
        <v>-832.0237141198827</v>
      </c>
      <c r="AC1558" s="2">
        <f t="shared" si="505"/>
        <v>549.61366604824991</v>
      </c>
      <c r="AD1558" s="2">
        <f t="shared" si="494"/>
        <v>-1000</v>
      </c>
      <c r="AE1558" s="2">
        <f t="shared" si="495"/>
        <v>5496.1366604824989</v>
      </c>
      <c r="AF1558" s="5">
        <f t="shared" si="496"/>
        <v>-1</v>
      </c>
      <c r="AG1558" s="5">
        <f t="shared" si="497"/>
        <v>6.38</v>
      </c>
      <c r="AH1558" s="3">
        <f t="shared" si="498"/>
        <v>201710</v>
      </c>
      <c r="AI1558" s="21">
        <v>1.181</v>
      </c>
      <c r="AJ1558" s="21">
        <v>5.61</v>
      </c>
      <c r="AK1558" s="21">
        <v>1.125</v>
      </c>
      <c r="AL1558" s="21">
        <v>7.38</v>
      </c>
      <c r="AO1558">
        <f t="shared" si="503"/>
        <v>-800</v>
      </c>
      <c r="AP1558">
        <f>IF(E1558&lt;F1558,G1558,H1558)</f>
        <v>17</v>
      </c>
      <c r="AQ1558">
        <f>IF(E1558&lt;F1558,H1558,G1558)</f>
        <v>20</v>
      </c>
    </row>
    <row r="1559" spans="2:43" x14ac:dyDescent="0.25">
      <c r="B1559" s="24">
        <v>43023</v>
      </c>
      <c r="C1559" s="20" t="s">
        <v>28</v>
      </c>
      <c r="D1559" s="20" t="s">
        <v>37</v>
      </c>
      <c r="E1559" s="2">
        <v>-220.26431718061676</v>
      </c>
      <c r="F1559" s="2">
        <v>197.00000000000003</v>
      </c>
      <c r="G1559">
        <v>24</v>
      </c>
      <c r="H1559">
        <v>27</v>
      </c>
      <c r="I1559" s="9"/>
      <c r="J1559" s="2" t="str">
        <f t="shared" si="499"/>
        <v>Baltimore Ravens</v>
      </c>
      <c r="K1559" s="2" t="str">
        <f t="shared" si="500"/>
        <v>Chicago Bears</v>
      </c>
      <c r="L1559" s="17">
        <f t="shared" si="501"/>
        <v>-220.26431718061676</v>
      </c>
      <c r="M1559" s="18">
        <f t="shared" si="502"/>
        <v>197.00000000000003</v>
      </c>
      <c r="N1559" s="4">
        <f t="shared" si="488"/>
        <v>1.454</v>
      </c>
      <c r="O1559" s="4">
        <f t="shared" si="489"/>
        <v>2.97</v>
      </c>
      <c r="P1559" s="4"/>
      <c r="Q1559" s="4"/>
      <c r="R1559" s="1">
        <f t="shared" si="490"/>
        <v>0.68775790921595603</v>
      </c>
      <c r="S1559" s="1">
        <f t="shared" si="490"/>
        <v>0.33670033670033667</v>
      </c>
      <c r="T1559" s="1">
        <f t="shared" si="486"/>
        <v>2.3874321880650973E-2</v>
      </c>
      <c r="U1559" s="1">
        <f t="shared" si="487"/>
        <v>0.17552878625780968</v>
      </c>
      <c r="V1559" s="1">
        <f t="shared" si="491"/>
        <v>0.68652878625780966</v>
      </c>
      <c r="W1559" s="1"/>
      <c r="X1559" s="17">
        <f t="shared" si="492"/>
        <v>456.6031607369099</v>
      </c>
      <c r="Y1559" s="18">
        <f t="shared" si="493"/>
        <v>1948.6078523326898</v>
      </c>
      <c r="Z1559" s="2">
        <f t="shared" si="504"/>
        <v>433.77300270006441</v>
      </c>
      <c r="AA1559" s="18">
        <f t="shared" si="504"/>
        <v>1851.1774597160552</v>
      </c>
      <c r="AB1559" s="2">
        <f t="shared" si="505"/>
        <v>-230.53532464570125</v>
      </c>
      <c r="AC1559" s="2">
        <f t="shared" si="505"/>
        <v>185.11774597160553</v>
      </c>
      <c r="AD1559" s="2">
        <f t="shared" si="494"/>
        <v>-1000</v>
      </c>
      <c r="AE1559" s="2">
        <f t="shared" si="495"/>
        <v>1851.1774597160552</v>
      </c>
      <c r="AF1559" s="5">
        <f t="shared" si="496"/>
        <v>-1</v>
      </c>
      <c r="AG1559" s="5">
        <f t="shared" si="497"/>
        <v>1.9700000000000002</v>
      </c>
      <c r="AH1559" s="3">
        <f t="shared" si="498"/>
        <v>201710</v>
      </c>
      <c r="AI1559" s="21">
        <v>1.37</v>
      </c>
      <c r="AJ1559" s="21">
        <v>3.39</v>
      </c>
      <c r="AK1559" s="21">
        <v>1.454</v>
      </c>
      <c r="AL1559" s="21">
        <v>2.97</v>
      </c>
      <c r="AO1559">
        <f t="shared" si="503"/>
        <v>-300</v>
      </c>
      <c r="AP1559">
        <f>IF(E1559&lt;F1559,G1559,H1559)</f>
        <v>24</v>
      </c>
      <c r="AQ1559">
        <f>IF(E1559&lt;F1559,H1559,G1559)</f>
        <v>27</v>
      </c>
    </row>
    <row r="1560" spans="2:43" x14ac:dyDescent="0.25">
      <c r="B1560" s="24">
        <v>43023</v>
      </c>
      <c r="C1560" s="20" t="s">
        <v>40</v>
      </c>
      <c r="D1560" s="20" t="s">
        <v>46</v>
      </c>
      <c r="E1560" s="2">
        <v>-330.03300330033011</v>
      </c>
      <c r="F1560" s="2">
        <v>289</v>
      </c>
      <c r="G1560">
        <v>33</v>
      </c>
      <c r="H1560">
        <v>17</v>
      </c>
      <c r="I1560" s="9"/>
      <c r="J1560" s="2" t="str">
        <f t="shared" si="499"/>
        <v>Houston Texans</v>
      </c>
      <c r="K1560" s="2" t="str">
        <f t="shared" si="500"/>
        <v>Cleveland Browns</v>
      </c>
      <c r="L1560" s="17">
        <f t="shared" si="501"/>
        <v>-330.03300330033011</v>
      </c>
      <c r="M1560" s="18">
        <f t="shared" si="502"/>
        <v>289</v>
      </c>
      <c r="N1560" s="4">
        <f t="shared" si="488"/>
        <v>1.3029999999999999</v>
      </c>
      <c r="O1560" s="4">
        <f t="shared" si="489"/>
        <v>3.89</v>
      </c>
      <c r="P1560" s="4"/>
      <c r="Q1560" s="4"/>
      <c r="R1560" s="1">
        <f t="shared" si="490"/>
        <v>0.76745970836531086</v>
      </c>
      <c r="S1560" s="1">
        <f t="shared" si="490"/>
        <v>0.25706940874035988</v>
      </c>
      <c r="T1560" s="1">
        <f t="shared" si="486"/>
        <v>2.394184479106487E-2</v>
      </c>
      <c r="U1560" s="1">
        <f t="shared" si="487"/>
        <v>0.25519514981247549</v>
      </c>
      <c r="V1560" s="1">
        <f t="shared" si="491"/>
        <v>0.7661951498124755</v>
      </c>
      <c r="W1560" s="1"/>
      <c r="X1560" s="17">
        <f t="shared" si="492"/>
        <v>305.15052235027554</v>
      </c>
      <c r="Y1560" s="18">
        <f t="shared" si="493"/>
        <v>2810.9146314785244</v>
      </c>
      <c r="Z1560" s="2">
        <f t="shared" si="504"/>
        <v>289.89299623276173</v>
      </c>
      <c r="AA1560" s="18">
        <f t="shared" si="504"/>
        <v>2670.368899904598</v>
      </c>
      <c r="AB1560" s="2">
        <f t="shared" si="505"/>
        <v>-344.95486713900362</v>
      </c>
      <c r="AC1560" s="2">
        <f t="shared" si="505"/>
        <v>267.03688999045983</v>
      </c>
      <c r="AD1560" s="2">
        <f t="shared" si="494"/>
        <v>289.89299623276173</v>
      </c>
      <c r="AE1560" s="2">
        <f t="shared" si="495"/>
        <v>-1000</v>
      </c>
      <c r="AF1560" s="5">
        <f t="shared" si="496"/>
        <v>0.30299999999999994</v>
      </c>
      <c r="AG1560" s="5">
        <f t="shared" si="497"/>
        <v>-1</v>
      </c>
      <c r="AH1560" s="3">
        <f t="shared" si="498"/>
        <v>201710</v>
      </c>
      <c r="AI1560" s="21">
        <v>1.222</v>
      </c>
      <c r="AJ1560" s="21">
        <v>4.8499999999999996</v>
      </c>
      <c r="AK1560" s="21">
        <v>1.3029999999999999</v>
      </c>
      <c r="AL1560" s="21">
        <v>3.89</v>
      </c>
      <c r="AO1560">
        <f t="shared" si="503"/>
        <v>-400</v>
      </c>
      <c r="AP1560">
        <f>IF(E1560&lt;F1560,G1560,H1560)</f>
        <v>33</v>
      </c>
      <c r="AQ1560">
        <f>IF(E1560&lt;F1560,H1560,G1560)</f>
        <v>17</v>
      </c>
    </row>
    <row r="1561" spans="2:43" x14ac:dyDescent="0.25">
      <c r="B1561" s="24">
        <v>43023</v>
      </c>
      <c r="C1561" s="20" t="s">
        <v>29</v>
      </c>
      <c r="D1561" s="20" t="s">
        <v>33</v>
      </c>
      <c r="E1561" s="2">
        <v>136</v>
      </c>
      <c r="F1561" s="2">
        <v>-150.15015015015015</v>
      </c>
      <c r="G1561">
        <v>23</v>
      </c>
      <c r="H1561">
        <v>10</v>
      </c>
      <c r="I1561" s="9"/>
      <c r="J1561" s="2" t="str">
        <f t="shared" si="499"/>
        <v>Green Bay Packers</v>
      </c>
      <c r="K1561" s="2" t="str">
        <f t="shared" si="500"/>
        <v>Minnesota Vikings</v>
      </c>
      <c r="L1561" s="17">
        <f t="shared" si="501"/>
        <v>-150.15015015015015</v>
      </c>
      <c r="M1561" s="18">
        <f t="shared" si="502"/>
        <v>136</v>
      </c>
      <c r="N1561" s="4">
        <f t="shared" si="488"/>
        <v>1.6659999999999999</v>
      </c>
      <c r="O1561" s="4">
        <f t="shared" si="489"/>
        <v>2.36</v>
      </c>
      <c r="P1561" s="4"/>
      <c r="Q1561" s="4"/>
      <c r="R1561" s="1">
        <f t="shared" si="490"/>
        <v>0.60024009603841544</v>
      </c>
      <c r="S1561" s="1">
        <f t="shared" si="490"/>
        <v>0.42372881355932207</v>
      </c>
      <c r="T1561" s="1">
        <f t="shared" si="486"/>
        <v>2.3407848981619517E-2</v>
      </c>
      <c r="U1561" s="1">
        <f t="shared" si="487"/>
        <v>8.8255641239546684E-2</v>
      </c>
      <c r="V1561" s="1">
        <f t="shared" si="491"/>
        <v>0.59925564123954667</v>
      </c>
      <c r="W1561" s="1"/>
      <c r="X1561" s="17">
        <f t="shared" si="492"/>
        <v>668.73689821513028</v>
      </c>
      <c r="Y1561" s="18">
        <f t="shared" si="493"/>
        <v>1356.0765066241343</v>
      </c>
      <c r="Z1561" s="2">
        <f t="shared" si="504"/>
        <v>635.30005330437371</v>
      </c>
      <c r="AA1561" s="18">
        <f t="shared" si="504"/>
        <v>1288.2726812929275</v>
      </c>
      <c r="AB1561" s="2">
        <f t="shared" si="505"/>
        <v>-157.40593673787993</v>
      </c>
      <c r="AC1561" s="2">
        <f t="shared" si="505"/>
        <v>128.82726812929275</v>
      </c>
      <c r="AD1561" s="2">
        <f t="shared" si="494"/>
        <v>-1000</v>
      </c>
      <c r="AE1561" s="2">
        <f t="shared" si="495"/>
        <v>1288.2726812929275</v>
      </c>
      <c r="AF1561" s="5">
        <f t="shared" si="496"/>
        <v>-1</v>
      </c>
      <c r="AG1561" s="5">
        <f t="shared" si="497"/>
        <v>1.3599999999999999</v>
      </c>
      <c r="AH1561" s="3">
        <f t="shared" si="498"/>
        <v>201710</v>
      </c>
      <c r="AI1561" s="21">
        <v>2.5099999999999998</v>
      </c>
      <c r="AJ1561" s="21">
        <v>1.5980000000000001</v>
      </c>
      <c r="AK1561" s="21">
        <v>2.36</v>
      </c>
      <c r="AL1561" s="21">
        <v>1.6659999999999999</v>
      </c>
      <c r="AO1561">
        <f t="shared" si="503"/>
        <v>-160</v>
      </c>
      <c r="AP1561">
        <f>IF(E1561&lt;F1561,G1561,H1561)</f>
        <v>10</v>
      </c>
      <c r="AQ1561">
        <f>IF(E1561&lt;F1561,H1561,G1561)</f>
        <v>23</v>
      </c>
    </row>
    <row r="1562" spans="2:43" x14ac:dyDescent="0.25">
      <c r="B1562" s="24">
        <v>43023</v>
      </c>
      <c r="C1562" s="20" t="s">
        <v>43</v>
      </c>
      <c r="D1562" s="20" t="s">
        <v>34</v>
      </c>
      <c r="E1562" s="2">
        <v>-230.41474654377885</v>
      </c>
      <c r="F1562" s="2">
        <v>204.99999999999997</v>
      </c>
      <c r="G1562">
        <v>52</v>
      </c>
      <c r="H1562">
        <v>38</v>
      </c>
      <c r="I1562" s="9"/>
      <c r="J1562" s="2" t="str">
        <f t="shared" si="499"/>
        <v>New Orleans Saints</v>
      </c>
      <c r="K1562" s="2" t="str">
        <f t="shared" si="500"/>
        <v>Detroit Lions</v>
      </c>
      <c r="L1562" s="17">
        <f t="shared" si="501"/>
        <v>-230.41474654377885</v>
      </c>
      <c r="M1562" s="18">
        <f t="shared" si="502"/>
        <v>204.99999999999997</v>
      </c>
      <c r="N1562" s="4">
        <f t="shared" si="488"/>
        <v>1.4339999999999999</v>
      </c>
      <c r="O1562" s="4">
        <f t="shared" si="489"/>
        <v>3.05</v>
      </c>
      <c r="P1562" s="4"/>
      <c r="Q1562" s="4"/>
      <c r="R1562" s="1">
        <f t="shared" si="490"/>
        <v>0.69735006973500702</v>
      </c>
      <c r="S1562" s="1">
        <f t="shared" si="490"/>
        <v>0.32786885245901642</v>
      </c>
      <c r="T1562" s="1">
        <f t="shared" si="486"/>
        <v>2.4598572702943966E-2</v>
      </c>
      <c r="U1562" s="1">
        <f t="shared" si="487"/>
        <v>0.1847406086379953</v>
      </c>
      <c r="V1562" s="1">
        <f t="shared" si="491"/>
        <v>0.69574060863799536</v>
      </c>
      <c r="W1562" s="1"/>
      <c r="X1562" s="17">
        <f t="shared" si="492"/>
        <v>437.31728115975989</v>
      </c>
      <c r="Y1562" s="18">
        <f t="shared" si="493"/>
        <v>2028.3240111062205</v>
      </c>
      <c r="Z1562" s="2">
        <f t="shared" si="504"/>
        <v>415.45141710177188</v>
      </c>
      <c r="AA1562" s="18">
        <f t="shared" si="504"/>
        <v>1926.9078105509093</v>
      </c>
      <c r="AB1562" s="2">
        <f t="shared" si="505"/>
        <v>-240.70203129311579</v>
      </c>
      <c r="AC1562" s="2">
        <f t="shared" si="505"/>
        <v>192.69078105509092</v>
      </c>
      <c r="AD1562" s="2">
        <f t="shared" si="494"/>
        <v>415.45141710177188</v>
      </c>
      <c r="AE1562" s="2">
        <f t="shared" si="495"/>
        <v>-1000</v>
      </c>
      <c r="AF1562" s="5">
        <f t="shared" si="496"/>
        <v>0.43399999999999994</v>
      </c>
      <c r="AG1562" s="5">
        <f t="shared" si="497"/>
        <v>-1</v>
      </c>
      <c r="AH1562" s="3">
        <f t="shared" si="498"/>
        <v>201710</v>
      </c>
      <c r="AI1562" s="21">
        <v>1.5</v>
      </c>
      <c r="AJ1562" s="21">
        <v>2.8</v>
      </c>
      <c r="AK1562" s="21">
        <v>1.4339999999999999</v>
      </c>
      <c r="AL1562" s="21">
        <v>3.05</v>
      </c>
      <c r="AO1562">
        <f t="shared" si="503"/>
        <v>-300</v>
      </c>
      <c r="AP1562">
        <f>IF(E1562&lt;F1562,G1562,H1562)</f>
        <v>52</v>
      </c>
      <c r="AQ1562">
        <f>IF(E1562&lt;F1562,H1562,G1562)</f>
        <v>38</v>
      </c>
    </row>
    <row r="1563" spans="2:43" x14ac:dyDescent="0.25">
      <c r="B1563" s="24">
        <v>43023</v>
      </c>
      <c r="C1563" s="20" t="s">
        <v>42</v>
      </c>
      <c r="D1563" s="20" t="s">
        <v>36</v>
      </c>
      <c r="E1563" s="2">
        <v>361.00000000000006</v>
      </c>
      <c r="F1563" s="2">
        <v>-420.1680672268908</v>
      </c>
      <c r="G1563">
        <v>17</v>
      </c>
      <c r="H1563">
        <v>24</v>
      </c>
      <c r="I1563" s="9"/>
      <c r="J1563" s="2" t="str">
        <f t="shared" si="499"/>
        <v>New England Patriots</v>
      </c>
      <c r="K1563" s="2" t="str">
        <f t="shared" si="500"/>
        <v>New York Jets</v>
      </c>
      <c r="L1563" s="17">
        <f t="shared" si="501"/>
        <v>-420.1680672268908</v>
      </c>
      <c r="M1563" s="18">
        <f t="shared" si="502"/>
        <v>361.00000000000006</v>
      </c>
      <c r="N1563" s="4">
        <f t="shared" si="488"/>
        <v>1.238</v>
      </c>
      <c r="O1563" s="4">
        <f t="shared" si="489"/>
        <v>4.6100000000000003</v>
      </c>
      <c r="P1563" s="4"/>
      <c r="Q1563" s="4"/>
      <c r="R1563" s="1">
        <f t="shared" si="490"/>
        <v>0.80775444264943463</v>
      </c>
      <c r="S1563" s="1">
        <f t="shared" si="490"/>
        <v>0.21691973969631234</v>
      </c>
      <c r="T1563" s="1">
        <f t="shared" si="486"/>
        <v>2.4080027359781209E-2</v>
      </c>
      <c r="U1563" s="1">
        <f t="shared" si="487"/>
        <v>0.29541735147656112</v>
      </c>
      <c r="V1563" s="1">
        <f t="shared" si="491"/>
        <v>0.80641735147656113</v>
      </c>
      <c r="W1563" s="1"/>
      <c r="X1563" s="17">
        <f t="shared" si="492"/>
        <v>240.05268260781642</v>
      </c>
      <c r="Y1563" s="18">
        <f t="shared" si="493"/>
        <v>3463.1234488006144</v>
      </c>
      <c r="Z1563" s="2">
        <f t="shared" si="504"/>
        <v>228.05004847742558</v>
      </c>
      <c r="AA1563" s="18">
        <f t="shared" si="504"/>
        <v>3289.9672763605836</v>
      </c>
      <c r="AB1563" s="2">
        <f t="shared" si="505"/>
        <v>-438.50023566164202</v>
      </c>
      <c r="AC1563" s="2">
        <f t="shared" si="505"/>
        <v>328.99672763605838</v>
      </c>
      <c r="AD1563" s="2">
        <f t="shared" si="494"/>
        <v>228.05004847742558</v>
      </c>
      <c r="AE1563" s="2">
        <f t="shared" si="495"/>
        <v>-1000</v>
      </c>
      <c r="AF1563" s="5">
        <f t="shared" si="496"/>
        <v>0.23799999999999999</v>
      </c>
      <c r="AG1563" s="5">
        <f t="shared" si="497"/>
        <v>-1</v>
      </c>
      <c r="AH1563" s="3">
        <f t="shared" si="498"/>
        <v>201710</v>
      </c>
      <c r="AI1563" s="21">
        <v>4.8499999999999996</v>
      </c>
      <c r="AJ1563" s="21">
        <v>1.222</v>
      </c>
      <c r="AK1563" s="21">
        <v>4.6100000000000003</v>
      </c>
      <c r="AL1563" s="21">
        <v>1.238</v>
      </c>
      <c r="AO1563">
        <f t="shared" si="503"/>
        <v>-500</v>
      </c>
      <c r="AP1563">
        <f>IF(E1563&lt;F1563,G1563,H1563)</f>
        <v>24</v>
      </c>
      <c r="AQ1563">
        <f>IF(E1563&lt;F1563,H1563,G1563)</f>
        <v>17</v>
      </c>
    </row>
    <row r="1564" spans="2:43" x14ac:dyDescent="0.25">
      <c r="B1564" s="24">
        <v>43023</v>
      </c>
      <c r="C1564" s="20" t="s">
        <v>53</v>
      </c>
      <c r="D1564" s="20" t="s">
        <v>22</v>
      </c>
      <c r="E1564" s="2">
        <v>-552.48618784530368</v>
      </c>
      <c r="F1564" s="2">
        <v>461.00000000000006</v>
      </c>
      <c r="G1564">
        <v>26</v>
      </c>
      <c r="H1564">
        <v>24</v>
      </c>
      <c r="I1564" s="9"/>
      <c r="J1564" s="2" t="str">
        <f t="shared" si="499"/>
        <v>Washington Redskins</v>
      </c>
      <c r="K1564" s="2" t="str">
        <f t="shared" si="500"/>
        <v>San Francisco 49ers</v>
      </c>
      <c r="L1564" s="17">
        <f t="shared" si="501"/>
        <v>-552.48618784530368</v>
      </c>
      <c r="M1564" s="18">
        <f t="shared" si="502"/>
        <v>461.00000000000006</v>
      </c>
      <c r="N1564" s="4">
        <f t="shared" si="488"/>
        <v>1.181</v>
      </c>
      <c r="O1564" s="4">
        <f t="shared" si="489"/>
        <v>5.61</v>
      </c>
      <c r="P1564" s="4"/>
      <c r="Q1564" s="4"/>
      <c r="R1564" s="1">
        <f t="shared" si="490"/>
        <v>0.84674005080440307</v>
      </c>
      <c r="S1564" s="1">
        <f t="shared" si="490"/>
        <v>0.17825311942959002</v>
      </c>
      <c r="T1564" s="1">
        <f t="shared" si="486"/>
        <v>2.4383743189515528E-2</v>
      </c>
      <c r="U1564" s="1">
        <f t="shared" si="487"/>
        <v>0.33424346568740654</v>
      </c>
      <c r="V1564" s="1">
        <f t="shared" si="491"/>
        <v>0.8452434656874066</v>
      </c>
      <c r="W1564" s="1"/>
      <c r="X1564" s="17">
        <f t="shared" si="492"/>
        <v>183.09107445951733</v>
      </c>
      <c r="Y1564" s="18">
        <f t="shared" si="493"/>
        <v>4339.2136408432089</v>
      </c>
      <c r="Z1564" s="2">
        <f t="shared" si="504"/>
        <v>173.93652073654147</v>
      </c>
      <c r="AA1564" s="18">
        <f t="shared" si="504"/>
        <v>4122.2529588010484</v>
      </c>
      <c r="AB1564" s="2">
        <f t="shared" si="505"/>
        <v>-574.92238879187551</v>
      </c>
      <c r="AC1564" s="2">
        <f t="shared" si="505"/>
        <v>412.22529588010485</v>
      </c>
      <c r="AD1564" s="2">
        <f t="shared" si="494"/>
        <v>173.93652073654147</v>
      </c>
      <c r="AE1564" s="2">
        <f t="shared" si="495"/>
        <v>-1000</v>
      </c>
      <c r="AF1564" s="5">
        <f t="shared" si="496"/>
        <v>0.18100000000000005</v>
      </c>
      <c r="AG1564" s="5">
        <f t="shared" si="497"/>
        <v>-1</v>
      </c>
      <c r="AH1564" s="3">
        <f t="shared" si="498"/>
        <v>201710</v>
      </c>
      <c r="AI1564" s="21">
        <v>1.2270000000000001</v>
      </c>
      <c r="AJ1564" s="21">
        <v>4.7699999999999996</v>
      </c>
      <c r="AK1564" s="21">
        <v>1.181</v>
      </c>
      <c r="AL1564" s="21">
        <v>5.61</v>
      </c>
      <c r="AO1564">
        <f t="shared" si="503"/>
        <v>-600</v>
      </c>
      <c r="AP1564">
        <f>IF(E1564&lt;F1564,G1564,H1564)</f>
        <v>26</v>
      </c>
      <c r="AQ1564">
        <f>IF(E1564&lt;F1564,H1564,G1564)</f>
        <v>24</v>
      </c>
    </row>
    <row r="1565" spans="2:43" x14ac:dyDescent="0.25">
      <c r="B1565" s="24">
        <v>43020</v>
      </c>
      <c r="C1565" s="20" t="s">
        <v>44</v>
      </c>
      <c r="D1565" s="20" t="s">
        <v>19</v>
      </c>
      <c r="E1565" s="2">
        <v>-143.06151645207439</v>
      </c>
      <c r="F1565" s="2">
        <v>129</v>
      </c>
      <c r="G1565">
        <v>23</v>
      </c>
      <c r="H1565">
        <v>28</v>
      </c>
      <c r="I1565" s="9"/>
      <c r="J1565" s="2" t="str">
        <f t="shared" si="499"/>
        <v>Carolina Panthers</v>
      </c>
      <c r="K1565" s="2" t="str">
        <f t="shared" si="500"/>
        <v>Philadelphia Eagles</v>
      </c>
      <c r="L1565" s="17">
        <f t="shared" si="501"/>
        <v>-143.06151645207439</v>
      </c>
      <c r="M1565" s="18">
        <f t="shared" si="502"/>
        <v>129</v>
      </c>
      <c r="N1565" s="4">
        <f t="shared" si="488"/>
        <v>1.6990000000000001</v>
      </c>
      <c r="O1565" s="4">
        <f t="shared" si="489"/>
        <v>2.29</v>
      </c>
      <c r="P1565" s="4"/>
      <c r="Q1565" s="4"/>
      <c r="R1565" s="1">
        <f t="shared" si="490"/>
        <v>0.58858151854031782</v>
      </c>
      <c r="S1565" s="1">
        <f t="shared" si="490"/>
        <v>0.4366812227074236</v>
      </c>
      <c r="T1565" s="1">
        <f t="shared" si="486"/>
        <v>2.4640260716971563E-2</v>
      </c>
      <c r="U1565" s="1">
        <f t="shared" si="487"/>
        <v>7.5950147916447108E-2</v>
      </c>
      <c r="V1565" s="1">
        <f t="shared" si="491"/>
        <v>0.58695014791644717</v>
      </c>
      <c r="W1565" s="1"/>
      <c r="X1565" s="17">
        <f t="shared" si="492"/>
        <v>703.72220460254619</v>
      </c>
      <c r="Y1565" s="18">
        <f t="shared" si="493"/>
        <v>1290.6088464490549</v>
      </c>
      <c r="Z1565" s="2">
        <f t="shared" si="504"/>
        <v>668.5360943724188</v>
      </c>
      <c r="AA1565" s="18">
        <f t="shared" si="504"/>
        <v>1226.0784041266022</v>
      </c>
      <c r="AB1565" s="2">
        <f t="shared" si="505"/>
        <v>-149.58055494950344</v>
      </c>
      <c r="AC1565" s="2">
        <f t="shared" si="505"/>
        <v>122.60784041266022</v>
      </c>
      <c r="AD1565" s="2">
        <f t="shared" si="494"/>
        <v>-1000</v>
      </c>
      <c r="AE1565" s="2">
        <f t="shared" si="495"/>
        <v>1226.0784041266022</v>
      </c>
      <c r="AF1565" s="5">
        <f t="shared" si="496"/>
        <v>-1</v>
      </c>
      <c r="AG1565" s="5">
        <f t="shared" si="497"/>
        <v>1.29</v>
      </c>
      <c r="AH1565" s="3">
        <f t="shared" si="498"/>
        <v>201710</v>
      </c>
      <c r="AI1565" s="21">
        <v>1.5840000000000001</v>
      </c>
      <c r="AJ1565" s="21">
        <v>2.54</v>
      </c>
      <c r="AK1565" s="21">
        <v>1.6990000000000001</v>
      </c>
      <c r="AL1565" s="21">
        <v>2.29</v>
      </c>
      <c r="AO1565">
        <f t="shared" si="503"/>
        <v>-150</v>
      </c>
      <c r="AP1565">
        <f>IF(E1565&lt;F1565,G1565,H1565)</f>
        <v>23</v>
      </c>
      <c r="AQ1565">
        <f>IF(E1565&lt;F1565,H1565,G1565)</f>
        <v>28</v>
      </c>
    </row>
    <row r="1566" spans="2:43" x14ac:dyDescent="0.25">
      <c r="B1566" s="24">
        <v>43017</v>
      </c>
      <c r="C1566" s="20" t="s">
        <v>37</v>
      </c>
      <c r="D1566" s="20" t="s">
        <v>29</v>
      </c>
      <c r="E1566" s="2">
        <v>159</v>
      </c>
      <c r="F1566" s="2">
        <v>-177.30496453900707</v>
      </c>
      <c r="G1566">
        <v>17</v>
      </c>
      <c r="H1566">
        <v>20</v>
      </c>
      <c r="I1566" s="9"/>
      <c r="J1566" s="2" t="str">
        <f t="shared" si="499"/>
        <v>Minnesota Vikings</v>
      </c>
      <c r="K1566" s="2" t="str">
        <f t="shared" si="500"/>
        <v>Chicago Bears</v>
      </c>
      <c r="L1566" s="17">
        <f t="shared" si="501"/>
        <v>-177.30496453900707</v>
      </c>
      <c r="M1566" s="18">
        <f t="shared" si="502"/>
        <v>159</v>
      </c>
      <c r="N1566" s="4">
        <f t="shared" si="488"/>
        <v>1.5640000000000001</v>
      </c>
      <c r="O1566" s="4">
        <f t="shared" si="489"/>
        <v>2.59</v>
      </c>
      <c r="P1566" s="4"/>
      <c r="Q1566" s="4"/>
      <c r="R1566" s="1">
        <f t="shared" si="490"/>
        <v>0.63938618925831203</v>
      </c>
      <c r="S1566" s="1">
        <f t="shared" si="490"/>
        <v>0.38610038610038611</v>
      </c>
      <c r="T1566" s="1">
        <f t="shared" si="486"/>
        <v>2.4853153586904098E-2</v>
      </c>
      <c r="U1566" s="1">
        <f t="shared" si="487"/>
        <v>0.12664290157896296</v>
      </c>
      <c r="V1566" s="1">
        <f t="shared" si="491"/>
        <v>0.63764290157896297</v>
      </c>
      <c r="W1566" s="1"/>
      <c r="X1566" s="17">
        <f t="shared" si="492"/>
        <v>568.27590728878238</v>
      </c>
      <c r="Y1566" s="18">
        <f t="shared" si="493"/>
        <v>1585.5874535669882</v>
      </c>
      <c r="Z1566" s="2">
        <f t="shared" si="504"/>
        <v>539.86211192434325</v>
      </c>
      <c r="AA1566" s="18">
        <f t="shared" si="504"/>
        <v>1506.3080808886386</v>
      </c>
      <c r="AB1566" s="2">
        <f t="shared" si="505"/>
        <v>-185.23248398289911</v>
      </c>
      <c r="AC1566" s="2">
        <f t="shared" si="505"/>
        <v>150.63080808886386</v>
      </c>
      <c r="AD1566" s="2">
        <f t="shared" si="494"/>
        <v>539.86211192434325</v>
      </c>
      <c r="AE1566" s="2">
        <f t="shared" si="495"/>
        <v>-1000</v>
      </c>
      <c r="AF1566" s="5">
        <f t="shared" si="496"/>
        <v>0.56400000000000006</v>
      </c>
      <c r="AG1566" s="5">
        <f t="shared" si="497"/>
        <v>-1</v>
      </c>
      <c r="AH1566" s="3">
        <f t="shared" si="498"/>
        <v>201710</v>
      </c>
      <c r="AI1566" s="21">
        <v>2.25</v>
      </c>
      <c r="AJ1566" s="21">
        <v>1.724</v>
      </c>
      <c r="AK1566" s="21">
        <v>2.59</v>
      </c>
      <c r="AL1566" s="21">
        <v>1.5640000000000001</v>
      </c>
      <c r="AO1566">
        <f t="shared" si="503"/>
        <v>-180</v>
      </c>
      <c r="AP1566">
        <f>IF(E1566&lt;F1566,G1566,H1566)</f>
        <v>20</v>
      </c>
      <c r="AQ1566">
        <f>IF(E1566&lt;F1566,H1566,G1566)</f>
        <v>17</v>
      </c>
    </row>
    <row r="1567" spans="2:43" x14ac:dyDescent="0.25">
      <c r="B1567" s="24">
        <v>43016</v>
      </c>
      <c r="C1567" s="20" t="s">
        <v>40</v>
      </c>
      <c r="D1567" s="20" t="s">
        <v>20</v>
      </c>
      <c r="E1567" s="2">
        <v>116.00000000000001</v>
      </c>
      <c r="F1567" s="2">
        <v>-128.04097311139566</v>
      </c>
      <c r="G1567">
        <v>34</v>
      </c>
      <c r="H1567">
        <v>42</v>
      </c>
      <c r="I1567" s="9"/>
      <c r="J1567" s="2" t="str">
        <f t="shared" si="499"/>
        <v>Kansas City Chiefs</v>
      </c>
      <c r="K1567" s="2" t="str">
        <f t="shared" si="500"/>
        <v>Houston Texans</v>
      </c>
      <c r="L1567" s="17">
        <f t="shared" si="501"/>
        <v>-128.04097311139566</v>
      </c>
      <c r="M1567" s="18">
        <f t="shared" si="502"/>
        <v>116.00000000000001</v>
      </c>
      <c r="N1567" s="4">
        <f t="shared" si="488"/>
        <v>1.7809999999999999</v>
      </c>
      <c r="O1567" s="4">
        <f t="shared" si="489"/>
        <v>2.16</v>
      </c>
      <c r="P1567" s="4"/>
      <c r="Q1567" s="4"/>
      <c r="R1567" s="1">
        <f t="shared" si="490"/>
        <v>0.56148231330713083</v>
      </c>
      <c r="S1567" s="1">
        <f t="shared" si="490"/>
        <v>0.46296296296296291</v>
      </c>
      <c r="T1567" s="1">
        <f t="shared" si="486"/>
        <v>2.3861963968535793E-2</v>
      </c>
      <c r="U1567" s="1">
        <f t="shared" si="487"/>
        <v>4.9259675172083961E-2</v>
      </c>
      <c r="V1567" s="1">
        <f t="shared" si="491"/>
        <v>0.56025967517208397</v>
      </c>
      <c r="W1567" s="1"/>
      <c r="X1567" s="17">
        <f t="shared" si="492"/>
        <v>784.88662367651148</v>
      </c>
      <c r="Y1567" s="18">
        <f t="shared" si="493"/>
        <v>1159.9838754718842</v>
      </c>
      <c r="Z1567" s="2">
        <f t="shared" si="504"/>
        <v>745.6422924926859</v>
      </c>
      <c r="AA1567" s="18">
        <f t="shared" si="504"/>
        <v>1101.9846816982899</v>
      </c>
      <c r="AB1567" s="2">
        <f t="shared" si="505"/>
        <v>-134.1125644385051</v>
      </c>
      <c r="AC1567" s="2">
        <f t="shared" si="505"/>
        <v>110.198468169829</v>
      </c>
      <c r="AD1567" s="2">
        <f t="shared" si="494"/>
        <v>745.6422924926859</v>
      </c>
      <c r="AE1567" s="2">
        <f t="shared" si="495"/>
        <v>-1000</v>
      </c>
      <c r="AF1567" s="5">
        <f t="shared" si="496"/>
        <v>0.78099999999999992</v>
      </c>
      <c r="AG1567" s="5">
        <f t="shared" si="497"/>
        <v>-1</v>
      </c>
      <c r="AH1567" s="3">
        <f t="shared" si="498"/>
        <v>201710</v>
      </c>
      <c r="AI1567" s="21">
        <v>2.02</v>
      </c>
      <c r="AJ1567" s="21">
        <v>1.8839999999999999</v>
      </c>
      <c r="AK1567" s="21">
        <v>2.16</v>
      </c>
      <c r="AL1567" s="21">
        <v>1.7809999999999999</v>
      </c>
      <c r="AO1567">
        <f t="shared" si="503"/>
        <v>-130</v>
      </c>
      <c r="AP1567">
        <f>IF(E1567&lt;F1567,G1567,H1567)</f>
        <v>42</v>
      </c>
      <c r="AQ1567">
        <f>IF(E1567&lt;F1567,H1567,G1567)</f>
        <v>34</v>
      </c>
    </row>
    <row r="1568" spans="2:43" x14ac:dyDescent="0.25">
      <c r="B1568" s="24">
        <v>43016</v>
      </c>
      <c r="C1568" s="20" t="s">
        <v>23</v>
      </c>
      <c r="D1568" s="20" t="s">
        <v>33</v>
      </c>
      <c r="E1568" s="2">
        <v>-130.03901170351108</v>
      </c>
      <c r="F1568" s="2">
        <v>118.00000000000001</v>
      </c>
      <c r="G1568">
        <v>31</v>
      </c>
      <c r="H1568">
        <v>35</v>
      </c>
      <c r="I1568" s="9"/>
      <c r="J1568" s="2" t="str">
        <f t="shared" si="499"/>
        <v>Dallas Cowboys</v>
      </c>
      <c r="K1568" s="2" t="str">
        <f t="shared" si="500"/>
        <v>Green Bay Packers</v>
      </c>
      <c r="L1568" s="17">
        <f t="shared" si="501"/>
        <v>-130.03901170351108</v>
      </c>
      <c r="M1568" s="18">
        <f t="shared" si="502"/>
        <v>118.00000000000001</v>
      </c>
      <c r="N1568" s="4">
        <f t="shared" si="488"/>
        <v>1.7689999999999999</v>
      </c>
      <c r="O1568" s="4">
        <f t="shared" si="489"/>
        <v>2.1800000000000002</v>
      </c>
      <c r="P1568" s="4"/>
      <c r="Q1568" s="4"/>
      <c r="R1568" s="1">
        <f t="shared" si="490"/>
        <v>0.56529112492933864</v>
      </c>
      <c r="S1568" s="1">
        <f t="shared" si="490"/>
        <v>0.4587155963302752</v>
      </c>
      <c r="T1568" s="1">
        <f t="shared" si="486"/>
        <v>2.3443909850595079E-2</v>
      </c>
      <c r="U1568" s="1">
        <f t="shared" si="487"/>
        <v>5.328776429953172E-2</v>
      </c>
      <c r="V1568" s="1">
        <f t="shared" si="491"/>
        <v>0.56428776429953176</v>
      </c>
      <c r="W1568" s="1"/>
      <c r="X1568" s="17">
        <f t="shared" si="492"/>
        <v>772.14546064335025</v>
      </c>
      <c r="Y1568" s="18">
        <f t="shared" si="493"/>
        <v>1178.7723247127699</v>
      </c>
      <c r="Z1568" s="2">
        <f t="shared" si="504"/>
        <v>733.53818761118271</v>
      </c>
      <c r="AA1568" s="18">
        <f t="shared" si="504"/>
        <v>1119.8337084771313</v>
      </c>
      <c r="AB1568" s="2">
        <f t="shared" si="505"/>
        <v>-136.32555426413018</v>
      </c>
      <c r="AC1568" s="2">
        <f t="shared" si="505"/>
        <v>111.98337084771313</v>
      </c>
      <c r="AD1568" s="2">
        <f t="shared" si="494"/>
        <v>-1000</v>
      </c>
      <c r="AE1568" s="2">
        <f t="shared" si="495"/>
        <v>1119.8337084771313</v>
      </c>
      <c r="AF1568" s="5">
        <f t="shared" si="496"/>
        <v>-1</v>
      </c>
      <c r="AG1568" s="5">
        <f t="shared" si="497"/>
        <v>1.1800000000000002</v>
      </c>
      <c r="AH1568" s="3">
        <f t="shared" si="498"/>
        <v>201710</v>
      </c>
      <c r="AI1568" s="21">
        <v>1.7689999999999999</v>
      </c>
      <c r="AJ1568" s="21">
        <v>2.1800000000000002</v>
      </c>
      <c r="AK1568" s="21">
        <v>1.7689999999999999</v>
      </c>
      <c r="AL1568" s="21">
        <v>2.1800000000000002</v>
      </c>
      <c r="AO1568">
        <f t="shared" si="503"/>
        <v>-140</v>
      </c>
      <c r="AP1568">
        <f>IF(E1568&lt;F1568,G1568,H1568)</f>
        <v>31</v>
      </c>
      <c r="AQ1568">
        <f>IF(E1568&lt;F1568,H1568,G1568)</f>
        <v>35</v>
      </c>
    </row>
    <row r="1569" spans="2:43" x14ac:dyDescent="0.25">
      <c r="B1569" s="24">
        <v>43016</v>
      </c>
      <c r="C1569" s="20" t="s">
        <v>47</v>
      </c>
      <c r="D1569" s="20" t="s">
        <v>32</v>
      </c>
      <c r="E1569" s="2">
        <v>-133.15579227696406</v>
      </c>
      <c r="F1569" s="2">
        <v>120.00000000000001</v>
      </c>
      <c r="G1569">
        <v>10</v>
      </c>
      <c r="H1569">
        <v>16</v>
      </c>
      <c r="I1569" s="9"/>
      <c r="J1569" s="2" t="str">
        <f t="shared" si="499"/>
        <v>Los Angeles Rams</v>
      </c>
      <c r="K1569" s="2" t="str">
        <f t="shared" si="500"/>
        <v>Seattle Seahawks</v>
      </c>
      <c r="L1569" s="17">
        <f t="shared" si="501"/>
        <v>-133.15579227696406</v>
      </c>
      <c r="M1569" s="18">
        <f t="shared" si="502"/>
        <v>120.00000000000001</v>
      </c>
      <c r="N1569" s="4">
        <f t="shared" si="488"/>
        <v>1.7509999999999999</v>
      </c>
      <c r="O1569" s="4">
        <f t="shared" si="489"/>
        <v>2.2000000000000002</v>
      </c>
      <c r="P1569" s="4"/>
      <c r="Q1569" s="4"/>
      <c r="R1569" s="1">
        <f t="shared" si="490"/>
        <v>0.57110222729868654</v>
      </c>
      <c r="S1569" s="1">
        <f t="shared" si="490"/>
        <v>0.45454545454545453</v>
      </c>
      <c r="T1569" s="1">
        <f t="shared" si="486"/>
        <v>2.5006327512022253E-2</v>
      </c>
      <c r="U1569" s="1">
        <f t="shared" si="487"/>
        <v>5.8278386376616004E-2</v>
      </c>
      <c r="V1569" s="1">
        <f t="shared" si="491"/>
        <v>0.56927838637661599</v>
      </c>
      <c r="W1569" s="1"/>
      <c r="X1569" s="17">
        <f t="shared" si="492"/>
        <v>756.60981328462503</v>
      </c>
      <c r="Y1569" s="18">
        <f t="shared" si="493"/>
        <v>1202.4897180992134</v>
      </c>
      <c r="Z1569" s="2">
        <f t="shared" si="504"/>
        <v>718.77932262039371</v>
      </c>
      <c r="AA1569" s="18">
        <f t="shared" si="504"/>
        <v>1142.3652321942527</v>
      </c>
      <c r="AB1569" s="2">
        <f t="shared" si="505"/>
        <v>-139.12475895305161</v>
      </c>
      <c r="AC1569" s="2">
        <f t="shared" si="505"/>
        <v>114.23652321942527</v>
      </c>
      <c r="AD1569" s="2">
        <f t="shared" si="494"/>
        <v>-1000</v>
      </c>
      <c r="AE1569" s="2">
        <f t="shared" si="495"/>
        <v>1142.3652321942527</v>
      </c>
      <c r="AF1569" s="5">
        <f t="shared" si="496"/>
        <v>-1</v>
      </c>
      <c r="AG1569" s="5">
        <f t="shared" si="497"/>
        <v>1.2000000000000002</v>
      </c>
      <c r="AH1569" s="3">
        <f t="shared" si="498"/>
        <v>201710</v>
      </c>
      <c r="AI1569" s="21">
        <v>1.8129999999999999</v>
      </c>
      <c r="AJ1569" s="21">
        <v>2.11</v>
      </c>
      <c r="AK1569" s="21">
        <v>1.7509999999999999</v>
      </c>
      <c r="AL1569" s="21">
        <v>2.2000000000000002</v>
      </c>
      <c r="AO1569">
        <f t="shared" si="503"/>
        <v>-140</v>
      </c>
      <c r="AP1569">
        <f>IF(E1569&lt;F1569,G1569,H1569)</f>
        <v>10</v>
      </c>
      <c r="AQ1569">
        <f>IF(E1569&lt;F1569,H1569,G1569)</f>
        <v>16</v>
      </c>
    </row>
    <row r="1570" spans="2:43" x14ac:dyDescent="0.25">
      <c r="B1570" s="24">
        <v>43016</v>
      </c>
      <c r="C1570" s="20" t="s">
        <v>52</v>
      </c>
      <c r="D1570" s="20" t="s">
        <v>28</v>
      </c>
      <c r="E1570" s="2">
        <v>-155.03875968992247</v>
      </c>
      <c r="F1570" s="2">
        <v>140</v>
      </c>
      <c r="G1570">
        <v>17</v>
      </c>
      <c r="H1570">
        <v>30</v>
      </c>
      <c r="I1570" s="9"/>
      <c r="J1570" s="2" t="str">
        <f t="shared" si="499"/>
        <v>Oakland Raiders</v>
      </c>
      <c r="K1570" s="2" t="str">
        <f t="shared" si="500"/>
        <v>Baltimore Ravens</v>
      </c>
      <c r="L1570" s="17">
        <f t="shared" si="501"/>
        <v>-155.03875968992247</v>
      </c>
      <c r="M1570" s="18">
        <f t="shared" si="502"/>
        <v>140</v>
      </c>
      <c r="N1570" s="4">
        <f t="shared" si="488"/>
        <v>1.645</v>
      </c>
      <c r="O1570" s="4">
        <f t="shared" si="489"/>
        <v>2.4</v>
      </c>
      <c r="P1570" s="4"/>
      <c r="Q1570" s="4"/>
      <c r="R1570" s="1">
        <f t="shared" si="490"/>
        <v>0.60790273556231</v>
      </c>
      <c r="S1570" s="1">
        <f t="shared" si="490"/>
        <v>0.41666666666666669</v>
      </c>
      <c r="T1570" s="1">
        <f t="shared" si="486"/>
        <v>2.3980222496909787E-2</v>
      </c>
      <c r="U1570" s="1">
        <f t="shared" si="487"/>
        <v>9.5618034447821659E-2</v>
      </c>
      <c r="V1570" s="1">
        <f t="shared" si="491"/>
        <v>0.6066180344478217</v>
      </c>
      <c r="W1570" s="1"/>
      <c r="X1570" s="17">
        <f t="shared" si="492"/>
        <v>648.48379575502895</v>
      </c>
      <c r="Y1570" s="18">
        <f t="shared" si="493"/>
        <v>1396.9947605426773</v>
      </c>
      <c r="Z1570" s="2">
        <f t="shared" si="504"/>
        <v>616.05960596727743</v>
      </c>
      <c r="AA1570" s="18">
        <f t="shared" si="504"/>
        <v>1327.1450225155434</v>
      </c>
      <c r="AB1570" s="2">
        <f t="shared" si="505"/>
        <v>-162.32195558900446</v>
      </c>
      <c r="AC1570" s="2">
        <f t="shared" si="505"/>
        <v>132.71450225155434</v>
      </c>
      <c r="AD1570" s="2">
        <f t="shared" si="494"/>
        <v>-1000</v>
      </c>
      <c r="AE1570" s="2">
        <f t="shared" si="495"/>
        <v>1327.1450225155434</v>
      </c>
      <c r="AF1570" s="5">
        <f t="shared" si="496"/>
        <v>-1</v>
      </c>
      <c r="AG1570" s="5">
        <f t="shared" si="497"/>
        <v>1.4</v>
      </c>
      <c r="AH1570" s="3">
        <f t="shared" si="498"/>
        <v>201710</v>
      </c>
      <c r="AI1570" s="21">
        <v>1.7190000000000001</v>
      </c>
      <c r="AJ1570" s="21">
        <v>2.2599999999999998</v>
      </c>
      <c r="AK1570" s="21">
        <v>1.645</v>
      </c>
      <c r="AL1570" s="21">
        <v>2.4</v>
      </c>
      <c r="AO1570">
        <f t="shared" si="503"/>
        <v>-160</v>
      </c>
      <c r="AP1570">
        <f>IF(E1570&lt;F1570,G1570,H1570)</f>
        <v>17</v>
      </c>
      <c r="AQ1570">
        <f>IF(E1570&lt;F1570,H1570,G1570)</f>
        <v>30</v>
      </c>
    </row>
    <row r="1571" spans="2:43" x14ac:dyDescent="0.25">
      <c r="B1571" s="24">
        <v>43016</v>
      </c>
      <c r="C1571" s="20" t="s">
        <v>21</v>
      </c>
      <c r="D1571" s="20" t="s">
        <v>24</v>
      </c>
      <c r="E1571" s="2">
        <v>-155.03875968992247</v>
      </c>
      <c r="F1571" s="2">
        <v>140</v>
      </c>
      <c r="G1571">
        <v>20</v>
      </c>
      <c r="H1571">
        <v>16</v>
      </c>
      <c r="I1571" s="9"/>
      <c r="J1571" s="2" t="str">
        <f t="shared" si="499"/>
        <v>Cincinnati Bengals</v>
      </c>
      <c r="K1571" s="2" t="str">
        <f t="shared" si="500"/>
        <v>Buffalo Bills</v>
      </c>
      <c r="L1571" s="17">
        <f t="shared" si="501"/>
        <v>-155.03875968992247</v>
      </c>
      <c r="M1571" s="18">
        <f t="shared" si="502"/>
        <v>140</v>
      </c>
      <c r="N1571" s="4">
        <f t="shared" si="488"/>
        <v>1.645</v>
      </c>
      <c r="O1571" s="4">
        <f t="shared" si="489"/>
        <v>2.4</v>
      </c>
      <c r="P1571" s="4"/>
      <c r="Q1571" s="4"/>
      <c r="R1571" s="1">
        <f t="shared" si="490"/>
        <v>0.60790273556231</v>
      </c>
      <c r="S1571" s="1">
        <f t="shared" si="490"/>
        <v>0.41666666666666669</v>
      </c>
      <c r="T1571" s="1">
        <f t="shared" si="486"/>
        <v>2.3980222496909787E-2</v>
      </c>
      <c r="U1571" s="1">
        <f t="shared" si="487"/>
        <v>9.5618034447821659E-2</v>
      </c>
      <c r="V1571" s="1">
        <f t="shared" si="491"/>
        <v>0.6066180344478217</v>
      </c>
      <c r="W1571" s="1"/>
      <c r="X1571" s="17">
        <f t="shared" si="492"/>
        <v>648.48379575502895</v>
      </c>
      <c r="Y1571" s="18">
        <f t="shared" si="493"/>
        <v>1396.9947605426773</v>
      </c>
      <c r="Z1571" s="2">
        <f t="shared" si="504"/>
        <v>616.05960596727743</v>
      </c>
      <c r="AA1571" s="18">
        <f t="shared" si="504"/>
        <v>1327.1450225155434</v>
      </c>
      <c r="AB1571" s="2">
        <f t="shared" si="505"/>
        <v>-162.32195558900446</v>
      </c>
      <c r="AC1571" s="2">
        <f t="shared" si="505"/>
        <v>132.71450225155434</v>
      </c>
      <c r="AD1571" s="2">
        <f t="shared" si="494"/>
        <v>616.05960596727743</v>
      </c>
      <c r="AE1571" s="2">
        <f t="shared" si="495"/>
        <v>-1000</v>
      </c>
      <c r="AF1571" s="5">
        <f t="shared" si="496"/>
        <v>0.64500000000000002</v>
      </c>
      <c r="AG1571" s="5">
        <f t="shared" si="497"/>
        <v>-1</v>
      </c>
      <c r="AH1571" s="3">
        <f t="shared" si="498"/>
        <v>201710</v>
      </c>
      <c r="AI1571" s="21">
        <v>1.671</v>
      </c>
      <c r="AJ1571" s="21">
        <v>2.35</v>
      </c>
      <c r="AK1571" s="21">
        <v>1.645</v>
      </c>
      <c r="AL1571" s="21">
        <v>2.4</v>
      </c>
      <c r="AO1571">
        <f t="shared" si="503"/>
        <v>-160</v>
      </c>
      <c r="AP1571">
        <f>IF(E1571&lt;F1571,G1571,H1571)</f>
        <v>20</v>
      </c>
      <c r="AQ1571">
        <f>IF(E1571&lt;F1571,H1571,G1571)</f>
        <v>16</v>
      </c>
    </row>
    <row r="1572" spans="2:43" x14ac:dyDescent="0.25">
      <c r="B1572" s="24">
        <v>43016</v>
      </c>
      <c r="C1572" s="20" t="s">
        <v>46</v>
      </c>
      <c r="D1572" s="20" t="s">
        <v>42</v>
      </c>
      <c r="E1572" s="2">
        <v>106.99999999999999</v>
      </c>
      <c r="F1572" s="2">
        <v>-118.06375442739079</v>
      </c>
      <c r="G1572">
        <v>14</v>
      </c>
      <c r="H1572">
        <v>17</v>
      </c>
      <c r="I1572" s="9"/>
      <c r="J1572" s="2" t="str">
        <f t="shared" si="499"/>
        <v>New York Jets</v>
      </c>
      <c r="K1572" s="2" t="str">
        <f t="shared" si="500"/>
        <v>Cleveland Browns</v>
      </c>
      <c r="L1572" s="17">
        <f t="shared" si="501"/>
        <v>-118.06375442739079</v>
      </c>
      <c r="M1572" s="18">
        <f t="shared" si="502"/>
        <v>106.99999999999999</v>
      </c>
      <c r="N1572" s="4">
        <f t="shared" si="488"/>
        <v>1.847</v>
      </c>
      <c r="O1572" s="4">
        <f t="shared" si="489"/>
        <v>2.0699999999999998</v>
      </c>
      <c r="P1572" s="4"/>
      <c r="Q1572" s="4"/>
      <c r="R1572" s="1">
        <f t="shared" si="490"/>
        <v>0.54141851651326478</v>
      </c>
      <c r="S1572" s="1">
        <f t="shared" si="490"/>
        <v>0.48309178743961356</v>
      </c>
      <c r="T1572" s="1">
        <f t="shared" si="486"/>
        <v>2.3923921368394274E-2</v>
      </c>
      <c r="U1572" s="1">
        <f t="shared" si="487"/>
        <v>2.9163364536825609E-2</v>
      </c>
      <c r="V1572" s="1">
        <f t="shared" si="491"/>
        <v>0.54016336453682556</v>
      </c>
      <c r="W1572" s="1"/>
      <c r="X1572" s="17">
        <f t="shared" si="492"/>
        <v>851.29178624964879</v>
      </c>
      <c r="Y1572" s="18">
        <f t="shared" si="493"/>
        <v>1070.70809343718</v>
      </c>
      <c r="Z1572" s="2">
        <f t="shared" si="504"/>
        <v>808.72719693716635</v>
      </c>
      <c r="AA1572" s="18">
        <f t="shared" si="504"/>
        <v>1017.1726887653209</v>
      </c>
      <c r="AB1572" s="2">
        <f t="shared" si="505"/>
        <v>-123.65109072468778</v>
      </c>
      <c r="AC1572" s="2">
        <f t="shared" si="505"/>
        <v>101.71726887653209</v>
      </c>
      <c r="AD1572" s="2">
        <f t="shared" si="494"/>
        <v>808.72719693716635</v>
      </c>
      <c r="AE1572" s="2">
        <f t="shared" si="495"/>
        <v>-1000</v>
      </c>
      <c r="AF1572" s="5">
        <f t="shared" si="496"/>
        <v>0.84699999999999998</v>
      </c>
      <c r="AG1572" s="5">
        <f t="shared" si="497"/>
        <v>-1</v>
      </c>
      <c r="AH1572" s="3">
        <f t="shared" si="498"/>
        <v>201710</v>
      </c>
      <c r="AI1572" s="21">
        <v>1.806</v>
      </c>
      <c r="AJ1572" s="21">
        <v>2.12</v>
      </c>
      <c r="AK1572" s="21">
        <v>2.0699999999999998</v>
      </c>
      <c r="AL1572" s="21">
        <v>1.847</v>
      </c>
      <c r="AO1572">
        <f t="shared" si="503"/>
        <v>-120</v>
      </c>
      <c r="AP1572">
        <f>IF(E1572&lt;F1572,G1572,H1572)</f>
        <v>17</v>
      </c>
      <c r="AQ1572">
        <f>IF(E1572&lt;F1572,H1572,G1572)</f>
        <v>14</v>
      </c>
    </row>
    <row r="1573" spans="2:43" x14ac:dyDescent="0.25">
      <c r="B1573" s="24">
        <v>43016</v>
      </c>
      <c r="C1573" s="20" t="s">
        <v>34</v>
      </c>
      <c r="D1573" s="20" t="s">
        <v>44</v>
      </c>
      <c r="E1573" s="2">
        <v>-130.03901170351108</v>
      </c>
      <c r="F1573" s="2">
        <v>118.00000000000001</v>
      </c>
      <c r="G1573">
        <v>24</v>
      </c>
      <c r="H1573">
        <v>27</v>
      </c>
      <c r="I1573" s="9"/>
      <c r="J1573" s="2" t="str">
        <f t="shared" si="499"/>
        <v>Detroit Lions</v>
      </c>
      <c r="K1573" s="2" t="str">
        <f t="shared" si="500"/>
        <v>Carolina Panthers</v>
      </c>
      <c r="L1573" s="17">
        <f t="shared" si="501"/>
        <v>-130.03901170351108</v>
      </c>
      <c r="M1573" s="18">
        <f t="shared" si="502"/>
        <v>118.00000000000001</v>
      </c>
      <c r="N1573" s="4">
        <f t="shared" si="488"/>
        <v>1.7689999999999999</v>
      </c>
      <c r="O1573" s="4">
        <f t="shared" si="489"/>
        <v>2.1800000000000002</v>
      </c>
      <c r="P1573" s="4"/>
      <c r="Q1573" s="4"/>
      <c r="R1573" s="1">
        <f t="shared" si="490"/>
        <v>0.56529112492933864</v>
      </c>
      <c r="S1573" s="1">
        <f t="shared" si="490"/>
        <v>0.4587155963302752</v>
      </c>
      <c r="T1573" s="1">
        <f t="shared" si="486"/>
        <v>2.3443909850595079E-2</v>
      </c>
      <c r="U1573" s="1">
        <f t="shared" si="487"/>
        <v>5.328776429953172E-2</v>
      </c>
      <c r="V1573" s="1">
        <f t="shared" si="491"/>
        <v>0.56428776429953176</v>
      </c>
      <c r="W1573" s="1"/>
      <c r="X1573" s="17">
        <f t="shared" si="492"/>
        <v>772.14546064335025</v>
      </c>
      <c r="Y1573" s="18">
        <f t="shared" si="493"/>
        <v>1178.7723247127699</v>
      </c>
      <c r="Z1573" s="2">
        <f t="shared" si="504"/>
        <v>733.53818761118271</v>
      </c>
      <c r="AA1573" s="18">
        <f t="shared" si="504"/>
        <v>1119.8337084771313</v>
      </c>
      <c r="AB1573" s="2">
        <f t="shared" si="505"/>
        <v>-136.32555426413018</v>
      </c>
      <c r="AC1573" s="2">
        <f t="shared" si="505"/>
        <v>111.98337084771313</v>
      </c>
      <c r="AD1573" s="2">
        <f t="shared" si="494"/>
        <v>-1000</v>
      </c>
      <c r="AE1573" s="2">
        <f t="shared" si="495"/>
        <v>1119.8337084771313</v>
      </c>
      <c r="AF1573" s="5">
        <f t="shared" si="496"/>
        <v>-1</v>
      </c>
      <c r="AG1573" s="5">
        <f t="shared" si="497"/>
        <v>1.1800000000000002</v>
      </c>
      <c r="AH1573" s="3">
        <f t="shared" si="498"/>
        <v>201710</v>
      </c>
      <c r="AI1573" s="21">
        <v>1.649</v>
      </c>
      <c r="AJ1573" s="21">
        <v>2.39</v>
      </c>
      <c r="AK1573" s="21">
        <v>1.7689999999999999</v>
      </c>
      <c r="AL1573" s="21">
        <v>2.1800000000000002</v>
      </c>
      <c r="AO1573">
        <f t="shared" si="503"/>
        <v>-140</v>
      </c>
      <c r="AP1573">
        <f>IF(E1573&lt;F1573,G1573,H1573)</f>
        <v>24</v>
      </c>
      <c r="AQ1573">
        <f>IF(E1573&lt;F1573,H1573,G1573)</f>
        <v>27</v>
      </c>
    </row>
    <row r="1574" spans="2:43" x14ac:dyDescent="0.25">
      <c r="B1574" s="24">
        <v>43016</v>
      </c>
      <c r="C1574" s="20" t="s">
        <v>39</v>
      </c>
      <c r="D1574" s="20" t="s">
        <v>22</v>
      </c>
      <c r="E1574" s="2">
        <v>-106.04453870625662</v>
      </c>
      <c r="F1574" s="2">
        <v>-104.05827263267429</v>
      </c>
      <c r="G1574">
        <v>26</v>
      </c>
      <c r="H1574">
        <v>23</v>
      </c>
      <c r="I1574" s="9"/>
      <c r="J1574" s="2" t="str">
        <f t="shared" si="499"/>
        <v>Indianapolis Colts</v>
      </c>
      <c r="K1574" s="2" t="str">
        <f t="shared" si="500"/>
        <v>San Francisco 49ers</v>
      </c>
      <c r="L1574" s="17">
        <f t="shared" si="501"/>
        <v>-106.04453870625662</v>
      </c>
      <c r="M1574" s="18">
        <f t="shared" si="502"/>
        <v>-104.05827263267429</v>
      </c>
      <c r="N1574" s="4">
        <f t="shared" si="488"/>
        <v>1.9430000000000001</v>
      </c>
      <c r="O1574" s="4">
        <f t="shared" si="489"/>
        <v>1.9610000000000001</v>
      </c>
      <c r="P1574" s="4"/>
      <c r="Q1574" s="4"/>
      <c r="R1574" s="1">
        <f t="shared" si="490"/>
        <v>0.51466803911477099</v>
      </c>
      <c r="S1574" s="1">
        <f t="shared" si="490"/>
        <v>0.50994390617032126</v>
      </c>
      <c r="T1574" s="1">
        <f t="shared" si="486"/>
        <v>2.4020747950819654E-2</v>
      </c>
      <c r="U1574" s="1">
        <f t="shared" si="487"/>
        <v>2.3620664722248663E-3</v>
      </c>
      <c r="V1574" s="1">
        <f t="shared" si="491"/>
        <v>0.51336206647222493</v>
      </c>
      <c r="W1574" s="1"/>
      <c r="X1574" s="17">
        <f t="shared" si="492"/>
        <v>947.94291458249825</v>
      </c>
      <c r="Y1574" s="18">
        <f t="shared" si="493"/>
        <v>962.10724183018021</v>
      </c>
      <c r="Z1574" s="2">
        <f t="shared" si="504"/>
        <v>900.54576885337326</v>
      </c>
      <c r="AA1574" s="18">
        <f t="shared" si="504"/>
        <v>914.00187973867116</v>
      </c>
      <c r="AB1574" s="2">
        <f t="shared" si="505"/>
        <v>-111.04377307477193</v>
      </c>
      <c r="AC1574" s="2">
        <f t="shared" si="505"/>
        <v>-109.40896536076241</v>
      </c>
      <c r="AD1574" s="2">
        <f t="shared" si="494"/>
        <v>900.54576885337326</v>
      </c>
      <c r="AE1574" s="2">
        <f t="shared" si="495"/>
        <v>-1000</v>
      </c>
      <c r="AF1574" s="5">
        <f t="shared" si="496"/>
        <v>0.94300000000000006</v>
      </c>
      <c r="AG1574" s="5">
        <f t="shared" si="497"/>
        <v>-1</v>
      </c>
      <c r="AH1574" s="3">
        <f t="shared" si="498"/>
        <v>201710</v>
      </c>
      <c r="AI1574" s="21">
        <v>1.8540000000000001</v>
      </c>
      <c r="AJ1574" s="21">
        <v>2.06</v>
      </c>
      <c r="AK1574" s="21">
        <v>1.9430000000000001</v>
      </c>
      <c r="AL1574" s="21">
        <v>1.9610000000000001</v>
      </c>
      <c r="AO1574">
        <f t="shared" si="503"/>
        <v>-110</v>
      </c>
      <c r="AP1574">
        <f>IF(E1574&lt;F1574,G1574,H1574)</f>
        <v>26</v>
      </c>
      <c r="AQ1574">
        <f>IF(E1574&lt;F1574,H1574,G1574)</f>
        <v>23</v>
      </c>
    </row>
    <row r="1575" spans="2:43" x14ac:dyDescent="0.25">
      <c r="B1575" s="24">
        <v>43016</v>
      </c>
      <c r="C1575" s="20" t="s">
        <v>30</v>
      </c>
      <c r="D1575" s="20" t="s">
        <v>41</v>
      </c>
      <c r="E1575" s="2">
        <v>-115.07479861910242</v>
      </c>
      <c r="F1575" s="2">
        <v>104</v>
      </c>
      <c r="G1575">
        <v>16</v>
      </c>
      <c r="H1575">
        <v>10</v>
      </c>
      <c r="I1575" s="9"/>
      <c r="J1575" s="2" t="str">
        <f t="shared" si="499"/>
        <v>Miami Dolphins</v>
      </c>
      <c r="K1575" s="2" t="str">
        <f t="shared" si="500"/>
        <v>Tennessee Titans</v>
      </c>
      <c r="L1575" s="17">
        <f t="shared" si="501"/>
        <v>-115.07479861910242</v>
      </c>
      <c r="M1575" s="18">
        <f t="shared" si="502"/>
        <v>104</v>
      </c>
      <c r="N1575" s="4">
        <f t="shared" si="488"/>
        <v>1.869</v>
      </c>
      <c r="O1575" s="4">
        <f t="shared" si="489"/>
        <v>2.04</v>
      </c>
      <c r="P1575" s="4"/>
      <c r="Q1575" s="4"/>
      <c r="R1575" s="1">
        <f t="shared" si="490"/>
        <v>0.53504547886570364</v>
      </c>
      <c r="S1575" s="1">
        <f t="shared" si="490"/>
        <v>0.49019607843137253</v>
      </c>
      <c r="T1575" s="1">
        <f t="shared" si="486"/>
        <v>2.4620107444359163E-2</v>
      </c>
      <c r="U1575" s="1">
        <f t="shared" si="487"/>
        <v>2.2424700217165555E-2</v>
      </c>
      <c r="V1575" s="1">
        <f t="shared" si="491"/>
        <v>0.53342470021716559</v>
      </c>
      <c r="W1575" s="1"/>
      <c r="X1575" s="17">
        <f t="shared" si="492"/>
        <v>874.67884331731227</v>
      </c>
      <c r="Y1575" s="18">
        <f t="shared" si="493"/>
        <v>1042.3360926657469</v>
      </c>
      <c r="Z1575" s="2">
        <f t="shared" si="504"/>
        <v>830.94490115144663</v>
      </c>
      <c r="AA1575" s="18">
        <f t="shared" si="504"/>
        <v>990.21928803245953</v>
      </c>
      <c r="AB1575" s="2">
        <f t="shared" si="505"/>
        <v>-120.34492282391919</v>
      </c>
      <c r="AC1575" s="2">
        <f t="shared" si="505"/>
        <v>-100.98773191814658</v>
      </c>
      <c r="AD1575" s="2">
        <f t="shared" si="494"/>
        <v>830.94490115144663</v>
      </c>
      <c r="AE1575" s="2">
        <f t="shared" si="495"/>
        <v>-1000</v>
      </c>
      <c r="AF1575" s="5">
        <f t="shared" si="496"/>
        <v>0.86899999999999999</v>
      </c>
      <c r="AG1575" s="5">
        <f t="shared" si="497"/>
        <v>-1</v>
      </c>
      <c r="AH1575" s="3">
        <f t="shared" si="498"/>
        <v>201710</v>
      </c>
      <c r="AI1575" s="21">
        <v>2.2599999999999998</v>
      </c>
      <c r="AJ1575" s="21">
        <v>1.7190000000000001</v>
      </c>
      <c r="AK1575" s="21">
        <v>1.869</v>
      </c>
      <c r="AL1575" s="21">
        <v>2.04</v>
      </c>
      <c r="AO1575">
        <f t="shared" si="503"/>
        <v>-120</v>
      </c>
      <c r="AP1575">
        <f>IF(E1575&lt;F1575,G1575,H1575)</f>
        <v>16</v>
      </c>
      <c r="AQ1575">
        <f>IF(E1575&lt;F1575,H1575,G1575)</f>
        <v>10</v>
      </c>
    </row>
    <row r="1576" spans="2:43" x14ac:dyDescent="0.25">
      <c r="B1576" s="24">
        <v>43016</v>
      </c>
      <c r="C1576" s="20" t="s">
        <v>25</v>
      </c>
      <c r="D1576" s="20" t="s">
        <v>31</v>
      </c>
      <c r="E1576" s="2">
        <v>-160</v>
      </c>
      <c r="F1576" s="2">
        <v>144</v>
      </c>
      <c r="G1576">
        <v>22</v>
      </c>
      <c r="H1576">
        <v>27</v>
      </c>
      <c r="I1576" s="9"/>
      <c r="J1576" s="2" t="str">
        <f t="shared" si="499"/>
        <v>New York Giants</v>
      </c>
      <c r="K1576" s="2" t="str">
        <f t="shared" si="500"/>
        <v>Los Angeles Chargers</v>
      </c>
      <c r="L1576" s="17">
        <f t="shared" si="501"/>
        <v>-160</v>
      </c>
      <c r="M1576" s="18">
        <f t="shared" si="502"/>
        <v>144</v>
      </c>
      <c r="N1576" s="4">
        <f t="shared" si="488"/>
        <v>1.625</v>
      </c>
      <c r="O1576" s="4">
        <f t="shared" si="489"/>
        <v>2.44</v>
      </c>
      <c r="P1576" s="4"/>
      <c r="Q1576" s="4"/>
      <c r="R1576" s="1">
        <f t="shared" si="490"/>
        <v>0.61538461538461542</v>
      </c>
      <c r="S1576" s="1">
        <f t="shared" si="490"/>
        <v>0.4098360655737705</v>
      </c>
      <c r="T1576" s="1">
        <f t="shared" si="486"/>
        <v>2.4600246002459913E-2</v>
      </c>
      <c r="U1576" s="1">
        <f t="shared" si="487"/>
        <v>0.10277427490542246</v>
      </c>
      <c r="V1576" s="1">
        <f t="shared" si="491"/>
        <v>0.61377427490542247</v>
      </c>
      <c r="W1576" s="1"/>
      <c r="X1576" s="17">
        <f t="shared" si="492"/>
        <v>629.26346196912823</v>
      </c>
      <c r="Y1576" s="18">
        <f t="shared" si="493"/>
        <v>1438.0997917039526</v>
      </c>
      <c r="Z1576" s="2">
        <f t="shared" si="504"/>
        <v>597.80028887067181</v>
      </c>
      <c r="AA1576" s="18">
        <f t="shared" si="504"/>
        <v>1366.194802118755</v>
      </c>
      <c r="AB1576" s="2">
        <f t="shared" si="505"/>
        <v>-167.27994593129748</v>
      </c>
      <c r="AC1576" s="2">
        <f t="shared" si="505"/>
        <v>136.6194802118755</v>
      </c>
      <c r="AD1576" s="2">
        <f t="shared" si="494"/>
        <v>-1000</v>
      </c>
      <c r="AE1576" s="2">
        <f t="shared" si="495"/>
        <v>1366.194802118755</v>
      </c>
      <c r="AF1576" s="5">
        <f t="shared" si="496"/>
        <v>-1</v>
      </c>
      <c r="AG1576" s="5">
        <f t="shared" si="497"/>
        <v>1.44</v>
      </c>
      <c r="AH1576" s="3">
        <f t="shared" si="498"/>
        <v>201710</v>
      </c>
      <c r="AI1576" s="21">
        <v>1.512</v>
      </c>
      <c r="AJ1576" s="21">
        <v>2.75</v>
      </c>
      <c r="AK1576" s="21">
        <v>1.625</v>
      </c>
      <c r="AL1576" s="21">
        <v>2.44</v>
      </c>
      <c r="AO1576">
        <f t="shared" si="503"/>
        <v>-160</v>
      </c>
      <c r="AP1576">
        <f>IF(E1576&lt;F1576,G1576,H1576)</f>
        <v>22</v>
      </c>
      <c r="AQ1576">
        <f>IF(E1576&lt;F1576,H1576,G1576)</f>
        <v>27</v>
      </c>
    </row>
    <row r="1577" spans="2:43" x14ac:dyDescent="0.25">
      <c r="B1577" s="24">
        <v>43016</v>
      </c>
      <c r="C1577" s="20" t="s">
        <v>19</v>
      </c>
      <c r="D1577" s="20" t="s">
        <v>48</v>
      </c>
      <c r="E1577" s="2">
        <v>-254.45292620865138</v>
      </c>
      <c r="F1577" s="2">
        <v>225.99999999999997</v>
      </c>
      <c r="G1577">
        <v>34</v>
      </c>
      <c r="H1577">
        <v>7</v>
      </c>
      <c r="I1577" s="9"/>
      <c r="J1577" s="2" t="str">
        <f t="shared" si="499"/>
        <v>Philadelphia Eagles</v>
      </c>
      <c r="K1577" s="2" t="str">
        <f t="shared" si="500"/>
        <v>Arizona Cardinals</v>
      </c>
      <c r="L1577" s="17">
        <f t="shared" si="501"/>
        <v>-254.45292620865138</v>
      </c>
      <c r="M1577" s="18">
        <f t="shared" si="502"/>
        <v>225.99999999999997</v>
      </c>
      <c r="N1577" s="4">
        <f t="shared" si="488"/>
        <v>1.393</v>
      </c>
      <c r="O1577" s="4">
        <f t="shared" si="489"/>
        <v>3.26</v>
      </c>
      <c r="P1577" s="4"/>
      <c r="Q1577" s="4"/>
      <c r="R1577" s="1">
        <f t="shared" si="490"/>
        <v>0.71787508973438618</v>
      </c>
      <c r="S1577" s="1">
        <f t="shared" si="490"/>
        <v>0.30674846625766872</v>
      </c>
      <c r="T1577" s="1">
        <f t="shared" si="486"/>
        <v>2.4031807436062702E-2</v>
      </c>
      <c r="U1577" s="1">
        <f t="shared" si="487"/>
        <v>0.20556331173835873</v>
      </c>
      <c r="V1577" s="1">
        <f t="shared" si="491"/>
        <v>0.71656331173835874</v>
      </c>
      <c r="W1577" s="1"/>
      <c r="X1577" s="17">
        <f t="shared" si="492"/>
        <v>395.55009811210294</v>
      </c>
      <c r="Y1577" s="18">
        <f t="shared" si="493"/>
        <v>2224.8894048266416</v>
      </c>
      <c r="Z1577" s="2">
        <f t="shared" si="504"/>
        <v>375.77259320649779</v>
      </c>
      <c r="AA1577" s="18">
        <f t="shared" si="504"/>
        <v>2113.6449345853093</v>
      </c>
      <c r="AB1577" s="2">
        <f t="shared" si="505"/>
        <v>-266.11839662571435</v>
      </c>
      <c r="AC1577" s="2">
        <f t="shared" si="505"/>
        <v>211.36449345853094</v>
      </c>
      <c r="AD1577" s="2">
        <f t="shared" si="494"/>
        <v>375.77259320649779</v>
      </c>
      <c r="AE1577" s="2">
        <f t="shared" si="495"/>
        <v>-1000</v>
      </c>
      <c r="AF1577" s="5">
        <f t="shared" si="496"/>
        <v>0.39300000000000002</v>
      </c>
      <c r="AG1577" s="5">
        <f t="shared" si="497"/>
        <v>-1</v>
      </c>
      <c r="AH1577" s="3">
        <f t="shared" si="498"/>
        <v>201710</v>
      </c>
      <c r="AI1577" s="21">
        <v>1.37</v>
      </c>
      <c r="AJ1577" s="21">
        <v>3.39</v>
      </c>
      <c r="AK1577" s="21">
        <v>1.393</v>
      </c>
      <c r="AL1577" s="21">
        <v>3.26</v>
      </c>
      <c r="AO1577">
        <f t="shared" si="503"/>
        <v>-300</v>
      </c>
      <c r="AP1577">
        <f>IF(E1577&lt;F1577,G1577,H1577)</f>
        <v>34</v>
      </c>
      <c r="AQ1577">
        <f>IF(E1577&lt;F1577,H1577,G1577)</f>
        <v>7</v>
      </c>
    </row>
    <row r="1578" spans="2:43" x14ac:dyDescent="0.25">
      <c r="B1578" s="24">
        <v>43016</v>
      </c>
      <c r="C1578" s="20" t="s">
        <v>45</v>
      </c>
      <c r="D1578" s="20" t="s">
        <v>26</v>
      </c>
      <c r="E1578" s="2">
        <v>-330.03300330033011</v>
      </c>
      <c r="F1578" s="2">
        <v>289</v>
      </c>
      <c r="G1578">
        <v>9</v>
      </c>
      <c r="H1578">
        <v>30</v>
      </c>
      <c r="I1578" s="9"/>
      <c r="J1578" s="2" t="str">
        <f t="shared" si="499"/>
        <v>Pittsburgh Steelers</v>
      </c>
      <c r="K1578" s="2" t="str">
        <f t="shared" si="500"/>
        <v>Jacksonville Jaguars</v>
      </c>
      <c r="L1578" s="17">
        <f t="shared" si="501"/>
        <v>-330.03300330033011</v>
      </c>
      <c r="M1578" s="18">
        <f t="shared" si="502"/>
        <v>289</v>
      </c>
      <c r="N1578" s="4">
        <f t="shared" si="488"/>
        <v>1.3029999999999999</v>
      </c>
      <c r="O1578" s="4">
        <f t="shared" si="489"/>
        <v>3.89</v>
      </c>
      <c r="P1578" s="4"/>
      <c r="Q1578" s="4"/>
      <c r="R1578" s="1">
        <f t="shared" si="490"/>
        <v>0.76745970836531086</v>
      </c>
      <c r="S1578" s="1">
        <f t="shared" si="490"/>
        <v>0.25706940874035988</v>
      </c>
      <c r="T1578" s="1">
        <f t="shared" si="486"/>
        <v>2.394184479106487E-2</v>
      </c>
      <c r="U1578" s="1">
        <f t="shared" si="487"/>
        <v>0.25519514981247549</v>
      </c>
      <c r="V1578" s="1">
        <f t="shared" si="491"/>
        <v>0.7661951498124755</v>
      </c>
      <c r="W1578" s="1"/>
      <c r="X1578" s="17">
        <f t="shared" si="492"/>
        <v>305.15052235027554</v>
      </c>
      <c r="Y1578" s="18">
        <f t="shared" si="493"/>
        <v>2810.9146314785244</v>
      </c>
      <c r="Z1578" s="2">
        <f t="shared" si="504"/>
        <v>289.89299623276173</v>
      </c>
      <c r="AA1578" s="18">
        <f t="shared" si="504"/>
        <v>2670.368899904598</v>
      </c>
      <c r="AB1578" s="2">
        <f t="shared" si="505"/>
        <v>-344.95486713900362</v>
      </c>
      <c r="AC1578" s="2">
        <f t="shared" si="505"/>
        <v>267.03688999045983</v>
      </c>
      <c r="AD1578" s="2">
        <f t="shared" si="494"/>
        <v>-1000</v>
      </c>
      <c r="AE1578" s="2">
        <f t="shared" si="495"/>
        <v>2670.368899904598</v>
      </c>
      <c r="AF1578" s="5">
        <f t="shared" si="496"/>
        <v>-1</v>
      </c>
      <c r="AG1578" s="5">
        <f t="shared" si="497"/>
        <v>2.89</v>
      </c>
      <c r="AH1578" s="3">
        <f t="shared" si="498"/>
        <v>201710</v>
      </c>
      <c r="AI1578" s="21">
        <v>1.256</v>
      </c>
      <c r="AJ1578" s="21">
        <v>4.38</v>
      </c>
      <c r="AK1578" s="21">
        <v>1.3029999999999999</v>
      </c>
      <c r="AL1578" s="21">
        <v>3.89</v>
      </c>
      <c r="AO1578">
        <f t="shared" si="503"/>
        <v>-400</v>
      </c>
      <c r="AP1578">
        <f>IF(E1578&lt;F1578,G1578,H1578)</f>
        <v>9</v>
      </c>
      <c r="AQ1578">
        <f>IF(E1578&lt;F1578,H1578,G1578)</f>
        <v>30</v>
      </c>
    </row>
    <row r="1579" spans="2:43" x14ac:dyDescent="0.25">
      <c r="B1579" s="24">
        <v>43013</v>
      </c>
      <c r="C1579" s="20" t="s">
        <v>27</v>
      </c>
      <c r="D1579" s="20" t="s">
        <v>36</v>
      </c>
      <c r="E1579" s="2">
        <v>166</v>
      </c>
      <c r="F1579" s="2">
        <v>-185.18518518518516</v>
      </c>
      <c r="G1579">
        <v>14</v>
      </c>
      <c r="H1579">
        <v>19</v>
      </c>
      <c r="I1579" s="9"/>
      <c r="J1579" s="2" t="str">
        <f t="shared" si="499"/>
        <v>New England Patriots</v>
      </c>
      <c r="K1579" s="2" t="str">
        <f t="shared" si="500"/>
        <v>Tampa Bay Buccaneers</v>
      </c>
      <c r="L1579" s="17">
        <f t="shared" si="501"/>
        <v>-185.18518518518516</v>
      </c>
      <c r="M1579" s="18">
        <f t="shared" si="502"/>
        <v>166</v>
      </c>
      <c r="N1579" s="4">
        <f t="shared" si="488"/>
        <v>1.54</v>
      </c>
      <c r="O1579" s="4">
        <f t="shared" si="489"/>
        <v>2.66</v>
      </c>
      <c r="P1579" s="4"/>
      <c r="Q1579" s="4"/>
      <c r="R1579" s="1">
        <f t="shared" si="490"/>
        <v>0.64935064935064934</v>
      </c>
      <c r="S1579" s="1">
        <f t="shared" si="490"/>
        <v>0.37593984962406013</v>
      </c>
      <c r="T1579" s="1">
        <f t="shared" si="486"/>
        <v>2.4666666666666726E-2</v>
      </c>
      <c r="U1579" s="1">
        <f t="shared" si="487"/>
        <v>0.13670539986329461</v>
      </c>
      <c r="V1579" s="1">
        <f t="shared" si="491"/>
        <v>0.64770539986329467</v>
      </c>
      <c r="W1579" s="1"/>
      <c r="X1579" s="17">
        <f t="shared" si="492"/>
        <v>543.91178491187668</v>
      </c>
      <c r="Y1579" s="18">
        <f t="shared" si="493"/>
        <v>1653.0471874062387</v>
      </c>
      <c r="Z1579" s="2">
        <f t="shared" si="504"/>
        <v>516.71619566628283</v>
      </c>
      <c r="AA1579" s="18">
        <f t="shared" si="504"/>
        <v>1570.3948280359266</v>
      </c>
      <c r="AB1579" s="2">
        <f t="shared" si="505"/>
        <v>-193.52983482751958</v>
      </c>
      <c r="AC1579" s="2">
        <f t="shared" si="505"/>
        <v>157.03948280359265</v>
      </c>
      <c r="AD1579" s="2">
        <f t="shared" si="494"/>
        <v>516.71619566628283</v>
      </c>
      <c r="AE1579" s="2">
        <f t="shared" si="495"/>
        <v>-1000</v>
      </c>
      <c r="AF1579" s="5">
        <f t="shared" si="496"/>
        <v>0.54</v>
      </c>
      <c r="AG1579" s="5">
        <f t="shared" si="497"/>
        <v>-1</v>
      </c>
      <c r="AH1579" s="3">
        <f t="shared" si="498"/>
        <v>201710</v>
      </c>
      <c r="AI1579" s="21">
        <v>3.11</v>
      </c>
      <c r="AJ1579" s="21">
        <v>1.421</v>
      </c>
      <c r="AK1579" s="21">
        <v>2.66</v>
      </c>
      <c r="AL1579" s="21">
        <v>1.54</v>
      </c>
      <c r="AO1579">
        <f t="shared" si="503"/>
        <v>-190</v>
      </c>
      <c r="AP1579">
        <f>IF(E1579&lt;F1579,G1579,H1579)</f>
        <v>19</v>
      </c>
      <c r="AQ1579">
        <f>IF(E1579&lt;F1579,H1579,G1579)</f>
        <v>14</v>
      </c>
    </row>
    <row r="1580" spans="2:43" x14ac:dyDescent="0.25">
      <c r="B1580" s="24">
        <v>43010</v>
      </c>
      <c r="C1580" s="20" t="s">
        <v>20</v>
      </c>
      <c r="D1580" s="20" t="s">
        <v>53</v>
      </c>
      <c r="E1580" s="2">
        <v>-269.54177897574124</v>
      </c>
      <c r="F1580" s="2">
        <v>239</v>
      </c>
      <c r="G1580">
        <v>29</v>
      </c>
      <c r="H1580">
        <v>20</v>
      </c>
      <c r="I1580" s="9"/>
      <c r="J1580" s="2" t="str">
        <f t="shared" si="499"/>
        <v>Kansas City Chiefs</v>
      </c>
      <c r="K1580" s="2" t="str">
        <f t="shared" si="500"/>
        <v>Washington Redskins</v>
      </c>
      <c r="L1580" s="17">
        <f t="shared" si="501"/>
        <v>-269.54177897574124</v>
      </c>
      <c r="M1580" s="18">
        <f t="shared" si="502"/>
        <v>239</v>
      </c>
      <c r="N1580" s="4">
        <f t="shared" si="488"/>
        <v>1.371</v>
      </c>
      <c r="O1580" s="4">
        <f t="shared" si="489"/>
        <v>3.39</v>
      </c>
      <c r="P1580" s="4"/>
      <c r="Q1580" s="4"/>
      <c r="R1580" s="1">
        <f t="shared" si="490"/>
        <v>0.7293946024799417</v>
      </c>
      <c r="S1580" s="1">
        <f t="shared" si="490"/>
        <v>0.29498525073746312</v>
      </c>
      <c r="T1580" s="1">
        <f t="shared" si="486"/>
        <v>2.3799621928166426E-2</v>
      </c>
      <c r="U1580" s="1">
        <f t="shared" si="487"/>
        <v>0.21720467587123929</v>
      </c>
      <c r="V1580" s="1">
        <f t="shared" si="491"/>
        <v>0.72820467587123927</v>
      </c>
      <c r="W1580" s="1"/>
      <c r="X1580" s="17">
        <f t="shared" si="492"/>
        <v>373.24028962541212</v>
      </c>
      <c r="Y1580" s="18">
        <f t="shared" si="493"/>
        <v>2345.9700351815181</v>
      </c>
      <c r="Z1580" s="2">
        <f t="shared" si="504"/>
        <v>354.57827514414151</v>
      </c>
      <c r="AA1580" s="18">
        <f t="shared" si="504"/>
        <v>2228.6715334224423</v>
      </c>
      <c r="AB1580" s="2">
        <f t="shared" si="505"/>
        <v>-282.0251747215716</v>
      </c>
      <c r="AC1580" s="2">
        <f t="shared" si="505"/>
        <v>222.86715334224422</v>
      </c>
      <c r="AD1580" s="2">
        <f t="shared" si="494"/>
        <v>354.57827514414151</v>
      </c>
      <c r="AE1580" s="2">
        <f t="shared" si="495"/>
        <v>-1000</v>
      </c>
      <c r="AF1580" s="5">
        <f t="shared" si="496"/>
        <v>0.371</v>
      </c>
      <c r="AG1580" s="5">
        <f t="shared" si="497"/>
        <v>-1</v>
      </c>
      <c r="AH1580" s="3">
        <f t="shared" si="498"/>
        <v>201710</v>
      </c>
      <c r="AI1580" s="21">
        <v>1.37</v>
      </c>
      <c r="AJ1580" s="21">
        <v>3.39</v>
      </c>
      <c r="AK1580" s="21">
        <v>1.371</v>
      </c>
      <c r="AL1580" s="21">
        <v>3.39</v>
      </c>
      <c r="AO1580">
        <f t="shared" si="503"/>
        <v>-300</v>
      </c>
      <c r="AP1580">
        <f>IF(E1580&lt;F1580,G1580,H1580)</f>
        <v>29</v>
      </c>
      <c r="AQ1580">
        <f>IF(E1580&lt;F1580,H1580,G1580)</f>
        <v>20</v>
      </c>
    </row>
    <row r="1581" spans="2:43" x14ac:dyDescent="0.25">
      <c r="B1581" s="24">
        <v>43009</v>
      </c>
      <c r="C1581" s="20" t="s">
        <v>32</v>
      </c>
      <c r="D1581" s="20" t="s">
        <v>39</v>
      </c>
      <c r="E1581" s="2">
        <v>-800</v>
      </c>
      <c r="F1581" s="2">
        <v>638</v>
      </c>
      <c r="G1581">
        <v>46</v>
      </c>
      <c r="H1581">
        <v>18</v>
      </c>
      <c r="I1581" s="9"/>
      <c r="J1581" s="2" t="str">
        <f t="shared" si="499"/>
        <v>Seattle Seahawks</v>
      </c>
      <c r="K1581" s="2" t="str">
        <f t="shared" si="500"/>
        <v>Indianapolis Colts</v>
      </c>
      <c r="L1581" s="17">
        <f t="shared" si="501"/>
        <v>-800</v>
      </c>
      <c r="M1581" s="18">
        <f t="shared" si="502"/>
        <v>638</v>
      </c>
      <c r="N1581" s="4">
        <f t="shared" si="488"/>
        <v>1.125</v>
      </c>
      <c r="O1581" s="4">
        <f t="shared" si="489"/>
        <v>7.38</v>
      </c>
      <c r="P1581" s="4"/>
      <c r="Q1581" s="4"/>
      <c r="R1581" s="1">
        <f t="shared" si="490"/>
        <v>0.88888888888888884</v>
      </c>
      <c r="S1581" s="1">
        <f t="shared" si="490"/>
        <v>0.13550135501355015</v>
      </c>
      <c r="T1581" s="1">
        <f t="shared" si="486"/>
        <v>2.3809523809523725E-2</v>
      </c>
      <c r="U1581" s="1">
        <f t="shared" si="487"/>
        <v>0.37669376693766932</v>
      </c>
      <c r="V1581" s="1">
        <f t="shared" si="491"/>
        <v>0.88769376693766933</v>
      </c>
      <c r="W1581" s="1"/>
      <c r="X1581" s="17">
        <f t="shared" si="492"/>
        <v>126.51461263467057</v>
      </c>
      <c r="Y1581" s="18">
        <f t="shared" si="493"/>
        <v>5785.40701103421</v>
      </c>
      <c r="Z1581" s="2">
        <f t="shared" si="504"/>
        <v>120.18888200293704</v>
      </c>
      <c r="AA1581" s="18">
        <f t="shared" si="504"/>
        <v>5496.1366604824989</v>
      </c>
      <c r="AB1581" s="2">
        <f t="shared" si="505"/>
        <v>-832.0237141198827</v>
      </c>
      <c r="AC1581" s="2">
        <f t="shared" si="505"/>
        <v>549.61366604824991</v>
      </c>
      <c r="AD1581" s="2">
        <f t="shared" si="494"/>
        <v>120.18888200293704</v>
      </c>
      <c r="AE1581" s="2">
        <f t="shared" si="495"/>
        <v>-1000</v>
      </c>
      <c r="AF1581" s="5">
        <f t="shared" si="496"/>
        <v>0.125</v>
      </c>
      <c r="AG1581" s="5">
        <f t="shared" si="497"/>
        <v>-1</v>
      </c>
      <c r="AH1581" s="3">
        <f t="shared" si="498"/>
        <v>201710</v>
      </c>
      <c r="AI1581" s="21">
        <v>1.111</v>
      </c>
      <c r="AJ1581" s="21">
        <v>8.0399999999999991</v>
      </c>
      <c r="AK1581" s="21">
        <v>1.125</v>
      </c>
      <c r="AL1581" s="21">
        <v>7.38</v>
      </c>
      <c r="AO1581">
        <f t="shared" si="503"/>
        <v>-800</v>
      </c>
      <c r="AP1581">
        <f>IF(E1581&lt;F1581,G1581,H1581)</f>
        <v>46</v>
      </c>
      <c r="AQ1581">
        <f>IF(E1581&lt;F1581,H1581,G1581)</f>
        <v>18</v>
      </c>
    </row>
    <row r="1582" spans="2:43" x14ac:dyDescent="0.25">
      <c r="B1582" s="24">
        <v>43009</v>
      </c>
      <c r="C1582" s="20" t="s">
        <v>38</v>
      </c>
      <c r="D1582" s="20" t="s">
        <v>52</v>
      </c>
      <c r="E1582" s="2">
        <v>-185.18518518518516</v>
      </c>
      <c r="F1582" s="2">
        <v>166</v>
      </c>
      <c r="G1582">
        <v>16</v>
      </c>
      <c r="H1582">
        <v>10</v>
      </c>
      <c r="I1582" s="9"/>
      <c r="J1582" s="2" t="str">
        <f t="shared" si="499"/>
        <v>Denver Broncos</v>
      </c>
      <c r="K1582" s="2" t="str">
        <f t="shared" si="500"/>
        <v>Oakland Raiders</v>
      </c>
      <c r="L1582" s="17">
        <f t="shared" si="501"/>
        <v>-185.18518518518516</v>
      </c>
      <c r="M1582" s="18">
        <f t="shared" si="502"/>
        <v>166</v>
      </c>
      <c r="N1582" s="4">
        <f t="shared" si="488"/>
        <v>1.54</v>
      </c>
      <c r="O1582" s="4">
        <f t="shared" si="489"/>
        <v>2.66</v>
      </c>
      <c r="P1582" s="4"/>
      <c r="Q1582" s="4"/>
      <c r="R1582" s="1">
        <f t="shared" si="490"/>
        <v>0.64935064935064934</v>
      </c>
      <c r="S1582" s="1">
        <f t="shared" si="490"/>
        <v>0.37593984962406013</v>
      </c>
      <c r="T1582" s="1">
        <f t="shared" si="486"/>
        <v>2.4666666666666726E-2</v>
      </c>
      <c r="U1582" s="1">
        <f t="shared" si="487"/>
        <v>0.13670539986329461</v>
      </c>
      <c r="V1582" s="1">
        <f t="shared" si="491"/>
        <v>0.64770539986329467</v>
      </c>
      <c r="W1582" s="1"/>
      <c r="X1582" s="17">
        <f t="shared" si="492"/>
        <v>543.91178491187668</v>
      </c>
      <c r="Y1582" s="18">
        <f t="shared" si="493"/>
        <v>1653.0471874062387</v>
      </c>
      <c r="Z1582" s="2">
        <f t="shared" si="504"/>
        <v>516.71619566628283</v>
      </c>
      <c r="AA1582" s="18">
        <f t="shared" si="504"/>
        <v>1570.3948280359266</v>
      </c>
      <c r="AB1582" s="2">
        <f t="shared" si="505"/>
        <v>-193.52983482751958</v>
      </c>
      <c r="AC1582" s="2">
        <f t="shared" si="505"/>
        <v>157.03948280359265</v>
      </c>
      <c r="AD1582" s="2">
        <f t="shared" si="494"/>
        <v>516.71619566628283</v>
      </c>
      <c r="AE1582" s="2">
        <f t="shared" si="495"/>
        <v>-1000</v>
      </c>
      <c r="AF1582" s="5">
        <f t="shared" si="496"/>
        <v>0.54</v>
      </c>
      <c r="AG1582" s="5">
        <f t="shared" si="497"/>
        <v>-1</v>
      </c>
      <c r="AH1582" s="3">
        <f t="shared" si="498"/>
        <v>201710</v>
      </c>
      <c r="AI1582" s="21">
        <v>1.675</v>
      </c>
      <c r="AJ1582" s="21">
        <v>2.34</v>
      </c>
      <c r="AK1582" s="21">
        <v>1.54</v>
      </c>
      <c r="AL1582" s="21">
        <v>2.66</v>
      </c>
      <c r="AO1582">
        <f t="shared" si="503"/>
        <v>-190</v>
      </c>
      <c r="AP1582">
        <f>IF(E1582&lt;F1582,G1582,H1582)</f>
        <v>16</v>
      </c>
      <c r="AQ1582">
        <f>IF(E1582&lt;F1582,H1582,G1582)</f>
        <v>10</v>
      </c>
    </row>
    <row r="1583" spans="2:43" x14ac:dyDescent="0.25">
      <c r="B1583" s="24">
        <v>43009</v>
      </c>
      <c r="C1583" s="20" t="s">
        <v>48</v>
      </c>
      <c r="D1583" s="20" t="s">
        <v>22</v>
      </c>
      <c r="E1583" s="2">
        <v>-254.45292620865138</v>
      </c>
      <c r="F1583" s="2">
        <v>225.99999999999997</v>
      </c>
      <c r="G1583">
        <v>18</v>
      </c>
      <c r="H1583">
        <v>15</v>
      </c>
      <c r="I1583" s="9"/>
      <c r="J1583" s="2" t="str">
        <f t="shared" si="499"/>
        <v>Arizona Cardinals</v>
      </c>
      <c r="K1583" s="2" t="str">
        <f t="shared" si="500"/>
        <v>San Francisco 49ers</v>
      </c>
      <c r="L1583" s="17">
        <f t="shared" si="501"/>
        <v>-254.45292620865138</v>
      </c>
      <c r="M1583" s="18">
        <f t="shared" si="502"/>
        <v>225.99999999999997</v>
      </c>
      <c r="N1583" s="4">
        <f t="shared" si="488"/>
        <v>1.393</v>
      </c>
      <c r="O1583" s="4">
        <f t="shared" si="489"/>
        <v>3.26</v>
      </c>
      <c r="P1583" s="4"/>
      <c r="Q1583" s="4"/>
      <c r="R1583" s="1">
        <f t="shared" si="490"/>
        <v>0.71787508973438618</v>
      </c>
      <c r="S1583" s="1">
        <f t="shared" si="490"/>
        <v>0.30674846625766872</v>
      </c>
      <c r="T1583" s="1">
        <f t="shared" si="486"/>
        <v>2.4031807436062702E-2</v>
      </c>
      <c r="U1583" s="1">
        <f t="shared" si="487"/>
        <v>0.20556331173835873</v>
      </c>
      <c r="V1583" s="1">
        <f t="shared" si="491"/>
        <v>0.71656331173835874</v>
      </c>
      <c r="W1583" s="1"/>
      <c r="X1583" s="17">
        <f t="shared" si="492"/>
        <v>395.55009811210294</v>
      </c>
      <c r="Y1583" s="18">
        <f t="shared" si="493"/>
        <v>2224.8894048266416</v>
      </c>
      <c r="Z1583" s="2">
        <f t="shared" si="504"/>
        <v>375.77259320649779</v>
      </c>
      <c r="AA1583" s="18">
        <f t="shared" si="504"/>
        <v>2113.6449345853093</v>
      </c>
      <c r="AB1583" s="2">
        <f t="shared" si="505"/>
        <v>-266.11839662571435</v>
      </c>
      <c r="AC1583" s="2">
        <f t="shared" si="505"/>
        <v>211.36449345853094</v>
      </c>
      <c r="AD1583" s="2">
        <f t="shared" si="494"/>
        <v>375.77259320649779</v>
      </c>
      <c r="AE1583" s="2">
        <f t="shared" si="495"/>
        <v>-1000</v>
      </c>
      <c r="AF1583" s="5">
        <f t="shared" si="496"/>
        <v>0.39300000000000002</v>
      </c>
      <c r="AG1583" s="5">
        <f t="shared" si="497"/>
        <v>-1</v>
      </c>
      <c r="AH1583" s="3">
        <f t="shared" si="498"/>
        <v>201710</v>
      </c>
      <c r="AI1583" s="21">
        <v>1.333</v>
      </c>
      <c r="AJ1583" s="21">
        <v>3.64</v>
      </c>
      <c r="AK1583" s="21">
        <v>1.393</v>
      </c>
      <c r="AL1583" s="21">
        <v>3.26</v>
      </c>
      <c r="AO1583">
        <f t="shared" si="503"/>
        <v>-300</v>
      </c>
      <c r="AP1583">
        <f>IF(E1583&lt;F1583,G1583,H1583)</f>
        <v>18</v>
      </c>
      <c r="AQ1583">
        <f>IF(E1583&lt;F1583,H1583,G1583)</f>
        <v>15</v>
      </c>
    </row>
    <row r="1584" spans="2:43" x14ac:dyDescent="0.25">
      <c r="B1584" s="24">
        <v>43009</v>
      </c>
      <c r="C1584" s="20" t="s">
        <v>31</v>
      </c>
      <c r="D1584" s="20" t="s">
        <v>19</v>
      </c>
      <c r="E1584" s="2">
        <v>-120.04801920768308</v>
      </c>
      <c r="F1584" s="2">
        <v>108.99999999999999</v>
      </c>
      <c r="G1584">
        <v>24</v>
      </c>
      <c r="H1584">
        <v>26</v>
      </c>
      <c r="I1584" s="9"/>
      <c r="J1584" s="2" t="str">
        <f t="shared" si="499"/>
        <v>Los Angeles Chargers</v>
      </c>
      <c r="K1584" s="2" t="str">
        <f t="shared" si="500"/>
        <v>Philadelphia Eagles</v>
      </c>
      <c r="L1584" s="17">
        <f t="shared" si="501"/>
        <v>-120.04801920768308</v>
      </c>
      <c r="M1584" s="18">
        <f t="shared" si="502"/>
        <v>108.99999999999999</v>
      </c>
      <c r="N1584" s="4">
        <f t="shared" si="488"/>
        <v>1.833</v>
      </c>
      <c r="O1584" s="4">
        <f t="shared" si="489"/>
        <v>2.09</v>
      </c>
      <c r="P1584" s="4"/>
      <c r="Q1584" s="4"/>
      <c r="R1584" s="1">
        <f t="shared" si="490"/>
        <v>0.54555373704309873</v>
      </c>
      <c r="S1584" s="1">
        <f t="shared" si="490"/>
        <v>0.47846889952153115</v>
      </c>
      <c r="T1584" s="1">
        <f t="shared" si="486"/>
        <v>2.3459087433087E-2</v>
      </c>
      <c r="U1584" s="1">
        <f t="shared" si="487"/>
        <v>3.3542418760783788E-2</v>
      </c>
      <c r="V1584" s="1">
        <f t="shared" si="491"/>
        <v>0.5445424187607838</v>
      </c>
      <c r="W1584" s="1"/>
      <c r="X1584" s="17">
        <f t="shared" si="492"/>
        <v>836.40422774721924</v>
      </c>
      <c r="Y1584" s="18">
        <f t="shared" si="493"/>
        <v>1089.5532146537346</v>
      </c>
      <c r="Z1584" s="2">
        <f t="shared" si="504"/>
        <v>794.5840163598582</v>
      </c>
      <c r="AA1584" s="18">
        <f t="shared" si="504"/>
        <v>1035.0755539210479</v>
      </c>
      <c r="AB1584" s="2">
        <f t="shared" si="505"/>
        <v>-125.85201557176947</v>
      </c>
      <c r="AC1584" s="2">
        <f t="shared" si="505"/>
        <v>103.50755539210479</v>
      </c>
      <c r="AD1584" s="2">
        <f t="shared" si="494"/>
        <v>-1000</v>
      </c>
      <c r="AE1584" s="2">
        <f t="shared" si="495"/>
        <v>1035.0755539210479</v>
      </c>
      <c r="AF1584" s="5">
        <f t="shared" si="496"/>
        <v>-1</v>
      </c>
      <c r="AG1584" s="5">
        <f t="shared" si="497"/>
        <v>1.0899999999999999</v>
      </c>
      <c r="AH1584" s="3">
        <f t="shared" si="498"/>
        <v>201710</v>
      </c>
      <c r="AI1584" s="21">
        <v>1.9</v>
      </c>
      <c r="AJ1584" s="21">
        <v>2.0099999999999998</v>
      </c>
      <c r="AK1584" s="21">
        <v>1.833</v>
      </c>
      <c r="AL1584" s="21">
        <v>2.09</v>
      </c>
      <c r="AO1584">
        <f t="shared" si="503"/>
        <v>-130</v>
      </c>
      <c r="AP1584">
        <f>IF(E1584&lt;F1584,G1584,H1584)</f>
        <v>24</v>
      </c>
      <c r="AQ1584">
        <f>IF(E1584&lt;F1584,H1584,G1584)</f>
        <v>26</v>
      </c>
    </row>
    <row r="1585" spans="2:43" x14ac:dyDescent="0.25">
      <c r="B1585" s="24">
        <v>43009</v>
      </c>
      <c r="C1585" s="20" t="s">
        <v>27</v>
      </c>
      <c r="D1585" s="20" t="s">
        <v>25</v>
      </c>
      <c r="E1585" s="2">
        <v>-139.08205841446451</v>
      </c>
      <c r="F1585" s="2">
        <v>125.99999999999997</v>
      </c>
      <c r="G1585">
        <v>25</v>
      </c>
      <c r="H1585">
        <v>23</v>
      </c>
      <c r="I1585" s="9"/>
      <c r="J1585" s="2" t="str">
        <f t="shared" si="499"/>
        <v>Tampa Bay Buccaneers</v>
      </c>
      <c r="K1585" s="2" t="str">
        <f t="shared" si="500"/>
        <v>New York Giants</v>
      </c>
      <c r="L1585" s="17">
        <f t="shared" si="501"/>
        <v>-139.08205841446451</v>
      </c>
      <c r="M1585" s="18">
        <f t="shared" si="502"/>
        <v>125.99999999999997</v>
      </c>
      <c r="N1585" s="4">
        <f t="shared" si="488"/>
        <v>1.7190000000000001</v>
      </c>
      <c r="O1585" s="4">
        <f t="shared" si="489"/>
        <v>2.2599999999999998</v>
      </c>
      <c r="P1585" s="4"/>
      <c r="Q1585" s="4"/>
      <c r="R1585" s="1">
        <f t="shared" si="490"/>
        <v>0.58173356602675974</v>
      </c>
      <c r="S1585" s="1">
        <f t="shared" si="490"/>
        <v>0.44247787610619471</v>
      </c>
      <c r="T1585" s="1">
        <f t="shared" si="486"/>
        <v>2.3639105302839969E-2</v>
      </c>
      <c r="U1585" s="1">
        <f t="shared" si="487"/>
        <v>6.9627844960282514E-2</v>
      </c>
      <c r="V1585" s="1">
        <f t="shared" si="491"/>
        <v>0.58062784496028252</v>
      </c>
      <c r="W1585" s="1"/>
      <c r="X1585" s="17">
        <f t="shared" si="492"/>
        <v>722.27358484401384</v>
      </c>
      <c r="Y1585" s="18">
        <f t="shared" si="493"/>
        <v>1258.3160788446787</v>
      </c>
      <c r="Z1585" s="2">
        <f t="shared" si="504"/>
        <v>686.15990560181308</v>
      </c>
      <c r="AA1585" s="18">
        <f t="shared" si="504"/>
        <v>1195.4002749024448</v>
      </c>
      <c r="AB1585" s="2">
        <f t="shared" si="505"/>
        <v>-145.7386232911592</v>
      </c>
      <c r="AC1585" s="2">
        <f t="shared" si="505"/>
        <v>119.54002749024448</v>
      </c>
      <c r="AD1585" s="2">
        <f t="shared" si="494"/>
        <v>686.15990560181308</v>
      </c>
      <c r="AE1585" s="2">
        <f t="shared" si="495"/>
        <v>-1000</v>
      </c>
      <c r="AF1585" s="5">
        <f t="shared" si="496"/>
        <v>0.71900000000000008</v>
      </c>
      <c r="AG1585" s="5">
        <f t="shared" si="497"/>
        <v>-1</v>
      </c>
      <c r="AH1585" s="3">
        <f t="shared" si="498"/>
        <v>201710</v>
      </c>
      <c r="AI1585" s="21">
        <v>1.5980000000000001</v>
      </c>
      <c r="AJ1585" s="21">
        <v>2.5099999999999998</v>
      </c>
      <c r="AK1585" s="21">
        <v>1.7190000000000001</v>
      </c>
      <c r="AL1585" s="21">
        <v>2.2599999999999998</v>
      </c>
      <c r="AO1585">
        <f t="shared" si="503"/>
        <v>-140</v>
      </c>
      <c r="AP1585">
        <f>IF(E1585&lt;F1585,G1585,H1585)</f>
        <v>25</v>
      </c>
      <c r="AQ1585">
        <f>IF(E1585&lt;F1585,H1585,G1585)</f>
        <v>23</v>
      </c>
    </row>
    <row r="1586" spans="2:43" x14ac:dyDescent="0.25">
      <c r="B1586" s="24">
        <v>43009</v>
      </c>
      <c r="C1586" s="20" t="s">
        <v>35</v>
      </c>
      <c r="D1586" s="20" t="s">
        <v>24</v>
      </c>
      <c r="E1586" s="2">
        <v>-370.37037037037032</v>
      </c>
      <c r="F1586" s="2">
        <v>322</v>
      </c>
      <c r="G1586">
        <v>17</v>
      </c>
      <c r="H1586">
        <v>23</v>
      </c>
      <c r="I1586" s="9"/>
      <c r="J1586" s="2" t="str">
        <f t="shared" si="499"/>
        <v>Atlanta Falcons</v>
      </c>
      <c r="K1586" s="2" t="str">
        <f t="shared" si="500"/>
        <v>Buffalo Bills</v>
      </c>
      <c r="L1586" s="17">
        <f t="shared" si="501"/>
        <v>-370.37037037037032</v>
      </c>
      <c r="M1586" s="18">
        <f t="shared" si="502"/>
        <v>322</v>
      </c>
      <c r="N1586" s="4">
        <f t="shared" si="488"/>
        <v>1.27</v>
      </c>
      <c r="O1586" s="4">
        <f t="shared" si="489"/>
        <v>4.22</v>
      </c>
      <c r="P1586" s="4"/>
      <c r="Q1586" s="4"/>
      <c r="R1586" s="1">
        <f t="shared" si="490"/>
        <v>0.78740157480314954</v>
      </c>
      <c r="S1586" s="1">
        <f t="shared" si="490"/>
        <v>0.23696682464454977</v>
      </c>
      <c r="T1586" s="1">
        <f t="shared" si="486"/>
        <v>2.3788706739526488E-2</v>
      </c>
      <c r="U1586" s="1">
        <f t="shared" si="487"/>
        <v>0.27521737507929989</v>
      </c>
      <c r="V1586" s="1">
        <f t="shared" si="491"/>
        <v>0.7862173750792999</v>
      </c>
      <c r="W1586" s="1"/>
      <c r="X1586" s="17">
        <f t="shared" si="492"/>
        <v>271.91287256801911</v>
      </c>
      <c r="Y1586" s="18">
        <f t="shared" si="493"/>
        <v>3110.4414053830196</v>
      </c>
      <c r="Z1586" s="2">
        <f t="shared" si="504"/>
        <v>258.31722893961813</v>
      </c>
      <c r="AA1586" s="18">
        <f t="shared" si="504"/>
        <v>2954.9193351138683</v>
      </c>
      <c r="AB1586" s="2">
        <f t="shared" si="505"/>
        <v>-387.12090715162901</v>
      </c>
      <c r="AC1586" s="2">
        <f t="shared" si="505"/>
        <v>295.49193351138683</v>
      </c>
      <c r="AD1586" s="2">
        <f t="shared" si="494"/>
        <v>-1000</v>
      </c>
      <c r="AE1586" s="2">
        <f t="shared" si="495"/>
        <v>2954.9193351138683</v>
      </c>
      <c r="AF1586" s="5">
        <f t="shared" si="496"/>
        <v>-1</v>
      </c>
      <c r="AG1586" s="5">
        <f t="shared" si="497"/>
        <v>3.2199999999999998</v>
      </c>
      <c r="AH1586" s="3">
        <f t="shared" si="498"/>
        <v>201710</v>
      </c>
      <c r="AI1586" s="21">
        <v>1.2629999999999999</v>
      </c>
      <c r="AJ1586" s="21">
        <v>4.3</v>
      </c>
      <c r="AK1586" s="21">
        <v>1.27</v>
      </c>
      <c r="AL1586" s="21">
        <v>4.22</v>
      </c>
      <c r="AO1586">
        <f t="shared" si="503"/>
        <v>-400</v>
      </c>
      <c r="AP1586">
        <f>IF(E1586&lt;F1586,G1586,H1586)</f>
        <v>17</v>
      </c>
      <c r="AQ1586">
        <f>IF(E1586&lt;F1586,H1586,G1586)</f>
        <v>23</v>
      </c>
    </row>
    <row r="1587" spans="2:43" x14ac:dyDescent="0.25">
      <c r="B1587" s="24">
        <v>43009</v>
      </c>
      <c r="C1587" s="20" t="s">
        <v>28</v>
      </c>
      <c r="D1587" s="20" t="s">
        <v>45</v>
      </c>
      <c r="E1587" s="2">
        <v>166</v>
      </c>
      <c r="F1587" s="2">
        <v>-185.18518518518516</v>
      </c>
      <c r="G1587">
        <v>9</v>
      </c>
      <c r="H1587">
        <v>26</v>
      </c>
      <c r="I1587" s="9"/>
      <c r="J1587" s="2" t="str">
        <f t="shared" si="499"/>
        <v>Pittsburgh Steelers</v>
      </c>
      <c r="K1587" s="2" t="str">
        <f t="shared" si="500"/>
        <v>Baltimore Ravens</v>
      </c>
      <c r="L1587" s="17">
        <f t="shared" si="501"/>
        <v>-185.18518518518516</v>
      </c>
      <c r="M1587" s="18">
        <f t="shared" si="502"/>
        <v>166</v>
      </c>
      <c r="N1587" s="4">
        <f t="shared" si="488"/>
        <v>1.54</v>
      </c>
      <c r="O1587" s="4">
        <f t="shared" si="489"/>
        <v>2.66</v>
      </c>
      <c r="P1587" s="4"/>
      <c r="Q1587" s="4"/>
      <c r="R1587" s="1">
        <f t="shared" si="490"/>
        <v>0.64935064935064934</v>
      </c>
      <c r="S1587" s="1">
        <f t="shared" si="490"/>
        <v>0.37593984962406013</v>
      </c>
      <c r="T1587" s="1">
        <f t="shared" si="486"/>
        <v>2.4666666666666726E-2</v>
      </c>
      <c r="U1587" s="1">
        <f t="shared" si="487"/>
        <v>0.13670539986329461</v>
      </c>
      <c r="V1587" s="1">
        <f t="shared" si="491"/>
        <v>0.64770539986329467</v>
      </c>
      <c r="W1587" s="1"/>
      <c r="X1587" s="17">
        <f t="shared" si="492"/>
        <v>543.91178491187668</v>
      </c>
      <c r="Y1587" s="18">
        <f t="shared" si="493"/>
        <v>1653.0471874062387</v>
      </c>
      <c r="Z1587" s="2">
        <f t="shared" si="504"/>
        <v>516.71619566628283</v>
      </c>
      <c r="AA1587" s="18">
        <f t="shared" si="504"/>
        <v>1570.3948280359266</v>
      </c>
      <c r="AB1587" s="2">
        <f t="shared" si="505"/>
        <v>-193.52983482751958</v>
      </c>
      <c r="AC1587" s="2">
        <f t="shared" si="505"/>
        <v>157.03948280359265</v>
      </c>
      <c r="AD1587" s="2">
        <f t="shared" si="494"/>
        <v>516.71619566628283</v>
      </c>
      <c r="AE1587" s="2">
        <f t="shared" si="495"/>
        <v>-1000</v>
      </c>
      <c r="AF1587" s="5">
        <f t="shared" si="496"/>
        <v>0.54</v>
      </c>
      <c r="AG1587" s="5">
        <f t="shared" si="497"/>
        <v>-1</v>
      </c>
      <c r="AH1587" s="3">
        <f t="shared" si="498"/>
        <v>201710</v>
      </c>
      <c r="AI1587" s="21">
        <v>2.37</v>
      </c>
      <c r="AJ1587" s="21">
        <v>1.657</v>
      </c>
      <c r="AK1587" s="21">
        <v>2.66</v>
      </c>
      <c r="AL1587" s="21">
        <v>1.54</v>
      </c>
      <c r="AO1587">
        <f t="shared" si="503"/>
        <v>-190</v>
      </c>
      <c r="AP1587">
        <f>IF(E1587&lt;F1587,G1587,H1587)</f>
        <v>26</v>
      </c>
      <c r="AQ1587">
        <f>IF(E1587&lt;F1587,H1587,G1587)</f>
        <v>9</v>
      </c>
    </row>
    <row r="1588" spans="2:43" x14ac:dyDescent="0.25">
      <c r="B1588" s="24">
        <v>43009</v>
      </c>
      <c r="C1588" s="20" t="s">
        <v>46</v>
      </c>
      <c r="D1588" s="20" t="s">
        <v>21</v>
      </c>
      <c r="E1588" s="2">
        <v>150</v>
      </c>
      <c r="F1588" s="2">
        <v>-166.1129568106312</v>
      </c>
      <c r="G1588">
        <v>7</v>
      </c>
      <c r="H1588">
        <v>31</v>
      </c>
      <c r="I1588" s="9"/>
      <c r="J1588" s="2" t="str">
        <f t="shared" si="499"/>
        <v>Cincinnati Bengals</v>
      </c>
      <c r="K1588" s="2" t="str">
        <f t="shared" si="500"/>
        <v>Cleveland Browns</v>
      </c>
      <c r="L1588" s="17">
        <f t="shared" si="501"/>
        <v>-166.1129568106312</v>
      </c>
      <c r="M1588" s="18">
        <f t="shared" si="502"/>
        <v>150</v>
      </c>
      <c r="N1588" s="4">
        <f t="shared" si="488"/>
        <v>1.6020000000000001</v>
      </c>
      <c r="O1588" s="4">
        <f t="shared" si="489"/>
        <v>2.5</v>
      </c>
      <c r="P1588" s="4"/>
      <c r="Q1588" s="4"/>
      <c r="R1588" s="1">
        <f t="shared" si="490"/>
        <v>0.62421972534332082</v>
      </c>
      <c r="S1588" s="1">
        <f t="shared" si="490"/>
        <v>0.4</v>
      </c>
      <c r="T1588" s="1">
        <f t="shared" si="486"/>
        <v>2.3647001462701267E-2</v>
      </c>
      <c r="U1588" s="1">
        <f t="shared" si="487"/>
        <v>0.1121098626716604</v>
      </c>
      <c r="V1588" s="1">
        <f t="shared" si="491"/>
        <v>0.62310986267166046</v>
      </c>
      <c r="W1588" s="1"/>
      <c r="X1588" s="17">
        <f t="shared" si="492"/>
        <v>604.85342939746852</v>
      </c>
      <c r="Y1588" s="18">
        <f t="shared" si="493"/>
        <v>1493.8085293743554</v>
      </c>
      <c r="Z1588" s="2">
        <f t="shared" si="504"/>
        <v>574.61075792759505</v>
      </c>
      <c r="AA1588" s="18">
        <f t="shared" si="504"/>
        <v>1419.1181029056377</v>
      </c>
      <c r="AB1588" s="2">
        <f t="shared" si="505"/>
        <v>-174.0308523993919</v>
      </c>
      <c r="AC1588" s="2">
        <f t="shared" si="505"/>
        <v>141.91181029056378</v>
      </c>
      <c r="AD1588" s="2">
        <f t="shared" si="494"/>
        <v>574.61075792759505</v>
      </c>
      <c r="AE1588" s="2">
        <f t="shared" si="495"/>
        <v>-1000</v>
      </c>
      <c r="AF1588" s="5">
        <f t="shared" si="496"/>
        <v>0.60200000000000009</v>
      </c>
      <c r="AG1588" s="5">
        <f t="shared" si="497"/>
        <v>-1</v>
      </c>
      <c r="AH1588" s="3">
        <f t="shared" si="498"/>
        <v>201710</v>
      </c>
      <c r="AI1588" s="21">
        <v>2.62</v>
      </c>
      <c r="AJ1588" s="21">
        <v>1.5549999999999999</v>
      </c>
      <c r="AK1588" s="21">
        <v>2.5</v>
      </c>
      <c r="AL1588" s="21">
        <v>1.6020000000000001</v>
      </c>
      <c r="AO1588">
        <f t="shared" si="503"/>
        <v>-170</v>
      </c>
      <c r="AP1588">
        <f>IF(E1588&lt;F1588,G1588,H1588)</f>
        <v>31</v>
      </c>
      <c r="AQ1588">
        <f>IF(E1588&lt;F1588,H1588,G1588)</f>
        <v>7</v>
      </c>
    </row>
    <row r="1589" spans="2:43" x14ac:dyDescent="0.25">
      <c r="B1589" s="24">
        <v>43009</v>
      </c>
      <c r="C1589" s="20" t="s">
        <v>23</v>
      </c>
      <c r="D1589" s="20" t="s">
        <v>47</v>
      </c>
      <c r="E1589" s="2">
        <v>-237.5296912114014</v>
      </c>
      <c r="F1589" s="2">
        <v>211</v>
      </c>
      <c r="G1589">
        <v>30</v>
      </c>
      <c r="H1589">
        <v>35</v>
      </c>
      <c r="I1589" s="9"/>
      <c r="J1589" s="2" t="str">
        <f t="shared" si="499"/>
        <v>Dallas Cowboys</v>
      </c>
      <c r="K1589" s="2" t="str">
        <f t="shared" si="500"/>
        <v>Los Angeles Rams</v>
      </c>
      <c r="L1589" s="17">
        <f t="shared" si="501"/>
        <v>-237.5296912114014</v>
      </c>
      <c r="M1589" s="18">
        <f t="shared" si="502"/>
        <v>211</v>
      </c>
      <c r="N1589" s="4">
        <f t="shared" si="488"/>
        <v>1.421</v>
      </c>
      <c r="O1589" s="4">
        <f t="shared" si="489"/>
        <v>3.11</v>
      </c>
      <c r="P1589" s="4"/>
      <c r="Q1589" s="4"/>
      <c r="R1589" s="1">
        <f t="shared" si="490"/>
        <v>0.70372976776917662</v>
      </c>
      <c r="S1589" s="1">
        <f t="shared" si="490"/>
        <v>0.32154340836012862</v>
      </c>
      <c r="T1589" s="1">
        <f t="shared" si="486"/>
        <v>2.4650187596556905E-2</v>
      </c>
      <c r="U1589" s="1">
        <f t="shared" si="487"/>
        <v>0.191093179704524</v>
      </c>
      <c r="V1589" s="1">
        <f t="shared" si="491"/>
        <v>0.70209317970452401</v>
      </c>
      <c r="W1589" s="1"/>
      <c r="X1589" s="17">
        <f t="shared" si="492"/>
        <v>424.31236893776702</v>
      </c>
      <c r="Y1589" s="18">
        <f t="shared" si="493"/>
        <v>2085.7769967013264</v>
      </c>
      <c r="Z1589" s="2">
        <f t="shared" si="504"/>
        <v>403.09675049087866</v>
      </c>
      <c r="AA1589" s="18">
        <f t="shared" si="504"/>
        <v>1981.48814686626</v>
      </c>
      <c r="AB1589" s="2">
        <f t="shared" si="505"/>
        <v>-248.07939999075438</v>
      </c>
      <c r="AC1589" s="2">
        <f t="shared" si="505"/>
        <v>198.148814686626</v>
      </c>
      <c r="AD1589" s="2">
        <f t="shared" si="494"/>
        <v>-1000</v>
      </c>
      <c r="AE1589" s="2">
        <f t="shared" si="495"/>
        <v>1981.48814686626</v>
      </c>
      <c r="AF1589" s="5">
        <f t="shared" si="496"/>
        <v>-1</v>
      </c>
      <c r="AG1589" s="5">
        <f t="shared" si="497"/>
        <v>2.11</v>
      </c>
      <c r="AH1589" s="3">
        <f t="shared" si="498"/>
        <v>201710</v>
      </c>
      <c r="AI1589" s="21">
        <v>1.35</v>
      </c>
      <c r="AJ1589" s="21">
        <v>3.52</v>
      </c>
      <c r="AK1589" s="21">
        <v>1.421</v>
      </c>
      <c r="AL1589" s="21">
        <v>3.11</v>
      </c>
      <c r="AO1589">
        <f t="shared" si="503"/>
        <v>-300</v>
      </c>
      <c r="AP1589">
        <f>IF(E1589&lt;F1589,G1589,H1589)</f>
        <v>30</v>
      </c>
      <c r="AQ1589">
        <f>IF(E1589&lt;F1589,H1589,G1589)</f>
        <v>35</v>
      </c>
    </row>
    <row r="1590" spans="2:43" x14ac:dyDescent="0.25">
      <c r="B1590" s="24">
        <v>43009</v>
      </c>
      <c r="C1590" s="20" t="s">
        <v>40</v>
      </c>
      <c r="D1590" s="20" t="s">
        <v>41</v>
      </c>
      <c r="E1590" s="2">
        <v>127</v>
      </c>
      <c r="F1590" s="2">
        <v>-140.0560224089636</v>
      </c>
      <c r="G1590">
        <v>57</v>
      </c>
      <c r="H1590">
        <v>14</v>
      </c>
      <c r="I1590" s="9"/>
      <c r="J1590" s="2" t="str">
        <f t="shared" si="499"/>
        <v>Tennessee Titans</v>
      </c>
      <c r="K1590" s="2" t="str">
        <f t="shared" si="500"/>
        <v>Houston Texans</v>
      </c>
      <c r="L1590" s="17">
        <f t="shared" si="501"/>
        <v>-140.0560224089636</v>
      </c>
      <c r="M1590" s="18">
        <f t="shared" si="502"/>
        <v>127</v>
      </c>
      <c r="N1590" s="4">
        <f t="shared" si="488"/>
        <v>1.714</v>
      </c>
      <c r="O1590" s="4">
        <f t="shared" si="489"/>
        <v>2.27</v>
      </c>
      <c r="P1590" s="4"/>
      <c r="Q1590" s="4"/>
      <c r="R1590" s="1">
        <f t="shared" si="490"/>
        <v>0.58343057176196034</v>
      </c>
      <c r="S1590" s="1">
        <f t="shared" si="490"/>
        <v>0.44052863436123346</v>
      </c>
      <c r="T1590" s="1">
        <f t="shared" si="486"/>
        <v>2.3398594377510018E-2</v>
      </c>
      <c r="U1590" s="1">
        <f t="shared" si="487"/>
        <v>7.1450968700363438E-2</v>
      </c>
      <c r="V1590" s="1">
        <f t="shared" si="491"/>
        <v>0.58245096870036339</v>
      </c>
      <c r="W1590" s="1"/>
      <c r="X1590" s="17">
        <f t="shared" si="492"/>
        <v>716.88271414729309</v>
      </c>
      <c r="Y1590" s="18">
        <f t="shared" si="493"/>
        <v>1267.5379818063075</v>
      </c>
      <c r="Z1590" s="2">
        <f t="shared" si="504"/>
        <v>681.03857843992841</v>
      </c>
      <c r="AA1590" s="18">
        <f t="shared" si="504"/>
        <v>1204.1610827159921</v>
      </c>
      <c r="AB1590" s="2">
        <f t="shared" si="505"/>
        <v>-146.83455998788267</v>
      </c>
      <c r="AC1590" s="2">
        <f t="shared" si="505"/>
        <v>120.4161082715992</v>
      </c>
      <c r="AD1590" s="2">
        <f t="shared" si="494"/>
        <v>-1000</v>
      </c>
      <c r="AE1590" s="2">
        <f t="shared" si="495"/>
        <v>1204.1610827159921</v>
      </c>
      <c r="AF1590" s="5">
        <f t="shared" si="496"/>
        <v>-1</v>
      </c>
      <c r="AG1590" s="5">
        <f t="shared" si="497"/>
        <v>1.27</v>
      </c>
      <c r="AH1590" s="3">
        <f t="shared" si="498"/>
        <v>201710</v>
      </c>
      <c r="AI1590" s="21">
        <v>2.02</v>
      </c>
      <c r="AJ1590" s="21">
        <v>1.8839999999999999</v>
      </c>
      <c r="AK1590" s="21">
        <v>2.27</v>
      </c>
      <c r="AL1590" s="21">
        <v>1.714</v>
      </c>
      <c r="AO1590">
        <f t="shared" si="503"/>
        <v>-150</v>
      </c>
      <c r="AP1590">
        <f>IF(E1590&lt;F1590,G1590,H1590)</f>
        <v>14</v>
      </c>
      <c r="AQ1590">
        <f>IF(E1590&lt;F1590,H1590,G1590)</f>
        <v>57</v>
      </c>
    </row>
    <row r="1591" spans="2:43" x14ac:dyDescent="0.25">
      <c r="B1591" s="24">
        <v>43009</v>
      </c>
      <c r="C1591" s="20" t="s">
        <v>29</v>
      </c>
      <c r="D1591" s="20" t="s">
        <v>34</v>
      </c>
      <c r="E1591" s="2">
        <v>-145.13788098693757</v>
      </c>
      <c r="F1591" s="2">
        <v>131</v>
      </c>
      <c r="G1591">
        <v>7</v>
      </c>
      <c r="H1591">
        <v>14</v>
      </c>
      <c r="I1591" s="9"/>
      <c r="J1591" s="2" t="str">
        <f t="shared" si="499"/>
        <v>Minnesota Vikings</v>
      </c>
      <c r="K1591" s="2" t="str">
        <f t="shared" si="500"/>
        <v>Detroit Lions</v>
      </c>
      <c r="L1591" s="17">
        <f t="shared" si="501"/>
        <v>-145.13788098693757</v>
      </c>
      <c r="M1591" s="18">
        <f t="shared" si="502"/>
        <v>131</v>
      </c>
      <c r="N1591" s="4">
        <f t="shared" si="488"/>
        <v>1.6890000000000001</v>
      </c>
      <c r="O1591" s="4">
        <f t="shared" si="489"/>
        <v>2.31</v>
      </c>
      <c r="P1591" s="4"/>
      <c r="Q1591" s="4"/>
      <c r="R1591" s="1">
        <f t="shared" si="490"/>
        <v>0.59206631142687982</v>
      </c>
      <c r="S1591" s="1">
        <f t="shared" si="490"/>
        <v>0.4329004329004329</v>
      </c>
      <c r="T1591" s="1">
        <f t="shared" si="486"/>
        <v>2.4358589647411888E-2</v>
      </c>
      <c r="U1591" s="1">
        <f t="shared" si="487"/>
        <v>7.9582939263223462E-2</v>
      </c>
      <c r="V1591" s="1">
        <f t="shared" si="491"/>
        <v>0.59058293926322347</v>
      </c>
      <c r="W1591" s="1"/>
      <c r="X1591" s="17">
        <f t="shared" si="492"/>
        <v>693.24227558544305</v>
      </c>
      <c r="Y1591" s="18">
        <f t="shared" si="493"/>
        <v>1309.568863191934</v>
      </c>
      <c r="Z1591" s="2">
        <f t="shared" si="504"/>
        <v>658.58016180617085</v>
      </c>
      <c r="AA1591" s="18">
        <f t="shared" si="504"/>
        <v>1244.0904200323373</v>
      </c>
      <c r="AB1591" s="2">
        <f t="shared" si="505"/>
        <v>-151.84180423192183</v>
      </c>
      <c r="AC1591" s="2">
        <f t="shared" si="505"/>
        <v>124.40904200323374</v>
      </c>
      <c r="AD1591" s="2">
        <f t="shared" si="494"/>
        <v>-1000</v>
      </c>
      <c r="AE1591" s="2">
        <f t="shared" si="495"/>
        <v>1244.0904200323373</v>
      </c>
      <c r="AF1591" s="5">
        <f t="shared" si="496"/>
        <v>-1</v>
      </c>
      <c r="AG1591" s="5">
        <f t="shared" si="497"/>
        <v>1.31</v>
      </c>
      <c r="AH1591" s="3">
        <f t="shared" si="498"/>
        <v>201710</v>
      </c>
      <c r="AI1591" s="21">
        <v>1.833</v>
      </c>
      <c r="AJ1591" s="21">
        <v>2.09</v>
      </c>
      <c r="AK1591" s="21">
        <v>1.6890000000000001</v>
      </c>
      <c r="AL1591" s="21">
        <v>2.31</v>
      </c>
      <c r="AO1591">
        <f t="shared" si="503"/>
        <v>-150</v>
      </c>
      <c r="AP1591">
        <f>IF(E1591&lt;F1591,G1591,H1591)</f>
        <v>7</v>
      </c>
      <c r="AQ1591">
        <f>IF(E1591&lt;F1591,H1591,G1591)</f>
        <v>14</v>
      </c>
    </row>
    <row r="1592" spans="2:43" x14ac:dyDescent="0.25">
      <c r="B1592" s="24">
        <v>43009</v>
      </c>
      <c r="C1592" s="20" t="s">
        <v>36</v>
      </c>
      <c r="D1592" s="20" t="s">
        <v>44</v>
      </c>
      <c r="E1592" s="2">
        <v>-450.45045045045049</v>
      </c>
      <c r="F1592" s="2">
        <v>384.99999999999994</v>
      </c>
      <c r="G1592">
        <v>30</v>
      </c>
      <c r="H1592">
        <v>33</v>
      </c>
      <c r="I1592" s="9"/>
      <c r="J1592" s="2" t="str">
        <f t="shared" si="499"/>
        <v>New England Patriots</v>
      </c>
      <c r="K1592" s="2" t="str">
        <f t="shared" si="500"/>
        <v>Carolina Panthers</v>
      </c>
      <c r="L1592" s="17">
        <f t="shared" si="501"/>
        <v>-450.45045045045049</v>
      </c>
      <c r="M1592" s="18">
        <f t="shared" si="502"/>
        <v>384.99999999999994</v>
      </c>
      <c r="N1592" s="4">
        <f t="shared" si="488"/>
        <v>1.222</v>
      </c>
      <c r="O1592" s="4">
        <f t="shared" si="489"/>
        <v>4.8499999999999996</v>
      </c>
      <c r="P1592" s="4"/>
      <c r="Q1592" s="4"/>
      <c r="R1592" s="1">
        <f t="shared" si="490"/>
        <v>0.81833060556464809</v>
      </c>
      <c r="S1592" s="1">
        <f t="shared" si="490"/>
        <v>0.2061855670103093</v>
      </c>
      <c r="T1592" s="1">
        <f t="shared" si="486"/>
        <v>2.392951251646902E-2</v>
      </c>
      <c r="U1592" s="1">
        <f t="shared" si="487"/>
        <v>0.30607251927716939</v>
      </c>
      <c r="V1592" s="1">
        <f t="shared" si="491"/>
        <v>0.8170725192771694</v>
      </c>
      <c r="W1592" s="1"/>
      <c r="X1592" s="17">
        <f t="shared" si="492"/>
        <v>223.88157281884725</v>
      </c>
      <c r="Y1592" s="18">
        <f t="shared" si="493"/>
        <v>3674.1094559452272</v>
      </c>
      <c r="Z1592" s="2">
        <f t="shared" si="504"/>
        <v>212.68749417790488</v>
      </c>
      <c r="AA1592" s="18">
        <f t="shared" si="504"/>
        <v>3490.4039831479658</v>
      </c>
      <c r="AB1592" s="2">
        <f t="shared" si="505"/>
        <v>-470.17338930305823</v>
      </c>
      <c r="AC1592" s="2">
        <f t="shared" si="505"/>
        <v>349.04039831479656</v>
      </c>
      <c r="AD1592" s="2">
        <f t="shared" si="494"/>
        <v>-1000</v>
      </c>
      <c r="AE1592" s="2">
        <f t="shared" si="495"/>
        <v>3490.4039831479658</v>
      </c>
      <c r="AF1592" s="5">
        <f t="shared" si="496"/>
        <v>-1</v>
      </c>
      <c r="AG1592" s="5">
        <f t="shared" si="497"/>
        <v>3.8499999999999996</v>
      </c>
      <c r="AH1592" s="3">
        <f t="shared" si="498"/>
        <v>201710</v>
      </c>
      <c r="AI1592" s="21">
        <v>1.24</v>
      </c>
      <c r="AJ1592" s="21">
        <v>4.58</v>
      </c>
      <c r="AK1592" s="21">
        <v>1.222</v>
      </c>
      <c r="AL1592" s="21">
        <v>4.8499999999999996</v>
      </c>
      <c r="AO1592">
        <f t="shared" si="503"/>
        <v>-500</v>
      </c>
      <c r="AP1592">
        <f>IF(E1592&lt;F1592,G1592,H1592)</f>
        <v>30</v>
      </c>
      <c r="AQ1592">
        <f>IF(E1592&lt;F1592,H1592,G1592)</f>
        <v>33</v>
      </c>
    </row>
    <row r="1593" spans="2:43" x14ac:dyDescent="0.25">
      <c r="B1593" s="24">
        <v>43009</v>
      </c>
      <c r="C1593" s="20" t="s">
        <v>42</v>
      </c>
      <c r="D1593" s="20" t="s">
        <v>26</v>
      </c>
      <c r="E1593" s="2">
        <v>175.99999999999997</v>
      </c>
      <c r="F1593" s="2">
        <v>-196.07843137254901</v>
      </c>
      <c r="G1593">
        <v>23</v>
      </c>
      <c r="H1593">
        <v>20</v>
      </c>
      <c r="I1593" s="9"/>
      <c r="J1593" s="2" t="str">
        <f t="shared" si="499"/>
        <v>Jacksonville Jaguars</v>
      </c>
      <c r="K1593" s="2" t="str">
        <f t="shared" si="500"/>
        <v>New York Jets</v>
      </c>
      <c r="L1593" s="17">
        <f t="shared" si="501"/>
        <v>-196.07843137254901</v>
      </c>
      <c r="M1593" s="18">
        <f t="shared" si="502"/>
        <v>175.99999999999997</v>
      </c>
      <c r="N1593" s="4">
        <f t="shared" si="488"/>
        <v>1.51</v>
      </c>
      <c r="O1593" s="4">
        <f t="shared" si="489"/>
        <v>2.76</v>
      </c>
      <c r="P1593" s="4"/>
      <c r="Q1593" s="4"/>
      <c r="R1593" s="1">
        <f t="shared" si="490"/>
        <v>0.66225165562913912</v>
      </c>
      <c r="S1593" s="1">
        <f t="shared" si="490"/>
        <v>0.3623188405797102</v>
      </c>
      <c r="T1593" s="1">
        <f t="shared" si="486"/>
        <v>2.3981264637002453E-2</v>
      </c>
      <c r="U1593" s="1">
        <f t="shared" si="487"/>
        <v>0.14996640752471446</v>
      </c>
      <c r="V1593" s="1">
        <f t="shared" si="491"/>
        <v>0.66096640752471447</v>
      </c>
      <c r="W1593" s="1"/>
      <c r="X1593" s="17">
        <f t="shared" si="492"/>
        <v>512.93619254410987</v>
      </c>
      <c r="Y1593" s="18">
        <f t="shared" si="493"/>
        <v>1747.3196475929296</v>
      </c>
      <c r="Z1593" s="2">
        <f t="shared" si="504"/>
        <v>487.28938291690434</v>
      </c>
      <c r="AA1593" s="18">
        <f t="shared" si="504"/>
        <v>1659.9536652132831</v>
      </c>
      <c r="AB1593" s="2">
        <f t="shared" si="505"/>
        <v>-205.21686600557976</v>
      </c>
      <c r="AC1593" s="2">
        <f t="shared" si="505"/>
        <v>165.99536652132832</v>
      </c>
      <c r="AD1593" s="2">
        <f t="shared" si="494"/>
        <v>-1000</v>
      </c>
      <c r="AE1593" s="2">
        <f t="shared" si="495"/>
        <v>1659.9536652132831</v>
      </c>
      <c r="AF1593" s="5">
        <f t="shared" si="496"/>
        <v>-1</v>
      </c>
      <c r="AG1593" s="5">
        <f t="shared" si="497"/>
        <v>1.7599999999999998</v>
      </c>
      <c r="AH1593" s="3">
        <f t="shared" si="498"/>
        <v>201710</v>
      </c>
      <c r="AI1593" s="21">
        <v>2.62</v>
      </c>
      <c r="AJ1593" s="21">
        <v>1.5549999999999999</v>
      </c>
      <c r="AK1593" s="21">
        <v>2.76</v>
      </c>
      <c r="AL1593" s="21">
        <v>1.51</v>
      </c>
      <c r="AO1593">
        <f t="shared" si="503"/>
        <v>-200</v>
      </c>
      <c r="AP1593">
        <f>IF(E1593&lt;F1593,G1593,H1593)</f>
        <v>20</v>
      </c>
      <c r="AQ1593">
        <f>IF(E1593&lt;F1593,H1593,G1593)</f>
        <v>23</v>
      </c>
    </row>
    <row r="1594" spans="2:43" x14ac:dyDescent="0.25">
      <c r="B1594" s="24">
        <v>43009</v>
      </c>
      <c r="C1594" s="20" t="s">
        <v>30</v>
      </c>
      <c r="D1594" s="20" t="s">
        <v>43</v>
      </c>
      <c r="E1594" s="2">
        <v>171</v>
      </c>
      <c r="F1594" s="2">
        <v>-190.11406844106463</v>
      </c>
      <c r="G1594">
        <v>0</v>
      </c>
      <c r="H1594">
        <v>20</v>
      </c>
      <c r="I1594" s="9"/>
      <c r="J1594" s="2" t="str">
        <f t="shared" si="499"/>
        <v>New Orleans Saints</v>
      </c>
      <c r="K1594" s="2" t="str">
        <f t="shared" si="500"/>
        <v>Miami Dolphins</v>
      </c>
      <c r="L1594" s="17">
        <f t="shared" si="501"/>
        <v>-190.11406844106463</v>
      </c>
      <c r="M1594" s="18">
        <f t="shared" si="502"/>
        <v>171</v>
      </c>
      <c r="N1594" s="4">
        <f t="shared" si="488"/>
        <v>1.526</v>
      </c>
      <c r="O1594" s="4">
        <f t="shared" si="489"/>
        <v>2.71</v>
      </c>
      <c r="P1594" s="4"/>
      <c r="Q1594" s="4"/>
      <c r="R1594" s="1">
        <f t="shared" si="490"/>
        <v>0.65530799475753598</v>
      </c>
      <c r="S1594" s="1">
        <f t="shared" si="490"/>
        <v>0.36900369003690037</v>
      </c>
      <c r="T1594" s="1">
        <f t="shared" si="486"/>
        <v>2.3734655335221788E-2</v>
      </c>
      <c r="U1594" s="1">
        <f t="shared" si="487"/>
        <v>0.14315215236031781</v>
      </c>
      <c r="V1594" s="1">
        <f t="shared" si="491"/>
        <v>0.65415215236031776</v>
      </c>
      <c r="W1594" s="1"/>
      <c r="X1594" s="17">
        <f t="shared" si="492"/>
        <v>528.69633829345491</v>
      </c>
      <c r="Y1594" s="18">
        <f t="shared" si="493"/>
        <v>1698.0824170407793</v>
      </c>
      <c r="Z1594" s="2">
        <f t="shared" si="504"/>
        <v>502.26152137878216</v>
      </c>
      <c r="AA1594" s="18">
        <f t="shared" si="504"/>
        <v>1613.1782961887402</v>
      </c>
      <c r="AB1594" s="2">
        <f t="shared" si="505"/>
        <v>-199.09946460856727</v>
      </c>
      <c r="AC1594" s="2">
        <f t="shared" si="505"/>
        <v>161.31782961887401</v>
      </c>
      <c r="AD1594" s="2">
        <f t="shared" si="494"/>
        <v>502.26152137878216</v>
      </c>
      <c r="AE1594" s="2">
        <f t="shared" si="495"/>
        <v>-1000</v>
      </c>
      <c r="AF1594" s="5">
        <f t="shared" si="496"/>
        <v>0.52600000000000002</v>
      </c>
      <c r="AG1594" s="5">
        <f t="shared" si="497"/>
        <v>-1</v>
      </c>
      <c r="AH1594" s="3">
        <f t="shared" si="498"/>
        <v>201710</v>
      </c>
      <c r="AI1594" s="21">
        <v>2.25</v>
      </c>
      <c r="AJ1594" s="21">
        <v>1.724</v>
      </c>
      <c r="AK1594" s="21">
        <v>2.71</v>
      </c>
      <c r="AL1594" s="21">
        <v>1.526</v>
      </c>
      <c r="AO1594">
        <f t="shared" si="503"/>
        <v>-200</v>
      </c>
      <c r="AP1594">
        <f>IF(E1594&lt;F1594,G1594,H1594)</f>
        <v>20</v>
      </c>
      <c r="AQ1594">
        <f>IF(E1594&lt;F1594,H1594,G1594)</f>
        <v>0</v>
      </c>
    </row>
    <row r="1595" spans="2:43" x14ac:dyDescent="0.25">
      <c r="B1595" s="24">
        <v>43006</v>
      </c>
      <c r="C1595" s="20" t="s">
        <v>33</v>
      </c>
      <c r="D1595" s="20" t="s">
        <v>37</v>
      </c>
      <c r="E1595" s="2">
        <v>-361.01083032490988</v>
      </c>
      <c r="F1595" s="2">
        <v>313.99999999999994</v>
      </c>
      <c r="G1595">
        <v>35</v>
      </c>
      <c r="H1595">
        <v>14</v>
      </c>
      <c r="I1595" s="9"/>
      <c r="J1595" s="2" t="str">
        <f t="shared" si="499"/>
        <v>Green Bay Packers</v>
      </c>
      <c r="K1595" s="2" t="str">
        <f t="shared" si="500"/>
        <v>Chicago Bears</v>
      </c>
      <c r="L1595" s="17">
        <f t="shared" si="501"/>
        <v>-361.01083032490988</v>
      </c>
      <c r="M1595" s="18">
        <f t="shared" si="502"/>
        <v>313.99999999999994</v>
      </c>
      <c r="N1595" s="4">
        <f t="shared" si="488"/>
        <v>1.2769999999999999</v>
      </c>
      <c r="O1595" s="4">
        <f t="shared" si="489"/>
        <v>4.1399999999999997</v>
      </c>
      <c r="P1595" s="4"/>
      <c r="Q1595" s="4"/>
      <c r="R1595" s="1">
        <f t="shared" si="490"/>
        <v>0.78308535630383713</v>
      </c>
      <c r="S1595" s="1">
        <f t="shared" si="490"/>
        <v>0.24154589371980678</v>
      </c>
      <c r="T1595" s="1">
        <f t="shared" si="486"/>
        <v>2.4039136053165988E-2</v>
      </c>
      <c r="U1595" s="1">
        <f t="shared" si="487"/>
        <v>0.2707697312920152</v>
      </c>
      <c r="V1595" s="1">
        <f t="shared" si="491"/>
        <v>0.78176973129201521</v>
      </c>
      <c r="W1595" s="1"/>
      <c r="X1595" s="17">
        <f t="shared" si="492"/>
        <v>279.14903835854574</v>
      </c>
      <c r="Y1595" s="18">
        <f t="shared" si="493"/>
        <v>3040.0006684082346</v>
      </c>
      <c r="Z1595" s="2">
        <f t="shared" si="504"/>
        <v>265.19158644061844</v>
      </c>
      <c r="AA1595" s="18">
        <f t="shared" si="504"/>
        <v>2888.0006349878227</v>
      </c>
      <c r="AB1595" s="2">
        <f t="shared" si="505"/>
        <v>-377.0858696619772</v>
      </c>
      <c r="AC1595" s="2">
        <f t="shared" si="505"/>
        <v>288.80006349878227</v>
      </c>
      <c r="AD1595" s="2">
        <f t="shared" si="494"/>
        <v>265.19158644061844</v>
      </c>
      <c r="AE1595" s="2">
        <f t="shared" si="495"/>
        <v>-1000</v>
      </c>
      <c r="AF1595" s="5">
        <f t="shared" si="496"/>
        <v>0.27699999999999991</v>
      </c>
      <c r="AG1595" s="5">
        <f t="shared" si="497"/>
        <v>-1</v>
      </c>
      <c r="AH1595" s="3">
        <f t="shared" si="498"/>
        <v>201709</v>
      </c>
      <c r="AI1595" s="21">
        <v>1.3169999999999999</v>
      </c>
      <c r="AJ1595" s="21">
        <v>3.77</v>
      </c>
      <c r="AK1595" s="21">
        <v>1.2769999999999999</v>
      </c>
      <c r="AL1595" s="21">
        <v>4.1399999999999997</v>
      </c>
      <c r="AO1595">
        <f t="shared" si="503"/>
        <v>-400</v>
      </c>
      <c r="AP1595">
        <f>IF(E1595&lt;F1595,G1595,H1595)</f>
        <v>35</v>
      </c>
      <c r="AQ1595">
        <f>IF(E1595&lt;F1595,H1595,G1595)</f>
        <v>14</v>
      </c>
    </row>
    <row r="1596" spans="2:43" x14ac:dyDescent="0.25">
      <c r="B1596" s="24">
        <v>43003</v>
      </c>
      <c r="C1596" s="20" t="s">
        <v>48</v>
      </c>
      <c r="D1596" s="20" t="s">
        <v>23</v>
      </c>
      <c r="E1596" s="2">
        <v>135</v>
      </c>
      <c r="F1596" s="2">
        <v>-149.03129657228018</v>
      </c>
      <c r="G1596">
        <v>17</v>
      </c>
      <c r="H1596">
        <v>28</v>
      </c>
      <c r="I1596" s="9"/>
      <c r="J1596" s="2" t="str">
        <f t="shared" si="499"/>
        <v>Dallas Cowboys</v>
      </c>
      <c r="K1596" s="2" t="str">
        <f t="shared" si="500"/>
        <v>Arizona Cardinals</v>
      </c>
      <c r="L1596" s="17">
        <f t="shared" si="501"/>
        <v>-149.03129657228018</v>
      </c>
      <c r="M1596" s="18">
        <f t="shared" si="502"/>
        <v>135</v>
      </c>
      <c r="N1596" s="4">
        <f t="shared" si="488"/>
        <v>1.671</v>
      </c>
      <c r="O1596" s="4">
        <f t="shared" si="489"/>
        <v>2.35</v>
      </c>
      <c r="P1596" s="4"/>
      <c r="Q1596" s="4"/>
      <c r="R1596" s="1">
        <f t="shared" si="490"/>
        <v>0.59844404548174746</v>
      </c>
      <c r="S1596" s="1">
        <f t="shared" si="490"/>
        <v>0.42553191489361702</v>
      </c>
      <c r="T1596" s="1">
        <f t="shared" si="486"/>
        <v>2.3414573489181634E-2</v>
      </c>
      <c r="U1596" s="1">
        <f t="shared" si="487"/>
        <v>8.6456065294065215E-2</v>
      </c>
      <c r="V1596" s="1">
        <f t="shared" si="491"/>
        <v>0.59745606529406525</v>
      </c>
      <c r="W1596" s="1"/>
      <c r="X1596" s="17">
        <f t="shared" si="492"/>
        <v>673.76324066239818</v>
      </c>
      <c r="Y1596" s="18">
        <f t="shared" si="493"/>
        <v>1346.2787179800953</v>
      </c>
      <c r="Z1596" s="2">
        <f t="shared" si="504"/>
        <v>640.07507862927821</v>
      </c>
      <c r="AA1596" s="18">
        <f t="shared" si="504"/>
        <v>1278.9647820810906</v>
      </c>
      <c r="AB1596" s="2">
        <f t="shared" si="505"/>
        <v>-156.23167240654044</v>
      </c>
      <c r="AC1596" s="2">
        <f t="shared" si="505"/>
        <v>127.89647820810906</v>
      </c>
      <c r="AD1596" s="2">
        <f t="shared" si="494"/>
        <v>640.07507862927821</v>
      </c>
      <c r="AE1596" s="2">
        <f t="shared" si="495"/>
        <v>-1000</v>
      </c>
      <c r="AF1596" s="5">
        <f t="shared" si="496"/>
        <v>0.67100000000000004</v>
      </c>
      <c r="AG1596" s="5">
        <f t="shared" si="497"/>
        <v>-1</v>
      </c>
      <c r="AH1596" s="3">
        <f t="shared" si="498"/>
        <v>201709</v>
      </c>
      <c r="AI1596" s="21">
        <v>2.69</v>
      </c>
      <c r="AJ1596" s="21">
        <v>1.5309999999999999</v>
      </c>
      <c r="AK1596" s="21">
        <v>2.35</v>
      </c>
      <c r="AL1596" s="21">
        <v>1.671</v>
      </c>
      <c r="AO1596">
        <f t="shared" si="503"/>
        <v>-150</v>
      </c>
      <c r="AP1596">
        <f>IF(E1596&lt;F1596,G1596,H1596)</f>
        <v>28</v>
      </c>
      <c r="AQ1596">
        <f>IF(E1596&lt;F1596,H1596,G1596)</f>
        <v>17</v>
      </c>
    </row>
    <row r="1597" spans="2:43" x14ac:dyDescent="0.25">
      <c r="B1597" s="24">
        <v>43002</v>
      </c>
      <c r="C1597" s="20" t="s">
        <v>53</v>
      </c>
      <c r="D1597" s="20" t="s">
        <v>52</v>
      </c>
      <c r="E1597" s="2">
        <v>166</v>
      </c>
      <c r="F1597" s="2">
        <v>-185.18518518518516</v>
      </c>
      <c r="G1597">
        <v>27</v>
      </c>
      <c r="H1597">
        <v>10</v>
      </c>
      <c r="I1597" s="9"/>
      <c r="J1597" s="2" t="str">
        <f t="shared" si="499"/>
        <v>Oakland Raiders</v>
      </c>
      <c r="K1597" s="2" t="str">
        <f t="shared" si="500"/>
        <v>Washington Redskins</v>
      </c>
      <c r="L1597" s="17">
        <f t="shared" si="501"/>
        <v>-185.18518518518516</v>
      </c>
      <c r="M1597" s="18">
        <f t="shared" si="502"/>
        <v>166</v>
      </c>
      <c r="N1597" s="4">
        <f t="shared" si="488"/>
        <v>1.54</v>
      </c>
      <c r="O1597" s="4">
        <f t="shared" si="489"/>
        <v>2.66</v>
      </c>
      <c r="P1597" s="4"/>
      <c r="Q1597" s="4"/>
      <c r="R1597" s="1">
        <f t="shared" si="490"/>
        <v>0.64935064935064934</v>
      </c>
      <c r="S1597" s="1">
        <f t="shared" si="490"/>
        <v>0.37593984962406013</v>
      </c>
      <c r="T1597" s="1">
        <f t="shared" si="486"/>
        <v>2.4666666666666726E-2</v>
      </c>
      <c r="U1597" s="1">
        <f t="shared" si="487"/>
        <v>0.13670539986329461</v>
      </c>
      <c r="V1597" s="1">
        <f t="shared" si="491"/>
        <v>0.64770539986329467</v>
      </c>
      <c r="W1597" s="1"/>
      <c r="X1597" s="17">
        <f t="shared" si="492"/>
        <v>543.91178491187668</v>
      </c>
      <c r="Y1597" s="18">
        <f t="shared" si="493"/>
        <v>1653.0471874062387</v>
      </c>
      <c r="Z1597" s="2">
        <f t="shared" si="504"/>
        <v>516.71619566628283</v>
      </c>
      <c r="AA1597" s="18">
        <f t="shared" si="504"/>
        <v>1570.3948280359266</v>
      </c>
      <c r="AB1597" s="2">
        <f t="shared" si="505"/>
        <v>-193.52983482751958</v>
      </c>
      <c r="AC1597" s="2">
        <f t="shared" si="505"/>
        <v>157.03948280359265</v>
      </c>
      <c r="AD1597" s="2">
        <f t="shared" si="494"/>
        <v>-1000</v>
      </c>
      <c r="AE1597" s="2">
        <f t="shared" si="495"/>
        <v>1570.3948280359266</v>
      </c>
      <c r="AF1597" s="5">
        <f t="shared" si="496"/>
        <v>-1</v>
      </c>
      <c r="AG1597" s="5">
        <f t="shared" si="497"/>
        <v>1.6600000000000001</v>
      </c>
      <c r="AH1597" s="3">
        <f t="shared" si="498"/>
        <v>201709</v>
      </c>
      <c r="AI1597" s="21">
        <v>2.38</v>
      </c>
      <c r="AJ1597" s="21">
        <v>1.653</v>
      </c>
      <c r="AK1597" s="21">
        <v>2.66</v>
      </c>
      <c r="AL1597" s="21">
        <v>1.54</v>
      </c>
      <c r="AO1597">
        <f t="shared" si="503"/>
        <v>-190</v>
      </c>
      <c r="AP1597">
        <f>IF(E1597&lt;F1597,G1597,H1597)</f>
        <v>10</v>
      </c>
      <c r="AQ1597">
        <f>IF(E1597&lt;F1597,H1597,G1597)</f>
        <v>27</v>
      </c>
    </row>
    <row r="1598" spans="2:43" x14ac:dyDescent="0.25">
      <c r="B1598" s="24">
        <v>43002</v>
      </c>
      <c r="C1598" s="20" t="s">
        <v>33</v>
      </c>
      <c r="D1598" s="20" t="s">
        <v>21</v>
      </c>
      <c r="E1598" s="2">
        <v>-320.51282051282044</v>
      </c>
      <c r="F1598" s="2">
        <v>281</v>
      </c>
      <c r="G1598">
        <v>27</v>
      </c>
      <c r="H1598">
        <v>24</v>
      </c>
      <c r="I1598" s="9"/>
      <c r="J1598" s="2" t="str">
        <f t="shared" si="499"/>
        <v>Green Bay Packers</v>
      </c>
      <c r="K1598" s="2" t="str">
        <f t="shared" si="500"/>
        <v>Cincinnati Bengals</v>
      </c>
      <c r="L1598" s="17">
        <f t="shared" si="501"/>
        <v>-320.51282051282044</v>
      </c>
      <c r="M1598" s="18">
        <f t="shared" si="502"/>
        <v>281</v>
      </c>
      <c r="N1598" s="4">
        <f t="shared" si="488"/>
        <v>1.3120000000000001</v>
      </c>
      <c r="O1598" s="4">
        <f t="shared" si="489"/>
        <v>3.81</v>
      </c>
      <c r="P1598" s="4"/>
      <c r="Q1598" s="4"/>
      <c r="R1598" s="1">
        <f t="shared" si="490"/>
        <v>0.76219512195121952</v>
      </c>
      <c r="S1598" s="1">
        <f t="shared" si="490"/>
        <v>0.26246719160104987</v>
      </c>
      <c r="T1598" s="1">
        <f t="shared" si="486"/>
        <v>2.4068723155017402E-2</v>
      </c>
      <c r="U1598" s="1">
        <f t="shared" si="487"/>
        <v>0.24986396517508483</v>
      </c>
      <c r="V1598" s="1">
        <f t="shared" si="491"/>
        <v>0.76086396517508481</v>
      </c>
      <c r="W1598" s="1"/>
      <c r="X1598" s="17">
        <f t="shared" si="492"/>
        <v>314.29538757284536</v>
      </c>
      <c r="Y1598" s="18">
        <f t="shared" si="493"/>
        <v>2738.2252641908881</v>
      </c>
      <c r="Z1598" s="2">
        <f t="shared" si="504"/>
        <v>298.58061819420305</v>
      </c>
      <c r="AA1598" s="18">
        <f t="shared" si="504"/>
        <v>2601.3140009813437</v>
      </c>
      <c r="AB1598" s="2">
        <f t="shared" si="505"/>
        <v>-334.91792134664922</v>
      </c>
      <c r="AC1598" s="2">
        <f t="shared" si="505"/>
        <v>260.13140009813435</v>
      </c>
      <c r="AD1598" s="2">
        <f t="shared" si="494"/>
        <v>298.58061819420305</v>
      </c>
      <c r="AE1598" s="2">
        <f t="shared" si="495"/>
        <v>-1000</v>
      </c>
      <c r="AF1598" s="5">
        <f t="shared" si="496"/>
        <v>0.31200000000000006</v>
      </c>
      <c r="AG1598" s="5">
        <f t="shared" si="497"/>
        <v>-1</v>
      </c>
      <c r="AH1598" s="3">
        <f t="shared" si="498"/>
        <v>201709</v>
      </c>
      <c r="AI1598" s="21">
        <v>1.2629999999999999</v>
      </c>
      <c r="AJ1598" s="21">
        <v>4.3</v>
      </c>
      <c r="AK1598" s="21">
        <v>1.3120000000000001</v>
      </c>
      <c r="AL1598" s="21">
        <v>3.81</v>
      </c>
      <c r="AO1598">
        <f t="shared" si="503"/>
        <v>-400</v>
      </c>
      <c r="AP1598">
        <f>IF(E1598&lt;F1598,G1598,H1598)</f>
        <v>27</v>
      </c>
      <c r="AQ1598">
        <f>IF(E1598&lt;F1598,H1598,G1598)</f>
        <v>24</v>
      </c>
    </row>
    <row r="1599" spans="2:43" x14ac:dyDescent="0.25">
      <c r="B1599" s="24">
        <v>43002</v>
      </c>
      <c r="C1599" s="20" t="s">
        <v>31</v>
      </c>
      <c r="D1599" s="20" t="s">
        <v>20</v>
      </c>
      <c r="E1599" s="2">
        <v>131</v>
      </c>
      <c r="F1599" s="2">
        <v>-145.13788098693757</v>
      </c>
      <c r="G1599">
        <v>10</v>
      </c>
      <c r="H1599">
        <v>24</v>
      </c>
      <c r="I1599" s="9"/>
      <c r="J1599" s="2" t="str">
        <f t="shared" si="499"/>
        <v>Kansas City Chiefs</v>
      </c>
      <c r="K1599" s="2" t="str">
        <f t="shared" si="500"/>
        <v>Los Angeles Chargers</v>
      </c>
      <c r="L1599" s="17">
        <f t="shared" si="501"/>
        <v>-145.13788098693757</v>
      </c>
      <c r="M1599" s="18">
        <f t="shared" si="502"/>
        <v>131</v>
      </c>
      <c r="N1599" s="4">
        <f t="shared" si="488"/>
        <v>1.6890000000000001</v>
      </c>
      <c r="O1599" s="4">
        <f t="shared" si="489"/>
        <v>2.31</v>
      </c>
      <c r="P1599" s="4"/>
      <c r="Q1599" s="4"/>
      <c r="R1599" s="1">
        <f t="shared" si="490"/>
        <v>0.59206631142687982</v>
      </c>
      <c r="S1599" s="1">
        <f t="shared" si="490"/>
        <v>0.4329004329004329</v>
      </c>
      <c r="T1599" s="1">
        <f t="shared" si="486"/>
        <v>2.4358589647411888E-2</v>
      </c>
      <c r="U1599" s="1">
        <f t="shared" si="487"/>
        <v>7.9582939263223462E-2</v>
      </c>
      <c r="V1599" s="1">
        <f t="shared" si="491"/>
        <v>0.59058293926322347</v>
      </c>
      <c r="W1599" s="1"/>
      <c r="X1599" s="17">
        <f t="shared" si="492"/>
        <v>693.24227558544305</v>
      </c>
      <c r="Y1599" s="18">
        <f t="shared" si="493"/>
        <v>1309.568863191934</v>
      </c>
      <c r="Z1599" s="2">
        <f t="shared" si="504"/>
        <v>658.58016180617085</v>
      </c>
      <c r="AA1599" s="18">
        <f t="shared" si="504"/>
        <v>1244.0904200323373</v>
      </c>
      <c r="AB1599" s="2">
        <f t="shared" si="505"/>
        <v>-151.84180423192183</v>
      </c>
      <c r="AC1599" s="2">
        <f t="shared" si="505"/>
        <v>124.40904200323374</v>
      </c>
      <c r="AD1599" s="2">
        <f t="shared" si="494"/>
        <v>658.58016180617085</v>
      </c>
      <c r="AE1599" s="2">
        <f t="shared" si="495"/>
        <v>-1000</v>
      </c>
      <c r="AF1599" s="5">
        <f t="shared" si="496"/>
        <v>0.68900000000000006</v>
      </c>
      <c r="AG1599" s="5">
        <f t="shared" si="497"/>
        <v>-1</v>
      </c>
      <c r="AH1599" s="3">
        <f t="shared" si="498"/>
        <v>201709</v>
      </c>
      <c r="AI1599" s="21">
        <v>2.2200000000000002</v>
      </c>
      <c r="AJ1599" s="21">
        <v>1.74</v>
      </c>
      <c r="AK1599" s="21">
        <v>2.31</v>
      </c>
      <c r="AL1599" s="21">
        <v>1.6890000000000001</v>
      </c>
      <c r="AO1599">
        <f t="shared" si="503"/>
        <v>-150</v>
      </c>
      <c r="AP1599">
        <f>IF(E1599&lt;F1599,G1599,H1599)</f>
        <v>24</v>
      </c>
      <c r="AQ1599">
        <f>IF(E1599&lt;F1599,H1599,G1599)</f>
        <v>10</v>
      </c>
    </row>
    <row r="1600" spans="2:43" x14ac:dyDescent="0.25">
      <c r="B1600" s="24">
        <v>43002</v>
      </c>
      <c r="C1600" s="20" t="s">
        <v>41</v>
      </c>
      <c r="D1600" s="20" t="s">
        <v>32</v>
      </c>
      <c r="E1600" s="2">
        <v>-127.06480304955528</v>
      </c>
      <c r="F1600" s="2">
        <v>114.99999999999999</v>
      </c>
      <c r="G1600">
        <v>33</v>
      </c>
      <c r="H1600">
        <v>27</v>
      </c>
      <c r="I1600" s="9"/>
      <c r="J1600" s="2" t="str">
        <f t="shared" si="499"/>
        <v>Tennessee Titans</v>
      </c>
      <c r="K1600" s="2" t="str">
        <f t="shared" si="500"/>
        <v>Seattle Seahawks</v>
      </c>
      <c r="L1600" s="17">
        <f t="shared" si="501"/>
        <v>-127.06480304955528</v>
      </c>
      <c r="M1600" s="18">
        <f t="shared" si="502"/>
        <v>114.99999999999999</v>
      </c>
      <c r="N1600" s="4">
        <f t="shared" si="488"/>
        <v>1.7869999999999999</v>
      </c>
      <c r="O1600" s="4">
        <f t="shared" si="489"/>
        <v>2.15</v>
      </c>
      <c r="P1600" s="4"/>
      <c r="Q1600" s="4"/>
      <c r="R1600" s="1">
        <f t="shared" si="490"/>
        <v>0.55959709009513148</v>
      </c>
      <c r="S1600" s="1">
        <f t="shared" si="490"/>
        <v>0.46511627906976744</v>
      </c>
      <c r="T1600" s="1">
        <f t="shared" si="486"/>
        <v>2.4117348234696578E-2</v>
      </c>
      <c r="U1600" s="1">
        <f t="shared" si="487"/>
        <v>4.7240405512682021E-2</v>
      </c>
      <c r="V1600" s="1">
        <f t="shared" si="491"/>
        <v>0.55824040551268206</v>
      </c>
      <c r="W1600" s="1"/>
      <c r="X1600" s="17">
        <f t="shared" si="492"/>
        <v>791.34292345178881</v>
      </c>
      <c r="Y1600" s="18">
        <f t="shared" si="493"/>
        <v>1150.681785496264</v>
      </c>
      <c r="Z1600" s="2">
        <f t="shared" si="504"/>
        <v>751.77577727919936</v>
      </c>
      <c r="AA1600" s="18">
        <f t="shared" si="504"/>
        <v>1093.1476962214508</v>
      </c>
      <c r="AB1600" s="2">
        <f t="shared" si="505"/>
        <v>-133.01838529822882</v>
      </c>
      <c r="AC1600" s="2">
        <f t="shared" si="505"/>
        <v>109.31476962214508</v>
      </c>
      <c r="AD1600" s="2">
        <f t="shared" si="494"/>
        <v>751.77577727919936</v>
      </c>
      <c r="AE1600" s="2">
        <f t="shared" si="495"/>
        <v>-1000</v>
      </c>
      <c r="AF1600" s="5">
        <f t="shared" si="496"/>
        <v>0.78699999999999992</v>
      </c>
      <c r="AG1600" s="5">
        <f t="shared" si="497"/>
        <v>-1</v>
      </c>
      <c r="AH1600" s="3">
        <f t="shared" si="498"/>
        <v>201709</v>
      </c>
      <c r="AI1600" s="21">
        <v>1.7569999999999999</v>
      </c>
      <c r="AJ1600" s="21">
        <v>2.2000000000000002</v>
      </c>
      <c r="AK1600" s="21">
        <v>1.7869999999999999</v>
      </c>
      <c r="AL1600" s="21">
        <v>2.15</v>
      </c>
      <c r="AO1600">
        <f t="shared" si="503"/>
        <v>-130</v>
      </c>
      <c r="AP1600">
        <f>IF(E1600&lt;F1600,G1600,H1600)</f>
        <v>33</v>
      </c>
      <c r="AQ1600">
        <f>IF(E1600&lt;F1600,H1600,G1600)</f>
        <v>27</v>
      </c>
    </row>
    <row r="1601" spans="2:43" x14ac:dyDescent="0.25">
      <c r="B1601" s="24">
        <v>43002</v>
      </c>
      <c r="C1601" s="20" t="s">
        <v>24</v>
      </c>
      <c r="D1601" s="20" t="s">
        <v>38</v>
      </c>
      <c r="E1601" s="2">
        <v>159</v>
      </c>
      <c r="F1601" s="2">
        <v>-177.30496453900707</v>
      </c>
      <c r="G1601">
        <v>26</v>
      </c>
      <c r="H1601">
        <v>16</v>
      </c>
      <c r="I1601" s="9"/>
      <c r="J1601" s="2" t="str">
        <f t="shared" si="499"/>
        <v>Denver Broncos</v>
      </c>
      <c r="K1601" s="2" t="str">
        <f t="shared" si="500"/>
        <v>Buffalo Bills</v>
      </c>
      <c r="L1601" s="17">
        <f t="shared" si="501"/>
        <v>-177.30496453900707</v>
      </c>
      <c r="M1601" s="18">
        <f t="shared" si="502"/>
        <v>159</v>
      </c>
      <c r="N1601" s="4">
        <f t="shared" si="488"/>
        <v>1.5640000000000001</v>
      </c>
      <c r="O1601" s="4">
        <f t="shared" si="489"/>
        <v>2.59</v>
      </c>
      <c r="P1601" s="4"/>
      <c r="Q1601" s="4"/>
      <c r="R1601" s="1">
        <f t="shared" si="490"/>
        <v>0.63938618925831203</v>
      </c>
      <c r="S1601" s="1">
        <f t="shared" si="490"/>
        <v>0.38610038610038611</v>
      </c>
      <c r="T1601" s="1">
        <f t="shared" si="486"/>
        <v>2.4853153586904098E-2</v>
      </c>
      <c r="U1601" s="1">
        <f t="shared" si="487"/>
        <v>0.12664290157896296</v>
      </c>
      <c r="V1601" s="1">
        <f t="shared" si="491"/>
        <v>0.63764290157896297</v>
      </c>
      <c r="W1601" s="1"/>
      <c r="X1601" s="17">
        <f t="shared" si="492"/>
        <v>568.27590728878238</v>
      </c>
      <c r="Y1601" s="18">
        <f t="shared" si="493"/>
        <v>1585.5874535669882</v>
      </c>
      <c r="Z1601" s="2">
        <f t="shared" si="504"/>
        <v>539.86211192434325</v>
      </c>
      <c r="AA1601" s="18">
        <f t="shared" si="504"/>
        <v>1506.3080808886386</v>
      </c>
      <c r="AB1601" s="2">
        <f t="shared" si="505"/>
        <v>-185.23248398289911</v>
      </c>
      <c r="AC1601" s="2">
        <f t="shared" si="505"/>
        <v>150.63080808886386</v>
      </c>
      <c r="AD1601" s="2">
        <f t="shared" si="494"/>
        <v>-1000</v>
      </c>
      <c r="AE1601" s="2">
        <f t="shared" si="495"/>
        <v>1506.3080808886386</v>
      </c>
      <c r="AF1601" s="5">
        <f t="shared" si="496"/>
        <v>-1</v>
      </c>
      <c r="AG1601" s="5">
        <f t="shared" si="497"/>
        <v>1.5899999999999999</v>
      </c>
      <c r="AH1601" s="3">
        <f t="shared" si="498"/>
        <v>201709</v>
      </c>
      <c r="AI1601" s="21">
        <v>2.31</v>
      </c>
      <c r="AJ1601" s="21">
        <v>1.6890000000000001</v>
      </c>
      <c r="AK1601" s="21">
        <v>2.59</v>
      </c>
      <c r="AL1601" s="21">
        <v>1.5640000000000001</v>
      </c>
      <c r="AO1601">
        <f t="shared" si="503"/>
        <v>-180</v>
      </c>
      <c r="AP1601">
        <f>IF(E1601&lt;F1601,G1601,H1601)</f>
        <v>16</v>
      </c>
      <c r="AQ1601">
        <f>IF(E1601&lt;F1601,H1601,G1601)</f>
        <v>26</v>
      </c>
    </row>
    <row r="1602" spans="2:43" x14ac:dyDescent="0.25">
      <c r="B1602" s="24">
        <v>43002</v>
      </c>
      <c r="C1602" s="20" t="s">
        <v>44</v>
      </c>
      <c r="D1602" s="20" t="s">
        <v>43</v>
      </c>
      <c r="E1602" s="2">
        <v>-231.48148148148152</v>
      </c>
      <c r="F1602" s="2">
        <v>206</v>
      </c>
      <c r="G1602">
        <v>13</v>
      </c>
      <c r="H1602">
        <v>34</v>
      </c>
      <c r="I1602" s="9"/>
      <c r="J1602" s="2" t="str">
        <f t="shared" si="499"/>
        <v>Carolina Panthers</v>
      </c>
      <c r="K1602" s="2" t="str">
        <f t="shared" si="500"/>
        <v>New Orleans Saints</v>
      </c>
      <c r="L1602" s="17">
        <f t="shared" si="501"/>
        <v>-231.48148148148152</v>
      </c>
      <c r="M1602" s="18">
        <f t="shared" si="502"/>
        <v>206</v>
      </c>
      <c r="N1602" s="4">
        <f t="shared" si="488"/>
        <v>1.4319999999999999</v>
      </c>
      <c r="O1602" s="4">
        <f t="shared" si="489"/>
        <v>3.06</v>
      </c>
      <c r="P1602" s="4"/>
      <c r="Q1602" s="4"/>
      <c r="R1602" s="1">
        <f t="shared" si="490"/>
        <v>0.6983240223463687</v>
      </c>
      <c r="S1602" s="1">
        <f t="shared" si="490"/>
        <v>0.32679738562091504</v>
      </c>
      <c r="T1602" s="1">
        <f t="shared" si="486"/>
        <v>2.4505788067675893E-2</v>
      </c>
      <c r="U1602" s="1">
        <f t="shared" si="487"/>
        <v>0.18576331836272683</v>
      </c>
      <c r="V1602" s="1">
        <f t="shared" si="491"/>
        <v>0.69676331836272687</v>
      </c>
      <c r="W1602" s="1"/>
      <c r="X1602" s="17">
        <f t="shared" si="492"/>
        <v>435.20758576933537</v>
      </c>
      <c r="Y1602" s="18">
        <f t="shared" si="493"/>
        <v>2037.4327429103619</v>
      </c>
      <c r="Z1602" s="2">
        <f t="shared" si="504"/>
        <v>413.4472064808686</v>
      </c>
      <c r="AA1602" s="18">
        <f t="shared" si="504"/>
        <v>1935.5611057648437</v>
      </c>
      <c r="AB1602" s="2">
        <f t="shared" si="505"/>
        <v>-241.86884911176026</v>
      </c>
      <c r="AC1602" s="2">
        <f t="shared" si="505"/>
        <v>193.55611057648437</v>
      </c>
      <c r="AD1602" s="2">
        <f t="shared" si="494"/>
        <v>-1000</v>
      </c>
      <c r="AE1602" s="2">
        <f t="shared" si="495"/>
        <v>1935.5611057648437</v>
      </c>
      <c r="AF1602" s="5">
        <f t="shared" si="496"/>
        <v>-1</v>
      </c>
      <c r="AG1602" s="5">
        <f t="shared" si="497"/>
        <v>2.06</v>
      </c>
      <c r="AH1602" s="3">
        <f t="shared" si="498"/>
        <v>201709</v>
      </c>
      <c r="AI1602" s="21">
        <v>1.4039999999999999</v>
      </c>
      <c r="AJ1602" s="21">
        <v>3.2</v>
      </c>
      <c r="AK1602" s="21">
        <v>1.4319999999999999</v>
      </c>
      <c r="AL1602" s="21">
        <v>3.06</v>
      </c>
      <c r="AO1602">
        <f t="shared" si="503"/>
        <v>-300</v>
      </c>
      <c r="AP1602">
        <f>IF(E1602&lt;F1602,G1602,H1602)</f>
        <v>13</v>
      </c>
      <c r="AQ1602">
        <f>IF(E1602&lt;F1602,H1602,G1602)</f>
        <v>34</v>
      </c>
    </row>
    <row r="1603" spans="2:43" x14ac:dyDescent="0.25">
      <c r="B1603" s="24">
        <v>43002</v>
      </c>
      <c r="C1603" s="20" t="s">
        <v>37</v>
      </c>
      <c r="D1603" s="20" t="s">
        <v>45</v>
      </c>
      <c r="E1603" s="2">
        <v>256</v>
      </c>
      <c r="F1603" s="2">
        <v>-290.69767441860461</v>
      </c>
      <c r="G1603">
        <v>23</v>
      </c>
      <c r="H1603">
        <v>17</v>
      </c>
      <c r="I1603" s="9"/>
      <c r="J1603" s="2" t="str">
        <f t="shared" si="499"/>
        <v>Pittsburgh Steelers</v>
      </c>
      <c r="K1603" s="2" t="str">
        <f t="shared" si="500"/>
        <v>Chicago Bears</v>
      </c>
      <c r="L1603" s="17">
        <f t="shared" si="501"/>
        <v>-290.69767441860461</v>
      </c>
      <c r="M1603" s="18">
        <f t="shared" si="502"/>
        <v>256</v>
      </c>
      <c r="N1603" s="4">
        <f t="shared" si="488"/>
        <v>1.3440000000000001</v>
      </c>
      <c r="O1603" s="4">
        <f t="shared" si="489"/>
        <v>3.56</v>
      </c>
      <c r="P1603" s="4"/>
      <c r="Q1603" s="4"/>
      <c r="R1603" s="1">
        <f t="shared" si="490"/>
        <v>0.74404761904761896</v>
      </c>
      <c r="S1603" s="1">
        <f t="shared" si="490"/>
        <v>0.2808988764044944</v>
      </c>
      <c r="T1603" s="1">
        <f t="shared" si="486"/>
        <v>2.4339314845024385E-2</v>
      </c>
      <c r="U1603" s="1">
        <f t="shared" si="487"/>
        <v>0.23157437132156228</v>
      </c>
      <c r="V1603" s="1">
        <f t="shared" si="491"/>
        <v>0.74257437132156223</v>
      </c>
      <c r="W1603" s="1"/>
      <c r="X1603" s="17">
        <f t="shared" si="492"/>
        <v>346.66646011536398</v>
      </c>
      <c r="Y1603" s="18">
        <f t="shared" si="493"/>
        <v>2508.192835826314</v>
      </c>
      <c r="Z1603" s="2">
        <f t="shared" si="504"/>
        <v>329.33313710959578</v>
      </c>
      <c r="AA1603" s="18">
        <f t="shared" si="504"/>
        <v>2382.7831940349984</v>
      </c>
      <c r="AB1603" s="2">
        <f t="shared" si="505"/>
        <v>-303.64390561379162</v>
      </c>
      <c r="AC1603" s="2">
        <f t="shared" si="505"/>
        <v>238.27831940349984</v>
      </c>
      <c r="AD1603" s="2">
        <f t="shared" si="494"/>
        <v>-1000</v>
      </c>
      <c r="AE1603" s="2">
        <f t="shared" si="495"/>
        <v>2382.7831940349984</v>
      </c>
      <c r="AF1603" s="5">
        <f t="shared" si="496"/>
        <v>-1</v>
      </c>
      <c r="AG1603" s="5">
        <f t="shared" si="497"/>
        <v>2.56</v>
      </c>
      <c r="AH1603" s="3">
        <f t="shared" si="498"/>
        <v>201709</v>
      </c>
      <c r="AI1603" s="21">
        <v>3.85</v>
      </c>
      <c r="AJ1603" s="21">
        <v>1.3069999999999999</v>
      </c>
      <c r="AK1603" s="21">
        <v>3.56</v>
      </c>
      <c r="AL1603" s="21">
        <v>1.3440000000000001</v>
      </c>
      <c r="AO1603">
        <f t="shared" si="503"/>
        <v>-300</v>
      </c>
      <c r="AP1603">
        <f>IF(E1603&lt;F1603,G1603,H1603)</f>
        <v>17</v>
      </c>
      <c r="AQ1603">
        <f>IF(E1603&lt;F1603,H1603,G1603)</f>
        <v>23</v>
      </c>
    </row>
    <row r="1604" spans="2:43" x14ac:dyDescent="0.25">
      <c r="B1604" s="24">
        <v>43002</v>
      </c>
      <c r="C1604" s="20" t="s">
        <v>34</v>
      </c>
      <c r="D1604" s="20" t="s">
        <v>35</v>
      </c>
      <c r="E1604" s="2">
        <v>146</v>
      </c>
      <c r="F1604" s="2">
        <v>-162.07455429497568</v>
      </c>
      <c r="G1604">
        <v>26</v>
      </c>
      <c r="H1604">
        <v>30</v>
      </c>
      <c r="I1604" s="9"/>
      <c r="J1604" s="2" t="str">
        <f t="shared" si="499"/>
        <v>Atlanta Falcons</v>
      </c>
      <c r="K1604" s="2" t="str">
        <f t="shared" si="500"/>
        <v>Detroit Lions</v>
      </c>
      <c r="L1604" s="17">
        <f t="shared" si="501"/>
        <v>-162.07455429497568</v>
      </c>
      <c r="M1604" s="18">
        <f t="shared" si="502"/>
        <v>146</v>
      </c>
      <c r="N1604" s="4">
        <f t="shared" si="488"/>
        <v>1.617</v>
      </c>
      <c r="O1604" s="4">
        <f t="shared" si="489"/>
        <v>2.46</v>
      </c>
      <c r="P1604" s="4"/>
      <c r="Q1604" s="4"/>
      <c r="R1604" s="1">
        <f t="shared" si="490"/>
        <v>0.6184291898577613</v>
      </c>
      <c r="S1604" s="1">
        <f t="shared" si="490"/>
        <v>0.4065040650406504</v>
      </c>
      <c r="T1604" s="1">
        <f t="shared" ref="T1604:T1667" si="506">1-N1604*O1604/(N1604+O1604)</f>
        <v>2.4326710816777064E-2</v>
      </c>
      <c r="U1604" s="1">
        <f t="shared" ref="U1604:U1667" si="507">ABS(R1604-S1604)/2</f>
        <v>0.10596256240855545</v>
      </c>
      <c r="V1604" s="1">
        <f t="shared" si="491"/>
        <v>0.61696256240855551</v>
      </c>
      <c r="W1604" s="1"/>
      <c r="X1604" s="17">
        <f t="shared" si="492"/>
        <v>620.84389058569059</v>
      </c>
      <c r="Y1604" s="18">
        <f t="shared" si="493"/>
        <v>1456.8535337470446</v>
      </c>
      <c r="Z1604" s="2">
        <f t="shared" si="504"/>
        <v>589.80169605640606</v>
      </c>
      <c r="AA1604" s="18">
        <f t="shared" si="504"/>
        <v>1384.0108570596924</v>
      </c>
      <c r="AB1604" s="2">
        <f t="shared" si="505"/>
        <v>-169.54851209928776</v>
      </c>
      <c r="AC1604" s="2">
        <f t="shared" si="505"/>
        <v>138.40108570596925</v>
      </c>
      <c r="AD1604" s="2">
        <f t="shared" si="494"/>
        <v>589.80169605640606</v>
      </c>
      <c r="AE1604" s="2">
        <f t="shared" si="495"/>
        <v>-1000</v>
      </c>
      <c r="AF1604" s="5">
        <f t="shared" si="496"/>
        <v>0.61699999999999999</v>
      </c>
      <c r="AG1604" s="5">
        <f t="shared" si="497"/>
        <v>-1</v>
      </c>
      <c r="AH1604" s="3">
        <f t="shared" si="498"/>
        <v>201709</v>
      </c>
      <c r="AI1604" s="21">
        <v>2.34</v>
      </c>
      <c r="AJ1604" s="21">
        <v>1.675</v>
      </c>
      <c r="AK1604" s="21">
        <v>2.46</v>
      </c>
      <c r="AL1604" s="21">
        <v>1.617</v>
      </c>
      <c r="AO1604">
        <f t="shared" si="503"/>
        <v>-170</v>
      </c>
      <c r="AP1604">
        <f>IF(E1604&lt;F1604,G1604,H1604)</f>
        <v>30</v>
      </c>
      <c r="AQ1604">
        <f>IF(E1604&lt;F1604,H1604,G1604)</f>
        <v>26</v>
      </c>
    </row>
    <row r="1605" spans="2:43" x14ac:dyDescent="0.25">
      <c r="B1605" s="24">
        <v>43002</v>
      </c>
      <c r="C1605" s="20" t="s">
        <v>39</v>
      </c>
      <c r="D1605" s="20" t="s">
        <v>46</v>
      </c>
      <c r="E1605" s="2">
        <v>-108.1081081081081</v>
      </c>
      <c r="F1605" s="2">
        <v>-102.04081632653062</v>
      </c>
      <c r="G1605">
        <v>31</v>
      </c>
      <c r="H1605">
        <v>28</v>
      </c>
      <c r="I1605" s="9"/>
      <c r="J1605" s="2" t="str">
        <f t="shared" si="499"/>
        <v>Indianapolis Colts</v>
      </c>
      <c r="K1605" s="2" t="str">
        <f t="shared" si="500"/>
        <v>Cleveland Browns</v>
      </c>
      <c r="L1605" s="17">
        <f t="shared" si="501"/>
        <v>-108.1081081081081</v>
      </c>
      <c r="M1605" s="18">
        <f t="shared" si="502"/>
        <v>-102.04081632653062</v>
      </c>
      <c r="N1605" s="4">
        <f t="shared" ref="N1605:N1668" si="508">IF(E1605&lt;0,AK1605,AL1605)</f>
        <v>1.925</v>
      </c>
      <c r="O1605" s="4">
        <f t="shared" ref="O1605:O1668" si="509">IF(E1605&lt;0,AL1605,AK1605)</f>
        <v>1.98</v>
      </c>
      <c r="P1605" s="4"/>
      <c r="Q1605" s="4"/>
      <c r="R1605" s="1">
        <f t="shared" ref="R1605:S1668" si="510">1/N1605</f>
        <v>0.51948051948051943</v>
      </c>
      <c r="S1605" s="1">
        <f t="shared" si="510"/>
        <v>0.50505050505050508</v>
      </c>
      <c r="T1605" s="1">
        <f t="shared" si="506"/>
        <v>2.3943661971831065E-2</v>
      </c>
      <c r="U1605" s="1">
        <f t="shared" si="507"/>
        <v>7.2150072150071742E-3</v>
      </c>
      <c r="V1605" s="1">
        <f t="shared" ref="V1605:V1668" si="511">V$1+IF(N1605&lt;=O1605,U1605,-U1605)</f>
        <v>0.51821500721500713</v>
      </c>
      <c r="W1605" s="1"/>
      <c r="X1605" s="17">
        <f t="shared" ref="X1605:X1668" si="512">(1/V1605-1)*1000</f>
        <v>929.7009659643079</v>
      </c>
      <c r="Y1605" s="18">
        <f t="shared" ref="Y1605:Y1668" si="513">1000000/(X1605+W$1)-X$1</f>
        <v>980.95568786644503</v>
      </c>
      <c r="Z1605" s="2">
        <f t="shared" si="504"/>
        <v>883.21591766609242</v>
      </c>
      <c r="AA1605" s="18">
        <f t="shared" si="504"/>
        <v>931.9079034731227</v>
      </c>
      <c r="AB1605" s="2">
        <f t="shared" si="505"/>
        <v>-113.2225971020213</v>
      </c>
      <c r="AC1605" s="2">
        <f t="shared" si="505"/>
        <v>-107.30674096368378</v>
      </c>
      <c r="AD1605" s="2">
        <f t="shared" ref="AD1605:AD1668" si="514">IF(AP1605&gt;AQ1605,Z1605,-1000)</f>
        <v>883.21591766609242</v>
      </c>
      <c r="AE1605" s="2">
        <f t="shared" ref="AE1605:AE1668" si="515">IF(AQ1605&gt;AP1605,AA1605,-1000)</f>
        <v>-1000</v>
      </c>
      <c r="AF1605" s="5">
        <f t="shared" ref="AF1605:AF1668" si="516">IF(AP1605&gt;AQ1605,N1605-1,-1)</f>
        <v>0.92500000000000004</v>
      </c>
      <c r="AG1605" s="5">
        <f t="shared" ref="AG1605:AG1668" si="517">IF(AQ1605&gt;AP1605,O1605-1,-1)</f>
        <v>-1</v>
      </c>
      <c r="AH1605" s="3">
        <f t="shared" ref="AH1605:AH1668" si="518">YEAR(B1605)*100+MONTH(B1605)</f>
        <v>201709</v>
      </c>
      <c r="AI1605" s="21">
        <v>2.0099999999999998</v>
      </c>
      <c r="AJ1605" s="21">
        <v>1.9</v>
      </c>
      <c r="AK1605" s="21">
        <v>1.925</v>
      </c>
      <c r="AL1605" s="21">
        <v>1.98</v>
      </c>
      <c r="AO1605">
        <f t="shared" si="503"/>
        <v>-110</v>
      </c>
      <c r="AP1605">
        <f>IF(E1605&lt;F1605,G1605,H1605)</f>
        <v>31</v>
      </c>
      <c r="AQ1605">
        <f>IF(E1605&lt;F1605,H1605,G1605)</f>
        <v>28</v>
      </c>
    </row>
    <row r="1606" spans="2:43" x14ac:dyDescent="0.25">
      <c r="B1606" s="24">
        <v>43002</v>
      </c>
      <c r="C1606" s="20" t="s">
        <v>29</v>
      </c>
      <c r="D1606" s="20" t="s">
        <v>27</v>
      </c>
      <c r="E1606" s="2">
        <v>-104.05827263267429</v>
      </c>
      <c r="F1606" s="2">
        <v>-106.04453870625662</v>
      </c>
      <c r="G1606">
        <v>34</v>
      </c>
      <c r="H1606">
        <v>17</v>
      </c>
      <c r="I1606" s="9"/>
      <c r="J1606" s="2" t="str">
        <f t="shared" ref="J1606:J1669" si="519">IF(E1606&lt;=F1606,C1606,D1606)</f>
        <v>Tampa Bay Buccaneers</v>
      </c>
      <c r="K1606" s="2" t="str">
        <f t="shared" ref="K1606:K1669" si="520">IF(E1606&gt;F1606,C1606,D1606)</f>
        <v>Minnesota Vikings</v>
      </c>
      <c r="L1606" s="17">
        <f t="shared" ref="L1606:L1669" si="521">IF(E1606&lt;=F1606,E1606,F1606)</f>
        <v>-106.04453870625662</v>
      </c>
      <c r="M1606" s="18">
        <f t="shared" ref="M1606:M1669" si="522">IF(E1606&gt;F1606,E1606,F1606)</f>
        <v>-104.05827263267429</v>
      </c>
      <c r="N1606" s="4">
        <f t="shared" si="508"/>
        <v>1.9610000000000001</v>
      </c>
      <c r="O1606" s="4">
        <f t="shared" si="509"/>
        <v>1.9430000000000001</v>
      </c>
      <c r="P1606" s="4"/>
      <c r="Q1606" s="4"/>
      <c r="R1606" s="1">
        <f t="shared" si="510"/>
        <v>0.50994390617032126</v>
      </c>
      <c r="S1606" s="1">
        <f t="shared" si="510"/>
        <v>0.51466803911477099</v>
      </c>
      <c r="T1606" s="1">
        <f t="shared" si="506"/>
        <v>2.4020747950819654E-2</v>
      </c>
      <c r="U1606" s="1">
        <f t="shared" si="507"/>
        <v>2.3620664722248663E-3</v>
      </c>
      <c r="V1606" s="1">
        <f t="shared" si="511"/>
        <v>0.50863793352777509</v>
      </c>
      <c r="W1606" s="1"/>
      <c r="X1606" s="17">
        <f t="shared" si="512"/>
        <v>966.03504002202612</v>
      </c>
      <c r="Y1606" s="18">
        <f t="shared" si="513"/>
        <v>944.08540299277297</v>
      </c>
      <c r="Z1606" s="2">
        <f t="shared" si="504"/>
        <v>917.73328802092476</v>
      </c>
      <c r="AA1606" s="18">
        <f t="shared" si="504"/>
        <v>896.88113284313431</v>
      </c>
      <c r="AB1606" s="2">
        <f t="shared" si="505"/>
        <v>-108.96411986498626</v>
      </c>
      <c r="AC1606" s="2">
        <f t="shared" si="505"/>
        <v>-111.49749541837015</v>
      </c>
      <c r="AD1606" s="2">
        <f t="shared" si="514"/>
        <v>-1000</v>
      </c>
      <c r="AE1606" s="2">
        <f t="shared" si="515"/>
        <v>896.88113284313431</v>
      </c>
      <c r="AF1606" s="5">
        <f t="shared" si="516"/>
        <v>-1</v>
      </c>
      <c r="AG1606" s="5">
        <f t="shared" si="517"/>
        <v>0.94300000000000006</v>
      </c>
      <c r="AH1606" s="3">
        <f t="shared" si="518"/>
        <v>201709</v>
      </c>
      <c r="AI1606" s="21">
        <v>2.31</v>
      </c>
      <c r="AJ1606" s="21">
        <v>1.6890000000000001</v>
      </c>
      <c r="AK1606" s="21">
        <v>1.9610000000000001</v>
      </c>
      <c r="AL1606" s="21">
        <v>1.9430000000000001</v>
      </c>
      <c r="AO1606">
        <f t="shared" ref="AO1606:AO1669" si="523">IF(L1606&lt;-200,INT(L1606/100)*100,INT(L1606/10)*10)</f>
        <v>-110</v>
      </c>
      <c r="AP1606">
        <f>IF(E1606&lt;F1606,G1606,H1606)</f>
        <v>17</v>
      </c>
      <c r="AQ1606">
        <f>IF(E1606&lt;F1606,H1606,G1606)</f>
        <v>34</v>
      </c>
    </row>
    <row r="1607" spans="2:43" x14ac:dyDescent="0.25">
      <c r="B1607" s="24">
        <v>43002</v>
      </c>
      <c r="C1607" s="20" t="s">
        <v>36</v>
      </c>
      <c r="D1607" s="20" t="s">
        <v>40</v>
      </c>
      <c r="E1607" s="2">
        <v>-999.99999999999909</v>
      </c>
      <c r="F1607" s="2">
        <v>767</v>
      </c>
      <c r="G1607">
        <v>36</v>
      </c>
      <c r="H1607">
        <v>33</v>
      </c>
      <c r="I1607" s="9"/>
      <c r="J1607" s="2" t="str">
        <f t="shared" si="519"/>
        <v>New England Patriots</v>
      </c>
      <c r="K1607" s="2" t="str">
        <f t="shared" si="520"/>
        <v>Houston Texans</v>
      </c>
      <c r="L1607" s="17">
        <f t="shared" si="521"/>
        <v>-999.99999999999909</v>
      </c>
      <c r="M1607" s="18">
        <f t="shared" si="522"/>
        <v>767</v>
      </c>
      <c r="N1607" s="4">
        <f t="shared" si="508"/>
        <v>1.1000000000000001</v>
      </c>
      <c r="O1607" s="4">
        <f t="shared" si="509"/>
        <v>8.67</v>
      </c>
      <c r="P1607" s="4"/>
      <c r="Q1607" s="4"/>
      <c r="R1607" s="1">
        <f t="shared" si="510"/>
        <v>0.90909090909090906</v>
      </c>
      <c r="S1607" s="1">
        <f t="shared" si="510"/>
        <v>0.11534025374855825</v>
      </c>
      <c r="T1607" s="1">
        <f t="shared" si="506"/>
        <v>2.384851586489245E-2</v>
      </c>
      <c r="U1607" s="1">
        <f t="shared" si="507"/>
        <v>0.39687532767117539</v>
      </c>
      <c r="V1607" s="1">
        <f t="shared" si="511"/>
        <v>0.9078753276711754</v>
      </c>
      <c r="W1607" s="1"/>
      <c r="X1607" s="17">
        <f t="shared" si="512"/>
        <v>101.47282288762827</v>
      </c>
      <c r="Y1607" s="18">
        <f t="shared" si="513"/>
        <v>6782.2050765839667</v>
      </c>
      <c r="Z1607" s="2">
        <f t="shared" si="504"/>
        <v>96.399181743246857</v>
      </c>
      <c r="AA1607" s="18">
        <f t="shared" si="504"/>
        <v>6443.0948227547678</v>
      </c>
      <c r="AB1607" s="2">
        <f t="shared" si="505"/>
        <v>-1037.3532035400849</v>
      </c>
      <c r="AC1607" s="2">
        <f t="shared" si="505"/>
        <v>644.30948227547674</v>
      </c>
      <c r="AD1607" s="2">
        <f t="shared" si="514"/>
        <v>96.399181743246857</v>
      </c>
      <c r="AE1607" s="2">
        <f t="shared" si="515"/>
        <v>-1000</v>
      </c>
      <c r="AF1607" s="5">
        <f t="shared" si="516"/>
        <v>0.10000000000000009</v>
      </c>
      <c r="AG1607" s="5">
        <f t="shared" si="517"/>
        <v>-1</v>
      </c>
      <c r="AH1607" s="3">
        <f t="shared" si="518"/>
        <v>201709</v>
      </c>
      <c r="AI1607" s="21">
        <v>1.133</v>
      </c>
      <c r="AJ1607" s="21">
        <v>7.04</v>
      </c>
      <c r="AK1607" s="21">
        <v>1.1000000000000001</v>
      </c>
      <c r="AL1607" s="21">
        <v>8.67</v>
      </c>
      <c r="AO1607">
        <f t="shared" si="523"/>
        <v>-1000</v>
      </c>
      <c r="AP1607">
        <f>IF(E1607&lt;F1607,G1607,H1607)</f>
        <v>36</v>
      </c>
      <c r="AQ1607">
        <f>IF(E1607&lt;F1607,H1607,G1607)</f>
        <v>33</v>
      </c>
    </row>
    <row r="1608" spans="2:43" x14ac:dyDescent="0.25">
      <c r="B1608" s="24">
        <v>43002</v>
      </c>
      <c r="C1608" s="20" t="s">
        <v>42</v>
      </c>
      <c r="D1608" s="20" t="s">
        <v>30</v>
      </c>
      <c r="E1608" s="2">
        <v>200</v>
      </c>
      <c r="F1608" s="2">
        <v>-224.21524663677133</v>
      </c>
      <c r="G1608">
        <v>20</v>
      </c>
      <c r="H1608">
        <v>6</v>
      </c>
      <c r="I1608" s="9"/>
      <c r="J1608" s="2" t="str">
        <f t="shared" si="519"/>
        <v>Miami Dolphins</v>
      </c>
      <c r="K1608" s="2" t="str">
        <f t="shared" si="520"/>
        <v>New York Jets</v>
      </c>
      <c r="L1608" s="17">
        <f t="shared" si="521"/>
        <v>-224.21524663677133</v>
      </c>
      <c r="M1608" s="18">
        <f t="shared" si="522"/>
        <v>200</v>
      </c>
      <c r="N1608" s="4">
        <f t="shared" si="508"/>
        <v>1.446</v>
      </c>
      <c r="O1608" s="4">
        <f t="shared" si="509"/>
        <v>3</v>
      </c>
      <c r="P1608" s="4"/>
      <c r="Q1608" s="4"/>
      <c r="R1608" s="1">
        <f t="shared" si="510"/>
        <v>0.69156293222683263</v>
      </c>
      <c r="S1608" s="1">
        <f t="shared" si="510"/>
        <v>0.33333333333333331</v>
      </c>
      <c r="T1608" s="1">
        <f t="shared" si="506"/>
        <v>2.4291497975708398E-2</v>
      </c>
      <c r="U1608" s="1">
        <f t="shared" si="507"/>
        <v>0.17911479944674966</v>
      </c>
      <c r="V1608" s="1">
        <f t="shared" si="511"/>
        <v>0.69011479944674969</v>
      </c>
      <c r="W1608" s="1"/>
      <c r="X1608" s="17">
        <f t="shared" si="512"/>
        <v>449.03427777766638</v>
      </c>
      <c r="Y1608" s="18">
        <f t="shared" si="513"/>
        <v>1979.151045749981</v>
      </c>
      <c r="Z1608" s="2">
        <f t="shared" si="504"/>
        <v>426.58256388878306</v>
      </c>
      <c r="AA1608" s="18">
        <f t="shared" si="504"/>
        <v>1880.1934934624819</v>
      </c>
      <c r="AB1608" s="2">
        <f t="shared" si="505"/>
        <v>-234.42120814406192</v>
      </c>
      <c r="AC1608" s="2">
        <f t="shared" si="505"/>
        <v>188.01934934624819</v>
      </c>
      <c r="AD1608" s="2">
        <f t="shared" si="514"/>
        <v>-1000</v>
      </c>
      <c r="AE1608" s="2">
        <f t="shared" si="515"/>
        <v>1880.1934934624819</v>
      </c>
      <c r="AF1608" s="5">
        <f t="shared" si="516"/>
        <v>-1</v>
      </c>
      <c r="AG1608" s="5">
        <f t="shared" si="517"/>
        <v>2</v>
      </c>
      <c r="AH1608" s="3">
        <f t="shared" si="518"/>
        <v>201709</v>
      </c>
      <c r="AI1608" s="21">
        <v>3.18</v>
      </c>
      <c r="AJ1608" s="21">
        <v>1.4079999999999999</v>
      </c>
      <c r="AK1608" s="21">
        <v>3</v>
      </c>
      <c r="AL1608" s="21">
        <v>1.446</v>
      </c>
      <c r="AO1608">
        <f t="shared" si="523"/>
        <v>-300</v>
      </c>
      <c r="AP1608">
        <f>IF(E1608&lt;F1608,G1608,H1608)</f>
        <v>6</v>
      </c>
      <c r="AQ1608">
        <f>IF(E1608&lt;F1608,H1608,G1608)</f>
        <v>20</v>
      </c>
    </row>
    <row r="1609" spans="2:43" x14ac:dyDescent="0.25">
      <c r="B1609" s="24">
        <v>43002</v>
      </c>
      <c r="C1609" s="20" t="s">
        <v>19</v>
      </c>
      <c r="D1609" s="20" t="s">
        <v>25</v>
      </c>
      <c r="E1609" s="2">
        <v>-230.41474654377885</v>
      </c>
      <c r="F1609" s="2">
        <v>204.99999999999997</v>
      </c>
      <c r="G1609">
        <v>27</v>
      </c>
      <c r="H1609">
        <v>24</v>
      </c>
      <c r="I1609" s="9"/>
      <c r="J1609" s="2" t="str">
        <f t="shared" si="519"/>
        <v>Philadelphia Eagles</v>
      </c>
      <c r="K1609" s="2" t="str">
        <f t="shared" si="520"/>
        <v>New York Giants</v>
      </c>
      <c r="L1609" s="17">
        <f t="shared" si="521"/>
        <v>-230.41474654377885</v>
      </c>
      <c r="M1609" s="18">
        <f t="shared" si="522"/>
        <v>204.99999999999997</v>
      </c>
      <c r="N1609" s="4">
        <f t="shared" si="508"/>
        <v>1.4339999999999999</v>
      </c>
      <c r="O1609" s="4">
        <f t="shared" si="509"/>
        <v>3.05</v>
      </c>
      <c r="P1609" s="4"/>
      <c r="Q1609" s="4"/>
      <c r="R1609" s="1">
        <f t="shared" si="510"/>
        <v>0.69735006973500702</v>
      </c>
      <c r="S1609" s="1">
        <f t="shared" si="510"/>
        <v>0.32786885245901642</v>
      </c>
      <c r="T1609" s="1">
        <f t="shared" si="506"/>
        <v>2.4598572702943966E-2</v>
      </c>
      <c r="U1609" s="1">
        <f t="shared" si="507"/>
        <v>0.1847406086379953</v>
      </c>
      <c r="V1609" s="1">
        <f t="shared" si="511"/>
        <v>0.69574060863799536</v>
      </c>
      <c r="W1609" s="1"/>
      <c r="X1609" s="17">
        <f t="shared" si="512"/>
        <v>437.31728115975989</v>
      </c>
      <c r="Y1609" s="18">
        <f t="shared" si="513"/>
        <v>2028.3240111062205</v>
      </c>
      <c r="Z1609" s="2">
        <f t="shared" si="504"/>
        <v>415.45141710177188</v>
      </c>
      <c r="AA1609" s="18">
        <f t="shared" si="504"/>
        <v>1926.9078105509093</v>
      </c>
      <c r="AB1609" s="2">
        <f t="shared" si="505"/>
        <v>-240.70203129311579</v>
      </c>
      <c r="AC1609" s="2">
        <f t="shared" si="505"/>
        <v>192.69078105509092</v>
      </c>
      <c r="AD1609" s="2">
        <f t="shared" si="514"/>
        <v>415.45141710177188</v>
      </c>
      <c r="AE1609" s="2">
        <f t="shared" si="515"/>
        <v>-1000</v>
      </c>
      <c r="AF1609" s="5">
        <f t="shared" si="516"/>
        <v>0.43399999999999994</v>
      </c>
      <c r="AG1609" s="5">
        <f t="shared" si="517"/>
        <v>-1</v>
      </c>
      <c r="AH1609" s="3">
        <f t="shared" si="518"/>
        <v>201709</v>
      </c>
      <c r="AI1609" s="21">
        <v>1.3839999999999999</v>
      </c>
      <c r="AJ1609" s="21">
        <v>3.31</v>
      </c>
      <c r="AK1609" s="21">
        <v>1.4339999999999999</v>
      </c>
      <c r="AL1609" s="21">
        <v>3.05</v>
      </c>
      <c r="AO1609">
        <f t="shared" si="523"/>
        <v>-300</v>
      </c>
      <c r="AP1609">
        <f>IF(E1609&lt;F1609,G1609,H1609)</f>
        <v>27</v>
      </c>
      <c r="AQ1609">
        <f>IF(E1609&lt;F1609,H1609,G1609)</f>
        <v>24</v>
      </c>
    </row>
    <row r="1610" spans="2:43" x14ac:dyDescent="0.25">
      <c r="B1610" s="24">
        <v>43002</v>
      </c>
      <c r="C1610" s="20" t="s">
        <v>26</v>
      </c>
      <c r="D1610" s="20" t="s">
        <v>28</v>
      </c>
      <c r="E1610" s="2">
        <v>139</v>
      </c>
      <c r="F1610" s="2">
        <v>-154.08320493066256</v>
      </c>
      <c r="G1610">
        <v>44</v>
      </c>
      <c r="H1610">
        <v>7</v>
      </c>
      <c r="I1610" s="9"/>
      <c r="J1610" s="2" t="str">
        <f t="shared" si="519"/>
        <v>Baltimore Ravens</v>
      </c>
      <c r="K1610" s="2" t="str">
        <f t="shared" si="520"/>
        <v>Jacksonville Jaguars</v>
      </c>
      <c r="L1610" s="17">
        <f t="shared" si="521"/>
        <v>-154.08320493066256</v>
      </c>
      <c r="M1610" s="18">
        <f t="shared" si="522"/>
        <v>139</v>
      </c>
      <c r="N1610" s="4">
        <f t="shared" si="508"/>
        <v>1.649</v>
      </c>
      <c r="O1610" s="4">
        <f t="shared" si="509"/>
        <v>2.39</v>
      </c>
      <c r="P1610" s="4"/>
      <c r="Q1610" s="4"/>
      <c r="R1610" s="1">
        <f t="shared" si="510"/>
        <v>0.60642813826561548</v>
      </c>
      <c r="S1610" s="1">
        <f t="shared" si="510"/>
        <v>0.41841004184100417</v>
      </c>
      <c r="T1610" s="1">
        <f t="shared" si="506"/>
        <v>2.4236197078484678E-2</v>
      </c>
      <c r="U1610" s="1">
        <f t="shared" si="507"/>
        <v>9.4009048212305657E-2</v>
      </c>
      <c r="V1610" s="1">
        <f t="shared" si="511"/>
        <v>0.60500904821230561</v>
      </c>
      <c r="W1610" s="1"/>
      <c r="X1610" s="17">
        <f t="shared" si="512"/>
        <v>652.86784215016701</v>
      </c>
      <c r="Y1610" s="18">
        <f t="shared" si="513"/>
        <v>1387.9360655435105</v>
      </c>
      <c r="Z1610" s="2">
        <f t="shared" si="504"/>
        <v>620.22445004265865</v>
      </c>
      <c r="AA1610" s="18">
        <f t="shared" si="504"/>
        <v>1318.5392622663348</v>
      </c>
      <c r="AB1610" s="2">
        <f t="shared" si="505"/>
        <v>-161.23195400168771</v>
      </c>
      <c r="AC1610" s="2">
        <f t="shared" si="505"/>
        <v>131.85392622663349</v>
      </c>
      <c r="AD1610" s="2">
        <f t="shared" si="514"/>
        <v>-1000</v>
      </c>
      <c r="AE1610" s="2">
        <f t="shared" si="515"/>
        <v>1318.5392622663348</v>
      </c>
      <c r="AF1610" s="5">
        <f t="shared" si="516"/>
        <v>-1</v>
      </c>
      <c r="AG1610" s="5">
        <f t="shared" si="517"/>
        <v>1.3900000000000001</v>
      </c>
      <c r="AH1610" s="3">
        <f t="shared" si="518"/>
        <v>201709</v>
      </c>
      <c r="AI1610" s="21">
        <v>2.71</v>
      </c>
      <c r="AJ1610" s="21">
        <v>1.526</v>
      </c>
      <c r="AK1610" s="21">
        <v>2.39</v>
      </c>
      <c r="AL1610" s="21">
        <v>1.649</v>
      </c>
      <c r="AO1610">
        <f t="shared" si="523"/>
        <v>-160</v>
      </c>
      <c r="AP1610">
        <f>IF(E1610&lt;F1610,G1610,H1610)</f>
        <v>7</v>
      </c>
      <c r="AQ1610">
        <f>IF(E1610&lt;F1610,H1610,G1610)</f>
        <v>44</v>
      </c>
    </row>
    <row r="1611" spans="2:43" x14ac:dyDescent="0.25">
      <c r="B1611" s="24">
        <v>42999</v>
      </c>
      <c r="C1611" s="20" t="s">
        <v>22</v>
      </c>
      <c r="D1611" s="20" t="s">
        <v>47</v>
      </c>
      <c r="E1611" s="2">
        <v>131</v>
      </c>
      <c r="F1611" s="2">
        <v>-145.13788098693757</v>
      </c>
      <c r="G1611">
        <v>39</v>
      </c>
      <c r="H1611">
        <v>41</v>
      </c>
      <c r="I1611" s="9"/>
      <c r="J1611" s="2" t="str">
        <f t="shared" si="519"/>
        <v>Los Angeles Rams</v>
      </c>
      <c r="K1611" s="2" t="str">
        <f t="shared" si="520"/>
        <v>San Francisco 49ers</v>
      </c>
      <c r="L1611" s="17">
        <f t="shared" si="521"/>
        <v>-145.13788098693757</v>
      </c>
      <c r="M1611" s="18">
        <f t="shared" si="522"/>
        <v>131</v>
      </c>
      <c r="N1611" s="4">
        <f t="shared" si="508"/>
        <v>1.6890000000000001</v>
      </c>
      <c r="O1611" s="4">
        <f t="shared" si="509"/>
        <v>2.31</v>
      </c>
      <c r="P1611" s="4"/>
      <c r="Q1611" s="4"/>
      <c r="R1611" s="1">
        <f t="shared" si="510"/>
        <v>0.59206631142687982</v>
      </c>
      <c r="S1611" s="1">
        <f t="shared" si="510"/>
        <v>0.4329004329004329</v>
      </c>
      <c r="T1611" s="1">
        <f t="shared" si="506"/>
        <v>2.4358589647411888E-2</v>
      </c>
      <c r="U1611" s="1">
        <f t="shared" si="507"/>
        <v>7.9582939263223462E-2</v>
      </c>
      <c r="V1611" s="1">
        <f t="shared" si="511"/>
        <v>0.59058293926322347</v>
      </c>
      <c r="W1611" s="1"/>
      <c r="X1611" s="17">
        <f t="shared" si="512"/>
        <v>693.24227558544305</v>
      </c>
      <c r="Y1611" s="18">
        <f t="shared" si="513"/>
        <v>1309.568863191934</v>
      </c>
      <c r="Z1611" s="2">
        <f t="shared" si="504"/>
        <v>658.58016180617085</v>
      </c>
      <c r="AA1611" s="18">
        <f t="shared" si="504"/>
        <v>1244.0904200323373</v>
      </c>
      <c r="AB1611" s="2">
        <f t="shared" si="505"/>
        <v>-151.84180423192183</v>
      </c>
      <c r="AC1611" s="2">
        <f t="shared" si="505"/>
        <v>124.40904200323374</v>
      </c>
      <c r="AD1611" s="2">
        <f t="shared" si="514"/>
        <v>658.58016180617085</v>
      </c>
      <c r="AE1611" s="2">
        <f t="shared" si="515"/>
        <v>-1000</v>
      </c>
      <c r="AF1611" s="5">
        <f t="shared" si="516"/>
        <v>0.68900000000000006</v>
      </c>
      <c r="AG1611" s="5">
        <f t="shared" si="517"/>
        <v>-1</v>
      </c>
      <c r="AH1611" s="3">
        <f t="shared" si="518"/>
        <v>201709</v>
      </c>
      <c r="AI1611" s="21">
        <v>2.15</v>
      </c>
      <c r="AJ1611" s="21">
        <v>1.7869999999999999</v>
      </c>
      <c r="AK1611" s="21">
        <v>2.31</v>
      </c>
      <c r="AL1611" s="21">
        <v>1.6890000000000001</v>
      </c>
      <c r="AO1611">
        <f t="shared" si="523"/>
        <v>-150</v>
      </c>
      <c r="AP1611">
        <f>IF(E1611&lt;F1611,G1611,H1611)</f>
        <v>41</v>
      </c>
      <c r="AQ1611">
        <f>IF(E1611&lt;F1611,H1611,G1611)</f>
        <v>39</v>
      </c>
    </row>
    <row r="1612" spans="2:43" x14ac:dyDescent="0.25">
      <c r="B1612" s="24">
        <v>42996</v>
      </c>
      <c r="C1612" s="20" t="s">
        <v>25</v>
      </c>
      <c r="D1612" s="20" t="s">
        <v>34</v>
      </c>
      <c r="E1612" s="2">
        <v>-167.22408026755849</v>
      </c>
      <c r="F1612" s="2">
        <v>150.99999999999997</v>
      </c>
      <c r="G1612">
        <v>10</v>
      </c>
      <c r="H1612">
        <v>24</v>
      </c>
      <c r="I1612" s="9"/>
      <c r="J1612" s="2" t="str">
        <f t="shared" si="519"/>
        <v>New York Giants</v>
      </c>
      <c r="K1612" s="2" t="str">
        <f t="shared" si="520"/>
        <v>Detroit Lions</v>
      </c>
      <c r="L1612" s="17">
        <f t="shared" si="521"/>
        <v>-167.22408026755849</v>
      </c>
      <c r="M1612" s="18">
        <f t="shared" si="522"/>
        <v>150.99999999999997</v>
      </c>
      <c r="N1612" s="4">
        <f t="shared" si="508"/>
        <v>1.5980000000000001</v>
      </c>
      <c r="O1612" s="4">
        <f t="shared" si="509"/>
        <v>2.5099999999999998</v>
      </c>
      <c r="P1612" s="4"/>
      <c r="Q1612" s="4"/>
      <c r="R1612" s="1">
        <f t="shared" si="510"/>
        <v>0.62578222778473092</v>
      </c>
      <c r="S1612" s="1">
        <f t="shared" si="510"/>
        <v>0.39840637450199207</v>
      </c>
      <c r="T1612" s="1">
        <f t="shared" si="506"/>
        <v>2.3617332035053451E-2</v>
      </c>
      <c r="U1612" s="1">
        <f t="shared" si="507"/>
        <v>0.11368792664136942</v>
      </c>
      <c r="V1612" s="1">
        <f t="shared" si="511"/>
        <v>0.62468792664136941</v>
      </c>
      <c r="W1612" s="1"/>
      <c r="X1612" s="17">
        <f t="shared" si="512"/>
        <v>600.79930690591948</v>
      </c>
      <c r="Y1612" s="18">
        <f t="shared" si="513"/>
        <v>1503.4686795207117</v>
      </c>
      <c r="Z1612" s="2">
        <f t="shared" si="504"/>
        <v>570.75934156062351</v>
      </c>
      <c r="AA1612" s="18">
        <f t="shared" si="504"/>
        <v>1428.2952455446762</v>
      </c>
      <c r="AB1612" s="2">
        <f t="shared" si="505"/>
        <v>-175.20519195808632</v>
      </c>
      <c r="AC1612" s="2">
        <f t="shared" si="505"/>
        <v>142.82952455446761</v>
      </c>
      <c r="AD1612" s="2">
        <f t="shared" si="514"/>
        <v>-1000</v>
      </c>
      <c r="AE1612" s="2">
        <f t="shared" si="515"/>
        <v>1428.2952455446762</v>
      </c>
      <c r="AF1612" s="5">
        <f t="shared" si="516"/>
        <v>-1</v>
      </c>
      <c r="AG1612" s="5">
        <f t="shared" si="517"/>
        <v>1.5099999999999998</v>
      </c>
      <c r="AH1612" s="3">
        <f t="shared" si="518"/>
        <v>201709</v>
      </c>
      <c r="AI1612" s="21">
        <v>1.4950000000000001</v>
      </c>
      <c r="AJ1612" s="21">
        <v>2.81</v>
      </c>
      <c r="AK1612" s="21">
        <v>1.5980000000000001</v>
      </c>
      <c r="AL1612" s="21">
        <v>2.5099999999999998</v>
      </c>
      <c r="AO1612">
        <f t="shared" si="523"/>
        <v>-170</v>
      </c>
      <c r="AP1612">
        <f>IF(E1612&lt;F1612,G1612,H1612)</f>
        <v>10</v>
      </c>
      <c r="AQ1612">
        <f>IF(E1612&lt;F1612,H1612,G1612)</f>
        <v>24</v>
      </c>
    </row>
    <row r="1613" spans="2:43" x14ac:dyDescent="0.25">
      <c r="B1613" s="24">
        <v>42995</v>
      </c>
      <c r="C1613" s="20" t="s">
        <v>35</v>
      </c>
      <c r="D1613" s="20" t="s">
        <v>33</v>
      </c>
      <c r="E1613" s="2">
        <v>-179.21146953405017</v>
      </c>
      <c r="F1613" s="2">
        <v>161</v>
      </c>
      <c r="G1613">
        <v>34</v>
      </c>
      <c r="H1613">
        <v>23</v>
      </c>
      <c r="I1613" s="9"/>
      <c r="J1613" s="2" t="str">
        <f t="shared" si="519"/>
        <v>Atlanta Falcons</v>
      </c>
      <c r="K1613" s="2" t="str">
        <f t="shared" si="520"/>
        <v>Green Bay Packers</v>
      </c>
      <c r="L1613" s="17">
        <f t="shared" si="521"/>
        <v>-179.21146953405017</v>
      </c>
      <c r="M1613" s="18">
        <f t="shared" si="522"/>
        <v>161</v>
      </c>
      <c r="N1613" s="4">
        <f t="shared" si="508"/>
        <v>1.5580000000000001</v>
      </c>
      <c r="O1613" s="4">
        <f t="shared" si="509"/>
        <v>2.61</v>
      </c>
      <c r="P1613" s="4"/>
      <c r="Q1613" s="4"/>
      <c r="R1613" s="1">
        <f t="shared" si="510"/>
        <v>0.64184852374839541</v>
      </c>
      <c r="S1613" s="1">
        <f t="shared" si="510"/>
        <v>0.38314176245210729</v>
      </c>
      <c r="T1613" s="1">
        <f t="shared" si="506"/>
        <v>2.4380998080614336E-2</v>
      </c>
      <c r="U1613" s="1">
        <f t="shared" si="507"/>
        <v>0.12935338064814406</v>
      </c>
      <c r="V1613" s="1">
        <f t="shared" si="511"/>
        <v>0.64035338064814407</v>
      </c>
      <c r="W1613" s="1"/>
      <c r="X1613" s="17">
        <f t="shared" si="512"/>
        <v>561.63773038542206</v>
      </c>
      <c r="Y1613" s="18">
        <f t="shared" si="513"/>
        <v>1603.4302738055192</v>
      </c>
      <c r="Z1613" s="2">
        <f t="shared" si="504"/>
        <v>533.55584386615089</v>
      </c>
      <c r="AA1613" s="18">
        <f t="shared" si="504"/>
        <v>1523.2587601152431</v>
      </c>
      <c r="AB1613" s="2">
        <f t="shared" si="505"/>
        <v>-187.42180626379991</v>
      </c>
      <c r="AC1613" s="2">
        <f t="shared" si="505"/>
        <v>152.32587601152431</v>
      </c>
      <c r="AD1613" s="2">
        <f t="shared" si="514"/>
        <v>533.55584386615089</v>
      </c>
      <c r="AE1613" s="2">
        <f t="shared" si="515"/>
        <v>-1000</v>
      </c>
      <c r="AF1613" s="5">
        <f t="shared" si="516"/>
        <v>0.55800000000000005</v>
      </c>
      <c r="AG1613" s="5">
        <f t="shared" si="517"/>
        <v>-1</v>
      </c>
      <c r="AH1613" s="3">
        <f t="shared" si="518"/>
        <v>201709</v>
      </c>
      <c r="AI1613" s="21">
        <v>1.6990000000000001</v>
      </c>
      <c r="AJ1613" s="21">
        <v>2.29</v>
      </c>
      <c r="AK1613" s="21">
        <v>1.5580000000000001</v>
      </c>
      <c r="AL1613" s="21">
        <v>2.61</v>
      </c>
      <c r="AO1613">
        <f t="shared" si="523"/>
        <v>-180</v>
      </c>
      <c r="AP1613">
        <f>IF(E1613&lt;F1613,G1613,H1613)</f>
        <v>34</v>
      </c>
      <c r="AQ1613">
        <f>IF(E1613&lt;F1613,H1613,G1613)</f>
        <v>23</v>
      </c>
    </row>
    <row r="1614" spans="2:43" x14ac:dyDescent="0.25">
      <c r="B1614" s="24">
        <v>42995</v>
      </c>
      <c r="C1614" s="20" t="s">
        <v>38</v>
      </c>
      <c r="D1614" s="20" t="s">
        <v>23</v>
      </c>
      <c r="E1614" s="2">
        <v>118.00000000000001</v>
      </c>
      <c r="F1614" s="2">
        <v>-130.03901170351108</v>
      </c>
      <c r="G1614">
        <v>42</v>
      </c>
      <c r="H1614">
        <v>17</v>
      </c>
      <c r="I1614" s="9"/>
      <c r="J1614" s="2" t="str">
        <f t="shared" si="519"/>
        <v>Dallas Cowboys</v>
      </c>
      <c r="K1614" s="2" t="str">
        <f t="shared" si="520"/>
        <v>Denver Broncos</v>
      </c>
      <c r="L1614" s="17">
        <f t="shared" si="521"/>
        <v>-130.03901170351108</v>
      </c>
      <c r="M1614" s="18">
        <f t="shared" si="522"/>
        <v>118.00000000000001</v>
      </c>
      <c r="N1614" s="4">
        <f t="shared" si="508"/>
        <v>1.7689999999999999</v>
      </c>
      <c r="O1614" s="4">
        <f t="shared" si="509"/>
        <v>2.1800000000000002</v>
      </c>
      <c r="P1614" s="4"/>
      <c r="Q1614" s="4"/>
      <c r="R1614" s="1">
        <f t="shared" si="510"/>
        <v>0.56529112492933864</v>
      </c>
      <c r="S1614" s="1">
        <f t="shared" si="510"/>
        <v>0.4587155963302752</v>
      </c>
      <c r="T1614" s="1">
        <f t="shared" si="506"/>
        <v>2.3443909850595079E-2</v>
      </c>
      <c r="U1614" s="1">
        <f t="shared" si="507"/>
        <v>5.328776429953172E-2</v>
      </c>
      <c r="V1614" s="1">
        <f t="shared" si="511"/>
        <v>0.56428776429953176</v>
      </c>
      <c r="W1614" s="1"/>
      <c r="X1614" s="17">
        <f t="shared" si="512"/>
        <v>772.14546064335025</v>
      </c>
      <c r="Y1614" s="18">
        <f t="shared" si="513"/>
        <v>1178.7723247127699</v>
      </c>
      <c r="Z1614" s="2">
        <f t="shared" si="504"/>
        <v>733.53818761118271</v>
      </c>
      <c r="AA1614" s="18">
        <f t="shared" si="504"/>
        <v>1119.8337084771313</v>
      </c>
      <c r="AB1614" s="2">
        <f t="shared" si="505"/>
        <v>-136.32555426413018</v>
      </c>
      <c r="AC1614" s="2">
        <f t="shared" si="505"/>
        <v>111.98337084771313</v>
      </c>
      <c r="AD1614" s="2">
        <f t="shared" si="514"/>
        <v>-1000</v>
      </c>
      <c r="AE1614" s="2">
        <f t="shared" si="515"/>
        <v>1119.8337084771313</v>
      </c>
      <c r="AF1614" s="5">
        <f t="shared" si="516"/>
        <v>-1</v>
      </c>
      <c r="AG1614" s="5">
        <f t="shared" si="517"/>
        <v>1.1800000000000002</v>
      </c>
      <c r="AH1614" s="3">
        <f t="shared" si="518"/>
        <v>201709</v>
      </c>
      <c r="AI1614" s="21">
        <v>2.11</v>
      </c>
      <c r="AJ1614" s="21">
        <v>1.8129999999999999</v>
      </c>
      <c r="AK1614" s="21">
        <v>2.1800000000000002</v>
      </c>
      <c r="AL1614" s="21">
        <v>1.7689999999999999</v>
      </c>
      <c r="AO1614">
        <f t="shared" si="523"/>
        <v>-140</v>
      </c>
      <c r="AP1614">
        <f>IF(E1614&lt;F1614,G1614,H1614)</f>
        <v>17</v>
      </c>
      <c r="AQ1614">
        <f>IF(E1614&lt;F1614,H1614,G1614)</f>
        <v>42</v>
      </c>
    </row>
    <row r="1615" spans="2:43" x14ac:dyDescent="0.25">
      <c r="B1615" s="24">
        <v>42995</v>
      </c>
      <c r="C1615" s="20" t="s">
        <v>47</v>
      </c>
      <c r="D1615" s="20" t="s">
        <v>53</v>
      </c>
      <c r="E1615" s="2">
        <v>-162.07455429497568</v>
      </c>
      <c r="F1615" s="2">
        <v>146</v>
      </c>
      <c r="G1615">
        <v>20</v>
      </c>
      <c r="H1615">
        <v>27</v>
      </c>
      <c r="I1615" s="9"/>
      <c r="J1615" s="2" t="str">
        <f t="shared" si="519"/>
        <v>Los Angeles Rams</v>
      </c>
      <c r="K1615" s="2" t="str">
        <f t="shared" si="520"/>
        <v>Washington Redskins</v>
      </c>
      <c r="L1615" s="17">
        <f t="shared" si="521"/>
        <v>-162.07455429497568</v>
      </c>
      <c r="M1615" s="18">
        <f t="shared" si="522"/>
        <v>146</v>
      </c>
      <c r="N1615" s="4">
        <f t="shared" si="508"/>
        <v>1.617</v>
      </c>
      <c r="O1615" s="4">
        <f t="shared" si="509"/>
        <v>2.46</v>
      </c>
      <c r="P1615" s="4"/>
      <c r="Q1615" s="4"/>
      <c r="R1615" s="1">
        <f t="shared" si="510"/>
        <v>0.6184291898577613</v>
      </c>
      <c r="S1615" s="1">
        <f t="shared" si="510"/>
        <v>0.4065040650406504</v>
      </c>
      <c r="T1615" s="1">
        <f t="shared" si="506"/>
        <v>2.4326710816777064E-2</v>
      </c>
      <c r="U1615" s="1">
        <f t="shared" si="507"/>
        <v>0.10596256240855545</v>
      </c>
      <c r="V1615" s="1">
        <f t="shared" si="511"/>
        <v>0.61696256240855551</v>
      </c>
      <c r="W1615" s="1"/>
      <c r="X1615" s="17">
        <f t="shared" si="512"/>
        <v>620.84389058569059</v>
      </c>
      <c r="Y1615" s="18">
        <f t="shared" si="513"/>
        <v>1456.8535337470446</v>
      </c>
      <c r="Z1615" s="2">
        <f t="shared" si="504"/>
        <v>589.80169605640606</v>
      </c>
      <c r="AA1615" s="18">
        <f t="shared" si="504"/>
        <v>1384.0108570596924</v>
      </c>
      <c r="AB1615" s="2">
        <f t="shared" si="505"/>
        <v>-169.54851209928776</v>
      </c>
      <c r="AC1615" s="2">
        <f t="shared" si="505"/>
        <v>138.40108570596925</v>
      </c>
      <c r="AD1615" s="2">
        <f t="shared" si="514"/>
        <v>-1000</v>
      </c>
      <c r="AE1615" s="2">
        <f t="shared" si="515"/>
        <v>1384.0108570596924</v>
      </c>
      <c r="AF1615" s="5">
        <f t="shared" si="516"/>
        <v>-1</v>
      </c>
      <c r="AG1615" s="5">
        <f t="shared" si="517"/>
        <v>1.46</v>
      </c>
      <c r="AH1615" s="3">
        <f t="shared" si="518"/>
        <v>201709</v>
      </c>
      <c r="AI1615" s="21">
        <v>1.7509999999999999</v>
      </c>
      <c r="AJ1615" s="21">
        <v>2.2000000000000002</v>
      </c>
      <c r="AK1615" s="21">
        <v>1.617</v>
      </c>
      <c r="AL1615" s="21">
        <v>2.46</v>
      </c>
      <c r="AO1615">
        <f t="shared" si="523"/>
        <v>-170</v>
      </c>
      <c r="AP1615">
        <f>IF(E1615&lt;F1615,G1615,H1615)</f>
        <v>20</v>
      </c>
      <c r="AQ1615">
        <f>IF(E1615&lt;F1615,H1615,G1615)</f>
        <v>27</v>
      </c>
    </row>
    <row r="1616" spans="2:43" x14ac:dyDescent="0.25">
      <c r="B1616" s="24">
        <v>42995</v>
      </c>
      <c r="C1616" s="20" t="s">
        <v>32</v>
      </c>
      <c r="D1616" s="20" t="s">
        <v>22</v>
      </c>
      <c r="E1616" s="2">
        <v>-800</v>
      </c>
      <c r="F1616" s="2">
        <v>638</v>
      </c>
      <c r="G1616">
        <v>12</v>
      </c>
      <c r="H1616">
        <v>9</v>
      </c>
      <c r="I1616" s="9"/>
      <c r="J1616" s="2" t="str">
        <f t="shared" si="519"/>
        <v>Seattle Seahawks</v>
      </c>
      <c r="K1616" s="2" t="str">
        <f t="shared" si="520"/>
        <v>San Francisco 49ers</v>
      </c>
      <c r="L1616" s="17">
        <f t="shared" si="521"/>
        <v>-800</v>
      </c>
      <c r="M1616" s="18">
        <f t="shared" si="522"/>
        <v>638</v>
      </c>
      <c r="N1616" s="4">
        <f t="shared" si="508"/>
        <v>1.125</v>
      </c>
      <c r="O1616" s="4">
        <f t="shared" si="509"/>
        <v>7.38</v>
      </c>
      <c r="P1616" s="4"/>
      <c r="Q1616" s="4"/>
      <c r="R1616" s="1">
        <f t="shared" si="510"/>
        <v>0.88888888888888884</v>
      </c>
      <c r="S1616" s="1">
        <f t="shared" si="510"/>
        <v>0.13550135501355015</v>
      </c>
      <c r="T1616" s="1">
        <f t="shared" si="506"/>
        <v>2.3809523809523725E-2</v>
      </c>
      <c r="U1616" s="1">
        <f t="shared" si="507"/>
        <v>0.37669376693766932</v>
      </c>
      <c r="V1616" s="1">
        <f t="shared" si="511"/>
        <v>0.88769376693766933</v>
      </c>
      <c r="W1616" s="1"/>
      <c r="X1616" s="17">
        <f t="shared" si="512"/>
        <v>126.51461263467057</v>
      </c>
      <c r="Y1616" s="18">
        <f t="shared" si="513"/>
        <v>5785.40701103421</v>
      </c>
      <c r="Z1616" s="2">
        <f t="shared" si="504"/>
        <v>120.18888200293704</v>
      </c>
      <c r="AA1616" s="18">
        <f t="shared" si="504"/>
        <v>5496.1366604824989</v>
      </c>
      <c r="AB1616" s="2">
        <f t="shared" si="505"/>
        <v>-832.0237141198827</v>
      </c>
      <c r="AC1616" s="2">
        <f t="shared" si="505"/>
        <v>549.61366604824991</v>
      </c>
      <c r="AD1616" s="2">
        <f t="shared" si="514"/>
        <v>120.18888200293704</v>
      </c>
      <c r="AE1616" s="2">
        <f t="shared" si="515"/>
        <v>-1000</v>
      </c>
      <c r="AF1616" s="5">
        <f t="shared" si="516"/>
        <v>0.125</v>
      </c>
      <c r="AG1616" s="5">
        <f t="shared" si="517"/>
        <v>-1</v>
      </c>
      <c r="AH1616" s="3">
        <f t="shared" si="518"/>
        <v>201709</v>
      </c>
      <c r="AI1616" s="21">
        <v>1.1579999999999999</v>
      </c>
      <c r="AJ1616" s="21">
        <v>6.2</v>
      </c>
      <c r="AK1616" s="21">
        <v>1.125</v>
      </c>
      <c r="AL1616" s="21">
        <v>7.38</v>
      </c>
      <c r="AO1616">
        <f t="shared" si="523"/>
        <v>-800</v>
      </c>
      <c r="AP1616">
        <f>IF(E1616&lt;F1616,G1616,H1616)</f>
        <v>12</v>
      </c>
      <c r="AQ1616">
        <f>IF(E1616&lt;F1616,H1616,G1616)</f>
        <v>9</v>
      </c>
    </row>
    <row r="1617" spans="2:43" x14ac:dyDescent="0.25">
      <c r="B1617" s="24">
        <v>42995</v>
      </c>
      <c r="C1617" s="20" t="s">
        <v>31</v>
      </c>
      <c r="D1617" s="20" t="s">
        <v>30</v>
      </c>
      <c r="E1617" s="2">
        <v>-185.18518518518516</v>
      </c>
      <c r="F1617" s="2">
        <v>166</v>
      </c>
      <c r="G1617">
        <v>17</v>
      </c>
      <c r="H1617">
        <v>19</v>
      </c>
      <c r="I1617" s="9"/>
      <c r="J1617" s="2" t="str">
        <f t="shared" si="519"/>
        <v>Los Angeles Chargers</v>
      </c>
      <c r="K1617" s="2" t="str">
        <f t="shared" si="520"/>
        <v>Miami Dolphins</v>
      </c>
      <c r="L1617" s="17">
        <f t="shared" si="521"/>
        <v>-185.18518518518516</v>
      </c>
      <c r="M1617" s="18">
        <f t="shared" si="522"/>
        <v>166</v>
      </c>
      <c r="N1617" s="4">
        <f t="shared" si="508"/>
        <v>1.54</v>
      </c>
      <c r="O1617" s="4">
        <f t="shared" si="509"/>
        <v>2.66</v>
      </c>
      <c r="P1617" s="4"/>
      <c r="Q1617" s="4"/>
      <c r="R1617" s="1">
        <f t="shared" si="510"/>
        <v>0.64935064935064934</v>
      </c>
      <c r="S1617" s="1">
        <f t="shared" si="510"/>
        <v>0.37593984962406013</v>
      </c>
      <c r="T1617" s="1">
        <f t="shared" si="506"/>
        <v>2.4666666666666726E-2</v>
      </c>
      <c r="U1617" s="1">
        <f t="shared" si="507"/>
        <v>0.13670539986329461</v>
      </c>
      <c r="V1617" s="1">
        <f t="shared" si="511"/>
        <v>0.64770539986329467</v>
      </c>
      <c r="W1617" s="1"/>
      <c r="X1617" s="17">
        <f t="shared" si="512"/>
        <v>543.91178491187668</v>
      </c>
      <c r="Y1617" s="18">
        <f t="shared" si="513"/>
        <v>1653.0471874062387</v>
      </c>
      <c r="Z1617" s="2">
        <f t="shared" si="504"/>
        <v>516.71619566628283</v>
      </c>
      <c r="AA1617" s="18">
        <f t="shared" si="504"/>
        <v>1570.3948280359266</v>
      </c>
      <c r="AB1617" s="2">
        <f t="shared" si="505"/>
        <v>-193.52983482751958</v>
      </c>
      <c r="AC1617" s="2">
        <f t="shared" si="505"/>
        <v>157.03948280359265</v>
      </c>
      <c r="AD1617" s="2">
        <f t="shared" si="514"/>
        <v>-1000</v>
      </c>
      <c r="AE1617" s="2">
        <f t="shared" si="515"/>
        <v>1570.3948280359266</v>
      </c>
      <c r="AF1617" s="5">
        <f t="shared" si="516"/>
        <v>-1</v>
      </c>
      <c r="AG1617" s="5">
        <f t="shared" si="517"/>
        <v>1.6600000000000001</v>
      </c>
      <c r="AH1617" s="3">
        <f t="shared" si="518"/>
        <v>201709</v>
      </c>
      <c r="AI1617" s="21">
        <v>1.444</v>
      </c>
      <c r="AJ1617" s="21">
        <v>3.01</v>
      </c>
      <c r="AK1617" s="21">
        <v>1.54</v>
      </c>
      <c r="AL1617" s="21">
        <v>2.66</v>
      </c>
      <c r="AO1617">
        <f t="shared" si="523"/>
        <v>-190</v>
      </c>
      <c r="AP1617">
        <f>IF(E1617&lt;F1617,G1617,H1617)</f>
        <v>17</v>
      </c>
      <c r="AQ1617">
        <f>IF(E1617&lt;F1617,H1617,G1617)</f>
        <v>19</v>
      </c>
    </row>
    <row r="1618" spans="2:43" x14ac:dyDescent="0.25">
      <c r="B1618" s="24">
        <v>42995</v>
      </c>
      <c r="C1618" s="20" t="s">
        <v>52</v>
      </c>
      <c r="D1618" s="20" t="s">
        <v>42</v>
      </c>
      <c r="E1618" s="2">
        <v>-800</v>
      </c>
      <c r="F1618" s="2">
        <v>638</v>
      </c>
      <c r="G1618">
        <v>45</v>
      </c>
      <c r="H1618">
        <v>20</v>
      </c>
      <c r="I1618" s="9"/>
      <c r="J1618" s="2" t="str">
        <f t="shared" si="519"/>
        <v>Oakland Raiders</v>
      </c>
      <c r="K1618" s="2" t="str">
        <f t="shared" si="520"/>
        <v>New York Jets</v>
      </c>
      <c r="L1618" s="17">
        <f t="shared" si="521"/>
        <v>-800</v>
      </c>
      <c r="M1618" s="18">
        <f t="shared" si="522"/>
        <v>638</v>
      </c>
      <c r="N1618" s="4">
        <f t="shared" si="508"/>
        <v>1.125</v>
      </c>
      <c r="O1618" s="4">
        <f t="shared" si="509"/>
        <v>7.38</v>
      </c>
      <c r="P1618" s="4"/>
      <c r="Q1618" s="4"/>
      <c r="R1618" s="1">
        <f t="shared" si="510"/>
        <v>0.88888888888888884</v>
      </c>
      <c r="S1618" s="1">
        <f t="shared" si="510"/>
        <v>0.13550135501355015</v>
      </c>
      <c r="T1618" s="1">
        <f t="shared" si="506"/>
        <v>2.3809523809523725E-2</v>
      </c>
      <c r="U1618" s="1">
        <f t="shared" si="507"/>
        <v>0.37669376693766932</v>
      </c>
      <c r="V1618" s="1">
        <f t="shared" si="511"/>
        <v>0.88769376693766933</v>
      </c>
      <c r="W1618" s="1"/>
      <c r="X1618" s="17">
        <f t="shared" si="512"/>
        <v>126.51461263467057</v>
      </c>
      <c r="Y1618" s="18">
        <f t="shared" si="513"/>
        <v>5785.40701103421</v>
      </c>
      <c r="Z1618" s="2">
        <f t="shared" si="504"/>
        <v>120.18888200293704</v>
      </c>
      <c r="AA1618" s="18">
        <f t="shared" si="504"/>
        <v>5496.1366604824989</v>
      </c>
      <c r="AB1618" s="2">
        <f t="shared" si="505"/>
        <v>-832.0237141198827</v>
      </c>
      <c r="AC1618" s="2">
        <f t="shared" si="505"/>
        <v>549.61366604824991</v>
      </c>
      <c r="AD1618" s="2">
        <f t="shared" si="514"/>
        <v>120.18888200293704</v>
      </c>
      <c r="AE1618" s="2">
        <f t="shared" si="515"/>
        <v>-1000</v>
      </c>
      <c r="AF1618" s="5">
        <f t="shared" si="516"/>
        <v>0.125</v>
      </c>
      <c r="AG1618" s="5">
        <f t="shared" si="517"/>
        <v>-1</v>
      </c>
      <c r="AH1618" s="3">
        <f t="shared" si="518"/>
        <v>201709</v>
      </c>
      <c r="AI1618" s="21">
        <v>1.125</v>
      </c>
      <c r="AJ1618" s="21">
        <v>7.38</v>
      </c>
      <c r="AK1618" s="21">
        <v>1.125</v>
      </c>
      <c r="AL1618" s="21">
        <v>7.38</v>
      </c>
      <c r="AO1618">
        <f t="shared" si="523"/>
        <v>-800</v>
      </c>
      <c r="AP1618">
        <f>IF(E1618&lt;F1618,G1618,H1618)</f>
        <v>45</v>
      </c>
      <c r="AQ1618">
        <f>IF(E1618&lt;F1618,H1618,G1618)</f>
        <v>20</v>
      </c>
    </row>
    <row r="1619" spans="2:43" x14ac:dyDescent="0.25">
      <c r="B1619" s="24">
        <v>42995</v>
      </c>
      <c r="C1619" s="20" t="s">
        <v>28</v>
      </c>
      <c r="D1619" s="20" t="s">
        <v>46</v>
      </c>
      <c r="E1619" s="2">
        <v>-320.51282051282044</v>
      </c>
      <c r="F1619" s="2">
        <v>281</v>
      </c>
      <c r="G1619">
        <v>24</v>
      </c>
      <c r="H1619">
        <v>10</v>
      </c>
      <c r="I1619" s="9"/>
      <c r="J1619" s="2" t="str">
        <f t="shared" si="519"/>
        <v>Baltimore Ravens</v>
      </c>
      <c r="K1619" s="2" t="str">
        <f t="shared" si="520"/>
        <v>Cleveland Browns</v>
      </c>
      <c r="L1619" s="17">
        <f t="shared" si="521"/>
        <v>-320.51282051282044</v>
      </c>
      <c r="M1619" s="18">
        <f t="shared" si="522"/>
        <v>281</v>
      </c>
      <c r="N1619" s="4">
        <f t="shared" si="508"/>
        <v>1.3120000000000001</v>
      </c>
      <c r="O1619" s="4">
        <f t="shared" si="509"/>
        <v>3.81</v>
      </c>
      <c r="P1619" s="4"/>
      <c r="Q1619" s="4"/>
      <c r="R1619" s="1">
        <f t="shared" si="510"/>
        <v>0.76219512195121952</v>
      </c>
      <c r="S1619" s="1">
        <f t="shared" si="510"/>
        <v>0.26246719160104987</v>
      </c>
      <c r="T1619" s="1">
        <f t="shared" si="506"/>
        <v>2.4068723155017402E-2</v>
      </c>
      <c r="U1619" s="1">
        <f t="shared" si="507"/>
        <v>0.24986396517508483</v>
      </c>
      <c r="V1619" s="1">
        <f t="shared" si="511"/>
        <v>0.76086396517508481</v>
      </c>
      <c r="W1619" s="1"/>
      <c r="X1619" s="17">
        <f t="shared" si="512"/>
        <v>314.29538757284536</v>
      </c>
      <c r="Y1619" s="18">
        <f t="shared" si="513"/>
        <v>2738.2252641908881</v>
      </c>
      <c r="Z1619" s="2">
        <f t="shared" si="504"/>
        <v>298.58061819420305</v>
      </c>
      <c r="AA1619" s="18">
        <f t="shared" si="504"/>
        <v>2601.3140009813437</v>
      </c>
      <c r="AB1619" s="2">
        <f t="shared" si="505"/>
        <v>-334.91792134664922</v>
      </c>
      <c r="AC1619" s="2">
        <f t="shared" si="505"/>
        <v>260.13140009813435</v>
      </c>
      <c r="AD1619" s="2">
        <f t="shared" si="514"/>
        <v>298.58061819420305</v>
      </c>
      <c r="AE1619" s="2">
        <f t="shared" si="515"/>
        <v>-1000</v>
      </c>
      <c r="AF1619" s="5">
        <f t="shared" si="516"/>
        <v>0.31200000000000006</v>
      </c>
      <c r="AG1619" s="5">
        <f t="shared" si="517"/>
        <v>-1</v>
      </c>
      <c r="AH1619" s="3">
        <f t="shared" si="518"/>
        <v>201709</v>
      </c>
      <c r="AI1619" s="21">
        <v>1.3069999999999999</v>
      </c>
      <c r="AJ1619" s="21">
        <v>3.85</v>
      </c>
      <c r="AK1619" s="21">
        <v>1.3120000000000001</v>
      </c>
      <c r="AL1619" s="21">
        <v>3.81</v>
      </c>
      <c r="AO1619">
        <f t="shared" si="523"/>
        <v>-400</v>
      </c>
      <c r="AP1619">
        <f>IF(E1619&lt;F1619,G1619,H1619)</f>
        <v>24</v>
      </c>
      <c r="AQ1619">
        <f>IF(E1619&lt;F1619,H1619,G1619)</f>
        <v>10</v>
      </c>
    </row>
    <row r="1620" spans="2:43" x14ac:dyDescent="0.25">
      <c r="B1620" s="24">
        <v>42995</v>
      </c>
      <c r="C1620" s="20" t="s">
        <v>44</v>
      </c>
      <c r="D1620" s="20" t="s">
        <v>24</v>
      </c>
      <c r="E1620" s="2">
        <v>-265.25198938992042</v>
      </c>
      <c r="F1620" s="2">
        <v>235</v>
      </c>
      <c r="G1620">
        <v>9</v>
      </c>
      <c r="H1620">
        <v>3</v>
      </c>
      <c r="I1620" s="9"/>
      <c r="J1620" s="2" t="str">
        <f t="shared" si="519"/>
        <v>Carolina Panthers</v>
      </c>
      <c r="K1620" s="2" t="str">
        <f t="shared" si="520"/>
        <v>Buffalo Bills</v>
      </c>
      <c r="L1620" s="17">
        <f t="shared" si="521"/>
        <v>-265.25198938992042</v>
      </c>
      <c r="M1620" s="18">
        <f t="shared" si="522"/>
        <v>235</v>
      </c>
      <c r="N1620" s="4">
        <f t="shared" si="508"/>
        <v>1.377</v>
      </c>
      <c r="O1620" s="4">
        <f t="shared" si="509"/>
        <v>3.35</v>
      </c>
      <c r="P1620" s="4"/>
      <c r="Q1620" s="4"/>
      <c r="R1620" s="1">
        <f t="shared" si="510"/>
        <v>0.72621641249092228</v>
      </c>
      <c r="S1620" s="1">
        <f t="shared" si="510"/>
        <v>0.29850746268656714</v>
      </c>
      <c r="T1620" s="1">
        <f t="shared" si="506"/>
        <v>2.4127353501163462E-2</v>
      </c>
      <c r="U1620" s="1">
        <f t="shared" si="507"/>
        <v>0.21385447490217757</v>
      </c>
      <c r="V1620" s="1">
        <f t="shared" si="511"/>
        <v>0.72485447490217758</v>
      </c>
      <c r="W1620" s="1"/>
      <c r="X1620" s="17">
        <f t="shared" si="512"/>
        <v>379.5872614774911</v>
      </c>
      <c r="Y1620" s="18">
        <f t="shared" si="513"/>
        <v>2310.2284553242857</v>
      </c>
      <c r="Z1620" s="2">
        <f t="shared" ref="Z1620:AA1683" si="524">X1620*0.95</f>
        <v>360.6078984036165</v>
      </c>
      <c r="AA1620" s="18">
        <f t="shared" si="524"/>
        <v>2194.7170325580714</v>
      </c>
      <c r="AB1620" s="2">
        <f t="shared" ref="AB1620:AC1683" si="525">IF(Z1620&lt;1000,-100000/Z1620,Z1620/10)</f>
        <v>-277.30951108584236</v>
      </c>
      <c r="AC1620" s="2">
        <f t="shared" si="525"/>
        <v>219.47170325580714</v>
      </c>
      <c r="AD1620" s="2">
        <f t="shared" si="514"/>
        <v>360.6078984036165</v>
      </c>
      <c r="AE1620" s="2">
        <f t="shared" si="515"/>
        <v>-1000</v>
      </c>
      <c r="AF1620" s="5">
        <f t="shared" si="516"/>
        <v>0.377</v>
      </c>
      <c r="AG1620" s="5">
        <f t="shared" si="517"/>
        <v>-1</v>
      </c>
      <c r="AH1620" s="3">
        <f t="shared" si="518"/>
        <v>201709</v>
      </c>
      <c r="AI1620" s="21">
        <v>1.333</v>
      </c>
      <c r="AJ1620" s="21">
        <v>3.64</v>
      </c>
      <c r="AK1620" s="21">
        <v>1.377</v>
      </c>
      <c r="AL1620" s="21">
        <v>3.35</v>
      </c>
      <c r="AO1620">
        <f t="shared" si="523"/>
        <v>-300</v>
      </c>
      <c r="AP1620">
        <f>IF(E1620&lt;F1620,G1620,H1620)</f>
        <v>9</v>
      </c>
      <c r="AQ1620">
        <f>IF(E1620&lt;F1620,H1620,G1620)</f>
        <v>3</v>
      </c>
    </row>
    <row r="1621" spans="2:43" x14ac:dyDescent="0.25">
      <c r="B1621" s="24">
        <v>42995</v>
      </c>
      <c r="C1621" s="20" t="s">
        <v>39</v>
      </c>
      <c r="D1621" s="20" t="s">
        <v>48</v>
      </c>
      <c r="E1621" s="2">
        <v>256</v>
      </c>
      <c r="F1621" s="2">
        <v>-290.69767441860461</v>
      </c>
      <c r="G1621">
        <v>13</v>
      </c>
      <c r="H1621">
        <v>16</v>
      </c>
      <c r="I1621" s="9"/>
      <c r="J1621" s="2" t="str">
        <f t="shared" si="519"/>
        <v>Arizona Cardinals</v>
      </c>
      <c r="K1621" s="2" t="str">
        <f t="shared" si="520"/>
        <v>Indianapolis Colts</v>
      </c>
      <c r="L1621" s="17">
        <f t="shared" si="521"/>
        <v>-290.69767441860461</v>
      </c>
      <c r="M1621" s="18">
        <f t="shared" si="522"/>
        <v>256</v>
      </c>
      <c r="N1621" s="4">
        <f t="shared" si="508"/>
        <v>1.3440000000000001</v>
      </c>
      <c r="O1621" s="4">
        <f t="shared" si="509"/>
        <v>3.56</v>
      </c>
      <c r="P1621" s="4"/>
      <c r="Q1621" s="4"/>
      <c r="R1621" s="1">
        <f t="shared" si="510"/>
        <v>0.74404761904761896</v>
      </c>
      <c r="S1621" s="1">
        <f t="shared" si="510"/>
        <v>0.2808988764044944</v>
      </c>
      <c r="T1621" s="1">
        <f t="shared" si="506"/>
        <v>2.4339314845024385E-2</v>
      </c>
      <c r="U1621" s="1">
        <f t="shared" si="507"/>
        <v>0.23157437132156228</v>
      </c>
      <c r="V1621" s="1">
        <f t="shared" si="511"/>
        <v>0.74257437132156223</v>
      </c>
      <c r="W1621" s="1"/>
      <c r="X1621" s="17">
        <f t="shared" si="512"/>
        <v>346.66646011536398</v>
      </c>
      <c r="Y1621" s="18">
        <f t="shared" si="513"/>
        <v>2508.192835826314</v>
      </c>
      <c r="Z1621" s="2">
        <f t="shared" si="524"/>
        <v>329.33313710959578</v>
      </c>
      <c r="AA1621" s="18">
        <f t="shared" si="524"/>
        <v>2382.7831940349984</v>
      </c>
      <c r="AB1621" s="2">
        <f t="shared" si="525"/>
        <v>-303.64390561379162</v>
      </c>
      <c r="AC1621" s="2">
        <f t="shared" si="525"/>
        <v>238.27831940349984</v>
      </c>
      <c r="AD1621" s="2">
        <f t="shared" si="514"/>
        <v>329.33313710959578</v>
      </c>
      <c r="AE1621" s="2">
        <f t="shared" si="515"/>
        <v>-1000</v>
      </c>
      <c r="AF1621" s="5">
        <f t="shared" si="516"/>
        <v>0.34400000000000008</v>
      </c>
      <c r="AG1621" s="5">
        <f t="shared" si="517"/>
        <v>-1</v>
      </c>
      <c r="AH1621" s="3">
        <f t="shared" si="518"/>
        <v>201709</v>
      </c>
      <c r="AI1621" s="21">
        <v>3.85</v>
      </c>
      <c r="AJ1621" s="21">
        <v>1.3069999999999999</v>
      </c>
      <c r="AK1621" s="21">
        <v>3.56</v>
      </c>
      <c r="AL1621" s="21">
        <v>1.3440000000000001</v>
      </c>
      <c r="AO1621">
        <f t="shared" si="523"/>
        <v>-300</v>
      </c>
      <c r="AP1621">
        <f>IF(E1621&lt;F1621,G1621,H1621)</f>
        <v>16</v>
      </c>
      <c r="AQ1621">
        <f>IF(E1621&lt;F1621,H1621,G1621)</f>
        <v>13</v>
      </c>
    </row>
    <row r="1622" spans="2:43" x14ac:dyDescent="0.25">
      <c r="B1622" s="24">
        <v>42995</v>
      </c>
      <c r="C1622" s="20" t="s">
        <v>26</v>
      </c>
      <c r="D1622" s="20" t="s">
        <v>41</v>
      </c>
      <c r="E1622" s="2">
        <v>104.99999999999999</v>
      </c>
      <c r="F1622" s="2">
        <v>-116.00928074245938</v>
      </c>
      <c r="G1622">
        <v>16</v>
      </c>
      <c r="H1622">
        <v>37</v>
      </c>
      <c r="I1622" s="9"/>
      <c r="J1622" s="2" t="str">
        <f t="shared" si="519"/>
        <v>Tennessee Titans</v>
      </c>
      <c r="K1622" s="2" t="str">
        <f t="shared" si="520"/>
        <v>Jacksonville Jaguars</v>
      </c>
      <c r="L1622" s="17">
        <f t="shared" si="521"/>
        <v>-116.00928074245938</v>
      </c>
      <c r="M1622" s="18">
        <f t="shared" si="522"/>
        <v>104.99999999999999</v>
      </c>
      <c r="N1622" s="4">
        <f t="shared" si="508"/>
        <v>1.8620000000000001</v>
      </c>
      <c r="O1622" s="4">
        <f t="shared" si="509"/>
        <v>2.0499999999999998</v>
      </c>
      <c r="P1622" s="4"/>
      <c r="Q1622" s="4"/>
      <c r="R1622" s="1">
        <f t="shared" si="510"/>
        <v>0.53705692803437166</v>
      </c>
      <c r="S1622" s="1">
        <f t="shared" si="510"/>
        <v>0.48780487804878053</v>
      </c>
      <c r="T1622" s="1">
        <f t="shared" si="506"/>
        <v>2.4258691206544003E-2</v>
      </c>
      <c r="U1622" s="1">
        <f t="shared" si="507"/>
        <v>2.4626024992795564E-2</v>
      </c>
      <c r="V1622" s="1">
        <f t="shared" si="511"/>
        <v>0.53562602499279555</v>
      </c>
      <c r="W1622" s="1"/>
      <c r="X1622" s="17">
        <f t="shared" si="512"/>
        <v>866.97425692385013</v>
      </c>
      <c r="Y1622" s="18">
        <f t="shared" si="513"/>
        <v>1051.5221796644421</v>
      </c>
      <c r="Z1622" s="2">
        <f t="shared" si="524"/>
        <v>823.62554407765754</v>
      </c>
      <c r="AA1622" s="18">
        <f t="shared" si="524"/>
        <v>998.94607068121991</v>
      </c>
      <c r="AB1622" s="2">
        <f t="shared" si="525"/>
        <v>-121.41439847155986</v>
      </c>
      <c r="AC1622" s="2">
        <f t="shared" si="525"/>
        <v>-100.10550412576941</v>
      </c>
      <c r="AD1622" s="2">
        <f t="shared" si="514"/>
        <v>823.62554407765754</v>
      </c>
      <c r="AE1622" s="2">
        <f t="shared" si="515"/>
        <v>-1000</v>
      </c>
      <c r="AF1622" s="5">
        <f t="shared" si="516"/>
        <v>0.8620000000000001</v>
      </c>
      <c r="AG1622" s="5">
        <f t="shared" si="517"/>
        <v>-1</v>
      </c>
      <c r="AH1622" s="3">
        <f t="shared" si="518"/>
        <v>201709</v>
      </c>
      <c r="AI1622" s="21">
        <v>2.06</v>
      </c>
      <c r="AJ1622" s="21">
        <v>1.8540000000000001</v>
      </c>
      <c r="AK1622" s="21">
        <v>2.0499999999999998</v>
      </c>
      <c r="AL1622" s="21">
        <v>1.8620000000000001</v>
      </c>
      <c r="AO1622">
        <f t="shared" si="523"/>
        <v>-120</v>
      </c>
      <c r="AP1622">
        <f>IF(E1622&lt;F1622,G1622,H1622)</f>
        <v>37</v>
      </c>
      <c r="AQ1622">
        <f>IF(E1622&lt;F1622,H1622,G1622)</f>
        <v>16</v>
      </c>
    </row>
    <row r="1623" spans="2:43" x14ac:dyDescent="0.25">
      <c r="B1623" s="24">
        <v>42995</v>
      </c>
      <c r="C1623" s="20" t="s">
        <v>20</v>
      </c>
      <c r="D1623" s="20" t="s">
        <v>19</v>
      </c>
      <c r="E1623" s="2">
        <v>-196.07843137254901</v>
      </c>
      <c r="F1623" s="2">
        <v>175.99999999999997</v>
      </c>
      <c r="G1623">
        <v>27</v>
      </c>
      <c r="H1623">
        <v>20</v>
      </c>
      <c r="I1623" s="9"/>
      <c r="J1623" s="2" t="str">
        <f t="shared" si="519"/>
        <v>Kansas City Chiefs</v>
      </c>
      <c r="K1623" s="2" t="str">
        <f t="shared" si="520"/>
        <v>Philadelphia Eagles</v>
      </c>
      <c r="L1623" s="17">
        <f t="shared" si="521"/>
        <v>-196.07843137254901</v>
      </c>
      <c r="M1623" s="18">
        <f t="shared" si="522"/>
        <v>175.99999999999997</v>
      </c>
      <c r="N1623" s="4">
        <f t="shared" si="508"/>
        <v>1.51</v>
      </c>
      <c r="O1623" s="4">
        <f t="shared" si="509"/>
        <v>2.76</v>
      </c>
      <c r="P1623" s="4"/>
      <c r="Q1623" s="4"/>
      <c r="R1623" s="1">
        <f t="shared" si="510"/>
        <v>0.66225165562913912</v>
      </c>
      <c r="S1623" s="1">
        <f t="shared" si="510"/>
        <v>0.3623188405797102</v>
      </c>
      <c r="T1623" s="1">
        <f t="shared" si="506"/>
        <v>2.3981264637002453E-2</v>
      </c>
      <c r="U1623" s="1">
        <f t="shared" si="507"/>
        <v>0.14996640752471446</v>
      </c>
      <c r="V1623" s="1">
        <f t="shared" si="511"/>
        <v>0.66096640752471447</v>
      </c>
      <c r="W1623" s="1"/>
      <c r="X1623" s="17">
        <f t="shared" si="512"/>
        <v>512.93619254410987</v>
      </c>
      <c r="Y1623" s="18">
        <f t="shared" si="513"/>
        <v>1747.3196475929296</v>
      </c>
      <c r="Z1623" s="2">
        <f t="shared" si="524"/>
        <v>487.28938291690434</v>
      </c>
      <c r="AA1623" s="18">
        <f t="shared" si="524"/>
        <v>1659.9536652132831</v>
      </c>
      <c r="AB1623" s="2">
        <f t="shared" si="525"/>
        <v>-205.21686600557976</v>
      </c>
      <c r="AC1623" s="2">
        <f t="shared" si="525"/>
        <v>165.99536652132832</v>
      </c>
      <c r="AD1623" s="2">
        <f t="shared" si="514"/>
        <v>487.28938291690434</v>
      </c>
      <c r="AE1623" s="2">
        <f t="shared" si="515"/>
        <v>-1000</v>
      </c>
      <c r="AF1623" s="5">
        <f t="shared" si="516"/>
        <v>0.51</v>
      </c>
      <c r="AG1623" s="5">
        <f t="shared" si="517"/>
        <v>-1</v>
      </c>
      <c r="AH1623" s="3">
        <f t="shared" si="518"/>
        <v>201709</v>
      </c>
      <c r="AI1623" s="21">
        <v>1.48</v>
      </c>
      <c r="AJ1623" s="21">
        <v>2.86</v>
      </c>
      <c r="AK1623" s="21">
        <v>1.51</v>
      </c>
      <c r="AL1623" s="21">
        <v>2.76</v>
      </c>
      <c r="AO1623">
        <f t="shared" si="523"/>
        <v>-200</v>
      </c>
      <c r="AP1623">
        <f>IF(E1623&lt;F1623,G1623,H1623)</f>
        <v>27</v>
      </c>
      <c r="AQ1623">
        <f>IF(E1623&lt;F1623,H1623,G1623)</f>
        <v>20</v>
      </c>
    </row>
    <row r="1624" spans="2:43" x14ac:dyDescent="0.25">
      <c r="B1624" s="24">
        <v>42995</v>
      </c>
      <c r="C1624" s="20" t="s">
        <v>43</v>
      </c>
      <c r="D1624" s="20" t="s">
        <v>36</v>
      </c>
      <c r="E1624" s="2">
        <v>211</v>
      </c>
      <c r="F1624" s="2">
        <v>-236.40661938534276</v>
      </c>
      <c r="G1624">
        <v>20</v>
      </c>
      <c r="H1624">
        <v>36</v>
      </c>
      <c r="I1624" s="9"/>
      <c r="J1624" s="2" t="str">
        <f t="shared" si="519"/>
        <v>New England Patriots</v>
      </c>
      <c r="K1624" s="2" t="str">
        <f t="shared" si="520"/>
        <v>New Orleans Saints</v>
      </c>
      <c r="L1624" s="17">
        <f t="shared" si="521"/>
        <v>-236.40661938534276</v>
      </c>
      <c r="M1624" s="18">
        <f t="shared" si="522"/>
        <v>211</v>
      </c>
      <c r="N1624" s="4">
        <f t="shared" si="508"/>
        <v>1.423</v>
      </c>
      <c r="O1624" s="4">
        <f t="shared" si="509"/>
        <v>3.11</v>
      </c>
      <c r="P1624" s="4"/>
      <c r="Q1624" s="4"/>
      <c r="R1624" s="1">
        <f t="shared" si="510"/>
        <v>0.70274068868587491</v>
      </c>
      <c r="S1624" s="1">
        <f t="shared" si="510"/>
        <v>0.32154340836012862</v>
      </c>
      <c r="T1624" s="1">
        <f t="shared" si="506"/>
        <v>2.3708360908890169E-2</v>
      </c>
      <c r="U1624" s="1">
        <f t="shared" si="507"/>
        <v>0.19059864016287315</v>
      </c>
      <c r="V1624" s="1">
        <f t="shared" si="511"/>
        <v>0.7015986401628731</v>
      </c>
      <c r="W1624" s="1"/>
      <c r="X1624" s="17">
        <f t="shared" si="512"/>
        <v>425.31633152517844</v>
      </c>
      <c r="Y1624" s="18">
        <f t="shared" si="513"/>
        <v>2081.2285252930133</v>
      </c>
      <c r="Z1624" s="2">
        <f t="shared" si="524"/>
        <v>404.0505149489195</v>
      </c>
      <c r="AA1624" s="18">
        <f t="shared" si="524"/>
        <v>1977.1670990283626</v>
      </c>
      <c r="AB1624" s="2">
        <f t="shared" si="525"/>
        <v>-247.49380659158945</v>
      </c>
      <c r="AC1624" s="2">
        <f t="shared" si="525"/>
        <v>197.71670990283627</v>
      </c>
      <c r="AD1624" s="2">
        <f t="shared" si="514"/>
        <v>404.0505149489195</v>
      </c>
      <c r="AE1624" s="2">
        <f t="shared" si="515"/>
        <v>-1000</v>
      </c>
      <c r="AF1624" s="5">
        <f t="shared" si="516"/>
        <v>0.42300000000000004</v>
      </c>
      <c r="AG1624" s="5">
        <f t="shared" si="517"/>
        <v>-1</v>
      </c>
      <c r="AH1624" s="3">
        <f t="shared" si="518"/>
        <v>201709</v>
      </c>
      <c r="AI1624" s="21">
        <v>2.81</v>
      </c>
      <c r="AJ1624" s="21">
        <v>1.4950000000000001</v>
      </c>
      <c r="AK1624" s="21">
        <v>3.11</v>
      </c>
      <c r="AL1624" s="21">
        <v>1.423</v>
      </c>
      <c r="AO1624">
        <f t="shared" si="523"/>
        <v>-300</v>
      </c>
      <c r="AP1624">
        <f>IF(E1624&lt;F1624,G1624,H1624)</f>
        <v>36</v>
      </c>
      <c r="AQ1624">
        <f>IF(E1624&lt;F1624,H1624,G1624)</f>
        <v>20</v>
      </c>
    </row>
    <row r="1625" spans="2:43" x14ac:dyDescent="0.25">
      <c r="B1625" s="24">
        <v>42995</v>
      </c>
      <c r="C1625" s="20" t="s">
        <v>45</v>
      </c>
      <c r="D1625" s="20" t="s">
        <v>29</v>
      </c>
      <c r="E1625" s="2">
        <v>-361.01083032490988</v>
      </c>
      <c r="F1625" s="2">
        <v>313.99999999999994</v>
      </c>
      <c r="G1625">
        <v>26</v>
      </c>
      <c r="H1625">
        <v>9</v>
      </c>
      <c r="I1625" s="9"/>
      <c r="J1625" s="2" t="str">
        <f t="shared" si="519"/>
        <v>Pittsburgh Steelers</v>
      </c>
      <c r="K1625" s="2" t="str">
        <f t="shared" si="520"/>
        <v>Minnesota Vikings</v>
      </c>
      <c r="L1625" s="17">
        <f t="shared" si="521"/>
        <v>-361.01083032490988</v>
      </c>
      <c r="M1625" s="18">
        <f t="shared" si="522"/>
        <v>313.99999999999994</v>
      </c>
      <c r="N1625" s="4">
        <f t="shared" si="508"/>
        <v>1.2769999999999999</v>
      </c>
      <c r="O1625" s="4">
        <f t="shared" si="509"/>
        <v>4.1399999999999997</v>
      </c>
      <c r="P1625" s="4"/>
      <c r="Q1625" s="4"/>
      <c r="R1625" s="1">
        <f t="shared" si="510"/>
        <v>0.78308535630383713</v>
      </c>
      <c r="S1625" s="1">
        <f t="shared" si="510"/>
        <v>0.24154589371980678</v>
      </c>
      <c r="T1625" s="1">
        <f t="shared" si="506"/>
        <v>2.4039136053165988E-2</v>
      </c>
      <c r="U1625" s="1">
        <f t="shared" si="507"/>
        <v>0.2707697312920152</v>
      </c>
      <c r="V1625" s="1">
        <f t="shared" si="511"/>
        <v>0.78176973129201521</v>
      </c>
      <c r="W1625" s="1"/>
      <c r="X1625" s="17">
        <f t="shared" si="512"/>
        <v>279.14903835854574</v>
      </c>
      <c r="Y1625" s="18">
        <f t="shared" si="513"/>
        <v>3040.0006684082346</v>
      </c>
      <c r="Z1625" s="2">
        <f t="shared" si="524"/>
        <v>265.19158644061844</v>
      </c>
      <c r="AA1625" s="18">
        <f t="shared" si="524"/>
        <v>2888.0006349878227</v>
      </c>
      <c r="AB1625" s="2">
        <f t="shared" si="525"/>
        <v>-377.0858696619772</v>
      </c>
      <c r="AC1625" s="2">
        <f t="shared" si="525"/>
        <v>288.80006349878227</v>
      </c>
      <c r="AD1625" s="2">
        <f t="shared" si="514"/>
        <v>265.19158644061844</v>
      </c>
      <c r="AE1625" s="2">
        <f t="shared" si="515"/>
        <v>-1000</v>
      </c>
      <c r="AF1625" s="5">
        <f t="shared" si="516"/>
        <v>0.27699999999999991</v>
      </c>
      <c r="AG1625" s="5">
        <f t="shared" si="517"/>
        <v>-1</v>
      </c>
      <c r="AH1625" s="3">
        <f t="shared" si="518"/>
        <v>201709</v>
      </c>
      <c r="AI1625" s="21">
        <v>1.327</v>
      </c>
      <c r="AJ1625" s="21">
        <v>3.69</v>
      </c>
      <c r="AK1625" s="21">
        <v>1.2769999999999999</v>
      </c>
      <c r="AL1625" s="21">
        <v>4.1399999999999997</v>
      </c>
      <c r="AO1625">
        <f t="shared" si="523"/>
        <v>-400</v>
      </c>
      <c r="AP1625">
        <f>IF(E1625&lt;F1625,G1625,H1625)</f>
        <v>26</v>
      </c>
      <c r="AQ1625">
        <f>IF(E1625&lt;F1625,H1625,G1625)</f>
        <v>9</v>
      </c>
    </row>
    <row r="1626" spans="2:43" x14ac:dyDescent="0.25">
      <c r="B1626" s="24">
        <v>42995</v>
      </c>
      <c r="C1626" s="20" t="s">
        <v>27</v>
      </c>
      <c r="D1626" s="20" t="s">
        <v>37</v>
      </c>
      <c r="E1626" s="2">
        <v>-285.71428571428567</v>
      </c>
      <c r="F1626" s="2">
        <v>252</v>
      </c>
      <c r="G1626">
        <v>29</v>
      </c>
      <c r="H1626">
        <v>7</v>
      </c>
      <c r="I1626" s="9"/>
      <c r="J1626" s="2" t="str">
        <f t="shared" si="519"/>
        <v>Tampa Bay Buccaneers</v>
      </c>
      <c r="K1626" s="2" t="str">
        <f t="shared" si="520"/>
        <v>Chicago Bears</v>
      </c>
      <c r="L1626" s="17">
        <f t="shared" si="521"/>
        <v>-285.71428571428567</v>
      </c>
      <c r="M1626" s="18">
        <f t="shared" si="522"/>
        <v>252</v>
      </c>
      <c r="N1626" s="4">
        <f t="shared" si="508"/>
        <v>1.35</v>
      </c>
      <c r="O1626" s="4">
        <f t="shared" si="509"/>
        <v>3.52</v>
      </c>
      <c r="P1626" s="4"/>
      <c r="Q1626" s="4"/>
      <c r="R1626" s="1">
        <f t="shared" si="510"/>
        <v>0.7407407407407407</v>
      </c>
      <c r="S1626" s="1">
        <f t="shared" si="510"/>
        <v>0.28409090909090912</v>
      </c>
      <c r="T1626" s="1">
        <f t="shared" si="506"/>
        <v>2.4229979466118934E-2</v>
      </c>
      <c r="U1626" s="1">
        <f t="shared" si="507"/>
        <v>0.22832491582491579</v>
      </c>
      <c r="V1626" s="1">
        <f t="shared" si="511"/>
        <v>0.73932491582491577</v>
      </c>
      <c r="W1626" s="1"/>
      <c r="X1626" s="17">
        <f t="shared" si="512"/>
        <v>352.58528232371435</v>
      </c>
      <c r="Y1626" s="18">
        <f t="shared" si="513"/>
        <v>2470.1836460228901</v>
      </c>
      <c r="Z1626" s="2">
        <f t="shared" si="524"/>
        <v>334.95601820752864</v>
      </c>
      <c r="AA1626" s="18">
        <f t="shared" si="524"/>
        <v>2346.6744637217457</v>
      </c>
      <c r="AB1626" s="2">
        <f t="shared" si="525"/>
        <v>-298.54665855874549</v>
      </c>
      <c r="AC1626" s="2">
        <f t="shared" si="525"/>
        <v>234.66744637217457</v>
      </c>
      <c r="AD1626" s="2">
        <f t="shared" si="514"/>
        <v>334.95601820752864</v>
      </c>
      <c r="AE1626" s="2">
        <f t="shared" si="515"/>
        <v>-1000</v>
      </c>
      <c r="AF1626" s="5">
        <f t="shared" si="516"/>
        <v>0.35000000000000009</v>
      </c>
      <c r="AG1626" s="5">
        <f t="shared" si="517"/>
        <v>-1</v>
      </c>
      <c r="AH1626" s="3">
        <f t="shared" si="518"/>
        <v>201709</v>
      </c>
      <c r="AI1626" s="21">
        <v>1.35</v>
      </c>
      <c r="AJ1626" s="21">
        <v>3.52</v>
      </c>
      <c r="AK1626" s="21">
        <v>1.35</v>
      </c>
      <c r="AL1626" s="21">
        <v>3.52</v>
      </c>
      <c r="AO1626">
        <f t="shared" si="523"/>
        <v>-300</v>
      </c>
      <c r="AP1626">
        <f>IF(E1626&lt;F1626,G1626,H1626)</f>
        <v>29</v>
      </c>
      <c r="AQ1626">
        <f>IF(E1626&lt;F1626,H1626,G1626)</f>
        <v>7</v>
      </c>
    </row>
    <row r="1627" spans="2:43" x14ac:dyDescent="0.25">
      <c r="B1627" s="24">
        <v>42992</v>
      </c>
      <c r="C1627" s="20" t="s">
        <v>21</v>
      </c>
      <c r="D1627" s="20" t="s">
        <v>40</v>
      </c>
      <c r="E1627" s="2">
        <v>-220.26431718061676</v>
      </c>
      <c r="F1627" s="2">
        <v>197.00000000000003</v>
      </c>
      <c r="G1627">
        <v>9</v>
      </c>
      <c r="H1627">
        <v>13</v>
      </c>
      <c r="I1627" s="9"/>
      <c r="J1627" s="2" t="str">
        <f t="shared" si="519"/>
        <v>Cincinnati Bengals</v>
      </c>
      <c r="K1627" s="2" t="str">
        <f t="shared" si="520"/>
        <v>Houston Texans</v>
      </c>
      <c r="L1627" s="17">
        <f t="shared" si="521"/>
        <v>-220.26431718061676</v>
      </c>
      <c r="M1627" s="18">
        <f t="shared" si="522"/>
        <v>197.00000000000003</v>
      </c>
      <c r="N1627" s="4">
        <f t="shared" si="508"/>
        <v>1.454</v>
      </c>
      <c r="O1627" s="4">
        <f t="shared" si="509"/>
        <v>2.97</v>
      </c>
      <c r="P1627" s="4"/>
      <c r="Q1627" s="4"/>
      <c r="R1627" s="1">
        <f t="shared" si="510"/>
        <v>0.68775790921595603</v>
      </c>
      <c r="S1627" s="1">
        <f t="shared" si="510"/>
        <v>0.33670033670033667</v>
      </c>
      <c r="T1627" s="1">
        <f t="shared" si="506"/>
        <v>2.3874321880650973E-2</v>
      </c>
      <c r="U1627" s="1">
        <f t="shared" si="507"/>
        <v>0.17552878625780968</v>
      </c>
      <c r="V1627" s="1">
        <f t="shared" si="511"/>
        <v>0.68652878625780966</v>
      </c>
      <c r="W1627" s="1"/>
      <c r="X1627" s="17">
        <f t="shared" si="512"/>
        <v>456.6031607369099</v>
      </c>
      <c r="Y1627" s="18">
        <f t="shared" si="513"/>
        <v>1948.6078523326898</v>
      </c>
      <c r="Z1627" s="2">
        <f t="shared" si="524"/>
        <v>433.77300270006441</v>
      </c>
      <c r="AA1627" s="18">
        <f t="shared" si="524"/>
        <v>1851.1774597160552</v>
      </c>
      <c r="AB1627" s="2">
        <f t="shared" si="525"/>
        <v>-230.53532464570125</v>
      </c>
      <c r="AC1627" s="2">
        <f t="shared" si="525"/>
        <v>185.11774597160553</v>
      </c>
      <c r="AD1627" s="2">
        <f t="shared" si="514"/>
        <v>-1000</v>
      </c>
      <c r="AE1627" s="2">
        <f t="shared" si="515"/>
        <v>1851.1774597160552</v>
      </c>
      <c r="AF1627" s="5">
        <f t="shared" si="516"/>
        <v>-1</v>
      </c>
      <c r="AG1627" s="5">
        <f t="shared" si="517"/>
        <v>1.9700000000000002</v>
      </c>
      <c r="AH1627" s="3">
        <f t="shared" si="518"/>
        <v>201709</v>
      </c>
      <c r="AI1627" s="21">
        <v>1.5580000000000001</v>
      </c>
      <c r="AJ1627" s="21">
        <v>2.61</v>
      </c>
      <c r="AK1627" s="21">
        <v>1.454</v>
      </c>
      <c r="AL1627" s="21">
        <v>2.97</v>
      </c>
      <c r="AO1627">
        <f t="shared" si="523"/>
        <v>-300</v>
      </c>
      <c r="AP1627">
        <f>IF(E1627&lt;F1627,G1627,H1627)</f>
        <v>9</v>
      </c>
      <c r="AQ1627">
        <f>IF(E1627&lt;F1627,H1627,G1627)</f>
        <v>13</v>
      </c>
    </row>
    <row r="1628" spans="2:43" x14ac:dyDescent="0.25">
      <c r="B1628" s="24">
        <v>42989</v>
      </c>
      <c r="C1628" s="20" t="s">
        <v>38</v>
      </c>
      <c r="D1628" s="20" t="s">
        <v>31</v>
      </c>
      <c r="E1628" s="2">
        <v>-145.13788098693757</v>
      </c>
      <c r="F1628" s="2">
        <v>131</v>
      </c>
      <c r="G1628">
        <v>24</v>
      </c>
      <c r="H1628">
        <v>21</v>
      </c>
      <c r="I1628" s="9"/>
      <c r="J1628" s="2" t="str">
        <f t="shared" si="519"/>
        <v>Denver Broncos</v>
      </c>
      <c r="K1628" s="2" t="str">
        <f t="shared" si="520"/>
        <v>Los Angeles Chargers</v>
      </c>
      <c r="L1628" s="17">
        <f t="shared" si="521"/>
        <v>-145.13788098693757</v>
      </c>
      <c r="M1628" s="18">
        <f t="shared" si="522"/>
        <v>131</v>
      </c>
      <c r="N1628" s="4">
        <f t="shared" si="508"/>
        <v>1.6890000000000001</v>
      </c>
      <c r="O1628" s="4">
        <f t="shared" si="509"/>
        <v>2.31</v>
      </c>
      <c r="P1628" s="4"/>
      <c r="Q1628" s="4"/>
      <c r="R1628" s="1">
        <f t="shared" si="510"/>
        <v>0.59206631142687982</v>
      </c>
      <c r="S1628" s="1">
        <f t="shared" si="510"/>
        <v>0.4329004329004329</v>
      </c>
      <c r="T1628" s="1">
        <f t="shared" si="506"/>
        <v>2.4358589647411888E-2</v>
      </c>
      <c r="U1628" s="1">
        <f t="shared" si="507"/>
        <v>7.9582939263223462E-2</v>
      </c>
      <c r="V1628" s="1">
        <f t="shared" si="511"/>
        <v>0.59058293926322347</v>
      </c>
      <c r="W1628" s="1"/>
      <c r="X1628" s="17">
        <f t="shared" si="512"/>
        <v>693.24227558544305</v>
      </c>
      <c r="Y1628" s="18">
        <f t="shared" si="513"/>
        <v>1309.568863191934</v>
      </c>
      <c r="Z1628" s="2">
        <f t="shared" si="524"/>
        <v>658.58016180617085</v>
      </c>
      <c r="AA1628" s="18">
        <f t="shared" si="524"/>
        <v>1244.0904200323373</v>
      </c>
      <c r="AB1628" s="2">
        <f t="shared" si="525"/>
        <v>-151.84180423192183</v>
      </c>
      <c r="AC1628" s="2">
        <f t="shared" si="525"/>
        <v>124.40904200323374</v>
      </c>
      <c r="AD1628" s="2">
        <f t="shared" si="514"/>
        <v>658.58016180617085</v>
      </c>
      <c r="AE1628" s="2">
        <f t="shared" si="515"/>
        <v>-1000</v>
      </c>
      <c r="AF1628" s="5">
        <f t="shared" si="516"/>
        <v>0.68900000000000006</v>
      </c>
      <c r="AG1628" s="5">
        <f t="shared" si="517"/>
        <v>-1</v>
      </c>
      <c r="AH1628" s="3">
        <f t="shared" si="518"/>
        <v>201709</v>
      </c>
      <c r="AI1628" s="21">
        <v>1.5609999999999999</v>
      </c>
      <c r="AJ1628" s="21">
        <v>2.6</v>
      </c>
      <c r="AK1628" s="21">
        <v>1.6890000000000001</v>
      </c>
      <c r="AL1628" s="21">
        <v>2.31</v>
      </c>
      <c r="AO1628">
        <f t="shared" si="523"/>
        <v>-150</v>
      </c>
      <c r="AP1628">
        <f>IF(E1628&lt;F1628,G1628,H1628)</f>
        <v>24</v>
      </c>
      <c r="AQ1628">
        <f>IF(E1628&lt;F1628,H1628,G1628)</f>
        <v>21</v>
      </c>
    </row>
    <row r="1629" spans="2:43" x14ac:dyDescent="0.25">
      <c r="B1629" s="24">
        <v>42989</v>
      </c>
      <c r="C1629" s="20" t="s">
        <v>29</v>
      </c>
      <c r="D1629" s="20" t="s">
        <v>43</v>
      </c>
      <c r="E1629" s="2">
        <v>-172.11703958691911</v>
      </c>
      <c r="F1629" s="2">
        <v>154.99999999999997</v>
      </c>
      <c r="G1629">
        <v>29</v>
      </c>
      <c r="H1629">
        <v>19</v>
      </c>
      <c r="I1629" s="9"/>
      <c r="J1629" s="2" t="str">
        <f t="shared" si="519"/>
        <v>Minnesota Vikings</v>
      </c>
      <c r="K1629" s="2" t="str">
        <f t="shared" si="520"/>
        <v>New Orleans Saints</v>
      </c>
      <c r="L1629" s="17">
        <f t="shared" si="521"/>
        <v>-172.11703958691911</v>
      </c>
      <c r="M1629" s="18">
        <f t="shared" si="522"/>
        <v>154.99999999999997</v>
      </c>
      <c r="N1629" s="4">
        <f t="shared" si="508"/>
        <v>1.581</v>
      </c>
      <c r="O1629" s="4">
        <f t="shared" si="509"/>
        <v>2.5499999999999998</v>
      </c>
      <c r="P1629" s="4"/>
      <c r="Q1629" s="4"/>
      <c r="R1629" s="1">
        <f t="shared" si="510"/>
        <v>0.63251106894370657</v>
      </c>
      <c r="S1629" s="1">
        <f t="shared" si="510"/>
        <v>0.39215686274509809</v>
      </c>
      <c r="T1629" s="1">
        <f t="shared" si="506"/>
        <v>2.4074074074074248E-2</v>
      </c>
      <c r="U1629" s="1">
        <f t="shared" si="507"/>
        <v>0.12017710309930424</v>
      </c>
      <c r="V1629" s="1">
        <f t="shared" si="511"/>
        <v>0.6311771030993043</v>
      </c>
      <c r="W1629" s="1"/>
      <c r="X1629" s="17">
        <f t="shared" si="512"/>
        <v>584.3413759619034</v>
      </c>
      <c r="Y1629" s="18">
        <f t="shared" si="513"/>
        <v>1543.9627445384015</v>
      </c>
      <c r="Z1629" s="2">
        <f t="shared" si="524"/>
        <v>555.12430716380823</v>
      </c>
      <c r="AA1629" s="18">
        <f t="shared" si="524"/>
        <v>1466.7646073114813</v>
      </c>
      <c r="AB1629" s="2">
        <f t="shared" si="525"/>
        <v>-180.13983302390614</v>
      </c>
      <c r="AC1629" s="2">
        <f t="shared" si="525"/>
        <v>146.67646073114813</v>
      </c>
      <c r="AD1629" s="2">
        <f t="shared" si="514"/>
        <v>555.12430716380823</v>
      </c>
      <c r="AE1629" s="2">
        <f t="shared" si="515"/>
        <v>-1000</v>
      </c>
      <c r="AF1629" s="5">
        <f t="shared" si="516"/>
        <v>0.58099999999999996</v>
      </c>
      <c r="AG1629" s="5">
        <f t="shared" si="517"/>
        <v>-1</v>
      </c>
      <c r="AH1629" s="3">
        <f t="shared" si="518"/>
        <v>201709</v>
      </c>
      <c r="AI1629" s="21">
        <v>1.5309999999999999</v>
      </c>
      <c r="AJ1629" s="21">
        <v>2.69</v>
      </c>
      <c r="AK1629" s="21">
        <v>1.581</v>
      </c>
      <c r="AL1629" s="21">
        <v>2.5499999999999998</v>
      </c>
      <c r="AO1629">
        <f t="shared" si="523"/>
        <v>-180</v>
      </c>
      <c r="AP1629">
        <f>IF(E1629&lt;F1629,G1629,H1629)</f>
        <v>29</v>
      </c>
      <c r="AQ1629">
        <f>IF(E1629&lt;F1629,H1629,G1629)</f>
        <v>19</v>
      </c>
    </row>
    <row r="1630" spans="2:43" x14ac:dyDescent="0.25">
      <c r="B1630" s="24">
        <v>42988</v>
      </c>
      <c r="C1630" s="20" t="s">
        <v>23</v>
      </c>
      <c r="D1630" s="20" t="s">
        <v>25</v>
      </c>
      <c r="E1630" s="2">
        <v>-248.13895781637714</v>
      </c>
      <c r="F1630" s="2">
        <v>221</v>
      </c>
      <c r="G1630">
        <v>19</v>
      </c>
      <c r="H1630">
        <v>3</v>
      </c>
      <c r="I1630" s="9"/>
      <c r="J1630" s="2" t="str">
        <f t="shared" si="519"/>
        <v>Dallas Cowboys</v>
      </c>
      <c r="K1630" s="2" t="str">
        <f t="shared" si="520"/>
        <v>New York Giants</v>
      </c>
      <c r="L1630" s="17">
        <f t="shared" si="521"/>
        <v>-248.13895781637714</v>
      </c>
      <c r="M1630" s="18">
        <f t="shared" si="522"/>
        <v>221</v>
      </c>
      <c r="N1630" s="4">
        <f t="shared" si="508"/>
        <v>1.403</v>
      </c>
      <c r="O1630" s="4">
        <f t="shared" si="509"/>
        <v>3.21</v>
      </c>
      <c r="P1630" s="4"/>
      <c r="Q1630" s="4"/>
      <c r="R1630" s="1">
        <f t="shared" si="510"/>
        <v>0.71275837491090521</v>
      </c>
      <c r="S1630" s="1">
        <f t="shared" si="510"/>
        <v>0.3115264797507788</v>
      </c>
      <c r="T1630" s="1">
        <f t="shared" si="506"/>
        <v>2.3709083026230093E-2</v>
      </c>
      <c r="U1630" s="1">
        <f t="shared" si="507"/>
        <v>0.20061594758006321</v>
      </c>
      <c r="V1630" s="1">
        <f t="shared" si="511"/>
        <v>0.71161594758006319</v>
      </c>
      <c r="W1630" s="1"/>
      <c r="X1630" s="17">
        <f t="shared" si="512"/>
        <v>405.25237440310605</v>
      </c>
      <c r="Y1630" s="18">
        <f t="shared" si="513"/>
        <v>2175.9766274429703</v>
      </c>
      <c r="Z1630" s="2">
        <f t="shared" si="524"/>
        <v>384.98975568295072</v>
      </c>
      <c r="AA1630" s="18">
        <f t="shared" si="524"/>
        <v>2067.1777960708218</v>
      </c>
      <c r="AB1630" s="2">
        <f t="shared" si="525"/>
        <v>-259.74717125292199</v>
      </c>
      <c r="AC1630" s="2">
        <f t="shared" si="525"/>
        <v>206.71777960708218</v>
      </c>
      <c r="AD1630" s="2">
        <f t="shared" si="514"/>
        <v>384.98975568295072</v>
      </c>
      <c r="AE1630" s="2">
        <f t="shared" si="515"/>
        <v>-1000</v>
      </c>
      <c r="AF1630" s="5">
        <f t="shared" si="516"/>
        <v>0.40300000000000002</v>
      </c>
      <c r="AG1630" s="5">
        <f t="shared" si="517"/>
        <v>-1</v>
      </c>
      <c r="AH1630" s="3">
        <f t="shared" si="518"/>
        <v>201709</v>
      </c>
      <c r="AI1630" s="21">
        <v>1.609</v>
      </c>
      <c r="AJ1630" s="21">
        <v>2.48</v>
      </c>
      <c r="AK1630" s="21">
        <v>1.403</v>
      </c>
      <c r="AL1630" s="21">
        <v>3.21</v>
      </c>
      <c r="AO1630">
        <f t="shared" si="523"/>
        <v>-300</v>
      </c>
      <c r="AP1630">
        <f>IF(E1630&lt;F1630,G1630,H1630)</f>
        <v>19</v>
      </c>
      <c r="AQ1630">
        <f>IF(E1630&lt;F1630,H1630,G1630)</f>
        <v>3</v>
      </c>
    </row>
    <row r="1631" spans="2:43" x14ac:dyDescent="0.25">
      <c r="B1631" s="24">
        <v>42988</v>
      </c>
      <c r="C1631" s="20" t="s">
        <v>33</v>
      </c>
      <c r="D1631" s="20" t="s">
        <v>32</v>
      </c>
      <c r="E1631" s="2">
        <v>-138.12154696132598</v>
      </c>
      <c r="F1631" s="2">
        <v>125</v>
      </c>
      <c r="G1631">
        <v>17</v>
      </c>
      <c r="H1631">
        <v>9</v>
      </c>
      <c r="I1631" s="9"/>
      <c r="J1631" s="2" t="str">
        <f t="shared" si="519"/>
        <v>Green Bay Packers</v>
      </c>
      <c r="K1631" s="2" t="str">
        <f t="shared" si="520"/>
        <v>Seattle Seahawks</v>
      </c>
      <c r="L1631" s="17">
        <f t="shared" si="521"/>
        <v>-138.12154696132598</v>
      </c>
      <c r="M1631" s="18">
        <f t="shared" si="522"/>
        <v>125</v>
      </c>
      <c r="N1631" s="4">
        <f t="shared" si="508"/>
        <v>1.724</v>
      </c>
      <c r="O1631" s="4">
        <f t="shared" si="509"/>
        <v>2.25</v>
      </c>
      <c r="P1631" s="4"/>
      <c r="Q1631" s="4"/>
      <c r="R1631" s="1">
        <f t="shared" si="510"/>
        <v>0.58004640371229699</v>
      </c>
      <c r="S1631" s="1">
        <f t="shared" si="510"/>
        <v>0.44444444444444442</v>
      </c>
      <c r="T1631" s="1">
        <f t="shared" si="506"/>
        <v>2.3905385002516377E-2</v>
      </c>
      <c r="U1631" s="1">
        <f t="shared" si="507"/>
        <v>6.7800979633926284E-2</v>
      </c>
      <c r="V1631" s="1">
        <f t="shared" si="511"/>
        <v>0.57880097963392629</v>
      </c>
      <c r="W1631" s="1"/>
      <c r="X1631" s="17">
        <f t="shared" si="512"/>
        <v>727.70958444553617</v>
      </c>
      <c r="Y1631" s="18">
        <f t="shared" si="513"/>
        <v>1249.1472710184614</v>
      </c>
      <c r="Z1631" s="2">
        <f t="shared" si="524"/>
        <v>691.32410522325938</v>
      </c>
      <c r="AA1631" s="18">
        <f t="shared" si="524"/>
        <v>1186.6899074675382</v>
      </c>
      <c r="AB1631" s="2">
        <f t="shared" si="525"/>
        <v>-144.64995397159709</v>
      </c>
      <c r="AC1631" s="2">
        <f t="shared" si="525"/>
        <v>118.66899074675382</v>
      </c>
      <c r="AD1631" s="2">
        <f t="shared" si="514"/>
        <v>691.32410522325938</v>
      </c>
      <c r="AE1631" s="2">
        <f t="shared" si="515"/>
        <v>-1000</v>
      </c>
      <c r="AF1631" s="5">
        <f t="shared" si="516"/>
        <v>0.72399999999999998</v>
      </c>
      <c r="AG1631" s="5">
        <f t="shared" si="517"/>
        <v>-1</v>
      </c>
      <c r="AH1631" s="3">
        <f t="shared" si="518"/>
        <v>201709</v>
      </c>
      <c r="AI1631" s="21">
        <v>1.6060000000000001</v>
      </c>
      <c r="AJ1631" s="21">
        <v>2.4900000000000002</v>
      </c>
      <c r="AK1631" s="21">
        <v>1.724</v>
      </c>
      <c r="AL1631" s="21">
        <v>2.25</v>
      </c>
      <c r="AO1631">
        <f t="shared" si="523"/>
        <v>-140</v>
      </c>
      <c r="AP1631">
        <f>IF(E1631&lt;F1631,G1631,H1631)</f>
        <v>17</v>
      </c>
      <c r="AQ1631">
        <f>IF(E1631&lt;F1631,H1631,G1631)</f>
        <v>9</v>
      </c>
    </row>
    <row r="1632" spans="2:43" x14ac:dyDescent="0.25">
      <c r="B1632" s="24">
        <v>42988</v>
      </c>
      <c r="C1632" s="20" t="s">
        <v>22</v>
      </c>
      <c r="D1632" s="20" t="s">
        <v>44</v>
      </c>
      <c r="E1632" s="2">
        <v>175</v>
      </c>
      <c r="F1632" s="2">
        <v>-195.3125</v>
      </c>
      <c r="G1632">
        <v>3</v>
      </c>
      <c r="H1632">
        <v>23</v>
      </c>
      <c r="I1632" s="9"/>
      <c r="J1632" s="2" t="str">
        <f t="shared" si="519"/>
        <v>Carolina Panthers</v>
      </c>
      <c r="K1632" s="2" t="str">
        <f t="shared" si="520"/>
        <v>San Francisco 49ers</v>
      </c>
      <c r="L1632" s="17">
        <f t="shared" si="521"/>
        <v>-195.3125</v>
      </c>
      <c r="M1632" s="18">
        <f t="shared" si="522"/>
        <v>175</v>
      </c>
      <c r="N1632" s="4">
        <f t="shared" si="508"/>
        <v>1.512</v>
      </c>
      <c r="O1632" s="4">
        <f t="shared" si="509"/>
        <v>2.75</v>
      </c>
      <c r="P1632" s="4"/>
      <c r="Q1632" s="4"/>
      <c r="R1632" s="1">
        <f t="shared" si="510"/>
        <v>0.66137566137566139</v>
      </c>
      <c r="S1632" s="1">
        <f t="shared" si="510"/>
        <v>0.36363636363636365</v>
      </c>
      <c r="T1632" s="1">
        <f t="shared" si="506"/>
        <v>2.4401689347724131E-2</v>
      </c>
      <c r="U1632" s="1">
        <f t="shared" si="507"/>
        <v>0.14886964886964887</v>
      </c>
      <c r="V1632" s="1">
        <f t="shared" si="511"/>
        <v>0.65986964886964894</v>
      </c>
      <c r="W1632" s="1"/>
      <c r="X1632" s="17">
        <f t="shared" si="512"/>
        <v>515.45081928376521</v>
      </c>
      <c r="Y1632" s="18">
        <f t="shared" si="513"/>
        <v>1739.277880578285</v>
      </c>
      <c r="Z1632" s="2">
        <f t="shared" si="524"/>
        <v>489.67827831957692</v>
      </c>
      <c r="AA1632" s="18">
        <f t="shared" si="524"/>
        <v>1652.3139865493706</v>
      </c>
      <c r="AB1632" s="2">
        <f t="shared" si="525"/>
        <v>-204.21571555750606</v>
      </c>
      <c r="AC1632" s="2">
        <f t="shared" si="525"/>
        <v>165.23139865493707</v>
      </c>
      <c r="AD1632" s="2">
        <f t="shared" si="514"/>
        <v>489.67827831957692</v>
      </c>
      <c r="AE1632" s="2">
        <f t="shared" si="515"/>
        <v>-1000</v>
      </c>
      <c r="AF1632" s="5">
        <f t="shared" si="516"/>
        <v>0.51200000000000001</v>
      </c>
      <c r="AG1632" s="5">
        <f t="shared" si="517"/>
        <v>-1</v>
      </c>
      <c r="AH1632" s="3">
        <f t="shared" si="518"/>
        <v>201709</v>
      </c>
      <c r="AI1632" s="21">
        <v>3.31</v>
      </c>
      <c r="AJ1632" s="21">
        <v>1.3839999999999999</v>
      </c>
      <c r="AK1632" s="21">
        <v>2.75</v>
      </c>
      <c r="AL1632" s="21">
        <v>1.512</v>
      </c>
      <c r="AO1632">
        <f t="shared" si="523"/>
        <v>-200</v>
      </c>
      <c r="AP1632">
        <f>IF(E1632&lt;F1632,G1632,H1632)</f>
        <v>23</v>
      </c>
      <c r="AQ1632">
        <f>IF(E1632&lt;F1632,H1632,G1632)</f>
        <v>3</v>
      </c>
    </row>
    <row r="1633" spans="2:43" x14ac:dyDescent="0.25">
      <c r="B1633" s="24">
        <v>42988</v>
      </c>
      <c r="C1633" s="20" t="s">
        <v>47</v>
      </c>
      <c r="D1633" s="20" t="s">
        <v>39</v>
      </c>
      <c r="E1633" s="2">
        <v>-180.1801801801802</v>
      </c>
      <c r="F1633" s="2">
        <v>162</v>
      </c>
      <c r="G1633">
        <v>46</v>
      </c>
      <c r="H1633">
        <v>9</v>
      </c>
      <c r="I1633" s="9"/>
      <c r="J1633" s="2" t="str">
        <f t="shared" si="519"/>
        <v>Los Angeles Rams</v>
      </c>
      <c r="K1633" s="2" t="str">
        <f t="shared" si="520"/>
        <v>Indianapolis Colts</v>
      </c>
      <c r="L1633" s="17">
        <f t="shared" si="521"/>
        <v>-180.1801801801802</v>
      </c>
      <c r="M1633" s="18">
        <f t="shared" si="522"/>
        <v>162</v>
      </c>
      <c r="N1633" s="4">
        <f t="shared" si="508"/>
        <v>1.5549999999999999</v>
      </c>
      <c r="O1633" s="4">
        <f t="shared" si="509"/>
        <v>2.62</v>
      </c>
      <c r="P1633" s="4"/>
      <c r="Q1633" s="4"/>
      <c r="R1633" s="1">
        <f t="shared" si="510"/>
        <v>0.64308681672025725</v>
      </c>
      <c r="S1633" s="1">
        <f t="shared" si="510"/>
        <v>0.38167938931297707</v>
      </c>
      <c r="T1633" s="1">
        <f t="shared" si="506"/>
        <v>2.4167664670658784E-2</v>
      </c>
      <c r="U1633" s="1">
        <f t="shared" si="507"/>
        <v>0.13070371370364009</v>
      </c>
      <c r="V1633" s="1">
        <f t="shared" si="511"/>
        <v>0.6417037137036401</v>
      </c>
      <c r="W1633" s="1"/>
      <c r="X1633" s="17">
        <f t="shared" si="512"/>
        <v>558.35158601222145</v>
      </c>
      <c r="Y1633" s="18">
        <f t="shared" si="513"/>
        <v>1612.4084218612529</v>
      </c>
      <c r="Z1633" s="2">
        <f t="shared" si="524"/>
        <v>530.43400671161032</v>
      </c>
      <c r="AA1633" s="18">
        <f t="shared" si="524"/>
        <v>1531.7880007681902</v>
      </c>
      <c r="AB1633" s="2">
        <f t="shared" si="525"/>
        <v>-188.52486592996408</v>
      </c>
      <c r="AC1633" s="2">
        <f t="shared" si="525"/>
        <v>153.17880007681902</v>
      </c>
      <c r="AD1633" s="2">
        <f t="shared" si="514"/>
        <v>530.43400671161032</v>
      </c>
      <c r="AE1633" s="2">
        <f t="shared" si="515"/>
        <v>-1000</v>
      </c>
      <c r="AF1633" s="5">
        <f t="shared" si="516"/>
        <v>0.55499999999999994</v>
      </c>
      <c r="AG1633" s="5">
        <f t="shared" si="517"/>
        <v>-1</v>
      </c>
      <c r="AH1633" s="3">
        <f t="shared" si="518"/>
        <v>201709</v>
      </c>
      <c r="AI1633" s="21">
        <v>1.54</v>
      </c>
      <c r="AJ1633" s="21">
        <v>2.66</v>
      </c>
      <c r="AK1633" s="21">
        <v>1.5549999999999999</v>
      </c>
      <c r="AL1633" s="21">
        <v>2.62</v>
      </c>
      <c r="AO1633">
        <f t="shared" si="523"/>
        <v>-190</v>
      </c>
      <c r="AP1633">
        <f>IF(E1633&lt;F1633,G1633,H1633)</f>
        <v>46</v>
      </c>
      <c r="AQ1633">
        <f>IF(E1633&lt;F1633,H1633,G1633)</f>
        <v>9</v>
      </c>
    </row>
    <row r="1634" spans="2:43" x14ac:dyDescent="0.25">
      <c r="B1634" s="24">
        <v>42988</v>
      </c>
      <c r="C1634" s="20" t="s">
        <v>24</v>
      </c>
      <c r="D1634" s="20" t="s">
        <v>42</v>
      </c>
      <c r="E1634" s="2">
        <v>-330.03300330033011</v>
      </c>
      <c r="F1634" s="2">
        <v>289</v>
      </c>
      <c r="G1634">
        <v>21</v>
      </c>
      <c r="H1634">
        <v>12</v>
      </c>
      <c r="I1634" s="9"/>
      <c r="J1634" s="2" t="str">
        <f t="shared" si="519"/>
        <v>Buffalo Bills</v>
      </c>
      <c r="K1634" s="2" t="str">
        <f t="shared" si="520"/>
        <v>New York Jets</v>
      </c>
      <c r="L1634" s="17">
        <f t="shared" si="521"/>
        <v>-330.03300330033011</v>
      </c>
      <c r="M1634" s="18">
        <f t="shared" si="522"/>
        <v>289</v>
      </c>
      <c r="N1634" s="4">
        <f t="shared" si="508"/>
        <v>1.3029999999999999</v>
      </c>
      <c r="O1634" s="4">
        <f t="shared" si="509"/>
        <v>3.89</v>
      </c>
      <c r="P1634" s="4"/>
      <c r="Q1634" s="4"/>
      <c r="R1634" s="1">
        <f t="shared" si="510"/>
        <v>0.76745970836531086</v>
      </c>
      <c r="S1634" s="1">
        <f t="shared" si="510"/>
        <v>0.25706940874035988</v>
      </c>
      <c r="T1634" s="1">
        <f t="shared" si="506"/>
        <v>2.394184479106487E-2</v>
      </c>
      <c r="U1634" s="1">
        <f t="shared" si="507"/>
        <v>0.25519514981247549</v>
      </c>
      <c r="V1634" s="1">
        <f t="shared" si="511"/>
        <v>0.7661951498124755</v>
      </c>
      <c r="W1634" s="1"/>
      <c r="X1634" s="17">
        <f t="shared" si="512"/>
        <v>305.15052235027554</v>
      </c>
      <c r="Y1634" s="18">
        <f t="shared" si="513"/>
        <v>2810.9146314785244</v>
      </c>
      <c r="Z1634" s="2">
        <f t="shared" si="524"/>
        <v>289.89299623276173</v>
      </c>
      <c r="AA1634" s="18">
        <f t="shared" si="524"/>
        <v>2670.368899904598</v>
      </c>
      <c r="AB1634" s="2">
        <f t="shared" si="525"/>
        <v>-344.95486713900362</v>
      </c>
      <c r="AC1634" s="2">
        <f t="shared" si="525"/>
        <v>267.03688999045983</v>
      </c>
      <c r="AD1634" s="2">
        <f t="shared" si="514"/>
        <v>289.89299623276173</v>
      </c>
      <c r="AE1634" s="2">
        <f t="shared" si="515"/>
        <v>-1000</v>
      </c>
      <c r="AF1634" s="5">
        <f t="shared" si="516"/>
        <v>0.30299999999999994</v>
      </c>
      <c r="AG1634" s="5">
        <f t="shared" si="517"/>
        <v>-1</v>
      </c>
      <c r="AH1634" s="3">
        <f t="shared" si="518"/>
        <v>201709</v>
      </c>
      <c r="AI1634" s="21">
        <v>1.2589999999999999</v>
      </c>
      <c r="AJ1634" s="21">
        <v>4.34</v>
      </c>
      <c r="AK1634" s="21">
        <v>1.3029999999999999</v>
      </c>
      <c r="AL1634" s="21">
        <v>3.89</v>
      </c>
      <c r="AO1634">
        <f t="shared" si="523"/>
        <v>-400</v>
      </c>
      <c r="AP1634">
        <f>IF(E1634&lt;F1634,G1634,H1634)</f>
        <v>21</v>
      </c>
      <c r="AQ1634">
        <f>IF(E1634&lt;F1634,H1634,G1634)</f>
        <v>12</v>
      </c>
    </row>
    <row r="1635" spans="2:43" x14ac:dyDescent="0.25">
      <c r="B1635" s="24">
        <v>42988</v>
      </c>
      <c r="C1635" s="20" t="s">
        <v>37</v>
      </c>
      <c r="D1635" s="20" t="s">
        <v>35</v>
      </c>
      <c r="E1635" s="2">
        <v>241</v>
      </c>
      <c r="F1635" s="2">
        <v>-272.47956403269757</v>
      </c>
      <c r="G1635">
        <v>17</v>
      </c>
      <c r="H1635">
        <v>23</v>
      </c>
      <c r="I1635" s="9"/>
      <c r="J1635" s="2" t="str">
        <f t="shared" si="519"/>
        <v>Atlanta Falcons</v>
      </c>
      <c r="K1635" s="2" t="str">
        <f t="shared" si="520"/>
        <v>Chicago Bears</v>
      </c>
      <c r="L1635" s="17">
        <f t="shared" si="521"/>
        <v>-272.47956403269757</v>
      </c>
      <c r="M1635" s="18">
        <f t="shared" si="522"/>
        <v>241</v>
      </c>
      <c r="N1635" s="4">
        <f t="shared" si="508"/>
        <v>1.367</v>
      </c>
      <c r="O1635" s="4">
        <f t="shared" si="509"/>
        <v>3.41</v>
      </c>
      <c r="P1635" s="4"/>
      <c r="Q1635" s="4"/>
      <c r="R1635" s="1">
        <f t="shared" si="510"/>
        <v>0.73152889539136801</v>
      </c>
      <c r="S1635" s="1">
        <f t="shared" si="510"/>
        <v>0.29325513196480935</v>
      </c>
      <c r="T1635" s="1">
        <f t="shared" si="506"/>
        <v>2.4184634707975605E-2</v>
      </c>
      <c r="U1635" s="1">
        <f t="shared" si="507"/>
        <v>0.21913688171327933</v>
      </c>
      <c r="V1635" s="1">
        <f t="shared" si="511"/>
        <v>0.7301368817132794</v>
      </c>
      <c r="W1635" s="1"/>
      <c r="X1635" s="17">
        <f t="shared" si="512"/>
        <v>369.60619994086841</v>
      </c>
      <c r="Y1635" s="18">
        <f t="shared" si="513"/>
        <v>2366.9272701243281</v>
      </c>
      <c r="Z1635" s="2">
        <f t="shared" si="524"/>
        <v>351.12588994382497</v>
      </c>
      <c r="AA1635" s="18">
        <f t="shared" si="524"/>
        <v>2248.5809066181114</v>
      </c>
      <c r="AB1635" s="2">
        <f t="shared" si="525"/>
        <v>-284.79813896946916</v>
      </c>
      <c r="AC1635" s="2">
        <f t="shared" si="525"/>
        <v>224.85809066181113</v>
      </c>
      <c r="AD1635" s="2">
        <f t="shared" si="514"/>
        <v>351.12588994382497</v>
      </c>
      <c r="AE1635" s="2">
        <f t="shared" si="515"/>
        <v>-1000</v>
      </c>
      <c r="AF1635" s="5">
        <f t="shared" si="516"/>
        <v>0.36699999999999999</v>
      </c>
      <c r="AG1635" s="5">
        <f t="shared" si="517"/>
        <v>-1</v>
      </c>
      <c r="AH1635" s="3">
        <f t="shared" si="518"/>
        <v>201709</v>
      </c>
      <c r="AI1635" s="21">
        <v>3.52</v>
      </c>
      <c r="AJ1635" s="21">
        <v>1.35</v>
      </c>
      <c r="AK1635" s="21">
        <v>3.41</v>
      </c>
      <c r="AL1635" s="21">
        <v>1.367</v>
      </c>
      <c r="AO1635">
        <f t="shared" si="523"/>
        <v>-300</v>
      </c>
      <c r="AP1635">
        <f>IF(E1635&lt;F1635,G1635,H1635)</f>
        <v>23</v>
      </c>
      <c r="AQ1635">
        <f>IF(E1635&lt;F1635,H1635,G1635)</f>
        <v>17</v>
      </c>
    </row>
    <row r="1636" spans="2:43" x14ac:dyDescent="0.25">
      <c r="B1636" s="24">
        <v>42988</v>
      </c>
      <c r="C1636" s="20" t="s">
        <v>21</v>
      </c>
      <c r="D1636" s="20" t="s">
        <v>28</v>
      </c>
      <c r="E1636" s="2">
        <v>-143.06151645207439</v>
      </c>
      <c r="F1636" s="2">
        <v>129</v>
      </c>
      <c r="G1636">
        <v>0</v>
      </c>
      <c r="H1636">
        <v>20</v>
      </c>
      <c r="I1636" s="9"/>
      <c r="J1636" s="2" t="str">
        <f t="shared" si="519"/>
        <v>Cincinnati Bengals</v>
      </c>
      <c r="K1636" s="2" t="str">
        <f t="shared" si="520"/>
        <v>Baltimore Ravens</v>
      </c>
      <c r="L1636" s="17">
        <f t="shared" si="521"/>
        <v>-143.06151645207439</v>
      </c>
      <c r="M1636" s="18">
        <f t="shared" si="522"/>
        <v>129</v>
      </c>
      <c r="N1636" s="4">
        <f t="shared" si="508"/>
        <v>1.6990000000000001</v>
      </c>
      <c r="O1636" s="4">
        <f t="shared" si="509"/>
        <v>2.29</v>
      </c>
      <c r="P1636" s="4"/>
      <c r="Q1636" s="4"/>
      <c r="R1636" s="1">
        <f t="shared" si="510"/>
        <v>0.58858151854031782</v>
      </c>
      <c r="S1636" s="1">
        <f t="shared" si="510"/>
        <v>0.4366812227074236</v>
      </c>
      <c r="T1636" s="1">
        <f t="shared" si="506"/>
        <v>2.4640260716971563E-2</v>
      </c>
      <c r="U1636" s="1">
        <f t="shared" si="507"/>
        <v>7.5950147916447108E-2</v>
      </c>
      <c r="V1636" s="1">
        <f t="shared" si="511"/>
        <v>0.58695014791644717</v>
      </c>
      <c r="W1636" s="1"/>
      <c r="X1636" s="17">
        <f t="shared" si="512"/>
        <v>703.72220460254619</v>
      </c>
      <c r="Y1636" s="18">
        <f t="shared" si="513"/>
        <v>1290.6088464490549</v>
      </c>
      <c r="Z1636" s="2">
        <f t="shared" si="524"/>
        <v>668.5360943724188</v>
      </c>
      <c r="AA1636" s="18">
        <f t="shared" si="524"/>
        <v>1226.0784041266022</v>
      </c>
      <c r="AB1636" s="2">
        <f t="shared" si="525"/>
        <v>-149.58055494950344</v>
      </c>
      <c r="AC1636" s="2">
        <f t="shared" si="525"/>
        <v>122.60784041266022</v>
      </c>
      <c r="AD1636" s="2">
        <f t="shared" si="514"/>
        <v>-1000</v>
      </c>
      <c r="AE1636" s="2">
        <f t="shared" si="515"/>
        <v>1226.0784041266022</v>
      </c>
      <c r="AF1636" s="5">
        <f t="shared" si="516"/>
        <v>-1</v>
      </c>
      <c r="AG1636" s="5">
        <f t="shared" si="517"/>
        <v>1.29</v>
      </c>
      <c r="AH1636" s="3">
        <f t="shared" si="518"/>
        <v>201709</v>
      </c>
      <c r="AI1636" s="21">
        <v>1.6990000000000001</v>
      </c>
      <c r="AJ1636" s="21">
        <v>2.29</v>
      </c>
      <c r="AK1636" s="21">
        <v>1.6990000000000001</v>
      </c>
      <c r="AL1636" s="21">
        <v>2.29</v>
      </c>
      <c r="AO1636">
        <f t="shared" si="523"/>
        <v>-150</v>
      </c>
      <c r="AP1636">
        <f>IF(E1636&lt;F1636,G1636,H1636)</f>
        <v>0</v>
      </c>
      <c r="AQ1636">
        <f>IF(E1636&lt;F1636,H1636,G1636)</f>
        <v>20</v>
      </c>
    </row>
    <row r="1637" spans="2:43" x14ac:dyDescent="0.25">
      <c r="B1637" s="24">
        <v>42988</v>
      </c>
      <c r="C1637" s="20" t="s">
        <v>46</v>
      </c>
      <c r="D1637" s="20" t="s">
        <v>45</v>
      </c>
      <c r="E1637" s="2">
        <v>373.00000000000006</v>
      </c>
      <c r="F1637" s="2">
        <v>-436.68122270742339</v>
      </c>
      <c r="G1637">
        <v>18</v>
      </c>
      <c r="H1637">
        <v>21</v>
      </c>
      <c r="I1637" s="9"/>
      <c r="J1637" s="2" t="str">
        <f t="shared" si="519"/>
        <v>Pittsburgh Steelers</v>
      </c>
      <c r="K1637" s="2" t="str">
        <f t="shared" si="520"/>
        <v>Cleveland Browns</v>
      </c>
      <c r="L1637" s="17">
        <f t="shared" si="521"/>
        <v>-436.68122270742339</v>
      </c>
      <c r="M1637" s="18">
        <f t="shared" si="522"/>
        <v>373.00000000000006</v>
      </c>
      <c r="N1637" s="4">
        <f t="shared" si="508"/>
        <v>1.2290000000000001</v>
      </c>
      <c r="O1637" s="4">
        <f t="shared" si="509"/>
        <v>4.7300000000000004</v>
      </c>
      <c r="P1637" s="4"/>
      <c r="Q1637" s="4"/>
      <c r="R1637" s="1">
        <f t="shared" si="510"/>
        <v>0.81366965012205039</v>
      </c>
      <c r="S1637" s="1">
        <f t="shared" si="510"/>
        <v>0.21141649048625791</v>
      </c>
      <c r="T1637" s="1">
        <f t="shared" si="506"/>
        <v>2.4472226883705206E-2</v>
      </c>
      <c r="U1637" s="1">
        <f t="shared" si="507"/>
        <v>0.30112657981789626</v>
      </c>
      <c r="V1637" s="1">
        <f t="shared" si="511"/>
        <v>0.81212657981789627</v>
      </c>
      <c r="W1637" s="1"/>
      <c r="X1637" s="17">
        <f t="shared" si="512"/>
        <v>231.33514510044816</v>
      </c>
      <c r="Y1637" s="18">
        <f t="shared" si="513"/>
        <v>3573.7941263732446</v>
      </c>
      <c r="Z1637" s="2">
        <f t="shared" si="524"/>
        <v>219.76838784542574</v>
      </c>
      <c r="AA1637" s="18">
        <f t="shared" si="524"/>
        <v>3395.1044200545821</v>
      </c>
      <c r="AB1637" s="2">
        <f t="shared" si="525"/>
        <v>-455.02449638177751</v>
      </c>
      <c r="AC1637" s="2">
        <f t="shared" si="525"/>
        <v>339.51044200545823</v>
      </c>
      <c r="AD1637" s="2">
        <f t="shared" si="514"/>
        <v>219.76838784542574</v>
      </c>
      <c r="AE1637" s="2">
        <f t="shared" si="515"/>
        <v>-1000</v>
      </c>
      <c r="AF1637" s="5">
        <f t="shared" si="516"/>
        <v>0.22900000000000009</v>
      </c>
      <c r="AG1637" s="5">
        <f t="shared" si="517"/>
        <v>-1</v>
      </c>
      <c r="AH1637" s="3">
        <f t="shared" si="518"/>
        <v>201709</v>
      </c>
      <c r="AI1637" s="21">
        <v>4.6900000000000004</v>
      </c>
      <c r="AJ1637" s="21">
        <v>1.232</v>
      </c>
      <c r="AK1637" s="21">
        <v>4.7300000000000004</v>
      </c>
      <c r="AL1637" s="21">
        <v>1.2290000000000001</v>
      </c>
      <c r="AO1637">
        <f t="shared" si="523"/>
        <v>-500</v>
      </c>
      <c r="AP1637">
        <f>IF(E1637&lt;F1637,G1637,H1637)</f>
        <v>21</v>
      </c>
      <c r="AQ1637">
        <f>IF(E1637&lt;F1637,H1637,G1637)</f>
        <v>18</v>
      </c>
    </row>
    <row r="1638" spans="2:43" x14ac:dyDescent="0.25">
      <c r="B1638" s="24">
        <v>42988</v>
      </c>
      <c r="C1638" s="20" t="s">
        <v>34</v>
      </c>
      <c r="D1638" s="20" t="s">
        <v>48</v>
      </c>
      <c r="E1638" s="2">
        <v>108</v>
      </c>
      <c r="F1638" s="2">
        <v>-119.04761904761904</v>
      </c>
      <c r="G1638">
        <v>35</v>
      </c>
      <c r="H1638">
        <v>23</v>
      </c>
      <c r="I1638" s="9"/>
      <c r="J1638" s="2" t="str">
        <f t="shared" si="519"/>
        <v>Arizona Cardinals</v>
      </c>
      <c r="K1638" s="2" t="str">
        <f t="shared" si="520"/>
        <v>Detroit Lions</v>
      </c>
      <c r="L1638" s="17">
        <f t="shared" si="521"/>
        <v>-119.04761904761904</v>
      </c>
      <c r="M1638" s="18">
        <f t="shared" si="522"/>
        <v>108</v>
      </c>
      <c r="N1638" s="4">
        <f t="shared" si="508"/>
        <v>1.84</v>
      </c>
      <c r="O1638" s="4">
        <f t="shared" si="509"/>
        <v>2.08</v>
      </c>
      <c r="P1638" s="4"/>
      <c r="Q1638" s="4"/>
      <c r="R1638" s="1">
        <f t="shared" si="510"/>
        <v>0.54347826086956519</v>
      </c>
      <c r="S1638" s="1">
        <f t="shared" si="510"/>
        <v>0.48076923076923073</v>
      </c>
      <c r="T1638" s="1">
        <f t="shared" si="506"/>
        <v>2.3673469387754942E-2</v>
      </c>
      <c r="U1638" s="1">
        <f t="shared" si="507"/>
        <v>3.1354515050167231E-2</v>
      </c>
      <c r="V1638" s="1">
        <f t="shared" si="511"/>
        <v>0.54235451505016719</v>
      </c>
      <c r="W1638" s="1"/>
      <c r="X1638" s="17">
        <f t="shared" si="512"/>
        <v>843.81243679238321</v>
      </c>
      <c r="Y1638" s="18">
        <f t="shared" si="513"/>
        <v>1080.0967680075216</v>
      </c>
      <c r="Z1638" s="2">
        <f t="shared" si="524"/>
        <v>801.621814952764</v>
      </c>
      <c r="AA1638" s="18">
        <f t="shared" si="524"/>
        <v>1026.0919296071454</v>
      </c>
      <c r="AB1638" s="2">
        <f t="shared" si="525"/>
        <v>-124.74710410156759</v>
      </c>
      <c r="AC1638" s="2">
        <f t="shared" si="525"/>
        <v>102.60919296071454</v>
      </c>
      <c r="AD1638" s="2">
        <f t="shared" si="514"/>
        <v>-1000</v>
      </c>
      <c r="AE1638" s="2">
        <f t="shared" si="515"/>
        <v>1026.0919296071454</v>
      </c>
      <c r="AF1638" s="5">
        <f t="shared" si="516"/>
        <v>-1</v>
      </c>
      <c r="AG1638" s="5">
        <f t="shared" si="517"/>
        <v>1.08</v>
      </c>
      <c r="AH1638" s="3">
        <f t="shared" si="518"/>
        <v>201709</v>
      </c>
      <c r="AI1638" s="21">
        <v>2.02</v>
      </c>
      <c r="AJ1638" s="21">
        <v>1.8839999999999999</v>
      </c>
      <c r="AK1638" s="21">
        <v>2.08</v>
      </c>
      <c r="AL1638" s="21">
        <v>1.84</v>
      </c>
      <c r="AO1638">
        <f t="shared" si="523"/>
        <v>-120</v>
      </c>
      <c r="AP1638">
        <f>IF(E1638&lt;F1638,G1638,H1638)</f>
        <v>23</v>
      </c>
      <c r="AQ1638">
        <f>IF(E1638&lt;F1638,H1638,G1638)</f>
        <v>35</v>
      </c>
    </row>
    <row r="1639" spans="2:43" x14ac:dyDescent="0.25">
      <c r="B1639" s="24">
        <v>42988</v>
      </c>
      <c r="C1639" s="20" t="s">
        <v>40</v>
      </c>
      <c r="D1639" s="20" t="s">
        <v>26</v>
      </c>
      <c r="E1639" s="2">
        <v>-208.33333333333334</v>
      </c>
      <c r="F1639" s="2">
        <v>186</v>
      </c>
      <c r="G1639">
        <v>7</v>
      </c>
      <c r="H1639">
        <v>29</v>
      </c>
      <c r="I1639" s="9"/>
      <c r="J1639" s="2" t="str">
        <f t="shared" si="519"/>
        <v>Houston Texans</v>
      </c>
      <c r="K1639" s="2" t="str">
        <f t="shared" si="520"/>
        <v>Jacksonville Jaguars</v>
      </c>
      <c r="L1639" s="17">
        <f t="shared" si="521"/>
        <v>-208.33333333333334</v>
      </c>
      <c r="M1639" s="18">
        <f t="shared" si="522"/>
        <v>186</v>
      </c>
      <c r="N1639" s="4">
        <f t="shared" si="508"/>
        <v>1.48</v>
      </c>
      <c r="O1639" s="4">
        <f t="shared" si="509"/>
        <v>2.86</v>
      </c>
      <c r="P1639" s="4"/>
      <c r="Q1639" s="4"/>
      <c r="R1639" s="1">
        <f t="shared" si="510"/>
        <v>0.67567567567567566</v>
      </c>
      <c r="S1639" s="1">
        <f t="shared" si="510"/>
        <v>0.34965034965034969</v>
      </c>
      <c r="T1639" s="1">
        <f t="shared" si="506"/>
        <v>2.4700460829493065E-2</v>
      </c>
      <c r="U1639" s="1">
        <f t="shared" si="507"/>
        <v>0.16301266301266298</v>
      </c>
      <c r="V1639" s="1">
        <f t="shared" si="511"/>
        <v>0.67401266301266305</v>
      </c>
      <c r="W1639" s="1"/>
      <c r="X1639" s="17">
        <f t="shared" si="512"/>
        <v>483.65165059400738</v>
      </c>
      <c r="Y1639" s="18">
        <f t="shared" si="513"/>
        <v>1846.6048003943104</v>
      </c>
      <c r="Z1639" s="2">
        <f t="shared" si="524"/>
        <v>459.46906806430701</v>
      </c>
      <c r="AA1639" s="18">
        <f t="shared" si="524"/>
        <v>1754.2745603745948</v>
      </c>
      <c r="AB1639" s="2">
        <f t="shared" si="525"/>
        <v>-217.64250729932502</v>
      </c>
      <c r="AC1639" s="2">
        <f t="shared" si="525"/>
        <v>175.42745603745948</v>
      </c>
      <c r="AD1639" s="2">
        <f t="shared" si="514"/>
        <v>-1000</v>
      </c>
      <c r="AE1639" s="2">
        <f t="shared" si="515"/>
        <v>1754.2745603745948</v>
      </c>
      <c r="AF1639" s="5">
        <f t="shared" si="516"/>
        <v>-1</v>
      </c>
      <c r="AG1639" s="5">
        <f t="shared" si="517"/>
        <v>1.8599999999999999</v>
      </c>
      <c r="AH1639" s="3">
        <f t="shared" si="518"/>
        <v>201709</v>
      </c>
      <c r="AI1639" s="21">
        <v>1.462</v>
      </c>
      <c r="AJ1639" s="21">
        <v>2.93</v>
      </c>
      <c r="AK1639" s="21">
        <v>1.48</v>
      </c>
      <c r="AL1639" s="21">
        <v>2.86</v>
      </c>
      <c r="AO1639">
        <f t="shared" si="523"/>
        <v>-300</v>
      </c>
      <c r="AP1639">
        <f>IF(E1639&lt;F1639,G1639,H1639)</f>
        <v>7</v>
      </c>
      <c r="AQ1639">
        <f>IF(E1639&lt;F1639,H1639,G1639)</f>
        <v>29</v>
      </c>
    </row>
    <row r="1640" spans="2:43" x14ac:dyDescent="0.25">
      <c r="B1640" s="24">
        <v>42988</v>
      </c>
      <c r="C1640" s="20" t="s">
        <v>41</v>
      </c>
      <c r="D1640" s="20" t="s">
        <v>52</v>
      </c>
      <c r="E1640" s="2">
        <v>-137.1742112482853</v>
      </c>
      <c r="F1640" s="2">
        <v>124.00000000000003</v>
      </c>
      <c r="G1640">
        <v>16</v>
      </c>
      <c r="H1640">
        <v>26</v>
      </c>
      <c r="I1640" s="9"/>
      <c r="J1640" s="2" t="str">
        <f t="shared" si="519"/>
        <v>Tennessee Titans</v>
      </c>
      <c r="K1640" s="2" t="str">
        <f t="shared" si="520"/>
        <v>Oakland Raiders</v>
      </c>
      <c r="L1640" s="17">
        <f t="shared" si="521"/>
        <v>-137.1742112482853</v>
      </c>
      <c r="M1640" s="18">
        <f t="shared" si="522"/>
        <v>124.00000000000003</v>
      </c>
      <c r="N1640" s="4">
        <f t="shared" si="508"/>
        <v>1.7290000000000001</v>
      </c>
      <c r="O1640" s="4">
        <f t="shared" si="509"/>
        <v>2.2400000000000002</v>
      </c>
      <c r="P1640" s="4"/>
      <c r="Q1640" s="4"/>
      <c r="R1640" s="1">
        <f t="shared" si="510"/>
        <v>0.578368999421631</v>
      </c>
      <c r="S1640" s="1">
        <f t="shared" si="510"/>
        <v>0.4464285714285714</v>
      </c>
      <c r="T1640" s="1">
        <f t="shared" si="506"/>
        <v>2.4197530864197514E-2</v>
      </c>
      <c r="U1640" s="1">
        <f t="shared" si="507"/>
        <v>6.5970213996529803E-2</v>
      </c>
      <c r="V1640" s="1">
        <f t="shared" si="511"/>
        <v>0.57697021399652981</v>
      </c>
      <c r="W1640" s="1"/>
      <c r="X1640" s="17">
        <f t="shared" si="512"/>
        <v>733.19172418494122</v>
      </c>
      <c r="Y1640" s="18">
        <f t="shared" si="513"/>
        <v>1240.0303709505204</v>
      </c>
      <c r="Z1640" s="2">
        <f t="shared" si="524"/>
        <v>696.53213797569413</v>
      </c>
      <c r="AA1640" s="18">
        <f t="shared" si="524"/>
        <v>1178.0288524029943</v>
      </c>
      <c r="AB1640" s="2">
        <f t="shared" si="525"/>
        <v>-143.5683933990847</v>
      </c>
      <c r="AC1640" s="2">
        <f t="shared" si="525"/>
        <v>117.80288524029943</v>
      </c>
      <c r="AD1640" s="2">
        <f t="shared" si="514"/>
        <v>-1000</v>
      </c>
      <c r="AE1640" s="2">
        <f t="shared" si="515"/>
        <v>1178.0288524029943</v>
      </c>
      <c r="AF1640" s="5">
        <f t="shared" si="516"/>
        <v>-1</v>
      </c>
      <c r="AG1640" s="5">
        <f t="shared" si="517"/>
        <v>1.2400000000000002</v>
      </c>
      <c r="AH1640" s="3">
        <f t="shared" si="518"/>
        <v>201709</v>
      </c>
      <c r="AI1640" s="21">
        <v>1.8129999999999999</v>
      </c>
      <c r="AJ1640" s="21">
        <v>2.11</v>
      </c>
      <c r="AK1640" s="21">
        <v>1.7290000000000001</v>
      </c>
      <c r="AL1640" s="21">
        <v>2.2400000000000002</v>
      </c>
      <c r="AO1640">
        <f t="shared" si="523"/>
        <v>-140</v>
      </c>
      <c r="AP1640">
        <f>IF(E1640&lt;F1640,G1640,H1640)</f>
        <v>16</v>
      </c>
      <c r="AQ1640">
        <f>IF(E1640&lt;F1640,H1640,G1640)</f>
        <v>26</v>
      </c>
    </row>
    <row r="1641" spans="2:43" x14ac:dyDescent="0.25">
      <c r="B1641" s="24">
        <v>42988</v>
      </c>
      <c r="C1641" s="20" t="s">
        <v>53</v>
      </c>
      <c r="D1641" s="20" t="s">
        <v>19</v>
      </c>
      <c r="E1641" s="2">
        <v>-102.04081632653062</v>
      </c>
      <c r="F1641" s="2">
        <v>-108.1081081081081</v>
      </c>
      <c r="G1641">
        <v>17</v>
      </c>
      <c r="H1641">
        <v>30</v>
      </c>
      <c r="I1641" s="9"/>
      <c r="J1641" s="2" t="str">
        <f t="shared" si="519"/>
        <v>Philadelphia Eagles</v>
      </c>
      <c r="K1641" s="2" t="str">
        <f t="shared" si="520"/>
        <v>Washington Redskins</v>
      </c>
      <c r="L1641" s="17">
        <f t="shared" si="521"/>
        <v>-108.1081081081081</v>
      </c>
      <c r="M1641" s="18">
        <f t="shared" si="522"/>
        <v>-102.04081632653062</v>
      </c>
      <c r="N1641" s="4">
        <f t="shared" si="508"/>
        <v>1.98</v>
      </c>
      <c r="O1641" s="4">
        <f t="shared" si="509"/>
        <v>1.925</v>
      </c>
      <c r="P1641" s="4"/>
      <c r="Q1641" s="4"/>
      <c r="R1641" s="1">
        <f t="shared" si="510"/>
        <v>0.50505050505050508</v>
      </c>
      <c r="S1641" s="1">
        <f t="shared" si="510"/>
        <v>0.51948051948051943</v>
      </c>
      <c r="T1641" s="1">
        <f t="shared" si="506"/>
        <v>2.3943661971831065E-2</v>
      </c>
      <c r="U1641" s="1">
        <f t="shared" si="507"/>
        <v>7.2150072150071742E-3</v>
      </c>
      <c r="V1641" s="1">
        <f t="shared" si="511"/>
        <v>0.50378499278499289</v>
      </c>
      <c r="W1641" s="1"/>
      <c r="X1641" s="17">
        <f t="shared" si="512"/>
        <v>984.97377715017296</v>
      </c>
      <c r="Y1641" s="18">
        <f t="shared" si="513"/>
        <v>925.89850458804187</v>
      </c>
      <c r="Z1641" s="2">
        <f t="shared" si="524"/>
        <v>935.72508829266428</v>
      </c>
      <c r="AA1641" s="18">
        <f t="shared" si="524"/>
        <v>879.60357935863976</v>
      </c>
      <c r="AB1641" s="2">
        <f t="shared" si="525"/>
        <v>-106.86899523284264</v>
      </c>
      <c r="AC1641" s="2">
        <f t="shared" si="525"/>
        <v>-113.68757738902642</v>
      </c>
      <c r="AD1641" s="2">
        <f t="shared" si="514"/>
        <v>935.72508829266428</v>
      </c>
      <c r="AE1641" s="2">
        <f t="shared" si="515"/>
        <v>-1000</v>
      </c>
      <c r="AF1641" s="5">
        <f t="shared" si="516"/>
        <v>0.98</v>
      </c>
      <c r="AG1641" s="5">
        <f t="shared" si="517"/>
        <v>-1</v>
      </c>
      <c r="AH1641" s="3">
        <f t="shared" si="518"/>
        <v>201709</v>
      </c>
      <c r="AI1641" s="21">
        <v>2.04</v>
      </c>
      <c r="AJ1641" s="21">
        <v>1.869</v>
      </c>
      <c r="AK1641" s="21">
        <v>1.98</v>
      </c>
      <c r="AL1641" s="21">
        <v>1.925</v>
      </c>
      <c r="AO1641">
        <f t="shared" si="523"/>
        <v>-110</v>
      </c>
      <c r="AP1641">
        <f>IF(E1641&lt;F1641,G1641,H1641)</f>
        <v>30</v>
      </c>
      <c r="AQ1641">
        <f>IF(E1641&lt;F1641,H1641,G1641)</f>
        <v>17</v>
      </c>
    </row>
    <row r="1642" spans="2:43" x14ac:dyDescent="0.25">
      <c r="B1642" s="24">
        <v>42985</v>
      </c>
      <c r="C1642" s="20" t="s">
        <v>36</v>
      </c>
      <c r="D1642" s="20" t="s">
        <v>20</v>
      </c>
      <c r="E1642" s="2">
        <v>-442.47787610619474</v>
      </c>
      <c r="F1642" s="2">
        <v>378</v>
      </c>
      <c r="G1642">
        <v>27</v>
      </c>
      <c r="H1642">
        <v>42</v>
      </c>
      <c r="I1642" s="9"/>
      <c r="J1642" s="2" t="str">
        <f t="shared" si="519"/>
        <v>New England Patriots</v>
      </c>
      <c r="K1642" s="2" t="str">
        <f t="shared" si="520"/>
        <v>Kansas City Chiefs</v>
      </c>
      <c r="L1642" s="17">
        <f t="shared" si="521"/>
        <v>-442.47787610619474</v>
      </c>
      <c r="M1642" s="18">
        <f t="shared" si="522"/>
        <v>378</v>
      </c>
      <c r="N1642" s="4">
        <f t="shared" si="508"/>
        <v>1.226</v>
      </c>
      <c r="O1642" s="4">
        <f t="shared" si="509"/>
        <v>4.78</v>
      </c>
      <c r="P1642" s="4"/>
      <c r="Q1642" s="4"/>
      <c r="R1642" s="1">
        <f t="shared" si="510"/>
        <v>0.81566068515497558</v>
      </c>
      <c r="S1642" s="1">
        <f t="shared" si="510"/>
        <v>0.20920502092050208</v>
      </c>
      <c r="T1642" s="1">
        <f t="shared" si="506"/>
        <v>2.4262404262404225E-2</v>
      </c>
      <c r="U1642" s="1">
        <f t="shared" si="507"/>
        <v>0.30322783211723675</v>
      </c>
      <c r="V1642" s="1">
        <f t="shared" si="511"/>
        <v>0.81422783211723671</v>
      </c>
      <c r="W1642" s="1"/>
      <c r="X1642" s="17">
        <f t="shared" si="512"/>
        <v>228.15747700456268</v>
      </c>
      <c r="Y1642" s="18">
        <f t="shared" si="513"/>
        <v>3615.8919183394587</v>
      </c>
      <c r="Z1642" s="2">
        <f t="shared" si="524"/>
        <v>216.74960315433452</v>
      </c>
      <c r="AA1642" s="18">
        <f t="shared" si="524"/>
        <v>3435.0973224224854</v>
      </c>
      <c r="AB1642" s="2">
        <f t="shared" si="525"/>
        <v>-461.36185969759742</v>
      </c>
      <c r="AC1642" s="2">
        <f t="shared" si="525"/>
        <v>343.50973224224856</v>
      </c>
      <c r="AD1642" s="2">
        <f t="shared" si="514"/>
        <v>-1000</v>
      </c>
      <c r="AE1642" s="2">
        <f t="shared" si="515"/>
        <v>3435.0973224224854</v>
      </c>
      <c r="AF1642" s="5">
        <f t="shared" si="516"/>
        <v>-1</v>
      </c>
      <c r="AG1642" s="5">
        <f t="shared" si="517"/>
        <v>3.7800000000000002</v>
      </c>
      <c r="AH1642" s="3">
        <f t="shared" si="518"/>
        <v>201709</v>
      </c>
      <c r="AI1642" s="21">
        <v>1.27</v>
      </c>
      <c r="AJ1642" s="21">
        <v>4.22</v>
      </c>
      <c r="AK1642" s="21">
        <v>1.226</v>
      </c>
      <c r="AL1642" s="21">
        <v>4.78</v>
      </c>
      <c r="AO1642">
        <f t="shared" si="523"/>
        <v>-500</v>
      </c>
      <c r="AP1642">
        <f>IF(E1642&lt;F1642,G1642,H1642)</f>
        <v>27</v>
      </c>
      <c r="AQ1642">
        <f>IF(E1642&lt;F1642,H1642,G1642)</f>
        <v>42</v>
      </c>
    </row>
    <row r="1643" spans="2:43" x14ac:dyDescent="0.25">
      <c r="B1643" s="24">
        <v>42771</v>
      </c>
      <c r="C1643" s="20" t="s">
        <v>35</v>
      </c>
      <c r="D1643" s="20" t="s">
        <v>36</v>
      </c>
      <c r="E1643" s="2">
        <v>124.00000000000003</v>
      </c>
      <c r="F1643" s="2">
        <v>-137.1742112482853</v>
      </c>
      <c r="G1643">
        <v>28</v>
      </c>
      <c r="H1643">
        <v>34</v>
      </c>
      <c r="I1643" s="9"/>
      <c r="J1643" s="2" t="str">
        <f t="shared" si="519"/>
        <v>New England Patriots</v>
      </c>
      <c r="K1643" s="2" t="str">
        <f t="shared" si="520"/>
        <v>Atlanta Falcons</v>
      </c>
      <c r="L1643" s="17">
        <f t="shared" si="521"/>
        <v>-137.1742112482853</v>
      </c>
      <c r="M1643" s="18">
        <f t="shared" si="522"/>
        <v>124.00000000000003</v>
      </c>
      <c r="N1643" s="4">
        <f t="shared" si="508"/>
        <v>1.7290000000000001</v>
      </c>
      <c r="O1643" s="4">
        <f t="shared" si="509"/>
        <v>2.2400000000000002</v>
      </c>
      <c r="P1643" s="4"/>
      <c r="Q1643" s="4"/>
      <c r="R1643" s="1">
        <f t="shared" si="510"/>
        <v>0.578368999421631</v>
      </c>
      <c r="S1643" s="1">
        <f t="shared" si="510"/>
        <v>0.4464285714285714</v>
      </c>
      <c r="T1643" s="1">
        <f t="shared" si="506"/>
        <v>2.4197530864197514E-2</v>
      </c>
      <c r="U1643" s="1">
        <f t="shared" si="507"/>
        <v>6.5970213996529803E-2</v>
      </c>
      <c r="V1643" s="1">
        <f t="shared" si="511"/>
        <v>0.57697021399652981</v>
      </c>
      <c r="W1643" s="1"/>
      <c r="X1643" s="17">
        <f t="shared" si="512"/>
        <v>733.19172418494122</v>
      </c>
      <c r="Y1643" s="18">
        <f t="shared" si="513"/>
        <v>1240.0303709505204</v>
      </c>
      <c r="Z1643" s="2">
        <f t="shared" si="524"/>
        <v>696.53213797569413</v>
      </c>
      <c r="AA1643" s="18">
        <f t="shared" si="524"/>
        <v>1178.0288524029943</v>
      </c>
      <c r="AB1643" s="2">
        <f t="shared" si="525"/>
        <v>-143.5683933990847</v>
      </c>
      <c r="AC1643" s="2">
        <f t="shared" si="525"/>
        <v>117.80288524029943</v>
      </c>
      <c r="AD1643" s="2">
        <f t="shared" si="514"/>
        <v>696.53213797569413</v>
      </c>
      <c r="AE1643" s="2">
        <f t="shared" si="515"/>
        <v>-1000</v>
      </c>
      <c r="AF1643" s="5">
        <f t="shared" si="516"/>
        <v>0.72900000000000009</v>
      </c>
      <c r="AG1643" s="5">
        <f t="shared" si="517"/>
        <v>-1</v>
      </c>
      <c r="AH1643" s="3">
        <f t="shared" si="518"/>
        <v>201702</v>
      </c>
      <c r="AI1643" s="21">
        <v>2.2599999999999998</v>
      </c>
      <c r="AJ1643" s="21">
        <v>1.7190000000000001</v>
      </c>
      <c r="AK1643" s="21">
        <v>2.2400000000000002</v>
      </c>
      <c r="AL1643" s="21">
        <v>1.7290000000000001</v>
      </c>
      <c r="AO1643">
        <f t="shared" si="523"/>
        <v>-140</v>
      </c>
      <c r="AP1643">
        <f>IF(E1643&lt;F1643,G1643,H1643)</f>
        <v>34</v>
      </c>
      <c r="AQ1643">
        <f>IF(E1643&lt;F1643,H1643,G1643)</f>
        <v>28</v>
      </c>
    </row>
    <row r="1644" spans="2:43" x14ac:dyDescent="0.25">
      <c r="B1644" s="24">
        <v>42757</v>
      </c>
      <c r="C1644" s="20" t="s">
        <v>36</v>
      </c>
      <c r="D1644" s="20" t="s">
        <v>45</v>
      </c>
      <c r="E1644" s="2">
        <v>-230.41474654377885</v>
      </c>
      <c r="F1644" s="2">
        <v>204.99999999999997</v>
      </c>
      <c r="G1644">
        <v>36</v>
      </c>
      <c r="H1644">
        <v>17</v>
      </c>
      <c r="I1644" s="9"/>
      <c r="J1644" s="2" t="str">
        <f t="shared" si="519"/>
        <v>New England Patriots</v>
      </c>
      <c r="K1644" s="2" t="str">
        <f t="shared" si="520"/>
        <v>Pittsburgh Steelers</v>
      </c>
      <c r="L1644" s="17">
        <f t="shared" si="521"/>
        <v>-230.41474654377885</v>
      </c>
      <c r="M1644" s="18">
        <f t="shared" si="522"/>
        <v>204.99999999999997</v>
      </c>
      <c r="N1644" s="4">
        <f t="shared" si="508"/>
        <v>1.4339999999999999</v>
      </c>
      <c r="O1644" s="4">
        <f t="shared" si="509"/>
        <v>3.05</v>
      </c>
      <c r="P1644" s="4"/>
      <c r="Q1644" s="4"/>
      <c r="R1644" s="1">
        <f t="shared" si="510"/>
        <v>0.69735006973500702</v>
      </c>
      <c r="S1644" s="1">
        <f t="shared" si="510"/>
        <v>0.32786885245901642</v>
      </c>
      <c r="T1644" s="1">
        <f t="shared" si="506"/>
        <v>2.4598572702943966E-2</v>
      </c>
      <c r="U1644" s="1">
        <f t="shared" si="507"/>
        <v>0.1847406086379953</v>
      </c>
      <c r="V1644" s="1">
        <f t="shared" si="511"/>
        <v>0.69574060863799536</v>
      </c>
      <c r="W1644" s="1"/>
      <c r="X1644" s="17">
        <f t="shared" si="512"/>
        <v>437.31728115975989</v>
      </c>
      <c r="Y1644" s="18">
        <f t="shared" si="513"/>
        <v>2028.3240111062205</v>
      </c>
      <c r="Z1644" s="2">
        <f t="shared" si="524"/>
        <v>415.45141710177188</v>
      </c>
      <c r="AA1644" s="18">
        <f t="shared" si="524"/>
        <v>1926.9078105509093</v>
      </c>
      <c r="AB1644" s="2">
        <f t="shared" si="525"/>
        <v>-240.70203129311579</v>
      </c>
      <c r="AC1644" s="2">
        <f t="shared" si="525"/>
        <v>192.69078105509092</v>
      </c>
      <c r="AD1644" s="2">
        <f t="shared" si="514"/>
        <v>415.45141710177188</v>
      </c>
      <c r="AE1644" s="2">
        <f t="shared" si="515"/>
        <v>-1000</v>
      </c>
      <c r="AF1644" s="5">
        <f t="shared" si="516"/>
        <v>0.43399999999999994</v>
      </c>
      <c r="AG1644" s="5">
        <f t="shared" si="517"/>
        <v>-1</v>
      </c>
      <c r="AH1644" s="3">
        <f t="shared" si="518"/>
        <v>201701</v>
      </c>
      <c r="AI1644" s="21">
        <v>1.4339999999999999</v>
      </c>
      <c r="AJ1644" s="21">
        <v>3.05</v>
      </c>
      <c r="AK1644" s="21">
        <v>1.4339999999999999</v>
      </c>
      <c r="AL1644" s="21">
        <v>3.05</v>
      </c>
      <c r="AO1644">
        <f t="shared" si="523"/>
        <v>-300</v>
      </c>
      <c r="AP1644">
        <f>IF(E1644&lt;F1644,G1644,H1644)</f>
        <v>36</v>
      </c>
      <c r="AQ1644">
        <f>IF(E1644&lt;F1644,H1644,G1644)</f>
        <v>17</v>
      </c>
    </row>
    <row r="1645" spans="2:43" x14ac:dyDescent="0.25">
      <c r="B1645" s="24">
        <v>42757</v>
      </c>
      <c r="C1645" s="20" t="s">
        <v>35</v>
      </c>
      <c r="D1645" s="20" t="s">
        <v>33</v>
      </c>
      <c r="E1645" s="2">
        <v>-253.1645569620253</v>
      </c>
      <c r="F1645" s="2">
        <v>225</v>
      </c>
      <c r="G1645">
        <v>44</v>
      </c>
      <c r="H1645">
        <v>21</v>
      </c>
      <c r="I1645" s="9"/>
      <c r="J1645" s="2" t="str">
        <f t="shared" si="519"/>
        <v>Atlanta Falcons</v>
      </c>
      <c r="K1645" s="2" t="str">
        <f t="shared" si="520"/>
        <v>Green Bay Packers</v>
      </c>
      <c r="L1645" s="17">
        <f t="shared" si="521"/>
        <v>-253.1645569620253</v>
      </c>
      <c r="M1645" s="18">
        <f t="shared" si="522"/>
        <v>225</v>
      </c>
      <c r="N1645" s="4">
        <f t="shared" si="508"/>
        <v>1.395</v>
      </c>
      <c r="O1645" s="4">
        <f t="shared" si="509"/>
        <v>3.25</v>
      </c>
      <c r="P1645" s="4"/>
      <c r="Q1645" s="4"/>
      <c r="R1645" s="1">
        <f t="shared" si="510"/>
        <v>0.71684587813620071</v>
      </c>
      <c r="S1645" s="1">
        <f t="shared" si="510"/>
        <v>0.30769230769230771</v>
      </c>
      <c r="T1645" s="1">
        <f t="shared" si="506"/>
        <v>2.3950484391819016E-2</v>
      </c>
      <c r="U1645" s="1">
        <f t="shared" si="507"/>
        <v>0.2045767852219465</v>
      </c>
      <c r="V1645" s="1">
        <f t="shared" si="511"/>
        <v>0.71557678522194657</v>
      </c>
      <c r="W1645" s="1"/>
      <c r="X1645" s="17">
        <f t="shared" si="512"/>
        <v>397.474066587886</v>
      </c>
      <c r="Y1645" s="18">
        <f t="shared" si="513"/>
        <v>2215.0194576632343</v>
      </c>
      <c r="Z1645" s="2">
        <f t="shared" si="524"/>
        <v>377.60036325849165</v>
      </c>
      <c r="AA1645" s="18">
        <f t="shared" si="524"/>
        <v>2104.2684847800724</v>
      </c>
      <c r="AB1645" s="2">
        <f t="shared" si="525"/>
        <v>-264.83025370275817</v>
      </c>
      <c r="AC1645" s="2">
        <f t="shared" si="525"/>
        <v>210.42684847800723</v>
      </c>
      <c r="AD1645" s="2">
        <f t="shared" si="514"/>
        <v>377.60036325849165</v>
      </c>
      <c r="AE1645" s="2">
        <f t="shared" si="515"/>
        <v>-1000</v>
      </c>
      <c r="AF1645" s="5">
        <f t="shared" si="516"/>
        <v>0.39500000000000002</v>
      </c>
      <c r="AG1645" s="5">
        <f t="shared" si="517"/>
        <v>-1</v>
      </c>
      <c r="AH1645" s="3">
        <f t="shared" si="518"/>
        <v>201701</v>
      </c>
      <c r="AI1645" s="21">
        <v>1.5069999999999999</v>
      </c>
      <c r="AJ1645" s="21">
        <v>2.77</v>
      </c>
      <c r="AK1645" s="21">
        <v>1.395</v>
      </c>
      <c r="AL1645" s="21">
        <v>3.25</v>
      </c>
      <c r="AO1645">
        <f t="shared" si="523"/>
        <v>-300</v>
      </c>
      <c r="AP1645">
        <f>IF(E1645&lt;F1645,G1645,H1645)</f>
        <v>44</v>
      </c>
      <c r="AQ1645">
        <f>IF(E1645&lt;F1645,H1645,G1645)</f>
        <v>21</v>
      </c>
    </row>
    <row r="1646" spans="2:43" x14ac:dyDescent="0.25">
      <c r="B1646" s="24">
        <v>42750</v>
      </c>
      <c r="C1646" s="20" t="s">
        <v>23</v>
      </c>
      <c r="D1646" s="20" t="s">
        <v>33</v>
      </c>
      <c r="E1646" s="2">
        <v>-225.22522522522524</v>
      </c>
      <c r="F1646" s="2">
        <v>200.99999999999997</v>
      </c>
      <c r="G1646">
        <v>31</v>
      </c>
      <c r="H1646">
        <v>34</v>
      </c>
      <c r="I1646" s="9"/>
      <c r="J1646" s="2" t="str">
        <f t="shared" si="519"/>
        <v>Dallas Cowboys</v>
      </c>
      <c r="K1646" s="2" t="str">
        <f t="shared" si="520"/>
        <v>Green Bay Packers</v>
      </c>
      <c r="L1646" s="17">
        <f t="shared" si="521"/>
        <v>-225.22522522522524</v>
      </c>
      <c r="M1646" s="18">
        <f t="shared" si="522"/>
        <v>200.99999999999997</v>
      </c>
      <c r="N1646" s="4">
        <f t="shared" si="508"/>
        <v>1.444</v>
      </c>
      <c r="O1646" s="4">
        <f t="shared" si="509"/>
        <v>3.01</v>
      </c>
      <c r="P1646" s="4"/>
      <c r="Q1646" s="4"/>
      <c r="R1646" s="1">
        <f t="shared" si="510"/>
        <v>0.69252077562326875</v>
      </c>
      <c r="S1646" s="1">
        <f t="shared" si="510"/>
        <v>0.33222591362126247</v>
      </c>
      <c r="T1646" s="1">
        <f t="shared" si="506"/>
        <v>2.4149079479119928E-2</v>
      </c>
      <c r="U1646" s="1">
        <f t="shared" si="507"/>
        <v>0.18014743100100314</v>
      </c>
      <c r="V1646" s="1">
        <f t="shared" si="511"/>
        <v>0.69114743100100318</v>
      </c>
      <c r="W1646" s="1"/>
      <c r="X1646" s="17">
        <f t="shared" si="512"/>
        <v>446.86930044965845</v>
      </c>
      <c r="Y1646" s="18">
        <f t="shared" si="513"/>
        <v>1988.0604066686358</v>
      </c>
      <c r="Z1646" s="2">
        <f t="shared" si="524"/>
        <v>424.52583542717554</v>
      </c>
      <c r="AA1646" s="18">
        <f t="shared" si="524"/>
        <v>1888.6573863352039</v>
      </c>
      <c r="AB1646" s="2">
        <f t="shared" si="525"/>
        <v>-235.55692411364279</v>
      </c>
      <c r="AC1646" s="2">
        <f t="shared" si="525"/>
        <v>188.86573863352038</v>
      </c>
      <c r="AD1646" s="2">
        <f t="shared" si="514"/>
        <v>-1000</v>
      </c>
      <c r="AE1646" s="2">
        <f t="shared" si="515"/>
        <v>1888.6573863352039</v>
      </c>
      <c r="AF1646" s="5">
        <f t="shared" si="516"/>
        <v>-1</v>
      </c>
      <c r="AG1646" s="5">
        <f t="shared" si="517"/>
        <v>2.0099999999999998</v>
      </c>
      <c r="AH1646" s="3">
        <f t="shared" si="518"/>
        <v>201701</v>
      </c>
      <c r="AI1646" s="21">
        <v>1.4950000000000001</v>
      </c>
      <c r="AJ1646" s="21">
        <v>2.81</v>
      </c>
      <c r="AK1646" s="21">
        <v>1.444</v>
      </c>
      <c r="AL1646" s="21">
        <v>3.01</v>
      </c>
      <c r="AO1646">
        <f t="shared" si="523"/>
        <v>-300</v>
      </c>
      <c r="AP1646">
        <f>IF(E1646&lt;F1646,G1646,H1646)</f>
        <v>31</v>
      </c>
      <c r="AQ1646">
        <f>IF(E1646&lt;F1646,H1646,G1646)</f>
        <v>34</v>
      </c>
    </row>
    <row r="1647" spans="2:43" x14ac:dyDescent="0.25">
      <c r="B1647" s="24">
        <v>42750</v>
      </c>
      <c r="C1647" s="20" t="s">
        <v>20</v>
      </c>
      <c r="D1647" s="20" t="s">
        <v>45</v>
      </c>
      <c r="E1647" s="2">
        <v>-138.12154696132598</v>
      </c>
      <c r="F1647" s="2">
        <v>125</v>
      </c>
      <c r="G1647">
        <v>16</v>
      </c>
      <c r="H1647">
        <v>18</v>
      </c>
      <c r="I1647" s="9"/>
      <c r="J1647" s="2" t="str">
        <f t="shared" si="519"/>
        <v>Kansas City Chiefs</v>
      </c>
      <c r="K1647" s="2" t="str">
        <f t="shared" si="520"/>
        <v>Pittsburgh Steelers</v>
      </c>
      <c r="L1647" s="17">
        <f t="shared" si="521"/>
        <v>-138.12154696132598</v>
      </c>
      <c r="M1647" s="18">
        <f t="shared" si="522"/>
        <v>125</v>
      </c>
      <c r="N1647" s="4">
        <f t="shared" si="508"/>
        <v>1.724</v>
      </c>
      <c r="O1647" s="4">
        <f t="shared" si="509"/>
        <v>2.25</v>
      </c>
      <c r="P1647" s="4"/>
      <c r="Q1647" s="4"/>
      <c r="R1647" s="1">
        <f t="shared" si="510"/>
        <v>0.58004640371229699</v>
      </c>
      <c r="S1647" s="1">
        <f t="shared" si="510"/>
        <v>0.44444444444444442</v>
      </c>
      <c r="T1647" s="1">
        <f t="shared" si="506"/>
        <v>2.3905385002516377E-2</v>
      </c>
      <c r="U1647" s="1">
        <f t="shared" si="507"/>
        <v>6.7800979633926284E-2</v>
      </c>
      <c r="V1647" s="1">
        <f t="shared" si="511"/>
        <v>0.57880097963392629</v>
      </c>
      <c r="W1647" s="1"/>
      <c r="X1647" s="17">
        <f t="shared" si="512"/>
        <v>727.70958444553617</v>
      </c>
      <c r="Y1647" s="18">
        <f t="shared" si="513"/>
        <v>1249.1472710184614</v>
      </c>
      <c r="Z1647" s="2">
        <f t="shared" si="524"/>
        <v>691.32410522325938</v>
      </c>
      <c r="AA1647" s="18">
        <f t="shared" si="524"/>
        <v>1186.6899074675382</v>
      </c>
      <c r="AB1647" s="2">
        <f t="shared" si="525"/>
        <v>-144.64995397159709</v>
      </c>
      <c r="AC1647" s="2">
        <f t="shared" si="525"/>
        <v>118.66899074675382</v>
      </c>
      <c r="AD1647" s="2">
        <f t="shared" si="514"/>
        <v>-1000</v>
      </c>
      <c r="AE1647" s="2">
        <f t="shared" si="515"/>
        <v>1186.6899074675382</v>
      </c>
      <c r="AF1647" s="5">
        <f t="shared" si="516"/>
        <v>-1</v>
      </c>
      <c r="AG1647" s="5">
        <f t="shared" si="517"/>
        <v>1.25</v>
      </c>
      <c r="AH1647" s="3">
        <f t="shared" si="518"/>
        <v>201701</v>
      </c>
      <c r="AI1647" s="21">
        <v>1.7929999999999999</v>
      </c>
      <c r="AJ1647" s="21">
        <v>2.14</v>
      </c>
      <c r="AK1647" s="21">
        <v>1.724</v>
      </c>
      <c r="AL1647" s="21">
        <v>2.25</v>
      </c>
      <c r="AO1647">
        <f t="shared" si="523"/>
        <v>-140</v>
      </c>
      <c r="AP1647">
        <f>IF(E1647&lt;F1647,G1647,H1647)</f>
        <v>16</v>
      </c>
      <c r="AQ1647">
        <f>IF(E1647&lt;F1647,H1647,G1647)</f>
        <v>18</v>
      </c>
    </row>
    <row r="1648" spans="2:43" x14ac:dyDescent="0.25">
      <c r="B1648" s="24">
        <v>42749</v>
      </c>
      <c r="C1648" s="20" t="s">
        <v>36</v>
      </c>
      <c r="D1648" s="20" t="s">
        <v>40</v>
      </c>
      <c r="E1648" s="2">
        <v>-1204.8192771084343</v>
      </c>
      <c r="F1648" s="2">
        <v>886.99999999999989</v>
      </c>
      <c r="G1648">
        <v>34</v>
      </c>
      <c r="H1648">
        <v>16</v>
      </c>
      <c r="I1648" s="9"/>
      <c r="J1648" s="2" t="str">
        <f t="shared" si="519"/>
        <v>New England Patriots</v>
      </c>
      <c r="K1648" s="2" t="str">
        <f t="shared" si="520"/>
        <v>Houston Texans</v>
      </c>
      <c r="L1648" s="17">
        <f t="shared" si="521"/>
        <v>-1204.8192771084343</v>
      </c>
      <c r="M1648" s="18">
        <f t="shared" si="522"/>
        <v>886.99999999999989</v>
      </c>
      <c r="N1648" s="4">
        <f t="shared" si="508"/>
        <v>1.083</v>
      </c>
      <c r="O1648" s="4">
        <f t="shared" si="509"/>
        <v>9.8699999999999992</v>
      </c>
      <c r="P1648" s="4"/>
      <c r="Q1648" s="4"/>
      <c r="R1648" s="1">
        <f t="shared" si="510"/>
        <v>0.92336103416435833</v>
      </c>
      <c r="S1648" s="1">
        <f t="shared" si="510"/>
        <v>0.10131712259371835</v>
      </c>
      <c r="T1648" s="1">
        <f t="shared" si="506"/>
        <v>2.4083812654067449E-2</v>
      </c>
      <c r="U1648" s="1">
        <f t="shared" si="507"/>
        <v>0.41102195578531997</v>
      </c>
      <c r="V1648" s="1">
        <f t="shared" si="511"/>
        <v>0.92202195578531998</v>
      </c>
      <c r="W1648" s="1"/>
      <c r="X1648" s="17">
        <f t="shared" si="512"/>
        <v>84.572871313311822</v>
      </c>
      <c r="Y1648" s="18">
        <f t="shared" si="513"/>
        <v>7672.6648928460063</v>
      </c>
      <c r="Z1648" s="2">
        <f t="shared" si="524"/>
        <v>80.344227747646229</v>
      </c>
      <c r="AA1648" s="18">
        <f t="shared" si="524"/>
        <v>7289.031648203706</v>
      </c>
      <c r="AB1648" s="2">
        <f t="shared" si="525"/>
        <v>-1244.6444854021215</v>
      </c>
      <c r="AC1648" s="2">
        <f t="shared" si="525"/>
        <v>728.90316482037065</v>
      </c>
      <c r="AD1648" s="2">
        <f t="shared" si="514"/>
        <v>80.344227747646229</v>
      </c>
      <c r="AE1648" s="2">
        <f t="shared" si="515"/>
        <v>-1000</v>
      </c>
      <c r="AF1648" s="5">
        <f t="shared" si="516"/>
        <v>8.2999999999999963E-2</v>
      </c>
      <c r="AG1648" s="5">
        <f t="shared" si="517"/>
        <v>-1</v>
      </c>
      <c r="AH1648" s="3">
        <f t="shared" si="518"/>
        <v>201701</v>
      </c>
      <c r="AI1648" s="21">
        <v>1.0860000000000001</v>
      </c>
      <c r="AJ1648" s="21">
        <v>9.58</v>
      </c>
      <c r="AK1648" s="21">
        <v>1.083</v>
      </c>
      <c r="AL1648" s="21">
        <v>9.8699999999999992</v>
      </c>
      <c r="AO1648">
        <f t="shared" si="523"/>
        <v>-1300</v>
      </c>
      <c r="AP1648">
        <f>IF(E1648&lt;F1648,G1648,H1648)</f>
        <v>34</v>
      </c>
      <c r="AQ1648">
        <f>IF(E1648&lt;F1648,H1648,G1648)</f>
        <v>16</v>
      </c>
    </row>
    <row r="1649" spans="2:43" x14ac:dyDescent="0.25">
      <c r="B1649" s="24">
        <v>42749</v>
      </c>
      <c r="C1649" s="20" t="s">
        <v>35</v>
      </c>
      <c r="D1649" s="20" t="s">
        <v>32</v>
      </c>
      <c r="E1649" s="2">
        <v>-277.0083102493075</v>
      </c>
      <c r="F1649" s="2">
        <v>245.00000000000003</v>
      </c>
      <c r="G1649">
        <v>36</v>
      </c>
      <c r="H1649">
        <v>20</v>
      </c>
      <c r="I1649" s="9"/>
      <c r="J1649" s="2" t="str">
        <f t="shared" si="519"/>
        <v>Atlanta Falcons</v>
      </c>
      <c r="K1649" s="2" t="str">
        <f t="shared" si="520"/>
        <v>Seattle Seahawks</v>
      </c>
      <c r="L1649" s="17">
        <f t="shared" si="521"/>
        <v>-277.0083102493075</v>
      </c>
      <c r="M1649" s="18">
        <f t="shared" si="522"/>
        <v>245.00000000000003</v>
      </c>
      <c r="N1649" s="4">
        <f t="shared" si="508"/>
        <v>1.361</v>
      </c>
      <c r="O1649" s="4">
        <f t="shared" si="509"/>
        <v>3.45</v>
      </c>
      <c r="P1649" s="4"/>
      <c r="Q1649" s="4"/>
      <c r="R1649" s="1">
        <f t="shared" si="510"/>
        <v>0.73475385745775168</v>
      </c>
      <c r="S1649" s="1">
        <f t="shared" si="510"/>
        <v>0.28985507246376813</v>
      </c>
      <c r="T1649" s="1">
        <f t="shared" si="506"/>
        <v>2.4017875701517366E-2</v>
      </c>
      <c r="U1649" s="1">
        <f t="shared" si="507"/>
        <v>0.22244939249699178</v>
      </c>
      <c r="V1649" s="1">
        <f t="shared" si="511"/>
        <v>0.73344939249699181</v>
      </c>
      <c r="W1649" s="1"/>
      <c r="X1649" s="17">
        <f t="shared" si="512"/>
        <v>363.42058529157686</v>
      </c>
      <c r="Y1649" s="18">
        <f t="shared" si="513"/>
        <v>2403.4564099189242</v>
      </c>
      <c r="Z1649" s="2">
        <f t="shared" si="524"/>
        <v>345.24955602699799</v>
      </c>
      <c r="AA1649" s="18">
        <f t="shared" si="524"/>
        <v>2283.2835894229779</v>
      </c>
      <c r="AB1649" s="2">
        <f t="shared" si="525"/>
        <v>-289.64555711747289</v>
      </c>
      <c r="AC1649" s="2">
        <f t="shared" si="525"/>
        <v>228.3283589422978</v>
      </c>
      <c r="AD1649" s="2">
        <f t="shared" si="514"/>
        <v>345.24955602699799</v>
      </c>
      <c r="AE1649" s="2">
        <f t="shared" si="515"/>
        <v>-1000</v>
      </c>
      <c r="AF1649" s="5">
        <f t="shared" si="516"/>
        <v>0.36099999999999999</v>
      </c>
      <c r="AG1649" s="5">
        <f t="shared" si="517"/>
        <v>-1</v>
      </c>
      <c r="AH1649" s="3">
        <f t="shared" si="518"/>
        <v>201701</v>
      </c>
      <c r="AI1649" s="21">
        <v>1.4950000000000001</v>
      </c>
      <c r="AJ1649" s="21">
        <v>2.81</v>
      </c>
      <c r="AK1649" s="21">
        <v>1.361</v>
      </c>
      <c r="AL1649" s="21">
        <v>3.45</v>
      </c>
      <c r="AO1649">
        <f t="shared" si="523"/>
        <v>-300</v>
      </c>
      <c r="AP1649">
        <f>IF(E1649&lt;F1649,G1649,H1649)</f>
        <v>36</v>
      </c>
      <c r="AQ1649">
        <f>IF(E1649&lt;F1649,H1649,G1649)</f>
        <v>20</v>
      </c>
    </row>
    <row r="1650" spans="2:43" x14ac:dyDescent="0.25">
      <c r="B1650" s="24">
        <v>42743</v>
      </c>
      <c r="C1650" s="20" t="s">
        <v>33</v>
      </c>
      <c r="D1650" s="20" t="s">
        <v>25</v>
      </c>
      <c r="E1650" s="2">
        <v>-218.34061135371181</v>
      </c>
      <c r="F1650" s="2">
        <v>195.00000000000003</v>
      </c>
      <c r="G1650">
        <v>38</v>
      </c>
      <c r="H1650">
        <v>13</v>
      </c>
      <c r="I1650" s="9"/>
      <c r="J1650" s="2" t="str">
        <f t="shared" si="519"/>
        <v>Green Bay Packers</v>
      </c>
      <c r="K1650" s="2" t="str">
        <f t="shared" si="520"/>
        <v>New York Giants</v>
      </c>
      <c r="L1650" s="17">
        <f t="shared" si="521"/>
        <v>-218.34061135371181</v>
      </c>
      <c r="M1650" s="18">
        <f t="shared" si="522"/>
        <v>195.00000000000003</v>
      </c>
      <c r="N1650" s="4">
        <f t="shared" si="508"/>
        <v>1.458</v>
      </c>
      <c r="O1650" s="4">
        <f t="shared" si="509"/>
        <v>2.95</v>
      </c>
      <c r="P1650" s="4"/>
      <c r="Q1650" s="4"/>
      <c r="R1650" s="1">
        <f t="shared" si="510"/>
        <v>0.68587105624142664</v>
      </c>
      <c r="S1650" s="1">
        <f t="shared" si="510"/>
        <v>0.33898305084745761</v>
      </c>
      <c r="T1650" s="1">
        <f t="shared" si="506"/>
        <v>2.4251361161524598E-2</v>
      </c>
      <c r="U1650" s="1">
        <f t="shared" si="507"/>
        <v>0.17344400269698451</v>
      </c>
      <c r="V1650" s="1">
        <f t="shared" si="511"/>
        <v>0.68444400269698447</v>
      </c>
      <c r="W1650" s="1"/>
      <c r="X1650" s="17">
        <f t="shared" si="512"/>
        <v>461.03990400909066</v>
      </c>
      <c r="Y1650" s="18">
        <f t="shared" si="513"/>
        <v>1931.1287441514407</v>
      </c>
      <c r="Z1650" s="2">
        <f t="shared" si="524"/>
        <v>437.98790880863612</v>
      </c>
      <c r="AA1650" s="18">
        <f t="shared" si="524"/>
        <v>1834.5723069438686</v>
      </c>
      <c r="AB1650" s="2">
        <f t="shared" si="525"/>
        <v>-228.31680507347428</v>
      </c>
      <c r="AC1650" s="2">
        <f t="shared" si="525"/>
        <v>183.45723069438685</v>
      </c>
      <c r="AD1650" s="2">
        <f t="shared" si="514"/>
        <v>437.98790880863612</v>
      </c>
      <c r="AE1650" s="2">
        <f t="shared" si="515"/>
        <v>-1000</v>
      </c>
      <c r="AF1650" s="5">
        <f t="shared" si="516"/>
        <v>0.45799999999999996</v>
      </c>
      <c r="AG1650" s="5">
        <f t="shared" si="517"/>
        <v>-1</v>
      </c>
      <c r="AH1650" s="3">
        <f t="shared" si="518"/>
        <v>201701</v>
      </c>
      <c r="AI1650" s="21">
        <v>1.502</v>
      </c>
      <c r="AJ1650" s="21">
        <v>2.79</v>
      </c>
      <c r="AK1650" s="21">
        <v>1.458</v>
      </c>
      <c r="AL1650" s="21">
        <v>2.95</v>
      </c>
      <c r="AO1650">
        <f t="shared" si="523"/>
        <v>-300</v>
      </c>
      <c r="AP1650">
        <f>IF(E1650&lt;F1650,G1650,H1650)</f>
        <v>38</v>
      </c>
      <c r="AQ1650">
        <f>IF(E1650&lt;F1650,H1650,G1650)</f>
        <v>13</v>
      </c>
    </row>
    <row r="1651" spans="2:43" x14ac:dyDescent="0.25">
      <c r="B1651" s="24">
        <v>42743</v>
      </c>
      <c r="C1651" s="20" t="s">
        <v>45</v>
      </c>
      <c r="D1651" s="20" t="s">
        <v>30</v>
      </c>
      <c r="E1651" s="2">
        <v>-578.03468208092477</v>
      </c>
      <c r="F1651" s="2">
        <v>480</v>
      </c>
      <c r="G1651">
        <v>30</v>
      </c>
      <c r="H1651">
        <v>12</v>
      </c>
      <c r="I1651" s="9"/>
      <c r="J1651" s="2" t="str">
        <f t="shared" si="519"/>
        <v>Pittsburgh Steelers</v>
      </c>
      <c r="K1651" s="2" t="str">
        <f t="shared" si="520"/>
        <v>Miami Dolphins</v>
      </c>
      <c r="L1651" s="17">
        <f t="shared" si="521"/>
        <v>-578.03468208092477</v>
      </c>
      <c r="M1651" s="18">
        <f t="shared" si="522"/>
        <v>480</v>
      </c>
      <c r="N1651" s="4">
        <f t="shared" si="508"/>
        <v>1.173</v>
      </c>
      <c r="O1651" s="4">
        <f t="shared" si="509"/>
        <v>5.8</v>
      </c>
      <c r="P1651" s="4"/>
      <c r="Q1651" s="4"/>
      <c r="R1651" s="1">
        <f t="shared" si="510"/>
        <v>0.85251491901108267</v>
      </c>
      <c r="S1651" s="1">
        <f t="shared" si="510"/>
        <v>0.17241379310344829</v>
      </c>
      <c r="T1651" s="1">
        <f t="shared" si="506"/>
        <v>2.4322386347339742E-2</v>
      </c>
      <c r="U1651" s="1">
        <f t="shared" si="507"/>
        <v>0.34005056295381719</v>
      </c>
      <c r="V1651" s="1">
        <f t="shared" si="511"/>
        <v>0.8510505629538172</v>
      </c>
      <c r="W1651" s="1"/>
      <c r="X1651" s="17">
        <f t="shared" si="512"/>
        <v>175.01831680741819</v>
      </c>
      <c r="Y1651" s="18">
        <f t="shared" si="513"/>
        <v>4500.0761305264368</v>
      </c>
      <c r="Z1651" s="2">
        <f t="shared" si="524"/>
        <v>166.26740096704728</v>
      </c>
      <c r="AA1651" s="18">
        <f t="shared" si="524"/>
        <v>4275.0723240001143</v>
      </c>
      <c r="AB1651" s="2">
        <f t="shared" si="525"/>
        <v>-601.44080811017852</v>
      </c>
      <c r="AC1651" s="2">
        <f t="shared" si="525"/>
        <v>427.50723240001145</v>
      </c>
      <c r="AD1651" s="2">
        <f t="shared" si="514"/>
        <v>166.26740096704728</v>
      </c>
      <c r="AE1651" s="2">
        <f t="shared" si="515"/>
        <v>-1000</v>
      </c>
      <c r="AF1651" s="5">
        <f t="shared" si="516"/>
        <v>0.17300000000000004</v>
      </c>
      <c r="AG1651" s="5">
        <f t="shared" si="517"/>
        <v>-1</v>
      </c>
      <c r="AH1651" s="3">
        <f t="shared" si="518"/>
        <v>201701</v>
      </c>
      <c r="AI1651" s="21">
        <v>1.256</v>
      </c>
      <c r="AJ1651" s="21">
        <v>4.38</v>
      </c>
      <c r="AK1651" s="21">
        <v>1.173</v>
      </c>
      <c r="AL1651" s="21">
        <v>5.8</v>
      </c>
      <c r="AO1651">
        <f t="shared" si="523"/>
        <v>-600</v>
      </c>
      <c r="AP1651">
        <f>IF(E1651&lt;F1651,G1651,H1651)</f>
        <v>30</v>
      </c>
      <c r="AQ1651">
        <f>IF(E1651&lt;F1651,H1651,G1651)</f>
        <v>12</v>
      </c>
    </row>
    <row r="1652" spans="2:43" x14ac:dyDescent="0.25">
      <c r="B1652" s="24">
        <v>42742</v>
      </c>
      <c r="C1652" s="20" t="s">
        <v>32</v>
      </c>
      <c r="D1652" s="20" t="s">
        <v>34</v>
      </c>
      <c r="E1652" s="2">
        <v>-420.1680672268908</v>
      </c>
      <c r="F1652" s="2">
        <v>361.00000000000006</v>
      </c>
      <c r="G1652">
        <v>26</v>
      </c>
      <c r="H1652">
        <v>6</v>
      </c>
      <c r="I1652" s="9"/>
      <c r="J1652" s="2" t="str">
        <f t="shared" si="519"/>
        <v>Seattle Seahawks</v>
      </c>
      <c r="K1652" s="2" t="str">
        <f t="shared" si="520"/>
        <v>Detroit Lions</v>
      </c>
      <c r="L1652" s="17">
        <f t="shared" si="521"/>
        <v>-420.1680672268908</v>
      </c>
      <c r="M1652" s="18">
        <f t="shared" si="522"/>
        <v>361.00000000000006</v>
      </c>
      <c r="N1652" s="4">
        <f t="shared" si="508"/>
        <v>1.238</v>
      </c>
      <c r="O1652" s="4">
        <f t="shared" si="509"/>
        <v>4.6100000000000003</v>
      </c>
      <c r="P1652" s="4"/>
      <c r="Q1652" s="4"/>
      <c r="R1652" s="1">
        <f t="shared" si="510"/>
        <v>0.80775444264943463</v>
      </c>
      <c r="S1652" s="1">
        <f t="shared" si="510"/>
        <v>0.21691973969631234</v>
      </c>
      <c r="T1652" s="1">
        <f t="shared" si="506"/>
        <v>2.4080027359781209E-2</v>
      </c>
      <c r="U1652" s="1">
        <f t="shared" si="507"/>
        <v>0.29541735147656112</v>
      </c>
      <c r="V1652" s="1">
        <f t="shared" si="511"/>
        <v>0.80641735147656113</v>
      </c>
      <c r="W1652" s="1"/>
      <c r="X1652" s="17">
        <f t="shared" si="512"/>
        <v>240.05268260781642</v>
      </c>
      <c r="Y1652" s="18">
        <f t="shared" si="513"/>
        <v>3463.1234488006144</v>
      </c>
      <c r="Z1652" s="2">
        <f t="shared" si="524"/>
        <v>228.05004847742558</v>
      </c>
      <c r="AA1652" s="18">
        <f t="shared" si="524"/>
        <v>3289.9672763605836</v>
      </c>
      <c r="AB1652" s="2">
        <f t="shared" si="525"/>
        <v>-438.50023566164202</v>
      </c>
      <c r="AC1652" s="2">
        <f t="shared" si="525"/>
        <v>328.99672763605838</v>
      </c>
      <c r="AD1652" s="2">
        <f t="shared" si="514"/>
        <v>228.05004847742558</v>
      </c>
      <c r="AE1652" s="2">
        <f t="shared" si="515"/>
        <v>-1000</v>
      </c>
      <c r="AF1652" s="5">
        <f t="shared" si="516"/>
        <v>0.23799999999999999</v>
      </c>
      <c r="AG1652" s="5">
        <f t="shared" si="517"/>
        <v>-1</v>
      </c>
      <c r="AH1652" s="3">
        <f t="shared" si="518"/>
        <v>201701</v>
      </c>
      <c r="AI1652" s="21">
        <v>1.3120000000000001</v>
      </c>
      <c r="AJ1652" s="21">
        <v>3.81</v>
      </c>
      <c r="AK1652" s="21">
        <v>1.238</v>
      </c>
      <c r="AL1652" s="21">
        <v>4.6100000000000003</v>
      </c>
      <c r="AO1652">
        <f t="shared" si="523"/>
        <v>-500</v>
      </c>
      <c r="AP1652">
        <f>IF(E1652&lt;F1652,G1652,H1652)</f>
        <v>26</v>
      </c>
      <c r="AQ1652">
        <f>IF(E1652&lt;F1652,H1652,G1652)</f>
        <v>6</v>
      </c>
    </row>
    <row r="1653" spans="2:43" x14ac:dyDescent="0.25">
      <c r="B1653" s="24">
        <v>42742</v>
      </c>
      <c r="C1653" s="20" t="s">
        <v>40</v>
      </c>
      <c r="D1653" s="20" t="s">
        <v>52</v>
      </c>
      <c r="E1653" s="2">
        <v>-208.33333333333334</v>
      </c>
      <c r="F1653" s="2">
        <v>186</v>
      </c>
      <c r="G1653">
        <v>27</v>
      </c>
      <c r="H1653">
        <v>14</v>
      </c>
      <c r="I1653" s="9"/>
      <c r="J1653" s="2" t="str">
        <f t="shared" si="519"/>
        <v>Houston Texans</v>
      </c>
      <c r="K1653" s="2" t="str">
        <f t="shared" si="520"/>
        <v>Oakland Raiders</v>
      </c>
      <c r="L1653" s="17">
        <f t="shared" si="521"/>
        <v>-208.33333333333334</v>
      </c>
      <c r="M1653" s="18">
        <f t="shared" si="522"/>
        <v>186</v>
      </c>
      <c r="N1653" s="4">
        <f t="shared" si="508"/>
        <v>1.48</v>
      </c>
      <c r="O1653" s="4">
        <f t="shared" si="509"/>
        <v>2.86</v>
      </c>
      <c r="P1653" s="4"/>
      <c r="Q1653" s="4"/>
      <c r="R1653" s="1">
        <f t="shared" si="510"/>
        <v>0.67567567567567566</v>
      </c>
      <c r="S1653" s="1">
        <f t="shared" si="510"/>
        <v>0.34965034965034969</v>
      </c>
      <c r="T1653" s="1">
        <f t="shared" si="506"/>
        <v>2.4700460829493065E-2</v>
      </c>
      <c r="U1653" s="1">
        <f t="shared" si="507"/>
        <v>0.16301266301266298</v>
      </c>
      <c r="V1653" s="1">
        <f t="shared" si="511"/>
        <v>0.67401266301266305</v>
      </c>
      <c r="W1653" s="1"/>
      <c r="X1653" s="17">
        <f t="shared" si="512"/>
        <v>483.65165059400738</v>
      </c>
      <c r="Y1653" s="18">
        <f t="shared" si="513"/>
        <v>1846.6048003943104</v>
      </c>
      <c r="Z1653" s="2">
        <f t="shared" si="524"/>
        <v>459.46906806430701</v>
      </c>
      <c r="AA1653" s="18">
        <f t="shared" si="524"/>
        <v>1754.2745603745948</v>
      </c>
      <c r="AB1653" s="2">
        <f t="shared" si="525"/>
        <v>-217.64250729932502</v>
      </c>
      <c r="AC1653" s="2">
        <f t="shared" si="525"/>
        <v>175.42745603745948</v>
      </c>
      <c r="AD1653" s="2">
        <f t="shared" si="514"/>
        <v>459.46906806430701</v>
      </c>
      <c r="AE1653" s="2">
        <f t="shared" si="515"/>
        <v>-1000</v>
      </c>
      <c r="AF1653" s="5">
        <f t="shared" si="516"/>
        <v>0.48</v>
      </c>
      <c r="AG1653" s="5">
        <f t="shared" si="517"/>
        <v>-1</v>
      </c>
      <c r="AH1653" s="3">
        <f t="shared" si="518"/>
        <v>201701</v>
      </c>
      <c r="AI1653" s="21">
        <v>1.675</v>
      </c>
      <c r="AJ1653" s="21">
        <v>2.34</v>
      </c>
      <c r="AK1653" s="21">
        <v>1.48</v>
      </c>
      <c r="AL1653" s="21">
        <v>2.86</v>
      </c>
      <c r="AO1653">
        <f t="shared" si="523"/>
        <v>-300</v>
      </c>
      <c r="AP1653">
        <f>IF(E1653&lt;F1653,G1653,H1653)</f>
        <v>27</v>
      </c>
      <c r="AQ1653">
        <f>IF(E1653&lt;F1653,H1653,G1653)</f>
        <v>14</v>
      </c>
    </row>
    <row r="1654" spans="2:43" x14ac:dyDescent="0.25">
      <c r="B1654" s="24">
        <v>42736</v>
      </c>
      <c r="C1654" s="20" t="s">
        <v>38</v>
      </c>
      <c r="D1654" s="20" t="s">
        <v>52</v>
      </c>
      <c r="E1654" s="2">
        <v>-115.07479861910242</v>
      </c>
      <c r="F1654" s="2">
        <v>104</v>
      </c>
      <c r="G1654">
        <v>24</v>
      </c>
      <c r="H1654">
        <v>6</v>
      </c>
      <c r="I1654" s="9"/>
      <c r="J1654" s="2" t="str">
        <f t="shared" si="519"/>
        <v>Denver Broncos</v>
      </c>
      <c r="K1654" s="2" t="str">
        <f t="shared" si="520"/>
        <v>Oakland Raiders</v>
      </c>
      <c r="L1654" s="17">
        <f t="shared" si="521"/>
        <v>-115.07479861910242</v>
      </c>
      <c r="M1654" s="18">
        <f t="shared" si="522"/>
        <v>104</v>
      </c>
      <c r="N1654" s="4">
        <f t="shared" si="508"/>
        <v>1.869</v>
      </c>
      <c r="O1654" s="4">
        <f t="shared" si="509"/>
        <v>2.04</v>
      </c>
      <c r="P1654" s="4"/>
      <c r="Q1654" s="4"/>
      <c r="R1654" s="1">
        <f t="shared" si="510"/>
        <v>0.53504547886570364</v>
      </c>
      <c r="S1654" s="1">
        <f t="shared" si="510"/>
        <v>0.49019607843137253</v>
      </c>
      <c r="T1654" s="1">
        <f t="shared" si="506"/>
        <v>2.4620107444359163E-2</v>
      </c>
      <c r="U1654" s="1">
        <f t="shared" si="507"/>
        <v>2.2424700217165555E-2</v>
      </c>
      <c r="V1654" s="1">
        <f t="shared" si="511"/>
        <v>0.53342470021716559</v>
      </c>
      <c r="W1654" s="1"/>
      <c r="X1654" s="17">
        <f t="shared" si="512"/>
        <v>874.67884331731227</v>
      </c>
      <c r="Y1654" s="18">
        <f t="shared" si="513"/>
        <v>1042.3360926657469</v>
      </c>
      <c r="Z1654" s="2">
        <f t="shared" si="524"/>
        <v>830.94490115144663</v>
      </c>
      <c r="AA1654" s="18">
        <f t="shared" si="524"/>
        <v>990.21928803245953</v>
      </c>
      <c r="AB1654" s="2">
        <f t="shared" si="525"/>
        <v>-120.34492282391919</v>
      </c>
      <c r="AC1654" s="2">
        <f t="shared" si="525"/>
        <v>-100.98773191814658</v>
      </c>
      <c r="AD1654" s="2">
        <f t="shared" si="514"/>
        <v>830.94490115144663</v>
      </c>
      <c r="AE1654" s="2">
        <f t="shared" si="515"/>
        <v>-1000</v>
      </c>
      <c r="AF1654" s="5">
        <f t="shared" si="516"/>
        <v>0.86899999999999999</v>
      </c>
      <c r="AG1654" s="5">
        <f t="shared" si="517"/>
        <v>-1</v>
      </c>
      <c r="AH1654" s="3">
        <f t="shared" si="518"/>
        <v>201701</v>
      </c>
      <c r="AI1654" s="21">
        <v>1.7929999999999999</v>
      </c>
      <c r="AJ1654" s="21">
        <v>2.14</v>
      </c>
      <c r="AK1654" s="21">
        <v>1.869</v>
      </c>
      <c r="AL1654" s="21">
        <v>2.04</v>
      </c>
      <c r="AO1654">
        <f t="shared" si="523"/>
        <v>-120</v>
      </c>
      <c r="AP1654">
        <f>IF(E1654&lt;F1654,G1654,H1654)</f>
        <v>24</v>
      </c>
      <c r="AQ1654">
        <f>IF(E1654&lt;F1654,H1654,G1654)</f>
        <v>6</v>
      </c>
    </row>
    <row r="1655" spans="2:43" x14ac:dyDescent="0.25">
      <c r="B1655" s="24">
        <v>42736</v>
      </c>
      <c r="C1655" s="20" t="s">
        <v>47</v>
      </c>
      <c r="D1655" s="20" t="s">
        <v>48</v>
      </c>
      <c r="E1655" s="2">
        <v>264</v>
      </c>
      <c r="F1655" s="2">
        <v>-300.30030030030031</v>
      </c>
      <c r="G1655">
        <v>6</v>
      </c>
      <c r="H1655">
        <v>44</v>
      </c>
      <c r="I1655" s="9"/>
      <c r="J1655" s="2" t="str">
        <f t="shared" si="519"/>
        <v>Arizona Cardinals</v>
      </c>
      <c r="K1655" s="2" t="str">
        <f t="shared" si="520"/>
        <v>Los Angeles Rams</v>
      </c>
      <c r="L1655" s="17">
        <f t="shared" si="521"/>
        <v>-300.30030030030031</v>
      </c>
      <c r="M1655" s="18">
        <f t="shared" si="522"/>
        <v>264</v>
      </c>
      <c r="N1655" s="4">
        <f t="shared" si="508"/>
        <v>1.333</v>
      </c>
      <c r="O1655" s="4">
        <f t="shared" si="509"/>
        <v>3.64</v>
      </c>
      <c r="P1655" s="4"/>
      <c r="Q1655" s="4"/>
      <c r="R1655" s="1">
        <f t="shared" si="510"/>
        <v>0.75018754688672173</v>
      </c>
      <c r="S1655" s="1">
        <f t="shared" si="510"/>
        <v>0.27472527472527469</v>
      </c>
      <c r="T1655" s="1">
        <f t="shared" si="506"/>
        <v>2.4307259199678244E-2</v>
      </c>
      <c r="U1655" s="1">
        <f t="shared" si="507"/>
        <v>0.23773113608072352</v>
      </c>
      <c r="V1655" s="1">
        <f t="shared" si="511"/>
        <v>0.7487311360807235</v>
      </c>
      <c r="W1655" s="1"/>
      <c r="X1655" s="17">
        <f t="shared" si="512"/>
        <v>335.59291421291482</v>
      </c>
      <c r="Y1655" s="18">
        <f t="shared" si="513"/>
        <v>2582.4792899601139</v>
      </c>
      <c r="Z1655" s="2">
        <f t="shared" si="524"/>
        <v>318.81326850226907</v>
      </c>
      <c r="AA1655" s="18">
        <f t="shared" si="524"/>
        <v>2453.3553254621079</v>
      </c>
      <c r="AB1655" s="2">
        <f t="shared" si="525"/>
        <v>-313.66323136355999</v>
      </c>
      <c r="AC1655" s="2">
        <f t="shared" si="525"/>
        <v>245.3355325462108</v>
      </c>
      <c r="AD1655" s="2">
        <f t="shared" si="514"/>
        <v>318.81326850226907</v>
      </c>
      <c r="AE1655" s="2">
        <f t="shared" si="515"/>
        <v>-1000</v>
      </c>
      <c r="AF1655" s="5">
        <f t="shared" si="516"/>
        <v>0.33299999999999996</v>
      </c>
      <c r="AG1655" s="5">
        <f t="shared" si="517"/>
        <v>-1</v>
      </c>
      <c r="AH1655" s="3">
        <f t="shared" si="518"/>
        <v>201701</v>
      </c>
      <c r="AI1655" s="21">
        <v>3.18</v>
      </c>
      <c r="AJ1655" s="21">
        <v>1.4079999999999999</v>
      </c>
      <c r="AK1655" s="21">
        <v>3.64</v>
      </c>
      <c r="AL1655" s="21">
        <v>1.333</v>
      </c>
      <c r="AO1655">
        <f t="shared" si="523"/>
        <v>-400</v>
      </c>
      <c r="AP1655">
        <f>IF(E1655&lt;F1655,G1655,H1655)</f>
        <v>44</v>
      </c>
      <c r="AQ1655">
        <f>IF(E1655&lt;F1655,H1655,G1655)</f>
        <v>6</v>
      </c>
    </row>
    <row r="1656" spans="2:43" x14ac:dyDescent="0.25">
      <c r="B1656" s="24">
        <v>42736</v>
      </c>
      <c r="C1656" s="20" t="s">
        <v>54</v>
      </c>
      <c r="D1656" s="20" t="s">
        <v>20</v>
      </c>
      <c r="E1656" s="2">
        <v>204.99999999999997</v>
      </c>
      <c r="F1656" s="2">
        <v>-230.41474654377885</v>
      </c>
      <c r="G1656">
        <v>27</v>
      </c>
      <c r="H1656">
        <v>37</v>
      </c>
      <c r="I1656" s="9"/>
      <c r="J1656" s="2" t="str">
        <f t="shared" si="519"/>
        <v>Kansas City Chiefs</v>
      </c>
      <c r="K1656" s="2" t="str">
        <f t="shared" si="520"/>
        <v>San Diego Chargers</v>
      </c>
      <c r="L1656" s="17">
        <f t="shared" si="521"/>
        <v>-230.41474654377885</v>
      </c>
      <c r="M1656" s="18">
        <f t="shared" si="522"/>
        <v>204.99999999999997</v>
      </c>
      <c r="N1656" s="4">
        <f t="shared" si="508"/>
        <v>1.4339999999999999</v>
      </c>
      <c r="O1656" s="4">
        <f t="shared" si="509"/>
        <v>3.05</v>
      </c>
      <c r="P1656" s="4"/>
      <c r="Q1656" s="4"/>
      <c r="R1656" s="1">
        <f t="shared" si="510"/>
        <v>0.69735006973500702</v>
      </c>
      <c r="S1656" s="1">
        <f t="shared" si="510"/>
        <v>0.32786885245901642</v>
      </c>
      <c r="T1656" s="1">
        <f t="shared" si="506"/>
        <v>2.4598572702943966E-2</v>
      </c>
      <c r="U1656" s="1">
        <f t="shared" si="507"/>
        <v>0.1847406086379953</v>
      </c>
      <c r="V1656" s="1">
        <f t="shared" si="511"/>
        <v>0.69574060863799536</v>
      </c>
      <c r="W1656" s="1"/>
      <c r="X1656" s="17">
        <f t="shared" si="512"/>
        <v>437.31728115975989</v>
      </c>
      <c r="Y1656" s="18">
        <f t="shared" si="513"/>
        <v>2028.3240111062205</v>
      </c>
      <c r="Z1656" s="2">
        <f t="shared" si="524"/>
        <v>415.45141710177188</v>
      </c>
      <c r="AA1656" s="18">
        <f t="shared" si="524"/>
        <v>1926.9078105509093</v>
      </c>
      <c r="AB1656" s="2">
        <f t="shared" si="525"/>
        <v>-240.70203129311579</v>
      </c>
      <c r="AC1656" s="2">
        <f t="shared" si="525"/>
        <v>192.69078105509092</v>
      </c>
      <c r="AD1656" s="2">
        <f t="shared" si="514"/>
        <v>415.45141710177188</v>
      </c>
      <c r="AE1656" s="2">
        <f t="shared" si="515"/>
        <v>-1000</v>
      </c>
      <c r="AF1656" s="5">
        <f t="shared" si="516"/>
        <v>0.43399999999999994</v>
      </c>
      <c r="AG1656" s="5">
        <f t="shared" si="517"/>
        <v>-1</v>
      </c>
      <c r="AH1656" s="3">
        <f t="shared" si="518"/>
        <v>201701</v>
      </c>
      <c r="AI1656" s="21">
        <v>3.22</v>
      </c>
      <c r="AJ1656" s="21">
        <v>1.4</v>
      </c>
      <c r="AK1656" s="21">
        <v>3.05</v>
      </c>
      <c r="AL1656" s="21">
        <v>1.4339999999999999</v>
      </c>
      <c r="AO1656">
        <f t="shared" si="523"/>
        <v>-300</v>
      </c>
      <c r="AP1656">
        <f>IF(E1656&lt;F1656,G1656,H1656)</f>
        <v>37</v>
      </c>
      <c r="AQ1656">
        <f>IF(E1656&lt;F1656,H1656,G1656)</f>
        <v>27</v>
      </c>
    </row>
    <row r="1657" spans="2:43" x14ac:dyDescent="0.25">
      <c r="B1657" s="24">
        <v>42736</v>
      </c>
      <c r="C1657" s="20" t="s">
        <v>22</v>
      </c>
      <c r="D1657" s="20" t="s">
        <v>32</v>
      </c>
      <c r="E1657" s="2">
        <v>461.00000000000006</v>
      </c>
      <c r="F1657" s="2">
        <v>-552.48618784530368</v>
      </c>
      <c r="G1657">
        <v>23</v>
      </c>
      <c r="H1657">
        <v>25</v>
      </c>
      <c r="I1657" s="9"/>
      <c r="J1657" s="2" t="str">
        <f t="shared" si="519"/>
        <v>Seattle Seahawks</v>
      </c>
      <c r="K1657" s="2" t="str">
        <f t="shared" si="520"/>
        <v>San Francisco 49ers</v>
      </c>
      <c r="L1657" s="17">
        <f t="shared" si="521"/>
        <v>-552.48618784530368</v>
      </c>
      <c r="M1657" s="18">
        <f t="shared" si="522"/>
        <v>461.00000000000006</v>
      </c>
      <c r="N1657" s="4">
        <f t="shared" si="508"/>
        <v>1.181</v>
      </c>
      <c r="O1657" s="4">
        <f t="shared" si="509"/>
        <v>5.61</v>
      </c>
      <c r="P1657" s="4"/>
      <c r="Q1657" s="4"/>
      <c r="R1657" s="1">
        <f t="shared" si="510"/>
        <v>0.84674005080440307</v>
      </c>
      <c r="S1657" s="1">
        <f t="shared" si="510"/>
        <v>0.17825311942959002</v>
      </c>
      <c r="T1657" s="1">
        <f t="shared" si="506"/>
        <v>2.4383743189515528E-2</v>
      </c>
      <c r="U1657" s="1">
        <f t="shared" si="507"/>
        <v>0.33424346568740654</v>
      </c>
      <c r="V1657" s="1">
        <f t="shared" si="511"/>
        <v>0.8452434656874066</v>
      </c>
      <c r="W1657" s="1"/>
      <c r="X1657" s="17">
        <f t="shared" si="512"/>
        <v>183.09107445951733</v>
      </c>
      <c r="Y1657" s="18">
        <f t="shared" si="513"/>
        <v>4339.2136408432089</v>
      </c>
      <c r="Z1657" s="2">
        <f t="shared" si="524"/>
        <v>173.93652073654147</v>
      </c>
      <c r="AA1657" s="18">
        <f t="shared" si="524"/>
        <v>4122.2529588010484</v>
      </c>
      <c r="AB1657" s="2">
        <f t="shared" si="525"/>
        <v>-574.92238879187551</v>
      </c>
      <c r="AC1657" s="2">
        <f t="shared" si="525"/>
        <v>412.22529588010485</v>
      </c>
      <c r="AD1657" s="2">
        <f t="shared" si="514"/>
        <v>173.93652073654147</v>
      </c>
      <c r="AE1657" s="2">
        <f t="shared" si="515"/>
        <v>-1000</v>
      </c>
      <c r="AF1657" s="5">
        <f t="shared" si="516"/>
        <v>0.18100000000000005</v>
      </c>
      <c r="AG1657" s="5">
        <f t="shared" si="517"/>
        <v>-1</v>
      </c>
      <c r="AH1657" s="3">
        <f t="shared" si="518"/>
        <v>201701</v>
      </c>
      <c r="AI1657" s="21">
        <v>4.38</v>
      </c>
      <c r="AJ1657" s="21">
        <v>1.256</v>
      </c>
      <c r="AK1657" s="21">
        <v>5.61</v>
      </c>
      <c r="AL1657" s="21">
        <v>1.181</v>
      </c>
      <c r="AO1657">
        <f t="shared" si="523"/>
        <v>-600</v>
      </c>
      <c r="AP1657">
        <f>IF(E1657&lt;F1657,G1657,H1657)</f>
        <v>25</v>
      </c>
      <c r="AQ1657">
        <f>IF(E1657&lt;F1657,H1657,G1657)</f>
        <v>23</v>
      </c>
    </row>
    <row r="1658" spans="2:43" x14ac:dyDescent="0.25">
      <c r="B1658" s="24">
        <v>42736</v>
      </c>
      <c r="C1658" s="20" t="s">
        <v>53</v>
      </c>
      <c r="D1658" s="20" t="s">
        <v>25</v>
      </c>
      <c r="E1658" s="2">
        <v>-400</v>
      </c>
      <c r="F1658" s="2">
        <v>309.99999999999994</v>
      </c>
      <c r="G1658">
        <v>10</v>
      </c>
      <c r="H1658">
        <v>19</v>
      </c>
      <c r="I1658" s="9"/>
      <c r="J1658" s="2" t="str">
        <f t="shared" si="519"/>
        <v>Washington Redskins</v>
      </c>
      <c r="K1658" s="2" t="str">
        <f t="shared" si="520"/>
        <v>New York Giants</v>
      </c>
      <c r="L1658" s="17">
        <f t="shared" si="521"/>
        <v>-400</v>
      </c>
      <c r="M1658" s="18">
        <f t="shared" si="522"/>
        <v>309.99999999999994</v>
      </c>
      <c r="N1658" s="4">
        <f t="shared" si="508"/>
        <v>1.25</v>
      </c>
      <c r="O1658" s="4">
        <f t="shared" si="509"/>
        <v>4.0999999999999996</v>
      </c>
      <c r="P1658" s="4"/>
      <c r="Q1658" s="4"/>
      <c r="R1658" s="1">
        <f t="shared" si="510"/>
        <v>0.8</v>
      </c>
      <c r="S1658" s="1">
        <f t="shared" si="510"/>
        <v>0.24390243902439027</v>
      </c>
      <c r="T1658" s="1">
        <f t="shared" si="506"/>
        <v>4.2056074766355089E-2</v>
      </c>
      <c r="U1658" s="1">
        <f t="shared" si="507"/>
        <v>0.2780487804878049</v>
      </c>
      <c r="V1658" s="1">
        <f t="shared" si="511"/>
        <v>0.78904878048780491</v>
      </c>
      <c r="W1658" s="1"/>
      <c r="X1658" s="17">
        <f t="shared" si="512"/>
        <v>267.34876819881913</v>
      </c>
      <c r="Y1658" s="18">
        <f t="shared" si="513"/>
        <v>3156.5493634457707</v>
      </c>
      <c r="Z1658" s="2">
        <f t="shared" si="524"/>
        <v>253.98132978887816</v>
      </c>
      <c r="AA1658" s="18">
        <f t="shared" si="524"/>
        <v>2998.721895273482</v>
      </c>
      <c r="AB1658" s="2">
        <f t="shared" si="525"/>
        <v>-393.72972841399383</v>
      </c>
      <c r="AC1658" s="2">
        <f t="shared" si="525"/>
        <v>299.87218952734821</v>
      </c>
      <c r="AD1658" s="2">
        <f t="shared" si="514"/>
        <v>-1000</v>
      </c>
      <c r="AE1658" s="2">
        <f t="shared" si="515"/>
        <v>2998.721895273482</v>
      </c>
      <c r="AF1658" s="5">
        <f t="shared" si="516"/>
        <v>-1</v>
      </c>
      <c r="AG1658" s="5">
        <f t="shared" si="517"/>
        <v>3.0999999999999996</v>
      </c>
      <c r="AH1658" s="3">
        <f t="shared" si="518"/>
        <v>201701</v>
      </c>
      <c r="AI1658" s="22">
        <v>1.25</v>
      </c>
      <c r="AJ1658" s="22">
        <v>4.0999999999999996</v>
      </c>
      <c r="AK1658" s="22">
        <v>1.25</v>
      </c>
      <c r="AL1658" s="22">
        <v>4.0999999999999996</v>
      </c>
      <c r="AO1658">
        <f t="shared" si="523"/>
        <v>-400</v>
      </c>
      <c r="AP1658">
        <f>IF(E1658&lt;F1658,G1658,H1658)</f>
        <v>10</v>
      </c>
      <c r="AQ1658">
        <f>IF(E1658&lt;F1658,H1658,G1658)</f>
        <v>19</v>
      </c>
    </row>
    <row r="1659" spans="2:43" x14ac:dyDescent="0.25">
      <c r="B1659" s="24">
        <v>42736</v>
      </c>
      <c r="C1659" s="20" t="s">
        <v>35</v>
      </c>
      <c r="D1659" s="20" t="s">
        <v>43</v>
      </c>
      <c r="E1659" s="2">
        <v>-350.87719298245622</v>
      </c>
      <c r="F1659" s="2">
        <v>305</v>
      </c>
      <c r="G1659">
        <v>38</v>
      </c>
      <c r="H1659">
        <v>32</v>
      </c>
      <c r="I1659" s="9"/>
      <c r="J1659" s="2" t="str">
        <f t="shared" si="519"/>
        <v>Atlanta Falcons</v>
      </c>
      <c r="K1659" s="2" t="str">
        <f t="shared" si="520"/>
        <v>New Orleans Saints</v>
      </c>
      <c r="L1659" s="17">
        <f t="shared" si="521"/>
        <v>-350.87719298245622</v>
      </c>
      <c r="M1659" s="18">
        <f t="shared" si="522"/>
        <v>305</v>
      </c>
      <c r="N1659" s="4">
        <f t="shared" si="508"/>
        <v>1.2849999999999999</v>
      </c>
      <c r="O1659" s="4">
        <f t="shared" si="509"/>
        <v>4.05</v>
      </c>
      <c r="P1659" s="4"/>
      <c r="Q1659" s="4"/>
      <c r="R1659" s="1">
        <f t="shared" si="510"/>
        <v>0.77821011673151752</v>
      </c>
      <c r="S1659" s="1">
        <f t="shared" si="510"/>
        <v>0.24691358024691359</v>
      </c>
      <c r="T1659" s="1">
        <f t="shared" si="506"/>
        <v>2.4507966260543745E-2</v>
      </c>
      <c r="U1659" s="1">
        <f t="shared" si="507"/>
        <v>0.26564826824230198</v>
      </c>
      <c r="V1659" s="1">
        <f t="shared" si="511"/>
        <v>0.77664826824230193</v>
      </c>
      <c r="W1659" s="1"/>
      <c r="X1659" s="17">
        <f t="shared" si="512"/>
        <v>287.58414959603806</v>
      </c>
      <c r="Y1659" s="18">
        <f t="shared" si="513"/>
        <v>2961.7578422321562</v>
      </c>
      <c r="Z1659" s="2">
        <f t="shared" si="524"/>
        <v>273.20494211623617</v>
      </c>
      <c r="AA1659" s="18">
        <f t="shared" si="524"/>
        <v>2813.6699501205485</v>
      </c>
      <c r="AB1659" s="2">
        <f t="shared" si="525"/>
        <v>-366.025589527786</v>
      </c>
      <c r="AC1659" s="2">
        <f t="shared" si="525"/>
        <v>281.36699501205487</v>
      </c>
      <c r="AD1659" s="2">
        <f t="shared" si="514"/>
        <v>273.20494211623617</v>
      </c>
      <c r="AE1659" s="2">
        <f t="shared" si="515"/>
        <v>-1000</v>
      </c>
      <c r="AF1659" s="5">
        <f t="shared" si="516"/>
        <v>0.28499999999999992</v>
      </c>
      <c r="AG1659" s="5">
        <f t="shared" si="517"/>
        <v>-1</v>
      </c>
      <c r="AH1659" s="3">
        <f t="shared" si="518"/>
        <v>201701</v>
      </c>
      <c r="AI1659" s="21">
        <v>1.347</v>
      </c>
      <c r="AJ1659" s="21">
        <v>3.54</v>
      </c>
      <c r="AK1659" s="21">
        <v>1.2849999999999999</v>
      </c>
      <c r="AL1659" s="21">
        <v>4.05</v>
      </c>
      <c r="AO1659">
        <f t="shared" si="523"/>
        <v>-400</v>
      </c>
      <c r="AP1659">
        <f>IF(E1659&lt;F1659,G1659,H1659)</f>
        <v>38</v>
      </c>
      <c r="AQ1659">
        <f>IF(E1659&lt;F1659,H1659,G1659)</f>
        <v>32</v>
      </c>
    </row>
    <row r="1660" spans="2:43" x14ac:dyDescent="0.25">
      <c r="B1660" s="24">
        <v>42736</v>
      </c>
      <c r="C1660" s="20" t="s">
        <v>21</v>
      </c>
      <c r="D1660" s="20" t="s">
        <v>28</v>
      </c>
      <c r="E1660" s="2">
        <v>112.99999999999999</v>
      </c>
      <c r="F1660" s="2">
        <v>-125</v>
      </c>
      <c r="G1660">
        <v>27</v>
      </c>
      <c r="H1660">
        <v>10</v>
      </c>
      <c r="I1660" s="9"/>
      <c r="J1660" s="2" t="str">
        <f t="shared" si="519"/>
        <v>Baltimore Ravens</v>
      </c>
      <c r="K1660" s="2" t="str">
        <f t="shared" si="520"/>
        <v>Cincinnati Bengals</v>
      </c>
      <c r="L1660" s="17">
        <f t="shared" si="521"/>
        <v>-125</v>
      </c>
      <c r="M1660" s="18">
        <f t="shared" si="522"/>
        <v>112.99999999999999</v>
      </c>
      <c r="N1660" s="4">
        <f t="shared" si="508"/>
        <v>1.8</v>
      </c>
      <c r="O1660" s="4">
        <f t="shared" si="509"/>
        <v>2.13</v>
      </c>
      <c r="P1660" s="4"/>
      <c r="Q1660" s="4"/>
      <c r="R1660" s="1">
        <f t="shared" si="510"/>
        <v>0.55555555555555558</v>
      </c>
      <c r="S1660" s="1">
        <f t="shared" si="510"/>
        <v>0.46948356807511737</v>
      </c>
      <c r="T1660" s="1">
        <f t="shared" si="506"/>
        <v>2.442748091603042E-2</v>
      </c>
      <c r="U1660" s="1">
        <f t="shared" si="507"/>
        <v>4.3035993740219103E-2</v>
      </c>
      <c r="V1660" s="1">
        <f t="shared" si="511"/>
        <v>0.55403599374021906</v>
      </c>
      <c r="W1660" s="1"/>
      <c r="X1660" s="17">
        <f t="shared" si="512"/>
        <v>804.93688370161772</v>
      </c>
      <c r="Y1660" s="18">
        <f t="shared" si="513"/>
        <v>1131.5579529209654</v>
      </c>
      <c r="Z1660" s="2">
        <f t="shared" si="524"/>
        <v>764.69003951653679</v>
      </c>
      <c r="AA1660" s="18">
        <f t="shared" si="524"/>
        <v>1074.980055274917</v>
      </c>
      <c r="AB1660" s="2">
        <f t="shared" si="525"/>
        <v>-130.77194004413008</v>
      </c>
      <c r="AC1660" s="2">
        <f t="shared" si="525"/>
        <v>107.4980055274917</v>
      </c>
      <c r="AD1660" s="2">
        <f t="shared" si="514"/>
        <v>-1000</v>
      </c>
      <c r="AE1660" s="2">
        <f t="shared" si="515"/>
        <v>1074.980055274917</v>
      </c>
      <c r="AF1660" s="5">
        <f t="shared" si="516"/>
        <v>-1</v>
      </c>
      <c r="AG1660" s="5">
        <f t="shared" si="517"/>
        <v>1.1299999999999999</v>
      </c>
      <c r="AH1660" s="3">
        <f t="shared" si="518"/>
        <v>201701</v>
      </c>
      <c r="AI1660" s="21">
        <v>1.7809999999999999</v>
      </c>
      <c r="AJ1660" s="21">
        <v>2.16</v>
      </c>
      <c r="AK1660" s="21">
        <v>2.13</v>
      </c>
      <c r="AL1660" s="21">
        <v>1.8</v>
      </c>
      <c r="AO1660">
        <f t="shared" si="523"/>
        <v>-130</v>
      </c>
      <c r="AP1660">
        <f>IF(E1660&lt;F1660,G1660,H1660)</f>
        <v>10</v>
      </c>
      <c r="AQ1660">
        <f>IF(E1660&lt;F1660,H1660,G1660)</f>
        <v>27</v>
      </c>
    </row>
    <row r="1661" spans="2:43" x14ac:dyDescent="0.25">
      <c r="B1661" s="24">
        <v>42736</v>
      </c>
      <c r="C1661" s="20" t="s">
        <v>34</v>
      </c>
      <c r="D1661" s="20" t="s">
        <v>33</v>
      </c>
      <c r="E1661" s="2">
        <v>166</v>
      </c>
      <c r="F1661" s="2">
        <v>-185.18518518518516</v>
      </c>
      <c r="G1661">
        <v>24</v>
      </c>
      <c r="H1661">
        <v>31</v>
      </c>
      <c r="I1661" s="9"/>
      <c r="J1661" s="2" t="str">
        <f t="shared" si="519"/>
        <v>Green Bay Packers</v>
      </c>
      <c r="K1661" s="2" t="str">
        <f t="shared" si="520"/>
        <v>Detroit Lions</v>
      </c>
      <c r="L1661" s="17">
        <f t="shared" si="521"/>
        <v>-185.18518518518516</v>
      </c>
      <c r="M1661" s="18">
        <f t="shared" si="522"/>
        <v>166</v>
      </c>
      <c r="N1661" s="4">
        <f t="shared" si="508"/>
        <v>1.54</v>
      </c>
      <c r="O1661" s="4">
        <f t="shared" si="509"/>
        <v>2.66</v>
      </c>
      <c r="P1661" s="4"/>
      <c r="Q1661" s="4"/>
      <c r="R1661" s="1">
        <f t="shared" si="510"/>
        <v>0.64935064935064934</v>
      </c>
      <c r="S1661" s="1">
        <f t="shared" si="510"/>
        <v>0.37593984962406013</v>
      </c>
      <c r="T1661" s="1">
        <f t="shared" si="506"/>
        <v>2.4666666666666726E-2</v>
      </c>
      <c r="U1661" s="1">
        <f t="shared" si="507"/>
        <v>0.13670539986329461</v>
      </c>
      <c r="V1661" s="1">
        <f t="shared" si="511"/>
        <v>0.64770539986329467</v>
      </c>
      <c r="W1661" s="1"/>
      <c r="X1661" s="17">
        <f t="shared" si="512"/>
        <v>543.91178491187668</v>
      </c>
      <c r="Y1661" s="18">
        <f t="shared" si="513"/>
        <v>1653.0471874062387</v>
      </c>
      <c r="Z1661" s="2">
        <f t="shared" si="524"/>
        <v>516.71619566628283</v>
      </c>
      <c r="AA1661" s="18">
        <f t="shared" si="524"/>
        <v>1570.3948280359266</v>
      </c>
      <c r="AB1661" s="2">
        <f t="shared" si="525"/>
        <v>-193.52983482751958</v>
      </c>
      <c r="AC1661" s="2">
        <f t="shared" si="525"/>
        <v>157.03948280359265</v>
      </c>
      <c r="AD1661" s="2">
        <f t="shared" si="514"/>
        <v>516.71619566628283</v>
      </c>
      <c r="AE1661" s="2">
        <f t="shared" si="515"/>
        <v>-1000</v>
      </c>
      <c r="AF1661" s="5">
        <f t="shared" si="516"/>
        <v>0.54</v>
      </c>
      <c r="AG1661" s="5">
        <f t="shared" si="517"/>
        <v>-1</v>
      </c>
      <c r="AH1661" s="3">
        <f t="shared" si="518"/>
        <v>201701</v>
      </c>
      <c r="AI1661" s="21">
        <v>2.5099999999999998</v>
      </c>
      <c r="AJ1661" s="21">
        <v>1.5980000000000001</v>
      </c>
      <c r="AK1661" s="21">
        <v>2.66</v>
      </c>
      <c r="AL1661" s="21">
        <v>1.54</v>
      </c>
      <c r="AO1661">
        <f t="shared" si="523"/>
        <v>-190</v>
      </c>
      <c r="AP1661">
        <f>IF(E1661&lt;F1661,G1661,H1661)</f>
        <v>31</v>
      </c>
      <c r="AQ1661">
        <f>IF(E1661&lt;F1661,H1661,G1661)</f>
        <v>24</v>
      </c>
    </row>
    <row r="1662" spans="2:43" x14ac:dyDescent="0.25">
      <c r="B1662" s="24">
        <v>42736</v>
      </c>
      <c r="C1662" s="20" t="s">
        <v>39</v>
      </c>
      <c r="D1662" s="20" t="s">
        <v>26</v>
      </c>
      <c r="E1662" s="2">
        <v>-250.00000000000006</v>
      </c>
      <c r="F1662" s="2">
        <v>222.00000000000003</v>
      </c>
      <c r="G1662">
        <v>24</v>
      </c>
      <c r="H1662">
        <v>20</v>
      </c>
      <c r="I1662" s="9"/>
      <c r="J1662" s="2" t="str">
        <f t="shared" si="519"/>
        <v>Indianapolis Colts</v>
      </c>
      <c r="K1662" s="2" t="str">
        <f t="shared" si="520"/>
        <v>Jacksonville Jaguars</v>
      </c>
      <c r="L1662" s="17">
        <f t="shared" si="521"/>
        <v>-250.00000000000006</v>
      </c>
      <c r="M1662" s="18">
        <f t="shared" si="522"/>
        <v>222.00000000000003</v>
      </c>
      <c r="N1662" s="4">
        <f t="shared" si="508"/>
        <v>1.4</v>
      </c>
      <c r="O1662" s="4">
        <f t="shared" si="509"/>
        <v>3.22</v>
      </c>
      <c r="P1662" s="4"/>
      <c r="Q1662" s="4"/>
      <c r="R1662" s="1">
        <f t="shared" si="510"/>
        <v>0.7142857142857143</v>
      </c>
      <c r="S1662" s="1">
        <f t="shared" si="510"/>
        <v>0.3105590062111801</v>
      </c>
      <c r="T1662" s="1">
        <f t="shared" si="506"/>
        <v>2.4242424242424288E-2</v>
      </c>
      <c r="U1662" s="1">
        <f t="shared" si="507"/>
        <v>0.2018633540372671</v>
      </c>
      <c r="V1662" s="1">
        <f t="shared" si="511"/>
        <v>0.71286335403726708</v>
      </c>
      <c r="W1662" s="1"/>
      <c r="X1662" s="17">
        <f t="shared" si="512"/>
        <v>402.79338857376865</v>
      </c>
      <c r="Y1662" s="18">
        <f t="shared" si="513"/>
        <v>2188.1727656476151</v>
      </c>
      <c r="Z1662" s="2">
        <f t="shared" si="524"/>
        <v>382.65371914508017</v>
      </c>
      <c r="AA1662" s="18">
        <f t="shared" si="524"/>
        <v>2078.7641273652343</v>
      </c>
      <c r="AB1662" s="2">
        <f t="shared" si="525"/>
        <v>-261.33288400650764</v>
      </c>
      <c r="AC1662" s="2">
        <f t="shared" si="525"/>
        <v>207.87641273652343</v>
      </c>
      <c r="AD1662" s="2">
        <f t="shared" si="514"/>
        <v>382.65371914508017</v>
      </c>
      <c r="AE1662" s="2">
        <f t="shared" si="515"/>
        <v>-1000</v>
      </c>
      <c r="AF1662" s="5">
        <f t="shared" si="516"/>
        <v>0.39999999999999991</v>
      </c>
      <c r="AG1662" s="5">
        <f t="shared" si="517"/>
        <v>-1</v>
      </c>
      <c r="AH1662" s="3">
        <f t="shared" si="518"/>
        <v>201701</v>
      </c>
      <c r="AI1662" s="21">
        <v>1.46</v>
      </c>
      <c r="AJ1662" s="21">
        <v>2.94</v>
      </c>
      <c r="AK1662" s="21">
        <v>1.4</v>
      </c>
      <c r="AL1662" s="21">
        <v>3.22</v>
      </c>
      <c r="AO1662">
        <f t="shared" si="523"/>
        <v>-300</v>
      </c>
      <c r="AP1662">
        <f>IF(E1662&lt;F1662,G1662,H1662)</f>
        <v>24</v>
      </c>
      <c r="AQ1662">
        <f>IF(E1662&lt;F1662,H1662,G1662)</f>
        <v>20</v>
      </c>
    </row>
    <row r="1663" spans="2:43" x14ac:dyDescent="0.25">
      <c r="B1663" s="24">
        <v>42736</v>
      </c>
      <c r="C1663" s="20" t="s">
        <v>30</v>
      </c>
      <c r="D1663" s="20" t="s">
        <v>36</v>
      </c>
      <c r="E1663" s="2">
        <v>323.00000000000006</v>
      </c>
      <c r="F1663" s="2">
        <v>-373.13432835820896</v>
      </c>
      <c r="G1663">
        <v>14</v>
      </c>
      <c r="H1663">
        <v>35</v>
      </c>
      <c r="I1663" s="9"/>
      <c r="J1663" s="2" t="str">
        <f t="shared" si="519"/>
        <v>New England Patriots</v>
      </c>
      <c r="K1663" s="2" t="str">
        <f t="shared" si="520"/>
        <v>Miami Dolphins</v>
      </c>
      <c r="L1663" s="17">
        <f t="shared" si="521"/>
        <v>-373.13432835820896</v>
      </c>
      <c r="M1663" s="18">
        <f t="shared" si="522"/>
        <v>323.00000000000006</v>
      </c>
      <c r="N1663" s="4">
        <f t="shared" si="508"/>
        <v>1.268</v>
      </c>
      <c r="O1663" s="4">
        <f t="shared" si="509"/>
        <v>4.2300000000000004</v>
      </c>
      <c r="P1663" s="4"/>
      <c r="Q1663" s="4"/>
      <c r="R1663" s="1">
        <f t="shared" si="510"/>
        <v>0.78864353312302837</v>
      </c>
      <c r="S1663" s="1">
        <f t="shared" si="510"/>
        <v>0.23640661938534277</v>
      </c>
      <c r="T1663" s="1">
        <f t="shared" si="506"/>
        <v>2.4437977446344128E-2</v>
      </c>
      <c r="U1663" s="1">
        <f t="shared" si="507"/>
        <v>0.27611845686884279</v>
      </c>
      <c r="V1663" s="1">
        <f t="shared" si="511"/>
        <v>0.78711845686884274</v>
      </c>
      <c r="W1663" s="1"/>
      <c r="X1663" s="17">
        <f t="shared" si="512"/>
        <v>270.4568051650067</v>
      </c>
      <c r="Y1663" s="18">
        <f t="shared" si="513"/>
        <v>3125.0061105891432</v>
      </c>
      <c r="Z1663" s="2">
        <f t="shared" si="524"/>
        <v>256.93396490675633</v>
      </c>
      <c r="AA1663" s="18">
        <f t="shared" si="524"/>
        <v>2968.7558050596858</v>
      </c>
      <c r="AB1663" s="2">
        <f t="shared" si="525"/>
        <v>-389.20506300632894</v>
      </c>
      <c r="AC1663" s="2">
        <f t="shared" si="525"/>
        <v>296.87558050596857</v>
      </c>
      <c r="AD1663" s="2">
        <f t="shared" si="514"/>
        <v>256.93396490675633</v>
      </c>
      <c r="AE1663" s="2">
        <f t="shared" si="515"/>
        <v>-1000</v>
      </c>
      <c r="AF1663" s="5">
        <f t="shared" si="516"/>
        <v>0.26800000000000002</v>
      </c>
      <c r="AG1663" s="5">
        <f t="shared" si="517"/>
        <v>-1</v>
      </c>
      <c r="AH1663" s="3">
        <f t="shared" si="518"/>
        <v>201701</v>
      </c>
      <c r="AI1663" s="21">
        <v>4.54</v>
      </c>
      <c r="AJ1663" s="21">
        <v>1.2430000000000001</v>
      </c>
      <c r="AK1663" s="21">
        <v>4.2300000000000004</v>
      </c>
      <c r="AL1663" s="21">
        <v>1.268</v>
      </c>
      <c r="AO1663">
        <f t="shared" si="523"/>
        <v>-400</v>
      </c>
      <c r="AP1663">
        <f>IF(E1663&lt;F1663,G1663,H1663)</f>
        <v>35</v>
      </c>
      <c r="AQ1663">
        <f>IF(E1663&lt;F1663,H1663,G1663)</f>
        <v>14</v>
      </c>
    </row>
    <row r="1664" spans="2:43" x14ac:dyDescent="0.25">
      <c r="B1664" s="24">
        <v>42736</v>
      </c>
      <c r="C1664" s="20" t="s">
        <v>29</v>
      </c>
      <c r="D1664" s="20" t="s">
        <v>37</v>
      </c>
      <c r="E1664" s="2">
        <v>-254.45292620865138</v>
      </c>
      <c r="F1664" s="2">
        <v>225.99999999999997</v>
      </c>
      <c r="G1664">
        <v>38</v>
      </c>
      <c r="H1664">
        <v>10</v>
      </c>
      <c r="I1664" s="9"/>
      <c r="J1664" s="2" t="str">
        <f t="shared" si="519"/>
        <v>Minnesota Vikings</v>
      </c>
      <c r="K1664" s="2" t="str">
        <f t="shared" si="520"/>
        <v>Chicago Bears</v>
      </c>
      <c r="L1664" s="17">
        <f t="shared" si="521"/>
        <v>-254.45292620865138</v>
      </c>
      <c r="M1664" s="18">
        <f t="shared" si="522"/>
        <v>225.99999999999997</v>
      </c>
      <c r="N1664" s="4">
        <f t="shared" si="508"/>
        <v>1.393</v>
      </c>
      <c r="O1664" s="4">
        <f t="shared" si="509"/>
        <v>3.26</v>
      </c>
      <c r="P1664" s="4"/>
      <c r="Q1664" s="4"/>
      <c r="R1664" s="1">
        <f t="shared" si="510"/>
        <v>0.71787508973438618</v>
      </c>
      <c r="S1664" s="1">
        <f t="shared" si="510"/>
        <v>0.30674846625766872</v>
      </c>
      <c r="T1664" s="1">
        <f t="shared" si="506"/>
        <v>2.4031807436062702E-2</v>
      </c>
      <c r="U1664" s="1">
        <f t="shared" si="507"/>
        <v>0.20556331173835873</v>
      </c>
      <c r="V1664" s="1">
        <f t="shared" si="511"/>
        <v>0.71656331173835874</v>
      </c>
      <c r="W1664" s="1"/>
      <c r="X1664" s="17">
        <f t="shared" si="512"/>
        <v>395.55009811210294</v>
      </c>
      <c r="Y1664" s="18">
        <f t="shared" si="513"/>
        <v>2224.8894048266416</v>
      </c>
      <c r="Z1664" s="2">
        <f t="shared" si="524"/>
        <v>375.77259320649779</v>
      </c>
      <c r="AA1664" s="18">
        <f t="shared" si="524"/>
        <v>2113.6449345853093</v>
      </c>
      <c r="AB1664" s="2">
        <f t="shared" si="525"/>
        <v>-266.11839662571435</v>
      </c>
      <c r="AC1664" s="2">
        <f t="shared" si="525"/>
        <v>211.36449345853094</v>
      </c>
      <c r="AD1664" s="2">
        <f t="shared" si="514"/>
        <v>375.77259320649779</v>
      </c>
      <c r="AE1664" s="2">
        <f t="shared" si="515"/>
        <v>-1000</v>
      </c>
      <c r="AF1664" s="5">
        <f t="shared" si="516"/>
        <v>0.39300000000000002</v>
      </c>
      <c r="AG1664" s="5">
        <f t="shared" si="517"/>
        <v>-1</v>
      </c>
      <c r="AH1664" s="3">
        <f t="shared" si="518"/>
        <v>201701</v>
      </c>
      <c r="AI1664" s="21">
        <v>1.4339999999999999</v>
      </c>
      <c r="AJ1664" s="21">
        <v>3.05</v>
      </c>
      <c r="AK1664" s="21">
        <v>1.393</v>
      </c>
      <c r="AL1664" s="21">
        <v>3.26</v>
      </c>
      <c r="AO1664">
        <f t="shared" si="523"/>
        <v>-300</v>
      </c>
      <c r="AP1664">
        <f>IF(E1664&lt;F1664,G1664,H1664)</f>
        <v>38</v>
      </c>
      <c r="AQ1664">
        <f>IF(E1664&lt;F1664,H1664,G1664)</f>
        <v>10</v>
      </c>
    </row>
    <row r="1665" spans="2:43" x14ac:dyDescent="0.25">
      <c r="B1665" s="24">
        <v>42736</v>
      </c>
      <c r="C1665" s="20" t="s">
        <v>42</v>
      </c>
      <c r="D1665" s="20" t="s">
        <v>24</v>
      </c>
      <c r="E1665" s="2">
        <v>171</v>
      </c>
      <c r="F1665" s="2">
        <v>-190.11406844106463</v>
      </c>
      <c r="G1665">
        <v>30</v>
      </c>
      <c r="H1665">
        <v>10</v>
      </c>
      <c r="I1665" s="9"/>
      <c r="J1665" s="2" t="str">
        <f t="shared" si="519"/>
        <v>Buffalo Bills</v>
      </c>
      <c r="K1665" s="2" t="str">
        <f t="shared" si="520"/>
        <v>New York Jets</v>
      </c>
      <c r="L1665" s="17">
        <f t="shared" si="521"/>
        <v>-190.11406844106463</v>
      </c>
      <c r="M1665" s="18">
        <f t="shared" si="522"/>
        <v>171</v>
      </c>
      <c r="N1665" s="4">
        <f t="shared" si="508"/>
        <v>1.526</v>
      </c>
      <c r="O1665" s="4">
        <f t="shared" si="509"/>
        <v>2.71</v>
      </c>
      <c r="P1665" s="4"/>
      <c r="Q1665" s="4"/>
      <c r="R1665" s="1">
        <f t="shared" si="510"/>
        <v>0.65530799475753598</v>
      </c>
      <c r="S1665" s="1">
        <f t="shared" si="510"/>
        <v>0.36900369003690037</v>
      </c>
      <c r="T1665" s="1">
        <f t="shared" si="506"/>
        <v>2.3734655335221788E-2</v>
      </c>
      <c r="U1665" s="1">
        <f t="shared" si="507"/>
        <v>0.14315215236031781</v>
      </c>
      <c r="V1665" s="1">
        <f t="shared" si="511"/>
        <v>0.65415215236031776</v>
      </c>
      <c r="W1665" s="1"/>
      <c r="X1665" s="17">
        <f t="shared" si="512"/>
        <v>528.69633829345491</v>
      </c>
      <c r="Y1665" s="18">
        <f t="shared" si="513"/>
        <v>1698.0824170407793</v>
      </c>
      <c r="Z1665" s="2">
        <f t="shared" si="524"/>
        <v>502.26152137878216</v>
      </c>
      <c r="AA1665" s="18">
        <f t="shared" si="524"/>
        <v>1613.1782961887402</v>
      </c>
      <c r="AB1665" s="2">
        <f t="shared" si="525"/>
        <v>-199.09946460856727</v>
      </c>
      <c r="AC1665" s="2">
        <f t="shared" si="525"/>
        <v>161.31782961887401</v>
      </c>
      <c r="AD1665" s="2">
        <f t="shared" si="514"/>
        <v>-1000</v>
      </c>
      <c r="AE1665" s="2">
        <f t="shared" si="515"/>
        <v>1613.1782961887402</v>
      </c>
      <c r="AF1665" s="5">
        <f t="shared" si="516"/>
        <v>-1</v>
      </c>
      <c r="AG1665" s="5">
        <f t="shared" si="517"/>
        <v>1.71</v>
      </c>
      <c r="AH1665" s="3">
        <f t="shared" si="518"/>
        <v>201701</v>
      </c>
      <c r="AI1665" s="21">
        <v>2.5499999999999998</v>
      </c>
      <c r="AJ1665" s="21">
        <v>1.581</v>
      </c>
      <c r="AK1665" s="21">
        <v>2.71</v>
      </c>
      <c r="AL1665" s="21">
        <v>1.526</v>
      </c>
      <c r="AO1665">
        <f t="shared" si="523"/>
        <v>-200</v>
      </c>
      <c r="AP1665">
        <f>IF(E1665&lt;F1665,G1665,H1665)</f>
        <v>10</v>
      </c>
      <c r="AQ1665">
        <f>IF(E1665&lt;F1665,H1665,G1665)</f>
        <v>30</v>
      </c>
    </row>
    <row r="1666" spans="2:43" x14ac:dyDescent="0.25">
      <c r="B1666" s="24">
        <v>42736</v>
      </c>
      <c r="C1666" s="20" t="s">
        <v>19</v>
      </c>
      <c r="D1666" s="20" t="s">
        <v>23</v>
      </c>
      <c r="E1666" s="2">
        <v>-254.45292620865138</v>
      </c>
      <c r="F1666" s="2">
        <v>225.99999999999997</v>
      </c>
      <c r="G1666">
        <v>27</v>
      </c>
      <c r="H1666">
        <v>13</v>
      </c>
      <c r="I1666" s="9"/>
      <c r="J1666" s="2" t="str">
        <f t="shared" si="519"/>
        <v>Philadelphia Eagles</v>
      </c>
      <c r="K1666" s="2" t="str">
        <f t="shared" si="520"/>
        <v>Dallas Cowboys</v>
      </c>
      <c r="L1666" s="17">
        <f t="shared" si="521"/>
        <v>-254.45292620865138</v>
      </c>
      <c r="M1666" s="18">
        <f t="shared" si="522"/>
        <v>225.99999999999997</v>
      </c>
      <c r="N1666" s="4">
        <f t="shared" si="508"/>
        <v>1.393</v>
      </c>
      <c r="O1666" s="4">
        <f t="shared" si="509"/>
        <v>3.26</v>
      </c>
      <c r="P1666" s="4"/>
      <c r="Q1666" s="4"/>
      <c r="R1666" s="1">
        <f t="shared" si="510"/>
        <v>0.71787508973438618</v>
      </c>
      <c r="S1666" s="1">
        <f t="shared" si="510"/>
        <v>0.30674846625766872</v>
      </c>
      <c r="T1666" s="1">
        <f t="shared" si="506"/>
        <v>2.4031807436062702E-2</v>
      </c>
      <c r="U1666" s="1">
        <f t="shared" si="507"/>
        <v>0.20556331173835873</v>
      </c>
      <c r="V1666" s="1">
        <f t="shared" si="511"/>
        <v>0.71656331173835874</v>
      </c>
      <c r="W1666" s="1"/>
      <c r="X1666" s="17">
        <f t="shared" si="512"/>
        <v>395.55009811210294</v>
      </c>
      <c r="Y1666" s="18">
        <f t="shared" si="513"/>
        <v>2224.8894048266416</v>
      </c>
      <c r="Z1666" s="2">
        <f t="shared" si="524"/>
        <v>375.77259320649779</v>
      </c>
      <c r="AA1666" s="18">
        <f t="shared" si="524"/>
        <v>2113.6449345853093</v>
      </c>
      <c r="AB1666" s="2">
        <f t="shared" si="525"/>
        <v>-266.11839662571435</v>
      </c>
      <c r="AC1666" s="2">
        <f t="shared" si="525"/>
        <v>211.36449345853094</v>
      </c>
      <c r="AD1666" s="2">
        <f t="shared" si="514"/>
        <v>375.77259320649779</v>
      </c>
      <c r="AE1666" s="2">
        <f t="shared" si="515"/>
        <v>-1000</v>
      </c>
      <c r="AF1666" s="5">
        <f t="shared" si="516"/>
        <v>0.39300000000000002</v>
      </c>
      <c r="AG1666" s="5">
        <f t="shared" si="517"/>
        <v>-1</v>
      </c>
      <c r="AH1666" s="3">
        <f t="shared" si="518"/>
        <v>201701</v>
      </c>
      <c r="AI1666" s="21">
        <v>1.54</v>
      </c>
      <c r="AJ1666" s="21">
        <v>2.66</v>
      </c>
      <c r="AK1666" s="21">
        <v>1.393</v>
      </c>
      <c r="AL1666" s="21">
        <v>3.26</v>
      </c>
      <c r="AO1666">
        <f t="shared" si="523"/>
        <v>-300</v>
      </c>
      <c r="AP1666">
        <f>IF(E1666&lt;F1666,G1666,H1666)</f>
        <v>27</v>
      </c>
      <c r="AQ1666">
        <f>IF(E1666&lt;F1666,H1666,G1666)</f>
        <v>13</v>
      </c>
    </row>
    <row r="1667" spans="2:43" x14ac:dyDescent="0.25">
      <c r="B1667" s="24">
        <v>42736</v>
      </c>
      <c r="C1667" s="20" t="s">
        <v>45</v>
      </c>
      <c r="D1667" s="20" t="s">
        <v>46</v>
      </c>
      <c r="E1667" s="2">
        <v>-190.11406844106463</v>
      </c>
      <c r="F1667" s="2">
        <v>171</v>
      </c>
      <c r="G1667">
        <v>27</v>
      </c>
      <c r="H1667">
        <v>24</v>
      </c>
      <c r="I1667" s="9"/>
      <c r="J1667" s="2" t="str">
        <f t="shared" si="519"/>
        <v>Pittsburgh Steelers</v>
      </c>
      <c r="K1667" s="2" t="str">
        <f t="shared" si="520"/>
        <v>Cleveland Browns</v>
      </c>
      <c r="L1667" s="17">
        <f t="shared" si="521"/>
        <v>-190.11406844106463</v>
      </c>
      <c r="M1667" s="18">
        <f t="shared" si="522"/>
        <v>171</v>
      </c>
      <c r="N1667" s="4">
        <f t="shared" si="508"/>
        <v>1.526</v>
      </c>
      <c r="O1667" s="4">
        <f t="shared" si="509"/>
        <v>2.71</v>
      </c>
      <c r="P1667" s="4"/>
      <c r="Q1667" s="4"/>
      <c r="R1667" s="1">
        <f t="shared" si="510"/>
        <v>0.65530799475753598</v>
      </c>
      <c r="S1667" s="1">
        <f t="shared" si="510"/>
        <v>0.36900369003690037</v>
      </c>
      <c r="T1667" s="1">
        <f t="shared" si="506"/>
        <v>2.3734655335221788E-2</v>
      </c>
      <c r="U1667" s="1">
        <f t="shared" si="507"/>
        <v>0.14315215236031781</v>
      </c>
      <c r="V1667" s="1">
        <f t="shared" si="511"/>
        <v>0.65415215236031776</v>
      </c>
      <c r="W1667" s="1"/>
      <c r="X1667" s="17">
        <f t="shared" si="512"/>
        <v>528.69633829345491</v>
      </c>
      <c r="Y1667" s="18">
        <f t="shared" si="513"/>
        <v>1698.0824170407793</v>
      </c>
      <c r="Z1667" s="2">
        <f t="shared" si="524"/>
        <v>502.26152137878216</v>
      </c>
      <c r="AA1667" s="18">
        <f t="shared" si="524"/>
        <v>1613.1782961887402</v>
      </c>
      <c r="AB1667" s="2">
        <f t="shared" si="525"/>
        <v>-199.09946460856727</v>
      </c>
      <c r="AC1667" s="2">
        <f t="shared" si="525"/>
        <v>161.31782961887401</v>
      </c>
      <c r="AD1667" s="2">
        <f t="shared" si="514"/>
        <v>502.26152137878216</v>
      </c>
      <c r="AE1667" s="2">
        <f t="shared" si="515"/>
        <v>-1000</v>
      </c>
      <c r="AF1667" s="5">
        <f t="shared" si="516"/>
        <v>0.52600000000000002</v>
      </c>
      <c r="AG1667" s="5">
        <f t="shared" si="517"/>
        <v>-1</v>
      </c>
      <c r="AH1667" s="3">
        <f t="shared" si="518"/>
        <v>201701</v>
      </c>
      <c r="AI1667" s="21">
        <v>1.4079999999999999</v>
      </c>
      <c r="AJ1667" s="21">
        <v>3.18</v>
      </c>
      <c r="AK1667" s="21">
        <v>1.526</v>
      </c>
      <c r="AL1667" s="21">
        <v>2.71</v>
      </c>
      <c r="AO1667">
        <f t="shared" si="523"/>
        <v>-200</v>
      </c>
      <c r="AP1667">
        <f>IF(E1667&lt;F1667,G1667,H1667)</f>
        <v>27</v>
      </c>
      <c r="AQ1667">
        <f>IF(E1667&lt;F1667,H1667,G1667)</f>
        <v>24</v>
      </c>
    </row>
    <row r="1668" spans="2:43" x14ac:dyDescent="0.25">
      <c r="B1668" s="24">
        <v>42736</v>
      </c>
      <c r="C1668" s="20" t="s">
        <v>27</v>
      </c>
      <c r="D1668" s="20" t="s">
        <v>44</v>
      </c>
      <c r="E1668" s="2">
        <v>-190.11406844106463</v>
      </c>
      <c r="F1668" s="2">
        <v>171</v>
      </c>
      <c r="G1668">
        <v>17</v>
      </c>
      <c r="H1668">
        <v>16</v>
      </c>
      <c r="I1668" s="9"/>
      <c r="J1668" s="2" t="str">
        <f t="shared" si="519"/>
        <v>Tampa Bay Buccaneers</v>
      </c>
      <c r="K1668" s="2" t="str">
        <f t="shared" si="520"/>
        <v>Carolina Panthers</v>
      </c>
      <c r="L1668" s="17">
        <f t="shared" si="521"/>
        <v>-190.11406844106463</v>
      </c>
      <c r="M1668" s="18">
        <f t="shared" si="522"/>
        <v>171</v>
      </c>
      <c r="N1668" s="4">
        <f t="shared" si="508"/>
        <v>1.526</v>
      </c>
      <c r="O1668" s="4">
        <f t="shared" si="509"/>
        <v>2.71</v>
      </c>
      <c r="P1668" s="4"/>
      <c r="Q1668" s="4"/>
      <c r="R1668" s="1">
        <f t="shared" si="510"/>
        <v>0.65530799475753598</v>
      </c>
      <c r="S1668" s="1">
        <f t="shared" si="510"/>
        <v>0.36900369003690037</v>
      </c>
      <c r="T1668" s="1">
        <f t="shared" ref="T1668:T1731" si="526">1-N1668*O1668/(N1668+O1668)</f>
        <v>2.3734655335221788E-2</v>
      </c>
      <c r="U1668" s="1">
        <f t="shared" ref="U1668:U1731" si="527">ABS(R1668-S1668)/2</f>
        <v>0.14315215236031781</v>
      </c>
      <c r="V1668" s="1">
        <f t="shared" si="511"/>
        <v>0.65415215236031776</v>
      </c>
      <c r="W1668" s="1"/>
      <c r="X1668" s="17">
        <f t="shared" si="512"/>
        <v>528.69633829345491</v>
      </c>
      <c r="Y1668" s="18">
        <f t="shared" si="513"/>
        <v>1698.0824170407793</v>
      </c>
      <c r="Z1668" s="2">
        <f t="shared" si="524"/>
        <v>502.26152137878216</v>
      </c>
      <c r="AA1668" s="18">
        <f t="shared" si="524"/>
        <v>1613.1782961887402</v>
      </c>
      <c r="AB1668" s="2">
        <f t="shared" si="525"/>
        <v>-199.09946460856727</v>
      </c>
      <c r="AC1668" s="2">
        <f t="shared" si="525"/>
        <v>161.31782961887401</v>
      </c>
      <c r="AD1668" s="2">
        <f t="shared" si="514"/>
        <v>502.26152137878216</v>
      </c>
      <c r="AE1668" s="2">
        <f t="shared" si="515"/>
        <v>-1000</v>
      </c>
      <c r="AF1668" s="5">
        <f t="shared" si="516"/>
        <v>0.52600000000000002</v>
      </c>
      <c r="AG1668" s="5">
        <f t="shared" si="517"/>
        <v>-1</v>
      </c>
      <c r="AH1668" s="3">
        <f t="shared" si="518"/>
        <v>201701</v>
      </c>
      <c r="AI1668" s="21">
        <v>1.4079999999999999</v>
      </c>
      <c r="AJ1668" s="21">
        <v>3.18</v>
      </c>
      <c r="AK1668" s="21">
        <v>1.526</v>
      </c>
      <c r="AL1668" s="21">
        <v>2.71</v>
      </c>
      <c r="AO1668">
        <f t="shared" si="523"/>
        <v>-200</v>
      </c>
      <c r="AP1668">
        <f>IF(E1668&lt;F1668,G1668,H1668)</f>
        <v>17</v>
      </c>
      <c r="AQ1668">
        <f>IF(E1668&lt;F1668,H1668,G1668)</f>
        <v>16</v>
      </c>
    </row>
    <row r="1669" spans="2:43" x14ac:dyDescent="0.25">
      <c r="B1669" s="24">
        <v>42736</v>
      </c>
      <c r="C1669" s="20" t="s">
        <v>41</v>
      </c>
      <c r="D1669" s="20" t="s">
        <v>40</v>
      </c>
      <c r="E1669" s="2">
        <v>-164.20361247947454</v>
      </c>
      <c r="F1669" s="2">
        <v>148</v>
      </c>
      <c r="G1669">
        <v>24</v>
      </c>
      <c r="H1669">
        <v>17</v>
      </c>
      <c r="I1669" s="9"/>
      <c r="J1669" s="2" t="str">
        <f t="shared" si="519"/>
        <v>Tennessee Titans</v>
      </c>
      <c r="K1669" s="2" t="str">
        <f t="shared" si="520"/>
        <v>Houston Texans</v>
      </c>
      <c r="L1669" s="17">
        <f t="shared" si="521"/>
        <v>-164.20361247947454</v>
      </c>
      <c r="M1669" s="18">
        <f t="shared" si="522"/>
        <v>148</v>
      </c>
      <c r="N1669" s="4">
        <f t="shared" ref="N1669:N1732" si="528">IF(E1669&lt;0,AK1669,AL1669)</f>
        <v>1.609</v>
      </c>
      <c r="O1669" s="4">
        <f t="shared" ref="O1669:O1732" si="529">IF(E1669&lt;0,AL1669,AK1669)</f>
        <v>2.48</v>
      </c>
      <c r="P1669" s="4"/>
      <c r="Q1669" s="4"/>
      <c r="R1669" s="1">
        <f t="shared" ref="R1669:S1732" si="530">1/N1669</f>
        <v>0.62150403977625857</v>
      </c>
      <c r="S1669" s="1">
        <f t="shared" si="530"/>
        <v>0.40322580645161293</v>
      </c>
      <c r="T1669" s="1">
        <f t="shared" si="526"/>
        <v>2.4133039863047268E-2</v>
      </c>
      <c r="U1669" s="1">
        <f t="shared" si="527"/>
        <v>0.10913911666232282</v>
      </c>
      <c r="V1669" s="1">
        <f t="shared" ref="V1669:V1732" si="531">V$1+IF(N1669&lt;=O1669,U1669,-U1669)</f>
        <v>0.6201391166623228</v>
      </c>
      <c r="W1669" s="1"/>
      <c r="X1669" s="17">
        <f t="shared" ref="X1669:X1732" si="532">(1/V1669-1)*1000</f>
        <v>612.54140100392738</v>
      </c>
      <c r="Y1669" s="18">
        <f t="shared" ref="Y1669:Y1732" si="533">1000000/(X1669+W$1)-X$1</f>
        <v>1475.8167857920587</v>
      </c>
      <c r="Z1669" s="2">
        <f t="shared" si="524"/>
        <v>581.914330953731</v>
      </c>
      <c r="AA1669" s="18">
        <f t="shared" si="524"/>
        <v>1402.0259465024558</v>
      </c>
      <c r="AB1669" s="2">
        <f t="shared" si="525"/>
        <v>-171.84660126191525</v>
      </c>
      <c r="AC1669" s="2">
        <f t="shared" si="525"/>
        <v>140.20259465024557</v>
      </c>
      <c r="AD1669" s="2">
        <f t="shared" ref="AD1669:AD1732" si="534">IF(AP1669&gt;AQ1669,Z1669,-1000)</f>
        <v>581.914330953731</v>
      </c>
      <c r="AE1669" s="2">
        <f t="shared" ref="AE1669:AE1732" si="535">IF(AQ1669&gt;AP1669,AA1669,-1000)</f>
        <v>-1000</v>
      </c>
      <c r="AF1669" s="5">
        <f t="shared" ref="AF1669:AF1732" si="536">IF(AP1669&gt;AQ1669,N1669-1,-1)</f>
        <v>0.60899999999999999</v>
      </c>
      <c r="AG1669" s="5">
        <f t="shared" ref="AG1669:AG1732" si="537">IF(AQ1669&gt;AP1669,O1669-1,-1)</f>
        <v>-1</v>
      </c>
      <c r="AH1669" s="3">
        <f t="shared" ref="AH1669:AH1732" si="538">YEAR(B1669)*100+MONTH(B1669)</f>
        <v>201701</v>
      </c>
      <c r="AI1669" s="21">
        <v>1.6359999999999999</v>
      </c>
      <c r="AJ1669" s="21">
        <v>2.42</v>
      </c>
      <c r="AK1669" s="21">
        <v>1.609</v>
      </c>
      <c r="AL1669" s="21">
        <v>2.48</v>
      </c>
      <c r="AO1669">
        <f t="shared" si="523"/>
        <v>-170</v>
      </c>
      <c r="AP1669">
        <f>IF(E1669&lt;F1669,G1669,H1669)</f>
        <v>24</v>
      </c>
      <c r="AQ1669">
        <f>IF(E1669&lt;F1669,H1669,G1669)</f>
        <v>17</v>
      </c>
    </row>
    <row r="1670" spans="2:43" x14ac:dyDescent="0.25">
      <c r="B1670" s="24">
        <v>42730</v>
      </c>
      <c r="C1670" s="20" t="s">
        <v>23</v>
      </c>
      <c r="D1670" s="20" t="s">
        <v>34</v>
      </c>
      <c r="E1670" s="2">
        <v>-278.55153203342621</v>
      </c>
      <c r="F1670" s="2">
        <v>246</v>
      </c>
      <c r="G1670">
        <v>42</v>
      </c>
      <c r="H1670">
        <v>21</v>
      </c>
      <c r="I1670" s="9"/>
      <c r="J1670" s="2" t="str">
        <f t="shared" ref="J1670:J1733" si="539">IF(E1670&lt;=F1670,C1670,D1670)</f>
        <v>Dallas Cowboys</v>
      </c>
      <c r="K1670" s="2" t="str">
        <f t="shared" ref="K1670:K1733" si="540">IF(E1670&gt;F1670,C1670,D1670)</f>
        <v>Detroit Lions</v>
      </c>
      <c r="L1670" s="17">
        <f t="shared" ref="L1670:L1733" si="541">IF(E1670&lt;=F1670,E1670,F1670)</f>
        <v>-278.55153203342621</v>
      </c>
      <c r="M1670" s="18">
        <f t="shared" ref="M1670:M1733" si="542">IF(E1670&gt;F1670,E1670,F1670)</f>
        <v>246</v>
      </c>
      <c r="N1670" s="4">
        <f t="shared" si="528"/>
        <v>1.359</v>
      </c>
      <c r="O1670" s="4">
        <f t="shared" si="529"/>
        <v>3.46</v>
      </c>
      <c r="P1670" s="4"/>
      <c r="Q1670" s="4"/>
      <c r="R1670" s="1">
        <f t="shared" si="530"/>
        <v>0.73583517292126566</v>
      </c>
      <c r="S1670" s="1">
        <f t="shared" si="530"/>
        <v>0.28901734104046245</v>
      </c>
      <c r="T1670" s="1">
        <f t="shared" si="526"/>
        <v>2.4249844366051043E-2</v>
      </c>
      <c r="U1670" s="1">
        <f t="shared" si="527"/>
        <v>0.2234089159404016</v>
      </c>
      <c r="V1670" s="1">
        <f t="shared" si="531"/>
        <v>0.73440891594040159</v>
      </c>
      <c r="W1670" s="1"/>
      <c r="X1670" s="17">
        <f t="shared" si="532"/>
        <v>361.63924251860749</v>
      </c>
      <c r="Y1670" s="18">
        <f t="shared" si="533"/>
        <v>2414.1822319122111</v>
      </c>
      <c r="Z1670" s="2">
        <f t="shared" si="524"/>
        <v>343.55728039267711</v>
      </c>
      <c r="AA1670" s="18">
        <f t="shared" si="524"/>
        <v>2293.4731203166007</v>
      </c>
      <c r="AB1670" s="2">
        <f t="shared" si="525"/>
        <v>-291.0722773381562</v>
      </c>
      <c r="AC1670" s="2">
        <f t="shared" si="525"/>
        <v>229.34731203166007</v>
      </c>
      <c r="AD1670" s="2">
        <f t="shared" si="534"/>
        <v>343.55728039267711</v>
      </c>
      <c r="AE1670" s="2">
        <f t="shared" si="535"/>
        <v>-1000</v>
      </c>
      <c r="AF1670" s="5">
        <f t="shared" si="536"/>
        <v>0.35899999999999999</v>
      </c>
      <c r="AG1670" s="5">
        <f t="shared" si="537"/>
        <v>-1</v>
      </c>
      <c r="AH1670" s="3">
        <f t="shared" si="538"/>
        <v>201612</v>
      </c>
      <c r="AI1670" s="21">
        <v>1.327</v>
      </c>
      <c r="AJ1670" s="21">
        <v>3.69</v>
      </c>
      <c r="AK1670" s="21">
        <v>1.359</v>
      </c>
      <c r="AL1670" s="21">
        <v>3.46</v>
      </c>
      <c r="AO1670">
        <f t="shared" ref="AO1670:AO1733" si="543">IF(L1670&lt;-200,INT(L1670/100)*100,INT(L1670/10)*10)</f>
        <v>-300</v>
      </c>
      <c r="AP1670">
        <f>IF(E1670&lt;F1670,G1670,H1670)</f>
        <v>42</v>
      </c>
      <c r="AQ1670">
        <f>IF(E1670&lt;F1670,H1670,G1670)</f>
        <v>21</v>
      </c>
    </row>
    <row r="1671" spans="2:43" x14ac:dyDescent="0.25">
      <c r="B1671" s="24">
        <v>42729</v>
      </c>
      <c r="C1671" s="20" t="s">
        <v>20</v>
      </c>
      <c r="D1671" s="20" t="s">
        <v>38</v>
      </c>
      <c r="E1671" s="2">
        <v>-190.11406844106463</v>
      </c>
      <c r="F1671" s="2">
        <v>171</v>
      </c>
      <c r="G1671">
        <v>33</v>
      </c>
      <c r="H1671">
        <v>10</v>
      </c>
      <c r="I1671" s="9"/>
      <c r="J1671" s="2" t="str">
        <f t="shared" si="539"/>
        <v>Kansas City Chiefs</v>
      </c>
      <c r="K1671" s="2" t="str">
        <f t="shared" si="540"/>
        <v>Denver Broncos</v>
      </c>
      <c r="L1671" s="17">
        <f t="shared" si="541"/>
        <v>-190.11406844106463</v>
      </c>
      <c r="M1671" s="18">
        <f t="shared" si="542"/>
        <v>171</v>
      </c>
      <c r="N1671" s="4">
        <f t="shared" si="528"/>
        <v>1.526</v>
      </c>
      <c r="O1671" s="4">
        <f t="shared" si="529"/>
        <v>2.71</v>
      </c>
      <c r="P1671" s="4"/>
      <c r="Q1671" s="4"/>
      <c r="R1671" s="1">
        <f t="shared" si="530"/>
        <v>0.65530799475753598</v>
      </c>
      <c r="S1671" s="1">
        <f t="shared" si="530"/>
        <v>0.36900369003690037</v>
      </c>
      <c r="T1671" s="1">
        <f t="shared" si="526"/>
        <v>2.3734655335221788E-2</v>
      </c>
      <c r="U1671" s="1">
        <f t="shared" si="527"/>
        <v>0.14315215236031781</v>
      </c>
      <c r="V1671" s="1">
        <f t="shared" si="531"/>
        <v>0.65415215236031776</v>
      </c>
      <c r="W1671" s="1"/>
      <c r="X1671" s="17">
        <f t="shared" si="532"/>
        <v>528.69633829345491</v>
      </c>
      <c r="Y1671" s="18">
        <f t="shared" si="533"/>
        <v>1698.0824170407793</v>
      </c>
      <c r="Z1671" s="2">
        <f t="shared" si="524"/>
        <v>502.26152137878216</v>
      </c>
      <c r="AA1671" s="18">
        <f t="shared" si="524"/>
        <v>1613.1782961887402</v>
      </c>
      <c r="AB1671" s="2">
        <f t="shared" si="525"/>
        <v>-199.09946460856727</v>
      </c>
      <c r="AC1671" s="2">
        <f t="shared" si="525"/>
        <v>161.31782961887401</v>
      </c>
      <c r="AD1671" s="2">
        <f t="shared" si="534"/>
        <v>502.26152137878216</v>
      </c>
      <c r="AE1671" s="2">
        <f t="shared" si="535"/>
        <v>-1000</v>
      </c>
      <c r="AF1671" s="5">
        <f t="shared" si="536"/>
        <v>0.52600000000000002</v>
      </c>
      <c r="AG1671" s="5">
        <f t="shared" si="537"/>
        <v>-1</v>
      </c>
      <c r="AH1671" s="3">
        <f t="shared" si="538"/>
        <v>201612</v>
      </c>
      <c r="AI1671" s="21">
        <v>1.5149999999999999</v>
      </c>
      <c r="AJ1671" s="21">
        <v>2.74</v>
      </c>
      <c r="AK1671" s="21">
        <v>1.526</v>
      </c>
      <c r="AL1671" s="21">
        <v>2.71</v>
      </c>
      <c r="AO1671">
        <f t="shared" si="543"/>
        <v>-200</v>
      </c>
      <c r="AP1671">
        <f>IF(E1671&lt;F1671,G1671,H1671)</f>
        <v>33</v>
      </c>
      <c r="AQ1671">
        <f>IF(E1671&lt;F1671,H1671,G1671)</f>
        <v>10</v>
      </c>
    </row>
    <row r="1672" spans="2:43" x14ac:dyDescent="0.25">
      <c r="B1672" s="24">
        <v>42729</v>
      </c>
      <c r="C1672" s="20" t="s">
        <v>45</v>
      </c>
      <c r="D1672" s="20" t="s">
        <v>28</v>
      </c>
      <c r="E1672" s="2">
        <v>-254.45292620865138</v>
      </c>
      <c r="F1672" s="2">
        <v>225.99999999999997</v>
      </c>
      <c r="G1672">
        <v>31</v>
      </c>
      <c r="H1672">
        <v>27</v>
      </c>
      <c r="I1672" s="9"/>
      <c r="J1672" s="2" t="str">
        <f t="shared" si="539"/>
        <v>Pittsburgh Steelers</v>
      </c>
      <c r="K1672" s="2" t="str">
        <f t="shared" si="540"/>
        <v>Baltimore Ravens</v>
      </c>
      <c r="L1672" s="17">
        <f t="shared" si="541"/>
        <v>-254.45292620865138</v>
      </c>
      <c r="M1672" s="18">
        <f t="shared" si="542"/>
        <v>225.99999999999997</v>
      </c>
      <c r="N1672" s="4">
        <f t="shared" si="528"/>
        <v>1.393</v>
      </c>
      <c r="O1672" s="4">
        <f t="shared" si="529"/>
        <v>3.26</v>
      </c>
      <c r="P1672" s="4"/>
      <c r="Q1672" s="4"/>
      <c r="R1672" s="1">
        <f t="shared" si="530"/>
        <v>0.71787508973438618</v>
      </c>
      <c r="S1672" s="1">
        <f t="shared" si="530"/>
        <v>0.30674846625766872</v>
      </c>
      <c r="T1672" s="1">
        <f t="shared" si="526"/>
        <v>2.4031807436062702E-2</v>
      </c>
      <c r="U1672" s="1">
        <f t="shared" si="527"/>
        <v>0.20556331173835873</v>
      </c>
      <c r="V1672" s="1">
        <f t="shared" si="531"/>
        <v>0.71656331173835874</v>
      </c>
      <c r="W1672" s="1"/>
      <c r="X1672" s="17">
        <f t="shared" si="532"/>
        <v>395.55009811210294</v>
      </c>
      <c r="Y1672" s="18">
        <f t="shared" si="533"/>
        <v>2224.8894048266416</v>
      </c>
      <c r="Z1672" s="2">
        <f t="shared" si="524"/>
        <v>375.77259320649779</v>
      </c>
      <c r="AA1672" s="18">
        <f t="shared" si="524"/>
        <v>2113.6449345853093</v>
      </c>
      <c r="AB1672" s="2">
        <f t="shared" si="525"/>
        <v>-266.11839662571435</v>
      </c>
      <c r="AC1672" s="2">
        <f t="shared" si="525"/>
        <v>211.36449345853094</v>
      </c>
      <c r="AD1672" s="2">
        <f t="shared" si="534"/>
        <v>375.77259320649779</v>
      </c>
      <c r="AE1672" s="2">
        <f t="shared" si="535"/>
        <v>-1000</v>
      </c>
      <c r="AF1672" s="5">
        <f t="shared" si="536"/>
        <v>0.39300000000000002</v>
      </c>
      <c r="AG1672" s="5">
        <f t="shared" si="537"/>
        <v>-1</v>
      </c>
      <c r="AH1672" s="3">
        <f t="shared" si="538"/>
        <v>201612</v>
      </c>
      <c r="AI1672" s="21">
        <v>1.458</v>
      </c>
      <c r="AJ1672" s="21">
        <v>2.95</v>
      </c>
      <c r="AK1672" s="21">
        <v>1.393</v>
      </c>
      <c r="AL1672" s="21">
        <v>3.26</v>
      </c>
      <c r="AO1672">
        <f t="shared" si="543"/>
        <v>-300</v>
      </c>
      <c r="AP1672">
        <f>IF(E1672&lt;F1672,G1672,H1672)</f>
        <v>31</v>
      </c>
      <c r="AQ1672">
        <f>IF(E1672&lt;F1672,H1672,G1672)</f>
        <v>27</v>
      </c>
    </row>
    <row r="1673" spans="2:43" x14ac:dyDescent="0.25">
      <c r="B1673" s="24">
        <v>42728</v>
      </c>
      <c r="C1673" s="20" t="s">
        <v>40</v>
      </c>
      <c r="D1673" s="20" t="s">
        <v>21</v>
      </c>
      <c r="E1673" s="2">
        <v>-155.03875968992247</v>
      </c>
      <c r="F1673" s="2">
        <v>140</v>
      </c>
      <c r="G1673">
        <v>12</v>
      </c>
      <c r="H1673">
        <v>10</v>
      </c>
      <c r="I1673" s="9"/>
      <c r="J1673" s="2" t="str">
        <f t="shared" si="539"/>
        <v>Houston Texans</v>
      </c>
      <c r="K1673" s="2" t="str">
        <f t="shared" si="540"/>
        <v>Cincinnati Bengals</v>
      </c>
      <c r="L1673" s="17">
        <f t="shared" si="541"/>
        <v>-155.03875968992247</v>
      </c>
      <c r="M1673" s="18">
        <f t="shared" si="542"/>
        <v>140</v>
      </c>
      <c r="N1673" s="4">
        <f t="shared" si="528"/>
        <v>1.645</v>
      </c>
      <c r="O1673" s="4">
        <f t="shared" si="529"/>
        <v>2.4</v>
      </c>
      <c r="P1673" s="4"/>
      <c r="Q1673" s="4"/>
      <c r="R1673" s="1">
        <f t="shared" si="530"/>
        <v>0.60790273556231</v>
      </c>
      <c r="S1673" s="1">
        <f t="shared" si="530"/>
        <v>0.41666666666666669</v>
      </c>
      <c r="T1673" s="1">
        <f t="shared" si="526"/>
        <v>2.3980222496909787E-2</v>
      </c>
      <c r="U1673" s="1">
        <f t="shared" si="527"/>
        <v>9.5618034447821659E-2</v>
      </c>
      <c r="V1673" s="1">
        <f t="shared" si="531"/>
        <v>0.6066180344478217</v>
      </c>
      <c r="W1673" s="1"/>
      <c r="X1673" s="17">
        <f t="shared" si="532"/>
        <v>648.48379575502895</v>
      </c>
      <c r="Y1673" s="18">
        <f t="shared" si="533"/>
        <v>1396.9947605426773</v>
      </c>
      <c r="Z1673" s="2">
        <f t="shared" si="524"/>
        <v>616.05960596727743</v>
      </c>
      <c r="AA1673" s="18">
        <f t="shared" si="524"/>
        <v>1327.1450225155434</v>
      </c>
      <c r="AB1673" s="2">
        <f t="shared" si="525"/>
        <v>-162.32195558900446</v>
      </c>
      <c r="AC1673" s="2">
        <f t="shared" si="525"/>
        <v>132.71450225155434</v>
      </c>
      <c r="AD1673" s="2">
        <f t="shared" si="534"/>
        <v>616.05960596727743</v>
      </c>
      <c r="AE1673" s="2">
        <f t="shared" si="535"/>
        <v>-1000</v>
      </c>
      <c r="AF1673" s="5">
        <f t="shared" si="536"/>
        <v>0.64500000000000002</v>
      </c>
      <c r="AG1673" s="5">
        <f t="shared" si="537"/>
        <v>-1</v>
      </c>
      <c r="AH1673" s="3">
        <f t="shared" si="538"/>
        <v>201612</v>
      </c>
      <c r="AI1673" s="21">
        <v>1.8540000000000001</v>
      </c>
      <c r="AJ1673" s="21">
        <v>2.06</v>
      </c>
      <c r="AK1673" s="21">
        <v>1.645</v>
      </c>
      <c r="AL1673" s="21">
        <v>2.4</v>
      </c>
      <c r="AO1673">
        <f t="shared" si="543"/>
        <v>-160</v>
      </c>
      <c r="AP1673">
        <f>IF(E1673&lt;F1673,G1673,H1673)</f>
        <v>12</v>
      </c>
      <c r="AQ1673">
        <f>IF(E1673&lt;F1673,H1673,G1673)</f>
        <v>10</v>
      </c>
    </row>
    <row r="1674" spans="2:43" x14ac:dyDescent="0.25">
      <c r="B1674" s="24">
        <v>42728</v>
      </c>
      <c r="C1674" s="20" t="s">
        <v>47</v>
      </c>
      <c r="D1674" s="20" t="s">
        <v>22</v>
      </c>
      <c r="E1674" s="2">
        <v>-225.22522522522524</v>
      </c>
      <c r="F1674" s="2">
        <v>200.99999999999997</v>
      </c>
      <c r="G1674">
        <v>21</v>
      </c>
      <c r="H1674">
        <v>22</v>
      </c>
      <c r="I1674" s="9"/>
      <c r="J1674" s="2" t="str">
        <f t="shared" si="539"/>
        <v>Los Angeles Rams</v>
      </c>
      <c r="K1674" s="2" t="str">
        <f t="shared" si="540"/>
        <v>San Francisco 49ers</v>
      </c>
      <c r="L1674" s="17">
        <f t="shared" si="541"/>
        <v>-225.22522522522524</v>
      </c>
      <c r="M1674" s="18">
        <f t="shared" si="542"/>
        <v>200.99999999999997</v>
      </c>
      <c r="N1674" s="4">
        <f t="shared" si="528"/>
        <v>1.444</v>
      </c>
      <c r="O1674" s="4">
        <f t="shared" si="529"/>
        <v>3.01</v>
      </c>
      <c r="P1674" s="4"/>
      <c r="Q1674" s="4"/>
      <c r="R1674" s="1">
        <f t="shared" si="530"/>
        <v>0.69252077562326875</v>
      </c>
      <c r="S1674" s="1">
        <f t="shared" si="530"/>
        <v>0.33222591362126247</v>
      </c>
      <c r="T1674" s="1">
        <f t="shared" si="526"/>
        <v>2.4149079479119928E-2</v>
      </c>
      <c r="U1674" s="1">
        <f t="shared" si="527"/>
        <v>0.18014743100100314</v>
      </c>
      <c r="V1674" s="1">
        <f t="shared" si="531"/>
        <v>0.69114743100100318</v>
      </c>
      <c r="W1674" s="1"/>
      <c r="X1674" s="17">
        <f t="shared" si="532"/>
        <v>446.86930044965845</v>
      </c>
      <c r="Y1674" s="18">
        <f t="shared" si="533"/>
        <v>1988.0604066686358</v>
      </c>
      <c r="Z1674" s="2">
        <f t="shared" si="524"/>
        <v>424.52583542717554</v>
      </c>
      <c r="AA1674" s="18">
        <f t="shared" si="524"/>
        <v>1888.6573863352039</v>
      </c>
      <c r="AB1674" s="2">
        <f t="shared" si="525"/>
        <v>-235.55692411364279</v>
      </c>
      <c r="AC1674" s="2">
        <f t="shared" si="525"/>
        <v>188.86573863352038</v>
      </c>
      <c r="AD1674" s="2">
        <f t="shared" si="534"/>
        <v>-1000</v>
      </c>
      <c r="AE1674" s="2">
        <f t="shared" si="535"/>
        <v>1888.6573863352039</v>
      </c>
      <c r="AF1674" s="5">
        <f t="shared" si="536"/>
        <v>-1</v>
      </c>
      <c r="AG1674" s="5">
        <f t="shared" si="537"/>
        <v>2.0099999999999998</v>
      </c>
      <c r="AH1674" s="3">
        <f t="shared" si="538"/>
        <v>201612</v>
      </c>
      <c r="AI1674" s="21">
        <v>1.52</v>
      </c>
      <c r="AJ1674" s="21">
        <v>2.73</v>
      </c>
      <c r="AK1674" s="21">
        <v>1.444</v>
      </c>
      <c r="AL1674" s="21">
        <v>3.01</v>
      </c>
      <c r="AO1674">
        <f t="shared" si="543"/>
        <v>-300</v>
      </c>
      <c r="AP1674">
        <f>IF(E1674&lt;F1674,G1674,H1674)</f>
        <v>21</v>
      </c>
      <c r="AQ1674">
        <f>IF(E1674&lt;F1674,H1674,G1674)</f>
        <v>22</v>
      </c>
    </row>
    <row r="1675" spans="2:43" x14ac:dyDescent="0.25">
      <c r="B1675" s="24">
        <v>42728</v>
      </c>
      <c r="C1675" s="20" t="s">
        <v>32</v>
      </c>
      <c r="D1675" s="20" t="s">
        <v>48</v>
      </c>
      <c r="E1675" s="2">
        <v>-380.22813688212943</v>
      </c>
      <c r="F1675" s="2">
        <v>330</v>
      </c>
      <c r="G1675">
        <v>31</v>
      </c>
      <c r="H1675">
        <v>34</v>
      </c>
      <c r="I1675" s="9"/>
      <c r="J1675" s="2" t="str">
        <f t="shared" si="539"/>
        <v>Seattle Seahawks</v>
      </c>
      <c r="K1675" s="2" t="str">
        <f t="shared" si="540"/>
        <v>Arizona Cardinals</v>
      </c>
      <c r="L1675" s="17">
        <f t="shared" si="541"/>
        <v>-380.22813688212943</v>
      </c>
      <c r="M1675" s="18">
        <f t="shared" si="542"/>
        <v>330</v>
      </c>
      <c r="N1675" s="4">
        <f t="shared" si="528"/>
        <v>1.2629999999999999</v>
      </c>
      <c r="O1675" s="4">
        <f t="shared" si="529"/>
        <v>4.3</v>
      </c>
      <c r="P1675" s="4"/>
      <c r="Q1675" s="4"/>
      <c r="R1675" s="1">
        <f t="shared" si="530"/>
        <v>0.79176563737133809</v>
      </c>
      <c r="S1675" s="1">
        <f t="shared" si="530"/>
        <v>0.23255813953488372</v>
      </c>
      <c r="T1675" s="1">
        <f t="shared" si="526"/>
        <v>2.3746180118641047E-2</v>
      </c>
      <c r="U1675" s="1">
        <f t="shared" si="527"/>
        <v>0.2796037489182272</v>
      </c>
      <c r="V1675" s="1">
        <f t="shared" si="531"/>
        <v>0.79060374891822716</v>
      </c>
      <c r="W1675" s="1"/>
      <c r="X1675" s="17">
        <f t="shared" si="532"/>
        <v>264.85613225119045</v>
      </c>
      <c r="Y1675" s="18">
        <f t="shared" si="533"/>
        <v>3182.3042096495674</v>
      </c>
      <c r="Z1675" s="2">
        <f t="shared" si="524"/>
        <v>251.6133256386309</v>
      </c>
      <c r="AA1675" s="18">
        <f t="shared" si="524"/>
        <v>3023.1889991670887</v>
      </c>
      <c r="AB1675" s="2">
        <f t="shared" si="525"/>
        <v>-397.43523021360488</v>
      </c>
      <c r="AC1675" s="2">
        <f t="shared" si="525"/>
        <v>302.31889991670886</v>
      </c>
      <c r="AD1675" s="2">
        <f t="shared" si="534"/>
        <v>-1000</v>
      </c>
      <c r="AE1675" s="2">
        <f t="shared" si="535"/>
        <v>3023.1889991670887</v>
      </c>
      <c r="AF1675" s="5">
        <f t="shared" si="536"/>
        <v>-1</v>
      </c>
      <c r="AG1675" s="5">
        <f t="shared" si="537"/>
        <v>3.3</v>
      </c>
      <c r="AH1675" s="3">
        <f t="shared" si="538"/>
        <v>201612</v>
      </c>
      <c r="AI1675" s="21">
        <v>1.2629999999999999</v>
      </c>
      <c r="AJ1675" s="21">
        <v>4.3</v>
      </c>
      <c r="AK1675" s="21">
        <v>1.2629999999999999</v>
      </c>
      <c r="AL1675" s="21">
        <v>4.3</v>
      </c>
      <c r="AO1675">
        <f t="shared" si="543"/>
        <v>-400</v>
      </c>
      <c r="AP1675">
        <f>IF(E1675&lt;F1675,G1675,H1675)</f>
        <v>31</v>
      </c>
      <c r="AQ1675">
        <f>IF(E1675&lt;F1675,H1675,G1675)</f>
        <v>34</v>
      </c>
    </row>
    <row r="1676" spans="2:43" x14ac:dyDescent="0.25">
      <c r="B1676" s="24">
        <v>42728</v>
      </c>
      <c r="C1676" s="20" t="s">
        <v>52</v>
      </c>
      <c r="D1676" s="20" t="s">
        <v>39</v>
      </c>
      <c r="E1676" s="2">
        <v>-177.30496453900707</v>
      </c>
      <c r="F1676" s="2">
        <v>159</v>
      </c>
      <c r="G1676">
        <v>33</v>
      </c>
      <c r="H1676">
        <v>25</v>
      </c>
      <c r="I1676" s="9"/>
      <c r="J1676" s="2" t="str">
        <f t="shared" si="539"/>
        <v>Oakland Raiders</v>
      </c>
      <c r="K1676" s="2" t="str">
        <f t="shared" si="540"/>
        <v>Indianapolis Colts</v>
      </c>
      <c r="L1676" s="17">
        <f t="shared" si="541"/>
        <v>-177.30496453900707</v>
      </c>
      <c r="M1676" s="18">
        <f t="shared" si="542"/>
        <v>159</v>
      </c>
      <c r="N1676" s="4">
        <f t="shared" si="528"/>
        <v>1.5640000000000001</v>
      </c>
      <c r="O1676" s="4">
        <f t="shared" si="529"/>
        <v>2.59</v>
      </c>
      <c r="P1676" s="4"/>
      <c r="Q1676" s="4"/>
      <c r="R1676" s="1">
        <f t="shared" si="530"/>
        <v>0.63938618925831203</v>
      </c>
      <c r="S1676" s="1">
        <f t="shared" si="530"/>
        <v>0.38610038610038611</v>
      </c>
      <c r="T1676" s="1">
        <f t="shared" si="526"/>
        <v>2.4853153586904098E-2</v>
      </c>
      <c r="U1676" s="1">
        <f t="shared" si="527"/>
        <v>0.12664290157896296</v>
      </c>
      <c r="V1676" s="1">
        <f t="shared" si="531"/>
        <v>0.63764290157896297</v>
      </c>
      <c r="W1676" s="1"/>
      <c r="X1676" s="17">
        <f t="shared" si="532"/>
        <v>568.27590728878238</v>
      </c>
      <c r="Y1676" s="18">
        <f t="shared" si="533"/>
        <v>1585.5874535669882</v>
      </c>
      <c r="Z1676" s="2">
        <f t="shared" si="524"/>
        <v>539.86211192434325</v>
      </c>
      <c r="AA1676" s="18">
        <f t="shared" si="524"/>
        <v>1506.3080808886386</v>
      </c>
      <c r="AB1676" s="2">
        <f t="shared" si="525"/>
        <v>-185.23248398289911</v>
      </c>
      <c r="AC1676" s="2">
        <f t="shared" si="525"/>
        <v>150.63080808886386</v>
      </c>
      <c r="AD1676" s="2">
        <f t="shared" si="534"/>
        <v>539.86211192434325</v>
      </c>
      <c r="AE1676" s="2">
        <f t="shared" si="535"/>
        <v>-1000</v>
      </c>
      <c r="AF1676" s="5">
        <f t="shared" si="536"/>
        <v>0.56400000000000006</v>
      </c>
      <c r="AG1676" s="5">
        <f t="shared" si="537"/>
        <v>-1</v>
      </c>
      <c r="AH1676" s="3">
        <f t="shared" si="538"/>
        <v>201612</v>
      </c>
      <c r="AI1676" s="21">
        <v>1.5369999999999999</v>
      </c>
      <c r="AJ1676" s="21">
        <v>2.67</v>
      </c>
      <c r="AK1676" s="21">
        <v>1.5640000000000001</v>
      </c>
      <c r="AL1676" s="21">
        <v>2.59</v>
      </c>
      <c r="AO1676">
        <f t="shared" si="543"/>
        <v>-180</v>
      </c>
      <c r="AP1676">
        <f>IF(E1676&lt;F1676,G1676,H1676)</f>
        <v>33</v>
      </c>
      <c r="AQ1676">
        <f>IF(E1676&lt;F1676,H1676,G1676)</f>
        <v>25</v>
      </c>
    </row>
    <row r="1677" spans="2:43" x14ac:dyDescent="0.25">
      <c r="B1677" s="24">
        <v>42728</v>
      </c>
      <c r="C1677" s="20" t="s">
        <v>24</v>
      </c>
      <c r="D1677" s="20" t="s">
        <v>30</v>
      </c>
      <c r="E1677" s="2">
        <v>-220.26431718061676</v>
      </c>
      <c r="F1677" s="2">
        <v>197.00000000000003</v>
      </c>
      <c r="G1677">
        <v>31</v>
      </c>
      <c r="H1677">
        <v>34</v>
      </c>
      <c r="I1677" s="9"/>
      <c r="J1677" s="2" t="str">
        <f t="shared" si="539"/>
        <v>Buffalo Bills</v>
      </c>
      <c r="K1677" s="2" t="str">
        <f t="shared" si="540"/>
        <v>Miami Dolphins</v>
      </c>
      <c r="L1677" s="17">
        <f t="shared" si="541"/>
        <v>-220.26431718061676</v>
      </c>
      <c r="M1677" s="18">
        <f t="shared" si="542"/>
        <v>197.00000000000003</v>
      </c>
      <c r="N1677" s="4">
        <f t="shared" si="528"/>
        <v>1.454</v>
      </c>
      <c r="O1677" s="4">
        <f t="shared" si="529"/>
        <v>2.97</v>
      </c>
      <c r="P1677" s="4"/>
      <c r="Q1677" s="4"/>
      <c r="R1677" s="1">
        <f t="shared" si="530"/>
        <v>0.68775790921595603</v>
      </c>
      <c r="S1677" s="1">
        <f t="shared" si="530"/>
        <v>0.33670033670033667</v>
      </c>
      <c r="T1677" s="1">
        <f t="shared" si="526"/>
        <v>2.3874321880650973E-2</v>
      </c>
      <c r="U1677" s="1">
        <f t="shared" si="527"/>
        <v>0.17552878625780968</v>
      </c>
      <c r="V1677" s="1">
        <f t="shared" si="531"/>
        <v>0.68652878625780966</v>
      </c>
      <c r="W1677" s="1"/>
      <c r="X1677" s="17">
        <f t="shared" si="532"/>
        <v>456.6031607369099</v>
      </c>
      <c r="Y1677" s="18">
        <f t="shared" si="533"/>
        <v>1948.6078523326898</v>
      </c>
      <c r="Z1677" s="2">
        <f t="shared" si="524"/>
        <v>433.77300270006441</v>
      </c>
      <c r="AA1677" s="18">
        <f t="shared" si="524"/>
        <v>1851.1774597160552</v>
      </c>
      <c r="AB1677" s="2">
        <f t="shared" si="525"/>
        <v>-230.53532464570125</v>
      </c>
      <c r="AC1677" s="2">
        <f t="shared" si="525"/>
        <v>185.11774597160553</v>
      </c>
      <c r="AD1677" s="2">
        <f t="shared" si="534"/>
        <v>-1000</v>
      </c>
      <c r="AE1677" s="2">
        <f t="shared" si="535"/>
        <v>1851.1774597160552</v>
      </c>
      <c r="AF1677" s="5">
        <f t="shared" si="536"/>
        <v>-1</v>
      </c>
      <c r="AG1677" s="5">
        <f t="shared" si="537"/>
        <v>1.9700000000000002</v>
      </c>
      <c r="AH1677" s="3">
        <f t="shared" si="538"/>
        <v>201612</v>
      </c>
      <c r="AI1677" s="21">
        <v>1.5369999999999999</v>
      </c>
      <c r="AJ1677" s="21">
        <v>2.67</v>
      </c>
      <c r="AK1677" s="21">
        <v>1.454</v>
      </c>
      <c r="AL1677" s="21">
        <v>2.97</v>
      </c>
      <c r="AO1677">
        <f t="shared" si="543"/>
        <v>-300</v>
      </c>
      <c r="AP1677">
        <f>IF(E1677&lt;F1677,G1677,H1677)</f>
        <v>31</v>
      </c>
      <c r="AQ1677">
        <f>IF(E1677&lt;F1677,H1677,G1677)</f>
        <v>34</v>
      </c>
    </row>
    <row r="1678" spans="2:43" x14ac:dyDescent="0.25">
      <c r="B1678" s="24">
        <v>42728</v>
      </c>
      <c r="C1678" s="20" t="s">
        <v>44</v>
      </c>
      <c r="D1678" s="20" t="s">
        <v>35</v>
      </c>
      <c r="E1678" s="2">
        <v>139</v>
      </c>
      <c r="F1678" s="2">
        <v>-154.08320493066256</v>
      </c>
      <c r="G1678">
        <v>16</v>
      </c>
      <c r="H1678">
        <v>33</v>
      </c>
      <c r="I1678" s="9"/>
      <c r="J1678" s="2" t="str">
        <f t="shared" si="539"/>
        <v>Atlanta Falcons</v>
      </c>
      <c r="K1678" s="2" t="str">
        <f t="shared" si="540"/>
        <v>Carolina Panthers</v>
      </c>
      <c r="L1678" s="17">
        <f t="shared" si="541"/>
        <v>-154.08320493066256</v>
      </c>
      <c r="M1678" s="18">
        <f t="shared" si="542"/>
        <v>139</v>
      </c>
      <c r="N1678" s="4">
        <f t="shared" si="528"/>
        <v>1.649</v>
      </c>
      <c r="O1678" s="4">
        <f t="shared" si="529"/>
        <v>2.39</v>
      </c>
      <c r="P1678" s="4"/>
      <c r="Q1678" s="4"/>
      <c r="R1678" s="1">
        <f t="shared" si="530"/>
        <v>0.60642813826561548</v>
      </c>
      <c r="S1678" s="1">
        <f t="shared" si="530"/>
        <v>0.41841004184100417</v>
      </c>
      <c r="T1678" s="1">
        <f t="shared" si="526"/>
        <v>2.4236197078484678E-2</v>
      </c>
      <c r="U1678" s="1">
        <f t="shared" si="527"/>
        <v>9.4009048212305657E-2</v>
      </c>
      <c r="V1678" s="1">
        <f t="shared" si="531"/>
        <v>0.60500904821230561</v>
      </c>
      <c r="W1678" s="1"/>
      <c r="X1678" s="17">
        <f t="shared" si="532"/>
        <v>652.86784215016701</v>
      </c>
      <c r="Y1678" s="18">
        <f t="shared" si="533"/>
        <v>1387.9360655435105</v>
      </c>
      <c r="Z1678" s="2">
        <f t="shared" si="524"/>
        <v>620.22445004265865</v>
      </c>
      <c r="AA1678" s="18">
        <f t="shared" si="524"/>
        <v>1318.5392622663348</v>
      </c>
      <c r="AB1678" s="2">
        <f t="shared" si="525"/>
        <v>-161.23195400168771</v>
      </c>
      <c r="AC1678" s="2">
        <f t="shared" si="525"/>
        <v>131.85392622663349</v>
      </c>
      <c r="AD1678" s="2">
        <f t="shared" si="534"/>
        <v>620.22445004265865</v>
      </c>
      <c r="AE1678" s="2">
        <f t="shared" si="535"/>
        <v>-1000</v>
      </c>
      <c r="AF1678" s="5">
        <f t="shared" si="536"/>
        <v>0.64900000000000002</v>
      </c>
      <c r="AG1678" s="5">
        <f t="shared" si="537"/>
        <v>-1</v>
      </c>
      <c r="AH1678" s="3">
        <f t="shared" si="538"/>
        <v>201612</v>
      </c>
      <c r="AI1678" s="21">
        <v>2.15</v>
      </c>
      <c r="AJ1678" s="21">
        <v>1.7869999999999999</v>
      </c>
      <c r="AK1678" s="21">
        <v>2.39</v>
      </c>
      <c r="AL1678" s="21">
        <v>1.649</v>
      </c>
      <c r="AO1678">
        <f t="shared" si="543"/>
        <v>-160</v>
      </c>
      <c r="AP1678">
        <f>IF(E1678&lt;F1678,G1678,H1678)</f>
        <v>33</v>
      </c>
      <c r="AQ1678">
        <f>IF(E1678&lt;F1678,H1678,G1678)</f>
        <v>16</v>
      </c>
    </row>
    <row r="1679" spans="2:43" x14ac:dyDescent="0.25">
      <c r="B1679" s="24">
        <v>42728</v>
      </c>
      <c r="C1679" s="20" t="s">
        <v>37</v>
      </c>
      <c r="D1679" s="20" t="s">
        <v>53</v>
      </c>
      <c r="E1679" s="2">
        <v>135</v>
      </c>
      <c r="F1679" s="2">
        <v>-149.03129657228018</v>
      </c>
      <c r="G1679">
        <v>21</v>
      </c>
      <c r="H1679">
        <v>41</v>
      </c>
      <c r="I1679" s="9"/>
      <c r="J1679" s="2" t="str">
        <f t="shared" si="539"/>
        <v>Washington Redskins</v>
      </c>
      <c r="K1679" s="2" t="str">
        <f t="shared" si="540"/>
        <v>Chicago Bears</v>
      </c>
      <c r="L1679" s="17">
        <f t="shared" si="541"/>
        <v>-149.03129657228018</v>
      </c>
      <c r="M1679" s="18">
        <f t="shared" si="542"/>
        <v>135</v>
      </c>
      <c r="N1679" s="4">
        <f t="shared" si="528"/>
        <v>1.671</v>
      </c>
      <c r="O1679" s="4">
        <f t="shared" si="529"/>
        <v>2.35</v>
      </c>
      <c r="P1679" s="4"/>
      <c r="Q1679" s="4"/>
      <c r="R1679" s="1">
        <f t="shared" si="530"/>
        <v>0.59844404548174746</v>
      </c>
      <c r="S1679" s="1">
        <f t="shared" si="530"/>
        <v>0.42553191489361702</v>
      </c>
      <c r="T1679" s="1">
        <f t="shared" si="526"/>
        <v>2.3414573489181634E-2</v>
      </c>
      <c r="U1679" s="1">
        <f t="shared" si="527"/>
        <v>8.6456065294065215E-2</v>
      </c>
      <c r="V1679" s="1">
        <f t="shared" si="531"/>
        <v>0.59745606529406525</v>
      </c>
      <c r="W1679" s="1"/>
      <c r="X1679" s="17">
        <f t="shared" si="532"/>
        <v>673.76324066239818</v>
      </c>
      <c r="Y1679" s="18">
        <f t="shared" si="533"/>
        <v>1346.2787179800953</v>
      </c>
      <c r="Z1679" s="2">
        <f t="shared" si="524"/>
        <v>640.07507862927821</v>
      </c>
      <c r="AA1679" s="18">
        <f t="shared" si="524"/>
        <v>1278.9647820810906</v>
      </c>
      <c r="AB1679" s="2">
        <f t="shared" si="525"/>
        <v>-156.23167240654044</v>
      </c>
      <c r="AC1679" s="2">
        <f t="shared" si="525"/>
        <v>127.89647820810906</v>
      </c>
      <c r="AD1679" s="2">
        <f t="shared" si="534"/>
        <v>640.07507862927821</v>
      </c>
      <c r="AE1679" s="2">
        <f t="shared" si="535"/>
        <v>-1000</v>
      </c>
      <c r="AF1679" s="5">
        <f t="shared" si="536"/>
        <v>0.67100000000000004</v>
      </c>
      <c r="AG1679" s="5">
        <f t="shared" si="537"/>
        <v>-1</v>
      </c>
      <c r="AH1679" s="3">
        <f t="shared" si="538"/>
        <v>201612</v>
      </c>
      <c r="AI1679" s="21">
        <v>2.5099999999999998</v>
      </c>
      <c r="AJ1679" s="21">
        <v>1.5980000000000001</v>
      </c>
      <c r="AK1679" s="21">
        <v>2.35</v>
      </c>
      <c r="AL1679" s="21">
        <v>1.671</v>
      </c>
      <c r="AO1679">
        <f t="shared" si="543"/>
        <v>-150</v>
      </c>
      <c r="AP1679">
        <f>IF(E1679&lt;F1679,G1679,H1679)</f>
        <v>41</v>
      </c>
      <c r="AQ1679">
        <f>IF(E1679&lt;F1679,H1679,G1679)</f>
        <v>21</v>
      </c>
    </row>
    <row r="1680" spans="2:43" x14ac:dyDescent="0.25">
      <c r="B1680" s="24">
        <v>42728</v>
      </c>
      <c r="C1680" s="20" t="s">
        <v>46</v>
      </c>
      <c r="D1680" s="20" t="s">
        <v>54</v>
      </c>
      <c r="E1680" s="2">
        <v>190</v>
      </c>
      <c r="F1680" s="2">
        <v>-212.31422505307853</v>
      </c>
      <c r="G1680">
        <v>20</v>
      </c>
      <c r="H1680">
        <v>17</v>
      </c>
      <c r="I1680" s="9"/>
      <c r="J1680" s="2" t="str">
        <f t="shared" si="539"/>
        <v>San Diego Chargers</v>
      </c>
      <c r="K1680" s="2" t="str">
        <f t="shared" si="540"/>
        <v>Cleveland Browns</v>
      </c>
      <c r="L1680" s="17">
        <f t="shared" si="541"/>
        <v>-212.31422505307853</v>
      </c>
      <c r="M1680" s="18">
        <f t="shared" si="542"/>
        <v>190</v>
      </c>
      <c r="N1680" s="4">
        <f t="shared" si="528"/>
        <v>1.4710000000000001</v>
      </c>
      <c r="O1680" s="4">
        <f t="shared" si="529"/>
        <v>2.9</v>
      </c>
      <c r="P1680" s="4"/>
      <c r="Q1680" s="4"/>
      <c r="R1680" s="1">
        <f t="shared" si="530"/>
        <v>0.67980965329707677</v>
      </c>
      <c r="S1680" s="1">
        <f t="shared" si="530"/>
        <v>0.34482758620689657</v>
      </c>
      <c r="T1680" s="1">
        <f t="shared" si="526"/>
        <v>2.4044840997483496E-2</v>
      </c>
      <c r="U1680" s="1">
        <f t="shared" si="527"/>
        <v>0.1674910335450901</v>
      </c>
      <c r="V1680" s="1">
        <f t="shared" si="531"/>
        <v>0.67849103354509011</v>
      </c>
      <c r="W1680" s="1"/>
      <c r="X1680" s="17">
        <f t="shared" si="532"/>
        <v>473.85882872325902</v>
      </c>
      <c r="Y1680" s="18">
        <f t="shared" si="533"/>
        <v>1882.3065131428357</v>
      </c>
      <c r="Z1680" s="2">
        <f t="shared" si="524"/>
        <v>450.16588728709604</v>
      </c>
      <c r="AA1680" s="18">
        <f t="shared" si="524"/>
        <v>1788.1911874856937</v>
      </c>
      <c r="AB1680" s="2">
        <f t="shared" si="525"/>
        <v>-222.1403327618745</v>
      </c>
      <c r="AC1680" s="2">
        <f t="shared" si="525"/>
        <v>178.81911874856937</v>
      </c>
      <c r="AD1680" s="2">
        <f t="shared" si="534"/>
        <v>-1000</v>
      </c>
      <c r="AE1680" s="2">
        <f t="shared" si="535"/>
        <v>1788.1911874856937</v>
      </c>
      <c r="AF1680" s="5">
        <f t="shared" si="536"/>
        <v>-1</v>
      </c>
      <c r="AG1680" s="5">
        <f t="shared" si="537"/>
        <v>1.9</v>
      </c>
      <c r="AH1680" s="3">
        <f t="shared" si="538"/>
        <v>201612</v>
      </c>
      <c r="AI1680" s="21">
        <v>3.18</v>
      </c>
      <c r="AJ1680" s="21">
        <v>1.4079999999999999</v>
      </c>
      <c r="AK1680" s="21">
        <v>2.9</v>
      </c>
      <c r="AL1680" s="21">
        <v>1.4710000000000001</v>
      </c>
      <c r="AO1680">
        <f t="shared" si="543"/>
        <v>-300</v>
      </c>
      <c r="AP1680">
        <f>IF(E1680&lt;F1680,G1680,H1680)</f>
        <v>17</v>
      </c>
      <c r="AQ1680">
        <f>IF(E1680&lt;F1680,H1680,G1680)</f>
        <v>20</v>
      </c>
    </row>
    <row r="1681" spans="2:43" x14ac:dyDescent="0.25">
      <c r="B1681" s="24">
        <v>42728</v>
      </c>
      <c r="C1681" s="20" t="s">
        <v>33</v>
      </c>
      <c r="D1681" s="20" t="s">
        <v>29</v>
      </c>
      <c r="E1681" s="2">
        <v>-265.25198938992042</v>
      </c>
      <c r="F1681" s="2">
        <v>235</v>
      </c>
      <c r="G1681">
        <v>38</v>
      </c>
      <c r="H1681">
        <v>25</v>
      </c>
      <c r="I1681" s="9"/>
      <c r="J1681" s="2" t="str">
        <f t="shared" si="539"/>
        <v>Green Bay Packers</v>
      </c>
      <c r="K1681" s="2" t="str">
        <f t="shared" si="540"/>
        <v>Minnesota Vikings</v>
      </c>
      <c r="L1681" s="17">
        <f t="shared" si="541"/>
        <v>-265.25198938992042</v>
      </c>
      <c r="M1681" s="18">
        <f t="shared" si="542"/>
        <v>235</v>
      </c>
      <c r="N1681" s="4">
        <f t="shared" si="528"/>
        <v>1.377</v>
      </c>
      <c r="O1681" s="4">
        <f t="shared" si="529"/>
        <v>3.35</v>
      </c>
      <c r="P1681" s="4"/>
      <c r="Q1681" s="4"/>
      <c r="R1681" s="1">
        <f t="shared" si="530"/>
        <v>0.72621641249092228</v>
      </c>
      <c r="S1681" s="1">
        <f t="shared" si="530"/>
        <v>0.29850746268656714</v>
      </c>
      <c r="T1681" s="1">
        <f t="shared" si="526"/>
        <v>2.4127353501163462E-2</v>
      </c>
      <c r="U1681" s="1">
        <f t="shared" si="527"/>
        <v>0.21385447490217757</v>
      </c>
      <c r="V1681" s="1">
        <f t="shared" si="531"/>
        <v>0.72485447490217758</v>
      </c>
      <c r="W1681" s="1"/>
      <c r="X1681" s="17">
        <f t="shared" si="532"/>
        <v>379.5872614774911</v>
      </c>
      <c r="Y1681" s="18">
        <f t="shared" si="533"/>
        <v>2310.2284553242857</v>
      </c>
      <c r="Z1681" s="2">
        <f t="shared" si="524"/>
        <v>360.6078984036165</v>
      </c>
      <c r="AA1681" s="18">
        <f t="shared" si="524"/>
        <v>2194.7170325580714</v>
      </c>
      <c r="AB1681" s="2">
        <f t="shared" si="525"/>
        <v>-277.30951108584236</v>
      </c>
      <c r="AC1681" s="2">
        <f t="shared" si="525"/>
        <v>219.47170325580714</v>
      </c>
      <c r="AD1681" s="2">
        <f t="shared" si="534"/>
        <v>360.6078984036165</v>
      </c>
      <c r="AE1681" s="2">
        <f t="shared" si="535"/>
        <v>-1000</v>
      </c>
      <c r="AF1681" s="5">
        <f t="shared" si="536"/>
        <v>0.377</v>
      </c>
      <c r="AG1681" s="5">
        <f t="shared" si="537"/>
        <v>-1</v>
      </c>
      <c r="AH1681" s="3">
        <f t="shared" si="538"/>
        <v>201612</v>
      </c>
      <c r="AI1681" s="21">
        <v>1.37</v>
      </c>
      <c r="AJ1681" s="21">
        <v>3.39</v>
      </c>
      <c r="AK1681" s="21">
        <v>1.377</v>
      </c>
      <c r="AL1681" s="21">
        <v>3.35</v>
      </c>
      <c r="AO1681">
        <f t="shared" si="543"/>
        <v>-300</v>
      </c>
      <c r="AP1681">
        <f>IF(E1681&lt;F1681,G1681,H1681)</f>
        <v>38</v>
      </c>
      <c r="AQ1681">
        <f>IF(E1681&lt;F1681,H1681,G1681)</f>
        <v>25</v>
      </c>
    </row>
    <row r="1682" spans="2:43" x14ac:dyDescent="0.25">
      <c r="B1682" s="24">
        <v>42728</v>
      </c>
      <c r="C1682" s="20" t="s">
        <v>26</v>
      </c>
      <c r="D1682" s="20" t="s">
        <v>41</v>
      </c>
      <c r="E1682" s="2">
        <v>179</v>
      </c>
      <c r="F1682" s="2">
        <v>-199.20318725099602</v>
      </c>
      <c r="G1682">
        <v>38</v>
      </c>
      <c r="H1682">
        <v>17</v>
      </c>
      <c r="I1682" s="9"/>
      <c r="J1682" s="2" t="str">
        <f t="shared" si="539"/>
        <v>Tennessee Titans</v>
      </c>
      <c r="K1682" s="2" t="str">
        <f t="shared" si="540"/>
        <v>Jacksonville Jaguars</v>
      </c>
      <c r="L1682" s="17">
        <f t="shared" si="541"/>
        <v>-199.20318725099602</v>
      </c>
      <c r="M1682" s="18">
        <f t="shared" si="542"/>
        <v>179</v>
      </c>
      <c r="N1682" s="4">
        <f t="shared" si="528"/>
        <v>1.502</v>
      </c>
      <c r="O1682" s="4">
        <f t="shared" si="529"/>
        <v>2.79</v>
      </c>
      <c r="P1682" s="4"/>
      <c r="Q1682" s="4"/>
      <c r="R1682" s="1">
        <f t="shared" si="530"/>
        <v>0.66577896138482029</v>
      </c>
      <c r="S1682" s="1">
        <f t="shared" si="530"/>
        <v>0.35842293906810035</v>
      </c>
      <c r="T1682" s="1">
        <f t="shared" si="526"/>
        <v>2.3630009319664524E-2</v>
      </c>
      <c r="U1682" s="1">
        <f t="shared" si="527"/>
        <v>0.15367801115835997</v>
      </c>
      <c r="V1682" s="1">
        <f t="shared" si="531"/>
        <v>0.66467801115836</v>
      </c>
      <c r="W1682" s="1"/>
      <c r="X1682" s="17">
        <f t="shared" si="532"/>
        <v>504.48786211125207</v>
      </c>
      <c r="Y1682" s="18">
        <f t="shared" si="533"/>
        <v>1774.8764139353</v>
      </c>
      <c r="Z1682" s="2">
        <f t="shared" si="524"/>
        <v>479.26346900568944</v>
      </c>
      <c r="AA1682" s="18">
        <f t="shared" si="524"/>
        <v>1686.1325932385348</v>
      </c>
      <c r="AB1682" s="2">
        <f t="shared" si="525"/>
        <v>-208.65349951972425</v>
      </c>
      <c r="AC1682" s="2">
        <f t="shared" si="525"/>
        <v>168.61325932385347</v>
      </c>
      <c r="AD1682" s="2">
        <f t="shared" si="534"/>
        <v>-1000</v>
      </c>
      <c r="AE1682" s="2">
        <f t="shared" si="535"/>
        <v>1686.1325932385348</v>
      </c>
      <c r="AF1682" s="5">
        <f t="shared" si="536"/>
        <v>-1</v>
      </c>
      <c r="AG1682" s="5">
        <f t="shared" si="537"/>
        <v>1.79</v>
      </c>
      <c r="AH1682" s="3">
        <f t="shared" si="538"/>
        <v>201612</v>
      </c>
      <c r="AI1682" s="21">
        <v>2.95</v>
      </c>
      <c r="AJ1682" s="21">
        <v>1.458</v>
      </c>
      <c r="AK1682" s="21">
        <v>2.79</v>
      </c>
      <c r="AL1682" s="21">
        <v>1.502</v>
      </c>
      <c r="AO1682">
        <f t="shared" si="543"/>
        <v>-200</v>
      </c>
      <c r="AP1682">
        <f>IF(E1682&lt;F1682,G1682,H1682)</f>
        <v>17</v>
      </c>
      <c r="AQ1682">
        <f>IF(E1682&lt;F1682,H1682,G1682)</f>
        <v>38</v>
      </c>
    </row>
    <row r="1683" spans="2:43" x14ac:dyDescent="0.25">
      <c r="B1683" s="24">
        <v>42728</v>
      </c>
      <c r="C1683" s="20" t="s">
        <v>36</v>
      </c>
      <c r="D1683" s="20" t="s">
        <v>42</v>
      </c>
      <c r="E1683" s="2">
        <v>-1515.1515151515139</v>
      </c>
      <c r="F1683" s="2">
        <v>1051</v>
      </c>
      <c r="G1683">
        <v>41</v>
      </c>
      <c r="H1683">
        <v>3</v>
      </c>
      <c r="I1683" s="9"/>
      <c r="J1683" s="2" t="str">
        <f t="shared" si="539"/>
        <v>New England Patriots</v>
      </c>
      <c r="K1683" s="2" t="str">
        <f t="shared" si="540"/>
        <v>New York Jets</v>
      </c>
      <c r="L1683" s="17">
        <f t="shared" si="541"/>
        <v>-1515.1515151515139</v>
      </c>
      <c r="M1683" s="18">
        <f t="shared" si="542"/>
        <v>1051</v>
      </c>
      <c r="N1683" s="4">
        <f t="shared" si="528"/>
        <v>1.0660000000000001</v>
      </c>
      <c r="O1683" s="4">
        <f t="shared" si="529"/>
        <v>11.51</v>
      </c>
      <c r="P1683" s="4"/>
      <c r="Q1683" s="4"/>
      <c r="R1683" s="1">
        <f t="shared" si="530"/>
        <v>0.9380863039399624</v>
      </c>
      <c r="S1683" s="1">
        <f t="shared" si="530"/>
        <v>8.6880973066898348E-2</v>
      </c>
      <c r="T1683" s="1">
        <f t="shared" si="526"/>
        <v>2.4359096692112003E-2</v>
      </c>
      <c r="U1683" s="1">
        <f t="shared" si="527"/>
        <v>0.42560266543653202</v>
      </c>
      <c r="V1683" s="1">
        <f t="shared" si="531"/>
        <v>0.93660266543653203</v>
      </c>
      <c r="W1683" s="1"/>
      <c r="X1683" s="17">
        <f t="shared" si="532"/>
        <v>67.688612154354288</v>
      </c>
      <c r="Y1683" s="18">
        <f t="shared" si="533"/>
        <v>8829.0111434708087</v>
      </c>
      <c r="Z1683" s="2">
        <f t="shared" si="524"/>
        <v>64.30418154663657</v>
      </c>
      <c r="AA1683" s="18">
        <f t="shared" si="524"/>
        <v>8387.5605862972679</v>
      </c>
      <c r="AB1683" s="2">
        <f t="shared" si="525"/>
        <v>-1555.1088217719566</v>
      </c>
      <c r="AC1683" s="2">
        <f t="shared" si="525"/>
        <v>838.75605862972679</v>
      </c>
      <c r="AD1683" s="2">
        <f t="shared" si="534"/>
        <v>64.30418154663657</v>
      </c>
      <c r="AE1683" s="2">
        <f t="shared" si="535"/>
        <v>-1000</v>
      </c>
      <c r="AF1683" s="5">
        <f t="shared" si="536"/>
        <v>6.6000000000000059E-2</v>
      </c>
      <c r="AG1683" s="5">
        <f t="shared" si="537"/>
        <v>-1</v>
      </c>
      <c r="AH1683" s="3">
        <f t="shared" si="538"/>
        <v>201612</v>
      </c>
      <c r="AI1683" s="21">
        <v>1.071</v>
      </c>
      <c r="AJ1683" s="21">
        <v>10.98</v>
      </c>
      <c r="AK1683" s="21">
        <v>1.0660000000000001</v>
      </c>
      <c r="AL1683" s="21">
        <v>11.51</v>
      </c>
      <c r="AO1683">
        <f t="shared" si="543"/>
        <v>-1600</v>
      </c>
      <c r="AP1683">
        <f>IF(E1683&lt;F1683,G1683,H1683)</f>
        <v>41</v>
      </c>
      <c r="AQ1683">
        <f>IF(E1683&lt;F1683,H1683,G1683)</f>
        <v>3</v>
      </c>
    </row>
    <row r="1684" spans="2:43" x14ac:dyDescent="0.25">
      <c r="B1684" s="24">
        <v>42728</v>
      </c>
      <c r="C1684" s="20" t="s">
        <v>43</v>
      </c>
      <c r="D1684" s="20" t="s">
        <v>27</v>
      </c>
      <c r="E1684" s="2">
        <v>-179.21146953405017</v>
      </c>
      <c r="F1684" s="2">
        <v>161</v>
      </c>
      <c r="G1684">
        <v>31</v>
      </c>
      <c r="H1684">
        <v>24</v>
      </c>
      <c r="I1684" s="9"/>
      <c r="J1684" s="2" t="str">
        <f t="shared" si="539"/>
        <v>New Orleans Saints</v>
      </c>
      <c r="K1684" s="2" t="str">
        <f t="shared" si="540"/>
        <v>Tampa Bay Buccaneers</v>
      </c>
      <c r="L1684" s="17">
        <f t="shared" si="541"/>
        <v>-179.21146953405017</v>
      </c>
      <c r="M1684" s="18">
        <f t="shared" si="542"/>
        <v>161</v>
      </c>
      <c r="N1684" s="4">
        <f t="shared" si="528"/>
        <v>1.5580000000000001</v>
      </c>
      <c r="O1684" s="4">
        <f t="shared" si="529"/>
        <v>2.61</v>
      </c>
      <c r="P1684" s="4"/>
      <c r="Q1684" s="4"/>
      <c r="R1684" s="1">
        <f t="shared" si="530"/>
        <v>0.64184852374839541</v>
      </c>
      <c r="S1684" s="1">
        <f t="shared" si="530"/>
        <v>0.38314176245210729</v>
      </c>
      <c r="T1684" s="1">
        <f t="shared" si="526"/>
        <v>2.4380998080614336E-2</v>
      </c>
      <c r="U1684" s="1">
        <f t="shared" si="527"/>
        <v>0.12935338064814406</v>
      </c>
      <c r="V1684" s="1">
        <f t="shared" si="531"/>
        <v>0.64035338064814407</v>
      </c>
      <c r="W1684" s="1"/>
      <c r="X1684" s="17">
        <f t="shared" si="532"/>
        <v>561.63773038542206</v>
      </c>
      <c r="Y1684" s="18">
        <f t="shared" si="533"/>
        <v>1603.4302738055192</v>
      </c>
      <c r="Z1684" s="2">
        <f t="shared" ref="Z1684:AA1747" si="544">X1684*0.95</f>
        <v>533.55584386615089</v>
      </c>
      <c r="AA1684" s="18">
        <f t="shared" si="544"/>
        <v>1523.2587601152431</v>
      </c>
      <c r="AB1684" s="2">
        <f t="shared" ref="AB1684:AC1747" si="545">IF(Z1684&lt;1000,-100000/Z1684,Z1684/10)</f>
        <v>-187.42180626379991</v>
      </c>
      <c r="AC1684" s="2">
        <f t="shared" si="545"/>
        <v>152.32587601152431</v>
      </c>
      <c r="AD1684" s="2">
        <f t="shared" si="534"/>
        <v>533.55584386615089</v>
      </c>
      <c r="AE1684" s="2">
        <f t="shared" si="535"/>
        <v>-1000</v>
      </c>
      <c r="AF1684" s="5">
        <f t="shared" si="536"/>
        <v>0.55800000000000005</v>
      </c>
      <c r="AG1684" s="5">
        <f t="shared" si="537"/>
        <v>-1</v>
      </c>
      <c r="AH1684" s="3">
        <f t="shared" si="538"/>
        <v>201612</v>
      </c>
      <c r="AI1684" s="21">
        <v>1.6890000000000001</v>
      </c>
      <c r="AJ1684" s="21">
        <v>2.31</v>
      </c>
      <c r="AK1684" s="21">
        <v>1.5580000000000001</v>
      </c>
      <c r="AL1684" s="21">
        <v>2.61</v>
      </c>
      <c r="AO1684">
        <f t="shared" si="543"/>
        <v>-180</v>
      </c>
      <c r="AP1684">
        <f>IF(E1684&lt;F1684,G1684,H1684)</f>
        <v>31</v>
      </c>
      <c r="AQ1684">
        <f>IF(E1684&lt;F1684,H1684,G1684)</f>
        <v>24</v>
      </c>
    </row>
    <row r="1685" spans="2:43" x14ac:dyDescent="0.25">
      <c r="B1685" s="24">
        <v>42726</v>
      </c>
      <c r="C1685" s="20" t="s">
        <v>19</v>
      </c>
      <c r="D1685" s="20" t="s">
        <v>25</v>
      </c>
      <c r="E1685" s="2">
        <v>-120.04801920768308</v>
      </c>
      <c r="F1685" s="2">
        <v>108.99999999999999</v>
      </c>
      <c r="G1685">
        <v>24</v>
      </c>
      <c r="H1685">
        <v>19</v>
      </c>
      <c r="I1685" s="9"/>
      <c r="J1685" s="2" t="str">
        <f t="shared" si="539"/>
        <v>Philadelphia Eagles</v>
      </c>
      <c r="K1685" s="2" t="str">
        <f t="shared" si="540"/>
        <v>New York Giants</v>
      </c>
      <c r="L1685" s="17">
        <f t="shared" si="541"/>
        <v>-120.04801920768308</v>
      </c>
      <c r="M1685" s="18">
        <f t="shared" si="542"/>
        <v>108.99999999999999</v>
      </c>
      <c r="N1685" s="4">
        <f t="shared" si="528"/>
        <v>1.833</v>
      </c>
      <c r="O1685" s="4">
        <f t="shared" si="529"/>
        <v>2.09</v>
      </c>
      <c r="P1685" s="4"/>
      <c r="Q1685" s="4"/>
      <c r="R1685" s="1">
        <f t="shared" si="530"/>
        <v>0.54555373704309873</v>
      </c>
      <c r="S1685" s="1">
        <f t="shared" si="530"/>
        <v>0.47846889952153115</v>
      </c>
      <c r="T1685" s="1">
        <f t="shared" si="526"/>
        <v>2.3459087433087E-2</v>
      </c>
      <c r="U1685" s="1">
        <f t="shared" si="527"/>
        <v>3.3542418760783788E-2</v>
      </c>
      <c r="V1685" s="1">
        <f t="shared" si="531"/>
        <v>0.5445424187607838</v>
      </c>
      <c r="W1685" s="1"/>
      <c r="X1685" s="17">
        <f t="shared" si="532"/>
        <v>836.40422774721924</v>
      </c>
      <c r="Y1685" s="18">
        <f t="shared" si="533"/>
        <v>1089.5532146537346</v>
      </c>
      <c r="Z1685" s="2">
        <f t="shared" si="544"/>
        <v>794.5840163598582</v>
      </c>
      <c r="AA1685" s="18">
        <f t="shared" si="544"/>
        <v>1035.0755539210479</v>
      </c>
      <c r="AB1685" s="2">
        <f t="shared" si="545"/>
        <v>-125.85201557176947</v>
      </c>
      <c r="AC1685" s="2">
        <f t="shared" si="545"/>
        <v>103.50755539210479</v>
      </c>
      <c r="AD1685" s="2">
        <f t="shared" si="534"/>
        <v>794.5840163598582</v>
      </c>
      <c r="AE1685" s="2">
        <f t="shared" si="535"/>
        <v>-1000</v>
      </c>
      <c r="AF1685" s="5">
        <f t="shared" si="536"/>
        <v>0.83299999999999996</v>
      </c>
      <c r="AG1685" s="5">
        <f t="shared" si="537"/>
        <v>-1</v>
      </c>
      <c r="AH1685" s="3">
        <f t="shared" si="538"/>
        <v>201612</v>
      </c>
      <c r="AI1685" s="21">
        <v>2.2799999999999998</v>
      </c>
      <c r="AJ1685" s="21">
        <v>1.7090000000000001</v>
      </c>
      <c r="AK1685" s="21">
        <v>1.833</v>
      </c>
      <c r="AL1685" s="21">
        <v>2.09</v>
      </c>
      <c r="AO1685">
        <f t="shared" si="543"/>
        <v>-130</v>
      </c>
      <c r="AP1685">
        <f>IF(E1685&lt;F1685,G1685,H1685)</f>
        <v>24</v>
      </c>
      <c r="AQ1685">
        <f>IF(E1685&lt;F1685,H1685,G1685)</f>
        <v>19</v>
      </c>
    </row>
    <row r="1686" spans="2:43" x14ac:dyDescent="0.25">
      <c r="B1686" s="24">
        <v>42723</v>
      </c>
      <c r="C1686" s="20" t="s">
        <v>53</v>
      </c>
      <c r="D1686" s="20" t="s">
        <v>44</v>
      </c>
      <c r="E1686" s="2">
        <v>-290.69767441860461</v>
      </c>
      <c r="F1686" s="2">
        <v>256</v>
      </c>
      <c r="G1686">
        <v>15</v>
      </c>
      <c r="H1686">
        <v>26</v>
      </c>
      <c r="I1686" s="9"/>
      <c r="J1686" s="2" t="str">
        <f t="shared" si="539"/>
        <v>Washington Redskins</v>
      </c>
      <c r="K1686" s="2" t="str">
        <f t="shared" si="540"/>
        <v>Carolina Panthers</v>
      </c>
      <c r="L1686" s="17">
        <f t="shared" si="541"/>
        <v>-290.69767441860461</v>
      </c>
      <c r="M1686" s="18">
        <f t="shared" si="542"/>
        <v>256</v>
      </c>
      <c r="N1686" s="4">
        <f t="shared" si="528"/>
        <v>1.3440000000000001</v>
      </c>
      <c r="O1686" s="4">
        <f t="shared" si="529"/>
        <v>3.56</v>
      </c>
      <c r="P1686" s="4"/>
      <c r="Q1686" s="4"/>
      <c r="R1686" s="1">
        <f t="shared" si="530"/>
        <v>0.74404761904761896</v>
      </c>
      <c r="S1686" s="1">
        <f t="shared" si="530"/>
        <v>0.2808988764044944</v>
      </c>
      <c r="T1686" s="1">
        <f t="shared" si="526"/>
        <v>2.4339314845024385E-2</v>
      </c>
      <c r="U1686" s="1">
        <f t="shared" si="527"/>
        <v>0.23157437132156228</v>
      </c>
      <c r="V1686" s="1">
        <f t="shared" si="531"/>
        <v>0.74257437132156223</v>
      </c>
      <c r="W1686" s="1"/>
      <c r="X1686" s="17">
        <f t="shared" si="532"/>
        <v>346.66646011536398</v>
      </c>
      <c r="Y1686" s="18">
        <f t="shared" si="533"/>
        <v>2508.192835826314</v>
      </c>
      <c r="Z1686" s="2">
        <f t="shared" si="544"/>
        <v>329.33313710959578</v>
      </c>
      <c r="AA1686" s="18">
        <f t="shared" si="544"/>
        <v>2382.7831940349984</v>
      </c>
      <c r="AB1686" s="2">
        <f t="shared" si="545"/>
        <v>-303.64390561379162</v>
      </c>
      <c r="AC1686" s="2">
        <f t="shared" si="545"/>
        <v>238.27831940349984</v>
      </c>
      <c r="AD1686" s="2">
        <f t="shared" si="534"/>
        <v>-1000</v>
      </c>
      <c r="AE1686" s="2">
        <f t="shared" si="535"/>
        <v>2382.7831940349984</v>
      </c>
      <c r="AF1686" s="5">
        <f t="shared" si="536"/>
        <v>-1</v>
      </c>
      <c r="AG1686" s="5">
        <f t="shared" si="537"/>
        <v>2.56</v>
      </c>
      <c r="AH1686" s="3">
        <f t="shared" si="538"/>
        <v>201612</v>
      </c>
      <c r="AI1686" s="21">
        <v>1.462</v>
      </c>
      <c r="AJ1686" s="21">
        <v>2.93</v>
      </c>
      <c r="AK1686" s="21">
        <v>1.3440000000000001</v>
      </c>
      <c r="AL1686" s="21">
        <v>3.56</v>
      </c>
      <c r="AO1686">
        <f t="shared" si="543"/>
        <v>-300</v>
      </c>
      <c r="AP1686">
        <f>IF(E1686&lt;F1686,G1686,H1686)</f>
        <v>15</v>
      </c>
      <c r="AQ1686">
        <f>IF(E1686&lt;F1686,H1686,G1686)</f>
        <v>26</v>
      </c>
    </row>
    <row r="1687" spans="2:43" x14ac:dyDescent="0.25">
      <c r="B1687" s="24">
        <v>42722</v>
      </c>
      <c r="C1687" s="20" t="s">
        <v>21</v>
      </c>
      <c r="D1687" s="20" t="s">
        <v>45</v>
      </c>
      <c r="E1687" s="2">
        <v>140</v>
      </c>
      <c r="F1687" s="2">
        <v>-155.03875968992247</v>
      </c>
      <c r="G1687">
        <v>20</v>
      </c>
      <c r="H1687">
        <v>24</v>
      </c>
      <c r="I1687" s="9"/>
      <c r="J1687" s="2" t="str">
        <f t="shared" si="539"/>
        <v>Pittsburgh Steelers</v>
      </c>
      <c r="K1687" s="2" t="str">
        <f t="shared" si="540"/>
        <v>Cincinnati Bengals</v>
      </c>
      <c r="L1687" s="17">
        <f t="shared" si="541"/>
        <v>-155.03875968992247</v>
      </c>
      <c r="M1687" s="18">
        <f t="shared" si="542"/>
        <v>140</v>
      </c>
      <c r="N1687" s="4">
        <f t="shared" si="528"/>
        <v>1.645</v>
      </c>
      <c r="O1687" s="4">
        <f t="shared" si="529"/>
        <v>2.4</v>
      </c>
      <c r="P1687" s="4"/>
      <c r="Q1687" s="4"/>
      <c r="R1687" s="1">
        <f t="shared" si="530"/>
        <v>0.60790273556231</v>
      </c>
      <c r="S1687" s="1">
        <f t="shared" si="530"/>
        <v>0.41666666666666669</v>
      </c>
      <c r="T1687" s="1">
        <f t="shared" si="526"/>
        <v>2.3980222496909787E-2</v>
      </c>
      <c r="U1687" s="1">
        <f t="shared" si="527"/>
        <v>9.5618034447821659E-2</v>
      </c>
      <c r="V1687" s="1">
        <f t="shared" si="531"/>
        <v>0.6066180344478217</v>
      </c>
      <c r="W1687" s="1"/>
      <c r="X1687" s="17">
        <f t="shared" si="532"/>
        <v>648.48379575502895</v>
      </c>
      <c r="Y1687" s="18">
        <f t="shared" si="533"/>
        <v>1396.9947605426773</v>
      </c>
      <c r="Z1687" s="2">
        <f t="shared" si="544"/>
        <v>616.05960596727743</v>
      </c>
      <c r="AA1687" s="18">
        <f t="shared" si="544"/>
        <v>1327.1450225155434</v>
      </c>
      <c r="AB1687" s="2">
        <f t="shared" si="545"/>
        <v>-162.32195558900446</v>
      </c>
      <c r="AC1687" s="2">
        <f t="shared" si="545"/>
        <v>132.71450225155434</v>
      </c>
      <c r="AD1687" s="2">
        <f t="shared" si="534"/>
        <v>616.05960596727743</v>
      </c>
      <c r="AE1687" s="2">
        <f t="shared" si="535"/>
        <v>-1000</v>
      </c>
      <c r="AF1687" s="5">
        <f t="shared" si="536"/>
        <v>0.64500000000000002</v>
      </c>
      <c r="AG1687" s="5">
        <f t="shared" si="537"/>
        <v>-1</v>
      </c>
      <c r="AH1687" s="3">
        <f t="shared" si="538"/>
        <v>201612</v>
      </c>
      <c r="AI1687" s="21">
        <v>2.4900000000000002</v>
      </c>
      <c r="AJ1687" s="21">
        <v>1.6060000000000001</v>
      </c>
      <c r="AK1687" s="21">
        <v>2.4</v>
      </c>
      <c r="AL1687" s="21">
        <v>1.645</v>
      </c>
      <c r="AO1687">
        <f t="shared" si="543"/>
        <v>-160</v>
      </c>
      <c r="AP1687">
        <f>IF(E1687&lt;F1687,G1687,H1687)</f>
        <v>24</v>
      </c>
      <c r="AQ1687">
        <f>IF(E1687&lt;F1687,H1687,G1687)</f>
        <v>20</v>
      </c>
    </row>
    <row r="1688" spans="2:43" x14ac:dyDescent="0.25">
      <c r="B1688" s="24">
        <v>42722</v>
      </c>
      <c r="C1688" s="20" t="s">
        <v>38</v>
      </c>
      <c r="D1688" s="20" t="s">
        <v>36</v>
      </c>
      <c r="E1688" s="2">
        <v>135</v>
      </c>
      <c r="F1688" s="2">
        <v>-149.03129657228018</v>
      </c>
      <c r="G1688">
        <v>3</v>
      </c>
      <c r="H1688">
        <v>16</v>
      </c>
      <c r="I1688" s="9"/>
      <c r="J1688" s="2" t="str">
        <f t="shared" si="539"/>
        <v>New England Patriots</v>
      </c>
      <c r="K1688" s="2" t="str">
        <f t="shared" si="540"/>
        <v>Denver Broncos</v>
      </c>
      <c r="L1688" s="17">
        <f t="shared" si="541"/>
        <v>-149.03129657228018</v>
      </c>
      <c r="M1688" s="18">
        <f t="shared" si="542"/>
        <v>135</v>
      </c>
      <c r="N1688" s="4">
        <f t="shared" si="528"/>
        <v>1.671</v>
      </c>
      <c r="O1688" s="4">
        <f t="shared" si="529"/>
        <v>2.35</v>
      </c>
      <c r="P1688" s="4"/>
      <c r="Q1688" s="4"/>
      <c r="R1688" s="1">
        <f t="shared" si="530"/>
        <v>0.59844404548174746</v>
      </c>
      <c r="S1688" s="1">
        <f t="shared" si="530"/>
        <v>0.42553191489361702</v>
      </c>
      <c r="T1688" s="1">
        <f t="shared" si="526"/>
        <v>2.3414573489181634E-2</v>
      </c>
      <c r="U1688" s="1">
        <f t="shared" si="527"/>
        <v>8.6456065294065215E-2</v>
      </c>
      <c r="V1688" s="1">
        <f t="shared" si="531"/>
        <v>0.59745606529406525</v>
      </c>
      <c r="W1688" s="1"/>
      <c r="X1688" s="17">
        <f t="shared" si="532"/>
        <v>673.76324066239818</v>
      </c>
      <c r="Y1688" s="18">
        <f t="shared" si="533"/>
        <v>1346.2787179800953</v>
      </c>
      <c r="Z1688" s="2">
        <f t="shared" si="544"/>
        <v>640.07507862927821</v>
      </c>
      <c r="AA1688" s="18">
        <f t="shared" si="544"/>
        <v>1278.9647820810906</v>
      </c>
      <c r="AB1688" s="2">
        <f t="shared" si="545"/>
        <v>-156.23167240654044</v>
      </c>
      <c r="AC1688" s="2">
        <f t="shared" si="545"/>
        <v>127.89647820810906</v>
      </c>
      <c r="AD1688" s="2">
        <f t="shared" si="534"/>
        <v>640.07507862927821</v>
      </c>
      <c r="AE1688" s="2">
        <f t="shared" si="535"/>
        <v>-1000</v>
      </c>
      <c r="AF1688" s="5">
        <f t="shared" si="536"/>
        <v>0.67100000000000004</v>
      </c>
      <c r="AG1688" s="5">
        <f t="shared" si="537"/>
        <v>-1</v>
      </c>
      <c r="AH1688" s="3">
        <f t="shared" si="538"/>
        <v>201612</v>
      </c>
      <c r="AI1688" s="21">
        <v>2.46</v>
      </c>
      <c r="AJ1688" s="21">
        <v>1.617</v>
      </c>
      <c r="AK1688" s="21">
        <v>2.35</v>
      </c>
      <c r="AL1688" s="21">
        <v>1.671</v>
      </c>
      <c r="AO1688">
        <f t="shared" si="543"/>
        <v>-150</v>
      </c>
      <c r="AP1688">
        <f>IF(E1688&lt;F1688,G1688,H1688)</f>
        <v>16</v>
      </c>
      <c r="AQ1688">
        <f>IF(E1688&lt;F1688,H1688,G1688)</f>
        <v>3</v>
      </c>
    </row>
    <row r="1689" spans="2:43" x14ac:dyDescent="0.25">
      <c r="B1689" s="24">
        <v>42722</v>
      </c>
      <c r="C1689" s="20" t="s">
        <v>54</v>
      </c>
      <c r="D1689" s="20" t="s">
        <v>52</v>
      </c>
      <c r="E1689" s="2">
        <v>116.00000000000001</v>
      </c>
      <c r="F1689" s="2">
        <v>-128.04097311139566</v>
      </c>
      <c r="G1689">
        <v>16</v>
      </c>
      <c r="H1689">
        <v>19</v>
      </c>
      <c r="I1689" s="9"/>
      <c r="J1689" s="2" t="str">
        <f t="shared" si="539"/>
        <v>Oakland Raiders</v>
      </c>
      <c r="K1689" s="2" t="str">
        <f t="shared" si="540"/>
        <v>San Diego Chargers</v>
      </c>
      <c r="L1689" s="17">
        <f t="shared" si="541"/>
        <v>-128.04097311139566</v>
      </c>
      <c r="M1689" s="18">
        <f t="shared" si="542"/>
        <v>116.00000000000001</v>
      </c>
      <c r="N1689" s="4">
        <f t="shared" si="528"/>
        <v>1.7809999999999999</v>
      </c>
      <c r="O1689" s="4">
        <f t="shared" si="529"/>
        <v>2.16</v>
      </c>
      <c r="P1689" s="4"/>
      <c r="Q1689" s="4"/>
      <c r="R1689" s="1">
        <f t="shared" si="530"/>
        <v>0.56148231330713083</v>
      </c>
      <c r="S1689" s="1">
        <f t="shared" si="530"/>
        <v>0.46296296296296291</v>
      </c>
      <c r="T1689" s="1">
        <f t="shared" si="526"/>
        <v>2.3861963968535793E-2</v>
      </c>
      <c r="U1689" s="1">
        <f t="shared" si="527"/>
        <v>4.9259675172083961E-2</v>
      </c>
      <c r="V1689" s="1">
        <f t="shared" si="531"/>
        <v>0.56025967517208397</v>
      </c>
      <c r="W1689" s="1"/>
      <c r="X1689" s="17">
        <f t="shared" si="532"/>
        <v>784.88662367651148</v>
      </c>
      <c r="Y1689" s="18">
        <f t="shared" si="533"/>
        <v>1159.9838754718842</v>
      </c>
      <c r="Z1689" s="2">
        <f t="shared" si="544"/>
        <v>745.6422924926859</v>
      </c>
      <c r="AA1689" s="18">
        <f t="shared" si="544"/>
        <v>1101.9846816982899</v>
      </c>
      <c r="AB1689" s="2">
        <f t="shared" si="545"/>
        <v>-134.1125644385051</v>
      </c>
      <c r="AC1689" s="2">
        <f t="shared" si="545"/>
        <v>110.198468169829</v>
      </c>
      <c r="AD1689" s="2">
        <f t="shared" si="534"/>
        <v>745.6422924926859</v>
      </c>
      <c r="AE1689" s="2">
        <f t="shared" si="535"/>
        <v>-1000</v>
      </c>
      <c r="AF1689" s="5">
        <f t="shared" si="536"/>
        <v>0.78099999999999992</v>
      </c>
      <c r="AG1689" s="5">
        <f t="shared" si="537"/>
        <v>-1</v>
      </c>
      <c r="AH1689" s="3">
        <f t="shared" si="538"/>
        <v>201612</v>
      </c>
      <c r="AI1689" s="21">
        <v>2.2400000000000002</v>
      </c>
      <c r="AJ1689" s="21">
        <v>1.7290000000000001</v>
      </c>
      <c r="AK1689" s="21">
        <v>2.16</v>
      </c>
      <c r="AL1689" s="21">
        <v>1.7809999999999999</v>
      </c>
      <c r="AO1689">
        <f t="shared" si="543"/>
        <v>-130</v>
      </c>
      <c r="AP1689">
        <f>IF(E1689&lt;F1689,G1689,H1689)</f>
        <v>19</v>
      </c>
      <c r="AQ1689">
        <f>IF(E1689&lt;F1689,H1689,G1689)</f>
        <v>16</v>
      </c>
    </row>
    <row r="1690" spans="2:43" x14ac:dyDescent="0.25">
      <c r="B1690" s="24">
        <v>42722</v>
      </c>
      <c r="C1690" s="20" t="s">
        <v>48</v>
      </c>
      <c r="D1690" s="20" t="s">
        <v>43</v>
      </c>
      <c r="E1690" s="2">
        <v>-150.15015015015015</v>
      </c>
      <c r="F1690" s="2">
        <v>136</v>
      </c>
      <c r="G1690">
        <v>41</v>
      </c>
      <c r="H1690">
        <v>48</v>
      </c>
      <c r="I1690" s="9"/>
      <c r="J1690" s="2" t="str">
        <f t="shared" si="539"/>
        <v>Arizona Cardinals</v>
      </c>
      <c r="K1690" s="2" t="str">
        <f t="shared" si="540"/>
        <v>New Orleans Saints</v>
      </c>
      <c r="L1690" s="17">
        <f t="shared" si="541"/>
        <v>-150.15015015015015</v>
      </c>
      <c r="M1690" s="18">
        <f t="shared" si="542"/>
        <v>136</v>
      </c>
      <c r="N1690" s="4">
        <f t="shared" si="528"/>
        <v>1.6659999999999999</v>
      </c>
      <c r="O1690" s="4">
        <f t="shared" si="529"/>
        <v>2.36</v>
      </c>
      <c r="P1690" s="4"/>
      <c r="Q1690" s="4"/>
      <c r="R1690" s="1">
        <f t="shared" si="530"/>
        <v>0.60024009603841544</v>
      </c>
      <c r="S1690" s="1">
        <f t="shared" si="530"/>
        <v>0.42372881355932207</v>
      </c>
      <c r="T1690" s="1">
        <f t="shared" si="526"/>
        <v>2.3407848981619517E-2</v>
      </c>
      <c r="U1690" s="1">
        <f t="shared" si="527"/>
        <v>8.8255641239546684E-2</v>
      </c>
      <c r="V1690" s="1">
        <f t="shared" si="531"/>
        <v>0.59925564123954667</v>
      </c>
      <c r="W1690" s="1"/>
      <c r="X1690" s="17">
        <f t="shared" si="532"/>
        <v>668.73689821513028</v>
      </c>
      <c r="Y1690" s="18">
        <f t="shared" si="533"/>
        <v>1356.0765066241343</v>
      </c>
      <c r="Z1690" s="2">
        <f t="shared" si="544"/>
        <v>635.30005330437371</v>
      </c>
      <c r="AA1690" s="18">
        <f t="shared" si="544"/>
        <v>1288.2726812929275</v>
      </c>
      <c r="AB1690" s="2">
        <f t="shared" si="545"/>
        <v>-157.40593673787993</v>
      </c>
      <c r="AC1690" s="2">
        <f t="shared" si="545"/>
        <v>128.82726812929275</v>
      </c>
      <c r="AD1690" s="2">
        <f t="shared" si="534"/>
        <v>-1000</v>
      </c>
      <c r="AE1690" s="2">
        <f t="shared" si="535"/>
        <v>1288.2726812929275</v>
      </c>
      <c r="AF1690" s="5">
        <f t="shared" si="536"/>
        <v>-1</v>
      </c>
      <c r="AG1690" s="5">
        <f t="shared" si="537"/>
        <v>1.3599999999999999</v>
      </c>
      <c r="AH1690" s="3">
        <f t="shared" si="538"/>
        <v>201612</v>
      </c>
      <c r="AI1690" s="21">
        <v>1.7749999999999999</v>
      </c>
      <c r="AJ1690" s="21">
        <v>2.17</v>
      </c>
      <c r="AK1690" s="21">
        <v>1.6659999999999999</v>
      </c>
      <c r="AL1690" s="21">
        <v>2.36</v>
      </c>
      <c r="AO1690">
        <f t="shared" si="543"/>
        <v>-160</v>
      </c>
      <c r="AP1690">
        <f>IF(E1690&lt;F1690,G1690,H1690)</f>
        <v>41</v>
      </c>
      <c r="AQ1690">
        <f>IF(E1690&lt;F1690,H1690,G1690)</f>
        <v>48</v>
      </c>
    </row>
    <row r="1691" spans="2:43" x14ac:dyDescent="0.25">
      <c r="B1691" s="24">
        <v>42722</v>
      </c>
      <c r="C1691" s="20" t="s">
        <v>35</v>
      </c>
      <c r="D1691" s="20" t="s">
        <v>22</v>
      </c>
      <c r="E1691" s="2">
        <v>-854.70085470085473</v>
      </c>
      <c r="F1691" s="2">
        <v>671</v>
      </c>
      <c r="G1691">
        <v>41</v>
      </c>
      <c r="H1691">
        <v>13</v>
      </c>
      <c r="I1691" s="9"/>
      <c r="J1691" s="2" t="str">
        <f t="shared" si="539"/>
        <v>Atlanta Falcons</v>
      </c>
      <c r="K1691" s="2" t="str">
        <f t="shared" si="540"/>
        <v>San Francisco 49ers</v>
      </c>
      <c r="L1691" s="17">
        <f t="shared" si="541"/>
        <v>-854.70085470085473</v>
      </c>
      <c r="M1691" s="18">
        <f t="shared" si="542"/>
        <v>671</v>
      </c>
      <c r="N1691" s="4">
        <f t="shared" si="528"/>
        <v>1.117</v>
      </c>
      <c r="O1691" s="4">
        <f t="shared" si="529"/>
        <v>7.71</v>
      </c>
      <c r="P1691" s="4"/>
      <c r="Q1691" s="4"/>
      <c r="R1691" s="1">
        <f t="shared" si="530"/>
        <v>0.89525514771709935</v>
      </c>
      <c r="S1691" s="1">
        <f t="shared" si="530"/>
        <v>0.1297016861219196</v>
      </c>
      <c r="T1691" s="1">
        <f t="shared" si="526"/>
        <v>2.4349155998640626E-2</v>
      </c>
      <c r="U1691" s="1">
        <f t="shared" si="527"/>
        <v>0.38277673079758989</v>
      </c>
      <c r="V1691" s="1">
        <f t="shared" si="531"/>
        <v>0.8937767307975899</v>
      </c>
      <c r="W1691" s="1"/>
      <c r="X1691" s="17">
        <f t="shared" si="532"/>
        <v>118.84765573122324</v>
      </c>
      <c r="Y1691" s="18">
        <f t="shared" si="533"/>
        <v>6058.2304401132624</v>
      </c>
      <c r="Z1691" s="2">
        <f t="shared" si="544"/>
        <v>112.90527294466207</v>
      </c>
      <c r="AA1691" s="18">
        <f t="shared" si="544"/>
        <v>5755.3189181075986</v>
      </c>
      <c r="AB1691" s="2">
        <f t="shared" si="545"/>
        <v>-885.69822641510029</v>
      </c>
      <c r="AC1691" s="2">
        <f t="shared" si="545"/>
        <v>575.53189181075982</v>
      </c>
      <c r="AD1691" s="2">
        <f t="shared" si="534"/>
        <v>112.90527294466207</v>
      </c>
      <c r="AE1691" s="2">
        <f t="shared" si="535"/>
        <v>-1000</v>
      </c>
      <c r="AF1691" s="5">
        <f t="shared" si="536"/>
        <v>0.11699999999999999</v>
      </c>
      <c r="AG1691" s="5">
        <f t="shared" si="537"/>
        <v>-1</v>
      </c>
      <c r="AH1691" s="3">
        <f t="shared" si="538"/>
        <v>201612</v>
      </c>
      <c r="AI1691" s="21">
        <v>1.125</v>
      </c>
      <c r="AJ1691" s="21">
        <v>7.38</v>
      </c>
      <c r="AK1691" s="21">
        <v>1.117</v>
      </c>
      <c r="AL1691" s="21">
        <v>7.71</v>
      </c>
      <c r="AO1691">
        <f t="shared" si="543"/>
        <v>-900</v>
      </c>
      <c r="AP1691">
        <f>IF(E1691&lt;F1691,G1691,H1691)</f>
        <v>41</v>
      </c>
      <c r="AQ1691">
        <f>IF(E1691&lt;F1691,H1691,G1691)</f>
        <v>13</v>
      </c>
    </row>
    <row r="1692" spans="2:43" x14ac:dyDescent="0.25">
      <c r="B1692" s="24">
        <v>42722</v>
      </c>
      <c r="C1692" s="20" t="s">
        <v>28</v>
      </c>
      <c r="D1692" s="20" t="s">
        <v>19</v>
      </c>
      <c r="E1692" s="2">
        <v>-225.22522522522524</v>
      </c>
      <c r="F1692" s="2">
        <v>200.99999999999997</v>
      </c>
      <c r="G1692">
        <v>27</v>
      </c>
      <c r="H1692">
        <v>26</v>
      </c>
      <c r="I1692" s="9"/>
      <c r="J1692" s="2" t="str">
        <f t="shared" si="539"/>
        <v>Baltimore Ravens</v>
      </c>
      <c r="K1692" s="2" t="str">
        <f t="shared" si="540"/>
        <v>Philadelphia Eagles</v>
      </c>
      <c r="L1692" s="17">
        <f t="shared" si="541"/>
        <v>-225.22522522522524</v>
      </c>
      <c r="M1692" s="18">
        <f t="shared" si="542"/>
        <v>200.99999999999997</v>
      </c>
      <c r="N1692" s="4">
        <f t="shared" si="528"/>
        <v>1.444</v>
      </c>
      <c r="O1692" s="4">
        <f t="shared" si="529"/>
        <v>3.01</v>
      </c>
      <c r="P1692" s="4"/>
      <c r="Q1692" s="4"/>
      <c r="R1692" s="1">
        <f t="shared" si="530"/>
        <v>0.69252077562326875</v>
      </c>
      <c r="S1692" s="1">
        <f t="shared" si="530"/>
        <v>0.33222591362126247</v>
      </c>
      <c r="T1692" s="1">
        <f t="shared" si="526"/>
        <v>2.4149079479119928E-2</v>
      </c>
      <c r="U1692" s="1">
        <f t="shared" si="527"/>
        <v>0.18014743100100314</v>
      </c>
      <c r="V1692" s="1">
        <f t="shared" si="531"/>
        <v>0.69114743100100318</v>
      </c>
      <c r="W1692" s="1"/>
      <c r="X1692" s="17">
        <f t="shared" si="532"/>
        <v>446.86930044965845</v>
      </c>
      <c r="Y1692" s="18">
        <f t="shared" si="533"/>
        <v>1988.0604066686358</v>
      </c>
      <c r="Z1692" s="2">
        <f t="shared" si="544"/>
        <v>424.52583542717554</v>
      </c>
      <c r="AA1692" s="18">
        <f t="shared" si="544"/>
        <v>1888.6573863352039</v>
      </c>
      <c r="AB1692" s="2">
        <f t="shared" si="545"/>
        <v>-235.55692411364279</v>
      </c>
      <c r="AC1692" s="2">
        <f t="shared" si="545"/>
        <v>188.86573863352038</v>
      </c>
      <c r="AD1692" s="2">
        <f t="shared" si="534"/>
        <v>424.52583542717554</v>
      </c>
      <c r="AE1692" s="2">
        <f t="shared" si="535"/>
        <v>-1000</v>
      </c>
      <c r="AF1692" s="5">
        <f t="shared" si="536"/>
        <v>0.44399999999999995</v>
      </c>
      <c r="AG1692" s="5">
        <f t="shared" si="537"/>
        <v>-1</v>
      </c>
      <c r="AH1692" s="3">
        <f t="shared" si="538"/>
        <v>201612</v>
      </c>
      <c r="AI1692" s="21">
        <v>1.4339999999999999</v>
      </c>
      <c r="AJ1692" s="21">
        <v>3.05</v>
      </c>
      <c r="AK1692" s="21">
        <v>1.444</v>
      </c>
      <c r="AL1692" s="21">
        <v>3.01</v>
      </c>
      <c r="AO1692">
        <f t="shared" si="543"/>
        <v>-300</v>
      </c>
      <c r="AP1692">
        <f>IF(E1692&lt;F1692,G1692,H1692)</f>
        <v>27</v>
      </c>
      <c r="AQ1692">
        <f>IF(E1692&lt;F1692,H1692,G1692)</f>
        <v>26</v>
      </c>
    </row>
    <row r="1693" spans="2:43" x14ac:dyDescent="0.25">
      <c r="B1693" s="24">
        <v>42722</v>
      </c>
      <c r="C1693" s="20" t="s">
        <v>24</v>
      </c>
      <c r="D1693" s="20" t="s">
        <v>46</v>
      </c>
      <c r="E1693" s="2">
        <v>-460.82949308755741</v>
      </c>
      <c r="F1693" s="2">
        <v>393</v>
      </c>
      <c r="G1693">
        <v>33</v>
      </c>
      <c r="H1693">
        <v>13</v>
      </c>
      <c r="I1693" s="9"/>
      <c r="J1693" s="2" t="str">
        <f t="shared" si="539"/>
        <v>Buffalo Bills</v>
      </c>
      <c r="K1693" s="2" t="str">
        <f t="shared" si="540"/>
        <v>Cleveland Browns</v>
      </c>
      <c r="L1693" s="17">
        <f t="shared" si="541"/>
        <v>-460.82949308755741</v>
      </c>
      <c r="M1693" s="18">
        <f t="shared" si="542"/>
        <v>393</v>
      </c>
      <c r="N1693" s="4">
        <f t="shared" si="528"/>
        <v>1.2170000000000001</v>
      </c>
      <c r="O1693" s="4">
        <f t="shared" si="529"/>
        <v>4.93</v>
      </c>
      <c r="P1693" s="4"/>
      <c r="Q1693" s="4"/>
      <c r="R1693" s="1">
        <f t="shared" si="530"/>
        <v>0.82169268693508624</v>
      </c>
      <c r="S1693" s="1">
        <f t="shared" si="530"/>
        <v>0.20283975659229211</v>
      </c>
      <c r="T1693" s="1">
        <f t="shared" si="526"/>
        <v>2.3945013827883499E-2</v>
      </c>
      <c r="U1693" s="1">
        <f t="shared" si="527"/>
        <v>0.30942646517139705</v>
      </c>
      <c r="V1693" s="1">
        <f t="shared" si="531"/>
        <v>0.82042646517139706</v>
      </c>
      <c r="W1693" s="1"/>
      <c r="X1693" s="17">
        <f t="shared" si="532"/>
        <v>218.87828154237798</v>
      </c>
      <c r="Y1693" s="18">
        <f t="shared" si="533"/>
        <v>3744.6260130048004</v>
      </c>
      <c r="Z1693" s="2">
        <f t="shared" si="544"/>
        <v>207.93436746525907</v>
      </c>
      <c r="AA1693" s="18">
        <f t="shared" si="544"/>
        <v>3557.3947123545604</v>
      </c>
      <c r="AB1693" s="2">
        <f t="shared" si="545"/>
        <v>-480.92098107210506</v>
      </c>
      <c r="AC1693" s="2">
        <f t="shared" si="545"/>
        <v>355.73947123545605</v>
      </c>
      <c r="AD1693" s="2">
        <f t="shared" si="534"/>
        <v>207.93436746525907</v>
      </c>
      <c r="AE1693" s="2">
        <f t="shared" si="535"/>
        <v>-1000</v>
      </c>
      <c r="AF1693" s="5">
        <f t="shared" si="536"/>
        <v>0.21700000000000008</v>
      </c>
      <c r="AG1693" s="5">
        <f t="shared" si="537"/>
        <v>-1</v>
      </c>
      <c r="AH1693" s="3">
        <f t="shared" si="538"/>
        <v>201612</v>
      </c>
      <c r="AI1693" s="21">
        <v>1.208</v>
      </c>
      <c r="AJ1693" s="21">
        <v>5.08</v>
      </c>
      <c r="AK1693" s="21">
        <v>1.2170000000000001</v>
      </c>
      <c r="AL1693" s="21">
        <v>4.93</v>
      </c>
      <c r="AO1693">
        <f t="shared" si="543"/>
        <v>-500</v>
      </c>
      <c r="AP1693">
        <f>IF(E1693&lt;F1693,G1693,H1693)</f>
        <v>33</v>
      </c>
      <c r="AQ1693">
        <f>IF(E1693&lt;F1693,H1693,G1693)</f>
        <v>13</v>
      </c>
    </row>
    <row r="1694" spans="2:43" x14ac:dyDescent="0.25">
      <c r="B1694" s="24">
        <v>42722</v>
      </c>
      <c r="C1694" s="20" t="s">
        <v>37</v>
      </c>
      <c r="D1694" s="20" t="s">
        <v>33</v>
      </c>
      <c r="E1694" s="2">
        <v>190</v>
      </c>
      <c r="F1694" s="2">
        <v>-212.31422505307853</v>
      </c>
      <c r="G1694">
        <v>27</v>
      </c>
      <c r="H1694">
        <v>30</v>
      </c>
      <c r="I1694" s="9"/>
      <c r="J1694" s="2" t="str">
        <f t="shared" si="539"/>
        <v>Green Bay Packers</v>
      </c>
      <c r="K1694" s="2" t="str">
        <f t="shared" si="540"/>
        <v>Chicago Bears</v>
      </c>
      <c r="L1694" s="17">
        <f t="shared" si="541"/>
        <v>-212.31422505307853</v>
      </c>
      <c r="M1694" s="18">
        <f t="shared" si="542"/>
        <v>190</v>
      </c>
      <c r="N1694" s="4">
        <f t="shared" si="528"/>
        <v>1.4710000000000001</v>
      </c>
      <c r="O1694" s="4">
        <f t="shared" si="529"/>
        <v>2.9</v>
      </c>
      <c r="P1694" s="4"/>
      <c r="Q1694" s="4"/>
      <c r="R1694" s="1">
        <f t="shared" si="530"/>
        <v>0.67980965329707677</v>
      </c>
      <c r="S1694" s="1">
        <f t="shared" si="530"/>
        <v>0.34482758620689657</v>
      </c>
      <c r="T1694" s="1">
        <f t="shared" si="526"/>
        <v>2.4044840997483496E-2</v>
      </c>
      <c r="U1694" s="1">
        <f t="shared" si="527"/>
        <v>0.1674910335450901</v>
      </c>
      <c r="V1694" s="1">
        <f t="shared" si="531"/>
        <v>0.67849103354509011</v>
      </c>
      <c r="W1694" s="1"/>
      <c r="X1694" s="17">
        <f t="shared" si="532"/>
        <v>473.85882872325902</v>
      </c>
      <c r="Y1694" s="18">
        <f t="shared" si="533"/>
        <v>1882.3065131428357</v>
      </c>
      <c r="Z1694" s="2">
        <f t="shared" si="544"/>
        <v>450.16588728709604</v>
      </c>
      <c r="AA1694" s="18">
        <f t="shared" si="544"/>
        <v>1788.1911874856937</v>
      </c>
      <c r="AB1694" s="2">
        <f t="shared" si="545"/>
        <v>-222.1403327618745</v>
      </c>
      <c r="AC1694" s="2">
        <f t="shared" si="545"/>
        <v>178.81911874856937</v>
      </c>
      <c r="AD1694" s="2">
        <f t="shared" si="534"/>
        <v>450.16588728709604</v>
      </c>
      <c r="AE1694" s="2">
        <f t="shared" si="535"/>
        <v>-1000</v>
      </c>
      <c r="AF1694" s="5">
        <f t="shared" si="536"/>
        <v>0.47100000000000009</v>
      </c>
      <c r="AG1694" s="5">
        <f t="shared" si="537"/>
        <v>-1</v>
      </c>
      <c r="AH1694" s="3">
        <f t="shared" si="538"/>
        <v>201612</v>
      </c>
      <c r="AI1694" s="21">
        <v>3.35</v>
      </c>
      <c r="AJ1694" s="21">
        <v>1.377</v>
      </c>
      <c r="AK1694" s="21">
        <v>2.9</v>
      </c>
      <c r="AL1694" s="21">
        <v>1.4710000000000001</v>
      </c>
      <c r="AO1694">
        <f t="shared" si="543"/>
        <v>-300</v>
      </c>
      <c r="AP1694">
        <f>IF(E1694&lt;F1694,G1694,H1694)</f>
        <v>30</v>
      </c>
      <c r="AQ1694">
        <f>IF(E1694&lt;F1694,H1694,G1694)</f>
        <v>27</v>
      </c>
    </row>
    <row r="1695" spans="2:43" x14ac:dyDescent="0.25">
      <c r="B1695" s="24">
        <v>42722</v>
      </c>
      <c r="C1695" s="20" t="s">
        <v>23</v>
      </c>
      <c r="D1695" s="20" t="s">
        <v>27</v>
      </c>
      <c r="E1695" s="2">
        <v>-290.69767441860461</v>
      </c>
      <c r="F1695" s="2">
        <v>256</v>
      </c>
      <c r="G1695">
        <v>26</v>
      </c>
      <c r="H1695">
        <v>20</v>
      </c>
      <c r="I1695" s="9"/>
      <c r="J1695" s="2" t="str">
        <f t="shared" si="539"/>
        <v>Dallas Cowboys</v>
      </c>
      <c r="K1695" s="2" t="str">
        <f t="shared" si="540"/>
        <v>Tampa Bay Buccaneers</v>
      </c>
      <c r="L1695" s="17">
        <f t="shared" si="541"/>
        <v>-290.69767441860461</v>
      </c>
      <c r="M1695" s="18">
        <f t="shared" si="542"/>
        <v>256</v>
      </c>
      <c r="N1695" s="4">
        <f t="shared" si="528"/>
        <v>1.3440000000000001</v>
      </c>
      <c r="O1695" s="4">
        <f t="shared" si="529"/>
        <v>3.56</v>
      </c>
      <c r="P1695" s="4"/>
      <c r="Q1695" s="4"/>
      <c r="R1695" s="1">
        <f t="shared" si="530"/>
        <v>0.74404761904761896</v>
      </c>
      <c r="S1695" s="1">
        <f t="shared" si="530"/>
        <v>0.2808988764044944</v>
      </c>
      <c r="T1695" s="1">
        <f t="shared" si="526"/>
        <v>2.4339314845024385E-2</v>
      </c>
      <c r="U1695" s="1">
        <f t="shared" si="527"/>
        <v>0.23157437132156228</v>
      </c>
      <c r="V1695" s="1">
        <f t="shared" si="531"/>
        <v>0.74257437132156223</v>
      </c>
      <c r="W1695" s="1"/>
      <c r="X1695" s="17">
        <f t="shared" si="532"/>
        <v>346.66646011536398</v>
      </c>
      <c r="Y1695" s="18">
        <f t="shared" si="533"/>
        <v>2508.192835826314</v>
      </c>
      <c r="Z1695" s="2">
        <f t="shared" si="544"/>
        <v>329.33313710959578</v>
      </c>
      <c r="AA1695" s="18">
        <f t="shared" si="544"/>
        <v>2382.7831940349984</v>
      </c>
      <c r="AB1695" s="2">
        <f t="shared" si="545"/>
        <v>-303.64390561379162</v>
      </c>
      <c r="AC1695" s="2">
        <f t="shared" si="545"/>
        <v>238.27831940349984</v>
      </c>
      <c r="AD1695" s="2">
        <f t="shared" si="534"/>
        <v>329.33313710959578</v>
      </c>
      <c r="AE1695" s="2">
        <f t="shared" si="535"/>
        <v>-1000</v>
      </c>
      <c r="AF1695" s="5">
        <f t="shared" si="536"/>
        <v>0.34400000000000008</v>
      </c>
      <c r="AG1695" s="5">
        <f t="shared" si="537"/>
        <v>-1</v>
      </c>
      <c r="AH1695" s="3">
        <f t="shared" si="538"/>
        <v>201612</v>
      </c>
      <c r="AI1695" s="21">
        <v>1.3220000000000001</v>
      </c>
      <c r="AJ1695" s="21">
        <v>3.73</v>
      </c>
      <c r="AK1695" s="21">
        <v>1.3440000000000001</v>
      </c>
      <c r="AL1695" s="21">
        <v>3.56</v>
      </c>
      <c r="AO1695">
        <f t="shared" si="543"/>
        <v>-300</v>
      </c>
      <c r="AP1695">
        <f>IF(E1695&lt;F1695,G1695,H1695)</f>
        <v>26</v>
      </c>
      <c r="AQ1695">
        <f>IF(E1695&lt;F1695,H1695,G1695)</f>
        <v>20</v>
      </c>
    </row>
    <row r="1696" spans="2:43" x14ac:dyDescent="0.25">
      <c r="B1696" s="24">
        <v>42722</v>
      </c>
      <c r="C1696" s="20" t="s">
        <v>40</v>
      </c>
      <c r="D1696" s="20" t="s">
        <v>26</v>
      </c>
      <c r="E1696" s="2">
        <v>-185.18518518518516</v>
      </c>
      <c r="F1696" s="2">
        <v>166</v>
      </c>
      <c r="G1696">
        <v>21</v>
      </c>
      <c r="H1696">
        <v>20</v>
      </c>
      <c r="I1696" s="9"/>
      <c r="J1696" s="2" t="str">
        <f t="shared" si="539"/>
        <v>Houston Texans</v>
      </c>
      <c r="K1696" s="2" t="str">
        <f t="shared" si="540"/>
        <v>Jacksonville Jaguars</v>
      </c>
      <c r="L1696" s="17">
        <f t="shared" si="541"/>
        <v>-185.18518518518516</v>
      </c>
      <c r="M1696" s="18">
        <f t="shared" si="542"/>
        <v>166</v>
      </c>
      <c r="N1696" s="4">
        <f t="shared" si="528"/>
        <v>1.54</v>
      </c>
      <c r="O1696" s="4">
        <f t="shared" si="529"/>
        <v>2.66</v>
      </c>
      <c r="P1696" s="4"/>
      <c r="Q1696" s="4"/>
      <c r="R1696" s="1">
        <f t="shared" si="530"/>
        <v>0.64935064935064934</v>
      </c>
      <c r="S1696" s="1">
        <f t="shared" si="530"/>
        <v>0.37593984962406013</v>
      </c>
      <c r="T1696" s="1">
        <f t="shared" si="526"/>
        <v>2.4666666666666726E-2</v>
      </c>
      <c r="U1696" s="1">
        <f t="shared" si="527"/>
        <v>0.13670539986329461</v>
      </c>
      <c r="V1696" s="1">
        <f t="shared" si="531"/>
        <v>0.64770539986329467</v>
      </c>
      <c r="W1696" s="1"/>
      <c r="X1696" s="17">
        <f t="shared" si="532"/>
        <v>543.91178491187668</v>
      </c>
      <c r="Y1696" s="18">
        <f t="shared" si="533"/>
        <v>1653.0471874062387</v>
      </c>
      <c r="Z1696" s="2">
        <f t="shared" si="544"/>
        <v>516.71619566628283</v>
      </c>
      <c r="AA1696" s="18">
        <f t="shared" si="544"/>
        <v>1570.3948280359266</v>
      </c>
      <c r="AB1696" s="2">
        <f t="shared" si="545"/>
        <v>-193.52983482751958</v>
      </c>
      <c r="AC1696" s="2">
        <f t="shared" si="545"/>
        <v>157.03948280359265</v>
      </c>
      <c r="AD1696" s="2">
        <f t="shared" si="534"/>
        <v>516.71619566628283</v>
      </c>
      <c r="AE1696" s="2">
        <f t="shared" si="535"/>
        <v>-1000</v>
      </c>
      <c r="AF1696" s="5">
        <f t="shared" si="536"/>
        <v>0.54</v>
      </c>
      <c r="AG1696" s="5">
        <f t="shared" si="537"/>
        <v>-1</v>
      </c>
      <c r="AH1696" s="3">
        <f t="shared" si="538"/>
        <v>201612</v>
      </c>
      <c r="AI1696" s="21">
        <v>1.3919999999999999</v>
      </c>
      <c r="AJ1696" s="21">
        <v>3.27</v>
      </c>
      <c r="AK1696" s="21">
        <v>1.54</v>
      </c>
      <c r="AL1696" s="21">
        <v>2.66</v>
      </c>
      <c r="AO1696">
        <f t="shared" si="543"/>
        <v>-190</v>
      </c>
      <c r="AP1696">
        <f>IF(E1696&lt;F1696,G1696,H1696)</f>
        <v>21</v>
      </c>
      <c r="AQ1696">
        <f>IF(E1696&lt;F1696,H1696,G1696)</f>
        <v>20</v>
      </c>
    </row>
    <row r="1697" spans="2:43" x14ac:dyDescent="0.25">
      <c r="B1697" s="24">
        <v>42722</v>
      </c>
      <c r="C1697" s="20" t="s">
        <v>20</v>
      </c>
      <c r="D1697" s="20" t="s">
        <v>41</v>
      </c>
      <c r="E1697" s="2">
        <v>-252.5252525252526</v>
      </c>
      <c r="F1697" s="2">
        <v>224.00000000000003</v>
      </c>
      <c r="G1697">
        <v>17</v>
      </c>
      <c r="H1697">
        <v>19</v>
      </c>
      <c r="I1697" s="9"/>
      <c r="J1697" s="2" t="str">
        <f t="shared" si="539"/>
        <v>Kansas City Chiefs</v>
      </c>
      <c r="K1697" s="2" t="str">
        <f t="shared" si="540"/>
        <v>Tennessee Titans</v>
      </c>
      <c r="L1697" s="17">
        <f t="shared" si="541"/>
        <v>-252.5252525252526</v>
      </c>
      <c r="M1697" s="18">
        <f t="shared" si="542"/>
        <v>224.00000000000003</v>
      </c>
      <c r="N1697" s="4">
        <f t="shared" si="528"/>
        <v>1.3959999999999999</v>
      </c>
      <c r="O1697" s="4">
        <f t="shared" si="529"/>
        <v>3.24</v>
      </c>
      <c r="P1697" s="4"/>
      <c r="Q1697" s="4"/>
      <c r="R1697" s="1">
        <f t="shared" si="530"/>
        <v>0.71633237822349571</v>
      </c>
      <c r="S1697" s="1">
        <f t="shared" si="530"/>
        <v>0.30864197530864196</v>
      </c>
      <c r="T1697" s="1">
        <f t="shared" si="526"/>
        <v>2.436583261432268E-2</v>
      </c>
      <c r="U1697" s="1">
        <f t="shared" si="527"/>
        <v>0.20384520145742688</v>
      </c>
      <c r="V1697" s="1">
        <f t="shared" si="531"/>
        <v>0.71484520145742692</v>
      </c>
      <c r="W1697" s="1"/>
      <c r="X1697" s="17">
        <f t="shared" si="532"/>
        <v>398.90426341423193</v>
      </c>
      <c r="Y1697" s="18">
        <f t="shared" si="533"/>
        <v>2207.737994243691</v>
      </c>
      <c r="Z1697" s="2">
        <f t="shared" si="544"/>
        <v>378.95905024352032</v>
      </c>
      <c r="AA1697" s="18">
        <f t="shared" si="544"/>
        <v>2097.3510945315065</v>
      </c>
      <c r="AB1697" s="2">
        <f t="shared" si="545"/>
        <v>-263.88075422856286</v>
      </c>
      <c r="AC1697" s="2">
        <f t="shared" si="545"/>
        <v>209.73510945315064</v>
      </c>
      <c r="AD1697" s="2">
        <f t="shared" si="534"/>
        <v>-1000</v>
      </c>
      <c r="AE1697" s="2">
        <f t="shared" si="535"/>
        <v>2097.3510945315065</v>
      </c>
      <c r="AF1697" s="5">
        <f t="shared" si="536"/>
        <v>-1</v>
      </c>
      <c r="AG1697" s="5">
        <f t="shared" si="537"/>
        <v>2.2400000000000002</v>
      </c>
      <c r="AH1697" s="3">
        <f t="shared" si="538"/>
        <v>201612</v>
      </c>
      <c r="AI1697" s="21">
        <v>1.444</v>
      </c>
      <c r="AJ1697" s="21">
        <v>3.01</v>
      </c>
      <c r="AK1697" s="21">
        <v>1.3959999999999999</v>
      </c>
      <c r="AL1697" s="21">
        <v>3.24</v>
      </c>
      <c r="AO1697">
        <f t="shared" si="543"/>
        <v>-300</v>
      </c>
      <c r="AP1697">
        <f>IF(E1697&lt;F1697,G1697,H1697)</f>
        <v>17</v>
      </c>
      <c r="AQ1697">
        <f>IF(E1697&lt;F1697,H1697,G1697)</f>
        <v>19</v>
      </c>
    </row>
    <row r="1698" spans="2:43" x14ac:dyDescent="0.25">
      <c r="B1698" s="24">
        <v>42722</v>
      </c>
      <c r="C1698" s="20" t="s">
        <v>29</v>
      </c>
      <c r="D1698" s="20" t="s">
        <v>39</v>
      </c>
      <c r="E1698" s="2">
        <v>-236.40661938534276</v>
      </c>
      <c r="F1698" s="2">
        <v>211</v>
      </c>
      <c r="G1698">
        <v>6</v>
      </c>
      <c r="H1698">
        <v>34</v>
      </c>
      <c r="I1698" s="9"/>
      <c r="J1698" s="2" t="str">
        <f t="shared" si="539"/>
        <v>Minnesota Vikings</v>
      </c>
      <c r="K1698" s="2" t="str">
        <f t="shared" si="540"/>
        <v>Indianapolis Colts</v>
      </c>
      <c r="L1698" s="17">
        <f t="shared" si="541"/>
        <v>-236.40661938534276</v>
      </c>
      <c r="M1698" s="18">
        <f t="shared" si="542"/>
        <v>211</v>
      </c>
      <c r="N1698" s="4">
        <f t="shared" si="528"/>
        <v>1.423</v>
      </c>
      <c r="O1698" s="4">
        <f t="shared" si="529"/>
        <v>3.11</v>
      </c>
      <c r="P1698" s="4"/>
      <c r="Q1698" s="4"/>
      <c r="R1698" s="1">
        <f t="shared" si="530"/>
        <v>0.70274068868587491</v>
      </c>
      <c r="S1698" s="1">
        <f t="shared" si="530"/>
        <v>0.32154340836012862</v>
      </c>
      <c r="T1698" s="1">
        <f t="shared" si="526"/>
        <v>2.3708360908890169E-2</v>
      </c>
      <c r="U1698" s="1">
        <f t="shared" si="527"/>
        <v>0.19059864016287315</v>
      </c>
      <c r="V1698" s="1">
        <f t="shared" si="531"/>
        <v>0.7015986401628731</v>
      </c>
      <c r="W1698" s="1"/>
      <c r="X1698" s="17">
        <f t="shared" si="532"/>
        <v>425.31633152517844</v>
      </c>
      <c r="Y1698" s="18">
        <f t="shared" si="533"/>
        <v>2081.2285252930133</v>
      </c>
      <c r="Z1698" s="2">
        <f t="shared" si="544"/>
        <v>404.0505149489195</v>
      </c>
      <c r="AA1698" s="18">
        <f t="shared" si="544"/>
        <v>1977.1670990283626</v>
      </c>
      <c r="AB1698" s="2">
        <f t="shared" si="545"/>
        <v>-247.49380659158945</v>
      </c>
      <c r="AC1698" s="2">
        <f t="shared" si="545"/>
        <v>197.71670990283627</v>
      </c>
      <c r="AD1698" s="2">
        <f t="shared" si="534"/>
        <v>-1000</v>
      </c>
      <c r="AE1698" s="2">
        <f t="shared" si="535"/>
        <v>1977.1670990283626</v>
      </c>
      <c r="AF1698" s="5">
        <f t="shared" si="536"/>
        <v>-1</v>
      </c>
      <c r="AG1698" s="5">
        <f t="shared" si="537"/>
        <v>2.11</v>
      </c>
      <c r="AH1698" s="3">
        <f t="shared" si="538"/>
        <v>201612</v>
      </c>
      <c r="AI1698" s="21">
        <v>1.4970000000000001</v>
      </c>
      <c r="AJ1698" s="21">
        <v>2.8</v>
      </c>
      <c r="AK1698" s="21">
        <v>1.423</v>
      </c>
      <c r="AL1698" s="21">
        <v>3.11</v>
      </c>
      <c r="AO1698">
        <f t="shared" si="543"/>
        <v>-300</v>
      </c>
      <c r="AP1698">
        <f>IF(E1698&lt;F1698,G1698,H1698)</f>
        <v>6</v>
      </c>
      <c r="AQ1698">
        <f>IF(E1698&lt;F1698,H1698,G1698)</f>
        <v>34</v>
      </c>
    </row>
    <row r="1699" spans="2:43" x14ac:dyDescent="0.25">
      <c r="B1699" s="24">
        <v>42722</v>
      </c>
      <c r="C1699" s="20" t="s">
        <v>25</v>
      </c>
      <c r="D1699" s="20" t="s">
        <v>34</v>
      </c>
      <c r="E1699" s="2">
        <v>-199.20318725099602</v>
      </c>
      <c r="F1699" s="2">
        <v>179</v>
      </c>
      <c r="G1699">
        <v>17</v>
      </c>
      <c r="H1699">
        <v>6</v>
      </c>
      <c r="I1699" s="9"/>
      <c r="J1699" s="2" t="str">
        <f t="shared" si="539"/>
        <v>New York Giants</v>
      </c>
      <c r="K1699" s="2" t="str">
        <f t="shared" si="540"/>
        <v>Detroit Lions</v>
      </c>
      <c r="L1699" s="17">
        <f t="shared" si="541"/>
        <v>-199.20318725099602</v>
      </c>
      <c r="M1699" s="18">
        <f t="shared" si="542"/>
        <v>179</v>
      </c>
      <c r="N1699" s="4">
        <f t="shared" si="528"/>
        <v>1.502</v>
      </c>
      <c r="O1699" s="4">
        <f t="shared" si="529"/>
        <v>2.79</v>
      </c>
      <c r="P1699" s="4"/>
      <c r="Q1699" s="4"/>
      <c r="R1699" s="1">
        <f t="shared" si="530"/>
        <v>0.66577896138482029</v>
      </c>
      <c r="S1699" s="1">
        <f t="shared" si="530"/>
        <v>0.35842293906810035</v>
      </c>
      <c r="T1699" s="1">
        <f t="shared" si="526"/>
        <v>2.3630009319664524E-2</v>
      </c>
      <c r="U1699" s="1">
        <f t="shared" si="527"/>
        <v>0.15367801115835997</v>
      </c>
      <c r="V1699" s="1">
        <f t="shared" si="531"/>
        <v>0.66467801115836</v>
      </c>
      <c r="W1699" s="1"/>
      <c r="X1699" s="17">
        <f t="shared" si="532"/>
        <v>504.48786211125207</v>
      </c>
      <c r="Y1699" s="18">
        <f t="shared" si="533"/>
        <v>1774.8764139353</v>
      </c>
      <c r="Z1699" s="2">
        <f t="shared" si="544"/>
        <v>479.26346900568944</v>
      </c>
      <c r="AA1699" s="18">
        <f t="shared" si="544"/>
        <v>1686.1325932385348</v>
      </c>
      <c r="AB1699" s="2">
        <f t="shared" si="545"/>
        <v>-208.65349951972425</v>
      </c>
      <c r="AC1699" s="2">
        <f t="shared" si="545"/>
        <v>168.61325932385347</v>
      </c>
      <c r="AD1699" s="2">
        <f t="shared" si="534"/>
        <v>479.26346900568944</v>
      </c>
      <c r="AE1699" s="2">
        <f t="shared" si="535"/>
        <v>-1000</v>
      </c>
      <c r="AF1699" s="5">
        <f t="shared" si="536"/>
        <v>0.502</v>
      </c>
      <c r="AG1699" s="5">
        <f t="shared" si="537"/>
        <v>-1</v>
      </c>
      <c r="AH1699" s="3">
        <f t="shared" si="538"/>
        <v>201612</v>
      </c>
      <c r="AI1699" s="21">
        <v>1.462</v>
      </c>
      <c r="AJ1699" s="21">
        <v>2.93</v>
      </c>
      <c r="AK1699" s="21">
        <v>1.502</v>
      </c>
      <c r="AL1699" s="21">
        <v>2.79</v>
      </c>
      <c r="AO1699">
        <f t="shared" si="543"/>
        <v>-200</v>
      </c>
      <c r="AP1699">
        <f>IF(E1699&lt;F1699,G1699,H1699)</f>
        <v>17</v>
      </c>
      <c r="AQ1699">
        <f>IF(E1699&lt;F1699,H1699,G1699)</f>
        <v>6</v>
      </c>
    </row>
    <row r="1700" spans="2:43" x14ac:dyDescent="0.25">
      <c r="B1700" s="24">
        <v>42721</v>
      </c>
      <c r="C1700" s="20" t="s">
        <v>42</v>
      </c>
      <c r="D1700" s="20" t="s">
        <v>30</v>
      </c>
      <c r="E1700" s="2">
        <v>123</v>
      </c>
      <c r="F1700" s="2">
        <v>-136.05442176870747</v>
      </c>
      <c r="G1700">
        <v>13</v>
      </c>
      <c r="H1700">
        <v>34</v>
      </c>
      <c r="I1700" s="9"/>
      <c r="J1700" s="2" t="str">
        <f t="shared" si="539"/>
        <v>Miami Dolphins</v>
      </c>
      <c r="K1700" s="2" t="str">
        <f t="shared" si="540"/>
        <v>New York Jets</v>
      </c>
      <c r="L1700" s="17">
        <f t="shared" si="541"/>
        <v>-136.05442176870747</v>
      </c>
      <c r="M1700" s="18">
        <f t="shared" si="542"/>
        <v>123</v>
      </c>
      <c r="N1700" s="4">
        <f t="shared" si="528"/>
        <v>1.7350000000000001</v>
      </c>
      <c r="O1700" s="4">
        <f t="shared" si="529"/>
        <v>2.23</v>
      </c>
      <c r="P1700" s="4"/>
      <c r="Q1700" s="4"/>
      <c r="R1700" s="1">
        <f t="shared" si="530"/>
        <v>0.57636887608069165</v>
      </c>
      <c r="S1700" s="1">
        <f t="shared" si="530"/>
        <v>0.44843049327354262</v>
      </c>
      <c r="T1700" s="1">
        <f t="shared" si="526"/>
        <v>2.4199243379571134E-2</v>
      </c>
      <c r="U1700" s="1">
        <f t="shared" si="527"/>
        <v>6.3969191403574516E-2</v>
      </c>
      <c r="V1700" s="1">
        <f t="shared" si="531"/>
        <v>0.5749691914035745</v>
      </c>
      <c r="W1700" s="1"/>
      <c r="X1700" s="17">
        <f t="shared" si="532"/>
        <v>739.22362267597339</v>
      </c>
      <c r="Y1700" s="18">
        <f t="shared" si="533"/>
        <v>1230.1464902163261</v>
      </c>
      <c r="Z1700" s="2">
        <f t="shared" si="544"/>
        <v>702.26244154217466</v>
      </c>
      <c r="AA1700" s="18">
        <f t="shared" si="544"/>
        <v>1168.6391657055099</v>
      </c>
      <c r="AB1700" s="2">
        <f t="shared" si="545"/>
        <v>-142.3969076010944</v>
      </c>
      <c r="AC1700" s="2">
        <f t="shared" si="545"/>
        <v>116.86391657055098</v>
      </c>
      <c r="AD1700" s="2">
        <f t="shared" si="534"/>
        <v>702.26244154217466</v>
      </c>
      <c r="AE1700" s="2">
        <f t="shared" si="535"/>
        <v>-1000</v>
      </c>
      <c r="AF1700" s="5">
        <f t="shared" si="536"/>
        <v>0.7350000000000001</v>
      </c>
      <c r="AG1700" s="5">
        <f t="shared" si="537"/>
        <v>-1</v>
      </c>
      <c r="AH1700" s="3">
        <f t="shared" si="538"/>
        <v>201612</v>
      </c>
      <c r="AI1700" s="21">
        <v>2.1800000000000002</v>
      </c>
      <c r="AJ1700" s="21">
        <v>1.7689999999999999</v>
      </c>
      <c r="AK1700" s="21">
        <v>2.23</v>
      </c>
      <c r="AL1700" s="21">
        <v>1.7350000000000001</v>
      </c>
      <c r="AO1700">
        <f t="shared" si="543"/>
        <v>-140</v>
      </c>
      <c r="AP1700">
        <f>IF(E1700&lt;F1700,G1700,H1700)</f>
        <v>34</v>
      </c>
      <c r="AQ1700">
        <f>IF(E1700&lt;F1700,H1700,G1700)</f>
        <v>13</v>
      </c>
    </row>
    <row r="1701" spans="2:43" x14ac:dyDescent="0.25">
      <c r="B1701" s="24">
        <v>42719</v>
      </c>
      <c r="C1701" s="20" t="s">
        <v>32</v>
      </c>
      <c r="D1701" s="20" t="s">
        <v>47</v>
      </c>
      <c r="E1701" s="2">
        <v>-1111.1111111111102</v>
      </c>
      <c r="F1701" s="2">
        <v>827.99999999999989</v>
      </c>
      <c r="G1701">
        <v>24</v>
      </c>
      <c r="H1701">
        <v>3</v>
      </c>
      <c r="I1701" s="9"/>
      <c r="J1701" s="2" t="str">
        <f t="shared" si="539"/>
        <v>Seattle Seahawks</v>
      </c>
      <c r="K1701" s="2" t="str">
        <f t="shared" si="540"/>
        <v>Los Angeles Rams</v>
      </c>
      <c r="L1701" s="17">
        <f t="shared" si="541"/>
        <v>-1111.1111111111102</v>
      </c>
      <c r="M1701" s="18">
        <f t="shared" si="542"/>
        <v>827.99999999999989</v>
      </c>
      <c r="N1701" s="4">
        <f t="shared" si="528"/>
        <v>1.0900000000000001</v>
      </c>
      <c r="O1701" s="4">
        <f t="shared" si="529"/>
        <v>9.2799999999999994</v>
      </c>
      <c r="P1701" s="4"/>
      <c r="Q1701" s="4"/>
      <c r="R1701" s="1">
        <f t="shared" si="530"/>
        <v>0.9174311926605504</v>
      </c>
      <c r="S1701" s="1">
        <f t="shared" si="530"/>
        <v>0.10775862068965518</v>
      </c>
      <c r="T1701" s="1">
        <f t="shared" si="526"/>
        <v>2.4570877531340352E-2</v>
      </c>
      <c r="U1701" s="1">
        <f t="shared" si="527"/>
        <v>0.40483628598544763</v>
      </c>
      <c r="V1701" s="1">
        <f t="shared" si="531"/>
        <v>0.91583628598544764</v>
      </c>
      <c r="W1701" s="1"/>
      <c r="X1701" s="17">
        <f t="shared" si="532"/>
        <v>91.898208558084619</v>
      </c>
      <c r="Y1701" s="18">
        <f t="shared" si="533"/>
        <v>7259.6974867878534</v>
      </c>
      <c r="Z1701" s="2">
        <f t="shared" si="544"/>
        <v>87.30329813018038</v>
      </c>
      <c r="AA1701" s="18">
        <f t="shared" si="544"/>
        <v>6896.7126124484603</v>
      </c>
      <c r="AB1701" s="2">
        <f t="shared" si="545"/>
        <v>-1145.4320986921618</v>
      </c>
      <c r="AC1701" s="2">
        <f t="shared" si="545"/>
        <v>689.67126124484605</v>
      </c>
      <c r="AD1701" s="2">
        <f t="shared" si="534"/>
        <v>87.30329813018038</v>
      </c>
      <c r="AE1701" s="2">
        <f t="shared" si="535"/>
        <v>-1000</v>
      </c>
      <c r="AF1701" s="5">
        <f t="shared" si="536"/>
        <v>9.000000000000008E-2</v>
      </c>
      <c r="AG1701" s="5">
        <f t="shared" si="537"/>
        <v>-1</v>
      </c>
      <c r="AH1701" s="3">
        <f t="shared" si="538"/>
        <v>201612</v>
      </c>
      <c r="AI1701" s="21">
        <v>1.105</v>
      </c>
      <c r="AJ1701" s="21">
        <v>8.36</v>
      </c>
      <c r="AK1701" s="21">
        <v>1.0900000000000001</v>
      </c>
      <c r="AL1701" s="21">
        <v>9.2799999999999994</v>
      </c>
      <c r="AO1701">
        <f t="shared" si="543"/>
        <v>-1200</v>
      </c>
      <c r="AP1701">
        <f>IF(E1701&lt;F1701,G1701,H1701)</f>
        <v>24</v>
      </c>
      <c r="AQ1701">
        <f>IF(E1701&lt;F1701,H1701,G1701)</f>
        <v>3</v>
      </c>
    </row>
    <row r="1702" spans="2:43" x14ac:dyDescent="0.25">
      <c r="B1702" s="24">
        <v>42716</v>
      </c>
      <c r="C1702" s="20" t="s">
        <v>36</v>
      </c>
      <c r="D1702" s="20" t="s">
        <v>28</v>
      </c>
      <c r="E1702" s="2">
        <v>-248.13895781637714</v>
      </c>
      <c r="F1702" s="2">
        <v>221</v>
      </c>
      <c r="G1702">
        <v>30</v>
      </c>
      <c r="H1702">
        <v>23</v>
      </c>
      <c r="I1702" s="9"/>
      <c r="J1702" s="2" t="str">
        <f t="shared" si="539"/>
        <v>New England Patriots</v>
      </c>
      <c r="K1702" s="2" t="str">
        <f t="shared" si="540"/>
        <v>Baltimore Ravens</v>
      </c>
      <c r="L1702" s="17">
        <f t="shared" si="541"/>
        <v>-248.13895781637714</v>
      </c>
      <c r="M1702" s="18">
        <f t="shared" si="542"/>
        <v>221</v>
      </c>
      <c r="N1702" s="4">
        <f t="shared" si="528"/>
        <v>1.403</v>
      </c>
      <c r="O1702" s="4">
        <f t="shared" si="529"/>
        <v>3.21</v>
      </c>
      <c r="P1702" s="4"/>
      <c r="Q1702" s="4"/>
      <c r="R1702" s="1">
        <f t="shared" si="530"/>
        <v>0.71275837491090521</v>
      </c>
      <c r="S1702" s="1">
        <f t="shared" si="530"/>
        <v>0.3115264797507788</v>
      </c>
      <c r="T1702" s="1">
        <f t="shared" si="526"/>
        <v>2.3709083026230093E-2</v>
      </c>
      <c r="U1702" s="1">
        <f t="shared" si="527"/>
        <v>0.20061594758006321</v>
      </c>
      <c r="V1702" s="1">
        <f t="shared" si="531"/>
        <v>0.71161594758006319</v>
      </c>
      <c r="W1702" s="1"/>
      <c r="X1702" s="17">
        <f t="shared" si="532"/>
        <v>405.25237440310605</v>
      </c>
      <c r="Y1702" s="18">
        <f t="shared" si="533"/>
        <v>2175.9766274429703</v>
      </c>
      <c r="Z1702" s="2">
        <f t="shared" si="544"/>
        <v>384.98975568295072</v>
      </c>
      <c r="AA1702" s="18">
        <f t="shared" si="544"/>
        <v>2067.1777960708218</v>
      </c>
      <c r="AB1702" s="2">
        <f t="shared" si="545"/>
        <v>-259.74717125292199</v>
      </c>
      <c r="AC1702" s="2">
        <f t="shared" si="545"/>
        <v>206.71777960708218</v>
      </c>
      <c r="AD1702" s="2">
        <f t="shared" si="534"/>
        <v>384.98975568295072</v>
      </c>
      <c r="AE1702" s="2">
        <f t="shared" si="535"/>
        <v>-1000</v>
      </c>
      <c r="AF1702" s="5">
        <f t="shared" si="536"/>
        <v>0.40300000000000002</v>
      </c>
      <c r="AG1702" s="5">
        <f t="shared" si="537"/>
        <v>-1</v>
      </c>
      <c r="AH1702" s="3">
        <f t="shared" si="538"/>
        <v>201612</v>
      </c>
      <c r="AI1702" s="21">
        <v>1.3169999999999999</v>
      </c>
      <c r="AJ1702" s="21">
        <v>3.77</v>
      </c>
      <c r="AK1702" s="21">
        <v>1.403</v>
      </c>
      <c r="AL1702" s="21">
        <v>3.21</v>
      </c>
      <c r="AO1702">
        <f t="shared" si="543"/>
        <v>-300</v>
      </c>
      <c r="AP1702">
        <f>IF(E1702&lt;F1702,G1702,H1702)</f>
        <v>30</v>
      </c>
      <c r="AQ1702">
        <f>IF(E1702&lt;F1702,H1702,G1702)</f>
        <v>23</v>
      </c>
    </row>
    <row r="1703" spans="2:43" x14ac:dyDescent="0.25">
      <c r="B1703" s="24">
        <v>42715</v>
      </c>
      <c r="C1703" s="20" t="s">
        <v>25</v>
      </c>
      <c r="D1703" s="20" t="s">
        <v>23</v>
      </c>
      <c r="E1703" s="2">
        <v>165</v>
      </c>
      <c r="F1703" s="2">
        <v>-183.15018315018312</v>
      </c>
      <c r="G1703">
        <v>10</v>
      </c>
      <c r="H1703">
        <v>7</v>
      </c>
      <c r="I1703" s="9"/>
      <c r="J1703" s="2" t="str">
        <f t="shared" si="539"/>
        <v>Dallas Cowboys</v>
      </c>
      <c r="K1703" s="2" t="str">
        <f t="shared" si="540"/>
        <v>New York Giants</v>
      </c>
      <c r="L1703" s="17">
        <f t="shared" si="541"/>
        <v>-183.15018315018312</v>
      </c>
      <c r="M1703" s="18">
        <f t="shared" si="542"/>
        <v>165</v>
      </c>
      <c r="N1703" s="4">
        <f t="shared" si="528"/>
        <v>1.546</v>
      </c>
      <c r="O1703" s="4">
        <f t="shared" si="529"/>
        <v>2.65</v>
      </c>
      <c r="P1703" s="4"/>
      <c r="Q1703" s="4"/>
      <c r="R1703" s="1">
        <f t="shared" si="530"/>
        <v>0.64683053040103489</v>
      </c>
      <c r="S1703" s="1">
        <f t="shared" si="530"/>
        <v>0.37735849056603776</v>
      </c>
      <c r="T1703" s="1">
        <f t="shared" si="526"/>
        <v>2.3617731172545287E-2</v>
      </c>
      <c r="U1703" s="1">
        <f t="shared" si="527"/>
        <v>0.13473601991749856</v>
      </c>
      <c r="V1703" s="1">
        <f t="shared" si="531"/>
        <v>0.64573601991749863</v>
      </c>
      <c r="W1703" s="1"/>
      <c r="X1703" s="17">
        <f t="shared" si="532"/>
        <v>548.62044110186582</v>
      </c>
      <c r="Y1703" s="18">
        <f t="shared" si="533"/>
        <v>1639.5781087723681</v>
      </c>
      <c r="Z1703" s="2">
        <f t="shared" si="544"/>
        <v>521.18941904677251</v>
      </c>
      <c r="AA1703" s="18">
        <f t="shared" si="544"/>
        <v>1557.5992033337495</v>
      </c>
      <c r="AB1703" s="2">
        <f t="shared" si="545"/>
        <v>-191.86882224680355</v>
      </c>
      <c r="AC1703" s="2">
        <f t="shared" si="545"/>
        <v>155.75992033337496</v>
      </c>
      <c r="AD1703" s="2">
        <f t="shared" si="534"/>
        <v>-1000</v>
      </c>
      <c r="AE1703" s="2">
        <f t="shared" si="535"/>
        <v>1557.5992033337495</v>
      </c>
      <c r="AF1703" s="5">
        <f t="shared" si="536"/>
        <v>-1</v>
      </c>
      <c r="AG1703" s="5">
        <f t="shared" si="537"/>
        <v>1.65</v>
      </c>
      <c r="AH1703" s="3">
        <f t="shared" si="538"/>
        <v>201612</v>
      </c>
      <c r="AI1703" s="21">
        <v>2.4900000000000002</v>
      </c>
      <c r="AJ1703" s="21">
        <v>1.6060000000000001</v>
      </c>
      <c r="AK1703" s="21">
        <v>2.65</v>
      </c>
      <c r="AL1703" s="21">
        <v>1.546</v>
      </c>
      <c r="AO1703">
        <f t="shared" si="543"/>
        <v>-190</v>
      </c>
      <c r="AP1703">
        <f>IF(E1703&lt;F1703,G1703,H1703)</f>
        <v>7</v>
      </c>
      <c r="AQ1703">
        <f>IF(E1703&lt;F1703,H1703,G1703)</f>
        <v>10</v>
      </c>
    </row>
    <row r="1704" spans="2:43" x14ac:dyDescent="0.25">
      <c r="B1704" s="24">
        <v>42715</v>
      </c>
      <c r="C1704" s="20" t="s">
        <v>33</v>
      </c>
      <c r="D1704" s="20" t="s">
        <v>32</v>
      </c>
      <c r="E1704" s="2">
        <v>134</v>
      </c>
      <c r="F1704" s="2">
        <v>-148.14814814814815</v>
      </c>
      <c r="G1704">
        <v>38</v>
      </c>
      <c r="H1704">
        <v>10</v>
      </c>
      <c r="I1704" s="9"/>
      <c r="J1704" s="2" t="str">
        <f t="shared" si="539"/>
        <v>Seattle Seahawks</v>
      </c>
      <c r="K1704" s="2" t="str">
        <f t="shared" si="540"/>
        <v>Green Bay Packers</v>
      </c>
      <c r="L1704" s="17">
        <f t="shared" si="541"/>
        <v>-148.14814814814815</v>
      </c>
      <c r="M1704" s="18">
        <f t="shared" si="542"/>
        <v>134</v>
      </c>
      <c r="N1704" s="4">
        <f t="shared" si="528"/>
        <v>1.675</v>
      </c>
      <c r="O1704" s="4">
        <f t="shared" si="529"/>
        <v>2.34</v>
      </c>
      <c r="P1704" s="4"/>
      <c r="Q1704" s="4"/>
      <c r="R1704" s="1">
        <f t="shared" si="530"/>
        <v>0.59701492537313428</v>
      </c>
      <c r="S1704" s="1">
        <f t="shared" si="530"/>
        <v>0.42735042735042739</v>
      </c>
      <c r="T1704" s="1">
        <f t="shared" si="526"/>
        <v>2.3785803237858061E-2</v>
      </c>
      <c r="U1704" s="1">
        <f t="shared" si="527"/>
        <v>8.4832249011353444E-2</v>
      </c>
      <c r="V1704" s="1">
        <f t="shared" si="531"/>
        <v>0.59583224901135345</v>
      </c>
      <c r="W1704" s="1"/>
      <c r="X1704" s="17">
        <f t="shared" si="532"/>
        <v>678.3247326059809</v>
      </c>
      <c r="Y1704" s="18">
        <f t="shared" si="533"/>
        <v>1337.5049178081033</v>
      </c>
      <c r="Z1704" s="2">
        <f t="shared" si="544"/>
        <v>644.40849597568183</v>
      </c>
      <c r="AA1704" s="18">
        <f t="shared" si="544"/>
        <v>1270.629671917698</v>
      </c>
      <c r="AB1704" s="2">
        <f t="shared" si="545"/>
        <v>-155.18107012011481</v>
      </c>
      <c r="AC1704" s="2">
        <f t="shared" si="545"/>
        <v>127.0629671917698</v>
      </c>
      <c r="AD1704" s="2">
        <f t="shared" si="534"/>
        <v>-1000</v>
      </c>
      <c r="AE1704" s="2">
        <f t="shared" si="535"/>
        <v>1270.629671917698</v>
      </c>
      <c r="AF1704" s="5">
        <f t="shared" si="536"/>
        <v>-1</v>
      </c>
      <c r="AG1704" s="5">
        <f t="shared" si="537"/>
        <v>1.3399999999999999</v>
      </c>
      <c r="AH1704" s="3">
        <f t="shared" si="538"/>
        <v>201612</v>
      </c>
      <c r="AI1704" s="21">
        <v>2.27</v>
      </c>
      <c r="AJ1704" s="21">
        <v>1.714</v>
      </c>
      <c r="AK1704" s="21">
        <v>2.34</v>
      </c>
      <c r="AL1704" s="21">
        <v>1.675</v>
      </c>
      <c r="AO1704">
        <f t="shared" si="543"/>
        <v>-150</v>
      </c>
      <c r="AP1704">
        <f>IF(E1704&lt;F1704,G1704,H1704)</f>
        <v>10</v>
      </c>
      <c r="AQ1704">
        <f>IF(E1704&lt;F1704,H1704,G1704)</f>
        <v>38</v>
      </c>
    </row>
    <row r="1705" spans="2:43" x14ac:dyDescent="0.25">
      <c r="B1705" s="24">
        <v>42715</v>
      </c>
      <c r="C1705" s="20" t="s">
        <v>47</v>
      </c>
      <c r="D1705" s="20" t="s">
        <v>35</v>
      </c>
      <c r="E1705" s="2">
        <v>192</v>
      </c>
      <c r="F1705" s="2">
        <v>-214.13276231263379</v>
      </c>
      <c r="G1705">
        <v>14</v>
      </c>
      <c r="H1705">
        <v>42</v>
      </c>
      <c r="I1705" s="9"/>
      <c r="J1705" s="2" t="str">
        <f t="shared" si="539"/>
        <v>Atlanta Falcons</v>
      </c>
      <c r="K1705" s="2" t="str">
        <f t="shared" si="540"/>
        <v>Los Angeles Rams</v>
      </c>
      <c r="L1705" s="17">
        <f t="shared" si="541"/>
        <v>-214.13276231263379</v>
      </c>
      <c r="M1705" s="18">
        <f t="shared" si="542"/>
        <v>192</v>
      </c>
      <c r="N1705" s="4">
        <f t="shared" si="528"/>
        <v>1.4670000000000001</v>
      </c>
      <c r="O1705" s="4">
        <f t="shared" si="529"/>
        <v>2.92</v>
      </c>
      <c r="P1705" s="4"/>
      <c r="Q1705" s="4"/>
      <c r="R1705" s="1">
        <f t="shared" si="530"/>
        <v>0.68166325835037489</v>
      </c>
      <c r="S1705" s="1">
        <f t="shared" si="530"/>
        <v>0.34246575342465752</v>
      </c>
      <c r="T1705" s="1">
        <f t="shared" si="526"/>
        <v>2.356051971734674E-2</v>
      </c>
      <c r="U1705" s="1">
        <f t="shared" si="527"/>
        <v>0.16959875246285869</v>
      </c>
      <c r="V1705" s="1">
        <f t="shared" si="531"/>
        <v>0.68059875246285872</v>
      </c>
      <c r="W1705" s="1"/>
      <c r="X1705" s="17">
        <f t="shared" si="532"/>
        <v>469.29449456281725</v>
      </c>
      <c r="Y1705" s="18">
        <f t="shared" si="533"/>
        <v>1899.4112479758569</v>
      </c>
      <c r="Z1705" s="2">
        <f t="shared" si="544"/>
        <v>445.82976983467637</v>
      </c>
      <c r="AA1705" s="18">
        <f t="shared" si="544"/>
        <v>1804.440685577064</v>
      </c>
      <c r="AB1705" s="2">
        <f t="shared" si="545"/>
        <v>-224.30085823358596</v>
      </c>
      <c r="AC1705" s="2">
        <f t="shared" si="545"/>
        <v>180.4440685577064</v>
      </c>
      <c r="AD1705" s="2">
        <f t="shared" si="534"/>
        <v>445.82976983467637</v>
      </c>
      <c r="AE1705" s="2">
        <f t="shared" si="535"/>
        <v>-1000</v>
      </c>
      <c r="AF1705" s="5">
        <f t="shared" si="536"/>
        <v>0.46700000000000008</v>
      </c>
      <c r="AG1705" s="5">
        <f t="shared" si="537"/>
        <v>-1</v>
      </c>
      <c r="AH1705" s="3">
        <f t="shared" si="538"/>
        <v>201612</v>
      </c>
      <c r="AI1705" s="21">
        <v>3.12</v>
      </c>
      <c r="AJ1705" s="21">
        <v>1.42</v>
      </c>
      <c r="AK1705" s="21">
        <v>2.92</v>
      </c>
      <c r="AL1705" s="21">
        <v>1.4670000000000001</v>
      </c>
      <c r="AO1705">
        <f t="shared" si="543"/>
        <v>-300</v>
      </c>
      <c r="AP1705">
        <f>IF(E1705&lt;F1705,G1705,H1705)</f>
        <v>42</v>
      </c>
      <c r="AQ1705">
        <f>IF(E1705&lt;F1705,H1705,G1705)</f>
        <v>14</v>
      </c>
    </row>
    <row r="1706" spans="2:43" x14ac:dyDescent="0.25">
      <c r="B1706" s="24">
        <v>42715</v>
      </c>
      <c r="C1706" s="20" t="s">
        <v>22</v>
      </c>
      <c r="D1706" s="20" t="s">
        <v>42</v>
      </c>
      <c r="E1706" s="2">
        <v>-144.09221902017293</v>
      </c>
      <c r="F1706" s="2">
        <v>129.99999999999997</v>
      </c>
      <c r="G1706">
        <v>17</v>
      </c>
      <c r="H1706">
        <v>23</v>
      </c>
      <c r="I1706" s="9"/>
      <c r="J1706" s="2" t="str">
        <f t="shared" si="539"/>
        <v>San Francisco 49ers</v>
      </c>
      <c r="K1706" s="2" t="str">
        <f t="shared" si="540"/>
        <v>New York Jets</v>
      </c>
      <c r="L1706" s="17">
        <f t="shared" si="541"/>
        <v>-144.09221902017293</v>
      </c>
      <c r="M1706" s="18">
        <f t="shared" si="542"/>
        <v>129.99999999999997</v>
      </c>
      <c r="N1706" s="4">
        <f t="shared" si="528"/>
        <v>1.694</v>
      </c>
      <c r="O1706" s="4">
        <f t="shared" si="529"/>
        <v>2.2999999999999998</v>
      </c>
      <c r="P1706" s="4"/>
      <c r="Q1706" s="4"/>
      <c r="R1706" s="1">
        <f t="shared" si="530"/>
        <v>0.59031877213695394</v>
      </c>
      <c r="S1706" s="1">
        <f t="shared" si="530"/>
        <v>0.43478260869565222</v>
      </c>
      <c r="T1706" s="1">
        <f t="shared" si="526"/>
        <v>2.4486730095142795E-2</v>
      </c>
      <c r="U1706" s="1">
        <f t="shared" si="527"/>
        <v>7.7768081720650861E-2</v>
      </c>
      <c r="V1706" s="1">
        <f t="shared" si="531"/>
        <v>0.58876808172065087</v>
      </c>
      <c r="W1706" s="1"/>
      <c r="X1706" s="17">
        <f t="shared" si="532"/>
        <v>698.46163718240371</v>
      </c>
      <c r="Y1706" s="18">
        <f t="shared" si="533"/>
        <v>1300.0593144117483</v>
      </c>
      <c r="Z1706" s="2">
        <f t="shared" si="544"/>
        <v>663.5385553232835</v>
      </c>
      <c r="AA1706" s="18">
        <f t="shared" si="544"/>
        <v>1235.0563486911608</v>
      </c>
      <c r="AB1706" s="2">
        <f t="shared" si="545"/>
        <v>-150.70714308572298</v>
      </c>
      <c r="AC1706" s="2">
        <f t="shared" si="545"/>
        <v>123.50563486911608</v>
      </c>
      <c r="AD1706" s="2">
        <f t="shared" si="534"/>
        <v>-1000</v>
      </c>
      <c r="AE1706" s="2">
        <f t="shared" si="535"/>
        <v>1235.0563486911608</v>
      </c>
      <c r="AF1706" s="5">
        <f t="shared" si="536"/>
        <v>-1</v>
      </c>
      <c r="AG1706" s="5">
        <f t="shared" si="537"/>
        <v>1.2999999999999998</v>
      </c>
      <c r="AH1706" s="3">
        <f t="shared" si="538"/>
        <v>201612</v>
      </c>
      <c r="AI1706" s="21">
        <v>1.6990000000000001</v>
      </c>
      <c r="AJ1706" s="21">
        <v>2.29</v>
      </c>
      <c r="AK1706" s="21">
        <v>1.694</v>
      </c>
      <c r="AL1706" s="21">
        <v>2.2999999999999998</v>
      </c>
      <c r="AO1706">
        <f t="shared" si="543"/>
        <v>-150</v>
      </c>
      <c r="AP1706">
        <f>IF(E1706&lt;F1706,G1706,H1706)</f>
        <v>17</v>
      </c>
      <c r="AQ1706">
        <f>IF(E1706&lt;F1706,H1706,G1706)</f>
        <v>23</v>
      </c>
    </row>
    <row r="1707" spans="2:43" x14ac:dyDescent="0.25">
      <c r="B1707" s="24">
        <v>42715</v>
      </c>
      <c r="C1707" s="20" t="s">
        <v>24</v>
      </c>
      <c r="D1707" s="20" t="s">
        <v>45</v>
      </c>
      <c r="E1707" s="2">
        <v>106</v>
      </c>
      <c r="F1707" s="2">
        <v>-117.09601873536299</v>
      </c>
      <c r="G1707">
        <v>20</v>
      </c>
      <c r="H1707">
        <v>27</v>
      </c>
      <c r="I1707" s="9"/>
      <c r="J1707" s="2" t="str">
        <f t="shared" si="539"/>
        <v>Pittsburgh Steelers</v>
      </c>
      <c r="K1707" s="2" t="str">
        <f t="shared" si="540"/>
        <v>Buffalo Bills</v>
      </c>
      <c r="L1707" s="17">
        <f t="shared" si="541"/>
        <v>-117.09601873536299</v>
      </c>
      <c r="M1707" s="18">
        <f t="shared" si="542"/>
        <v>106</v>
      </c>
      <c r="N1707" s="4">
        <f t="shared" si="528"/>
        <v>1.8540000000000001</v>
      </c>
      <c r="O1707" s="4">
        <f t="shared" si="529"/>
        <v>2.06</v>
      </c>
      <c r="P1707" s="4"/>
      <c r="Q1707" s="4"/>
      <c r="R1707" s="1">
        <f t="shared" si="530"/>
        <v>0.53937432578209277</v>
      </c>
      <c r="S1707" s="1">
        <f t="shared" si="530"/>
        <v>0.4854368932038835</v>
      </c>
      <c r="T1707" s="1">
        <f t="shared" si="526"/>
        <v>2.421052631578946E-2</v>
      </c>
      <c r="U1707" s="1">
        <f t="shared" si="527"/>
        <v>2.6968716289104633E-2</v>
      </c>
      <c r="V1707" s="1">
        <f t="shared" si="531"/>
        <v>0.5379687162891047</v>
      </c>
      <c r="W1707" s="1"/>
      <c r="X1707" s="17">
        <f t="shared" si="532"/>
        <v>858.84414784929493</v>
      </c>
      <c r="Y1707" s="18">
        <f t="shared" si="533"/>
        <v>1061.3854342361001</v>
      </c>
      <c r="Z1707" s="2">
        <f t="shared" si="544"/>
        <v>815.90194045683018</v>
      </c>
      <c r="AA1707" s="18">
        <f t="shared" si="544"/>
        <v>1008.316162524295</v>
      </c>
      <c r="AB1707" s="2">
        <f t="shared" si="545"/>
        <v>-122.56374821710705</v>
      </c>
      <c r="AC1707" s="2">
        <f t="shared" si="545"/>
        <v>100.8316162524295</v>
      </c>
      <c r="AD1707" s="2">
        <f t="shared" si="534"/>
        <v>815.90194045683018</v>
      </c>
      <c r="AE1707" s="2">
        <f t="shared" si="535"/>
        <v>-1000</v>
      </c>
      <c r="AF1707" s="5">
        <f t="shared" si="536"/>
        <v>0.85400000000000009</v>
      </c>
      <c r="AG1707" s="5">
        <f t="shared" si="537"/>
        <v>-1</v>
      </c>
      <c r="AH1707" s="3">
        <f t="shared" si="538"/>
        <v>201612</v>
      </c>
      <c r="AI1707" s="21">
        <v>2.12</v>
      </c>
      <c r="AJ1707" s="21">
        <v>1.806</v>
      </c>
      <c r="AK1707" s="21">
        <v>2.06</v>
      </c>
      <c r="AL1707" s="21">
        <v>1.8540000000000001</v>
      </c>
      <c r="AO1707">
        <f t="shared" si="543"/>
        <v>-120</v>
      </c>
      <c r="AP1707">
        <f>IF(E1707&lt;F1707,G1707,H1707)</f>
        <v>27</v>
      </c>
      <c r="AQ1707">
        <f>IF(E1707&lt;F1707,H1707,G1707)</f>
        <v>20</v>
      </c>
    </row>
    <row r="1708" spans="2:43" x14ac:dyDescent="0.25">
      <c r="B1708" s="24">
        <v>42715</v>
      </c>
      <c r="C1708" s="20" t="s">
        <v>44</v>
      </c>
      <c r="D1708" s="20" t="s">
        <v>54</v>
      </c>
      <c r="E1708" s="2">
        <v>-113.12217194570137</v>
      </c>
      <c r="F1708" s="2">
        <v>102</v>
      </c>
      <c r="G1708">
        <v>28</v>
      </c>
      <c r="H1708">
        <v>16</v>
      </c>
      <c r="I1708" s="9"/>
      <c r="J1708" s="2" t="str">
        <f t="shared" si="539"/>
        <v>Carolina Panthers</v>
      </c>
      <c r="K1708" s="2" t="str">
        <f t="shared" si="540"/>
        <v>San Diego Chargers</v>
      </c>
      <c r="L1708" s="17">
        <f t="shared" si="541"/>
        <v>-113.12217194570137</v>
      </c>
      <c r="M1708" s="18">
        <f t="shared" si="542"/>
        <v>102</v>
      </c>
      <c r="N1708" s="4">
        <f t="shared" si="528"/>
        <v>1.8839999999999999</v>
      </c>
      <c r="O1708" s="4">
        <f t="shared" si="529"/>
        <v>2.02</v>
      </c>
      <c r="P1708" s="4"/>
      <c r="Q1708" s="4"/>
      <c r="R1708" s="1">
        <f t="shared" si="530"/>
        <v>0.53078556263269638</v>
      </c>
      <c r="S1708" s="1">
        <f t="shared" si="530"/>
        <v>0.49504950495049505</v>
      </c>
      <c r="T1708" s="1">
        <f t="shared" si="526"/>
        <v>2.5184426229508228E-2</v>
      </c>
      <c r="U1708" s="1">
        <f t="shared" si="527"/>
        <v>1.7868028841100669E-2</v>
      </c>
      <c r="V1708" s="1">
        <f t="shared" si="531"/>
        <v>0.52886802884110073</v>
      </c>
      <c r="W1708" s="1"/>
      <c r="X1708" s="17">
        <f t="shared" si="532"/>
        <v>890.83087928624184</v>
      </c>
      <c r="Y1708" s="18">
        <f t="shared" si="533"/>
        <v>1023.5691422820969</v>
      </c>
      <c r="Z1708" s="2">
        <f t="shared" si="544"/>
        <v>846.28933532192968</v>
      </c>
      <c r="AA1708" s="18">
        <f t="shared" si="544"/>
        <v>972.39068516799205</v>
      </c>
      <c r="AB1708" s="2">
        <f t="shared" si="545"/>
        <v>-118.16289751773826</v>
      </c>
      <c r="AC1708" s="2">
        <f t="shared" si="545"/>
        <v>-102.83932325279712</v>
      </c>
      <c r="AD1708" s="2">
        <f t="shared" si="534"/>
        <v>846.28933532192968</v>
      </c>
      <c r="AE1708" s="2">
        <f t="shared" si="535"/>
        <v>-1000</v>
      </c>
      <c r="AF1708" s="5">
        <f t="shared" si="536"/>
        <v>0.8839999999999999</v>
      </c>
      <c r="AG1708" s="5">
        <f t="shared" si="537"/>
        <v>-1</v>
      </c>
      <c r="AH1708" s="3">
        <f t="shared" si="538"/>
        <v>201612</v>
      </c>
      <c r="AI1708" s="21">
        <v>1.8540000000000001</v>
      </c>
      <c r="AJ1708" s="21">
        <v>2.06</v>
      </c>
      <c r="AK1708" s="21">
        <v>1.8839999999999999</v>
      </c>
      <c r="AL1708" s="21">
        <v>2.02</v>
      </c>
      <c r="AO1708">
        <f t="shared" si="543"/>
        <v>-120</v>
      </c>
      <c r="AP1708">
        <f>IF(E1708&lt;F1708,G1708,H1708)</f>
        <v>28</v>
      </c>
      <c r="AQ1708">
        <f>IF(E1708&lt;F1708,H1708,G1708)</f>
        <v>16</v>
      </c>
    </row>
    <row r="1709" spans="2:43" x14ac:dyDescent="0.25">
      <c r="B1709" s="24">
        <v>42715</v>
      </c>
      <c r="C1709" s="20" t="s">
        <v>46</v>
      </c>
      <c r="D1709" s="20" t="s">
        <v>21</v>
      </c>
      <c r="E1709" s="2">
        <v>179</v>
      </c>
      <c r="F1709" s="2">
        <v>-199.20318725099602</v>
      </c>
      <c r="G1709">
        <v>10</v>
      </c>
      <c r="H1709">
        <v>23</v>
      </c>
      <c r="I1709" s="9"/>
      <c r="J1709" s="2" t="str">
        <f t="shared" si="539"/>
        <v>Cincinnati Bengals</v>
      </c>
      <c r="K1709" s="2" t="str">
        <f t="shared" si="540"/>
        <v>Cleveland Browns</v>
      </c>
      <c r="L1709" s="17">
        <f t="shared" si="541"/>
        <v>-199.20318725099602</v>
      </c>
      <c r="M1709" s="18">
        <f t="shared" si="542"/>
        <v>179</v>
      </c>
      <c r="N1709" s="4">
        <f t="shared" si="528"/>
        <v>1.502</v>
      </c>
      <c r="O1709" s="4">
        <f t="shared" si="529"/>
        <v>2.79</v>
      </c>
      <c r="P1709" s="4"/>
      <c r="Q1709" s="4"/>
      <c r="R1709" s="1">
        <f t="shared" si="530"/>
        <v>0.66577896138482029</v>
      </c>
      <c r="S1709" s="1">
        <f t="shared" si="530"/>
        <v>0.35842293906810035</v>
      </c>
      <c r="T1709" s="1">
        <f t="shared" si="526"/>
        <v>2.3630009319664524E-2</v>
      </c>
      <c r="U1709" s="1">
        <f t="shared" si="527"/>
        <v>0.15367801115835997</v>
      </c>
      <c r="V1709" s="1">
        <f t="shared" si="531"/>
        <v>0.66467801115836</v>
      </c>
      <c r="W1709" s="1"/>
      <c r="X1709" s="17">
        <f t="shared" si="532"/>
        <v>504.48786211125207</v>
      </c>
      <c r="Y1709" s="18">
        <f t="shared" si="533"/>
        <v>1774.8764139353</v>
      </c>
      <c r="Z1709" s="2">
        <f t="shared" si="544"/>
        <v>479.26346900568944</v>
      </c>
      <c r="AA1709" s="18">
        <f t="shared" si="544"/>
        <v>1686.1325932385348</v>
      </c>
      <c r="AB1709" s="2">
        <f t="shared" si="545"/>
        <v>-208.65349951972425</v>
      </c>
      <c r="AC1709" s="2">
        <f t="shared" si="545"/>
        <v>168.61325932385347</v>
      </c>
      <c r="AD1709" s="2">
        <f t="shared" si="534"/>
        <v>479.26346900568944</v>
      </c>
      <c r="AE1709" s="2">
        <f t="shared" si="535"/>
        <v>-1000</v>
      </c>
      <c r="AF1709" s="5">
        <f t="shared" si="536"/>
        <v>0.502</v>
      </c>
      <c r="AG1709" s="5">
        <f t="shared" si="537"/>
        <v>-1</v>
      </c>
      <c r="AH1709" s="3">
        <f t="shared" si="538"/>
        <v>201612</v>
      </c>
      <c r="AI1709" s="21">
        <v>3.21</v>
      </c>
      <c r="AJ1709" s="21">
        <v>1.403</v>
      </c>
      <c r="AK1709" s="21">
        <v>2.79</v>
      </c>
      <c r="AL1709" s="21">
        <v>1.502</v>
      </c>
      <c r="AO1709">
        <f t="shared" si="543"/>
        <v>-200</v>
      </c>
      <c r="AP1709">
        <f>IF(E1709&lt;F1709,G1709,H1709)</f>
        <v>23</v>
      </c>
      <c r="AQ1709">
        <f>IF(E1709&lt;F1709,H1709,G1709)</f>
        <v>10</v>
      </c>
    </row>
    <row r="1710" spans="2:43" x14ac:dyDescent="0.25">
      <c r="B1710" s="24">
        <v>42715</v>
      </c>
      <c r="C1710" s="20" t="s">
        <v>34</v>
      </c>
      <c r="D1710" s="20" t="s">
        <v>37</v>
      </c>
      <c r="E1710" s="2">
        <v>-325.73289902280135</v>
      </c>
      <c r="F1710" s="2">
        <v>285</v>
      </c>
      <c r="G1710">
        <v>20</v>
      </c>
      <c r="H1710">
        <v>17</v>
      </c>
      <c r="I1710" s="9"/>
      <c r="J1710" s="2" t="str">
        <f t="shared" si="539"/>
        <v>Detroit Lions</v>
      </c>
      <c r="K1710" s="2" t="str">
        <f t="shared" si="540"/>
        <v>Chicago Bears</v>
      </c>
      <c r="L1710" s="17">
        <f t="shared" si="541"/>
        <v>-325.73289902280135</v>
      </c>
      <c r="M1710" s="18">
        <f t="shared" si="542"/>
        <v>285</v>
      </c>
      <c r="N1710" s="4">
        <f t="shared" si="528"/>
        <v>1.3069999999999999</v>
      </c>
      <c r="O1710" s="4">
        <f t="shared" si="529"/>
        <v>3.85</v>
      </c>
      <c r="P1710" s="4"/>
      <c r="Q1710" s="4"/>
      <c r="R1710" s="1">
        <f t="shared" si="530"/>
        <v>0.76511094108645761</v>
      </c>
      <c r="S1710" s="1">
        <f t="shared" si="530"/>
        <v>0.25974025974025972</v>
      </c>
      <c r="T1710" s="1">
        <f t="shared" si="526"/>
        <v>2.424859414388203E-2</v>
      </c>
      <c r="U1710" s="1">
        <f t="shared" si="527"/>
        <v>0.25268534067309895</v>
      </c>
      <c r="V1710" s="1">
        <f t="shared" si="531"/>
        <v>0.76368534067309901</v>
      </c>
      <c r="W1710" s="1"/>
      <c r="X1710" s="17">
        <f t="shared" si="532"/>
        <v>309.4398265110305</v>
      </c>
      <c r="Y1710" s="18">
        <f t="shared" si="533"/>
        <v>2776.3533728520742</v>
      </c>
      <c r="Z1710" s="2">
        <f t="shared" si="544"/>
        <v>293.96783518547898</v>
      </c>
      <c r="AA1710" s="18">
        <f t="shared" si="544"/>
        <v>2637.5357042094706</v>
      </c>
      <c r="AB1710" s="2">
        <f t="shared" si="545"/>
        <v>-340.17327078285626</v>
      </c>
      <c r="AC1710" s="2">
        <f t="shared" si="545"/>
        <v>263.75357042094709</v>
      </c>
      <c r="AD1710" s="2">
        <f t="shared" si="534"/>
        <v>293.96783518547898</v>
      </c>
      <c r="AE1710" s="2">
        <f t="shared" si="535"/>
        <v>-1000</v>
      </c>
      <c r="AF1710" s="5">
        <f t="shared" si="536"/>
        <v>0.30699999999999994</v>
      </c>
      <c r="AG1710" s="5">
        <f t="shared" si="537"/>
        <v>-1</v>
      </c>
      <c r="AH1710" s="3">
        <f t="shared" si="538"/>
        <v>201612</v>
      </c>
      <c r="AI1710" s="21">
        <v>1.2729999999999999</v>
      </c>
      <c r="AJ1710" s="21">
        <v>4.18</v>
      </c>
      <c r="AK1710" s="21">
        <v>1.3069999999999999</v>
      </c>
      <c r="AL1710" s="21">
        <v>3.85</v>
      </c>
      <c r="AO1710">
        <f t="shared" si="543"/>
        <v>-400</v>
      </c>
      <c r="AP1710">
        <f>IF(E1710&lt;F1710,G1710,H1710)</f>
        <v>20</v>
      </c>
      <c r="AQ1710">
        <f>IF(E1710&lt;F1710,H1710,G1710)</f>
        <v>17</v>
      </c>
    </row>
    <row r="1711" spans="2:43" x14ac:dyDescent="0.25">
      <c r="B1711" s="24">
        <v>42715</v>
      </c>
      <c r="C1711" s="20" t="s">
        <v>39</v>
      </c>
      <c r="D1711" s="20" t="s">
        <v>40</v>
      </c>
      <c r="E1711" s="2">
        <v>-270.2702702702702</v>
      </c>
      <c r="F1711" s="2">
        <v>239</v>
      </c>
      <c r="G1711">
        <v>17</v>
      </c>
      <c r="H1711">
        <v>22</v>
      </c>
      <c r="I1711" s="9"/>
      <c r="J1711" s="2" t="str">
        <f t="shared" si="539"/>
        <v>Indianapolis Colts</v>
      </c>
      <c r="K1711" s="2" t="str">
        <f t="shared" si="540"/>
        <v>Houston Texans</v>
      </c>
      <c r="L1711" s="17">
        <f t="shared" si="541"/>
        <v>-270.2702702702702</v>
      </c>
      <c r="M1711" s="18">
        <f t="shared" si="542"/>
        <v>239</v>
      </c>
      <c r="N1711" s="4">
        <f t="shared" si="528"/>
        <v>1.37</v>
      </c>
      <c r="O1711" s="4">
        <f t="shared" si="529"/>
        <v>3.39</v>
      </c>
      <c r="P1711" s="4"/>
      <c r="Q1711" s="4"/>
      <c r="R1711" s="1">
        <f t="shared" si="530"/>
        <v>0.72992700729927007</v>
      </c>
      <c r="S1711" s="1">
        <f t="shared" si="530"/>
        <v>0.29498525073746312</v>
      </c>
      <c r="T1711" s="1">
        <f t="shared" si="526"/>
        <v>2.4306722689075522E-2</v>
      </c>
      <c r="U1711" s="1">
        <f t="shared" si="527"/>
        <v>0.21747087828090347</v>
      </c>
      <c r="V1711" s="1">
        <f t="shared" si="531"/>
        <v>0.72847087828090351</v>
      </c>
      <c r="W1711" s="1"/>
      <c r="X1711" s="17">
        <f t="shared" si="532"/>
        <v>372.73847152252659</v>
      </c>
      <c r="Y1711" s="18">
        <f t="shared" si="533"/>
        <v>2348.8422438213829</v>
      </c>
      <c r="Z1711" s="2">
        <f t="shared" si="544"/>
        <v>354.10154794640027</v>
      </c>
      <c r="AA1711" s="18">
        <f t="shared" si="544"/>
        <v>2231.4001316303138</v>
      </c>
      <c r="AB1711" s="2">
        <f t="shared" si="545"/>
        <v>-282.40486544028556</v>
      </c>
      <c r="AC1711" s="2">
        <f t="shared" si="545"/>
        <v>223.14001316303137</v>
      </c>
      <c r="AD1711" s="2">
        <f t="shared" si="534"/>
        <v>-1000</v>
      </c>
      <c r="AE1711" s="2">
        <f t="shared" si="535"/>
        <v>2231.4001316303138</v>
      </c>
      <c r="AF1711" s="5">
        <f t="shared" si="536"/>
        <v>-1</v>
      </c>
      <c r="AG1711" s="5">
        <f t="shared" si="537"/>
        <v>2.39</v>
      </c>
      <c r="AH1711" s="3">
        <f t="shared" si="538"/>
        <v>201612</v>
      </c>
      <c r="AI1711" s="21">
        <v>1.4339999999999999</v>
      </c>
      <c r="AJ1711" s="21">
        <v>3.05</v>
      </c>
      <c r="AK1711" s="21">
        <v>1.37</v>
      </c>
      <c r="AL1711" s="21">
        <v>3.39</v>
      </c>
      <c r="AO1711">
        <f t="shared" si="543"/>
        <v>-300</v>
      </c>
      <c r="AP1711">
        <f>IF(E1711&lt;F1711,G1711,H1711)</f>
        <v>17</v>
      </c>
      <c r="AQ1711">
        <f>IF(E1711&lt;F1711,H1711,G1711)</f>
        <v>22</v>
      </c>
    </row>
    <row r="1712" spans="2:43" x14ac:dyDescent="0.25">
      <c r="B1712" s="24">
        <v>42715</v>
      </c>
      <c r="C1712" s="20" t="s">
        <v>26</v>
      </c>
      <c r="D1712" s="20" t="s">
        <v>29</v>
      </c>
      <c r="E1712" s="2">
        <v>159</v>
      </c>
      <c r="F1712" s="2">
        <v>-177.30496453900707</v>
      </c>
      <c r="G1712">
        <v>16</v>
      </c>
      <c r="H1712">
        <v>25</v>
      </c>
      <c r="I1712" s="9"/>
      <c r="J1712" s="2" t="str">
        <f t="shared" si="539"/>
        <v>Minnesota Vikings</v>
      </c>
      <c r="K1712" s="2" t="str">
        <f t="shared" si="540"/>
        <v>Jacksonville Jaguars</v>
      </c>
      <c r="L1712" s="17">
        <f t="shared" si="541"/>
        <v>-177.30496453900707</v>
      </c>
      <c r="M1712" s="18">
        <f t="shared" si="542"/>
        <v>159</v>
      </c>
      <c r="N1712" s="4">
        <f t="shared" si="528"/>
        <v>1.5640000000000001</v>
      </c>
      <c r="O1712" s="4">
        <f t="shared" si="529"/>
        <v>2.59</v>
      </c>
      <c r="P1712" s="4"/>
      <c r="Q1712" s="4"/>
      <c r="R1712" s="1">
        <f t="shared" si="530"/>
        <v>0.63938618925831203</v>
      </c>
      <c r="S1712" s="1">
        <f t="shared" si="530"/>
        <v>0.38610038610038611</v>
      </c>
      <c r="T1712" s="1">
        <f t="shared" si="526"/>
        <v>2.4853153586904098E-2</v>
      </c>
      <c r="U1712" s="1">
        <f t="shared" si="527"/>
        <v>0.12664290157896296</v>
      </c>
      <c r="V1712" s="1">
        <f t="shared" si="531"/>
        <v>0.63764290157896297</v>
      </c>
      <c r="W1712" s="1"/>
      <c r="X1712" s="17">
        <f t="shared" si="532"/>
        <v>568.27590728878238</v>
      </c>
      <c r="Y1712" s="18">
        <f t="shared" si="533"/>
        <v>1585.5874535669882</v>
      </c>
      <c r="Z1712" s="2">
        <f t="shared" si="544"/>
        <v>539.86211192434325</v>
      </c>
      <c r="AA1712" s="18">
        <f t="shared" si="544"/>
        <v>1506.3080808886386</v>
      </c>
      <c r="AB1712" s="2">
        <f t="shared" si="545"/>
        <v>-185.23248398289911</v>
      </c>
      <c r="AC1712" s="2">
        <f t="shared" si="545"/>
        <v>150.63080808886386</v>
      </c>
      <c r="AD1712" s="2">
        <f t="shared" si="534"/>
        <v>539.86211192434325</v>
      </c>
      <c r="AE1712" s="2">
        <f t="shared" si="535"/>
        <v>-1000</v>
      </c>
      <c r="AF1712" s="5">
        <f t="shared" si="536"/>
        <v>0.56400000000000006</v>
      </c>
      <c r="AG1712" s="5">
        <f t="shared" si="537"/>
        <v>-1</v>
      </c>
      <c r="AH1712" s="3">
        <f t="shared" si="538"/>
        <v>201612</v>
      </c>
      <c r="AI1712" s="21">
        <v>2.62</v>
      </c>
      <c r="AJ1712" s="21">
        <v>1.5549999999999999</v>
      </c>
      <c r="AK1712" s="21">
        <v>2.59</v>
      </c>
      <c r="AL1712" s="21">
        <v>1.5640000000000001</v>
      </c>
      <c r="AO1712">
        <f t="shared" si="543"/>
        <v>-180</v>
      </c>
      <c r="AP1712">
        <f>IF(E1712&lt;F1712,G1712,H1712)</f>
        <v>25</v>
      </c>
      <c r="AQ1712">
        <f>IF(E1712&lt;F1712,H1712,G1712)</f>
        <v>16</v>
      </c>
    </row>
    <row r="1713" spans="2:43" x14ac:dyDescent="0.25">
      <c r="B1713" s="24">
        <v>42715</v>
      </c>
      <c r="C1713" s="20" t="s">
        <v>30</v>
      </c>
      <c r="D1713" s="20" t="s">
        <v>48</v>
      </c>
      <c r="E1713" s="2">
        <v>106</v>
      </c>
      <c r="F1713" s="2">
        <v>-117.09601873536299</v>
      </c>
      <c r="G1713">
        <v>26</v>
      </c>
      <c r="H1713">
        <v>23</v>
      </c>
      <c r="I1713" s="9"/>
      <c r="J1713" s="2" t="str">
        <f t="shared" si="539"/>
        <v>Arizona Cardinals</v>
      </c>
      <c r="K1713" s="2" t="str">
        <f t="shared" si="540"/>
        <v>Miami Dolphins</v>
      </c>
      <c r="L1713" s="17">
        <f t="shared" si="541"/>
        <v>-117.09601873536299</v>
      </c>
      <c r="M1713" s="18">
        <f t="shared" si="542"/>
        <v>106</v>
      </c>
      <c r="N1713" s="4">
        <f t="shared" si="528"/>
        <v>1.8540000000000001</v>
      </c>
      <c r="O1713" s="4">
        <f t="shared" si="529"/>
        <v>2.06</v>
      </c>
      <c r="P1713" s="4"/>
      <c r="Q1713" s="4"/>
      <c r="R1713" s="1">
        <f t="shared" si="530"/>
        <v>0.53937432578209277</v>
      </c>
      <c r="S1713" s="1">
        <f t="shared" si="530"/>
        <v>0.4854368932038835</v>
      </c>
      <c r="T1713" s="1">
        <f t="shared" si="526"/>
        <v>2.421052631578946E-2</v>
      </c>
      <c r="U1713" s="1">
        <f t="shared" si="527"/>
        <v>2.6968716289104633E-2</v>
      </c>
      <c r="V1713" s="1">
        <f t="shared" si="531"/>
        <v>0.5379687162891047</v>
      </c>
      <c r="W1713" s="1"/>
      <c r="X1713" s="17">
        <f t="shared" si="532"/>
        <v>858.84414784929493</v>
      </c>
      <c r="Y1713" s="18">
        <f t="shared" si="533"/>
        <v>1061.3854342361001</v>
      </c>
      <c r="Z1713" s="2">
        <f t="shared" si="544"/>
        <v>815.90194045683018</v>
      </c>
      <c r="AA1713" s="18">
        <f t="shared" si="544"/>
        <v>1008.316162524295</v>
      </c>
      <c r="AB1713" s="2">
        <f t="shared" si="545"/>
        <v>-122.56374821710705</v>
      </c>
      <c r="AC1713" s="2">
        <f t="shared" si="545"/>
        <v>100.8316162524295</v>
      </c>
      <c r="AD1713" s="2">
        <f t="shared" si="534"/>
        <v>-1000</v>
      </c>
      <c r="AE1713" s="2">
        <f t="shared" si="535"/>
        <v>1008.316162524295</v>
      </c>
      <c r="AF1713" s="5">
        <f t="shared" si="536"/>
        <v>-1</v>
      </c>
      <c r="AG1713" s="5">
        <f t="shared" si="537"/>
        <v>1.06</v>
      </c>
      <c r="AH1713" s="3">
        <f t="shared" si="538"/>
        <v>201612</v>
      </c>
      <c r="AI1713" s="21">
        <v>1.8540000000000001</v>
      </c>
      <c r="AJ1713" s="21">
        <v>2.06</v>
      </c>
      <c r="AK1713" s="21">
        <v>2.06</v>
      </c>
      <c r="AL1713" s="21">
        <v>1.8540000000000001</v>
      </c>
      <c r="AO1713">
        <f t="shared" si="543"/>
        <v>-120</v>
      </c>
      <c r="AP1713">
        <f>IF(E1713&lt;F1713,G1713,H1713)</f>
        <v>23</v>
      </c>
      <c r="AQ1713">
        <f>IF(E1713&lt;F1713,H1713,G1713)</f>
        <v>26</v>
      </c>
    </row>
    <row r="1714" spans="2:43" x14ac:dyDescent="0.25">
      <c r="B1714" s="24">
        <v>42715</v>
      </c>
      <c r="C1714" s="20" t="s">
        <v>19</v>
      </c>
      <c r="D1714" s="20" t="s">
        <v>53</v>
      </c>
      <c r="E1714" s="2">
        <v>106.99999999999999</v>
      </c>
      <c r="F1714" s="2">
        <v>-118.06375442739079</v>
      </c>
      <c r="G1714">
        <v>22</v>
      </c>
      <c r="H1714">
        <v>27</v>
      </c>
      <c r="I1714" s="9"/>
      <c r="J1714" s="2" t="str">
        <f t="shared" si="539"/>
        <v>Washington Redskins</v>
      </c>
      <c r="K1714" s="2" t="str">
        <f t="shared" si="540"/>
        <v>Philadelphia Eagles</v>
      </c>
      <c r="L1714" s="17">
        <f t="shared" si="541"/>
        <v>-118.06375442739079</v>
      </c>
      <c r="M1714" s="18">
        <f t="shared" si="542"/>
        <v>106.99999999999999</v>
      </c>
      <c r="N1714" s="4">
        <f t="shared" si="528"/>
        <v>1.847</v>
      </c>
      <c r="O1714" s="4">
        <f t="shared" si="529"/>
        <v>2.0699999999999998</v>
      </c>
      <c r="P1714" s="4"/>
      <c r="Q1714" s="4"/>
      <c r="R1714" s="1">
        <f t="shared" si="530"/>
        <v>0.54141851651326478</v>
      </c>
      <c r="S1714" s="1">
        <f t="shared" si="530"/>
        <v>0.48309178743961356</v>
      </c>
      <c r="T1714" s="1">
        <f t="shared" si="526"/>
        <v>2.3923921368394274E-2</v>
      </c>
      <c r="U1714" s="1">
        <f t="shared" si="527"/>
        <v>2.9163364536825609E-2</v>
      </c>
      <c r="V1714" s="1">
        <f t="shared" si="531"/>
        <v>0.54016336453682556</v>
      </c>
      <c r="W1714" s="1"/>
      <c r="X1714" s="17">
        <f t="shared" si="532"/>
        <v>851.29178624964879</v>
      </c>
      <c r="Y1714" s="18">
        <f t="shared" si="533"/>
        <v>1070.70809343718</v>
      </c>
      <c r="Z1714" s="2">
        <f t="shared" si="544"/>
        <v>808.72719693716635</v>
      </c>
      <c r="AA1714" s="18">
        <f t="shared" si="544"/>
        <v>1017.1726887653209</v>
      </c>
      <c r="AB1714" s="2">
        <f t="shared" si="545"/>
        <v>-123.65109072468778</v>
      </c>
      <c r="AC1714" s="2">
        <f t="shared" si="545"/>
        <v>101.71726887653209</v>
      </c>
      <c r="AD1714" s="2">
        <f t="shared" si="534"/>
        <v>808.72719693716635</v>
      </c>
      <c r="AE1714" s="2">
        <f t="shared" si="535"/>
        <v>-1000</v>
      </c>
      <c r="AF1714" s="5">
        <f t="shared" si="536"/>
        <v>0.84699999999999998</v>
      </c>
      <c r="AG1714" s="5">
        <f t="shared" si="537"/>
        <v>-1</v>
      </c>
      <c r="AH1714" s="3">
        <f t="shared" si="538"/>
        <v>201612</v>
      </c>
      <c r="AI1714" s="21">
        <v>2.1800000000000002</v>
      </c>
      <c r="AJ1714" s="21">
        <v>1.7689999999999999</v>
      </c>
      <c r="AK1714" s="21">
        <v>2.0699999999999998</v>
      </c>
      <c r="AL1714" s="21">
        <v>1.847</v>
      </c>
      <c r="AO1714">
        <f t="shared" si="543"/>
        <v>-120</v>
      </c>
      <c r="AP1714">
        <f>IF(E1714&lt;F1714,G1714,H1714)</f>
        <v>27</v>
      </c>
      <c r="AQ1714">
        <f>IF(E1714&lt;F1714,H1714,G1714)</f>
        <v>22</v>
      </c>
    </row>
    <row r="1715" spans="2:43" x14ac:dyDescent="0.25">
      <c r="B1715" s="24">
        <v>42715</v>
      </c>
      <c r="C1715" s="20" t="s">
        <v>27</v>
      </c>
      <c r="D1715" s="20" t="s">
        <v>43</v>
      </c>
      <c r="E1715" s="2">
        <v>-130.03901170351108</v>
      </c>
      <c r="F1715" s="2">
        <v>118.00000000000001</v>
      </c>
      <c r="G1715">
        <v>16</v>
      </c>
      <c r="H1715">
        <v>11</v>
      </c>
      <c r="I1715" s="9"/>
      <c r="J1715" s="2" t="str">
        <f t="shared" si="539"/>
        <v>Tampa Bay Buccaneers</v>
      </c>
      <c r="K1715" s="2" t="str">
        <f t="shared" si="540"/>
        <v>New Orleans Saints</v>
      </c>
      <c r="L1715" s="17">
        <f t="shared" si="541"/>
        <v>-130.03901170351108</v>
      </c>
      <c r="M1715" s="18">
        <f t="shared" si="542"/>
        <v>118.00000000000001</v>
      </c>
      <c r="N1715" s="4">
        <f t="shared" si="528"/>
        <v>1.7689999999999999</v>
      </c>
      <c r="O1715" s="4">
        <f t="shared" si="529"/>
        <v>2.1800000000000002</v>
      </c>
      <c r="P1715" s="4"/>
      <c r="Q1715" s="4"/>
      <c r="R1715" s="1">
        <f t="shared" si="530"/>
        <v>0.56529112492933864</v>
      </c>
      <c r="S1715" s="1">
        <f t="shared" si="530"/>
        <v>0.4587155963302752</v>
      </c>
      <c r="T1715" s="1">
        <f t="shared" si="526"/>
        <v>2.3443909850595079E-2</v>
      </c>
      <c r="U1715" s="1">
        <f t="shared" si="527"/>
        <v>5.328776429953172E-2</v>
      </c>
      <c r="V1715" s="1">
        <f t="shared" si="531"/>
        <v>0.56428776429953176</v>
      </c>
      <c r="W1715" s="1"/>
      <c r="X1715" s="17">
        <f t="shared" si="532"/>
        <v>772.14546064335025</v>
      </c>
      <c r="Y1715" s="18">
        <f t="shared" si="533"/>
        <v>1178.7723247127699</v>
      </c>
      <c r="Z1715" s="2">
        <f t="shared" si="544"/>
        <v>733.53818761118271</v>
      </c>
      <c r="AA1715" s="18">
        <f t="shared" si="544"/>
        <v>1119.8337084771313</v>
      </c>
      <c r="AB1715" s="2">
        <f t="shared" si="545"/>
        <v>-136.32555426413018</v>
      </c>
      <c r="AC1715" s="2">
        <f t="shared" si="545"/>
        <v>111.98337084771313</v>
      </c>
      <c r="AD1715" s="2">
        <f t="shared" si="534"/>
        <v>733.53818761118271</v>
      </c>
      <c r="AE1715" s="2">
        <f t="shared" si="535"/>
        <v>-1000</v>
      </c>
      <c r="AF1715" s="5">
        <f t="shared" si="536"/>
        <v>0.76899999999999991</v>
      </c>
      <c r="AG1715" s="5">
        <f t="shared" si="537"/>
        <v>-1</v>
      </c>
      <c r="AH1715" s="3">
        <f t="shared" si="538"/>
        <v>201612</v>
      </c>
      <c r="AI1715" s="21">
        <v>1.714</v>
      </c>
      <c r="AJ1715" s="21">
        <v>2.27</v>
      </c>
      <c r="AK1715" s="21">
        <v>1.7689999999999999</v>
      </c>
      <c r="AL1715" s="21">
        <v>2.1800000000000002</v>
      </c>
      <c r="AO1715">
        <f t="shared" si="543"/>
        <v>-140</v>
      </c>
      <c r="AP1715">
        <f>IF(E1715&lt;F1715,G1715,H1715)</f>
        <v>16</v>
      </c>
      <c r="AQ1715">
        <f>IF(E1715&lt;F1715,H1715,G1715)</f>
        <v>11</v>
      </c>
    </row>
    <row r="1716" spans="2:43" x14ac:dyDescent="0.25">
      <c r="B1716" s="24">
        <v>42715</v>
      </c>
      <c r="C1716" s="20" t="s">
        <v>41</v>
      </c>
      <c r="D1716" s="20" t="s">
        <v>38</v>
      </c>
      <c r="E1716" s="2">
        <v>-120.04801920768308</v>
      </c>
      <c r="F1716" s="2">
        <v>108.99999999999999</v>
      </c>
      <c r="G1716">
        <v>13</v>
      </c>
      <c r="H1716">
        <v>10</v>
      </c>
      <c r="I1716" s="9"/>
      <c r="J1716" s="2" t="str">
        <f t="shared" si="539"/>
        <v>Tennessee Titans</v>
      </c>
      <c r="K1716" s="2" t="str">
        <f t="shared" si="540"/>
        <v>Denver Broncos</v>
      </c>
      <c r="L1716" s="17">
        <f t="shared" si="541"/>
        <v>-120.04801920768308</v>
      </c>
      <c r="M1716" s="18">
        <f t="shared" si="542"/>
        <v>108.99999999999999</v>
      </c>
      <c r="N1716" s="4">
        <f t="shared" si="528"/>
        <v>1.833</v>
      </c>
      <c r="O1716" s="4">
        <f t="shared" si="529"/>
        <v>2.09</v>
      </c>
      <c r="P1716" s="4"/>
      <c r="Q1716" s="4"/>
      <c r="R1716" s="1">
        <f t="shared" si="530"/>
        <v>0.54555373704309873</v>
      </c>
      <c r="S1716" s="1">
        <f t="shared" si="530"/>
        <v>0.47846889952153115</v>
      </c>
      <c r="T1716" s="1">
        <f t="shared" si="526"/>
        <v>2.3459087433087E-2</v>
      </c>
      <c r="U1716" s="1">
        <f t="shared" si="527"/>
        <v>3.3542418760783788E-2</v>
      </c>
      <c r="V1716" s="1">
        <f t="shared" si="531"/>
        <v>0.5445424187607838</v>
      </c>
      <c r="W1716" s="1"/>
      <c r="X1716" s="17">
        <f t="shared" si="532"/>
        <v>836.40422774721924</v>
      </c>
      <c r="Y1716" s="18">
        <f t="shared" si="533"/>
        <v>1089.5532146537346</v>
      </c>
      <c r="Z1716" s="2">
        <f t="shared" si="544"/>
        <v>794.5840163598582</v>
      </c>
      <c r="AA1716" s="18">
        <f t="shared" si="544"/>
        <v>1035.0755539210479</v>
      </c>
      <c r="AB1716" s="2">
        <f t="shared" si="545"/>
        <v>-125.85201557176947</v>
      </c>
      <c r="AC1716" s="2">
        <f t="shared" si="545"/>
        <v>103.50755539210479</v>
      </c>
      <c r="AD1716" s="2">
        <f t="shared" si="534"/>
        <v>794.5840163598582</v>
      </c>
      <c r="AE1716" s="2">
        <f t="shared" si="535"/>
        <v>-1000</v>
      </c>
      <c r="AF1716" s="5">
        <f t="shared" si="536"/>
        <v>0.83299999999999996</v>
      </c>
      <c r="AG1716" s="5">
        <f t="shared" si="537"/>
        <v>-1</v>
      </c>
      <c r="AH1716" s="3">
        <f t="shared" si="538"/>
        <v>201612</v>
      </c>
      <c r="AI1716" s="21">
        <v>1.7809999999999999</v>
      </c>
      <c r="AJ1716" s="21">
        <v>2.16</v>
      </c>
      <c r="AK1716" s="21">
        <v>1.833</v>
      </c>
      <c r="AL1716" s="21">
        <v>2.09</v>
      </c>
      <c r="AO1716">
        <f t="shared" si="543"/>
        <v>-130</v>
      </c>
      <c r="AP1716">
        <f>IF(E1716&lt;F1716,G1716,H1716)</f>
        <v>13</v>
      </c>
      <c r="AQ1716">
        <f>IF(E1716&lt;F1716,H1716,G1716)</f>
        <v>10</v>
      </c>
    </row>
    <row r="1717" spans="2:43" x14ac:dyDescent="0.25">
      <c r="B1717" s="24">
        <v>42712</v>
      </c>
      <c r="C1717" s="20" t="s">
        <v>20</v>
      </c>
      <c r="D1717" s="20" t="s">
        <v>52</v>
      </c>
      <c r="E1717" s="2">
        <v>-198.01980198019805</v>
      </c>
      <c r="F1717" s="2">
        <v>177.99999999999997</v>
      </c>
      <c r="G1717">
        <v>21</v>
      </c>
      <c r="H1717">
        <v>13</v>
      </c>
      <c r="I1717" s="9"/>
      <c r="J1717" s="2" t="str">
        <f t="shared" si="539"/>
        <v>Kansas City Chiefs</v>
      </c>
      <c r="K1717" s="2" t="str">
        <f t="shared" si="540"/>
        <v>Oakland Raiders</v>
      </c>
      <c r="L1717" s="17">
        <f t="shared" si="541"/>
        <v>-198.01980198019805</v>
      </c>
      <c r="M1717" s="18">
        <f t="shared" si="542"/>
        <v>177.99999999999997</v>
      </c>
      <c r="N1717" s="4">
        <f t="shared" si="528"/>
        <v>1.5049999999999999</v>
      </c>
      <c r="O1717" s="4">
        <f t="shared" si="529"/>
        <v>2.78</v>
      </c>
      <c r="P1717" s="4"/>
      <c r="Q1717" s="4"/>
      <c r="R1717" s="1">
        <f t="shared" si="530"/>
        <v>0.66445182724252494</v>
      </c>
      <c r="S1717" s="1">
        <f t="shared" si="530"/>
        <v>0.35971223021582738</v>
      </c>
      <c r="T1717" s="1">
        <f t="shared" si="526"/>
        <v>2.3593932322053868E-2</v>
      </c>
      <c r="U1717" s="1">
        <f t="shared" si="527"/>
        <v>0.15236979851334878</v>
      </c>
      <c r="V1717" s="1">
        <f t="shared" si="531"/>
        <v>0.66336979851334876</v>
      </c>
      <c r="W1717" s="1"/>
      <c r="X1717" s="17">
        <f t="shared" si="532"/>
        <v>507.45481968135954</v>
      </c>
      <c r="Y1717" s="18">
        <f t="shared" si="533"/>
        <v>1765.1027710768672</v>
      </c>
      <c r="Z1717" s="2">
        <f t="shared" si="544"/>
        <v>482.08207869729154</v>
      </c>
      <c r="AA1717" s="18">
        <f t="shared" si="544"/>
        <v>1676.8476325230238</v>
      </c>
      <c r="AB1717" s="2">
        <f t="shared" si="545"/>
        <v>-207.43355627370644</v>
      </c>
      <c r="AC1717" s="2">
        <f t="shared" si="545"/>
        <v>167.68476325230239</v>
      </c>
      <c r="AD1717" s="2">
        <f t="shared" si="534"/>
        <v>482.08207869729154</v>
      </c>
      <c r="AE1717" s="2">
        <f t="shared" si="535"/>
        <v>-1000</v>
      </c>
      <c r="AF1717" s="5">
        <f t="shared" si="536"/>
        <v>0.50499999999999989</v>
      </c>
      <c r="AG1717" s="5">
        <f t="shared" si="537"/>
        <v>-1</v>
      </c>
      <c r="AH1717" s="3">
        <f t="shared" si="538"/>
        <v>201612</v>
      </c>
      <c r="AI1717" s="21">
        <v>1.571</v>
      </c>
      <c r="AJ1717" s="21">
        <v>2.58</v>
      </c>
      <c r="AK1717" s="21">
        <v>1.5049999999999999</v>
      </c>
      <c r="AL1717" s="21">
        <v>2.78</v>
      </c>
      <c r="AO1717">
        <f t="shared" si="543"/>
        <v>-200</v>
      </c>
      <c r="AP1717">
        <f>IF(E1717&lt;F1717,G1717,H1717)</f>
        <v>21</v>
      </c>
      <c r="AQ1717">
        <f>IF(E1717&lt;F1717,H1717,G1717)</f>
        <v>13</v>
      </c>
    </row>
    <row r="1718" spans="2:43" x14ac:dyDescent="0.25">
      <c r="B1718" s="24">
        <v>42709</v>
      </c>
      <c r="C1718" s="20" t="s">
        <v>42</v>
      </c>
      <c r="D1718" s="20" t="s">
        <v>39</v>
      </c>
      <c r="E1718" s="2">
        <v>-123.00123001230013</v>
      </c>
      <c r="F1718" s="2">
        <v>110.99999999999999</v>
      </c>
      <c r="G1718">
        <v>10</v>
      </c>
      <c r="H1718">
        <v>41</v>
      </c>
      <c r="I1718" s="9"/>
      <c r="J1718" s="2" t="str">
        <f t="shared" si="539"/>
        <v>New York Jets</v>
      </c>
      <c r="K1718" s="2" t="str">
        <f t="shared" si="540"/>
        <v>Indianapolis Colts</v>
      </c>
      <c r="L1718" s="17">
        <f t="shared" si="541"/>
        <v>-123.00123001230013</v>
      </c>
      <c r="M1718" s="18">
        <f t="shared" si="542"/>
        <v>110.99999999999999</v>
      </c>
      <c r="N1718" s="4">
        <f t="shared" si="528"/>
        <v>1.8129999999999999</v>
      </c>
      <c r="O1718" s="4">
        <f t="shared" si="529"/>
        <v>2.11</v>
      </c>
      <c r="P1718" s="4"/>
      <c r="Q1718" s="4"/>
      <c r="R1718" s="1">
        <f t="shared" si="530"/>
        <v>0.55157198014340869</v>
      </c>
      <c r="S1718" s="1">
        <f t="shared" si="530"/>
        <v>0.47393364928909953</v>
      </c>
      <c r="T1718" s="1">
        <f t="shared" si="526"/>
        <v>2.4871271985725363E-2</v>
      </c>
      <c r="U1718" s="1">
        <f t="shared" si="527"/>
        <v>3.8819165427154578E-2</v>
      </c>
      <c r="V1718" s="1">
        <f t="shared" si="531"/>
        <v>0.54981916542715459</v>
      </c>
      <c r="W1718" s="1"/>
      <c r="X1718" s="17">
        <f t="shared" si="532"/>
        <v>818.77981503809497</v>
      </c>
      <c r="Y1718" s="18">
        <f t="shared" si="533"/>
        <v>1112.7024405877062</v>
      </c>
      <c r="Z1718" s="2">
        <f t="shared" si="544"/>
        <v>777.84082428619013</v>
      </c>
      <c r="AA1718" s="18">
        <f t="shared" si="544"/>
        <v>1057.0673185583207</v>
      </c>
      <c r="AB1718" s="2">
        <f t="shared" si="545"/>
        <v>-128.56100744232359</v>
      </c>
      <c r="AC1718" s="2">
        <f t="shared" si="545"/>
        <v>105.70673185583207</v>
      </c>
      <c r="AD1718" s="2">
        <f t="shared" si="534"/>
        <v>-1000</v>
      </c>
      <c r="AE1718" s="2">
        <f t="shared" si="535"/>
        <v>1057.0673185583207</v>
      </c>
      <c r="AF1718" s="5">
        <f t="shared" si="536"/>
        <v>-1</v>
      </c>
      <c r="AG1718" s="5">
        <f t="shared" si="537"/>
        <v>1.1099999999999999</v>
      </c>
      <c r="AH1718" s="3">
        <f t="shared" si="538"/>
        <v>201612</v>
      </c>
      <c r="AI1718" s="21">
        <v>2.13</v>
      </c>
      <c r="AJ1718" s="21">
        <v>1.8</v>
      </c>
      <c r="AK1718" s="21">
        <v>1.8129999999999999</v>
      </c>
      <c r="AL1718" s="21">
        <v>2.11</v>
      </c>
      <c r="AO1718">
        <f t="shared" si="543"/>
        <v>-130</v>
      </c>
      <c r="AP1718">
        <f>IF(E1718&lt;F1718,G1718,H1718)</f>
        <v>10</v>
      </c>
      <c r="AQ1718">
        <f>IF(E1718&lt;F1718,H1718,G1718)</f>
        <v>41</v>
      </c>
    </row>
    <row r="1719" spans="2:43" x14ac:dyDescent="0.25">
      <c r="B1719" s="24">
        <v>42708</v>
      </c>
      <c r="C1719" s="20" t="s">
        <v>32</v>
      </c>
      <c r="D1719" s="20" t="s">
        <v>44</v>
      </c>
      <c r="E1719" s="2">
        <v>-380.22813688212943</v>
      </c>
      <c r="F1719" s="2">
        <v>330</v>
      </c>
      <c r="G1719">
        <v>40</v>
      </c>
      <c r="H1719">
        <v>7</v>
      </c>
      <c r="I1719" s="9"/>
      <c r="J1719" s="2" t="str">
        <f t="shared" si="539"/>
        <v>Seattle Seahawks</v>
      </c>
      <c r="K1719" s="2" t="str">
        <f t="shared" si="540"/>
        <v>Carolina Panthers</v>
      </c>
      <c r="L1719" s="17">
        <f t="shared" si="541"/>
        <v>-380.22813688212943</v>
      </c>
      <c r="M1719" s="18">
        <f t="shared" si="542"/>
        <v>330</v>
      </c>
      <c r="N1719" s="4">
        <f t="shared" si="528"/>
        <v>1.2629999999999999</v>
      </c>
      <c r="O1719" s="4">
        <f t="shared" si="529"/>
        <v>4.3</v>
      </c>
      <c r="P1719" s="4"/>
      <c r="Q1719" s="4"/>
      <c r="R1719" s="1">
        <f t="shared" si="530"/>
        <v>0.79176563737133809</v>
      </c>
      <c r="S1719" s="1">
        <f t="shared" si="530"/>
        <v>0.23255813953488372</v>
      </c>
      <c r="T1719" s="1">
        <f t="shared" si="526"/>
        <v>2.3746180118641047E-2</v>
      </c>
      <c r="U1719" s="1">
        <f t="shared" si="527"/>
        <v>0.2796037489182272</v>
      </c>
      <c r="V1719" s="1">
        <f t="shared" si="531"/>
        <v>0.79060374891822716</v>
      </c>
      <c r="W1719" s="1"/>
      <c r="X1719" s="17">
        <f t="shared" si="532"/>
        <v>264.85613225119045</v>
      </c>
      <c r="Y1719" s="18">
        <f t="shared" si="533"/>
        <v>3182.3042096495674</v>
      </c>
      <c r="Z1719" s="2">
        <f t="shared" si="544"/>
        <v>251.6133256386309</v>
      </c>
      <c r="AA1719" s="18">
        <f t="shared" si="544"/>
        <v>3023.1889991670887</v>
      </c>
      <c r="AB1719" s="2">
        <f t="shared" si="545"/>
        <v>-397.43523021360488</v>
      </c>
      <c r="AC1719" s="2">
        <f t="shared" si="545"/>
        <v>302.31889991670886</v>
      </c>
      <c r="AD1719" s="2">
        <f t="shared" si="534"/>
        <v>251.6133256386309</v>
      </c>
      <c r="AE1719" s="2">
        <f t="shared" si="535"/>
        <v>-1000</v>
      </c>
      <c r="AF1719" s="5">
        <f t="shared" si="536"/>
        <v>0.2629999999999999</v>
      </c>
      <c r="AG1719" s="5">
        <f t="shared" si="537"/>
        <v>-1</v>
      </c>
      <c r="AH1719" s="3">
        <f t="shared" si="538"/>
        <v>201612</v>
      </c>
      <c r="AI1719" s="21">
        <v>1.3440000000000001</v>
      </c>
      <c r="AJ1719" s="21">
        <v>3.56</v>
      </c>
      <c r="AK1719" s="21">
        <v>1.2629999999999999</v>
      </c>
      <c r="AL1719" s="21">
        <v>4.3</v>
      </c>
      <c r="AO1719">
        <f t="shared" si="543"/>
        <v>-400</v>
      </c>
      <c r="AP1719">
        <f>IF(E1719&lt;F1719,G1719,H1719)</f>
        <v>40</v>
      </c>
      <c r="AQ1719">
        <f>IF(E1719&lt;F1719,H1719,G1719)</f>
        <v>7</v>
      </c>
    </row>
    <row r="1720" spans="2:43" x14ac:dyDescent="0.25">
      <c r="B1720" s="24">
        <v>42708</v>
      </c>
      <c r="C1720" s="20" t="s">
        <v>48</v>
      </c>
      <c r="D1720" s="20" t="s">
        <v>53</v>
      </c>
      <c r="E1720" s="2">
        <v>-139.08205841446451</v>
      </c>
      <c r="F1720" s="2">
        <v>125.99999999999997</v>
      </c>
      <c r="G1720">
        <v>31</v>
      </c>
      <c r="H1720">
        <v>23</v>
      </c>
      <c r="I1720" s="9"/>
      <c r="J1720" s="2" t="str">
        <f t="shared" si="539"/>
        <v>Arizona Cardinals</v>
      </c>
      <c r="K1720" s="2" t="str">
        <f t="shared" si="540"/>
        <v>Washington Redskins</v>
      </c>
      <c r="L1720" s="17">
        <f t="shared" si="541"/>
        <v>-139.08205841446451</v>
      </c>
      <c r="M1720" s="18">
        <f t="shared" si="542"/>
        <v>125.99999999999997</v>
      </c>
      <c r="N1720" s="4">
        <f t="shared" si="528"/>
        <v>1.7190000000000001</v>
      </c>
      <c r="O1720" s="4">
        <f t="shared" si="529"/>
        <v>2.2599999999999998</v>
      </c>
      <c r="P1720" s="4"/>
      <c r="Q1720" s="4"/>
      <c r="R1720" s="1">
        <f t="shared" si="530"/>
        <v>0.58173356602675974</v>
      </c>
      <c r="S1720" s="1">
        <f t="shared" si="530"/>
        <v>0.44247787610619471</v>
      </c>
      <c r="T1720" s="1">
        <f t="shared" si="526"/>
        <v>2.3639105302839969E-2</v>
      </c>
      <c r="U1720" s="1">
        <f t="shared" si="527"/>
        <v>6.9627844960282514E-2</v>
      </c>
      <c r="V1720" s="1">
        <f t="shared" si="531"/>
        <v>0.58062784496028252</v>
      </c>
      <c r="W1720" s="1"/>
      <c r="X1720" s="17">
        <f t="shared" si="532"/>
        <v>722.27358484401384</v>
      </c>
      <c r="Y1720" s="18">
        <f t="shared" si="533"/>
        <v>1258.3160788446787</v>
      </c>
      <c r="Z1720" s="2">
        <f t="shared" si="544"/>
        <v>686.15990560181308</v>
      </c>
      <c r="AA1720" s="18">
        <f t="shared" si="544"/>
        <v>1195.4002749024448</v>
      </c>
      <c r="AB1720" s="2">
        <f t="shared" si="545"/>
        <v>-145.7386232911592</v>
      </c>
      <c r="AC1720" s="2">
        <f t="shared" si="545"/>
        <v>119.54002749024448</v>
      </c>
      <c r="AD1720" s="2">
        <f t="shared" si="534"/>
        <v>686.15990560181308</v>
      </c>
      <c r="AE1720" s="2">
        <f t="shared" si="535"/>
        <v>-1000</v>
      </c>
      <c r="AF1720" s="5">
        <f t="shared" si="536"/>
        <v>0.71900000000000008</v>
      </c>
      <c r="AG1720" s="5">
        <f t="shared" si="537"/>
        <v>-1</v>
      </c>
      <c r="AH1720" s="3">
        <f t="shared" si="538"/>
        <v>201612</v>
      </c>
      <c r="AI1720" s="21">
        <v>1.7090000000000001</v>
      </c>
      <c r="AJ1720" s="21">
        <v>2.2799999999999998</v>
      </c>
      <c r="AK1720" s="21">
        <v>1.7190000000000001</v>
      </c>
      <c r="AL1720" s="21">
        <v>2.2599999999999998</v>
      </c>
      <c r="AO1720">
        <f t="shared" si="543"/>
        <v>-140</v>
      </c>
      <c r="AP1720">
        <f>IF(E1720&lt;F1720,G1720,H1720)</f>
        <v>31</v>
      </c>
      <c r="AQ1720">
        <f>IF(E1720&lt;F1720,H1720,G1720)</f>
        <v>23</v>
      </c>
    </row>
    <row r="1721" spans="2:43" x14ac:dyDescent="0.25">
      <c r="B1721" s="24">
        <v>42708</v>
      </c>
      <c r="C1721" s="20" t="s">
        <v>45</v>
      </c>
      <c r="D1721" s="20" t="s">
        <v>25</v>
      </c>
      <c r="E1721" s="2">
        <v>-280.1120448179272</v>
      </c>
      <c r="F1721" s="2">
        <v>248</v>
      </c>
      <c r="G1721">
        <v>24</v>
      </c>
      <c r="H1721">
        <v>14</v>
      </c>
      <c r="I1721" s="9"/>
      <c r="J1721" s="2" t="str">
        <f t="shared" si="539"/>
        <v>Pittsburgh Steelers</v>
      </c>
      <c r="K1721" s="2" t="str">
        <f t="shared" si="540"/>
        <v>New York Giants</v>
      </c>
      <c r="L1721" s="17">
        <f t="shared" si="541"/>
        <v>-280.1120448179272</v>
      </c>
      <c r="M1721" s="18">
        <f t="shared" si="542"/>
        <v>248</v>
      </c>
      <c r="N1721" s="4">
        <f t="shared" si="528"/>
        <v>1.357</v>
      </c>
      <c r="O1721" s="4">
        <f t="shared" si="529"/>
        <v>3.48</v>
      </c>
      <c r="P1721" s="4"/>
      <c r="Q1721" s="4"/>
      <c r="R1721" s="1">
        <f t="shared" si="530"/>
        <v>0.73691967575534267</v>
      </c>
      <c r="S1721" s="1">
        <f t="shared" si="530"/>
        <v>0.28735632183908044</v>
      </c>
      <c r="T1721" s="1">
        <f t="shared" si="526"/>
        <v>2.3700640893115521E-2</v>
      </c>
      <c r="U1721" s="1">
        <f t="shared" si="527"/>
        <v>0.22478167695813112</v>
      </c>
      <c r="V1721" s="1">
        <f t="shared" si="531"/>
        <v>0.73578167695813113</v>
      </c>
      <c r="W1721" s="1"/>
      <c r="X1721" s="17">
        <f t="shared" si="532"/>
        <v>359.09880786132152</v>
      </c>
      <c r="Y1721" s="18">
        <f t="shared" si="533"/>
        <v>2429.642291801018</v>
      </c>
      <c r="Z1721" s="2">
        <f t="shared" si="544"/>
        <v>341.14386746825545</v>
      </c>
      <c r="AA1721" s="18">
        <f t="shared" si="544"/>
        <v>2308.160177210967</v>
      </c>
      <c r="AB1721" s="2">
        <f t="shared" si="545"/>
        <v>-293.13146017290001</v>
      </c>
      <c r="AC1721" s="2">
        <f t="shared" si="545"/>
        <v>230.8160177210967</v>
      </c>
      <c r="AD1721" s="2">
        <f t="shared" si="534"/>
        <v>341.14386746825545</v>
      </c>
      <c r="AE1721" s="2">
        <f t="shared" si="535"/>
        <v>-1000</v>
      </c>
      <c r="AF1721" s="5">
        <f t="shared" si="536"/>
        <v>0.35699999999999998</v>
      </c>
      <c r="AG1721" s="5">
        <f t="shared" si="537"/>
        <v>-1</v>
      </c>
      <c r="AH1721" s="3">
        <f t="shared" si="538"/>
        <v>201612</v>
      </c>
      <c r="AI1721" s="21">
        <v>1.4</v>
      </c>
      <c r="AJ1721" s="21">
        <v>3.22</v>
      </c>
      <c r="AK1721" s="21">
        <v>1.357</v>
      </c>
      <c r="AL1721" s="21">
        <v>3.48</v>
      </c>
      <c r="AO1721">
        <f t="shared" si="543"/>
        <v>-300</v>
      </c>
      <c r="AP1721">
        <f>IF(E1721&lt;F1721,G1721,H1721)</f>
        <v>24</v>
      </c>
      <c r="AQ1721">
        <f>IF(E1721&lt;F1721,H1721,G1721)</f>
        <v>14</v>
      </c>
    </row>
    <row r="1722" spans="2:43" x14ac:dyDescent="0.25">
      <c r="B1722" s="24">
        <v>42708</v>
      </c>
      <c r="C1722" s="20" t="s">
        <v>54</v>
      </c>
      <c r="D1722" s="20" t="s">
        <v>27</v>
      </c>
      <c r="E1722" s="2">
        <v>-174.21602787456445</v>
      </c>
      <c r="F1722" s="2">
        <v>156.99999999999997</v>
      </c>
      <c r="G1722">
        <v>21</v>
      </c>
      <c r="H1722">
        <v>28</v>
      </c>
      <c r="I1722" s="9"/>
      <c r="J1722" s="2" t="str">
        <f t="shared" si="539"/>
        <v>San Diego Chargers</v>
      </c>
      <c r="K1722" s="2" t="str">
        <f t="shared" si="540"/>
        <v>Tampa Bay Buccaneers</v>
      </c>
      <c r="L1722" s="17">
        <f t="shared" si="541"/>
        <v>-174.21602787456445</v>
      </c>
      <c r="M1722" s="18">
        <f t="shared" si="542"/>
        <v>156.99999999999997</v>
      </c>
      <c r="N1722" s="4">
        <f t="shared" si="528"/>
        <v>1.5740000000000001</v>
      </c>
      <c r="O1722" s="4">
        <f t="shared" si="529"/>
        <v>2.57</v>
      </c>
      <c r="P1722" s="4"/>
      <c r="Q1722" s="4"/>
      <c r="R1722" s="1">
        <f t="shared" si="530"/>
        <v>0.63532401524777637</v>
      </c>
      <c r="S1722" s="1">
        <f t="shared" si="530"/>
        <v>0.38910505836575876</v>
      </c>
      <c r="T1722" s="1">
        <f t="shared" si="526"/>
        <v>2.3846525096525073E-2</v>
      </c>
      <c r="U1722" s="1">
        <f t="shared" si="527"/>
        <v>0.12310947844100881</v>
      </c>
      <c r="V1722" s="1">
        <f t="shared" si="531"/>
        <v>0.63410947844100884</v>
      </c>
      <c r="W1722" s="1"/>
      <c r="X1722" s="17">
        <f t="shared" si="532"/>
        <v>577.0147490281206</v>
      </c>
      <c r="Y1722" s="18">
        <f t="shared" si="533"/>
        <v>1562.6789200938886</v>
      </c>
      <c r="Z1722" s="2">
        <f t="shared" si="544"/>
        <v>548.16401157671453</v>
      </c>
      <c r="AA1722" s="18">
        <f t="shared" si="544"/>
        <v>1484.5449740891941</v>
      </c>
      <c r="AB1722" s="2">
        <f t="shared" si="545"/>
        <v>-182.42715298358326</v>
      </c>
      <c r="AC1722" s="2">
        <f t="shared" si="545"/>
        <v>148.45449740891939</v>
      </c>
      <c r="AD1722" s="2">
        <f t="shared" si="534"/>
        <v>-1000</v>
      </c>
      <c r="AE1722" s="2">
        <f t="shared" si="535"/>
        <v>1484.5449740891941</v>
      </c>
      <c r="AF1722" s="5">
        <f t="shared" si="536"/>
        <v>-1</v>
      </c>
      <c r="AG1722" s="5">
        <f t="shared" si="537"/>
        <v>1.5699999999999998</v>
      </c>
      <c r="AH1722" s="3">
        <f t="shared" si="538"/>
        <v>201612</v>
      </c>
      <c r="AI1722" s="21">
        <v>1.4970000000000001</v>
      </c>
      <c r="AJ1722" s="21">
        <v>2.8</v>
      </c>
      <c r="AK1722" s="21">
        <v>1.5740000000000001</v>
      </c>
      <c r="AL1722" s="21">
        <v>2.57</v>
      </c>
      <c r="AO1722">
        <f t="shared" si="543"/>
        <v>-180</v>
      </c>
      <c r="AP1722">
        <f>IF(E1722&lt;F1722,G1722,H1722)</f>
        <v>21</v>
      </c>
      <c r="AQ1722">
        <f>IF(E1722&lt;F1722,H1722,G1722)</f>
        <v>28</v>
      </c>
    </row>
    <row r="1723" spans="2:43" x14ac:dyDescent="0.25">
      <c r="B1723" s="24">
        <v>42708</v>
      </c>
      <c r="C1723" s="20" t="s">
        <v>52</v>
      </c>
      <c r="D1723" s="20" t="s">
        <v>24</v>
      </c>
      <c r="E1723" s="2">
        <v>-154.08320493066256</v>
      </c>
      <c r="F1723" s="2">
        <v>139</v>
      </c>
      <c r="G1723">
        <v>38</v>
      </c>
      <c r="H1723">
        <v>24</v>
      </c>
      <c r="I1723" s="9"/>
      <c r="J1723" s="2" t="str">
        <f t="shared" si="539"/>
        <v>Oakland Raiders</v>
      </c>
      <c r="K1723" s="2" t="str">
        <f t="shared" si="540"/>
        <v>Buffalo Bills</v>
      </c>
      <c r="L1723" s="17">
        <f t="shared" si="541"/>
        <v>-154.08320493066256</v>
      </c>
      <c r="M1723" s="18">
        <f t="shared" si="542"/>
        <v>139</v>
      </c>
      <c r="N1723" s="4">
        <f t="shared" si="528"/>
        <v>1.649</v>
      </c>
      <c r="O1723" s="4">
        <f t="shared" si="529"/>
        <v>2.39</v>
      </c>
      <c r="P1723" s="4"/>
      <c r="Q1723" s="4"/>
      <c r="R1723" s="1">
        <f t="shared" si="530"/>
        <v>0.60642813826561548</v>
      </c>
      <c r="S1723" s="1">
        <f t="shared" si="530"/>
        <v>0.41841004184100417</v>
      </c>
      <c r="T1723" s="1">
        <f t="shared" si="526"/>
        <v>2.4236197078484678E-2</v>
      </c>
      <c r="U1723" s="1">
        <f t="shared" si="527"/>
        <v>9.4009048212305657E-2</v>
      </c>
      <c r="V1723" s="1">
        <f t="shared" si="531"/>
        <v>0.60500904821230561</v>
      </c>
      <c r="W1723" s="1"/>
      <c r="X1723" s="17">
        <f t="shared" si="532"/>
        <v>652.86784215016701</v>
      </c>
      <c r="Y1723" s="18">
        <f t="shared" si="533"/>
        <v>1387.9360655435105</v>
      </c>
      <c r="Z1723" s="2">
        <f t="shared" si="544"/>
        <v>620.22445004265865</v>
      </c>
      <c r="AA1723" s="18">
        <f t="shared" si="544"/>
        <v>1318.5392622663348</v>
      </c>
      <c r="AB1723" s="2">
        <f t="shared" si="545"/>
        <v>-161.23195400168771</v>
      </c>
      <c r="AC1723" s="2">
        <f t="shared" si="545"/>
        <v>131.85392622663349</v>
      </c>
      <c r="AD1723" s="2">
        <f t="shared" si="534"/>
        <v>620.22445004265865</v>
      </c>
      <c r="AE1723" s="2">
        <f t="shared" si="535"/>
        <v>-1000</v>
      </c>
      <c r="AF1723" s="5">
        <f t="shared" si="536"/>
        <v>0.64900000000000002</v>
      </c>
      <c r="AG1723" s="5">
        <f t="shared" si="537"/>
        <v>-1</v>
      </c>
      <c r="AH1723" s="3">
        <f t="shared" si="538"/>
        <v>201612</v>
      </c>
      <c r="AI1723" s="21">
        <v>1.609</v>
      </c>
      <c r="AJ1723" s="21">
        <v>2.48</v>
      </c>
      <c r="AK1723" s="21">
        <v>1.649</v>
      </c>
      <c r="AL1723" s="21">
        <v>2.39</v>
      </c>
      <c r="AO1723">
        <f t="shared" si="543"/>
        <v>-160</v>
      </c>
      <c r="AP1723">
        <f>IF(E1723&lt;F1723,G1723,H1723)</f>
        <v>38</v>
      </c>
      <c r="AQ1723">
        <f>IF(E1723&lt;F1723,H1723,G1723)</f>
        <v>24</v>
      </c>
    </row>
    <row r="1724" spans="2:43" x14ac:dyDescent="0.25">
      <c r="B1724" s="24">
        <v>42708</v>
      </c>
      <c r="C1724" s="20" t="s">
        <v>35</v>
      </c>
      <c r="D1724" s="20" t="s">
        <v>20</v>
      </c>
      <c r="E1724" s="2">
        <v>-208.33333333333334</v>
      </c>
      <c r="F1724" s="2">
        <v>186</v>
      </c>
      <c r="G1724">
        <v>28</v>
      </c>
      <c r="H1724">
        <v>29</v>
      </c>
      <c r="I1724" s="9"/>
      <c r="J1724" s="2" t="str">
        <f t="shared" si="539"/>
        <v>Atlanta Falcons</v>
      </c>
      <c r="K1724" s="2" t="str">
        <f t="shared" si="540"/>
        <v>Kansas City Chiefs</v>
      </c>
      <c r="L1724" s="17">
        <f t="shared" si="541"/>
        <v>-208.33333333333334</v>
      </c>
      <c r="M1724" s="18">
        <f t="shared" si="542"/>
        <v>186</v>
      </c>
      <c r="N1724" s="4">
        <f t="shared" si="528"/>
        <v>1.48</v>
      </c>
      <c r="O1724" s="4">
        <f t="shared" si="529"/>
        <v>2.86</v>
      </c>
      <c r="P1724" s="4"/>
      <c r="Q1724" s="4"/>
      <c r="R1724" s="1">
        <f t="shared" si="530"/>
        <v>0.67567567567567566</v>
      </c>
      <c r="S1724" s="1">
        <f t="shared" si="530"/>
        <v>0.34965034965034969</v>
      </c>
      <c r="T1724" s="1">
        <f t="shared" si="526"/>
        <v>2.4700460829493065E-2</v>
      </c>
      <c r="U1724" s="1">
        <f t="shared" si="527"/>
        <v>0.16301266301266298</v>
      </c>
      <c r="V1724" s="1">
        <f t="shared" si="531"/>
        <v>0.67401266301266305</v>
      </c>
      <c r="W1724" s="1"/>
      <c r="X1724" s="17">
        <f t="shared" si="532"/>
        <v>483.65165059400738</v>
      </c>
      <c r="Y1724" s="18">
        <f t="shared" si="533"/>
        <v>1846.6048003943104</v>
      </c>
      <c r="Z1724" s="2">
        <f t="shared" si="544"/>
        <v>459.46906806430701</v>
      </c>
      <c r="AA1724" s="18">
        <f t="shared" si="544"/>
        <v>1754.2745603745948</v>
      </c>
      <c r="AB1724" s="2">
        <f t="shared" si="545"/>
        <v>-217.64250729932502</v>
      </c>
      <c r="AC1724" s="2">
        <f t="shared" si="545"/>
        <v>175.42745603745948</v>
      </c>
      <c r="AD1724" s="2">
        <f t="shared" si="534"/>
        <v>-1000</v>
      </c>
      <c r="AE1724" s="2">
        <f t="shared" si="535"/>
        <v>1754.2745603745948</v>
      </c>
      <c r="AF1724" s="5">
        <f t="shared" si="536"/>
        <v>-1</v>
      </c>
      <c r="AG1724" s="5">
        <f t="shared" si="537"/>
        <v>1.8599999999999999</v>
      </c>
      <c r="AH1724" s="3">
        <f t="shared" si="538"/>
        <v>201612</v>
      </c>
      <c r="AI1724" s="21">
        <v>1.518</v>
      </c>
      <c r="AJ1724" s="21">
        <v>2.73</v>
      </c>
      <c r="AK1724" s="21">
        <v>1.48</v>
      </c>
      <c r="AL1724" s="21">
        <v>2.86</v>
      </c>
      <c r="AO1724">
        <f t="shared" si="543"/>
        <v>-300</v>
      </c>
      <c r="AP1724">
        <f>IF(E1724&lt;F1724,G1724,H1724)</f>
        <v>28</v>
      </c>
      <c r="AQ1724">
        <f>IF(E1724&lt;F1724,H1724,G1724)</f>
        <v>29</v>
      </c>
    </row>
    <row r="1725" spans="2:43" x14ac:dyDescent="0.25">
      <c r="B1725" s="24">
        <v>42708</v>
      </c>
      <c r="C1725" s="20" t="s">
        <v>28</v>
      </c>
      <c r="D1725" s="20" t="s">
        <v>30</v>
      </c>
      <c r="E1725" s="2">
        <v>-179.21146953405017</v>
      </c>
      <c r="F1725" s="2">
        <v>161</v>
      </c>
      <c r="G1725">
        <v>38</v>
      </c>
      <c r="H1725">
        <v>6</v>
      </c>
      <c r="I1725" s="9"/>
      <c r="J1725" s="2" t="str">
        <f t="shared" si="539"/>
        <v>Baltimore Ravens</v>
      </c>
      <c r="K1725" s="2" t="str">
        <f t="shared" si="540"/>
        <v>Miami Dolphins</v>
      </c>
      <c r="L1725" s="17">
        <f t="shared" si="541"/>
        <v>-179.21146953405017</v>
      </c>
      <c r="M1725" s="18">
        <f t="shared" si="542"/>
        <v>161</v>
      </c>
      <c r="N1725" s="4">
        <f t="shared" si="528"/>
        <v>1.5580000000000001</v>
      </c>
      <c r="O1725" s="4">
        <f t="shared" si="529"/>
        <v>2.61</v>
      </c>
      <c r="P1725" s="4"/>
      <c r="Q1725" s="4"/>
      <c r="R1725" s="1">
        <f t="shared" si="530"/>
        <v>0.64184852374839541</v>
      </c>
      <c r="S1725" s="1">
        <f t="shared" si="530"/>
        <v>0.38314176245210729</v>
      </c>
      <c r="T1725" s="1">
        <f t="shared" si="526"/>
        <v>2.4380998080614336E-2</v>
      </c>
      <c r="U1725" s="1">
        <f t="shared" si="527"/>
        <v>0.12935338064814406</v>
      </c>
      <c r="V1725" s="1">
        <f t="shared" si="531"/>
        <v>0.64035338064814407</v>
      </c>
      <c r="W1725" s="1"/>
      <c r="X1725" s="17">
        <f t="shared" si="532"/>
        <v>561.63773038542206</v>
      </c>
      <c r="Y1725" s="18">
        <f t="shared" si="533"/>
        <v>1603.4302738055192</v>
      </c>
      <c r="Z1725" s="2">
        <f t="shared" si="544"/>
        <v>533.55584386615089</v>
      </c>
      <c r="AA1725" s="18">
        <f t="shared" si="544"/>
        <v>1523.2587601152431</v>
      </c>
      <c r="AB1725" s="2">
        <f t="shared" si="545"/>
        <v>-187.42180626379991</v>
      </c>
      <c r="AC1725" s="2">
        <f t="shared" si="545"/>
        <v>152.32587601152431</v>
      </c>
      <c r="AD1725" s="2">
        <f t="shared" si="534"/>
        <v>533.55584386615089</v>
      </c>
      <c r="AE1725" s="2">
        <f t="shared" si="535"/>
        <v>-1000</v>
      </c>
      <c r="AF1725" s="5">
        <f t="shared" si="536"/>
        <v>0.55800000000000005</v>
      </c>
      <c r="AG1725" s="5">
        <f t="shared" si="537"/>
        <v>-1</v>
      </c>
      <c r="AH1725" s="3">
        <f t="shared" si="538"/>
        <v>201612</v>
      </c>
      <c r="AI1725" s="21">
        <v>1.5780000000000001</v>
      </c>
      <c r="AJ1725" s="21">
        <v>2.56</v>
      </c>
      <c r="AK1725" s="21">
        <v>1.5580000000000001</v>
      </c>
      <c r="AL1725" s="21">
        <v>2.61</v>
      </c>
      <c r="AO1725">
        <f t="shared" si="543"/>
        <v>-180</v>
      </c>
      <c r="AP1725">
        <f>IF(E1725&lt;F1725,G1725,H1725)</f>
        <v>38</v>
      </c>
      <c r="AQ1725">
        <f>IF(E1725&lt;F1725,H1725,G1725)</f>
        <v>6</v>
      </c>
    </row>
    <row r="1726" spans="2:43" x14ac:dyDescent="0.25">
      <c r="B1726" s="24">
        <v>42708</v>
      </c>
      <c r="C1726" s="20" t="s">
        <v>37</v>
      </c>
      <c r="D1726" s="20" t="s">
        <v>22</v>
      </c>
      <c r="E1726" s="2">
        <v>106.99999999999999</v>
      </c>
      <c r="F1726" s="2">
        <v>-118.06375442739079</v>
      </c>
      <c r="G1726">
        <v>26</v>
      </c>
      <c r="H1726">
        <v>6</v>
      </c>
      <c r="I1726" s="9"/>
      <c r="J1726" s="2" t="str">
        <f t="shared" si="539"/>
        <v>San Francisco 49ers</v>
      </c>
      <c r="K1726" s="2" t="str">
        <f t="shared" si="540"/>
        <v>Chicago Bears</v>
      </c>
      <c r="L1726" s="17">
        <f t="shared" si="541"/>
        <v>-118.06375442739079</v>
      </c>
      <c r="M1726" s="18">
        <f t="shared" si="542"/>
        <v>106.99999999999999</v>
      </c>
      <c r="N1726" s="4">
        <f t="shared" si="528"/>
        <v>1.847</v>
      </c>
      <c r="O1726" s="4">
        <f t="shared" si="529"/>
        <v>2.0699999999999998</v>
      </c>
      <c r="P1726" s="4"/>
      <c r="Q1726" s="4"/>
      <c r="R1726" s="1">
        <f t="shared" si="530"/>
        <v>0.54141851651326478</v>
      </c>
      <c r="S1726" s="1">
        <f t="shared" si="530"/>
        <v>0.48309178743961356</v>
      </c>
      <c r="T1726" s="1">
        <f t="shared" si="526"/>
        <v>2.3923921368394274E-2</v>
      </c>
      <c r="U1726" s="1">
        <f t="shared" si="527"/>
        <v>2.9163364536825609E-2</v>
      </c>
      <c r="V1726" s="1">
        <f t="shared" si="531"/>
        <v>0.54016336453682556</v>
      </c>
      <c r="W1726" s="1"/>
      <c r="X1726" s="17">
        <f t="shared" si="532"/>
        <v>851.29178624964879</v>
      </c>
      <c r="Y1726" s="18">
        <f t="shared" si="533"/>
        <v>1070.70809343718</v>
      </c>
      <c r="Z1726" s="2">
        <f t="shared" si="544"/>
        <v>808.72719693716635</v>
      </c>
      <c r="AA1726" s="18">
        <f t="shared" si="544"/>
        <v>1017.1726887653209</v>
      </c>
      <c r="AB1726" s="2">
        <f t="shared" si="545"/>
        <v>-123.65109072468778</v>
      </c>
      <c r="AC1726" s="2">
        <f t="shared" si="545"/>
        <v>101.71726887653209</v>
      </c>
      <c r="AD1726" s="2">
        <f t="shared" si="534"/>
        <v>-1000</v>
      </c>
      <c r="AE1726" s="2">
        <f t="shared" si="535"/>
        <v>1017.1726887653209</v>
      </c>
      <c r="AF1726" s="5">
        <f t="shared" si="536"/>
        <v>-1</v>
      </c>
      <c r="AG1726" s="5">
        <f t="shared" si="537"/>
        <v>1.0699999999999998</v>
      </c>
      <c r="AH1726" s="3">
        <f t="shared" si="538"/>
        <v>201612</v>
      </c>
      <c r="AI1726" s="21">
        <v>1.7869999999999999</v>
      </c>
      <c r="AJ1726" s="21">
        <v>2.15</v>
      </c>
      <c r="AK1726" s="21">
        <v>2.0699999999999998</v>
      </c>
      <c r="AL1726" s="21">
        <v>1.847</v>
      </c>
      <c r="AO1726">
        <f t="shared" si="543"/>
        <v>-120</v>
      </c>
      <c r="AP1726">
        <f>IF(E1726&lt;F1726,G1726,H1726)</f>
        <v>6</v>
      </c>
      <c r="AQ1726">
        <f>IF(E1726&lt;F1726,H1726,G1726)</f>
        <v>26</v>
      </c>
    </row>
    <row r="1727" spans="2:43" x14ac:dyDescent="0.25">
      <c r="B1727" s="24">
        <v>42708</v>
      </c>
      <c r="C1727" s="20" t="s">
        <v>21</v>
      </c>
      <c r="D1727" s="20" t="s">
        <v>19</v>
      </c>
      <c r="E1727" s="2">
        <v>-118.06375442739079</v>
      </c>
      <c r="F1727" s="2">
        <v>106.99999999999999</v>
      </c>
      <c r="G1727">
        <v>32</v>
      </c>
      <c r="H1727">
        <v>14</v>
      </c>
      <c r="I1727" s="9"/>
      <c r="J1727" s="2" t="str">
        <f t="shared" si="539"/>
        <v>Cincinnati Bengals</v>
      </c>
      <c r="K1727" s="2" t="str">
        <f t="shared" si="540"/>
        <v>Philadelphia Eagles</v>
      </c>
      <c r="L1727" s="17">
        <f t="shared" si="541"/>
        <v>-118.06375442739079</v>
      </c>
      <c r="M1727" s="18">
        <f t="shared" si="542"/>
        <v>106.99999999999999</v>
      </c>
      <c r="N1727" s="4">
        <f t="shared" si="528"/>
        <v>1.847</v>
      </c>
      <c r="O1727" s="4">
        <f t="shared" si="529"/>
        <v>2.0699999999999998</v>
      </c>
      <c r="P1727" s="4"/>
      <c r="Q1727" s="4"/>
      <c r="R1727" s="1">
        <f t="shared" si="530"/>
        <v>0.54141851651326478</v>
      </c>
      <c r="S1727" s="1">
        <f t="shared" si="530"/>
        <v>0.48309178743961356</v>
      </c>
      <c r="T1727" s="1">
        <f t="shared" si="526"/>
        <v>2.3923921368394274E-2</v>
      </c>
      <c r="U1727" s="1">
        <f t="shared" si="527"/>
        <v>2.9163364536825609E-2</v>
      </c>
      <c r="V1727" s="1">
        <f t="shared" si="531"/>
        <v>0.54016336453682556</v>
      </c>
      <c r="W1727" s="1"/>
      <c r="X1727" s="17">
        <f t="shared" si="532"/>
        <v>851.29178624964879</v>
      </c>
      <c r="Y1727" s="18">
        <f t="shared" si="533"/>
        <v>1070.70809343718</v>
      </c>
      <c r="Z1727" s="2">
        <f t="shared" si="544"/>
        <v>808.72719693716635</v>
      </c>
      <c r="AA1727" s="18">
        <f t="shared" si="544"/>
        <v>1017.1726887653209</v>
      </c>
      <c r="AB1727" s="2">
        <f t="shared" si="545"/>
        <v>-123.65109072468778</v>
      </c>
      <c r="AC1727" s="2">
        <f t="shared" si="545"/>
        <v>101.71726887653209</v>
      </c>
      <c r="AD1727" s="2">
        <f t="shared" si="534"/>
        <v>808.72719693716635</v>
      </c>
      <c r="AE1727" s="2">
        <f t="shared" si="535"/>
        <v>-1000</v>
      </c>
      <c r="AF1727" s="5">
        <f t="shared" si="536"/>
        <v>0.84699999999999998</v>
      </c>
      <c r="AG1727" s="5">
        <f t="shared" si="537"/>
        <v>-1</v>
      </c>
      <c r="AH1727" s="3">
        <f t="shared" si="538"/>
        <v>201612</v>
      </c>
      <c r="AI1727" s="21">
        <v>1.8129999999999999</v>
      </c>
      <c r="AJ1727" s="21">
        <v>2.11</v>
      </c>
      <c r="AK1727" s="21">
        <v>1.847</v>
      </c>
      <c r="AL1727" s="21">
        <v>2.0699999999999998</v>
      </c>
      <c r="AO1727">
        <f t="shared" si="543"/>
        <v>-120</v>
      </c>
      <c r="AP1727">
        <f>IF(E1727&lt;F1727,G1727,H1727)</f>
        <v>32</v>
      </c>
      <c r="AQ1727">
        <f>IF(E1727&lt;F1727,H1727,G1727)</f>
        <v>14</v>
      </c>
    </row>
    <row r="1728" spans="2:43" x14ac:dyDescent="0.25">
      <c r="B1728" s="24">
        <v>42708</v>
      </c>
      <c r="C1728" s="20" t="s">
        <v>33</v>
      </c>
      <c r="D1728" s="20" t="s">
        <v>40</v>
      </c>
      <c r="E1728" s="2">
        <v>-307.69230769230774</v>
      </c>
      <c r="F1728" s="2">
        <v>270</v>
      </c>
      <c r="G1728">
        <v>21</v>
      </c>
      <c r="H1728">
        <v>13</v>
      </c>
      <c r="I1728" s="9"/>
      <c r="J1728" s="2" t="str">
        <f t="shared" si="539"/>
        <v>Green Bay Packers</v>
      </c>
      <c r="K1728" s="2" t="str">
        <f t="shared" si="540"/>
        <v>Houston Texans</v>
      </c>
      <c r="L1728" s="17">
        <f t="shared" si="541"/>
        <v>-307.69230769230774</v>
      </c>
      <c r="M1728" s="18">
        <f t="shared" si="542"/>
        <v>270</v>
      </c>
      <c r="N1728" s="4">
        <f t="shared" si="528"/>
        <v>1.325</v>
      </c>
      <c r="O1728" s="4">
        <f t="shared" si="529"/>
        <v>3.7</v>
      </c>
      <c r="P1728" s="4"/>
      <c r="Q1728" s="4"/>
      <c r="R1728" s="1">
        <f t="shared" si="530"/>
        <v>0.75471698113207553</v>
      </c>
      <c r="S1728" s="1">
        <f t="shared" si="530"/>
        <v>0.27027027027027023</v>
      </c>
      <c r="T1728" s="1">
        <f t="shared" si="526"/>
        <v>2.4378109452736441E-2</v>
      </c>
      <c r="U1728" s="1">
        <f t="shared" si="527"/>
        <v>0.24222335543090265</v>
      </c>
      <c r="V1728" s="1">
        <f t="shared" si="531"/>
        <v>0.75322335543090269</v>
      </c>
      <c r="W1728" s="1"/>
      <c r="X1728" s="17">
        <f t="shared" si="532"/>
        <v>327.62744648022999</v>
      </c>
      <c r="Y1728" s="18">
        <f t="shared" si="533"/>
        <v>2638.6455807155785</v>
      </c>
      <c r="Z1728" s="2">
        <f t="shared" si="544"/>
        <v>311.24607415621847</v>
      </c>
      <c r="AA1728" s="18">
        <f t="shared" si="544"/>
        <v>2506.7133016797993</v>
      </c>
      <c r="AB1728" s="2">
        <f t="shared" si="545"/>
        <v>-321.28919303190531</v>
      </c>
      <c r="AC1728" s="2">
        <f t="shared" si="545"/>
        <v>250.67133016797993</v>
      </c>
      <c r="AD1728" s="2">
        <f t="shared" si="534"/>
        <v>311.24607415621847</v>
      </c>
      <c r="AE1728" s="2">
        <f t="shared" si="535"/>
        <v>-1000</v>
      </c>
      <c r="AF1728" s="5">
        <f t="shared" si="536"/>
        <v>0.32499999999999996</v>
      </c>
      <c r="AG1728" s="5">
        <f t="shared" si="537"/>
        <v>-1</v>
      </c>
      <c r="AH1728" s="3">
        <f t="shared" si="538"/>
        <v>201612</v>
      </c>
      <c r="AI1728" s="21">
        <v>1.35</v>
      </c>
      <c r="AJ1728" s="21">
        <v>3.52</v>
      </c>
      <c r="AK1728" s="21">
        <v>1.325</v>
      </c>
      <c r="AL1728" s="21">
        <v>3.7</v>
      </c>
      <c r="AO1728">
        <f t="shared" si="543"/>
        <v>-400</v>
      </c>
      <c r="AP1728">
        <f>IF(E1728&lt;F1728,G1728,H1728)</f>
        <v>21</v>
      </c>
      <c r="AQ1728">
        <f>IF(E1728&lt;F1728,H1728,G1728)</f>
        <v>13</v>
      </c>
    </row>
    <row r="1729" spans="2:43" x14ac:dyDescent="0.25">
      <c r="B1729" s="24">
        <v>42708</v>
      </c>
      <c r="C1729" s="20" t="s">
        <v>26</v>
      </c>
      <c r="D1729" s="20" t="s">
        <v>38</v>
      </c>
      <c r="E1729" s="2">
        <v>161</v>
      </c>
      <c r="F1729" s="2">
        <v>-179.21146953405017</v>
      </c>
      <c r="G1729">
        <v>10</v>
      </c>
      <c r="H1729">
        <v>20</v>
      </c>
      <c r="I1729" s="9"/>
      <c r="J1729" s="2" t="str">
        <f t="shared" si="539"/>
        <v>Denver Broncos</v>
      </c>
      <c r="K1729" s="2" t="str">
        <f t="shared" si="540"/>
        <v>Jacksonville Jaguars</v>
      </c>
      <c r="L1729" s="17">
        <f t="shared" si="541"/>
        <v>-179.21146953405017</v>
      </c>
      <c r="M1729" s="18">
        <f t="shared" si="542"/>
        <v>161</v>
      </c>
      <c r="N1729" s="4">
        <f t="shared" si="528"/>
        <v>1.5580000000000001</v>
      </c>
      <c r="O1729" s="4">
        <f t="shared" si="529"/>
        <v>2.61</v>
      </c>
      <c r="P1729" s="4"/>
      <c r="Q1729" s="4"/>
      <c r="R1729" s="1">
        <f t="shared" si="530"/>
        <v>0.64184852374839541</v>
      </c>
      <c r="S1729" s="1">
        <f t="shared" si="530"/>
        <v>0.38314176245210729</v>
      </c>
      <c r="T1729" s="1">
        <f t="shared" si="526"/>
        <v>2.4380998080614336E-2</v>
      </c>
      <c r="U1729" s="1">
        <f t="shared" si="527"/>
        <v>0.12935338064814406</v>
      </c>
      <c r="V1729" s="1">
        <f t="shared" si="531"/>
        <v>0.64035338064814407</v>
      </c>
      <c r="W1729" s="1"/>
      <c r="X1729" s="17">
        <f t="shared" si="532"/>
        <v>561.63773038542206</v>
      </c>
      <c r="Y1729" s="18">
        <f t="shared" si="533"/>
        <v>1603.4302738055192</v>
      </c>
      <c r="Z1729" s="2">
        <f t="shared" si="544"/>
        <v>533.55584386615089</v>
      </c>
      <c r="AA1729" s="18">
        <f t="shared" si="544"/>
        <v>1523.2587601152431</v>
      </c>
      <c r="AB1729" s="2">
        <f t="shared" si="545"/>
        <v>-187.42180626379991</v>
      </c>
      <c r="AC1729" s="2">
        <f t="shared" si="545"/>
        <v>152.32587601152431</v>
      </c>
      <c r="AD1729" s="2">
        <f t="shared" si="534"/>
        <v>533.55584386615089</v>
      </c>
      <c r="AE1729" s="2">
        <f t="shared" si="535"/>
        <v>-1000</v>
      </c>
      <c r="AF1729" s="5">
        <f t="shared" si="536"/>
        <v>0.55800000000000005</v>
      </c>
      <c r="AG1729" s="5">
        <f t="shared" si="537"/>
        <v>-1</v>
      </c>
      <c r="AH1729" s="3">
        <f t="shared" si="538"/>
        <v>201612</v>
      </c>
      <c r="AI1729" s="21">
        <v>3.11</v>
      </c>
      <c r="AJ1729" s="21">
        <v>1.421</v>
      </c>
      <c r="AK1729" s="21">
        <v>2.61</v>
      </c>
      <c r="AL1729" s="21">
        <v>1.5580000000000001</v>
      </c>
      <c r="AO1729">
        <f t="shared" si="543"/>
        <v>-180</v>
      </c>
      <c r="AP1729">
        <f>IF(E1729&lt;F1729,G1729,H1729)</f>
        <v>20</v>
      </c>
      <c r="AQ1729">
        <f>IF(E1729&lt;F1729,H1729,G1729)</f>
        <v>10</v>
      </c>
    </row>
    <row r="1730" spans="2:43" x14ac:dyDescent="0.25">
      <c r="B1730" s="24">
        <v>42708</v>
      </c>
      <c r="C1730" s="20" t="s">
        <v>36</v>
      </c>
      <c r="D1730" s="20" t="s">
        <v>47</v>
      </c>
      <c r="E1730" s="2">
        <v>-751.87969924812023</v>
      </c>
      <c r="F1730" s="2">
        <v>604</v>
      </c>
      <c r="G1730">
        <v>26</v>
      </c>
      <c r="H1730">
        <v>10</v>
      </c>
      <c r="I1730" s="9"/>
      <c r="J1730" s="2" t="str">
        <f t="shared" si="539"/>
        <v>New England Patriots</v>
      </c>
      <c r="K1730" s="2" t="str">
        <f t="shared" si="540"/>
        <v>Los Angeles Rams</v>
      </c>
      <c r="L1730" s="17">
        <f t="shared" si="541"/>
        <v>-751.87969924812023</v>
      </c>
      <c r="M1730" s="18">
        <f t="shared" si="542"/>
        <v>604</v>
      </c>
      <c r="N1730" s="4">
        <f t="shared" si="528"/>
        <v>1.133</v>
      </c>
      <c r="O1730" s="4">
        <f t="shared" si="529"/>
        <v>7.04</v>
      </c>
      <c r="P1730" s="4"/>
      <c r="Q1730" s="4"/>
      <c r="R1730" s="1">
        <f t="shared" si="530"/>
        <v>0.88261253309796994</v>
      </c>
      <c r="S1730" s="1">
        <f t="shared" si="530"/>
        <v>0.14204545454545456</v>
      </c>
      <c r="T1730" s="1">
        <f t="shared" si="526"/>
        <v>2.4064602960969017E-2</v>
      </c>
      <c r="U1730" s="1">
        <f t="shared" si="527"/>
        <v>0.37028353927625768</v>
      </c>
      <c r="V1730" s="1">
        <f t="shared" si="531"/>
        <v>0.88128353927625769</v>
      </c>
      <c r="W1730" s="1"/>
      <c r="X1730" s="17">
        <f t="shared" si="532"/>
        <v>134.70858745556137</v>
      </c>
      <c r="Y1730" s="18">
        <f t="shared" si="533"/>
        <v>5519.5643547628551</v>
      </c>
      <c r="Z1730" s="2">
        <f t="shared" si="544"/>
        <v>127.9731580827833</v>
      </c>
      <c r="AA1730" s="18">
        <f t="shared" si="544"/>
        <v>5243.5861370247121</v>
      </c>
      <c r="AB1730" s="2">
        <f t="shared" si="545"/>
        <v>-781.41386442391286</v>
      </c>
      <c r="AC1730" s="2">
        <f t="shared" si="545"/>
        <v>524.35861370247119</v>
      </c>
      <c r="AD1730" s="2">
        <f t="shared" si="534"/>
        <v>127.9731580827833</v>
      </c>
      <c r="AE1730" s="2">
        <f t="shared" si="535"/>
        <v>-1000</v>
      </c>
      <c r="AF1730" s="5">
        <f t="shared" si="536"/>
        <v>0.13300000000000001</v>
      </c>
      <c r="AG1730" s="5">
        <f t="shared" si="537"/>
        <v>-1</v>
      </c>
      <c r="AH1730" s="3">
        <f t="shared" si="538"/>
        <v>201612</v>
      </c>
      <c r="AI1730" s="21">
        <v>1.1359999999999999</v>
      </c>
      <c r="AJ1730" s="21">
        <v>6.94</v>
      </c>
      <c r="AK1730" s="21">
        <v>1.133</v>
      </c>
      <c r="AL1730" s="21">
        <v>7.04</v>
      </c>
      <c r="AO1730">
        <f t="shared" si="543"/>
        <v>-800</v>
      </c>
      <c r="AP1730">
        <f>IF(E1730&lt;F1730,G1730,H1730)</f>
        <v>26</v>
      </c>
      <c r="AQ1730">
        <f>IF(E1730&lt;F1730,H1730,G1730)</f>
        <v>10</v>
      </c>
    </row>
    <row r="1731" spans="2:43" x14ac:dyDescent="0.25">
      <c r="B1731" s="24">
        <v>42708</v>
      </c>
      <c r="C1731" s="20" t="s">
        <v>43</v>
      </c>
      <c r="D1731" s="20" t="s">
        <v>34</v>
      </c>
      <c r="E1731" s="2">
        <v>-280.1120448179272</v>
      </c>
      <c r="F1731" s="2">
        <v>248</v>
      </c>
      <c r="G1731">
        <v>13</v>
      </c>
      <c r="H1731">
        <v>28</v>
      </c>
      <c r="I1731" s="9"/>
      <c r="J1731" s="2" t="str">
        <f t="shared" si="539"/>
        <v>New Orleans Saints</v>
      </c>
      <c r="K1731" s="2" t="str">
        <f t="shared" si="540"/>
        <v>Detroit Lions</v>
      </c>
      <c r="L1731" s="17">
        <f t="shared" si="541"/>
        <v>-280.1120448179272</v>
      </c>
      <c r="M1731" s="18">
        <f t="shared" si="542"/>
        <v>248</v>
      </c>
      <c r="N1731" s="4">
        <f t="shared" si="528"/>
        <v>1.357</v>
      </c>
      <c r="O1731" s="4">
        <f t="shared" si="529"/>
        <v>3.48</v>
      </c>
      <c r="P1731" s="4"/>
      <c r="Q1731" s="4"/>
      <c r="R1731" s="1">
        <f t="shared" si="530"/>
        <v>0.73691967575534267</v>
      </c>
      <c r="S1731" s="1">
        <f t="shared" si="530"/>
        <v>0.28735632183908044</v>
      </c>
      <c r="T1731" s="1">
        <f t="shared" si="526"/>
        <v>2.3700640893115521E-2</v>
      </c>
      <c r="U1731" s="1">
        <f t="shared" si="527"/>
        <v>0.22478167695813112</v>
      </c>
      <c r="V1731" s="1">
        <f t="shared" si="531"/>
        <v>0.73578167695813113</v>
      </c>
      <c r="W1731" s="1"/>
      <c r="X1731" s="17">
        <f t="shared" si="532"/>
        <v>359.09880786132152</v>
      </c>
      <c r="Y1731" s="18">
        <f t="shared" si="533"/>
        <v>2429.642291801018</v>
      </c>
      <c r="Z1731" s="2">
        <f t="shared" si="544"/>
        <v>341.14386746825545</v>
      </c>
      <c r="AA1731" s="18">
        <f t="shared" si="544"/>
        <v>2308.160177210967</v>
      </c>
      <c r="AB1731" s="2">
        <f t="shared" si="545"/>
        <v>-293.13146017290001</v>
      </c>
      <c r="AC1731" s="2">
        <f t="shared" si="545"/>
        <v>230.8160177210967</v>
      </c>
      <c r="AD1731" s="2">
        <f t="shared" si="534"/>
        <v>-1000</v>
      </c>
      <c r="AE1731" s="2">
        <f t="shared" si="535"/>
        <v>2308.160177210967</v>
      </c>
      <c r="AF1731" s="5">
        <f t="shared" si="536"/>
        <v>-1</v>
      </c>
      <c r="AG1731" s="5">
        <f t="shared" si="537"/>
        <v>2.48</v>
      </c>
      <c r="AH1731" s="3">
        <f t="shared" si="538"/>
        <v>201612</v>
      </c>
      <c r="AI1731" s="21">
        <v>1.4</v>
      </c>
      <c r="AJ1731" s="21">
        <v>3.22</v>
      </c>
      <c r="AK1731" s="21">
        <v>1.357</v>
      </c>
      <c r="AL1731" s="21">
        <v>3.48</v>
      </c>
      <c r="AO1731">
        <f t="shared" si="543"/>
        <v>-300</v>
      </c>
      <c r="AP1731">
        <f>IF(E1731&lt;F1731,G1731,H1731)</f>
        <v>13</v>
      </c>
      <c r="AQ1731">
        <f>IF(E1731&lt;F1731,H1731,G1731)</f>
        <v>28</v>
      </c>
    </row>
    <row r="1732" spans="2:43" x14ac:dyDescent="0.25">
      <c r="B1732" s="24">
        <v>42705</v>
      </c>
      <c r="C1732" s="20" t="s">
        <v>29</v>
      </c>
      <c r="D1732" s="20" t="s">
        <v>23</v>
      </c>
      <c r="E1732" s="2">
        <v>135</v>
      </c>
      <c r="F1732" s="2">
        <v>-149.03129657228018</v>
      </c>
      <c r="G1732">
        <v>15</v>
      </c>
      <c r="H1732">
        <v>17</v>
      </c>
      <c r="I1732" s="9"/>
      <c r="J1732" s="2" t="str">
        <f t="shared" si="539"/>
        <v>Dallas Cowboys</v>
      </c>
      <c r="K1732" s="2" t="str">
        <f t="shared" si="540"/>
        <v>Minnesota Vikings</v>
      </c>
      <c r="L1732" s="17">
        <f t="shared" si="541"/>
        <v>-149.03129657228018</v>
      </c>
      <c r="M1732" s="18">
        <f t="shared" si="542"/>
        <v>135</v>
      </c>
      <c r="N1732" s="4">
        <f t="shared" si="528"/>
        <v>1.671</v>
      </c>
      <c r="O1732" s="4">
        <f t="shared" si="529"/>
        <v>2.35</v>
      </c>
      <c r="P1732" s="4"/>
      <c r="Q1732" s="4"/>
      <c r="R1732" s="1">
        <f t="shared" si="530"/>
        <v>0.59844404548174746</v>
      </c>
      <c r="S1732" s="1">
        <f t="shared" si="530"/>
        <v>0.42553191489361702</v>
      </c>
      <c r="T1732" s="1">
        <f t="shared" ref="T1732:T1795" si="546">1-N1732*O1732/(N1732+O1732)</f>
        <v>2.3414573489181634E-2</v>
      </c>
      <c r="U1732" s="1">
        <f t="shared" ref="U1732:U1795" si="547">ABS(R1732-S1732)/2</f>
        <v>8.6456065294065215E-2</v>
      </c>
      <c r="V1732" s="1">
        <f t="shared" si="531"/>
        <v>0.59745606529406525</v>
      </c>
      <c r="W1732" s="1"/>
      <c r="X1732" s="17">
        <f t="shared" si="532"/>
        <v>673.76324066239818</v>
      </c>
      <c r="Y1732" s="18">
        <f t="shared" si="533"/>
        <v>1346.2787179800953</v>
      </c>
      <c r="Z1732" s="2">
        <f t="shared" si="544"/>
        <v>640.07507862927821</v>
      </c>
      <c r="AA1732" s="18">
        <f t="shared" si="544"/>
        <v>1278.9647820810906</v>
      </c>
      <c r="AB1732" s="2">
        <f t="shared" si="545"/>
        <v>-156.23167240654044</v>
      </c>
      <c r="AC1732" s="2">
        <f t="shared" si="545"/>
        <v>127.89647820810906</v>
      </c>
      <c r="AD1732" s="2">
        <f t="shared" si="534"/>
        <v>640.07507862927821</v>
      </c>
      <c r="AE1732" s="2">
        <f t="shared" si="535"/>
        <v>-1000</v>
      </c>
      <c r="AF1732" s="5">
        <f t="shared" si="536"/>
        <v>0.67100000000000004</v>
      </c>
      <c r="AG1732" s="5">
        <f t="shared" si="537"/>
        <v>-1</v>
      </c>
      <c r="AH1732" s="3">
        <f t="shared" si="538"/>
        <v>201612</v>
      </c>
      <c r="AI1732" s="21">
        <v>2.71</v>
      </c>
      <c r="AJ1732" s="21">
        <v>1.526</v>
      </c>
      <c r="AK1732" s="21">
        <v>2.35</v>
      </c>
      <c r="AL1732" s="21">
        <v>1.671</v>
      </c>
      <c r="AO1732">
        <f t="shared" si="543"/>
        <v>-150</v>
      </c>
      <c r="AP1732">
        <f>IF(E1732&lt;F1732,G1732,H1732)</f>
        <v>17</v>
      </c>
      <c r="AQ1732">
        <f>IF(E1732&lt;F1732,H1732,G1732)</f>
        <v>15</v>
      </c>
    </row>
    <row r="1733" spans="2:43" x14ac:dyDescent="0.25">
      <c r="B1733" s="24">
        <v>42702</v>
      </c>
      <c r="C1733" s="20" t="s">
        <v>19</v>
      </c>
      <c r="D1733" s="20" t="s">
        <v>33</v>
      </c>
      <c r="E1733" s="2">
        <v>-195.3125</v>
      </c>
      <c r="F1733" s="2">
        <v>175</v>
      </c>
      <c r="G1733">
        <v>13</v>
      </c>
      <c r="H1733">
        <v>27</v>
      </c>
      <c r="I1733" s="9"/>
      <c r="J1733" s="2" t="str">
        <f t="shared" si="539"/>
        <v>Philadelphia Eagles</v>
      </c>
      <c r="K1733" s="2" t="str">
        <f t="shared" si="540"/>
        <v>Green Bay Packers</v>
      </c>
      <c r="L1733" s="17">
        <f t="shared" si="541"/>
        <v>-195.3125</v>
      </c>
      <c r="M1733" s="18">
        <f t="shared" si="542"/>
        <v>175</v>
      </c>
      <c r="N1733" s="4">
        <f t="shared" ref="N1733:N1796" si="548">IF(E1733&lt;0,AK1733,AL1733)</f>
        <v>1.512</v>
      </c>
      <c r="O1733" s="4">
        <f t="shared" ref="O1733:O1796" si="549">IF(E1733&lt;0,AL1733,AK1733)</f>
        <v>2.75</v>
      </c>
      <c r="P1733" s="4"/>
      <c r="Q1733" s="4"/>
      <c r="R1733" s="1">
        <f t="shared" ref="R1733:S1796" si="550">1/N1733</f>
        <v>0.66137566137566139</v>
      </c>
      <c r="S1733" s="1">
        <f t="shared" si="550"/>
        <v>0.36363636363636365</v>
      </c>
      <c r="T1733" s="1">
        <f t="shared" si="546"/>
        <v>2.4401689347724131E-2</v>
      </c>
      <c r="U1733" s="1">
        <f t="shared" si="547"/>
        <v>0.14886964886964887</v>
      </c>
      <c r="V1733" s="1">
        <f t="shared" ref="V1733:V1796" si="551">V$1+IF(N1733&lt;=O1733,U1733,-U1733)</f>
        <v>0.65986964886964894</v>
      </c>
      <c r="W1733" s="1"/>
      <c r="X1733" s="17">
        <f t="shared" ref="X1733:X1796" si="552">(1/V1733-1)*1000</f>
        <v>515.45081928376521</v>
      </c>
      <c r="Y1733" s="18">
        <f t="shared" ref="Y1733:Y1796" si="553">1000000/(X1733+W$1)-X$1</f>
        <v>1739.277880578285</v>
      </c>
      <c r="Z1733" s="2">
        <f t="shared" si="544"/>
        <v>489.67827831957692</v>
      </c>
      <c r="AA1733" s="18">
        <f t="shared" si="544"/>
        <v>1652.3139865493706</v>
      </c>
      <c r="AB1733" s="2">
        <f t="shared" si="545"/>
        <v>-204.21571555750606</v>
      </c>
      <c r="AC1733" s="2">
        <f t="shared" si="545"/>
        <v>165.23139865493707</v>
      </c>
      <c r="AD1733" s="2">
        <f t="shared" ref="AD1733:AD1796" si="554">IF(AP1733&gt;AQ1733,Z1733,-1000)</f>
        <v>-1000</v>
      </c>
      <c r="AE1733" s="2">
        <f t="shared" ref="AE1733:AE1796" si="555">IF(AQ1733&gt;AP1733,AA1733,-1000)</f>
        <v>1652.3139865493706</v>
      </c>
      <c r="AF1733" s="5">
        <f t="shared" ref="AF1733:AF1796" si="556">IF(AP1733&gt;AQ1733,N1733-1,-1)</f>
        <v>-1</v>
      </c>
      <c r="AG1733" s="5">
        <f t="shared" ref="AG1733:AG1796" si="557">IF(AQ1733&gt;AP1733,O1733-1,-1)</f>
        <v>1.75</v>
      </c>
      <c r="AH1733" s="3">
        <f t="shared" ref="AH1733:AH1796" si="558">YEAR(B1733)*100+MONTH(B1733)</f>
        <v>201611</v>
      </c>
      <c r="AI1733" s="21">
        <v>1.5309999999999999</v>
      </c>
      <c r="AJ1733" s="21">
        <v>2.69</v>
      </c>
      <c r="AK1733" s="21">
        <v>1.512</v>
      </c>
      <c r="AL1733" s="21">
        <v>2.75</v>
      </c>
      <c r="AO1733">
        <f t="shared" si="543"/>
        <v>-200</v>
      </c>
      <c r="AP1733">
        <f>IF(E1733&lt;F1733,G1733,H1733)</f>
        <v>13</v>
      </c>
      <c r="AQ1733">
        <f>IF(E1733&lt;F1733,H1733,G1733)</f>
        <v>27</v>
      </c>
    </row>
    <row r="1734" spans="2:43" x14ac:dyDescent="0.25">
      <c r="B1734" s="24">
        <v>42701</v>
      </c>
      <c r="C1734" s="20" t="s">
        <v>38</v>
      </c>
      <c r="D1734" s="20" t="s">
        <v>20</v>
      </c>
      <c r="E1734" s="2">
        <v>-179.21146953405017</v>
      </c>
      <c r="F1734" s="2">
        <v>161</v>
      </c>
      <c r="G1734">
        <v>27</v>
      </c>
      <c r="H1734">
        <v>30</v>
      </c>
      <c r="I1734" s="9"/>
      <c r="J1734" s="2" t="str">
        <f t="shared" ref="J1734:J1797" si="559">IF(E1734&lt;=F1734,C1734,D1734)</f>
        <v>Denver Broncos</v>
      </c>
      <c r="K1734" s="2" t="str">
        <f t="shared" ref="K1734:K1797" si="560">IF(E1734&gt;F1734,C1734,D1734)</f>
        <v>Kansas City Chiefs</v>
      </c>
      <c r="L1734" s="17">
        <f t="shared" ref="L1734:L1797" si="561">IF(E1734&lt;=F1734,E1734,F1734)</f>
        <v>-179.21146953405017</v>
      </c>
      <c r="M1734" s="18">
        <f t="shared" ref="M1734:M1797" si="562">IF(E1734&gt;F1734,E1734,F1734)</f>
        <v>161</v>
      </c>
      <c r="N1734" s="4">
        <f t="shared" si="548"/>
        <v>1.5580000000000001</v>
      </c>
      <c r="O1734" s="4">
        <f t="shared" si="549"/>
        <v>2.61</v>
      </c>
      <c r="P1734" s="4"/>
      <c r="Q1734" s="4"/>
      <c r="R1734" s="1">
        <f t="shared" si="550"/>
        <v>0.64184852374839541</v>
      </c>
      <c r="S1734" s="1">
        <f t="shared" si="550"/>
        <v>0.38314176245210729</v>
      </c>
      <c r="T1734" s="1">
        <f t="shared" si="546"/>
        <v>2.4380998080614336E-2</v>
      </c>
      <c r="U1734" s="1">
        <f t="shared" si="547"/>
        <v>0.12935338064814406</v>
      </c>
      <c r="V1734" s="1">
        <f t="shared" si="551"/>
        <v>0.64035338064814407</v>
      </c>
      <c r="W1734" s="1"/>
      <c r="X1734" s="17">
        <f t="shared" si="552"/>
        <v>561.63773038542206</v>
      </c>
      <c r="Y1734" s="18">
        <f t="shared" si="553"/>
        <v>1603.4302738055192</v>
      </c>
      <c r="Z1734" s="2">
        <f t="shared" si="544"/>
        <v>533.55584386615089</v>
      </c>
      <c r="AA1734" s="18">
        <f t="shared" si="544"/>
        <v>1523.2587601152431</v>
      </c>
      <c r="AB1734" s="2">
        <f t="shared" si="545"/>
        <v>-187.42180626379991</v>
      </c>
      <c r="AC1734" s="2">
        <f t="shared" si="545"/>
        <v>152.32587601152431</v>
      </c>
      <c r="AD1734" s="2">
        <f t="shared" si="554"/>
        <v>-1000</v>
      </c>
      <c r="AE1734" s="2">
        <f t="shared" si="555"/>
        <v>1523.2587601152431</v>
      </c>
      <c r="AF1734" s="5">
        <f t="shared" si="556"/>
        <v>-1</v>
      </c>
      <c r="AG1734" s="5">
        <f t="shared" si="557"/>
        <v>1.6099999999999999</v>
      </c>
      <c r="AH1734" s="3">
        <f t="shared" si="558"/>
        <v>201611</v>
      </c>
      <c r="AI1734" s="21">
        <v>1.6060000000000001</v>
      </c>
      <c r="AJ1734" s="21">
        <v>2.4900000000000002</v>
      </c>
      <c r="AK1734" s="21">
        <v>1.5580000000000001</v>
      </c>
      <c r="AL1734" s="21">
        <v>2.61</v>
      </c>
      <c r="AO1734">
        <f t="shared" ref="AO1734:AO1797" si="563">IF(L1734&lt;-200,INT(L1734/100)*100,INT(L1734/10)*10)</f>
        <v>-180</v>
      </c>
      <c r="AP1734">
        <f>IF(E1734&lt;F1734,G1734,H1734)</f>
        <v>27</v>
      </c>
      <c r="AQ1734">
        <f>IF(E1734&lt;F1734,H1734,G1734)</f>
        <v>30</v>
      </c>
    </row>
    <row r="1735" spans="2:43" x14ac:dyDescent="0.25">
      <c r="B1735" s="24">
        <v>42701</v>
      </c>
      <c r="C1735" s="20" t="s">
        <v>42</v>
      </c>
      <c r="D1735" s="20" t="s">
        <v>36</v>
      </c>
      <c r="E1735" s="2">
        <v>361.00000000000006</v>
      </c>
      <c r="F1735" s="2">
        <v>-420.1680672268908</v>
      </c>
      <c r="G1735">
        <v>17</v>
      </c>
      <c r="H1735">
        <v>22</v>
      </c>
      <c r="I1735" s="9"/>
      <c r="J1735" s="2" t="str">
        <f t="shared" si="559"/>
        <v>New England Patriots</v>
      </c>
      <c r="K1735" s="2" t="str">
        <f t="shared" si="560"/>
        <v>New York Jets</v>
      </c>
      <c r="L1735" s="17">
        <f t="shared" si="561"/>
        <v>-420.1680672268908</v>
      </c>
      <c r="M1735" s="18">
        <f t="shared" si="562"/>
        <v>361.00000000000006</v>
      </c>
      <c r="N1735" s="4">
        <f t="shared" si="548"/>
        <v>1.238</v>
      </c>
      <c r="O1735" s="4">
        <f t="shared" si="549"/>
        <v>4.6100000000000003</v>
      </c>
      <c r="P1735" s="4"/>
      <c r="Q1735" s="4"/>
      <c r="R1735" s="1">
        <f t="shared" si="550"/>
        <v>0.80775444264943463</v>
      </c>
      <c r="S1735" s="1">
        <f t="shared" si="550"/>
        <v>0.21691973969631234</v>
      </c>
      <c r="T1735" s="1">
        <f t="shared" si="546"/>
        <v>2.4080027359781209E-2</v>
      </c>
      <c r="U1735" s="1">
        <f t="shared" si="547"/>
        <v>0.29541735147656112</v>
      </c>
      <c r="V1735" s="1">
        <f t="shared" si="551"/>
        <v>0.80641735147656113</v>
      </c>
      <c r="W1735" s="1"/>
      <c r="X1735" s="17">
        <f t="shared" si="552"/>
        <v>240.05268260781642</v>
      </c>
      <c r="Y1735" s="18">
        <f t="shared" si="553"/>
        <v>3463.1234488006144</v>
      </c>
      <c r="Z1735" s="2">
        <f t="shared" si="544"/>
        <v>228.05004847742558</v>
      </c>
      <c r="AA1735" s="18">
        <f t="shared" si="544"/>
        <v>3289.9672763605836</v>
      </c>
      <c r="AB1735" s="2">
        <f t="shared" si="545"/>
        <v>-438.50023566164202</v>
      </c>
      <c r="AC1735" s="2">
        <f t="shared" si="545"/>
        <v>328.99672763605838</v>
      </c>
      <c r="AD1735" s="2">
        <f t="shared" si="554"/>
        <v>228.05004847742558</v>
      </c>
      <c r="AE1735" s="2">
        <f t="shared" si="555"/>
        <v>-1000</v>
      </c>
      <c r="AF1735" s="5">
        <f t="shared" si="556"/>
        <v>0.23799999999999999</v>
      </c>
      <c r="AG1735" s="5">
        <f t="shared" si="557"/>
        <v>-1</v>
      </c>
      <c r="AH1735" s="3">
        <f t="shared" si="558"/>
        <v>201611</v>
      </c>
      <c r="AI1735" s="21">
        <v>4.18</v>
      </c>
      <c r="AJ1735" s="21">
        <v>1.2729999999999999</v>
      </c>
      <c r="AK1735" s="21">
        <v>4.6100000000000003</v>
      </c>
      <c r="AL1735" s="21">
        <v>1.238</v>
      </c>
      <c r="AO1735">
        <f t="shared" si="563"/>
        <v>-500</v>
      </c>
      <c r="AP1735">
        <f>IF(E1735&lt;F1735,G1735,H1735)</f>
        <v>22</v>
      </c>
      <c r="AQ1735">
        <f>IF(E1735&lt;F1735,H1735,G1735)</f>
        <v>17</v>
      </c>
    </row>
    <row r="1736" spans="2:43" x14ac:dyDescent="0.25">
      <c r="B1736" s="24">
        <v>42701</v>
      </c>
      <c r="C1736" s="20" t="s">
        <v>52</v>
      </c>
      <c r="D1736" s="20" t="s">
        <v>44</v>
      </c>
      <c r="E1736" s="2">
        <v>-180.1801801801802</v>
      </c>
      <c r="F1736" s="2">
        <v>162</v>
      </c>
      <c r="G1736">
        <v>35</v>
      </c>
      <c r="H1736">
        <v>32</v>
      </c>
      <c r="I1736" s="9"/>
      <c r="J1736" s="2" t="str">
        <f t="shared" si="559"/>
        <v>Oakland Raiders</v>
      </c>
      <c r="K1736" s="2" t="str">
        <f t="shared" si="560"/>
        <v>Carolina Panthers</v>
      </c>
      <c r="L1736" s="17">
        <f t="shared" si="561"/>
        <v>-180.1801801801802</v>
      </c>
      <c r="M1736" s="18">
        <f t="shared" si="562"/>
        <v>162</v>
      </c>
      <c r="N1736" s="4">
        <f t="shared" si="548"/>
        <v>1.5549999999999999</v>
      </c>
      <c r="O1736" s="4">
        <f t="shared" si="549"/>
        <v>2.62</v>
      </c>
      <c r="P1736" s="4"/>
      <c r="Q1736" s="4"/>
      <c r="R1736" s="1">
        <f t="shared" si="550"/>
        <v>0.64308681672025725</v>
      </c>
      <c r="S1736" s="1">
        <f t="shared" si="550"/>
        <v>0.38167938931297707</v>
      </c>
      <c r="T1736" s="1">
        <f t="shared" si="546"/>
        <v>2.4167664670658784E-2</v>
      </c>
      <c r="U1736" s="1">
        <f t="shared" si="547"/>
        <v>0.13070371370364009</v>
      </c>
      <c r="V1736" s="1">
        <f t="shared" si="551"/>
        <v>0.6417037137036401</v>
      </c>
      <c r="W1736" s="1"/>
      <c r="X1736" s="17">
        <f t="shared" si="552"/>
        <v>558.35158601222145</v>
      </c>
      <c r="Y1736" s="18">
        <f t="shared" si="553"/>
        <v>1612.4084218612529</v>
      </c>
      <c r="Z1736" s="2">
        <f t="shared" si="544"/>
        <v>530.43400671161032</v>
      </c>
      <c r="AA1736" s="18">
        <f t="shared" si="544"/>
        <v>1531.7880007681902</v>
      </c>
      <c r="AB1736" s="2">
        <f t="shared" si="545"/>
        <v>-188.52486592996408</v>
      </c>
      <c r="AC1736" s="2">
        <f t="shared" si="545"/>
        <v>153.17880007681902</v>
      </c>
      <c r="AD1736" s="2">
        <f t="shared" si="554"/>
        <v>530.43400671161032</v>
      </c>
      <c r="AE1736" s="2">
        <f t="shared" si="555"/>
        <v>-1000</v>
      </c>
      <c r="AF1736" s="5">
        <f t="shared" si="556"/>
        <v>0.55499999999999994</v>
      </c>
      <c r="AG1736" s="5">
        <f t="shared" si="557"/>
        <v>-1</v>
      </c>
      <c r="AH1736" s="3">
        <f t="shared" si="558"/>
        <v>201611</v>
      </c>
      <c r="AI1736" s="21">
        <v>1.6659999999999999</v>
      </c>
      <c r="AJ1736" s="21">
        <v>2.36</v>
      </c>
      <c r="AK1736" s="21">
        <v>1.5549999999999999</v>
      </c>
      <c r="AL1736" s="21">
        <v>2.62</v>
      </c>
      <c r="AO1736">
        <f t="shared" si="563"/>
        <v>-190</v>
      </c>
      <c r="AP1736">
        <f>IF(E1736&lt;F1736,G1736,H1736)</f>
        <v>35</v>
      </c>
      <c r="AQ1736">
        <f>IF(E1736&lt;F1736,H1736,G1736)</f>
        <v>32</v>
      </c>
    </row>
    <row r="1737" spans="2:43" x14ac:dyDescent="0.25">
      <c r="B1737" s="24">
        <v>42701</v>
      </c>
      <c r="C1737" s="20" t="s">
        <v>27</v>
      </c>
      <c r="D1737" s="20" t="s">
        <v>32</v>
      </c>
      <c r="E1737" s="2">
        <v>197.00000000000003</v>
      </c>
      <c r="F1737" s="2">
        <v>-220.26431718061676</v>
      </c>
      <c r="G1737">
        <v>14</v>
      </c>
      <c r="H1737">
        <v>5</v>
      </c>
      <c r="I1737" s="9"/>
      <c r="J1737" s="2" t="str">
        <f t="shared" si="559"/>
        <v>Seattle Seahawks</v>
      </c>
      <c r="K1737" s="2" t="str">
        <f t="shared" si="560"/>
        <v>Tampa Bay Buccaneers</v>
      </c>
      <c r="L1737" s="17">
        <f t="shared" si="561"/>
        <v>-220.26431718061676</v>
      </c>
      <c r="M1737" s="18">
        <f t="shared" si="562"/>
        <v>197.00000000000003</v>
      </c>
      <c r="N1737" s="4">
        <f t="shared" si="548"/>
        <v>1.454</v>
      </c>
      <c r="O1737" s="4">
        <f t="shared" si="549"/>
        <v>2.97</v>
      </c>
      <c r="P1737" s="4"/>
      <c r="Q1737" s="4"/>
      <c r="R1737" s="1">
        <f t="shared" si="550"/>
        <v>0.68775790921595603</v>
      </c>
      <c r="S1737" s="1">
        <f t="shared" si="550"/>
        <v>0.33670033670033667</v>
      </c>
      <c r="T1737" s="1">
        <f t="shared" si="546"/>
        <v>2.3874321880650973E-2</v>
      </c>
      <c r="U1737" s="1">
        <f t="shared" si="547"/>
        <v>0.17552878625780968</v>
      </c>
      <c r="V1737" s="1">
        <f t="shared" si="551"/>
        <v>0.68652878625780966</v>
      </c>
      <c r="W1737" s="1"/>
      <c r="X1737" s="17">
        <f t="shared" si="552"/>
        <v>456.6031607369099</v>
      </c>
      <c r="Y1737" s="18">
        <f t="shared" si="553"/>
        <v>1948.6078523326898</v>
      </c>
      <c r="Z1737" s="2">
        <f t="shared" si="544"/>
        <v>433.77300270006441</v>
      </c>
      <c r="AA1737" s="18">
        <f t="shared" si="544"/>
        <v>1851.1774597160552</v>
      </c>
      <c r="AB1737" s="2">
        <f t="shared" si="545"/>
        <v>-230.53532464570125</v>
      </c>
      <c r="AC1737" s="2">
        <f t="shared" si="545"/>
        <v>185.11774597160553</v>
      </c>
      <c r="AD1737" s="2">
        <f t="shared" si="554"/>
        <v>-1000</v>
      </c>
      <c r="AE1737" s="2">
        <f t="shared" si="555"/>
        <v>1851.1774597160552</v>
      </c>
      <c r="AF1737" s="5">
        <f t="shared" si="556"/>
        <v>-1</v>
      </c>
      <c r="AG1737" s="5">
        <f t="shared" si="557"/>
        <v>1.9700000000000002</v>
      </c>
      <c r="AH1737" s="3">
        <f t="shared" si="558"/>
        <v>201611</v>
      </c>
      <c r="AI1737" s="21">
        <v>3.18</v>
      </c>
      <c r="AJ1737" s="21">
        <v>1.4079999999999999</v>
      </c>
      <c r="AK1737" s="21">
        <v>2.97</v>
      </c>
      <c r="AL1737" s="21">
        <v>1.454</v>
      </c>
      <c r="AO1737">
        <f t="shared" si="563"/>
        <v>-300</v>
      </c>
      <c r="AP1737">
        <f>IF(E1737&lt;F1737,G1737,H1737)</f>
        <v>5</v>
      </c>
      <c r="AQ1737">
        <f>IF(E1737&lt;F1737,H1737,G1737)</f>
        <v>14</v>
      </c>
    </row>
    <row r="1738" spans="2:43" x14ac:dyDescent="0.25">
      <c r="B1738" s="24">
        <v>42701</v>
      </c>
      <c r="C1738" s="20" t="s">
        <v>35</v>
      </c>
      <c r="D1738" s="20" t="s">
        <v>48</v>
      </c>
      <c r="E1738" s="2">
        <v>-196.07843137254901</v>
      </c>
      <c r="F1738" s="2">
        <v>175.99999999999997</v>
      </c>
      <c r="G1738">
        <v>38</v>
      </c>
      <c r="H1738">
        <v>19</v>
      </c>
      <c r="I1738" s="9"/>
      <c r="J1738" s="2" t="str">
        <f t="shared" si="559"/>
        <v>Atlanta Falcons</v>
      </c>
      <c r="K1738" s="2" t="str">
        <f t="shared" si="560"/>
        <v>Arizona Cardinals</v>
      </c>
      <c r="L1738" s="17">
        <f t="shared" si="561"/>
        <v>-196.07843137254901</v>
      </c>
      <c r="M1738" s="18">
        <f t="shared" si="562"/>
        <v>175.99999999999997</v>
      </c>
      <c r="N1738" s="4">
        <f t="shared" si="548"/>
        <v>1.51</v>
      </c>
      <c r="O1738" s="4">
        <f t="shared" si="549"/>
        <v>2.76</v>
      </c>
      <c r="P1738" s="4"/>
      <c r="Q1738" s="4"/>
      <c r="R1738" s="1">
        <f t="shared" si="550"/>
        <v>0.66225165562913912</v>
      </c>
      <c r="S1738" s="1">
        <f t="shared" si="550"/>
        <v>0.3623188405797102</v>
      </c>
      <c r="T1738" s="1">
        <f t="shared" si="546"/>
        <v>2.3981264637002453E-2</v>
      </c>
      <c r="U1738" s="1">
        <f t="shared" si="547"/>
        <v>0.14996640752471446</v>
      </c>
      <c r="V1738" s="1">
        <f t="shared" si="551"/>
        <v>0.66096640752471447</v>
      </c>
      <c r="W1738" s="1"/>
      <c r="X1738" s="17">
        <f t="shared" si="552"/>
        <v>512.93619254410987</v>
      </c>
      <c r="Y1738" s="18">
        <f t="shared" si="553"/>
        <v>1747.3196475929296</v>
      </c>
      <c r="Z1738" s="2">
        <f t="shared" si="544"/>
        <v>487.28938291690434</v>
      </c>
      <c r="AA1738" s="18">
        <f t="shared" si="544"/>
        <v>1659.9536652132831</v>
      </c>
      <c r="AB1738" s="2">
        <f t="shared" si="545"/>
        <v>-205.21686600557976</v>
      </c>
      <c r="AC1738" s="2">
        <f t="shared" si="545"/>
        <v>165.99536652132832</v>
      </c>
      <c r="AD1738" s="2">
        <f t="shared" si="554"/>
        <v>487.28938291690434</v>
      </c>
      <c r="AE1738" s="2">
        <f t="shared" si="555"/>
        <v>-1000</v>
      </c>
      <c r="AF1738" s="5">
        <f t="shared" si="556"/>
        <v>0.51</v>
      </c>
      <c r="AG1738" s="5">
        <f t="shared" si="557"/>
        <v>-1</v>
      </c>
      <c r="AH1738" s="3">
        <f t="shared" si="558"/>
        <v>201611</v>
      </c>
      <c r="AI1738" s="21">
        <v>1.4730000000000001</v>
      </c>
      <c r="AJ1738" s="21">
        <v>2.89</v>
      </c>
      <c r="AK1738" s="21">
        <v>1.51</v>
      </c>
      <c r="AL1738" s="21">
        <v>2.76</v>
      </c>
      <c r="AO1738">
        <f t="shared" si="563"/>
        <v>-200</v>
      </c>
      <c r="AP1738">
        <f>IF(E1738&lt;F1738,G1738,H1738)</f>
        <v>38</v>
      </c>
      <c r="AQ1738">
        <f>IF(E1738&lt;F1738,H1738,G1738)</f>
        <v>19</v>
      </c>
    </row>
    <row r="1739" spans="2:43" x14ac:dyDescent="0.25">
      <c r="B1739" s="24">
        <v>42701</v>
      </c>
      <c r="C1739" s="20" t="s">
        <v>28</v>
      </c>
      <c r="D1739" s="20" t="s">
        <v>21</v>
      </c>
      <c r="E1739" s="2">
        <v>-172.11703958691911</v>
      </c>
      <c r="F1739" s="2">
        <v>154.99999999999997</v>
      </c>
      <c r="G1739">
        <v>19</v>
      </c>
      <c r="H1739">
        <v>14</v>
      </c>
      <c r="I1739" s="9"/>
      <c r="J1739" s="2" t="str">
        <f t="shared" si="559"/>
        <v>Baltimore Ravens</v>
      </c>
      <c r="K1739" s="2" t="str">
        <f t="shared" si="560"/>
        <v>Cincinnati Bengals</v>
      </c>
      <c r="L1739" s="17">
        <f t="shared" si="561"/>
        <v>-172.11703958691911</v>
      </c>
      <c r="M1739" s="18">
        <f t="shared" si="562"/>
        <v>154.99999999999997</v>
      </c>
      <c r="N1739" s="4">
        <f t="shared" si="548"/>
        <v>1.581</v>
      </c>
      <c r="O1739" s="4">
        <f t="shared" si="549"/>
        <v>2.5499999999999998</v>
      </c>
      <c r="P1739" s="4"/>
      <c r="Q1739" s="4"/>
      <c r="R1739" s="1">
        <f t="shared" si="550"/>
        <v>0.63251106894370657</v>
      </c>
      <c r="S1739" s="1">
        <f t="shared" si="550"/>
        <v>0.39215686274509809</v>
      </c>
      <c r="T1739" s="1">
        <f t="shared" si="546"/>
        <v>2.4074074074074248E-2</v>
      </c>
      <c r="U1739" s="1">
        <f t="shared" si="547"/>
        <v>0.12017710309930424</v>
      </c>
      <c r="V1739" s="1">
        <f t="shared" si="551"/>
        <v>0.6311771030993043</v>
      </c>
      <c r="W1739" s="1"/>
      <c r="X1739" s="17">
        <f t="shared" si="552"/>
        <v>584.3413759619034</v>
      </c>
      <c r="Y1739" s="18">
        <f t="shared" si="553"/>
        <v>1543.9627445384015</v>
      </c>
      <c r="Z1739" s="2">
        <f t="shared" si="544"/>
        <v>555.12430716380823</v>
      </c>
      <c r="AA1739" s="18">
        <f t="shared" si="544"/>
        <v>1466.7646073114813</v>
      </c>
      <c r="AB1739" s="2">
        <f t="shared" si="545"/>
        <v>-180.13983302390614</v>
      </c>
      <c r="AC1739" s="2">
        <f t="shared" si="545"/>
        <v>146.67646073114813</v>
      </c>
      <c r="AD1739" s="2">
        <f t="shared" si="554"/>
        <v>555.12430716380823</v>
      </c>
      <c r="AE1739" s="2">
        <f t="shared" si="555"/>
        <v>-1000</v>
      </c>
      <c r="AF1739" s="5">
        <f t="shared" si="556"/>
        <v>0.58099999999999996</v>
      </c>
      <c r="AG1739" s="5">
        <f t="shared" si="557"/>
        <v>-1</v>
      </c>
      <c r="AH1739" s="3">
        <f t="shared" si="558"/>
        <v>201611</v>
      </c>
      <c r="AI1739" s="21">
        <v>1.4830000000000001</v>
      </c>
      <c r="AJ1739" s="21">
        <v>2.86</v>
      </c>
      <c r="AK1739" s="21">
        <v>1.581</v>
      </c>
      <c r="AL1739" s="21">
        <v>2.5499999999999998</v>
      </c>
      <c r="AO1739">
        <f t="shared" si="563"/>
        <v>-180</v>
      </c>
      <c r="AP1739">
        <f>IF(E1739&lt;F1739,G1739,H1739)</f>
        <v>19</v>
      </c>
      <c r="AQ1739">
        <f>IF(E1739&lt;F1739,H1739,G1739)</f>
        <v>14</v>
      </c>
    </row>
    <row r="1740" spans="2:43" x14ac:dyDescent="0.25">
      <c r="B1740" s="24">
        <v>42701</v>
      </c>
      <c r="C1740" s="20" t="s">
        <v>24</v>
      </c>
      <c r="D1740" s="20" t="s">
        <v>26</v>
      </c>
      <c r="E1740" s="2">
        <v>-361.01083032490988</v>
      </c>
      <c r="F1740" s="2">
        <v>313.99999999999994</v>
      </c>
      <c r="G1740">
        <v>28</v>
      </c>
      <c r="H1740">
        <v>21</v>
      </c>
      <c r="I1740" s="9"/>
      <c r="J1740" s="2" t="str">
        <f t="shared" si="559"/>
        <v>Buffalo Bills</v>
      </c>
      <c r="K1740" s="2" t="str">
        <f t="shared" si="560"/>
        <v>Jacksonville Jaguars</v>
      </c>
      <c r="L1740" s="17">
        <f t="shared" si="561"/>
        <v>-361.01083032490988</v>
      </c>
      <c r="M1740" s="18">
        <f t="shared" si="562"/>
        <v>313.99999999999994</v>
      </c>
      <c r="N1740" s="4">
        <f t="shared" si="548"/>
        <v>1.2769999999999999</v>
      </c>
      <c r="O1740" s="4">
        <f t="shared" si="549"/>
        <v>4.1399999999999997</v>
      </c>
      <c r="P1740" s="4"/>
      <c r="Q1740" s="4"/>
      <c r="R1740" s="1">
        <f t="shared" si="550"/>
        <v>0.78308535630383713</v>
      </c>
      <c r="S1740" s="1">
        <f t="shared" si="550"/>
        <v>0.24154589371980678</v>
      </c>
      <c r="T1740" s="1">
        <f t="shared" si="546"/>
        <v>2.4039136053165988E-2</v>
      </c>
      <c r="U1740" s="1">
        <f t="shared" si="547"/>
        <v>0.2707697312920152</v>
      </c>
      <c r="V1740" s="1">
        <f t="shared" si="551"/>
        <v>0.78176973129201521</v>
      </c>
      <c r="W1740" s="1"/>
      <c r="X1740" s="17">
        <f t="shared" si="552"/>
        <v>279.14903835854574</v>
      </c>
      <c r="Y1740" s="18">
        <f t="shared" si="553"/>
        <v>3040.0006684082346</v>
      </c>
      <c r="Z1740" s="2">
        <f t="shared" si="544"/>
        <v>265.19158644061844</v>
      </c>
      <c r="AA1740" s="18">
        <f t="shared" si="544"/>
        <v>2888.0006349878227</v>
      </c>
      <c r="AB1740" s="2">
        <f t="shared" si="545"/>
        <v>-377.0858696619772</v>
      </c>
      <c r="AC1740" s="2">
        <f t="shared" si="545"/>
        <v>288.80006349878227</v>
      </c>
      <c r="AD1740" s="2">
        <f t="shared" si="554"/>
        <v>265.19158644061844</v>
      </c>
      <c r="AE1740" s="2">
        <f t="shared" si="555"/>
        <v>-1000</v>
      </c>
      <c r="AF1740" s="5">
        <f t="shared" si="556"/>
        <v>0.27699999999999991</v>
      </c>
      <c r="AG1740" s="5">
        <f t="shared" si="557"/>
        <v>-1</v>
      </c>
      <c r="AH1740" s="3">
        <f t="shared" si="558"/>
        <v>201611</v>
      </c>
      <c r="AI1740" s="21">
        <v>1.3220000000000001</v>
      </c>
      <c r="AJ1740" s="21">
        <v>3.73</v>
      </c>
      <c r="AK1740" s="21">
        <v>1.2769999999999999</v>
      </c>
      <c r="AL1740" s="21">
        <v>4.1399999999999997</v>
      </c>
      <c r="AO1740">
        <f t="shared" si="563"/>
        <v>-400</v>
      </c>
      <c r="AP1740">
        <f>IF(E1740&lt;F1740,G1740,H1740)</f>
        <v>28</v>
      </c>
      <c r="AQ1740">
        <f>IF(E1740&lt;F1740,H1740,G1740)</f>
        <v>21</v>
      </c>
    </row>
    <row r="1741" spans="2:43" x14ac:dyDescent="0.25">
      <c r="B1741" s="24">
        <v>42701</v>
      </c>
      <c r="C1741" s="20" t="s">
        <v>37</v>
      </c>
      <c r="D1741" s="20" t="s">
        <v>41</v>
      </c>
      <c r="E1741" s="2">
        <v>222.00000000000003</v>
      </c>
      <c r="F1741" s="2">
        <v>-250.00000000000006</v>
      </c>
      <c r="G1741">
        <v>21</v>
      </c>
      <c r="H1741">
        <v>27</v>
      </c>
      <c r="I1741" s="9"/>
      <c r="J1741" s="2" t="str">
        <f t="shared" si="559"/>
        <v>Tennessee Titans</v>
      </c>
      <c r="K1741" s="2" t="str">
        <f t="shared" si="560"/>
        <v>Chicago Bears</v>
      </c>
      <c r="L1741" s="17">
        <f t="shared" si="561"/>
        <v>-250.00000000000006</v>
      </c>
      <c r="M1741" s="18">
        <f t="shared" si="562"/>
        <v>222.00000000000003</v>
      </c>
      <c r="N1741" s="4">
        <f t="shared" si="548"/>
        <v>1.4</v>
      </c>
      <c r="O1741" s="4">
        <f t="shared" si="549"/>
        <v>3.22</v>
      </c>
      <c r="P1741" s="4"/>
      <c r="Q1741" s="4"/>
      <c r="R1741" s="1">
        <f t="shared" si="550"/>
        <v>0.7142857142857143</v>
      </c>
      <c r="S1741" s="1">
        <f t="shared" si="550"/>
        <v>0.3105590062111801</v>
      </c>
      <c r="T1741" s="1">
        <f t="shared" si="546"/>
        <v>2.4242424242424288E-2</v>
      </c>
      <c r="U1741" s="1">
        <f t="shared" si="547"/>
        <v>0.2018633540372671</v>
      </c>
      <c r="V1741" s="1">
        <f t="shared" si="551"/>
        <v>0.71286335403726708</v>
      </c>
      <c r="W1741" s="1"/>
      <c r="X1741" s="17">
        <f t="shared" si="552"/>
        <v>402.79338857376865</v>
      </c>
      <c r="Y1741" s="18">
        <f t="shared" si="553"/>
        <v>2188.1727656476151</v>
      </c>
      <c r="Z1741" s="2">
        <f t="shared" si="544"/>
        <v>382.65371914508017</v>
      </c>
      <c r="AA1741" s="18">
        <f t="shared" si="544"/>
        <v>2078.7641273652343</v>
      </c>
      <c r="AB1741" s="2">
        <f t="shared" si="545"/>
        <v>-261.33288400650764</v>
      </c>
      <c r="AC1741" s="2">
        <f t="shared" si="545"/>
        <v>207.87641273652343</v>
      </c>
      <c r="AD1741" s="2">
        <f t="shared" si="554"/>
        <v>382.65371914508017</v>
      </c>
      <c r="AE1741" s="2">
        <f t="shared" si="555"/>
        <v>-1000</v>
      </c>
      <c r="AF1741" s="5">
        <f t="shared" si="556"/>
        <v>0.39999999999999991</v>
      </c>
      <c r="AG1741" s="5">
        <f t="shared" si="557"/>
        <v>-1</v>
      </c>
      <c r="AH1741" s="3">
        <f t="shared" si="558"/>
        <v>201611</v>
      </c>
      <c r="AI1741" s="21">
        <v>2.81</v>
      </c>
      <c r="AJ1741" s="21">
        <v>1.4950000000000001</v>
      </c>
      <c r="AK1741" s="21">
        <v>3.22</v>
      </c>
      <c r="AL1741" s="21">
        <v>1.4</v>
      </c>
      <c r="AO1741">
        <f t="shared" si="563"/>
        <v>-300</v>
      </c>
      <c r="AP1741">
        <f>IF(E1741&lt;F1741,G1741,H1741)</f>
        <v>27</v>
      </c>
      <c r="AQ1741">
        <f>IF(E1741&lt;F1741,H1741,G1741)</f>
        <v>21</v>
      </c>
    </row>
    <row r="1742" spans="2:43" x14ac:dyDescent="0.25">
      <c r="B1742" s="24">
        <v>42701</v>
      </c>
      <c r="C1742" s="20" t="s">
        <v>46</v>
      </c>
      <c r="D1742" s="20" t="s">
        <v>25</v>
      </c>
      <c r="E1742" s="2">
        <v>236</v>
      </c>
      <c r="F1742" s="2">
        <v>-266.66666666666669</v>
      </c>
      <c r="G1742">
        <v>13</v>
      </c>
      <c r="H1742">
        <v>27</v>
      </c>
      <c r="I1742" s="9"/>
      <c r="J1742" s="2" t="str">
        <f t="shared" si="559"/>
        <v>New York Giants</v>
      </c>
      <c r="K1742" s="2" t="str">
        <f t="shared" si="560"/>
        <v>Cleveland Browns</v>
      </c>
      <c r="L1742" s="17">
        <f t="shared" si="561"/>
        <v>-266.66666666666669</v>
      </c>
      <c r="M1742" s="18">
        <f t="shared" si="562"/>
        <v>236</v>
      </c>
      <c r="N1742" s="4">
        <f t="shared" si="548"/>
        <v>1.375</v>
      </c>
      <c r="O1742" s="4">
        <f t="shared" si="549"/>
        <v>3.36</v>
      </c>
      <c r="P1742" s="4"/>
      <c r="Q1742" s="4"/>
      <c r="R1742" s="1">
        <f t="shared" si="550"/>
        <v>0.72727272727272729</v>
      </c>
      <c r="S1742" s="1">
        <f t="shared" si="550"/>
        <v>0.29761904761904762</v>
      </c>
      <c r="T1742" s="1">
        <f t="shared" si="546"/>
        <v>2.4287222808869968E-2</v>
      </c>
      <c r="U1742" s="1">
        <f t="shared" si="547"/>
        <v>0.21482683982683984</v>
      </c>
      <c r="V1742" s="1">
        <f t="shared" si="551"/>
        <v>0.72582683982683982</v>
      </c>
      <c r="W1742" s="1"/>
      <c r="X1742" s="17">
        <f t="shared" si="552"/>
        <v>377.73907649732206</v>
      </c>
      <c r="Y1742" s="18">
        <f t="shared" si="553"/>
        <v>2320.5253455291463</v>
      </c>
      <c r="Z1742" s="2">
        <f t="shared" si="544"/>
        <v>358.85212267245595</v>
      </c>
      <c r="AA1742" s="18">
        <f t="shared" si="544"/>
        <v>2204.4990782526888</v>
      </c>
      <c r="AB1742" s="2">
        <f t="shared" si="545"/>
        <v>-278.6663187478913</v>
      </c>
      <c r="AC1742" s="2">
        <f t="shared" si="545"/>
        <v>220.44990782526889</v>
      </c>
      <c r="AD1742" s="2">
        <f t="shared" si="554"/>
        <v>358.85212267245595</v>
      </c>
      <c r="AE1742" s="2">
        <f t="shared" si="555"/>
        <v>-1000</v>
      </c>
      <c r="AF1742" s="5">
        <f t="shared" si="556"/>
        <v>0.375</v>
      </c>
      <c r="AG1742" s="5">
        <f t="shared" si="557"/>
        <v>-1</v>
      </c>
      <c r="AH1742" s="3">
        <f t="shared" si="558"/>
        <v>201611</v>
      </c>
      <c r="AI1742" s="21">
        <v>3.52</v>
      </c>
      <c r="AJ1742" s="21">
        <v>1.35</v>
      </c>
      <c r="AK1742" s="21">
        <v>3.36</v>
      </c>
      <c r="AL1742" s="21">
        <v>1.375</v>
      </c>
      <c r="AO1742">
        <f t="shared" si="563"/>
        <v>-300</v>
      </c>
      <c r="AP1742">
        <f>IF(E1742&lt;F1742,G1742,H1742)</f>
        <v>27</v>
      </c>
      <c r="AQ1742">
        <f>IF(E1742&lt;F1742,H1742,G1742)</f>
        <v>13</v>
      </c>
    </row>
    <row r="1743" spans="2:43" x14ac:dyDescent="0.25">
      <c r="B1743" s="24">
        <v>42701</v>
      </c>
      <c r="C1743" s="20" t="s">
        <v>40</v>
      </c>
      <c r="D1743" s="20" t="s">
        <v>54</v>
      </c>
      <c r="E1743" s="2">
        <v>118.00000000000001</v>
      </c>
      <c r="F1743" s="2">
        <v>-130.03901170351108</v>
      </c>
      <c r="G1743">
        <v>13</v>
      </c>
      <c r="H1743">
        <v>21</v>
      </c>
      <c r="I1743" s="9"/>
      <c r="J1743" s="2" t="str">
        <f t="shared" si="559"/>
        <v>San Diego Chargers</v>
      </c>
      <c r="K1743" s="2" t="str">
        <f t="shared" si="560"/>
        <v>Houston Texans</v>
      </c>
      <c r="L1743" s="17">
        <f t="shared" si="561"/>
        <v>-130.03901170351108</v>
      </c>
      <c r="M1743" s="18">
        <f t="shared" si="562"/>
        <v>118.00000000000001</v>
      </c>
      <c r="N1743" s="4">
        <f t="shared" si="548"/>
        <v>1.7689999999999999</v>
      </c>
      <c r="O1743" s="4">
        <f t="shared" si="549"/>
        <v>2.1800000000000002</v>
      </c>
      <c r="P1743" s="4"/>
      <c r="Q1743" s="4"/>
      <c r="R1743" s="1">
        <f t="shared" si="550"/>
        <v>0.56529112492933864</v>
      </c>
      <c r="S1743" s="1">
        <f t="shared" si="550"/>
        <v>0.4587155963302752</v>
      </c>
      <c r="T1743" s="1">
        <f t="shared" si="546"/>
        <v>2.3443909850595079E-2</v>
      </c>
      <c r="U1743" s="1">
        <f t="shared" si="547"/>
        <v>5.328776429953172E-2</v>
      </c>
      <c r="V1743" s="1">
        <f t="shared" si="551"/>
        <v>0.56428776429953176</v>
      </c>
      <c r="W1743" s="1"/>
      <c r="X1743" s="17">
        <f t="shared" si="552"/>
        <v>772.14546064335025</v>
      </c>
      <c r="Y1743" s="18">
        <f t="shared" si="553"/>
        <v>1178.7723247127699</v>
      </c>
      <c r="Z1743" s="2">
        <f t="shared" si="544"/>
        <v>733.53818761118271</v>
      </c>
      <c r="AA1743" s="18">
        <f t="shared" si="544"/>
        <v>1119.8337084771313</v>
      </c>
      <c r="AB1743" s="2">
        <f t="shared" si="545"/>
        <v>-136.32555426413018</v>
      </c>
      <c r="AC1743" s="2">
        <f t="shared" si="545"/>
        <v>111.98337084771313</v>
      </c>
      <c r="AD1743" s="2">
        <f t="shared" si="554"/>
        <v>733.53818761118271</v>
      </c>
      <c r="AE1743" s="2">
        <f t="shared" si="555"/>
        <v>-1000</v>
      </c>
      <c r="AF1743" s="5">
        <f t="shared" si="556"/>
        <v>0.76899999999999991</v>
      </c>
      <c r="AG1743" s="5">
        <f t="shared" si="557"/>
        <v>-1</v>
      </c>
      <c r="AH1743" s="3">
        <f t="shared" si="558"/>
        <v>201611</v>
      </c>
      <c r="AI1743" s="21">
        <v>2.09</v>
      </c>
      <c r="AJ1743" s="21">
        <v>1.833</v>
      </c>
      <c r="AK1743" s="21">
        <v>2.1800000000000002</v>
      </c>
      <c r="AL1743" s="21">
        <v>1.7689999999999999</v>
      </c>
      <c r="AO1743">
        <f t="shared" si="563"/>
        <v>-140</v>
      </c>
      <c r="AP1743">
        <f>IF(E1743&lt;F1743,G1743,H1743)</f>
        <v>21</v>
      </c>
      <c r="AQ1743">
        <f>IF(E1743&lt;F1743,H1743,G1743)</f>
        <v>13</v>
      </c>
    </row>
    <row r="1744" spans="2:43" x14ac:dyDescent="0.25">
      <c r="B1744" s="24">
        <v>42701</v>
      </c>
      <c r="C1744" s="20" t="s">
        <v>30</v>
      </c>
      <c r="D1744" s="20" t="s">
        <v>22</v>
      </c>
      <c r="E1744" s="2">
        <v>-315.45741324921141</v>
      </c>
      <c r="F1744" s="2">
        <v>277</v>
      </c>
      <c r="G1744">
        <v>31</v>
      </c>
      <c r="H1744">
        <v>24</v>
      </c>
      <c r="I1744" s="9"/>
      <c r="J1744" s="2" t="str">
        <f t="shared" si="559"/>
        <v>Miami Dolphins</v>
      </c>
      <c r="K1744" s="2" t="str">
        <f t="shared" si="560"/>
        <v>San Francisco 49ers</v>
      </c>
      <c r="L1744" s="17">
        <f t="shared" si="561"/>
        <v>-315.45741324921141</v>
      </c>
      <c r="M1744" s="18">
        <f t="shared" si="562"/>
        <v>277</v>
      </c>
      <c r="N1744" s="4">
        <f t="shared" si="548"/>
        <v>1.3169999999999999</v>
      </c>
      <c r="O1744" s="4">
        <f t="shared" si="549"/>
        <v>3.77</v>
      </c>
      <c r="P1744" s="4"/>
      <c r="Q1744" s="4"/>
      <c r="R1744" s="1">
        <f t="shared" si="550"/>
        <v>0.75930144267274113</v>
      </c>
      <c r="S1744" s="1">
        <f t="shared" si="550"/>
        <v>0.26525198938992045</v>
      </c>
      <c r="T1744" s="1">
        <f t="shared" si="546"/>
        <v>2.3965008846078217E-2</v>
      </c>
      <c r="U1744" s="1">
        <f t="shared" si="547"/>
        <v>0.24702472664141034</v>
      </c>
      <c r="V1744" s="1">
        <f t="shared" si="551"/>
        <v>0.75802472664141041</v>
      </c>
      <c r="W1744" s="1"/>
      <c r="X1744" s="17">
        <f t="shared" si="552"/>
        <v>319.21817963737476</v>
      </c>
      <c r="Y1744" s="18">
        <f t="shared" si="553"/>
        <v>2700.607045193698</v>
      </c>
      <c r="Z1744" s="2">
        <f t="shared" si="544"/>
        <v>303.25727065550603</v>
      </c>
      <c r="AA1744" s="18">
        <f t="shared" si="544"/>
        <v>2565.576692934013</v>
      </c>
      <c r="AB1744" s="2">
        <f t="shared" si="545"/>
        <v>-329.7530172445492</v>
      </c>
      <c r="AC1744" s="2">
        <f t="shared" si="545"/>
        <v>256.55766929340132</v>
      </c>
      <c r="AD1744" s="2">
        <f t="shared" si="554"/>
        <v>303.25727065550603</v>
      </c>
      <c r="AE1744" s="2">
        <f t="shared" si="555"/>
        <v>-1000</v>
      </c>
      <c r="AF1744" s="5">
        <f t="shared" si="556"/>
        <v>0.31699999999999995</v>
      </c>
      <c r="AG1744" s="5">
        <f t="shared" si="557"/>
        <v>-1</v>
      </c>
      <c r="AH1744" s="3">
        <f t="shared" si="558"/>
        <v>201611</v>
      </c>
      <c r="AI1744" s="21">
        <v>1.2849999999999999</v>
      </c>
      <c r="AJ1744" s="21">
        <v>4.05</v>
      </c>
      <c r="AK1744" s="21">
        <v>1.3169999999999999</v>
      </c>
      <c r="AL1744" s="21">
        <v>3.77</v>
      </c>
      <c r="AO1744">
        <f t="shared" si="563"/>
        <v>-400</v>
      </c>
      <c r="AP1744">
        <f>IF(E1744&lt;F1744,G1744,H1744)</f>
        <v>31</v>
      </c>
      <c r="AQ1744">
        <f>IF(E1744&lt;F1744,H1744,G1744)</f>
        <v>24</v>
      </c>
    </row>
    <row r="1745" spans="2:43" x14ac:dyDescent="0.25">
      <c r="B1745" s="24">
        <v>42701</v>
      </c>
      <c r="C1745" s="20" t="s">
        <v>43</v>
      </c>
      <c r="D1745" s="20" t="s">
        <v>47</v>
      </c>
      <c r="E1745" s="2">
        <v>-335.57046979865765</v>
      </c>
      <c r="F1745" s="2">
        <v>293</v>
      </c>
      <c r="G1745">
        <v>49</v>
      </c>
      <c r="H1745">
        <v>21</v>
      </c>
      <c r="I1745" s="9"/>
      <c r="J1745" s="2" t="str">
        <f t="shared" si="559"/>
        <v>New Orleans Saints</v>
      </c>
      <c r="K1745" s="2" t="str">
        <f t="shared" si="560"/>
        <v>Los Angeles Rams</v>
      </c>
      <c r="L1745" s="17">
        <f t="shared" si="561"/>
        <v>-335.57046979865765</v>
      </c>
      <c r="M1745" s="18">
        <f t="shared" si="562"/>
        <v>293</v>
      </c>
      <c r="N1745" s="4">
        <f t="shared" si="548"/>
        <v>1.298</v>
      </c>
      <c r="O1745" s="4">
        <f t="shared" si="549"/>
        <v>3.93</v>
      </c>
      <c r="P1745" s="4"/>
      <c r="Q1745" s="4"/>
      <c r="R1745" s="1">
        <f t="shared" si="550"/>
        <v>0.77041602465331271</v>
      </c>
      <c r="S1745" s="1">
        <f t="shared" si="550"/>
        <v>0.2544529262086514</v>
      </c>
      <c r="T1745" s="1">
        <f t="shared" si="546"/>
        <v>2.4265493496556934E-2</v>
      </c>
      <c r="U1745" s="1">
        <f t="shared" si="547"/>
        <v>0.25798154922233063</v>
      </c>
      <c r="V1745" s="1">
        <f t="shared" si="551"/>
        <v>0.76898154922233064</v>
      </c>
      <c r="W1745" s="1"/>
      <c r="X1745" s="17">
        <f t="shared" si="552"/>
        <v>300.42131831550154</v>
      </c>
      <c r="Y1745" s="18">
        <f t="shared" si="553"/>
        <v>2850.0152957456385</v>
      </c>
      <c r="Z1745" s="2">
        <f t="shared" si="544"/>
        <v>285.40025239972647</v>
      </c>
      <c r="AA1745" s="18">
        <f t="shared" si="544"/>
        <v>2707.5145309583563</v>
      </c>
      <c r="AB1745" s="2">
        <f t="shared" si="545"/>
        <v>-350.38511409563085</v>
      </c>
      <c r="AC1745" s="2">
        <f t="shared" si="545"/>
        <v>270.75145309583564</v>
      </c>
      <c r="AD1745" s="2">
        <f t="shared" si="554"/>
        <v>285.40025239972647</v>
      </c>
      <c r="AE1745" s="2">
        <f t="shared" si="555"/>
        <v>-1000</v>
      </c>
      <c r="AF1745" s="5">
        <f t="shared" si="556"/>
        <v>0.29800000000000004</v>
      </c>
      <c r="AG1745" s="5">
        <f t="shared" si="557"/>
        <v>-1</v>
      </c>
      <c r="AH1745" s="3">
        <f t="shared" si="558"/>
        <v>201611</v>
      </c>
      <c r="AI1745" s="21">
        <v>1.3120000000000001</v>
      </c>
      <c r="AJ1745" s="21">
        <v>3.81</v>
      </c>
      <c r="AK1745" s="21">
        <v>1.298</v>
      </c>
      <c r="AL1745" s="21">
        <v>3.93</v>
      </c>
      <c r="AO1745">
        <f t="shared" si="563"/>
        <v>-400</v>
      </c>
      <c r="AP1745">
        <f>IF(E1745&lt;F1745,G1745,H1745)</f>
        <v>49</v>
      </c>
      <c r="AQ1745">
        <f>IF(E1745&lt;F1745,H1745,G1745)</f>
        <v>21</v>
      </c>
    </row>
    <row r="1746" spans="2:43" x14ac:dyDescent="0.25">
      <c r="B1746" s="24">
        <v>42698</v>
      </c>
      <c r="C1746" s="20" t="s">
        <v>39</v>
      </c>
      <c r="D1746" s="20" t="s">
        <v>45</v>
      </c>
      <c r="E1746" s="2">
        <v>361.00000000000006</v>
      </c>
      <c r="F1746" s="2">
        <v>-420.1680672268908</v>
      </c>
      <c r="G1746">
        <v>7</v>
      </c>
      <c r="H1746">
        <v>28</v>
      </c>
      <c r="I1746" s="9"/>
      <c r="J1746" s="2" t="str">
        <f t="shared" si="559"/>
        <v>Pittsburgh Steelers</v>
      </c>
      <c r="K1746" s="2" t="str">
        <f t="shared" si="560"/>
        <v>Indianapolis Colts</v>
      </c>
      <c r="L1746" s="17">
        <f t="shared" si="561"/>
        <v>-420.1680672268908</v>
      </c>
      <c r="M1746" s="18">
        <f t="shared" si="562"/>
        <v>361.00000000000006</v>
      </c>
      <c r="N1746" s="4">
        <f t="shared" si="548"/>
        <v>1.238</v>
      </c>
      <c r="O1746" s="4">
        <f t="shared" si="549"/>
        <v>4.6100000000000003</v>
      </c>
      <c r="P1746" s="4"/>
      <c r="Q1746" s="4"/>
      <c r="R1746" s="1">
        <f t="shared" si="550"/>
        <v>0.80775444264943463</v>
      </c>
      <c r="S1746" s="1">
        <f t="shared" si="550"/>
        <v>0.21691973969631234</v>
      </c>
      <c r="T1746" s="1">
        <f t="shared" si="546"/>
        <v>2.4080027359781209E-2</v>
      </c>
      <c r="U1746" s="1">
        <f t="shared" si="547"/>
        <v>0.29541735147656112</v>
      </c>
      <c r="V1746" s="1">
        <f t="shared" si="551"/>
        <v>0.80641735147656113</v>
      </c>
      <c r="W1746" s="1"/>
      <c r="X1746" s="17">
        <f t="shared" si="552"/>
        <v>240.05268260781642</v>
      </c>
      <c r="Y1746" s="18">
        <f t="shared" si="553"/>
        <v>3463.1234488006144</v>
      </c>
      <c r="Z1746" s="2">
        <f t="shared" si="544"/>
        <v>228.05004847742558</v>
      </c>
      <c r="AA1746" s="18">
        <f t="shared" si="544"/>
        <v>3289.9672763605836</v>
      </c>
      <c r="AB1746" s="2">
        <f t="shared" si="545"/>
        <v>-438.50023566164202</v>
      </c>
      <c r="AC1746" s="2">
        <f t="shared" si="545"/>
        <v>328.99672763605838</v>
      </c>
      <c r="AD1746" s="2">
        <f t="shared" si="554"/>
        <v>228.05004847742558</v>
      </c>
      <c r="AE1746" s="2">
        <f t="shared" si="555"/>
        <v>-1000</v>
      </c>
      <c r="AF1746" s="5">
        <f t="shared" si="556"/>
        <v>0.23799999999999999</v>
      </c>
      <c r="AG1746" s="5">
        <f t="shared" si="557"/>
        <v>-1</v>
      </c>
      <c r="AH1746" s="3">
        <f t="shared" si="558"/>
        <v>201611</v>
      </c>
      <c r="AI1746" s="21">
        <v>2.29</v>
      </c>
      <c r="AJ1746" s="21">
        <v>1.704</v>
      </c>
      <c r="AK1746" s="21">
        <v>4.6100000000000003</v>
      </c>
      <c r="AL1746" s="21">
        <v>1.238</v>
      </c>
      <c r="AO1746">
        <f t="shared" si="563"/>
        <v>-500</v>
      </c>
      <c r="AP1746">
        <f>IF(E1746&lt;F1746,G1746,H1746)</f>
        <v>28</v>
      </c>
      <c r="AQ1746">
        <f>IF(E1746&lt;F1746,H1746,G1746)</f>
        <v>7</v>
      </c>
    </row>
    <row r="1747" spans="2:43" x14ac:dyDescent="0.25">
      <c r="B1747" s="24">
        <v>42698</v>
      </c>
      <c r="C1747" s="20" t="s">
        <v>23</v>
      </c>
      <c r="D1747" s="20" t="s">
        <v>53</v>
      </c>
      <c r="E1747" s="2">
        <v>-230.41474654377885</v>
      </c>
      <c r="F1747" s="2">
        <v>204.99999999999997</v>
      </c>
      <c r="G1747">
        <v>31</v>
      </c>
      <c r="H1747">
        <v>26</v>
      </c>
      <c r="I1747" s="9"/>
      <c r="J1747" s="2" t="str">
        <f t="shared" si="559"/>
        <v>Dallas Cowboys</v>
      </c>
      <c r="K1747" s="2" t="str">
        <f t="shared" si="560"/>
        <v>Washington Redskins</v>
      </c>
      <c r="L1747" s="17">
        <f t="shared" si="561"/>
        <v>-230.41474654377885</v>
      </c>
      <c r="M1747" s="18">
        <f t="shared" si="562"/>
        <v>204.99999999999997</v>
      </c>
      <c r="N1747" s="4">
        <f t="shared" si="548"/>
        <v>1.4339999999999999</v>
      </c>
      <c r="O1747" s="4">
        <f t="shared" si="549"/>
        <v>3.05</v>
      </c>
      <c r="P1747" s="4"/>
      <c r="Q1747" s="4"/>
      <c r="R1747" s="1">
        <f t="shared" si="550"/>
        <v>0.69735006973500702</v>
      </c>
      <c r="S1747" s="1">
        <f t="shared" si="550"/>
        <v>0.32786885245901642</v>
      </c>
      <c r="T1747" s="1">
        <f t="shared" si="546"/>
        <v>2.4598572702943966E-2</v>
      </c>
      <c r="U1747" s="1">
        <f t="shared" si="547"/>
        <v>0.1847406086379953</v>
      </c>
      <c r="V1747" s="1">
        <f t="shared" si="551"/>
        <v>0.69574060863799536</v>
      </c>
      <c r="W1747" s="1"/>
      <c r="X1747" s="17">
        <f t="shared" si="552"/>
        <v>437.31728115975989</v>
      </c>
      <c r="Y1747" s="18">
        <f t="shared" si="553"/>
        <v>2028.3240111062205</v>
      </c>
      <c r="Z1747" s="2">
        <f t="shared" si="544"/>
        <v>415.45141710177188</v>
      </c>
      <c r="AA1747" s="18">
        <f t="shared" si="544"/>
        <v>1926.9078105509093</v>
      </c>
      <c r="AB1747" s="2">
        <f t="shared" si="545"/>
        <v>-240.70203129311579</v>
      </c>
      <c r="AC1747" s="2">
        <f t="shared" si="545"/>
        <v>192.69078105509092</v>
      </c>
      <c r="AD1747" s="2">
        <f t="shared" si="554"/>
        <v>415.45141710177188</v>
      </c>
      <c r="AE1747" s="2">
        <f t="shared" si="555"/>
        <v>-1000</v>
      </c>
      <c r="AF1747" s="5">
        <f t="shared" si="556"/>
        <v>0.43399999999999994</v>
      </c>
      <c r="AG1747" s="5">
        <f t="shared" si="557"/>
        <v>-1</v>
      </c>
      <c r="AH1747" s="3">
        <f t="shared" si="558"/>
        <v>201611</v>
      </c>
      <c r="AI1747" s="21">
        <v>1.363</v>
      </c>
      <c r="AJ1747" s="21">
        <v>3.44</v>
      </c>
      <c r="AK1747" s="21">
        <v>1.4339999999999999</v>
      </c>
      <c r="AL1747" s="21">
        <v>3.05</v>
      </c>
      <c r="AO1747">
        <f t="shared" si="563"/>
        <v>-300</v>
      </c>
      <c r="AP1747">
        <f>IF(E1747&lt;F1747,G1747,H1747)</f>
        <v>31</v>
      </c>
      <c r="AQ1747">
        <f>IF(E1747&lt;F1747,H1747,G1747)</f>
        <v>26</v>
      </c>
    </row>
    <row r="1748" spans="2:43" x14ac:dyDescent="0.25">
      <c r="B1748" s="24">
        <v>42698</v>
      </c>
      <c r="C1748" s="20" t="s">
        <v>34</v>
      </c>
      <c r="D1748" s="20" t="s">
        <v>29</v>
      </c>
      <c r="E1748" s="2">
        <v>-123.00123001230013</v>
      </c>
      <c r="F1748" s="2">
        <v>110.99999999999999</v>
      </c>
      <c r="G1748">
        <v>16</v>
      </c>
      <c r="H1748">
        <v>13</v>
      </c>
      <c r="I1748" s="9"/>
      <c r="J1748" s="2" t="str">
        <f t="shared" si="559"/>
        <v>Detroit Lions</v>
      </c>
      <c r="K1748" s="2" t="str">
        <f t="shared" si="560"/>
        <v>Minnesota Vikings</v>
      </c>
      <c r="L1748" s="17">
        <f t="shared" si="561"/>
        <v>-123.00123001230013</v>
      </c>
      <c r="M1748" s="18">
        <f t="shared" si="562"/>
        <v>110.99999999999999</v>
      </c>
      <c r="N1748" s="4">
        <f t="shared" si="548"/>
        <v>1.8129999999999999</v>
      </c>
      <c r="O1748" s="4">
        <f t="shared" si="549"/>
        <v>2.11</v>
      </c>
      <c r="P1748" s="4"/>
      <c r="Q1748" s="4"/>
      <c r="R1748" s="1">
        <f t="shared" si="550"/>
        <v>0.55157198014340869</v>
      </c>
      <c r="S1748" s="1">
        <f t="shared" si="550"/>
        <v>0.47393364928909953</v>
      </c>
      <c r="T1748" s="1">
        <f t="shared" si="546"/>
        <v>2.4871271985725363E-2</v>
      </c>
      <c r="U1748" s="1">
        <f t="shared" si="547"/>
        <v>3.8819165427154578E-2</v>
      </c>
      <c r="V1748" s="1">
        <f t="shared" si="551"/>
        <v>0.54981916542715459</v>
      </c>
      <c r="W1748" s="1"/>
      <c r="X1748" s="17">
        <f t="shared" si="552"/>
        <v>818.77981503809497</v>
      </c>
      <c r="Y1748" s="18">
        <f t="shared" si="553"/>
        <v>1112.7024405877062</v>
      </c>
      <c r="Z1748" s="2">
        <f t="shared" ref="Z1748:AA1811" si="564">X1748*0.95</f>
        <v>777.84082428619013</v>
      </c>
      <c r="AA1748" s="18">
        <f t="shared" si="564"/>
        <v>1057.0673185583207</v>
      </c>
      <c r="AB1748" s="2">
        <f t="shared" ref="AB1748:AC1811" si="565">IF(Z1748&lt;1000,-100000/Z1748,Z1748/10)</f>
        <v>-128.56100744232359</v>
      </c>
      <c r="AC1748" s="2">
        <f t="shared" si="565"/>
        <v>105.70673185583207</v>
      </c>
      <c r="AD1748" s="2">
        <f t="shared" si="554"/>
        <v>777.84082428619013</v>
      </c>
      <c r="AE1748" s="2">
        <f t="shared" si="555"/>
        <v>-1000</v>
      </c>
      <c r="AF1748" s="5">
        <f t="shared" si="556"/>
        <v>0.81299999999999994</v>
      </c>
      <c r="AG1748" s="5">
        <f t="shared" si="557"/>
        <v>-1</v>
      </c>
      <c r="AH1748" s="3">
        <f t="shared" si="558"/>
        <v>201611</v>
      </c>
      <c r="AI1748" s="21">
        <v>1.746</v>
      </c>
      <c r="AJ1748" s="21">
        <v>2.21</v>
      </c>
      <c r="AK1748" s="21">
        <v>1.8129999999999999</v>
      </c>
      <c r="AL1748" s="21">
        <v>2.11</v>
      </c>
      <c r="AO1748">
        <f t="shared" si="563"/>
        <v>-130</v>
      </c>
      <c r="AP1748">
        <f>IF(E1748&lt;F1748,G1748,H1748)</f>
        <v>16</v>
      </c>
      <c r="AQ1748">
        <f>IF(E1748&lt;F1748,H1748,G1748)</f>
        <v>13</v>
      </c>
    </row>
    <row r="1749" spans="2:43" x14ac:dyDescent="0.25">
      <c r="B1749" s="24">
        <v>42695</v>
      </c>
      <c r="C1749" s="20" t="s">
        <v>52</v>
      </c>
      <c r="D1749" s="20" t="s">
        <v>40</v>
      </c>
      <c r="E1749" s="2">
        <v>-260.41666666666674</v>
      </c>
      <c r="F1749" s="2">
        <v>231</v>
      </c>
      <c r="G1749">
        <v>27</v>
      </c>
      <c r="H1749">
        <v>20</v>
      </c>
      <c r="I1749" s="9"/>
      <c r="J1749" s="2" t="str">
        <f t="shared" si="559"/>
        <v>Oakland Raiders</v>
      </c>
      <c r="K1749" s="2" t="str">
        <f t="shared" si="560"/>
        <v>Houston Texans</v>
      </c>
      <c r="L1749" s="17">
        <f t="shared" si="561"/>
        <v>-260.41666666666674</v>
      </c>
      <c r="M1749" s="18">
        <f t="shared" si="562"/>
        <v>231</v>
      </c>
      <c r="N1749" s="4">
        <f t="shared" si="548"/>
        <v>1.3839999999999999</v>
      </c>
      <c r="O1749" s="4">
        <f t="shared" si="549"/>
        <v>3.31</v>
      </c>
      <c r="P1749" s="4"/>
      <c r="Q1749" s="4"/>
      <c r="R1749" s="1">
        <f t="shared" si="550"/>
        <v>0.7225433526011561</v>
      </c>
      <c r="S1749" s="1">
        <f t="shared" si="550"/>
        <v>0.30211480362537763</v>
      </c>
      <c r="T1749" s="1">
        <f t="shared" si="546"/>
        <v>2.4064763527907984E-2</v>
      </c>
      <c r="U1749" s="1">
        <f t="shared" si="547"/>
        <v>0.21021427448788924</v>
      </c>
      <c r="V1749" s="1">
        <f t="shared" si="551"/>
        <v>0.72121427448788922</v>
      </c>
      <c r="W1749" s="1"/>
      <c r="X1749" s="17">
        <f t="shared" si="552"/>
        <v>386.55048211582812</v>
      </c>
      <c r="Y1749" s="18">
        <f t="shared" si="553"/>
        <v>2272.2260058594952</v>
      </c>
      <c r="Z1749" s="2">
        <f t="shared" si="564"/>
        <v>367.22295801003668</v>
      </c>
      <c r="AA1749" s="18">
        <f t="shared" si="564"/>
        <v>2158.6147055665206</v>
      </c>
      <c r="AB1749" s="2">
        <f t="shared" si="565"/>
        <v>-272.31412911081355</v>
      </c>
      <c r="AC1749" s="2">
        <f t="shared" si="565"/>
        <v>215.86147055665205</v>
      </c>
      <c r="AD1749" s="2">
        <f t="shared" si="554"/>
        <v>367.22295801003668</v>
      </c>
      <c r="AE1749" s="2">
        <f t="shared" si="555"/>
        <v>-1000</v>
      </c>
      <c r="AF1749" s="5">
        <f t="shared" si="556"/>
        <v>0.3839999999999999</v>
      </c>
      <c r="AG1749" s="5">
        <f t="shared" si="557"/>
        <v>-1</v>
      </c>
      <c r="AH1749" s="3">
        <f t="shared" si="558"/>
        <v>201611</v>
      </c>
      <c r="AI1749" s="21">
        <v>1.4159999999999999</v>
      </c>
      <c r="AJ1749" s="21">
        <v>3.14</v>
      </c>
      <c r="AK1749" s="21">
        <v>1.3839999999999999</v>
      </c>
      <c r="AL1749" s="21">
        <v>3.31</v>
      </c>
      <c r="AO1749">
        <f t="shared" si="563"/>
        <v>-300</v>
      </c>
      <c r="AP1749">
        <f>IF(E1749&lt;F1749,G1749,H1749)</f>
        <v>27</v>
      </c>
      <c r="AQ1749">
        <f>IF(E1749&lt;F1749,H1749,G1749)</f>
        <v>20</v>
      </c>
    </row>
    <row r="1750" spans="2:43" x14ac:dyDescent="0.25">
      <c r="B1750" s="24">
        <v>42694</v>
      </c>
      <c r="C1750" s="20" t="s">
        <v>53</v>
      </c>
      <c r="D1750" s="20" t="s">
        <v>33</v>
      </c>
      <c r="E1750" s="2">
        <v>-134.04825737265415</v>
      </c>
      <c r="F1750" s="2">
        <v>121</v>
      </c>
      <c r="G1750">
        <v>42</v>
      </c>
      <c r="H1750">
        <v>24</v>
      </c>
      <c r="I1750" s="9"/>
      <c r="J1750" s="2" t="str">
        <f t="shared" si="559"/>
        <v>Washington Redskins</v>
      </c>
      <c r="K1750" s="2" t="str">
        <f t="shared" si="560"/>
        <v>Green Bay Packers</v>
      </c>
      <c r="L1750" s="17">
        <f t="shared" si="561"/>
        <v>-134.04825737265415</v>
      </c>
      <c r="M1750" s="18">
        <f t="shared" si="562"/>
        <v>121</v>
      </c>
      <c r="N1750" s="4">
        <f t="shared" si="548"/>
        <v>1.746</v>
      </c>
      <c r="O1750" s="4">
        <f t="shared" si="549"/>
        <v>2.21</v>
      </c>
      <c r="P1750" s="4"/>
      <c r="Q1750" s="4"/>
      <c r="R1750" s="1">
        <f t="shared" si="550"/>
        <v>0.57273768613974796</v>
      </c>
      <c r="S1750" s="1">
        <f t="shared" si="550"/>
        <v>0.45248868778280543</v>
      </c>
      <c r="T1750" s="1">
        <f t="shared" si="546"/>
        <v>2.4605662285136498E-2</v>
      </c>
      <c r="U1750" s="1">
        <f t="shared" si="547"/>
        <v>6.0124499178471263E-2</v>
      </c>
      <c r="V1750" s="1">
        <f t="shared" si="551"/>
        <v>0.5711244991784713</v>
      </c>
      <c r="W1750" s="1"/>
      <c r="X1750" s="17">
        <f t="shared" si="552"/>
        <v>750.93171705721034</v>
      </c>
      <c r="Y1750" s="18">
        <f t="shared" si="553"/>
        <v>1211.3891833551868</v>
      </c>
      <c r="Z1750" s="2">
        <f t="shared" si="564"/>
        <v>713.38513120434982</v>
      </c>
      <c r="AA1750" s="18">
        <f t="shared" si="564"/>
        <v>1150.8197241874275</v>
      </c>
      <c r="AB1750" s="2">
        <f t="shared" si="565"/>
        <v>-140.17673711698779</v>
      </c>
      <c r="AC1750" s="2">
        <f t="shared" si="565"/>
        <v>115.08197241874275</v>
      </c>
      <c r="AD1750" s="2">
        <f t="shared" si="554"/>
        <v>713.38513120434982</v>
      </c>
      <c r="AE1750" s="2">
        <f t="shared" si="555"/>
        <v>-1000</v>
      </c>
      <c r="AF1750" s="5">
        <f t="shared" si="556"/>
        <v>0.746</v>
      </c>
      <c r="AG1750" s="5">
        <f t="shared" si="557"/>
        <v>-1</v>
      </c>
      <c r="AH1750" s="3">
        <f t="shared" si="558"/>
        <v>201611</v>
      </c>
      <c r="AI1750" s="21">
        <v>1.714</v>
      </c>
      <c r="AJ1750" s="21">
        <v>2.27</v>
      </c>
      <c r="AK1750" s="21">
        <v>1.746</v>
      </c>
      <c r="AL1750" s="21">
        <v>2.21</v>
      </c>
      <c r="AO1750">
        <f t="shared" si="563"/>
        <v>-140</v>
      </c>
      <c r="AP1750">
        <f>IF(E1750&lt;F1750,G1750,H1750)</f>
        <v>42</v>
      </c>
      <c r="AQ1750">
        <f>IF(E1750&lt;F1750,H1750,G1750)</f>
        <v>24</v>
      </c>
    </row>
    <row r="1751" spans="2:43" x14ac:dyDescent="0.25">
      <c r="B1751" s="24">
        <v>42694</v>
      </c>
      <c r="C1751" s="20" t="s">
        <v>22</v>
      </c>
      <c r="D1751" s="20" t="s">
        <v>36</v>
      </c>
      <c r="E1751" s="2">
        <v>423.00000000000006</v>
      </c>
      <c r="F1751" s="2">
        <v>-500.00000000000011</v>
      </c>
      <c r="G1751">
        <v>17</v>
      </c>
      <c r="H1751">
        <v>30</v>
      </c>
      <c r="I1751" s="9"/>
      <c r="J1751" s="2" t="str">
        <f t="shared" si="559"/>
        <v>New England Patriots</v>
      </c>
      <c r="K1751" s="2" t="str">
        <f t="shared" si="560"/>
        <v>San Francisco 49ers</v>
      </c>
      <c r="L1751" s="17">
        <f t="shared" si="561"/>
        <v>-500.00000000000011</v>
      </c>
      <c r="M1751" s="18">
        <f t="shared" si="562"/>
        <v>423.00000000000006</v>
      </c>
      <c r="N1751" s="4">
        <f t="shared" si="548"/>
        <v>1.2</v>
      </c>
      <c r="O1751" s="4">
        <f t="shared" si="549"/>
        <v>5.23</v>
      </c>
      <c r="P1751" s="4"/>
      <c r="Q1751" s="4"/>
      <c r="R1751" s="1">
        <f t="shared" si="550"/>
        <v>0.83333333333333337</v>
      </c>
      <c r="S1751" s="1">
        <f t="shared" si="550"/>
        <v>0.19120458891013384</v>
      </c>
      <c r="T1751" s="1">
        <f t="shared" si="546"/>
        <v>2.3950233281493039E-2</v>
      </c>
      <c r="U1751" s="1">
        <f t="shared" si="547"/>
        <v>0.32106437221159978</v>
      </c>
      <c r="V1751" s="1">
        <f t="shared" si="551"/>
        <v>0.83206437221159979</v>
      </c>
      <c r="W1751" s="1"/>
      <c r="X1751" s="17">
        <f t="shared" si="552"/>
        <v>201.83009079217373</v>
      </c>
      <c r="Y1751" s="18">
        <f t="shared" si="553"/>
        <v>4006.3698989884547</v>
      </c>
      <c r="Z1751" s="2">
        <f t="shared" si="564"/>
        <v>191.73858625256503</v>
      </c>
      <c r="AA1751" s="18">
        <f t="shared" si="564"/>
        <v>3806.0514040390317</v>
      </c>
      <c r="AB1751" s="2">
        <f t="shared" si="565"/>
        <v>-521.54343032589361</v>
      </c>
      <c r="AC1751" s="2">
        <f t="shared" si="565"/>
        <v>380.60514040390319</v>
      </c>
      <c r="AD1751" s="2">
        <f t="shared" si="554"/>
        <v>191.73858625256503</v>
      </c>
      <c r="AE1751" s="2">
        <f t="shared" si="555"/>
        <v>-1000</v>
      </c>
      <c r="AF1751" s="5">
        <f t="shared" si="556"/>
        <v>0.19999999999999996</v>
      </c>
      <c r="AG1751" s="5">
        <f t="shared" si="557"/>
        <v>-1</v>
      </c>
      <c r="AH1751" s="3">
        <f t="shared" si="558"/>
        <v>201611</v>
      </c>
      <c r="AI1751" s="21">
        <v>7.38</v>
      </c>
      <c r="AJ1751" s="21">
        <v>1.125</v>
      </c>
      <c r="AK1751" s="21">
        <v>5.23</v>
      </c>
      <c r="AL1751" s="21">
        <v>1.2</v>
      </c>
      <c r="AO1751">
        <f t="shared" si="563"/>
        <v>-500</v>
      </c>
      <c r="AP1751">
        <f>IF(E1751&lt;F1751,G1751,H1751)</f>
        <v>30</v>
      </c>
      <c r="AQ1751">
        <f>IF(E1751&lt;F1751,H1751,G1751)</f>
        <v>17</v>
      </c>
    </row>
    <row r="1752" spans="2:43" x14ac:dyDescent="0.25">
      <c r="B1752" s="24">
        <v>42694</v>
      </c>
      <c r="C1752" s="20" t="s">
        <v>32</v>
      </c>
      <c r="D1752" s="20" t="s">
        <v>19</v>
      </c>
      <c r="E1752" s="2">
        <v>-260.41666666666674</v>
      </c>
      <c r="F1752" s="2">
        <v>231</v>
      </c>
      <c r="G1752">
        <v>26</v>
      </c>
      <c r="H1752">
        <v>15</v>
      </c>
      <c r="I1752" s="9"/>
      <c r="J1752" s="2" t="str">
        <f t="shared" si="559"/>
        <v>Seattle Seahawks</v>
      </c>
      <c r="K1752" s="2" t="str">
        <f t="shared" si="560"/>
        <v>Philadelphia Eagles</v>
      </c>
      <c r="L1752" s="17">
        <f t="shared" si="561"/>
        <v>-260.41666666666674</v>
      </c>
      <c r="M1752" s="18">
        <f t="shared" si="562"/>
        <v>231</v>
      </c>
      <c r="N1752" s="4">
        <f t="shared" si="548"/>
        <v>1.3839999999999999</v>
      </c>
      <c r="O1752" s="4">
        <f t="shared" si="549"/>
        <v>3.31</v>
      </c>
      <c r="P1752" s="4"/>
      <c r="Q1752" s="4"/>
      <c r="R1752" s="1">
        <f t="shared" si="550"/>
        <v>0.7225433526011561</v>
      </c>
      <c r="S1752" s="1">
        <f t="shared" si="550"/>
        <v>0.30211480362537763</v>
      </c>
      <c r="T1752" s="1">
        <f t="shared" si="546"/>
        <v>2.4064763527907984E-2</v>
      </c>
      <c r="U1752" s="1">
        <f t="shared" si="547"/>
        <v>0.21021427448788924</v>
      </c>
      <c r="V1752" s="1">
        <f t="shared" si="551"/>
        <v>0.72121427448788922</v>
      </c>
      <c r="W1752" s="1"/>
      <c r="X1752" s="17">
        <f t="shared" si="552"/>
        <v>386.55048211582812</v>
      </c>
      <c r="Y1752" s="18">
        <f t="shared" si="553"/>
        <v>2272.2260058594952</v>
      </c>
      <c r="Z1752" s="2">
        <f t="shared" si="564"/>
        <v>367.22295801003668</v>
      </c>
      <c r="AA1752" s="18">
        <f t="shared" si="564"/>
        <v>2158.6147055665206</v>
      </c>
      <c r="AB1752" s="2">
        <f t="shared" si="565"/>
        <v>-272.31412911081355</v>
      </c>
      <c r="AC1752" s="2">
        <f t="shared" si="565"/>
        <v>215.86147055665205</v>
      </c>
      <c r="AD1752" s="2">
        <f t="shared" si="554"/>
        <v>367.22295801003668</v>
      </c>
      <c r="AE1752" s="2">
        <f t="shared" si="555"/>
        <v>-1000</v>
      </c>
      <c r="AF1752" s="5">
        <f t="shared" si="556"/>
        <v>0.3839999999999999</v>
      </c>
      <c r="AG1752" s="5">
        <f t="shared" si="557"/>
        <v>-1</v>
      </c>
      <c r="AH1752" s="3">
        <f t="shared" si="558"/>
        <v>201611</v>
      </c>
      <c r="AI1752" s="21">
        <v>1.357</v>
      </c>
      <c r="AJ1752" s="21">
        <v>3.48</v>
      </c>
      <c r="AK1752" s="21">
        <v>1.3839999999999999</v>
      </c>
      <c r="AL1752" s="21">
        <v>3.31</v>
      </c>
      <c r="AO1752">
        <f t="shared" si="563"/>
        <v>-300</v>
      </c>
      <c r="AP1752">
        <f>IF(E1752&lt;F1752,G1752,H1752)</f>
        <v>26</v>
      </c>
      <c r="AQ1752">
        <f>IF(E1752&lt;F1752,H1752,G1752)</f>
        <v>15</v>
      </c>
    </row>
    <row r="1753" spans="2:43" x14ac:dyDescent="0.25">
      <c r="B1753" s="24">
        <v>42694</v>
      </c>
      <c r="C1753" s="20" t="s">
        <v>47</v>
      </c>
      <c r="D1753" s="20" t="s">
        <v>30</v>
      </c>
      <c r="E1753" s="2">
        <v>-107.06638115631692</v>
      </c>
      <c r="F1753" s="2">
        <v>-103.09278350515464</v>
      </c>
      <c r="G1753">
        <v>10</v>
      </c>
      <c r="H1753">
        <v>14</v>
      </c>
      <c r="I1753" s="9"/>
      <c r="J1753" s="2" t="str">
        <f t="shared" si="559"/>
        <v>Los Angeles Rams</v>
      </c>
      <c r="K1753" s="2" t="str">
        <f t="shared" si="560"/>
        <v>Miami Dolphins</v>
      </c>
      <c r="L1753" s="17">
        <f t="shared" si="561"/>
        <v>-107.06638115631692</v>
      </c>
      <c r="M1753" s="18">
        <f t="shared" si="562"/>
        <v>-103.09278350515464</v>
      </c>
      <c r="N1753" s="4">
        <f t="shared" si="548"/>
        <v>1.9339999999999999</v>
      </c>
      <c r="O1753" s="4">
        <f t="shared" si="549"/>
        <v>1.97</v>
      </c>
      <c r="P1753" s="4"/>
      <c r="Q1753" s="4"/>
      <c r="R1753" s="1">
        <f t="shared" si="550"/>
        <v>0.51706308169596693</v>
      </c>
      <c r="S1753" s="1">
        <f t="shared" si="550"/>
        <v>0.50761421319796951</v>
      </c>
      <c r="T1753" s="1">
        <f t="shared" si="546"/>
        <v>2.4082991803278664E-2</v>
      </c>
      <c r="U1753" s="1">
        <f t="shared" si="547"/>
        <v>4.7244342489987101E-3</v>
      </c>
      <c r="V1753" s="1">
        <f t="shared" si="551"/>
        <v>0.51572443424899872</v>
      </c>
      <c r="W1753" s="1"/>
      <c r="X1753" s="17">
        <f t="shared" si="552"/>
        <v>939.0200145475103</v>
      </c>
      <c r="Y1753" s="18">
        <f t="shared" si="553"/>
        <v>971.2394923032515</v>
      </c>
      <c r="Z1753" s="2">
        <f t="shared" si="564"/>
        <v>892.06901382013473</v>
      </c>
      <c r="AA1753" s="18">
        <f t="shared" si="564"/>
        <v>922.67751768808887</v>
      </c>
      <c r="AB1753" s="2">
        <f t="shared" si="565"/>
        <v>-112.09895025023557</v>
      </c>
      <c r="AC1753" s="2">
        <f t="shared" si="565"/>
        <v>-108.38022828448823</v>
      </c>
      <c r="AD1753" s="2">
        <f t="shared" si="554"/>
        <v>-1000</v>
      </c>
      <c r="AE1753" s="2">
        <f t="shared" si="555"/>
        <v>922.67751768808887</v>
      </c>
      <c r="AF1753" s="5">
        <f t="shared" si="556"/>
        <v>-1</v>
      </c>
      <c r="AG1753" s="5">
        <f t="shared" si="557"/>
        <v>0.97</v>
      </c>
      <c r="AH1753" s="3">
        <f t="shared" si="558"/>
        <v>201611</v>
      </c>
      <c r="AI1753" s="21">
        <v>1.8540000000000001</v>
      </c>
      <c r="AJ1753" s="21">
        <v>2.06</v>
      </c>
      <c r="AK1753" s="21">
        <v>1.9339999999999999</v>
      </c>
      <c r="AL1753" s="21">
        <v>1.97</v>
      </c>
      <c r="AO1753">
        <f t="shared" si="563"/>
        <v>-110</v>
      </c>
      <c r="AP1753">
        <f>IF(E1753&lt;F1753,G1753,H1753)</f>
        <v>10</v>
      </c>
      <c r="AQ1753">
        <f>IF(E1753&lt;F1753,H1753,G1753)</f>
        <v>14</v>
      </c>
    </row>
    <row r="1754" spans="2:43" x14ac:dyDescent="0.25">
      <c r="B1754" s="24">
        <v>42694</v>
      </c>
      <c r="C1754" s="20" t="s">
        <v>21</v>
      </c>
      <c r="D1754" s="20" t="s">
        <v>24</v>
      </c>
      <c r="E1754" s="2">
        <v>-136.05442176870747</v>
      </c>
      <c r="F1754" s="2">
        <v>123</v>
      </c>
      <c r="G1754">
        <v>12</v>
      </c>
      <c r="H1754">
        <v>16</v>
      </c>
      <c r="I1754" s="9"/>
      <c r="J1754" s="2" t="str">
        <f t="shared" si="559"/>
        <v>Cincinnati Bengals</v>
      </c>
      <c r="K1754" s="2" t="str">
        <f t="shared" si="560"/>
        <v>Buffalo Bills</v>
      </c>
      <c r="L1754" s="17">
        <f t="shared" si="561"/>
        <v>-136.05442176870747</v>
      </c>
      <c r="M1754" s="18">
        <f t="shared" si="562"/>
        <v>123</v>
      </c>
      <c r="N1754" s="4">
        <f t="shared" si="548"/>
        <v>1.7350000000000001</v>
      </c>
      <c r="O1754" s="4">
        <f t="shared" si="549"/>
        <v>2.23</v>
      </c>
      <c r="P1754" s="4"/>
      <c r="Q1754" s="4"/>
      <c r="R1754" s="1">
        <f t="shared" si="550"/>
        <v>0.57636887608069165</v>
      </c>
      <c r="S1754" s="1">
        <f t="shared" si="550"/>
        <v>0.44843049327354262</v>
      </c>
      <c r="T1754" s="1">
        <f t="shared" si="546"/>
        <v>2.4199243379571134E-2</v>
      </c>
      <c r="U1754" s="1">
        <f t="shared" si="547"/>
        <v>6.3969191403574516E-2</v>
      </c>
      <c r="V1754" s="1">
        <f t="shared" si="551"/>
        <v>0.5749691914035745</v>
      </c>
      <c r="W1754" s="1"/>
      <c r="X1754" s="17">
        <f t="shared" si="552"/>
        <v>739.22362267597339</v>
      </c>
      <c r="Y1754" s="18">
        <f t="shared" si="553"/>
        <v>1230.1464902163261</v>
      </c>
      <c r="Z1754" s="2">
        <f t="shared" si="564"/>
        <v>702.26244154217466</v>
      </c>
      <c r="AA1754" s="18">
        <f t="shared" si="564"/>
        <v>1168.6391657055099</v>
      </c>
      <c r="AB1754" s="2">
        <f t="shared" si="565"/>
        <v>-142.3969076010944</v>
      </c>
      <c r="AC1754" s="2">
        <f t="shared" si="565"/>
        <v>116.86391657055098</v>
      </c>
      <c r="AD1754" s="2">
        <f t="shared" si="554"/>
        <v>-1000</v>
      </c>
      <c r="AE1754" s="2">
        <f t="shared" si="555"/>
        <v>1168.6391657055099</v>
      </c>
      <c r="AF1754" s="5">
        <f t="shared" si="556"/>
        <v>-1</v>
      </c>
      <c r="AG1754" s="5">
        <f t="shared" si="557"/>
        <v>1.23</v>
      </c>
      <c r="AH1754" s="3">
        <f t="shared" si="558"/>
        <v>201611</v>
      </c>
      <c r="AI1754" s="21">
        <v>1.7190000000000001</v>
      </c>
      <c r="AJ1754" s="21">
        <v>2.2599999999999998</v>
      </c>
      <c r="AK1754" s="21">
        <v>1.7350000000000001</v>
      </c>
      <c r="AL1754" s="21">
        <v>2.23</v>
      </c>
      <c r="AO1754">
        <f t="shared" si="563"/>
        <v>-140</v>
      </c>
      <c r="AP1754">
        <f>IF(E1754&lt;F1754,G1754,H1754)</f>
        <v>12</v>
      </c>
      <c r="AQ1754">
        <f>IF(E1754&lt;F1754,H1754,G1754)</f>
        <v>16</v>
      </c>
    </row>
    <row r="1755" spans="2:43" x14ac:dyDescent="0.25">
      <c r="B1755" s="24">
        <v>42694</v>
      </c>
      <c r="C1755" s="20" t="s">
        <v>46</v>
      </c>
      <c r="D1755" s="20" t="s">
        <v>45</v>
      </c>
      <c r="E1755" s="2">
        <v>301</v>
      </c>
      <c r="F1755" s="2">
        <v>-346.02076124567481</v>
      </c>
      <c r="G1755">
        <v>9</v>
      </c>
      <c r="H1755">
        <v>24</v>
      </c>
      <c r="I1755" s="9"/>
      <c r="J1755" s="2" t="str">
        <f t="shared" si="559"/>
        <v>Pittsburgh Steelers</v>
      </c>
      <c r="K1755" s="2" t="str">
        <f t="shared" si="560"/>
        <v>Cleveland Browns</v>
      </c>
      <c r="L1755" s="17">
        <f t="shared" si="561"/>
        <v>-346.02076124567481</v>
      </c>
      <c r="M1755" s="18">
        <f t="shared" si="562"/>
        <v>301</v>
      </c>
      <c r="N1755" s="4">
        <f t="shared" si="548"/>
        <v>1.2889999999999999</v>
      </c>
      <c r="O1755" s="4">
        <f t="shared" si="549"/>
        <v>4.01</v>
      </c>
      <c r="P1755" s="4"/>
      <c r="Q1755" s="4"/>
      <c r="R1755" s="1">
        <f t="shared" si="550"/>
        <v>0.77579519006982156</v>
      </c>
      <c r="S1755" s="1">
        <f t="shared" si="550"/>
        <v>0.24937655860349128</v>
      </c>
      <c r="T1755" s="1">
        <f t="shared" si="546"/>
        <v>2.4553689375353849E-2</v>
      </c>
      <c r="U1755" s="1">
        <f t="shared" si="547"/>
        <v>0.26320931573316514</v>
      </c>
      <c r="V1755" s="1">
        <f t="shared" si="551"/>
        <v>0.77420931573316509</v>
      </c>
      <c r="W1755" s="1"/>
      <c r="X1755" s="17">
        <f t="shared" si="552"/>
        <v>291.64036091843502</v>
      </c>
      <c r="Y1755" s="18">
        <f t="shared" si="553"/>
        <v>2925.5291346283079</v>
      </c>
      <c r="Z1755" s="2">
        <f t="shared" si="564"/>
        <v>277.05834287251326</v>
      </c>
      <c r="AA1755" s="18">
        <f t="shared" si="564"/>
        <v>2779.2526778968922</v>
      </c>
      <c r="AB1755" s="2">
        <f t="shared" si="565"/>
        <v>-360.93480875980839</v>
      </c>
      <c r="AC1755" s="2">
        <f t="shared" si="565"/>
        <v>277.9252677896892</v>
      </c>
      <c r="AD1755" s="2">
        <f t="shared" si="554"/>
        <v>277.05834287251326</v>
      </c>
      <c r="AE1755" s="2">
        <f t="shared" si="555"/>
        <v>-1000</v>
      </c>
      <c r="AF1755" s="5">
        <f t="shared" si="556"/>
        <v>0.28899999999999992</v>
      </c>
      <c r="AG1755" s="5">
        <f t="shared" si="557"/>
        <v>-1</v>
      </c>
      <c r="AH1755" s="3">
        <f t="shared" si="558"/>
        <v>201611</v>
      </c>
      <c r="AI1755" s="21">
        <v>4.1399999999999997</v>
      </c>
      <c r="AJ1755" s="21">
        <v>1.2769999999999999</v>
      </c>
      <c r="AK1755" s="21">
        <v>4.01</v>
      </c>
      <c r="AL1755" s="21">
        <v>1.2889999999999999</v>
      </c>
      <c r="AO1755">
        <f t="shared" si="563"/>
        <v>-400</v>
      </c>
      <c r="AP1755">
        <f>IF(E1755&lt;F1755,G1755,H1755)</f>
        <v>24</v>
      </c>
      <c r="AQ1755">
        <f>IF(E1755&lt;F1755,H1755,G1755)</f>
        <v>9</v>
      </c>
    </row>
    <row r="1756" spans="2:43" x14ac:dyDescent="0.25">
      <c r="B1756" s="24">
        <v>42694</v>
      </c>
      <c r="C1756" s="20" t="s">
        <v>23</v>
      </c>
      <c r="D1756" s="20" t="s">
        <v>28</v>
      </c>
      <c r="E1756" s="2">
        <v>-290.69767441860461</v>
      </c>
      <c r="F1756" s="2">
        <v>256</v>
      </c>
      <c r="G1756">
        <v>27</v>
      </c>
      <c r="H1756">
        <v>17</v>
      </c>
      <c r="I1756" s="9"/>
      <c r="J1756" s="2" t="str">
        <f t="shared" si="559"/>
        <v>Dallas Cowboys</v>
      </c>
      <c r="K1756" s="2" t="str">
        <f t="shared" si="560"/>
        <v>Baltimore Ravens</v>
      </c>
      <c r="L1756" s="17">
        <f t="shared" si="561"/>
        <v>-290.69767441860461</v>
      </c>
      <c r="M1756" s="18">
        <f t="shared" si="562"/>
        <v>256</v>
      </c>
      <c r="N1756" s="4">
        <f t="shared" si="548"/>
        <v>1.3440000000000001</v>
      </c>
      <c r="O1756" s="4">
        <f t="shared" si="549"/>
        <v>3.56</v>
      </c>
      <c r="P1756" s="4"/>
      <c r="Q1756" s="4"/>
      <c r="R1756" s="1">
        <f t="shared" si="550"/>
        <v>0.74404761904761896</v>
      </c>
      <c r="S1756" s="1">
        <f t="shared" si="550"/>
        <v>0.2808988764044944</v>
      </c>
      <c r="T1756" s="1">
        <f t="shared" si="546"/>
        <v>2.4339314845024385E-2</v>
      </c>
      <c r="U1756" s="1">
        <f t="shared" si="547"/>
        <v>0.23157437132156228</v>
      </c>
      <c r="V1756" s="1">
        <f t="shared" si="551"/>
        <v>0.74257437132156223</v>
      </c>
      <c r="W1756" s="1"/>
      <c r="X1756" s="17">
        <f t="shared" si="552"/>
        <v>346.66646011536398</v>
      </c>
      <c r="Y1756" s="18">
        <f t="shared" si="553"/>
        <v>2508.192835826314</v>
      </c>
      <c r="Z1756" s="2">
        <f t="shared" si="564"/>
        <v>329.33313710959578</v>
      </c>
      <c r="AA1756" s="18">
        <f t="shared" si="564"/>
        <v>2382.7831940349984</v>
      </c>
      <c r="AB1756" s="2">
        <f t="shared" si="565"/>
        <v>-303.64390561379162</v>
      </c>
      <c r="AC1756" s="2">
        <f t="shared" si="565"/>
        <v>238.27831940349984</v>
      </c>
      <c r="AD1756" s="2">
        <f t="shared" si="554"/>
        <v>329.33313710959578</v>
      </c>
      <c r="AE1756" s="2">
        <f t="shared" si="555"/>
        <v>-1000</v>
      </c>
      <c r="AF1756" s="5">
        <f t="shared" si="556"/>
        <v>0.34400000000000008</v>
      </c>
      <c r="AG1756" s="5">
        <f t="shared" si="557"/>
        <v>-1</v>
      </c>
      <c r="AH1756" s="3">
        <f t="shared" si="558"/>
        <v>201611</v>
      </c>
      <c r="AI1756" s="21">
        <v>1.327</v>
      </c>
      <c r="AJ1756" s="21">
        <v>3.69</v>
      </c>
      <c r="AK1756" s="21">
        <v>1.3440000000000001</v>
      </c>
      <c r="AL1756" s="21">
        <v>3.56</v>
      </c>
      <c r="AO1756">
        <f t="shared" si="563"/>
        <v>-300</v>
      </c>
      <c r="AP1756">
        <f>IF(E1756&lt;F1756,G1756,H1756)</f>
        <v>27</v>
      </c>
      <c r="AQ1756">
        <f>IF(E1756&lt;F1756,H1756,G1756)</f>
        <v>17</v>
      </c>
    </row>
    <row r="1757" spans="2:43" x14ac:dyDescent="0.25">
      <c r="B1757" s="24">
        <v>42694</v>
      </c>
      <c r="C1757" s="20" t="s">
        <v>34</v>
      </c>
      <c r="D1757" s="20" t="s">
        <v>26</v>
      </c>
      <c r="E1757" s="2">
        <v>-230.41474654377885</v>
      </c>
      <c r="F1757" s="2">
        <v>204.99999999999997</v>
      </c>
      <c r="G1757">
        <v>26</v>
      </c>
      <c r="H1757">
        <v>19</v>
      </c>
      <c r="I1757" s="9"/>
      <c r="J1757" s="2" t="str">
        <f t="shared" si="559"/>
        <v>Detroit Lions</v>
      </c>
      <c r="K1757" s="2" t="str">
        <f t="shared" si="560"/>
        <v>Jacksonville Jaguars</v>
      </c>
      <c r="L1757" s="17">
        <f t="shared" si="561"/>
        <v>-230.41474654377885</v>
      </c>
      <c r="M1757" s="18">
        <f t="shared" si="562"/>
        <v>204.99999999999997</v>
      </c>
      <c r="N1757" s="4">
        <f t="shared" si="548"/>
        <v>1.4339999999999999</v>
      </c>
      <c r="O1757" s="4">
        <f t="shared" si="549"/>
        <v>3.05</v>
      </c>
      <c r="P1757" s="4"/>
      <c r="Q1757" s="4"/>
      <c r="R1757" s="1">
        <f t="shared" si="550"/>
        <v>0.69735006973500702</v>
      </c>
      <c r="S1757" s="1">
        <f t="shared" si="550"/>
        <v>0.32786885245901642</v>
      </c>
      <c r="T1757" s="1">
        <f t="shared" si="546"/>
        <v>2.4598572702943966E-2</v>
      </c>
      <c r="U1757" s="1">
        <f t="shared" si="547"/>
        <v>0.1847406086379953</v>
      </c>
      <c r="V1757" s="1">
        <f t="shared" si="551"/>
        <v>0.69574060863799536</v>
      </c>
      <c r="W1757" s="1"/>
      <c r="X1757" s="17">
        <f t="shared" si="552"/>
        <v>437.31728115975989</v>
      </c>
      <c r="Y1757" s="18">
        <f t="shared" si="553"/>
        <v>2028.3240111062205</v>
      </c>
      <c r="Z1757" s="2">
        <f t="shared" si="564"/>
        <v>415.45141710177188</v>
      </c>
      <c r="AA1757" s="18">
        <f t="shared" si="564"/>
        <v>1926.9078105509093</v>
      </c>
      <c r="AB1757" s="2">
        <f t="shared" si="565"/>
        <v>-240.70203129311579</v>
      </c>
      <c r="AC1757" s="2">
        <f t="shared" si="565"/>
        <v>192.69078105509092</v>
      </c>
      <c r="AD1757" s="2">
        <f t="shared" si="554"/>
        <v>415.45141710177188</v>
      </c>
      <c r="AE1757" s="2">
        <f t="shared" si="555"/>
        <v>-1000</v>
      </c>
      <c r="AF1757" s="5">
        <f t="shared" si="556"/>
        <v>0.43399999999999994</v>
      </c>
      <c r="AG1757" s="5">
        <f t="shared" si="557"/>
        <v>-1</v>
      </c>
      <c r="AH1757" s="3">
        <f t="shared" si="558"/>
        <v>201611</v>
      </c>
      <c r="AI1757" s="21">
        <v>1.373</v>
      </c>
      <c r="AJ1757" s="21">
        <v>3.38</v>
      </c>
      <c r="AK1757" s="21">
        <v>1.4339999999999999</v>
      </c>
      <c r="AL1757" s="21">
        <v>3.05</v>
      </c>
      <c r="AO1757">
        <f t="shared" si="563"/>
        <v>-300</v>
      </c>
      <c r="AP1757">
        <f>IF(E1757&lt;F1757,G1757,H1757)</f>
        <v>26</v>
      </c>
      <c r="AQ1757">
        <f>IF(E1757&lt;F1757,H1757,G1757)</f>
        <v>19</v>
      </c>
    </row>
    <row r="1758" spans="2:43" x14ac:dyDescent="0.25">
      <c r="B1758" s="24">
        <v>42694</v>
      </c>
      <c r="C1758" s="20" t="s">
        <v>39</v>
      </c>
      <c r="D1758" s="20" t="s">
        <v>41</v>
      </c>
      <c r="E1758" s="2">
        <v>-143.06151645207439</v>
      </c>
      <c r="F1758" s="2">
        <v>129</v>
      </c>
      <c r="G1758">
        <v>24</v>
      </c>
      <c r="H1758">
        <v>17</v>
      </c>
      <c r="I1758" s="9"/>
      <c r="J1758" s="2" t="str">
        <f t="shared" si="559"/>
        <v>Indianapolis Colts</v>
      </c>
      <c r="K1758" s="2" t="str">
        <f t="shared" si="560"/>
        <v>Tennessee Titans</v>
      </c>
      <c r="L1758" s="17">
        <f t="shared" si="561"/>
        <v>-143.06151645207439</v>
      </c>
      <c r="M1758" s="18">
        <f t="shared" si="562"/>
        <v>129</v>
      </c>
      <c r="N1758" s="4">
        <f t="shared" si="548"/>
        <v>1.6990000000000001</v>
      </c>
      <c r="O1758" s="4">
        <f t="shared" si="549"/>
        <v>2.29</v>
      </c>
      <c r="P1758" s="4"/>
      <c r="Q1758" s="4"/>
      <c r="R1758" s="1">
        <f t="shared" si="550"/>
        <v>0.58858151854031782</v>
      </c>
      <c r="S1758" s="1">
        <f t="shared" si="550"/>
        <v>0.4366812227074236</v>
      </c>
      <c r="T1758" s="1">
        <f t="shared" si="546"/>
        <v>2.4640260716971563E-2</v>
      </c>
      <c r="U1758" s="1">
        <f t="shared" si="547"/>
        <v>7.5950147916447108E-2</v>
      </c>
      <c r="V1758" s="1">
        <f t="shared" si="551"/>
        <v>0.58695014791644717</v>
      </c>
      <c r="W1758" s="1"/>
      <c r="X1758" s="17">
        <f t="shared" si="552"/>
        <v>703.72220460254619</v>
      </c>
      <c r="Y1758" s="18">
        <f t="shared" si="553"/>
        <v>1290.6088464490549</v>
      </c>
      <c r="Z1758" s="2">
        <f t="shared" si="564"/>
        <v>668.5360943724188</v>
      </c>
      <c r="AA1758" s="18">
        <f t="shared" si="564"/>
        <v>1226.0784041266022</v>
      </c>
      <c r="AB1758" s="2">
        <f t="shared" si="565"/>
        <v>-149.58055494950344</v>
      </c>
      <c r="AC1758" s="2">
        <f t="shared" si="565"/>
        <v>122.60784041266022</v>
      </c>
      <c r="AD1758" s="2">
        <f t="shared" si="554"/>
        <v>668.5360943724188</v>
      </c>
      <c r="AE1758" s="2">
        <f t="shared" si="555"/>
        <v>-1000</v>
      </c>
      <c r="AF1758" s="5">
        <f t="shared" si="556"/>
        <v>0.69900000000000007</v>
      </c>
      <c r="AG1758" s="5">
        <f t="shared" si="557"/>
        <v>-1</v>
      </c>
      <c r="AH1758" s="3">
        <f t="shared" si="558"/>
        <v>201611</v>
      </c>
      <c r="AI1758" s="21">
        <v>1.645</v>
      </c>
      <c r="AJ1758" s="21">
        <v>2.4</v>
      </c>
      <c r="AK1758" s="21">
        <v>1.6990000000000001</v>
      </c>
      <c r="AL1758" s="21">
        <v>2.29</v>
      </c>
      <c r="AO1758">
        <f t="shared" si="563"/>
        <v>-150</v>
      </c>
      <c r="AP1758">
        <f>IF(E1758&lt;F1758,G1758,H1758)</f>
        <v>24</v>
      </c>
      <c r="AQ1758">
        <f>IF(E1758&lt;F1758,H1758,G1758)</f>
        <v>17</v>
      </c>
    </row>
    <row r="1759" spans="2:43" x14ac:dyDescent="0.25">
      <c r="B1759" s="24">
        <v>42694</v>
      </c>
      <c r="C1759" s="20" t="s">
        <v>20</v>
      </c>
      <c r="D1759" s="20" t="s">
        <v>27</v>
      </c>
      <c r="E1759" s="2">
        <v>-289.01734104046238</v>
      </c>
      <c r="F1759" s="2">
        <v>254.99999999999997</v>
      </c>
      <c r="G1759">
        <v>17</v>
      </c>
      <c r="H1759">
        <v>19</v>
      </c>
      <c r="I1759" s="9"/>
      <c r="J1759" s="2" t="str">
        <f t="shared" si="559"/>
        <v>Kansas City Chiefs</v>
      </c>
      <c r="K1759" s="2" t="str">
        <f t="shared" si="560"/>
        <v>Tampa Bay Buccaneers</v>
      </c>
      <c r="L1759" s="17">
        <f t="shared" si="561"/>
        <v>-289.01734104046238</v>
      </c>
      <c r="M1759" s="18">
        <f t="shared" si="562"/>
        <v>254.99999999999997</v>
      </c>
      <c r="N1759" s="4">
        <f t="shared" si="548"/>
        <v>1.3460000000000001</v>
      </c>
      <c r="O1759" s="4">
        <f t="shared" si="549"/>
        <v>3.55</v>
      </c>
      <c r="P1759" s="4"/>
      <c r="Q1759" s="4"/>
      <c r="R1759" s="1">
        <f t="shared" si="550"/>
        <v>0.74294205052005935</v>
      </c>
      <c r="S1759" s="1">
        <f t="shared" si="550"/>
        <v>0.28169014084507044</v>
      </c>
      <c r="T1759" s="1">
        <f t="shared" si="546"/>
        <v>2.4040032679738643E-2</v>
      </c>
      <c r="U1759" s="1">
        <f t="shared" si="547"/>
        <v>0.23062595483749446</v>
      </c>
      <c r="V1759" s="1">
        <f t="shared" si="551"/>
        <v>0.74162595483749449</v>
      </c>
      <c r="W1759" s="1"/>
      <c r="X1759" s="17">
        <f t="shared" si="552"/>
        <v>348.38862296711358</v>
      </c>
      <c r="Y1759" s="18">
        <f t="shared" si="553"/>
        <v>2497.0155581967551</v>
      </c>
      <c r="Z1759" s="2">
        <f t="shared" si="564"/>
        <v>330.96919181875791</v>
      </c>
      <c r="AA1759" s="18">
        <f t="shared" si="564"/>
        <v>2372.1647802869174</v>
      </c>
      <c r="AB1759" s="2">
        <f t="shared" si="565"/>
        <v>-302.14292590339051</v>
      </c>
      <c r="AC1759" s="2">
        <f t="shared" si="565"/>
        <v>237.21647802869174</v>
      </c>
      <c r="AD1759" s="2">
        <f t="shared" si="554"/>
        <v>-1000</v>
      </c>
      <c r="AE1759" s="2">
        <f t="shared" si="555"/>
        <v>2372.1647802869174</v>
      </c>
      <c r="AF1759" s="5">
        <f t="shared" si="556"/>
        <v>-1</v>
      </c>
      <c r="AG1759" s="5">
        <f t="shared" si="557"/>
        <v>2.5499999999999998</v>
      </c>
      <c r="AH1759" s="3">
        <f t="shared" si="558"/>
        <v>201611</v>
      </c>
      <c r="AI1759" s="21">
        <v>1.3120000000000001</v>
      </c>
      <c r="AJ1759" s="21">
        <v>3.81</v>
      </c>
      <c r="AK1759" s="21">
        <v>1.3460000000000001</v>
      </c>
      <c r="AL1759" s="21">
        <v>3.55</v>
      </c>
      <c r="AO1759">
        <f t="shared" si="563"/>
        <v>-300</v>
      </c>
      <c r="AP1759">
        <f>IF(E1759&lt;F1759,G1759,H1759)</f>
        <v>17</v>
      </c>
      <c r="AQ1759">
        <f>IF(E1759&lt;F1759,H1759,G1759)</f>
        <v>19</v>
      </c>
    </row>
    <row r="1760" spans="2:43" x14ac:dyDescent="0.25">
      <c r="B1760" s="24">
        <v>42694</v>
      </c>
      <c r="C1760" s="20" t="s">
        <v>29</v>
      </c>
      <c r="D1760" s="20" t="s">
        <v>48</v>
      </c>
      <c r="E1760" s="2">
        <v>-120.04801920768308</v>
      </c>
      <c r="F1760" s="2">
        <v>108.99999999999999</v>
      </c>
      <c r="G1760">
        <v>30</v>
      </c>
      <c r="H1760">
        <v>24</v>
      </c>
      <c r="I1760" s="9"/>
      <c r="J1760" s="2" t="str">
        <f t="shared" si="559"/>
        <v>Minnesota Vikings</v>
      </c>
      <c r="K1760" s="2" t="str">
        <f t="shared" si="560"/>
        <v>Arizona Cardinals</v>
      </c>
      <c r="L1760" s="17">
        <f t="shared" si="561"/>
        <v>-120.04801920768308</v>
      </c>
      <c r="M1760" s="18">
        <f t="shared" si="562"/>
        <v>108.99999999999999</v>
      </c>
      <c r="N1760" s="4">
        <f t="shared" si="548"/>
        <v>1.833</v>
      </c>
      <c r="O1760" s="4">
        <f t="shared" si="549"/>
        <v>2.09</v>
      </c>
      <c r="P1760" s="4"/>
      <c r="Q1760" s="4"/>
      <c r="R1760" s="1">
        <f t="shared" si="550"/>
        <v>0.54555373704309873</v>
      </c>
      <c r="S1760" s="1">
        <f t="shared" si="550"/>
        <v>0.47846889952153115</v>
      </c>
      <c r="T1760" s="1">
        <f t="shared" si="546"/>
        <v>2.3459087433087E-2</v>
      </c>
      <c r="U1760" s="1">
        <f t="shared" si="547"/>
        <v>3.3542418760783788E-2</v>
      </c>
      <c r="V1760" s="1">
        <f t="shared" si="551"/>
        <v>0.5445424187607838</v>
      </c>
      <c r="W1760" s="1"/>
      <c r="X1760" s="17">
        <f t="shared" si="552"/>
        <v>836.40422774721924</v>
      </c>
      <c r="Y1760" s="18">
        <f t="shared" si="553"/>
        <v>1089.5532146537346</v>
      </c>
      <c r="Z1760" s="2">
        <f t="shared" si="564"/>
        <v>794.5840163598582</v>
      </c>
      <c r="AA1760" s="18">
        <f t="shared" si="564"/>
        <v>1035.0755539210479</v>
      </c>
      <c r="AB1760" s="2">
        <f t="shared" si="565"/>
        <v>-125.85201557176947</v>
      </c>
      <c r="AC1760" s="2">
        <f t="shared" si="565"/>
        <v>103.50755539210479</v>
      </c>
      <c r="AD1760" s="2">
        <f t="shared" si="554"/>
        <v>794.5840163598582</v>
      </c>
      <c r="AE1760" s="2">
        <f t="shared" si="555"/>
        <v>-1000</v>
      </c>
      <c r="AF1760" s="5">
        <f t="shared" si="556"/>
        <v>0.83299999999999996</v>
      </c>
      <c r="AG1760" s="5">
        <f t="shared" si="557"/>
        <v>-1</v>
      </c>
      <c r="AH1760" s="3">
        <f t="shared" si="558"/>
        <v>201611</v>
      </c>
      <c r="AI1760" s="21">
        <v>1.746</v>
      </c>
      <c r="AJ1760" s="21">
        <v>2.21</v>
      </c>
      <c r="AK1760" s="21">
        <v>1.833</v>
      </c>
      <c r="AL1760" s="21">
        <v>2.09</v>
      </c>
      <c r="AO1760">
        <f t="shared" si="563"/>
        <v>-130</v>
      </c>
      <c r="AP1760">
        <f>IF(E1760&lt;F1760,G1760,H1760)</f>
        <v>30</v>
      </c>
      <c r="AQ1760">
        <f>IF(E1760&lt;F1760,H1760,G1760)</f>
        <v>24</v>
      </c>
    </row>
    <row r="1761" spans="2:43" x14ac:dyDescent="0.25">
      <c r="B1761" s="24">
        <v>42694</v>
      </c>
      <c r="C1761" s="20" t="s">
        <v>25</v>
      </c>
      <c r="D1761" s="20" t="s">
        <v>37</v>
      </c>
      <c r="E1761" s="2">
        <v>-277.0083102493075</v>
      </c>
      <c r="F1761" s="2">
        <v>245.00000000000003</v>
      </c>
      <c r="G1761">
        <v>22</v>
      </c>
      <c r="H1761">
        <v>16</v>
      </c>
      <c r="I1761" s="9"/>
      <c r="J1761" s="2" t="str">
        <f t="shared" si="559"/>
        <v>New York Giants</v>
      </c>
      <c r="K1761" s="2" t="str">
        <f t="shared" si="560"/>
        <v>Chicago Bears</v>
      </c>
      <c r="L1761" s="17">
        <f t="shared" si="561"/>
        <v>-277.0083102493075</v>
      </c>
      <c r="M1761" s="18">
        <f t="shared" si="562"/>
        <v>245.00000000000003</v>
      </c>
      <c r="N1761" s="4">
        <f t="shared" si="548"/>
        <v>1.361</v>
      </c>
      <c r="O1761" s="4">
        <f t="shared" si="549"/>
        <v>3.45</v>
      </c>
      <c r="P1761" s="4"/>
      <c r="Q1761" s="4"/>
      <c r="R1761" s="1">
        <f t="shared" si="550"/>
        <v>0.73475385745775168</v>
      </c>
      <c r="S1761" s="1">
        <f t="shared" si="550"/>
        <v>0.28985507246376813</v>
      </c>
      <c r="T1761" s="1">
        <f t="shared" si="546"/>
        <v>2.4017875701517366E-2</v>
      </c>
      <c r="U1761" s="1">
        <f t="shared" si="547"/>
        <v>0.22244939249699178</v>
      </c>
      <c r="V1761" s="1">
        <f t="shared" si="551"/>
        <v>0.73344939249699181</v>
      </c>
      <c r="W1761" s="1"/>
      <c r="X1761" s="17">
        <f t="shared" si="552"/>
        <v>363.42058529157686</v>
      </c>
      <c r="Y1761" s="18">
        <f t="shared" si="553"/>
        <v>2403.4564099189242</v>
      </c>
      <c r="Z1761" s="2">
        <f t="shared" si="564"/>
        <v>345.24955602699799</v>
      </c>
      <c r="AA1761" s="18">
        <f t="shared" si="564"/>
        <v>2283.2835894229779</v>
      </c>
      <c r="AB1761" s="2">
        <f t="shared" si="565"/>
        <v>-289.64555711747289</v>
      </c>
      <c r="AC1761" s="2">
        <f t="shared" si="565"/>
        <v>228.3283589422978</v>
      </c>
      <c r="AD1761" s="2">
        <f t="shared" si="554"/>
        <v>345.24955602699799</v>
      </c>
      <c r="AE1761" s="2">
        <f t="shared" si="555"/>
        <v>-1000</v>
      </c>
      <c r="AF1761" s="5">
        <f t="shared" si="556"/>
        <v>0.36099999999999999</v>
      </c>
      <c r="AG1761" s="5">
        <f t="shared" si="557"/>
        <v>-1</v>
      </c>
      <c r="AH1761" s="3">
        <f t="shared" si="558"/>
        <v>201611</v>
      </c>
      <c r="AI1761" s="21">
        <v>1.3220000000000001</v>
      </c>
      <c r="AJ1761" s="21">
        <v>3.73</v>
      </c>
      <c r="AK1761" s="21">
        <v>1.361</v>
      </c>
      <c r="AL1761" s="21">
        <v>3.45</v>
      </c>
      <c r="AO1761">
        <f t="shared" si="563"/>
        <v>-300</v>
      </c>
      <c r="AP1761">
        <f>IF(E1761&lt;F1761,G1761,H1761)</f>
        <v>22</v>
      </c>
      <c r="AQ1761">
        <f>IF(E1761&lt;F1761,H1761,G1761)</f>
        <v>16</v>
      </c>
    </row>
    <row r="1762" spans="2:43" x14ac:dyDescent="0.25">
      <c r="B1762" s="24">
        <v>42691</v>
      </c>
      <c r="C1762" s="20" t="s">
        <v>44</v>
      </c>
      <c r="D1762" s="20" t="s">
        <v>43</v>
      </c>
      <c r="E1762" s="2">
        <v>-184.16206261510132</v>
      </c>
      <c r="F1762" s="2">
        <v>166</v>
      </c>
      <c r="G1762">
        <v>23</v>
      </c>
      <c r="H1762">
        <v>20</v>
      </c>
      <c r="I1762" s="9"/>
      <c r="J1762" s="2" t="str">
        <f t="shared" si="559"/>
        <v>Carolina Panthers</v>
      </c>
      <c r="K1762" s="2" t="str">
        <f t="shared" si="560"/>
        <v>New Orleans Saints</v>
      </c>
      <c r="L1762" s="17">
        <f t="shared" si="561"/>
        <v>-184.16206261510132</v>
      </c>
      <c r="M1762" s="18">
        <f t="shared" si="562"/>
        <v>166</v>
      </c>
      <c r="N1762" s="4">
        <f t="shared" si="548"/>
        <v>1.5429999999999999</v>
      </c>
      <c r="O1762" s="4">
        <f t="shared" si="549"/>
        <v>2.66</v>
      </c>
      <c r="P1762" s="4"/>
      <c r="Q1762" s="4"/>
      <c r="R1762" s="1">
        <f t="shared" si="550"/>
        <v>0.64808813998703829</v>
      </c>
      <c r="S1762" s="1">
        <f t="shared" si="550"/>
        <v>0.37593984962406013</v>
      </c>
      <c r="T1762" s="1">
        <f t="shared" si="546"/>
        <v>2.3464192243635607E-2</v>
      </c>
      <c r="U1762" s="1">
        <f t="shared" si="547"/>
        <v>0.13607414518148908</v>
      </c>
      <c r="V1762" s="1">
        <f t="shared" si="551"/>
        <v>0.64707414518148909</v>
      </c>
      <c r="W1762" s="1"/>
      <c r="X1762" s="17">
        <f t="shared" si="552"/>
        <v>545.41795163137533</v>
      </c>
      <c r="Y1762" s="18">
        <f t="shared" si="553"/>
        <v>1648.7154387614985</v>
      </c>
      <c r="Z1762" s="2">
        <f t="shared" si="564"/>
        <v>518.14705404980657</v>
      </c>
      <c r="AA1762" s="18">
        <f t="shared" si="564"/>
        <v>1566.2796668234234</v>
      </c>
      <c r="AB1762" s="2">
        <f t="shared" si="565"/>
        <v>-192.99540394643941</v>
      </c>
      <c r="AC1762" s="2">
        <f t="shared" si="565"/>
        <v>156.62796668234233</v>
      </c>
      <c r="AD1762" s="2">
        <f t="shared" si="554"/>
        <v>518.14705404980657</v>
      </c>
      <c r="AE1762" s="2">
        <f t="shared" si="555"/>
        <v>-1000</v>
      </c>
      <c r="AF1762" s="5">
        <f t="shared" si="556"/>
        <v>0.54299999999999993</v>
      </c>
      <c r="AG1762" s="5">
        <f t="shared" si="557"/>
        <v>-1</v>
      </c>
      <c r="AH1762" s="3">
        <f t="shared" si="558"/>
        <v>201611</v>
      </c>
      <c r="AI1762" s="21">
        <v>1.5880000000000001</v>
      </c>
      <c r="AJ1762" s="21">
        <v>2.5299999999999998</v>
      </c>
      <c r="AK1762" s="21">
        <v>1.5429999999999999</v>
      </c>
      <c r="AL1762" s="21">
        <v>2.66</v>
      </c>
      <c r="AO1762">
        <f t="shared" si="563"/>
        <v>-190</v>
      </c>
      <c r="AP1762">
        <f>IF(E1762&lt;F1762,G1762,H1762)</f>
        <v>23</v>
      </c>
      <c r="AQ1762">
        <f>IF(E1762&lt;F1762,H1762,G1762)</f>
        <v>20</v>
      </c>
    </row>
    <row r="1763" spans="2:43" x14ac:dyDescent="0.25">
      <c r="B1763" s="24">
        <v>42688</v>
      </c>
      <c r="C1763" s="20" t="s">
        <v>25</v>
      </c>
      <c r="D1763" s="20" t="s">
        <v>21</v>
      </c>
      <c r="E1763" s="2">
        <v>100</v>
      </c>
      <c r="F1763" s="2">
        <v>-110.01100110011001</v>
      </c>
      <c r="G1763">
        <v>21</v>
      </c>
      <c r="H1763">
        <v>20</v>
      </c>
      <c r="I1763" s="9"/>
      <c r="J1763" s="2" t="str">
        <f t="shared" si="559"/>
        <v>Cincinnati Bengals</v>
      </c>
      <c r="K1763" s="2" t="str">
        <f t="shared" si="560"/>
        <v>New York Giants</v>
      </c>
      <c r="L1763" s="17">
        <f t="shared" si="561"/>
        <v>-110.01100110011001</v>
      </c>
      <c r="M1763" s="18">
        <f t="shared" si="562"/>
        <v>100</v>
      </c>
      <c r="N1763" s="4">
        <f t="shared" si="548"/>
        <v>1.909</v>
      </c>
      <c r="O1763" s="4">
        <f t="shared" si="549"/>
        <v>2</v>
      </c>
      <c r="P1763" s="4"/>
      <c r="Q1763" s="4"/>
      <c r="R1763" s="1">
        <f t="shared" si="550"/>
        <v>0.52383446830801461</v>
      </c>
      <c r="S1763" s="1">
        <f t="shared" si="550"/>
        <v>0.5</v>
      </c>
      <c r="T1763" s="1">
        <f t="shared" si="546"/>
        <v>2.3279611153747659E-2</v>
      </c>
      <c r="U1763" s="1">
        <f t="shared" si="547"/>
        <v>1.1917234154007306E-2</v>
      </c>
      <c r="V1763" s="1">
        <f t="shared" si="551"/>
        <v>0.52291723415400737</v>
      </c>
      <c r="W1763" s="1"/>
      <c r="X1763" s="17">
        <f t="shared" si="552"/>
        <v>912.34852226248142</v>
      </c>
      <c r="Y1763" s="18">
        <f t="shared" si="553"/>
        <v>999.55167240110336</v>
      </c>
      <c r="Z1763" s="2">
        <f t="shared" si="564"/>
        <v>866.73109614935731</v>
      </c>
      <c r="AA1763" s="18">
        <f t="shared" si="564"/>
        <v>949.5740887810482</v>
      </c>
      <c r="AB1763" s="2">
        <f t="shared" si="565"/>
        <v>-115.37603813255564</v>
      </c>
      <c r="AC1763" s="2">
        <f t="shared" si="565"/>
        <v>-105.31037144070376</v>
      </c>
      <c r="AD1763" s="2">
        <f t="shared" si="554"/>
        <v>-1000</v>
      </c>
      <c r="AE1763" s="2">
        <f t="shared" si="555"/>
        <v>949.5740887810482</v>
      </c>
      <c r="AF1763" s="5">
        <f t="shared" si="556"/>
        <v>-1</v>
      </c>
      <c r="AG1763" s="5">
        <f t="shared" si="557"/>
        <v>1</v>
      </c>
      <c r="AH1763" s="3">
        <f t="shared" si="558"/>
        <v>201611</v>
      </c>
      <c r="AI1763" s="21">
        <v>1.8</v>
      </c>
      <c r="AJ1763" s="21">
        <v>2.13</v>
      </c>
      <c r="AK1763" s="21">
        <v>2</v>
      </c>
      <c r="AL1763" s="21">
        <v>1.909</v>
      </c>
      <c r="AO1763">
        <f t="shared" si="563"/>
        <v>-120</v>
      </c>
      <c r="AP1763">
        <f>IF(E1763&lt;F1763,G1763,H1763)</f>
        <v>20</v>
      </c>
      <c r="AQ1763">
        <f>IF(E1763&lt;F1763,H1763,G1763)</f>
        <v>21</v>
      </c>
    </row>
    <row r="1764" spans="2:43" x14ac:dyDescent="0.25">
      <c r="B1764" s="24">
        <v>42687</v>
      </c>
      <c r="C1764" s="20" t="s">
        <v>36</v>
      </c>
      <c r="D1764" s="20" t="s">
        <v>32</v>
      </c>
      <c r="E1764" s="2">
        <v>-315.45741324921141</v>
      </c>
      <c r="F1764" s="2">
        <v>277</v>
      </c>
      <c r="G1764">
        <v>24</v>
      </c>
      <c r="H1764">
        <v>31</v>
      </c>
      <c r="I1764" s="9"/>
      <c r="J1764" s="2" t="str">
        <f t="shared" si="559"/>
        <v>New England Patriots</v>
      </c>
      <c r="K1764" s="2" t="str">
        <f t="shared" si="560"/>
        <v>Seattle Seahawks</v>
      </c>
      <c r="L1764" s="17">
        <f t="shared" si="561"/>
        <v>-315.45741324921141</v>
      </c>
      <c r="M1764" s="18">
        <f t="shared" si="562"/>
        <v>277</v>
      </c>
      <c r="N1764" s="4">
        <f t="shared" si="548"/>
        <v>1.3169999999999999</v>
      </c>
      <c r="O1764" s="4">
        <f t="shared" si="549"/>
        <v>3.77</v>
      </c>
      <c r="P1764" s="4"/>
      <c r="Q1764" s="4"/>
      <c r="R1764" s="1">
        <f t="shared" si="550"/>
        <v>0.75930144267274113</v>
      </c>
      <c r="S1764" s="1">
        <f t="shared" si="550"/>
        <v>0.26525198938992045</v>
      </c>
      <c r="T1764" s="1">
        <f t="shared" si="546"/>
        <v>2.3965008846078217E-2</v>
      </c>
      <c r="U1764" s="1">
        <f t="shared" si="547"/>
        <v>0.24702472664141034</v>
      </c>
      <c r="V1764" s="1">
        <f t="shared" si="551"/>
        <v>0.75802472664141041</v>
      </c>
      <c r="W1764" s="1"/>
      <c r="X1764" s="17">
        <f t="shared" si="552"/>
        <v>319.21817963737476</v>
      </c>
      <c r="Y1764" s="18">
        <f t="shared" si="553"/>
        <v>2700.607045193698</v>
      </c>
      <c r="Z1764" s="2">
        <f t="shared" si="564"/>
        <v>303.25727065550603</v>
      </c>
      <c r="AA1764" s="18">
        <f t="shared" si="564"/>
        <v>2565.576692934013</v>
      </c>
      <c r="AB1764" s="2">
        <f t="shared" si="565"/>
        <v>-329.7530172445492</v>
      </c>
      <c r="AC1764" s="2">
        <f t="shared" si="565"/>
        <v>256.55766929340132</v>
      </c>
      <c r="AD1764" s="2">
        <f t="shared" si="554"/>
        <v>-1000</v>
      </c>
      <c r="AE1764" s="2">
        <f t="shared" si="555"/>
        <v>2565.576692934013</v>
      </c>
      <c r="AF1764" s="5">
        <f t="shared" si="556"/>
        <v>-1</v>
      </c>
      <c r="AG1764" s="5">
        <f t="shared" si="557"/>
        <v>2.77</v>
      </c>
      <c r="AH1764" s="3">
        <f t="shared" si="558"/>
        <v>201611</v>
      </c>
      <c r="AI1764" s="21">
        <v>1.3</v>
      </c>
      <c r="AJ1764" s="21">
        <v>3.92</v>
      </c>
      <c r="AK1764" s="21">
        <v>1.3169999999999999</v>
      </c>
      <c r="AL1764" s="21">
        <v>3.77</v>
      </c>
      <c r="AO1764">
        <f t="shared" si="563"/>
        <v>-400</v>
      </c>
      <c r="AP1764">
        <f>IF(E1764&lt;F1764,G1764,H1764)</f>
        <v>24</v>
      </c>
      <c r="AQ1764">
        <f>IF(E1764&lt;F1764,H1764,G1764)</f>
        <v>31</v>
      </c>
    </row>
    <row r="1765" spans="2:43" x14ac:dyDescent="0.25">
      <c r="B1765" s="24">
        <v>42687</v>
      </c>
      <c r="C1765" s="20" t="s">
        <v>48</v>
      </c>
      <c r="D1765" s="20" t="s">
        <v>22</v>
      </c>
      <c r="E1765" s="2">
        <v>-800</v>
      </c>
      <c r="F1765" s="2">
        <v>638</v>
      </c>
      <c r="G1765">
        <v>23</v>
      </c>
      <c r="H1765">
        <v>20</v>
      </c>
      <c r="I1765" s="9"/>
      <c r="J1765" s="2" t="str">
        <f t="shared" si="559"/>
        <v>Arizona Cardinals</v>
      </c>
      <c r="K1765" s="2" t="str">
        <f t="shared" si="560"/>
        <v>San Francisco 49ers</v>
      </c>
      <c r="L1765" s="17">
        <f t="shared" si="561"/>
        <v>-800</v>
      </c>
      <c r="M1765" s="18">
        <f t="shared" si="562"/>
        <v>638</v>
      </c>
      <c r="N1765" s="4">
        <f t="shared" si="548"/>
        <v>1.125</v>
      </c>
      <c r="O1765" s="4">
        <f t="shared" si="549"/>
        <v>7.38</v>
      </c>
      <c r="P1765" s="4"/>
      <c r="Q1765" s="4"/>
      <c r="R1765" s="1">
        <f t="shared" si="550"/>
        <v>0.88888888888888884</v>
      </c>
      <c r="S1765" s="1">
        <f t="shared" si="550"/>
        <v>0.13550135501355015</v>
      </c>
      <c r="T1765" s="1">
        <f t="shared" si="546"/>
        <v>2.3809523809523725E-2</v>
      </c>
      <c r="U1765" s="1">
        <f t="shared" si="547"/>
        <v>0.37669376693766932</v>
      </c>
      <c r="V1765" s="1">
        <f t="shared" si="551"/>
        <v>0.88769376693766933</v>
      </c>
      <c r="W1765" s="1"/>
      <c r="X1765" s="17">
        <f t="shared" si="552"/>
        <v>126.51461263467057</v>
      </c>
      <c r="Y1765" s="18">
        <f t="shared" si="553"/>
        <v>5785.40701103421</v>
      </c>
      <c r="Z1765" s="2">
        <f t="shared" si="564"/>
        <v>120.18888200293704</v>
      </c>
      <c r="AA1765" s="18">
        <f t="shared" si="564"/>
        <v>5496.1366604824989</v>
      </c>
      <c r="AB1765" s="2">
        <f t="shared" si="565"/>
        <v>-832.0237141198827</v>
      </c>
      <c r="AC1765" s="2">
        <f t="shared" si="565"/>
        <v>549.61366604824991</v>
      </c>
      <c r="AD1765" s="2">
        <f t="shared" si="554"/>
        <v>120.18888200293704</v>
      </c>
      <c r="AE1765" s="2">
        <f t="shared" si="555"/>
        <v>-1000</v>
      </c>
      <c r="AF1765" s="5">
        <f t="shared" si="556"/>
        <v>0.125</v>
      </c>
      <c r="AG1765" s="5">
        <f t="shared" si="557"/>
        <v>-1</v>
      </c>
      <c r="AH1765" s="3">
        <f t="shared" si="558"/>
        <v>201611</v>
      </c>
      <c r="AI1765" s="21">
        <v>1.117</v>
      </c>
      <c r="AJ1765" s="21">
        <v>7.71</v>
      </c>
      <c r="AK1765" s="21">
        <v>1.125</v>
      </c>
      <c r="AL1765" s="21">
        <v>7.38</v>
      </c>
      <c r="AO1765">
        <f t="shared" si="563"/>
        <v>-800</v>
      </c>
      <c r="AP1765">
        <f>IF(E1765&lt;F1765,G1765,H1765)</f>
        <v>23</v>
      </c>
      <c r="AQ1765">
        <f>IF(E1765&lt;F1765,H1765,G1765)</f>
        <v>20</v>
      </c>
    </row>
    <row r="1766" spans="2:43" x14ac:dyDescent="0.25">
      <c r="B1766" s="24">
        <v>42687</v>
      </c>
      <c r="C1766" s="20" t="s">
        <v>45</v>
      </c>
      <c r="D1766" s="20" t="s">
        <v>23</v>
      </c>
      <c r="E1766" s="2">
        <v>-160</v>
      </c>
      <c r="F1766" s="2">
        <v>144</v>
      </c>
      <c r="G1766">
        <v>30</v>
      </c>
      <c r="H1766">
        <v>35</v>
      </c>
      <c r="I1766" s="9"/>
      <c r="J1766" s="2" t="str">
        <f t="shared" si="559"/>
        <v>Pittsburgh Steelers</v>
      </c>
      <c r="K1766" s="2" t="str">
        <f t="shared" si="560"/>
        <v>Dallas Cowboys</v>
      </c>
      <c r="L1766" s="17">
        <f t="shared" si="561"/>
        <v>-160</v>
      </c>
      <c r="M1766" s="18">
        <f t="shared" si="562"/>
        <v>144</v>
      </c>
      <c r="N1766" s="4">
        <f t="shared" si="548"/>
        <v>1.625</v>
      </c>
      <c r="O1766" s="4">
        <f t="shared" si="549"/>
        <v>2.44</v>
      </c>
      <c r="P1766" s="4"/>
      <c r="Q1766" s="4"/>
      <c r="R1766" s="1">
        <f t="shared" si="550"/>
        <v>0.61538461538461542</v>
      </c>
      <c r="S1766" s="1">
        <f t="shared" si="550"/>
        <v>0.4098360655737705</v>
      </c>
      <c r="T1766" s="1">
        <f t="shared" si="546"/>
        <v>2.4600246002459913E-2</v>
      </c>
      <c r="U1766" s="1">
        <f t="shared" si="547"/>
        <v>0.10277427490542246</v>
      </c>
      <c r="V1766" s="1">
        <f t="shared" si="551"/>
        <v>0.61377427490542247</v>
      </c>
      <c r="W1766" s="1"/>
      <c r="X1766" s="17">
        <f t="shared" si="552"/>
        <v>629.26346196912823</v>
      </c>
      <c r="Y1766" s="18">
        <f t="shared" si="553"/>
        <v>1438.0997917039526</v>
      </c>
      <c r="Z1766" s="2">
        <f t="shared" si="564"/>
        <v>597.80028887067181</v>
      </c>
      <c r="AA1766" s="18">
        <f t="shared" si="564"/>
        <v>1366.194802118755</v>
      </c>
      <c r="AB1766" s="2">
        <f t="shared" si="565"/>
        <v>-167.27994593129748</v>
      </c>
      <c r="AC1766" s="2">
        <f t="shared" si="565"/>
        <v>136.6194802118755</v>
      </c>
      <c r="AD1766" s="2">
        <f t="shared" si="554"/>
        <v>-1000</v>
      </c>
      <c r="AE1766" s="2">
        <f t="shared" si="555"/>
        <v>1366.194802118755</v>
      </c>
      <c r="AF1766" s="5">
        <f t="shared" si="556"/>
        <v>-1</v>
      </c>
      <c r="AG1766" s="5">
        <f t="shared" si="557"/>
        <v>1.44</v>
      </c>
      <c r="AH1766" s="3">
        <f t="shared" si="558"/>
        <v>201611</v>
      </c>
      <c r="AI1766" s="21">
        <v>1.74</v>
      </c>
      <c r="AJ1766" s="21">
        <v>2.2200000000000002</v>
      </c>
      <c r="AK1766" s="21">
        <v>1.625</v>
      </c>
      <c r="AL1766" s="21">
        <v>2.44</v>
      </c>
      <c r="AO1766">
        <f t="shared" si="563"/>
        <v>-160</v>
      </c>
      <c r="AP1766">
        <f>IF(E1766&lt;F1766,G1766,H1766)</f>
        <v>30</v>
      </c>
      <c r="AQ1766">
        <f>IF(E1766&lt;F1766,H1766,G1766)</f>
        <v>35</v>
      </c>
    </row>
    <row r="1767" spans="2:43" x14ac:dyDescent="0.25">
      <c r="B1767" s="24">
        <v>42687</v>
      </c>
      <c r="C1767" s="20" t="s">
        <v>54</v>
      </c>
      <c r="D1767" s="20" t="s">
        <v>30</v>
      </c>
      <c r="E1767" s="2">
        <v>-208.33333333333334</v>
      </c>
      <c r="F1767" s="2">
        <v>186</v>
      </c>
      <c r="G1767">
        <v>24</v>
      </c>
      <c r="H1767">
        <v>31</v>
      </c>
      <c r="I1767" s="9"/>
      <c r="J1767" s="2" t="str">
        <f t="shared" si="559"/>
        <v>San Diego Chargers</v>
      </c>
      <c r="K1767" s="2" t="str">
        <f t="shared" si="560"/>
        <v>Miami Dolphins</v>
      </c>
      <c r="L1767" s="17">
        <f t="shared" si="561"/>
        <v>-208.33333333333334</v>
      </c>
      <c r="M1767" s="18">
        <f t="shared" si="562"/>
        <v>186</v>
      </c>
      <c r="N1767" s="4">
        <f t="shared" si="548"/>
        <v>1.48</v>
      </c>
      <c r="O1767" s="4">
        <f t="shared" si="549"/>
        <v>2.86</v>
      </c>
      <c r="P1767" s="4"/>
      <c r="Q1767" s="4"/>
      <c r="R1767" s="1">
        <f t="shared" si="550"/>
        <v>0.67567567567567566</v>
      </c>
      <c r="S1767" s="1">
        <f t="shared" si="550"/>
        <v>0.34965034965034969</v>
      </c>
      <c r="T1767" s="1">
        <f t="shared" si="546"/>
        <v>2.4700460829493065E-2</v>
      </c>
      <c r="U1767" s="1">
        <f t="shared" si="547"/>
        <v>0.16301266301266298</v>
      </c>
      <c r="V1767" s="1">
        <f t="shared" si="551"/>
        <v>0.67401266301266305</v>
      </c>
      <c r="W1767" s="1"/>
      <c r="X1767" s="17">
        <f t="shared" si="552"/>
        <v>483.65165059400738</v>
      </c>
      <c r="Y1767" s="18">
        <f t="shared" si="553"/>
        <v>1846.6048003943104</v>
      </c>
      <c r="Z1767" s="2">
        <f t="shared" si="564"/>
        <v>459.46906806430701</v>
      </c>
      <c r="AA1767" s="18">
        <f t="shared" si="564"/>
        <v>1754.2745603745948</v>
      </c>
      <c r="AB1767" s="2">
        <f t="shared" si="565"/>
        <v>-217.64250729932502</v>
      </c>
      <c r="AC1767" s="2">
        <f t="shared" si="565"/>
        <v>175.42745603745948</v>
      </c>
      <c r="AD1767" s="2">
        <f t="shared" si="554"/>
        <v>-1000</v>
      </c>
      <c r="AE1767" s="2">
        <f t="shared" si="555"/>
        <v>1754.2745603745948</v>
      </c>
      <c r="AF1767" s="5">
        <f t="shared" si="556"/>
        <v>-1</v>
      </c>
      <c r="AG1767" s="5">
        <f t="shared" si="557"/>
        <v>1.8599999999999999</v>
      </c>
      <c r="AH1767" s="3">
        <f t="shared" si="558"/>
        <v>201611</v>
      </c>
      <c r="AI1767" s="21">
        <v>1.526</v>
      </c>
      <c r="AJ1767" s="21">
        <v>2.71</v>
      </c>
      <c r="AK1767" s="21">
        <v>1.48</v>
      </c>
      <c r="AL1767" s="21">
        <v>2.86</v>
      </c>
      <c r="AO1767">
        <f t="shared" si="563"/>
        <v>-300</v>
      </c>
      <c r="AP1767">
        <f>IF(E1767&lt;F1767,G1767,H1767)</f>
        <v>24</v>
      </c>
      <c r="AQ1767">
        <f>IF(E1767&lt;F1767,H1767,G1767)</f>
        <v>31</v>
      </c>
    </row>
    <row r="1768" spans="2:43" x14ac:dyDescent="0.25">
      <c r="B1768" s="24">
        <v>42687</v>
      </c>
      <c r="C1768" s="20" t="s">
        <v>44</v>
      </c>
      <c r="D1768" s="20" t="s">
        <v>20</v>
      </c>
      <c r="E1768" s="2">
        <v>-162.07455429497568</v>
      </c>
      <c r="F1768" s="2">
        <v>146</v>
      </c>
      <c r="G1768">
        <v>17</v>
      </c>
      <c r="H1768">
        <v>20</v>
      </c>
      <c r="I1768" s="9"/>
      <c r="J1768" s="2" t="str">
        <f t="shared" si="559"/>
        <v>Carolina Panthers</v>
      </c>
      <c r="K1768" s="2" t="str">
        <f t="shared" si="560"/>
        <v>Kansas City Chiefs</v>
      </c>
      <c r="L1768" s="17">
        <f t="shared" si="561"/>
        <v>-162.07455429497568</v>
      </c>
      <c r="M1768" s="18">
        <f t="shared" si="562"/>
        <v>146</v>
      </c>
      <c r="N1768" s="4">
        <f t="shared" si="548"/>
        <v>1.617</v>
      </c>
      <c r="O1768" s="4">
        <f t="shared" si="549"/>
        <v>2.46</v>
      </c>
      <c r="P1768" s="4"/>
      <c r="Q1768" s="4"/>
      <c r="R1768" s="1">
        <f t="shared" si="550"/>
        <v>0.6184291898577613</v>
      </c>
      <c r="S1768" s="1">
        <f t="shared" si="550"/>
        <v>0.4065040650406504</v>
      </c>
      <c r="T1768" s="1">
        <f t="shared" si="546"/>
        <v>2.4326710816777064E-2</v>
      </c>
      <c r="U1768" s="1">
        <f t="shared" si="547"/>
        <v>0.10596256240855545</v>
      </c>
      <c r="V1768" s="1">
        <f t="shared" si="551"/>
        <v>0.61696256240855551</v>
      </c>
      <c r="W1768" s="1"/>
      <c r="X1768" s="17">
        <f t="shared" si="552"/>
        <v>620.84389058569059</v>
      </c>
      <c r="Y1768" s="18">
        <f t="shared" si="553"/>
        <v>1456.8535337470446</v>
      </c>
      <c r="Z1768" s="2">
        <f t="shared" si="564"/>
        <v>589.80169605640606</v>
      </c>
      <c r="AA1768" s="18">
        <f t="shared" si="564"/>
        <v>1384.0108570596924</v>
      </c>
      <c r="AB1768" s="2">
        <f t="shared" si="565"/>
        <v>-169.54851209928776</v>
      </c>
      <c r="AC1768" s="2">
        <f t="shared" si="565"/>
        <v>138.40108570596925</v>
      </c>
      <c r="AD1768" s="2">
        <f t="shared" si="554"/>
        <v>-1000</v>
      </c>
      <c r="AE1768" s="2">
        <f t="shared" si="555"/>
        <v>1384.0108570596924</v>
      </c>
      <c r="AF1768" s="5">
        <f t="shared" si="556"/>
        <v>-1</v>
      </c>
      <c r="AG1768" s="5">
        <f t="shared" si="557"/>
        <v>1.46</v>
      </c>
      <c r="AH1768" s="3">
        <f t="shared" si="558"/>
        <v>201611</v>
      </c>
      <c r="AI1768" s="21">
        <v>1.625</v>
      </c>
      <c r="AJ1768" s="21">
        <v>2.44</v>
      </c>
      <c r="AK1768" s="21">
        <v>1.617</v>
      </c>
      <c r="AL1768" s="21">
        <v>2.46</v>
      </c>
      <c r="AO1768">
        <f t="shared" si="563"/>
        <v>-170</v>
      </c>
      <c r="AP1768">
        <f>IF(E1768&lt;F1768,G1768,H1768)</f>
        <v>17</v>
      </c>
      <c r="AQ1768">
        <f>IF(E1768&lt;F1768,H1768,G1768)</f>
        <v>20</v>
      </c>
    </row>
    <row r="1769" spans="2:43" x14ac:dyDescent="0.25">
      <c r="B1769" s="24">
        <v>42687</v>
      </c>
      <c r="C1769" s="20" t="s">
        <v>26</v>
      </c>
      <c r="D1769" s="20" t="s">
        <v>40</v>
      </c>
      <c r="E1769" s="2">
        <v>-156.00624024960999</v>
      </c>
      <c r="F1769" s="2">
        <v>141</v>
      </c>
      <c r="G1769">
        <v>21</v>
      </c>
      <c r="H1769">
        <v>24</v>
      </c>
      <c r="I1769" s="9"/>
      <c r="J1769" s="2" t="str">
        <f t="shared" si="559"/>
        <v>Jacksonville Jaguars</v>
      </c>
      <c r="K1769" s="2" t="str">
        <f t="shared" si="560"/>
        <v>Houston Texans</v>
      </c>
      <c r="L1769" s="17">
        <f t="shared" si="561"/>
        <v>-156.00624024960999</v>
      </c>
      <c r="M1769" s="18">
        <f t="shared" si="562"/>
        <v>141</v>
      </c>
      <c r="N1769" s="4">
        <f t="shared" si="548"/>
        <v>1.641</v>
      </c>
      <c r="O1769" s="4">
        <f t="shared" si="549"/>
        <v>2.41</v>
      </c>
      <c r="P1769" s="4"/>
      <c r="Q1769" s="4"/>
      <c r="R1769" s="1">
        <f t="shared" si="550"/>
        <v>0.60938452163315049</v>
      </c>
      <c r="S1769" s="1">
        <f t="shared" si="550"/>
        <v>0.41493775933609955</v>
      </c>
      <c r="T1769" s="1">
        <f t="shared" si="546"/>
        <v>2.3744754381634148E-2</v>
      </c>
      <c r="U1769" s="1">
        <f t="shared" si="547"/>
        <v>9.7223381148525467E-2</v>
      </c>
      <c r="V1769" s="1">
        <f t="shared" si="551"/>
        <v>0.60822338114852548</v>
      </c>
      <c r="W1769" s="1"/>
      <c r="X1769" s="17">
        <f t="shared" si="552"/>
        <v>644.13278245185461</v>
      </c>
      <c r="Y1769" s="18">
        <f t="shared" si="553"/>
        <v>1406.0991574687766</v>
      </c>
      <c r="Z1769" s="2">
        <f t="shared" si="564"/>
        <v>611.92614332926189</v>
      </c>
      <c r="AA1769" s="18">
        <f t="shared" si="564"/>
        <v>1335.7941995953377</v>
      </c>
      <c r="AB1769" s="2">
        <f t="shared" si="565"/>
        <v>-163.41841428107207</v>
      </c>
      <c r="AC1769" s="2">
        <f t="shared" si="565"/>
        <v>133.57941995953377</v>
      </c>
      <c r="AD1769" s="2">
        <f t="shared" si="554"/>
        <v>-1000</v>
      </c>
      <c r="AE1769" s="2">
        <f t="shared" si="555"/>
        <v>1335.7941995953377</v>
      </c>
      <c r="AF1769" s="5">
        <f t="shared" si="556"/>
        <v>-1</v>
      </c>
      <c r="AG1769" s="5">
        <f t="shared" si="557"/>
        <v>1.4100000000000001</v>
      </c>
      <c r="AH1769" s="3">
        <f t="shared" si="558"/>
        <v>201611</v>
      </c>
      <c r="AI1769" s="21">
        <v>2.11</v>
      </c>
      <c r="AJ1769" s="21">
        <v>1.8129999999999999</v>
      </c>
      <c r="AK1769" s="21">
        <v>1.641</v>
      </c>
      <c r="AL1769" s="21">
        <v>2.41</v>
      </c>
      <c r="AO1769">
        <f t="shared" si="563"/>
        <v>-160</v>
      </c>
      <c r="AP1769">
        <f>IF(E1769&lt;F1769,G1769,H1769)</f>
        <v>21</v>
      </c>
      <c r="AQ1769">
        <f>IF(E1769&lt;F1769,H1769,G1769)</f>
        <v>24</v>
      </c>
    </row>
    <row r="1770" spans="2:43" x14ac:dyDescent="0.25">
      <c r="B1770" s="24">
        <v>42687</v>
      </c>
      <c r="C1770" s="20" t="s">
        <v>43</v>
      </c>
      <c r="D1770" s="20" t="s">
        <v>38</v>
      </c>
      <c r="E1770" s="2">
        <v>-149.03129657228018</v>
      </c>
      <c r="F1770" s="2">
        <v>135</v>
      </c>
      <c r="G1770">
        <v>23</v>
      </c>
      <c r="H1770">
        <v>25</v>
      </c>
      <c r="I1770" s="9"/>
      <c r="J1770" s="2" t="str">
        <f t="shared" si="559"/>
        <v>New Orleans Saints</v>
      </c>
      <c r="K1770" s="2" t="str">
        <f t="shared" si="560"/>
        <v>Denver Broncos</v>
      </c>
      <c r="L1770" s="17">
        <f t="shared" si="561"/>
        <v>-149.03129657228018</v>
      </c>
      <c r="M1770" s="18">
        <f t="shared" si="562"/>
        <v>135</v>
      </c>
      <c r="N1770" s="4">
        <f t="shared" si="548"/>
        <v>1.671</v>
      </c>
      <c r="O1770" s="4">
        <f t="shared" si="549"/>
        <v>2.35</v>
      </c>
      <c r="P1770" s="4"/>
      <c r="Q1770" s="4"/>
      <c r="R1770" s="1">
        <f t="shared" si="550"/>
        <v>0.59844404548174746</v>
      </c>
      <c r="S1770" s="1">
        <f t="shared" si="550"/>
        <v>0.42553191489361702</v>
      </c>
      <c r="T1770" s="1">
        <f t="shared" si="546"/>
        <v>2.3414573489181634E-2</v>
      </c>
      <c r="U1770" s="1">
        <f t="shared" si="547"/>
        <v>8.6456065294065215E-2</v>
      </c>
      <c r="V1770" s="1">
        <f t="shared" si="551"/>
        <v>0.59745606529406525</v>
      </c>
      <c r="W1770" s="1"/>
      <c r="X1770" s="17">
        <f t="shared" si="552"/>
        <v>673.76324066239818</v>
      </c>
      <c r="Y1770" s="18">
        <f t="shared" si="553"/>
        <v>1346.2787179800953</v>
      </c>
      <c r="Z1770" s="2">
        <f t="shared" si="564"/>
        <v>640.07507862927821</v>
      </c>
      <c r="AA1770" s="18">
        <f t="shared" si="564"/>
        <v>1278.9647820810906</v>
      </c>
      <c r="AB1770" s="2">
        <f t="shared" si="565"/>
        <v>-156.23167240654044</v>
      </c>
      <c r="AC1770" s="2">
        <f t="shared" si="565"/>
        <v>127.89647820810906</v>
      </c>
      <c r="AD1770" s="2">
        <f t="shared" si="554"/>
        <v>-1000</v>
      </c>
      <c r="AE1770" s="2">
        <f t="shared" si="555"/>
        <v>1278.9647820810906</v>
      </c>
      <c r="AF1770" s="5">
        <f t="shared" si="556"/>
        <v>-1</v>
      </c>
      <c r="AG1770" s="5">
        <f t="shared" si="557"/>
        <v>1.35</v>
      </c>
      <c r="AH1770" s="3">
        <f t="shared" si="558"/>
        <v>201611</v>
      </c>
      <c r="AI1770" s="21">
        <v>1.8129999999999999</v>
      </c>
      <c r="AJ1770" s="21">
        <v>2.11</v>
      </c>
      <c r="AK1770" s="21">
        <v>1.671</v>
      </c>
      <c r="AL1770" s="21">
        <v>2.35</v>
      </c>
      <c r="AO1770">
        <f t="shared" si="563"/>
        <v>-150</v>
      </c>
      <c r="AP1770">
        <f>IF(E1770&lt;F1770,G1770,H1770)</f>
        <v>23</v>
      </c>
      <c r="AQ1770">
        <f>IF(E1770&lt;F1770,H1770,G1770)</f>
        <v>25</v>
      </c>
    </row>
    <row r="1771" spans="2:43" x14ac:dyDescent="0.25">
      <c r="B1771" s="24">
        <v>42687</v>
      </c>
      <c r="C1771" s="20" t="s">
        <v>42</v>
      </c>
      <c r="D1771" s="20" t="s">
        <v>47</v>
      </c>
      <c r="E1771" s="2">
        <v>104</v>
      </c>
      <c r="F1771" s="2">
        <v>-115.07479861910242</v>
      </c>
      <c r="G1771">
        <v>6</v>
      </c>
      <c r="H1771">
        <v>9</v>
      </c>
      <c r="I1771" s="9"/>
      <c r="J1771" s="2" t="str">
        <f t="shared" si="559"/>
        <v>Los Angeles Rams</v>
      </c>
      <c r="K1771" s="2" t="str">
        <f t="shared" si="560"/>
        <v>New York Jets</v>
      </c>
      <c r="L1771" s="17">
        <f t="shared" si="561"/>
        <v>-115.07479861910242</v>
      </c>
      <c r="M1771" s="18">
        <f t="shared" si="562"/>
        <v>104</v>
      </c>
      <c r="N1771" s="4">
        <f t="shared" si="548"/>
        <v>1.869</v>
      </c>
      <c r="O1771" s="4">
        <f t="shared" si="549"/>
        <v>2.04</v>
      </c>
      <c r="P1771" s="4"/>
      <c r="Q1771" s="4"/>
      <c r="R1771" s="1">
        <f t="shared" si="550"/>
        <v>0.53504547886570364</v>
      </c>
      <c r="S1771" s="1">
        <f t="shared" si="550"/>
        <v>0.49019607843137253</v>
      </c>
      <c r="T1771" s="1">
        <f t="shared" si="546"/>
        <v>2.4620107444359163E-2</v>
      </c>
      <c r="U1771" s="1">
        <f t="shared" si="547"/>
        <v>2.2424700217165555E-2</v>
      </c>
      <c r="V1771" s="1">
        <f t="shared" si="551"/>
        <v>0.53342470021716559</v>
      </c>
      <c r="W1771" s="1"/>
      <c r="X1771" s="17">
        <f t="shared" si="552"/>
        <v>874.67884331731227</v>
      </c>
      <c r="Y1771" s="18">
        <f t="shared" si="553"/>
        <v>1042.3360926657469</v>
      </c>
      <c r="Z1771" s="2">
        <f t="shared" si="564"/>
        <v>830.94490115144663</v>
      </c>
      <c r="AA1771" s="18">
        <f t="shared" si="564"/>
        <v>990.21928803245953</v>
      </c>
      <c r="AB1771" s="2">
        <f t="shared" si="565"/>
        <v>-120.34492282391919</v>
      </c>
      <c r="AC1771" s="2">
        <f t="shared" si="565"/>
        <v>-100.98773191814658</v>
      </c>
      <c r="AD1771" s="2">
        <f t="shared" si="554"/>
        <v>830.94490115144663</v>
      </c>
      <c r="AE1771" s="2">
        <f t="shared" si="555"/>
        <v>-1000</v>
      </c>
      <c r="AF1771" s="5">
        <f t="shared" si="556"/>
        <v>0.86899999999999999</v>
      </c>
      <c r="AG1771" s="5">
        <f t="shared" si="557"/>
        <v>-1</v>
      </c>
      <c r="AH1771" s="3">
        <f t="shared" si="558"/>
        <v>201611</v>
      </c>
      <c r="AI1771" s="21">
        <v>1.847</v>
      </c>
      <c r="AJ1771" s="21">
        <v>2.0699999999999998</v>
      </c>
      <c r="AK1771" s="21">
        <v>2.04</v>
      </c>
      <c r="AL1771" s="21">
        <v>1.869</v>
      </c>
      <c r="AO1771">
        <f t="shared" si="563"/>
        <v>-120</v>
      </c>
      <c r="AP1771">
        <f>IF(E1771&lt;F1771,G1771,H1771)</f>
        <v>9</v>
      </c>
      <c r="AQ1771">
        <f>IF(E1771&lt;F1771,H1771,G1771)</f>
        <v>6</v>
      </c>
    </row>
    <row r="1772" spans="2:43" x14ac:dyDescent="0.25">
      <c r="B1772" s="24">
        <v>42687</v>
      </c>
      <c r="C1772" s="20" t="s">
        <v>19</v>
      </c>
      <c r="D1772" s="20" t="s">
        <v>35</v>
      </c>
      <c r="E1772" s="2">
        <v>-123.00123001230013</v>
      </c>
      <c r="F1772" s="2">
        <v>110.99999999999999</v>
      </c>
      <c r="G1772">
        <v>24</v>
      </c>
      <c r="H1772">
        <v>15</v>
      </c>
      <c r="I1772" s="9"/>
      <c r="J1772" s="2" t="str">
        <f t="shared" si="559"/>
        <v>Philadelphia Eagles</v>
      </c>
      <c r="K1772" s="2" t="str">
        <f t="shared" si="560"/>
        <v>Atlanta Falcons</v>
      </c>
      <c r="L1772" s="17">
        <f t="shared" si="561"/>
        <v>-123.00123001230013</v>
      </c>
      <c r="M1772" s="18">
        <f t="shared" si="562"/>
        <v>110.99999999999999</v>
      </c>
      <c r="N1772" s="4">
        <f t="shared" si="548"/>
        <v>1.8129999999999999</v>
      </c>
      <c r="O1772" s="4">
        <f t="shared" si="549"/>
        <v>2.11</v>
      </c>
      <c r="P1772" s="4"/>
      <c r="Q1772" s="4"/>
      <c r="R1772" s="1">
        <f t="shared" si="550"/>
        <v>0.55157198014340869</v>
      </c>
      <c r="S1772" s="1">
        <f t="shared" si="550"/>
        <v>0.47393364928909953</v>
      </c>
      <c r="T1772" s="1">
        <f t="shared" si="546"/>
        <v>2.4871271985725363E-2</v>
      </c>
      <c r="U1772" s="1">
        <f t="shared" si="547"/>
        <v>3.8819165427154578E-2</v>
      </c>
      <c r="V1772" s="1">
        <f t="shared" si="551"/>
        <v>0.54981916542715459</v>
      </c>
      <c r="W1772" s="1"/>
      <c r="X1772" s="17">
        <f t="shared" si="552"/>
        <v>818.77981503809497</v>
      </c>
      <c r="Y1772" s="18">
        <f t="shared" si="553"/>
        <v>1112.7024405877062</v>
      </c>
      <c r="Z1772" s="2">
        <f t="shared" si="564"/>
        <v>777.84082428619013</v>
      </c>
      <c r="AA1772" s="18">
        <f t="shared" si="564"/>
        <v>1057.0673185583207</v>
      </c>
      <c r="AB1772" s="2">
        <f t="shared" si="565"/>
        <v>-128.56100744232359</v>
      </c>
      <c r="AC1772" s="2">
        <f t="shared" si="565"/>
        <v>105.70673185583207</v>
      </c>
      <c r="AD1772" s="2">
        <f t="shared" si="554"/>
        <v>777.84082428619013</v>
      </c>
      <c r="AE1772" s="2">
        <f t="shared" si="555"/>
        <v>-1000</v>
      </c>
      <c r="AF1772" s="5">
        <f t="shared" si="556"/>
        <v>0.81299999999999994</v>
      </c>
      <c r="AG1772" s="5">
        <f t="shared" si="557"/>
        <v>-1</v>
      </c>
      <c r="AH1772" s="3">
        <f t="shared" si="558"/>
        <v>201611</v>
      </c>
      <c r="AI1772" s="21">
        <v>2.09</v>
      </c>
      <c r="AJ1772" s="21">
        <v>1.833</v>
      </c>
      <c r="AK1772" s="21">
        <v>1.8129999999999999</v>
      </c>
      <c r="AL1772" s="21">
        <v>2.11</v>
      </c>
      <c r="AO1772">
        <f t="shared" si="563"/>
        <v>-130</v>
      </c>
      <c r="AP1772">
        <f>IF(E1772&lt;F1772,G1772,H1772)</f>
        <v>24</v>
      </c>
      <c r="AQ1772">
        <f>IF(E1772&lt;F1772,H1772,G1772)</f>
        <v>15</v>
      </c>
    </row>
    <row r="1773" spans="2:43" x14ac:dyDescent="0.25">
      <c r="B1773" s="24">
        <v>42687</v>
      </c>
      <c r="C1773" s="20" t="s">
        <v>27</v>
      </c>
      <c r="D1773" s="20" t="s">
        <v>37</v>
      </c>
      <c r="E1773" s="2">
        <v>131</v>
      </c>
      <c r="F1773" s="2">
        <v>-145.13788098693757</v>
      </c>
      <c r="G1773">
        <v>36</v>
      </c>
      <c r="H1773">
        <v>10</v>
      </c>
      <c r="I1773" s="9"/>
      <c r="J1773" s="2" t="str">
        <f t="shared" si="559"/>
        <v>Chicago Bears</v>
      </c>
      <c r="K1773" s="2" t="str">
        <f t="shared" si="560"/>
        <v>Tampa Bay Buccaneers</v>
      </c>
      <c r="L1773" s="17">
        <f t="shared" si="561"/>
        <v>-145.13788098693757</v>
      </c>
      <c r="M1773" s="18">
        <f t="shared" si="562"/>
        <v>131</v>
      </c>
      <c r="N1773" s="4">
        <f t="shared" si="548"/>
        <v>1.6890000000000001</v>
      </c>
      <c r="O1773" s="4">
        <f t="shared" si="549"/>
        <v>2.31</v>
      </c>
      <c r="P1773" s="4"/>
      <c r="Q1773" s="4"/>
      <c r="R1773" s="1">
        <f t="shared" si="550"/>
        <v>0.59206631142687982</v>
      </c>
      <c r="S1773" s="1">
        <f t="shared" si="550"/>
        <v>0.4329004329004329</v>
      </c>
      <c r="T1773" s="1">
        <f t="shared" si="546"/>
        <v>2.4358589647411888E-2</v>
      </c>
      <c r="U1773" s="1">
        <f t="shared" si="547"/>
        <v>7.9582939263223462E-2</v>
      </c>
      <c r="V1773" s="1">
        <f t="shared" si="551"/>
        <v>0.59058293926322347</v>
      </c>
      <c r="W1773" s="1"/>
      <c r="X1773" s="17">
        <f t="shared" si="552"/>
        <v>693.24227558544305</v>
      </c>
      <c r="Y1773" s="18">
        <f t="shared" si="553"/>
        <v>1309.568863191934</v>
      </c>
      <c r="Z1773" s="2">
        <f t="shared" si="564"/>
        <v>658.58016180617085</v>
      </c>
      <c r="AA1773" s="18">
        <f t="shared" si="564"/>
        <v>1244.0904200323373</v>
      </c>
      <c r="AB1773" s="2">
        <f t="shared" si="565"/>
        <v>-151.84180423192183</v>
      </c>
      <c r="AC1773" s="2">
        <f t="shared" si="565"/>
        <v>124.40904200323374</v>
      </c>
      <c r="AD1773" s="2">
        <f t="shared" si="554"/>
        <v>-1000</v>
      </c>
      <c r="AE1773" s="2">
        <f t="shared" si="555"/>
        <v>1244.0904200323373</v>
      </c>
      <c r="AF1773" s="5">
        <f t="shared" si="556"/>
        <v>-1</v>
      </c>
      <c r="AG1773" s="5">
        <f t="shared" si="557"/>
        <v>1.31</v>
      </c>
      <c r="AH1773" s="3">
        <f t="shared" si="558"/>
        <v>201611</v>
      </c>
      <c r="AI1773" s="21">
        <v>2.2200000000000002</v>
      </c>
      <c r="AJ1773" s="21">
        <v>1.74</v>
      </c>
      <c r="AK1773" s="21">
        <v>2.31</v>
      </c>
      <c r="AL1773" s="21">
        <v>1.6890000000000001</v>
      </c>
      <c r="AO1773">
        <f t="shared" si="563"/>
        <v>-150</v>
      </c>
      <c r="AP1773">
        <f>IF(E1773&lt;F1773,G1773,H1773)</f>
        <v>10</v>
      </c>
      <c r="AQ1773">
        <f>IF(E1773&lt;F1773,H1773,G1773)</f>
        <v>36</v>
      </c>
    </row>
    <row r="1774" spans="2:43" x14ac:dyDescent="0.25">
      <c r="B1774" s="24">
        <v>42687</v>
      </c>
      <c r="C1774" s="20" t="s">
        <v>41</v>
      </c>
      <c r="D1774" s="20" t="s">
        <v>33</v>
      </c>
      <c r="E1774" s="2">
        <v>127</v>
      </c>
      <c r="F1774" s="2">
        <v>-140.0560224089636</v>
      </c>
      <c r="G1774">
        <v>47</v>
      </c>
      <c r="H1774">
        <v>25</v>
      </c>
      <c r="I1774" s="9"/>
      <c r="J1774" s="2" t="str">
        <f t="shared" si="559"/>
        <v>Green Bay Packers</v>
      </c>
      <c r="K1774" s="2" t="str">
        <f t="shared" si="560"/>
        <v>Tennessee Titans</v>
      </c>
      <c r="L1774" s="17">
        <f t="shared" si="561"/>
        <v>-140.0560224089636</v>
      </c>
      <c r="M1774" s="18">
        <f t="shared" si="562"/>
        <v>127</v>
      </c>
      <c r="N1774" s="4">
        <f t="shared" si="548"/>
        <v>1.714</v>
      </c>
      <c r="O1774" s="4">
        <f t="shared" si="549"/>
        <v>2.27</v>
      </c>
      <c r="P1774" s="4"/>
      <c r="Q1774" s="4"/>
      <c r="R1774" s="1">
        <f t="shared" si="550"/>
        <v>0.58343057176196034</v>
      </c>
      <c r="S1774" s="1">
        <f t="shared" si="550"/>
        <v>0.44052863436123346</v>
      </c>
      <c r="T1774" s="1">
        <f t="shared" si="546"/>
        <v>2.3398594377510018E-2</v>
      </c>
      <c r="U1774" s="1">
        <f t="shared" si="547"/>
        <v>7.1450968700363438E-2</v>
      </c>
      <c r="V1774" s="1">
        <f t="shared" si="551"/>
        <v>0.58245096870036339</v>
      </c>
      <c r="W1774" s="1"/>
      <c r="X1774" s="17">
        <f t="shared" si="552"/>
        <v>716.88271414729309</v>
      </c>
      <c r="Y1774" s="18">
        <f t="shared" si="553"/>
        <v>1267.5379818063075</v>
      </c>
      <c r="Z1774" s="2">
        <f t="shared" si="564"/>
        <v>681.03857843992841</v>
      </c>
      <c r="AA1774" s="18">
        <f t="shared" si="564"/>
        <v>1204.1610827159921</v>
      </c>
      <c r="AB1774" s="2">
        <f t="shared" si="565"/>
        <v>-146.83455998788267</v>
      </c>
      <c r="AC1774" s="2">
        <f t="shared" si="565"/>
        <v>120.4161082715992</v>
      </c>
      <c r="AD1774" s="2">
        <f t="shared" si="554"/>
        <v>-1000</v>
      </c>
      <c r="AE1774" s="2">
        <f t="shared" si="555"/>
        <v>1204.1610827159921</v>
      </c>
      <c r="AF1774" s="5">
        <f t="shared" si="556"/>
        <v>-1</v>
      </c>
      <c r="AG1774" s="5">
        <f t="shared" si="557"/>
        <v>1.27</v>
      </c>
      <c r="AH1774" s="3">
        <f t="shared" si="558"/>
        <v>201611</v>
      </c>
      <c r="AI1774" s="21">
        <v>2.2000000000000002</v>
      </c>
      <c r="AJ1774" s="21">
        <v>1.7509999999999999</v>
      </c>
      <c r="AK1774" s="21">
        <v>2.27</v>
      </c>
      <c r="AL1774" s="21">
        <v>1.714</v>
      </c>
      <c r="AO1774">
        <f t="shared" si="563"/>
        <v>-150</v>
      </c>
      <c r="AP1774">
        <f>IF(E1774&lt;F1774,G1774,H1774)</f>
        <v>25</v>
      </c>
      <c r="AQ1774">
        <f>IF(E1774&lt;F1774,H1774,G1774)</f>
        <v>47</v>
      </c>
    </row>
    <row r="1775" spans="2:43" x14ac:dyDescent="0.25">
      <c r="B1775" s="24">
        <v>42687</v>
      </c>
      <c r="C1775" s="20" t="s">
        <v>53</v>
      </c>
      <c r="D1775" s="20" t="s">
        <v>29</v>
      </c>
      <c r="E1775" s="2">
        <v>-145.13788098693757</v>
      </c>
      <c r="F1775" s="2">
        <v>131</v>
      </c>
      <c r="G1775">
        <v>26</v>
      </c>
      <c r="H1775">
        <v>20</v>
      </c>
      <c r="I1775" s="9"/>
      <c r="J1775" s="2" t="str">
        <f t="shared" si="559"/>
        <v>Washington Redskins</v>
      </c>
      <c r="K1775" s="2" t="str">
        <f t="shared" si="560"/>
        <v>Minnesota Vikings</v>
      </c>
      <c r="L1775" s="17">
        <f t="shared" si="561"/>
        <v>-145.13788098693757</v>
      </c>
      <c r="M1775" s="18">
        <f t="shared" si="562"/>
        <v>131</v>
      </c>
      <c r="N1775" s="4">
        <f t="shared" si="548"/>
        <v>1.6890000000000001</v>
      </c>
      <c r="O1775" s="4">
        <f t="shared" si="549"/>
        <v>2.31</v>
      </c>
      <c r="P1775" s="4"/>
      <c r="Q1775" s="4"/>
      <c r="R1775" s="1">
        <f t="shared" si="550"/>
        <v>0.59206631142687982</v>
      </c>
      <c r="S1775" s="1">
        <f t="shared" si="550"/>
        <v>0.4329004329004329</v>
      </c>
      <c r="T1775" s="1">
        <f t="shared" si="546"/>
        <v>2.4358589647411888E-2</v>
      </c>
      <c r="U1775" s="1">
        <f t="shared" si="547"/>
        <v>7.9582939263223462E-2</v>
      </c>
      <c r="V1775" s="1">
        <f t="shared" si="551"/>
        <v>0.59058293926322347</v>
      </c>
      <c r="W1775" s="1"/>
      <c r="X1775" s="17">
        <f t="shared" si="552"/>
        <v>693.24227558544305</v>
      </c>
      <c r="Y1775" s="18">
        <f t="shared" si="553"/>
        <v>1309.568863191934</v>
      </c>
      <c r="Z1775" s="2">
        <f t="shared" si="564"/>
        <v>658.58016180617085</v>
      </c>
      <c r="AA1775" s="18">
        <f t="shared" si="564"/>
        <v>1244.0904200323373</v>
      </c>
      <c r="AB1775" s="2">
        <f t="shared" si="565"/>
        <v>-151.84180423192183</v>
      </c>
      <c r="AC1775" s="2">
        <f t="shared" si="565"/>
        <v>124.40904200323374</v>
      </c>
      <c r="AD1775" s="2">
        <f t="shared" si="554"/>
        <v>658.58016180617085</v>
      </c>
      <c r="AE1775" s="2">
        <f t="shared" si="555"/>
        <v>-1000</v>
      </c>
      <c r="AF1775" s="5">
        <f t="shared" si="556"/>
        <v>0.68900000000000006</v>
      </c>
      <c r="AG1775" s="5">
        <f t="shared" si="557"/>
        <v>-1</v>
      </c>
      <c r="AH1775" s="3">
        <f t="shared" si="558"/>
        <v>201611</v>
      </c>
      <c r="AI1775" s="21">
        <v>1.645</v>
      </c>
      <c r="AJ1775" s="21">
        <v>2.4</v>
      </c>
      <c r="AK1775" s="21">
        <v>1.6890000000000001</v>
      </c>
      <c r="AL1775" s="21">
        <v>2.31</v>
      </c>
      <c r="AO1775">
        <f t="shared" si="563"/>
        <v>-150</v>
      </c>
      <c r="AP1775">
        <f>IF(E1775&lt;F1775,G1775,H1775)</f>
        <v>26</v>
      </c>
      <c r="AQ1775">
        <f>IF(E1775&lt;F1775,H1775,G1775)</f>
        <v>20</v>
      </c>
    </row>
    <row r="1776" spans="2:43" x14ac:dyDescent="0.25">
      <c r="B1776" s="24">
        <v>42684</v>
      </c>
      <c r="C1776" s="20" t="s">
        <v>28</v>
      </c>
      <c r="D1776" s="20" t="s">
        <v>46</v>
      </c>
      <c r="E1776" s="2">
        <v>-340.13605442176868</v>
      </c>
      <c r="F1776" s="2">
        <v>297</v>
      </c>
      <c r="G1776">
        <v>28</v>
      </c>
      <c r="H1776">
        <v>7</v>
      </c>
      <c r="I1776" s="9"/>
      <c r="J1776" s="2" t="str">
        <f t="shared" si="559"/>
        <v>Baltimore Ravens</v>
      </c>
      <c r="K1776" s="2" t="str">
        <f t="shared" si="560"/>
        <v>Cleveland Browns</v>
      </c>
      <c r="L1776" s="17">
        <f t="shared" si="561"/>
        <v>-340.13605442176868</v>
      </c>
      <c r="M1776" s="18">
        <f t="shared" si="562"/>
        <v>297</v>
      </c>
      <c r="N1776" s="4">
        <f t="shared" si="548"/>
        <v>1.294</v>
      </c>
      <c r="O1776" s="4">
        <f t="shared" si="549"/>
        <v>3.97</v>
      </c>
      <c r="P1776" s="4"/>
      <c r="Q1776" s="4"/>
      <c r="R1776" s="1">
        <f t="shared" si="550"/>
        <v>0.77279752704791338</v>
      </c>
      <c r="S1776" s="1">
        <f t="shared" si="550"/>
        <v>0.25188916876574308</v>
      </c>
      <c r="T1776" s="1">
        <f t="shared" si="546"/>
        <v>2.4091945288753691E-2</v>
      </c>
      <c r="U1776" s="1">
        <f t="shared" si="547"/>
        <v>0.26045417914108515</v>
      </c>
      <c r="V1776" s="1">
        <f t="shared" si="551"/>
        <v>0.77145417914108516</v>
      </c>
      <c r="W1776" s="1"/>
      <c r="X1776" s="17">
        <f t="shared" si="552"/>
        <v>296.25326693203101</v>
      </c>
      <c r="Y1776" s="18">
        <f t="shared" si="553"/>
        <v>2885.3748766723884</v>
      </c>
      <c r="Z1776" s="2">
        <f t="shared" si="564"/>
        <v>281.44060358542947</v>
      </c>
      <c r="AA1776" s="18">
        <f t="shared" si="564"/>
        <v>2741.1061328387686</v>
      </c>
      <c r="AB1776" s="2">
        <f t="shared" si="565"/>
        <v>-355.31475816226941</v>
      </c>
      <c r="AC1776" s="2">
        <f t="shared" si="565"/>
        <v>274.11061328387689</v>
      </c>
      <c r="AD1776" s="2">
        <f t="shared" si="554"/>
        <v>281.44060358542947</v>
      </c>
      <c r="AE1776" s="2">
        <f t="shared" si="555"/>
        <v>-1000</v>
      </c>
      <c r="AF1776" s="5">
        <f t="shared" si="556"/>
        <v>0.29400000000000004</v>
      </c>
      <c r="AG1776" s="5">
        <f t="shared" si="557"/>
        <v>-1</v>
      </c>
      <c r="AH1776" s="3">
        <f t="shared" si="558"/>
        <v>201611</v>
      </c>
      <c r="AI1776" s="21">
        <v>1.1859999999999999</v>
      </c>
      <c r="AJ1776" s="21">
        <v>5.5</v>
      </c>
      <c r="AK1776" s="21">
        <v>1.294</v>
      </c>
      <c r="AL1776" s="21">
        <v>3.97</v>
      </c>
      <c r="AO1776">
        <f t="shared" si="563"/>
        <v>-400</v>
      </c>
      <c r="AP1776">
        <f>IF(E1776&lt;F1776,G1776,H1776)</f>
        <v>28</v>
      </c>
      <c r="AQ1776">
        <f>IF(E1776&lt;F1776,H1776,G1776)</f>
        <v>7</v>
      </c>
    </row>
    <row r="1777" spans="2:43" x14ac:dyDescent="0.25">
      <c r="B1777" s="24">
        <v>42681</v>
      </c>
      <c r="C1777" s="20" t="s">
        <v>32</v>
      </c>
      <c r="D1777" s="20" t="s">
        <v>24</v>
      </c>
      <c r="E1777" s="2">
        <v>-225.22522522522524</v>
      </c>
      <c r="F1777" s="2">
        <v>200.99999999999997</v>
      </c>
      <c r="G1777">
        <v>31</v>
      </c>
      <c r="H1777">
        <v>25</v>
      </c>
      <c r="I1777" s="9"/>
      <c r="J1777" s="2" t="str">
        <f t="shared" si="559"/>
        <v>Seattle Seahawks</v>
      </c>
      <c r="K1777" s="2" t="str">
        <f t="shared" si="560"/>
        <v>Buffalo Bills</v>
      </c>
      <c r="L1777" s="17">
        <f t="shared" si="561"/>
        <v>-225.22522522522524</v>
      </c>
      <c r="M1777" s="18">
        <f t="shared" si="562"/>
        <v>200.99999999999997</v>
      </c>
      <c r="N1777" s="4">
        <f t="shared" si="548"/>
        <v>1.444</v>
      </c>
      <c r="O1777" s="4">
        <f t="shared" si="549"/>
        <v>3.01</v>
      </c>
      <c r="P1777" s="4"/>
      <c r="Q1777" s="4"/>
      <c r="R1777" s="1">
        <f t="shared" si="550"/>
        <v>0.69252077562326875</v>
      </c>
      <c r="S1777" s="1">
        <f t="shared" si="550"/>
        <v>0.33222591362126247</v>
      </c>
      <c r="T1777" s="1">
        <f t="shared" si="546"/>
        <v>2.4149079479119928E-2</v>
      </c>
      <c r="U1777" s="1">
        <f t="shared" si="547"/>
        <v>0.18014743100100314</v>
      </c>
      <c r="V1777" s="1">
        <f t="shared" si="551"/>
        <v>0.69114743100100318</v>
      </c>
      <c r="W1777" s="1"/>
      <c r="X1777" s="17">
        <f t="shared" si="552"/>
        <v>446.86930044965845</v>
      </c>
      <c r="Y1777" s="18">
        <f t="shared" si="553"/>
        <v>1988.0604066686358</v>
      </c>
      <c r="Z1777" s="2">
        <f t="shared" si="564"/>
        <v>424.52583542717554</v>
      </c>
      <c r="AA1777" s="18">
        <f t="shared" si="564"/>
        <v>1888.6573863352039</v>
      </c>
      <c r="AB1777" s="2">
        <f t="shared" si="565"/>
        <v>-235.55692411364279</v>
      </c>
      <c r="AC1777" s="2">
        <f t="shared" si="565"/>
        <v>188.86573863352038</v>
      </c>
      <c r="AD1777" s="2">
        <f t="shared" si="554"/>
        <v>424.52583542717554</v>
      </c>
      <c r="AE1777" s="2">
        <f t="shared" si="555"/>
        <v>-1000</v>
      </c>
      <c r="AF1777" s="5">
        <f t="shared" si="556"/>
        <v>0.44399999999999995</v>
      </c>
      <c r="AG1777" s="5">
        <f t="shared" si="557"/>
        <v>-1</v>
      </c>
      <c r="AH1777" s="3">
        <f t="shared" si="558"/>
        <v>201611</v>
      </c>
      <c r="AI1777" s="21">
        <v>1.363</v>
      </c>
      <c r="AJ1777" s="21">
        <v>3.44</v>
      </c>
      <c r="AK1777" s="21">
        <v>1.444</v>
      </c>
      <c r="AL1777" s="21">
        <v>3.01</v>
      </c>
      <c r="AO1777">
        <f t="shared" si="563"/>
        <v>-300</v>
      </c>
      <c r="AP1777">
        <f>IF(E1777&lt;F1777,G1777,H1777)</f>
        <v>31</v>
      </c>
      <c r="AQ1777">
        <f>IF(E1777&lt;F1777,H1777,G1777)</f>
        <v>25</v>
      </c>
    </row>
    <row r="1778" spans="2:43" x14ac:dyDescent="0.25">
      <c r="B1778" s="24">
        <v>42680</v>
      </c>
      <c r="C1778" s="20" t="s">
        <v>52</v>
      </c>
      <c r="D1778" s="20" t="s">
        <v>38</v>
      </c>
      <c r="E1778" s="2">
        <v>-102.04081632653062</v>
      </c>
      <c r="F1778" s="2">
        <v>-108.1081081081081</v>
      </c>
      <c r="G1778">
        <v>30</v>
      </c>
      <c r="H1778">
        <v>20</v>
      </c>
      <c r="I1778" s="9"/>
      <c r="J1778" s="2" t="str">
        <f t="shared" si="559"/>
        <v>Denver Broncos</v>
      </c>
      <c r="K1778" s="2" t="str">
        <f t="shared" si="560"/>
        <v>Oakland Raiders</v>
      </c>
      <c r="L1778" s="17">
        <f t="shared" si="561"/>
        <v>-108.1081081081081</v>
      </c>
      <c r="M1778" s="18">
        <f t="shared" si="562"/>
        <v>-102.04081632653062</v>
      </c>
      <c r="N1778" s="4">
        <f t="shared" si="548"/>
        <v>1.98</v>
      </c>
      <c r="O1778" s="4">
        <f t="shared" si="549"/>
        <v>1.925</v>
      </c>
      <c r="P1778" s="4"/>
      <c r="Q1778" s="4"/>
      <c r="R1778" s="1">
        <f t="shared" si="550"/>
        <v>0.50505050505050508</v>
      </c>
      <c r="S1778" s="1">
        <f t="shared" si="550"/>
        <v>0.51948051948051943</v>
      </c>
      <c r="T1778" s="1">
        <f t="shared" si="546"/>
        <v>2.3943661971831065E-2</v>
      </c>
      <c r="U1778" s="1">
        <f t="shared" si="547"/>
        <v>7.2150072150071742E-3</v>
      </c>
      <c r="V1778" s="1">
        <f t="shared" si="551"/>
        <v>0.50378499278499289</v>
      </c>
      <c r="W1778" s="1"/>
      <c r="X1778" s="17">
        <f t="shared" si="552"/>
        <v>984.97377715017296</v>
      </c>
      <c r="Y1778" s="18">
        <f t="shared" si="553"/>
        <v>925.89850458804187</v>
      </c>
      <c r="Z1778" s="2">
        <f t="shared" si="564"/>
        <v>935.72508829266428</v>
      </c>
      <c r="AA1778" s="18">
        <f t="shared" si="564"/>
        <v>879.60357935863976</v>
      </c>
      <c r="AB1778" s="2">
        <f t="shared" si="565"/>
        <v>-106.86899523284264</v>
      </c>
      <c r="AC1778" s="2">
        <f t="shared" si="565"/>
        <v>-113.68757738902642</v>
      </c>
      <c r="AD1778" s="2">
        <f t="shared" si="554"/>
        <v>-1000</v>
      </c>
      <c r="AE1778" s="2">
        <f t="shared" si="555"/>
        <v>879.60357935863976</v>
      </c>
      <c r="AF1778" s="5">
        <f t="shared" si="556"/>
        <v>-1</v>
      </c>
      <c r="AG1778" s="5">
        <f t="shared" si="557"/>
        <v>0.92500000000000004</v>
      </c>
      <c r="AH1778" s="3">
        <f t="shared" si="558"/>
        <v>201611</v>
      </c>
      <c r="AI1778" s="21">
        <v>1.847</v>
      </c>
      <c r="AJ1778" s="21">
        <v>2.0699999999999998</v>
      </c>
      <c r="AK1778" s="21">
        <v>1.98</v>
      </c>
      <c r="AL1778" s="21">
        <v>1.925</v>
      </c>
      <c r="AO1778">
        <f t="shared" si="563"/>
        <v>-110</v>
      </c>
      <c r="AP1778">
        <f>IF(E1778&lt;F1778,G1778,H1778)</f>
        <v>20</v>
      </c>
      <c r="AQ1778">
        <f>IF(E1778&lt;F1778,H1778,G1778)</f>
        <v>30</v>
      </c>
    </row>
    <row r="1779" spans="2:43" x14ac:dyDescent="0.25">
      <c r="B1779" s="24">
        <v>42680</v>
      </c>
      <c r="C1779" s="20" t="s">
        <v>33</v>
      </c>
      <c r="D1779" s="20" t="s">
        <v>39</v>
      </c>
      <c r="E1779" s="2">
        <v>-340.13605442176868</v>
      </c>
      <c r="F1779" s="2">
        <v>297</v>
      </c>
      <c r="G1779">
        <v>26</v>
      </c>
      <c r="H1779">
        <v>31</v>
      </c>
      <c r="I1779" s="9"/>
      <c r="J1779" s="2" t="str">
        <f t="shared" si="559"/>
        <v>Green Bay Packers</v>
      </c>
      <c r="K1779" s="2" t="str">
        <f t="shared" si="560"/>
        <v>Indianapolis Colts</v>
      </c>
      <c r="L1779" s="17">
        <f t="shared" si="561"/>
        <v>-340.13605442176868</v>
      </c>
      <c r="M1779" s="18">
        <f t="shared" si="562"/>
        <v>297</v>
      </c>
      <c r="N1779" s="4">
        <f t="shared" si="548"/>
        <v>1.294</v>
      </c>
      <c r="O1779" s="4">
        <f t="shared" si="549"/>
        <v>3.97</v>
      </c>
      <c r="P1779" s="4"/>
      <c r="Q1779" s="4"/>
      <c r="R1779" s="1">
        <f t="shared" si="550"/>
        <v>0.77279752704791338</v>
      </c>
      <c r="S1779" s="1">
        <f t="shared" si="550"/>
        <v>0.25188916876574308</v>
      </c>
      <c r="T1779" s="1">
        <f t="shared" si="546"/>
        <v>2.4091945288753691E-2</v>
      </c>
      <c r="U1779" s="1">
        <f t="shared" si="547"/>
        <v>0.26045417914108515</v>
      </c>
      <c r="V1779" s="1">
        <f t="shared" si="551"/>
        <v>0.77145417914108516</v>
      </c>
      <c r="W1779" s="1"/>
      <c r="X1779" s="17">
        <f t="shared" si="552"/>
        <v>296.25326693203101</v>
      </c>
      <c r="Y1779" s="18">
        <f t="shared" si="553"/>
        <v>2885.3748766723884</v>
      </c>
      <c r="Z1779" s="2">
        <f t="shared" si="564"/>
        <v>281.44060358542947</v>
      </c>
      <c r="AA1779" s="18">
        <f t="shared" si="564"/>
        <v>2741.1061328387686</v>
      </c>
      <c r="AB1779" s="2">
        <f t="shared" si="565"/>
        <v>-355.31475816226941</v>
      </c>
      <c r="AC1779" s="2">
        <f t="shared" si="565"/>
        <v>274.11061328387689</v>
      </c>
      <c r="AD1779" s="2">
        <f t="shared" si="554"/>
        <v>-1000</v>
      </c>
      <c r="AE1779" s="2">
        <f t="shared" si="555"/>
        <v>2741.1061328387686</v>
      </c>
      <c r="AF1779" s="5">
        <f t="shared" si="556"/>
        <v>-1</v>
      </c>
      <c r="AG1779" s="5">
        <f t="shared" si="557"/>
        <v>2.97</v>
      </c>
      <c r="AH1779" s="3">
        <f t="shared" si="558"/>
        <v>201611</v>
      </c>
      <c r="AI1779" s="21">
        <v>1.3220000000000001</v>
      </c>
      <c r="AJ1779" s="21">
        <v>3.73</v>
      </c>
      <c r="AK1779" s="21">
        <v>1.294</v>
      </c>
      <c r="AL1779" s="21">
        <v>3.97</v>
      </c>
      <c r="AO1779">
        <f t="shared" si="563"/>
        <v>-400</v>
      </c>
      <c r="AP1779">
        <f>IF(E1779&lt;F1779,G1779,H1779)</f>
        <v>26</v>
      </c>
      <c r="AQ1779">
        <f>IF(E1779&lt;F1779,H1779,G1779)</f>
        <v>31</v>
      </c>
    </row>
    <row r="1780" spans="2:43" x14ac:dyDescent="0.25">
      <c r="B1780" s="24">
        <v>42680</v>
      </c>
      <c r="C1780" s="20" t="s">
        <v>54</v>
      </c>
      <c r="D1780" s="20" t="s">
        <v>41</v>
      </c>
      <c r="E1780" s="2">
        <v>-185.18518518518516</v>
      </c>
      <c r="F1780" s="2">
        <v>166</v>
      </c>
      <c r="G1780">
        <v>43</v>
      </c>
      <c r="H1780">
        <v>35</v>
      </c>
      <c r="I1780" s="9"/>
      <c r="J1780" s="2" t="str">
        <f t="shared" si="559"/>
        <v>San Diego Chargers</v>
      </c>
      <c r="K1780" s="2" t="str">
        <f t="shared" si="560"/>
        <v>Tennessee Titans</v>
      </c>
      <c r="L1780" s="17">
        <f t="shared" si="561"/>
        <v>-185.18518518518516</v>
      </c>
      <c r="M1780" s="18">
        <f t="shared" si="562"/>
        <v>166</v>
      </c>
      <c r="N1780" s="4">
        <f t="shared" si="548"/>
        <v>1.54</v>
      </c>
      <c r="O1780" s="4">
        <f t="shared" si="549"/>
        <v>2.66</v>
      </c>
      <c r="P1780" s="4"/>
      <c r="Q1780" s="4"/>
      <c r="R1780" s="1">
        <f t="shared" si="550"/>
        <v>0.64935064935064934</v>
      </c>
      <c r="S1780" s="1">
        <f t="shared" si="550"/>
        <v>0.37593984962406013</v>
      </c>
      <c r="T1780" s="1">
        <f t="shared" si="546"/>
        <v>2.4666666666666726E-2</v>
      </c>
      <c r="U1780" s="1">
        <f t="shared" si="547"/>
        <v>0.13670539986329461</v>
      </c>
      <c r="V1780" s="1">
        <f t="shared" si="551"/>
        <v>0.64770539986329467</v>
      </c>
      <c r="W1780" s="1"/>
      <c r="X1780" s="17">
        <f t="shared" si="552"/>
        <v>543.91178491187668</v>
      </c>
      <c r="Y1780" s="18">
        <f t="shared" si="553"/>
        <v>1653.0471874062387</v>
      </c>
      <c r="Z1780" s="2">
        <f t="shared" si="564"/>
        <v>516.71619566628283</v>
      </c>
      <c r="AA1780" s="18">
        <f t="shared" si="564"/>
        <v>1570.3948280359266</v>
      </c>
      <c r="AB1780" s="2">
        <f t="shared" si="565"/>
        <v>-193.52983482751958</v>
      </c>
      <c r="AC1780" s="2">
        <f t="shared" si="565"/>
        <v>157.03948280359265</v>
      </c>
      <c r="AD1780" s="2">
        <f t="shared" si="554"/>
        <v>516.71619566628283</v>
      </c>
      <c r="AE1780" s="2">
        <f t="shared" si="555"/>
        <v>-1000</v>
      </c>
      <c r="AF1780" s="5">
        <f t="shared" si="556"/>
        <v>0.54</v>
      </c>
      <c r="AG1780" s="5">
        <f t="shared" si="557"/>
        <v>-1</v>
      </c>
      <c r="AH1780" s="3">
        <f t="shared" si="558"/>
        <v>201611</v>
      </c>
      <c r="AI1780" s="21">
        <v>1.4159999999999999</v>
      </c>
      <c r="AJ1780" s="21">
        <v>3.14</v>
      </c>
      <c r="AK1780" s="21">
        <v>1.54</v>
      </c>
      <c r="AL1780" s="21">
        <v>2.66</v>
      </c>
      <c r="AO1780">
        <f t="shared" si="563"/>
        <v>-190</v>
      </c>
      <c r="AP1780">
        <f>IF(E1780&lt;F1780,G1780,H1780)</f>
        <v>43</v>
      </c>
      <c r="AQ1780">
        <f>IF(E1780&lt;F1780,H1780,G1780)</f>
        <v>35</v>
      </c>
    </row>
    <row r="1781" spans="2:43" x14ac:dyDescent="0.25">
      <c r="B1781" s="24">
        <v>42680</v>
      </c>
      <c r="C1781" s="20" t="s">
        <v>47</v>
      </c>
      <c r="D1781" s="20" t="s">
        <v>44</v>
      </c>
      <c r="E1781" s="2">
        <v>135</v>
      </c>
      <c r="F1781" s="2">
        <v>-149.03129657228018</v>
      </c>
      <c r="G1781">
        <v>10</v>
      </c>
      <c r="H1781">
        <v>13</v>
      </c>
      <c r="I1781" s="9"/>
      <c r="J1781" s="2" t="str">
        <f t="shared" si="559"/>
        <v>Carolina Panthers</v>
      </c>
      <c r="K1781" s="2" t="str">
        <f t="shared" si="560"/>
        <v>Los Angeles Rams</v>
      </c>
      <c r="L1781" s="17">
        <f t="shared" si="561"/>
        <v>-149.03129657228018</v>
      </c>
      <c r="M1781" s="18">
        <f t="shared" si="562"/>
        <v>135</v>
      </c>
      <c r="N1781" s="4">
        <f t="shared" si="548"/>
        <v>1.671</v>
      </c>
      <c r="O1781" s="4">
        <f t="shared" si="549"/>
        <v>2.35</v>
      </c>
      <c r="P1781" s="4"/>
      <c r="Q1781" s="4"/>
      <c r="R1781" s="1">
        <f t="shared" si="550"/>
        <v>0.59844404548174746</v>
      </c>
      <c r="S1781" s="1">
        <f t="shared" si="550"/>
        <v>0.42553191489361702</v>
      </c>
      <c r="T1781" s="1">
        <f t="shared" si="546"/>
        <v>2.3414573489181634E-2</v>
      </c>
      <c r="U1781" s="1">
        <f t="shared" si="547"/>
        <v>8.6456065294065215E-2</v>
      </c>
      <c r="V1781" s="1">
        <f t="shared" si="551"/>
        <v>0.59745606529406525</v>
      </c>
      <c r="W1781" s="1"/>
      <c r="X1781" s="17">
        <f t="shared" si="552"/>
        <v>673.76324066239818</v>
      </c>
      <c r="Y1781" s="18">
        <f t="shared" si="553"/>
        <v>1346.2787179800953</v>
      </c>
      <c r="Z1781" s="2">
        <f t="shared" si="564"/>
        <v>640.07507862927821</v>
      </c>
      <c r="AA1781" s="18">
        <f t="shared" si="564"/>
        <v>1278.9647820810906</v>
      </c>
      <c r="AB1781" s="2">
        <f t="shared" si="565"/>
        <v>-156.23167240654044</v>
      </c>
      <c r="AC1781" s="2">
        <f t="shared" si="565"/>
        <v>127.89647820810906</v>
      </c>
      <c r="AD1781" s="2">
        <f t="shared" si="554"/>
        <v>640.07507862927821</v>
      </c>
      <c r="AE1781" s="2">
        <f t="shared" si="555"/>
        <v>-1000</v>
      </c>
      <c r="AF1781" s="5">
        <f t="shared" si="556"/>
        <v>0.67100000000000004</v>
      </c>
      <c r="AG1781" s="5">
        <f t="shared" si="557"/>
        <v>-1</v>
      </c>
      <c r="AH1781" s="3">
        <f t="shared" si="558"/>
        <v>201611</v>
      </c>
      <c r="AI1781" s="21">
        <v>2.4300000000000002</v>
      </c>
      <c r="AJ1781" s="21">
        <v>1.6319999999999999</v>
      </c>
      <c r="AK1781" s="21">
        <v>2.35</v>
      </c>
      <c r="AL1781" s="21">
        <v>1.671</v>
      </c>
      <c r="AO1781">
        <f t="shared" si="563"/>
        <v>-150</v>
      </c>
      <c r="AP1781">
        <f>IF(E1781&lt;F1781,G1781,H1781)</f>
        <v>13</v>
      </c>
      <c r="AQ1781">
        <f>IF(E1781&lt;F1781,H1781,G1781)</f>
        <v>10</v>
      </c>
    </row>
    <row r="1782" spans="2:43" x14ac:dyDescent="0.25">
      <c r="B1782" s="24">
        <v>42680</v>
      </c>
      <c r="C1782" s="20" t="s">
        <v>22</v>
      </c>
      <c r="D1782" s="20" t="s">
        <v>43</v>
      </c>
      <c r="E1782" s="2">
        <v>195.00000000000003</v>
      </c>
      <c r="F1782" s="2">
        <v>-218.34061135371181</v>
      </c>
      <c r="G1782">
        <v>23</v>
      </c>
      <c r="H1782">
        <v>41</v>
      </c>
      <c r="I1782" s="9"/>
      <c r="J1782" s="2" t="str">
        <f t="shared" si="559"/>
        <v>New Orleans Saints</v>
      </c>
      <c r="K1782" s="2" t="str">
        <f t="shared" si="560"/>
        <v>San Francisco 49ers</v>
      </c>
      <c r="L1782" s="17">
        <f t="shared" si="561"/>
        <v>-218.34061135371181</v>
      </c>
      <c r="M1782" s="18">
        <f t="shared" si="562"/>
        <v>195.00000000000003</v>
      </c>
      <c r="N1782" s="4">
        <f t="shared" si="548"/>
        <v>1.458</v>
      </c>
      <c r="O1782" s="4">
        <f t="shared" si="549"/>
        <v>2.95</v>
      </c>
      <c r="P1782" s="4"/>
      <c r="Q1782" s="4"/>
      <c r="R1782" s="1">
        <f t="shared" si="550"/>
        <v>0.68587105624142664</v>
      </c>
      <c r="S1782" s="1">
        <f t="shared" si="550"/>
        <v>0.33898305084745761</v>
      </c>
      <c r="T1782" s="1">
        <f t="shared" si="546"/>
        <v>2.4251361161524598E-2</v>
      </c>
      <c r="U1782" s="1">
        <f t="shared" si="547"/>
        <v>0.17344400269698451</v>
      </c>
      <c r="V1782" s="1">
        <f t="shared" si="551"/>
        <v>0.68444400269698447</v>
      </c>
      <c r="W1782" s="1"/>
      <c r="X1782" s="17">
        <f t="shared" si="552"/>
        <v>461.03990400909066</v>
      </c>
      <c r="Y1782" s="18">
        <f t="shared" si="553"/>
        <v>1931.1287441514407</v>
      </c>
      <c r="Z1782" s="2">
        <f t="shared" si="564"/>
        <v>437.98790880863612</v>
      </c>
      <c r="AA1782" s="18">
        <f t="shared" si="564"/>
        <v>1834.5723069438686</v>
      </c>
      <c r="AB1782" s="2">
        <f t="shared" si="565"/>
        <v>-228.31680507347428</v>
      </c>
      <c r="AC1782" s="2">
        <f t="shared" si="565"/>
        <v>183.45723069438685</v>
      </c>
      <c r="AD1782" s="2">
        <f t="shared" si="554"/>
        <v>437.98790880863612</v>
      </c>
      <c r="AE1782" s="2">
        <f t="shared" si="555"/>
        <v>-1000</v>
      </c>
      <c r="AF1782" s="5">
        <f t="shared" si="556"/>
        <v>0.45799999999999996</v>
      </c>
      <c r="AG1782" s="5">
        <f t="shared" si="557"/>
        <v>-1</v>
      </c>
      <c r="AH1782" s="3">
        <f t="shared" si="558"/>
        <v>201611</v>
      </c>
      <c r="AI1782" s="21">
        <v>2.58</v>
      </c>
      <c r="AJ1782" s="21">
        <v>1.571</v>
      </c>
      <c r="AK1782" s="21">
        <v>2.95</v>
      </c>
      <c r="AL1782" s="21">
        <v>1.458</v>
      </c>
      <c r="AO1782">
        <f t="shared" si="563"/>
        <v>-300</v>
      </c>
      <c r="AP1782">
        <f>IF(E1782&lt;F1782,G1782,H1782)</f>
        <v>41</v>
      </c>
      <c r="AQ1782">
        <f>IF(E1782&lt;F1782,H1782,G1782)</f>
        <v>23</v>
      </c>
    </row>
    <row r="1783" spans="2:43" x14ac:dyDescent="0.25">
      <c r="B1783" s="24">
        <v>42680</v>
      </c>
      <c r="C1783" s="20" t="s">
        <v>28</v>
      </c>
      <c r="D1783" s="20" t="s">
        <v>45</v>
      </c>
      <c r="E1783" s="2">
        <v>156</v>
      </c>
      <c r="F1783" s="2">
        <v>-173.01038062283735</v>
      </c>
      <c r="G1783">
        <v>21</v>
      </c>
      <c r="H1783">
        <v>14</v>
      </c>
      <c r="I1783" s="9"/>
      <c r="J1783" s="2" t="str">
        <f t="shared" si="559"/>
        <v>Pittsburgh Steelers</v>
      </c>
      <c r="K1783" s="2" t="str">
        <f t="shared" si="560"/>
        <v>Baltimore Ravens</v>
      </c>
      <c r="L1783" s="17">
        <f t="shared" si="561"/>
        <v>-173.01038062283735</v>
      </c>
      <c r="M1783" s="18">
        <f t="shared" si="562"/>
        <v>156</v>
      </c>
      <c r="N1783" s="4">
        <f t="shared" si="548"/>
        <v>1.5780000000000001</v>
      </c>
      <c r="O1783" s="4">
        <f t="shared" si="549"/>
        <v>2.56</v>
      </c>
      <c r="P1783" s="4"/>
      <c r="Q1783" s="4"/>
      <c r="R1783" s="1">
        <f t="shared" si="550"/>
        <v>0.6337135614702154</v>
      </c>
      <c r="S1783" s="1">
        <f t="shared" si="550"/>
        <v>0.390625</v>
      </c>
      <c r="T1783" s="1">
        <f t="shared" si="546"/>
        <v>2.3760270662155469E-2</v>
      </c>
      <c r="U1783" s="1">
        <f t="shared" si="547"/>
        <v>0.1215442807351077</v>
      </c>
      <c r="V1783" s="1">
        <f t="shared" si="551"/>
        <v>0.63254428073510771</v>
      </c>
      <c r="W1783" s="1"/>
      <c r="X1783" s="17">
        <f t="shared" si="552"/>
        <v>580.91698946017777</v>
      </c>
      <c r="Y1783" s="18">
        <f t="shared" si="553"/>
        <v>1552.6559461382415</v>
      </c>
      <c r="Z1783" s="2">
        <f t="shared" si="564"/>
        <v>551.87113998716882</v>
      </c>
      <c r="AA1783" s="18">
        <f t="shared" si="564"/>
        <v>1475.0231488313293</v>
      </c>
      <c r="AB1783" s="2">
        <f t="shared" si="565"/>
        <v>-181.20172039133089</v>
      </c>
      <c r="AC1783" s="2">
        <f t="shared" si="565"/>
        <v>147.50231488313293</v>
      </c>
      <c r="AD1783" s="2">
        <f t="shared" si="554"/>
        <v>-1000</v>
      </c>
      <c r="AE1783" s="2">
        <f t="shared" si="555"/>
        <v>1475.0231488313293</v>
      </c>
      <c r="AF1783" s="5">
        <f t="shared" si="556"/>
        <v>-1</v>
      </c>
      <c r="AG1783" s="5">
        <f t="shared" si="557"/>
        <v>1.56</v>
      </c>
      <c r="AH1783" s="3">
        <f t="shared" si="558"/>
        <v>201611</v>
      </c>
      <c r="AI1783" s="21">
        <v>2.36</v>
      </c>
      <c r="AJ1783" s="21">
        <v>1.6659999999999999</v>
      </c>
      <c r="AK1783" s="21">
        <v>2.56</v>
      </c>
      <c r="AL1783" s="21">
        <v>1.5780000000000001</v>
      </c>
      <c r="AO1783">
        <f t="shared" si="563"/>
        <v>-180</v>
      </c>
      <c r="AP1783">
        <f>IF(E1783&lt;F1783,G1783,H1783)</f>
        <v>14</v>
      </c>
      <c r="AQ1783">
        <f>IF(E1783&lt;F1783,H1783,G1783)</f>
        <v>21</v>
      </c>
    </row>
    <row r="1784" spans="2:43" x14ac:dyDescent="0.25">
      <c r="B1784" s="24">
        <v>42680</v>
      </c>
      <c r="C1784" s="20" t="s">
        <v>46</v>
      </c>
      <c r="D1784" s="20" t="s">
        <v>23</v>
      </c>
      <c r="E1784" s="2">
        <v>260</v>
      </c>
      <c r="F1784" s="2">
        <v>-295.85798816568041</v>
      </c>
      <c r="G1784">
        <v>10</v>
      </c>
      <c r="H1784">
        <v>35</v>
      </c>
      <c r="I1784" s="9"/>
      <c r="J1784" s="2" t="str">
        <f t="shared" si="559"/>
        <v>Dallas Cowboys</v>
      </c>
      <c r="K1784" s="2" t="str">
        <f t="shared" si="560"/>
        <v>Cleveland Browns</v>
      </c>
      <c r="L1784" s="17">
        <f t="shared" si="561"/>
        <v>-295.85798816568041</v>
      </c>
      <c r="M1784" s="18">
        <f t="shared" si="562"/>
        <v>260</v>
      </c>
      <c r="N1784" s="4">
        <f t="shared" si="548"/>
        <v>1.3380000000000001</v>
      </c>
      <c r="O1784" s="4">
        <f t="shared" si="549"/>
        <v>3.6</v>
      </c>
      <c r="P1784" s="4"/>
      <c r="Q1784" s="4"/>
      <c r="R1784" s="1">
        <f t="shared" si="550"/>
        <v>0.74738415545590431</v>
      </c>
      <c r="S1784" s="1">
        <f t="shared" si="550"/>
        <v>0.27777777777777779</v>
      </c>
      <c r="T1784" s="1">
        <f t="shared" si="546"/>
        <v>2.4544349939246701E-2</v>
      </c>
      <c r="U1784" s="1">
        <f t="shared" si="547"/>
        <v>0.23480318883906326</v>
      </c>
      <c r="V1784" s="1">
        <f t="shared" si="551"/>
        <v>0.74580318883906327</v>
      </c>
      <c r="W1784" s="1"/>
      <c r="X1784" s="17">
        <f t="shared" si="552"/>
        <v>340.83631575325677</v>
      </c>
      <c r="Y1784" s="18">
        <f t="shared" si="553"/>
        <v>2546.7726226670234</v>
      </c>
      <c r="Z1784" s="2">
        <f t="shared" si="564"/>
        <v>323.7944999655939</v>
      </c>
      <c r="AA1784" s="18">
        <f t="shared" si="564"/>
        <v>2419.4339915336723</v>
      </c>
      <c r="AB1784" s="2">
        <f t="shared" si="565"/>
        <v>-308.83785861287299</v>
      </c>
      <c r="AC1784" s="2">
        <f t="shared" si="565"/>
        <v>241.94339915336724</v>
      </c>
      <c r="AD1784" s="2">
        <f t="shared" si="554"/>
        <v>323.7944999655939</v>
      </c>
      <c r="AE1784" s="2">
        <f t="shared" si="555"/>
        <v>-1000</v>
      </c>
      <c r="AF1784" s="5">
        <f t="shared" si="556"/>
        <v>0.33800000000000008</v>
      </c>
      <c r="AG1784" s="5">
        <f t="shared" si="557"/>
        <v>-1</v>
      </c>
      <c r="AH1784" s="3">
        <f t="shared" si="558"/>
        <v>201611</v>
      </c>
      <c r="AI1784" s="21">
        <v>3.77</v>
      </c>
      <c r="AJ1784" s="21">
        <v>1.3169999999999999</v>
      </c>
      <c r="AK1784" s="21">
        <v>3.6</v>
      </c>
      <c r="AL1784" s="21">
        <v>1.3380000000000001</v>
      </c>
      <c r="AO1784">
        <f t="shared" si="563"/>
        <v>-300</v>
      </c>
      <c r="AP1784">
        <f>IF(E1784&lt;F1784,G1784,H1784)</f>
        <v>35</v>
      </c>
      <c r="AQ1784">
        <f>IF(E1784&lt;F1784,H1784,G1784)</f>
        <v>10</v>
      </c>
    </row>
    <row r="1785" spans="2:43" x14ac:dyDescent="0.25">
      <c r="B1785" s="24">
        <v>42680</v>
      </c>
      <c r="C1785" s="20" t="s">
        <v>20</v>
      </c>
      <c r="D1785" s="20" t="s">
        <v>26</v>
      </c>
      <c r="E1785" s="2">
        <v>-305.81039755351685</v>
      </c>
      <c r="F1785" s="2">
        <v>269</v>
      </c>
      <c r="G1785">
        <v>19</v>
      </c>
      <c r="H1785">
        <v>14</v>
      </c>
      <c r="I1785" s="9"/>
      <c r="J1785" s="2" t="str">
        <f t="shared" si="559"/>
        <v>Kansas City Chiefs</v>
      </c>
      <c r="K1785" s="2" t="str">
        <f t="shared" si="560"/>
        <v>Jacksonville Jaguars</v>
      </c>
      <c r="L1785" s="17">
        <f t="shared" si="561"/>
        <v>-305.81039755351685</v>
      </c>
      <c r="M1785" s="18">
        <f t="shared" si="562"/>
        <v>269</v>
      </c>
      <c r="N1785" s="4">
        <f t="shared" si="548"/>
        <v>1.327</v>
      </c>
      <c r="O1785" s="4">
        <f t="shared" si="549"/>
        <v>3.69</v>
      </c>
      <c r="P1785" s="4"/>
      <c r="Q1785" s="4"/>
      <c r="R1785" s="1">
        <f t="shared" si="550"/>
        <v>0.75357950263752826</v>
      </c>
      <c r="S1785" s="1">
        <f t="shared" si="550"/>
        <v>0.2710027100271003</v>
      </c>
      <c r="T1785" s="1">
        <f t="shared" si="546"/>
        <v>2.3992425752441537E-2</v>
      </c>
      <c r="U1785" s="1">
        <f t="shared" si="547"/>
        <v>0.24128839630521398</v>
      </c>
      <c r="V1785" s="1">
        <f t="shared" si="551"/>
        <v>0.75228839630521405</v>
      </c>
      <c r="W1785" s="1"/>
      <c r="X1785" s="17">
        <f t="shared" si="552"/>
        <v>329.27744853090337</v>
      </c>
      <c r="Y1785" s="18">
        <f t="shared" si="553"/>
        <v>2626.8147297550358</v>
      </c>
      <c r="Z1785" s="2">
        <f t="shared" si="564"/>
        <v>312.81357610435816</v>
      </c>
      <c r="AA1785" s="18">
        <f t="shared" si="564"/>
        <v>2495.4739932672837</v>
      </c>
      <c r="AB1785" s="2">
        <f t="shared" si="565"/>
        <v>-319.67921995380044</v>
      </c>
      <c r="AC1785" s="2">
        <f t="shared" si="565"/>
        <v>249.54739932672837</v>
      </c>
      <c r="AD1785" s="2">
        <f t="shared" si="554"/>
        <v>312.81357610435816</v>
      </c>
      <c r="AE1785" s="2">
        <f t="shared" si="555"/>
        <v>-1000</v>
      </c>
      <c r="AF1785" s="5">
        <f t="shared" si="556"/>
        <v>0.32699999999999996</v>
      </c>
      <c r="AG1785" s="5">
        <f t="shared" si="557"/>
        <v>-1</v>
      </c>
      <c r="AH1785" s="3">
        <f t="shared" si="558"/>
        <v>201611</v>
      </c>
      <c r="AI1785" s="21">
        <v>1.3169999999999999</v>
      </c>
      <c r="AJ1785" s="21">
        <v>3.77</v>
      </c>
      <c r="AK1785" s="21">
        <v>1.327</v>
      </c>
      <c r="AL1785" s="21">
        <v>3.69</v>
      </c>
      <c r="AO1785">
        <f t="shared" si="563"/>
        <v>-400</v>
      </c>
      <c r="AP1785">
        <f>IF(E1785&lt;F1785,G1785,H1785)</f>
        <v>19</v>
      </c>
      <c r="AQ1785">
        <f>IF(E1785&lt;F1785,H1785,G1785)</f>
        <v>14</v>
      </c>
    </row>
    <row r="1786" spans="2:43" x14ac:dyDescent="0.25">
      <c r="B1786" s="24">
        <v>42680</v>
      </c>
      <c r="C1786" s="20" t="s">
        <v>30</v>
      </c>
      <c r="D1786" s="20" t="s">
        <v>42</v>
      </c>
      <c r="E1786" s="2">
        <v>-190.11406844106463</v>
      </c>
      <c r="F1786" s="2">
        <v>171</v>
      </c>
      <c r="G1786">
        <v>27</v>
      </c>
      <c r="H1786">
        <v>23</v>
      </c>
      <c r="I1786" s="9"/>
      <c r="J1786" s="2" t="str">
        <f t="shared" si="559"/>
        <v>Miami Dolphins</v>
      </c>
      <c r="K1786" s="2" t="str">
        <f t="shared" si="560"/>
        <v>New York Jets</v>
      </c>
      <c r="L1786" s="17">
        <f t="shared" si="561"/>
        <v>-190.11406844106463</v>
      </c>
      <c r="M1786" s="18">
        <f t="shared" si="562"/>
        <v>171</v>
      </c>
      <c r="N1786" s="4">
        <f t="shared" si="548"/>
        <v>1.526</v>
      </c>
      <c r="O1786" s="4">
        <f t="shared" si="549"/>
        <v>2.71</v>
      </c>
      <c r="P1786" s="4"/>
      <c r="Q1786" s="4"/>
      <c r="R1786" s="1">
        <f t="shared" si="550"/>
        <v>0.65530799475753598</v>
      </c>
      <c r="S1786" s="1">
        <f t="shared" si="550"/>
        <v>0.36900369003690037</v>
      </c>
      <c r="T1786" s="1">
        <f t="shared" si="546"/>
        <v>2.3734655335221788E-2</v>
      </c>
      <c r="U1786" s="1">
        <f t="shared" si="547"/>
        <v>0.14315215236031781</v>
      </c>
      <c r="V1786" s="1">
        <f t="shared" si="551"/>
        <v>0.65415215236031776</v>
      </c>
      <c r="W1786" s="1"/>
      <c r="X1786" s="17">
        <f t="shared" si="552"/>
        <v>528.69633829345491</v>
      </c>
      <c r="Y1786" s="18">
        <f t="shared" si="553"/>
        <v>1698.0824170407793</v>
      </c>
      <c r="Z1786" s="2">
        <f t="shared" si="564"/>
        <v>502.26152137878216</v>
      </c>
      <c r="AA1786" s="18">
        <f t="shared" si="564"/>
        <v>1613.1782961887402</v>
      </c>
      <c r="AB1786" s="2">
        <f t="shared" si="565"/>
        <v>-199.09946460856727</v>
      </c>
      <c r="AC1786" s="2">
        <f t="shared" si="565"/>
        <v>161.31782961887401</v>
      </c>
      <c r="AD1786" s="2">
        <f t="shared" si="554"/>
        <v>502.26152137878216</v>
      </c>
      <c r="AE1786" s="2">
        <f t="shared" si="555"/>
        <v>-1000</v>
      </c>
      <c r="AF1786" s="5">
        <f t="shared" si="556"/>
        <v>0.52600000000000002</v>
      </c>
      <c r="AG1786" s="5">
        <f t="shared" si="557"/>
        <v>-1</v>
      </c>
      <c r="AH1786" s="3">
        <f t="shared" si="558"/>
        <v>201611</v>
      </c>
      <c r="AI1786" s="21">
        <v>1.5369999999999999</v>
      </c>
      <c r="AJ1786" s="21">
        <v>2.67</v>
      </c>
      <c r="AK1786" s="21">
        <v>1.526</v>
      </c>
      <c r="AL1786" s="21">
        <v>2.71</v>
      </c>
      <c r="AO1786">
        <f t="shared" si="563"/>
        <v>-200</v>
      </c>
      <c r="AP1786">
        <f>IF(E1786&lt;F1786,G1786,H1786)</f>
        <v>27</v>
      </c>
      <c r="AQ1786">
        <f>IF(E1786&lt;F1786,H1786,G1786)</f>
        <v>23</v>
      </c>
    </row>
    <row r="1787" spans="2:43" x14ac:dyDescent="0.25">
      <c r="B1787" s="24">
        <v>42680</v>
      </c>
      <c r="C1787" s="20" t="s">
        <v>29</v>
      </c>
      <c r="D1787" s="20" t="s">
        <v>34</v>
      </c>
      <c r="E1787" s="2">
        <v>-194.17475728155344</v>
      </c>
      <c r="F1787" s="2">
        <v>174.00000000000003</v>
      </c>
      <c r="G1787">
        <v>16</v>
      </c>
      <c r="H1787">
        <v>22</v>
      </c>
      <c r="I1787" s="9"/>
      <c r="J1787" s="2" t="str">
        <f t="shared" si="559"/>
        <v>Minnesota Vikings</v>
      </c>
      <c r="K1787" s="2" t="str">
        <f t="shared" si="560"/>
        <v>Detroit Lions</v>
      </c>
      <c r="L1787" s="17">
        <f t="shared" si="561"/>
        <v>-194.17475728155344</v>
      </c>
      <c r="M1787" s="18">
        <f t="shared" si="562"/>
        <v>174.00000000000003</v>
      </c>
      <c r="N1787" s="4">
        <f t="shared" si="548"/>
        <v>1.5149999999999999</v>
      </c>
      <c r="O1787" s="4">
        <f t="shared" si="549"/>
        <v>2.74</v>
      </c>
      <c r="P1787" s="4"/>
      <c r="Q1787" s="4"/>
      <c r="R1787" s="1">
        <f t="shared" si="550"/>
        <v>0.66006600660066006</v>
      </c>
      <c r="S1787" s="1">
        <f t="shared" si="550"/>
        <v>0.36496350364963503</v>
      </c>
      <c r="T1787" s="1">
        <f t="shared" si="546"/>
        <v>2.4418331374852942E-2</v>
      </c>
      <c r="U1787" s="1">
        <f t="shared" si="547"/>
        <v>0.14755125147551251</v>
      </c>
      <c r="V1787" s="1">
        <f t="shared" si="551"/>
        <v>0.65855125147551252</v>
      </c>
      <c r="W1787" s="1"/>
      <c r="X1787" s="17">
        <f t="shared" si="552"/>
        <v>518.48470071153429</v>
      </c>
      <c r="Y1787" s="18">
        <f t="shared" si="553"/>
        <v>1729.6710757847741</v>
      </c>
      <c r="Z1787" s="2">
        <f t="shared" si="564"/>
        <v>492.56046567595757</v>
      </c>
      <c r="AA1787" s="18">
        <f t="shared" si="564"/>
        <v>1643.1875219955352</v>
      </c>
      <c r="AB1787" s="2">
        <f t="shared" si="565"/>
        <v>-203.02075982238358</v>
      </c>
      <c r="AC1787" s="2">
        <f t="shared" si="565"/>
        <v>164.31875219955353</v>
      </c>
      <c r="AD1787" s="2">
        <f t="shared" si="554"/>
        <v>-1000</v>
      </c>
      <c r="AE1787" s="2">
        <f t="shared" si="555"/>
        <v>1643.1875219955352</v>
      </c>
      <c r="AF1787" s="5">
        <f t="shared" si="556"/>
        <v>-1</v>
      </c>
      <c r="AG1787" s="5">
        <f t="shared" si="557"/>
        <v>1.7400000000000002</v>
      </c>
      <c r="AH1787" s="3">
        <f t="shared" si="558"/>
        <v>201611</v>
      </c>
      <c r="AI1787" s="21">
        <v>1.395</v>
      </c>
      <c r="AJ1787" s="21">
        <v>3.25</v>
      </c>
      <c r="AK1787" s="21">
        <v>1.5149999999999999</v>
      </c>
      <c r="AL1787" s="21">
        <v>2.74</v>
      </c>
      <c r="AO1787">
        <f t="shared" si="563"/>
        <v>-200</v>
      </c>
      <c r="AP1787">
        <f>IF(E1787&lt;F1787,G1787,H1787)</f>
        <v>16</v>
      </c>
      <c r="AQ1787">
        <f>IF(E1787&lt;F1787,H1787,G1787)</f>
        <v>22</v>
      </c>
    </row>
    <row r="1788" spans="2:43" x14ac:dyDescent="0.25">
      <c r="B1788" s="24">
        <v>42680</v>
      </c>
      <c r="C1788" s="20" t="s">
        <v>25</v>
      </c>
      <c r="D1788" s="20" t="s">
        <v>19</v>
      </c>
      <c r="E1788" s="2">
        <v>-149.03129657228018</v>
      </c>
      <c r="F1788" s="2">
        <v>135</v>
      </c>
      <c r="G1788">
        <v>28</v>
      </c>
      <c r="H1788">
        <v>23</v>
      </c>
      <c r="I1788" s="9"/>
      <c r="J1788" s="2" t="str">
        <f t="shared" si="559"/>
        <v>New York Giants</v>
      </c>
      <c r="K1788" s="2" t="str">
        <f t="shared" si="560"/>
        <v>Philadelphia Eagles</v>
      </c>
      <c r="L1788" s="17">
        <f t="shared" si="561"/>
        <v>-149.03129657228018</v>
      </c>
      <c r="M1788" s="18">
        <f t="shared" si="562"/>
        <v>135</v>
      </c>
      <c r="N1788" s="4">
        <f t="shared" si="548"/>
        <v>1.671</v>
      </c>
      <c r="O1788" s="4">
        <f t="shared" si="549"/>
        <v>2.35</v>
      </c>
      <c r="P1788" s="4"/>
      <c r="Q1788" s="4"/>
      <c r="R1788" s="1">
        <f t="shared" si="550"/>
        <v>0.59844404548174746</v>
      </c>
      <c r="S1788" s="1">
        <f t="shared" si="550"/>
        <v>0.42553191489361702</v>
      </c>
      <c r="T1788" s="1">
        <f t="shared" si="546"/>
        <v>2.3414573489181634E-2</v>
      </c>
      <c r="U1788" s="1">
        <f t="shared" si="547"/>
        <v>8.6456065294065215E-2</v>
      </c>
      <c r="V1788" s="1">
        <f t="shared" si="551"/>
        <v>0.59745606529406525</v>
      </c>
      <c r="W1788" s="1"/>
      <c r="X1788" s="17">
        <f t="shared" si="552"/>
        <v>673.76324066239818</v>
      </c>
      <c r="Y1788" s="18">
        <f t="shared" si="553"/>
        <v>1346.2787179800953</v>
      </c>
      <c r="Z1788" s="2">
        <f t="shared" si="564"/>
        <v>640.07507862927821</v>
      </c>
      <c r="AA1788" s="18">
        <f t="shared" si="564"/>
        <v>1278.9647820810906</v>
      </c>
      <c r="AB1788" s="2">
        <f t="shared" si="565"/>
        <v>-156.23167240654044</v>
      </c>
      <c r="AC1788" s="2">
        <f t="shared" si="565"/>
        <v>127.89647820810906</v>
      </c>
      <c r="AD1788" s="2">
        <f t="shared" si="554"/>
        <v>640.07507862927821</v>
      </c>
      <c r="AE1788" s="2">
        <f t="shared" si="555"/>
        <v>-1000</v>
      </c>
      <c r="AF1788" s="5">
        <f t="shared" si="556"/>
        <v>0.67100000000000004</v>
      </c>
      <c r="AG1788" s="5">
        <f t="shared" si="557"/>
        <v>-1</v>
      </c>
      <c r="AH1788" s="3">
        <f t="shared" si="558"/>
        <v>201611</v>
      </c>
      <c r="AI1788" s="21">
        <v>1.74</v>
      </c>
      <c r="AJ1788" s="21">
        <v>2.2200000000000002</v>
      </c>
      <c r="AK1788" s="21">
        <v>1.671</v>
      </c>
      <c r="AL1788" s="21">
        <v>2.35</v>
      </c>
      <c r="AO1788">
        <f t="shared" si="563"/>
        <v>-150</v>
      </c>
      <c r="AP1788">
        <f>IF(E1788&lt;F1788,G1788,H1788)</f>
        <v>28</v>
      </c>
      <c r="AQ1788">
        <f>IF(E1788&lt;F1788,H1788,G1788)</f>
        <v>23</v>
      </c>
    </row>
    <row r="1789" spans="2:43" x14ac:dyDescent="0.25">
      <c r="B1789" s="24">
        <v>42677</v>
      </c>
      <c r="C1789" s="20" t="s">
        <v>27</v>
      </c>
      <c r="D1789" s="20" t="s">
        <v>35</v>
      </c>
      <c r="E1789" s="2">
        <v>184</v>
      </c>
      <c r="F1789" s="2">
        <v>-205.33880903490757</v>
      </c>
      <c r="G1789">
        <v>28</v>
      </c>
      <c r="H1789">
        <v>43</v>
      </c>
      <c r="I1789" s="9"/>
      <c r="J1789" s="2" t="str">
        <f t="shared" si="559"/>
        <v>Atlanta Falcons</v>
      </c>
      <c r="K1789" s="2" t="str">
        <f t="shared" si="560"/>
        <v>Tampa Bay Buccaneers</v>
      </c>
      <c r="L1789" s="17">
        <f t="shared" si="561"/>
        <v>-205.33880903490757</v>
      </c>
      <c r="M1789" s="18">
        <f t="shared" si="562"/>
        <v>184</v>
      </c>
      <c r="N1789" s="4">
        <f t="shared" si="548"/>
        <v>1.4870000000000001</v>
      </c>
      <c r="O1789" s="4">
        <f t="shared" si="549"/>
        <v>2.84</v>
      </c>
      <c r="P1789" s="4"/>
      <c r="Q1789" s="4"/>
      <c r="R1789" s="1">
        <f t="shared" si="550"/>
        <v>0.67249495628782785</v>
      </c>
      <c r="S1789" s="1">
        <f t="shared" si="550"/>
        <v>0.35211267605633806</v>
      </c>
      <c r="T1789" s="1">
        <f t="shared" si="546"/>
        <v>2.4016639704182885E-2</v>
      </c>
      <c r="U1789" s="1">
        <f t="shared" si="547"/>
        <v>0.1601911401157449</v>
      </c>
      <c r="V1789" s="1">
        <f t="shared" si="551"/>
        <v>0.67119114011574488</v>
      </c>
      <c r="W1789" s="1"/>
      <c r="X1789" s="17">
        <f t="shared" si="552"/>
        <v>489.88855816474717</v>
      </c>
      <c r="Y1789" s="18">
        <f t="shared" si="553"/>
        <v>1824.5483100836816</v>
      </c>
      <c r="Z1789" s="2">
        <f t="shared" si="564"/>
        <v>465.39413025650981</v>
      </c>
      <c r="AA1789" s="18">
        <f t="shared" si="564"/>
        <v>1733.3208945794975</v>
      </c>
      <c r="AB1789" s="2">
        <f t="shared" si="565"/>
        <v>-214.87163996865047</v>
      </c>
      <c r="AC1789" s="2">
        <f t="shared" si="565"/>
        <v>173.33208945794973</v>
      </c>
      <c r="AD1789" s="2">
        <f t="shared" si="554"/>
        <v>465.39413025650981</v>
      </c>
      <c r="AE1789" s="2">
        <f t="shared" si="555"/>
        <v>-1000</v>
      </c>
      <c r="AF1789" s="5">
        <f t="shared" si="556"/>
        <v>0.4870000000000001</v>
      </c>
      <c r="AG1789" s="5">
        <f t="shared" si="557"/>
        <v>-1</v>
      </c>
      <c r="AH1789" s="3">
        <f t="shared" si="558"/>
        <v>201611</v>
      </c>
      <c r="AI1789" s="21">
        <v>2.62</v>
      </c>
      <c r="AJ1789" s="21">
        <v>1.5549999999999999</v>
      </c>
      <c r="AK1789" s="21">
        <v>2.84</v>
      </c>
      <c r="AL1789" s="21">
        <v>1.4870000000000001</v>
      </c>
      <c r="AO1789">
        <f t="shared" si="563"/>
        <v>-300</v>
      </c>
      <c r="AP1789">
        <f>IF(E1789&lt;F1789,G1789,H1789)</f>
        <v>43</v>
      </c>
      <c r="AQ1789">
        <f>IF(E1789&lt;F1789,H1789,G1789)</f>
        <v>28</v>
      </c>
    </row>
    <row r="1790" spans="2:43" x14ac:dyDescent="0.25">
      <c r="B1790" s="24">
        <v>42674</v>
      </c>
      <c r="C1790" s="20" t="s">
        <v>37</v>
      </c>
      <c r="D1790" s="20" t="s">
        <v>29</v>
      </c>
      <c r="E1790" s="2">
        <v>204.99999999999997</v>
      </c>
      <c r="F1790" s="2">
        <v>-230.41474654377885</v>
      </c>
      <c r="G1790">
        <v>20</v>
      </c>
      <c r="H1790">
        <v>10</v>
      </c>
      <c r="I1790" s="9"/>
      <c r="J1790" s="2" t="str">
        <f t="shared" si="559"/>
        <v>Minnesota Vikings</v>
      </c>
      <c r="K1790" s="2" t="str">
        <f t="shared" si="560"/>
        <v>Chicago Bears</v>
      </c>
      <c r="L1790" s="17">
        <f t="shared" si="561"/>
        <v>-230.41474654377885</v>
      </c>
      <c r="M1790" s="18">
        <f t="shared" si="562"/>
        <v>204.99999999999997</v>
      </c>
      <c r="N1790" s="4">
        <f t="shared" si="548"/>
        <v>1.4339999999999999</v>
      </c>
      <c r="O1790" s="4">
        <f t="shared" si="549"/>
        <v>3.05</v>
      </c>
      <c r="P1790" s="4"/>
      <c r="Q1790" s="4"/>
      <c r="R1790" s="1">
        <f t="shared" si="550"/>
        <v>0.69735006973500702</v>
      </c>
      <c r="S1790" s="1">
        <f t="shared" si="550"/>
        <v>0.32786885245901642</v>
      </c>
      <c r="T1790" s="1">
        <f t="shared" si="546"/>
        <v>2.4598572702943966E-2</v>
      </c>
      <c r="U1790" s="1">
        <f t="shared" si="547"/>
        <v>0.1847406086379953</v>
      </c>
      <c r="V1790" s="1">
        <f t="shared" si="551"/>
        <v>0.69574060863799536</v>
      </c>
      <c r="W1790" s="1"/>
      <c r="X1790" s="17">
        <f t="shared" si="552"/>
        <v>437.31728115975989</v>
      </c>
      <c r="Y1790" s="18">
        <f t="shared" si="553"/>
        <v>2028.3240111062205</v>
      </c>
      <c r="Z1790" s="2">
        <f t="shared" si="564"/>
        <v>415.45141710177188</v>
      </c>
      <c r="AA1790" s="18">
        <f t="shared" si="564"/>
        <v>1926.9078105509093</v>
      </c>
      <c r="AB1790" s="2">
        <f t="shared" si="565"/>
        <v>-240.70203129311579</v>
      </c>
      <c r="AC1790" s="2">
        <f t="shared" si="565"/>
        <v>192.69078105509092</v>
      </c>
      <c r="AD1790" s="2">
        <f t="shared" si="554"/>
        <v>-1000</v>
      </c>
      <c r="AE1790" s="2">
        <f t="shared" si="555"/>
        <v>1926.9078105509093</v>
      </c>
      <c r="AF1790" s="5">
        <f t="shared" si="556"/>
        <v>-1</v>
      </c>
      <c r="AG1790" s="5">
        <f t="shared" si="557"/>
        <v>2.0499999999999998</v>
      </c>
      <c r="AH1790" s="3">
        <f t="shared" si="558"/>
        <v>201610</v>
      </c>
      <c r="AI1790" s="21">
        <v>3.14</v>
      </c>
      <c r="AJ1790" s="21">
        <v>1.4159999999999999</v>
      </c>
      <c r="AK1790" s="21">
        <v>3.05</v>
      </c>
      <c r="AL1790" s="21">
        <v>1.4339999999999999</v>
      </c>
      <c r="AO1790">
        <f t="shared" si="563"/>
        <v>-300</v>
      </c>
      <c r="AP1790">
        <f>IF(E1790&lt;F1790,G1790,H1790)</f>
        <v>10</v>
      </c>
      <c r="AQ1790">
        <f>IF(E1790&lt;F1790,H1790,G1790)</f>
        <v>20</v>
      </c>
    </row>
    <row r="1791" spans="2:43" x14ac:dyDescent="0.25">
      <c r="B1791" s="24">
        <v>42673</v>
      </c>
      <c r="C1791" s="20" t="s">
        <v>23</v>
      </c>
      <c r="D1791" s="20" t="s">
        <v>19</v>
      </c>
      <c r="E1791" s="2">
        <v>-225.22522522522524</v>
      </c>
      <c r="F1791" s="2">
        <v>200.99999999999997</v>
      </c>
      <c r="G1791">
        <v>29</v>
      </c>
      <c r="H1791">
        <v>23</v>
      </c>
      <c r="I1791" s="9"/>
      <c r="J1791" s="2" t="str">
        <f t="shared" si="559"/>
        <v>Dallas Cowboys</v>
      </c>
      <c r="K1791" s="2" t="str">
        <f t="shared" si="560"/>
        <v>Philadelphia Eagles</v>
      </c>
      <c r="L1791" s="17">
        <f t="shared" si="561"/>
        <v>-225.22522522522524</v>
      </c>
      <c r="M1791" s="18">
        <f t="shared" si="562"/>
        <v>200.99999999999997</v>
      </c>
      <c r="N1791" s="4">
        <f t="shared" si="548"/>
        <v>1.444</v>
      </c>
      <c r="O1791" s="4">
        <f t="shared" si="549"/>
        <v>3.01</v>
      </c>
      <c r="P1791" s="4"/>
      <c r="Q1791" s="4"/>
      <c r="R1791" s="1">
        <f t="shared" si="550"/>
        <v>0.69252077562326875</v>
      </c>
      <c r="S1791" s="1">
        <f t="shared" si="550"/>
        <v>0.33222591362126247</v>
      </c>
      <c r="T1791" s="1">
        <f t="shared" si="546"/>
        <v>2.4149079479119928E-2</v>
      </c>
      <c r="U1791" s="1">
        <f t="shared" si="547"/>
        <v>0.18014743100100314</v>
      </c>
      <c r="V1791" s="1">
        <f t="shared" si="551"/>
        <v>0.69114743100100318</v>
      </c>
      <c r="W1791" s="1"/>
      <c r="X1791" s="17">
        <f t="shared" si="552"/>
        <v>446.86930044965845</v>
      </c>
      <c r="Y1791" s="18">
        <f t="shared" si="553"/>
        <v>1988.0604066686358</v>
      </c>
      <c r="Z1791" s="2">
        <f t="shared" si="564"/>
        <v>424.52583542717554</v>
      </c>
      <c r="AA1791" s="18">
        <f t="shared" si="564"/>
        <v>1888.6573863352039</v>
      </c>
      <c r="AB1791" s="2">
        <f t="shared" si="565"/>
        <v>-235.55692411364279</v>
      </c>
      <c r="AC1791" s="2">
        <f t="shared" si="565"/>
        <v>188.86573863352038</v>
      </c>
      <c r="AD1791" s="2">
        <f t="shared" si="554"/>
        <v>424.52583542717554</v>
      </c>
      <c r="AE1791" s="2">
        <f t="shared" si="555"/>
        <v>-1000</v>
      </c>
      <c r="AF1791" s="5">
        <f t="shared" si="556"/>
        <v>0.44399999999999995</v>
      </c>
      <c r="AG1791" s="5">
        <f t="shared" si="557"/>
        <v>-1</v>
      </c>
      <c r="AH1791" s="3">
        <f t="shared" si="558"/>
        <v>201610</v>
      </c>
      <c r="AI1791" s="21">
        <v>1.4650000000000001</v>
      </c>
      <c r="AJ1791" s="21">
        <v>2.93</v>
      </c>
      <c r="AK1791" s="21">
        <v>1.444</v>
      </c>
      <c r="AL1791" s="21">
        <v>3.01</v>
      </c>
      <c r="AO1791">
        <f t="shared" si="563"/>
        <v>-300</v>
      </c>
      <c r="AP1791">
        <f>IF(E1791&lt;F1791,G1791,H1791)</f>
        <v>29</v>
      </c>
      <c r="AQ1791">
        <f>IF(E1791&lt;F1791,H1791,G1791)</f>
        <v>23</v>
      </c>
    </row>
    <row r="1792" spans="2:43" x14ac:dyDescent="0.25">
      <c r="B1792" s="24">
        <v>42673</v>
      </c>
      <c r="C1792" s="20" t="s">
        <v>44</v>
      </c>
      <c r="D1792" s="20" t="s">
        <v>48</v>
      </c>
      <c r="E1792" s="2">
        <v>-135.13513513513513</v>
      </c>
      <c r="F1792" s="2">
        <v>122.00000000000001</v>
      </c>
      <c r="G1792">
        <v>30</v>
      </c>
      <c r="H1792">
        <v>20</v>
      </c>
      <c r="I1792" s="9"/>
      <c r="J1792" s="2" t="str">
        <f t="shared" si="559"/>
        <v>Carolina Panthers</v>
      </c>
      <c r="K1792" s="2" t="str">
        <f t="shared" si="560"/>
        <v>Arizona Cardinals</v>
      </c>
      <c r="L1792" s="17">
        <f t="shared" si="561"/>
        <v>-135.13513513513513</v>
      </c>
      <c r="M1792" s="18">
        <f t="shared" si="562"/>
        <v>122.00000000000001</v>
      </c>
      <c r="N1792" s="4">
        <f t="shared" si="548"/>
        <v>1.74</v>
      </c>
      <c r="O1792" s="4">
        <f t="shared" si="549"/>
        <v>2.2200000000000002</v>
      </c>
      <c r="P1792" s="4"/>
      <c r="Q1792" s="4"/>
      <c r="R1792" s="1">
        <f t="shared" si="550"/>
        <v>0.57471264367816088</v>
      </c>
      <c r="S1792" s="1">
        <f t="shared" si="550"/>
        <v>0.4504504504504504</v>
      </c>
      <c r="T1792" s="1">
        <f t="shared" si="546"/>
        <v>2.4545454545454426E-2</v>
      </c>
      <c r="U1792" s="1">
        <f t="shared" si="547"/>
        <v>6.2131096613855241E-2</v>
      </c>
      <c r="V1792" s="1">
        <f t="shared" si="551"/>
        <v>0.5731310966138552</v>
      </c>
      <c r="W1792" s="1"/>
      <c r="X1792" s="17">
        <f t="shared" si="552"/>
        <v>744.8015051148866</v>
      </c>
      <c r="Y1792" s="18">
        <f t="shared" si="553"/>
        <v>1221.1409145511027</v>
      </c>
      <c r="Z1792" s="2">
        <f t="shared" si="564"/>
        <v>707.56142985914221</v>
      </c>
      <c r="AA1792" s="18">
        <f t="shared" si="564"/>
        <v>1160.0838688235476</v>
      </c>
      <c r="AB1792" s="2">
        <f t="shared" si="565"/>
        <v>-141.3304849303438</v>
      </c>
      <c r="AC1792" s="2">
        <f t="shared" si="565"/>
        <v>116.00838688235476</v>
      </c>
      <c r="AD1792" s="2">
        <f t="shared" si="554"/>
        <v>707.56142985914221</v>
      </c>
      <c r="AE1792" s="2">
        <f t="shared" si="555"/>
        <v>-1000</v>
      </c>
      <c r="AF1792" s="5">
        <f t="shared" si="556"/>
        <v>0.74</v>
      </c>
      <c r="AG1792" s="5">
        <f t="shared" si="557"/>
        <v>-1</v>
      </c>
      <c r="AH1792" s="3">
        <f t="shared" si="558"/>
        <v>201610</v>
      </c>
      <c r="AI1792" s="21">
        <v>1.694</v>
      </c>
      <c r="AJ1792" s="21">
        <v>2.2999999999999998</v>
      </c>
      <c r="AK1792" s="21">
        <v>1.74</v>
      </c>
      <c r="AL1792" s="21">
        <v>2.2200000000000002</v>
      </c>
      <c r="AO1792">
        <f t="shared" si="563"/>
        <v>-140</v>
      </c>
      <c r="AP1792">
        <f>IF(E1792&lt;F1792,G1792,H1792)</f>
        <v>30</v>
      </c>
      <c r="AQ1792">
        <f>IF(E1792&lt;F1792,H1792,G1792)</f>
        <v>20</v>
      </c>
    </row>
    <row r="1793" spans="2:43" x14ac:dyDescent="0.25">
      <c r="B1793" s="24">
        <v>42673</v>
      </c>
      <c r="C1793" s="20" t="s">
        <v>38</v>
      </c>
      <c r="D1793" s="20" t="s">
        <v>54</v>
      </c>
      <c r="E1793" s="2">
        <v>-180.1801801801802</v>
      </c>
      <c r="F1793" s="2">
        <v>162</v>
      </c>
      <c r="G1793">
        <v>27</v>
      </c>
      <c r="H1793">
        <v>19</v>
      </c>
      <c r="I1793" s="9"/>
      <c r="J1793" s="2" t="str">
        <f t="shared" si="559"/>
        <v>Denver Broncos</v>
      </c>
      <c r="K1793" s="2" t="str">
        <f t="shared" si="560"/>
        <v>San Diego Chargers</v>
      </c>
      <c r="L1793" s="17">
        <f t="shared" si="561"/>
        <v>-180.1801801801802</v>
      </c>
      <c r="M1793" s="18">
        <f t="shared" si="562"/>
        <v>162</v>
      </c>
      <c r="N1793" s="4">
        <f t="shared" si="548"/>
        <v>1.5549999999999999</v>
      </c>
      <c r="O1793" s="4">
        <f t="shared" si="549"/>
        <v>2.62</v>
      </c>
      <c r="P1793" s="4"/>
      <c r="Q1793" s="4"/>
      <c r="R1793" s="1">
        <f t="shared" si="550"/>
        <v>0.64308681672025725</v>
      </c>
      <c r="S1793" s="1">
        <f t="shared" si="550"/>
        <v>0.38167938931297707</v>
      </c>
      <c r="T1793" s="1">
        <f t="shared" si="546"/>
        <v>2.4167664670658784E-2</v>
      </c>
      <c r="U1793" s="1">
        <f t="shared" si="547"/>
        <v>0.13070371370364009</v>
      </c>
      <c r="V1793" s="1">
        <f t="shared" si="551"/>
        <v>0.6417037137036401</v>
      </c>
      <c r="W1793" s="1"/>
      <c r="X1793" s="17">
        <f t="shared" si="552"/>
        <v>558.35158601222145</v>
      </c>
      <c r="Y1793" s="18">
        <f t="shared" si="553"/>
        <v>1612.4084218612529</v>
      </c>
      <c r="Z1793" s="2">
        <f t="shared" si="564"/>
        <v>530.43400671161032</v>
      </c>
      <c r="AA1793" s="18">
        <f t="shared" si="564"/>
        <v>1531.7880007681902</v>
      </c>
      <c r="AB1793" s="2">
        <f t="shared" si="565"/>
        <v>-188.52486592996408</v>
      </c>
      <c r="AC1793" s="2">
        <f t="shared" si="565"/>
        <v>153.17880007681902</v>
      </c>
      <c r="AD1793" s="2">
        <f t="shared" si="554"/>
        <v>530.43400671161032</v>
      </c>
      <c r="AE1793" s="2">
        <f t="shared" si="555"/>
        <v>-1000</v>
      </c>
      <c r="AF1793" s="5">
        <f t="shared" si="556"/>
        <v>0.55499999999999994</v>
      </c>
      <c r="AG1793" s="5">
        <f t="shared" si="557"/>
        <v>-1</v>
      </c>
      <c r="AH1793" s="3">
        <f t="shared" si="558"/>
        <v>201610</v>
      </c>
      <c r="AI1793" s="21">
        <v>1.4650000000000001</v>
      </c>
      <c r="AJ1793" s="21">
        <v>2.93</v>
      </c>
      <c r="AK1793" s="21">
        <v>1.5549999999999999</v>
      </c>
      <c r="AL1793" s="21">
        <v>2.62</v>
      </c>
      <c r="AO1793">
        <f t="shared" si="563"/>
        <v>-190</v>
      </c>
      <c r="AP1793">
        <f>IF(E1793&lt;F1793,G1793,H1793)</f>
        <v>27</v>
      </c>
      <c r="AQ1793">
        <f>IF(E1793&lt;F1793,H1793,G1793)</f>
        <v>19</v>
      </c>
    </row>
    <row r="1794" spans="2:43" x14ac:dyDescent="0.25">
      <c r="B1794" s="24">
        <v>42673</v>
      </c>
      <c r="C1794" s="20" t="s">
        <v>35</v>
      </c>
      <c r="D1794" s="20" t="s">
        <v>33</v>
      </c>
      <c r="E1794" s="2">
        <v>-160</v>
      </c>
      <c r="F1794" s="2">
        <v>144</v>
      </c>
      <c r="G1794">
        <v>33</v>
      </c>
      <c r="H1794">
        <v>32</v>
      </c>
      <c r="I1794" s="9"/>
      <c r="J1794" s="2" t="str">
        <f t="shared" si="559"/>
        <v>Atlanta Falcons</v>
      </c>
      <c r="K1794" s="2" t="str">
        <f t="shared" si="560"/>
        <v>Green Bay Packers</v>
      </c>
      <c r="L1794" s="17">
        <f t="shared" si="561"/>
        <v>-160</v>
      </c>
      <c r="M1794" s="18">
        <f t="shared" si="562"/>
        <v>144</v>
      </c>
      <c r="N1794" s="4">
        <f t="shared" si="548"/>
        <v>1.625</v>
      </c>
      <c r="O1794" s="4">
        <f t="shared" si="549"/>
        <v>2.44</v>
      </c>
      <c r="P1794" s="4"/>
      <c r="Q1794" s="4"/>
      <c r="R1794" s="1">
        <f t="shared" si="550"/>
        <v>0.61538461538461542</v>
      </c>
      <c r="S1794" s="1">
        <f t="shared" si="550"/>
        <v>0.4098360655737705</v>
      </c>
      <c r="T1794" s="1">
        <f t="shared" si="546"/>
        <v>2.4600246002459913E-2</v>
      </c>
      <c r="U1794" s="1">
        <f t="shared" si="547"/>
        <v>0.10277427490542246</v>
      </c>
      <c r="V1794" s="1">
        <f t="shared" si="551"/>
        <v>0.61377427490542247</v>
      </c>
      <c r="W1794" s="1"/>
      <c r="X1794" s="17">
        <f t="shared" si="552"/>
        <v>629.26346196912823</v>
      </c>
      <c r="Y1794" s="18">
        <f t="shared" si="553"/>
        <v>1438.0997917039526</v>
      </c>
      <c r="Z1794" s="2">
        <f t="shared" si="564"/>
        <v>597.80028887067181</v>
      </c>
      <c r="AA1794" s="18">
        <f t="shared" si="564"/>
        <v>1366.194802118755</v>
      </c>
      <c r="AB1794" s="2">
        <f t="shared" si="565"/>
        <v>-167.27994593129748</v>
      </c>
      <c r="AC1794" s="2">
        <f t="shared" si="565"/>
        <v>136.6194802118755</v>
      </c>
      <c r="AD1794" s="2">
        <f t="shared" si="554"/>
        <v>597.80028887067181</v>
      </c>
      <c r="AE1794" s="2">
        <f t="shared" si="555"/>
        <v>-1000</v>
      </c>
      <c r="AF1794" s="5">
        <f t="shared" si="556"/>
        <v>0.625</v>
      </c>
      <c r="AG1794" s="5">
        <f t="shared" si="557"/>
        <v>-1</v>
      </c>
      <c r="AH1794" s="3">
        <f t="shared" si="558"/>
        <v>201610</v>
      </c>
      <c r="AI1794" s="21">
        <v>1.675</v>
      </c>
      <c r="AJ1794" s="21">
        <v>2.34</v>
      </c>
      <c r="AK1794" s="21">
        <v>1.625</v>
      </c>
      <c r="AL1794" s="21">
        <v>2.44</v>
      </c>
      <c r="AO1794">
        <f t="shared" si="563"/>
        <v>-160</v>
      </c>
      <c r="AP1794">
        <f>IF(E1794&lt;F1794,G1794,H1794)</f>
        <v>33</v>
      </c>
      <c r="AQ1794">
        <f>IF(E1794&lt;F1794,H1794,G1794)</f>
        <v>32</v>
      </c>
    </row>
    <row r="1795" spans="2:43" x14ac:dyDescent="0.25">
      <c r="B1795" s="24">
        <v>42673</v>
      </c>
      <c r="C1795" s="20" t="s">
        <v>24</v>
      </c>
      <c r="D1795" s="20" t="s">
        <v>36</v>
      </c>
      <c r="E1795" s="2">
        <v>204.99999999999997</v>
      </c>
      <c r="F1795" s="2">
        <v>-230.41474654377885</v>
      </c>
      <c r="G1795">
        <v>25</v>
      </c>
      <c r="H1795">
        <v>41</v>
      </c>
      <c r="I1795" s="9"/>
      <c r="J1795" s="2" t="str">
        <f t="shared" si="559"/>
        <v>New England Patriots</v>
      </c>
      <c r="K1795" s="2" t="str">
        <f t="shared" si="560"/>
        <v>Buffalo Bills</v>
      </c>
      <c r="L1795" s="17">
        <f t="shared" si="561"/>
        <v>-230.41474654377885</v>
      </c>
      <c r="M1795" s="18">
        <f t="shared" si="562"/>
        <v>204.99999999999997</v>
      </c>
      <c r="N1795" s="4">
        <f t="shared" si="548"/>
        <v>1.4339999999999999</v>
      </c>
      <c r="O1795" s="4">
        <f t="shared" si="549"/>
        <v>3.05</v>
      </c>
      <c r="P1795" s="4"/>
      <c r="Q1795" s="4"/>
      <c r="R1795" s="1">
        <f t="shared" si="550"/>
        <v>0.69735006973500702</v>
      </c>
      <c r="S1795" s="1">
        <f t="shared" si="550"/>
        <v>0.32786885245901642</v>
      </c>
      <c r="T1795" s="1">
        <f t="shared" si="546"/>
        <v>2.4598572702943966E-2</v>
      </c>
      <c r="U1795" s="1">
        <f t="shared" si="547"/>
        <v>0.1847406086379953</v>
      </c>
      <c r="V1795" s="1">
        <f t="shared" si="551"/>
        <v>0.69574060863799536</v>
      </c>
      <c r="W1795" s="1"/>
      <c r="X1795" s="17">
        <f t="shared" si="552"/>
        <v>437.31728115975989</v>
      </c>
      <c r="Y1795" s="18">
        <f t="shared" si="553"/>
        <v>2028.3240111062205</v>
      </c>
      <c r="Z1795" s="2">
        <f t="shared" si="564"/>
        <v>415.45141710177188</v>
      </c>
      <c r="AA1795" s="18">
        <f t="shared" si="564"/>
        <v>1926.9078105509093</v>
      </c>
      <c r="AB1795" s="2">
        <f t="shared" si="565"/>
        <v>-240.70203129311579</v>
      </c>
      <c r="AC1795" s="2">
        <f t="shared" si="565"/>
        <v>192.69078105509092</v>
      </c>
      <c r="AD1795" s="2">
        <f t="shared" si="554"/>
        <v>415.45141710177188</v>
      </c>
      <c r="AE1795" s="2">
        <f t="shared" si="555"/>
        <v>-1000</v>
      </c>
      <c r="AF1795" s="5">
        <f t="shared" si="556"/>
        <v>0.43399999999999994</v>
      </c>
      <c r="AG1795" s="5">
        <f t="shared" si="557"/>
        <v>-1</v>
      </c>
      <c r="AH1795" s="3">
        <f t="shared" si="558"/>
        <v>201610</v>
      </c>
      <c r="AI1795" s="21">
        <v>3.27</v>
      </c>
      <c r="AJ1795" s="21">
        <v>1.3919999999999999</v>
      </c>
      <c r="AK1795" s="21">
        <v>3.05</v>
      </c>
      <c r="AL1795" s="21">
        <v>1.4339999999999999</v>
      </c>
      <c r="AO1795">
        <f t="shared" si="563"/>
        <v>-300</v>
      </c>
      <c r="AP1795">
        <f>IF(E1795&lt;F1795,G1795,H1795)</f>
        <v>41</v>
      </c>
      <c r="AQ1795">
        <f>IF(E1795&lt;F1795,H1795,G1795)</f>
        <v>25</v>
      </c>
    </row>
    <row r="1796" spans="2:43" x14ac:dyDescent="0.25">
      <c r="B1796" s="24">
        <v>42673</v>
      </c>
      <c r="C1796" s="20" t="s">
        <v>46</v>
      </c>
      <c r="D1796" s="20" t="s">
        <v>42</v>
      </c>
      <c r="E1796" s="2">
        <v>121</v>
      </c>
      <c r="F1796" s="2">
        <v>-134.04825737265415</v>
      </c>
      <c r="G1796">
        <v>28</v>
      </c>
      <c r="H1796">
        <v>31</v>
      </c>
      <c r="I1796" s="9"/>
      <c r="J1796" s="2" t="str">
        <f t="shared" si="559"/>
        <v>New York Jets</v>
      </c>
      <c r="K1796" s="2" t="str">
        <f t="shared" si="560"/>
        <v>Cleveland Browns</v>
      </c>
      <c r="L1796" s="17">
        <f t="shared" si="561"/>
        <v>-134.04825737265415</v>
      </c>
      <c r="M1796" s="18">
        <f t="shared" si="562"/>
        <v>121</v>
      </c>
      <c r="N1796" s="4">
        <f t="shared" si="548"/>
        <v>1.746</v>
      </c>
      <c r="O1796" s="4">
        <f t="shared" si="549"/>
        <v>2.21</v>
      </c>
      <c r="P1796" s="4"/>
      <c r="Q1796" s="4"/>
      <c r="R1796" s="1">
        <f t="shared" si="550"/>
        <v>0.57273768613974796</v>
      </c>
      <c r="S1796" s="1">
        <f t="shared" si="550"/>
        <v>0.45248868778280543</v>
      </c>
      <c r="T1796" s="1">
        <f t="shared" ref="T1796:T1859" si="566">1-N1796*O1796/(N1796+O1796)</f>
        <v>2.4605662285136498E-2</v>
      </c>
      <c r="U1796" s="1">
        <f t="shared" ref="U1796:U1859" si="567">ABS(R1796-S1796)/2</f>
        <v>6.0124499178471263E-2</v>
      </c>
      <c r="V1796" s="1">
        <f t="shared" si="551"/>
        <v>0.5711244991784713</v>
      </c>
      <c r="W1796" s="1"/>
      <c r="X1796" s="17">
        <f t="shared" si="552"/>
        <v>750.93171705721034</v>
      </c>
      <c r="Y1796" s="18">
        <f t="shared" si="553"/>
        <v>1211.3891833551868</v>
      </c>
      <c r="Z1796" s="2">
        <f t="shared" si="564"/>
        <v>713.38513120434982</v>
      </c>
      <c r="AA1796" s="18">
        <f t="shared" si="564"/>
        <v>1150.8197241874275</v>
      </c>
      <c r="AB1796" s="2">
        <f t="shared" si="565"/>
        <v>-140.17673711698779</v>
      </c>
      <c r="AC1796" s="2">
        <f t="shared" si="565"/>
        <v>115.08197241874275</v>
      </c>
      <c r="AD1796" s="2">
        <f t="shared" si="554"/>
        <v>713.38513120434982</v>
      </c>
      <c r="AE1796" s="2">
        <f t="shared" si="555"/>
        <v>-1000</v>
      </c>
      <c r="AF1796" s="5">
        <f t="shared" si="556"/>
        <v>0.746</v>
      </c>
      <c r="AG1796" s="5">
        <f t="shared" si="557"/>
        <v>-1</v>
      </c>
      <c r="AH1796" s="3">
        <f t="shared" si="558"/>
        <v>201610</v>
      </c>
      <c r="AI1796" s="21">
        <v>2.46</v>
      </c>
      <c r="AJ1796" s="21">
        <v>1.617</v>
      </c>
      <c r="AK1796" s="21">
        <v>2.21</v>
      </c>
      <c r="AL1796" s="21">
        <v>1.746</v>
      </c>
      <c r="AO1796">
        <f t="shared" si="563"/>
        <v>-140</v>
      </c>
      <c r="AP1796">
        <f>IF(E1796&lt;F1796,G1796,H1796)</f>
        <v>31</v>
      </c>
      <c r="AQ1796">
        <f>IF(E1796&lt;F1796,H1796,G1796)</f>
        <v>28</v>
      </c>
    </row>
    <row r="1797" spans="2:43" x14ac:dyDescent="0.25">
      <c r="B1797" s="24">
        <v>42673</v>
      </c>
      <c r="C1797" s="20" t="s">
        <v>40</v>
      </c>
      <c r="D1797" s="20" t="s">
        <v>34</v>
      </c>
      <c r="E1797" s="2">
        <v>-116.00928074245938</v>
      </c>
      <c r="F1797" s="2">
        <v>104.99999999999999</v>
      </c>
      <c r="G1797">
        <v>20</v>
      </c>
      <c r="H1797">
        <v>13</v>
      </c>
      <c r="I1797" s="9"/>
      <c r="J1797" s="2" t="str">
        <f t="shared" si="559"/>
        <v>Houston Texans</v>
      </c>
      <c r="K1797" s="2" t="str">
        <f t="shared" si="560"/>
        <v>Detroit Lions</v>
      </c>
      <c r="L1797" s="17">
        <f t="shared" si="561"/>
        <v>-116.00928074245938</v>
      </c>
      <c r="M1797" s="18">
        <f t="shared" si="562"/>
        <v>104.99999999999999</v>
      </c>
      <c r="N1797" s="4">
        <f t="shared" ref="N1797:N1860" si="568">IF(E1797&lt;0,AK1797,AL1797)</f>
        <v>1.8620000000000001</v>
      </c>
      <c r="O1797" s="4">
        <f t="shared" ref="O1797:O1860" si="569">IF(E1797&lt;0,AL1797,AK1797)</f>
        <v>2.0499999999999998</v>
      </c>
      <c r="P1797" s="4"/>
      <c r="Q1797" s="4"/>
      <c r="R1797" s="1">
        <f t="shared" ref="R1797:S1860" si="570">1/N1797</f>
        <v>0.53705692803437166</v>
      </c>
      <c r="S1797" s="1">
        <f t="shared" si="570"/>
        <v>0.48780487804878053</v>
      </c>
      <c r="T1797" s="1">
        <f t="shared" si="566"/>
        <v>2.4258691206544003E-2</v>
      </c>
      <c r="U1797" s="1">
        <f t="shared" si="567"/>
        <v>2.4626024992795564E-2</v>
      </c>
      <c r="V1797" s="1">
        <f t="shared" ref="V1797:V1860" si="571">V$1+IF(N1797&lt;=O1797,U1797,-U1797)</f>
        <v>0.53562602499279555</v>
      </c>
      <c r="W1797" s="1"/>
      <c r="X1797" s="17">
        <f t="shared" ref="X1797:X1860" si="572">(1/V1797-1)*1000</f>
        <v>866.97425692385013</v>
      </c>
      <c r="Y1797" s="18">
        <f t="shared" ref="Y1797:Y1860" si="573">1000000/(X1797+W$1)-X$1</f>
        <v>1051.5221796644421</v>
      </c>
      <c r="Z1797" s="2">
        <f t="shared" si="564"/>
        <v>823.62554407765754</v>
      </c>
      <c r="AA1797" s="18">
        <f t="shared" si="564"/>
        <v>998.94607068121991</v>
      </c>
      <c r="AB1797" s="2">
        <f t="shared" si="565"/>
        <v>-121.41439847155986</v>
      </c>
      <c r="AC1797" s="2">
        <f t="shared" si="565"/>
        <v>-100.10550412576941</v>
      </c>
      <c r="AD1797" s="2">
        <f t="shared" ref="AD1797:AD1860" si="574">IF(AP1797&gt;AQ1797,Z1797,-1000)</f>
        <v>823.62554407765754</v>
      </c>
      <c r="AE1797" s="2">
        <f t="shared" ref="AE1797:AE1860" si="575">IF(AQ1797&gt;AP1797,AA1797,-1000)</f>
        <v>-1000</v>
      </c>
      <c r="AF1797" s="5">
        <f t="shared" ref="AF1797:AF1860" si="576">IF(AP1797&gt;AQ1797,N1797-1,-1)</f>
        <v>0.8620000000000001</v>
      </c>
      <c r="AG1797" s="5">
        <f t="shared" ref="AG1797:AG1860" si="577">IF(AQ1797&gt;AP1797,O1797-1,-1)</f>
        <v>-1</v>
      </c>
      <c r="AH1797" s="3">
        <f t="shared" ref="AH1797:AH1860" si="578">YEAR(B1797)*100+MONTH(B1797)</f>
        <v>201610</v>
      </c>
      <c r="AI1797" s="21">
        <v>1.724</v>
      </c>
      <c r="AJ1797" s="21">
        <v>2.25</v>
      </c>
      <c r="AK1797" s="21">
        <v>1.8620000000000001</v>
      </c>
      <c r="AL1797" s="21">
        <v>2.0499999999999998</v>
      </c>
      <c r="AO1797">
        <f t="shared" si="563"/>
        <v>-120</v>
      </c>
      <c r="AP1797">
        <f>IF(E1797&lt;F1797,G1797,H1797)</f>
        <v>20</v>
      </c>
      <c r="AQ1797">
        <f>IF(E1797&lt;F1797,H1797,G1797)</f>
        <v>13</v>
      </c>
    </row>
    <row r="1798" spans="2:43" x14ac:dyDescent="0.25">
      <c r="B1798" s="24">
        <v>42673</v>
      </c>
      <c r="C1798" s="20" t="s">
        <v>39</v>
      </c>
      <c r="D1798" s="20" t="s">
        <v>20</v>
      </c>
      <c r="E1798" s="2">
        <v>127</v>
      </c>
      <c r="F1798" s="2">
        <v>-140.0560224089636</v>
      </c>
      <c r="G1798">
        <v>14</v>
      </c>
      <c r="H1798">
        <v>30</v>
      </c>
      <c r="I1798" s="9"/>
      <c r="J1798" s="2" t="str">
        <f t="shared" ref="J1798:J1861" si="579">IF(E1798&lt;=F1798,C1798,D1798)</f>
        <v>Kansas City Chiefs</v>
      </c>
      <c r="K1798" s="2" t="str">
        <f t="shared" ref="K1798:K1861" si="580">IF(E1798&gt;F1798,C1798,D1798)</f>
        <v>Indianapolis Colts</v>
      </c>
      <c r="L1798" s="17">
        <f t="shared" ref="L1798:L1861" si="581">IF(E1798&lt;=F1798,E1798,F1798)</f>
        <v>-140.0560224089636</v>
      </c>
      <c r="M1798" s="18">
        <f t="shared" ref="M1798:M1861" si="582">IF(E1798&gt;F1798,E1798,F1798)</f>
        <v>127</v>
      </c>
      <c r="N1798" s="4">
        <f t="shared" si="568"/>
        <v>1.714</v>
      </c>
      <c r="O1798" s="4">
        <f t="shared" si="569"/>
        <v>2.27</v>
      </c>
      <c r="P1798" s="4"/>
      <c r="Q1798" s="4"/>
      <c r="R1798" s="1">
        <f t="shared" si="570"/>
        <v>0.58343057176196034</v>
      </c>
      <c r="S1798" s="1">
        <f t="shared" si="570"/>
        <v>0.44052863436123346</v>
      </c>
      <c r="T1798" s="1">
        <f t="shared" si="566"/>
        <v>2.3398594377510018E-2</v>
      </c>
      <c r="U1798" s="1">
        <f t="shared" si="567"/>
        <v>7.1450968700363438E-2</v>
      </c>
      <c r="V1798" s="1">
        <f t="shared" si="571"/>
        <v>0.58245096870036339</v>
      </c>
      <c r="W1798" s="1"/>
      <c r="X1798" s="17">
        <f t="shared" si="572"/>
        <v>716.88271414729309</v>
      </c>
      <c r="Y1798" s="18">
        <f t="shared" si="573"/>
        <v>1267.5379818063075</v>
      </c>
      <c r="Z1798" s="2">
        <f t="shared" si="564"/>
        <v>681.03857843992841</v>
      </c>
      <c r="AA1798" s="18">
        <f t="shared" si="564"/>
        <v>1204.1610827159921</v>
      </c>
      <c r="AB1798" s="2">
        <f t="shared" si="565"/>
        <v>-146.83455998788267</v>
      </c>
      <c r="AC1798" s="2">
        <f t="shared" si="565"/>
        <v>120.4161082715992</v>
      </c>
      <c r="AD1798" s="2">
        <f t="shared" si="574"/>
        <v>681.03857843992841</v>
      </c>
      <c r="AE1798" s="2">
        <f t="shared" si="575"/>
        <v>-1000</v>
      </c>
      <c r="AF1798" s="5">
        <f t="shared" si="576"/>
        <v>0.71399999999999997</v>
      </c>
      <c r="AG1798" s="5">
        <f t="shared" si="577"/>
        <v>-1</v>
      </c>
      <c r="AH1798" s="3">
        <f t="shared" si="578"/>
        <v>201610</v>
      </c>
      <c r="AI1798" s="21">
        <v>2.25</v>
      </c>
      <c r="AJ1798" s="21">
        <v>1.724</v>
      </c>
      <c r="AK1798" s="21">
        <v>2.27</v>
      </c>
      <c r="AL1798" s="21">
        <v>1.714</v>
      </c>
      <c r="AO1798">
        <f t="shared" ref="AO1798:AO1861" si="583">IF(L1798&lt;-200,INT(L1798/100)*100,INT(L1798/10)*10)</f>
        <v>-150</v>
      </c>
      <c r="AP1798">
        <f>IF(E1798&lt;F1798,G1798,H1798)</f>
        <v>30</v>
      </c>
      <c r="AQ1798">
        <f>IF(E1798&lt;F1798,H1798,G1798)</f>
        <v>14</v>
      </c>
    </row>
    <row r="1799" spans="2:43" x14ac:dyDescent="0.25">
      <c r="B1799" s="24">
        <v>42673</v>
      </c>
      <c r="C1799" s="20" t="s">
        <v>43</v>
      </c>
      <c r="D1799" s="20" t="s">
        <v>32</v>
      </c>
      <c r="E1799" s="2">
        <v>-106.04453870625662</v>
      </c>
      <c r="F1799" s="2">
        <v>-104.05827263267429</v>
      </c>
      <c r="G1799">
        <v>25</v>
      </c>
      <c r="H1799">
        <v>20</v>
      </c>
      <c r="I1799" s="9"/>
      <c r="J1799" s="2" t="str">
        <f t="shared" si="579"/>
        <v>New Orleans Saints</v>
      </c>
      <c r="K1799" s="2" t="str">
        <f t="shared" si="580"/>
        <v>Seattle Seahawks</v>
      </c>
      <c r="L1799" s="17">
        <f t="shared" si="581"/>
        <v>-106.04453870625662</v>
      </c>
      <c r="M1799" s="18">
        <f t="shared" si="582"/>
        <v>-104.05827263267429</v>
      </c>
      <c r="N1799" s="4">
        <f t="shared" si="568"/>
        <v>1.9430000000000001</v>
      </c>
      <c r="O1799" s="4">
        <f t="shared" si="569"/>
        <v>1.9610000000000001</v>
      </c>
      <c r="P1799" s="4"/>
      <c r="Q1799" s="4"/>
      <c r="R1799" s="1">
        <f t="shared" si="570"/>
        <v>0.51466803911477099</v>
      </c>
      <c r="S1799" s="1">
        <f t="shared" si="570"/>
        <v>0.50994390617032126</v>
      </c>
      <c r="T1799" s="1">
        <f t="shared" si="566"/>
        <v>2.4020747950819654E-2</v>
      </c>
      <c r="U1799" s="1">
        <f t="shared" si="567"/>
        <v>2.3620664722248663E-3</v>
      </c>
      <c r="V1799" s="1">
        <f t="shared" si="571"/>
        <v>0.51336206647222493</v>
      </c>
      <c r="W1799" s="1"/>
      <c r="X1799" s="17">
        <f t="shared" si="572"/>
        <v>947.94291458249825</v>
      </c>
      <c r="Y1799" s="18">
        <f t="shared" si="573"/>
        <v>962.10724183018021</v>
      </c>
      <c r="Z1799" s="2">
        <f t="shared" si="564"/>
        <v>900.54576885337326</v>
      </c>
      <c r="AA1799" s="18">
        <f t="shared" si="564"/>
        <v>914.00187973867116</v>
      </c>
      <c r="AB1799" s="2">
        <f t="shared" si="565"/>
        <v>-111.04377307477193</v>
      </c>
      <c r="AC1799" s="2">
        <f t="shared" si="565"/>
        <v>-109.40896536076241</v>
      </c>
      <c r="AD1799" s="2">
        <f t="shared" si="574"/>
        <v>900.54576885337326</v>
      </c>
      <c r="AE1799" s="2">
        <f t="shared" si="575"/>
        <v>-1000</v>
      </c>
      <c r="AF1799" s="5">
        <f t="shared" si="576"/>
        <v>0.94300000000000006</v>
      </c>
      <c r="AG1799" s="5">
        <f t="shared" si="577"/>
        <v>-1</v>
      </c>
      <c r="AH1799" s="3">
        <f t="shared" si="578"/>
        <v>201610</v>
      </c>
      <c r="AI1799" s="21">
        <v>2.29</v>
      </c>
      <c r="AJ1799" s="21">
        <v>1.6990000000000001</v>
      </c>
      <c r="AK1799" s="21">
        <v>1.9430000000000001</v>
      </c>
      <c r="AL1799" s="21">
        <v>1.9610000000000001</v>
      </c>
      <c r="AO1799">
        <f t="shared" si="583"/>
        <v>-110</v>
      </c>
      <c r="AP1799">
        <f>IF(E1799&lt;F1799,G1799,H1799)</f>
        <v>25</v>
      </c>
      <c r="AQ1799">
        <f>IF(E1799&lt;F1799,H1799,G1799)</f>
        <v>20</v>
      </c>
    </row>
    <row r="1800" spans="2:43" x14ac:dyDescent="0.25">
      <c r="B1800" s="24">
        <v>42673</v>
      </c>
      <c r="C1800" s="20" t="s">
        <v>27</v>
      </c>
      <c r="D1800" s="20" t="s">
        <v>52</v>
      </c>
      <c r="E1800" s="2">
        <v>-113.12217194570137</v>
      </c>
      <c r="F1800" s="2">
        <v>102</v>
      </c>
      <c r="G1800">
        <v>24</v>
      </c>
      <c r="H1800">
        <v>30</v>
      </c>
      <c r="I1800" s="9"/>
      <c r="J1800" s="2" t="str">
        <f t="shared" si="579"/>
        <v>Tampa Bay Buccaneers</v>
      </c>
      <c r="K1800" s="2" t="str">
        <f t="shared" si="580"/>
        <v>Oakland Raiders</v>
      </c>
      <c r="L1800" s="17">
        <f t="shared" si="581"/>
        <v>-113.12217194570137</v>
      </c>
      <c r="M1800" s="18">
        <f t="shared" si="582"/>
        <v>102</v>
      </c>
      <c r="N1800" s="4">
        <f t="shared" si="568"/>
        <v>1.8839999999999999</v>
      </c>
      <c r="O1800" s="4">
        <f t="shared" si="569"/>
        <v>2.02</v>
      </c>
      <c r="P1800" s="4"/>
      <c r="Q1800" s="4"/>
      <c r="R1800" s="1">
        <f t="shared" si="570"/>
        <v>0.53078556263269638</v>
      </c>
      <c r="S1800" s="1">
        <f t="shared" si="570"/>
        <v>0.49504950495049505</v>
      </c>
      <c r="T1800" s="1">
        <f t="shared" si="566"/>
        <v>2.5184426229508228E-2</v>
      </c>
      <c r="U1800" s="1">
        <f t="shared" si="567"/>
        <v>1.7868028841100669E-2</v>
      </c>
      <c r="V1800" s="1">
        <f t="shared" si="571"/>
        <v>0.52886802884110073</v>
      </c>
      <c r="W1800" s="1"/>
      <c r="X1800" s="17">
        <f t="shared" si="572"/>
        <v>890.83087928624184</v>
      </c>
      <c r="Y1800" s="18">
        <f t="shared" si="573"/>
        <v>1023.5691422820969</v>
      </c>
      <c r="Z1800" s="2">
        <f t="shared" si="564"/>
        <v>846.28933532192968</v>
      </c>
      <c r="AA1800" s="18">
        <f t="shared" si="564"/>
        <v>972.39068516799205</v>
      </c>
      <c r="AB1800" s="2">
        <f t="shared" si="565"/>
        <v>-118.16289751773826</v>
      </c>
      <c r="AC1800" s="2">
        <f t="shared" si="565"/>
        <v>-102.83932325279712</v>
      </c>
      <c r="AD1800" s="2">
        <f t="shared" si="574"/>
        <v>-1000</v>
      </c>
      <c r="AE1800" s="2">
        <f t="shared" si="575"/>
        <v>972.39068516799205</v>
      </c>
      <c r="AF1800" s="5">
        <f t="shared" si="576"/>
        <v>-1</v>
      </c>
      <c r="AG1800" s="5">
        <f t="shared" si="577"/>
        <v>1.02</v>
      </c>
      <c r="AH1800" s="3">
        <f t="shared" si="578"/>
        <v>201610</v>
      </c>
      <c r="AI1800" s="21">
        <v>1.8540000000000001</v>
      </c>
      <c r="AJ1800" s="21">
        <v>2.06</v>
      </c>
      <c r="AK1800" s="21">
        <v>1.8839999999999999</v>
      </c>
      <c r="AL1800" s="21">
        <v>2.02</v>
      </c>
      <c r="AO1800">
        <f t="shared" si="583"/>
        <v>-120</v>
      </c>
      <c r="AP1800">
        <f>IF(E1800&lt;F1800,G1800,H1800)</f>
        <v>24</v>
      </c>
      <c r="AQ1800">
        <f>IF(E1800&lt;F1800,H1800,G1800)</f>
        <v>30</v>
      </c>
    </row>
    <row r="1801" spans="2:43" x14ac:dyDescent="0.25">
      <c r="B1801" s="24">
        <v>42673</v>
      </c>
      <c r="C1801" s="20" t="s">
        <v>21</v>
      </c>
      <c r="D1801" s="20" t="s">
        <v>53</v>
      </c>
      <c r="E1801" s="2">
        <v>-155.03875968992247</v>
      </c>
      <c r="F1801" s="2">
        <v>140</v>
      </c>
      <c r="G1801">
        <v>27</v>
      </c>
      <c r="H1801">
        <v>27</v>
      </c>
      <c r="I1801" s="9"/>
      <c r="J1801" s="2" t="str">
        <f t="shared" si="579"/>
        <v>Cincinnati Bengals</v>
      </c>
      <c r="K1801" s="2" t="str">
        <f t="shared" si="580"/>
        <v>Washington Redskins</v>
      </c>
      <c r="L1801" s="17">
        <f t="shared" si="581"/>
        <v>-155.03875968992247</v>
      </c>
      <c r="M1801" s="18">
        <f t="shared" si="582"/>
        <v>140</v>
      </c>
      <c r="N1801" s="4">
        <f t="shared" si="568"/>
        <v>1.645</v>
      </c>
      <c r="O1801" s="4">
        <f t="shared" si="569"/>
        <v>2.4</v>
      </c>
      <c r="P1801" s="4"/>
      <c r="Q1801" s="4"/>
      <c r="R1801" s="1">
        <f t="shared" si="570"/>
        <v>0.60790273556231</v>
      </c>
      <c r="S1801" s="1">
        <f t="shared" si="570"/>
        <v>0.41666666666666669</v>
      </c>
      <c r="T1801" s="1">
        <f t="shared" si="566"/>
        <v>2.3980222496909787E-2</v>
      </c>
      <c r="U1801" s="1">
        <f t="shared" si="567"/>
        <v>9.5618034447821659E-2</v>
      </c>
      <c r="V1801" s="1">
        <f t="shared" si="571"/>
        <v>0.6066180344478217</v>
      </c>
      <c r="W1801" s="1"/>
      <c r="X1801" s="17">
        <f t="shared" si="572"/>
        <v>648.48379575502895</v>
      </c>
      <c r="Y1801" s="18">
        <f t="shared" si="573"/>
        <v>1396.9947605426773</v>
      </c>
      <c r="Z1801" s="2">
        <f t="shared" si="564"/>
        <v>616.05960596727743</v>
      </c>
      <c r="AA1801" s="18">
        <f t="shared" si="564"/>
        <v>1327.1450225155434</v>
      </c>
      <c r="AB1801" s="2">
        <f t="shared" si="565"/>
        <v>-162.32195558900446</v>
      </c>
      <c r="AC1801" s="2">
        <f t="shared" si="565"/>
        <v>132.71450225155434</v>
      </c>
      <c r="AD1801" s="2">
        <f t="shared" si="574"/>
        <v>-1000</v>
      </c>
      <c r="AE1801" s="2">
        <f t="shared" si="575"/>
        <v>-1000</v>
      </c>
      <c r="AF1801" s="5">
        <f t="shared" si="576"/>
        <v>-1</v>
      </c>
      <c r="AG1801" s="5">
        <f t="shared" si="577"/>
        <v>-1</v>
      </c>
      <c r="AH1801" s="3">
        <f t="shared" si="578"/>
        <v>201610</v>
      </c>
      <c r="AI1801" s="21">
        <v>1.6659999999999999</v>
      </c>
      <c r="AJ1801" s="21">
        <v>2.36</v>
      </c>
      <c r="AK1801" s="21">
        <v>1.645</v>
      </c>
      <c r="AL1801" s="21">
        <v>2.4</v>
      </c>
      <c r="AO1801">
        <f t="shared" si="583"/>
        <v>-160</v>
      </c>
      <c r="AP1801">
        <f>IF(E1801&lt;F1801,G1801,H1801)</f>
        <v>27</v>
      </c>
      <c r="AQ1801">
        <f>IF(E1801&lt;F1801,H1801,G1801)</f>
        <v>27</v>
      </c>
    </row>
    <row r="1802" spans="2:43" x14ac:dyDescent="0.25">
      <c r="B1802" s="24">
        <v>42670</v>
      </c>
      <c r="C1802" s="20" t="s">
        <v>41</v>
      </c>
      <c r="D1802" s="20" t="s">
        <v>26</v>
      </c>
      <c r="E1802" s="2">
        <v>-144.09221902017293</v>
      </c>
      <c r="F1802" s="2">
        <v>129.99999999999997</v>
      </c>
      <c r="G1802">
        <v>36</v>
      </c>
      <c r="H1802">
        <v>22</v>
      </c>
      <c r="I1802" s="9"/>
      <c r="J1802" s="2" t="str">
        <f t="shared" si="579"/>
        <v>Tennessee Titans</v>
      </c>
      <c r="K1802" s="2" t="str">
        <f t="shared" si="580"/>
        <v>Jacksonville Jaguars</v>
      </c>
      <c r="L1802" s="17">
        <f t="shared" si="581"/>
        <v>-144.09221902017293</v>
      </c>
      <c r="M1802" s="18">
        <f t="shared" si="582"/>
        <v>129.99999999999997</v>
      </c>
      <c r="N1802" s="4">
        <f t="shared" si="568"/>
        <v>1.694</v>
      </c>
      <c r="O1802" s="4">
        <f t="shared" si="569"/>
        <v>2.2999999999999998</v>
      </c>
      <c r="P1802" s="4"/>
      <c r="Q1802" s="4"/>
      <c r="R1802" s="1">
        <f t="shared" si="570"/>
        <v>0.59031877213695394</v>
      </c>
      <c r="S1802" s="1">
        <f t="shared" si="570"/>
        <v>0.43478260869565222</v>
      </c>
      <c r="T1802" s="1">
        <f t="shared" si="566"/>
        <v>2.4486730095142795E-2</v>
      </c>
      <c r="U1802" s="1">
        <f t="shared" si="567"/>
        <v>7.7768081720650861E-2</v>
      </c>
      <c r="V1802" s="1">
        <f t="shared" si="571"/>
        <v>0.58876808172065087</v>
      </c>
      <c r="W1802" s="1"/>
      <c r="X1802" s="17">
        <f t="shared" si="572"/>
        <v>698.46163718240371</v>
      </c>
      <c r="Y1802" s="18">
        <f t="shared" si="573"/>
        <v>1300.0593144117483</v>
      </c>
      <c r="Z1802" s="2">
        <f t="shared" si="564"/>
        <v>663.5385553232835</v>
      </c>
      <c r="AA1802" s="18">
        <f t="shared" si="564"/>
        <v>1235.0563486911608</v>
      </c>
      <c r="AB1802" s="2">
        <f t="shared" si="565"/>
        <v>-150.70714308572298</v>
      </c>
      <c r="AC1802" s="2">
        <f t="shared" si="565"/>
        <v>123.50563486911608</v>
      </c>
      <c r="AD1802" s="2">
        <f t="shared" si="574"/>
        <v>663.5385553232835</v>
      </c>
      <c r="AE1802" s="2">
        <f t="shared" si="575"/>
        <v>-1000</v>
      </c>
      <c r="AF1802" s="5">
        <f t="shared" si="576"/>
        <v>0.69399999999999995</v>
      </c>
      <c r="AG1802" s="5">
        <f t="shared" si="577"/>
        <v>-1</v>
      </c>
      <c r="AH1802" s="3">
        <f t="shared" si="578"/>
        <v>201610</v>
      </c>
      <c r="AI1802" s="21">
        <v>1.5640000000000001</v>
      </c>
      <c r="AJ1802" s="21">
        <v>2.59</v>
      </c>
      <c r="AK1802" s="21">
        <v>1.694</v>
      </c>
      <c r="AL1802" s="21">
        <v>2.2999999999999998</v>
      </c>
      <c r="AO1802">
        <f t="shared" si="583"/>
        <v>-150</v>
      </c>
      <c r="AP1802">
        <f>IF(E1802&lt;F1802,G1802,H1802)</f>
        <v>36</v>
      </c>
      <c r="AQ1802">
        <f>IF(E1802&lt;F1802,H1802,G1802)</f>
        <v>22</v>
      </c>
    </row>
    <row r="1803" spans="2:43" x14ac:dyDescent="0.25">
      <c r="B1803" s="24">
        <v>42667</v>
      </c>
      <c r="C1803" s="20" t="s">
        <v>38</v>
      </c>
      <c r="D1803" s="20" t="s">
        <v>40</v>
      </c>
      <c r="E1803" s="2">
        <v>-386.10038610038623</v>
      </c>
      <c r="F1803" s="2">
        <v>334</v>
      </c>
      <c r="G1803">
        <v>27</v>
      </c>
      <c r="H1803">
        <v>9</v>
      </c>
      <c r="I1803" s="9"/>
      <c r="J1803" s="2" t="str">
        <f t="shared" si="579"/>
        <v>Denver Broncos</v>
      </c>
      <c r="K1803" s="2" t="str">
        <f t="shared" si="580"/>
        <v>Houston Texans</v>
      </c>
      <c r="L1803" s="17">
        <f t="shared" si="581"/>
        <v>-386.10038610038623</v>
      </c>
      <c r="M1803" s="18">
        <f t="shared" si="582"/>
        <v>334</v>
      </c>
      <c r="N1803" s="4">
        <f t="shared" si="568"/>
        <v>1.2589999999999999</v>
      </c>
      <c r="O1803" s="4">
        <f t="shared" si="569"/>
        <v>4.34</v>
      </c>
      <c r="P1803" s="4"/>
      <c r="Q1803" s="4"/>
      <c r="R1803" s="1">
        <f t="shared" si="570"/>
        <v>0.79428117553613986</v>
      </c>
      <c r="S1803" s="1">
        <f t="shared" si="570"/>
        <v>0.2304147465437788</v>
      </c>
      <c r="T1803" s="1">
        <f t="shared" si="566"/>
        <v>2.4100732273620529E-2</v>
      </c>
      <c r="U1803" s="1">
        <f t="shared" si="567"/>
        <v>0.28193321449618053</v>
      </c>
      <c r="V1803" s="1">
        <f t="shared" si="571"/>
        <v>0.79293321449618048</v>
      </c>
      <c r="W1803" s="1"/>
      <c r="X1803" s="17">
        <f t="shared" si="572"/>
        <v>261.14025963130706</v>
      </c>
      <c r="Y1803" s="18">
        <f t="shared" si="573"/>
        <v>3221.4766182805452</v>
      </c>
      <c r="Z1803" s="2">
        <f t="shared" si="564"/>
        <v>248.08324664974168</v>
      </c>
      <c r="AA1803" s="18">
        <f t="shared" si="564"/>
        <v>3060.4027873665177</v>
      </c>
      <c r="AB1803" s="2">
        <f t="shared" si="565"/>
        <v>-403.09050026737918</v>
      </c>
      <c r="AC1803" s="2">
        <f t="shared" si="565"/>
        <v>306.04027873665177</v>
      </c>
      <c r="AD1803" s="2">
        <f t="shared" si="574"/>
        <v>248.08324664974168</v>
      </c>
      <c r="AE1803" s="2">
        <f t="shared" si="575"/>
        <v>-1000</v>
      </c>
      <c r="AF1803" s="5">
        <f t="shared" si="576"/>
        <v>0.2589999999999999</v>
      </c>
      <c r="AG1803" s="5">
        <f t="shared" si="577"/>
        <v>-1</v>
      </c>
      <c r="AH1803" s="3">
        <f t="shared" si="578"/>
        <v>201610</v>
      </c>
      <c r="AI1803" s="21">
        <v>1.3120000000000001</v>
      </c>
      <c r="AJ1803" s="21">
        <v>3.81</v>
      </c>
      <c r="AK1803" s="21">
        <v>1.2589999999999999</v>
      </c>
      <c r="AL1803" s="21">
        <v>4.34</v>
      </c>
      <c r="AO1803">
        <f t="shared" si="583"/>
        <v>-400</v>
      </c>
      <c r="AP1803">
        <f>IF(E1803&lt;F1803,G1803,H1803)</f>
        <v>27</v>
      </c>
      <c r="AQ1803">
        <f>IF(E1803&lt;F1803,H1803,G1803)</f>
        <v>9</v>
      </c>
    </row>
    <row r="1804" spans="2:43" x14ac:dyDescent="0.25">
      <c r="B1804" s="24">
        <v>42666</v>
      </c>
      <c r="C1804" s="20" t="s">
        <v>48</v>
      </c>
      <c r="D1804" s="20" t="s">
        <v>32</v>
      </c>
      <c r="E1804" s="2">
        <v>-130.03901170351108</v>
      </c>
      <c r="F1804" s="2">
        <v>118.00000000000001</v>
      </c>
      <c r="G1804">
        <v>6</v>
      </c>
      <c r="H1804">
        <v>6</v>
      </c>
      <c r="I1804" s="9"/>
      <c r="J1804" s="2" t="str">
        <f t="shared" si="579"/>
        <v>Arizona Cardinals</v>
      </c>
      <c r="K1804" s="2" t="str">
        <f t="shared" si="580"/>
        <v>Seattle Seahawks</v>
      </c>
      <c r="L1804" s="17">
        <f t="shared" si="581"/>
        <v>-130.03901170351108</v>
      </c>
      <c r="M1804" s="18">
        <f t="shared" si="582"/>
        <v>118.00000000000001</v>
      </c>
      <c r="N1804" s="4">
        <f t="shared" si="568"/>
        <v>1.7689999999999999</v>
      </c>
      <c r="O1804" s="4">
        <f t="shared" si="569"/>
        <v>2.1800000000000002</v>
      </c>
      <c r="P1804" s="4"/>
      <c r="Q1804" s="4"/>
      <c r="R1804" s="1">
        <f t="shared" si="570"/>
        <v>0.56529112492933864</v>
      </c>
      <c r="S1804" s="1">
        <f t="shared" si="570"/>
        <v>0.4587155963302752</v>
      </c>
      <c r="T1804" s="1">
        <f t="shared" si="566"/>
        <v>2.3443909850595079E-2</v>
      </c>
      <c r="U1804" s="1">
        <f t="shared" si="567"/>
        <v>5.328776429953172E-2</v>
      </c>
      <c r="V1804" s="1">
        <f t="shared" si="571"/>
        <v>0.56428776429953176</v>
      </c>
      <c r="W1804" s="1"/>
      <c r="X1804" s="17">
        <f t="shared" si="572"/>
        <v>772.14546064335025</v>
      </c>
      <c r="Y1804" s="18">
        <f t="shared" si="573"/>
        <v>1178.7723247127699</v>
      </c>
      <c r="Z1804" s="2">
        <f t="shared" si="564"/>
        <v>733.53818761118271</v>
      </c>
      <c r="AA1804" s="18">
        <f t="shared" si="564"/>
        <v>1119.8337084771313</v>
      </c>
      <c r="AB1804" s="2">
        <f t="shared" si="565"/>
        <v>-136.32555426413018</v>
      </c>
      <c r="AC1804" s="2">
        <f t="shared" si="565"/>
        <v>111.98337084771313</v>
      </c>
      <c r="AD1804" s="2">
        <f t="shared" si="574"/>
        <v>-1000</v>
      </c>
      <c r="AE1804" s="2">
        <f t="shared" si="575"/>
        <v>-1000</v>
      </c>
      <c r="AF1804" s="5">
        <f t="shared" si="576"/>
        <v>-1</v>
      </c>
      <c r="AG1804" s="5">
        <f t="shared" si="577"/>
        <v>-1</v>
      </c>
      <c r="AH1804" s="3">
        <f t="shared" si="578"/>
        <v>201610</v>
      </c>
      <c r="AI1804" s="21">
        <v>1.8260000000000001</v>
      </c>
      <c r="AJ1804" s="21">
        <v>2.1</v>
      </c>
      <c r="AK1804" s="21">
        <v>1.7689999999999999</v>
      </c>
      <c r="AL1804" s="21">
        <v>2.1800000000000002</v>
      </c>
      <c r="AO1804">
        <f t="shared" si="583"/>
        <v>-140</v>
      </c>
      <c r="AP1804">
        <f>IF(E1804&lt;F1804,G1804,H1804)</f>
        <v>6</v>
      </c>
      <c r="AQ1804">
        <f>IF(E1804&lt;F1804,H1804,G1804)</f>
        <v>6</v>
      </c>
    </row>
    <row r="1805" spans="2:43" x14ac:dyDescent="0.25">
      <c r="B1805" s="24">
        <v>42666</v>
      </c>
      <c r="C1805" s="20" t="s">
        <v>45</v>
      </c>
      <c r="D1805" s="20" t="s">
        <v>36</v>
      </c>
      <c r="E1805" s="2">
        <v>273</v>
      </c>
      <c r="F1805" s="2">
        <v>-310.55900621118008</v>
      </c>
      <c r="G1805">
        <v>16</v>
      </c>
      <c r="H1805">
        <v>27</v>
      </c>
      <c r="I1805" s="9"/>
      <c r="J1805" s="2" t="str">
        <f t="shared" si="579"/>
        <v>New England Patriots</v>
      </c>
      <c r="K1805" s="2" t="str">
        <f t="shared" si="580"/>
        <v>Pittsburgh Steelers</v>
      </c>
      <c r="L1805" s="17">
        <f t="shared" si="581"/>
        <v>-310.55900621118008</v>
      </c>
      <c r="M1805" s="18">
        <f t="shared" si="582"/>
        <v>273</v>
      </c>
      <c r="N1805" s="4">
        <f t="shared" si="568"/>
        <v>1.3220000000000001</v>
      </c>
      <c r="O1805" s="4">
        <f t="shared" si="569"/>
        <v>3.73</v>
      </c>
      <c r="P1805" s="4"/>
      <c r="Q1805" s="4"/>
      <c r="R1805" s="1">
        <f t="shared" si="570"/>
        <v>0.75642965204236001</v>
      </c>
      <c r="S1805" s="1">
        <f t="shared" si="570"/>
        <v>0.26809651474530832</v>
      </c>
      <c r="T1805" s="1">
        <f t="shared" si="566"/>
        <v>2.3939034045922236E-2</v>
      </c>
      <c r="U1805" s="1">
        <f t="shared" si="567"/>
        <v>0.24416656864852584</v>
      </c>
      <c r="V1805" s="1">
        <f t="shared" si="571"/>
        <v>0.75516656864852583</v>
      </c>
      <c r="W1805" s="1"/>
      <c r="X1805" s="17">
        <f t="shared" si="572"/>
        <v>324.21116282946303</v>
      </c>
      <c r="Y1805" s="18">
        <f t="shared" si="573"/>
        <v>2663.4771552855118</v>
      </c>
      <c r="Z1805" s="2">
        <f t="shared" si="564"/>
        <v>308.00060468798989</v>
      </c>
      <c r="AA1805" s="18">
        <f t="shared" si="564"/>
        <v>2530.3032975212359</v>
      </c>
      <c r="AB1805" s="2">
        <f t="shared" si="565"/>
        <v>-324.67468725037662</v>
      </c>
      <c r="AC1805" s="2">
        <f t="shared" si="565"/>
        <v>253.03032975212358</v>
      </c>
      <c r="AD1805" s="2">
        <f t="shared" si="574"/>
        <v>308.00060468798989</v>
      </c>
      <c r="AE1805" s="2">
        <f t="shared" si="575"/>
        <v>-1000</v>
      </c>
      <c r="AF1805" s="5">
        <f t="shared" si="576"/>
        <v>0.32200000000000006</v>
      </c>
      <c r="AG1805" s="5">
        <f t="shared" si="577"/>
        <v>-1</v>
      </c>
      <c r="AH1805" s="3">
        <f t="shared" si="578"/>
        <v>201610</v>
      </c>
      <c r="AI1805" s="21">
        <v>3.6</v>
      </c>
      <c r="AJ1805" s="21">
        <v>1.3380000000000001</v>
      </c>
      <c r="AK1805" s="21">
        <v>3.73</v>
      </c>
      <c r="AL1805" s="21">
        <v>1.3220000000000001</v>
      </c>
      <c r="AO1805">
        <f t="shared" si="583"/>
        <v>-400</v>
      </c>
      <c r="AP1805">
        <f>IF(E1805&lt;F1805,G1805,H1805)</f>
        <v>27</v>
      </c>
      <c r="AQ1805">
        <f>IF(E1805&lt;F1805,H1805,G1805)</f>
        <v>16</v>
      </c>
    </row>
    <row r="1806" spans="2:43" x14ac:dyDescent="0.25">
      <c r="B1806" s="24">
        <v>42666</v>
      </c>
      <c r="C1806" s="20" t="s">
        <v>35</v>
      </c>
      <c r="D1806" s="20" t="s">
        <v>54</v>
      </c>
      <c r="E1806" s="2">
        <v>-202.02020202020196</v>
      </c>
      <c r="F1806" s="2">
        <v>181</v>
      </c>
      <c r="G1806">
        <v>30</v>
      </c>
      <c r="H1806">
        <v>33</v>
      </c>
      <c r="I1806" s="9"/>
      <c r="J1806" s="2" t="str">
        <f t="shared" si="579"/>
        <v>Atlanta Falcons</v>
      </c>
      <c r="K1806" s="2" t="str">
        <f t="shared" si="580"/>
        <v>San Diego Chargers</v>
      </c>
      <c r="L1806" s="17">
        <f t="shared" si="581"/>
        <v>-202.02020202020196</v>
      </c>
      <c r="M1806" s="18">
        <f t="shared" si="582"/>
        <v>181</v>
      </c>
      <c r="N1806" s="4">
        <f t="shared" si="568"/>
        <v>1.4950000000000001</v>
      </c>
      <c r="O1806" s="4">
        <f t="shared" si="569"/>
        <v>2.81</v>
      </c>
      <c r="P1806" s="4"/>
      <c r="Q1806" s="4"/>
      <c r="R1806" s="1">
        <f t="shared" si="570"/>
        <v>0.66889632107023411</v>
      </c>
      <c r="S1806" s="1">
        <f t="shared" si="570"/>
        <v>0.35587188612099646</v>
      </c>
      <c r="T1806" s="1">
        <f t="shared" si="566"/>
        <v>2.4169570267131069E-2</v>
      </c>
      <c r="U1806" s="1">
        <f t="shared" si="567"/>
        <v>0.15651221747461883</v>
      </c>
      <c r="V1806" s="1">
        <f t="shared" si="571"/>
        <v>0.66751221747461886</v>
      </c>
      <c r="W1806" s="1"/>
      <c r="X1806" s="17">
        <f t="shared" si="572"/>
        <v>498.09992060261197</v>
      </c>
      <c r="Y1806" s="18">
        <f t="shared" si="573"/>
        <v>1796.2818011286422</v>
      </c>
      <c r="Z1806" s="2">
        <f t="shared" si="564"/>
        <v>473.19492457248134</v>
      </c>
      <c r="AA1806" s="18">
        <f t="shared" si="564"/>
        <v>1706.46771107221</v>
      </c>
      <c r="AB1806" s="2">
        <f t="shared" si="565"/>
        <v>-211.32940107155051</v>
      </c>
      <c r="AC1806" s="2">
        <f t="shared" si="565"/>
        <v>170.64677110722101</v>
      </c>
      <c r="AD1806" s="2">
        <f t="shared" si="574"/>
        <v>-1000</v>
      </c>
      <c r="AE1806" s="2">
        <f t="shared" si="575"/>
        <v>1706.46771107221</v>
      </c>
      <c r="AF1806" s="5">
        <f t="shared" si="576"/>
        <v>-1</v>
      </c>
      <c r="AG1806" s="5">
        <f t="shared" si="577"/>
        <v>1.81</v>
      </c>
      <c r="AH1806" s="3">
        <f t="shared" si="578"/>
        <v>201610</v>
      </c>
      <c r="AI1806" s="21">
        <v>1.37</v>
      </c>
      <c r="AJ1806" s="21">
        <v>3.39</v>
      </c>
      <c r="AK1806" s="21">
        <v>1.4950000000000001</v>
      </c>
      <c r="AL1806" s="21">
        <v>2.81</v>
      </c>
      <c r="AO1806">
        <f t="shared" si="583"/>
        <v>-300</v>
      </c>
      <c r="AP1806">
        <f>IF(E1806&lt;F1806,G1806,H1806)</f>
        <v>30</v>
      </c>
      <c r="AQ1806">
        <f>IF(E1806&lt;F1806,H1806,G1806)</f>
        <v>33</v>
      </c>
    </row>
    <row r="1807" spans="2:43" x14ac:dyDescent="0.25">
      <c r="B1807" s="24">
        <v>42666</v>
      </c>
      <c r="C1807" s="20" t="s">
        <v>22</v>
      </c>
      <c r="D1807" s="20" t="s">
        <v>27</v>
      </c>
      <c r="E1807" s="2">
        <v>-113.12217194570137</v>
      </c>
      <c r="F1807" s="2">
        <v>102</v>
      </c>
      <c r="G1807">
        <v>17</v>
      </c>
      <c r="H1807">
        <v>34</v>
      </c>
      <c r="I1807" s="9"/>
      <c r="J1807" s="2" t="str">
        <f t="shared" si="579"/>
        <v>San Francisco 49ers</v>
      </c>
      <c r="K1807" s="2" t="str">
        <f t="shared" si="580"/>
        <v>Tampa Bay Buccaneers</v>
      </c>
      <c r="L1807" s="17">
        <f t="shared" si="581"/>
        <v>-113.12217194570137</v>
      </c>
      <c r="M1807" s="18">
        <f t="shared" si="582"/>
        <v>102</v>
      </c>
      <c r="N1807" s="4">
        <f t="shared" si="568"/>
        <v>1.8839999999999999</v>
      </c>
      <c r="O1807" s="4">
        <f t="shared" si="569"/>
        <v>2.02</v>
      </c>
      <c r="P1807" s="4"/>
      <c r="Q1807" s="4"/>
      <c r="R1807" s="1">
        <f t="shared" si="570"/>
        <v>0.53078556263269638</v>
      </c>
      <c r="S1807" s="1">
        <f t="shared" si="570"/>
        <v>0.49504950495049505</v>
      </c>
      <c r="T1807" s="1">
        <f t="shared" si="566"/>
        <v>2.5184426229508228E-2</v>
      </c>
      <c r="U1807" s="1">
        <f t="shared" si="567"/>
        <v>1.7868028841100669E-2</v>
      </c>
      <c r="V1807" s="1">
        <f t="shared" si="571"/>
        <v>0.52886802884110073</v>
      </c>
      <c r="W1807" s="1"/>
      <c r="X1807" s="17">
        <f t="shared" si="572"/>
        <v>890.83087928624184</v>
      </c>
      <c r="Y1807" s="18">
        <f t="shared" si="573"/>
        <v>1023.5691422820969</v>
      </c>
      <c r="Z1807" s="2">
        <f t="shared" si="564"/>
        <v>846.28933532192968</v>
      </c>
      <c r="AA1807" s="18">
        <f t="shared" si="564"/>
        <v>972.39068516799205</v>
      </c>
      <c r="AB1807" s="2">
        <f t="shared" si="565"/>
        <v>-118.16289751773826</v>
      </c>
      <c r="AC1807" s="2">
        <f t="shared" si="565"/>
        <v>-102.83932325279712</v>
      </c>
      <c r="AD1807" s="2">
        <f t="shared" si="574"/>
        <v>-1000</v>
      </c>
      <c r="AE1807" s="2">
        <f t="shared" si="575"/>
        <v>972.39068516799205</v>
      </c>
      <c r="AF1807" s="5">
        <f t="shared" si="576"/>
        <v>-1</v>
      </c>
      <c r="AG1807" s="5">
        <f t="shared" si="577"/>
        <v>1.02</v>
      </c>
      <c r="AH1807" s="3">
        <f t="shared" si="578"/>
        <v>201610</v>
      </c>
      <c r="AI1807" s="21">
        <v>2.06</v>
      </c>
      <c r="AJ1807" s="21">
        <v>1.8540000000000001</v>
      </c>
      <c r="AK1807" s="21">
        <v>1.8839999999999999</v>
      </c>
      <c r="AL1807" s="21">
        <v>2.02</v>
      </c>
      <c r="AO1807">
        <f t="shared" si="583"/>
        <v>-120</v>
      </c>
      <c r="AP1807">
        <f>IF(E1807&lt;F1807,G1807,H1807)</f>
        <v>17</v>
      </c>
      <c r="AQ1807">
        <f>IF(E1807&lt;F1807,H1807,G1807)</f>
        <v>34</v>
      </c>
    </row>
    <row r="1808" spans="2:43" x14ac:dyDescent="0.25">
      <c r="B1808" s="24">
        <v>42666</v>
      </c>
      <c r="C1808" s="20" t="s">
        <v>21</v>
      </c>
      <c r="D1808" s="20" t="s">
        <v>46</v>
      </c>
      <c r="E1808" s="2">
        <v>-552.48618784530368</v>
      </c>
      <c r="F1808" s="2">
        <v>461.00000000000006</v>
      </c>
      <c r="G1808">
        <v>31</v>
      </c>
      <c r="H1808">
        <v>17</v>
      </c>
      <c r="I1808" s="9"/>
      <c r="J1808" s="2" t="str">
        <f t="shared" si="579"/>
        <v>Cincinnati Bengals</v>
      </c>
      <c r="K1808" s="2" t="str">
        <f t="shared" si="580"/>
        <v>Cleveland Browns</v>
      </c>
      <c r="L1808" s="17">
        <f t="shared" si="581"/>
        <v>-552.48618784530368</v>
      </c>
      <c r="M1808" s="18">
        <f t="shared" si="582"/>
        <v>461.00000000000006</v>
      </c>
      <c r="N1808" s="4">
        <f t="shared" si="568"/>
        <v>1.181</v>
      </c>
      <c r="O1808" s="4">
        <f t="shared" si="569"/>
        <v>5.61</v>
      </c>
      <c r="P1808" s="4"/>
      <c r="Q1808" s="4"/>
      <c r="R1808" s="1">
        <f t="shared" si="570"/>
        <v>0.84674005080440307</v>
      </c>
      <c r="S1808" s="1">
        <f t="shared" si="570"/>
        <v>0.17825311942959002</v>
      </c>
      <c r="T1808" s="1">
        <f t="shared" si="566"/>
        <v>2.4383743189515528E-2</v>
      </c>
      <c r="U1808" s="1">
        <f t="shared" si="567"/>
        <v>0.33424346568740654</v>
      </c>
      <c r="V1808" s="1">
        <f t="shared" si="571"/>
        <v>0.8452434656874066</v>
      </c>
      <c r="W1808" s="1"/>
      <c r="X1808" s="17">
        <f t="shared" si="572"/>
        <v>183.09107445951733</v>
      </c>
      <c r="Y1808" s="18">
        <f t="shared" si="573"/>
        <v>4339.2136408432089</v>
      </c>
      <c r="Z1808" s="2">
        <f t="shared" si="564"/>
        <v>173.93652073654147</v>
      </c>
      <c r="AA1808" s="18">
        <f t="shared" si="564"/>
        <v>4122.2529588010484</v>
      </c>
      <c r="AB1808" s="2">
        <f t="shared" si="565"/>
        <v>-574.92238879187551</v>
      </c>
      <c r="AC1808" s="2">
        <f t="shared" si="565"/>
        <v>412.22529588010485</v>
      </c>
      <c r="AD1808" s="2">
        <f t="shared" si="574"/>
        <v>173.93652073654147</v>
      </c>
      <c r="AE1808" s="2">
        <f t="shared" si="575"/>
        <v>-1000</v>
      </c>
      <c r="AF1808" s="5">
        <f t="shared" si="576"/>
        <v>0.18100000000000005</v>
      </c>
      <c r="AG1808" s="5">
        <f t="shared" si="577"/>
        <v>-1</v>
      </c>
      <c r="AH1808" s="3">
        <f t="shared" si="578"/>
        <v>201610</v>
      </c>
      <c r="AI1808" s="21">
        <v>1.25</v>
      </c>
      <c r="AJ1808" s="21">
        <v>4.46</v>
      </c>
      <c r="AK1808" s="21">
        <v>1.181</v>
      </c>
      <c r="AL1808" s="21">
        <v>5.61</v>
      </c>
      <c r="AO1808">
        <f t="shared" si="583"/>
        <v>-600</v>
      </c>
      <c r="AP1808">
        <f>IF(E1808&lt;F1808,G1808,H1808)</f>
        <v>31</v>
      </c>
      <c r="AQ1808">
        <f>IF(E1808&lt;F1808,H1808,G1808)</f>
        <v>17</v>
      </c>
    </row>
    <row r="1809" spans="2:43" x14ac:dyDescent="0.25">
      <c r="B1809" s="24">
        <v>42666</v>
      </c>
      <c r="C1809" s="20" t="s">
        <v>34</v>
      </c>
      <c r="D1809" s="20" t="s">
        <v>53</v>
      </c>
      <c r="E1809" s="2">
        <v>102</v>
      </c>
      <c r="F1809" s="2">
        <v>-113.12217194570137</v>
      </c>
      <c r="G1809">
        <v>20</v>
      </c>
      <c r="H1809">
        <v>17</v>
      </c>
      <c r="I1809" s="9"/>
      <c r="J1809" s="2" t="str">
        <f t="shared" si="579"/>
        <v>Washington Redskins</v>
      </c>
      <c r="K1809" s="2" t="str">
        <f t="shared" si="580"/>
        <v>Detroit Lions</v>
      </c>
      <c r="L1809" s="17">
        <f t="shared" si="581"/>
        <v>-113.12217194570137</v>
      </c>
      <c r="M1809" s="18">
        <f t="shared" si="582"/>
        <v>102</v>
      </c>
      <c r="N1809" s="4">
        <f t="shared" si="568"/>
        <v>1.8839999999999999</v>
      </c>
      <c r="O1809" s="4">
        <f t="shared" si="569"/>
        <v>2.02</v>
      </c>
      <c r="P1809" s="4"/>
      <c r="Q1809" s="4"/>
      <c r="R1809" s="1">
        <f t="shared" si="570"/>
        <v>0.53078556263269638</v>
      </c>
      <c r="S1809" s="1">
        <f t="shared" si="570"/>
        <v>0.49504950495049505</v>
      </c>
      <c r="T1809" s="1">
        <f t="shared" si="566"/>
        <v>2.5184426229508228E-2</v>
      </c>
      <c r="U1809" s="1">
        <f t="shared" si="567"/>
        <v>1.7868028841100669E-2</v>
      </c>
      <c r="V1809" s="1">
        <f t="shared" si="571"/>
        <v>0.52886802884110073</v>
      </c>
      <c r="W1809" s="1"/>
      <c r="X1809" s="17">
        <f t="shared" si="572"/>
        <v>890.83087928624184</v>
      </c>
      <c r="Y1809" s="18">
        <f t="shared" si="573"/>
        <v>1023.5691422820969</v>
      </c>
      <c r="Z1809" s="2">
        <f t="shared" si="564"/>
        <v>846.28933532192968</v>
      </c>
      <c r="AA1809" s="18">
        <f t="shared" si="564"/>
        <v>972.39068516799205</v>
      </c>
      <c r="AB1809" s="2">
        <f t="shared" si="565"/>
        <v>-118.16289751773826</v>
      </c>
      <c r="AC1809" s="2">
        <f t="shared" si="565"/>
        <v>-102.83932325279712</v>
      </c>
      <c r="AD1809" s="2">
        <f t="shared" si="574"/>
        <v>-1000</v>
      </c>
      <c r="AE1809" s="2">
        <f t="shared" si="575"/>
        <v>972.39068516799205</v>
      </c>
      <c r="AF1809" s="5">
        <f t="shared" si="576"/>
        <v>-1</v>
      </c>
      <c r="AG1809" s="5">
        <f t="shared" si="577"/>
        <v>1.02</v>
      </c>
      <c r="AH1809" s="3">
        <f t="shared" si="578"/>
        <v>201610</v>
      </c>
      <c r="AI1809" s="21">
        <v>1.847</v>
      </c>
      <c r="AJ1809" s="21">
        <v>2.0699999999999998</v>
      </c>
      <c r="AK1809" s="21">
        <v>2.02</v>
      </c>
      <c r="AL1809" s="21">
        <v>1.8839999999999999</v>
      </c>
      <c r="AO1809">
        <f t="shared" si="583"/>
        <v>-120</v>
      </c>
      <c r="AP1809">
        <f>IF(E1809&lt;F1809,G1809,H1809)</f>
        <v>17</v>
      </c>
      <c r="AQ1809">
        <f>IF(E1809&lt;F1809,H1809,G1809)</f>
        <v>20</v>
      </c>
    </row>
    <row r="1810" spans="2:43" x14ac:dyDescent="0.25">
      <c r="B1810" s="24">
        <v>42666</v>
      </c>
      <c r="C1810" s="20" t="s">
        <v>26</v>
      </c>
      <c r="D1810" s="20" t="s">
        <v>52</v>
      </c>
      <c r="E1810" s="2">
        <v>-122.10012210012211</v>
      </c>
      <c r="F1810" s="2">
        <v>110.99999999999999</v>
      </c>
      <c r="G1810">
        <v>16</v>
      </c>
      <c r="H1810">
        <v>33</v>
      </c>
      <c r="I1810" s="9"/>
      <c r="J1810" s="2" t="str">
        <f t="shared" si="579"/>
        <v>Jacksonville Jaguars</v>
      </c>
      <c r="K1810" s="2" t="str">
        <f t="shared" si="580"/>
        <v>Oakland Raiders</v>
      </c>
      <c r="L1810" s="17">
        <f t="shared" si="581"/>
        <v>-122.10012210012211</v>
      </c>
      <c r="M1810" s="18">
        <f t="shared" si="582"/>
        <v>110.99999999999999</v>
      </c>
      <c r="N1810" s="4">
        <f t="shared" si="568"/>
        <v>1.819</v>
      </c>
      <c r="O1810" s="4">
        <f t="shared" si="569"/>
        <v>2.11</v>
      </c>
      <c r="P1810" s="4"/>
      <c r="Q1810" s="4"/>
      <c r="R1810" s="1">
        <f t="shared" si="570"/>
        <v>0.54975261132490383</v>
      </c>
      <c r="S1810" s="1">
        <f t="shared" si="570"/>
        <v>0.47393364928909953</v>
      </c>
      <c r="T1810" s="1">
        <f t="shared" si="566"/>
        <v>2.3138203105115829E-2</v>
      </c>
      <c r="U1810" s="1">
        <f t="shared" si="567"/>
        <v>3.7909481017902147E-2</v>
      </c>
      <c r="V1810" s="1">
        <f t="shared" si="571"/>
        <v>0.54890948101790216</v>
      </c>
      <c r="W1810" s="1"/>
      <c r="X1810" s="17">
        <f t="shared" si="572"/>
        <v>821.79400170970257</v>
      </c>
      <c r="Y1810" s="18">
        <f t="shared" si="573"/>
        <v>1108.6766498470872</v>
      </c>
      <c r="Z1810" s="2">
        <f t="shared" si="564"/>
        <v>780.70430162421735</v>
      </c>
      <c r="AA1810" s="18">
        <f t="shared" si="564"/>
        <v>1053.2428173547328</v>
      </c>
      <c r="AB1810" s="2">
        <f t="shared" si="565"/>
        <v>-128.08946971594094</v>
      </c>
      <c r="AC1810" s="2">
        <f t="shared" si="565"/>
        <v>105.32428173547328</v>
      </c>
      <c r="AD1810" s="2">
        <f t="shared" si="574"/>
        <v>-1000</v>
      </c>
      <c r="AE1810" s="2">
        <f t="shared" si="575"/>
        <v>1053.2428173547328</v>
      </c>
      <c r="AF1810" s="5">
        <f t="shared" si="576"/>
        <v>-1</v>
      </c>
      <c r="AG1810" s="5">
        <f t="shared" si="577"/>
        <v>1.1099999999999999</v>
      </c>
      <c r="AH1810" s="3">
        <f t="shared" si="578"/>
        <v>201610</v>
      </c>
      <c r="AI1810" s="21">
        <v>1.869</v>
      </c>
      <c r="AJ1810" s="21">
        <v>2.04</v>
      </c>
      <c r="AK1810" s="21">
        <v>1.819</v>
      </c>
      <c r="AL1810" s="21">
        <v>2.11</v>
      </c>
      <c r="AO1810">
        <f t="shared" si="583"/>
        <v>-130</v>
      </c>
      <c r="AP1810">
        <f>IF(E1810&lt;F1810,G1810,H1810)</f>
        <v>16</v>
      </c>
      <c r="AQ1810">
        <f>IF(E1810&lt;F1810,H1810,G1810)</f>
        <v>33</v>
      </c>
    </row>
    <row r="1811" spans="2:43" x14ac:dyDescent="0.25">
      <c r="B1811" s="24">
        <v>42666</v>
      </c>
      <c r="C1811" s="20" t="s">
        <v>20</v>
      </c>
      <c r="D1811" s="20" t="s">
        <v>43</v>
      </c>
      <c r="E1811" s="2">
        <v>-250.00000000000006</v>
      </c>
      <c r="F1811" s="2">
        <v>222.00000000000003</v>
      </c>
      <c r="G1811">
        <v>27</v>
      </c>
      <c r="H1811">
        <v>21</v>
      </c>
      <c r="I1811" s="9"/>
      <c r="J1811" s="2" t="str">
        <f t="shared" si="579"/>
        <v>Kansas City Chiefs</v>
      </c>
      <c r="K1811" s="2" t="str">
        <f t="shared" si="580"/>
        <v>New Orleans Saints</v>
      </c>
      <c r="L1811" s="17">
        <f t="shared" si="581"/>
        <v>-250.00000000000006</v>
      </c>
      <c r="M1811" s="18">
        <f t="shared" si="582"/>
        <v>222.00000000000003</v>
      </c>
      <c r="N1811" s="4">
        <f t="shared" si="568"/>
        <v>1.4</v>
      </c>
      <c r="O1811" s="4">
        <f t="shared" si="569"/>
        <v>3.22</v>
      </c>
      <c r="P1811" s="4"/>
      <c r="Q1811" s="4"/>
      <c r="R1811" s="1">
        <f t="shared" si="570"/>
        <v>0.7142857142857143</v>
      </c>
      <c r="S1811" s="1">
        <f t="shared" si="570"/>
        <v>0.3105590062111801</v>
      </c>
      <c r="T1811" s="1">
        <f t="shared" si="566"/>
        <v>2.4242424242424288E-2</v>
      </c>
      <c r="U1811" s="1">
        <f t="shared" si="567"/>
        <v>0.2018633540372671</v>
      </c>
      <c r="V1811" s="1">
        <f t="shared" si="571"/>
        <v>0.71286335403726708</v>
      </c>
      <c r="W1811" s="1"/>
      <c r="X1811" s="17">
        <f t="shared" si="572"/>
        <v>402.79338857376865</v>
      </c>
      <c r="Y1811" s="18">
        <f t="shared" si="573"/>
        <v>2188.1727656476151</v>
      </c>
      <c r="Z1811" s="2">
        <f t="shared" si="564"/>
        <v>382.65371914508017</v>
      </c>
      <c r="AA1811" s="18">
        <f t="shared" si="564"/>
        <v>2078.7641273652343</v>
      </c>
      <c r="AB1811" s="2">
        <f t="shared" si="565"/>
        <v>-261.33288400650764</v>
      </c>
      <c r="AC1811" s="2">
        <f t="shared" si="565"/>
        <v>207.87641273652343</v>
      </c>
      <c r="AD1811" s="2">
        <f t="shared" si="574"/>
        <v>382.65371914508017</v>
      </c>
      <c r="AE1811" s="2">
        <f t="shared" si="575"/>
        <v>-1000</v>
      </c>
      <c r="AF1811" s="5">
        <f t="shared" si="576"/>
        <v>0.39999999999999991</v>
      </c>
      <c r="AG1811" s="5">
        <f t="shared" si="577"/>
        <v>-1</v>
      </c>
      <c r="AH1811" s="3">
        <f t="shared" si="578"/>
        <v>201610</v>
      </c>
      <c r="AI1811" s="21">
        <v>1.35</v>
      </c>
      <c r="AJ1811" s="21">
        <v>3.52</v>
      </c>
      <c r="AK1811" s="21">
        <v>1.4</v>
      </c>
      <c r="AL1811" s="21">
        <v>3.22</v>
      </c>
      <c r="AO1811">
        <f t="shared" si="583"/>
        <v>-300</v>
      </c>
      <c r="AP1811">
        <f>IF(E1811&lt;F1811,G1811,H1811)</f>
        <v>27</v>
      </c>
      <c r="AQ1811">
        <f>IF(E1811&lt;F1811,H1811,G1811)</f>
        <v>21</v>
      </c>
    </row>
    <row r="1812" spans="2:43" x14ac:dyDescent="0.25">
      <c r="B1812" s="24">
        <v>42666</v>
      </c>
      <c r="C1812" s="20" t="s">
        <v>30</v>
      </c>
      <c r="D1812" s="20" t="s">
        <v>24</v>
      </c>
      <c r="E1812" s="2">
        <v>118.00000000000001</v>
      </c>
      <c r="F1812" s="2">
        <v>-130.03901170351108</v>
      </c>
      <c r="G1812">
        <v>28</v>
      </c>
      <c r="H1812">
        <v>25</v>
      </c>
      <c r="I1812" s="9"/>
      <c r="J1812" s="2" t="str">
        <f t="shared" si="579"/>
        <v>Buffalo Bills</v>
      </c>
      <c r="K1812" s="2" t="str">
        <f t="shared" si="580"/>
        <v>Miami Dolphins</v>
      </c>
      <c r="L1812" s="17">
        <f t="shared" si="581"/>
        <v>-130.03901170351108</v>
      </c>
      <c r="M1812" s="18">
        <f t="shared" si="582"/>
        <v>118.00000000000001</v>
      </c>
      <c r="N1812" s="4">
        <f t="shared" si="568"/>
        <v>1.7689999999999999</v>
      </c>
      <c r="O1812" s="4">
        <f t="shared" si="569"/>
        <v>2.1800000000000002</v>
      </c>
      <c r="P1812" s="4"/>
      <c r="Q1812" s="4"/>
      <c r="R1812" s="1">
        <f t="shared" si="570"/>
        <v>0.56529112492933864</v>
      </c>
      <c r="S1812" s="1">
        <f t="shared" si="570"/>
        <v>0.4587155963302752</v>
      </c>
      <c r="T1812" s="1">
        <f t="shared" si="566"/>
        <v>2.3443909850595079E-2</v>
      </c>
      <c r="U1812" s="1">
        <f t="shared" si="567"/>
        <v>5.328776429953172E-2</v>
      </c>
      <c r="V1812" s="1">
        <f t="shared" si="571"/>
        <v>0.56428776429953176</v>
      </c>
      <c r="W1812" s="1"/>
      <c r="X1812" s="17">
        <f t="shared" si="572"/>
        <v>772.14546064335025</v>
      </c>
      <c r="Y1812" s="18">
        <f t="shared" si="573"/>
        <v>1178.7723247127699</v>
      </c>
      <c r="Z1812" s="2">
        <f t="shared" ref="Z1812:AA1875" si="584">X1812*0.95</f>
        <v>733.53818761118271</v>
      </c>
      <c r="AA1812" s="18">
        <f t="shared" si="584"/>
        <v>1119.8337084771313</v>
      </c>
      <c r="AB1812" s="2">
        <f t="shared" ref="AB1812:AC1875" si="585">IF(Z1812&lt;1000,-100000/Z1812,Z1812/10)</f>
        <v>-136.32555426413018</v>
      </c>
      <c r="AC1812" s="2">
        <f t="shared" si="585"/>
        <v>111.98337084771313</v>
      </c>
      <c r="AD1812" s="2">
        <f t="shared" si="574"/>
        <v>-1000</v>
      </c>
      <c r="AE1812" s="2">
        <f t="shared" si="575"/>
        <v>1119.8337084771313</v>
      </c>
      <c r="AF1812" s="5">
        <f t="shared" si="576"/>
        <v>-1</v>
      </c>
      <c r="AG1812" s="5">
        <f t="shared" si="577"/>
        <v>1.1800000000000002</v>
      </c>
      <c r="AH1812" s="3">
        <f t="shared" si="578"/>
        <v>201610</v>
      </c>
      <c r="AI1812" s="21">
        <v>2.27</v>
      </c>
      <c r="AJ1812" s="21">
        <v>1.714</v>
      </c>
      <c r="AK1812" s="21">
        <v>2.1800000000000002</v>
      </c>
      <c r="AL1812" s="21">
        <v>1.7689999999999999</v>
      </c>
      <c r="AO1812">
        <f t="shared" si="583"/>
        <v>-140</v>
      </c>
      <c r="AP1812">
        <f>IF(E1812&lt;F1812,G1812,H1812)</f>
        <v>25</v>
      </c>
      <c r="AQ1812">
        <f>IF(E1812&lt;F1812,H1812,G1812)</f>
        <v>28</v>
      </c>
    </row>
    <row r="1813" spans="2:43" x14ac:dyDescent="0.25">
      <c r="B1813" s="24">
        <v>42666</v>
      </c>
      <c r="C1813" s="20" t="s">
        <v>42</v>
      </c>
      <c r="D1813" s="20" t="s">
        <v>28</v>
      </c>
      <c r="E1813" s="2">
        <v>-128.04097311139566</v>
      </c>
      <c r="F1813" s="2">
        <v>116.00000000000001</v>
      </c>
      <c r="G1813">
        <v>24</v>
      </c>
      <c r="H1813">
        <v>16</v>
      </c>
      <c r="I1813" s="9"/>
      <c r="J1813" s="2" t="str">
        <f t="shared" si="579"/>
        <v>New York Jets</v>
      </c>
      <c r="K1813" s="2" t="str">
        <f t="shared" si="580"/>
        <v>Baltimore Ravens</v>
      </c>
      <c r="L1813" s="17">
        <f t="shared" si="581"/>
        <v>-128.04097311139566</v>
      </c>
      <c r="M1813" s="18">
        <f t="shared" si="582"/>
        <v>116.00000000000001</v>
      </c>
      <c r="N1813" s="4">
        <f t="shared" si="568"/>
        <v>1.7809999999999999</v>
      </c>
      <c r="O1813" s="4">
        <f t="shared" si="569"/>
        <v>2.16</v>
      </c>
      <c r="P1813" s="4"/>
      <c r="Q1813" s="4"/>
      <c r="R1813" s="1">
        <f t="shared" si="570"/>
        <v>0.56148231330713083</v>
      </c>
      <c r="S1813" s="1">
        <f t="shared" si="570"/>
        <v>0.46296296296296291</v>
      </c>
      <c r="T1813" s="1">
        <f t="shared" si="566"/>
        <v>2.3861963968535793E-2</v>
      </c>
      <c r="U1813" s="1">
        <f t="shared" si="567"/>
        <v>4.9259675172083961E-2</v>
      </c>
      <c r="V1813" s="1">
        <f t="shared" si="571"/>
        <v>0.56025967517208397</v>
      </c>
      <c r="W1813" s="1"/>
      <c r="X1813" s="17">
        <f t="shared" si="572"/>
        <v>784.88662367651148</v>
      </c>
      <c r="Y1813" s="18">
        <f t="shared" si="573"/>
        <v>1159.9838754718842</v>
      </c>
      <c r="Z1813" s="2">
        <f t="shared" si="584"/>
        <v>745.6422924926859</v>
      </c>
      <c r="AA1813" s="18">
        <f t="shared" si="584"/>
        <v>1101.9846816982899</v>
      </c>
      <c r="AB1813" s="2">
        <f t="shared" si="585"/>
        <v>-134.1125644385051</v>
      </c>
      <c r="AC1813" s="2">
        <f t="shared" si="585"/>
        <v>110.198468169829</v>
      </c>
      <c r="AD1813" s="2">
        <f t="shared" si="574"/>
        <v>745.6422924926859</v>
      </c>
      <c r="AE1813" s="2">
        <f t="shared" si="575"/>
        <v>-1000</v>
      </c>
      <c r="AF1813" s="5">
        <f t="shared" si="576"/>
        <v>0.78099999999999992</v>
      </c>
      <c r="AG1813" s="5">
        <f t="shared" si="577"/>
        <v>-1</v>
      </c>
      <c r="AH1813" s="3">
        <f t="shared" si="578"/>
        <v>201610</v>
      </c>
      <c r="AI1813" s="21">
        <v>1.9430000000000001</v>
      </c>
      <c r="AJ1813" s="21">
        <v>1.9610000000000001</v>
      </c>
      <c r="AK1813" s="21">
        <v>1.7809999999999999</v>
      </c>
      <c r="AL1813" s="21">
        <v>2.16</v>
      </c>
      <c r="AO1813">
        <f t="shared" si="583"/>
        <v>-130</v>
      </c>
      <c r="AP1813">
        <f>IF(E1813&lt;F1813,G1813,H1813)</f>
        <v>24</v>
      </c>
      <c r="AQ1813">
        <f>IF(E1813&lt;F1813,H1813,G1813)</f>
        <v>16</v>
      </c>
    </row>
    <row r="1814" spans="2:43" x14ac:dyDescent="0.25">
      <c r="B1814" s="24">
        <v>42666</v>
      </c>
      <c r="C1814" s="20" t="s">
        <v>19</v>
      </c>
      <c r="D1814" s="20" t="s">
        <v>29</v>
      </c>
      <c r="E1814" s="2">
        <v>127</v>
      </c>
      <c r="F1814" s="2">
        <v>-140.0560224089636</v>
      </c>
      <c r="G1814">
        <v>21</v>
      </c>
      <c r="H1814">
        <v>10</v>
      </c>
      <c r="I1814" s="9"/>
      <c r="J1814" s="2" t="str">
        <f t="shared" si="579"/>
        <v>Minnesota Vikings</v>
      </c>
      <c r="K1814" s="2" t="str">
        <f t="shared" si="580"/>
        <v>Philadelphia Eagles</v>
      </c>
      <c r="L1814" s="17">
        <f t="shared" si="581"/>
        <v>-140.0560224089636</v>
      </c>
      <c r="M1814" s="18">
        <f t="shared" si="582"/>
        <v>127</v>
      </c>
      <c r="N1814" s="4">
        <f t="shared" si="568"/>
        <v>1.714</v>
      </c>
      <c r="O1814" s="4">
        <f t="shared" si="569"/>
        <v>2.27</v>
      </c>
      <c r="P1814" s="4"/>
      <c r="Q1814" s="4"/>
      <c r="R1814" s="1">
        <f t="shared" si="570"/>
        <v>0.58343057176196034</v>
      </c>
      <c r="S1814" s="1">
        <f t="shared" si="570"/>
        <v>0.44052863436123346</v>
      </c>
      <c r="T1814" s="1">
        <f t="shared" si="566"/>
        <v>2.3398594377510018E-2</v>
      </c>
      <c r="U1814" s="1">
        <f t="shared" si="567"/>
        <v>7.1450968700363438E-2</v>
      </c>
      <c r="V1814" s="1">
        <f t="shared" si="571"/>
        <v>0.58245096870036339</v>
      </c>
      <c r="W1814" s="1"/>
      <c r="X1814" s="17">
        <f t="shared" si="572"/>
        <v>716.88271414729309</v>
      </c>
      <c r="Y1814" s="18">
        <f t="shared" si="573"/>
        <v>1267.5379818063075</v>
      </c>
      <c r="Z1814" s="2">
        <f t="shared" si="584"/>
        <v>681.03857843992841</v>
      </c>
      <c r="AA1814" s="18">
        <f t="shared" si="584"/>
        <v>1204.1610827159921</v>
      </c>
      <c r="AB1814" s="2">
        <f t="shared" si="585"/>
        <v>-146.83455998788267</v>
      </c>
      <c r="AC1814" s="2">
        <f t="shared" si="585"/>
        <v>120.4161082715992</v>
      </c>
      <c r="AD1814" s="2">
        <f t="shared" si="574"/>
        <v>-1000</v>
      </c>
      <c r="AE1814" s="2">
        <f t="shared" si="575"/>
        <v>1204.1610827159921</v>
      </c>
      <c r="AF1814" s="5">
        <f t="shared" si="576"/>
        <v>-1</v>
      </c>
      <c r="AG1814" s="5">
        <f t="shared" si="577"/>
        <v>1.27</v>
      </c>
      <c r="AH1814" s="3">
        <f t="shared" si="578"/>
        <v>201610</v>
      </c>
      <c r="AI1814" s="21">
        <v>2.25</v>
      </c>
      <c r="AJ1814" s="21">
        <v>1.724</v>
      </c>
      <c r="AK1814" s="21">
        <v>2.27</v>
      </c>
      <c r="AL1814" s="21">
        <v>1.714</v>
      </c>
      <c r="AO1814">
        <f t="shared" si="583"/>
        <v>-150</v>
      </c>
      <c r="AP1814">
        <f>IF(E1814&lt;F1814,G1814,H1814)</f>
        <v>10</v>
      </c>
      <c r="AQ1814">
        <f>IF(E1814&lt;F1814,H1814,G1814)</f>
        <v>21</v>
      </c>
    </row>
    <row r="1815" spans="2:43" x14ac:dyDescent="0.25">
      <c r="B1815" s="24">
        <v>42666</v>
      </c>
      <c r="C1815" s="20" t="s">
        <v>41</v>
      </c>
      <c r="D1815" s="20" t="s">
        <v>39</v>
      </c>
      <c r="E1815" s="2">
        <v>-190.11406844106463</v>
      </c>
      <c r="F1815" s="2">
        <v>171</v>
      </c>
      <c r="G1815">
        <v>26</v>
      </c>
      <c r="H1815">
        <v>34</v>
      </c>
      <c r="I1815" s="9"/>
      <c r="J1815" s="2" t="str">
        <f t="shared" si="579"/>
        <v>Tennessee Titans</v>
      </c>
      <c r="K1815" s="2" t="str">
        <f t="shared" si="580"/>
        <v>Indianapolis Colts</v>
      </c>
      <c r="L1815" s="17">
        <f t="shared" si="581"/>
        <v>-190.11406844106463</v>
      </c>
      <c r="M1815" s="18">
        <f t="shared" si="582"/>
        <v>171</v>
      </c>
      <c r="N1815" s="4">
        <f t="shared" si="568"/>
        <v>1.526</v>
      </c>
      <c r="O1815" s="4">
        <f t="shared" si="569"/>
        <v>2.71</v>
      </c>
      <c r="P1815" s="4"/>
      <c r="Q1815" s="4"/>
      <c r="R1815" s="1">
        <f t="shared" si="570"/>
        <v>0.65530799475753598</v>
      </c>
      <c r="S1815" s="1">
        <f t="shared" si="570"/>
        <v>0.36900369003690037</v>
      </c>
      <c r="T1815" s="1">
        <f t="shared" si="566"/>
        <v>2.3734655335221788E-2</v>
      </c>
      <c r="U1815" s="1">
        <f t="shared" si="567"/>
        <v>0.14315215236031781</v>
      </c>
      <c r="V1815" s="1">
        <f t="shared" si="571"/>
        <v>0.65415215236031776</v>
      </c>
      <c r="W1815" s="1"/>
      <c r="X1815" s="17">
        <f t="shared" si="572"/>
        <v>528.69633829345491</v>
      </c>
      <c r="Y1815" s="18">
        <f t="shared" si="573"/>
        <v>1698.0824170407793</v>
      </c>
      <c r="Z1815" s="2">
        <f t="shared" si="584"/>
        <v>502.26152137878216</v>
      </c>
      <c r="AA1815" s="18">
        <f t="shared" si="584"/>
        <v>1613.1782961887402</v>
      </c>
      <c r="AB1815" s="2">
        <f t="shared" si="585"/>
        <v>-199.09946460856727</v>
      </c>
      <c r="AC1815" s="2">
        <f t="shared" si="585"/>
        <v>161.31782961887401</v>
      </c>
      <c r="AD1815" s="2">
        <f t="shared" si="574"/>
        <v>-1000</v>
      </c>
      <c r="AE1815" s="2">
        <f t="shared" si="575"/>
        <v>1613.1782961887402</v>
      </c>
      <c r="AF1815" s="5">
        <f t="shared" si="576"/>
        <v>-1</v>
      </c>
      <c r="AG1815" s="5">
        <f t="shared" si="577"/>
        <v>1.71</v>
      </c>
      <c r="AH1815" s="3">
        <f t="shared" si="578"/>
        <v>201610</v>
      </c>
      <c r="AI1815" s="21">
        <v>1.714</v>
      </c>
      <c r="AJ1815" s="21">
        <v>2.27</v>
      </c>
      <c r="AK1815" s="21">
        <v>1.526</v>
      </c>
      <c r="AL1815" s="21">
        <v>2.71</v>
      </c>
      <c r="AO1815">
        <f t="shared" si="583"/>
        <v>-200</v>
      </c>
      <c r="AP1815">
        <f>IF(E1815&lt;F1815,G1815,H1815)</f>
        <v>26</v>
      </c>
      <c r="AQ1815">
        <f>IF(E1815&lt;F1815,H1815,G1815)</f>
        <v>34</v>
      </c>
    </row>
    <row r="1816" spans="2:43" x14ac:dyDescent="0.25">
      <c r="B1816" s="24">
        <v>42666</v>
      </c>
      <c r="C1816" s="20" t="s">
        <v>47</v>
      </c>
      <c r="D1816" s="20" t="s">
        <v>25</v>
      </c>
      <c r="E1816" s="2">
        <v>133</v>
      </c>
      <c r="F1816" s="2">
        <v>-147.05882352941177</v>
      </c>
      <c r="G1816">
        <v>10</v>
      </c>
      <c r="H1816">
        <v>17</v>
      </c>
      <c r="I1816" s="9"/>
      <c r="J1816" s="2" t="str">
        <f t="shared" si="579"/>
        <v>New York Giants</v>
      </c>
      <c r="K1816" s="2" t="str">
        <f t="shared" si="580"/>
        <v>Los Angeles Rams</v>
      </c>
      <c r="L1816" s="17">
        <f t="shared" si="581"/>
        <v>-147.05882352941177</v>
      </c>
      <c r="M1816" s="18">
        <f t="shared" si="582"/>
        <v>133</v>
      </c>
      <c r="N1816" s="4">
        <f t="shared" si="568"/>
        <v>1.68</v>
      </c>
      <c r="O1816" s="4">
        <f t="shared" si="569"/>
        <v>2.33</v>
      </c>
      <c r="P1816" s="4"/>
      <c r="Q1816" s="4"/>
      <c r="R1816" s="1">
        <f t="shared" si="570"/>
        <v>0.59523809523809523</v>
      </c>
      <c r="S1816" s="1">
        <f t="shared" si="570"/>
        <v>0.42918454935622319</v>
      </c>
      <c r="T1816" s="1">
        <f t="shared" si="566"/>
        <v>2.3840399002493684E-2</v>
      </c>
      <c r="U1816" s="1">
        <f t="shared" si="567"/>
        <v>8.3026772940936022E-2</v>
      </c>
      <c r="V1816" s="1">
        <f t="shared" si="571"/>
        <v>0.59402677294093609</v>
      </c>
      <c r="W1816" s="1"/>
      <c r="X1816" s="17">
        <f t="shared" si="572"/>
        <v>683.42580764357172</v>
      </c>
      <c r="Y1816" s="18">
        <f t="shared" si="573"/>
        <v>1327.8234083783493</v>
      </c>
      <c r="Z1816" s="2">
        <f t="shared" si="584"/>
        <v>649.25451726139306</v>
      </c>
      <c r="AA1816" s="18">
        <f t="shared" si="584"/>
        <v>1261.4322379594319</v>
      </c>
      <c r="AB1816" s="2">
        <f t="shared" si="585"/>
        <v>-154.02280206198321</v>
      </c>
      <c r="AC1816" s="2">
        <f t="shared" si="585"/>
        <v>126.14322379594319</v>
      </c>
      <c r="AD1816" s="2">
        <f t="shared" si="574"/>
        <v>649.25451726139306</v>
      </c>
      <c r="AE1816" s="2">
        <f t="shared" si="575"/>
        <v>-1000</v>
      </c>
      <c r="AF1816" s="5">
        <f t="shared" si="576"/>
        <v>0.67999999999999994</v>
      </c>
      <c r="AG1816" s="5">
        <f t="shared" si="577"/>
        <v>-1</v>
      </c>
      <c r="AH1816" s="3">
        <f t="shared" si="578"/>
        <v>201610</v>
      </c>
      <c r="AI1816" s="21">
        <v>2.29</v>
      </c>
      <c r="AJ1816" s="21">
        <v>1.6990000000000001</v>
      </c>
      <c r="AK1816" s="21">
        <v>2.33</v>
      </c>
      <c r="AL1816" s="21">
        <v>1.68</v>
      </c>
      <c r="AO1816">
        <f t="shared" si="583"/>
        <v>-150</v>
      </c>
      <c r="AP1816">
        <f>IF(E1816&lt;F1816,G1816,H1816)</f>
        <v>17</v>
      </c>
      <c r="AQ1816">
        <f>IF(E1816&lt;F1816,H1816,G1816)</f>
        <v>10</v>
      </c>
    </row>
    <row r="1817" spans="2:43" x14ac:dyDescent="0.25">
      <c r="B1817" s="24">
        <v>42663</v>
      </c>
      <c r="C1817" s="20" t="s">
        <v>33</v>
      </c>
      <c r="D1817" s="20" t="s">
        <v>37</v>
      </c>
      <c r="E1817" s="2">
        <v>-330.03300330033011</v>
      </c>
      <c r="F1817" s="2">
        <v>289</v>
      </c>
      <c r="G1817">
        <v>26</v>
      </c>
      <c r="H1817">
        <v>10</v>
      </c>
      <c r="I1817" s="9"/>
      <c r="J1817" s="2" t="str">
        <f t="shared" si="579"/>
        <v>Green Bay Packers</v>
      </c>
      <c r="K1817" s="2" t="str">
        <f t="shared" si="580"/>
        <v>Chicago Bears</v>
      </c>
      <c r="L1817" s="17">
        <f t="shared" si="581"/>
        <v>-330.03300330033011</v>
      </c>
      <c r="M1817" s="18">
        <f t="shared" si="582"/>
        <v>289</v>
      </c>
      <c r="N1817" s="4">
        <f t="shared" si="568"/>
        <v>1.3029999999999999</v>
      </c>
      <c r="O1817" s="4">
        <f t="shared" si="569"/>
        <v>3.89</v>
      </c>
      <c r="P1817" s="4"/>
      <c r="Q1817" s="4"/>
      <c r="R1817" s="1">
        <f t="shared" si="570"/>
        <v>0.76745970836531086</v>
      </c>
      <c r="S1817" s="1">
        <f t="shared" si="570"/>
        <v>0.25706940874035988</v>
      </c>
      <c r="T1817" s="1">
        <f t="shared" si="566"/>
        <v>2.394184479106487E-2</v>
      </c>
      <c r="U1817" s="1">
        <f t="shared" si="567"/>
        <v>0.25519514981247549</v>
      </c>
      <c r="V1817" s="1">
        <f t="shared" si="571"/>
        <v>0.7661951498124755</v>
      </c>
      <c r="W1817" s="1"/>
      <c r="X1817" s="17">
        <f t="shared" si="572"/>
        <v>305.15052235027554</v>
      </c>
      <c r="Y1817" s="18">
        <f t="shared" si="573"/>
        <v>2810.9146314785244</v>
      </c>
      <c r="Z1817" s="2">
        <f t="shared" si="584"/>
        <v>289.89299623276173</v>
      </c>
      <c r="AA1817" s="18">
        <f t="shared" si="584"/>
        <v>2670.368899904598</v>
      </c>
      <c r="AB1817" s="2">
        <f t="shared" si="585"/>
        <v>-344.95486713900362</v>
      </c>
      <c r="AC1817" s="2">
        <f t="shared" si="585"/>
        <v>267.03688999045983</v>
      </c>
      <c r="AD1817" s="2">
        <f t="shared" si="574"/>
        <v>289.89299623276173</v>
      </c>
      <c r="AE1817" s="2">
        <f t="shared" si="575"/>
        <v>-1000</v>
      </c>
      <c r="AF1817" s="5">
        <f t="shared" si="576"/>
        <v>0.30299999999999994</v>
      </c>
      <c r="AG1817" s="5">
        <f t="shared" si="577"/>
        <v>-1</v>
      </c>
      <c r="AH1817" s="3">
        <f t="shared" si="578"/>
        <v>201610</v>
      </c>
      <c r="AI1817" s="21">
        <v>1.2729999999999999</v>
      </c>
      <c r="AJ1817" s="21">
        <v>4.18</v>
      </c>
      <c r="AK1817" s="21">
        <v>1.3029999999999999</v>
      </c>
      <c r="AL1817" s="21">
        <v>3.89</v>
      </c>
      <c r="AO1817">
        <f t="shared" si="583"/>
        <v>-400</v>
      </c>
      <c r="AP1817">
        <f>IF(E1817&lt;F1817,G1817,H1817)</f>
        <v>26</v>
      </c>
      <c r="AQ1817">
        <f>IF(E1817&lt;F1817,H1817,G1817)</f>
        <v>10</v>
      </c>
    </row>
    <row r="1818" spans="2:43" x14ac:dyDescent="0.25">
      <c r="B1818" s="24">
        <v>42660</v>
      </c>
      <c r="C1818" s="20" t="s">
        <v>48</v>
      </c>
      <c r="D1818" s="20" t="s">
        <v>42</v>
      </c>
      <c r="E1818" s="2">
        <v>-346.02076124567481</v>
      </c>
      <c r="F1818" s="2">
        <v>301</v>
      </c>
      <c r="G1818">
        <v>28</v>
      </c>
      <c r="H1818">
        <v>3</v>
      </c>
      <c r="I1818" s="9"/>
      <c r="J1818" s="2" t="str">
        <f t="shared" si="579"/>
        <v>Arizona Cardinals</v>
      </c>
      <c r="K1818" s="2" t="str">
        <f t="shared" si="580"/>
        <v>New York Jets</v>
      </c>
      <c r="L1818" s="17">
        <f t="shared" si="581"/>
        <v>-346.02076124567481</v>
      </c>
      <c r="M1818" s="18">
        <f t="shared" si="582"/>
        <v>301</v>
      </c>
      <c r="N1818" s="4">
        <f t="shared" si="568"/>
        <v>1.2889999999999999</v>
      </c>
      <c r="O1818" s="4">
        <f t="shared" si="569"/>
        <v>4.01</v>
      </c>
      <c r="P1818" s="4"/>
      <c r="Q1818" s="4"/>
      <c r="R1818" s="1">
        <f t="shared" si="570"/>
        <v>0.77579519006982156</v>
      </c>
      <c r="S1818" s="1">
        <f t="shared" si="570"/>
        <v>0.24937655860349128</v>
      </c>
      <c r="T1818" s="1">
        <f t="shared" si="566"/>
        <v>2.4553689375353849E-2</v>
      </c>
      <c r="U1818" s="1">
        <f t="shared" si="567"/>
        <v>0.26320931573316514</v>
      </c>
      <c r="V1818" s="1">
        <f t="shared" si="571"/>
        <v>0.77420931573316509</v>
      </c>
      <c r="W1818" s="1"/>
      <c r="X1818" s="17">
        <f t="shared" si="572"/>
        <v>291.64036091843502</v>
      </c>
      <c r="Y1818" s="18">
        <f t="shared" si="573"/>
        <v>2925.5291346283079</v>
      </c>
      <c r="Z1818" s="2">
        <f t="shared" si="584"/>
        <v>277.05834287251326</v>
      </c>
      <c r="AA1818" s="18">
        <f t="shared" si="584"/>
        <v>2779.2526778968922</v>
      </c>
      <c r="AB1818" s="2">
        <f t="shared" si="585"/>
        <v>-360.93480875980839</v>
      </c>
      <c r="AC1818" s="2">
        <f t="shared" si="585"/>
        <v>277.9252677896892</v>
      </c>
      <c r="AD1818" s="2">
        <f t="shared" si="574"/>
        <v>277.05834287251326</v>
      </c>
      <c r="AE1818" s="2">
        <f t="shared" si="575"/>
        <v>-1000</v>
      </c>
      <c r="AF1818" s="5">
        <f t="shared" si="576"/>
        <v>0.28899999999999992</v>
      </c>
      <c r="AG1818" s="5">
        <f t="shared" si="577"/>
        <v>-1</v>
      </c>
      <c r="AH1818" s="3">
        <f t="shared" si="578"/>
        <v>201610</v>
      </c>
      <c r="AI1818" s="21">
        <v>1.294</v>
      </c>
      <c r="AJ1818" s="21">
        <v>3.97</v>
      </c>
      <c r="AK1818" s="21">
        <v>1.2889999999999999</v>
      </c>
      <c r="AL1818" s="21">
        <v>4.01</v>
      </c>
      <c r="AO1818">
        <f t="shared" si="583"/>
        <v>-400</v>
      </c>
      <c r="AP1818">
        <f>IF(E1818&lt;F1818,G1818,H1818)</f>
        <v>28</v>
      </c>
      <c r="AQ1818">
        <f>IF(E1818&lt;F1818,H1818,G1818)</f>
        <v>3</v>
      </c>
    </row>
    <row r="1819" spans="2:43" x14ac:dyDescent="0.25">
      <c r="B1819" s="24">
        <v>42659</v>
      </c>
      <c r="C1819" s="20" t="s">
        <v>40</v>
      </c>
      <c r="D1819" s="20" t="s">
        <v>39</v>
      </c>
      <c r="E1819" s="2">
        <v>-160</v>
      </c>
      <c r="F1819" s="2">
        <v>144</v>
      </c>
      <c r="G1819">
        <v>26</v>
      </c>
      <c r="H1819">
        <v>23</v>
      </c>
      <c r="I1819" s="9"/>
      <c r="J1819" s="2" t="str">
        <f t="shared" si="579"/>
        <v>Houston Texans</v>
      </c>
      <c r="K1819" s="2" t="str">
        <f t="shared" si="580"/>
        <v>Indianapolis Colts</v>
      </c>
      <c r="L1819" s="17">
        <f t="shared" si="581"/>
        <v>-160</v>
      </c>
      <c r="M1819" s="18">
        <f t="shared" si="582"/>
        <v>144</v>
      </c>
      <c r="N1819" s="4">
        <f t="shared" si="568"/>
        <v>1.625</v>
      </c>
      <c r="O1819" s="4">
        <f t="shared" si="569"/>
        <v>2.44</v>
      </c>
      <c r="P1819" s="4"/>
      <c r="Q1819" s="4"/>
      <c r="R1819" s="1">
        <f t="shared" si="570"/>
        <v>0.61538461538461542</v>
      </c>
      <c r="S1819" s="1">
        <f t="shared" si="570"/>
        <v>0.4098360655737705</v>
      </c>
      <c r="T1819" s="1">
        <f t="shared" si="566"/>
        <v>2.4600246002459913E-2</v>
      </c>
      <c r="U1819" s="1">
        <f t="shared" si="567"/>
        <v>0.10277427490542246</v>
      </c>
      <c r="V1819" s="1">
        <f t="shared" si="571"/>
        <v>0.61377427490542247</v>
      </c>
      <c r="W1819" s="1"/>
      <c r="X1819" s="17">
        <f t="shared" si="572"/>
        <v>629.26346196912823</v>
      </c>
      <c r="Y1819" s="18">
        <f t="shared" si="573"/>
        <v>1438.0997917039526</v>
      </c>
      <c r="Z1819" s="2">
        <f t="shared" si="584"/>
        <v>597.80028887067181</v>
      </c>
      <c r="AA1819" s="18">
        <f t="shared" si="584"/>
        <v>1366.194802118755</v>
      </c>
      <c r="AB1819" s="2">
        <f t="shared" si="585"/>
        <v>-167.27994593129748</v>
      </c>
      <c r="AC1819" s="2">
        <f t="shared" si="585"/>
        <v>136.6194802118755</v>
      </c>
      <c r="AD1819" s="2">
        <f t="shared" si="574"/>
        <v>597.80028887067181</v>
      </c>
      <c r="AE1819" s="2">
        <f t="shared" si="575"/>
        <v>-1000</v>
      </c>
      <c r="AF1819" s="5">
        <f t="shared" si="576"/>
        <v>0.625</v>
      </c>
      <c r="AG1819" s="5">
        <f t="shared" si="577"/>
        <v>-1</v>
      </c>
      <c r="AH1819" s="3">
        <f t="shared" si="578"/>
        <v>201610</v>
      </c>
      <c r="AI1819" s="21">
        <v>1.625</v>
      </c>
      <c r="AJ1819" s="21">
        <v>2.44</v>
      </c>
      <c r="AK1819" s="21">
        <v>1.625</v>
      </c>
      <c r="AL1819" s="21">
        <v>2.44</v>
      </c>
      <c r="AO1819">
        <f t="shared" si="583"/>
        <v>-160</v>
      </c>
      <c r="AP1819">
        <f>IF(E1819&lt;F1819,G1819,H1819)</f>
        <v>26</v>
      </c>
      <c r="AQ1819">
        <f>IF(E1819&lt;F1819,H1819,G1819)</f>
        <v>23</v>
      </c>
    </row>
    <row r="1820" spans="2:43" x14ac:dyDescent="0.25">
      <c r="B1820" s="24">
        <v>42659</v>
      </c>
      <c r="C1820" s="20" t="s">
        <v>33</v>
      </c>
      <c r="D1820" s="20" t="s">
        <v>23</v>
      </c>
      <c r="E1820" s="2">
        <v>-234.19203747072598</v>
      </c>
      <c r="F1820" s="2">
        <v>209</v>
      </c>
      <c r="G1820">
        <v>16</v>
      </c>
      <c r="H1820">
        <v>30</v>
      </c>
      <c r="I1820" s="9"/>
      <c r="J1820" s="2" t="str">
        <f t="shared" si="579"/>
        <v>Green Bay Packers</v>
      </c>
      <c r="K1820" s="2" t="str">
        <f t="shared" si="580"/>
        <v>Dallas Cowboys</v>
      </c>
      <c r="L1820" s="17">
        <f t="shared" si="581"/>
        <v>-234.19203747072598</v>
      </c>
      <c r="M1820" s="18">
        <f t="shared" si="582"/>
        <v>209</v>
      </c>
      <c r="N1820" s="4">
        <f t="shared" si="568"/>
        <v>1.427</v>
      </c>
      <c r="O1820" s="4">
        <f t="shared" si="569"/>
        <v>3.09</v>
      </c>
      <c r="P1820" s="4"/>
      <c r="Q1820" s="4"/>
      <c r="R1820" s="1">
        <f t="shared" si="570"/>
        <v>0.70077084793272593</v>
      </c>
      <c r="S1820" s="1">
        <f t="shared" si="570"/>
        <v>0.3236245954692557</v>
      </c>
      <c r="T1820" s="1">
        <f t="shared" si="566"/>
        <v>2.3814478636262959E-2</v>
      </c>
      <c r="U1820" s="1">
        <f t="shared" si="567"/>
        <v>0.18857312623173511</v>
      </c>
      <c r="V1820" s="1">
        <f t="shared" si="571"/>
        <v>0.69957312623173507</v>
      </c>
      <c r="W1820" s="1"/>
      <c r="X1820" s="17">
        <f t="shared" si="572"/>
        <v>429.44313110842393</v>
      </c>
      <c r="Y1820" s="18">
        <f t="shared" si="573"/>
        <v>2062.7341717725726</v>
      </c>
      <c r="Z1820" s="2">
        <f t="shared" si="584"/>
        <v>407.97097455300269</v>
      </c>
      <c r="AA1820" s="18">
        <f t="shared" si="584"/>
        <v>1959.5974631839438</v>
      </c>
      <c r="AB1820" s="2">
        <f t="shared" si="585"/>
        <v>-245.1154769271661</v>
      </c>
      <c r="AC1820" s="2">
        <f t="shared" si="585"/>
        <v>195.95974631839437</v>
      </c>
      <c r="AD1820" s="2">
        <f t="shared" si="574"/>
        <v>-1000</v>
      </c>
      <c r="AE1820" s="2">
        <f t="shared" si="575"/>
        <v>1959.5974631839438</v>
      </c>
      <c r="AF1820" s="5">
        <f t="shared" si="576"/>
        <v>-1</v>
      </c>
      <c r="AG1820" s="5">
        <f t="shared" si="577"/>
        <v>2.09</v>
      </c>
      <c r="AH1820" s="3">
        <f t="shared" si="578"/>
        <v>201610</v>
      </c>
      <c r="AI1820" s="21">
        <v>1.4950000000000001</v>
      </c>
      <c r="AJ1820" s="21">
        <v>2.81</v>
      </c>
      <c r="AK1820" s="21">
        <v>1.427</v>
      </c>
      <c r="AL1820" s="21">
        <v>3.09</v>
      </c>
      <c r="AO1820">
        <f t="shared" si="583"/>
        <v>-300</v>
      </c>
      <c r="AP1820">
        <f>IF(E1820&lt;F1820,G1820,H1820)</f>
        <v>16</v>
      </c>
      <c r="AQ1820">
        <f>IF(E1820&lt;F1820,H1820,G1820)</f>
        <v>30</v>
      </c>
    </row>
    <row r="1821" spans="2:43" x14ac:dyDescent="0.25">
      <c r="B1821" s="24">
        <v>42659</v>
      </c>
      <c r="C1821" s="20" t="s">
        <v>32</v>
      </c>
      <c r="D1821" s="20" t="s">
        <v>35</v>
      </c>
      <c r="E1821" s="2">
        <v>-277.0083102493075</v>
      </c>
      <c r="F1821" s="2">
        <v>245.00000000000003</v>
      </c>
      <c r="G1821">
        <v>26</v>
      </c>
      <c r="H1821">
        <v>24</v>
      </c>
      <c r="I1821" s="9"/>
      <c r="J1821" s="2" t="str">
        <f t="shared" si="579"/>
        <v>Seattle Seahawks</v>
      </c>
      <c r="K1821" s="2" t="str">
        <f t="shared" si="580"/>
        <v>Atlanta Falcons</v>
      </c>
      <c r="L1821" s="17">
        <f t="shared" si="581"/>
        <v>-277.0083102493075</v>
      </c>
      <c r="M1821" s="18">
        <f t="shared" si="582"/>
        <v>245.00000000000003</v>
      </c>
      <c r="N1821" s="4">
        <f t="shared" si="568"/>
        <v>1.361</v>
      </c>
      <c r="O1821" s="4">
        <f t="shared" si="569"/>
        <v>3.45</v>
      </c>
      <c r="P1821" s="4"/>
      <c r="Q1821" s="4"/>
      <c r="R1821" s="1">
        <f t="shared" si="570"/>
        <v>0.73475385745775168</v>
      </c>
      <c r="S1821" s="1">
        <f t="shared" si="570"/>
        <v>0.28985507246376813</v>
      </c>
      <c r="T1821" s="1">
        <f t="shared" si="566"/>
        <v>2.4017875701517366E-2</v>
      </c>
      <c r="U1821" s="1">
        <f t="shared" si="567"/>
        <v>0.22244939249699178</v>
      </c>
      <c r="V1821" s="1">
        <f t="shared" si="571"/>
        <v>0.73344939249699181</v>
      </c>
      <c r="W1821" s="1"/>
      <c r="X1821" s="17">
        <f t="shared" si="572"/>
        <v>363.42058529157686</v>
      </c>
      <c r="Y1821" s="18">
        <f t="shared" si="573"/>
        <v>2403.4564099189242</v>
      </c>
      <c r="Z1821" s="2">
        <f t="shared" si="584"/>
        <v>345.24955602699799</v>
      </c>
      <c r="AA1821" s="18">
        <f t="shared" si="584"/>
        <v>2283.2835894229779</v>
      </c>
      <c r="AB1821" s="2">
        <f t="shared" si="585"/>
        <v>-289.64555711747289</v>
      </c>
      <c r="AC1821" s="2">
        <f t="shared" si="585"/>
        <v>228.3283589422978</v>
      </c>
      <c r="AD1821" s="2">
        <f t="shared" si="574"/>
        <v>345.24955602699799</v>
      </c>
      <c r="AE1821" s="2">
        <f t="shared" si="575"/>
        <v>-1000</v>
      </c>
      <c r="AF1821" s="5">
        <f t="shared" si="576"/>
        <v>0.36099999999999999</v>
      </c>
      <c r="AG1821" s="5">
        <f t="shared" si="577"/>
        <v>-1</v>
      </c>
      <c r="AH1821" s="3">
        <f t="shared" si="578"/>
        <v>201610</v>
      </c>
      <c r="AI1821" s="21">
        <v>1.4</v>
      </c>
      <c r="AJ1821" s="21">
        <v>3.22</v>
      </c>
      <c r="AK1821" s="21">
        <v>1.361</v>
      </c>
      <c r="AL1821" s="21">
        <v>3.45</v>
      </c>
      <c r="AO1821">
        <f t="shared" si="583"/>
        <v>-300</v>
      </c>
      <c r="AP1821">
        <f>IF(E1821&lt;F1821,G1821,H1821)</f>
        <v>26</v>
      </c>
      <c r="AQ1821">
        <f>IF(E1821&lt;F1821,H1821,G1821)</f>
        <v>24</v>
      </c>
    </row>
    <row r="1822" spans="2:43" x14ac:dyDescent="0.25">
      <c r="B1822" s="24">
        <v>42659</v>
      </c>
      <c r="C1822" s="20" t="s">
        <v>52</v>
      </c>
      <c r="D1822" s="20" t="s">
        <v>20</v>
      </c>
      <c r="E1822" s="2">
        <v>110.99999999999999</v>
      </c>
      <c r="F1822" s="2">
        <v>-123.00123001230013</v>
      </c>
      <c r="G1822">
        <v>10</v>
      </c>
      <c r="H1822">
        <v>26</v>
      </c>
      <c r="I1822" s="9"/>
      <c r="J1822" s="2" t="str">
        <f t="shared" si="579"/>
        <v>Kansas City Chiefs</v>
      </c>
      <c r="K1822" s="2" t="str">
        <f t="shared" si="580"/>
        <v>Oakland Raiders</v>
      </c>
      <c r="L1822" s="17">
        <f t="shared" si="581"/>
        <v>-123.00123001230013</v>
      </c>
      <c r="M1822" s="18">
        <f t="shared" si="582"/>
        <v>110.99999999999999</v>
      </c>
      <c r="N1822" s="4">
        <f t="shared" si="568"/>
        <v>1.8129999999999999</v>
      </c>
      <c r="O1822" s="4">
        <f t="shared" si="569"/>
        <v>2.11</v>
      </c>
      <c r="P1822" s="4"/>
      <c r="Q1822" s="4"/>
      <c r="R1822" s="1">
        <f t="shared" si="570"/>
        <v>0.55157198014340869</v>
      </c>
      <c r="S1822" s="1">
        <f t="shared" si="570"/>
        <v>0.47393364928909953</v>
      </c>
      <c r="T1822" s="1">
        <f t="shared" si="566"/>
        <v>2.4871271985725363E-2</v>
      </c>
      <c r="U1822" s="1">
        <f t="shared" si="567"/>
        <v>3.8819165427154578E-2</v>
      </c>
      <c r="V1822" s="1">
        <f t="shared" si="571"/>
        <v>0.54981916542715459</v>
      </c>
      <c r="W1822" s="1"/>
      <c r="X1822" s="17">
        <f t="shared" si="572"/>
        <v>818.77981503809497</v>
      </c>
      <c r="Y1822" s="18">
        <f t="shared" si="573"/>
        <v>1112.7024405877062</v>
      </c>
      <c r="Z1822" s="2">
        <f t="shared" si="584"/>
        <v>777.84082428619013</v>
      </c>
      <c r="AA1822" s="18">
        <f t="shared" si="584"/>
        <v>1057.0673185583207</v>
      </c>
      <c r="AB1822" s="2">
        <f t="shared" si="585"/>
        <v>-128.56100744232359</v>
      </c>
      <c r="AC1822" s="2">
        <f t="shared" si="585"/>
        <v>105.70673185583207</v>
      </c>
      <c r="AD1822" s="2">
        <f t="shared" si="574"/>
        <v>777.84082428619013</v>
      </c>
      <c r="AE1822" s="2">
        <f t="shared" si="575"/>
        <v>-1000</v>
      </c>
      <c r="AF1822" s="5">
        <f t="shared" si="576"/>
        <v>0.81299999999999994</v>
      </c>
      <c r="AG1822" s="5">
        <f t="shared" si="577"/>
        <v>-1</v>
      </c>
      <c r="AH1822" s="3">
        <f t="shared" si="578"/>
        <v>201610</v>
      </c>
      <c r="AI1822" s="21">
        <v>2.11</v>
      </c>
      <c r="AJ1822" s="21">
        <v>1.8129999999999999</v>
      </c>
      <c r="AK1822" s="21">
        <v>2.11</v>
      </c>
      <c r="AL1822" s="21">
        <v>1.8129999999999999</v>
      </c>
      <c r="AO1822">
        <f t="shared" si="583"/>
        <v>-130</v>
      </c>
      <c r="AP1822">
        <f>IF(E1822&lt;F1822,G1822,H1822)</f>
        <v>26</v>
      </c>
      <c r="AQ1822">
        <f>IF(E1822&lt;F1822,H1822,G1822)</f>
        <v>10</v>
      </c>
    </row>
    <row r="1823" spans="2:43" x14ac:dyDescent="0.25">
      <c r="B1823" s="24">
        <v>42659</v>
      </c>
      <c r="C1823" s="20" t="s">
        <v>24</v>
      </c>
      <c r="D1823" s="20" t="s">
        <v>22</v>
      </c>
      <c r="E1823" s="2">
        <v>-305.81039755351685</v>
      </c>
      <c r="F1823" s="2">
        <v>269</v>
      </c>
      <c r="G1823">
        <v>45</v>
      </c>
      <c r="H1823">
        <v>16</v>
      </c>
      <c r="I1823" s="9"/>
      <c r="J1823" s="2" t="str">
        <f t="shared" si="579"/>
        <v>Buffalo Bills</v>
      </c>
      <c r="K1823" s="2" t="str">
        <f t="shared" si="580"/>
        <v>San Francisco 49ers</v>
      </c>
      <c r="L1823" s="17">
        <f t="shared" si="581"/>
        <v>-305.81039755351685</v>
      </c>
      <c r="M1823" s="18">
        <f t="shared" si="582"/>
        <v>269</v>
      </c>
      <c r="N1823" s="4">
        <f t="shared" si="568"/>
        <v>1.327</v>
      </c>
      <c r="O1823" s="4">
        <f t="shared" si="569"/>
        <v>3.69</v>
      </c>
      <c r="P1823" s="4"/>
      <c r="Q1823" s="4"/>
      <c r="R1823" s="1">
        <f t="shared" si="570"/>
        <v>0.75357950263752826</v>
      </c>
      <c r="S1823" s="1">
        <f t="shared" si="570"/>
        <v>0.2710027100271003</v>
      </c>
      <c r="T1823" s="1">
        <f t="shared" si="566"/>
        <v>2.3992425752441537E-2</v>
      </c>
      <c r="U1823" s="1">
        <f t="shared" si="567"/>
        <v>0.24128839630521398</v>
      </c>
      <c r="V1823" s="1">
        <f t="shared" si="571"/>
        <v>0.75228839630521405</v>
      </c>
      <c r="W1823" s="1"/>
      <c r="X1823" s="17">
        <f t="shared" si="572"/>
        <v>329.27744853090337</v>
      </c>
      <c r="Y1823" s="18">
        <f t="shared" si="573"/>
        <v>2626.8147297550358</v>
      </c>
      <c r="Z1823" s="2">
        <f t="shared" si="584"/>
        <v>312.81357610435816</v>
      </c>
      <c r="AA1823" s="18">
        <f t="shared" si="584"/>
        <v>2495.4739932672837</v>
      </c>
      <c r="AB1823" s="2">
        <f t="shared" si="585"/>
        <v>-319.67921995380044</v>
      </c>
      <c r="AC1823" s="2">
        <f t="shared" si="585"/>
        <v>249.54739932672837</v>
      </c>
      <c r="AD1823" s="2">
        <f t="shared" si="574"/>
        <v>312.81357610435816</v>
      </c>
      <c r="AE1823" s="2">
        <f t="shared" si="575"/>
        <v>-1000</v>
      </c>
      <c r="AF1823" s="5">
        <f t="shared" si="576"/>
        <v>0.32699999999999996</v>
      </c>
      <c r="AG1823" s="5">
        <f t="shared" si="577"/>
        <v>-1</v>
      </c>
      <c r="AH1823" s="3">
        <f t="shared" si="578"/>
        <v>201610</v>
      </c>
      <c r="AI1823" s="21">
        <v>1.2769999999999999</v>
      </c>
      <c r="AJ1823" s="21">
        <v>4.1399999999999997</v>
      </c>
      <c r="AK1823" s="21">
        <v>1.327</v>
      </c>
      <c r="AL1823" s="21">
        <v>3.69</v>
      </c>
      <c r="AO1823">
        <f t="shared" si="583"/>
        <v>-400</v>
      </c>
      <c r="AP1823">
        <f>IF(E1823&lt;F1823,G1823,H1823)</f>
        <v>45</v>
      </c>
      <c r="AQ1823">
        <f>IF(E1823&lt;F1823,H1823,G1823)</f>
        <v>16</v>
      </c>
    </row>
    <row r="1824" spans="2:43" x14ac:dyDescent="0.25">
      <c r="B1824" s="24">
        <v>42659</v>
      </c>
      <c r="C1824" s="20" t="s">
        <v>37</v>
      </c>
      <c r="D1824" s="20" t="s">
        <v>26</v>
      </c>
      <c r="E1824" s="2">
        <v>-137.1742112482853</v>
      </c>
      <c r="F1824" s="2">
        <v>124.00000000000003</v>
      </c>
      <c r="G1824">
        <v>16</v>
      </c>
      <c r="H1824">
        <v>17</v>
      </c>
      <c r="I1824" s="9"/>
      <c r="J1824" s="2" t="str">
        <f t="shared" si="579"/>
        <v>Chicago Bears</v>
      </c>
      <c r="K1824" s="2" t="str">
        <f t="shared" si="580"/>
        <v>Jacksonville Jaguars</v>
      </c>
      <c r="L1824" s="17">
        <f t="shared" si="581"/>
        <v>-137.1742112482853</v>
      </c>
      <c r="M1824" s="18">
        <f t="shared" si="582"/>
        <v>124.00000000000003</v>
      </c>
      <c r="N1824" s="4">
        <f t="shared" si="568"/>
        <v>1.7290000000000001</v>
      </c>
      <c r="O1824" s="4">
        <f t="shared" si="569"/>
        <v>2.2400000000000002</v>
      </c>
      <c r="P1824" s="4"/>
      <c r="Q1824" s="4"/>
      <c r="R1824" s="1">
        <f t="shared" si="570"/>
        <v>0.578368999421631</v>
      </c>
      <c r="S1824" s="1">
        <f t="shared" si="570"/>
        <v>0.4464285714285714</v>
      </c>
      <c r="T1824" s="1">
        <f t="shared" si="566"/>
        <v>2.4197530864197514E-2</v>
      </c>
      <c r="U1824" s="1">
        <f t="shared" si="567"/>
        <v>6.5970213996529803E-2</v>
      </c>
      <c r="V1824" s="1">
        <f t="shared" si="571"/>
        <v>0.57697021399652981</v>
      </c>
      <c r="W1824" s="1"/>
      <c r="X1824" s="17">
        <f t="shared" si="572"/>
        <v>733.19172418494122</v>
      </c>
      <c r="Y1824" s="18">
        <f t="shared" si="573"/>
        <v>1240.0303709505204</v>
      </c>
      <c r="Z1824" s="2">
        <f t="shared" si="584"/>
        <v>696.53213797569413</v>
      </c>
      <c r="AA1824" s="18">
        <f t="shared" si="584"/>
        <v>1178.0288524029943</v>
      </c>
      <c r="AB1824" s="2">
        <f t="shared" si="585"/>
        <v>-143.5683933990847</v>
      </c>
      <c r="AC1824" s="2">
        <f t="shared" si="585"/>
        <v>117.80288524029943</v>
      </c>
      <c r="AD1824" s="2">
        <f t="shared" si="574"/>
        <v>-1000</v>
      </c>
      <c r="AE1824" s="2">
        <f t="shared" si="575"/>
        <v>1178.0288524029943</v>
      </c>
      <c r="AF1824" s="5">
        <f t="shared" si="576"/>
        <v>-1</v>
      </c>
      <c r="AG1824" s="5">
        <f t="shared" si="577"/>
        <v>1.2400000000000002</v>
      </c>
      <c r="AH1824" s="3">
        <f t="shared" si="578"/>
        <v>201610</v>
      </c>
      <c r="AI1824" s="21">
        <v>1.724</v>
      </c>
      <c r="AJ1824" s="21">
        <v>2.25</v>
      </c>
      <c r="AK1824" s="21">
        <v>1.7290000000000001</v>
      </c>
      <c r="AL1824" s="21">
        <v>2.2400000000000002</v>
      </c>
      <c r="AO1824">
        <f t="shared" si="583"/>
        <v>-140</v>
      </c>
      <c r="AP1824">
        <f>IF(E1824&lt;F1824,G1824,H1824)</f>
        <v>16</v>
      </c>
      <c r="AQ1824">
        <f>IF(E1824&lt;F1824,H1824,G1824)</f>
        <v>17</v>
      </c>
    </row>
    <row r="1825" spans="2:43" x14ac:dyDescent="0.25">
      <c r="B1825" s="24">
        <v>42659</v>
      </c>
      <c r="C1825" s="20" t="s">
        <v>34</v>
      </c>
      <c r="D1825" s="20" t="s">
        <v>47</v>
      </c>
      <c r="E1825" s="2">
        <v>-143.06151645207439</v>
      </c>
      <c r="F1825" s="2">
        <v>129</v>
      </c>
      <c r="G1825">
        <v>31</v>
      </c>
      <c r="H1825">
        <v>28</v>
      </c>
      <c r="I1825" s="9"/>
      <c r="J1825" s="2" t="str">
        <f t="shared" si="579"/>
        <v>Detroit Lions</v>
      </c>
      <c r="K1825" s="2" t="str">
        <f t="shared" si="580"/>
        <v>Los Angeles Rams</v>
      </c>
      <c r="L1825" s="17">
        <f t="shared" si="581"/>
        <v>-143.06151645207439</v>
      </c>
      <c r="M1825" s="18">
        <f t="shared" si="582"/>
        <v>129</v>
      </c>
      <c r="N1825" s="4">
        <f t="shared" si="568"/>
        <v>1.6990000000000001</v>
      </c>
      <c r="O1825" s="4">
        <f t="shared" si="569"/>
        <v>2.29</v>
      </c>
      <c r="P1825" s="4"/>
      <c r="Q1825" s="4"/>
      <c r="R1825" s="1">
        <f t="shared" si="570"/>
        <v>0.58858151854031782</v>
      </c>
      <c r="S1825" s="1">
        <f t="shared" si="570"/>
        <v>0.4366812227074236</v>
      </c>
      <c r="T1825" s="1">
        <f t="shared" si="566"/>
        <v>2.4640260716971563E-2</v>
      </c>
      <c r="U1825" s="1">
        <f t="shared" si="567"/>
        <v>7.5950147916447108E-2</v>
      </c>
      <c r="V1825" s="1">
        <f t="shared" si="571"/>
        <v>0.58695014791644717</v>
      </c>
      <c r="W1825" s="1"/>
      <c r="X1825" s="17">
        <f t="shared" si="572"/>
        <v>703.72220460254619</v>
      </c>
      <c r="Y1825" s="18">
        <f t="shared" si="573"/>
        <v>1290.6088464490549</v>
      </c>
      <c r="Z1825" s="2">
        <f t="shared" si="584"/>
        <v>668.5360943724188</v>
      </c>
      <c r="AA1825" s="18">
        <f t="shared" si="584"/>
        <v>1226.0784041266022</v>
      </c>
      <c r="AB1825" s="2">
        <f t="shared" si="585"/>
        <v>-149.58055494950344</v>
      </c>
      <c r="AC1825" s="2">
        <f t="shared" si="585"/>
        <v>122.60784041266022</v>
      </c>
      <c r="AD1825" s="2">
        <f t="shared" si="574"/>
        <v>668.5360943724188</v>
      </c>
      <c r="AE1825" s="2">
        <f t="shared" si="575"/>
        <v>-1000</v>
      </c>
      <c r="AF1825" s="5">
        <f t="shared" si="576"/>
        <v>0.69900000000000007</v>
      </c>
      <c r="AG1825" s="5">
        <f t="shared" si="577"/>
        <v>-1</v>
      </c>
      <c r="AH1825" s="3">
        <f t="shared" si="578"/>
        <v>201610</v>
      </c>
      <c r="AI1825" s="21">
        <v>1.6020000000000001</v>
      </c>
      <c r="AJ1825" s="21">
        <v>2.5</v>
      </c>
      <c r="AK1825" s="21">
        <v>1.6990000000000001</v>
      </c>
      <c r="AL1825" s="21">
        <v>2.29</v>
      </c>
      <c r="AO1825">
        <f t="shared" si="583"/>
        <v>-150</v>
      </c>
      <c r="AP1825">
        <f>IF(E1825&lt;F1825,G1825,H1825)</f>
        <v>31</v>
      </c>
      <c r="AQ1825">
        <f>IF(E1825&lt;F1825,H1825,G1825)</f>
        <v>28</v>
      </c>
    </row>
    <row r="1826" spans="2:43" x14ac:dyDescent="0.25">
      <c r="B1826" s="24">
        <v>42659</v>
      </c>
      <c r="C1826" s="20" t="s">
        <v>30</v>
      </c>
      <c r="D1826" s="20" t="s">
        <v>45</v>
      </c>
      <c r="E1826" s="2">
        <v>273</v>
      </c>
      <c r="F1826" s="2">
        <v>-310.55900621118008</v>
      </c>
      <c r="G1826">
        <v>30</v>
      </c>
      <c r="H1826">
        <v>15</v>
      </c>
      <c r="I1826" s="9"/>
      <c r="J1826" s="2" t="str">
        <f t="shared" si="579"/>
        <v>Pittsburgh Steelers</v>
      </c>
      <c r="K1826" s="2" t="str">
        <f t="shared" si="580"/>
        <v>Miami Dolphins</v>
      </c>
      <c r="L1826" s="17">
        <f t="shared" si="581"/>
        <v>-310.55900621118008</v>
      </c>
      <c r="M1826" s="18">
        <f t="shared" si="582"/>
        <v>273</v>
      </c>
      <c r="N1826" s="4">
        <f t="shared" si="568"/>
        <v>1.3220000000000001</v>
      </c>
      <c r="O1826" s="4">
        <f t="shared" si="569"/>
        <v>3.73</v>
      </c>
      <c r="P1826" s="4"/>
      <c r="Q1826" s="4"/>
      <c r="R1826" s="1">
        <f t="shared" si="570"/>
        <v>0.75642965204236001</v>
      </c>
      <c r="S1826" s="1">
        <f t="shared" si="570"/>
        <v>0.26809651474530832</v>
      </c>
      <c r="T1826" s="1">
        <f t="shared" si="566"/>
        <v>2.3939034045922236E-2</v>
      </c>
      <c r="U1826" s="1">
        <f t="shared" si="567"/>
        <v>0.24416656864852584</v>
      </c>
      <c r="V1826" s="1">
        <f t="shared" si="571"/>
        <v>0.75516656864852583</v>
      </c>
      <c r="W1826" s="1"/>
      <c r="X1826" s="17">
        <f t="shared" si="572"/>
        <v>324.21116282946303</v>
      </c>
      <c r="Y1826" s="18">
        <f t="shared" si="573"/>
        <v>2663.4771552855118</v>
      </c>
      <c r="Z1826" s="2">
        <f t="shared" si="584"/>
        <v>308.00060468798989</v>
      </c>
      <c r="AA1826" s="18">
        <f t="shared" si="584"/>
        <v>2530.3032975212359</v>
      </c>
      <c r="AB1826" s="2">
        <f t="shared" si="585"/>
        <v>-324.67468725037662</v>
      </c>
      <c r="AC1826" s="2">
        <f t="shared" si="585"/>
        <v>253.03032975212358</v>
      </c>
      <c r="AD1826" s="2">
        <f t="shared" si="574"/>
        <v>-1000</v>
      </c>
      <c r="AE1826" s="2">
        <f t="shared" si="575"/>
        <v>2530.3032975212359</v>
      </c>
      <c r="AF1826" s="5">
        <f t="shared" si="576"/>
        <v>-1</v>
      </c>
      <c r="AG1826" s="5">
        <f t="shared" si="577"/>
        <v>2.73</v>
      </c>
      <c r="AH1826" s="3">
        <f t="shared" si="578"/>
        <v>201610</v>
      </c>
      <c r="AI1826" s="21">
        <v>4.1399999999999997</v>
      </c>
      <c r="AJ1826" s="21">
        <v>1.2769999999999999</v>
      </c>
      <c r="AK1826" s="21">
        <v>3.73</v>
      </c>
      <c r="AL1826" s="21">
        <v>1.3220000000000001</v>
      </c>
      <c r="AO1826">
        <f t="shared" si="583"/>
        <v>-400</v>
      </c>
      <c r="AP1826">
        <f>IF(E1826&lt;F1826,G1826,H1826)</f>
        <v>15</v>
      </c>
      <c r="AQ1826">
        <f>IF(E1826&lt;F1826,H1826,G1826)</f>
        <v>30</v>
      </c>
    </row>
    <row r="1827" spans="2:43" x14ac:dyDescent="0.25">
      <c r="B1827" s="24">
        <v>42659</v>
      </c>
      <c r="C1827" s="20" t="s">
        <v>36</v>
      </c>
      <c r="D1827" s="20" t="s">
        <v>21</v>
      </c>
      <c r="E1827" s="2">
        <v>-325.73289902280135</v>
      </c>
      <c r="F1827" s="2">
        <v>285</v>
      </c>
      <c r="G1827">
        <v>35</v>
      </c>
      <c r="H1827">
        <v>17</v>
      </c>
      <c r="I1827" s="9"/>
      <c r="J1827" s="2" t="str">
        <f t="shared" si="579"/>
        <v>New England Patriots</v>
      </c>
      <c r="K1827" s="2" t="str">
        <f t="shared" si="580"/>
        <v>Cincinnati Bengals</v>
      </c>
      <c r="L1827" s="17">
        <f t="shared" si="581"/>
        <v>-325.73289902280135</v>
      </c>
      <c r="M1827" s="18">
        <f t="shared" si="582"/>
        <v>285</v>
      </c>
      <c r="N1827" s="4">
        <f t="shared" si="568"/>
        <v>1.3069999999999999</v>
      </c>
      <c r="O1827" s="4">
        <f t="shared" si="569"/>
        <v>3.85</v>
      </c>
      <c r="P1827" s="4"/>
      <c r="Q1827" s="4"/>
      <c r="R1827" s="1">
        <f t="shared" si="570"/>
        <v>0.76511094108645761</v>
      </c>
      <c r="S1827" s="1">
        <f t="shared" si="570"/>
        <v>0.25974025974025972</v>
      </c>
      <c r="T1827" s="1">
        <f t="shared" si="566"/>
        <v>2.424859414388203E-2</v>
      </c>
      <c r="U1827" s="1">
        <f t="shared" si="567"/>
        <v>0.25268534067309895</v>
      </c>
      <c r="V1827" s="1">
        <f t="shared" si="571"/>
        <v>0.76368534067309901</v>
      </c>
      <c r="W1827" s="1"/>
      <c r="X1827" s="17">
        <f t="shared" si="572"/>
        <v>309.4398265110305</v>
      </c>
      <c r="Y1827" s="18">
        <f t="shared" si="573"/>
        <v>2776.3533728520742</v>
      </c>
      <c r="Z1827" s="2">
        <f t="shared" si="584"/>
        <v>293.96783518547898</v>
      </c>
      <c r="AA1827" s="18">
        <f t="shared" si="584"/>
        <v>2637.5357042094706</v>
      </c>
      <c r="AB1827" s="2">
        <f t="shared" si="585"/>
        <v>-340.17327078285626</v>
      </c>
      <c r="AC1827" s="2">
        <f t="shared" si="585"/>
        <v>263.75357042094709</v>
      </c>
      <c r="AD1827" s="2">
        <f t="shared" si="574"/>
        <v>293.96783518547898</v>
      </c>
      <c r="AE1827" s="2">
        <f t="shared" si="575"/>
        <v>-1000</v>
      </c>
      <c r="AF1827" s="5">
        <f t="shared" si="576"/>
        <v>0.30699999999999994</v>
      </c>
      <c r="AG1827" s="5">
        <f t="shared" si="577"/>
        <v>-1</v>
      </c>
      <c r="AH1827" s="3">
        <f t="shared" si="578"/>
        <v>201610</v>
      </c>
      <c r="AI1827" s="21">
        <v>1.25</v>
      </c>
      <c r="AJ1827" s="21">
        <v>4.46</v>
      </c>
      <c r="AK1827" s="21">
        <v>1.3069999999999999</v>
      </c>
      <c r="AL1827" s="21">
        <v>3.85</v>
      </c>
      <c r="AO1827">
        <f t="shared" si="583"/>
        <v>-400</v>
      </c>
      <c r="AP1827">
        <f>IF(E1827&lt;F1827,G1827,H1827)</f>
        <v>35</v>
      </c>
      <c r="AQ1827">
        <f>IF(E1827&lt;F1827,H1827,G1827)</f>
        <v>17</v>
      </c>
    </row>
    <row r="1828" spans="2:43" x14ac:dyDescent="0.25">
      <c r="B1828" s="24">
        <v>42659</v>
      </c>
      <c r="C1828" s="20" t="s">
        <v>43</v>
      </c>
      <c r="D1828" s="20" t="s">
        <v>44</v>
      </c>
      <c r="E1828" s="2">
        <v>133</v>
      </c>
      <c r="F1828" s="2">
        <v>-147.05882352941177</v>
      </c>
      <c r="G1828">
        <v>41</v>
      </c>
      <c r="H1828">
        <v>38</v>
      </c>
      <c r="I1828" s="9"/>
      <c r="J1828" s="2" t="str">
        <f t="shared" si="579"/>
        <v>Carolina Panthers</v>
      </c>
      <c r="K1828" s="2" t="str">
        <f t="shared" si="580"/>
        <v>New Orleans Saints</v>
      </c>
      <c r="L1828" s="17">
        <f t="shared" si="581"/>
        <v>-147.05882352941177</v>
      </c>
      <c r="M1828" s="18">
        <f t="shared" si="582"/>
        <v>133</v>
      </c>
      <c r="N1828" s="4">
        <f t="shared" si="568"/>
        <v>1.68</v>
      </c>
      <c r="O1828" s="4">
        <f t="shared" si="569"/>
        <v>2.33</v>
      </c>
      <c r="P1828" s="4"/>
      <c r="Q1828" s="4"/>
      <c r="R1828" s="1">
        <f t="shared" si="570"/>
        <v>0.59523809523809523</v>
      </c>
      <c r="S1828" s="1">
        <f t="shared" si="570"/>
        <v>0.42918454935622319</v>
      </c>
      <c r="T1828" s="1">
        <f t="shared" si="566"/>
        <v>2.3840399002493684E-2</v>
      </c>
      <c r="U1828" s="1">
        <f t="shared" si="567"/>
        <v>8.3026772940936022E-2</v>
      </c>
      <c r="V1828" s="1">
        <f t="shared" si="571"/>
        <v>0.59402677294093609</v>
      </c>
      <c r="W1828" s="1"/>
      <c r="X1828" s="17">
        <f t="shared" si="572"/>
        <v>683.42580764357172</v>
      </c>
      <c r="Y1828" s="18">
        <f t="shared" si="573"/>
        <v>1327.8234083783493</v>
      </c>
      <c r="Z1828" s="2">
        <f t="shared" si="584"/>
        <v>649.25451726139306</v>
      </c>
      <c r="AA1828" s="18">
        <f t="shared" si="584"/>
        <v>1261.4322379594319</v>
      </c>
      <c r="AB1828" s="2">
        <f t="shared" si="585"/>
        <v>-154.02280206198321</v>
      </c>
      <c r="AC1828" s="2">
        <f t="shared" si="585"/>
        <v>126.14322379594319</v>
      </c>
      <c r="AD1828" s="2">
        <f t="shared" si="574"/>
        <v>-1000</v>
      </c>
      <c r="AE1828" s="2">
        <f t="shared" si="575"/>
        <v>1261.4322379594319</v>
      </c>
      <c r="AF1828" s="5">
        <f t="shared" si="576"/>
        <v>-1</v>
      </c>
      <c r="AG1828" s="5">
        <f t="shared" si="577"/>
        <v>1.33</v>
      </c>
      <c r="AH1828" s="3">
        <f t="shared" si="578"/>
        <v>201610</v>
      </c>
      <c r="AI1828" s="21">
        <v>2.36</v>
      </c>
      <c r="AJ1828" s="21">
        <v>1.6659999999999999</v>
      </c>
      <c r="AK1828" s="21">
        <v>2.33</v>
      </c>
      <c r="AL1828" s="21">
        <v>1.68</v>
      </c>
      <c r="AO1828">
        <f t="shared" si="583"/>
        <v>-150</v>
      </c>
      <c r="AP1828">
        <f>IF(E1828&lt;F1828,G1828,H1828)</f>
        <v>38</v>
      </c>
      <c r="AQ1828">
        <f>IF(E1828&lt;F1828,H1828,G1828)</f>
        <v>41</v>
      </c>
    </row>
    <row r="1829" spans="2:43" x14ac:dyDescent="0.25">
      <c r="B1829" s="24">
        <v>42659</v>
      </c>
      <c r="C1829" s="20" t="s">
        <v>25</v>
      </c>
      <c r="D1829" s="20" t="s">
        <v>28</v>
      </c>
      <c r="E1829" s="2">
        <v>-190.11406844106463</v>
      </c>
      <c r="F1829" s="2">
        <v>171</v>
      </c>
      <c r="G1829">
        <v>27</v>
      </c>
      <c r="H1829">
        <v>23</v>
      </c>
      <c r="I1829" s="9"/>
      <c r="J1829" s="2" t="str">
        <f t="shared" si="579"/>
        <v>New York Giants</v>
      </c>
      <c r="K1829" s="2" t="str">
        <f t="shared" si="580"/>
        <v>Baltimore Ravens</v>
      </c>
      <c r="L1829" s="17">
        <f t="shared" si="581"/>
        <v>-190.11406844106463</v>
      </c>
      <c r="M1829" s="18">
        <f t="shared" si="582"/>
        <v>171</v>
      </c>
      <c r="N1829" s="4">
        <f t="shared" si="568"/>
        <v>1.526</v>
      </c>
      <c r="O1829" s="4">
        <f t="shared" si="569"/>
        <v>2.71</v>
      </c>
      <c r="P1829" s="4"/>
      <c r="Q1829" s="4"/>
      <c r="R1829" s="1">
        <f t="shared" si="570"/>
        <v>0.65530799475753598</v>
      </c>
      <c r="S1829" s="1">
        <f t="shared" si="570"/>
        <v>0.36900369003690037</v>
      </c>
      <c r="T1829" s="1">
        <f t="shared" si="566"/>
        <v>2.3734655335221788E-2</v>
      </c>
      <c r="U1829" s="1">
        <f t="shared" si="567"/>
        <v>0.14315215236031781</v>
      </c>
      <c r="V1829" s="1">
        <f t="shared" si="571"/>
        <v>0.65415215236031776</v>
      </c>
      <c r="W1829" s="1"/>
      <c r="X1829" s="17">
        <f t="shared" si="572"/>
        <v>528.69633829345491</v>
      </c>
      <c r="Y1829" s="18">
        <f t="shared" si="573"/>
        <v>1698.0824170407793</v>
      </c>
      <c r="Z1829" s="2">
        <f t="shared" si="584"/>
        <v>502.26152137878216</v>
      </c>
      <c r="AA1829" s="18">
        <f t="shared" si="584"/>
        <v>1613.1782961887402</v>
      </c>
      <c r="AB1829" s="2">
        <f t="shared" si="585"/>
        <v>-199.09946460856727</v>
      </c>
      <c r="AC1829" s="2">
        <f t="shared" si="585"/>
        <v>161.31782961887401</v>
      </c>
      <c r="AD1829" s="2">
        <f t="shared" si="574"/>
        <v>502.26152137878216</v>
      </c>
      <c r="AE1829" s="2">
        <f t="shared" si="575"/>
        <v>-1000</v>
      </c>
      <c r="AF1829" s="5">
        <f t="shared" si="576"/>
        <v>0.52600000000000002</v>
      </c>
      <c r="AG1829" s="5">
        <f t="shared" si="577"/>
        <v>-1</v>
      </c>
      <c r="AH1829" s="3">
        <f t="shared" si="578"/>
        <v>201610</v>
      </c>
      <c r="AI1829" s="21">
        <v>1.6659999999999999</v>
      </c>
      <c r="AJ1829" s="21">
        <v>2.36</v>
      </c>
      <c r="AK1829" s="21">
        <v>1.526</v>
      </c>
      <c r="AL1829" s="21">
        <v>2.71</v>
      </c>
      <c r="AO1829">
        <f t="shared" si="583"/>
        <v>-200</v>
      </c>
      <c r="AP1829">
        <f>IF(E1829&lt;F1829,G1829,H1829)</f>
        <v>27</v>
      </c>
      <c r="AQ1829">
        <f>IF(E1829&lt;F1829,H1829,G1829)</f>
        <v>23</v>
      </c>
    </row>
    <row r="1830" spans="2:43" x14ac:dyDescent="0.25">
      <c r="B1830" s="24">
        <v>42659</v>
      </c>
      <c r="C1830" s="20" t="s">
        <v>41</v>
      </c>
      <c r="D1830" s="20" t="s">
        <v>46</v>
      </c>
      <c r="E1830" s="2">
        <v>-315.45741324921141</v>
      </c>
      <c r="F1830" s="2">
        <v>277</v>
      </c>
      <c r="G1830">
        <v>28</v>
      </c>
      <c r="H1830">
        <v>26</v>
      </c>
      <c r="I1830" s="9"/>
      <c r="J1830" s="2" t="str">
        <f t="shared" si="579"/>
        <v>Tennessee Titans</v>
      </c>
      <c r="K1830" s="2" t="str">
        <f t="shared" si="580"/>
        <v>Cleveland Browns</v>
      </c>
      <c r="L1830" s="17">
        <f t="shared" si="581"/>
        <v>-315.45741324921141</v>
      </c>
      <c r="M1830" s="18">
        <f t="shared" si="582"/>
        <v>277</v>
      </c>
      <c r="N1830" s="4">
        <f t="shared" si="568"/>
        <v>1.3169999999999999</v>
      </c>
      <c r="O1830" s="4">
        <f t="shared" si="569"/>
        <v>3.77</v>
      </c>
      <c r="P1830" s="4"/>
      <c r="Q1830" s="4"/>
      <c r="R1830" s="1">
        <f t="shared" si="570"/>
        <v>0.75930144267274113</v>
      </c>
      <c r="S1830" s="1">
        <f t="shared" si="570"/>
        <v>0.26525198938992045</v>
      </c>
      <c r="T1830" s="1">
        <f t="shared" si="566"/>
        <v>2.3965008846078217E-2</v>
      </c>
      <c r="U1830" s="1">
        <f t="shared" si="567"/>
        <v>0.24702472664141034</v>
      </c>
      <c r="V1830" s="1">
        <f t="shared" si="571"/>
        <v>0.75802472664141041</v>
      </c>
      <c r="W1830" s="1"/>
      <c r="X1830" s="17">
        <f t="shared" si="572"/>
        <v>319.21817963737476</v>
      </c>
      <c r="Y1830" s="18">
        <f t="shared" si="573"/>
        <v>2700.607045193698</v>
      </c>
      <c r="Z1830" s="2">
        <f t="shared" si="584"/>
        <v>303.25727065550603</v>
      </c>
      <c r="AA1830" s="18">
        <f t="shared" si="584"/>
        <v>2565.576692934013</v>
      </c>
      <c r="AB1830" s="2">
        <f t="shared" si="585"/>
        <v>-329.7530172445492</v>
      </c>
      <c r="AC1830" s="2">
        <f t="shared" si="585"/>
        <v>256.55766929340132</v>
      </c>
      <c r="AD1830" s="2">
        <f t="shared" si="574"/>
        <v>303.25727065550603</v>
      </c>
      <c r="AE1830" s="2">
        <f t="shared" si="575"/>
        <v>-1000</v>
      </c>
      <c r="AF1830" s="5">
        <f t="shared" si="576"/>
        <v>0.31699999999999995</v>
      </c>
      <c r="AG1830" s="5">
        <f t="shared" si="577"/>
        <v>-1</v>
      </c>
      <c r="AH1830" s="3">
        <f t="shared" si="578"/>
        <v>201610</v>
      </c>
      <c r="AI1830" s="21">
        <v>1.3069999999999999</v>
      </c>
      <c r="AJ1830" s="21">
        <v>3.85</v>
      </c>
      <c r="AK1830" s="21">
        <v>1.3169999999999999</v>
      </c>
      <c r="AL1830" s="21">
        <v>3.77</v>
      </c>
      <c r="AO1830">
        <f t="shared" si="583"/>
        <v>-400</v>
      </c>
      <c r="AP1830">
        <f>IF(E1830&lt;F1830,G1830,H1830)</f>
        <v>28</v>
      </c>
      <c r="AQ1830">
        <f>IF(E1830&lt;F1830,H1830,G1830)</f>
        <v>26</v>
      </c>
    </row>
    <row r="1831" spans="2:43" x14ac:dyDescent="0.25">
      <c r="B1831" s="24">
        <v>42659</v>
      </c>
      <c r="C1831" s="20" t="s">
        <v>53</v>
      </c>
      <c r="D1831" s="20" t="s">
        <v>19</v>
      </c>
      <c r="E1831" s="2">
        <v>136</v>
      </c>
      <c r="F1831" s="2">
        <v>-150.15015015015015</v>
      </c>
      <c r="G1831">
        <v>27</v>
      </c>
      <c r="H1831">
        <v>20</v>
      </c>
      <c r="I1831" s="9"/>
      <c r="J1831" s="2" t="str">
        <f t="shared" si="579"/>
        <v>Philadelphia Eagles</v>
      </c>
      <c r="K1831" s="2" t="str">
        <f t="shared" si="580"/>
        <v>Washington Redskins</v>
      </c>
      <c r="L1831" s="17">
        <f t="shared" si="581"/>
        <v>-150.15015015015015</v>
      </c>
      <c r="M1831" s="18">
        <f t="shared" si="582"/>
        <v>136</v>
      </c>
      <c r="N1831" s="4">
        <f t="shared" si="568"/>
        <v>1.6659999999999999</v>
      </c>
      <c r="O1831" s="4">
        <f t="shared" si="569"/>
        <v>2.36</v>
      </c>
      <c r="P1831" s="4"/>
      <c r="Q1831" s="4"/>
      <c r="R1831" s="1">
        <f t="shared" si="570"/>
        <v>0.60024009603841544</v>
      </c>
      <c r="S1831" s="1">
        <f t="shared" si="570"/>
        <v>0.42372881355932207</v>
      </c>
      <c r="T1831" s="1">
        <f t="shared" si="566"/>
        <v>2.3407848981619517E-2</v>
      </c>
      <c r="U1831" s="1">
        <f t="shared" si="567"/>
        <v>8.8255641239546684E-2</v>
      </c>
      <c r="V1831" s="1">
        <f t="shared" si="571"/>
        <v>0.59925564123954667</v>
      </c>
      <c r="W1831" s="1"/>
      <c r="X1831" s="17">
        <f t="shared" si="572"/>
        <v>668.73689821513028</v>
      </c>
      <c r="Y1831" s="18">
        <f t="shared" si="573"/>
        <v>1356.0765066241343</v>
      </c>
      <c r="Z1831" s="2">
        <f t="shared" si="584"/>
        <v>635.30005330437371</v>
      </c>
      <c r="AA1831" s="18">
        <f t="shared" si="584"/>
        <v>1288.2726812929275</v>
      </c>
      <c r="AB1831" s="2">
        <f t="shared" si="585"/>
        <v>-157.40593673787993</v>
      </c>
      <c r="AC1831" s="2">
        <f t="shared" si="585"/>
        <v>128.82726812929275</v>
      </c>
      <c r="AD1831" s="2">
        <f t="shared" si="574"/>
        <v>-1000</v>
      </c>
      <c r="AE1831" s="2">
        <f t="shared" si="575"/>
        <v>1288.2726812929275</v>
      </c>
      <c r="AF1831" s="5">
        <f t="shared" si="576"/>
        <v>-1</v>
      </c>
      <c r="AG1831" s="5">
        <f t="shared" si="577"/>
        <v>1.3599999999999999</v>
      </c>
      <c r="AH1831" s="3">
        <f t="shared" si="578"/>
        <v>201610</v>
      </c>
      <c r="AI1831" s="21">
        <v>2.16</v>
      </c>
      <c r="AJ1831" s="21">
        <v>1.7809999999999999</v>
      </c>
      <c r="AK1831" s="21">
        <v>2.36</v>
      </c>
      <c r="AL1831" s="21">
        <v>1.6659999999999999</v>
      </c>
      <c r="AO1831">
        <f t="shared" si="583"/>
        <v>-160</v>
      </c>
      <c r="AP1831">
        <f>IF(E1831&lt;F1831,G1831,H1831)</f>
        <v>20</v>
      </c>
      <c r="AQ1831">
        <f>IF(E1831&lt;F1831,H1831,G1831)</f>
        <v>27</v>
      </c>
    </row>
    <row r="1832" spans="2:43" x14ac:dyDescent="0.25">
      <c r="B1832" s="24">
        <v>42656</v>
      </c>
      <c r="C1832" s="20" t="s">
        <v>54</v>
      </c>
      <c r="D1832" s="20" t="s">
        <v>38</v>
      </c>
      <c r="E1832" s="2">
        <v>137</v>
      </c>
      <c r="F1832" s="2">
        <v>-152.20700152207002</v>
      </c>
      <c r="G1832">
        <v>21</v>
      </c>
      <c r="H1832">
        <v>13</v>
      </c>
      <c r="I1832" s="9"/>
      <c r="J1832" s="2" t="str">
        <f t="shared" si="579"/>
        <v>Denver Broncos</v>
      </c>
      <c r="K1832" s="2" t="str">
        <f t="shared" si="580"/>
        <v>San Diego Chargers</v>
      </c>
      <c r="L1832" s="17">
        <f t="shared" si="581"/>
        <v>-152.20700152207002</v>
      </c>
      <c r="M1832" s="18">
        <f t="shared" si="582"/>
        <v>137</v>
      </c>
      <c r="N1832" s="4">
        <f t="shared" si="568"/>
        <v>1.657</v>
      </c>
      <c r="O1832" s="4">
        <f t="shared" si="569"/>
        <v>2.37</v>
      </c>
      <c r="P1832" s="4"/>
      <c r="Q1832" s="4"/>
      <c r="R1832" s="1">
        <f t="shared" si="570"/>
        <v>0.6035003017501509</v>
      </c>
      <c r="S1832" s="1">
        <f t="shared" si="570"/>
        <v>0.42194092827004215</v>
      </c>
      <c r="T1832" s="1">
        <f t="shared" si="566"/>
        <v>2.4810032282095884E-2</v>
      </c>
      <c r="U1832" s="1">
        <f t="shared" si="567"/>
        <v>9.0779686740054377E-2</v>
      </c>
      <c r="V1832" s="1">
        <f t="shared" si="571"/>
        <v>0.60177968674005444</v>
      </c>
      <c r="W1832" s="1"/>
      <c r="X1832" s="17">
        <f t="shared" si="572"/>
        <v>661.73771237971573</v>
      </c>
      <c r="Y1832" s="18">
        <f t="shared" si="573"/>
        <v>1369.9520854530549</v>
      </c>
      <c r="Z1832" s="2">
        <f t="shared" si="584"/>
        <v>628.65082676072996</v>
      </c>
      <c r="AA1832" s="18">
        <f t="shared" si="584"/>
        <v>1301.4544811804021</v>
      </c>
      <c r="AB1832" s="2">
        <f t="shared" si="585"/>
        <v>-159.07081601287845</v>
      </c>
      <c r="AC1832" s="2">
        <f t="shared" si="585"/>
        <v>130.14544811804021</v>
      </c>
      <c r="AD1832" s="2">
        <f t="shared" si="574"/>
        <v>-1000</v>
      </c>
      <c r="AE1832" s="2">
        <f t="shared" si="575"/>
        <v>1301.4544811804021</v>
      </c>
      <c r="AF1832" s="5">
        <f t="shared" si="576"/>
        <v>-1</v>
      </c>
      <c r="AG1832" s="5">
        <f t="shared" si="577"/>
        <v>1.37</v>
      </c>
      <c r="AH1832" s="3">
        <f t="shared" si="578"/>
        <v>201610</v>
      </c>
      <c r="AI1832" s="21">
        <v>2.5499999999999998</v>
      </c>
      <c r="AJ1832" s="21">
        <v>1.581</v>
      </c>
      <c r="AK1832" s="21">
        <v>2.37</v>
      </c>
      <c r="AL1832" s="21">
        <v>1.657</v>
      </c>
      <c r="AO1832">
        <f t="shared" si="583"/>
        <v>-160</v>
      </c>
      <c r="AP1832">
        <f>IF(E1832&lt;F1832,G1832,H1832)</f>
        <v>13</v>
      </c>
      <c r="AQ1832">
        <f>IF(E1832&lt;F1832,H1832,G1832)</f>
        <v>21</v>
      </c>
    </row>
    <row r="1833" spans="2:43" x14ac:dyDescent="0.25">
      <c r="B1833" s="24">
        <v>42653</v>
      </c>
      <c r="C1833" s="20" t="s">
        <v>44</v>
      </c>
      <c r="D1833" s="20" t="s">
        <v>27</v>
      </c>
      <c r="E1833" s="2">
        <v>-242.13075060532685</v>
      </c>
      <c r="F1833" s="2">
        <v>216</v>
      </c>
      <c r="G1833">
        <v>14</v>
      </c>
      <c r="H1833">
        <v>17</v>
      </c>
      <c r="I1833" s="9"/>
      <c r="J1833" s="2" t="str">
        <f t="shared" si="579"/>
        <v>Carolina Panthers</v>
      </c>
      <c r="K1833" s="2" t="str">
        <f t="shared" si="580"/>
        <v>Tampa Bay Buccaneers</v>
      </c>
      <c r="L1833" s="17">
        <f t="shared" si="581"/>
        <v>-242.13075060532685</v>
      </c>
      <c r="M1833" s="18">
        <f t="shared" si="582"/>
        <v>216</v>
      </c>
      <c r="N1833" s="4">
        <f t="shared" si="568"/>
        <v>1.413</v>
      </c>
      <c r="O1833" s="4">
        <f t="shared" si="569"/>
        <v>3.16</v>
      </c>
      <c r="P1833" s="4"/>
      <c r="Q1833" s="4"/>
      <c r="R1833" s="1">
        <f t="shared" si="570"/>
        <v>0.70771408351026188</v>
      </c>
      <c r="S1833" s="1">
        <f t="shared" si="570"/>
        <v>0.31645569620253161</v>
      </c>
      <c r="T1833" s="1">
        <f t="shared" si="566"/>
        <v>2.359938771047454E-2</v>
      </c>
      <c r="U1833" s="1">
        <f t="shared" si="567"/>
        <v>0.19562919365386514</v>
      </c>
      <c r="V1833" s="1">
        <f t="shared" si="571"/>
        <v>0.70662919365386512</v>
      </c>
      <c r="W1833" s="1"/>
      <c r="X1833" s="17">
        <f t="shared" si="572"/>
        <v>415.16938301000829</v>
      </c>
      <c r="Y1833" s="18">
        <f t="shared" si="573"/>
        <v>2128.1128513133845</v>
      </c>
      <c r="Z1833" s="2">
        <f t="shared" si="584"/>
        <v>394.41091385950784</v>
      </c>
      <c r="AA1833" s="18">
        <f t="shared" si="584"/>
        <v>2021.7072087477152</v>
      </c>
      <c r="AB1833" s="2">
        <f t="shared" si="585"/>
        <v>-253.54267969273477</v>
      </c>
      <c r="AC1833" s="2">
        <f t="shared" si="585"/>
        <v>202.17072087477152</v>
      </c>
      <c r="AD1833" s="2">
        <f t="shared" si="574"/>
        <v>-1000</v>
      </c>
      <c r="AE1833" s="2">
        <f t="shared" si="575"/>
        <v>2021.7072087477152</v>
      </c>
      <c r="AF1833" s="5">
        <f t="shared" si="576"/>
        <v>-1</v>
      </c>
      <c r="AG1833" s="5">
        <f t="shared" si="577"/>
        <v>2.16</v>
      </c>
      <c r="AH1833" s="3">
        <f t="shared" si="578"/>
        <v>201610</v>
      </c>
      <c r="AI1833" s="21">
        <v>1.4950000000000001</v>
      </c>
      <c r="AJ1833" s="21">
        <v>2.81</v>
      </c>
      <c r="AK1833" s="21">
        <v>1.413</v>
      </c>
      <c r="AL1833" s="21">
        <v>3.16</v>
      </c>
      <c r="AO1833">
        <f t="shared" si="583"/>
        <v>-300</v>
      </c>
      <c r="AP1833">
        <f>IF(E1833&lt;F1833,G1833,H1833)</f>
        <v>14</v>
      </c>
      <c r="AQ1833">
        <f>IF(E1833&lt;F1833,H1833,G1833)</f>
        <v>17</v>
      </c>
    </row>
    <row r="1834" spans="2:43" x14ac:dyDescent="0.25">
      <c r="B1834" s="24">
        <v>42652</v>
      </c>
      <c r="C1834" s="20" t="s">
        <v>33</v>
      </c>
      <c r="D1834" s="20" t="s">
        <v>25</v>
      </c>
      <c r="E1834" s="2">
        <v>-307.69230769230774</v>
      </c>
      <c r="F1834" s="2">
        <v>270</v>
      </c>
      <c r="G1834">
        <v>23</v>
      </c>
      <c r="H1834">
        <v>16</v>
      </c>
      <c r="I1834" s="9"/>
      <c r="J1834" s="2" t="str">
        <f t="shared" si="579"/>
        <v>Green Bay Packers</v>
      </c>
      <c r="K1834" s="2" t="str">
        <f t="shared" si="580"/>
        <v>New York Giants</v>
      </c>
      <c r="L1834" s="17">
        <f t="shared" si="581"/>
        <v>-307.69230769230774</v>
      </c>
      <c r="M1834" s="18">
        <f t="shared" si="582"/>
        <v>270</v>
      </c>
      <c r="N1834" s="4">
        <f t="shared" si="568"/>
        <v>1.325</v>
      </c>
      <c r="O1834" s="4">
        <f t="shared" si="569"/>
        <v>3.7</v>
      </c>
      <c r="P1834" s="4"/>
      <c r="Q1834" s="4"/>
      <c r="R1834" s="1">
        <f t="shared" si="570"/>
        <v>0.75471698113207553</v>
      </c>
      <c r="S1834" s="1">
        <f t="shared" si="570"/>
        <v>0.27027027027027023</v>
      </c>
      <c r="T1834" s="1">
        <f t="shared" si="566"/>
        <v>2.4378109452736441E-2</v>
      </c>
      <c r="U1834" s="1">
        <f t="shared" si="567"/>
        <v>0.24222335543090265</v>
      </c>
      <c r="V1834" s="1">
        <f t="shared" si="571"/>
        <v>0.75322335543090269</v>
      </c>
      <c r="W1834" s="1"/>
      <c r="X1834" s="17">
        <f t="shared" si="572"/>
        <v>327.62744648022999</v>
      </c>
      <c r="Y1834" s="18">
        <f t="shared" si="573"/>
        <v>2638.6455807155785</v>
      </c>
      <c r="Z1834" s="2">
        <f t="shared" si="584"/>
        <v>311.24607415621847</v>
      </c>
      <c r="AA1834" s="18">
        <f t="shared" si="584"/>
        <v>2506.7133016797993</v>
      </c>
      <c r="AB1834" s="2">
        <f t="shared" si="585"/>
        <v>-321.28919303190531</v>
      </c>
      <c r="AC1834" s="2">
        <f t="shared" si="585"/>
        <v>250.67133016797993</v>
      </c>
      <c r="AD1834" s="2">
        <f t="shared" si="574"/>
        <v>311.24607415621847</v>
      </c>
      <c r="AE1834" s="2">
        <f t="shared" si="575"/>
        <v>-1000</v>
      </c>
      <c r="AF1834" s="5">
        <f t="shared" si="576"/>
        <v>0.32499999999999996</v>
      </c>
      <c r="AG1834" s="5">
        <f t="shared" si="577"/>
        <v>-1</v>
      </c>
      <c r="AH1834" s="3">
        <f t="shared" si="578"/>
        <v>201610</v>
      </c>
      <c r="AI1834" s="21">
        <v>1.294</v>
      </c>
      <c r="AJ1834" s="21">
        <v>3.97</v>
      </c>
      <c r="AK1834" s="21">
        <v>1.325</v>
      </c>
      <c r="AL1834" s="21">
        <v>3.7</v>
      </c>
      <c r="AO1834">
        <f t="shared" si="583"/>
        <v>-400</v>
      </c>
      <c r="AP1834">
        <f>IF(E1834&lt;F1834,G1834,H1834)</f>
        <v>23</v>
      </c>
      <c r="AQ1834">
        <f>IF(E1834&lt;F1834,H1834,G1834)</f>
        <v>16</v>
      </c>
    </row>
    <row r="1835" spans="2:43" x14ac:dyDescent="0.25">
      <c r="B1835" s="24">
        <v>42652</v>
      </c>
      <c r="C1835" s="20" t="s">
        <v>23</v>
      </c>
      <c r="D1835" s="20" t="s">
        <v>21</v>
      </c>
      <c r="E1835" s="2">
        <v>120.00000000000001</v>
      </c>
      <c r="F1835" s="2">
        <v>-133.15579227696406</v>
      </c>
      <c r="G1835">
        <v>28</v>
      </c>
      <c r="H1835">
        <v>14</v>
      </c>
      <c r="I1835" s="9"/>
      <c r="J1835" s="2" t="str">
        <f t="shared" si="579"/>
        <v>Cincinnati Bengals</v>
      </c>
      <c r="K1835" s="2" t="str">
        <f t="shared" si="580"/>
        <v>Dallas Cowboys</v>
      </c>
      <c r="L1835" s="17">
        <f t="shared" si="581"/>
        <v>-133.15579227696406</v>
      </c>
      <c r="M1835" s="18">
        <f t="shared" si="582"/>
        <v>120.00000000000001</v>
      </c>
      <c r="N1835" s="4">
        <f t="shared" si="568"/>
        <v>1.7509999999999999</v>
      </c>
      <c r="O1835" s="4">
        <f t="shared" si="569"/>
        <v>2.2000000000000002</v>
      </c>
      <c r="P1835" s="4"/>
      <c r="Q1835" s="4"/>
      <c r="R1835" s="1">
        <f t="shared" si="570"/>
        <v>0.57110222729868654</v>
      </c>
      <c r="S1835" s="1">
        <f t="shared" si="570"/>
        <v>0.45454545454545453</v>
      </c>
      <c r="T1835" s="1">
        <f t="shared" si="566"/>
        <v>2.5006327512022253E-2</v>
      </c>
      <c r="U1835" s="1">
        <f t="shared" si="567"/>
        <v>5.8278386376616004E-2</v>
      </c>
      <c r="V1835" s="1">
        <f t="shared" si="571"/>
        <v>0.56927838637661599</v>
      </c>
      <c r="W1835" s="1"/>
      <c r="X1835" s="17">
        <f t="shared" si="572"/>
        <v>756.60981328462503</v>
      </c>
      <c r="Y1835" s="18">
        <f t="shared" si="573"/>
        <v>1202.4897180992134</v>
      </c>
      <c r="Z1835" s="2">
        <f t="shared" si="584"/>
        <v>718.77932262039371</v>
      </c>
      <c r="AA1835" s="18">
        <f t="shared" si="584"/>
        <v>1142.3652321942527</v>
      </c>
      <c r="AB1835" s="2">
        <f t="shared" si="585"/>
        <v>-139.12475895305161</v>
      </c>
      <c r="AC1835" s="2">
        <f t="shared" si="585"/>
        <v>114.23652321942527</v>
      </c>
      <c r="AD1835" s="2">
        <f t="shared" si="574"/>
        <v>-1000</v>
      </c>
      <c r="AE1835" s="2">
        <f t="shared" si="575"/>
        <v>1142.3652321942527</v>
      </c>
      <c r="AF1835" s="5">
        <f t="shared" si="576"/>
        <v>-1</v>
      </c>
      <c r="AG1835" s="5">
        <f t="shared" si="577"/>
        <v>1.2000000000000002</v>
      </c>
      <c r="AH1835" s="3">
        <f t="shared" si="578"/>
        <v>201610</v>
      </c>
      <c r="AI1835" s="21">
        <v>2.06</v>
      </c>
      <c r="AJ1835" s="21">
        <v>1.8540000000000001</v>
      </c>
      <c r="AK1835" s="21">
        <v>2.2000000000000002</v>
      </c>
      <c r="AL1835" s="21">
        <v>1.7509999999999999</v>
      </c>
      <c r="AO1835">
        <f t="shared" si="583"/>
        <v>-140</v>
      </c>
      <c r="AP1835">
        <f>IF(E1835&lt;F1835,G1835,H1835)</f>
        <v>14</v>
      </c>
      <c r="AQ1835">
        <f>IF(E1835&lt;F1835,H1835,G1835)</f>
        <v>28</v>
      </c>
    </row>
    <row r="1836" spans="2:43" x14ac:dyDescent="0.25">
      <c r="B1836" s="24">
        <v>42652</v>
      </c>
      <c r="C1836" s="20" t="s">
        <v>47</v>
      </c>
      <c r="D1836" s="20" t="s">
        <v>24</v>
      </c>
      <c r="E1836" s="2">
        <v>121</v>
      </c>
      <c r="F1836" s="2">
        <v>-134.04825737265415</v>
      </c>
      <c r="G1836">
        <v>19</v>
      </c>
      <c r="H1836">
        <v>30</v>
      </c>
      <c r="I1836" s="9"/>
      <c r="J1836" s="2" t="str">
        <f t="shared" si="579"/>
        <v>Buffalo Bills</v>
      </c>
      <c r="K1836" s="2" t="str">
        <f t="shared" si="580"/>
        <v>Los Angeles Rams</v>
      </c>
      <c r="L1836" s="17">
        <f t="shared" si="581"/>
        <v>-134.04825737265415</v>
      </c>
      <c r="M1836" s="18">
        <f t="shared" si="582"/>
        <v>121</v>
      </c>
      <c r="N1836" s="4">
        <f t="shared" si="568"/>
        <v>1.746</v>
      </c>
      <c r="O1836" s="4">
        <f t="shared" si="569"/>
        <v>2.21</v>
      </c>
      <c r="P1836" s="4"/>
      <c r="Q1836" s="4"/>
      <c r="R1836" s="1">
        <f t="shared" si="570"/>
        <v>0.57273768613974796</v>
      </c>
      <c r="S1836" s="1">
        <f t="shared" si="570"/>
        <v>0.45248868778280543</v>
      </c>
      <c r="T1836" s="1">
        <f t="shared" si="566"/>
        <v>2.4605662285136498E-2</v>
      </c>
      <c r="U1836" s="1">
        <f t="shared" si="567"/>
        <v>6.0124499178471263E-2</v>
      </c>
      <c r="V1836" s="1">
        <f t="shared" si="571"/>
        <v>0.5711244991784713</v>
      </c>
      <c r="W1836" s="1"/>
      <c r="X1836" s="17">
        <f t="shared" si="572"/>
        <v>750.93171705721034</v>
      </c>
      <c r="Y1836" s="18">
        <f t="shared" si="573"/>
        <v>1211.3891833551868</v>
      </c>
      <c r="Z1836" s="2">
        <f t="shared" si="584"/>
        <v>713.38513120434982</v>
      </c>
      <c r="AA1836" s="18">
        <f t="shared" si="584"/>
        <v>1150.8197241874275</v>
      </c>
      <c r="AB1836" s="2">
        <f t="shared" si="585"/>
        <v>-140.17673711698779</v>
      </c>
      <c r="AC1836" s="2">
        <f t="shared" si="585"/>
        <v>115.08197241874275</v>
      </c>
      <c r="AD1836" s="2">
        <f t="shared" si="574"/>
        <v>713.38513120434982</v>
      </c>
      <c r="AE1836" s="2">
        <f t="shared" si="575"/>
        <v>-1000</v>
      </c>
      <c r="AF1836" s="5">
        <f t="shared" si="576"/>
        <v>0.746</v>
      </c>
      <c r="AG1836" s="5">
        <f t="shared" si="577"/>
        <v>-1</v>
      </c>
      <c r="AH1836" s="3">
        <f t="shared" si="578"/>
        <v>201610</v>
      </c>
      <c r="AI1836" s="21">
        <v>1.704</v>
      </c>
      <c r="AJ1836" s="21">
        <v>2.29</v>
      </c>
      <c r="AK1836" s="21">
        <v>2.21</v>
      </c>
      <c r="AL1836" s="21">
        <v>1.746</v>
      </c>
      <c r="AO1836">
        <f t="shared" si="583"/>
        <v>-140</v>
      </c>
      <c r="AP1836">
        <f>IF(E1836&lt;F1836,G1836,H1836)</f>
        <v>30</v>
      </c>
      <c r="AQ1836">
        <f>IF(E1836&lt;F1836,H1836,G1836)</f>
        <v>19</v>
      </c>
    </row>
    <row r="1837" spans="2:43" x14ac:dyDescent="0.25">
      <c r="B1837" s="24">
        <v>42652</v>
      </c>
      <c r="C1837" s="20" t="s">
        <v>52</v>
      </c>
      <c r="D1837" s="20" t="s">
        <v>54</v>
      </c>
      <c r="E1837" s="2">
        <v>-195.3125</v>
      </c>
      <c r="F1837" s="2">
        <v>175</v>
      </c>
      <c r="G1837">
        <v>34</v>
      </c>
      <c r="H1837">
        <v>31</v>
      </c>
      <c r="I1837" s="9"/>
      <c r="J1837" s="2" t="str">
        <f t="shared" si="579"/>
        <v>Oakland Raiders</v>
      </c>
      <c r="K1837" s="2" t="str">
        <f t="shared" si="580"/>
        <v>San Diego Chargers</v>
      </c>
      <c r="L1837" s="17">
        <f t="shared" si="581"/>
        <v>-195.3125</v>
      </c>
      <c r="M1837" s="18">
        <f t="shared" si="582"/>
        <v>175</v>
      </c>
      <c r="N1837" s="4">
        <f t="shared" si="568"/>
        <v>1.512</v>
      </c>
      <c r="O1837" s="4">
        <f t="shared" si="569"/>
        <v>2.75</v>
      </c>
      <c r="P1837" s="4"/>
      <c r="Q1837" s="4"/>
      <c r="R1837" s="1">
        <f t="shared" si="570"/>
        <v>0.66137566137566139</v>
      </c>
      <c r="S1837" s="1">
        <f t="shared" si="570"/>
        <v>0.36363636363636365</v>
      </c>
      <c r="T1837" s="1">
        <f t="shared" si="566"/>
        <v>2.4401689347724131E-2</v>
      </c>
      <c r="U1837" s="1">
        <f t="shared" si="567"/>
        <v>0.14886964886964887</v>
      </c>
      <c r="V1837" s="1">
        <f t="shared" si="571"/>
        <v>0.65986964886964894</v>
      </c>
      <c r="W1837" s="1"/>
      <c r="X1837" s="17">
        <f t="shared" si="572"/>
        <v>515.45081928376521</v>
      </c>
      <c r="Y1837" s="18">
        <f t="shared" si="573"/>
        <v>1739.277880578285</v>
      </c>
      <c r="Z1837" s="2">
        <f t="shared" si="584"/>
        <v>489.67827831957692</v>
      </c>
      <c r="AA1837" s="18">
        <f t="shared" si="584"/>
        <v>1652.3139865493706</v>
      </c>
      <c r="AB1837" s="2">
        <f t="shared" si="585"/>
        <v>-204.21571555750606</v>
      </c>
      <c r="AC1837" s="2">
        <f t="shared" si="585"/>
        <v>165.23139865493707</v>
      </c>
      <c r="AD1837" s="2">
        <f t="shared" si="574"/>
        <v>489.67827831957692</v>
      </c>
      <c r="AE1837" s="2">
        <f t="shared" si="575"/>
        <v>-1000</v>
      </c>
      <c r="AF1837" s="5">
        <f t="shared" si="576"/>
        <v>0.51200000000000001</v>
      </c>
      <c r="AG1837" s="5">
        <f t="shared" si="577"/>
        <v>-1</v>
      </c>
      <c r="AH1837" s="3">
        <f t="shared" si="578"/>
        <v>201610</v>
      </c>
      <c r="AI1837" s="21">
        <v>1.5069999999999999</v>
      </c>
      <c r="AJ1837" s="21">
        <v>2.77</v>
      </c>
      <c r="AK1837" s="21">
        <v>1.512</v>
      </c>
      <c r="AL1837" s="21">
        <v>2.75</v>
      </c>
      <c r="AO1837">
        <f t="shared" si="583"/>
        <v>-200</v>
      </c>
      <c r="AP1837">
        <f>IF(E1837&lt;F1837,G1837,H1837)</f>
        <v>34</v>
      </c>
      <c r="AQ1837">
        <f>IF(E1837&lt;F1837,H1837,G1837)</f>
        <v>31</v>
      </c>
    </row>
    <row r="1838" spans="2:43" x14ac:dyDescent="0.25">
      <c r="B1838" s="24">
        <v>42652</v>
      </c>
      <c r="C1838" s="20" t="s">
        <v>38</v>
      </c>
      <c r="D1838" s="20" t="s">
        <v>35</v>
      </c>
      <c r="E1838" s="2">
        <v>-195.3125</v>
      </c>
      <c r="F1838" s="2">
        <v>175</v>
      </c>
      <c r="G1838">
        <v>16</v>
      </c>
      <c r="H1838">
        <v>23</v>
      </c>
      <c r="I1838" s="9"/>
      <c r="J1838" s="2" t="str">
        <f t="shared" si="579"/>
        <v>Denver Broncos</v>
      </c>
      <c r="K1838" s="2" t="str">
        <f t="shared" si="580"/>
        <v>Atlanta Falcons</v>
      </c>
      <c r="L1838" s="17">
        <f t="shared" si="581"/>
        <v>-195.3125</v>
      </c>
      <c r="M1838" s="18">
        <f t="shared" si="582"/>
        <v>175</v>
      </c>
      <c r="N1838" s="4">
        <f t="shared" si="568"/>
        <v>1.512</v>
      </c>
      <c r="O1838" s="4">
        <f t="shared" si="569"/>
        <v>2.75</v>
      </c>
      <c r="P1838" s="4"/>
      <c r="Q1838" s="4"/>
      <c r="R1838" s="1">
        <f t="shared" si="570"/>
        <v>0.66137566137566139</v>
      </c>
      <c r="S1838" s="1">
        <f t="shared" si="570"/>
        <v>0.36363636363636365</v>
      </c>
      <c r="T1838" s="1">
        <f t="shared" si="566"/>
        <v>2.4401689347724131E-2</v>
      </c>
      <c r="U1838" s="1">
        <f t="shared" si="567"/>
        <v>0.14886964886964887</v>
      </c>
      <c r="V1838" s="1">
        <f t="shared" si="571"/>
        <v>0.65986964886964894</v>
      </c>
      <c r="W1838" s="1"/>
      <c r="X1838" s="17">
        <f t="shared" si="572"/>
        <v>515.45081928376521</v>
      </c>
      <c r="Y1838" s="18">
        <f t="shared" si="573"/>
        <v>1739.277880578285</v>
      </c>
      <c r="Z1838" s="2">
        <f t="shared" si="584"/>
        <v>489.67827831957692</v>
      </c>
      <c r="AA1838" s="18">
        <f t="shared" si="584"/>
        <v>1652.3139865493706</v>
      </c>
      <c r="AB1838" s="2">
        <f t="shared" si="585"/>
        <v>-204.21571555750606</v>
      </c>
      <c r="AC1838" s="2">
        <f t="shared" si="585"/>
        <v>165.23139865493707</v>
      </c>
      <c r="AD1838" s="2">
        <f t="shared" si="574"/>
        <v>-1000</v>
      </c>
      <c r="AE1838" s="2">
        <f t="shared" si="575"/>
        <v>1652.3139865493706</v>
      </c>
      <c r="AF1838" s="5">
        <f t="shared" si="576"/>
        <v>-1</v>
      </c>
      <c r="AG1838" s="5">
        <f t="shared" si="577"/>
        <v>1.75</v>
      </c>
      <c r="AH1838" s="3">
        <f t="shared" si="578"/>
        <v>201610</v>
      </c>
      <c r="AI1838" s="21">
        <v>1.4039999999999999</v>
      </c>
      <c r="AJ1838" s="21">
        <v>3.2</v>
      </c>
      <c r="AK1838" s="21">
        <v>1.512</v>
      </c>
      <c r="AL1838" s="21">
        <v>2.75</v>
      </c>
      <c r="AO1838">
        <f t="shared" si="583"/>
        <v>-200</v>
      </c>
      <c r="AP1838">
        <f>IF(E1838&lt;F1838,G1838,H1838)</f>
        <v>16</v>
      </c>
      <c r="AQ1838">
        <f>IF(E1838&lt;F1838,H1838,G1838)</f>
        <v>23</v>
      </c>
    </row>
    <row r="1839" spans="2:43" x14ac:dyDescent="0.25">
      <c r="B1839" s="24">
        <v>42652</v>
      </c>
      <c r="C1839" s="20" t="s">
        <v>28</v>
      </c>
      <c r="D1839" s="20" t="s">
        <v>53</v>
      </c>
      <c r="E1839" s="2">
        <v>-190.11406844106463</v>
      </c>
      <c r="F1839" s="2">
        <v>171</v>
      </c>
      <c r="G1839">
        <v>10</v>
      </c>
      <c r="H1839">
        <v>16</v>
      </c>
      <c r="I1839" s="9"/>
      <c r="J1839" s="2" t="str">
        <f t="shared" si="579"/>
        <v>Baltimore Ravens</v>
      </c>
      <c r="K1839" s="2" t="str">
        <f t="shared" si="580"/>
        <v>Washington Redskins</v>
      </c>
      <c r="L1839" s="17">
        <f t="shared" si="581"/>
        <v>-190.11406844106463</v>
      </c>
      <c r="M1839" s="18">
        <f t="shared" si="582"/>
        <v>171</v>
      </c>
      <c r="N1839" s="4">
        <f t="shared" si="568"/>
        <v>1.526</v>
      </c>
      <c r="O1839" s="4">
        <f t="shared" si="569"/>
        <v>2.71</v>
      </c>
      <c r="P1839" s="4"/>
      <c r="Q1839" s="4"/>
      <c r="R1839" s="1">
        <f t="shared" si="570"/>
        <v>0.65530799475753598</v>
      </c>
      <c r="S1839" s="1">
        <f t="shared" si="570"/>
        <v>0.36900369003690037</v>
      </c>
      <c r="T1839" s="1">
        <f t="shared" si="566"/>
        <v>2.3734655335221788E-2</v>
      </c>
      <c r="U1839" s="1">
        <f t="shared" si="567"/>
        <v>0.14315215236031781</v>
      </c>
      <c r="V1839" s="1">
        <f t="shared" si="571"/>
        <v>0.65415215236031776</v>
      </c>
      <c r="W1839" s="1"/>
      <c r="X1839" s="17">
        <f t="shared" si="572"/>
        <v>528.69633829345491</v>
      </c>
      <c r="Y1839" s="18">
        <f t="shared" si="573"/>
        <v>1698.0824170407793</v>
      </c>
      <c r="Z1839" s="2">
        <f t="shared" si="584"/>
        <v>502.26152137878216</v>
      </c>
      <c r="AA1839" s="18">
        <f t="shared" si="584"/>
        <v>1613.1782961887402</v>
      </c>
      <c r="AB1839" s="2">
        <f t="shared" si="585"/>
        <v>-199.09946460856727</v>
      </c>
      <c r="AC1839" s="2">
        <f t="shared" si="585"/>
        <v>161.31782961887401</v>
      </c>
      <c r="AD1839" s="2">
        <f t="shared" si="574"/>
        <v>-1000</v>
      </c>
      <c r="AE1839" s="2">
        <f t="shared" si="575"/>
        <v>1613.1782961887402</v>
      </c>
      <c r="AF1839" s="5">
        <f t="shared" si="576"/>
        <v>-1</v>
      </c>
      <c r="AG1839" s="5">
        <f t="shared" si="577"/>
        <v>1.71</v>
      </c>
      <c r="AH1839" s="3">
        <f t="shared" si="578"/>
        <v>201610</v>
      </c>
      <c r="AI1839" s="21">
        <v>1.5309999999999999</v>
      </c>
      <c r="AJ1839" s="21">
        <v>2.69</v>
      </c>
      <c r="AK1839" s="21">
        <v>1.526</v>
      </c>
      <c r="AL1839" s="21">
        <v>2.71</v>
      </c>
      <c r="AO1839">
        <f t="shared" si="583"/>
        <v>-200</v>
      </c>
      <c r="AP1839">
        <f>IF(E1839&lt;F1839,G1839,H1839)</f>
        <v>10</v>
      </c>
      <c r="AQ1839">
        <f>IF(E1839&lt;F1839,H1839,G1839)</f>
        <v>16</v>
      </c>
    </row>
    <row r="1840" spans="2:43" x14ac:dyDescent="0.25">
      <c r="B1840" s="24">
        <v>42652</v>
      </c>
      <c r="C1840" s="20" t="s">
        <v>46</v>
      </c>
      <c r="D1840" s="20" t="s">
        <v>36</v>
      </c>
      <c r="E1840" s="2">
        <v>384.99999999999994</v>
      </c>
      <c r="F1840" s="2">
        <v>-450.45045045045049</v>
      </c>
      <c r="G1840">
        <v>13</v>
      </c>
      <c r="H1840">
        <v>33</v>
      </c>
      <c r="I1840" s="9"/>
      <c r="J1840" s="2" t="str">
        <f t="shared" si="579"/>
        <v>New England Patriots</v>
      </c>
      <c r="K1840" s="2" t="str">
        <f t="shared" si="580"/>
        <v>Cleveland Browns</v>
      </c>
      <c r="L1840" s="17">
        <f t="shared" si="581"/>
        <v>-450.45045045045049</v>
      </c>
      <c r="M1840" s="18">
        <f t="shared" si="582"/>
        <v>384.99999999999994</v>
      </c>
      <c r="N1840" s="4">
        <f t="shared" si="568"/>
        <v>1.222</v>
      </c>
      <c r="O1840" s="4">
        <f t="shared" si="569"/>
        <v>4.8499999999999996</v>
      </c>
      <c r="P1840" s="4"/>
      <c r="Q1840" s="4"/>
      <c r="R1840" s="1">
        <f t="shared" si="570"/>
        <v>0.81833060556464809</v>
      </c>
      <c r="S1840" s="1">
        <f t="shared" si="570"/>
        <v>0.2061855670103093</v>
      </c>
      <c r="T1840" s="1">
        <f t="shared" si="566"/>
        <v>2.392951251646902E-2</v>
      </c>
      <c r="U1840" s="1">
        <f t="shared" si="567"/>
        <v>0.30607251927716939</v>
      </c>
      <c r="V1840" s="1">
        <f t="shared" si="571"/>
        <v>0.8170725192771694</v>
      </c>
      <c r="W1840" s="1"/>
      <c r="X1840" s="17">
        <f t="shared" si="572"/>
        <v>223.88157281884725</v>
      </c>
      <c r="Y1840" s="18">
        <f t="shared" si="573"/>
        <v>3674.1094559452272</v>
      </c>
      <c r="Z1840" s="2">
        <f t="shared" si="584"/>
        <v>212.68749417790488</v>
      </c>
      <c r="AA1840" s="18">
        <f t="shared" si="584"/>
        <v>3490.4039831479658</v>
      </c>
      <c r="AB1840" s="2">
        <f t="shared" si="585"/>
        <v>-470.17338930305823</v>
      </c>
      <c r="AC1840" s="2">
        <f t="shared" si="585"/>
        <v>349.04039831479656</v>
      </c>
      <c r="AD1840" s="2">
        <f t="shared" si="574"/>
        <v>212.68749417790488</v>
      </c>
      <c r="AE1840" s="2">
        <f t="shared" si="575"/>
        <v>-1000</v>
      </c>
      <c r="AF1840" s="5">
        <f t="shared" si="576"/>
        <v>0.22199999999999998</v>
      </c>
      <c r="AG1840" s="5">
        <f t="shared" si="577"/>
        <v>-1</v>
      </c>
      <c r="AH1840" s="3">
        <f t="shared" si="578"/>
        <v>201610</v>
      </c>
      <c r="AI1840" s="21">
        <v>5.23</v>
      </c>
      <c r="AJ1840" s="21">
        <v>1.2</v>
      </c>
      <c r="AK1840" s="21">
        <v>4.8499999999999996</v>
      </c>
      <c r="AL1840" s="21">
        <v>1.222</v>
      </c>
      <c r="AO1840">
        <f t="shared" si="583"/>
        <v>-500</v>
      </c>
      <c r="AP1840">
        <f>IF(E1840&lt;F1840,G1840,H1840)</f>
        <v>33</v>
      </c>
      <c r="AQ1840">
        <f>IF(E1840&lt;F1840,H1840,G1840)</f>
        <v>13</v>
      </c>
    </row>
    <row r="1841" spans="2:43" x14ac:dyDescent="0.25">
      <c r="B1841" s="24">
        <v>42652</v>
      </c>
      <c r="C1841" s="20" t="s">
        <v>34</v>
      </c>
      <c r="D1841" s="20" t="s">
        <v>19</v>
      </c>
      <c r="E1841" s="2">
        <v>159</v>
      </c>
      <c r="F1841" s="2">
        <v>-177.30496453900707</v>
      </c>
      <c r="G1841">
        <v>24</v>
      </c>
      <c r="H1841">
        <v>23</v>
      </c>
      <c r="I1841" s="9"/>
      <c r="J1841" s="2" t="str">
        <f t="shared" si="579"/>
        <v>Philadelphia Eagles</v>
      </c>
      <c r="K1841" s="2" t="str">
        <f t="shared" si="580"/>
        <v>Detroit Lions</v>
      </c>
      <c r="L1841" s="17">
        <f t="shared" si="581"/>
        <v>-177.30496453900707</v>
      </c>
      <c r="M1841" s="18">
        <f t="shared" si="582"/>
        <v>159</v>
      </c>
      <c r="N1841" s="4">
        <f t="shared" si="568"/>
        <v>1.5640000000000001</v>
      </c>
      <c r="O1841" s="4">
        <f t="shared" si="569"/>
        <v>2.59</v>
      </c>
      <c r="P1841" s="4"/>
      <c r="Q1841" s="4"/>
      <c r="R1841" s="1">
        <f t="shared" si="570"/>
        <v>0.63938618925831203</v>
      </c>
      <c r="S1841" s="1">
        <f t="shared" si="570"/>
        <v>0.38610038610038611</v>
      </c>
      <c r="T1841" s="1">
        <f t="shared" si="566"/>
        <v>2.4853153586904098E-2</v>
      </c>
      <c r="U1841" s="1">
        <f t="shared" si="567"/>
        <v>0.12664290157896296</v>
      </c>
      <c r="V1841" s="1">
        <f t="shared" si="571"/>
        <v>0.63764290157896297</v>
      </c>
      <c r="W1841" s="1"/>
      <c r="X1841" s="17">
        <f t="shared" si="572"/>
        <v>568.27590728878238</v>
      </c>
      <c r="Y1841" s="18">
        <f t="shared" si="573"/>
        <v>1585.5874535669882</v>
      </c>
      <c r="Z1841" s="2">
        <f t="shared" si="584"/>
        <v>539.86211192434325</v>
      </c>
      <c r="AA1841" s="18">
        <f t="shared" si="584"/>
        <v>1506.3080808886386</v>
      </c>
      <c r="AB1841" s="2">
        <f t="shared" si="585"/>
        <v>-185.23248398289911</v>
      </c>
      <c r="AC1841" s="2">
        <f t="shared" si="585"/>
        <v>150.63080808886386</v>
      </c>
      <c r="AD1841" s="2">
        <f t="shared" si="574"/>
        <v>-1000</v>
      </c>
      <c r="AE1841" s="2">
        <f t="shared" si="575"/>
        <v>1506.3080808886386</v>
      </c>
      <c r="AF1841" s="5">
        <f t="shared" si="576"/>
        <v>-1</v>
      </c>
      <c r="AG1841" s="5">
        <f t="shared" si="577"/>
        <v>1.5899999999999999</v>
      </c>
      <c r="AH1841" s="3">
        <f t="shared" si="578"/>
        <v>201610</v>
      </c>
      <c r="AI1841" s="21">
        <v>2.29</v>
      </c>
      <c r="AJ1841" s="21">
        <v>1.704</v>
      </c>
      <c r="AK1841" s="21">
        <v>2.59</v>
      </c>
      <c r="AL1841" s="21">
        <v>1.5640000000000001</v>
      </c>
      <c r="AO1841">
        <f t="shared" si="583"/>
        <v>-180</v>
      </c>
      <c r="AP1841">
        <f>IF(E1841&lt;F1841,G1841,H1841)</f>
        <v>23</v>
      </c>
      <c r="AQ1841">
        <f>IF(E1841&lt;F1841,H1841,G1841)</f>
        <v>24</v>
      </c>
    </row>
    <row r="1842" spans="2:43" x14ac:dyDescent="0.25">
      <c r="B1842" s="24">
        <v>42652</v>
      </c>
      <c r="C1842" s="20" t="s">
        <v>39</v>
      </c>
      <c r="D1842" s="20" t="s">
        <v>37</v>
      </c>
      <c r="E1842" s="2">
        <v>-202.02020202020196</v>
      </c>
      <c r="F1842" s="2">
        <v>181</v>
      </c>
      <c r="G1842">
        <v>29</v>
      </c>
      <c r="H1842">
        <v>23</v>
      </c>
      <c r="I1842" s="9"/>
      <c r="J1842" s="2" t="str">
        <f t="shared" si="579"/>
        <v>Indianapolis Colts</v>
      </c>
      <c r="K1842" s="2" t="str">
        <f t="shared" si="580"/>
        <v>Chicago Bears</v>
      </c>
      <c r="L1842" s="17">
        <f t="shared" si="581"/>
        <v>-202.02020202020196</v>
      </c>
      <c r="M1842" s="18">
        <f t="shared" si="582"/>
        <v>181</v>
      </c>
      <c r="N1842" s="4">
        <f t="shared" si="568"/>
        <v>1.4950000000000001</v>
      </c>
      <c r="O1842" s="4">
        <f t="shared" si="569"/>
        <v>2.81</v>
      </c>
      <c r="P1842" s="4"/>
      <c r="Q1842" s="4"/>
      <c r="R1842" s="1">
        <f t="shared" si="570"/>
        <v>0.66889632107023411</v>
      </c>
      <c r="S1842" s="1">
        <f t="shared" si="570"/>
        <v>0.35587188612099646</v>
      </c>
      <c r="T1842" s="1">
        <f t="shared" si="566"/>
        <v>2.4169570267131069E-2</v>
      </c>
      <c r="U1842" s="1">
        <f t="shared" si="567"/>
        <v>0.15651221747461883</v>
      </c>
      <c r="V1842" s="1">
        <f t="shared" si="571"/>
        <v>0.66751221747461886</v>
      </c>
      <c r="W1842" s="1"/>
      <c r="X1842" s="17">
        <f t="shared" si="572"/>
        <v>498.09992060261197</v>
      </c>
      <c r="Y1842" s="18">
        <f t="shared" si="573"/>
        <v>1796.2818011286422</v>
      </c>
      <c r="Z1842" s="2">
        <f t="shared" si="584"/>
        <v>473.19492457248134</v>
      </c>
      <c r="AA1842" s="18">
        <f t="shared" si="584"/>
        <v>1706.46771107221</v>
      </c>
      <c r="AB1842" s="2">
        <f t="shared" si="585"/>
        <v>-211.32940107155051</v>
      </c>
      <c r="AC1842" s="2">
        <f t="shared" si="585"/>
        <v>170.64677110722101</v>
      </c>
      <c r="AD1842" s="2">
        <f t="shared" si="574"/>
        <v>473.19492457248134</v>
      </c>
      <c r="AE1842" s="2">
        <f t="shared" si="575"/>
        <v>-1000</v>
      </c>
      <c r="AF1842" s="5">
        <f t="shared" si="576"/>
        <v>0.49500000000000011</v>
      </c>
      <c r="AG1842" s="5">
        <f t="shared" si="577"/>
        <v>-1</v>
      </c>
      <c r="AH1842" s="3">
        <f t="shared" si="578"/>
        <v>201610</v>
      </c>
      <c r="AI1842" s="21">
        <v>1.454</v>
      </c>
      <c r="AJ1842" s="21">
        <v>2.97</v>
      </c>
      <c r="AK1842" s="21">
        <v>1.4950000000000001</v>
      </c>
      <c r="AL1842" s="21">
        <v>2.81</v>
      </c>
      <c r="AO1842">
        <f t="shared" si="583"/>
        <v>-300</v>
      </c>
      <c r="AP1842">
        <f>IF(E1842&lt;F1842,G1842,H1842)</f>
        <v>29</v>
      </c>
      <c r="AQ1842">
        <f>IF(E1842&lt;F1842,H1842,G1842)</f>
        <v>23</v>
      </c>
    </row>
    <row r="1843" spans="2:43" x14ac:dyDescent="0.25">
      <c r="B1843" s="24">
        <v>42652</v>
      </c>
      <c r="C1843" s="20" t="s">
        <v>30</v>
      </c>
      <c r="D1843" s="20" t="s">
        <v>41</v>
      </c>
      <c r="E1843" s="2">
        <v>-134.04825737265415</v>
      </c>
      <c r="F1843" s="2">
        <v>121</v>
      </c>
      <c r="G1843">
        <v>17</v>
      </c>
      <c r="H1843">
        <v>30</v>
      </c>
      <c r="I1843" s="9"/>
      <c r="J1843" s="2" t="str">
        <f t="shared" si="579"/>
        <v>Miami Dolphins</v>
      </c>
      <c r="K1843" s="2" t="str">
        <f t="shared" si="580"/>
        <v>Tennessee Titans</v>
      </c>
      <c r="L1843" s="17">
        <f t="shared" si="581"/>
        <v>-134.04825737265415</v>
      </c>
      <c r="M1843" s="18">
        <f t="shared" si="582"/>
        <v>121</v>
      </c>
      <c r="N1843" s="4">
        <f t="shared" si="568"/>
        <v>1.746</v>
      </c>
      <c r="O1843" s="4">
        <f t="shared" si="569"/>
        <v>2.21</v>
      </c>
      <c r="P1843" s="4"/>
      <c r="Q1843" s="4"/>
      <c r="R1843" s="1">
        <f t="shared" si="570"/>
        <v>0.57273768613974796</v>
      </c>
      <c r="S1843" s="1">
        <f t="shared" si="570"/>
        <v>0.45248868778280543</v>
      </c>
      <c r="T1843" s="1">
        <f t="shared" si="566"/>
        <v>2.4605662285136498E-2</v>
      </c>
      <c r="U1843" s="1">
        <f t="shared" si="567"/>
        <v>6.0124499178471263E-2</v>
      </c>
      <c r="V1843" s="1">
        <f t="shared" si="571"/>
        <v>0.5711244991784713</v>
      </c>
      <c r="W1843" s="1"/>
      <c r="X1843" s="17">
        <f t="shared" si="572"/>
        <v>750.93171705721034</v>
      </c>
      <c r="Y1843" s="18">
        <f t="shared" si="573"/>
        <v>1211.3891833551868</v>
      </c>
      <c r="Z1843" s="2">
        <f t="shared" si="584"/>
        <v>713.38513120434982</v>
      </c>
      <c r="AA1843" s="18">
        <f t="shared" si="584"/>
        <v>1150.8197241874275</v>
      </c>
      <c r="AB1843" s="2">
        <f t="shared" si="585"/>
        <v>-140.17673711698779</v>
      </c>
      <c r="AC1843" s="2">
        <f t="shared" si="585"/>
        <v>115.08197241874275</v>
      </c>
      <c r="AD1843" s="2">
        <f t="shared" si="574"/>
        <v>-1000</v>
      </c>
      <c r="AE1843" s="2">
        <f t="shared" si="575"/>
        <v>1150.8197241874275</v>
      </c>
      <c r="AF1843" s="5">
        <f t="shared" si="576"/>
        <v>-1</v>
      </c>
      <c r="AG1843" s="5">
        <f t="shared" si="577"/>
        <v>1.21</v>
      </c>
      <c r="AH1843" s="3">
        <f t="shared" si="578"/>
        <v>201610</v>
      </c>
      <c r="AI1843" s="21">
        <v>1.571</v>
      </c>
      <c r="AJ1843" s="21">
        <v>2.58</v>
      </c>
      <c r="AK1843" s="21">
        <v>1.746</v>
      </c>
      <c r="AL1843" s="21">
        <v>2.21</v>
      </c>
      <c r="AO1843">
        <f t="shared" si="583"/>
        <v>-140</v>
      </c>
      <c r="AP1843">
        <f>IF(E1843&lt;F1843,G1843,H1843)</f>
        <v>17</v>
      </c>
      <c r="AQ1843">
        <f>IF(E1843&lt;F1843,H1843,G1843)</f>
        <v>30</v>
      </c>
    </row>
    <row r="1844" spans="2:43" x14ac:dyDescent="0.25">
      <c r="B1844" s="24">
        <v>42652</v>
      </c>
      <c r="C1844" s="20" t="s">
        <v>29</v>
      </c>
      <c r="D1844" s="20" t="s">
        <v>40</v>
      </c>
      <c r="E1844" s="2">
        <v>-254.45292620865138</v>
      </c>
      <c r="F1844" s="2">
        <v>225.99999999999997</v>
      </c>
      <c r="G1844">
        <v>31</v>
      </c>
      <c r="H1844">
        <v>13</v>
      </c>
      <c r="I1844" s="9"/>
      <c r="J1844" s="2" t="str">
        <f t="shared" si="579"/>
        <v>Minnesota Vikings</v>
      </c>
      <c r="K1844" s="2" t="str">
        <f t="shared" si="580"/>
        <v>Houston Texans</v>
      </c>
      <c r="L1844" s="17">
        <f t="shared" si="581"/>
        <v>-254.45292620865138</v>
      </c>
      <c r="M1844" s="18">
        <f t="shared" si="582"/>
        <v>225.99999999999997</v>
      </c>
      <c r="N1844" s="4">
        <f t="shared" si="568"/>
        <v>1.393</v>
      </c>
      <c r="O1844" s="4">
        <f t="shared" si="569"/>
        <v>3.26</v>
      </c>
      <c r="P1844" s="4"/>
      <c r="Q1844" s="4"/>
      <c r="R1844" s="1">
        <f t="shared" si="570"/>
        <v>0.71787508973438618</v>
      </c>
      <c r="S1844" s="1">
        <f t="shared" si="570"/>
        <v>0.30674846625766872</v>
      </c>
      <c r="T1844" s="1">
        <f t="shared" si="566"/>
        <v>2.4031807436062702E-2</v>
      </c>
      <c r="U1844" s="1">
        <f t="shared" si="567"/>
        <v>0.20556331173835873</v>
      </c>
      <c r="V1844" s="1">
        <f t="shared" si="571"/>
        <v>0.71656331173835874</v>
      </c>
      <c r="W1844" s="1"/>
      <c r="X1844" s="17">
        <f t="shared" si="572"/>
        <v>395.55009811210294</v>
      </c>
      <c r="Y1844" s="18">
        <f t="shared" si="573"/>
        <v>2224.8894048266416</v>
      </c>
      <c r="Z1844" s="2">
        <f t="shared" si="584"/>
        <v>375.77259320649779</v>
      </c>
      <c r="AA1844" s="18">
        <f t="shared" si="584"/>
        <v>2113.6449345853093</v>
      </c>
      <c r="AB1844" s="2">
        <f t="shared" si="585"/>
        <v>-266.11839662571435</v>
      </c>
      <c r="AC1844" s="2">
        <f t="shared" si="585"/>
        <v>211.36449345853094</v>
      </c>
      <c r="AD1844" s="2">
        <f t="shared" si="574"/>
        <v>375.77259320649779</v>
      </c>
      <c r="AE1844" s="2">
        <f t="shared" si="575"/>
        <v>-1000</v>
      </c>
      <c r="AF1844" s="5">
        <f t="shared" si="576"/>
        <v>0.39300000000000002</v>
      </c>
      <c r="AG1844" s="5">
        <f t="shared" si="577"/>
        <v>-1</v>
      </c>
      <c r="AH1844" s="3">
        <f t="shared" si="578"/>
        <v>201610</v>
      </c>
      <c r="AI1844" s="21">
        <v>1.367</v>
      </c>
      <c r="AJ1844" s="21">
        <v>3.41</v>
      </c>
      <c r="AK1844" s="21">
        <v>1.393</v>
      </c>
      <c r="AL1844" s="21">
        <v>3.26</v>
      </c>
      <c r="AO1844">
        <f t="shared" si="583"/>
        <v>-300</v>
      </c>
      <c r="AP1844">
        <f>IF(E1844&lt;F1844,G1844,H1844)</f>
        <v>31</v>
      </c>
      <c r="AQ1844">
        <f>IF(E1844&lt;F1844,H1844,G1844)</f>
        <v>13</v>
      </c>
    </row>
    <row r="1845" spans="2:43" x14ac:dyDescent="0.25">
      <c r="B1845" s="24">
        <v>42652</v>
      </c>
      <c r="C1845" s="20" t="s">
        <v>45</v>
      </c>
      <c r="D1845" s="20" t="s">
        <v>42</v>
      </c>
      <c r="E1845" s="2">
        <v>-400</v>
      </c>
      <c r="F1845" s="2">
        <v>346</v>
      </c>
      <c r="G1845">
        <v>31</v>
      </c>
      <c r="H1845">
        <v>13</v>
      </c>
      <c r="I1845" s="9"/>
      <c r="J1845" s="2" t="str">
        <f t="shared" si="579"/>
        <v>Pittsburgh Steelers</v>
      </c>
      <c r="K1845" s="2" t="str">
        <f t="shared" si="580"/>
        <v>New York Jets</v>
      </c>
      <c r="L1845" s="17">
        <f t="shared" si="581"/>
        <v>-400</v>
      </c>
      <c r="M1845" s="18">
        <f t="shared" si="582"/>
        <v>346</v>
      </c>
      <c r="N1845" s="4">
        <f t="shared" si="568"/>
        <v>1.25</v>
      </c>
      <c r="O1845" s="4">
        <f t="shared" si="569"/>
        <v>4.46</v>
      </c>
      <c r="P1845" s="4"/>
      <c r="Q1845" s="4"/>
      <c r="R1845" s="1">
        <f t="shared" si="570"/>
        <v>0.8</v>
      </c>
      <c r="S1845" s="1">
        <f t="shared" si="570"/>
        <v>0.22421524663677131</v>
      </c>
      <c r="T1845" s="1">
        <f t="shared" si="566"/>
        <v>2.3642732049036774E-2</v>
      </c>
      <c r="U1845" s="1">
        <f t="shared" si="567"/>
        <v>0.28789237668161438</v>
      </c>
      <c r="V1845" s="1">
        <f t="shared" si="571"/>
        <v>0.79889237668161439</v>
      </c>
      <c r="W1845" s="1"/>
      <c r="X1845" s="17">
        <f t="shared" si="572"/>
        <v>251.73306090832037</v>
      </c>
      <c r="Y1845" s="18">
        <f t="shared" si="573"/>
        <v>3325.0323008798923</v>
      </c>
      <c r="Z1845" s="2">
        <f t="shared" si="584"/>
        <v>239.14640786290434</v>
      </c>
      <c r="AA1845" s="18">
        <f t="shared" si="584"/>
        <v>3158.7806858358977</v>
      </c>
      <c r="AB1845" s="2">
        <f t="shared" si="585"/>
        <v>-418.15388695834849</v>
      </c>
      <c r="AC1845" s="2">
        <f t="shared" si="585"/>
        <v>315.87806858358977</v>
      </c>
      <c r="AD1845" s="2">
        <f t="shared" si="574"/>
        <v>239.14640786290434</v>
      </c>
      <c r="AE1845" s="2">
        <f t="shared" si="575"/>
        <v>-1000</v>
      </c>
      <c r="AF1845" s="5">
        <f t="shared" si="576"/>
        <v>0.25</v>
      </c>
      <c r="AG1845" s="5">
        <f t="shared" si="577"/>
        <v>-1</v>
      </c>
      <c r="AH1845" s="3">
        <f t="shared" si="578"/>
        <v>201610</v>
      </c>
      <c r="AI1845" s="21">
        <v>1.3220000000000001</v>
      </c>
      <c r="AJ1845" s="21">
        <v>3.73</v>
      </c>
      <c r="AK1845" s="21">
        <v>1.25</v>
      </c>
      <c r="AL1845" s="21">
        <v>4.46</v>
      </c>
      <c r="AO1845">
        <f t="shared" si="583"/>
        <v>-400</v>
      </c>
      <c r="AP1845">
        <f>IF(E1845&lt;F1845,G1845,H1845)</f>
        <v>31</v>
      </c>
      <c r="AQ1845">
        <f>IF(E1845&lt;F1845,H1845,G1845)</f>
        <v>13</v>
      </c>
    </row>
    <row r="1846" spans="2:43" x14ac:dyDescent="0.25">
      <c r="B1846" s="24">
        <v>42649</v>
      </c>
      <c r="C1846" s="20" t="s">
        <v>22</v>
      </c>
      <c r="D1846" s="20" t="s">
        <v>48</v>
      </c>
      <c r="E1846" s="2">
        <v>172.00000000000003</v>
      </c>
      <c r="F1846" s="2">
        <v>-191.20458891013388</v>
      </c>
      <c r="G1846">
        <v>21</v>
      </c>
      <c r="H1846">
        <v>33</v>
      </c>
      <c r="I1846" s="9"/>
      <c r="J1846" s="2" t="str">
        <f t="shared" si="579"/>
        <v>Arizona Cardinals</v>
      </c>
      <c r="K1846" s="2" t="str">
        <f t="shared" si="580"/>
        <v>San Francisco 49ers</v>
      </c>
      <c r="L1846" s="17">
        <f t="shared" si="581"/>
        <v>-191.20458891013388</v>
      </c>
      <c r="M1846" s="18">
        <f t="shared" si="582"/>
        <v>172.00000000000003</v>
      </c>
      <c r="N1846" s="4">
        <f t="shared" si="568"/>
        <v>1.5229999999999999</v>
      </c>
      <c r="O1846" s="4">
        <f t="shared" si="569"/>
        <v>2.72</v>
      </c>
      <c r="P1846" s="4"/>
      <c r="Q1846" s="4"/>
      <c r="R1846" s="1">
        <f t="shared" si="570"/>
        <v>0.65659881812212739</v>
      </c>
      <c r="S1846" s="1">
        <f t="shared" si="570"/>
        <v>0.36764705882352938</v>
      </c>
      <c r="T1846" s="1">
        <f t="shared" si="566"/>
        <v>2.3671930238039041E-2</v>
      </c>
      <c r="U1846" s="1">
        <f t="shared" si="567"/>
        <v>0.144475879649299</v>
      </c>
      <c r="V1846" s="1">
        <f t="shared" si="571"/>
        <v>0.65547587964929899</v>
      </c>
      <c r="W1846" s="1"/>
      <c r="X1846" s="17">
        <f t="shared" si="572"/>
        <v>525.6091506144096</v>
      </c>
      <c r="Y1846" s="18">
        <f t="shared" si="573"/>
        <v>1707.5130799659262</v>
      </c>
      <c r="Z1846" s="2">
        <f t="shared" si="584"/>
        <v>499.32869308368907</v>
      </c>
      <c r="AA1846" s="18">
        <f t="shared" si="584"/>
        <v>1622.1374259676297</v>
      </c>
      <c r="AB1846" s="2">
        <f t="shared" si="585"/>
        <v>-200.26888377359816</v>
      </c>
      <c r="AC1846" s="2">
        <f t="shared" si="585"/>
        <v>162.21374259676298</v>
      </c>
      <c r="AD1846" s="2">
        <f t="shared" si="574"/>
        <v>499.32869308368907</v>
      </c>
      <c r="AE1846" s="2">
        <f t="shared" si="575"/>
        <v>-1000</v>
      </c>
      <c r="AF1846" s="5">
        <f t="shared" si="576"/>
        <v>0.52299999999999991</v>
      </c>
      <c r="AG1846" s="5">
        <f t="shared" si="577"/>
        <v>-1</v>
      </c>
      <c r="AH1846" s="3">
        <f t="shared" si="578"/>
        <v>201610</v>
      </c>
      <c r="AI1846" s="21">
        <v>2.4900000000000002</v>
      </c>
      <c r="AJ1846" s="21">
        <v>1.6060000000000001</v>
      </c>
      <c r="AK1846" s="21">
        <v>2.72</v>
      </c>
      <c r="AL1846" s="21">
        <v>1.5229999999999999</v>
      </c>
      <c r="AO1846">
        <f t="shared" si="583"/>
        <v>-200</v>
      </c>
      <c r="AP1846">
        <f>IF(E1846&lt;F1846,G1846,H1846)</f>
        <v>33</v>
      </c>
      <c r="AQ1846">
        <f>IF(E1846&lt;F1846,H1846,G1846)</f>
        <v>21</v>
      </c>
    </row>
    <row r="1847" spans="2:43" x14ac:dyDescent="0.25">
      <c r="B1847" s="24">
        <v>42646</v>
      </c>
      <c r="C1847" s="20" t="s">
        <v>29</v>
      </c>
      <c r="D1847" s="20" t="s">
        <v>25</v>
      </c>
      <c r="E1847" s="2">
        <v>-189.03591682419662</v>
      </c>
      <c r="F1847" s="2">
        <v>170.00000000000003</v>
      </c>
      <c r="G1847">
        <v>24</v>
      </c>
      <c r="H1847">
        <v>10</v>
      </c>
      <c r="I1847" s="9"/>
      <c r="J1847" s="2" t="str">
        <f t="shared" si="579"/>
        <v>Minnesota Vikings</v>
      </c>
      <c r="K1847" s="2" t="str">
        <f t="shared" si="580"/>
        <v>New York Giants</v>
      </c>
      <c r="L1847" s="17">
        <f t="shared" si="581"/>
        <v>-189.03591682419662</v>
      </c>
      <c r="M1847" s="18">
        <f t="shared" si="582"/>
        <v>170.00000000000003</v>
      </c>
      <c r="N1847" s="4">
        <f t="shared" si="568"/>
        <v>1.5289999999999999</v>
      </c>
      <c r="O1847" s="4">
        <f t="shared" si="569"/>
        <v>2.7</v>
      </c>
      <c r="P1847" s="4"/>
      <c r="Q1847" s="4"/>
      <c r="R1847" s="1">
        <f t="shared" si="570"/>
        <v>0.65402223675604976</v>
      </c>
      <c r="S1847" s="1">
        <f t="shared" si="570"/>
        <v>0.37037037037037035</v>
      </c>
      <c r="T1847" s="1">
        <f t="shared" si="566"/>
        <v>2.3811775833530335E-2</v>
      </c>
      <c r="U1847" s="1">
        <f t="shared" si="567"/>
        <v>0.1418259331928397</v>
      </c>
      <c r="V1847" s="1">
        <f t="shared" si="571"/>
        <v>0.65282593319283966</v>
      </c>
      <c r="W1847" s="1"/>
      <c r="X1847" s="17">
        <f t="shared" si="572"/>
        <v>531.80189259517044</v>
      </c>
      <c r="Y1847" s="18">
        <f t="shared" si="573"/>
        <v>1688.6975014086024</v>
      </c>
      <c r="Z1847" s="2">
        <f t="shared" si="584"/>
        <v>505.2117979654119</v>
      </c>
      <c r="AA1847" s="18">
        <f t="shared" si="584"/>
        <v>1604.2626263381721</v>
      </c>
      <c r="AB1847" s="2">
        <f t="shared" si="585"/>
        <v>-197.93678691336947</v>
      </c>
      <c r="AC1847" s="2">
        <f t="shared" si="585"/>
        <v>160.4262626338172</v>
      </c>
      <c r="AD1847" s="2">
        <f t="shared" si="574"/>
        <v>505.2117979654119</v>
      </c>
      <c r="AE1847" s="2">
        <f t="shared" si="575"/>
        <v>-1000</v>
      </c>
      <c r="AF1847" s="5">
        <f t="shared" si="576"/>
        <v>0.52899999999999991</v>
      </c>
      <c r="AG1847" s="5">
        <f t="shared" si="577"/>
        <v>-1</v>
      </c>
      <c r="AH1847" s="3">
        <f t="shared" si="578"/>
        <v>201610</v>
      </c>
      <c r="AI1847" s="21">
        <v>1.4870000000000001</v>
      </c>
      <c r="AJ1847" s="21">
        <v>2.84</v>
      </c>
      <c r="AK1847" s="21">
        <v>1.5289999999999999</v>
      </c>
      <c r="AL1847" s="21">
        <v>2.7</v>
      </c>
      <c r="AO1847">
        <f t="shared" si="583"/>
        <v>-190</v>
      </c>
      <c r="AP1847">
        <f>IF(E1847&lt;F1847,G1847,H1847)</f>
        <v>24</v>
      </c>
      <c r="AQ1847">
        <f>IF(E1847&lt;F1847,H1847,G1847)</f>
        <v>10</v>
      </c>
    </row>
    <row r="1848" spans="2:43" x14ac:dyDescent="0.25">
      <c r="B1848" s="24">
        <v>42645</v>
      </c>
      <c r="C1848" s="20" t="s">
        <v>45</v>
      </c>
      <c r="D1848" s="20" t="s">
        <v>20</v>
      </c>
      <c r="E1848" s="2">
        <v>-177.30496453900707</v>
      </c>
      <c r="F1848" s="2">
        <v>159</v>
      </c>
      <c r="G1848">
        <v>43</v>
      </c>
      <c r="H1848">
        <v>14</v>
      </c>
      <c r="I1848" s="9"/>
      <c r="J1848" s="2" t="str">
        <f t="shared" si="579"/>
        <v>Pittsburgh Steelers</v>
      </c>
      <c r="K1848" s="2" t="str">
        <f t="shared" si="580"/>
        <v>Kansas City Chiefs</v>
      </c>
      <c r="L1848" s="17">
        <f t="shared" si="581"/>
        <v>-177.30496453900707</v>
      </c>
      <c r="M1848" s="18">
        <f t="shared" si="582"/>
        <v>159</v>
      </c>
      <c r="N1848" s="4">
        <f t="shared" si="568"/>
        <v>1.5640000000000001</v>
      </c>
      <c r="O1848" s="4">
        <f t="shared" si="569"/>
        <v>2.59</v>
      </c>
      <c r="P1848" s="4"/>
      <c r="Q1848" s="4"/>
      <c r="R1848" s="1">
        <f t="shared" si="570"/>
        <v>0.63938618925831203</v>
      </c>
      <c r="S1848" s="1">
        <f t="shared" si="570"/>
        <v>0.38610038610038611</v>
      </c>
      <c r="T1848" s="1">
        <f t="shared" si="566"/>
        <v>2.4853153586904098E-2</v>
      </c>
      <c r="U1848" s="1">
        <f t="shared" si="567"/>
        <v>0.12664290157896296</v>
      </c>
      <c r="V1848" s="1">
        <f t="shared" si="571"/>
        <v>0.63764290157896297</v>
      </c>
      <c r="W1848" s="1"/>
      <c r="X1848" s="17">
        <f t="shared" si="572"/>
        <v>568.27590728878238</v>
      </c>
      <c r="Y1848" s="18">
        <f t="shared" si="573"/>
        <v>1585.5874535669882</v>
      </c>
      <c r="Z1848" s="2">
        <f t="shared" si="584"/>
        <v>539.86211192434325</v>
      </c>
      <c r="AA1848" s="18">
        <f t="shared" si="584"/>
        <v>1506.3080808886386</v>
      </c>
      <c r="AB1848" s="2">
        <f t="shared" si="585"/>
        <v>-185.23248398289911</v>
      </c>
      <c r="AC1848" s="2">
        <f t="shared" si="585"/>
        <v>150.63080808886386</v>
      </c>
      <c r="AD1848" s="2">
        <f t="shared" si="574"/>
        <v>539.86211192434325</v>
      </c>
      <c r="AE1848" s="2">
        <f t="shared" si="575"/>
        <v>-1000</v>
      </c>
      <c r="AF1848" s="5">
        <f t="shared" si="576"/>
        <v>0.56400000000000006</v>
      </c>
      <c r="AG1848" s="5">
        <f t="shared" si="577"/>
        <v>-1</v>
      </c>
      <c r="AH1848" s="3">
        <f t="shared" si="578"/>
        <v>201610</v>
      </c>
      <c r="AI1848" s="21">
        <v>1.425</v>
      </c>
      <c r="AJ1848" s="21">
        <v>3.1</v>
      </c>
      <c r="AK1848" s="21">
        <v>1.5640000000000001</v>
      </c>
      <c r="AL1848" s="21">
        <v>2.59</v>
      </c>
      <c r="AO1848">
        <f t="shared" si="583"/>
        <v>-180</v>
      </c>
      <c r="AP1848">
        <f>IF(E1848&lt;F1848,G1848,H1848)</f>
        <v>43</v>
      </c>
      <c r="AQ1848">
        <f>IF(E1848&lt;F1848,H1848,G1848)</f>
        <v>14</v>
      </c>
    </row>
    <row r="1849" spans="2:43" x14ac:dyDescent="0.25">
      <c r="B1849" s="24">
        <v>42645</v>
      </c>
      <c r="C1849" s="20" t="s">
        <v>54</v>
      </c>
      <c r="D1849" s="20" t="s">
        <v>43</v>
      </c>
      <c r="E1849" s="2">
        <v>-185.18518518518516</v>
      </c>
      <c r="F1849" s="2">
        <v>166</v>
      </c>
      <c r="G1849">
        <v>34</v>
      </c>
      <c r="H1849">
        <v>35</v>
      </c>
      <c r="I1849" s="9"/>
      <c r="J1849" s="2" t="str">
        <f t="shared" si="579"/>
        <v>San Diego Chargers</v>
      </c>
      <c r="K1849" s="2" t="str">
        <f t="shared" si="580"/>
        <v>New Orleans Saints</v>
      </c>
      <c r="L1849" s="17">
        <f t="shared" si="581"/>
        <v>-185.18518518518516</v>
      </c>
      <c r="M1849" s="18">
        <f t="shared" si="582"/>
        <v>166</v>
      </c>
      <c r="N1849" s="4">
        <f t="shared" si="568"/>
        <v>1.54</v>
      </c>
      <c r="O1849" s="4">
        <f t="shared" si="569"/>
        <v>2.66</v>
      </c>
      <c r="P1849" s="4"/>
      <c r="Q1849" s="4"/>
      <c r="R1849" s="1">
        <f t="shared" si="570"/>
        <v>0.64935064935064934</v>
      </c>
      <c r="S1849" s="1">
        <f t="shared" si="570"/>
        <v>0.37593984962406013</v>
      </c>
      <c r="T1849" s="1">
        <f t="shared" si="566"/>
        <v>2.4666666666666726E-2</v>
      </c>
      <c r="U1849" s="1">
        <f t="shared" si="567"/>
        <v>0.13670539986329461</v>
      </c>
      <c r="V1849" s="1">
        <f t="shared" si="571"/>
        <v>0.64770539986329467</v>
      </c>
      <c r="W1849" s="1"/>
      <c r="X1849" s="17">
        <f t="shared" si="572"/>
        <v>543.91178491187668</v>
      </c>
      <c r="Y1849" s="18">
        <f t="shared" si="573"/>
        <v>1653.0471874062387</v>
      </c>
      <c r="Z1849" s="2">
        <f t="shared" si="584"/>
        <v>516.71619566628283</v>
      </c>
      <c r="AA1849" s="18">
        <f t="shared" si="584"/>
        <v>1570.3948280359266</v>
      </c>
      <c r="AB1849" s="2">
        <f t="shared" si="585"/>
        <v>-193.52983482751958</v>
      </c>
      <c r="AC1849" s="2">
        <f t="shared" si="585"/>
        <v>157.03948280359265</v>
      </c>
      <c r="AD1849" s="2">
        <f t="shared" si="574"/>
        <v>-1000</v>
      </c>
      <c r="AE1849" s="2">
        <f t="shared" si="575"/>
        <v>1570.3948280359266</v>
      </c>
      <c r="AF1849" s="5">
        <f t="shared" si="576"/>
        <v>-1</v>
      </c>
      <c r="AG1849" s="5">
        <f t="shared" si="577"/>
        <v>1.6600000000000001</v>
      </c>
      <c r="AH1849" s="3">
        <f t="shared" si="578"/>
        <v>201610</v>
      </c>
      <c r="AI1849" s="21">
        <v>1.5549999999999999</v>
      </c>
      <c r="AJ1849" s="21">
        <v>2.62</v>
      </c>
      <c r="AK1849" s="21">
        <v>1.54</v>
      </c>
      <c r="AL1849" s="21">
        <v>2.66</v>
      </c>
      <c r="AO1849">
        <f t="shared" si="583"/>
        <v>-190</v>
      </c>
      <c r="AP1849">
        <f>IF(E1849&lt;F1849,G1849,H1849)</f>
        <v>34</v>
      </c>
      <c r="AQ1849">
        <f>IF(E1849&lt;F1849,H1849,G1849)</f>
        <v>35</v>
      </c>
    </row>
    <row r="1850" spans="2:43" x14ac:dyDescent="0.25">
      <c r="B1850" s="24">
        <v>42645</v>
      </c>
      <c r="C1850" s="20" t="s">
        <v>22</v>
      </c>
      <c r="D1850" s="20" t="s">
        <v>23</v>
      </c>
      <c r="E1850" s="2">
        <v>106</v>
      </c>
      <c r="F1850" s="2">
        <v>-117.09601873536299</v>
      </c>
      <c r="G1850">
        <v>17</v>
      </c>
      <c r="H1850">
        <v>24</v>
      </c>
      <c r="I1850" s="9"/>
      <c r="J1850" s="2" t="str">
        <f t="shared" si="579"/>
        <v>Dallas Cowboys</v>
      </c>
      <c r="K1850" s="2" t="str">
        <f t="shared" si="580"/>
        <v>San Francisco 49ers</v>
      </c>
      <c r="L1850" s="17">
        <f t="shared" si="581"/>
        <v>-117.09601873536299</v>
      </c>
      <c r="M1850" s="18">
        <f t="shared" si="582"/>
        <v>106</v>
      </c>
      <c r="N1850" s="4">
        <f t="shared" si="568"/>
        <v>1.8540000000000001</v>
      </c>
      <c r="O1850" s="4">
        <f t="shared" si="569"/>
        <v>2.06</v>
      </c>
      <c r="P1850" s="4"/>
      <c r="Q1850" s="4"/>
      <c r="R1850" s="1">
        <f t="shared" si="570"/>
        <v>0.53937432578209277</v>
      </c>
      <c r="S1850" s="1">
        <f t="shared" si="570"/>
        <v>0.4854368932038835</v>
      </c>
      <c r="T1850" s="1">
        <f t="shared" si="566"/>
        <v>2.421052631578946E-2</v>
      </c>
      <c r="U1850" s="1">
        <f t="shared" si="567"/>
        <v>2.6968716289104633E-2</v>
      </c>
      <c r="V1850" s="1">
        <f t="shared" si="571"/>
        <v>0.5379687162891047</v>
      </c>
      <c r="W1850" s="1"/>
      <c r="X1850" s="17">
        <f t="shared" si="572"/>
        <v>858.84414784929493</v>
      </c>
      <c r="Y1850" s="18">
        <f t="shared" si="573"/>
        <v>1061.3854342361001</v>
      </c>
      <c r="Z1850" s="2">
        <f t="shared" si="584"/>
        <v>815.90194045683018</v>
      </c>
      <c r="AA1850" s="18">
        <f t="shared" si="584"/>
        <v>1008.316162524295</v>
      </c>
      <c r="AB1850" s="2">
        <f t="shared" si="585"/>
        <v>-122.56374821710705</v>
      </c>
      <c r="AC1850" s="2">
        <f t="shared" si="585"/>
        <v>100.8316162524295</v>
      </c>
      <c r="AD1850" s="2">
        <f t="shared" si="574"/>
        <v>815.90194045683018</v>
      </c>
      <c r="AE1850" s="2">
        <f t="shared" si="575"/>
        <v>-1000</v>
      </c>
      <c r="AF1850" s="5">
        <f t="shared" si="576"/>
        <v>0.85400000000000009</v>
      </c>
      <c r="AG1850" s="5">
        <f t="shared" si="577"/>
        <v>-1</v>
      </c>
      <c r="AH1850" s="3">
        <f t="shared" si="578"/>
        <v>201610</v>
      </c>
      <c r="AI1850" s="21">
        <v>2.36</v>
      </c>
      <c r="AJ1850" s="21">
        <v>1.6659999999999999</v>
      </c>
      <c r="AK1850" s="21">
        <v>2.06</v>
      </c>
      <c r="AL1850" s="21">
        <v>1.8540000000000001</v>
      </c>
      <c r="AO1850">
        <f t="shared" si="583"/>
        <v>-120</v>
      </c>
      <c r="AP1850">
        <f>IF(E1850&lt;F1850,G1850,H1850)</f>
        <v>24</v>
      </c>
      <c r="AQ1850">
        <f>IF(E1850&lt;F1850,H1850,G1850)</f>
        <v>17</v>
      </c>
    </row>
    <row r="1851" spans="2:43" x14ac:dyDescent="0.25">
      <c r="B1851" s="24">
        <v>42645</v>
      </c>
      <c r="C1851" s="20" t="s">
        <v>27</v>
      </c>
      <c r="D1851" s="20" t="s">
        <v>38</v>
      </c>
      <c r="E1851" s="2">
        <v>152.99999999999997</v>
      </c>
      <c r="F1851" s="2">
        <v>-170.06802721088434</v>
      </c>
      <c r="G1851">
        <v>7</v>
      </c>
      <c r="H1851">
        <v>27</v>
      </c>
      <c r="I1851" s="9"/>
      <c r="J1851" s="2" t="str">
        <f t="shared" si="579"/>
        <v>Denver Broncos</v>
      </c>
      <c r="K1851" s="2" t="str">
        <f t="shared" si="580"/>
        <v>Tampa Bay Buccaneers</v>
      </c>
      <c r="L1851" s="17">
        <f t="shared" si="581"/>
        <v>-170.06802721088434</v>
      </c>
      <c r="M1851" s="18">
        <f t="shared" si="582"/>
        <v>152.99999999999997</v>
      </c>
      <c r="N1851" s="4">
        <f t="shared" si="568"/>
        <v>1.5880000000000001</v>
      </c>
      <c r="O1851" s="4">
        <f t="shared" si="569"/>
        <v>2.5299999999999998</v>
      </c>
      <c r="P1851" s="4"/>
      <c r="Q1851" s="4"/>
      <c r="R1851" s="1">
        <f t="shared" si="570"/>
        <v>0.62972292191435764</v>
      </c>
      <c r="S1851" s="1">
        <f t="shared" si="570"/>
        <v>0.39525691699604748</v>
      </c>
      <c r="T1851" s="1">
        <f t="shared" si="566"/>
        <v>2.4371053909664986E-2</v>
      </c>
      <c r="U1851" s="1">
        <f t="shared" si="567"/>
        <v>0.11723300245915508</v>
      </c>
      <c r="V1851" s="1">
        <f t="shared" si="571"/>
        <v>0.62823300245915514</v>
      </c>
      <c r="W1851" s="1"/>
      <c r="X1851" s="17">
        <f t="shared" si="572"/>
        <v>591.76610602372068</v>
      </c>
      <c r="Y1851" s="18">
        <f t="shared" si="573"/>
        <v>1525.4353459459228</v>
      </c>
      <c r="Z1851" s="2">
        <f t="shared" si="584"/>
        <v>562.17780072253458</v>
      </c>
      <c r="AA1851" s="18">
        <f t="shared" si="584"/>
        <v>1449.1635786486265</v>
      </c>
      <c r="AB1851" s="2">
        <f t="shared" si="585"/>
        <v>-177.87966702256082</v>
      </c>
      <c r="AC1851" s="2">
        <f t="shared" si="585"/>
        <v>144.91635786486265</v>
      </c>
      <c r="AD1851" s="2">
        <f t="shared" si="574"/>
        <v>562.17780072253458</v>
      </c>
      <c r="AE1851" s="2">
        <f t="shared" si="575"/>
        <v>-1000</v>
      </c>
      <c r="AF1851" s="5">
        <f t="shared" si="576"/>
        <v>0.58800000000000008</v>
      </c>
      <c r="AG1851" s="5">
        <f t="shared" si="577"/>
        <v>-1</v>
      </c>
      <c r="AH1851" s="3">
        <f t="shared" si="578"/>
        <v>201610</v>
      </c>
      <c r="AI1851" s="21">
        <v>2.39</v>
      </c>
      <c r="AJ1851" s="21">
        <v>1.649</v>
      </c>
      <c r="AK1851" s="21">
        <v>2.5299999999999998</v>
      </c>
      <c r="AL1851" s="21">
        <v>1.5880000000000001</v>
      </c>
      <c r="AO1851">
        <f t="shared" si="583"/>
        <v>-180</v>
      </c>
      <c r="AP1851">
        <f>IF(E1851&lt;F1851,G1851,H1851)</f>
        <v>27</v>
      </c>
      <c r="AQ1851">
        <f>IF(E1851&lt;F1851,H1851,G1851)</f>
        <v>7</v>
      </c>
    </row>
    <row r="1852" spans="2:43" x14ac:dyDescent="0.25">
      <c r="B1852" s="24">
        <v>42645</v>
      </c>
      <c r="C1852" s="20" t="s">
        <v>35</v>
      </c>
      <c r="D1852" s="20" t="s">
        <v>44</v>
      </c>
      <c r="E1852" s="2">
        <v>134</v>
      </c>
      <c r="F1852" s="2">
        <v>-148.14814814814815</v>
      </c>
      <c r="G1852">
        <v>48</v>
      </c>
      <c r="H1852">
        <v>33</v>
      </c>
      <c r="I1852" s="9"/>
      <c r="J1852" s="2" t="str">
        <f t="shared" si="579"/>
        <v>Carolina Panthers</v>
      </c>
      <c r="K1852" s="2" t="str">
        <f t="shared" si="580"/>
        <v>Atlanta Falcons</v>
      </c>
      <c r="L1852" s="17">
        <f t="shared" si="581"/>
        <v>-148.14814814814815</v>
      </c>
      <c r="M1852" s="18">
        <f t="shared" si="582"/>
        <v>134</v>
      </c>
      <c r="N1852" s="4">
        <f t="shared" si="568"/>
        <v>1.675</v>
      </c>
      <c r="O1852" s="4">
        <f t="shared" si="569"/>
        <v>2.34</v>
      </c>
      <c r="P1852" s="4"/>
      <c r="Q1852" s="4"/>
      <c r="R1852" s="1">
        <f t="shared" si="570"/>
        <v>0.59701492537313428</v>
      </c>
      <c r="S1852" s="1">
        <f t="shared" si="570"/>
        <v>0.42735042735042739</v>
      </c>
      <c r="T1852" s="1">
        <f t="shared" si="566"/>
        <v>2.3785803237858061E-2</v>
      </c>
      <c r="U1852" s="1">
        <f t="shared" si="567"/>
        <v>8.4832249011353444E-2</v>
      </c>
      <c r="V1852" s="1">
        <f t="shared" si="571"/>
        <v>0.59583224901135345</v>
      </c>
      <c r="W1852" s="1"/>
      <c r="X1852" s="17">
        <f t="shared" si="572"/>
        <v>678.3247326059809</v>
      </c>
      <c r="Y1852" s="18">
        <f t="shared" si="573"/>
        <v>1337.5049178081033</v>
      </c>
      <c r="Z1852" s="2">
        <f t="shared" si="584"/>
        <v>644.40849597568183</v>
      </c>
      <c r="AA1852" s="18">
        <f t="shared" si="584"/>
        <v>1270.629671917698</v>
      </c>
      <c r="AB1852" s="2">
        <f t="shared" si="585"/>
        <v>-155.18107012011481</v>
      </c>
      <c r="AC1852" s="2">
        <f t="shared" si="585"/>
        <v>127.0629671917698</v>
      </c>
      <c r="AD1852" s="2">
        <f t="shared" si="574"/>
        <v>-1000</v>
      </c>
      <c r="AE1852" s="2">
        <f t="shared" si="575"/>
        <v>1270.629671917698</v>
      </c>
      <c r="AF1852" s="5">
        <f t="shared" si="576"/>
        <v>-1</v>
      </c>
      <c r="AG1852" s="5">
        <f t="shared" si="577"/>
        <v>1.3399999999999999</v>
      </c>
      <c r="AH1852" s="3">
        <f t="shared" si="578"/>
        <v>201610</v>
      </c>
      <c r="AI1852" s="21">
        <v>2.46</v>
      </c>
      <c r="AJ1852" s="21">
        <v>1.617</v>
      </c>
      <c r="AK1852" s="21">
        <v>2.34</v>
      </c>
      <c r="AL1852" s="21">
        <v>1.675</v>
      </c>
      <c r="AO1852">
        <f t="shared" si="583"/>
        <v>-150</v>
      </c>
      <c r="AP1852">
        <f>IF(E1852&lt;F1852,G1852,H1852)</f>
        <v>33</v>
      </c>
      <c r="AQ1852">
        <f>IF(E1852&lt;F1852,H1852,G1852)</f>
        <v>48</v>
      </c>
    </row>
    <row r="1853" spans="2:43" x14ac:dyDescent="0.25">
      <c r="B1853" s="24">
        <v>42645</v>
      </c>
      <c r="C1853" s="20" t="s">
        <v>28</v>
      </c>
      <c r="D1853" s="20" t="s">
        <v>52</v>
      </c>
      <c r="E1853" s="2">
        <v>-180.1801801801802</v>
      </c>
      <c r="F1853" s="2">
        <v>162</v>
      </c>
      <c r="G1853">
        <v>27</v>
      </c>
      <c r="H1853">
        <v>28</v>
      </c>
      <c r="I1853" s="9"/>
      <c r="J1853" s="2" t="str">
        <f t="shared" si="579"/>
        <v>Baltimore Ravens</v>
      </c>
      <c r="K1853" s="2" t="str">
        <f t="shared" si="580"/>
        <v>Oakland Raiders</v>
      </c>
      <c r="L1853" s="17">
        <f t="shared" si="581"/>
        <v>-180.1801801801802</v>
      </c>
      <c r="M1853" s="18">
        <f t="shared" si="582"/>
        <v>162</v>
      </c>
      <c r="N1853" s="4">
        <f t="shared" si="568"/>
        <v>1.5549999999999999</v>
      </c>
      <c r="O1853" s="4">
        <f t="shared" si="569"/>
        <v>2.62</v>
      </c>
      <c r="P1853" s="4"/>
      <c r="Q1853" s="4"/>
      <c r="R1853" s="1">
        <f t="shared" si="570"/>
        <v>0.64308681672025725</v>
      </c>
      <c r="S1853" s="1">
        <f t="shared" si="570"/>
        <v>0.38167938931297707</v>
      </c>
      <c r="T1853" s="1">
        <f t="shared" si="566"/>
        <v>2.4167664670658784E-2</v>
      </c>
      <c r="U1853" s="1">
        <f t="shared" si="567"/>
        <v>0.13070371370364009</v>
      </c>
      <c r="V1853" s="1">
        <f t="shared" si="571"/>
        <v>0.6417037137036401</v>
      </c>
      <c r="W1853" s="1"/>
      <c r="X1853" s="17">
        <f t="shared" si="572"/>
        <v>558.35158601222145</v>
      </c>
      <c r="Y1853" s="18">
        <f t="shared" si="573"/>
        <v>1612.4084218612529</v>
      </c>
      <c r="Z1853" s="2">
        <f t="shared" si="584"/>
        <v>530.43400671161032</v>
      </c>
      <c r="AA1853" s="18">
        <f t="shared" si="584"/>
        <v>1531.7880007681902</v>
      </c>
      <c r="AB1853" s="2">
        <f t="shared" si="585"/>
        <v>-188.52486592996408</v>
      </c>
      <c r="AC1853" s="2">
        <f t="shared" si="585"/>
        <v>153.17880007681902</v>
      </c>
      <c r="AD1853" s="2">
        <f t="shared" si="574"/>
        <v>-1000</v>
      </c>
      <c r="AE1853" s="2">
        <f t="shared" si="575"/>
        <v>1531.7880007681902</v>
      </c>
      <c r="AF1853" s="5">
        <f t="shared" si="576"/>
        <v>-1</v>
      </c>
      <c r="AG1853" s="5">
        <f t="shared" si="577"/>
        <v>1.62</v>
      </c>
      <c r="AH1853" s="3">
        <f t="shared" si="578"/>
        <v>201610</v>
      </c>
      <c r="AI1853" s="21">
        <v>1.54</v>
      </c>
      <c r="AJ1853" s="21">
        <v>2.66</v>
      </c>
      <c r="AK1853" s="21">
        <v>1.5549999999999999</v>
      </c>
      <c r="AL1853" s="21">
        <v>2.62</v>
      </c>
      <c r="AO1853">
        <f t="shared" si="583"/>
        <v>-190</v>
      </c>
      <c r="AP1853">
        <f>IF(E1853&lt;F1853,G1853,H1853)</f>
        <v>27</v>
      </c>
      <c r="AQ1853">
        <f>IF(E1853&lt;F1853,H1853,G1853)</f>
        <v>28</v>
      </c>
    </row>
    <row r="1854" spans="2:43" x14ac:dyDescent="0.25">
      <c r="B1854" s="24">
        <v>42645</v>
      </c>
      <c r="C1854" s="20" t="s">
        <v>37</v>
      </c>
      <c r="D1854" s="20" t="s">
        <v>34</v>
      </c>
      <c r="E1854" s="2">
        <v>156.99999999999997</v>
      </c>
      <c r="F1854" s="2">
        <v>-174.21602787456445</v>
      </c>
      <c r="G1854">
        <v>17</v>
      </c>
      <c r="H1854">
        <v>14</v>
      </c>
      <c r="I1854" s="9"/>
      <c r="J1854" s="2" t="str">
        <f t="shared" si="579"/>
        <v>Detroit Lions</v>
      </c>
      <c r="K1854" s="2" t="str">
        <f t="shared" si="580"/>
        <v>Chicago Bears</v>
      </c>
      <c r="L1854" s="17">
        <f t="shared" si="581"/>
        <v>-174.21602787456445</v>
      </c>
      <c r="M1854" s="18">
        <f t="shared" si="582"/>
        <v>156.99999999999997</v>
      </c>
      <c r="N1854" s="4">
        <f t="shared" si="568"/>
        <v>1.5740000000000001</v>
      </c>
      <c r="O1854" s="4">
        <f t="shared" si="569"/>
        <v>2.57</v>
      </c>
      <c r="P1854" s="4"/>
      <c r="Q1854" s="4"/>
      <c r="R1854" s="1">
        <f t="shared" si="570"/>
        <v>0.63532401524777637</v>
      </c>
      <c r="S1854" s="1">
        <f t="shared" si="570"/>
        <v>0.38910505836575876</v>
      </c>
      <c r="T1854" s="1">
        <f t="shared" si="566"/>
        <v>2.3846525096525073E-2</v>
      </c>
      <c r="U1854" s="1">
        <f t="shared" si="567"/>
        <v>0.12310947844100881</v>
      </c>
      <c r="V1854" s="1">
        <f t="shared" si="571"/>
        <v>0.63410947844100884</v>
      </c>
      <c r="W1854" s="1"/>
      <c r="X1854" s="17">
        <f t="shared" si="572"/>
        <v>577.0147490281206</v>
      </c>
      <c r="Y1854" s="18">
        <f t="shared" si="573"/>
        <v>1562.6789200938886</v>
      </c>
      <c r="Z1854" s="2">
        <f t="shared" si="584"/>
        <v>548.16401157671453</v>
      </c>
      <c r="AA1854" s="18">
        <f t="shared" si="584"/>
        <v>1484.5449740891941</v>
      </c>
      <c r="AB1854" s="2">
        <f t="shared" si="585"/>
        <v>-182.42715298358326</v>
      </c>
      <c r="AC1854" s="2">
        <f t="shared" si="585"/>
        <v>148.45449740891939</v>
      </c>
      <c r="AD1854" s="2">
        <f t="shared" si="574"/>
        <v>-1000</v>
      </c>
      <c r="AE1854" s="2">
        <f t="shared" si="575"/>
        <v>1484.5449740891941</v>
      </c>
      <c r="AF1854" s="5">
        <f t="shared" si="576"/>
        <v>-1</v>
      </c>
      <c r="AG1854" s="5">
        <f t="shared" si="577"/>
        <v>1.5699999999999998</v>
      </c>
      <c r="AH1854" s="3">
        <f t="shared" si="578"/>
        <v>201610</v>
      </c>
      <c r="AI1854" s="21">
        <v>2.25</v>
      </c>
      <c r="AJ1854" s="21">
        <v>1.724</v>
      </c>
      <c r="AK1854" s="21">
        <v>2.57</v>
      </c>
      <c r="AL1854" s="21">
        <v>1.5740000000000001</v>
      </c>
      <c r="AO1854">
        <f t="shared" si="583"/>
        <v>-180</v>
      </c>
      <c r="AP1854">
        <f>IF(E1854&lt;F1854,G1854,H1854)</f>
        <v>14</v>
      </c>
      <c r="AQ1854">
        <f>IF(E1854&lt;F1854,H1854,G1854)</f>
        <v>17</v>
      </c>
    </row>
    <row r="1855" spans="2:43" x14ac:dyDescent="0.25">
      <c r="B1855" s="24">
        <v>42645</v>
      </c>
      <c r="C1855" s="20" t="s">
        <v>40</v>
      </c>
      <c r="D1855" s="20" t="s">
        <v>41</v>
      </c>
      <c r="E1855" s="2">
        <v>-196.07843137254901</v>
      </c>
      <c r="F1855" s="2">
        <v>175.99999999999997</v>
      </c>
      <c r="G1855">
        <v>27</v>
      </c>
      <c r="H1855">
        <v>20</v>
      </c>
      <c r="I1855" s="9"/>
      <c r="J1855" s="2" t="str">
        <f t="shared" si="579"/>
        <v>Houston Texans</v>
      </c>
      <c r="K1855" s="2" t="str">
        <f t="shared" si="580"/>
        <v>Tennessee Titans</v>
      </c>
      <c r="L1855" s="17">
        <f t="shared" si="581"/>
        <v>-196.07843137254901</v>
      </c>
      <c r="M1855" s="18">
        <f t="shared" si="582"/>
        <v>175.99999999999997</v>
      </c>
      <c r="N1855" s="4">
        <f t="shared" si="568"/>
        <v>1.51</v>
      </c>
      <c r="O1855" s="4">
        <f t="shared" si="569"/>
        <v>2.76</v>
      </c>
      <c r="P1855" s="4"/>
      <c r="Q1855" s="4"/>
      <c r="R1855" s="1">
        <f t="shared" si="570"/>
        <v>0.66225165562913912</v>
      </c>
      <c r="S1855" s="1">
        <f t="shared" si="570"/>
        <v>0.3623188405797102</v>
      </c>
      <c r="T1855" s="1">
        <f t="shared" si="566"/>
        <v>2.3981264637002453E-2</v>
      </c>
      <c r="U1855" s="1">
        <f t="shared" si="567"/>
        <v>0.14996640752471446</v>
      </c>
      <c r="V1855" s="1">
        <f t="shared" si="571"/>
        <v>0.66096640752471447</v>
      </c>
      <c r="W1855" s="1"/>
      <c r="X1855" s="17">
        <f t="shared" si="572"/>
        <v>512.93619254410987</v>
      </c>
      <c r="Y1855" s="18">
        <f t="shared" si="573"/>
        <v>1747.3196475929296</v>
      </c>
      <c r="Z1855" s="2">
        <f t="shared" si="584"/>
        <v>487.28938291690434</v>
      </c>
      <c r="AA1855" s="18">
        <f t="shared" si="584"/>
        <v>1659.9536652132831</v>
      </c>
      <c r="AB1855" s="2">
        <f t="shared" si="585"/>
        <v>-205.21686600557976</v>
      </c>
      <c r="AC1855" s="2">
        <f t="shared" si="585"/>
        <v>165.99536652132832</v>
      </c>
      <c r="AD1855" s="2">
        <f t="shared" si="574"/>
        <v>487.28938291690434</v>
      </c>
      <c r="AE1855" s="2">
        <f t="shared" si="575"/>
        <v>-1000</v>
      </c>
      <c r="AF1855" s="5">
        <f t="shared" si="576"/>
        <v>0.51</v>
      </c>
      <c r="AG1855" s="5">
        <f t="shared" si="577"/>
        <v>-1</v>
      </c>
      <c r="AH1855" s="3">
        <f t="shared" si="578"/>
        <v>201610</v>
      </c>
      <c r="AI1855" s="21">
        <v>1.3440000000000001</v>
      </c>
      <c r="AJ1855" s="21">
        <v>3.56</v>
      </c>
      <c r="AK1855" s="21">
        <v>1.51</v>
      </c>
      <c r="AL1855" s="21">
        <v>2.76</v>
      </c>
      <c r="AO1855">
        <f t="shared" si="583"/>
        <v>-200</v>
      </c>
      <c r="AP1855">
        <f>IF(E1855&lt;F1855,G1855,H1855)</f>
        <v>27</v>
      </c>
      <c r="AQ1855">
        <f>IF(E1855&lt;F1855,H1855,G1855)</f>
        <v>20</v>
      </c>
    </row>
    <row r="1856" spans="2:43" x14ac:dyDescent="0.25">
      <c r="B1856" s="24">
        <v>42645</v>
      </c>
      <c r="C1856" s="20" t="s">
        <v>36</v>
      </c>
      <c r="D1856" s="20" t="s">
        <v>24</v>
      </c>
      <c r="E1856" s="2">
        <v>-179.21146953405017</v>
      </c>
      <c r="F1856" s="2">
        <v>161</v>
      </c>
      <c r="G1856">
        <v>0</v>
      </c>
      <c r="H1856">
        <v>16</v>
      </c>
      <c r="I1856" s="9"/>
      <c r="J1856" s="2" t="str">
        <f t="shared" si="579"/>
        <v>New England Patriots</v>
      </c>
      <c r="K1856" s="2" t="str">
        <f t="shared" si="580"/>
        <v>Buffalo Bills</v>
      </c>
      <c r="L1856" s="17">
        <f t="shared" si="581"/>
        <v>-179.21146953405017</v>
      </c>
      <c r="M1856" s="18">
        <f t="shared" si="582"/>
        <v>161</v>
      </c>
      <c r="N1856" s="4">
        <f t="shared" si="568"/>
        <v>1.5580000000000001</v>
      </c>
      <c r="O1856" s="4">
        <f t="shared" si="569"/>
        <v>2.61</v>
      </c>
      <c r="P1856" s="4"/>
      <c r="Q1856" s="4"/>
      <c r="R1856" s="1">
        <f t="shared" si="570"/>
        <v>0.64184852374839541</v>
      </c>
      <c r="S1856" s="1">
        <f t="shared" si="570"/>
        <v>0.38314176245210729</v>
      </c>
      <c r="T1856" s="1">
        <f t="shared" si="566"/>
        <v>2.4380998080614336E-2</v>
      </c>
      <c r="U1856" s="1">
        <f t="shared" si="567"/>
        <v>0.12935338064814406</v>
      </c>
      <c r="V1856" s="1">
        <f t="shared" si="571"/>
        <v>0.64035338064814407</v>
      </c>
      <c r="W1856" s="1"/>
      <c r="X1856" s="17">
        <f t="shared" si="572"/>
        <v>561.63773038542206</v>
      </c>
      <c r="Y1856" s="18">
        <f t="shared" si="573"/>
        <v>1603.4302738055192</v>
      </c>
      <c r="Z1856" s="2">
        <f t="shared" si="584"/>
        <v>533.55584386615089</v>
      </c>
      <c r="AA1856" s="18">
        <f t="shared" si="584"/>
        <v>1523.2587601152431</v>
      </c>
      <c r="AB1856" s="2">
        <f t="shared" si="585"/>
        <v>-187.42180626379991</v>
      </c>
      <c r="AC1856" s="2">
        <f t="shared" si="585"/>
        <v>152.32587601152431</v>
      </c>
      <c r="AD1856" s="2">
        <f t="shared" si="574"/>
        <v>-1000</v>
      </c>
      <c r="AE1856" s="2">
        <f t="shared" si="575"/>
        <v>1523.2587601152431</v>
      </c>
      <c r="AF1856" s="5">
        <f t="shared" si="576"/>
        <v>-1</v>
      </c>
      <c r="AG1856" s="5">
        <f t="shared" si="577"/>
        <v>1.6099999999999999</v>
      </c>
      <c r="AH1856" s="3">
        <f t="shared" si="578"/>
        <v>201610</v>
      </c>
      <c r="AI1856" s="21">
        <v>1.333</v>
      </c>
      <c r="AJ1856" s="21">
        <v>3.64</v>
      </c>
      <c r="AK1856" s="21">
        <v>1.5580000000000001</v>
      </c>
      <c r="AL1856" s="21">
        <v>2.61</v>
      </c>
      <c r="AO1856">
        <f t="shared" si="583"/>
        <v>-180</v>
      </c>
      <c r="AP1856">
        <f>IF(E1856&lt;F1856,G1856,H1856)</f>
        <v>0</v>
      </c>
      <c r="AQ1856">
        <f>IF(E1856&lt;F1856,H1856,G1856)</f>
        <v>16</v>
      </c>
    </row>
    <row r="1857" spans="2:43" x14ac:dyDescent="0.25">
      <c r="B1857" s="24">
        <v>42645</v>
      </c>
      <c r="C1857" s="20" t="s">
        <v>42</v>
      </c>
      <c r="D1857" s="20" t="s">
        <v>32</v>
      </c>
      <c r="E1857" s="2">
        <v>100</v>
      </c>
      <c r="F1857" s="2">
        <v>-110.01100110011001</v>
      </c>
      <c r="G1857">
        <v>17</v>
      </c>
      <c r="H1857">
        <v>27</v>
      </c>
      <c r="I1857" s="9"/>
      <c r="J1857" s="2" t="str">
        <f t="shared" si="579"/>
        <v>Seattle Seahawks</v>
      </c>
      <c r="K1857" s="2" t="str">
        <f t="shared" si="580"/>
        <v>New York Jets</v>
      </c>
      <c r="L1857" s="17">
        <f t="shared" si="581"/>
        <v>-110.01100110011001</v>
      </c>
      <c r="M1857" s="18">
        <f t="shared" si="582"/>
        <v>100</v>
      </c>
      <c r="N1857" s="4">
        <f t="shared" si="568"/>
        <v>1.909</v>
      </c>
      <c r="O1857" s="4">
        <f t="shared" si="569"/>
        <v>2</v>
      </c>
      <c r="P1857" s="4"/>
      <c r="Q1857" s="4"/>
      <c r="R1857" s="1">
        <f t="shared" si="570"/>
        <v>0.52383446830801461</v>
      </c>
      <c r="S1857" s="1">
        <f t="shared" si="570"/>
        <v>0.5</v>
      </c>
      <c r="T1857" s="1">
        <f t="shared" si="566"/>
        <v>2.3279611153747659E-2</v>
      </c>
      <c r="U1857" s="1">
        <f t="shared" si="567"/>
        <v>1.1917234154007306E-2</v>
      </c>
      <c r="V1857" s="1">
        <f t="shared" si="571"/>
        <v>0.52291723415400737</v>
      </c>
      <c r="W1857" s="1"/>
      <c r="X1857" s="17">
        <f t="shared" si="572"/>
        <v>912.34852226248142</v>
      </c>
      <c r="Y1857" s="18">
        <f t="shared" si="573"/>
        <v>999.55167240110336</v>
      </c>
      <c r="Z1857" s="2">
        <f t="shared" si="584"/>
        <v>866.73109614935731</v>
      </c>
      <c r="AA1857" s="18">
        <f t="shared" si="584"/>
        <v>949.5740887810482</v>
      </c>
      <c r="AB1857" s="2">
        <f t="shared" si="585"/>
        <v>-115.37603813255564</v>
      </c>
      <c r="AC1857" s="2">
        <f t="shared" si="585"/>
        <v>-105.31037144070376</v>
      </c>
      <c r="AD1857" s="2">
        <f t="shared" si="574"/>
        <v>866.73109614935731</v>
      </c>
      <c r="AE1857" s="2">
        <f t="shared" si="575"/>
        <v>-1000</v>
      </c>
      <c r="AF1857" s="5">
        <f t="shared" si="576"/>
        <v>0.90900000000000003</v>
      </c>
      <c r="AG1857" s="5">
        <f t="shared" si="577"/>
        <v>-1</v>
      </c>
      <c r="AH1857" s="3">
        <f t="shared" si="578"/>
        <v>201610</v>
      </c>
      <c r="AI1857" s="21">
        <v>2.2200000000000002</v>
      </c>
      <c r="AJ1857" s="21">
        <v>1.74</v>
      </c>
      <c r="AK1857" s="21">
        <v>2</v>
      </c>
      <c r="AL1857" s="21">
        <v>1.909</v>
      </c>
      <c r="AO1857">
        <f t="shared" si="583"/>
        <v>-120</v>
      </c>
      <c r="AP1857">
        <f>IF(E1857&lt;F1857,G1857,H1857)</f>
        <v>27</v>
      </c>
      <c r="AQ1857">
        <f>IF(E1857&lt;F1857,H1857,G1857)</f>
        <v>17</v>
      </c>
    </row>
    <row r="1858" spans="2:43" x14ac:dyDescent="0.25">
      <c r="B1858" s="24">
        <v>42645</v>
      </c>
      <c r="C1858" s="20" t="s">
        <v>53</v>
      </c>
      <c r="D1858" s="20" t="s">
        <v>46</v>
      </c>
      <c r="E1858" s="2">
        <v>-330.03300330033011</v>
      </c>
      <c r="F1858" s="2">
        <v>289</v>
      </c>
      <c r="G1858">
        <v>31</v>
      </c>
      <c r="H1858">
        <v>20</v>
      </c>
      <c r="I1858" s="9"/>
      <c r="J1858" s="2" t="str">
        <f t="shared" si="579"/>
        <v>Washington Redskins</v>
      </c>
      <c r="K1858" s="2" t="str">
        <f t="shared" si="580"/>
        <v>Cleveland Browns</v>
      </c>
      <c r="L1858" s="17">
        <f t="shared" si="581"/>
        <v>-330.03300330033011</v>
      </c>
      <c r="M1858" s="18">
        <f t="shared" si="582"/>
        <v>289</v>
      </c>
      <c r="N1858" s="4">
        <f t="shared" si="568"/>
        <v>1.3029999999999999</v>
      </c>
      <c r="O1858" s="4">
        <f t="shared" si="569"/>
        <v>3.89</v>
      </c>
      <c r="P1858" s="4"/>
      <c r="Q1858" s="4"/>
      <c r="R1858" s="1">
        <f t="shared" si="570"/>
        <v>0.76745970836531086</v>
      </c>
      <c r="S1858" s="1">
        <f t="shared" si="570"/>
        <v>0.25706940874035988</v>
      </c>
      <c r="T1858" s="1">
        <f t="shared" si="566"/>
        <v>2.394184479106487E-2</v>
      </c>
      <c r="U1858" s="1">
        <f t="shared" si="567"/>
        <v>0.25519514981247549</v>
      </c>
      <c r="V1858" s="1">
        <f t="shared" si="571"/>
        <v>0.7661951498124755</v>
      </c>
      <c r="W1858" s="1"/>
      <c r="X1858" s="17">
        <f t="shared" si="572"/>
        <v>305.15052235027554</v>
      </c>
      <c r="Y1858" s="18">
        <f t="shared" si="573"/>
        <v>2810.9146314785244</v>
      </c>
      <c r="Z1858" s="2">
        <f t="shared" si="584"/>
        <v>289.89299623276173</v>
      </c>
      <c r="AA1858" s="18">
        <f t="shared" si="584"/>
        <v>2670.368899904598</v>
      </c>
      <c r="AB1858" s="2">
        <f t="shared" si="585"/>
        <v>-344.95486713900362</v>
      </c>
      <c r="AC1858" s="2">
        <f t="shared" si="585"/>
        <v>267.03688999045983</v>
      </c>
      <c r="AD1858" s="2">
        <f t="shared" si="574"/>
        <v>289.89299623276173</v>
      </c>
      <c r="AE1858" s="2">
        <f t="shared" si="575"/>
        <v>-1000</v>
      </c>
      <c r="AF1858" s="5">
        <f t="shared" si="576"/>
        <v>0.30299999999999994</v>
      </c>
      <c r="AG1858" s="5">
        <f t="shared" si="577"/>
        <v>-1</v>
      </c>
      <c r="AH1858" s="3">
        <f t="shared" si="578"/>
        <v>201610</v>
      </c>
      <c r="AI1858" s="21">
        <v>1.2350000000000001</v>
      </c>
      <c r="AJ1858" s="21">
        <v>4.6500000000000004</v>
      </c>
      <c r="AK1858" s="21">
        <v>1.3029999999999999</v>
      </c>
      <c r="AL1858" s="21">
        <v>3.89</v>
      </c>
      <c r="AO1858">
        <f t="shared" si="583"/>
        <v>-400</v>
      </c>
      <c r="AP1858">
        <f>IF(E1858&lt;F1858,G1858,H1858)</f>
        <v>31</v>
      </c>
      <c r="AQ1858">
        <f>IF(E1858&lt;F1858,H1858,G1858)</f>
        <v>20</v>
      </c>
    </row>
    <row r="1859" spans="2:43" x14ac:dyDescent="0.25">
      <c r="B1859" s="24">
        <v>42645</v>
      </c>
      <c r="C1859" s="20" t="s">
        <v>48</v>
      </c>
      <c r="D1859" s="20" t="s">
        <v>47</v>
      </c>
      <c r="E1859" s="2">
        <v>-414.93775933609942</v>
      </c>
      <c r="F1859" s="2">
        <v>357</v>
      </c>
      <c r="G1859">
        <v>13</v>
      </c>
      <c r="H1859">
        <v>17</v>
      </c>
      <c r="I1859" s="9"/>
      <c r="J1859" s="2" t="str">
        <f t="shared" si="579"/>
        <v>Arizona Cardinals</v>
      </c>
      <c r="K1859" s="2" t="str">
        <f t="shared" si="580"/>
        <v>Los Angeles Rams</v>
      </c>
      <c r="L1859" s="17">
        <f t="shared" si="581"/>
        <v>-414.93775933609942</v>
      </c>
      <c r="M1859" s="18">
        <f t="shared" si="582"/>
        <v>357</v>
      </c>
      <c r="N1859" s="4">
        <f t="shared" si="568"/>
        <v>1.2410000000000001</v>
      </c>
      <c r="O1859" s="4">
        <f t="shared" si="569"/>
        <v>4.57</v>
      </c>
      <c r="P1859" s="4"/>
      <c r="Q1859" s="4"/>
      <c r="R1859" s="1">
        <f t="shared" si="570"/>
        <v>0.80580177276389997</v>
      </c>
      <c r="S1859" s="1">
        <f t="shared" si="570"/>
        <v>0.21881838074398249</v>
      </c>
      <c r="T1859" s="1">
        <f t="shared" si="566"/>
        <v>2.4028566511787863E-2</v>
      </c>
      <c r="U1859" s="1">
        <f t="shared" si="567"/>
        <v>0.29349169600995872</v>
      </c>
      <c r="V1859" s="1">
        <f t="shared" si="571"/>
        <v>0.80449169600995873</v>
      </c>
      <c r="W1859" s="1"/>
      <c r="X1859" s="17">
        <f t="shared" si="572"/>
        <v>243.02090992325299</v>
      </c>
      <c r="Y1859" s="18">
        <f t="shared" si="573"/>
        <v>3426.9701436484711</v>
      </c>
      <c r="Z1859" s="2">
        <f t="shared" si="584"/>
        <v>230.86986442709033</v>
      </c>
      <c r="AA1859" s="18">
        <f t="shared" si="584"/>
        <v>3255.6216364660472</v>
      </c>
      <c r="AB1859" s="2">
        <f t="shared" si="585"/>
        <v>-433.14444805584583</v>
      </c>
      <c r="AC1859" s="2">
        <f t="shared" si="585"/>
        <v>325.56216364660474</v>
      </c>
      <c r="AD1859" s="2">
        <f t="shared" si="574"/>
        <v>-1000</v>
      </c>
      <c r="AE1859" s="2">
        <f t="shared" si="575"/>
        <v>3255.6216364660472</v>
      </c>
      <c r="AF1859" s="5">
        <f t="shared" si="576"/>
        <v>-1</v>
      </c>
      <c r="AG1859" s="5">
        <f t="shared" si="577"/>
        <v>3.5700000000000003</v>
      </c>
      <c r="AH1859" s="3">
        <f t="shared" si="578"/>
        <v>201610</v>
      </c>
      <c r="AI1859" s="21">
        <v>1.262</v>
      </c>
      <c r="AJ1859" s="21">
        <v>4.3</v>
      </c>
      <c r="AK1859" s="21">
        <v>1.2410000000000001</v>
      </c>
      <c r="AL1859" s="21">
        <v>4.57</v>
      </c>
      <c r="AO1859">
        <f t="shared" si="583"/>
        <v>-500</v>
      </c>
      <c r="AP1859">
        <f>IF(E1859&lt;F1859,G1859,H1859)</f>
        <v>13</v>
      </c>
      <c r="AQ1859">
        <f>IF(E1859&lt;F1859,H1859,G1859)</f>
        <v>17</v>
      </c>
    </row>
    <row r="1860" spans="2:43" x14ac:dyDescent="0.25">
      <c r="B1860" s="24">
        <v>42645</v>
      </c>
      <c r="C1860" s="20" t="s">
        <v>26</v>
      </c>
      <c r="D1860" s="20" t="s">
        <v>39</v>
      </c>
      <c r="E1860" s="2">
        <v>-112.10762331838566</v>
      </c>
      <c r="F1860" s="2">
        <v>102</v>
      </c>
      <c r="G1860">
        <v>30</v>
      </c>
      <c r="H1860">
        <v>27</v>
      </c>
      <c r="I1860" s="9"/>
      <c r="J1860" s="2" t="str">
        <f t="shared" si="579"/>
        <v>Jacksonville Jaguars</v>
      </c>
      <c r="K1860" s="2" t="str">
        <f t="shared" si="580"/>
        <v>Indianapolis Colts</v>
      </c>
      <c r="L1860" s="17">
        <f t="shared" si="581"/>
        <v>-112.10762331838566</v>
      </c>
      <c r="M1860" s="18">
        <f t="shared" si="582"/>
        <v>102</v>
      </c>
      <c r="N1860" s="4">
        <f t="shared" si="568"/>
        <v>1.8919999999999999</v>
      </c>
      <c r="O1860" s="4">
        <f t="shared" si="569"/>
        <v>2.02</v>
      </c>
      <c r="P1860" s="4"/>
      <c r="Q1860" s="4"/>
      <c r="R1860" s="1">
        <f t="shared" si="570"/>
        <v>0.52854122621564481</v>
      </c>
      <c r="S1860" s="1">
        <f t="shared" si="570"/>
        <v>0.49504950495049505</v>
      </c>
      <c r="T1860" s="1">
        <f t="shared" ref="T1860:T1923" si="586">1-N1860*O1860/(N1860+O1860)</f>
        <v>2.3047034764826169E-2</v>
      </c>
      <c r="U1860" s="1">
        <f t="shared" ref="U1860:U1923" si="587">ABS(R1860-S1860)/2</f>
        <v>1.6745860632574883E-2</v>
      </c>
      <c r="V1860" s="1">
        <f t="shared" si="571"/>
        <v>0.52774586063257489</v>
      </c>
      <c r="W1860" s="1"/>
      <c r="X1860" s="17">
        <f t="shared" si="572"/>
        <v>894.85143247047836</v>
      </c>
      <c r="Y1860" s="18">
        <f t="shared" si="573"/>
        <v>1018.9979527098405</v>
      </c>
      <c r="Z1860" s="2">
        <f t="shared" si="584"/>
        <v>850.10886084695437</v>
      </c>
      <c r="AA1860" s="18">
        <f t="shared" si="584"/>
        <v>968.04805507434844</v>
      </c>
      <c r="AB1860" s="2">
        <f t="shared" si="585"/>
        <v>-117.63199350771508</v>
      </c>
      <c r="AC1860" s="2">
        <f t="shared" si="585"/>
        <v>-103.30065690005416</v>
      </c>
      <c r="AD1860" s="2">
        <f t="shared" si="574"/>
        <v>850.10886084695437</v>
      </c>
      <c r="AE1860" s="2">
        <f t="shared" si="575"/>
        <v>-1000</v>
      </c>
      <c r="AF1860" s="5">
        <f t="shared" si="576"/>
        <v>0.8919999999999999</v>
      </c>
      <c r="AG1860" s="5">
        <f t="shared" si="577"/>
        <v>-1</v>
      </c>
      <c r="AH1860" s="3">
        <f t="shared" si="578"/>
        <v>201610</v>
      </c>
      <c r="AI1860" s="21">
        <v>2.2200000000000002</v>
      </c>
      <c r="AJ1860" s="21">
        <v>1.74</v>
      </c>
      <c r="AK1860" s="21">
        <v>1.8919999999999999</v>
      </c>
      <c r="AL1860" s="21">
        <v>2.02</v>
      </c>
      <c r="AO1860">
        <f t="shared" si="583"/>
        <v>-120</v>
      </c>
      <c r="AP1860">
        <f>IF(E1860&lt;F1860,G1860,H1860)</f>
        <v>30</v>
      </c>
      <c r="AQ1860">
        <f>IF(E1860&lt;F1860,H1860,G1860)</f>
        <v>27</v>
      </c>
    </row>
    <row r="1861" spans="2:43" x14ac:dyDescent="0.25">
      <c r="B1861" s="24">
        <v>42642</v>
      </c>
      <c r="C1861" s="20" t="s">
        <v>21</v>
      </c>
      <c r="D1861" s="20" t="s">
        <v>30</v>
      </c>
      <c r="E1861" s="2">
        <v>-340.13605442176868</v>
      </c>
      <c r="F1861" s="2">
        <v>297</v>
      </c>
      <c r="G1861">
        <v>22</v>
      </c>
      <c r="H1861">
        <v>7</v>
      </c>
      <c r="I1861" s="9"/>
      <c r="J1861" s="2" t="str">
        <f t="shared" si="579"/>
        <v>Cincinnati Bengals</v>
      </c>
      <c r="K1861" s="2" t="str">
        <f t="shared" si="580"/>
        <v>Miami Dolphins</v>
      </c>
      <c r="L1861" s="17">
        <f t="shared" si="581"/>
        <v>-340.13605442176868</v>
      </c>
      <c r="M1861" s="18">
        <f t="shared" si="582"/>
        <v>297</v>
      </c>
      <c r="N1861" s="4">
        <f t="shared" ref="N1861:N1924" si="588">IF(E1861&lt;0,AK1861,AL1861)</f>
        <v>1.294</v>
      </c>
      <c r="O1861" s="4">
        <f t="shared" ref="O1861:O1924" si="589">IF(E1861&lt;0,AL1861,AK1861)</f>
        <v>3.97</v>
      </c>
      <c r="P1861" s="4"/>
      <c r="Q1861" s="4"/>
      <c r="R1861" s="1">
        <f t="shared" ref="R1861:S1924" si="590">1/N1861</f>
        <v>0.77279752704791338</v>
      </c>
      <c r="S1861" s="1">
        <f t="shared" si="590"/>
        <v>0.25188916876574308</v>
      </c>
      <c r="T1861" s="1">
        <f t="shared" si="586"/>
        <v>2.4091945288753691E-2</v>
      </c>
      <c r="U1861" s="1">
        <f t="shared" si="587"/>
        <v>0.26045417914108515</v>
      </c>
      <c r="V1861" s="1">
        <f t="shared" ref="V1861:V1924" si="591">V$1+IF(N1861&lt;=O1861,U1861,-U1861)</f>
        <v>0.77145417914108516</v>
      </c>
      <c r="W1861" s="1"/>
      <c r="X1861" s="17">
        <f t="shared" ref="X1861:X1924" si="592">(1/V1861-1)*1000</f>
        <v>296.25326693203101</v>
      </c>
      <c r="Y1861" s="18">
        <f t="shared" ref="Y1861:Y1924" si="593">1000000/(X1861+W$1)-X$1</f>
        <v>2885.3748766723884</v>
      </c>
      <c r="Z1861" s="2">
        <f t="shared" si="584"/>
        <v>281.44060358542947</v>
      </c>
      <c r="AA1861" s="18">
        <f t="shared" si="584"/>
        <v>2741.1061328387686</v>
      </c>
      <c r="AB1861" s="2">
        <f t="shared" si="585"/>
        <v>-355.31475816226941</v>
      </c>
      <c r="AC1861" s="2">
        <f t="shared" si="585"/>
        <v>274.11061328387689</v>
      </c>
      <c r="AD1861" s="2">
        <f t="shared" ref="AD1861:AD1924" si="594">IF(AP1861&gt;AQ1861,Z1861,-1000)</f>
        <v>281.44060358542947</v>
      </c>
      <c r="AE1861" s="2">
        <f t="shared" ref="AE1861:AE1924" si="595">IF(AQ1861&gt;AP1861,AA1861,-1000)</f>
        <v>-1000</v>
      </c>
      <c r="AF1861" s="5">
        <f t="shared" ref="AF1861:AF1924" si="596">IF(AP1861&gt;AQ1861,N1861-1,-1)</f>
        <v>0.29400000000000004</v>
      </c>
      <c r="AG1861" s="5">
        <f t="shared" ref="AG1861:AG1924" si="597">IF(AQ1861&gt;AP1861,O1861-1,-1)</f>
        <v>-1</v>
      </c>
      <c r="AH1861" s="3">
        <f t="shared" ref="AH1861:AH1924" si="598">YEAR(B1861)*100+MONTH(B1861)</f>
        <v>201609</v>
      </c>
      <c r="AI1861" s="21">
        <v>1.3380000000000001</v>
      </c>
      <c r="AJ1861" s="21">
        <v>3.6</v>
      </c>
      <c r="AK1861" s="21">
        <v>1.294</v>
      </c>
      <c r="AL1861" s="21">
        <v>3.97</v>
      </c>
      <c r="AO1861">
        <f t="shared" si="583"/>
        <v>-400</v>
      </c>
      <c r="AP1861">
        <f>IF(E1861&lt;F1861,G1861,H1861)</f>
        <v>22</v>
      </c>
      <c r="AQ1861">
        <f>IF(E1861&lt;F1861,H1861,G1861)</f>
        <v>7</v>
      </c>
    </row>
    <row r="1862" spans="2:43" x14ac:dyDescent="0.25">
      <c r="B1862" s="24">
        <v>42639</v>
      </c>
      <c r="C1862" s="20" t="s">
        <v>43</v>
      </c>
      <c r="D1862" s="20" t="s">
        <v>35</v>
      </c>
      <c r="E1862" s="2">
        <v>-154.08320493066256</v>
      </c>
      <c r="F1862" s="2">
        <v>139</v>
      </c>
      <c r="G1862">
        <v>32</v>
      </c>
      <c r="H1862">
        <v>45</v>
      </c>
      <c r="I1862" s="9"/>
      <c r="J1862" s="2" t="str">
        <f t="shared" ref="J1862:J1925" si="599">IF(E1862&lt;=F1862,C1862,D1862)</f>
        <v>New Orleans Saints</v>
      </c>
      <c r="K1862" s="2" t="str">
        <f t="shared" ref="K1862:K1925" si="600">IF(E1862&gt;F1862,C1862,D1862)</f>
        <v>Atlanta Falcons</v>
      </c>
      <c r="L1862" s="17">
        <f t="shared" ref="L1862:L1925" si="601">IF(E1862&lt;=F1862,E1862,F1862)</f>
        <v>-154.08320493066256</v>
      </c>
      <c r="M1862" s="18">
        <f t="shared" ref="M1862:M1925" si="602">IF(E1862&gt;F1862,E1862,F1862)</f>
        <v>139</v>
      </c>
      <c r="N1862" s="4">
        <f t="shared" si="588"/>
        <v>1.649</v>
      </c>
      <c r="O1862" s="4">
        <f t="shared" si="589"/>
        <v>2.39</v>
      </c>
      <c r="P1862" s="4"/>
      <c r="Q1862" s="4"/>
      <c r="R1862" s="1">
        <f t="shared" si="590"/>
        <v>0.60642813826561548</v>
      </c>
      <c r="S1862" s="1">
        <f t="shared" si="590"/>
        <v>0.41841004184100417</v>
      </c>
      <c r="T1862" s="1">
        <f t="shared" si="586"/>
        <v>2.4236197078484678E-2</v>
      </c>
      <c r="U1862" s="1">
        <f t="shared" si="587"/>
        <v>9.4009048212305657E-2</v>
      </c>
      <c r="V1862" s="1">
        <f t="shared" si="591"/>
        <v>0.60500904821230561</v>
      </c>
      <c r="W1862" s="1"/>
      <c r="X1862" s="17">
        <f t="shared" si="592"/>
        <v>652.86784215016701</v>
      </c>
      <c r="Y1862" s="18">
        <f t="shared" si="593"/>
        <v>1387.9360655435105</v>
      </c>
      <c r="Z1862" s="2">
        <f t="shared" si="584"/>
        <v>620.22445004265865</v>
      </c>
      <c r="AA1862" s="18">
        <f t="shared" si="584"/>
        <v>1318.5392622663348</v>
      </c>
      <c r="AB1862" s="2">
        <f t="shared" si="585"/>
        <v>-161.23195400168771</v>
      </c>
      <c r="AC1862" s="2">
        <f t="shared" si="585"/>
        <v>131.85392622663349</v>
      </c>
      <c r="AD1862" s="2">
        <f t="shared" si="594"/>
        <v>-1000</v>
      </c>
      <c r="AE1862" s="2">
        <f t="shared" si="595"/>
        <v>1318.5392622663348</v>
      </c>
      <c r="AF1862" s="5">
        <f t="shared" si="596"/>
        <v>-1</v>
      </c>
      <c r="AG1862" s="5">
        <f t="shared" si="597"/>
        <v>1.3900000000000001</v>
      </c>
      <c r="AH1862" s="3">
        <f t="shared" si="598"/>
        <v>201609</v>
      </c>
      <c r="AI1862" s="21">
        <v>1.645</v>
      </c>
      <c r="AJ1862" s="21">
        <v>2.4</v>
      </c>
      <c r="AK1862" s="21">
        <v>1.649</v>
      </c>
      <c r="AL1862" s="21">
        <v>2.39</v>
      </c>
      <c r="AO1862">
        <f t="shared" ref="AO1862:AO1925" si="603">IF(L1862&lt;-200,INT(L1862/100)*100,INT(L1862/10)*10)</f>
        <v>-160</v>
      </c>
      <c r="AP1862">
        <f>IF(E1862&lt;F1862,G1862,H1862)</f>
        <v>32</v>
      </c>
      <c r="AQ1862">
        <f>IF(E1862&lt;F1862,H1862,G1862)</f>
        <v>45</v>
      </c>
    </row>
    <row r="1863" spans="2:43" x14ac:dyDescent="0.25">
      <c r="B1863" s="24">
        <v>42638</v>
      </c>
      <c r="C1863" s="20" t="s">
        <v>23</v>
      </c>
      <c r="D1863" s="20" t="s">
        <v>37</v>
      </c>
      <c r="E1863" s="2">
        <v>-254.45292620865138</v>
      </c>
      <c r="F1863" s="2">
        <v>225.99999999999997</v>
      </c>
      <c r="G1863">
        <v>31</v>
      </c>
      <c r="H1863">
        <v>17</v>
      </c>
      <c r="I1863" s="9"/>
      <c r="J1863" s="2" t="str">
        <f t="shared" si="599"/>
        <v>Dallas Cowboys</v>
      </c>
      <c r="K1863" s="2" t="str">
        <f t="shared" si="600"/>
        <v>Chicago Bears</v>
      </c>
      <c r="L1863" s="17">
        <f t="shared" si="601"/>
        <v>-254.45292620865138</v>
      </c>
      <c r="M1863" s="18">
        <f t="shared" si="602"/>
        <v>225.99999999999997</v>
      </c>
      <c r="N1863" s="4">
        <f t="shared" si="588"/>
        <v>1.393</v>
      </c>
      <c r="O1863" s="4">
        <f t="shared" si="589"/>
        <v>3.26</v>
      </c>
      <c r="P1863" s="4"/>
      <c r="Q1863" s="4"/>
      <c r="R1863" s="1">
        <f t="shared" si="590"/>
        <v>0.71787508973438618</v>
      </c>
      <c r="S1863" s="1">
        <f t="shared" si="590"/>
        <v>0.30674846625766872</v>
      </c>
      <c r="T1863" s="1">
        <f t="shared" si="586"/>
        <v>2.4031807436062702E-2</v>
      </c>
      <c r="U1863" s="1">
        <f t="shared" si="587"/>
        <v>0.20556331173835873</v>
      </c>
      <c r="V1863" s="1">
        <f t="shared" si="591"/>
        <v>0.71656331173835874</v>
      </c>
      <c r="W1863" s="1"/>
      <c r="X1863" s="17">
        <f t="shared" si="592"/>
        <v>395.55009811210294</v>
      </c>
      <c r="Y1863" s="18">
        <f t="shared" si="593"/>
        <v>2224.8894048266416</v>
      </c>
      <c r="Z1863" s="2">
        <f t="shared" si="584"/>
        <v>375.77259320649779</v>
      </c>
      <c r="AA1863" s="18">
        <f t="shared" si="584"/>
        <v>2113.6449345853093</v>
      </c>
      <c r="AB1863" s="2">
        <f t="shared" si="585"/>
        <v>-266.11839662571435</v>
      </c>
      <c r="AC1863" s="2">
        <f t="shared" si="585"/>
        <v>211.36449345853094</v>
      </c>
      <c r="AD1863" s="2">
        <f t="shared" si="594"/>
        <v>375.77259320649779</v>
      </c>
      <c r="AE1863" s="2">
        <f t="shared" si="595"/>
        <v>-1000</v>
      </c>
      <c r="AF1863" s="5">
        <f t="shared" si="596"/>
        <v>0.39300000000000002</v>
      </c>
      <c r="AG1863" s="5">
        <f t="shared" si="597"/>
        <v>-1</v>
      </c>
      <c r="AH1863" s="3">
        <f t="shared" si="598"/>
        <v>201609</v>
      </c>
      <c r="AI1863" s="21">
        <v>1.3029999999999999</v>
      </c>
      <c r="AJ1863" s="21">
        <v>3.89</v>
      </c>
      <c r="AK1863" s="21">
        <v>1.393</v>
      </c>
      <c r="AL1863" s="21">
        <v>3.26</v>
      </c>
      <c r="AO1863">
        <f t="shared" si="603"/>
        <v>-300</v>
      </c>
      <c r="AP1863">
        <f>IF(E1863&lt;F1863,G1863,H1863)</f>
        <v>31</v>
      </c>
      <c r="AQ1863">
        <f>IF(E1863&lt;F1863,H1863,G1863)</f>
        <v>17</v>
      </c>
    </row>
    <row r="1864" spans="2:43" x14ac:dyDescent="0.25">
      <c r="B1864" s="24">
        <v>42638</v>
      </c>
      <c r="C1864" s="20" t="s">
        <v>39</v>
      </c>
      <c r="D1864" s="20" t="s">
        <v>54</v>
      </c>
      <c r="E1864" s="2">
        <v>-116.00928074245938</v>
      </c>
      <c r="F1864" s="2">
        <v>104.99999999999999</v>
      </c>
      <c r="G1864">
        <v>26</v>
      </c>
      <c r="H1864">
        <v>22</v>
      </c>
      <c r="I1864" s="9"/>
      <c r="J1864" s="2" t="str">
        <f t="shared" si="599"/>
        <v>Indianapolis Colts</v>
      </c>
      <c r="K1864" s="2" t="str">
        <f t="shared" si="600"/>
        <v>San Diego Chargers</v>
      </c>
      <c r="L1864" s="17">
        <f t="shared" si="601"/>
        <v>-116.00928074245938</v>
      </c>
      <c r="M1864" s="18">
        <f t="shared" si="602"/>
        <v>104.99999999999999</v>
      </c>
      <c r="N1864" s="4">
        <f t="shared" si="588"/>
        <v>1.8620000000000001</v>
      </c>
      <c r="O1864" s="4">
        <f t="shared" si="589"/>
        <v>2.0499999999999998</v>
      </c>
      <c r="P1864" s="4"/>
      <c r="Q1864" s="4"/>
      <c r="R1864" s="1">
        <f t="shared" si="590"/>
        <v>0.53705692803437166</v>
      </c>
      <c r="S1864" s="1">
        <f t="shared" si="590"/>
        <v>0.48780487804878053</v>
      </c>
      <c r="T1864" s="1">
        <f t="shared" si="586"/>
        <v>2.4258691206544003E-2</v>
      </c>
      <c r="U1864" s="1">
        <f t="shared" si="587"/>
        <v>2.4626024992795564E-2</v>
      </c>
      <c r="V1864" s="1">
        <f t="shared" si="591"/>
        <v>0.53562602499279555</v>
      </c>
      <c r="W1864" s="1"/>
      <c r="X1864" s="17">
        <f t="shared" si="592"/>
        <v>866.97425692385013</v>
      </c>
      <c r="Y1864" s="18">
        <f t="shared" si="593"/>
        <v>1051.5221796644421</v>
      </c>
      <c r="Z1864" s="2">
        <f t="shared" si="584"/>
        <v>823.62554407765754</v>
      </c>
      <c r="AA1864" s="18">
        <f t="shared" si="584"/>
        <v>998.94607068121991</v>
      </c>
      <c r="AB1864" s="2">
        <f t="shared" si="585"/>
        <v>-121.41439847155986</v>
      </c>
      <c r="AC1864" s="2">
        <f t="shared" si="585"/>
        <v>-100.10550412576941</v>
      </c>
      <c r="AD1864" s="2">
        <f t="shared" si="594"/>
        <v>823.62554407765754</v>
      </c>
      <c r="AE1864" s="2">
        <f t="shared" si="595"/>
        <v>-1000</v>
      </c>
      <c r="AF1864" s="5">
        <f t="shared" si="596"/>
        <v>0.8620000000000001</v>
      </c>
      <c r="AG1864" s="5">
        <f t="shared" si="597"/>
        <v>-1</v>
      </c>
      <c r="AH1864" s="3">
        <f t="shared" si="598"/>
        <v>201609</v>
      </c>
      <c r="AI1864" s="21">
        <v>1.6890000000000001</v>
      </c>
      <c r="AJ1864" s="21">
        <v>2.31</v>
      </c>
      <c r="AK1864" s="21">
        <v>1.8620000000000001</v>
      </c>
      <c r="AL1864" s="21">
        <v>2.0499999999999998</v>
      </c>
      <c r="AO1864">
        <f t="shared" si="603"/>
        <v>-120</v>
      </c>
      <c r="AP1864">
        <f>IF(E1864&lt;F1864,G1864,H1864)</f>
        <v>26</v>
      </c>
      <c r="AQ1864">
        <f>IF(E1864&lt;F1864,H1864,G1864)</f>
        <v>22</v>
      </c>
    </row>
    <row r="1865" spans="2:43" x14ac:dyDescent="0.25">
      <c r="B1865" s="24">
        <v>42638</v>
      </c>
      <c r="C1865" s="20" t="s">
        <v>20</v>
      </c>
      <c r="D1865" s="20" t="s">
        <v>42</v>
      </c>
      <c r="E1865" s="2">
        <v>-166.1129568106312</v>
      </c>
      <c r="F1865" s="2">
        <v>150</v>
      </c>
      <c r="G1865">
        <v>24</v>
      </c>
      <c r="H1865">
        <v>3</v>
      </c>
      <c r="I1865" s="9"/>
      <c r="J1865" s="2" t="str">
        <f t="shared" si="599"/>
        <v>Kansas City Chiefs</v>
      </c>
      <c r="K1865" s="2" t="str">
        <f t="shared" si="600"/>
        <v>New York Jets</v>
      </c>
      <c r="L1865" s="17">
        <f t="shared" si="601"/>
        <v>-166.1129568106312</v>
      </c>
      <c r="M1865" s="18">
        <f t="shared" si="602"/>
        <v>150</v>
      </c>
      <c r="N1865" s="4">
        <f t="shared" si="588"/>
        <v>1.6020000000000001</v>
      </c>
      <c r="O1865" s="4">
        <f t="shared" si="589"/>
        <v>2.5</v>
      </c>
      <c r="P1865" s="4"/>
      <c r="Q1865" s="4"/>
      <c r="R1865" s="1">
        <f t="shared" si="590"/>
        <v>0.62421972534332082</v>
      </c>
      <c r="S1865" s="1">
        <f t="shared" si="590"/>
        <v>0.4</v>
      </c>
      <c r="T1865" s="1">
        <f t="shared" si="586"/>
        <v>2.3647001462701267E-2</v>
      </c>
      <c r="U1865" s="1">
        <f t="shared" si="587"/>
        <v>0.1121098626716604</v>
      </c>
      <c r="V1865" s="1">
        <f t="shared" si="591"/>
        <v>0.62310986267166046</v>
      </c>
      <c r="W1865" s="1"/>
      <c r="X1865" s="17">
        <f t="shared" si="592"/>
        <v>604.85342939746852</v>
      </c>
      <c r="Y1865" s="18">
        <f t="shared" si="593"/>
        <v>1493.8085293743554</v>
      </c>
      <c r="Z1865" s="2">
        <f t="shared" si="584"/>
        <v>574.61075792759505</v>
      </c>
      <c r="AA1865" s="18">
        <f t="shared" si="584"/>
        <v>1419.1181029056377</v>
      </c>
      <c r="AB1865" s="2">
        <f t="shared" si="585"/>
        <v>-174.0308523993919</v>
      </c>
      <c r="AC1865" s="2">
        <f t="shared" si="585"/>
        <v>141.91181029056378</v>
      </c>
      <c r="AD1865" s="2">
        <f t="shared" si="594"/>
        <v>574.61075792759505</v>
      </c>
      <c r="AE1865" s="2">
        <f t="shared" si="595"/>
        <v>-1000</v>
      </c>
      <c r="AF1865" s="5">
        <f t="shared" si="596"/>
        <v>0.60200000000000009</v>
      </c>
      <c r="AG1865" s="5">
        <f t="shared" si="597"/>
        <v>-1</v>
      </c>
      <c r="AH1865" s="3">
        <f t="shared" si="598"/>
        <v>201609</v>
      </c>
      <c r="AI1865" s="21">
        <v>1.595</v>
      </c>
      <c r="AJ1865" s="21">
        <v>2.52</v>
      </c>
      <c r="AK1865" s="21">
        <v>1.6020000000000001</v>
      </c>
      <c r="AL1865" s="21">
        <v>2.5</v>
      </c>
      <c r="AO1865">
        <f t="shared" si="603"/>
        <v>-170</v>
      </c>
      <c r="AP1865">
        <f>IF(E1865&lt;F1865,G1865,H1865)</f>
        <v>24</v>
      </c>
      <c r="AQ1865">
        <f>IF(E1865&lt;F1865,H1865,G1865)</f>
        <v>3</v>
      </c>
    </row>
    <row r="1866" spans="2:43" x14ac:dyDescent="0.25">
      <c r="B1866" s="24">
        <v>42638</v>
      </c>
      <c r="C1866" s="20" t="s">
        <v>19</v>
      </c>
      <c r="D1866" s="20" t="s">
        <v>45</v>
      </c>
      <c r="E1866" s="2">
        <v>166</v>
      </c>
      <c r="F1866" s="2">
        <v>-185.18518518518516</v>
      </c>
      <c r="G1866">
        <v>34</v>
      </c>
      <c r="H1866">
        <v>3</v>
      </c>
      <c r="I1866" s="9"/>
      <c r="J1866" s="2" t="str">
        <f t="shared" si="599"/>
        <v>Pittsburgh Steelers</v>
      </c>
      <c r="K1866" s="2" t="str">
        <f t="shared" si="600"/>
        <v>Philadelphia Eagles</v>
      </c>
      <c r="L1866" s="17">
        <f t="shared" si="601"/>
        <v>-185.18518518518516</v>
      </c>
      <c r="M1866" s="18">
        <f t="shared" si="602"/>
        <v>166</v>
      </c>
      <c r="N1866" s="4">
        <f t="shared" si="588"/>
        <v>1.54</v>
      </c>
      <c r="O1866" s="4">
        <f t="shared" si="589"/>
        <v>2.66</v>
      </c>
      <c r="P1866" s="4"/>
      <c r="Q1866" s="4"/>
      <c r="R1866" s="1">
        <f t="shared" si="590"/>
        <v>0.64935064935064934</v>
      </c>
      <c r="S1866" s="1">
        <f t="shared" si="590"/>
        <v>0.37593984962406013</v>
      </c>
      <c r="T1866" s="1">
        <f t="shared" si="586"/>
        <v>2.4666666666666726E-2</v>
      </c>
      <c r="U1866" s="1">
        <f t="shared" si="587"/>
        <v>0.13670539986329461</v>
      </c>
      <c r="V1866" s="1">
        <f t="shared" si="591"/>
        <v>0.64770539986329467</v>
      </c>
      <c r="W1866" s="1"/>
      <c r="X1866" s="17">
        <f t="shared" si="592"/>
        <v>543.91178491187668</v>
      </c>
      <c r="Y1866" s="18">
        <f t="shared" si="593"/>
        <v>1653.0471874062387</v>
      </c>
      <c r="Z1866" s="2">
        <f t="shared" si="584"/>
        <v>516.71619566628283</v>
      </c>
      <c r="AA1866" s="18">
        <f t="shared" si="584"/>
        <v>1570.3948280359266</v>
      </c>
      <c r="AB1866" s="2">
        <f t="shared" si="585"/>
        <v>-193.52983482751958</v>
      </c>
      <c r="AC1866" s="2">
        <f t="shared" si="585"/>
        <v>157.03948280359265</v>
      </c>
      <c r="AD1866" s="2">
        <f t="shared" si="594"/>
        <v>-1000</v>
      </c>
      <c r="AE1866" s="2">
        <f t="shared" si="595"/>
        <v>1570.3948280359266</v>
      </c>
      <c r="AF1866" s="5">
        <f t="shared" si="596"/>
        <v>-1</v>
      </c>
      <c r="AG1866" s="5">
        <f t="shared" si="597"/>
        <v>1.6600000000000001</v>
      </c>
      <c r="AH1866" s="3">
        <f t="shared" si="598"/>
        <v>201609</v>
      </c>
      <c r="AI1866" s="21">
        <v>2.8</v>
      </c>
      <c r="AJ1866" s="21">
        <v>1.4970000000000001</v>
      </c>
      <c r="AK1866" s="21">
        <v>2.66</v>
      </c>
      <c r="AL1866" s="21">
        <v>1.54</v>
      </c>
      <c r="AO1866">
        <f t="shared" si="603"/>
        <v>-190</v>
      </c>
      <c r="AP1866">
        <f>IF(E1866&lt;F1866,G1866,H1866)</f>
        <v>3</v>
      </c>
      <c r="AQ1866">
        <f>IF(E1866&lt;F1866,H1866,G1866)</f>
        <v>34</v>
      </c>
    </row>
    <row r="1867" spans="2:43" x14ac:dyDescent="0.25">
      <c r="B1867" s="24">
        <v>42638</v>
      </c>
      <c r="C1867" s="20" t="s">
        <v>32</v>
      </c>
      <c r="D1867" s="20" t="s">
        <v>22</v>
      </c>
      <c r="E1867" s="2">
        <v>-458.71559633027528</v>
      </c>
      <c r="F1867" s="2">
        <v>391</v>
      </c>
      <c r="G1867">
        <v>37</v>
      </c>
      <c r="H1867">
        <v>18</v>
      </c>
      <c r="I1867" s="9"/>
      <c r="J1867" s="2" t="str">
        <f t="shared" si="599"/>
        <v>Seattle Seahawks</v>
      </c>
      <c r="K1867" s="2" t="str">
        <f t="shared" si="600"/>
        <v>San Francisco 49ers</v>
      </c>
      <c r="L1867" s="17">
        <f t="shared" si="601"/>
        <v>-458.71559633027528</v>
      </c>
      <c r="M1867" s="18">
        <f t="shared" si="602"/>
        <v>391</v>
      </c>
      <c r="N1867" s="4">
        <f t="shared" si="588"/>
        <v>1.218</v>
      </c>
      <c r="O1867" s="4">
        <f t="shared" si="589"/>
        <v>4.91</v>
      </c>
      <c r="P1867" s="4"/>
      <c r="Q1867" s="4"/>
      <c r="R1867" s="1">
        <f t="shared" si="590"/>
        <v>0.82101806239737274</v>
      </c>
      <c r="S1867" s="1">
        <f t="shared" si="590"/>
        <v>0.20366598778004072</v>
      </c>
      <c r="T1867" s="1">
        <f t="shared" si="586"/>
        <v>2.4089425587467295E-2</v>
      </c>
      <c r="U1867" s="1">
        <f t="shared" si="587"/>
        <v>0.308676037308666</v>
      </c>
      <c r="V1867" s="1">
        <f t="shared" si="591"/>
        <v>0.81967603730866601</v>
      </c>
      <c r="W1867" s="1"/>
      <c r="X1867" s="17">
        <f t="shared" si="592"/>
        <v>219.99418609748767</v>
      </c>
      <c r="Y1867" s="18">
        <f t="shared" si="593"/>
        <v>3728.6676971173774</v>
      </c>
      <c r="Z1867" s="2">
        <f t="shared" si="584"/>
        <v>208.99447679261328</v>
      </c>
      <c r="AA1867" s="18">
        <f t="shared" si="584"/>
        <v>3542.2343122615084</v>
      </c>
      <c r="AB1867" s="2">
        <f t="shared" si="585"/>
        <v>-478.48154427176905</v>
      </c>
      <c r="AC1867" s="2">
        <f t="shared" si="585"/>
        <v>354.22343122615086</v>
      </c>
      <c r="AD1867" s="2">
        <f t="shared" si="594"/>
        <v>208.99447679261328</v>
      </c>
      <c r="AE1867" s="2">
        <f t="shared" si="595"/>
        <v>-1000</v>
      </c>
      <c r="AF1867" s="5">
        <f t="shared" si="596"/>
        <v>0.21799999999999997</v>
      </c>
      <c r="AG1867" s="5">
        <f t="shared" si="597"/>
        <v>-1</v>
      </c>
      <c r="AH1867" s="3">
        <f t="shared" si="598"/>
        <v>201609</v>
      </c>
      <c r="AI1867" s="21">
        <v>1.2350000000000001</v>
      </c>
      <c r="AJ1867" s="21">
        <v>4.6500000000000004</v>
      </c>
      <c r="AK1867" s="21">
        <v>1.218</v>
      </c>
      <c r="AL1867" s="21">
        <v>4.91</v>
      </c>
      <c r="AO1867">
        <f t="shared" si="603"/>
        <v>-500</v>
      </c>
      <c r="AP1867">
        <f>IF(E1867&lt;F1867,G1867,H1867)</f>
        <v>37</v>
      </c>
      <c r="AQ1867">
        <f>IF(E1867&lt;F1867,H1867,G1867)</f>
        <v>18</v>
      </c>
    </row>
    <row r="1868" spans="2:43" x14ac:dyDescent="0.25">
      <c r="B1868" s="24">
        <v>42638</v>
      </c>
      <c r="C1868" s="20" t="s">
        <v>27</v>
      </c>
      <c r="D1868" s="20" t="s">
        <v>47</v>
      </c>
      <c r="E1868" s="2">
        <v>-182.14936247723136</v>
      </c>
      <c r="F1868" s="2">
        <v>164</v>
      </c>
      <c r="G1868">
        <v>32</v>
      </c>
      <c r="H1868">
        <v>37</v>
      </c>
      <c r="I1868" s="9"/>
      <c r="J1868" s="2" t="str">
        <f t="shared" si="599"/>
        <v>Tampa Bay Buccaneers</v>
      </c>
      <c r="K1868" s="2" t="str">
        <f t="shared" si="600"/>
        <v>Los Angeles Rams</v>
      </c>
      <c r="L1868" s="17">
        <f t="shared" si="601"/>
        <v>-182.14936247723136</v>
      </c>
      <c r="M1868" s="18">
        <f t="shared" si="602"/>
        <v>164</v>
      </c>
      <c r="N1868" s="4">
        <f t="shared" si="588"/>
        <v>1.5489999999999999</v>
      </c>
      <c r="O1868" s="4">
        <f t="shared" si="589"/>
        <v>2.64</v>
      </c>
      <c r="P1868" s="4"/>
      <c r="Q1868" s="4"/>
      <c r="R1868" s="1">
        <f t="shared" si="590"/>
        <v>0.64557779212395094</v>
      </c>
      <c r="S1868" s="1">
        <f t="shared" si="590"/>
        <v>0.37878787878787878</v>
      </c>
      <c r="T1868" s="1">
        <f t="shared" si="586"/>
        <v>2.3786106469324442E-2</v>
      </c>
      <c r="U1868" s="1">
        <f t="shared" si="587"/>
        <v>0.13339495666803608</v>
      </c>
      <c r="V1868" s="1">
        <f t="shared" si="591"/>
        <v>0.64439495666803603</v>
      </c>
      <c r="W1868" s="1"/>
      <c r="X1868" s="17">
        <f t="shared" si="592"/>
        <v>551.84330611568714</v>
      </c>
      <c r="Y1868" s="18">
        <f t="shared" si="593"/>
        <v>1630.4816377318443</v>
      </c>
      <c r="Z1868" s="2">
        <f t="shared" si="584"/>
        <v>524.25114080990272</v>
      </c>
      <c r="AA1868" s="18">
        <f t="shared" si="584"/>
        <v>1548.957555845252</v>
      </c>
      <c r="AB1868" s="2">
        <f t="shared" si="585"/>
        <v>-190.74827351927638</v>
      </c>
      <c r="AC1868" s="2">
        <f t="shared" si="585"/>
        <v>154.8957555845252</v>
      </c>
      <c r="AD1868" s="2">
        <f t="shared" si="594"/>
        <v>-1000</v>
      </c>
      <c r="AE1868" s="2">
        <f t="shared" si="595"/>
        <v>1548.957555845252</v>
      </c>
      <c r="AF1868" s="5">
        <f t="shared" si="596"/>
        <v>-1</v>
      </c>
      <c r="AG1868" s="5">
        <f t="shared" si="597"/>
        <v>1.6400000000000001</v>
      </c>
      <c r="AH1868" s="3">
        <f t="shared" si="598"/>
        <v>201609</v>
      </c>
      <c r="AI1868" s="21">
        <v>1.458</v>
      </c>
      <c r="AJ1868" s="21">
        <v>2.95</v>
      </c>
      <c r="AK1868" s="21">
        <v>1.5489999999999999</v>
      </c>
      <c r="AL1868" s="21">
        <v>2.64</v>
      </c>
      <c r="AO1868">
        <f t="shared" si="603"/>
        <v>-190</v>
      </c>
      <c r="AP1868">
        <f>IF(E1868&lt;F1868,G1868,H1868)</f>
        <v>32</v>
      </c>
      <c r="AQ1868">
        <f>IF(E1868&lt;F1868,H1868,G1868)</f>
        <v>37</v>
      </c>
    </row>
    <row r="1869" spans="2:43" x14ac:dyDescent="0.25">
      <c r="B1869" s="24">
        <v>42638</v>
      </c>
      <c r="C1869" s="20" t="s">
        <v>24</v>
      </c>
      <c r="D1869" s="20" t="s">
        <v>48</v>
      </c>
      <c r="E1869" s="2">
        <v>186</v>
      </c>
      <c r="F1869" s="2">
        <v>-208.33333333333334</v>
      </c>
      <c r="G1869">
        <v>33</v>
      </c>
      <c r="H1869">
        <v>18</v>
      </c>
      <c r="I1869" s="9"/>
      <c r="J1869" s="2" t="str">
        <f t="shared" si="599"/>
        <v>Arizona Cardinals</v>
      </c>
      <c r="K1869" s="2" t="str">
        <f t="shared" si="600"/>
        <v>Buffalo Bills</v>
      </c>
      <c r="L1869" s="17">
        <f t="shared" si="601"/>
        <v>-208.33333333333334</v>
      </c>
      <c r="M1869" s="18">
        <f t="shared" si="602"/>
        <v>186</v>
      </c>
      <c r="N1869" s="4">
        <f t="shared" si="588"/>
        <v>1.48</v>
      </c>
      <c r="O1869" s="4">
        <f t="shared" si="589"/>
        <v>2.86</v>
      </c>
      <c r="P1869" s="4"/>
      <c r="Q1869" s="4"/>
      <c r="R1869" s="1">
        <f t="shared" si="590"/>
        <v>0.67567567567567566</v>
      </c>
      <c r="S1869" s="1">
        <f t="shared" si="590"/>
        <v>0.34965034965034969</v>
      </c>
      <c r="T1869" s="1">
        <f t="shared" si="586"/>
        <v>2.4700460829493065E-2</v>
      </c>
      <c r="U1869" s="1">
        <f t="shared" si="587"/>
        <v>0.16301266301266298</v>
      </c>
      <c r="V1869" s="1">
        <f t="shared" si="591"/>
        <v>0.67401266301266305</v>
      </c>
      <c r="W1869" s="1"/>
      <c r="X1869" s="17">
        <f t="shared" si="592"/>
        <v>483.65165059400738</v>
      </c>
      <c r="Y1869" s="18">
        <f t="shared" si="593"/>
        <v>1846.6048003943104</v>
      </c>
      <c r="Z1869" s="2">
        <f t="shared" si="584"/>
        <v>459.46906806430701</v>
      </c>
      <c r="AA1869" s="18">
        <f t="shared" si="584"/>
        <v>1754.2745603745948</v>
      </c>
      <c r="AB1869" s="2">
        <f t="shared" si="585"/>
        <v>-217.64250729932502</v>
      </c>
      <c r="AC1869" s="2">
        <f t="shared" si="585"/>
        <v>175.42745603745948</v>
      </c>
      <c r="AD1869" s="2">
        <f t="shared" si="594"/>
        <v>-1000</v>
      </c>
      <c r="AE1869" s="2">
        <f t="shared" si="595"/>
        <v>1754.2745603745948</v>
      </c>
      <c r="AF1869" s="5">
        <f t="shared" si="596"/>
        <v>-1</v>
      </c>
      <c r="AG1869" s="5">
        <f t="shared" si="597"/>
        <v>1.8599999999999999</v>
      </c>
      <c r="AH1869" s="3">
        <f t="shared" si="598"/>
        <v>201609</v>
      </c>
      <c r="AI1869" s="21">
        <v>2.79</v>
      </c>
      <c r="AJ1869" s="21">
        <v>1.502</v>
      </c>
      <c r="AK1869" s="21">
        <v>2.86</v>
      </c>
      <c r="AL1869" s="21">
        <v>1.48</v>
      </c>
      <c r="AO1869">
        <f t="shared" si="603"/>
        <v>-300</v>
      </c>
      <c r="AP1869">
        <f>IF(E1869&lt;F1869,G1869,H1869)</f>
        <v>18</v>
      </c>
      <c r="AQ1869">
        <f>IF(E1869&lt;F1869,H1869,G1869)</f>
        <v>33</v>
      </c>
    </row>
    <row r="1870" spans="2:43" x14ac:dyDescent="0.25">
      <c r="B1870" s="24">
        <v>42638</v>
      </c>
      <c r="C1870" s="20" t="s">
        <v>44</v>
      </c>
      <c r="D1870" s="20" t="s">
        <v>29</v>
      </c>
      <c r="E1870" s="2">
        <v>-248.13895781637714</v>
      </c>
      <c r="F1870" s="2">
        <v>221</v>
      </c>
      <c r="G1870">
        <v>10</v>
      </c>
      <c r="H1870">
        <v>22</v>
      </c>
      <c r="I1870" s="9"/>
      <c r="J1870" s="2" t="str">
        <f t="shared" si="599"/>
        <v>Carolina Panthers</v>
      </c>
      <c r="K1870" s="2" t="str">
        <f t="shared" si="600"/>
        <v>Minnesota Vikings</v>
      </c>
      <c r="L1870" s="17">
        <f t="shared" si="601"/>
        <v>-248.13895781637714</v>
      </c>
      <c r="M1870" s="18">
        <f t="shared" si="602"/>
        <v>221</v>
      </c>
      <c r="N1870" s="4">
        <f t="shared" si="588"/>
        <v>1.403</v>
      </c>
      <c r="O1870" s="4">
        <f t="shared" si="589"/>
        <v>3.21</v>
      </c>
      <c r="P1870" s="4"/>
      <c r="Q1870" s="4"/>
      <c r="R1870" s="1">
        <f t="shared" si="590"/>
        <v>0.71275837491090521</v>
      </c>
      <c r="S1870" s="1">
        <f t="shared" si="590"/>
        <v>0.3115264797507788</v>
      </c>
      <c r="T1870" s="1">
        <f t="shared" si="586"/>
        <v>2.3709083026230093E-2</v>
      </c>
      <c r="U1870" s="1">
        <f t="shared" si="587"/>
        <v>0.20061594758006321</v>
      </c>
      <c r="V1870" s="1">
        <f t="shared" si="591"/>
        <v>0.71161594758006319</v>
      </c>
      <c r="W1870" s="1"/>
      <c r="X1870" s="17">
        <f t="shared" si="592"/>
        <v>405.25237440310605</v>
      </c>
      <c r="Y1870" s="18">
        <f t="shared" si="593"/>
        <v>2175.9766274429703</v>
      </c>
      <c r="Z1870" s="2">
        <f t="shared" si="584"/>
        <v>384.98975568295072</v>
      </c>
      <c r="AA1870" s="18">
        <f t="shared" si="584"/>
        <v>2067.1777960708218</v>
      </c>
      <c r="AB1870" s="2">
        <f t="shared" si="585"/>
        <v>-259.74717125292199</v>
      </c>
      <c r="AC1870" s="2">
        <f t="shared" si="585"/>
        <v>206.71777960708218</v>
      </c>
      <c r="AD1870" s="2">
        <f t="shared" si="594"/>
        <v>-1000</v>
      </c>
      <c r="AE1870" s="2">
        <f t="shared" si="595"/>
        <v>2067.1777960708218</v>
      </c>
      <c r="AF1870" s="5">
        <f t="shared" si="596"/>
        <v>-1</v>
      </c>
      <c r="AG1870" s="5">
        <f t="shared" si="597"/>
        <v>2.21</v>
      </c>
      <c r="AH1870" s="3">
        <f t="shared" si="598"/>
        <v>201609</v>
      </c>
      <c r="AI1870" s="21">
        <v>1.3169999999999999</v>
      </c>
      <c r="AJ1870" s="21">
        <v>3.77</v>
      </c>
      <c r="AK1870" s="21">
        <v>1.403</v>
      </c>
      <c r="AL1870" s="21">
        <v>3.21</v>
      </c>
      <c r="AO1870">
        <f t="shared" si="603"/>
        <v>-300</v>
      </c>
      <c r="AP1870">
        <f>IF(E1870&lt;F1870,G1870,H1870)</f>
        <v>10</v>
      </c>
      <c r="AQ1870">
        <f>IF(E1870&lt;F1870,H1870,G1870)</f>
        <v>22</v>
      </c>
    </row>
    <row r="1871" spans="2:43" x14ac:dyDescent="0.25">
      <c r="B1871" s="24">
        <v>42638</v>
      </c>
      <c r="C1871" s="20" t="s">
        <v>21</v>
      </c>
      <c r="D1871" s="20" t="s">
        <v>38</v>
      </c>
      <c r="E1871" s="2">
        <v>-183.15018315018312</v>
      </c>
      <c r="F1871" s="2">
        <v>165</v>
      </c>
      <c r="G1871">
        <v>17</v>
      </c>
      <c r="H1871">
        <v>29</v>
      </c>
      <c r="I1871" s="9"/>
      <c r="J1871" s="2" t="str">
        <f t="shared" si="599"/>
        <v>Cincinnati Bengals</v>
      </c>
      <c r="K1871" s="2" t="str">
        <f t="shared" si="600"/>
        <v>Denver Broncos</v>
      </c>
      <c r="L1871" s="17">
        <f t="shared" si="601"/>
        <v>-183.15018315018312</v>
      </c>
      <c r="M1871" s="18">
        <f t="shared" si="602"/>
        <v>165</v>
      </c>
      <c r="N1871" s="4">
        <f t="shared" si="588"/>
        <v>1.546</v>
      </c>
      <c r="O1871" s="4">
        <f t="shared" si="589"/>
        <v>2.65</v>
      </c>
      <c r="P1871" s="4"/>
      <c r="Q1871" s="4"/>
      <c r="R1871" s="1">
        <f t="shared" si="590"/>
        <v>0.64683053040103489</v>
      </c>
      <c r="S1871" s="1">
        <f t="shared" si="590"/>
        <v>0.37735849056603776</v>
      </c>
      <c r="T1871" s="1">
        <f t="shared" si="586"/>
        <v>2.3617731172545287E-2</v>
      </c>
      <c r="U1871" s="1">
        <f t="shared" si="587"/>
        <v>0.13473601991749856</v>
      </c>
      <c r="V1871" s="1">
        <f t="shared" si="591"/>
        <v>0.64573601991749863</v>
      </c>
      <c r="W1871" s="1"/>
      <c r="X1871" s="17">
        <f t="shared" si="592"/>
        <v>548.62044110186582</v>
      </c>
      <c r="Y1871" s="18">
        <f t="shared" si="593"/>
        <v>1639.5781087723681</v>
      </c>
      <c r="Z1871" s="2">
        <f t="shared" si="584"/>
        <v>521.18941904677251</v>
      </c>
      <c r="AA1871" s="18">
        <f t="shared" si="584"/>
        <v>1557.5992033337495</v>
      </c>
      <c r="AB1871" s="2">
        <f t="shared" si="585"/>
        <v>-191.86882224680355</v>
      </c>
      <c r="AC1871" s="2">
        <f t="shared" si="585"/>
        <v>155.75992033337496</v>
      </c>
      <c r="AD1871" s="2">
        <f t="shared" si="594"/>
        <v>-1000</v>
      </c>
      <c r="AE1871" s="2">
        <f t="shared" si="595"/>
        <v>1557.5992033337495</v>
      </c>
      <c r="AF1871" s="5">
        <f t="shared" si="596"/>
        <v>-1</v>
      </c>
      <c r="AG1871" s="5">
        <f t="shared" si="597"/>
        <v>1.65</v>
      </c>
      <c r="AH1871" s="3">
        <f t="shared" si="598"/>
        <v>201609</v>
      </c>
      <c r="AI1871" s="21">
        <v>1.5740000000000001</v>
      </c>
      <c r="AJ1871" s="21">
        <v>2.57</v>
      </c>
      <c r="AK1871" s="21">
        <v>1.546</v>
      </c>
      <c r="AL1871" s="21">
        <v>2.65</v>
      </c>
      <c r="AO1871">
        <f t="shared" si="603"/>
        <v>-190</v>
      </c>
      <c r="AP1871">
        <f>IF(E1871&lt;F1871,G1871,H1871)</f>
        <v>17</v>
      </c>
      <c r="AQ1871">
        <f>IF(E1871&lt;F1871,H1871,G1871)</f>
        <v>29</v>
      </c>
    </row>
    <row r="1872" spans="2:43" x14ac:dyDescent="0.25">
      <c r="B1872" s="24">
        <v>42638</v>
      </c>
      <c r="C1872" s="20" t="s">
        <v>33</v>
      </c>
      <c r="D1872" s="20" t="s">
        <v>34</v>
      </c>
      <c r="E1872" s="2">
        <v>-255.10204081632659</v>
      </c>
      <c r="F1872" s="2">
        <v>227</v>
      </c>
      <c r="G1872">
        <v>34</v>
      </c>
      <c r="H1872">
        <v>27</v>
      </c>
      <c r="I1872" s="9"/>
      <c r="J1872" s="2" t="str">
        <f t="shared" si="599"/>
        <v>Green Bay Packers</v>
      </c>
      <c r="K1872" s="2" t="str">
        <f t="shared" si="600"/>
        <v>Detroit Lions</v>
      </c>
      <c r="L1872" s="17">
        <f t="shared" si="601"/>
        <v>-255.10204081632659</v>
      </c>
      <c r="M1872" s="18">
        <f t="shared" si="602"/>
        <v>227</v>
      </c>
      <c r="N1872" s="4">
        <f t="shared" si="588"/>
        <v>1.3919999999999999</v>
      </c>
      <c r="O1872" s="4">
        <f t="shared" si="589"/>
        <v>3.27</v>
      </c>
      <c r="P1872" s="4"/>
      <c r="Q1872" s="4"/>
      <c r="R1872" s="1">
        <f t="shared" si="590"/>
        <v>0.71839080459770122</v>
      </c>
      <c r="S1872" s="1">
        <f t="shared" si="590"/>
        <v>0.3058103975535168</v>
      </c>
      <c r="T1872" s="1">
        <f t="shared" si="586"/>
        <v>2.3629343629343769E-2</v>
      </c>
      <c r="U1872" s="1">
        <f t="shared" si="587"/>
        <v>0.20629020352209221</v>
      </c>
      <c r="V1872" s="1">
        <f t="shared" si="591"/>
        <v>0.71729020352209227</v>
      </c>
      <c r="W1872" s="1"/>
      <c r="X1872" s="17">
        <f t="shared" si="592"/>
        <v>394.13586730966756</v>
      </c>
      <c r="Y1872" s="18">
        <f t="shared" si="593"/>
        <v>2232.1995513061229</v>
      </c>
      <c r="Z1872" s="2">
        <f t="shared" si="584"/>
        <v>374.42907394418415</v>
      </c>
      <c r="AA1872" s="18">
        <f t="shared" si="584"/>
        <v>2120.5895737408168</v>
      </c>
      <c r="AB1872" s="2">
        <f t="shared" si="585"/>
        <v>-267.07327758128878</v>
      </c>
      <c r="AC1872" s="2">
        <f t="shared" si="585"/>
        <v>212.05895737408167</v>
      </c>
      <c r="AD1872" s="2">
        <f t="shared" si="594"/>
        <v>374.42907394418415</v>
      </c>
      <c r="AE1872" s="2">
        <f t="shared" si="595"/>
        <v>-1000</v>
      </c>
      <c r="AF1872" s="5">
        <f t="shared" si="596"/>
        <v>0.3919999999999999</v>
      </c>
      <c r="AG1872" s="5">
        <f t="shared" si="597"/>
        <v>-1</v>
      </c>
      <c r="AH1872" s="3">
        <f t="shared" si="598"/>
        <v>201609</v>
      </c>
      <c r="AI1872" s="21">
        <v>1.2889999999999999</v>
      </c>
      <c r="AJ1872" s="21">
        <v>4.01</v>
      </c>
      <c r="AK1872" s="21">
        <v>1.3919999999999999</v>
      </c>
      <c r="AL1872" s="21">
        <v>3.27</v>
      </c>
      <c r="AO1872">
        <f t="shared" si="603"/>
        <v>-300</v>
      </c>
      <c r="AP1872">
        <f>IF(E1872&lt;F1872,G1872,H1872)</f>
        <v>34</v>
      </c>
      <c r="AQ1872">
        <f>IF(E1872&lt;F1872,H1872,G1872)</f>
        <v>27</v>
      </c>
    </row>
    <row r="1873" spans="2:43" x14ac:dyDescent="0.25">
      <c r="B1873" s="24">
        <v>42638</v>
      </c>
      <c r="C1873" s="20" t="s">
        <v>26</v>
      </c>
      <c r="D1873" s="20" t="s">
        <v>28</v>
      </c>
      <c r="E1873" s="2">
        <v>116.00000000000001</v>
      </c>
      <c r="F1873" s="2">
        <v>-128.04097311139566</v>
      </c>
      <c r="G1873">
        <v>17</v>
      </c>
      <c r="H1873">
        <v>19</v>
      </c>
      <c r="I1873" s="9"/>
      <c r="J1873" s="2" t="str">
        <f t="shared" si="599"/>
        <v>Baltimore Ravens</v>
      </c>
      <c r="K1873" s="2" t="str">
        <f t="shared" si="600"/>
        <v>Jacksonville Jaguars</v>
      </c>
      <c r="L1873" s="17">
        <f t="shared" si="601"/>
        <v>-128.04097311139566</v>
      </c>
      <c r="M1873" s="18">
        <f t="shared" si="602"/>
        <v>116.00000000000001</v>
      </c>
      <c r="N1873" s="4">
        <f t="shared" si="588"/>
        <v>1.7809999999999999</v>
      </c>
      <c r="O1873" s="4">
        <f t="shared" si="589"/>
        <v>2.16</v>
      </c>
      <c r="P1873" s="4"/>
      <c r="Q1873" s="4"/>
      <c r="R1873" s="1">
        <f t="shared" si="590"/>
        <v>0.56148231330713083</v>
      </c>
      <c r="S1873" s="1">
        <f t="shared" si="590"/>
        <v>0.46296296296296291</v>
      </c>
      <c r="T1873" s="1">
        <f t="shared" si="586"/>
        <v>2.3861963968535793E-2</v>
      </c>
      <c r="U1873" s="1">
        <f t="shared" si="587"/>
        <v>4.9259675172083961E-2</v>
      </c>
      <c r="V1873" s="1">
        <f t="shared" si="591"/>
        <v>0.56025967517208397</v>
      </c>
      <c r="W1873" s="1"/>
      <c r="X1873" s="17">
        <f t="shared" si="592"/>
        <v>784.88662367651148</v>
      </c>
      <c r="Y1873" s="18">
        <f t="shared" si="593"/>
        <v>1159.9838754718842</v>
      </c>
      <c r="Z1873" s="2">
        <f t="shared" si="584"/>
        <v>745.6422924926859</v>
      </c>
      <c r="AA1873" s="18">
        <f t="shared" si="584"/>
        <v>1101.9846816982899</v>
      </c>
      <c r="AB1873" s="2">
        <f t="shared" si="585"/>
        <v>-134.1125644385051</v>
      </c>
      <c r="AC1873" s="2">
        <f t="shared" si="585"/>
        <v>110.198468169829</v>
      </c>
      <c r="AD1873" s="2">
        <f t="shared" si="594"/>
        <v>745.6422924926859</v>
      </c>
      <c r="AE1873" s="2">
        <f t="shared" si="595"/>
        <v>-1000</v>
      </c>
      <c r="AF1873" s="5">
        <f t="shared" si="596"/>
        <v>0.78099999999999992</v>
      </c>
      <c r="AG1873" s="5">
        <f t="shared" si="597"/>
        <v>-1</v>
      </c>
      <c r="AH1873" s="3">
        <f t="shared" si="598"/>
        <v>201609</v>
      </c>
      <c r="AI1873" s="21">
        <v>1.99</v>
      </c>
      <c r="AJ1873" s="21">
        <v>1.917</v>
      </c>
      <c r="AK1873" s="21">
        <v>2.16</v>
      </c>
      <c r="AL1873" s="21">
        <v>1.7809999999999999</v>
      </c>
      <c r="AO1873">
        <f t="shared" si="603"/>
        <v>-130</v>
      </c>
      <c r="AP1873">
        <f>IF(E1873&lt;F1873,G1873,H1873)</f>
        <v>19</v>
      </c>
      <c r="AQ1873">
        <f>IF(E1873&lt;F1873,H1873,G1873)</f>
        <v>17</v>
      </c>
    </row>
    <row r="1874" spans="2:43" x14ac:dyDescent="0.25">
      <c r="B1874" s="24">
        <v>42638</v>
      </c>
      <c r="C1874" s="20" t="s">
        <v>30</v>
      </c>
      <c r="D1874" s="20" t="s">
        <v>46</v>
      </c>
      <c r="E1874" s="2">
        <v>-406.5040650406504</v>
      </c>
      <c r="F1874" s="2">
        <v>350</v>
      </c>
      <c r="G1874">
        <v>30</v>
      </c>
      <c r="H1874">
        <v>24</v>
      </c>
      <c r="I1874" s="9"/>
      <c r="J1874" s="2" t="str">
        <f t="shared" si="599"/>
        <v>Miami Dolphins</v>
      </c>
      <c r="K1874" s="2" t="str">
        <f t="shared" si="600"/>
        <v>Cleveland Browns</v>
      </c>
      <c r="L1874" s="17">
        <f t="shared" si="601"/>
        <v>-406.5040650406504</v>
      </c>
      <c r="M1874" s="18">
        <f t="shared" si="602"/>
        <v>350</v>
      </c>
      <c r="N1874" s="4">
        <f t="shared" si="588"/>
        <v>1.246</v>
      </c>
      <c r="O1874" s="4">
        <f t="shared" si="589"/>
        <v>4.5</v>
      </c>
      <c r="P1874" s="4"/>
      <c r="Q1874" s="4"/>
      <c r="R1874" s="1">
        <f t="shared" si="590"/>
        <v>0.8025682182985554</v>
      </c>
      <c r="S1874" s="1">
        <f t="shared" si="590"/>
        <v>0.22222222222222221</v>
      </c>
      <c r="T1874" s="1">
        <f t="shared" si="586"/>
        <v>2.4190741385311521E-2</v>
      </c>
      <c r="U1874" s="1">
        <f t="shared" si="587"/>
        <v>0.2901729980381666</v>
      </c>
      <c r="V1874" s="1">
        <f t="shared" si="591"/>
        <v>0.80117299803816655</v>
      </c>
      <c r="W1874" s="1"/>
      <c r="X1874" s="17">
        <f t="shared" si="592"/>
        <v>248.16987398314905</v>
      </c>
      <c r="Y1874" s="18">
        <f t="shared" si="593"/>
        <v>3365.9916766464157</v>
      </c>
      <c r="Z1874" s="2">
        <f t="shared" si="584"/>
        <v>235.76138028399157</v>
      </c>
      <c r="AA1874" s="18">
        <f t="shared" si="584"/>
        <v>3197.6920928140948</v>
      </c>
      <c r="AB1874" s="2">
        <f t="shared" si="585"/>
        <v>-424.15767959766265</v>
      </c>
      <c r="AC1874" s="2">
        <f t="shared" si="585"/>
        <v>319.76920928140947</v>
      </c>
      <c r="AD1874" s="2">
        <f t="shared" si="594"/>
        <v>235.76138028399157</v>
      </c>
      <c r="AE1874" s="2">
        <f t="shared" si="595"/>
        <v>-1000</v>
      </c>
      <c r="AF1874" s="5">
        <f t="shared" si="596"/>
        <v>0.246</v>
      </c>
      <c r="AG1874" s="5">
        <f t="shared" si="597"/>
        <v>-1</v>
      </c>
      <c r="AH1874" s="3">
        <f t="shared" si="598"/>
        <v>201609</v>
      </c>
      <c r="AI1874" s="21">
        <v>1.1850000000000001</v>
      </c>
      <c r="AJ1874" s="21">
        <v>5.54</v>
      </c>
      <c r="AK1874" s="21">
        <v>1.246</v>
      </c>
      <c r="AL1874" s="21">
        <v>4.5</v>
      </c>
      <c r="AO1874">
        <f t="shared" si="603"/>
        <v>-500</v>
      </c>
      <c r="AP1874">
        <f>IF(E1874&lt;F1874,G1874,H1874)</f>
        <v>30</v>
      </c>
      <c r="AQ1874">
        <f>IF(E1874&lt;F1874,H1874,G1874)</f>
        <v>24</v>
      </c>
    </row>
    <row r="1875" spans="2:43" x14ac:dyDescent="0.25">
      <c r="B1875" s="23">
        <v>42638</v>
      </c>
      <c r="C1875" s="20" t="s">
        <v>25</v>
      </c>
      <c r="D1875" s="20" t="s">
        <v>53</v>
      </c>
      <c r="E1875" s="2">
        <v>-178.25311942959004</v>
      </c>
      <c r="F1875" s="2">
        <v>160</v>
      </c>
      <c r="G1875">
        <v>27</v>
      </c>
      <c r="H1875">
        <v>29</v>
      </c>
      <c r="J1875" s="2" t="str">
        <f t="shared" si="599"/>
        <v>New York Giants</v>
      </c>
      <c r="K1875" s="2" t="str">
        <f t="shared" si="600"/>
        <v>Washington Redskins</v>
      </c>
      <c r="L1875" s="17">
        <f t="shared" si="601"/>
        <v>-178.25311942959004</v>
      </c>
      <c r="M1875" s="18">
        <f t="shared" si="602"/>
        <v>160</v>
      </c>
      <c r="N1875" s="4">
        <f t="shared" si="588"/>
        <v>1.5609999999999999</v>
      </c>
      <c r="O1875" s="4">
        <f t="shared" si="589"/>
        <v>2.6</v>
      </c>
      <c r="P1875" s="4"/>
      <c r="Q1875" s="4"/>
      <c r="R1875" s="1">
        <f t="shared" si="590"/>
        <v>0.64061499039077519</v>
      </c>
      <c r="S1875" s="1">
        <f t="shared" si="590"/>
        <v>0.38461538461538458</v>
      </c>
      <c r="T1875" s="1">
        <f t="shared" si="586"/>
        <v>2.4609468877673457E-2</v>
      </c>
      <c r="U1875" s="1">
        <f t="shared" si="587"/>
        <v>0.1279998028876953</v>
      </c>
      <c r="V1875" s="1">
        <f t="shared" si="591"/>
        <v>0.63899980288769531</v>
      </c>
      <c r="W1875" s="1"/>
      <c r="X1875" s="17">
        <f t="shared" si="592"/>
        <v>564.94570965579908</v>
      </c>
      <c r="Y1875" s="18">
        <f t="shared" si="593"/>
        <v>1594.4901778460153</v>
      </c>
      <c r="Z1875" s="2">
        <f t="shared" si="584"/>
        <v>536.69842417300913</v>
      </c>
      <c r="AA1875" s="18">
        <f t="shared" si="584"/>
        <v>1514.7656689537143</v>
      </c>
      <c r="AB1875" s="2">
        <f t="shared" si="585"/>
        <v>-186.32437789264719</v>
      </c>
      <c r="AC1875" s="2">
        <f t="shared" si="585"/>
        <v>151.47656689537143</v>
      </c>
      <c r="AD1875" s="2">
        <f t="shared" si="594"/>
        <v>-1000</v>
      </c>
      <c r="AE1875" s="2">
        <f t="shared" si="595"/>
        <v>1514.7656689537143</v>
      </c>
      <c r="AF1875" s="5">
        <f t="shared" si="596"/>
        <v>-1</v>
      </c>
      <c r="AG1875" s="5">
        <f t="shared" si="597"/>
        <v>1.6</v>
      </c>
      <c r="AH1875" s="3">
        <f t="shared" si="598"/>
        <v>201609</v>
      </c>
      <c r="AI1875" s="21">
        <v>1.4870000000000001</v>
      </c>
      <c r="AJ1875" s="21">
        <v>2.84</v>
      </c>
      <c r="AK1875" s="21">
        <v>1.5609999999999999</v>
      </c>
      <c r="AL1875" s="21">
        <v>2.6</v>
      </c>
      <c r="AO1875">
        <f t="shared" si="603"/>
        <v>-180</v>
      </c>
      <c r="AP1875">
        <f>IF(E1875&lt;F1875,G1875,H1875)</f>
        <v>27</v>
      </c>
      <c r="AQ1875">
        <f>IF(E1875&lt;F1875,H1875,G1875)</f>
        <v>29</v>
      </c>
    </row>
    <row r="1876" spans="2:43" x14ac:dyDescent="0.25">
      <c r="B1876" s="23">
        <v>42638</v>
      </c>
      <c r="C1876" s="20" t="s">
        <v>41</v>
      </c>
      <c r="D1876" s="20" t="s">
        <v>52</v>
      </c>
      <c r="E1876" s="2">
        <v>110.99999999999999</v>
      </c>
      <c r="F1876" s="2">
        <v>-123.00123001230013</v>
      </c>
      <c r="G1876">
        <v>10</v>
      </c>
      <c r="H1876">
        <v>17</v>
      </c>
      <c r="J1876" s="2" t="str">
        <f t="shared" si="599"/>
        <v>Oakland Raiders</v>
      </c>
      <c r="K1876" s="2" t="str">
        <f t="shared" si="600"/>
        <v>Tennessee Titans</v>
      </c>
      <c r="L1876" s="17">
        <f t="shared" si="601"/>
        <v>-123.00123001230013</v>
      </c>
      <c r="M1876" s="18">
        <f t="shared" si="602"/>
        <v>110.99999999999999</v>
      </c>
      <c r="N1876" s="4">
        <f t="shared" si="588"/>
        <v>1.8129999999999999</v>
      </c>
      <c r="O1876" s="4">
        <f t="shared" si="589"/>
        <v>2.11</v>
      </c>
      <c r="P1876" s="4"/>
      <c r="Q1876" s="4"/>
      <c r="R1876" s="1">
        <f t="shared" si="590"/>
        <v>0.55157198014340869</v>
      </c>
      <c r="S1876" s="1">
        <f t="shared" si="590"/>
        <v>0.47393364928909953</v>
      </c>
      <c r="T1876" s="1">
        <f t="shared" si="586"/>
        <v>2.4871271985725363E-2</v>
      </c>
      <c r="U1876" s="1">
        <f t="shared" si="587"/>
        <v>3.8819165427154578E-2</v>
      </c>
      <c r="V1876" s="1">
        <f t="shared" si="591"/>
        <v>0.54981916542715459</v>
      </c>
      <c r="W1876" s="1"/>
      <c r="X1876" s="17">
        <f t="shared" si="592"/>
        <v>818.77981503809497</v>
      </c>
      <c r="Y1876" s="18">
        <f t="shared" si="593"/>
        <v>1112.7024405877062</v>
      </c>
      <c r="Z1876" s="2">
        <f t="shared" ref="Z1876:AA1939" si="604">X1876*0.95</f>
        <v>777.84082428619013</v>
      </c>
      <c r="AA1876" s="18">
        <f t="shared" si="604"/>
        <v>1057.0673185583207</v>
      </c>
      <c r="AB1876" s="2">
        <f t="shared" ref="AB1876:AC1939" si="605">IF(Z1876&lt;1000,-100000/Z1876,Z1876/10)</f>
        <v>-128.56100744232359</v>
      </c>
      <c r="AC1876" s="2">
        <f t="shared" si="605"/>
        <v>105.70673185583207</v>
      </c>
      <c r="AD1876" s="2">
        <f t="shared" si="594"/>
        <v>777.84082428619013</v>
      </c>
      <c r="AE1876" s="2">
        <f t="shared" si="595"/>
        <v>-1000</v>
      </c>
      <c r="AF1876" s="5">
        <f t="shared" si="596"/>
        <v>0.81299999999999994</v>
      </c>
      <c r="AG1876" s="5">
        <f t="shared" si="597"/>
        <v>-1</v>
      </c>
      <c r="AH1876" s="3">
        <f t="shared" si="598"/>
        <v>201609</v>
      </c>
      <c r="AI1876" s="21">
        <v>1.8260000000000001</v>
      </c>
      <c r="AJ1876" s="21">
        <v>2.1</v>
      </c>
      <c r="AK1876" s="21">
        <v>2.11</v>
      </c>
      <c r="AL1876" s="21">
        <v>1.8129999999999999</v>
      </c>
      <c r="AO1876">
        <f t="shared" si="603"/>
        <v>-130</v>
      </c>
      <c r="AP1876">
        <f>IF(E1876&lt;F1876,G1876,H1876)</f>
        <v>17</v>
      </c>
      <c r="AQ1876">
        <f>IF(E1876&lt;F1876,H1876,G1876)</f>
        <v>10</v>
      </c>
    </row>
    <row r="1877" spans="2:43" x14ac:dyDescent="0.25">
      <c r="B1877" s="23">
        <v>42635</v>
      </c>
      <c r="C1877" s="20" t="s">
        <v>36</v>
      </c>
      <c r="D1877" s="20" t="s">
        <v>40</v>
      </c>
      <c r="E1877" s="2">
        <v>-117.09601873536299</v>
      </c>
      <c r="F1877" s="2">
        <v>106</v>
      </c>
      <c r="G1877">
        <v>27</v>
      </c>
      <c r="H1877">
        <v>0</v>
      </c>
      <c r="J1877" s="2" t="str">
        <f t="shared" si="599"/>
        <v>New England Patriots</v>
      </c>
      <c r="K1877" s="2" t="str">
        <f t="shared" si="600"/>
        <v>Houston Texans</v>
      </c>
      <c r="L1877" s="17">
        <f t="shared" si="601"/>
        <v>-117.09601873536299</v>
      </c>
      <c r="M1877" s="18">
        <f t="shared" si="602"/>
        <v>106</v>
      </c>
      <c r="N1877" s="4">
        <f t="shared" si="588"/>
        <v>1.8540000000000001</v>
      </c>
      <c r="O1877" s="4">
        <f t="shared" si="589"/>
        <v>2.06</v>
      </c>
      <c r="P1877" s="4"/>
      <c r="Q1877" s="4"/>
      <c r="R1877" s="1">
        <f t="shared" si="590"/>
        <v>0.53937432578209277</v>
      </c>
      <c r="S1877" s="1">
        <f t="shared" si="590"/>
        <v>0.4854368932038835</v>
      </c>
      <c r="T1877" s="1">
        <f t="shared" si="586"/>
        <v>2.421052631578946E-2</v>
      </c>
      <c r="U1877" s="1">
        <f t="shared" si="587"/>
        <v>2.6968716289104633E-2</v>
      </c>
      <c r="V1877" s="1">
        <f t="shared" si="591"/>
        <v>0.5379687162891047</v>
      </c>
      <c r="W1877" s="1"/>
      <c r="X1877" s="17">
        <f t="shared" si="592"/>
        <v>858.84414784929493</v>
      </c>
      <c r="Y1877" s="18">
        <f t="shared" si="593"/>
        <v>1061.3854342361001</v>
      </c>
      <c r="Z1877" s="2">
        <f t="shared" si="604"/>
        <v>815.90194045683018</v>
      </c>
      <c r="AA1877" s="18">
        <f t="shared" si="604"/>
        <v>1008.316162524295</v>
      </c>
      <c r="AB1877" s="2">
        <f t="shared" si="605"/>
        <v>-122.56374821710705</v>
      </c>
      <c r="AC1877" s="2">
        <f t="shared" si="605"/>
        <v>100.8316162524295</v>
      </c>
      <c r="AD1877" s="2">
        <f t="shared" si="594"/>
        <v>815.90194045683018</v>
      </c>
      <c r="AE1877" s="2">
        <f t="shared" si="595"/>
        <v>-1000</v>
      </c>
      <c r="AF1877" s="5">
        <f t="shared" si="596"/>
        <v>0.85400000000000009</v>
      </c>
      <c r="AG1877" s="5">
        <f t="shared" si="597"/>
        <v>-1</v>
      </c>
      <c r="AH1877" s="3">
        <f t="shared" si="598"/>
        <v>201609</v>
      </c>
      <c r="AI1877" s="21">
        <v>2.17</v>
      </c>
      <c r="AJ1877" s="21">
        <v>1.7749999999999999</v>
      </c>
      <c r="AK1877" s="21">
        <v>1.8540000000000001</v>
      </c>
      <c r="AL1877" s="21">
        <v>2.06</v>
      </c>
      <c r="AO1877">
        <f t="shared" si="603"/>
        <v>-120</v>
      </c>
      <c r="AP1877">
        <f>IF(E1877&lt;F1877,G1877,H1877)</f>
        <v>27</v>
      </c>
      <c r="AQ1877">
        <f>IF(E1877&lt;F1877,H1877,G1877)</f>
        <v>0</v>
      </c>
    </row>
    <row r="1878" spans="2:43" x14ac:dyDescent="0.25">
      <c r="B1878" s="23">
        <v>42632</v>
      </c>
      <c r="C1878" s="20" t="s">
        <v>37</v>
      </c>
      <c r="D1878" s="20" t="s">
        <v>19</v>
      </c>
      <c r="E1878" s="2">
        <v>-162.07455429497568</v>
      </c>
      <c r="F1878" s="2">
        <v>146</v>
      </c>
      <c r="G1878">
        <v>14</v>
      </c>
      <c r="H1878">
        <v>29</v>
      </c>
      <c r="J1878" s="2" t="str">
        <f t="shared" si="599"/>
        <v>Chicago Bears</v>
      </c>
      <c r="K1878" s="2" t="str">
        <f t="shared" si="600"/>
        <v>Philadelphia Eagles</v>
      </c>
      <c r="L1878" s="17">
        <f t="shared" si="601"/>
        <v>-162.07455429497568</v>
      </c>
      <c r="M1878" s="18">
        <f t="shared" si="602"/>
        <v>146</v>
      </c>
      <c r="N1878" s="4">
        <f t="shared" si="588"/>
        <v>1.617</v>
      </c>
      <c r="O1878" s="4">
        <f t="shared" si="589"/>
        <v>2.46</v>
      </c>
      <c r="P1878" s="4"/>
      <c r="Q1878" s="4"/>
      <c r="R1878" s="1">
        <f t="shared" si="590"/>
        <v>0.6184291898577613</v>
      </c>
      <c r="S1878" s="1">
        <f t="shared" si="590"/>
        <v>0.4065040650406504</v>
      </c>
      <c r="T1878" s="1">
        <f t="shared" si="586"/>
        <v>2.4326710816777064E-2</v>
      </c>
      <c r="U1878" s="1">
        <f t="shared" si="587"/>
        <v>0.10596256240855545</v>
      </c>
      <c r="V1878" s="1">
        <f t="shared" si="591"/>
        <v>0.61696256240855551</v>
      </c>
      <c r="W1878" s="1"/>
      <c r="X1878" s="17">
        <f t="shared" si="592"/>
        <v>620.84389058569059</v>
      </c>
      <c r="Y1878" s="18">
        <f t="shared" si="593"/>
        <v>1456.8535337470446</v>
      </c>
      <c r="Z1878" s="2">
        <f t="shared" si="604"/>
        <v>589.80169605640606</v>
      </c>
      <c r="AA1878" s="18">
        <f t="shared" si="604"/>
        <v>1384.0108570596924</v>
      </c>
      <c r="AB1878" s="2">
        <f t="shared" si="605"/>
        <v>-169.54851209928776</v>
      </c>
      <c r="AC1878" s="2">
        <f t="shared" si="605"/>
        <v>138.40108570596925</v>
      </c>
      <c r="AD1878" s="2">
        <f t="shared" si="594"/>
        <v>-1000</v>
      </c>
      <c r="AE1878" s="2">
        <f t="shared" si="595"/>
        <v>1384.0108570596924</v>
      </c>
      <c r="AF1878" s="5">
        <f t="shared" si="596"/>
        <v>-1</v>
      </c>
      <c r="AG1878" s="5">
        <f t="shared" si="597"/>
        <v>1.46</v>
      </c>
      <c r="AH1878" s="3">
        <f t="shared" si="598"/>
        <v>201609</v>
      </c>
      <c r="AI1878" s="21">
        <v>1.581</v>
      </c>
      <c r="AJ1878" s="21">
        <v>2.5499999999999998</v>
      </c>
      <c r="AK1878" s="21">
        <v>1.617</v>
      </c>
      <c r="AL1878" s="21">
        <v>2.46</v>
      </c>
      <c r="AO1878">
        <f t="shared" si="603"/>
        <v>-170</v>
      </c>
      <c r="AP1878">
        <f>IF(E1878&lt;F1878,G1878,H1878)</f>
        <v>14</v>
      </c>
      <c r="AQ1878">
        <f>IF(E1878&lt;F1878,H1878,G1878)</f>
        <v>29</v>
      </c>
    </row>
    <row r="1879" spans="2:43" x14ac:dyDescent="0.25">
      <c r="B1879" s="23">
        <v>42631</v>
      </c>
      <c r="C1879" s="20" t="s">
        <v>29</v>
      </c>
      <c r="D1879" s="20" t="s">
        <v>33</v>
      </c>
      <c r="E1879" s="2">
        <v>108.99999999999999</v>
      </c>
      <c r="F1879" s="2">
        <v>-120.04801920768308</v>
      </c>
      <c r="G1879">
        <v>17</v>
      </c>
      <c r="H1879">
        <v>14</v>
      </c>
      <c r="J1879" s="2" t="str">
        <f t="shared" si="599"/>
        <v>Green Bay Packers</v>
      </c>
      <c r="K1879" s="2" t="str">
        <f t="shared" si="600"/>
        <v>Minnesota Vikings</v>
      </c>
      <c r="L1879" s="17">
        <f t="shared" si="601"/>
        <v>-120.04801920768308</v>
      </c>
      <c r="M1879" s="18">
        <f t="shared" si="602"/>
        <v>108.99999999999999</v>
      </c>
      <c r="N1879" s="4">
        <f t="shared" si="588"/>
        <v>1.833</v>
      </c>
      <c r="O1879" s="4">
        <f t="shared" si="589"/>
        <v>2.09</v>
      </c>
      <c r="P1879" s="4"/>
      <c r="Q1879" s="4"/>
      <c r="R1879" s="1">
        <f t="shared" si="590"/>
        <v>0.54555373704309873</v>
      </c>
      <c r="S1879" s="1">
        <f t="shared" si="590"/>
        <v>0.47846889952153115</v>
      </c>
      <c r="T1879" s="1">
        <f t="shared" si="586"/>
        <v>2.3459087433087E-2</v>
      </c>
      <c r="U1879" s="1">
        <f t="shared" si="587"/>
        <v>3.3542418760783788E-2</v>
      </c>
      <c r="V1879" s="1">
        <f t="shared" si="591"/>
        <v>0.5445424187607838</v>
      </c>
      <c r="W1879" s="1"/>
      <c r="X1879" s="17">
        <f t="shared" si="592"/>
        <v>836.40422774721924</v>
      </c>
      <c r="Y1879" s="18">
        <f t="shared" si="593"/>
        <v>1089.5532146537346</v>
      </c>
      <c r="Z1879" s="2">
        <f t="shared" si="604"/>
        <v>794.5840163598582</v>
      </c>
      <c r="AA1879" s="18">
        <f t="shared" si="604"/>
        <v>1035.0755539210479</v>
      </c>
      <c r="AB1879" s="2">
        <f t="shared" si="605"/>
        <v>-125.85201557176947</v>
      </c>
      <c r="AC1879" s="2">
        <f t="shared" si="605"/>
        <v>103.50755539210479</v>
      </c>
      <c r="AD1879" s="2">
        <f t="shared" si="594"/>
        <v>-1000</v>
      </c>
      <c r="AE1879" s="2">
        <f t="shared" si="595"/>
        <v>1035.0755539210479</v>
      </c>
      <c r="AF1879" s="5">
        <f t="shared" si="596"/>
        <v>-1</v>
      </c>
      <c r="AG1879" s="5">
        <f t="shared" si="597"/>
        <v>1.0899999999999999</v>
      </c>
      <c r="AH1879" s="3">
        <f t="shared" si="598"/>
        <v>201609</v>
      </c>
      <c r="AI1879" s="21">
        <v>2.11</v>
      </c>
      <c r="AJ1879" s="21">
        <v>1.8129999999999999</v>
      </c>
      <c r="AK1879" s="21">
        <v>2.09</v>
      </c>
      <c r="AL1879" s="21">
        <v>1.833</v>
      </c>
      <c r="AO1879">
        <f t="shared" si="603"/>
        <v>-130</v>
      </c>
      <c r="AP1879">
        <f>IF(E1879&lt;F1879,G1879,H1879)</f>
        <v>14</v>
      </c>
      <c r="AQ1879">
        <f>IF(E1879&lt;F1879,H1879,G1879)</f>
        <v>17</v>
      </c>
    </row>
    <row r="1880" spans="2:43" x14ac:dyDescent="0.25">
      <c r="B1880" s="23">
        <v>42631</v>
      </c>
      <c r="C1880" s="20" t="s">
        <v>38</v>
      </c>
      <c r="D1880" s="20" t="s">
        <v>39</v>
      </c>
      <c r="E1880" s="2">
        <v>-260.41666666666674</v>
      </c>
      <c r="F1880" s="2">
        <v>231</v>
      </c>
      <c r="G1880">
        <v>34</v>
      </c>
      <c r="H1880">
        <v>20</v>
      </c>
      <c r="J1880" s="2" t="str">
        <f t="shared" si="599"/>
        <v>Denver Broncos</v>
      </c>
      <c r="K1880" s="2" t="str">
        <f t="shared" si="600"/>
        <v>Indianapolis Colts</v>
      </c>
      <c r="L1880" s="17">
        <f t="shared" si="601"/>
        <v>-260.41666666666674</v>
      </c>
      <c r="M1880" s="18">
        <f t="shared" si="602"/>
        <v>231</v>
      </c>
      <c r="N1880" s="4">
        <f t="shared" si="588"/>
        <v>1.3839999999999999</v>
      </c>
      <c r="O1880" s="4">
        <f t="shared" si="589"/>
        <v>3.31</v>
      </c>
      <c r="P1880" s="4"/>
      <c r="Q1880" s="4"/>
      <c r="R1880" s="1">
        <f t="shared" si="590"/>
        <v>0.7225433526011561</v>
      </c>
      <c r="S1880" s="1">
        <f t="shared" si="590"/>
        <v>0.30211480362537763</v>
      </c>
      <c r="T1880" s="1">
        <f t="shared" si="586"/>
        <v>2.4064763527907984E-2</v>
      </c>
      <c r="U1880" s="1">
        <f t="shared" si="587"/>
        <v>0.21021427448788924</v>
      </c>
      <c r="V1880" s="1">
        <f t="shared" si="591"/>
        <v>0.72121427448788922</v>
      </c>
      <c r="W1880" s="1"/>
      <c r="X1880" s="17">
        <f t="shared" si="592"/>
        <v>386.55048211582812</v>
      </c>
      <c r="Y1880" s="18">
        <f t="shared" si="593"/>
        <v>2272.2260058594952</v>
      </c>
      <c r="Z1880" s="2">
        <f t="shared" si="604"/>
        <v>367.22295801003668</v>
      </c>
      <c r="AA1880" s="18">
        <f t="shared" si="604"/>
        <v>2158.6147055665206</v>
      </c>
      <c r="AB1880" s="2">
        <f t="shared" si="605"/>
        <v>-272.31412911081355</v>
      </c>
      <c r="AC1880" s="2">
        <f t="shared" si="605"/>
        <v>215.86147055665205</v>
      </c>
      <c r="AD1880" s="2">
        <f t="shared" si="594"/>
        <v>367.22295801003668</v>
      </c>
      <c r="AE1880" s="2">
        <f t="shared" si="595"/>
        <v>-1000</v>
      </c>
      <c r="AF1880" s="5">
        <f t="shared" si="596"/>
        <v>0.3839999999999999</v>
      </c>
      <c r="AG1880" s="5">
        <f t="shared" si="597"/>
        <v>-1</v>
      </c>
      <c r="AH1880" s="3">
        <f t="shared" si="598"/>
        <v>201609</v>
      </c>
      <c r="AI1880" s="21">
        <v>1.3839999999999999</v>
      </c>
      <c r="AJ1880" s="21">
        <v>3.31</v>
      </c>
      <c r="AK1880" s="21">
        <v>1.3839999999999999</v>
      </c>
      <c r="AL1880" s="21">
        <v>3.31</v>
      </c>
      <c r="AO1880">
        <f t="shared" si="603"/>
        <v>-300</v>
      </c>
      <c r="AP1880">
        <f>IF(E1880&lt;F1880,G1880,H1880)</f>
        <v>34</v>
      </c>
      <c r="AQ1880">
        <f>IF(E1880&lt;F1880,H1880,G1880)</f>
        <v>20</v>
      </c>
    </row>
    <row r="1881" spans="2:43" x14ac:dyDescent="0.25">
      <c r="B1881" s="23">
        <v>42631</v>
      </c>
      <c r="C1881" s="20" t="s">
        <v>52</v>
      </c>
      <c r="D1881" s="20" t="s">
        <v>35</v>
      </c>
      <c r="E1881" s="2">
        <v>-195.3125</v>
      </c>
      <c r="F1881" s="2">
        <v>175</v>
      </c>
      <c r="G1881">
        <v>28</v>
      </c>
      <c r="H1881">
        <v>35</v>
      </c>
      <c r="J1881" s="2" t="str">
        <f t="shared" si="599"/>
        <v>Oakland Raiders</v>
      </c>
      <c r="K1881" s="2" t="str">
        <f t="shared" si="600"/>
        <v>Atlanta Falcons</v>
      </c>
      <c r="L1881" s="17">
        <f t="shared" si="601"/>
        <v>-195.3125</v>
      </c>
      <c r="M1881" s="18">
        <f t="shared" si="602"/>
        <v>175</v>
      </c>
      <c r="N1881" s="4">
        <f t="shared" si="588"/>
        <v>1.512</v>
      </c>
      <c r="O1881" s="4">
        <f t="shared" si="589"/>
        <v>2.75</v>
      </c>
      <c r="P1881" s="4"/>
      <c r="Q1881" s="4"/>
      <c r="R1881" s="1">
        <f t="shared" si="590"/>
        <v>0.66137566137566139</v>
      </c>
      <c r="S1881" s="1">
        <f t="shared" si="590"/>
        <v>0.36363636363636365</v>
      </c>
      <c r="T1881" s="1">
        <f t="shared" si="586"/>
        <v>2.4401689347724131E-2</v>
      </c>
      <c r="U1881" s="1">
        <f t="shared" si="587"/>
        <v>0.14886964886964887</v>
      </c>
      <c r="V1881" s="1">
        <f t="shared" si="591"/>
        <v>0.65986964886964894</v>
      </c>
      <c r="W1881" s="1"/>
      <c r="X1881" s="17">
        <f t="shared" si="592"/>
        <v>515.45081928376521</v>
      </c>
      <c r="Y1881" s="18">
        <f t="shared" si="593"/>
        <v>1739.277880578285</v>
      </c>
      <c r="Z1881" s="2">
        <f t="shared" si="604"/>
        <v>489.67827831957692</v>
      </c>
      <c r="AA1881" s="18">
        <f t="shared" si="604"/>
        <v>1652.3139865493706</v>
      </c>
      <c r="AB1881" s="2">
        <f t="shared" si="605"/>
        <v>-204.21571555750606</v>
      </c>
      <c r="AC1881" s="2">
        <f t="shared" si="605"/>
        <v>165.23139865493707</v>
      </c>
      <c r="AD1881" s="2">
        <f t="shared" si="594"/>
        <v>-1000</v>
      </c>
      <c r="AE1881" s="2">
        <f t="shared" si="595"/>
        <v>1652.3139865493706</v>
      </c>
      <c r="AF1881" s="5">
        <f t="shared" si="596"/>
        <v>-1</v>
      </c>
      <c r="AG1881" s="5">
        <f t="shared" si="597"/>
        <v>1.75</v>
      </c>
      <c r="AH1881" s="3">
        <f t="shared" si="598"/>
        <v>201609</v>
      </c>
      <c r="AI1881" s="21">
        <v>1.49</v>
      </c>
      <c r="AJ1881" s="21">
        <v>2.83</v>
      </c>
      <c r="AK1881" s="21">
        <v>1.512</v>
      </c>
      <c r="AL1881" s="21">
        <v>2.75</v>
      </c>
      <c r="AO1881">
        <f t="shared" si="603"/>
        <v>-200</v>
      </c>
      <c r="AP1881">
        <f>IF(E1881&lt;F1881,G1881,H1881)</f>
        <v>28</v>
      </c>
      <c r="AQ1881">
        <f>IF(E1881&lt;F1881,H1881,G1881)</f>
        <v>35</v>
      </c>
    </row>
    <row r="1882" spans="2:43" x14ac:dyDescent="0.25">
      <c r="B1882" s="23">
        <v>42631</v>
      </c>
      <c r="C1882" s="20" t="s">
        <v>54</v>
      </c>
      <c r="D1882" s="20" t="s">
        <v>26</v>
      </c>
      <c r="E1882" s="2">
        <v>-150.15015015015015</v>
      </c>
      <c r="F1882" s="2">
        <v>136</v>
      </c>
      <c r="G1882">
        <v>38</v>
      </c>
      <c r="H1882">
        <v>14</v>
      </c>
      <c r="J1882" s="2" t="str">
        <f t="shared" si="599"/>
        <v>San Diego Chargers</v>
      </c>
      <c r="K1882" s="2" t="str">
        <f t="shared" si="600"/>
        <v>Jacksonville Jaguars</v>
      </c>
      <c r="L1882" s="17">
        <f t="shared" si="601"/>
        <v>-150.15015015015015</v>
      </c>
      <c r="M1882" s="18">
        <f t="shared" si="602"/>
        <v>136</v>
      </c>
      <c r="N1882" s="4">
        <f t="shared" si="588"/>
        <v>1.6659999999999999</v>
      </c>
      <c r="O1882" s="4">
        <f t="shared" si="589"/>
        <v>2.36</v>
      </c>
      <c r="P1882" s="4"/>
      <c r="Q1882" s="4"/>
      <c r="R1882" s="1">
        <f t="shared" si="590"/>
        <v>0.60024009603841544</v>
      </c>
      <c r="S1882" s="1">
        <f t="shared" si="590"/>
        <v>0.42372881355932207</v>
      </c>
      <c r="T1882" s="1">
        <f t="shared" si="586"/>
        <v>2.3407848981619517E-2</v>
      </c>
      <c r="U1882" s="1">
        <f t="shared" si="587"/>
        <v>8.8255641239546684E-2</v>
      </c>
      <c r="V1882" s="1">
        <f t="shared" si="591"/>
        <v>0.59925564123954667</v>
      </c>
      <c r="W1882" s="1"/>
      <c r="X1882" s="17">
        <f t="shared" si="592"/>
        <v>668.73689821513028</v>
      </c>
      <c r="Y1882" s="18">
        <f t="shared" si="593"/>
        <v>1356.0765066241343</v>
      </c>
      <c r="Z1882" s="2">
        <f t="shared" si="604"/>
        <v>635.30005330437371</v>
      </c>
      <c r="AA1882" s="18">
        <f t="shared" si="604"/>
        <v>1288.2726812929275</v>
      </c>
      <c r="AB1882" s="2">
        <f t="shared" si="605"/>
        <v>-157.40593673787993</v>
      </c>
      <c r="AC1882" s="2">
        <f t="shared" si="605"/>
        <v>128.82726812929275</v>
      </c>
      <c r="AD1882" s="2">
        <f t="shared" si="594"/>
        <v>635.30005330437371</v>
      </c>
      <c r="AE1882" s="2">
        <f t="shared" si="595"/>
        <v>-1000</v>
      </c>
      <c r="AF1882" s="5">
        <f t="shared" si="596"/>
        <v>0.66599999999999993</v>
      </c>
      <c r="AG1882" s="5">
        <f t="shared" si="597"/>
        <v>-1</v>
      </c>
      <c r="AH1882" s="3">
        <f t="shared" si="598"/>
        <v>201609</v>
      </c>
      <c r="AI1882" s="21">
        <v>1.5780000000000001</v>
      </c>
      <c r="AJ1882" s="21">
        <v>2.56</v>
      </c>
      <c r="AK1882" s="21">
        <v>1.6659999999999999</v>
      </c>
      <c r="AL1882" s="21">
        <v>2.36</v>
      </c>
      <c r="AO1882">
        <f t="shared" si="603"/>
        <v>-160</v>
      </c>
      <c r="AP1882">
        <f>IF(E1882&lt;F1882,G1882,H1882)</f>
        <v>38</v>
      </c>
      <c r="AQ1882">
        <f>IF(E1882&lt;F1882,H1882,G1882)</f>
        <v>14</v>
      </c>
    </row>
    <row r="1883" spans="2:43" x14ac:dyDescent="0.25">
      <c r="B1883" s="23">
        <v>42631</v>
      </c>
      <c r="C1883" s="20" t="s">
        <v>48</v>
      </c>
      <c r="D1883" s="20" t="s">
        <v>27</v>
      </c>
      <c r="E1883" s="2">
        <v>-330.03300330033011</v>
      </c>
      <c r="F1883" s="2">
        <v>289</v>
      </c>
      <c r="G1883">
        <v>40</v>
      </c>
      <c r="H1883">
        <v>7</v>
      </c>
      <c r="J1883" s="2" t="str">
        <f t="shared" si="599"/>
        <v>Arizona Cardinals</v>
      </c>
      <c r="K1883" s="2" t="str">
        <f t="shared" si="600"/>
        <v>Tampa Bay Buccaneers</v>
      </c>
      <c r="L1883" s="17">
        <f t="shared" si="601"/>
        <v>-330.03300330033011</v>
      </c>
      <c r="M1883" s="18">
        <f t="shared" si="602"/>
        <v>289</v>
      </c>
      <c r="N1883" s="4">
        <f t="shared" si="588"/>
        <v>1.3029999999999999</v>
      </c>
      <c r="O1883" s="4">
        <f t="shared" si="589"/>
        <v>3.89</v>
      </c>
      <c r="P1883" s="4"/>
      <c r="Q1883" s="4"/>
      <c r="R1883" s="1">
        <f t="shared" si="590"/>
        <v>0.76745970836531086</v>
      </c>
      <c r="S1883" s="1">
        <f t="shared" si="590"/>
        <v>0.25706940874035988</v>
      </c>
      <c r="T1883" s="1">
        <f t="shared" si="586"/>
        <v>2.394184479106487E-2</v>
      </c>
      <c r="U1883" s="1">
        <f t="shared" si="587"/>
        <v>0.25519514981247549</v>
      </c>
      <c r="V1883" s="1">
        <f t="shared" si="591"/>
        <v>0.7661951498124755</v>
      </c>
      <c r="W1883" s="1"/>
      <c r="X1883" s="17">
        <f t="shared" si="592"/>
        <v>305.15052235027554</v>
      </c>
      <c r="Y1883" s="18">
        <f t="shared" si="593"/>
        <v>2810.9146314785244</v>
      </c>
      <c r="Z1883" s="2">
        <f t="shared" si="604"/>
        <v>289.89299623276173</v>
      </c>
      <c r="AA1883" s="18">
        <f t="shared" si="604"/>
        <v>2670.368899904598</v>
      </c>
      <c r="AB1883" s="2">
        <f t="shared" si="605"/>
        <v>-344.95486713900362</v>
      </c>
      <c r="AC1883" s="2">
        <f t="shared" si="605"/>
        <v>267.03688999045983</v>
      </c>
      <c r="AD1883" s="2">
        <f t="shared" si="594"/>
        <v>289.89299623276173</v>
      </c>
      <c r="AE1883" s="2">
        <f t="shared" si="595"/>
        <v>-1000</v>
      </c>
      <c r="AF1883" s="5">
        <f t="shared" si="596"/>
        <v>0.30299999999999994</v>
      </c>
      <c r="AG1883" s="5">
        <f t="shared" si="597"/>
        <v>-1</v>
      </c>
      <c r="AH1883" s="3">
        <f t="shared" si="598"/>
        <v>201609</v>
      </c>
      <c r="AI1883" s="21">
        <v>1.357</v>
      </c>
      <c r="AJ1883" s="21">
        <v>3.48</v>
      </c>
      <c r="AK1883" s="21">
        <v>1.3029999999999999</v>
      </c>
      <c r="AL1883" s="21">
        <v>3.89</v>
      </c>
      <c r="AO1883">
        <f t="shared" si="603"/>
        <v>-400</v>
      </c>
      <c r="AP1883">
        <f>IF(E1883&lt;F1883,G1883,H1883)</f>
        <v>40</v>
      </c>
      <c r="AQ1883">
        <f>IF(E1883&lt;F1883,H1883,G1883)</f>
        <v>7</v>
      </c>
    </row>
    <row r="1884" spans="2:43" x14ac:dyDescent="0.25">
      <c r="B1884" s="23">
        <v>42631</v>
      </c>
      <c r="C1884" s="20" t="s">
        <v>47</v>
      </c>
      <c r="D1884" s="20" t="s">
        <v>32</v>
      </c>
      <c r="E1884" s="2">
        <v>210</v>
      </c>
      <c r="F1884" s="2">
        <v>-235.29411764705881</v>
      </c>
      <c r="G1884">
        <v>9</v>
      </c>
      <c r="H1884">
        <v>3</v>
      </c>
      <c r="J1884" s="2" t="str">
        <f t="shared" si="599"/>
        <v>Seattle Seahawks</v>
      </c>
      <c r="K1884" s="2" t="str">
        <f t="shared" si="600"/>
        <v>Los Angeles Rams</v>
      </c>
      <c r="L1884" s="17">
        <f t="shared" si="601"/>
        <v>-235.29411764705881</v>
      </c>
      <c r="M1884" s="18">
        <f t="shared" si="602"/>
        <v>210</v>
      </c>
      <c r="N1884" s="4">
        <f t="shared" si="588"/>
        <v>1.425</v>
      </c>
      <c r="O1884" s="4">
        <f t="shared" si="589"/>
        <v>3.1</v>
      </c>
      <c r="P1884" s="4"/>
      <c r="Q1884" s="4"/>
      <c r="R1884" s="1">
        <f t="shared" si="590"/>
        <v>0.70175438596491224</v>
      </c>
      <c r="S1884" s="1">
        <f t="shared" si="590"/>
        <v>0.32258064516129031</v>
      </c>
      <c r="T1884" s="1">
        <f t="shared" si="586"/>
        <v>2.3756906077348039E-2</v>
      </c>
      <c r="U1884" s="1">
        <f t="shared" si="587"/>
        <v>0.18958687040181096</v>
      </c>
      <c r="V1884" s="1">
        <f t="shared" si="591"/>
        <v>0.700586870401811</v>
      </c>
      <c r="W1884" s="1"/>
      <c r="X1884" s="17">
        <f t="shared" si="592"/>
        <v>427.37473716352281</v>
      </c>
      <c r="Y1884" s="18">
        <f t="shared" si="593"/>
        <v>2071.9633372112958</v>
      </c>
      <c r="Z1884" s="2">
        <f t="shared" si="604"/>
        <v>406.00600030534667</v>
      </c>
      <c r="AA1884" s="18">
        <f t="shared" si="604"/>
        <v>1968.365170350731</v>
      </c>
      <c r="AB1884" s="2">
        <f t="shared" si="605"/>
        <v>-246.30177860620918</v>
      </c>
      <c r="AC1884" s="2">
        <f t="shared" si="605"/>
        <v>196.83651703507309</v>
      </c>
      <c r="AD1884" s="2">
        <f t="shared" si="594"/>
        <v>-1000</v>
      </c>
      <c r="AE1884" s="2">
        <f t="shared" si="595"/>
        <v>1968.365170350731</v>
      </c>
      <c r="AF1884" s="5">
        <f t="shared" si="596"/>
        <v>-1</v>
      </c>
      <c r="AG1884" s="5">
        <f t="shared" si="597"/>
        <v>2.1</v>
      </c>
      <c r="AH1884" s="3">
        <f t="shared" si="598"/>
        <v>201609</v>
      </c>
      <c r="AI1884" s="21">
        <v>3.45</v>
      </c>
      <c r="AJ1884" s="21">
        <v>1.361</v>
      </c>
      <c r="AK1884" s="21">
        <v>3.1</v>
      </c>
      <c r="AL1884" s="21">
        <v>1.425</v>
      </c>
      <c r="AO1884">
        <f t="shared" si="603"/>
        <v>-300</v>
      </c>
      <c r="AP1884">
        <f>IF(E1884&lt;F1884,G1884,H1884)</f>
        <v>3</v>
      </c>
      <c r="AQ1884">
        <f>IF(E1884&lt;F1884,H1884,G1884)</f>
        <v>9</v>
      </c>
    </row>
    <row r="1885" spans="2:43" x14ac:dyDescent="0.25">
      <c r="B1885" s="23">
        <v>42631</v>
      </c>
      <c r="C1885" s="20" t="s">
        <v>44</v>
      </c>
      <c r="D1885" s="20" t="s">
        <v>22</v>
      </c>
      <c r="E1885" s="2">
        <v>-526.31578947368439</v>
      </c>
      <c r="F1885" s="2">
        <v>429</v>
      </c>
      <c r="G1885">
        <v>46</v>
      </c>
      <c r="H1885">
        <v>27</v>
      </c>
      <c r="J1885" s="2" t="str">
        <f t="shared" si="599"/>
        <v>Carolina Panthers</v>
      </c>
      <c r="K1885" s="2" t="str">
        <f t="shared" si="600"/>
        <v>San Francisco 49ers</v>
      </c>
      <c r="L1885" s="17">
        <f t="shared" si="601"/>
        <v>-526.31578947368439</v>
      </c>
      <c r="M1885" s="18">
        <f t="shared" si="602"/>
        <v>429</v>
      </c>
      <c r="N1885" s="4">
        <f t="shared" si="588"/>
        <v>1.19</v>
      </c>
      <c r="O1885" s="4">
        <f t="shared" si="589"/>
        <v>5.29</v>
      </c>
      <c r="P1885" s="4"/>
      <c r="Q1885" s="4"/>
      <c r="R1885" s="1">
        <f t="shared" si="590"/>
        <v>0.84033613445378152</v>
      </c>
      <c r="S1885" s="1">
        <f t="shared" si="590"/>
        <v>0.1890359168241966</v>
      </c>
      <c r="T1885" s="1">
        <f t="shared" si="586"/>
        <v>2.8533950617284032E-2</v>
      </c>
      <c r="U1885" s="1">
        <f t="shared" si="587"/>
        <v>0.32565010881479245</v>
      </c>
      <c r="V1885" s="1">
        <f t="shared" si="591"/>
        <v>0.8366501088147924</v>
      </c>
      <c r="W1885" s="1"/>
      <c r="X1885" s="17">
        <f t="shared" si="592"/>
        <v>195.24277767274879</v>
      </c>
      <c r="Y1885" s="18">
        <f t="shared" si="593"/>
        <v>4117.4560358778772</v>
      </c>
      <c r="Z1885" s="2">
        <f t="shared" si="604"/>
        <v>185.48063878911134</v>
      </c>
      <c r="AA1885" s="18">
        <f t="shared" si="604"/>
        <v>3911.5832340839829</v>
      </c>
      <c r="AB1885" s="2">
        <f t="shared" si="605"/>
        <v>-539.13982964927391</v>
      </c>
      <c r="AC1885" s="2">
        <f t="shared" si="605"/>
        <v>391.1583234083983</v>
      </c>
      <c r="AD1885" s="2">
        <f t="shared" si="594"/>
        <v>185.48063878911134</v>
      </c>
      <c r="AE1885" s="2">
        <f t="shared" si="595"/>
        <v>-1000</v>
      </c>
      <c r="AF1885" s="5">
        <f t="shared" si="596"/>
        <v>0.18999999999999995</v>
      </c>
      <c r="AG1885" s="5">
        <f t="shared" si="597"/>
        <v>-1</v>
      </c>
      <c r="AH1885" s="3">
        <f t="shared" si="598"/>
        <v>201609</v>
      </c>
      <c r="AI1885" s="21">
        <v>1.1419999999999999</v>
      </c>
      <c r="AJ1885" s="21">
        <v>6.49</v>
      </c>
      <c r="AK1885" s="21">
        <v>1.19</v>
      </c>
      <c r="AL1885" s="21">
        <v>5.29</v>
      </c>
      <c r="AO1885">
        <f t="shared" si="603"/>
        <v>-600</v>
      </c>
      <c r="AP1885">
        <f>IF(E1885&lt;F1885,G1885,H1885)</f>
        <v>46</v>
      </c>
      <c r="AQ1885">
        <f>IF(E1885&lt;F1885,H1885,G1885)</f>
        <v>27</v>
      </c>
    </row>
    <row r="1886" spans="2:43" x14ac:dyDescent="0.25">
      <c r="B1886" s="23">
        <v>42631</v>
      </c>
      <c r="C1886" s="20" t="s">
        <v>46</v>
      </c>
      <c r="D1886" s="20" t="s">
        <v>28</v>
      </c>
      <c r="E1886" s="2">
        <v>175</v>
      </c>
      <c r="F1886" s="2">
        <v>-195.3125</v>
      </c>
      <c r="G1886">
        <v>20</v>
      </c>
      <c r="H1886">
        <v>25</v>
      </c>
      <c r="J1886" s="2" t="str">
        <f t="shared" si="599"/>
        <v>Baltimore Ravens</v>
      </c>
      <c r="K1886" s="2" t="str">
        <f t="shared" si="600"/>
        <v>Cleveland Browns</v>
      </c>
      <c r="L1886" s="17">
        <f t="shared" si="601"/>
        <v>-195.3125</v>
      </c>
      <c r="M1886" s="18">
        <f t="shared" si="602"/>
        <v>175</v>
      </c>
      <c r="N1886" s="4">
        <f t="shared" si="588"/>
        <v>1.512</v>
      </c>
      <c r="O1886" s="4">
        <f t="shared" si="589"/>
        <v>2.75</v>
      </c>
      <c r="P1886" s="4"/>
      <c r="Q1886" s="4"/>
      <c r="R1886" s="1">
        <f t="shared" si="590"/>
        <v>0.66137566137566139</v>
      </c>
      <c r="S1886" s="1">
        <f t="shared" si="590"/>
        <v>0.36363636363636365</v>
      </c>
      <c r="T1886" s="1">
        <f t="shared" si="586"/>
        <v>2.4401689347724131E-2</v>
      </c>
      <c r="U1886" s="1">
        <f t="shared" si="587"/>
        <v>0.14886964886964887</v>
      </c>
      <c r="V1886" s="1">
        <f t="shared" si="591"/>
        <v>0.65986964886964894</v>
      </c>
      <c r="W1886" s="1"/>
      <c r="X1886" s="17">
        <f t="shared" si="592"/>
        <v>515.45081928376521</v>
      </c>
      <c r="Y1886" s="18">
        <f t="shared" si="593"/>
        <v>1739.277880578285</v>
      </c>
      <c r="Z1886" s="2">
        <f t="shared" si="604"/>
        <v>489.67827831957692</v>
      </c>
      <c r="AA1886" s="18">
        <f t="shared" si="604"/>
        <v>1652.3139865493706</v>
      </c>
      <c r="AB1886" s="2">
        <f t="shared" si="605"/>
        <v>-204.21571555750606</v>
      </c>
      <c r="AC1886" s="2">
        <f t="shared" si="605"/>
        <v>165.23139865493707</v>
      </c>
      <c r="AD1886" s="2">
        <f t="shared" si="594"/>
        <v>489.67827831957692</v>
      </c>
      <c r="AE1886" s="2">
        <f t="shared" si="595"/>
        <v>-1000</v>
      </c>
      <c r="AF1886" s="5">
        <f t="shared" si="596"/>
        <v>0.51200000000000001</v>
      </c>
      <c r="AG1886" s="5">
        <f t="shared" si="597"/>
        <v>-1</v>
      </c>
      <c r="AH1886" s="3">
        <f t="shared" si="598"/>
        <v>201609</v>
      </c>
      <c r="AI1886" s="21">
        <v>3.64</v>
      </c>
      <c r="AJ1886" s="21">
        <v>1.333</v>
      </c>
      <c r="AK1886" s="21">
        <v>2.75</v>
      </c>
      <c r="AL1886" s="21">
        <v>1.512</v>
      </c>
      <c r="AO1886">
        <f t="shared" si="603"/>
        <v>-200</v>
      </c>
      <c r="AP1886">
        <f>IF(E1886&lt;F1886,G1886,H1886)</f>
        <v>25</v>
      </c>
      <c r="AQ1886">
        <f>IF(E1886&lt;F1886,H1886,G1886)</f>
        <v>20</v>
      </c>
    </row>
    <row r="1887" spans="2:43" x14ac:dyDescent="0.25">
      <c r="B1887" s="23">
        <v>42631</v>
      </c>
      <c r="C1887" s="20" t="s">
        <v>34</v>
      </c>
      <c r="D1887" s="20" t="s">
        <v>41</v>
      </c>
      <c r="E1887" s="2">
        <v>-260.41666666666674</v>
      </c>
      <c r="F1887" s="2">
        <v>231</v>
      </c>
      <c r="G1887">
        <v>15</v>
      </c>
      <c r="H1887">
        <v>16</v>
      </c>
      <c r="J1887" s="2" t="str">
        <f t="shared" si="599"/>
        <v>Detroit Lions</v>
      </c>
      <c r="K1887" s="2" t="str">
        <f t="shared" si="600"/>
        <v>Tennessee Titans</v>
      </c>
      <c r="L1887" s="17">
        <f t="shared" si="601"/>
        <v>-260.41666666666674</v>
      </c>
      <c r="M1887" s="18">
        <f t="shared" si="602"/>
        <v>231</v>
      </c>
      <c r="N1887" s="4">
        <f t="shared" si="588"/>
        <v>1.3839999999999999</v>
      </c>
      <c r="O1887" s="4">
        <f t="shared" si="589"/>
        <v>3.31</v>
      </c>
      <c r="P1887" s="4"/>
      <c r="Q1887" s="4"/>
      <c r="R1887" s="1">
        <f t="shared" si="590"/>
        <v>0.7225433526011561</v>
      </c>
      <c r="S1887" s="1">
        <f t="shared" si="590"/>
        <v>0.30211480362537763</v>
      </c>
      <c r="T1887" s="1">
        <f t="shared" si="586"/>
        <v>2.4064763527907984E-2</v>
      </c>
      <c r="U1887" s="1">
        <f t="shared" si="587"/>
        <v>0.21021427448788924</v>
      </c>
      <c r="V1887" s="1">
        <f t="shared" si="591"/>
        <v>0.72121427448788922</v>
      </c>
      <c r="W1887" s="1"/>
      <c r="X1887" s="17">
        <f t="shared" si="592"/>
        <v>386.55048211582812</v>
      </c>
      <c r="Y1887" s="18">
        <f t="shared" si="593"/>
        <v>2272.2260058594952</v>
      </c>
      <c r="Z1887" s="2">
        <f t="shared" si="604"/>
        <v>367.22295801003668</v>
      </c>
      <c r="AA1887" s="18">
        <f t="shared" si="604"/>
        <v>2158.6147055665206</v>
      </c>
      <c r="AB1887" s="2">
        <f t="shared" si="605"/>
        <v>-272.31412911081355</v>
      </c>
      <c r="AC1887" s="2">
        <f t="shared" si="605"/>
        <v>215.86147055665205</v>
      </c>
      <c r="AD1887" s="2">
        <f t="shared" si="594"/>
        <v>-1000</v>
      </c>
      <c r="AE1887" s="2">
        <f t="shared" si="595"/>
        <v>2158.6147055665206</v>
      </c>
      <c r="AF1887" s="5">
        <f t="shared" si="596"/>
        <v>-1</v>
      </c>
      <c r="AG1887" s="5">
        <f t="shared" si="597"/>
        <v>2.31</v>
      </c>
      <c r="AH1887" s="3">
        <f t="shared" si="598"/>
        <v>201609</v>
      </c>
      <c r="AI1887" s="21">
        <v>1.3839999999999999</v>
      </c>
      <c r="AJ1887" s="21">
        <v>3.31</v>
      </c>
      <c r="AK1887" s="21">
        <v>1.3839999999999999</v>
      </c>
      <c r="AL1887" s="21">
        <v>3.31</v>
      </c>
      <c r="AO1887">
        <f t="shared" si="603"/>
        <v>-300</v>
      </c>
      <c r="AP1887">
        <f>IF(E1887&lt;F1887,G1887,H1887)</f>
        <v>15</v>
      </c>
      <c r="AQ1887">
        <f>IF(E1887&lt;F1887,H1887,G1887)</f>
        <v>16</v>
      </c>
    </row>
    <row r="1888" spans="2:43" x14ac:dyDescent="0.25">
      <c r="B1888" s="23">
        <v>42631</v>
      </c>
      <c r="C1888" s="20" t="s">
        <v>40</v>
      </c>
      <c r="D1888" s="20" t="s">
        <v>20</v>
      </c>
      <c r="E1888" s="2">
        <v>-105.0420168067227</v>
      </c>
      <c r="F1888" s="2">
        <v>-105.0420168067227</v>
      </c>
      <c r="G1888">
        <v>19</v>
      </c>
      <c r="H1888">
        <v>12</v>
      </c>
      <c r="J1888" s="2" t="str">
        <f t="shared" si="599"/>
        <v>Houston Texans</v>
      </c>
      <c r="K1888" s="2" t="str">
        <f t="shared" si="600"/>
        <v>Kansas City Chiefs</v>
      </c>
      <c r="L1888" s="17">
        <f t="shared" si="601"/>
        <v>-105.0420168067227</v>
      </c>
      <c r="M1888" s="18">
        <f t="shared" si="602"/>
        <v>-105.0420168067227</v>
      </c>
      <c r="N1888" s="4">
        <f t="shared" si="588"/>
        <v>1.952</v>
      </c>
      <c r="O1888" s="4">
        <f t="shared" si="589"/>
        <v>1.952</v>
      </c>
      <c r="P1888" s="4"/>
      <c r="Q1888" s="4"/>
      <c r="R1888" s="1">
        <f t="shared" si="590"/>
        <v>0.51229508196721307</v>
      </c>
      <c r="S1888" s="1">
        <f t="shared" si="590"/>
        <v>0.51229508196721307</v>
      </c>
      <c r="T1888" s="1">
        <f t="shared" si="586"/>
        <v>2.4000000000000021E-2</v>
      </c>
      <c r="U1888" s="1">
        <f t="shared" si="587"/>
        <v>0</v>
      </c>
      <c r="V1888" s="1">
        <f t="shared" si="591"/>
        <v>0.51100000000000001</v>
      </c>
      <c r="W1888" s="1"/>
      <c r="X1888" s="17">
        <f t="shared" si="592"/>
        <v>956.94716242661434</v>
      </c>
      <c r="Y1888" s="18">
        <f t="shared" si="593"/>
        <v>953.05662164669593</v>
      </c>
      <c r="Z1888" s="2">
        <f t="shared" si="604"/>
        <v>909.09980430528356</v>
      </c>
      <c r="AA1888" s="18">
        <f t="shared" si="604"/>
        <v>905.40379056436109</v>
      </c>
      <c r="AB1888" s="2">
        <f t="shared" si="605"/>
        <v>-109.9989236895921</v>
      </c>
      <c r="AC1888" s="2">
        <f t="shared" si="605"/>
        <v>-110.44795818412409</v>
      </c>
      <c r="AD1888" s="2">
        <f t="shared" si="594"/>
        <v>-1000</v>
      </c>
      <c r="AE1888" s="2">
        <f t="shared" si="595"/>
        <v>905.40379056436109</v>
      </c>
      <c r="AF1888" s="5">
        <f t="shared" si="596"/>
        <v>-1</v>
      </c>
      <c r="AG1888" s="5">
        <f t="shared" si="597"/>
        <v>0.95199999999999996</v>
      </c>
      <c r="AH1888" s="3">
        <f t="shared" si="598"/>
        <v>201609</v>
      </c>
      <c r="AI1888" s="21">
        <v>1.7689999999999999</v>
      </c>
      <c r="AJ1888" s="21">
        <v>2.1800000000000002</v>
      </c>
      <c r="AK1888" s="21">
        <v>1.952</v>
      </c>
      <c r="AL1888" s="21">
        <v>1.952</v>
      </c>
      <c r="AO1888">
        <f t="shared" si="603"/>
        <v>-110</v>
      </c>
      <c r="AP1888">
        <f>IF(E1888&lt;F1888,G1888,H1888)</f>
        <v>12</v>
      </c>
      <c r="AQ1888">
        <f>IF(E1888&lt;F1888,H1888,G1888)</f>
        <v>19</v>
      </c>
    </row>
    <row r="1889" spans="2:43" x14ac:dyDescent="0.25">
      <c r="B1889" s="23">
        <v>42631</v>
      </c>
      <c r="C1889" s="20" t="s">
        <v>36</v>
      </c>
      <c r="D1889" s="20" t="s">
        <v>30</v>
      </c>
      <c r="E1889" s="2">
        <v>-230.41474654377885</v>
      </c>
      <c r="F1889" s="2">
        <v>204.99999999999997</v>
      </c>
      <c r="G1889">
        <v>31</v>
      </c>
      <c r="H1889">
        <v>24</v>
      </c>
      <c r="J1889" s="2" t="str">
        <f t="shared" si="599"/>
        <v>New England Patriots</v>
      </c>
      <c r="K1889" s="2" t="str">
        <f t="shared" si="600"/>
        <v>Miami Dolphins</v>
      </c>
      <c r="L1889" s="17">
        <f t="shared" si="601"/>
        <v>-230.41474654377885</v>
      </c>
      <c r="M1889" s="18">
        <f t="shared" si="602"/>
        <v>204.99999999999997</v>
      </c>
      <c r="N1889" s="4">
        <f t="shared" si="588"/>
        <v>1.4339999999999999</v>
      </c>
      <c r="O1889" s="4">
        <f t="shared" si="589"/>
        <v>3.05</v>
      </c>
      <c r="P1889" s="4"/>
      <c r="Q1889" s="4"/>
      <c r="R1889" s="1">
        <f t="shared" si="590"/>
        <v>0.69735006973500702</v>
      </c>
      <c r="S1889" s="1">
        <f t="shared" si="590"/>
        <v>0.32786885245901642</v>
      </c>
      <c r="T1889" s="1">
        <f t="shared" si="586"/>
        <v>2.4598572702943966E-2</v>
      </c>
      <c r="U1889" s="1">
        <f t="shared" si="587"/>
        <v>0.1847406086379953</v>
      </c>
      <c r="V1889" s="1">
        <f t="shared" si="591"/>
        <v>0.69574060863799536</v>
      </c>
      <c r="W1889" s="1"/>
      <c r="X1889" s="17">
        <f t="shared" si="592"/>
        <v>437.31728115975989</v>
      </c>
      <c r="Y1889" s="18">
        <f t="shared" si="593"/>
        <v>2028.3240111062205</v>
      </c>
      <c r="Z1889" s="2">
        <f t="shared" si="604"/>
        <v>415.45141710177188</v>
      </c>
      <c r="AA1889" s="18">
        <f t="shared" si="604"/>
        <v>1926.9078105509093</v>
      </c>
      <c r="AB1889" s="2">
        <f t="shared" si="605"/>
        <v>-240.70203129311579</v>
      </c>
      <c r="AC1889" s="2">
        <f t="shared" si="605"/>
        <v>192.69078105509092</v>
      </c>
      <c r="AD1889" s="2">
        <f t="shared" si="594"/>
        <v>415.45141710177188</v>
      </c>
      <c r="AE1889" s="2">
        <f t="shared" si="595"/>
        <v>-1000</v>
      </c>
      <c r="AF1889" s="5">
        <f t="shared" si="596"/>
        <v>0.43399999999999994</v>
      </c>
      <c r="AG1889" s="5">
        <f t="shared" si="597"/>
        <v>-1</v>
      </c>
      <c r="AH1889" s="3">
        <f t="shared" si="598"/>
        <v>201609</v>
      </c>
      <c r="AI1889" s="21">
        <v>1.377</v>
      </c>
      <c r="AJ1889" s="21">
        <v>3.35</v>
      </c>
      <c r="AK1889" s="21">
        <v>1.4339999999999999</v>
      </c>
      <c r="AL1889" s="21">
        <v>3.05</v>
      </c>
      <c r="AO1889">
        <f t="shared" si="603"/>
        <v>-300</v>
      </c>
      <c r="AP1889">
        <f>IF(E1889&lt;F1889,G1889,H1889)</f>
        <v>31</v>
      </c>
      <c r="AQ1889">
        <f>IF(E1889&lt;F1889,H1889,G1889)</f>
        <v>24</v>
      </c>
    </row>
    <row r="1890" spans="2:43" x14ac:dyDescent="0.25">
      <c r="B1890" s="23">
        <v>42631</v>
      </c>
      <c r="C1890" s="20" t="s">
        <v>25</v>
      </c>
      <c r="D1890" s="20" t="s">
        <v>43</v>
      </c>
      <c r="E1890" s="2">
        <v>-190.11406844106463</v>
      </c>
      <c r="F1890" s="2">
        <v>171</v>
      </c>
      <c r="G1890">
        <v>16</v>
      </c>
      <c r="H1890">
        <v>13</v>
      </c>
      <c r="J1890" s="2" t="str">
        <f t="shared" si="599"/>
        <v>New York Giants</v>
      </c>
      <c r="K1890" s="2" t="str">
        <f t="shared" si="600"/>
        <v>New Orleans Saints</v>
      </c>
      <c r="L1890" s="17">
        <f t="shared" si="601"/>
        <v>-190.11406844106463</v>
      </c>
      <c r="M1890" s="18">
        <f t="shared" si="602"/>
        <v>171</v>
      </c>
      <c r="N1890" s="4">
        <f t="shared" si="588"/>
        <v>1.526</v>
      </c>
      <c r="O1890" s="4">
        <f t="shared" si="589"/>
        <v>2.71</v>
      </c>
      <c r="P1890" s="4"/>
      <c r="Q1890" s="4"/>
      <c r="R1890" s="1">
        <f t="shared" si="590"/>
        <v>0.65530799475753598</v>
      </c>
      <c r="S1890" s="1">
        <f t="shared" si="590"/>
        <v>0.36900369003690037</v>
      </c>
      <c r="T1890" s="1">
        <f t="shared" si="586"/>
        <v>2.3734655335221788E-2</v>
      </c>
      <c r="U1890" s="1">
        <f t="shared" si="587"/>
        <v>0.14315215236031781</v>
      </c>
      <c r="V1890" s="1">
        <f t="shared" si="591"/>
        <v>0.65415215236031776</v>
      </c>
      <c r="W1890" s="1"/>
      <c r="X1890" s="17">
        <f t="shared" si="592"/>
        <v>528.69633829345491</v>
      </c>
      <c r="Y1890" s="18">
        <f t="shared" si="593"/>
        <v>1698.0824170407793</v>
      </c>
      <c r="Z1890" s="2">
        <f t="shared" si="604"/>
        <v>502.26152137878216</v>
      </c>
      <c r="AA1890" s="18">
        <f t="shared" si="604"/>
        <v>1613.1782961887402</v>
      </c>
      <c r="AB1890" s="2">
        <f t="shared" si="605"/>
        <v>-199.09946460856727</v>
      </c>
      <c r="AC1890" s="2">
        <f t="shared" si="605"/>
        <v>161.31782961887401</v>
      </c>
      <c r="AD1890" s="2">
        <f t="shared" si="594"/>
        <v>502.26152137878216</v>
      </c>
      <c r="AE1890" s="2">
        <f t="shared" si="595"/>
        <v>-1000</v>
      </c>
      <c r="AF1890" s="5">
        <f t="shared" si="596"/>
        <v>0.52600000000000002</v>
      </c>
      <c r="AG1890" s="5">
        <f t="shared" si="597"/>
        <v>-1</v>
      </c>
      <c r="AH1890" s="3">
        <f t="shared" si="598"/>
        <v>201609</v>
      </c>
      <c r="AI1890" s="21">
        <v>1.48</v>
      </c>
      <c r="AJ1890" s="21">
        <v>2.86</v>
      </c>
      <c r="AK1890" s="21">
        <v>1.526</v>
      </c>
      <c r="AL1890" s="21">
        <v>2.71</v>
      </c>
      <c r="AO1890">
        <f t="shared" si="603"/>
        <v>-200</v>
      </c>
      <c r="AP1890">
        <f>IF(E1890&lt;F1890,G1890,H1890)</f>
        <v>16</v>
      </c>
      <c r="AQ1890">
        <f>IF(E1890&lt;F1890,H1890,G1890)</f>
        <v>13</v>
      </c>
    </row>
    <row r="1891" spans="2:43" x14ac:dyDescent="0.25">
      <c r="B1891" s="23">
        <v>42631</v>
      </c>
      <c r="C1891" s="20" t="s">
        <v>45</v>
      </c>
      <c r="D1891" s="20" t="s">
        <v>21</v>
      </c>
      <c r="E1891" s="2">
        <v>-160</v>
      </c>
      <c r="F1891" s="2">
        <v>144</v>
      </c>
      <c r="G1891">
        <v>24</v>
      </c>
      <c r="H1891">
        <v>16</v>
      </c>
      <c r="J1891" s="2" t="str">
        <f t="shared" si="599"/>
        <v>Pittsburgh Steelers</v>
      </c>
      <c r="K1891" s="2" t="str">
        <f t="shared" si="600"/>
        <v>Cincinnati Bengals</v>
      </c>
      <c r="L1891" s="17">
        <f t="shared" si="601"/>
        <v>-160</v>
      </c>
      <c r="M1891" s="18">
        <f t="shared" si="602"/>
        <v>144</v>
      </c>
      <c r="N1891" s="4">
        <f t="shared" si="588"/>
        <v>1.625</v>
      </c>
      <c r="O1891" s="4">
        <f t="shared" si="589"/>
        <v>2.44</v>
      </c>
      <c r="P1891" s="4"/>
      <c r="Q1891" s="4"/>
      <c r="R1891" s="1">
        <f t="shared" si="590"/>
        <v>0.61538461538461542</v>
      </c>
      <c r="S1891" s="1">
        <f t="shared" si="590"/>
        <v>0.4098360655737705</v>
      </c>
      <c r="T1891" s="1">
        <f t="shared" si="586"/>
        <v>2.4600246002459913E-2</v>
      </c>
      <c r="U1891" s="1">
        <f t="shared" si="587"/>
        <v>0.10277427490542246</v>
      </c>
      <c r="V1891" s="1">
        <f t="shared" si="591"/>
        <v>0.61377427490542247</v>
      </c>
      <c r="W1891" s="1"/>
      <c r="X1891" s="17">
        <f t="shared" si="592"/>
        <v>629.26346196912823</v>
      </c>
      <c r="Y1891" s="18">
        <f t="shared" si="593"/>
        <v>1438.0997917039526</v>
      </c>
      <c r="Z1891" s="2">
        <f t="shared" si="604"/>
        <v>597.80028887067181</v>
      </c>
      <c r="AA1891" s="18">
        <f t="shared" si="604"/>
        <v>1366.194802118755</v>
      </c>
      <c r="AB1891" s="2">
        <f t="shared" si="605"/>
        <v>-167.27994593129748</v>
      </c>
      <c r="AC1891" s="2">
        <f t="shared" si="605"/>
        <v>136.6194802118755</v>
      </c>
      <c r="AD1891" s="2">
        <f t="shared" si="594"/>
        <v>597.80028887067181</v>
      </c>
      <c r="AE1891" s="2">
        <f t="shared" si="595"/>
        <v>-1000</v>
      </c>
      <c r="AF1891" s="5">
        <f t="shared" si="596"/>
        <v>0.625</v>
      </c>
      <c r="AG1891" s="5">
        <f t="shared" si="597"/>
        <v>-1</v>
      </c>
      <c r="AH1891" s="3">
        <f t="shared" si="598"/>
        <v>201609</v>
      </c>
      <c r="AI1891" s="21">
        <v>1.6020000000000001</v>
      </c>
      <c r="AJ1891" s="21">
        <v>2.5</v>
      </c>
      <c r="AK1891" s="21">
        <v>1.625</v>
      </c>
      <c r="AL1891" s="21">
        <v>2.44</v>
      </c>
      <c r="AO1891">
        <f t="shared" si="603"/>
        <v>-160</v>
      </c>
      <c r="AP1891">
        <f>IF(E1891&lt;F1891,G1891,H1891)</f>
        <v>24</v>
      </c>
      <c r="AQ1891">
        <f>IF(E1891&lt;F1891,H1891,G1891)</f>
        <v>16</v>
      </c>
    </row>
    <row r="1892" spans="2:43" x14ac:dyDescent="0.25">
      <c r="B1892" s="23">
        <v>42631</v>
      </c>
      <c r="C1892" s="20" t="s">
        <v>53</v>
      </c>
      <c r="D1892" s="20" t="s">
        <v>23</v>
      </c>
      <c r="E1892" s="2">
        <v>-185.18518518518516</v>
      </c>
      <c r="F1892" s="2">
        <v>166</v>
      </c>
      <c r="G1892">
        <v>23</v>
      </c>
      <c r="H1892">
        <v>27</v>
      </c>
      <c r="J1892" s="2" t="str">
        <f t="shared" si="599"/>
        <v>Washington Redskins</v>
      </c>
      <c r="K1892" s="2" t="str">
        <f t="shared" si="600"/>
        <v>Dallas Cowboys</v>
      </c>
      <c r="L1892" s="17">
        <f t="shared" si="601"/>
        <v>-185.18518518518516</v>
      </c>
      <c r="M1892" s="18">
        <f t="shared" si="602"/>
        <v>166</v>
      </c>
      <c r="N1892" s="4">
        <f t="shared" si="588"/>
        <v>1.54</v>
      </c>
      <c r="O1892" s="4">
        <f t="shared" si="589"/>
        <v>2.66</v>
      </c>
      <c r="P1892" s="4"/>
      <c r="Q1892" s="4"/>
      <c r="R1892" s="1">
        <f t="shared" si="590"/>
        <v>0.64935064935064934</v>
      </c>
      <c r="S1892" s="1">
        <f t="shared" si="590"/>
        <v>0.37593984962406013</v>
      </c>
      <c r="T1892" s="1">
        <f t="shared" si="586"/>
        <v>2.4666666666666726E-2</v>
      </c>
      <c r="U1892" s="1">
        <f t="shared" si="587"/>
        <v>0.13670539986329461</v>
      </c>
      <c r="V1892" s="1">
        <f t="shared" si="591"/>
        <v>0.64770539986329467</v>
      </c>
      <c r="W1892" s="1"/>
      <c r="X1892" s="17">
        <f t="shared" si="592"/>
        <v>543.91178491187668</v>
      </c>
      <c r="Y1892" s="18">
        <f t="shared" si="593"/>
        <v>1653.0471874062387</v>
      </c>
      <c r="Z1892" s="2">
        <f t="shared" si="604"/>
        <v>516.71619566628283</v>
      </c>
      <c r="AA1892" s="18">
        <f t="shared" si="604"/>
        <v>1570.3948280359266</v>
      </c>
      <c r="AB1892" s="2">
        <f t="shared" si="605"/>
        <v>-193.52983482751958</v>
      </c>
      <c r="AC1892" s="2">
        <f t="shared" si="605"/>
        <v>157.03948280359265</v>
      </c>
      <c r="AD1892" s="2">
        <f t="shared" si="594"/>
        <v>-1000</v>
      </c>
      <c r="AE1892" s="2">
        <f t="shared" si="595"/>
        <v>1570.3948280359266</v>
      </c>
      <c r="AF1892" s="5">
        <f t="shared" si="596"/>
        <v>-1</v>
      </c>
      <c r="AG1892" s="5">
        <f t="shared" si="597"/>
        <v>1.6600000000000001</v>
      </c>
      <c r="AH1892" s="3">
        <f t="shared" si="598"/>
        <v>201609</v>
      </c>
      <c r="AI1892" s="21">
        <v>1.746</v>
      </c>
      <c r="AJ1892" s="21">
        <v>2.21</v>
      </c>
      <c r="AK1892" s="21">
        <v>1.54</v>
      </c>
      <c r="AL1892" s="21">
        <v>2.66</v>
      </c>
      <c r="AO1892">
        <f t="shared" si="603"/>
        <v>-190</v>
      </c>
      <c r="AP1892">
        <f>IF(E1892&lt;F1892,G1892,H1892)</f>
        <v>23</v>
      </c>
      <c r="AQ1892">
        <f>IF(E1892&lt;F1892,H1892,G1892)</f>
        <v>27</v>
      </c>
    </row>
    <row r="1893" spans="2:43" x14ac:dyDescent="0.25">
      <c r="B1893" s="23">
        <v>42628</v>
      </c>
      <c r="C1893" s="20" t="s">
        <v>24</v>
      </c>
      <c r="D1893" s="20" t="s">
        <v>42</v>
      </c>
      <c r="E1893" s="2">
        <v>-117.09601873536299</v>
      </c>
      <c r="F1893" s="2">
        <v>106</v>
      </c>
      <c r="G1893">
        <v>31</v>
      </c>
      <c r="H1893">
        <v>37</v>
      </c>
      <c r="J1893" s="2" t="str">
        <f t="shared" si="599"/>
        <v>Buffalo Bills</v>
      </c>
      <c r="K1893" s="2" t="str">
        <f t="shared" si="600"/>
        <v>New York Jets</v>
      </c>
      <c r="L1893" s="17">
        <f t="shared" si="601"/>
        <v>-117.09601873536299</v>
      </c>
      <c r="M1893" s="18">
        <f t="shared" si="602"/>
        <v>106</v>
      </c>
      <c r="N1893" s="4">
        <f t="shared" si="588"/>
        <v>1.8540000000000001</v>
      </c>
      <c r="O1893" s="4">
        <f t="shared" si="589"/>
        <v>2.06</v>
      </c>
      <c r="P1893" s="4"/>
      <c r="Q1893" s="4"/>
      <c r="R1893" s="1">
        <f t="shared" si="590"/>
        <v>0.53937432578209277</v>
      </c>
      <c r="S1893" s="1">
        <f t="shared" si="590"/>
        <v>0.4854368932038835</v>
      </c>
      <c r="T1893" s="1">
        <f t="shared" si="586"/>
        <v>2.421052631578946E-2</v>
      </c>
      <c r="U1893" s="1">
        <f t="shared" si="587"/>
        <v>2.6968716289104633E-2</v>
      </c>
      <c r="V1893" s="1">
        <f t="shared" si="591"/>
        <v>0.5379687162891047</v>
      </c>
      <c r="W1893" s="1"/>
      <c r="X1893" s="17">
        <f t="shared" si="592"/>
        <v>858.84414784929493</v>
      </c>
      <c r="Y1893" s="18">
        <f t="shared" si="593"/>
        <v>1061.3854342361001</v>
      </c>
      <c r="Z1893" s="2">
        <f t="shared" si="604"/>
        <v>815.90194045683018</v>
      </c>
      <c r="AA1893" s="18">
        <f t="shared" si="604"/>
        <v>1008.316162524295</v>
      </c>
      <c r="AB1893" s="2">
        <f t="shared" si="605"/>
        <v>-122.56374821710705</v>
      </c>
      <c r="AC1893" s="2">
        <f t="shared" si="605"/>
        <v>100.8316162524295</v>
      </c>
      <c r="AD1893" s="2">
        <f t="shared" si="594"/>
        <v>-1000</v>
      </c>
      <c r="AE1893" s="2">
        <f t="shared" si="595"/>
        <v>1008.316162524295</v>
      </c>
      <c r="AF1893" s="5">
        <f t="shared" si="596"/>
        <v>-1</v>
      </c>
      <c r="AG1893" s="5">
        <f t="shared" si="597"/>
        <v>1.06</v>
      </c>
      <c r="AH1893" s="3">
        <f t="shared" si="598"/>
        <v>201609</v>
      </c>
      <c r="AI1893" s="21">
        <v>2.0299999999999998</v>
      </c>
      <c r="AJ1893" s="21">
        <v>1.877</v>
      </c>
      <c r="AK1893" s="21">
        <v>1.8540000000000001</v>
      </c>
      <c r="AL1893" s="21">
        <v>2.06</v>
      </c>
      <c r="AO1893">
        <f t="shared" si="603"/>
        <v>-120</v>
      </c>
      <c r="AP1893">
        <f>IF(E1893&lt;F1893,G1893,H1893)</f>
        <v>31</v>
      </c>
      <c r="AQ1893">
        <f>IF(E1893&lt;F1893,H1893,G1893)</f>
        <v>37</v>
      </c>
    </row>
    <row r="1894" spans="2:43" x14ac:dyDescent="0.25">
      <c r="B1894" s="23">
        <v>42625</v>
      </c>
      <c r="C1894" s="20" t="s">
        <v>22</v>
      </c>
      <c r="D1894" s="20" t="s">
        <v>47</v>
      </c>
      <c r="E1894" s="2">
        <v>125</v>
      </c>
      <c r="F1894" s="2">
        <v>-138.12154696132598</v>
      </c>
      <c r="G1894">
        <v>28</v>
      </c>
      <c r="H1894">
        <v>0</v>
      </c>
      <c r="J1894" s="2" t="str">
        <f t="shared" si="599"/>
        <v>Los Angeles Rams</v>
      </c>
      <c r="K1894" s="2" t="str">
        <f t="shared" si="600"/>
        <v>San Francisco 49ers</v>
      </c>
      <c r="L1894" s="17">
        <f t="shared" si="601"/>
        <v>-138.12154696132598</v>
      </c>
      <c r="M1894" s="18">
        <f t="shared" si="602"/>
        <v>125</v>
      </c>
      <c r="N1894" s="4">
        <f t="shared" si="588"/>
        <v>1.724</v>
      </c>
      <c r="O1894" s="4">
        <f t="shared" si="589"/>
        <v>2.25</v>
      </c>
      <c r="P1894" s="4"/>
      <c r="Q1894" s="4"/>
      <c r="R1894" s="1">
        <f t="shared" si="590"/>
        <v>0.58004640371229699</v>
      </c>
      <c r="S1894" s="1">
        <f t="shared" si="590"/>
        <v>0.44444444444444442</v>
      </c>
      <c r="T1894" s="1">
        <f t="shared" si="586"/>
        <v>2.3905385002516377E-2</v>
      </c>
      <c r="U1894" s="1">
        <f t="shared" si="587"/>
        <v>6.7800979633926284E-2</v>
      </c>
      <c r="V1894" s="1">
        <f t="shared" si="591"/>
        <v>0.57880097963392629</v>
      </c>
      <c r="W1894" s="1"/>
      <c r="X1894" s="17">
        <f t="shared" si="592"/>
        <v>727.70958444553617</v>
      </c>
      <c r="Y1894" s="18">
        <f t="shared" si="593"/>
        <v>1249.1472710184614</v>
      </c>
      <c r="Z1894" s="2">
        <f t="shared" si="604"/>
        <v>691.32410522325938</v>
      </c>
      <c r="AA1894" s="18">
        <f t="shared" si="604"/>
        <v>1186.6899074675382</v>
      </c>
      <c r="AB1894" s="2">
        <f t="shared" si="605"/>
        <v>-144.64995397159709</v>
      </c>
      <c r="AC1894" s="2">
        <f t="shared" si="605"/>
        <v>118.66899074675382</v>
      </c>
      <c r="AD1894" s="2">
        <f t="shared" si="594"/>
        <v>-1000</v>
      </c>
      <c r="AE1894" s="2">
        <f t="shared" si="595"/>
        <v>1186.6899074675382</v>
      </c>
      <c r="AF1894" s="5">
        <f t="shared" si="596"/>
        <v>-1</v>
      </c>
      <c r="AG1894" s="5">
        <f t="shared" si="597"/>
        <v>1.25</v>
      </c>
      <c r="AH1894" s="3">
        <f t="shared" si="598"/>
        <v>201609</v>
      </c>
      <c r="AI1894" s="21">
        <v>2.2400000000000002</v>
      </c>
      <c r="AJ1894" s="21">
        <v>1.7290000000000001</v>
      </c>
      <c r="AK1894" s="21">
        <v>2.25</v>
      </c>
      <c r="AL1894" s="21">
        <v>1.724</v>
      </c>
      <c r="AO1894">
        <f t="shared" si="603"/>
        <v>-140</v>
      </c>
      <c r="AP1894">
        <f>IF(E1894&lt;F1894,G1894,H1894)</f>
        <v>0</v>
      </c>
      <c r="AQ1894">
        <f>IF(E1894&lt;F1894,H1894,G1894)</f>
        <v>28</v>
      </c>
    </row>
    <row r="1895" spans="2:43" x14ac:dyDescent="0.25">
      <c r="B1895" s="23">
        <v>42625</v>
      </c>
      <c r="C1895" s="20" t="s">
        <v>53</v>
      </c>
      <c r="D1895" s="20" t="s">
        <v>45</v>
      </c>
      <c r="E1895" s="2">
        <v>118.00000000000001</v>
      </c>
      <c r="F1895" s="2">
        <v>-130.03901170351108</v>
      </c>
      <c r="G1895">
        <v>16</v>
      </c>
      <c r="H1895">
        <v>38</v>
      </c>
      <c r="J1895" s="2" t="str">
        <f t="shared" si="599"/>
        <v>Pittsburgh Steelers</v>
      </c>
      <c r="K1895" s="2" t="str">
        <f t="shared" si="600"/>
        <v>Washington Redskins</v>
      </c>
      <c r="L1895" s="17">
        <f t="shared" si="601"/>
        <v>-130.03901170351108</v>
      </c>
      <c r="M1895" s="18">
        <f t="shared" si="602"/>
        <v>118.00000000000001</v>
      </c>
      <c r="N1895" s="4">
        <f t="shared" si="588"/>
        <v>1.7689999999999999</v>
      </c>
      <c r="O1895" s="4">
        <f t="shared" si="589"/>
        <v>2.1800000000000002</v>
      </c>
      <c r="P1895" s="4"/>
      <c r="Q1895" s="4"/>
      <c r="R1895" s="1">
        <f t="shared" si="590"/>
        <v>0.56529112492933864</v>
      </c>
      <c r="S1895" s="1">
        <f t="shared" si="590"/>
        <v>0.4587155963302752</v>
      </c>
      <c r="T1895" s="1">
        <f t="shared" si="586"/>
        <v>2.3443909850595079E-2</v>
      </c>
      <c r="U1895" s="1">
        <f t="shared" si="587"/>
        <v>5.328776429953172E-2</v>
      </c>
      <c r="V1895" s="1">
        <f t="shared" si="591"/>
        <v>0.56428776429953176</v>
      </c>
      <c r="W1895" s="1"/>
      <c r="X1895" s="17">
        <f t="shared" si="592"/>
        <v>772.14546064335025</v>
      </c>
      <c r="Y1895" s="18">
        <f t="shared" si="593"/>
        <v>1178.7723247127699</v>
      </c>
      <c r="Z1895" s="2">
        <f t="shared" si="604"/>
        <v>733.53818761118271</v>
      </c>
      <c r="AA1895" s="18">
        <f t="shared" si="604"/>
        <v>1119.8337084771313</v>
      </c>
      <c r="AB1895" s="2">
        <f t="shared" si="605"/>
        <v>-136.32555426413018</v>
      </c>
      <c r="AC1895" s="2">
        <f t="shared" si="605"/>
        <v>111.98337084771313</v>
      </c>
      <c r="AD1895" s="2">
        <f t="shared" si="594"/>
        <v>733.53818761118271</v>
      </c>
      <c r="AE1895" s="2">
        <f t="shared" si="595"/>
        <v>-1000</v>
      </c>
      <c r="AF1895" s="5">
        <f t="shared" si="596"/>
        <v>0.76899999999999991</v>
      </c>
      <c r="AG1895" s="5">
        <f t="shared" si="597"/>
        <v>-1</v>
      </c>
      <c r="AH1895" s="3">
        <f t="shared" si="598"/>
        <v>201609</v>
      </c>
      <c r="AI1895" s="21">
        <v>2.58</v>
      </c>
      <c r="AJ1895" s="21">
        <v>1.571</v>
      </c>
      <c r="AK1895" s="21">
        <v>2.1800000000000002</v>
      </c>
      <c r="AL1895" s="21">
        <v>1.7689999999999999</v>
      </c>
      <c r="AO1895">
        <f t="shared" si="603"/>
        <v>-140</v>
      </c>
      <c r="AP1895">
        <f>IF(E1895&lt;F1895,G1895,H1895)</f>
        <v>38</v>
      </c>
      <c r="AQ1895">
        <f>IF(E1895&lt;F1895,H1895,G1895)</f>
        <v>16</v>
      </c>
    </row>
    <row r="1896" spans="2:43" x14ac:dyDescent="0.25">
      <c r="B1896" s="23">
        <v>42624</v>
      </c>
      <c r="C1896" s="20" t="s">
        <v>48</v>
      </c>
      <c r="D1896" s="20" t="s">
        <v>36</v>
      </c>
      <c r="E1896" s="2">
        <v>-386.10038610038623</v>
      </c>
      <c r="F1896" s="2">
        <v>334</v>
      </c>
      <c r="G1896">
        <v>21</v>
      </c>
      <c r="H1896">
        <v>23</v>
      </c>
      <c r="J1896" s="2" t="str">
        <f t="shared" si="599"/>
        <v>Arizona Cardinals</v>
      </c>
      <c r="K1896" s="2" t="str">
        <f t="shared" si="600"/>
        <v>New England Patriots</v>
      </c>
      <c r="L1896" s="17">
        <f t="shared" si="601"/>
        <v>-386.10038610038623</v>
      </c>
      <c r="M1896" s="18">
        <f t="shared" si="602"/>
        <v>334</v>
      </c>
      <c r="N1896" s="4">
        <f t="shared" si="588"/>
        <v>1.2589999999999999</v>
      </c>
      <c r="O1896" s="4">
        <f t="shared" si="589"/>
        <v>4.34</v>
      </c>
      <c r="P1896" s="4"/>
      <c r="Q1896" s="4"/>
      <c r="R1896" s="1">
        <f t="shared" si="590"/>
        <v>0.79428117553613986</v>
      </c>
      <c r="S1896" s="1">
        <f t="shared" si="590"/>
        <v>0.2304147465437788</v>
      </c>
      <c r="T1896" s="1">
        <f t="shared" si="586"/>
        <v>2.4100732273620529E-2</v>
      </c>
      <c r="U1896" s="1">
        <f t="shared" si="587"/>
        <v>0.28193321449618053</v>
      </c>
      <c r="V1896" s="1">
        <f t="shared" si="591"/>
        <v>0.79293321449618048</v>
      </c>
      <c r="W1896" s="1"/>
      <c r="X1896" s="17">
        <f t="shared" si="592"/>
        <v>261.14025963130706</v>
      </c>
      <c r="Y1896" s="18">
        <f t="shared" si="593"/>
        <v>3221.4766182805452</v>
      </c>
      <c r="Z1896" s="2">
        <f t="shared" si="604"/>
        <v>248.08324664974168</v>
      </c>
      <c r="AA1896" s="18">
        <f t="shared" si="604"/>
        <v>3060.4027873665177</v>
      </c>
      <c r="AB1896" s="2">
        <f t="shared" si="605"/>
        <v>-403.09050026737918</v>
      </c>
      <c r="AC1896" s="2">
        <f t="shared" si="605"/>
        <v>306.04027873665177</v>
      </c>
      <c r="AD1896" s="2">
        <f t="shared" si="594"/>
        <v>-1000</v>
      </c>
      <c r="AE1896" s="2">
        <f t="shared" si="595"/>
        <v>3060.4027873665177</v>
      </c>
      <c r="AF1896" s="5">
        <f t="shared" si="596"/>
        <v>-1</v>
      </c>
      <c r="AG1896" s="5">
        <f t="shared" si="597"/>
        <v>3.34</v>
      </c>
      <c r="AH1896" s="3">
        <f t="shared" si="598"/>
        <v>201609</v>
      </c>
      <c r="AI1896" s="21">
        <v>1.429</v>
      </c>
      <c r="AJ1896" s="21">
        <v>3.08</v>
      </c>
      <c r="AK1896" s="21">
        <v>1.2589999999999999</v>
      </c>
      <c r="AL1896" s="21">
        <v>4.34</v>
      </c>
      <c r="AO1896">
        <f t="shared" si="603"/>
        <v>-400</v>
      </c>
      <c r="AP1896">
        <f>IF(E1896&lt;F1896,G1896,H1896)</f>
        <v>21</v>
      </c>
      <c r="AQ1896">
        <f>IF(E1896&lt;F1896,H1896,G1896)</f>
        <v>23</v>
      </c>
    </row>
    <row r="1897" spans="2:43" x14ac:dyDescent="0.25">
      <c r="B1897" s="23">
        <v>42624</v>
      </c>
      <c r="C1897" s="20" t="s">
        <v>23</v>
      </c>
      <c r="D1897" s="20" t="s">
        <v>25</v>
      </c>
      <c r="E1897" s="2">
        <v>-101.01010101010101</v>
      </c>
      <c r="F1897" s="2">
        <v>-109.05125408942203</v>
      </c>
      <c r="G1897">
        <v>19</v>
      </c>
      <c r="H1897">
        <v>20</v>
      </c>
      <c r="J1897" s="2" t="str">
        <f t="shared" si="599"/>
        <v>New York Giants</v>
      </c>
      <c r="K1897" s="2" t="str">
        <f t="shared" si="600"/>
        <v>Dallas Cowboys</v>
      </c>
      <c r="L1897" s="17">
        <f t="shared" si="601"/>
        <v>-109.05125408942203</v>
      </c>
      <c r="M1897" s="18">
        <f t="shared" si="602"/>
        <v>-101.01010101010101</v>
      </c>
      <c r="N1897" s="4">
        <f t="shared" si="588"/>
        <v>1.99</v>
      </c>
      <c r="O1897" s="4">
        <f t="shared" si="589"/>
        <v>1.917</v>
      </c>
      <c r="P1897" s="4"/>
      <c r="Q1897" s="4"/>
      <c r="R1897" s="1">
        <f t="shared" si="590"/>
        <v>0.50251256281407031</v>
      </c>
      <c r="S1897" s="1">
        <f t="shared" si="590"/>
        <v>0.52164840897235265</v>
      </c>
      <c r="T1897" s="1">
        <f t="shared" si="586"/>
        <v>2.3590990529818279E-2</v>
      </c>
      <c r="U1897" s="1">
        <f t="shared" si="587"/>
        <v>9.5679230791411718E-3</v>
      </c>
      <c r="V1897" s="1">
        <f t="shared" si="591"/>
        <v>0.50143207692085889</v>
      </c>
      <c r="W1897" s="1"/>
      <c r="X1897" s="17">
        <f t="shared" si="592"/>
        <v>994.28805221376001</v>
      </c>
      <c r="Y1897" s="18">
        <f t="shared" si="593"/>
        <v>917.1971482015274</v>
      </c>
      <c r="Z1897" s="2">
        <f t="shared" si="604"/>
        <v>944.573649603072</v>
      </c>
      <c r="AA1897" s="18">
        <f t="shared" si="604"/>
        <v>871.33729079145098</v>
      </c>
      <c r="AB1897" s="2">
        <f t="shared" si="605"/>
        <v>-105.86786963835156</v>
      </c>
      <c r="AC1897" s="2">
        <f t="shared" si="605"/>
        <v>-114.76611991341291</v>
      </c>
      <c r="AD1897" s="2">
        <f t="shared" si="594"/>
        <v>944.573649603072</v>
      </c>
      <c r="AE1897" s="2">
        <f t="shared" si="595"/>
        <v>-1000</v>
      </c>
      <c r="AF1897" s="5">
        <f t="shared" si="596"/>
        <v>0.99</v>
      </c>
      <c r="AG1897" s="5">
        <f t="shared" si="597"/>
        <v>-1</v>
      </c>
      <c r="AH1897" s="3">
        <f t="shared" si="598"/>
        <v>201609</v>
      </c>
      <c r="AI1897" s="21">
        <v>1.877</v>
      </c>
      <c r="AJ1897" s="21">
        <v>2.0299999999999998</v>
      </c>
      <c r="AK1897" s="21">
        <v>1.99</v>
      </c>
      <c r="AL1897" s="21">
        <v>1.917</v>
      </c>
      <c r="AO1897">
        <f t="shared" si="603"/>
        <v>-110</v>
      </c>
      <c r="AP1897">
        <f>IF(E1897&lt;F1897,G1897,H1897)</f>
        <v>20</v>
      </c>
      <c r="AQ1897">
        <f>IF(E1897&lt;F1897,H1897,G1897)</f>
        <v>19</v>
      </c>
    </row>
    <row r="1898" spans="2:43" x14ac:dyDescent="0.25">
      <c r="B1898" s="23">
        <v>42624</v>
      </c>
      <c r="C1898" s="20" t="s">
        <v>39</v>
      </c>
      <c r="D1898" s="20" t="s">
        <v>34</v>
      </c>
      <c r="E1898" s="2">
        <v>-133.15579227696406</v>
      </c>
      <c r="F1898" s="2">
        <v>120.00000000000001</v>
      </c>
      <c r="G1898">
        <v>35</v>
      </c>
      <c r="H1898">
        <v>39</v>
      </c>
      <c r="J1898" s="2" t="str">
        <f t="shared" si="599"/>
        <v>Indianapolis Colts</v>
      </c>
      <c r="K1898" s="2" t="str">
        <f t="shared" si="600"/>
        <v>Detroit Lions</v>
      </c>
      <c r="L1898" s="17">
        <f t="shared" si="601"/>
        <v>-133.15579227696406</v>
      </c>
      <c r="M1898" s="18">
        <f t="shared" si="602"/>
        <v>120.00000000000001</v>
      </c>
      <c r="N1898" s="4">
        <f t="shared" si="588"/>
        <v>1.7509999999999999</v>
      </c>
      <c r="O1898" s="4">
        <f t="shared" si="589"/>
        <v>2.2000000000000002</v>
      </c>
      <c r="P1898" s="4"/>
      <c r="Q1898" s="4"/>
      <c r="R1898" s="1">
        <f t="shared" si="590"/>
        <v>0.57110222729868654</v>
      </c>
      <c r="S1898" s="1">
        <f t="shared" si="590"/>
        <v>0.45454545454545453</v>
      </c>
      <c r="T1898" s="1">
        <f t="shared" si="586"/>
        <v>2.5006327512022253E-2</v>
      </c>
      <c r="U1898" s="1">
        <f t="shared" si="587"/>
        <v>5.8278386376616004E-2</v>
      </c>
      <c r="V1898" s="1">
        <f t="shared" si="591"/>
        <v>0.56927838637661599</v>
      </c>
      <c r="W1898" s="1"/>
      <c r="X1898" s="17">
        <f t="shared" si="592"/>
        <v>756.60981328462503</v>
      </c>
      <c r="Y1898" s="18">
        <f t="shared" si="593"/>
        <v>1202.4897180992134</v>
      </c>
      <c r="Z1898" s="2">
        <f t="shared" si="604"/>
        <v>718.77932262039371</v>
      </c>
      <c r="AA1898" s="18">
        <f t="shared" si="604"/>
        <v>1142.3652321942527</v>
      </c>
      <c r="AB1898" s="2">
        <f t="shared" si="605"/>
        <v>-139.12475895305161</v>
      </c>
      <c r="AC1898" s="2">
        <f t="shared" si="605"/>
        <v>114.23652321942527</v>
      </c>
      <c r="AD1898" s="2">
        <f t="shared" si="594"/>
        <v>-1000</v>
      </c>
      <c r="AE1898" s="2">
        <f t="shared" si="595"/>
        <v>1142.3652321942527</v>
      </c>
      <c r="AF1898" s="5">
        <f t="shared" si="596"/>
        <v>-1</v>
      </c>
      <c r="AG1898" s="5">
        <f t="shared" si="597"/>
        <v>1.2000000000000002</v>
      </c>
      <c r="AH1898" s="3">
        <f t="shared" si="598"/>
        <v>201609</v>
      </c>
      <c r="AI1898" s="21">
        <v>1.512</v>
      </c>
      <c r="AJ1898" s="21">
        <v>2.75</v>
      </c>
      <c r="AK1898" s="21">
        <v>1.7509999999999999</v>
      </c>
      <c r="AL1898" s="21">
        <v>2.2000000000000002</v>
      </c>
      <c r="AO1898">
        <f t="shared" si="603"/>
        <v>-140</v>
      </c>
      <c r="AP1898">
        <f>IF(E1898&lt;F1898,G1898,H1898)</f>
        <v>35</v>
      </c>
      <c r="AQ1898">
        <f>IF(E1898&lt;F1898,H1898,G1898)</f>
        <v>39</v>
      </c>
    </row>
    <row r="1899" spans="2:43" x14ac:dyDescent="0.25">
      <c r="B1899" s="23">
        <v>42624</v>
      </c>
      <c r="C1899" s="20" t="s">
        <v>32</v>
      </c>
      <c r="D1899" s="20" t="s">
        <v>30</v>
      </c>
      <c r="E1899" s="2">
        <v>-500.00000000000011</v>
      </c>
      <c r="F1899" s="2">
        <v>423.00000000000006</v>
      </c>
      <c r="G1899">
        <v>12</v>
      </c>
      <c r="H1899">
        <v>10</v>
      </c>
      <c r="J1899" s="2" t="str">
        <f t="shared" si="599"/>
        <v>Seattle Seahawks</v>
      </c>
      <c r="K1899" s="2" t="str">
        <f t="shared" si="600"/>
        <v>Miami Dolphins</v>
      </c>
      <c r="L1899" s="17">
        <f t="shared" si="601"/>
        <v>-500.00000000000011</v>
      </c>
      <c r="M1899" s="18">
        <f t="shared" si="602"/>
        <v>423.00000000000006</v>
      </c>
      <c r="N1899" s="4">
        <f t="shared" si="588"/>
        <v>1.2</v>
      </c>
      <c r="O1899" s="4">
        <f t="shared" si="589"/>
        <v>5.23</v>
      </c>
      <c r="P1899" s="4"/>
      <c r="Q1899" s="4"/>
      <c r="R1899" s="1">
        <f t="shared" si="590"/>
        <v>0.83333333333333337</v>
      </c>
      <c r="S1899" s="1">
        <f t="shared" si="590"/>
        <v>0.19120458891013384</v>
      </c>
      <c r="T1899" s="1">
        <f t="shared" si="586"/>
        <v>2.3950233281493039E-2</v>
      </c>
      <c r="U1899" s="1">
        <f t="shared" si="587"/>
        <v>0.32106437221159978</v>
      </c>
      <c r="V1899" s="1">
        <f t="shared" si="591"/>
        <v>0.83206437221159979</v>
      </c>
      <c r="W1899" s="1"/>
      <c r="X1899" s="17">
        <f t="shared" si="592"/>
        <v>201.83009079217373</v>
      </c>
      <c r="Y1899" s="18">
        <f t="shared" si="593"/>
        <v>4006.3698989884547</v>
      </c>
      <c r="Z1899" s="2">
        <f t="shared" si="604"/>
        <v>191.73858625256503</v>
      </c>
      <c r="AA1899" s="18">
        <f t="shared" si="604"/>
        <v>3806.0514040390317</v>
      </c>
      <c r="AB1899" s="2">
        <f t="shared" si="605"/>
        <v>-521.54343032589361</v>
      </c>
      <c r="AC1899" s="2">
        <f t="shared" si="605"/>
        <v>380.60514040390319</v>
      </c>
      <c r="AD1899" s="2">
        <f t="shared" si="594"/>
        <v>191.73858625256503</v>
      </c>
      <c r="AE1899" s="2">
        <f t="shared" si="595"/>
        <v>-1000</v>
      </c>
      <c r="AF1899" s="5">
        <f t="shared" si="596"/>
        <v>0.19999999999999996</v>
      </c>
      <c r="AG1899" s="5">
        <f t="shared" si="597"/>
        <v>-1</v>
      </c>
      <c r="AH1899" s="3">
        <f t="shared" si="598"/>
        <v>201609</v>
      </c>
      <c r="AI1899" s="21">
        <v>1.2</v>
      </c>
      <c r="AJ1899" s="21">
        <v>5.23</v>
      </c>
      <c r="AK1899" s="21">
        <v>1.2</v>
      </c>
      <c r="AL1899" s="21">
        <v>5.23</v>
      </c>
      <c r="AO1899">
        <f t="shared" si="603"/>
        <v>-500</v>
      </c>
      <c r="AP1899">
        <f>IF(E1899&lt;F1899,G1899,H1899)</f>
        <v>12</v>
      </c>
      <c r="AQ1899">
        <f>IF(E1899&lt;F1899,H1899,G1899)</f>
        <v>10</v>
      </c>
    </row>
    <row r="1900" spans="2:43" x14ac:dyDescent="0.25">
      <c r="B1900" s="23">
        <v>42624</v>
      </c>
      <c r="C1900" s="20" t="s">
        <v>35</v>
      </c>
      <c r="D1900" s="20" t="s">
        <v>27</v>
      </c>
      <c r="E1900" s="2">
        <v>-133.15579227696406</v>
      </c>
      <c r="F1900" s="2">
        <v>120.00000000000001</v>
      </c>
      <c r="G1900">
        <v>24</v>
      </c>
      <c r="H1900">
        <v>31</v>
      </c>
      <c r="J1900" s="2" t="str">
        <f t="shared" si="599"/>
        <v>Atlanta Falcons</v>
      </c>
      <c r="K1900" s="2" t="str">
        <f t="shared" si="600"/>
        <v>Tampa Bay Buccaneers</v>
      </c>
      <c r="L1900" s="17">
        <f t="shared" si="601"/>
        <v>-133.15579227696406</v>
      </c>
      <c r="M1900" s="18">
        <f t="shared" si="602"/>
        <v>120.00000000000001</v>
      </c>
      <c r="N1900" s="4">
        <f t="shared" si="588"/>
        <v>1.7509999999999999</v>
      </c>
      <c r="O1900" s="4">
        <f t="shared" si="589"/>
        <v>2.2000000000000002</v>
      </c>
      <c r="P1900" s="4"/>
      <c r="Q1900" s="4"/>
      <c r="R1900" s="1">
        <f t="shared" si="590"/>
        <v>0.57110222729868654</v>
      </c>
      <c r="S1900" s="1">
        <f t="shared" si="590"/>
        <v>0.45454545454545453</v>
      </c>
      <c r="T1900" s="1">
        <f t="shared" si="586"/>
        <v>2.5006327512022253E-2</v>
      </c>
      <c r="U1900" s="1">
        <f t="shared" si="587"/>
        <v>5.8278386376616004E-2</v>
      </c>
      <c r="V1900" s="1">
        <f t="shared" si="591"/>
        <v>0.56927838637661599</v>
      </c>
      <c r="W1900" s="1"/>
      <c r="X1900" s="17">
        <f t="shared" si="592"/>
        <v>756.60981328462503</v>
      </c>
      <c r="Y1900" s="18">
        <f t="shared" si="593"/>
        <v>1202.4897180992134</v>
      </c>
      <c r="Z1900" s="2">
        <f t="shared" si="604"/>
        <v>718.77932262039371</v>
      </c>
      <c r="AA1900" s="18">
        <f t="shared" si="604"/>
        <v>1142.3652321942527</v>
      </c>
      <c r="AB1900" s="2">
        <f t="shared" si="605"/>
        <v>-139.12475895305161</v>
      </c>
      <c r="AC1900" s="2">
        <f t="shared" si="605"/>
        <v>114.23652321942527</v>
      </c>
      <c r="AD1900" s="2">
        <f t="shared" si="594"/>
        <v>-1000</v>
      </c>
      <c r="AE1900" s="2">
        <f t="shared" si="595"/>
        <v>1142.3652321942527</v>
      </c>
      <c r="AF1900" s="5">
        <f t="shared" si="596"/>
        <v>-1</v>
      </c>
      <c r="AG1900" s="5">
        <f t="shared" si="597"/>
        <v>1.2000000000000002</v>
      </c>
      <c r="AH1900" s="3">
        <f t="shared" si="598"/>
        <v>201609</v>
      </c>
      <c r="AI1900" s="21">
        <v>1.645</v>
      </c>
      <c r="AJ1900" s="21">
        <v>2.4</v>
      </c>
      <c r="AK1900" s="21">
        <v>1.7509999999999999</v>
      </c>
      <c r="AL1900" s="21">
        <v>2.2000000000000002</v>
      </c>
      <c r="AO1900">
        <f t="shared" si="603"/>
        <v>-140</v>
      </c>
      <c r="AP1900">
        <f>IF(E1900&lt;F1900,G1900,H1900)</f>
        <v>24</v>
      </c>
      <c r="AQ1900">
        <f>IF(E1900&lt;F1900,H1900,G1900)</f>
        <v>31</v>
      </c>
    </row>
    <row r="1901" spans="2:43" x14ac:dyDescent="0.25">
      <c r="B1901" s="23">
        <v>42624</v>
      </c>
      <c r="C1901" s="20" t="s">
        <v>28</v>
      </c>
      <c r="D1901" s="20" t="s">
        <v>24</v>
      </c>
      <c r="E1901" s="2">
        <v>-167.22408026755849</v>
      </c>
      <c r="F1901" s="2">
        <v>150.99999999999997</v>
      </c>
      <c r="G1901">
        <v>13</v>
      </c>
      <c r="H1901">
        <v>7</v>
      </c>
      <c r="J1901" s="2" t="str">
        <f t="shared" si="599"/>
        <v>Baltimore Ravens</v>
      </c>
      <c r="K1901" s="2" t="str">
        <f t="shared" si="600"/>
        <v>Buffalo Bills</v>
      </c>
      <c r="L1901" s="17">
        <f t="shared" si="601"/>
        <v>-167.22408026755849</v>
      </c>
      <c r="M1901" s="18">
        <f t="shared" si="602"/>
        <v>150.99999999999997</v>
      </c>
      <c r="N1901" s="4">
        <f t="shared" si="588"/>
        <v>1.5980000000000001</v>
      </c>
      <c r="O1901" s="4">
        <f t="shared" si="589"/>
        <v>2.5099999999999998</v>
      </c>
      <c r="P1901" s="4"/>
      <c r="Q1901" s="4"/>
      <c r="R1901" s="1">
        <f t="shared" si="590"/>
        <v>0.62578222778473092</v>
      </c>
      <c r="S1901" s="1">
        <f t="shared" si="590"/>
        <v>0.39840637450199207</v>
      </c>
      <c r="T1901" s="1">
        <f t="shared" si="586"/>
        <v>2.3617332035053451E-2</v>
      </c>
      <c r="U1901" s="1">
        <f t="shared" si="587"/>
        <v>0.11368792664136942</v>
      </c>
      <c r="V1901" s="1">
        <f t="shared" si="591"/>
        <v>0.62468792664136941</v>
      </c>
      <c r="W1901" s="1"/>
      <c r="X1901" s="17">
        <f t="shared" si="592"/>
        <v>600.79930690591948</v>
      </c>
      <c r="Y1901" s="18">
        <f t="shared" si="593"/>
        <v>1503.4686795207117</v>
      </c>
      <c r="Z1901" s="2">
        <f t="shared" si="604"/>
        <v>570.75934156062351</v>
      </c>
      <c r="AA1901" s="18">
        <f t="shared" si="604"/>
        <v>1428.2952455446762</v>
      </c>
      <c r="AB1901" s="2">
        <f t="shared" si="605"/>
        <v>-175.20519195808632</v>
      </c>
      <c r="AC1901" s="2">
        <f t="shared" si="605"/>
        <v>142.82952455446761</v>
      </c>
      <c r="AD1901" s="2">
        <f t="shared" si="594"/>
        <v>570.75934156062351</v>
      </c>
      <c r="AE1901" s="2">
        <f t="shared" si="595"/>
        <v>-1000</v>
      </c>
      <c r="AF1901" s="5">
        <f t="shared" si="596"/>
        <v>0.59800000000000009</v>
      </c>
      <c r="AG1901" s="5">
        <f t="shared" si="597"/>
        <v>-1</v>
      </c>
      <c r="AH1901" s="3">
        <f t="shared" si="598"/>
        <v>201609</v>
      </c>
      <c r="AI1901" s="21">
        <v>1.613</v>
      </c>
      <c r="AJ1901" s="21">
        <v>2.4700000000000002</v>
      </c>
      <c r="AK1901" s="21">
        <v>1.5980000000000001</v>
      </c>
      <c r="AL1901" s="21">
        <v>2.5099999999999998</v>
      </c>
      <c r="AO1901">
        <f t="shared" si="603"/>
        <v>-170</v>
      </c>
      <c r="AP1901">
        <f>IF(E1901&lt;F1901,G1901,H1901)</f>
        <v>13</v>
      </c>
      <c r="AQ1901">
        <f>IF(E1901&lt;F1901,H1901,G1901)</f>
        <v>7</v>
      </c>
    </row>
    <row r="1902" spans="2:43" x14ac:dyDescent="0.25">
      <c r="B1902" s="23">
        <v>42624</v>
      </c>
      <c r="C1902" s="20" t="s">
        <v>40</v>
      </c>
      <c r="D1902" s="20" t="s">
        <v>37</v>
      </c>
      <c r="E1902" s="2">
        <v>-235.29411764705881</v>
      </c>
      <c r="F1902" s="2">
        <v>210</v>
      </c>
      <c r="G1902">
        <v>23</v>
      </c>
      <c r="H1902">
        <v>14</v>
      </c>
      <c r="J1902" s="2" t="str">
        <f t="shared" si="599"/>
        <v>Houston Texans</v>
      </c>
      <c r="K1902" s="2" t="str">
        <f t="shared" si="600"/>
        <v>Chicago Bears</v>
      </c>
      <c r="L1902" s="17">
        <f t="shared" si="601"/>
        <v>-235.29411764705881</v>
      </c>
      <c r="M1902" s="18">
        <f t="shared" si="602"/>
        <v>210</v>
      </c>
      <c r="N1902" s="4">
        <f t="shared" si="588"/>
        <v>1.425</v>
      </c>
      <c r="O1902" s="4">
        <f t="shared" si="589"/>
        <v>3.1</v>
      </c>
      <c r="P1902" s="4"/>
      <c r="Q1902" s="4"/>
      <c r="R1902" s="1">
        <f t="shared" si="590"/>
        <v>0.70175438596491224</v>
      </c>
      <c r="S1902" s="1">
        <f t="shared" si="590"/>
        <v>0.32258064516129031</v>
      </c>
      <c r="T1902" s="1">
        <f t="shared" si="586"/>
        <v>2.3756906077348039E-2</v>
      </c>
      <c r="U1902" s="1">
        <f t="shared" si="587"/>
        <v>0.18958687040181096</v>
      </c>
      <c r="V1902" s="1">
        <f t="shared" si="591"/>
        <v>0.700586870401811</v>
      </c>
      <c r="W1902" s="1"/>
      <c r="X1902" s="17">
        <f t="shared" si="592"/>
        <v>427.37473716352281</v>
      </c>
      <c r="Y1902" s="18">
        <f t="shared" si="593"/>
        <v>2071.9633372112958</v>
      </c>
      <c r="Z1902" s="2">
        <f t="shared" si="604"/>
        <v>406.00600030534667</v>
      </c>
      <c r="AA1902" s="18">
        <f t="shared" si="604"/>
        <v>1968.365170350731</v>
      </c>
      <c r="AB1902" s="2">
        <f t="shared" si="605"/>
        <v>-246.30177860620918</v>
      </c>
      <c r="AC1902" s="2">
        <f t="shared" si="605"/>
        <v>196.83651703507309</v>
      </c>
      <c r="AD1902" s="2">
        <f t="shared" si="594"/>
        <v>406.00600030534667</v>
      </c>
      <c r="AE1902" s="2">
        <f t="shared" si="595"/>
        <v>-1000</v>
      </c>
      <c r="AF1902" s="5">
        <f t="shared" si="596"/>
        <v>0.42500000000000004</v>
      </c>
      <c r="AG1902" s="5">
        <f t="shared" si="597"/>
        <v>-1</v>
      </c>
      <c r="AH1902" s="3">
        <f t="shared" si="598"/>
        <v>201609</v>
      </c>
      <c r="AI1902" s="21">
        <v>1.425</v>
      </c>
      <c r="AJ1902" s="21">
        <v>3.1</v>
      </c>
      <c r="AK1902" s="21">
        <v>1.425</v>
      </c>
      <c r="AL1902" s="21">
        <v>3.1</v>
      </c>
      <c r="AO1902">
        <f t="shared" si="603"/>
        <v>-300</v>
      </c>
      <c r="AP1902">
        <f>IF(E1902&lt;F1902,G1902,H1902)</f>
        <v>23</v>
      </c>
      <c r="AQ1902">
        <f>IF(E1902&lt;F1902,H1902,G1902)</f>
        <v>14</v>
      </c>
    </row>
    <row r="1903" spans="2:43" x14ac:dyDescent="0.25">
      <c r="B1903" s="23">
        <v>42624</v>
      </c>
      <c r="C1903" s="20" t="s">
        <v>26</v>
      </c>
      <c r="D1903" s="20" t="s">
        <v>33</v>
      </c>
      <c r="E1903" s="2">
        <v>161</v>
      </c>
      <c r="F1903" s="2">
        <v>-179.21146953405017</v>
      </c>
      <c r="G1903">
        <v>23</v>
      </c>
      <c r="H1903">
        <v>27</v>
      </c>
      <c r="J1903" s="2" t="str">
        <f t="shared" si="599"/>
        <v>Green Bay Packers</v>
      </c>
      <c r="K1903" s="2" t="str">
        <f t="shared" si="600"/>
        <v>Jacksonville Jaguars</v>
      </c>
      <c r="L1903" s="17">
        <f t="shared" si="601"/>
        <v>-179.21146953405017</v>
      </c>
      <c r="M1903" s="18">
        <f t="shared" si="602"/>
        <v>161</v>
      </c>
      <c r="N1903" s="4">
        <f t="shared" si="588"/>
        <v>1.5580000000000001</v>
      </c>
      <c r="O1903" s="4">
        <f t="shared" si="589"/>
        <v>2.61</v>
      </c>
      <c r="P1903" s="4"/>
      <c r="Q1903" s="4"/>
      <c r="R1903" s="1">
        <f t="shared" si="590"/>
        <v>0.64184852374839541</v>
      </c>
      <c r="S1903" s="1">
        <f t="shared" si="590"/>
        <v>0.38314176245210729</v>
      </c>
      <c r="T1903" s="1">
        <f t="shared" si="586"/>
        <v>2.4380998080614336E-2</v>
      </c>
      <c r="U1903" s="1">
        <f t="shared" si="587"/>
        <v>0.12935338064814406</v>
      </c>
      <c r="V1903" s="1">
        <f t="shared" si="591"/>
        <v>0.64035338064814407</v>
      </c>
      <c r="W1903" s="1"/>
      <c r="X1903" s="17">
        <f t="shared" si="592"/>
        <v>561.63773038542206</v>
      </c>
      <c r="Y1903" s="18">
        <f t="shared" si="593"/>
        <v>1603.4302738055192</v>
      </c>
      <c r="Z1903" s="2">
        <f t="shared" si="604"/>
        <v>533.55584386615089</v>
      </c>
      <c r="AA1903" s="18">
        <f t="shared" si="604"/>
        <v>1523.2587601152431</v>
      </c>
      <c r="AB1903" s="2">
        <f t="shared" si="605"/>
        <v>-187.42180626379991</v>
      </c>
      <c r="AC1903" s="2">
        <f t="shared" si="605"/>
        <v>152.32587601152431</v>
      </c>
      <c r="AD1903" s="2">
        <f t="shared" si="594"/>
        <v>533.55584386615089</v>
      </c>
      <c r="AE1903" s="2">
        <f t="shared" si="595"/>
        <v>-1000</v>
      </c>
      <c r="AF1903" s="5">
        <f t="shared" si="596"/>
        <v>0.55800000000000005</v>
      </c>
      <c r="AG1903" s="5">
        <f t="shared" si="597"/>
        <v>-1</v>
      </c>
      <c r="AH1903" s="3">
        <f t="shared" si="598"/>
        <v>201609</v>
      </c>
      <c r="AI1903" s="21">
        <v>2.86</v>
      </c>
      <c r="AJ1903" s="21">
        <v>1.48</v>
      </c>
      <c r="AK1903" s="21">
        <v>2.61</v>
      </c>
      <c r="AL1903" s="21">
        <v>1.5580000000000001</v>
      </c>
      <c r="AO1903">
        <f t="shared" si="603"/>
        <v>-180</v>
      </c>
      <c r="AP1903">
        <f>IF(E1903&lt;F1903,G1903,H1903)</f>
        <v>27</v>
      </c>
      <c r="AQ1903">
        <f>IF(E1903&lt;F1903,H1903,G1903)</f>
        <v>23</v>
      </c>
    </row>
    <row r="1904" spans="2:43" x14ac:dyDescent="0.25">
      <c r="B1904" s="23">
        <v>42624</v>
      </c>
      <c r="C1904" s="20" t="s">
        <v>20</v>
      </c>
      <c r="D1904" s="20" t="s">
        <v>54</v>
      </c>
      <c r="E1904" s="2">
        <v>-275.48209366391183</v>
      </c>
      <c r="F1904" s="2">
        <v>244</v>
      </c>
      <c r="G1904">
        <v>33</v>
      </c>
      <c r="H1904">
        <v>27</v>
      </c>
      <c r="J1904" s="2" t="str">
        <f t="shared" si="599"/>
        <v>Kansas City Chiefs</v>
      </c>
      <c r="K1904" s="2" t="str">
        <f t="shared" si="600"/>
        <v>San Diego Chargers</v>
      </c>
      <c r="L1904" s="17">
        <f t="shared" si="601"/>
        <v>-275.48209366391183</v>
      </c>
      <c r="M1904" s="18">
        <f t="shared" si="602"/>
        <v>244</v>
      </c>
      <c r="N1904" s="4">
        <f t="shared" si="588"/>
        <v>1.363</v>
      </c>
      <c r="O1904" s="4">
        <f t="shared" si="589"/>
        <v>3.44</v>
      </c>
      <c r="P1904" s="4"/>
      <c r="Q1904" s="4"/>
      <c r="R1904" s="1">
        <f t="shared" si="590"/>
        <v>0.73367571533382248</v>
      </c>
      <c r="S1904" s="1">
        <f t="shared" si="590"/>
        <v>0.29069767441860467</v>
      </c>
      <c r="T1904" s="1">
        <f t="shared" si="586"/>
        <v>2.3793462419321232E-2</v>
      </c>
      <c r="U1904" s="1">
        <f t="shared" si="587"/>
        <v>0.2214890204576089</v>
      </c>
      <c r="V1904" s="1">
        <f t="shared" si="591"/>
        <v>0.73248902045760889</v>
      </c>
      <c r="W1904" s="1"/>
      <c r="X1904" s="17">
        <f t="shared" si="592"/>
        <v>365.20817660211293</v>
      </c>
      <c r="Y1904" s="18">
        <f t="shared" si="593"/>
        <v>2392.7866094316391</v>
      </c>
      <c r="Z1904" s="2">
        <f t="shared" si="604"/>
        <v>346.94776777200724</v>
      </c>
      <c r="AA1904" s="18">
        <f t="shared" si="604"/>
        <v>2273.1472789600571</v>
      </c>
      <c r="AB1904" s="2">
        <f t="shared" si="605"/>
        <v>-288.22782357750708</v>
      </c>
      <c r="AC1904" s="2">
        <f t="shared" si="605"/>
        <v>227.31472789600571</v>
      </c>
      <c r="AD1904" s="2">
        <f t="shared" si="594"/>
        <v>346.94776777200724</v>
      </c>
      <c r="AE1904" s="2">
        <f t="shared" si="595"/>
        <v>-1000</v>
      </c>
      <c r="AF1904" s="5">
        <f t="shared" si="596"/>
        <v>0.36299999999999999</v>
      </c>
      <c r="AG1904" s="5">
        <f t="shared" si="597"/>
        <v>-1</v>
      </c>
      <c r="AH1904" s="3">
        <f t="shared" si="598"/>
        <v>201609</v>
      </c>
      <c r="AI1904" s="21">
        <v>1.3440000000000001</v>
      </c>
      <c r="AJ1904" s="21">
        <v>3.56</v>
      </c>
      <c r="AK1904" s="21">
        <v>1.363</v>
      </c>
      <c r="AL1904" s="21">
        <v>3.44</v>
      </c>
      <c r="AO1904">
        <f t="shared" si="603"/>
        <v>-300</v>
      </c>
      <c r="AP1904">
        <f>IF(E1904&lt;F1904,G1904,H1904)</f>
        <v>33</v>
      </c>
      <c r="AQ1904">
        <f>IF(E1904&lt;F1904,H1904,G1904)</f>
        <v>27</v>
      </c>
    </row>
    <row r="1905" spans="2:43" x14ac:dyDescent="0.25">
      <c r="B1905" s="23">
        <v>42624</v>
      </c>
      <c r="C1905" s="20" t="s">
        <v>43</v>
      </c>
      <c r="D1905" s="20" t="s">
        <v>52</v>
      </c>
      <c r="E1905" s="2">
        <v>-147.05882352941177</v>
      </c>
      <c r="F1905" s="2">
        <v>133</v>
      </c>
      <c r="G1905">
        <v>34</v>
      </c>
      <c r="H1905">
        <v>35</v>
      </c>
      <c r="J1905" s="2" t="str">
        <f t="shared" si="599"/>
        <v>New Orleans Saints</v>
      </c>
      <c r="K1905" s="2" t="str">
        <f t="shared" si="600"/>
        <v>Oakland Raiders</v>
      </c>
      <c r="L1905" s="17">
        <f t="shared" si="601"/>
        <v>-147.05882352941177</v>
      </c>
      <c r="M1905" s="18">
        <f t="shared" si="602"/>
        <v>133</v>
      </c>
      <c r="N1905" s="4">
        <f t="shared" si="588"/>
        <v>1.68</v>
      </c>
      <c r="O1905" s="4">
        <f t="shared" si="589"/>
        <v>2.33</v>
      </c>
      <c r="P1905" s="4"/>
      <c r="Q1905" s="4"/>
      <c r="R1905" s="1">
        <f t="shared" si="590"/>
        <v>0.59523809523809523</v>
      </c>
      <c r="S1905" s="1">
        <f t="shared" si="590"/>
        <v>0.42918454935622319</v>
      </c>
      <c r="T1905" s="1">
        <f t="shared" si="586"/>
        <v>2.3840399002493684E-2</v>
      </c>
      <c r="U1905" s="1">
        <f t="shared" si="587"/>
        <v>8.3026772940936022E-2</v>
      </c>
      <c r="V1905" s="1">
        <f t="shared" si="591"/>
        <v>0.59402677294093609</v>
      </c>
      <c r="W1905" s="1"/>
      <c r="X1905" s="17">
        <f t="shared" si="592"/>
        <v>683.42580764357172</v>
      </c>
      <c r="Y1905" s="18">
        <f t="shared" si="593"/>
        <v>1327.8234083783493</v>
      </c>
      <c r="Z1905" s="2">
        <f t="shared" si="604"/>
        <v>649.25451726139306</v>
      </c>
      <c r="AA1905" s="18">
        <f t="shared" si="604"/>
        <v>1261.4322379594319</v>
      </c>
      <c r="AB1905" s="2">
        <f t="shared" si="605"/>
        <v>-154.02280206198321</v>
      </c>
      <c r="AC1905" s="2">
        <f t="shared" si="605"/>
        <v>126.14322379594319</v>
      </c>
      <c r="AD1905" s="2">
        <f t="shared" si="594"/>
        <v>-1000</v>
      </c>
      <c r="AE1905" s="2">
        <f t="shared" si="595"/>
        <v>1261.4322379594319</v>
      </c>
      <c r="AF1905" s="5">
        <f t="shared" si="596"/>
        <v>-1</v>
      </c>
      <c r="AG1905" s="5">
        <f t="shared" si="597"/>
        <v>1.33</v>
      </c>
      <c r="AH1905" s="3">
        <f t="shared" si="598"/>
        <v>201609</v>
      </c>
      <c r="AI1905" s="21">
        <v>1.8839999999999999</v>
      </c>
      <c r="AJ1905" s="21">
        <v>2.02</v>
      </c>
      <c r="AK1905" s="21">
        <v>1.68</v>
      </c>
      <c r="AL1905" s="21">
        <v>2.33</v>
      </c>
      <c r="AO1905">
        <f t="shared" si="603"/>
        <v>-150</v>
      </c>
      <c r="AP1905">
        <f>IF(E1905&lt;F1905,G1905,H1905)</f>
        <v>34</v>
      </c>
      <c r="AQ1905">
        <f>IF(E1905&lt;F1905,H1905,G1905)</f>
        <v>35</v>
      </c>
    </row>
    <row r="1906" spans="2:43" x14ac:dyDescent="0.25">
      <c r="B1906" s="23">
        <v>42624</v>
      </c>
      <c r="C1906" s="20" t="s">
        <v>42</v>
      </c>
      <c r="D1906" s="20" t="s">
        <v>21</v>
      </c>
      <c r="E1906" s="2">
        <v>-117.09601873536299</v>
      </c>
      <c r="F1906" s="2">
        <v>106</v>
      </c>
      <c r="G1906">
        <v>22</v>
      </c>
      <c r="H1906">
        <v>23</v>
      </c>
      <c r="J1906" s="2" t="str">
        <f t="shared" si="599"/>
        <v>New York Jets</v>
      </c>
      <c r="K1906" s="2" t="str">
        <f t="shared" si="600"/>
        <v>Cincinnati Bengals</v>
      </c>
      <c r="L1906" s="17">
        <f t="shared" si="601"/>
        <v>-117.09601873536299</v>
      </c>
      <c r="M1906" s="18">
        <f t="shared" si="602"/>
        <v>106</v>
      </c>
      <c r="N1906" s="4">
        <f t="shared" si="588"/>
        <v>1.8540000000000001</v>
      </c>
      <c r="O1906" s="4">
        <f t="shared" si="589"/>
        <v>2.06</v>
      </c>
      <c r="P1906" s="4"/>
      <c r="Q1906" s="4"/>
      <c r="R1906" s="1">
        <f t="shared" si="590"/>
        <v>0.53937432578209277</v>
      </c>
      <c r="S1906" s="1">
        <f t="shared" si="590"/>
        <v>0.4854368932038835</v>
      </c>
      <c r="T1906" s="1">
        <f t="shared" si="586"/>
        <v>2.421052631578946E-2</v>
      </c>
      <c r="U1906" s="1">
        <f t="shared" si="587"/>
        <v>2.6968716289104633E-2</v>
      </c>
      <c r="V1906" s="1">
        <f t="shared" si="591"/>
        <v>0.5379687162891047</v>
      </c>
      <c r="W1906" s="1"/>
      <c r="X1906" s="17">
        <f t="shared" si="592"/>
        <v>858.84414784929493</v>
      </c>
      <c r="Y1906" s="18">
        <f t="shared" si="593"/>
        <v>1061.3854342361001</v>
      </c>
      <c r="Z1906" s="2">
        <f t="shared" si="604"/>
        <v>815.90194045683018</v>
      </c>
      <c r="AA1906" s="18">
        <f t="shared" si="604"/>
        <v>1008.316162524295</v>
      </c>
      <c r="AB1906" s="2">
        <f t="shared" si="605"/>
        <v>-122.56374821710705</v>
      </c>
      <c r="AC1906" s="2">
        <f t="shared" si="605"/>
        <v>100.8316162524295</v>
      </c>
      <c r="AD1906" s="2">
        <f t="shared" si="594"/>
        <v>-1000</v>
      </c>
      <c r="AE1906" s="2">
        <f t="shared" si="595"/>
        <v>1008.316162524295</v>
      </c>
      <c r="AF1906" s="5">
        <f t="shared" si="596"/>
        <v>-1</v>
      </c>
      <c r="AG1906" s="5">
        <f t="shared" si="597"/>
        <v>1.06</v>
      </c>
      <c r="AH1906" s="3">
        <f t="shared" si="598"/>
        <v>201609</v>
      </c>
      <c r="AI1906" s="21">
        <v>2.15</v>
      </c>
      <c r="AJ1906" s="21">
        <v>1.7869999999999999</v>
      </c>
      <c r="AK1906" s="21">
        <v>1.8540000000000001</v>
      </c>
      <c r="AL1906" s="21">
        <v>2.06</v>
      </c>
      <c r="AO1906">
        <f t="shared" si="603"/>
        <v>-120</v>
      </c>
      <c r="AP1906">
        <f>IF(E1906&lt;F1906,G1906,H1906)</f>
        <v>22</v>
      </c>
      <c r="AQ1906">
        <f>IF(E1906&lt;F1906,H1906,G1906)</f>
        <v>23</v>
      </c>
    </row>
    <row r="1907" spans="2:43" x14ac:dyDescent="0.25">
      <c r="B1907" s="23">
        <v>42624</v>
      </c>
      <c r="C1907" s="20" t="s">
        <v>19</v>
      </c>
      <c r="D1907" s="20" t="s">
        <v>46</v>
      </c>
      <c r="E1907" s="2">
        <v>-180.1801801801802</v>
      </c>
      <c r="F1907" s="2">
        <v>162</v>
      </c>
      <c r="G1907">
        <v>29</v>
      </c>
      <c r="H1907">
        <v>10</v>
      </c>
      <c r="J1907" s="2" t="str">
        <f t="shared" si="599"/>
        <v>Philadelphia Eagles</v>
      </c>
      <c r="K1907" s="2" t="str">
        <f t="shared" si="600"/>
        <v>Cleveland Browns</v>
      </c>
      <c r="L1907" s="17">
        <f t="shared" si="601"/>
        <v>-180.1801801801802</v>
      </c>
      <c r="M1907" s="18">
        <f t="shared" si="602"/>
        <v>162</v>
      </c>
      <c r="N1907" s="4">
        <f t="shared" si="588"/>
        <v>1.5549999999999999</v>
      </c>
      <c r="O1907" s="4">
        <f t="shared" si="589"/>
        <v>2.62</v>
      </c>
      <c r="P1907" s="4"/>
      <c r="Q1907" s="4"/>
      <c r="R1907" s="1">
        <f t="shared" si="590"/>
        <v>0.64308681672025725</v>
      </c>
      <c r="S1907" s="1">
        <f t="shared" si="590"/>
        <v>0.38167938931297707</v>
      </c>
      <c r="T1907" s="1">
        <f t="shared" si="586"/>
        <v>2.4167664670658784E-2</v>
      </c>
      <c r="U1907" s="1">
        <f t="shared" si="587"/>
        <v>0.13070371370364009</v>
      </c>
      <c r="V1907" s="1">
        <f t="shared" si="591"/>
        <v>0.6417037137036401</v>
      </c>
      <c r="W1907" s="1"/>
      <c r="X1907" s="17">
        <f t="shared" si="592"/>
        <v>558.35158601222145</v>
      </c>
      <c r="Y1907" s="18">
        <f t="shared" si="593"/>
        <v>1612.4084218612529</v>
      </c>
      <c r="Z1907" s="2">
        <f t="shared" si="604"/>
        <v>530.43400671161032</v>
      </c>
      <c r="AA1907" s="18">
        <f t="shared" si="604"/>
        <v>1531.7880007681902</v>
      </c>
      <c r="AB1907" s="2">
        <f t="shared" si="605"/>
        <v>-188.52486592996408</v>
      </c>
      <c r="AC1907" s="2">
        <f t="shared" si="605"/>
        <v>153.17880007681902</v>
      </c>
      <c r="AD1907" s="2">
        <f t="shared" si="594"/>
        <v>530.43400671161032</v>
      </c>
      <c r="AE1907" s="2">
        <f t="shared" si="595"/>
        <v>-1000</v>
      </c>
      <c r="AF1907" s="5">
        <f t="shared" si="596"/>
        <v>0.55499999999999994</v>
      </c>
      <c r="AG1907" s="5">
        <f t="shared" si="597"/>
        <v>-1</v>
      </c>
      <c r="AH1907" s="3">
        <f t="shared" si="598"/>
        <v>201609</v>
      </c>
      <c r="AI1907" s="21">
        <v>1.4139999999999999</v>
      </c>
      <c r="AJ1907" s="21">
        <v>3.15</v>
      </c>
      <c r="AK1907" s="21">
        <v>1.5549999999999999</v>
      </c>
      <c r="AL1907" s="21">
        <v>2.62</v>
      </c>
      <c r="AO1907">
        <f t="shared" si="603"/>
        <v>-190</v>
      </c>
      <c r="AP1907">
        <f>IF(E1907&lt;F1907,G1907,H1907)</f>
        <v>29</v>
      </c>
      <c r="AQ1907">
        <f>IF(E1907&lt;F1907,H1907,G1907)</f>
        <v>10</v>
      </c>
    </row>
    <row r="1908" spans="2:43" x14ac:dyDescent="0.25">
      <c r="B1908" s="23">
        <v>42624</v>
      </c>
      <c r="C1908" s="20" t="s">
        <v>41</v>
      </c>
      <c r="D1908" s="20" t="s">
        <v>29</v>
      </c>
      <c r="E1908" s="2">
        <v>114.99999999999999</v>
      </c>
      <c r="F1908" s="2">
        <v>-127.06480304955528</v>
      </c>
      <c r="G1908">
        <v>16</v>
      </c>
      <c r="H1908">
        <v>25</v>
      </c>
      <c r="J1908" s="2" t="str">
        <f t="shared" si="599"/>
        <v>Minnesota Vikings</v>
      </c>
      <c r="K1908" s="2" t="str">
        <f t="shared" si="600"/>
        <v>Tennessee Titans</v>
      </c>
      <c r="L1908" s="17">
        <f t="shared" si="601"/>
        <v>-127.06480304955528</v>
      </c>
      <c r="M1908" s="18">
        <f t="shared" si="602"/>
        <v>114.99999999999999</v>
      </c>
      <c r="N1908" s="4">
        <f t="shared" si="588"/>
        <v>1.7869999999999999</v>
      </c>
      <c r="O1908" s="4">
        <f t="shared" si="589"/>
        <v>2.15</v>
      </c>
      <c r="P1908" s="4"/>
      <c r="Q1908" s="4"/>
      <c r="R1908" s="1">
        <f t="shared" si="590"/>
        <v>0.55959709009513148</v>
      </c>
      <c r="S1908" s="1">
        <f t="shared" si="590"/>
        <v>0.46511627906976744</v>
      </c>
      <c r="T1908" s="1">
        <f t="shared" si="586"/>
        <v>2.4117348234696578E-2</v>
      </c>
      <c r="U1908" s="1">
        <f t="shared" si="587"/>
        <v>4.7240405512682021E-2</v>
      </c>
      <c r="V1908" s="1">
        <f t="shared" si="591"/>
        <v>0.55824040551268206</v>
      </c>
      <c r="W1908" s="1"/>
      <c r="X1908" s="17">
        <f t="shared" si="592"/>
        <v>791.34292345178881</v>
      </c>
      <c r="Y1908" s="18">
        <f t="shared" si="593"/>
        <v>1150.681785496264</v>
      </c>
      <c r="Z1908" s="2">
        <f t="shared" si="604"/>
        <v>751.77577727919936</v>
      </c>
      <c r="AA1908" s="18">
        <f t="shared" si="604"/>
        <v>1093.1476962214508</v>
      </c>
      <c r="AB1908" s="2">
        <f t="shared" si="605"/>
        <v>-133.01838529822882</v>
      </c>
      <c r="AC1908" s="2">
        <f t="shared" si="605"/>
        <v>109.31476962214508</v>
      </c>
      <c r="AD1908" s="2">
        <f t="shared" si="594"/>
        <v>751.77577727919936</v>
      </c>
      <c r="AE1908" s="2">
        <f t="shared" si="595"/>
        <v>-1000</v>
      </c>
      <c r="AF1908" s="5">
        <f t="shared" si="596"/>
        <v>0.78699999999999992</v>
      </c>
      <c r="AG1908" s="5">
        <f t="shared" si="597"/>
        <v>-1</v>
      </c>
      <c r="AH1908" s="3">
        <f t="shared" si="598"/>
        <v>201609</v>
      </c>
      <c r="AI1908" s="21">
        <v>2.1800000000000002</v>
      </c>
      <c r="AJ1908" s="21">
        <v>1.7689999999999999</v>
      </c>
      <c r="AK1908" s="21">
        <v>2.15</v>
      </c>
      <c r="AL1908" s="21">
        <v>1.7869999999999999</v>
      </c>
      <c r="AO1908">
        <f t="shared" si="603"/>
        <v>-130</v>
      </c>
      <c r="AP1908">
        <f>IF(E1908&lt;F1908,G1908,H1908)</f>
        <v>25</v>
      </c>
      <c r="AQ1908">
        <f>IF(E1908&lt;F1908,H1908,G1908)</f>
        <v>16</v>
      </c>
    </row>
    <row r="1909" spans="2:43" x14ac:dyDescent="0.25">
      <c r="B1909" s="23">
        <v>42621</v>
      </c>
      <c r="C1909" s="20" t="s">
        <v>38</v>
      </c>
      <c r="D1909" s="20" t="s">
        <v>44</v>
      </c>
      <c r="E1909" s="2">
        <v>136</v>
      </c>
      <c r="F1909" s="2">
        <v>-150.15015015015015</v>
      </c>
      <c r="G1909">
        <v>21</v>
      </c>
      <c r="H1909">
        <v>20</v>
      </c>
      <c r="J1909" s="2" t="str">
        <f t="shared" si="599"/>
        <v>Carolina Panthers</v>
      </c>
      <c r="K1909" s="2" t="str">
        <f t="shared" si="600"/>
        <v>Denver Broncos</v>
      </c>
      <c r="L1909" s="17">
        <f t="shared" si="601"/>
        <v>-150.15015015015015</v>
      </c>
      <c r="M1909" s="18">
        <f t="shared" si="602"/>
        <v>136</v>
      </c>
      <c r="N1909" s="4">
        <f t="shared" si="588"/>
        <v>1.6659999999999999</v>
      </c>
      <c r="O1909" s="4">
        <f t="shared" si="589"/>
        <v>2.36</v>
      </c>
      <c r="P1909" s="4"/>
      <c r="Q1909" s="4"/>
      <c r="R1909" s="1">
        <f t="shared" si="590"/>
        <v>0.60024009603841544</v>
      </c>
      <c r="S1909" s="1">
        <f t="shared" si="590"/>
        <v>0.42372881355932207</v>
      </c>
      <c r="T1909" s="1">
        <f t="shared" si="586"/>
        <v>2.3407848981619517E-2</v>
      </c>
      <c r="U1909" s="1">
        <f t="shared" si="587"/>
        <v>8.8255641239546684E-2</v>
      </c>
      <c r="V1909" s="1">
        <f t="shared" si="591"/>
        <v>0.59925564123954667</v>
      </c>
      <c r="W1909" s="1"/>
      <c r="X1909" s="17">
        <f t="shared" si="592"/>
        <v>668.73689821513028</v>
      </c>
      <c r="Y1909" s="18">
        <f t="shared" si="593"/>
        <v>1356.0765066241343</v>
      </c>
      <c r="Z1909" s="2">
        <f t="shared" si="604"/>
        <v>635.30005330437371</v>
      </c>
      <c r="AA1909" s="18">
        <f t="shared" si="604"/>
        <v>1288.2726812929275</v>
      </c>
      <c r="AB1909" s="2">
        <f t="shared" si="605"/>
        <v>-157.40593673787993</v>
      </c>
      <c r="AC1909" s="2">
        <f t="shared" si="605"/>
        <v>128.82726812929275</v>
      </c>
      <c r="AD1909" s="2">
        <f t="shared" si="594"/>
        <v>-1000</v>
      </c>
      <c r="AE1909" s="2">
        <f t="shared" si="595"/>
        <v>1288.2726812929275</v>
      </c>
      <c r="AF1909" s="5">
        <f t="shared" si="596"/>
        <v>-1</v>
      </c>
      <c r="AG1909" s="5">
        <f t="shared" si="597"/>
        <v>1.3599999999999999</v>
      </c>
      <c r="AH1909" s="3">
        <f t="shared" si="598"/>
        <v>201609</v>
      </c>
      <c r="AI1909" s="21">
        <v>2.61</v>
      </c>
      <c r="AJ1909" s="21">
        <v>1.5580000000000001</v>
      </c>
      <c r="AK1909" s="21">
        <v>2.36</v>
      </c>
      <c r="AL1909" s="21">
        <v>1.6659999999999999</v>
      </c>
      <c r="AO1909">
        <f t="shared" si="603"/>
        <v>-160</v>
      </c>
      <c r="AP1909">
        <f>IF(E1909&lt;F1909,G1909,H1909)</f>
        <v>20</v>
      </c>
      <c r="AQ1909">
        <f>IF(E1909&lt;F1909,H1909,G1909)</f>
        <v>21</v>
      </c>
    </row>
    <row r="1910" spans="2:43" x14ac:dyDescent="0.25">
      <c r="B1910" s="23">
        <v>42407</v>
      </c>
      <c r="C1910" s="20" t="s">
        <v>38</v>
      </c>
      <c r="D1910" s="20" t="s">
        <v>44</v>
      </c>
      <c r="E1910" s="2">
        <v>187</v>
      </c>
      <c r="F1910" s="2">
        <v>-209.20502092050211</v>
      </c>
      <c r="G1910">
        <v>24</v>
      </c>
      <c r="H1910">
        <v>10</v>
      </c>
      <c r="J1910" s="2" t="str">
        <f t="shared" si="599"/>
        <v>Carolina Panthers</v>
      </c>
      <c r="K1910" s="2" t="str">
        <f t="shared" si="600"/>
        <v>Denver Broncos</v>
      </c>
      <c r="L1910" s="17">
        <f t="shared" si="601"/>
        <v>-209.20502092050211</v>
      </c>
      <c r="M1910" s="18">
        <f t="shared" si="602"/>
        <v>187</v>
      </c>
      <c r="N1910" s="4">
        <f t="shared" si="588"/>
        <v>1.478</v>
      </c>
      <c r="O1910" s="4">
        <f t="shared" si="589"/>
        <v>2.87</v>
      </c>
      <c r="P1910" s="4"/>
      <c r="Q1910" s="4"/>
      <c r="R1910" s="1">
        <f t="shared" si="590"/>
        <v>0.67658998646820023</v>
      </c>
      <c r="S1910" s="1">
        <f t="shared" si="590"/>
        <v>0.34843205574912889</v>
      </c>
      <c r="T1910" s="1">
        <f t="shared" si="586"/>
        <v>2.4411223551057959E-2</v>
      </c>
      <c r="U1910" s="1">
        <f t="shared" si="587"/>
        <v>0.16407896535953567</v>
      </c>
      <c r="V1910" s="1">
        <f t="shared" si="591"/>
        <v>0.67507896535953571</v>
      </c>
      <c r="W1910" s="1"/>
      <c r="X1910" s="17">
        <f t="shared" si="592"/>
        <v>481.30818957959497</v>
      </c>
      <c r="Y1910" s="18">
        <f t="shared" si="593"/>
        <v>1855.0274360138328</v>
      </c>
      <c r="Z1910" s="2">
        <f t="shared" si="604"/>
        <v>457.24278010061522</v>
      </c>
      <c r="AA1910" s="18">
        <f t="shared" si="604"/>
        <v>1762.2760642131411</v>
      </c>
      <c r="AB1910" s="2">
        <f t="shared" si="605"/>
        <v>-218.70219575253924</v>
      </c>
      <c r="AC1910" s="2">
        <f t="shared" si="605"/>
        <v>176.22760642131411</v>
      </c>
      <c r="AD1910" s="2">
        <f t="shared" si="594"/>
        <v>-1000</v>
      </c>
      <c r="AE1910" s="2">
        <f t="shared" si="595"/>
        <v>1762.2760642131411</v>
      </c>
      <c r="AF1910" s="5">
        <f t="shared" si="596"/>
        <v>-1</v>
      </c>
      <c r="AG1910" s="5">
        <f t="shared" si="597"/>
        <v>1.87</v>
      </c>
      <c r="AH1910" s="3">
        <f t="shared" si="598"/>
        <v>201602</v>
      </c>
      <c r="AI1910" s="21">
        <v>2.5299999999999998</v>
      </c>
      <c r="AJ1910" s="21">
        <v>1.5880000000000001</v>
      </c>
      <c r="AK1910" s="21">
        <v>2.87</v>
      </c>
      <c r="AL1910" s="21">
        <v>1.478</v>
      </c>
      <c r="AO1910">
        <f t="shared" si="603"/>
        <v>-300</v>
      </c>
      <c r="AP1910">
        <f>IF(E1910&lt;F1910,G1910,H1910)</f>
        <v>10</v>
      </c>
      <c r="AQ1910">
        <f>IF(E1910&lt;F1910,H1910,G1910)</f>
        <v>24</v>
      </c>
    </row>
    <row r="1911" spans="2:43" x14ac:dyDescent="0.25">
      <c r="B1911" s="23">
        <v>42393</v>
      </c>
      <c r="C1911" s="20" t="s">
        <v>44</v>
      </c>
      <c r="D1911" s="20" t="s">
        <v>48</v>
      </c>
      <c r="E1911" s="2">
        <v>-164.20361247947454</v>
      </c>
      <c r="F1911" s="2">
        <v>148</v>
      </c>
      <c r="G1911">
        <v>49</v>
      </c>
      <c r="H1911">
        <v>15</v>
      </c>
      <c r="J1911" s="2" t="str">
        <f t="shared" si="599"/>
        <v>Carolina Panthers</v>
      </c>
      <c r="K1911" s="2" t="str">
        <f t="shared" si="600"/>
        <v>Arizona Cardinals</v>
      </c>
      <c r="L1911" s="17">
        <f t="shared" si="601"/>
        <v>-164.20361247947454</v>
      </c>
      <c r="M1911" s="18">
        <f t="shared" si="602"/>
        <v>148</v>
      </c>
      <c r="N1911" s="4">
        <f t="shared" si="588"/>
        <v>1.609</v>
      </c>
      <c r="O1911" s="4">
        <f t="shared" si="589"/>
        <v>2.48</v>
      </c>
      <c r="P1911" s="4"/>
      <c r="Q1911" s="4"/>
      <c r="R1911" s="1">
        <f t="shared" si="590"/>
        <v>0.62150403977625857</v>
      </c>
      <c r="S1911" s="1">
        <f t="shared" si="590"/>
        <v>0.40322580645161293</v>
      </c>
      <c r="T1911" s="1">
        <f t="shared" si="586"/>
        <v>2.4133039863047268E-2</v>
      </c>
      <c r="U1911" s="1">
        <f t="shared" si="587"/>
        <v>0.10913911666232282</v>
      </c>
      <c r="V1911" s="1">
        <f t="shared" si="591"/>
        <v>0.6201391166623228</v>
      </c>
      <c r="W1911" s="1"/>
      <c r="X1911" s="17">
        <f t="shared" si="592"/>
        <v>612.54140100392738</v>
      </c>
      <c r="Y1911" s="18">
        <f t="shared" si="593"/>
        <v>1475.8167857920587</v>
      </c>
      <c r="Z1911" s="2">
        <f t="shared" si="604"/>
        <v>581.914330953731</v>
      </c>
      <c r="AA1911" s="18">
        <f t="shared" si="604"/>
        <v>1402.0259465024558</v>
      </c>
      <c r="AB1911" s="2">
        <f t="shared" si="605"/>
        <v>-171.84660126191525</v>
      </c>
      <c r="AC1911" s="2">
        <f t="shared" si="605"/>
        <v>140.20259465024557</v>
      </c>
      <c r="AD1911" s="2">
        <f t="shared" si="594"/>
        <v>581.914330953731</v>
      </c>
      <c r="AE1911" s="2">
        <f t="shared" si="595"/>
        <v>-1000</v>
      </c>
      <c r="AF1911" s="5">
        <f t="shared" si="596"/>
        <v>0.60899999999999999</v>
      </c>
      <c r="AG1911" s="5">
        <f t="shared" si="597"/>
        <v>-1</v>
      </c>
      <c r="AH1911" s="3">
        <f t="shared" si="598"/>
        <v>201601</v>
      </c>
      <c r="AI1911" s="21">
        <v>1.5980000000000001</v>
      </c>
      <c r="AJ1911" s="21">
        <v>2.5099999999999998</v>
      </c>
      <c r="AK1911" s="21">
        <v>1.609</v>
      </c>
      <c r="AL1911" s="21">
        <v>2.48</v>
      </c>
      <c r="AO1911">
        <f t="shared" si="603"/>
        <v>-170</v>
      </c>
      <c r="AP1911">
        <f>IF(E1911&lt;F1911,G1911,H1911)</f>
        <v>49</v>
      </c>
      <c r="AQ1911">
        <f>IF(E1911&lt;F1911,H1911,G1911)</f>
        <v>15</v>
      </c>
    </row>
    <row r="1912" spans="2:43" x14ac:dyDescent="0.25">
      <c r="B1912" s="23">
        <v>42393</v>
      </c>
      <c r="C1912" s="20" t="s">
        <v>38</v>
      </c>
      <c r="D1912" s="20" t="s">
        <v>36</v>
      </c>
      <c r="E1912" s="2">
        <v>116.00000000000001</v>
      </c>
      <c r="F1912" s="2">
        <v>-128.04097311139566</v>
      </c>
      <c r="G1912">
        <v>20</v>
      </c>
      <c r="H1912">
        <v>18</v>
      </c>
      <c r="J1912" s="2" t="str">
        <f t="shared" si="599"/>
        <v>New England Patriots</v>
      </c>
      <c r="K1912" s="2" t="str">
        <f t="shared" si="600"/>
        <v>Denver Broncos</v>
      </c>
      <c r="L1912" s="17">
        <f t="shared" si="601"/>
        <v>-128.04097311139566</v>
      </c>
      <c r="M1912" s="18">
        <f t="shared" si="602"/>
        <v>116.00000000000001</v>
      </c>
      <c r="N1912" s="4">
        <f t="shared" si="588"/>
        <v>1.7809999999999999</v>
      </c>
      <c r="O1912" s="4">
        <f t="shared" si="589"/>
        <v>2.16</v>
      </c>
      <c r="P1912" s="4"/>
      <c r="Q1912" s="4"/>
      <c r="R1912" s="1">
        <f t="shared" si="590"/>
        <v>0.56148231330713083</v>
      </c>
      <c r="S1912" s="1">
        <f t="shared" si="590"/>
        <v>0.46296296296296291</v>
      </c>
      <c r="T1912" s="1">
        <f t="shared" si="586"/>
        <v>2.3861963968535793E-2</v>
      </c>
      <c r="U1912" s="1">
        <f t="shared" si="587"/>
        <v>4.9259675172083961E-2</v>
      </c>
      <c r="V1912" s="1">
        <f t="shared" si="591"/>
        <v>0.56025967517208397</v>
      </c>
      <c r="W1912" s="1"/>
      <c r="X1912" s="17">
        <f t="shared" si="592"/>
        <v>784.88662367651148</v>
      </c>
      <c r="Y1912" s="18">
        <f t="shared" si="593"/>
        <v>1159.9838754718842</v>
      </c>
      <c r="Z1912" s="2">
        <f t="shared" si="604"/>
        <v>745.6422924926859</v>
      </c>
      <c r="AA1912" s="18">
        <f t="shared" si="604"/>
        <v>1101.9846816982899</v>
      </c>
      <c r="AB1912" s="2">
        <f t="shared" si="605"/>
        <v>-134.1125644385051</v>
      </c>
      <c r="AC1912" s="2">
        <f t="shared" si="605"/>
        <v>110.198468169829</v>
      </c>
      <c r="AD1912" s="2">
        <f t="shared" si="594"/>
        <v>-1000</v>
      </c>
      <c r="AE1912" s="2">
        <f t="shared" si="595"/>
        <v>1101.9846816982899</v>
      </c>
      <c r="AF1912" s="5">
        <f t="shared" si="596"/>
        <v>-1</v>
      </c>
      <c r="AG1912" s="5">
        <f t="shared" si="597"/>
        <v>1.1600000000000001</v>
      </c>
      <c r="AH1912" s="3">
        <f t="shared" si="598"/>
        <v>201601</v>
      </c>
      <c r="AI1912" s="21">
        <v>2.48</v>
      </c>
      <c r="AJ1912" s="21">
        <v>1.609</v>
      </c>
      <c r="AK1912" s="21">
        <v>2.16</v>
      </c>
      <c r="AL1912" s="21">
        <v>1.7809999999999999</v>
      </c>
      <c r="AO1912">
        <f t="shared" si="603"/>
        <v>-130</v>
      </c>
      <c r="AP1912">
        <f>IF(E1912&lt;F1912,G1912,H1912)</f>
        <v>18</v>
      </c>
      <c r="AQ1912">
        <f>IF(E1912&lt;F1912,H1912,G1912)</f>
        <v>20</v>
      </c>
    </row>
    <row r="1913" spans="2:43" x14ac:dyDescent="0.25">
      <c r="B1913" s="23">
        <v>42386</v>
      </c>
      <c r="C1913" s="20" t="s">
        <v>38</v>
      </c>
      <c r="D1913" s="20" t="s">
        <v>45</v>
      </c>
      <c r="E1913" s="2">
        <v>-290.69767441860461</v>
      </c>
      <c r="F1913" s="2">
        <v>256</v>
      </c>
      <c r="G1913">
        <v>23</v>
      </c>
      <c r="H1913">
        <v>16</v>
      </c>
      <c r="J1913" s="2" t="str">
        <f t="shared" si="599"/>
        <v>Denver Broncos</v>
      </c>
      <c r="K1913" s="2" t="str">
        <f t="shared" si="600"/>
        <v>Pittsburgh Steelers</v>
      </c>
      <c r="L1913" s="17">
        <f t="shared" si="601"/>
        <v>-290.69767441860461</v>
      </c>
      <c r="M1913" s="18">
        <f t="shared" si="602"/>
        <v>256</v>
      </c>
      <c r="N1913" s="4">
        <f t="shared" si="588"/>
        <v>1.3440000000000001</v>
      </c>
      <c r="O1913" s="4">
        <f t="shared" si="589"/>
        <v>3.56</v>
      </c>
      <c r="P1913" s="4"/>
      <c r="Q1913" s="4"/>
      <c r="R1913" s="1">
        <f t="shared" si="590"/>
        <v>0.74404761904761896</v>
      </c>
      <c r="S1913" s="1">
        <f t="shared" si="590"/>
        <v>0.2808988764044944</v>
      </c>
      <c r="T1913" s="1">
        <f t="shared" si="586"/>
        <v>2.4339314845024385E-2</v>
      </c>
      <c r="U1913" s="1">
        <f t="shared" si="587"/>
        <v>0.23157437132156228</v>
      </c>
      <c r="V1913" s="1">
        <f t="shared" si="591"/>
        <v>0.74257437132156223</v>
      </c>
      <c r="W1913" s="1"/>
      <c r="X1913" s="17">
        <f t="shared" si="592"/>
        <v>346.66646011536398</v>
      </c>
      <c r="Y1913" s="18">
        <f t="shared" si="593"/>
        <v>2508.192835826314</v>
      </c>
      <c r="Z1913" s="2">
        <f t="shared" si="604"/>
        <v>329.33313710959578</v>
      </c>
      <c r="AA1913" s="18">
        <f t="shared" si="604"/>
        <v>2382.7831940349984</v>
      </c>
      <c r="AB1913" s="2">
        <f t="shared" si="605"/>
        <v>-303.64390561379162</v>
      </c>
      <c r="AC1913" s="2">
        <f t="shared" si="605"/>
        <v>238.27831940349984</v>
      </c>
      <c r="AD1913" s="2">
        <f t="shared" si="594"/>
        <v>329.33313710959578</v>
      </c>
      <c r="AE1913" s="2">
        <f t="shared" si="595"/>
        <v>-1000</v>
      </c>
      <c r="AF1913" s="5">
        <f t="shared" si="596"/>
        <v>0.34400000000000008</v>
      </c>
      <c r="AG1913" s="5">
        <f t="shared" si="597"/>
        <v>-1</v>
      </c>
      <c r="AH1913" s="3">
        <f t="shared" si="598"/>
        <v>201601</v>
      </c>
      <c r="AI1913" s="21">
        <v>1.3069999999999999</v>
      </c>
      <c r="AJ1913" s="21">
        <v>3.85</v>
      </c>
      <c r="AK1913" s="21">
        <v>1.3440000000000001</v>
      </c>
      <c r="AL1913" s="21">
        <v>3.56</v>
      </c>
      <c r="AO1913">
        <f t="shared" si="603"/>
        <v>-300</v>
      </c>
      <c r="AP1913">
        <f>IF(E1913&lt;F1913,G1913,H1913)</f>
        <v>23</v>
      </c>
      <c r="AQ1913">
        <f>IF(E1913&lt;F1913,H1913,G1913)</f>
        <v>16</v>
      </c>
    </row>
    <row r="1914" spans="2:43" x14ac:dyDescent="0.25">
      <c r="B1914" s="23">
        <v>42386</v>
      </c>
      <c r="C1914" s="20" t="s">
        <v>44</v>
      </c>
      <c r="D1914" s="20" t="s">
        <v>32</v>
      </c>
      <c r="E1914" s="2">
        <v>-145.13788098693757</v>
      </c>
      <c r="F1914" s="2">
        <v>131</v>
      </c>
      <c r="G1914">
        <v>31</v>
      </c>
      <c r="H1914">
        <v>24</v>
      </c>
      <c r="J1914" s="2" t="str">
        <f t="shared" si="599"/>
        <v>Carolina Panthers</v>
      </c>
      <c r="K1914" s="2" t="str">
        <f t="shared" si="600"/>
        <v>Seattle Seahawks</v>
      </c>
      <c r="L1914" s="17">
        <f t="shared" si="601"/>
        <v>-145.13788098693757</v>
      </c>
      <c r="M1914" s="18">
        <f t="shared" si="602"/>
        <v>131</v>
      </c>
      <c r="N1914" s="4">
        <f t="shared" si="588"/>
        <v>1.6890000000000001</v>
      </c>
      <c r="O1914" s="4">
        <f t="shared" si="589"/>
        <v>2.31</v>
      </c>
      <c r="P1914" s="4"/>
      <c r="Q1914" s="4"/>
      <c r="R1914" s="1">
        <f t="shared" si="590"/>
        <v>0.59206631142687982</v>
      </c>
      <c r="S1914" s="1">
        <f t="shared" si="590"/>
        <v>0.4329004329004329</v>
      </c>
      <c r="T1914" s="1">
        <f t="shared" si="586"/>
        <v>2.4358589647411888E-2</v>
      </c>
      <c r="U1914" s="1">
        <f t="shared" si="587"/>
        <v>7.9582939263223462E-2</v>
      </c>
      <c r="V1914" s="1">
        <f t="shared" si="591"/>
        <v>0.59058293926322347</v>
      </c>
      <c r="W1914" s="1"/>
      <c r="X1914" s="17">
        <f t="shared" si="592"/>
        <v>693.24227558544305</v>
      </c>
      <c r="Y1914" s="18">
        <f t="shared" si="593"/>
        <v>1309.568863191934</v>
      </c>
      <c r="Z1914" s="2">
        <f t="shared" si="604"/>
        <v>658.58016180617085</v>
      </c>
      <c r="AA1914" s="18">
        <f t="shared" si="604"/>
        <v>1244.0904200323373</v>
      </c>
      <c r="AB1914" s="2">
        <f t="shared" si="605"/>
        <v>-151.84180423192183</v>
      </c>
      <c r="AC1914" s="2">
        <f t="shared" si="605"/>
        <v>124.40904200323374</v>
      </c>
      <c r="AD1914" s="2">
        <f t="shared" si="594"/>
        <v>658.58016180617085</v>
      </c>
      <c r="AE1914" s="2">
        <f t="shared" si="595"/>
        <v>-1000</v>
      </c>
      <c r="AF1914" s="5">
        <f t="shared" si="596"/>
        <v>0.68900000000000006</v>
      </c>
      <c r="AG1914" s="5">
        <f t="shared" si="597"/>
        <v>-1</v>
      </c>
      <c r="AH1914" s="3">
        <f t="shared" si="598"/>
        <v>201601</v>
      </c>
      <c r="AI1914" s="21">
        <v>1.714</v>
      </c>
      <c r="AJ1914" s="21">
        <v>2.27</v>
      </c>
      <c r="AK1914" s="21">
        <v>1.6890000000000001</v>
      </c>
      <c r="AL1914" s="21">
        <v>2.31</v>
      </c>
      <c r="AO1914">
        <f t="shared" si="603"/>
        <v>-150</v>
      </c>
      <c r="AP1914">
        <f>IF(E1914&lt;F1914,G1914,H1914)</f>
        <v>31</v>
      </c>
      <c r="AQ1914">
        <f>IF(E1914&lt;F1914,H1914,G1914)</f>
        <v>24</v>
      </c>
    </row>
    <row r="1915" spans="2:43" x14ac:dyDescent="0.25">
      <c r="B1915" s="23">
        <v>42385</v>
      </c>
      <c r="C1915" s="20" t="s">
        <v>48</v>
      </c>
      <c r="D1915" s="20" t="s">
        <v>33</v>
      </c>
      <c r="E1915" s="2">
        <v>-275.48209366391183</v>
      </c>
      <c r="F1915" s="2">
        <v>244</v>
      </c>
      <c r="G1915">
        <v>26</v>
      </c>
      <c r="H1915">
        <v>20</v>
      </c>
      <c r="J1915" s="2" t="str">
        <f t="shared" si="599"/>
        <v>Arizona Cardinals</v>
      </c>
      <c r="K1915" s="2" t="str">
        <f t="shared" si="600"/>
        <v>Green Bay Packers</v>
      </c>
      <c r="L1915" s="17">
        <f t="shared" si="601"/>
        <v>-275.48209366391183</v>
      </c>
      <c r="M1915" s="18">
        <f t="shared" si="602"/>
        <v>244</v>
      </c>
      <c r="N1915" s="4">
        <f t="shared" si="588"/>
        <v>1.363</v>
      </c>
      <c r="O1915" s="4">
        <f t="shared" si="589"/>
        <v>3.44</v>
      </c>
      <c r="P1915" s="4"/>
      <c r="Q1915" s="4"/>
      <c r="R1915" s="1">
        <f t="shared" si="590"/>
        <v>0.73367571533382248</v>
      </c>
      <c r="S1915" s="1">
        <f t="shared" si="590"/>
        <v>0.29069767441860467</v>
      </c>
      <c r="T1915" s="1">
        <f t="shared" si="586"/>
        <v>2.3793462419321232E-2</v>
      </c>
      <c r="U1915" s="1">
        <f t="shared" si="587"/>
        <v>0.2214890204576089</v>
      </c>
      <c r="V1915" s="1">
        <f t="shared" si="591"/>
        <v>0.73248902045760889</v>
      </c>
      <c r="W1915" s="1"/>
      <c r="X1915" s="17">
        <f t="shared" si="592"/>
        <v>365.20817660211293</v>
      </c>
      <c r="Y1915" s="18">
        <f t="shared" si="593"/>
        <v>2392.7866094316391</v>
      </c>
      <c r="Z1915" s="2">
        <f t="shared" si="604"/>
        <v>346.94776777200724</v>
      </c>
      <c r="AA1915" s="18">
        <f t="shared" si="604"/>
        <v>2273.1472789600571</v>
      </c>
      <c r="AB1915" s="2">
        <f t="shared" si="605"/>
        <v>-288.22782357750708</v>
      </c>
      <c r="AC1915" s="2">
        <f t="shared" si="605"/>
        <v>227.31472789600571</v>
      </c>
      <c r="AD1915" s="2">
        <f t="shared" si="594"/>
        <v>346.94776777200724</v>
      </c>
      <c r="AE1915" s="2">
        <f t="shared" si="595"/>
        <v>-1000</v>
      </c>
      <c r="AF1915" s="5">
        <f t="shared" si="596"/>
        <v>0.36299999999999999</v>
      </c>
      <c r="AG1915" s="5">
        <f t="shared" si="597"/>
        <v>-1</v>
      </c>
      <c r="AH1915" s="3">
        <f t="shared" si="598"/>
        <v>201601</v>
      </c>
      <c r="AI1915" s="21">
        <v>1.333</v>
      </c>
      <c r="AJ1915" s="21">
        <v>3.64</v>
      </c>
      <c r="AK1915" s="21">
        <v>1.363</v>
      </c>
      <c r="AL1915" s="21">
        <v>3.44</v>
      </c>
      <c r="AO1915">
        <f t="shared" si="603"/>
        <v>-300</v>
      </c>
      <c r="AP1915">
        <f>IF(E1915&lt;F1915,G1915,H1915)</f>
        <v>26</v>
      </c>
      <c r="AQ1915">
        <f>IF(E1915&lt;F1915,H1915,G1915)</f>
        <v>20</v>
      </c>
    </row>
    <row r="1916" spans="2:43" x14ac:dyDescent="0.25">
      <c r="B1916" s="23">
        <v>42385</v>
      </c>
      <c r="C1916" s="20" t="s">
        <v>36</v>
      </c>
      <c r="D1916" s="20" t="s">
        <v>20</v>
      </c>
      <c r="E1916" s="2">
        <v>-260.41666666666674</v>
      </c>
      <c r="F1916" s="2">
        <v>231</v>
      </c>
      <c r="G1916">
        <v>27</v>
      </c>
      <c r="H1916">
        <v>20</v>
      </c>
      <c r="J1916" s="2" t="str">
        <f t="shared" si="599"/>
        <v>New England Patriots</v>
      </c>
      <c r="K1916" s="2" t="str">
        <f t="shared" si="600"/>
        <v>Kansas City Chiefs</v>
      </c>
      <c r="L1916" s="17">
        <f t="shared" si="601"/>
        <v>-260.41666666666674</v>
      </c>
      <c r="M1916" s="18">
        <f t="shared" si="602"/>
        <v>231</v>
      </c>
      <c r="N1916" s="4">
        <f t="shared" si="588"/>
        <v>1.3839999999999999</v>
      </c>
      <c r="O1916" s="4">
        <f t="shared" si="589"/>
        <v>3.31</v>
      </c>
      <c r="P1916" s="4"/>
      <c r="Q1916" s="4"/>
      <c r="R1916" s="1">
        <f t="shared" si="590"/>
        <v>0.7225433526011561</v>
      </c>
      <c r="S1916" s="1">
        <f t="shared" si="590"/>
        <v>0.30211480362537763</v>
      </c>
      <c r="T1916" s="1">
        <f t="shared" si="586"/>
        <v>2.4064763527907984E-2</v>
      </c>
      <c r="U1916" s="1">
        <f t="shared" si="587"/>
        <v>0.21021427448788924</v>
      </c>
      <c r="V1916" s="1">
        <f t="shared" si="591"/>
        <v>0.72121427448788922</v>
      </c>
      <c r="W1916" s="1"/>
      <c r="X1916" s="17">
        <f t="shared" si="592"/>
        <v>386.55048211582812</v>
      </c>
      <c r="Y1916" s="18">
        <f t="shared" si="593"/>
        <v>2272.2260058594952</v>
      </c>
      <c r="Z1916" s="2">
        <f t="shared" si="604"/>
        <v>367.22295801003668</v>
      </c>
      <c r="AA1916" s="18">
        <f t="shared" si="604"/>
        <v>2158.6147055665206</v>
      </c>
      <c r="AB1916" s="2">
        <f t="shared" si="605"/>
        <v>-272.31412911081355</v>
      </c>
      <c r="AC1916" s="2">
        <f t="shared" si="605"/>
        <v>215.86147055665205</v>
      </c>
      <c r="AD1916" s="2">
        <f t="shared" si="594"/>
        <v>367.22295801003668</v>
      </c>
      <c r="AE1916" s="2">
        <f t="shared" si="595"/>
        <v>-1000</v>
      </c>
      <c r="AF1916" s="5">
        <f t="shared" si="596"/>
        <v>0.3839999999999999</v>
      </c>
      <c r="AG1916" s="5">
        <f t="shared" si="597"/>
        <v>-1</v>
      </c>
      <c r="AH1916" s="3">
        <f t="shared" si="598"/>
        <v>201601</v>
      </c>
      <c r="AI1916" s="21">
        <v>1.48</v>
      </c>
      <c r="AJ1916" s="21">
        <v>2.86</v>
      </c>
      <c r="AK1916" s="21">
        <v>1.3839999999999999</v>
      </c>
      <c r="AL1916" s="21">
        <v>3.31</v>
      </c>
      <c r="AO1916">
        <f t="shared" si="603"/>
        <v>-300</v>
      </c>
      <c r="AP1916">
        <f>IF(E1916&lt;F1916,G1916,H1916)</f>
        <v>27</v>
      </c>
      <c r="AQ1916">
        <f>IF(E1916&lt;F1916,H1916,G1916)</f>
        <v>20</v>
      </c>
    </row>
    <row r="1917" spans="2:43" x14ac:dyDescent="0.25">
      <c r="B1917" s="23">
        <v>42379</v>
      </c>
      <c r="C1917" s="20" t="s">
        <v>53</v>
      </c>
      <c r="D1917" s="20" t="s">
        <v>33</v>
      </c>
      <c r="E1917" s="2">
        <v>-126.10340479192939</v>
      </c>
      <c r="F1917" s="2">
        <v>114.00000000000001</v>
      </c>
      <c r="G1917">
        <v>18</v>
      </c>
      <c r="H1917">
        <v>35</v>
      </c>
      <c r="J1917" s="2" t="str">
        <f t="shared" si="599"/>
        <v>Washington Redskins</v>
      </c>
      <c r="K1917" s="2" t="str">
        <f t="shared" si="600"/>
        <v>Green Bay Packers</v>
      </c>
      <c r="L1917" s="17">
        <f t="shared" si="601"/>
        <v>-126.10340479192939</v>
      </c>
      <c r="M1917" s="18">
        <f t="shared" si="602"/>
        <v>114.00000000000001</v>
      </c>
      <c r="N1917" s="4">
        <f t="shared" si="588"/>
        <v>1.7929999999999999</v>
      </c>
      <c r="O1917" s="4">
        <f t="shared" si="589"/>
        <v>2.14</v>
      </c>
      <c r="P1917" s="4"/>
      <c r="Q1917" s="4"/>
      <c r="R1917" s="1">
        <f t="shared" si="590"/>
        <v>0.5577244841048522</v>
      </c>
      <c r="S1917" s="1">
        <f t="shared" si="590"/>
        <v>0.46728971962616822</v>
      </c>
      <c r="T1917" s="1">
        <f t="shared" si="586"/>
        <v>2.4403763030765302E-2</v>
      </c>
      <c r="U1917" s="1">
        <f t="shared" si="587"/>
        <v>4.5217382239341991E-2</v>
      </c>
      <c r="V1917" s="1">
        <f t="shared" si="591"/>
        <v>0.55621738223934203</v>
      </c>
      <c r="W1917" s="1"/>
      <c r="X1917" s="17">
        <f t="shared" si="592"/>
        <v>797.85823300591676</v>
      </c>
      <c r="Y1917" s="18">
        <f t="shared" si="593"/>
        <v>1141.4391434294505</v>
      </c>
      <c r="Z1917" s="2">
        <f t="shared" si="604"/>
        <v>757.96532135562086</v>
      </c>
      <c r="AA1917" s="18">
        <f t="shared" si="604"/>
        <v>1084.3671862579779</v>
      </c>
      <c r="AB1917" s="2">
        <f t="shared" si="605"/>
        <v>-131.93215729335745</v>
      </c>
      <c r="AC1917" s="2">
        <f t="shared" si="605"/>
        <v>108.43671862579779</v>
      </c>
      <c r="AD1917" s="2">
        <f t="shared" si="594"/>
        <v>-1000</v>
      </c>
      <c r="AE1917" s="2">
        <f t="shared" si="595"/>
        <v>1084.3671862579779</v>
      </c>
      <c r="AF1917" s="5">
        <f t="shared" si="596"/>
        <v>-1</v>
      </c>
      <c r="AG1917" s="5">
        <f t="shared" si="597"/>
        <v>1.1400000000000001</v>
      </c>
      <c r="AH1917" s="3">
        <f t="shared" si="598"/>
        <v>201601</v>
      </c>
      <c r="AI1917" s="21">
        <v>1.869</v>
      </c>
      <c r="AJ1917" s="21">
        <v>2.04</v>
      </c>
      <c r="AK1917" s="21">
        <v>1.7929999999999999</v>
      </c>
      <c r="AL1917" s="21">
        <v>2.14</v>
      </c>
      <c r="AO1917">
        <f t="shared" si="603"/>
        <v>-130</v>
      </c>
      <c r="AP1917">
        <f>IF(E1917&lt;F1917,G1917,H1917)</f>
        <v>18</v>
      </c>
      <c r="AQ1917">
        <f>IF(E1917&lt;F1917,H1917,G1917)</f>
        <v>35</v>
      </c>
    </row>
    <row r="1918" spans="2:43" x14ac:dyDescent="0.25">
      <c r="B1918" s="23">
        <v>42379</v>
      </c>
      <c r="C1918" s="20" t="s">
        <v>29</v>
      </c>
      <c r="D1918" s="20" t="s">
        <v>32</v>
      </c>
      <c r="E1918" s="2">
        <v>192</v>
      </c>
      <c r="F1918" s="2">
        <v>-214.13276231263379</v>
      </c>
      <c r="G1918">
        <v>9</v>
      </c>
      <c r="H1918">
        <v>10</v>
      </c>
      <c r="J1918" s="2" t="str">
        <f t="shared" si="599"/>
        <v>Seattle Seahawks</v>
      </c>
      <c r="K1918" s="2" t="str">
        <f t="shared" si="600"/>
        <v>Minnesota Vikings</v>
      </c>
      <c r="L1918" s="17">
        <f t="shared" si="601"/>
        <v>-214.13276231263379</v>
      </c>
      <c r="M1918" s="18">
        <f t="shared" si="602"/>
        <v>192</v>
      </c>
      <c r="N1918" s="4">
        <f t="shared" si="588"/>
        <v>1.4670000000000001</v>
      </c>
      <c r="O1918" s="4">
        <f t="shared" si="589"/>
        <v>2.92</v>
      </c>
      <c r="P1918" s="4"/>
      <c r="Q1918" s="4"/>
      <c r="R1918" s="1">
        <f t="shared" si="590"/>
        <v>0.68166325835037489</v>
      </c>
      <c r="S1918" s="1">
        <f t="shared" si="590"/>
        <v>0.34246575342465752</v>
      </c>
      <c r="T1918" s="1">
        <f t="shared" si="586"/>
        <v>2.356051971734674E-2</v>
      </c>
      <c r="U1918" s="1">
        <f t="shared" si="587"/>
        <v>0.16959875246285869</v>
      </c>
      <c r="V1918" s="1">
        <f t="shared" si="591"/>
        <v>0.68059875246285872</v>
      </c>
      <c r="W1918" s="1"/>
      <c r="X1918" s="17">
        <f t="shared" si="592"/>
        <v>469.29449456281725</v>
      </c>
      <c r="Y1918" s="18">
        <f t="shared" si="593"/>
        <v>1899.4112479758569</v>
      </c>
      <c r="Z1918" s="2">
        <f t="shared" si="604"/>
        <v>445.82976983467637</v>
      </c>
      <c r="AA1918" s="18">
        <f t="shared" si="604"/>
        <v>1804.440685577064</v>
      </c>
      <c r="AB1918" s="2">
        <f t="shared" si="605"/>
        <v>-224.30085823358596</v>
      </c>
      <c r="AC1918" s="2">
        <f t="shared" si="605"/>
        <v>180.4440685577064</v>
      </c>
      <c r="AD1918" s="2">
        <f t="shared" si="594"/>
        <v>445.82976983467637</v>
      </c>
      <c r="AE1918" s="2">
        <f t="shared" si="595"/>
        <v>-1000</v>
      </c>
      <c r="AF1918" s="5">
        <f t="shared" si="596"/>
        <v>0.46700000000000008</v>
      </c>
      <c r="AG1918" s="5">
        <f t="shared" si="597"/>
        <v>-1</v>
      </c>
      <c r="AH1918" s="3">
        <f t="shared" si="598"/>
        <v>201601</v>
      </c>
      <c r="AI1918" s="21">
        <v>3.1</v>
      </c>
      <c r="AJ1918" s="21">
        <v>1.425</v>
      </c>
      <c r="AK1918" s="21">
        <v>2.92</v>
      </c>
      <c r="AL1918" s="21">
        <v>1.4670000000000001</v>
      </c>
      <c r="AO1918">
        <f t="shared" si="603"/>
        <v>-300</v>
      </c>
      <c r="AP1918">
        <f>IF(E1918&lt;F1918,G1918,H1918)</f>
        <v>10</v>
      </c>
      <c r="AQ1918">
        <f>IF(E1918&lt;F1918,H1918,G1918)</f>
        <v>9</v>
      </c>
    </row>
    <row r="1919" spans="2:43" x14ac:dyDescent="0.25">
      <c r="B1919" s="23">
        <v>42378</v>
      </c>
      <c r="C1919" s="20" t="s">
        <v>21</v>
      </c>
      <c r="D1919" s="20" t="s">
        <v>45</v>
      </c>
      <c r="E1919" s="2">
        <v>108</v>
      </c>
      <c r="F1919" s="2">
        <v>-119.04761904761904</v>
      </c>
      <c r="G1919">
        <v>16</v>
      </c>
      <c r="H1919">
        <v>18</v>
      </c>
      <c r="J1919" s="2" t="str">
        <f t="shared" si="599"/>
        <v>Pittsburgh Steelers</v>
      </c>
      <c r="K1919" s="2" t="str">
        <f t="shared" si="600"/>
        <v>Cincinnati Bengals</v>
      </c>
      <c r="L1919" s="17">
        <f t="shared" si="601"/>
        <v>-119.04761904761904</v>
      </c>
      <c r="M1919" s="18">
        <f t="shared" si="602"/>
        <v>108</v>
      </c>
      <c r="N1919" s="4">
        <f t="shared" si="588"/>
        <v>1.84</v>
      </c>
      <c r="O1919" s="4">
        <f t="shared" si="589"/>
        <v>2.08</v>
      </c>
      <c r="P1919" s="4"/>
      <c r="Q1919" s="4"/>
      <c r="R1919" s="1">
        <f t="shared" si="590"/>
        <v>0.54347826086956519</v>
      </c>
      <c r="S1919" s="1">
        <f t="shared" si="590"/>
        <v>0.48076923076923073</v>
      </c>
      <c r="T1919" s="1">
        <f t="shared" si="586"/>
        <v>2.3673469387754942E-2</v>
      </c>
      <c r="U1919" s="1">
        <f t="shared" si="587"/>
        <v>3.1354515050167231E-2</v>
      </c>
      <c r="V1919" s="1">
        <f t="shared" si="591"/>
        <v>0.54235451505016719</v>
      </c>
      <c r="W1919" s="1"/>
      <c r="X1919" s="17">
        <f t="shared" si="592"/>
        <v>843.81243679238321</v>
      </c>
      <c r="Y1919" s="18">
        <f t="shared" si="593"/>
        <v>1080.0967680075216</v>
      </c>
      <c r="Z1919" s="2">
        <f t="shared" si="604"/>
        <v>801.621814952764</v>
      </c>
      <c r="AA1919" s="18">
        <f t="shared" si="604"/>
        <v>1026.0919296071454</v>
      </c>
      <c r="AB1919" s="2">
        <f t="shared" si="605"/>
        <v>-124.74710410156759</v>
      </c>
      <c r="AC1919" s="2">
        <f t="shared" si="605"/>
        <v>102.60919296071454</v>
      </c>
      <c r="AD1919" s="2">
        <f t="shared" si="594"/>
        <v>801.621814952764</v>
      </c>
      <c r="AE1919" s="2">
        <f t="shared" si="595"/>
        <v>-1000</v>
      </c>
      <c r="AF1919" s="5">
        <f t="shared" si="596"/>
        <v>0.84000000000000008</v>
      </c>
      <c r="AG1919" s="5">
        <f t="shared" si="597"/>
        <v>-1</v>
      </c>
      <c r="AH1919" s="3">
        <f t="shared" si="598"/>
        <v>201601</v>
      </c>
      <c r="AI1919" s="21">
        <v>2.16</v>
      </c>
      <c r="AJ1919" s="21">
        <v>1.7809999999999999</v>
      </c>
      <c r="AK1919" s="21">
        <v>2.08</v>
      </c>
      <c r="AL1919" s="21">
        <v>1.84</v>
      </c>
      <c r="AO1919">
        <f t="shared" si="603"/>
        <v>-120</v>
      </c>
      <c r="AP1919">
        <f>IF(E1919&lt;F1919,G1919,H1919)</f>
        <v>18</v>
      </c>
      <c r="AQ1919">
        <f>IF(E1919&lt;F1919,H1919,G1919)</f>
        <v>16</v>
      </c>
    </row>
    <row r="1920" spans="2:43" x14ac:dyDescent="0.25">
      <c r="B1920" s="23">
        <v>42378</v>
      </c>
      <c r="C1920" s="20" t="s">
        <v>40</v>
      </c>
      <c r="D1920" s="20" t="s">
        <v>20</v>
      </c>
      <c r="E1920" s="2">
        <v>129</v>
      </c>
      <c r="F1920" s="2">
        <v>-143.06151645207439</v>
      </c>
      <c r="G1920">
        <v>0</v>
      </c>
      <c r="H1920">
        <v>30</v>
      </c>
      <c r="J1920" s="2" t="str">
        <f t="shared" si="599"/>
        <v>Kansas City Chiefs</v>
      </c>
      <c r="K1920" s="2" t="str">
        <f t="shared" si="600"/>
        <v>Houston Texans</v>
      </c>
      <c r="L1920" s="17">
        <f t="shared" si="601"/>
        <v>-143.06151645207439</v>
      </c>
      <c r="M1920" s="18">
        <f t="shared" si="602"/>
        <v>129</v>
      </c>
      <c r="N1920" s="4">
        <f t="shared" si="588"/>
        <v>1.6990000000000001</v>
      </c>
      <c r="O1920" s="4">
        <f t="shared" si="589"/>
        <v>2.29</v>
      </c>
      <c r="P1920" s="4"/>
      <c r="Q1920" s="4"/>
      <c r="R1920" s="1">
        <f t="shared" si="590"/>
        <v>0.58858151854031782</v>
      </c>
      <c r="S1920" s="1">
        <f t="shared" si="590"/>
        <v>0.4366812227074236</v>
      </c>
      <c r="T1920" s="1">
        <f t="shared" si="586"/>
        <v>2.4640260716971563E-2</v>
      </c>
      <c r="U1920" s="1">
        <f t="shared" si="587"/>
        <v>7.5950147916447108E-2</v>
      </c>
      <c r="V1920" s="1">
        <f t="shared" si="591"/>
        <v>0.58695014791644717</v>
      </c>
      <c r="W1920" s="1"/>
      <c r="X1920" s="17">
        <f t="shared" si="592"/>
        <v>703.72220460254619</v>
      </c>
      <c r="Y1920" s="18">
        <f t="shared" si="593"/>
        <v>1290.6088464490549</v>
      </c>
      <c r="Z1920" s="2">
        <f t="shared" si="604"/>
        <v>668.5360943724188</v>
      </c>
      <c r="AA1920" s="18">
        <f t="shared" si="604"/>
        <v>1226.0784041266022</v>
      </c>
      <c r="AB1920" s="2">
        <f t="shared" si="605"/>
        <v>-149.58055494950344</v>
      </c>
      <c r="AC1920" s="2">
        <f t="shared" si="605"/>
        <v>122.60784041266022</v>
      </c>
      <c r="AD1920" s="2">
        <f t="shared" si="594"/>
        <v>668.5360943724188</v>
      </c>
      <c r="AE1920" s="2">
        <f t="shared" si="595"/>
        <v>-1000</v>
      </c>
      <c r="AF1920" s="5">
        <f t="shared" si="596"/>
        <v>0.69900000000000007</v>
      </c>
      <c r="AG1920" s="5">
        <f t="shared" si="597"/>
        <v>-1</v>
      </c>
      <c r="AH1920" s="3">
        <f t="shared" si="598"/>
        <v>201601</v>
      </c>
      <c r="AI1920" s="21">
        <v>2.5299999999999998</v>
      </c>
      <c r="AJ1920" s="21">
        <v>1.5880000000000001</v>
      </c>
      <c r="AK1920" s="21">
        <v>2.29</v>
      </c>
      <c r="AL1920" s="21">
        <v>1.6990000000000001</v>
      </c>
      <c r="AO1920">
        <f t="shared" si="603"/>
        <v>-150</v>
      </c>
      <c r="AP1920">
        <f>IF(E1920&lt;F1920,G1920,H1920)</f>
        <v>30</v>
      </c>
      <c r="AQ1920">
        <f>IF(E1920&lt;F1920,H1920,G1920)</f>
        <v>0</v>
      </c>
    </row>
    <row r="1921" spans="2:43" x14ac:dyDescent="0.25">
      <c r="B1921" s="23">
        <v>42372</v>
      </c>
      <c r="C1921" s="20" t="s">
        <v>48</v>
      </c>
      <c r="D1921" s="20" t="s">
        <v>32</v>
      </c>
      <c r="E1921" s="2">
        <v>-234.19203747072598</v>
      </c>
      <c r="F1921" s="2">
        <v>209</v>
      </c>
      <c r="G1921">
        <v>6</v>
      </c>
      <c r="H1921">
        <v>36</v>
      </c>
      <c r="J1921" s="2" t="str">
        <f t="shared" si="599"/>
        <v>Arizona Cardinals</v>
      </c>
      <c r="K1921" s="2" t="str">
        <f t="shared" si="600"/>
        <v>Seattle Seahawks</v>
      </c>
      <c r="L1921" s="17">
        <f t="shared" si="601"/>
        <v>-234.19203747072598</v>
      </c>
      <c r="M1921" s="18">
        <f t="shared" si="602"/>
        <v>209</v>
      </c>
      <c r="N1921" s="4">
        <f t="shared" si="588"/>
        <v>1.427</v>
      </c>
      <c r="O1921" s="4">
        <f t="shared" si="589"/>
        <v>3.09</v>
      </c>
      <c r="P1921" s="4"/>
      <c r="Q1921" s="4"/>
      <c r="R1921" s="1">
        <f t="shared" si="590"/>
        <v>0.70077084793272593</v>
      </c>
      <c r="S1921" s="1">
        <f t="shared" si="590"/>
        <v>0.3236245954692557</v>
      </c>
      <c r="T1921" s="1">
        <f t="shared" si="586"/>
        <v>2.3814478636262959E-2</v>
      </c>
      <c r="U1921" s="1">
        <f t="shared" si="587"/>
        <v>0.18857312623173511</v>
      </c>
      <c r="V1921" s="1">
        <f t="shared" si="591"/>
        <v>0.69957312623173507</v>
      </c>
      <c r="W1921" s="1"/>
      <c r="X1921" s="17">
        <f t="shared" si="592"/>
        <v>429.44313110842393</v>
      </c>
      <c r="Y1921" s="18">
        <f t="shared" si="593"/>
        <v>2062.7341717725726</v>
      </c>
      <c r="Z1921" s="2">
        <f t="shared" si="604"/>
        <v>407.97097455300269</v>
      </c>
      <c r="AA1921" s="18">
        <f t="shared" si="604"/>
        <v>1959.5974631839438</v>
      </c>
      <c r="AB1921" s="2">
        <f t="shared" si="605"/>
        <v>-245.1154769271661</v>
      </c>
      <c r="AC1921" s="2">
        <f t="shared" si="605"/>
        <v>195.95974631839437</v>
      </c>
      <c r="AD1921" s="2">
        <f t="shared" si="594"/>
        <v>-1000</v>
      </c>
      <c r="AE1921" s="2">
        <f t="shared" si="595"/>
        <v>1959.5974631839438</v>
      </c>
      <c r="AF1921" s="5">
        <f t="shared" si="596"/>
        <v>-1</v>
      </c>
      <c r="AG1921" s="5">
        <f t="shared" si="597"/>
        <v>2.09</v>
      </c>
      <c r="AH1921" s="3">
        <f t="shared" si="598"/>
        <v>201601</v>
      </c>
      <c r="AI1921" s="21">
        <v>1.377</v>
      </c>
      <c r="AJ1921" s="21">
        <v>3.35</v>
      </c>
      <c r="AK1921" s="21">
        <v>1.427</v>
      </c>
      <c r="AL1921" s="21">
        <v>3.09</v>
      </c>
      <c r="AO1921">
        <f t="shared" si="603"/>
        <v>-300</v>
      </c>
      <c r="AP1921">
        <f>IF(E1921&lt;F1921,G1921,H1921)</f>
        <v>6</v>
      </c>
      <c r="AQ1921">
        <f>IF(E1921&lt;F1921,H1921,G1921)</f>
        <v>36</v>
      </c>
    </row>
    <row r="1922" spans="2:43" x14ac:dyDescent="0.25">
      <c r="B1922" s="23">
        <v>42372</v>
      </c>
      <c r="C1922" s="20" t="s">
        <v>38</v>
      </c>
      <c r="D1922" s="20" t="s">
        <v>54</v>
      </c>
      <c r="E1922" s="2">
        <v>-460.82949308755741</v>
      </c>
      <c r="F1922" s="2">
        <v>393</v>
      </c>
      <c r="G1922">
        <v>27</v>
      </c>
      <c r="H1922">
        <v>20</v>
      </c>
      <c r="J1922" s="2" t="str">
        <f t="shared" si="599"/>
        <v>Denver Broncos</v>
      </c>
      <c r="K1922" s="2" t="str">
        <f t="shared" si="600"/>
        <v>San Diego Chargers</v>
      </c>
      <c r="L1922" s="17">
        <f t="shared" si="601"/>
        <v>-460.82949308755741</v>
      </c>
      <c r="M1922" s="18">
        <f t="shared" si="602"/>
        <v>393</v>
      </c>
      <c r="N1922" s="4">
        <f t="shared" si="588"/>
        <v>1.2170000000000001</v>
      </c>
      <c r="O1922" s="4">
        <f t="shared" si="589"/>
        <v>4.93</v>
      </c>
      <c r="P1922" s="4"/>
      <c r="Q1922" s="4"/>
      <c r="R1922" s="1">
        <f t="shared" si="590"/>
        <v>0.82169268693508624</v>
      </c>
      <c r="S1922" s="1">
        <f t="shared" si="590"/>
        <v>0.20283975659229211</v>
      </c>
      <c r="T1922" s="1">
        <f t="shared" si="586"/>
        <v>2.3945013827883499E-2</v>
      </c>
      <c r="U1922" s="1">
        <f t="shared" si="587"/>
        <v>0.30942646517139705</v>
      </c>
      <c r="V1922" s="1">
        <f t="shared" si="591"/>
        <v>0.82042646517139706</v>
      </c>
      <c r="W1922" s="1"/>
      <c r="X1922" s="17">
        <f t="shared" si="592"/>
        <v>218.87828154237798</v>
      </c>
      <c r="Y1922" s="18">
        <f t="shared" si="593"/>
        <v>3744.6260130048004</v>
      </c>
      <c r="Z1922" s="2">
        <f t="shared" si="604"/>
        <v>207.93436746525907</v>
      </c>
      <c r="AA1922" s="18">
        <f t="shared" si="604"/>
        <v>3557.3947123545604</v>
      </c>
      <c r="AB1922" s="2">
        <f t="shared" si="605"/>
        <v>-480.92098107210506</v>
      </c>
      <c r="AC1922" s="2">
        <f t="shared" si="605"/>
        <v>355.73947123545605</v>
      </c>
      <c r="AD1922" s="2">
        <f t="shared" si="594"/>
        <v>207.93436746525907</v>
      </c>
      <c r="AE1922" s="2">
        <f t="shared" si="595"/>
        <v>-1000</v>
      </c>
      <c r="AF1922" s="5">
        <f t="shared" si="596"/>
        <v>0.21700000000000008</v>
      </c>
      <c r="AG1922" s="5">
        <f t="shared" si="597"/>
        <v>-1</v>
      </c>
      <c r="AH1922" s="3">
        <f t="shared" si="598"/>
        <v>201601</v>
      </c>
      <c r="AI1922" s="21">
        <v>1.2629999999999999</v>
      </c>
      <c r="AJ1922" s="21">
        <v>4.3</v>
      </c>
      <c r="AK1922" s="21">
        <v>1.2170000000000001</v>
      </c>
      <c r="AL1922" s="21">
        <v>4.93</v>
      </c>
      <c r="AO1922">
        <f t="shared" si="603"/>
        <v>-500</v>
      </c>
      <c r="AP1922">
        <f>IF(E1922&lt;F1922,G1922,H1922)</f>
        <v>27</v>
      </c>
      <c r="AQ1922">
        <f>IF(E1922&lt;F1922,H1922,G1922)</f>
        <v>20</v>
      </c>
    </row>
    <row r="1923" spans="2:43" x14ac:dyDescent="0.25">
      <c r="B1923" s="23">
        <v>42372</v>
      </c>
      <c r="C1923" s="20" t="s">
        <v>22</v>
      </c>
      <c r="D1923" s="20" t="s">
        <v>55</v>
      </c>
      <c r="E1923" s="2">
        <v>146</v>
      </c>
      <c r="F1923" s="2">
        <v>-162.07455429497568</v>
      </c>
      <c r="G1923">
        <v>19</v>
      </c>
      <c r="H1923">
        <v>16</v>
      </c>
      <c r="J1923" s="2" t="str">
        <f t="shared" si="599"/>
        <v>St. Louis Rams</v>
      </c>
      <c r="K1923" s="2" t="str">
        <f t="shared" si="600"/>
        <v>San Francisco 49ers</v>
      </c>
      <c r="L1923" s="17">
        <f t="shared" si="601"/>
        <v>-162.07455429497568</v>
      </c>
      <c r="M1923" s="18">
        <f t="shared" si="602"/>
        <v>146</v>
      </c>
      <c r="N1923" s="4">
        <f t="shared" si="588"/>
        <v>1.617</v>
      </c>
      <c r="O1923" s="4">
        <f t="shared" si="589"/>
        <v>2.46</v>
      </c>
      <c r="P1923" s="4"/>
      <c r="Q1923" s="4"/>
      <c r="R1923" s="1">
        <f t="shared" si="590"/>
        <v>0.6184291898577613</v>
      </c>
      <c r="S1923" s="1">
        <f t="shared" si="590"/>
        <v>0.4065040650406504</v>
      </c>
      <c r="T1923" s="1">
        <f t="shared" si="586"/>
        <v>2.4326710816777064E-2</v>
      </c>
      <c r="U1923" s="1">
        <f t="shared" si="587"/>
        <v>0.10596256240855545</v>
      </c>
      <c r="V1923" s="1">
        <f t="shared" si="591"/>
        <v>0.61696256240855551</v>
      </c>
      <c r="W1923" s="1"/>
      <c r="X1923" s="17">
        <f t="shared" si="592"/>
        <v>620.84389058569059</v>
      </c>
      <c r="Y1923" s="18">
        <f t="shared" si="593"/>
        <v>1456.8535337470446</v>
      </c>
      <c r="Z1923" s="2">
        <f t="shared" si="604"/>
        <v>589.80169605640606</v>
      </c>
      <c r="AA1923" s="18">
        <f t="shared" si="604"/>
        <v>1384.0108570596924</v>
      </c>
      <c r="AB1923" s="2">
        <f t="shared" si="605"/>
        <v>-169.54851209928776</v>
      </c>
      <c r="AC1923" s="2">
        <f t="shared" si="605"/>
        <v>138.40108570596925</v>
      </c>
      <c r="AD1923" s="2">
        <f t="shared" si="594"/>
        <v>-1000</v>
      </c>
      <c r="AE1923" s="2">
        <f t="shared" si="595"/>
        <v>1384.0108570596924</v>
      </c>
      <c r="AF1923" s="5">
        <f t="shared" si="596"/>
        <v>-1</v>
      </c>
      <c r="AG1923" s="5">
        <f t="shared" si="597"/>
        <v>1.46</v>
      </c>
      <c r="AH1923" s="3">
        <f t="shared" si="598"/>
        <v>201601</v>
      </c>
      <c r="AI1923" s="21">
        <v>2.57</v>
      </c>
      <c r="AJ1923" s="21">
        <v>1.5740000000000001</v>
      </c>
      <c r="AK1923" s="21">
        <v>2.46</v>
      </c>
      <c r="AL1923" s="21">
        <v>1.617</v>
      </c>
      <c r="AO1923">
        <f t="shared" si="603"/>
        <v>-170</v>
      </c>
      <c r="AP1923">
        <f>IF(E1923&lt;F1923,G1923,H1923)</f>
        <v>16</v>
      </c>
      <c r="AQ1923">
        <f>IF(E1923&lt;F1923,H1923,G1923)</f>
        <v>19</v>
      </c>
    </row>
    <row r="1924" spans="2:43" x14ac:dyDescent="0.25">
      <c r="B1924" s="23">
        <v>42372</v>
      </c>
      <c r="C1924" s="20" t="s">
        <v>35</v>
      </c>
      <c r="D1924" s="20" t="s">
        <v>43</v>
      </c>
      <c r="E1924" s="2">
        <v>-248.13895781637714</v>
      </c>
      <c r="F1924" s="2">
        <v>221</v>
      </c>
      <c r="G1924">
        <v>17</v>
      </c>
      <c r="H1924">
        <v>20</v>
      </c>
      <c r="J1924" s="2" t="str">
        <f t="shared" si="599"/>
        <v>Atlanta Falcons</v>
      </c>
      <c r="K1924" s="2" t="str">
        <f t="shared" si="600"/>
        <v>New Orleans Saints</v>
      </c>
      <c r="L1924" s="17">
        <f t="shared" si="601"/>
        <v>-248.13895781637714</v>
      </c>
      <c r="M1924" s="18">
        <f t="shared" si="602"/>
        <v>221</v>
      </c>
      <c r="N1924" s="4">
        <f t="shared" si="588"/>
        <v>1.403</v>
      </c>
      <c r="O1924" s="4">
        <f t="shared" si="589"/>
        <v>3.21</v>
      </c>
      <c r="P1924" s="4"/>
      <c r="Q1924" s="4"/>
      <c r="R1924" s="1">
        <f t="shared" si="590"/>
        <v>0.71275837491090521</v>
      </c>
      <c r="S1924" s="1">
        <f t="shared" si="590"/>
        <v>0.3115264797507788</v>
      </c>
      <c r="T1924" s="1">
        <f t="shared" ref="T1924:T1987" si="606">1-N1924*O1924/(N1924+O1924)</f>
        <v>2.3709083026230093E-2</v>
      </c>
      <c r="U1924" s="1">
        <f t="shared" ref="U1924:U1987" si="607">ABS(R1924-S1924)/2</f>
        <v>0.20061594758006321</v>
      </c>
      <c r="V1924" s="1">
        <f t="shared" si="591"/>
        <v>0.71161594758006319</v>
      </c>
      <c r="W1924" s="1"/>
      <c r="X1924" s="17">
        <f t="shared" si="592"/>
        <v>405.25237440310605</v>
      </c>
      <c r="Y1924" s="18">
        <f t="shared" si="593"/>
        <v>2175.9766274429703</v>
      </c>
      <c r="Z1924" s="2">
        <f t="shared" si="604"/>
        <v>384.98975568295072</v>
      </c>
      <c r="AA1924" s="18">
        <f t="shared" si="604"/>
        <v>2067.1777960708218</v>
      </c>
      <c r="AB1924" s="2">
        <f t="shared" si="605"/>
        <v>-259.74717125292199</v>
      </c>
      <c r="AC1924" s="2">
        <f t="shared" si="605"/>
        <v>206.71777960708218</v>
      </c>
      <c r="AD1924" s="2">
        <f t="shared" si="594"/>
        <v>-1000</v>
      </c>
      <c r="AE1924" s="2">
        <f t="shared" si="595"/>
        <v>2067.1777960708218</v>
      </c>
      <c r="AF1924" s="5">
        <f t="shared" si="596"/>
        <v>-1</v>
      </c>
      <c r="AG1924" s="5">
        <f t="shared" si="597"/>
        <v>2.21</v>
      </c>
      <c r="AH1924" s="3">
        <f t="shared" si="598"/>
        <v>201601</v>
      </c>
      <c r="AI1924" s="21">
        <v>1.512</v>
      </c>
      <c r="AJ1924" s="21">
        <v>2.75</v>
      </c>
      <c r="AK1924" s="21">
        <v>1.403</v>
      </c>
      <c r="AL1924" s="21">
        <v>3.21</v>
      </c>
      <c r="AO1924">
        <f t="shared" si="603"/>
        <v>-300</v>
      </c>
      <c r="AP1924">
        <f>IF(E1924&lt;F1924,G1924,H1924)</f>
        <v>17</v>
      </c>
      <c r="AQ1924">
        <f>IF(E1924&lt;F1924,H1924,G1924)</f>
        <v>20</v>
      </c>
    </row>
    <row r="1925" spans="2:43" x14ac:dyDescent="0.25">
      <c r="B1925" s="23">
        <v>42372</v>
      </c>
      <c r="C1925" s="20" t="s">
        <v>24</v>
      </c>
      <c r="D1925" s="20" t="s">
        <v>42</v>
      </c>
      <c r="E1925" s="2">
        <v>131</v>
      </c>
      <c r="F1925" s="2">
        <v>-145.13788098693757</v>
      </c>
      <c r="G1925">
        <v>22</v>
      </c>
      <c r="H1925">
        <v>17</v>
      </c>
      <c r="J1925" s="2" t="str">
        <f t="shared" si="599"/>
        <v>New York Jets</v>
      </c>
      <c r="K1925" s="2" t="str">
        <f t="shared" si="600"/>
        <v>Buffalo Bills</v>
      </c>
      <c r="L1925" s="17">
        <f t="shared" si="601"/>
        <v>-145.13788098693757</v>
      </c>
      <c r="M1925" s="18">
        <f t="shared" si="602"/>
        <v>131</v>
      </c>
      <c r="N1925" s="4">
        <f t="shared" ref="N1925:N1988" si="608">IF(E1925&lt;0,AK1925,AL1925)</f>
        <v>1.6890000000000001</v>
      </c>
      <c r="O1925" s="4">
        <f t="shared" ref="O1925:O1988" si="609">IF(E1925&lt;0,AL1925,AK1925)</f>
        <v>2.31</v>
      </c>
      <c r="P1925" s="4"/>
      <c r="Q1925" s="4"/>
      <c r="R1925" s="1">
        <f t="shared" ref="R1925:S1988" si="610">1/N1925</f>
        <v>0.59206631142687982</v>
      </c>
      <c r="S1925" s="1">
        <f t="shared" si="610"/>
        <v>0.4329004329004329</v>
      </c>
      <c r="T1925" s="1">
        <f t="shared" si="606"/>
        <v>2.4358589647411888E-2</v>
      </c>
      <c r="U1925" s="1">
        <f t="shared" si="607"/>
        <v>7.9582939263223462E-2</v>
      </c>
      <c r="V1925" s="1">
        <f t="shared" ref="V1925:V1988" si="611">V$1+IF(N1925&lt;=O1925,U1925,-U1925)</f>
        <v>0.59058293926322347</v>
      </c>
      <c r="W1925" s="1"/>
      <c r="X1925" s="17">
        <f t="shared" ref="X1925:X1988" si="612">(1/V1925-1)*1000</f>
        <v>693.24227558544305</v>
      </c>
      <c r="Y1925" s="18">
        <f t="shared" ref="Y1925:Y1988" si="613">1000000/(X1925+W$1)-X$1</f>
        <v>1309.568863191934</v>
      </c>
      <c r="Z1925" s="2">
        <f t="shared" si="604"/>
        <v>658.58016180617085</v>
      </c>
      <c r="AA1925" s="18">
        <f t="shared" si="604"/>
        <v>1244.0904200323373</v>
      </c>
      <c r="AB1925" s="2">
        <f t="shared" si="605"/>
        <v>-151.84180423192183</v>
      </c>
      <c r="AC1925" s="2">
        <f t="shared" si="605"/>
        <v>124.40904200323374</v>
      </c>
      <c r="AD1925" s="2">
        <f t="shared" ref="AD1925:AD1988" si="614">IF(AP1925&gt;AQ1925,Z1925,-1000)</f>
        <v>-1000</v>
      </c>
      <c r="AE1925" s="2">
        <f t="shared" ref="AE1925:AE1988" si="615">IF(AQ1925&gt;AP1925,AA1925,-1000)</f>
        <v>1244.0904200323373</v>
      </c>
      <c r="AF1925" s="5">
        <f t="shared" ref="AF1925:AF1988" si="616">IF(AP1925&gt;AQ1925,N1925-1,-1)</f>
        <v>-1</v>
      </c>
      <c r="AG1925" s="5">
        <f t="shared" ref="AG1925:AG1988" si="617">IF(AQ1925&gt;AP1925,O1925-1,-1)</f>
        <v>1.31</v>
      </c>
      <c r="AH1925" s="3">
        <f t="shared" ref="AH1925:AH1988" si="618">YEAR(B1925)*100+MONTH(B1925)</f>
        <v>201601</v>
      </c>
      <c r="AI1925" s="21">
        <v>2.4</v>
      </c>
      <c r="AJ1925" s="21">
        <v>1.645</v>
      </c>
      <c r="AK1925" s="21">
        <v>2.31</v>
      </c>
      <c r="AL1925" s="21">
        <v>1.6890000000000001</v>
      </c>
      <c r="AO1925">
        <f t="shared" si="603"/>
        <v>-150</v>
      </c>
      <c r="AP1925">
        <f>IF(E1925&lt;F1925,G1925,H1925)</f>
        <v>17</v>
      </c>
      <c r="AQ1925">
        <f>IF(E1925&lt;F1925,H1925,G1925)</f>
        <v>22</v>
      </c>
    </row>
    <row r="1926" spans="2:43" x14ac:dyDescent="0.25">
      <c r="B1926" s="23">
        <v>42372</v>
      </c>
      <c r="C1926" s="20" t="s">
        <v>44</v>
      </c>
      <c r="D1926" s="20" t="s">
        <v>27</v>
      </c>
      <c r="E1926" s="2">
        <v>-403.22580645161293</v>
      </c>
      <c r="F1926" s="2">
        <v>347</v>
      </c>
      <c r="G1926">
        <v>38</v>
      </c>
      <c r="H1926">
        <v>10</v>
      </c>
      <c r="J1926" s="2" t="str">
        <f t="shared" ref="J1926:J1989" si="619">IF(E1926&lt;=F1926,C1926,D1926)</f>
        <v>Carolina Panthers</v>
      </c>
      <c r="K1926" s="2" t="str">
        <f t="shared" ref="K1926:K1989" si="620">IF(E1926&gt;F1926,C1926,D1926)</f>
        <v>Tampa Bay Buccaneers</v>
      </c>
      <c r="L1926" s="17">
        <f t="shared" ref="L1926:L1989" si="621">IF(E1926&lt;=F1926,E1926,F1926)</f>
        <v>-403.22580645161293</v>
      </c>
      <c r="M1926" s="18">
        <f t="shared" ref="M1926:M1989" si="622">IF(E1926&gt;F1926,E1926,F1926)</f>
        <v>347</v>
      </c>
      <c r="N1926" s="4">
        <f t="shared" si="608"/>
        <v>1.248</v>
      </c>
      <c r="O1926" s="4">
        <f t="shared" si="609"/>
        <v>4.47</v>
      </c>
      <c r="P1926" s="4"/>
      <c r="Q1926" s="4"/>
      <c r="R1926" s="1">
        <f t="shared" si="610"/>
        <v>0.80128205128205132</v>
      </c>
      <c r="S1926" s="1">
        <f t="shared" si="610"/>
        <v>0.2237136465324385</v>
      </c>
      <c r="T1926" s="1">
        <f t="shared" si="606"/>
        <v>2.4386149003148061E-2</v>
      </c>
      <c r="U1926" s="1">
        <f t="shared" si="607"/>
        <v>0.2887842023748064</v>
      </c>
      <c r="V1926" s="1">
        <f t="shared" si="611"/>
        <v>0.79978420237480641</v>
      </c>
      <c r="W1926" s="1"/>
      <c r="X1926" s="17">
        <f t="shared" si="612"/>
        <v>250.33727476823242</v>
      </c>
      <c r="Y1926" s="18">
        <f t="shared" si="613"/>
        <v>3340.9593266198981</v>
      </c>
      <c r="Z1926" s="2">
        <f t="shared" si="604"/>
        <v>237.82041102982078</v>
      </c>
      <c r="AA1926" s="18">
        <f t="shared" si="604"/>
        <v>3173.9113602889029</v>
      </c>
      <c r="AB1926" s="2">
        <f t="shared" si="605"/>
        <v>-420.48535517609884</v>
      </c>
      <c r="AC1926" s="2">
        <f t="shared" si="605"/>
        <v>317.39113602889029</v>
      </c>
      <c r="AD1926" s="2">
        <f t="shared" si="614"/>
        <v>237.82041102982078</v>
      </c>
      <c r="AE1926" s="2">
        <f t="shared" si="615"/>
        <v>-1000</v>
      </c>
      <c r="AF1926" s="5">
        <f t="shared" si="616"/>
        <v>0.248</v>
      </c>
      <c r="AG1926" s="5">
        <f t="shared" si="617"/>
        <v>-1</v>
      </c>
      <c r="AH1926" s="3">
        <f t="shared" si="618"/>
        <v>201601</v>
      </c>
      <c r="AI1926" s="21">
        <v>1.2</v>
      </c>
      <c r="AJ1926" s="21">
        <v>5.23</v>
      </c>
      <c r="AK1926" s="21">
        <v>1.248</v>
      </c>
      <c r="AL1926" s="21">
        <v>4.47</v>
      </c>
      <c r="AO1926">
        <f t="shared" ref="AO1926:AO1989" si="623">IF(L1926&lt;-200,INT(L1926/100)*100,INT(L1926/10)*10)</f>
        <v>-500</v>
      </c>
      <c r="AP1926">
        <f>IF(E1926&lt;F1926,G1926,H1926)</f>
        <v>38</v>
      </c>
      <c r="AQ1926">
        <f>IF(E1926&lt;F1926,H1926,G1926)</f>
        <v>10</v>
      </c>
    </row>
    <row r="1927" spans="2:43" x14ac:dyDescent="0.25">
      <c r="B1927" s="23">
        <v>42372</v>
      </c>
      <c r="C1927" s="20" t="s">
        <v>37</v>
      </c>
      <c r="D1927" s="20" t="s">
        <v>34</v>
      </c>
      <c r="E1927" s="2">
        <v>112.00000000000001</v>
      </c>
      <c r="F1927" s="2">
        <v>-124.06947890818857</v>
      </c>
      <c r="G1927">
        <v>20</v>
      </c>
      <c r="H1927">
        <v>24</v>
      </c>
      <c r="J1927" s="2" t="str">
        <f t="shared" si="619"/>
        <v>Detroit Lions</v>
      </c>
      <c r="K1927" s="2" t="str">
        <f t="shared" si="620"/>
        <v>Chicago Bears</v>
      </c>
      <c r="L1927" s="17">
        <f t="shared" si="621"/>
        <v>-124.06947890818857</v>
      </c>
      <c r="M1927" s="18">
        <f t="shared" si="622"/>
        <v>112.00000000000001</v>
      </c>
      <c r="N1927" s="4">
        <f t="shared" si="608"/>
        <v>1.806</v>
      </c>
      <c r="O1927" s="4">
        <f t="shared" si="609"/>
        <v>2.12</v>
      </c>
      <c r="P1927" s="4"/>
      <c r="Q1927" s="4"/>
      <c r="R1927" s="1">
        <f t="shared" si="610"/>
        <v>0.55370985603543743</v>
      </c>
      <c r="S1927" s="1">
        <f t="shared" si="610"/>
        <v>0.47169811320754712</v>
      </c>
      <c r="T1927" s="1">
        <f t="shared" si="606"/>
        <v>2.4778400407539536E-2</v>
      </c>
      <c r="U1927" s="1">
        <f t="shared" si="607"/>
        <v>4.1005871413945155E-2</v>
      </c>
      <c r="V1927" s="1">
        <f t="shared" si="611"/>
        <v>0.55200587141394519</v>
      </c>
      <c r="W1927" s="1"/>
      <c r="X1927" s="17">
        <f t="shared" si="612"/>
        <v>811.57493386534532</v>
      </c>
      <c r="Y1927" s="18">
        <f t="shared" si="613"/>
        <v>1122.4401858660988</v>
      </c>
      <c r="Z1927" s="2">
        <f t="shared" si="604"/>
        <v>770.99618717207807</v>
      </c>
      <c r="AA1927" s="18">
        <f t="shared" si="604"/>
        <v>1066.3181765727938</v>
      </c>
      <c r="AB1927" s="2">
        <f t="shared" si="605"/>
        <v>-129.70232753911282</v>
      </c>
      <c r="AC1927" s="2">
        <f t="shared" si="605"/>
        <v>106.63181765727938</v>
      </c>
      <c r="AD1927" s="2">
        <f t="shared" si="614"/>
        <v>770.99618717207807</v>
      </c>
      <c r="AE1927" s="2">
        <f t="shared" si="615"/>
        <v>-1000</v>
      </c>
      <c r="AF1927" s="5">
        <f t="shared" si="616"/>
        <v>0.80600000000000005</v>
      </c>
      <c r="AG1927" s="5">
        <f t="shared" si="617"/>
        <v>-1</v>
      </c>
      <c r="AH1927" s="3">
        <f t="shared" si="618"/>
        <v>201601</v>
      </c>
      <c r="AI1927" s="21">
        <v>1.877</v>
      </c>
      <c r="AJ1927" s="21">
        <v>2.0299999999999998</v>
      </c>
      <c r="AK1927" s="21">
        <v>2.12</v>
      </c>
      <c r="AL1927" s="21">
        <v>1.806</v>
      </c>
      <c r="AO1927">
        <f t="shared" si="623"/>
        <v>-130</v>
      </c>
      <c r="AP1927">
        <f>IF(E1927&lt;F1927,G1927,H1927)</f>
        <v>24</v>
      </c>
      <c r="AQ1927">
        <f>IF(E1927&lt;F1927,H1927,G1927)</f>
        <v>20</v>
      </c>
    </row>
    <row r="1928" spans="2:43" x14ac:dyDescent="0.25">
      <c r="B1928" s="23">
        <v>42372</v>
      </c>
      <c r="C1928" s="20" t="s">
        <v>21</v>
      </c>
      <c r="D1928" s="20" t="s">
        <v>28</v>
      </c>
      <c r="E1928" s="2">
        <v>-380.22813688212943</v>
      </c>
      <c r="F1928" s="2">
        <v>330</v>
      </c>
      <c r="G1928">
        <v>24</v>
      </c>
      <c r="H1928">
        <v>16</v>
      </c>
      <c r="J1928" s="2" t="str">
        <f t="shared" si="619"/>
        <v>Cincinnati Bengals</v>
      </c>
      <c r="K1928" s="2" t="str">
        <f t="shared" si="620"/>
        <v>Baltimore Ravens</v>
      </c>
      <c r="L1928" s="17">
        <f t="shared" si="621"/>
        <v>-380.22813688212943</v>
      </c>
      <c r="M1928" s="18">
        <f t="shared" si="622"/>
        <v>330</v>
      </c>
      <c r="N1928" s="4">
        <f t="shared" si="608"/>
        <v>1.2629999999999999</v>
      </c>
      <c r="O1928" s="4">
        <f t="shared" si="609"/>
        <v>4.3</v>
      </c>
      <c r="P1928" s="4"/>
      <c r="Q1928" s="4"/>
      <c r="R1928" s="1">
        <f t="shared" si="610"/>
        <v>0.79176563737133809</v>
      </c>
      <c r="S1928" s="1">
        <f t="shared" si="610"/>
        <v>0.23255813953488372</v>
      </c>
      <c r="T1928" s="1">
        <f t="shared" si="606"/>
        <v>2.3746180118641047E-2</v>
      </c>
      <c r="U1928" s="1">
        <f t="shared" si="607"/>
        <v>0.2796037489182272</v>
      </c>
      <c r="V1928" s="1">
        <f t="shared" si="611"/>
        <v>0.79060374891822716</v>
      </c>
      <c r="W1928" s="1"/>
      <c r="X1928" s="17">
        <f t="shared" si="612"/>
        <v>264.85613225119045</v>
      </c>
      <c r="Y1928" s="18">
        <f t="shared" si="613"/>
        <v>3182.3042096495674</v>
      </c>
      <c r="Z1928" s="2">
        <f t="shared" si="604"/>
        <v>251.6133256386309</v>
      </c>
      <c r="AA1928" s="18">
        <f t="shared" si="604"/>
        <v>3023.1889991670887</v>
      </c>
      <c r="AB1928" s="2">
        <f t="shared" si="605"/>
        <v>-397.43523021360488</v>
      </c>
      <c r="AC1928" s="2">
        <f t="shared" si="605"/>
        <v>302.31889991670886</v>
      </c>
      <c r="AD1928" s="2">
        <f t="shared" si="614"/>
        <v>251.6133256386309</v>
      </c>
      <c r="AE1928" s="2">
        <f t="shared" si="615"/>
        <v>-1000</v>
      </c>
      <c r="AF1928" s="5">
        <f t="shared" si="616"/>
        <v>0.2629999999999999</v>
      </c>
      <c r="AG1928" s="5">
        <f t="shared" si="617"/>
        <v>-1</v>
      </c>
      <c r="AH1928" s="3">
        <f t="shared" si="618"/>
        <v>201601</v>
      </c>
      <c r="AI1928" s="21">
        <v>1.27</v>
      </c>
      <c r="AJ1928" s="21">
        <v>4.22</v>
      </c>
      <c r="AK1928" s="21">
        <v>1.2629999999999999</v>
      </c>
      <c r="AL1928" s="21">
        <v>4.3</v>
      </c>
      <c r="AO1928">
        <f t="shared" si="623"/>
        <v>-400</v>
      </c>
      <c r="AP1928">
        <f>IF(E1928&lt;F1928,G1928,H1928)</f>
        <v>24</v>
      </c>
      <c r="AQ1928">
        <f>IF(E1928&lt;F1928,H1928,G1928)</f>
        <v>16</v>
      </c>
    </row>
    <row r="1929" spans="2:43" x14ac:dyDescent="0.25">
      <c r="B1929" s="23">
        <v>42372</v>
      </c>
      <c r="C1929" s="20" t="s">
        <v>46</v>
      </c>
      <c r="D1929" s="20" t="s">
        <v>45</v>
      </c>
      <c r="E1929" s="2">
        <v>498.00000000000006</v>
      </c>
      <c r="F1929" s="2">
        <v>-602.40963855421717</v>
      </c>
      <c r="G1929">
        <v>12</v>
      </c>
      <c r="H1929">
        <v>28</v>
      </c>
      <c r="J1929" s="2" t="str">
        <f t="shared" si="619"/>
        <v>Pittsburgh Steelers</v>
      </c>
      <c r="K1929" s="2" t="str">
        <f t="shared" si="620"/>
        <v>Cleveland Browns</v>
      </c>
      <c r="L1929" s="17">
        <f t="shared" si="621"/>
        <v>-602.40963855421717</v>
      </c>
      <c r="M1929" s="18">
        <f t="shared" si="622"/>
        <v>498.00000000000006</v>
      </c>
      <c r="N1929" s="4">
        <f t="shared" si="608"/>
        <v>1.1659999999999999</v>
      </c>
      <c r="O1929" s="4">
        <f t="shared" si="609"/>
        <v>5.98</v>
      </c>
      <c r="P1929" s="4"/>
      <c r="Q1929" s="4"/>
      <c r="R1929" s="1">
        <f t="shared" si="610"/>
        <v>0.85763293310463129</v>
      </c>
      <c r="S1929" s="1">
        <f t="shared" si="610"/>
        <v>0.16722408026755853</v>
      </c>
      <c r="T1929" s="1">
        <f t="shared" si="606"/>
        <v>2.4254128183599288E-2</v>
      </c>
      <c r="U1929" s="1">
        <f t="shared" si="607"/>
        <v>0.34520442641853638</v>
      </c>
      <c r="V1929" s="1">
        <f t="shared" si="611"/>
        <v>0.85620442641853645</v>
      </c>
      <c r="W1929" s="1"/>
      <c r="X1929" s="17">
        <f t="shared" si="612"/>
        <v>167.94537512840679</v>
      </c>
      <c r="Y1929" s="18">
        <f t="shared" si="613"/>
        <v>4651.0400027330788</v>
      </c>
      <c r="Z1929" s="2">
        <f t="shared" si="604"/>
        <v>159.54810637198645</v>
      </c>
      <c r="AA1929" s="18">
        <f t="shared" si="604"/>
        <v>4418.4880025964248</v>
      </c>
      <c r="AB1929" s="2">
        <f t="shared" si="605"/>
        <v>-626.77020914839295</v>
      </c>
      <c r="AC1929" s="2">
        <f t="shared" si="605"/>
        <v>441.84880025964247</v>
      </c>
      <c r="AD1929" s="2">
        <f t="shared" si="614"/>
        <v>159.54810637198645</v>
      </c>
      <c r="AE1929" s="2">
        <f t="shared" si="615"/>
        <v>-1000</v>
      </c>
      <c r="AF1929" s="5">
        <f t="shared" si="616"/>
        <v>0.16599999999999993</v>
      </c>
      <c r="AG1929" s="5">
        <f t="shared" si="617"/>
        <v>-1</v>
      </c>
      <c r="AH1929" s="3">
        <f t="shared" si="618"/>
        <v>201601</v>
      </c>
      <c r="AI1929" s="21">
        <v>4.3</v>
      </c>
      <c r="AJ1929" s="21">
        <v>1.2629999999999999</v>
      </c>
      <c r="AK1929" s="21">
        <v>5.98</v>
      </c>
      <c r="AL1929" s="21">
        <v>1.1659999999999999</v>
      </c>
      <c r="AO1929">
        <f t="shared" si="623"/>
        <v>-700</v>
      </c>
      <c r="AP1929">
        <f>IF(E1929&lt;F1929,G1929,H1929)</f>
        <v>28</v>
      </c>
      <c r="AQ1929">
        <f>IF(E1929&lt;F1929,H1929,G1929)</f>
        <v>12</v>
      </c>
    </row>
    <row r="1930" spans="2:43" x14ac:dyDescent="0.25">
      <c r="B1930" s="23">
        <v>42372</v>
      </c>
      <c r="C1930" s="20" t="s">
        <v>23</v>
      </c>
      <c r="D1930" s="20" t="s">
        <v>53</v>
      </c>
      <c r="E1930" s="2">
        <v>-167.22408026755849</v>
      </c>
      <c r="F1930" s="2">
        <v>150.99999999999997</v>
      </c>
      <c r="G1930">
        <v>23</v>
      </c>
      <c r="H1930">
        <v>34</v>
      </c>
      <c r="J1930" s="2" t="str">
        <f t="shared" si="619"/>
        <v>Dallas Cowboys</v>
      </c>
      <c r="K1930" s="2" t="str">
        <f t="shared" si="620"/>
        <v>Washington Redskins</v>
      </c>
      <c r="L1930" s="17">
        <f t="shared" si="621"/>
        <v>-167.22408026755849</v>
      </c>
      <c r="M1930" s="18">
        <f t="shared" si="622"/>
        <v>150.99999999999997</v>
      </c>
      <c r="N1930" s="4">
        <f t="shared" si="608"/>
        <v>1.5980000000000001</v>
      </c>
      <c r="O1930" s="4">
        <f t="shared" si="609"/>
        <v>2.5099999999999998</v>
      </c>
      <c r="P1930" s="4"/>
      <c r="Q1930" s="4"/>
      <c r="R1930" s="1">
        <f t="shared" si="610"/>
        <v>0.62578222778473092</v>
      </c>
      <c r="S1930" s="1">
        <f t="shared" si="610"/>
        <v>0.39840637450199207</v>
      </c>
      <c r="T1930" s="1">
        <f t="shared" si="606"/>
        <v>2.3617332035053451E-2</v>
      </c>
      <c r="U1930" s="1">
        <f t="shared" si="607"/>
        <v>0.11368792664136942</v>
      </c>
      <c r="V1930" s="1">
        <f t="shared" si="611"/>
        <v>0.62468792664136941</v>
      </c>
      <c r="W1930" s="1"/>
      <c r="X1930" s="17">
        <f t="shared" si="612"/>
        <v>600.79930690591948</v>
      </c>
      <c r="Y1930" s="18">
        <f t="shared" si="613"/>
        <v>1503.4686795207117</v>
      </c>
      <c r="Z1930" s="2">
        <f t="shared" si="604"/>
        <v>570.75934156062351</v>
      </c>
      <c r="AA1930" s="18">
        <f t="shared" si="604"/>
        <v>1428.2952455446762</v>
      </c>
      <c r="AB1930" s="2">
        <f t="shared" si="605"/>
        <v>-175.20519195808632</v>
      </c>
      <c r="AC1930" s="2">
        <f t="shared" si="605"/>
        <v>142.82952455446761</v>
      </c>
      <c r="AD1930" s="2">
        <f t="shared" si="614"/>
        <v>-1000</v>
      </c>
      <c r="AE1930" s="2">
        <f t="shared" si="615"/>
        <v>1428.2952455446762</v>
      </c>
      <c r="AF1930" s="5">
        <f t="shared" si="616"/>
        <v>-1</v>
      </c>
      <c r="AG1930" s="5">
        <f t="shared" si="617"/>
        <v>1.5099999999999998</v>
      </c>
      <c r="AH1930" s="3">
        <f t="shared" si="618"/>
        <v>201601</v>
      </c>
      <c r="AI1930" s="21">
        <v>1.546</v>
      </c>
      <c r="AJ1930" s="21">
        <v>2.65</v>
      </c>
      <c r="AK1930" s="21">
        <v>1.5980000000000001</v>
      </c>
      <c r="AL1930" s="21">
        <v>2.5099999999999998</v>
      </c>
      <c r="AO1930">
        <f t="shared" si="623"/>
        <v>-170</v>
      </c>
      <c r="AP1930">
        <f>IF(E1930&lt;F1930,G1930,H1930)</f>
        <v>23</v>
      </c>
      <c r="AQ1930">
        <f>IF(E1930&lt;F1930,H1930,G1930)</f>
        <v>34</v>
      </c>
    </row>
    <row r="1931" spans="2:43" x14ac:dyDescent="0.25">
      <c r="B1931" s="23">
        <v>42372</v>
      </c>
      <c r="C1931" s="20" t="s">
        <v>33</v>
      </c>
      <c r="D1931" s="20" t="s">
        <v>29</v>
      </c>
      <c r="E1931" s="2">
        <v>-147.05882352941177</v>
      </c>
      <c r="F1931" s="2">
        <v>133</v>
      </c>
      <c r="G1931">
        <v>13</v>
      </c>
      <c r="H1931">
        <v>20</v>
      </c>
      <c r="J1931" s="2" t="str">
        <f t="shared" si="619"/>
        <v>Green Bay Packers</v>
      </c>
      <c r="K1931" s="2" t="str">
        <f t="shared" si="620"/>
        <v>Minnesota Vikings</v>
      </c>
      <c r="L1931" s="17">
        <f t="shared" si="621"/>
        <v>-147.05882352941177</v>
      </c>
      <c r="M1931" s="18">
        <f t="shared" si="622"/>
        <v>133</v>
      </c>
      <c r="N1931" s="4">
        <f t="shared" si="608"/>
        <v>1.68</v>
      </c>
      <c r="O1931" s="4">
        <f t="shared" si="609"/>
        <v>2.33</v>
      </c>
      <c r="P1931" s="4"/>
      <c r="Q1931" s="4"/>
      <c r="R1931" s="1">
        <f t="shared" si="610"/>
        <v>0.59523809523809523</v>
      </c>
      <c r="S1931" s="1">
        <f t="shared" si="610"/>
        <v>0.42918454935622319</v>
      </c>
      <c r="T1931" s="1">
        <f t="shared" si="606"/>
        <v>2.3840399002493684E-2</v>
      </c>
      <c r="U1931" s="1">
        <f t="shared" si="607"/>
        <v>8.3026772940936022E-2</v>
      </c>
      <c r="V1931" s="1">
        <f t="shared" si="611"/>
        <v>0.59402677294093609</v>
      </c>
      <c r="W1931" s="1"/>
      <c r="X1931" s="17">
        <f t="shared" si="612"/>
        <v>683.42580764357172</v>
      </c>
      <c r="Y1931" s="18">
        <f t="shared" si="613"/>
        <v>1327.8234083783493</v>
      </c>
      <c r="Z1931" s="2">
        <f t="shared" si="604"/>
        <v>649.25451726139306</v>
      </c>
      <c r="AA1931" s="18">
        <f t="shared" si="604"/>
        <v>1261.4322379594319</v>
      </c>
      <c r="AB1931" s="2">
        <f t="shared" si="605"/>
        <v>-154.02280206198321</v>
      </c>
      <c r="AC1931" s="2">
        <f t="shared" si="605"/>
        <v>126.14322379594319</v>
      </c>
      <c r="AD1931" s="2">
        <f t="shared" si="614"/>
        <v>-1000</v>
      </c>
      <c r="AE1931" s="2">
        <f t="shared" si="615"/>
        <v>1261.4322379594319</v>
      </c>
      <c r="AF1931" s="5">
        <f t="shared" si="616"/>
        <v>-1</v>
      </c>
      <c r="AG1931" s="5">
        <f t="shared" si="617"/>
        <v>1.33</v>
      </c>
      <c r="AH1931" s="3">
        <f t="shared" si="618"/>
        <v>201601</v>
      </c>
      <c r="AI1931" s="21">
        <v>1.581</v>
      </c>
      <c r="AJ1931" s="21">
        <v>2.5499999999999998</v>
      </c>
      <c r="AK1931" s="21">
        <v>1.68</v>
      </c>
      <c r="AL1931" s="21">
        <v>2.33</v>
      </c>
      <c r="AO1931">
        <f t="shared" si="623"/>
        <v>-150</v>
      </c>
      <c r="AP1931">
        <f>IF(E1931&lt;F1931,G1931,H1931)</f>
        <v>13</v>
      </c>
      <c r="AQ1931">
        <f>IF(E1931&lt;F1931,H1931,G1931)</f>
        <v>20</v>
      </c>
    </row>
    <row r="1932" spans="2:43" x14ac:dyDescent="0.25">
      <c r="B1932" s="23">
        <v>42372</v>
      </c>
      <c r="C1932" s="20" t="s">
        <v>40</v>
      </c>
      <c r="D1932" s="20" t="s">
        <v>26</v>
      </c>
      <c r="E1932" s="2">
        <v>-220.26431718061676</v>
      </c>
      <c r="F1932" s="2">
        <v>197.00000000000003</v>
      </c>
      <c r="G1932">
        <v>30</v>
      </c>
      <c r="H1932">
        <v>6</v>
      </c>
      <c r="J1932" s="2" t="str">
        <f t="shared" si="619"/>
        <v>Houston Texans</v>
      </c>
      <c r="K1932" s="2" t="str">
        <f t="shared" si="620"/>
        <v>Jacksonville Jaguars</v>
      </c>
      <c r="L1932" s="17">
        <f t="shared" si="621"/>
        <v>-220.26431718061676</v>
      </c>
      <c r="M1932" s="18">
        <f t="shared" si="622"/>
        <v>197.00000000000003</v>
      </c>
      <c r="N1932" s="4">
        <f t="shared" si="608"/>
        <v>1.454</v>
      </c>
      <c r="O1932" s="4">
        <f t="shared" si="609"/>
        <v>2.97</v>
      </c>
      <c r="P1932" s="4"/>
      <c r="Q1932" s="4"/>
      <c r="R1932" s="1">
        <f t="shared" si="610"/>
        <v>0.68775790921595603</v>
      </c>
      <c r="S1932" s="1">
        <f t="shared" si="610"/>
        <v>0.33670033670033667</v>
      </c>
      <c r="T1932" s="1">
        <f t="shared" si="606"/>
        <v>2.3874321880650973E-2</v>
      </c>
      <c r="U1932" s="1">
        <f t="shared" si="607"/>
        <v>0.17552878625780968</v>
      </c>
      <c r="V1932" s="1">
        <f t="shared" si="611"/>
        <v>0.68652878625780966</v>
      </c>
      <c r="W1932" s="1"/>
      <c r="X1932" s="17">
        <f t="shared" si="612"/>
        <v>456.6031607369099</v>
      </c>
      <c r="Y1932" s="18">
        <f t="shared" si="613"/>
        <v>1948.6078523326898</v>
      </c>
      <c r="Z1932" s="2">
        <f t="shared" si="604"/>
        <v>433.77300270006441</v>
      </c>
      <c r="AA1932" s="18">
        <f t="shared" si="604"/>
        <v>1851.1774597160552</v>
      </c>
      <c r="AB1932" s="2">
        <f t="shared" si="605"/>
        <v>-230.53532464570125</v>
      </c>
      <c r="AC1932" s="2">
        <f t="shared" si="605"/>
        <v>185.11774597160553</v>
      </c>
      <c r="AD1932" s="2">
        <f t="shared" si="614"/>
        <v>433.77300270006441</v>
      </c>
      <c r="AE1932" s="2">
        <f t="shared" si="615"/>
        <v>-1000</v>
      </c>
      <c r="AF1932" s="5">
        <f t="shared" si="616"/>
        <v>0.45399999999999996</v>
      </c>
      <c r="AG1932" s="5">
        <f t="shared" si="617"/>
        <v>-1</v>
      </c>
      <c r="AH1932" s="3">
        <f t="shared" si="618"/>
        <v>201601</v>
      </c>
      <c r="AI1932" s="21">
        <v>1.393</v>
      </c>
      <c r="AJ1932" s="21">
        <v>3.26</v>
      </c>
      <c r="AK1932" s="21">
        <v>1.454</v>
      </c>
      <c r="AL1932" s="21">
        <v>2.97</v>
      </c>
      <c r="AO1932">
        <f t="shared" si="623"/>
        <v>-300</v>
      </c>
      <c r="AP1932">
        <f>IF(E1932&lt;F1932,G1932,H1932)</f>
        <v>30</v>
      </c>
      <c r="AQ1932">
        <f>IF(E1932&lt;F1932,H1932,G1932)</f>
        <v>6</v>
      </c>
    </row>
    <row r="1933" spans="2:43" x14ac:dyDescent="0.25">
      <c r="B1933" s="23">
        <v>42372</v>
      </c>
      <c r="C1933" s="20" t="s">
        <v>39</v>
      </c>
      <c r="D1933" s="20" t="s">
        <v>41</v>
      </c>
      <c r="E1933" s="2">
        <v>-185.18518518518516</v>
      </c>
      <c r="F1933" s="2">
        <v>166</v>
      </c>
      <c r="G1933">
        <v>30</v>
      </c>
      <c r="H1933">
        <v>24</v>
      </c>
      <c r="J1933" s="2" t="str">
        <f t="shared" si="619"/>
        <v>Indianapolis Colts</v>
      </c>
      <c r="K1933" s="2" t="str">
        <f t="shared" si="620"/>
        <v>Tennessee Titans</v>
      </c>
      <c r="L1933" s="17">
        <f t="shared" si="621"/>
        <v>-185.18518518518516</v>
      </c>
      <c r="M1933" s="18">
        <f t="shared" si="622"/>
        <v>166</v>
      </c>
      <c r="N1933" s="4">
        <f t="shared" si="608"/>
        <v>1.54</v>
      </c>
      <c r="O1933" s="4">
        <f t="shared" si="609"/>
        <v>2.66</v>
      </c>
      <c r="P1933" s="4"/>
      <c r="Q1933" s="4"/>
      <c r="R1933" s="1">
        <f t="shared" si="610"/>
        <v>0.64935064935064934</v>
      </c>
      <c r="S1933" s="1">
        <f t="shared" si="610"/>
        <v>0.37593984962406013</v>
      </c>
      <c r="T1933" s="1">
        <f t="shared" si="606"/>
        <v>2.4666666666666726E-2</v>
      </c>
      <c r="U1933" s="1">
        <f t="shared" si="607"/>
        <v>0.13670539986329461</v>
      </c>
      <c r="V1933" s="1">
        <f t="shared" si="611"/>
        <v>0.64770539986329467</v>
      </c>
      <c r="W1933" s="1"/>
      <c r="X1933" s="17">
        <f t="shared" si="612"/>
        <v>543.91178491187668</v>
      </c>
      <c r="Y1933" s="18">
        <f t="shared" si="613"/>
        <v>1653.0471874062387</v>
      </c>
      <c r="Z1933" s="2">
        <f t="shared" si="604"/>
        <v>516.71619566628283</v>
      </c>
      <c r="AA1933" s="18">
        <f t="shared" si="604"/>
        <v>1570.3948280359266</v>
      </c>
      <c r="AB1933" s="2">
        <f t="shared" si="605"/>
        <v>-193.52983482751958</v>
      </c>
      <c r="AC1933" s="2">
        <f t="shared" si="605"/>
        <v>157.03948280359265</v>
      </c>
      <c r="AD1933" s="2">
        <f t="shared" si="614"/>
        <v>516.71619566628283</v>
      </c>
      <c r="AE1933" s="2">
        <f t="shared" si="615"/>
        <v>-1000</v>
      </c>
      <c r="AF1933" s="5">
        <f t="shared" si="616"/>
        <v>0.54</v>
      </c>
      <c r="AG1933" s="5">
        <f t="shared" si="617"/>
        <v>-1</v>
      </c>
      <c r="AH1933" s="3">
        <f t="shared" si="618"/>
        <v>201601</v>
      </c>
      <c r="AI1933" s="21">
        <v>1.526</v>
      </c>
      <c r="AJ1933" s="21">
        <v>2.71</v>
      </c>
      <c r="AK1933" s="21">
        <v>1.54</v>
      </c>
      <c r="AL1933" s="21">
        <v>2.66</v>
      </c>
      <c r="AO1933">
        <f t="shared" si="623"/>
        <v>-190</v>
      </c>
      <c r="AP1933">
        <f>IF(E1933&lt;F1933,G1933,H1933)</f>
        <v>30</v>
      </c>
      <c r="AQ1933">
        <f>IF(E1933&lt;F1933,H1933,G1933)</f>
        <v>24</v>
      </c>
    </row>
    <row r="1934" spans="2:43" x14ac:dyDescent="0.25">
      <c r="B1934" s="23">
        <v>42372</v>
      </c>
      <c r="C1934" s="20" t="s">
        <v>20</v>
      </c>
      <c r="D1934" s="20" t="s">
        <v>52</v>
      </c>
      <c r="E1934" s="2">
        <v>-290.69767441860461</v>
      </c>
      <c r="F1934" s="2">
        <v>256</v>
      </c>
      <c r="G1934">
        <v>23</v>
      </c>
      <c r="H1934">
        <v>17</v>
      </c>
      <c r="J1934" s="2" t="str">
        <f t="shared" si="619"/>
        <v>Kansas City Chiefs</v>
      </c>
      <c r="K1934" s="2" t="str">
        <f t="shared" si="620"/>
        <v>Oakland Raiders</v>
      </c>
      <c r="L1934" s="17">
        <f t="shared" si="621"/>
        <v>-290.69767441860461</v>
      </c>
      <c r="M1934" s="18">
        <f t="shared" si="622"/>
        <v>256</v>
      </c>
      <c r="N1934" s="4">
        <f t="shared" si="608"/>
        <v>1.3440000000000001</v>
      </c>
      <c r="O1934" s="4">
        <f t="shared" si="609"/>
        <v>3.56</v>
      </c>
      <c r="P1934" s="4"/>
      <c r="Q1934" s="4"/>
      <c r="R1934" s="1">
        <f t="shared" si="610"/>
        <v>0.74404761904761896</v>
      </c>
      <c r="S1934" s="1">
        <f t="shared" si="610"/>
        <v>0.2808988764044944</v>
      </c>
      <c r="T1934" s="1">
        <f t="shared" si="606"/>
        <v>2.4339314845024385E-2</v>
      </c>
      <c r="U1934" s="1">
        <f t="shared" si="607"/>
        <v>0.23157437132156228</v>
      </c>
      <c r="V1934" s="1">
        <f t="shared" si="611"/>
        <v>0.74257437132156223</v>
      </c>
      <c r="W1934" s="1"/>
      <c r="X1934" s="17">
        <f t="shared" si="612"/>
        <v>346.66646011536398</v>
      </c>
      <c r="Y1934" s="18">
        <f t="shared" si="613"/>
        <v>2508.192835826314</v>
      </c>
      <c r="Z1934" s="2">
        <f t="shared" si="604"/>
        <v>329.33313710959578</v>
      </c>
      <c r="AA1934" s="18">
        <f t="shared" si="604"/>
        <v>2382.7831940349984</v>
      </c>
      <c r="AB1934" s="2">
        <f t="shared" si="605"/>
        <v>-303.64390561379162</v>
      </c>
      <c r="AC1934" s="2">
        <f t="shared" si="605"/>
        <v>238.27831940349984</v>
      </c>
      <c r="AD1934" s="2">
        <f t="shared" si="614"/>
        <v>329.33313710959578</v>
      </c>
      <c r="AE1934" s="2">
        <f t="shared" si="615"/>
        <v>-1000</v>
      </c>
      <c r="AF1934" s="5">
        <f t="shared" si="616"/>
        <v>0.34400000000000008</v>
      </c>
      <c r="AG1934" s="5">
        <f t="shared" si="617"/>
        <v>-1</v>
      </c>
      <c r="AH1934" s="3">
        <f t="shared" si="618"/>
        <v>201601</v>
      </c>
      <c r="AI1934" s="21">
        <v>1.357</v>
      </c>
      <c r="AJ1934" s="21">
        <v>3.48</v>
      </c>
      <c r="AK1934" s="21">
        <v>1.3440000000000001</v>
      </c>
      <c r="AL1934" s="21">
        <v>3.56</v>
      </c>
      <c r="AO1934">
        <f t="shared" si="623"/>
        <v>-300</v>
      </c>
      <c r="AP1934">
        <f>IF(E1934&lt;F1934,G1934,H1934)</f>
        <v>23</v>
      </c>
      <c r="AQ1934">
        <f>IF(E1934&lt;F1934,H1934,G1934)</f>
        <v>17</v>
      </c>
    </row>
    <row r="1935" spans="2:43" x14ac:dyDescent="0.25">
      <c r="B1935" s="23">
        <v>42372</v>
      </c>
      <c r="C1935" s="20" t="s">
        <v>30</v>
      </c>
      <c r="D1935" s="20" t="s">
        <v>36</v>
      </c>
      <c r="E1935" s="2">
        <v>330</v>
      </c>
      <c r="F1935" s="2">
        <v>-380.22813688212943</v>
      </c>
      <c r="G1935">
        <v>20</v>
      </c>
      <c r="H1935">
        <v>10</v>
      </c>
      <c r="J1935" s="2" t="str">
        <f t="shared" si="619"/>
        <v>New England Patriots</v>
      </c>
      <c r="K1935" s="2" t="str">
        <f t="shared" si="620"/>
        <v>Miami Dolphins</v>
      </c>
      <c r="L1935" s="17">
        <f t="shared" si="621"/>
        <v>-380.22813688212943</v>
      </c>
      <c r="M1935" s="18">
        <f t="shared" si="622"/>
        <v>330</v>
      </c>
      <c r="N1935" s="4">
        <f t="shared" si="608"/>
        <v>1.2629999999999999</v>
      </c>
      <c r="O1935" s="4">
        <f t="shared" si="609"/>
        <v>4.3</v>
      </c>
      <c r="P1935" s="4"/>
      <c r="Q1935" s="4"/>
      <c r="R1935" s="1">
        <f t="shared" si="610"/>
        <v>0.79176563737133809</v>
      </c>
      <c r="S1935" s="1">
        <f t="shared" si="610"/>
        <v>0.23255813953488372</v>
      </c>
      <c r="T1935" s="1">
        <f t="shared" si="606"/>
        <v>2.3746180118641047E-2</v>
      </c>
      <c r="U1935" s="1">
        <f t="shared" si="607"/>
        <v>0.2796037489182272</v>
      </c>
      <c r="V1935" s="1">
        <f t="shared" si="611"/>
        <v>0.79060374891822716</v>
      </c>
      <c r="W1935" s="1"/>
      <c r="X1935" s="17">
        <f t="shared" si="612"/>
        <v>264.85613225119045</v>
      </c>
      <c r="Y1935" s="18">
        <f t="shared" si="613"/>
        <v>3182.3042096495674</v>
      </c>
      <c r="Z1935" s="2">
        <f t="shared" si="604"/>
        <v>251.6133256386309</v>
      </c>
      <c r="AA1935" s="18">
        <f t="shared" si="604"/>
        <v>3023.1889991670887</v>
      </c>
      <c r="AB1935" s="2">
        <f t="shared" si="605"/>
        <v>-397.43523021360488</v>
      </c>
      <c r="AC1935" s="2">
        <f t="shared" si="605"/>
        <v>302.31889991670886</v>
      </c>
      <c r="AD1935" s="2">
        <f t="shared" si="614"/>
        <v>-1000</v>
      </c>
      <c r="AE1935" s="2">
        <f t="shared" si="615"/>
        <v>3023.1889991670887</v>
      </c>
      <c r="AF1935" s="5">
        <f t="shared" si="616"/>
        <v>-1</v>
      </c>
      <c r="AG1935" s="5">
        <f t="shared" si="617"/>
        <v>3.3</v>
      </c>
      <c r="AH1935" s="3">
        <f t="shared" si="618"/>
        <v>201601</v>
      </c>
      <c r="AI1935" s="21">
        <v>4.93</v>
      </c>
      <c r="AJ1935" s="21">
        <v>1.2170000000000001</v>
      </c>
      <c r="AK1935" s="21">
        <v>4.3</v>
      </c>
      <c r="AL1935" s="21">
        <v>1.2629999999999999</v>
      </c>
      <c r="AO1935">
        <f t="shared" si="623"/>
        <v>-400</v>
      </c>
      <c r="AP1935">
        <f>IF(E1935&lt;F1935,G1935,H1935)</f>
        <v>10</v>
      </c>
      <c r="AQ1935">
        <f>IF(E1935&lt;F1935,H1935,G1935)</f>
        <v>20</v>
      </c>
    </row>
    <row r="1936" spans="2:43" x14ac:dyDescent="0.25">
      <c r="B1936" s="23">
        <v>42372</v>
      </c>
      <c r="C1936" s="20" t="s">
        <v>25</v>
      </c>
      <c r="D1936" s="20" t="s">
        <v>19</v>
      </c>
      <c r="E1936" s="2">
        <v>-202.02020202020196</v>
      </c>
      <c r="F1936" s="2">
        <v>181</v>
      </c>
      <c r="G1936">
        <v>30</v>
      </c>
      <c r="H1936">
        <v>35</v>
      </c>
      <c r="J1936" s="2" t="str">
        <f t="shared" si="619"/>
        <v>New York Giants</v>
      </c>
      <c r="K1936" s="2" t="str">
        <f t="shared" si="620"/>
        <v>Philadelphia Eagles</v>
      </c>
      <c r="L1936" s="17">
        <f t="shared" si="621"/>
        <v>-202.02020202020196</v>
      </c>
      <c r="M1936" s="18">
        <f t="shared" si="622"/>
        <v>181</v>
      </c>
      <c r="N1936" s="4">
        <f t="shared" si="608"/>
        <v>1.4950000000000001</v>
      </c>
      <c r="O1936" s="4">
        <f t="shared" si="609"/>
        <v>2.81</v>
      </c>
      <c r="P1936" s="4"/>
      <c r="Q1936" s="4"/>
      <c r="R1936" s="1">
        <f t="shared" si="610"/>
        <v>0.66889632107023411</v>
      </c>
      <c r="S1936" s="1">
        <f t="shared" si="610"/>
        <v>0.35587188612099646</v>
      </c>
      <c r="T1936" s="1">
        <f t="shared" si="606"/>
        <v>2.4169570267131069E-2</v>
      </c>
      <c r="U1936" s="1">
        <f t="shared" si="607"/>
        <v>0.15651221747461883</v>
      </c>
      <c r="V1936" s="1">
        <f t="shared" si="611"/>
        <v>0.66751221747461886</v>
      </c>
      <c r="W1936" s="1"/>
      <c r="X1936" s="17">
        <f t="shared" si="612"/>
        <v>498.09992060261197</v>
      </c>
      <c r="Y1936" s="18">
        <f t="shared" si="613"/>
        <v>1796.2818011286422</v>
      </c>
      <c r="Z1936" s="2">
        <f t="shared" si="604"/>
        <v>473.19492457248134</v>
      </c>
      <c r="AA1936" s="18">
        <f t="shared" si="604"/>
        <v>1706.46771107221</v>
      </c>
      <c r="AB1936" s="2">
        <f t="shared" si="605"/>
        <v>-211.32940107155051</v>
      </c>
      <c r="AC1936" s="2">
        <f t="shared" si="605"/>
        <v>170.64677110722101</v>
      </c>
      <c r="AD1936" s="2">
        <f t="shared" si="614"/>
        <v>-1000</v>
      </c>
      <c r="AE1936" s="2">
        <f t="shared" si="615"/>
        <v>1706.46771107221</v>
      </c>
      <c r="AF1936" s="5">
        <f t="shared" si="616"/>
        <v>-1</v>
      </c>
      <c r="AG1936" s="5">
        <f t="shared" si="617"/>
        <v>1.81</v>
      </c>
      <c r="AH1936" s="3">
        <f t="shared" si="618"/>
        <v>201601</v>
      </c>
      <c r="AI1936" s="21">
        <v>1.5740000000000001</v>
      </c>
      <c r="AJ1936" s="21">
        <v>2.57</v>
      </c>
      <c r="AK1936" s="21">
        <v>1.4950000000000001</v>
      </c>
      <c r="AL1936" s="21">
        <v>2.81</v>
      </c>
      <c r="AO1936">
        <f t="shared" si="623"/>
        <v>-300</v>
      </c>
      <c r="AP1936">
        <f>IF(E1936&lt;F1936,G1936,H1936)</f>
        <v>30</v>
      </c>
      <c r="AQ1936">
        <f>IF(E1936&lt;F1936,H1936,G1936)</f>
        <v>35</v>
      </c>
    </row>
    <row r="1937" spans="2:43" x14ac:dyDescent="0.25">
      <c r="B1937" s="23">
        <v>42366</v>
      </c>
      <c r="C1937" s="20" t="s">
        <v>38</v>
      </c>
      <c r="D1937" s="20" t="s">
        <v>21</v>
      </c>
      <c r="E1937" s="2">
        <v>-185.18518518518516</v>
      </c>
      <c r="F1937" s="2">
        <v>166</v>
      </c>
      <c r="G1937">
        <v>20</v>
      </c>
      <c r="H1937">
        <v>17</v>
      </c>
      <c r="J1937" s="2" t="str">
        <f t="shared" si="619"/>
        <v>Denver Broncos</v>
      </c>
      <c r="K1937" s="2" t="str">
        <f t="shared" si="620"/>
        <v>Cincinnati Bengals</v>
      </c>
      <c r="L1937" s="17">
        <f t="shared" si="621"/>
        <v>-185.18518518518516</v>
      </c>
      <c r="M1937" s="18">
        <f t="shared" si="622"/>
        <v>166</v>
      </c>
      <c r="N1937" s="4">
        <f t="shared" si="608"/>
        <v>1.54</v>
      </c>
      <c r="O1937" s="4">
        <f t="shared" si="609"/>
        <v>2.66</v>
      </c>
      <c r="P1937" s="4"/>
      <c r="Q1937" s="4"/>
      <c r="R1937" s="1">
        <f t="shared" si="610"/>
        <v>0.64935064935064934</v>
      </c>
      <c r="S1937" s="1">
        <f t="shared" si="610"/>
        <v>0.37593984962406013</v>
      </c>
      <c r="T1937" s="1">
        <f t="shared" si="606"/>
        <v>2.4666666666666726E-2</v>
      </c>
      <c r="U1937" s="1">
        <f t="shared" si="607"/>
        <v>0.13670539986329461</v>
      </c>
      <c r="V1937" s="1">
        <f t="shared" si="611"/>
        <v>0.64770539986329467</v>
      </c>
      <c r="W1937" s="1"/>
      <c r="X1937" s="17">
        <f t="shared" si="612"/>
        <v>543.91178491187668</v>
      </c>
      <c r="Y1937" s="18">
        <f t="shared" si="613"/>
        <v>1653.0471874062387</v>
      </c>
      <c r="Z1937" s="2">
        <f t="shared" si="604"/>
        <v>516.71619566628283</v>
      </c>
      <c r="AA1937" s="18">
        <f t="shared" si="604"/>
        <v>1570.3948280359266</v>
      </c>
      <c r="AB1937" s="2">
        <f t="shared" si="605"/>
        <v>-193.52983482751958</v>
      </c>
      <c r="AC1937" s="2">
        <f t="shared" si="605"/>
        <v>157.03948280359265</v>
      </c>
      <c r="AD1937" s="2">
        <f t="shared" si="614"/>
        <v>516.71619566628283</v>
      </c>
      <c r="AE1937" s="2">
        <f t="shared" si="615"/>
        <v>-1000</v>
      </c>
      <c r="AF1937" s="5">
        <f t="shared" si="616"/>
        <v>0.54</v>
      </c>
      <c r="AG1937" s="5">
        <f t="shared" si="617"/>
        <v>-1</v>
      </c>
      <c r="AH1937" s="3">
        <f t="shared" si="618"/>
        <v>201512</v>
      </c>
      <c r="AI1937" s="21">
        <v>1.5309999999999999</v>
      </c>
      <c r="AJ1937" s="21">
        <v>2.69</v>
      </c>
      <c r="AK1937" s="21">
        <v>1.54</v>
      </c>
      <c r="AL1937" s="21">
        <v>2.66</v>
      </c>
      <c r="AO1937">
        <f t="shared" si="623"/>
        <v>-190</v>
      </c>
      <c r="AP1937">
        <f>IF(E1937&lt;F1937,G1937,H1937)</f>
        <v>20</v>
      </c>
      <c r="AQ1937">
        <f>IF(E1937&lt;F1937,H1937,G1937)</f>
        <v>17</v>
      </c>
    </row>
    <row r="1938" spans="2:43" x14ac:dyDescent="0.25">
      <c r="B1938" s="23">
        <v>42365</v>
      </c>
      <c r="C1938" s="20" t="s">
        <v>48</v>
      </c>
      <c r="D1938" s="20" t="s">
        <v>33</v>
      </c>
      <c r="E1938" s="2">
        <v>-248.13895781637714</v>
      </c>
      <c r="F1938" s="2">
        <v>221</v>
      </c>
      <c r="G1938">
        <v>38</v>
      </c>
      <c r="H1938">
        <v>8</v>
      </c>
      <c r="J1938" s="2" t="str">
        <f t="shared" si="619"/>
        <v>Arizona Cardinals</v>
      </c>
      <c r="K1938" s="2" t="str">
        <f t="shared" si="620"/>
        <v>Green Bay Packers</v>
      </c>
      <c r="L1938" s="17">
        <f t="shared" si="621"/>
        <v>-248.13895781637714</v>
      </c>
      <c r="M1938" s="18">
        <f t="shared" si="622"/>
        <v>221</v>
      </c>
      <c r="N1938" s="4">
        <f t="shared" si="608"/>
        <v>1.403</v>
      </c>
      <c r="O1938" s="4">
        <f t="shared" si="609"/>
        <v>3.21</v>
      </c>
      <c r="P1938" s="4"/>
      <c r="Q1938" s="4"/>
      <c r="R1938" s="1">
        <f t="shared" si="610"/>
        <v>0.71275837491090521</v>
      </c>
      <c r="S1938" s="1">
        <f t="shared" si="610"/>
        <v>0.3115264797507788</v>
      </c>
      <c r="T1938" s="1">
        <f t="shared" si="606"/>
        <v>2.3709083026230093E-2</v>
      </c>
      <c r="U1938" s="1">
        <f t="shared" si="607"/>
        <v>0.20061594758006321</v>
      </c>
      <c r="V1938" s="1">
        <f t="shared" si="611"/>
        <v>0.71161594758006319</v>
      </c>
      <c r="W1938" s="1"/>
      <c r="X1938" s="17">
        <f t="shared" si="612"/>
        <v>405.25237440310605</v>
      </c>
      <c r="Y1938" s="18">
        <f t="shared" si="613"/>
        <v>2175.9766274429703</v>
      </c>
      <c r="Z1938" s="2">
        <f t="shared" si="604"/>
        <v>384.98975568295072</v>
      </c>
      <c r="AA1938" s="18">
        <f t="shared" si="604"/>
        <v>2067.1777960708218</v>
      </c>
      <c r="AB1938" s="2">
        <f t="shared" si="605"/>
        <v>-259.74717125292199</v>
      </c>
      <c r="AC1938" s="2">
        <f t="shared" si="605"/>
        <v>206.71777960708218</v>
      </c>
      <c r="AD1938" s="2">
        <f t="shared" si="614"/>
        <v>384.98975568295072</v>
      </c>
      <c r="AE1938" s="2">
        <f t="shared" si="615"/>
        <v>-1000</v>
      </c>
      <c r="AF1938" s="5">
        <f t="shared" si="616"/>
        <v>0.40300000000000002</v>
      </c>
      <c r="AG1938" s="5">
        <f t="shared" si="617"/>
        <v>-1</v>
      </c>
      <c r="AH1938" s="3">
        <f t="shared" si="618"/>
        <v>201512</v>
      </c>
      <c r="AI1938" s="21">
        <v>1.49</v>
      </c>
      <c r="AJ1938" s="21">
        <v>2.83</v>
      </c>
      <c r="AK1938" s="21">
        <v>1.403</v>
      </c>
      <c r="AL1938" s="21">
        <v>3.21</v>
      </c>
      <c r="AO1938">
        <f t="shared" si="623"/>
        <v>-300</v>
      </c>
      <c r="AP1938">
        <f>IF(E1938&lt;F1938,G1938,H1938)</f>
        <v>38</v>
      </c>
      <c r="AQ1938">
        <f>IF(E1938&lt;F1938,H1938,G1938)</f>
        <v>8</v>
      </c>
    </row>
    <row r="1939" spans="2:43" x14ac:dyDescent="0.25">
      <c r="B1939" s="23">
        <v>42365</v>
      </c>
      <c r="C1939" s="20" t="s">
        <v>32</v>
      </c>
      <c r="D1939" s="20" t="s">
        <v>55</v>
      </c>
      <c r="E1939" s="2">
        <v>-578.03468208092477</v>
      </c>
      <c r="F1939" s="2">
        <v>480</v>
      </c>
      <c r="G1939">
        <v>17</v>
      </c>
      <c r="H1939">
        <v>23</v>
      </c>
      <c r="J1939" s="2" t="str">
        <f t="shared" si="619"/>
        <v>Seattle Seahawks</v>
      </c>
      <c r="K1939" s="2" t="str">
        <f t="shared" si="620"/>
        <v>St. Louis Rams</v>
      </c>
      <c r="L1939" s="17">
        <f t="shared" si="621"/>
        <v>-578.03468208092477</v>
      </c>
      <c r="M1939" s="18">
        <f t="shared" si="622"/>
        <v>480</v>
      </c>
      <c r="N1939" s="4">
        <f t="shared" si="608"/>
        <v>1.173</v>
      </c>
      <c r="O1939" s="4">
        <f t="shared" si="609"/>
        <v>5.8</v>
      </c>
      <c r="P1939" s="4"/>
      <c r="Q1939" s="4"/>
      <c r="R1939" s="1">
        <f t="shared" si="610"/>
        <v>0.85251491901108267</v>
      </c>
      <c r="S1939" s="1">
        <f t="shared" si="610"/>
        <v>0.17241379310344829</v>
      </c>
      <c r="T1939" s="1">
        <f t="shared" si="606"/>
        <v>2.4322386347339742E-2</v>
      </c>
      <c r="U1939" s="1">
        <f t="shared" si="607"/>
        <v>0.34005056295381719</v>
      </c>
      <c r="V1939" s="1">
        <f t="shared" si="611"/>
        <v>0.8510505629538172</v>
      </c>
      <c r="W1939" s="1"/>
      <c r="X1939" s="17">
        <f t="shared" si="612"/>
        <v>175.01831680741819</v>
      </c>
      <c r="Y1939" s="18">
        <f t="shared" si="613"/>
        <v>4500.0761305264368</v>
      </c>
      <c r="Z1939" s="2">
        <f t="shared" si="604"/>
        <v>166.26740096704728</v>
      </c>
      <c r="AA1939" s="18">
        <f t="shared" si="604"/>
        <v>4275.0723240001143</v>
      </c>
      <c r="AB1939" s="2">
        <f t="shared" si="605"/>
        <v>-601.44080811017852</v>
      </c>
      <c r="AC1939" s="2">
        <f t="shared" si="605"/>
        <v>427.50723240001145</v>
      </c>
      <c r="AD1939" s="2">
        <f t="shared" si="614"/>
        <v>-1000</v>
      </c>
      <c r="AE1939" s="2">
        <f t="shared" si="615"/>
        <v>4275.0723240001143</v>
      </c>
      <c r="AF1939" s="5">
        <f t="shared" si="616"/>
        <v>-1</v>
      </c>
      <c r="AG1939" s="5">
        <f t="shared" si="617"/>
        <v>4.8</v>
      </c>
      <c r="AH1939" s="3">
        <f t="shared" si="618"/>
        <v>201512</v>
      </c>
      <c r="AI1939" s="21">
        <v>1.113</v>
      </c>
      <c r="AJ1939" s="21">
        <v>7.91</v>
      </c>
      <c r="AK1939" s="21">
        <v>1.173</v>
      </c>
      <c r="AL1939" s="21">
        <v>5.8</v>
      </c>
      <c r="AO1939">
        <f t="shared" si="623"/>
        <v>-600</v>
      </c>
      <c r="AP1939">
        <f>IF(E1939&lt;F1939,G1939,H1939)</f>
        <v>17</v>
      </c>
      <c r="AQ1939">
        <f>IF(E1939&lt;F1939,H1939,G1939)</f>
        <v>23</v>
      </c>
    </row>
    <row r="1940" spans="2:43" x14ac:dyDescent="0.25">
      <c r="B1940" s="23">
        <v>42365</v>
      </c>
      <c r="C1940" s="20" t="s">
        <v>43</v>
      </c>
      <c r="D1940" s="20" t="s">
        <v>26</v>
      </c>
      <c r="E1940" s="2">
        <v>-130.03901170351108</v>
      </c>
      <c r="F1940" s="2">
        <v>118.00000000000001</v>
      </c>
      <c r="G1940">
        <v>38</v>
      </c>
      <c r="H1940">
        <v>27</v>
      </c>
      <c r="J1940" s="2" t="str">
        <f t="shared" si="619"/>
        <v>New Orleans Saints</v>
      </c>
      <c r="K1940" s="2" t="str">
        <f t="shared" si="620"/>
        <v>Jacksonville Jaguars</v>
      </c>
      <c r="L1940" s="17">
        <f t="shared" si="621"/>
        <v>-130.03901170351108</v>
      </c>
      <c r="M1940" s="18">
        <f t="shared" si="622"/>
        <v>118.00000000000001</v>
      </c>
      <c r="N1940" s="4">
        <f t="shared" si="608"/>
        <v>1.7689999999999999</v>
      </c>
      <c r="O1940" s="4">
        <f t="shared" si="609"/>
        <v>2.1800000000000002</v>
      </c>
      <c r="P1940" s="4"/>
      <c r="Q1940" s="4"/>
      <c r="R1940" s="1">
        <f t="shared" si="610"/>
        <v>0.56529112492933864</v>
      </c>
      <c r="S1940" s="1">
        <f t="shared" si="610"/>
        <v>0.4587155963302752</v>
      </c>
      <c r="T1940" s="1">
        <f t="shared" si="606"/>
        <v>2.3443909850595079E-2</v>
      </c>
      <c r="U1940" s="1">
        <f t="shared" si="607"/>
        <v>5.328776429953172E-2</v>
      </c>
      <c r="V1940" s="1">
        <f t="shared" si="611"/>
        <v>0.56428776429953176</v>
      </c>
      <c r="W1940" s="1"/>
      <c r="X1940" s="17">
        <f t="shared" si="612"/>
        <v>772.14546064335025</v>
      </c>
      <c r="Y1940" s="18">
        <f t="shared" si="613"/>
        <v>1178.7723247127699</v>
      </c>
      <c r="Z1940" s="2">
        <f t="shared" ref="Z1940:AA2003" si="624">X1940*0.95</f>
        <v>733.53818761118271</v>
      </c>
      <c r="AA1940" s="18">
        <f t="shared" si="624"/>
        <v>1119.8337084771313</v>
      </c>
      <c r="AB1940" s="2">
        <f t="shared" ref="AB1940:AC2003" si="625">IF(Z1940&lt;1000,-100000/Z1940,Z1940/10)</f>
        <v>-136.32555426413018</v>
      </c>
      <c r="AC1940" s="2">
        <f t="shared" si="625"/>
        <v>111.98337084771313</v>
      </c>
      <c r="AD1940" s="2">
        <f t="shared" si="614"/>
        <v>733.53818761118271</v>
      </c>
      <c r="AE1940" s="2">
        <f t="shared" si="615"/>
        <v>-1000</v>
      </c>
      <c r="AF1940" s="5">
        <f t="shared" si="616"/>
        <v>0.76899999999999991</v>
      </c>
      <c r="AG1940" s="5">
        <f t="shared" si="617"/>
        <v>-1</v>
      </c>
      <c r="AH1940" s="3">
        <f t="shared" si="618"/>
        <v>201512</v>
      </c>
      <c r="AI1940" s="21">
        <v>1.675</v>
      </c>
      <c r="AJ1940" s="21">
        <v>2.34</v>
      </c>
      <c r="AK1940" s="21">
        <v>1.7689999999999999</v>
      </c>
      <c r="AL1940" s="21">
        <v>2.1800000000000002</v>
      </c>
      <c r="AO1940">
        <f t="shared" si="623"/>
        <v>-140</v>
      </c>
      <c r="AP1940">
        <f>IF(E1940&lt;F1940,G1940,H1940)</f>
        <v>38</v>
      </c>
      <c r="AQ1940">
        <f>IF(E1940&lt;F1940,H1940,G1940)</f>
        <v>27</v>
      </c>
    </row>
    <row r="1941" spans="2:43" x14ac:dyDescent="0.25">
      <c r="B1941" s="23">
        <v>42365</v>
      </c>
      <c r="C1941" s="20" t="s">
        <v>35</v>
      </c>
      <c r="D1941" s="20" t="s">
        <v>44</v>
      </c>
      <c r="E1941" s="2">
        <v>239</v>
      </c>
      <c r="F1941" s="2">
        <v>-270.2702702702702</v>
      </c>
      <c r="G1941">
        <v>20</v>
      </c>
      <c r="H1941">
        <v>13</v>
      </c>
      <c r="J1941" s="2" t="str">
        <f t="shared" si="619"/>
        <v>Carolina Panthers</v>
      </c>
      <c r="K1941" s="2" t="str">
        <f t="shared" si="620"/>
        <v>Atlanta Falcons</v>
      </c>
      <c r="L1941" s="17">
        <f t="shared" si="621"/>
        <v>-270.2702702702702</v>
      </c>
      <c r="M1941" s="18">
        <f t="shared" si="622"/>
        <v>239</v>
      </c>
      <c r="N1941" s="4">
        <f t="shared" si="608"/>
        <v>1.37</v>
      </c>
      <c r="O1941" s="4">
        <f t="shared" si="609"/>
        <v>3.39</v>
      </c>
      <c r="P1941" s="4"/>
      <c r="Q1941" s="4"/>
      <c r="R1941" s="1">
        <f t="shared" si="610"/>
        <v>0.72992700729927007</v>
      </c>
      <c r="S1941" s="1">
        <f t="shared" si="610"/>
        <v>0.29498525073746312</v>
      </c>
      <c r="T1941" s="1">
        <f t="shared" si="606"/>
        <v>2.4306722689075522E-2</v>
      </c>
      <c r="U1941" s="1">
        <f t="shared" si="607"/>
        <v>0.21747087828090347</v>
      </c>
      <c r="V1941" s="1">
        <f t="shared" si="611"/>
        <v>0.72847087828090351</v>
      </c>
      <c r="W1941" s="1"/>
      <c r="X1941" s="17">
        <f t="shared" si="612"/>
        <v>372.73847152252659</v>
      </c>
      <c r="Y1941" s="18">
        <f t="shared" si="613"/>
        <v>2348.8422438213829</v>
      </c>
      <c r="Z1941" s="2">
        <f t="shared" si="624"/>
        <v>354.10154794640027</v>
      </c>
      <c r="AA1941" s="18">
        <f t="shared" si="624"/>
        <v>2231.4001316303138</v>
      </c>
      <c r="AB1941" s="2">
        <f t="shared" si="625"/>
        <v>-282.40486544028556</v>
      </c>
      <c r="AC1941" s="2">
        <f t="shared" si="625"/>
        <v>223.14001316303137</v>
      </c>
      <c r="AD1941" s="2">
        <f t="shared" si="614"/>
        <v>-1000</v>
      </c>
      <c r="AE1941" s="2">
        <f t="shared" si="615"/>
        <v>2231.4001316303138</v>
      </c>
      <c r="AF1941" s="5">
        <f t="shared" si="616"/>
        <v>-1</v>
      </c>
      <c r="AG1941" s="5">
        <f t="shared" si="617"/>
        <v>2.39</v>
      </c>
      <c r="AH1941" s="3">
        <f t="shared" si="618"/>
        <v>201512</v>
      </c>
      <c r="AI1941" s="21">
        <v>3.6</v>
      </c>
      <c r="AJ1941" s="21">
        <v>1.3380000000000001</v>
      </c>
      <c r="AK1941" s="21">
        <v>3.39</v>
      </c>
      <c r="AL1941" s="21">
        <v>1.37</v>
      </c>
      <c r="AO1941">
        <f t="shared" si="623"/>
        <v>-300</v>
      </c>
      <c r="AP1941">
        <f>IF(E1941&lt;F1941,G1941,H1941)</f>
        <v>13</v>
      </c>
      <c r="AQ1941">
        <f>IF(E1941&lt;F1941,H1941,G1941)</f>
        <v>20</v>
      </c>
    </row>
    <row r="1942" spans="2:43" x14ac:dyDescent="0.25">
      <c r="B1942" s="23">
        <v>42365</v>
      </c>
      <c r="C1942" s="20" t="s">
        <v>28</v>
      </c>
      <c r="D1942" s="20" t="s">
        <v>45</v>
      </c>
      <c r="E1942" s="2">
        <v>461.00000000000006</v>
      </c>
      <c r="F1942" s="2">
        <v>-552.48618784530368</v>
      </c>
      <c r="G1942">
        <v>20</v>
      </c>
      <c r="H1942">
        <v>17</v>
      </c>
      <c r="J1942" s="2" t="str">
        <f t="shared" si="619"/>
        <v>Pittsburgh Steelers</v>
      </c>
      <c r="K1942" s="2" t="str">
        <f t="shared" si="620"/>
        <v>Baltimore Ravens</v>
      </c>
      <c r="L1942" s="17">
        <f t="shared" si="621"/>
        <v>-552.48618784530368</v>
      </c>
      <c r="M1942" s="18">
        <f t="shared" si="622"/>
        <v>461.00000000000006</v>
      </c>
      <c r="N1942" s="4">
        <f t="shared" si="608"/>
        <v>1.181</v>
      </c>
      <c r="O1942" s="4">
        <f t="shared" si="609"/>
        <v>5.61</v>
      </c>
      <c r="P1942" s="4"/>
      <c r="Q1942" s="4"/>
      <c r="R1942" s="1">
        <f t="shared" si="610"/>
        <v>0.84674005080440307</v>
      </c>
      <c r="S1942" s="1">
        <f t="shared" si="610"/>
        <v>0.17825311942959002</v>
      </c>
      <c r="T1942" s="1">
        <f t="shared" si="606"/>
        <v>2.4383743189515528E-2</v>
      </c>
      <c r="U1942" s="1">
        <f t="shared" si="607"/>
        <v>0.33424346568740654</v>
      </c>
      <c r="V1942" s="1">
        <f t="shared" si="611"/>
        <v>0.8452434656874066</v>
      </c>
      <c r="W1942" s="1"/>
      <c r="X1942" s="17">
        <f t="shared" si="612"/>
        <v>183.09107445951733</v>
      </c>
      <c r="Y1942" s="18">
        <f t="shared" si="613"/>
        <v>4339.2136408432089</v>
      </c>
      <c r="Z1942" s="2">
        <f t="shared" si="624"/>
        <v>173.93652073654147</v>
      </c>
      <c r="AA1942" s="18">
        <f t="shared" si="624"/>
        <v>4122.2529588010484</v>
      </c>
      <c r="AB1942" s="2">
        <f t="shared" si="625"/>
        <v>-574.92238879187551</v>
      </c>
      <c r="AC1942" s="2">
        <f t="shared" si="625"/>
        <v>412.22529588010485</v>
      </c>
      <c r="AD1942" s="2">
        <f t="shared" si="614"/>
        <v>-1000</v>
      </c>
      <c r="AE1942" s="2">
        <f t="shared" si="615"/>
        <v>4122.2529588010484</v>
      </c>
      <c r="AF1942" s="5">
        <f t="shared" si="616"/>
        <v>-1</v>
      </c>
      <c r="AG1942" s="5">
        <f t="shared" si="617"/>
        <v>4.6100000000000003</v>
      </c>
      <c r="AH1942" s="3">
        <f t="shared" si="618"/>
        <v>201512</v>
      </c>
      <c r="AI1942" s="21">
        <v>5.08</v>
      </c>
      <c r="AJ1942" s="21">
        <v>1.208</v>
      </c>
      <c r="AK1942" s="21">
        <v>5.61</v>
      </c>
      <c r="AL1942" s="21">
        <v>1.181</v>
      </c>
      <c r="AO1942">
        <f t="shared" si="623"/>
        <v>-600</v>
      </c>
      <c r="AP1942">
        <f>IF(E1942&lt;F1942,G1942,H1942)</f>
        <v>17</v>
      </c>
      <c r="AQ1942">
        <f>IF(E1942&lt;F1942,H1942,G1942)</f>
        <v>20</v>
      </c>
    </row>
    <row r="1943" spans="2:43" x14ac:dyDescent="0.25">
      <c r="B1943" s="23">
        <v>42365</v>
      </c>
      <c r="C1943" s="20" t="s">
        <v>24</v>
      </c>
      <c r="D1943" s="20" t="s">
        <v>23</v>
      </c>
      <c r="E1943" s="2">
        <v>-260.41666666666674</v>
      </c>
      <c r="F1943" s="2">
        <v>231</v>
      </c>
      <c r="G1943">
        <v>16</v>
      </c>
      <c r="H1943">
        <v>6</v>
      </c>
      <c r="J1943" s="2" t="str">
        <f t="shared" si="619"/>
        <v>Buffalo Bills</v>
      </c>
      <c r="K1943" s="2" t="str">
        <f t="shared" si="620"/>
        <v>Dallas Cowboys</v>
      </c>
      <c r="L1943" s="17">
        <f t="shared" si="621"/>
        <v>-260.41666666666674</v>
      </c>
      <c r="M1943" s="18">
        <f t="shared" si="622"/>
        <v>231</v>
      </c>
      <c r="N1943" s="4">
        <f t="shared" si="608"/>
        <v>1.3839999999999999</v>
      </c>
      <c r="O1943" s="4">
        <f t="shared" si="609"/>
        <v>3.31</v>
      </c>
      <c r="P1943" s="4"/>
      <c r="Q1943" s="4"/>
      <c r="R1943" s="1">
        <f t="shared" si="610"/>
        <v>0.7225433526011561</v>
      </c>
      <c r="S1943" s="1">
        <f t="shared" si="610"/>
        <v>0.30211480362537763</v>
      </c>
      <c r="T1943" s="1">
        <f t="shared" si="606"/>
        <v>2.4064763527907984E-2</v>
      </c>
      <c r="U1943" s="1">
        <f t="shared" si="607"/>
        <v>0.21021427448788924</v>
      </c>
      <c r="V1943" s="1">
        <f t="shared" si="611"/>
        <v>0.72121427448788922</v>
      </c>
      <c r="W1943" s="1"/>
      <c r="X1943" s="17">
        <f t="shared" si="612"/>
        <v>386.55048211582812</v>
      </c>
      <c r="Y1943" s="18">
        <f t="shared" si="613"/>
        <v>2272.2260058594952</v>
      </c>
      <c r="Z1943" s="2">
        <f t="shared" si="624"/>
        <v>367.22295801003668</v>
      </c>
      <c r="AA1943" s="18">
        <f t="shared" si="624"/>
        <v>2158.6147055665206</v>
      </c>
      <c r="AB1943" s="2">
        <f t="shared" si="625"/>
        <v>-272.31412911081355</v>
      </c>
      <c r="AC1943" s="2">
        <f t="shared" si="625"/>
        <v>215.86147055665205</v>
      </c>
      <c r="AD1943" s="2">
        <f t="shared" si="614"/>
        <v>367.22295801003668</v>
      </c>
      <c r="AE1943" s="2">
        <f t="shared" si="615"/>
        <v>-1000</v>
      </c>
      <c r="AF1943" s="5">
        <f t="shared" si="616"/>
        <v>0.3839999999999999</v>
      </c>
      <c r="AG1943" s="5">
        <f t="shared" si="617"/>
        <v>-1</v>
      </c>
      <c r="AH1943" s="3">
        <f t="shared" si="618"/>
        <v>201512</v>
      </c>
      <c r="AI1943" s="21">
        <v>1.3919999999999999</v>
      </c>
      <c r="AJ1943" s="21">
        <v>3.27</v>
      </c>
      <c r="AK1943" s="21">
        <v>1.3839999999999999</v>
      </c>
      <c r="AL1943" s="21">
        <v>3.31</v>
      </c>
      <c r="AO1943">
        <f t="shared" si="623"/>
        <v>-300</v>
      </c>
      <c r="AP1943">
        <f>IF(E1943&lt;F1943,G1943,H1943)</f>
        <v>16</v>
      </c>
      <c r="AQ1943">
        <f>IF(E1943&lt;F1943,H1943,G1943)</f>
        <v>6</v>
      </c>
    </row>
    <row r="1944" spans="2:43" x14ac:dyDescent="0.25">
      <c r="B1944" s="23">
        <v>42365</v>
      </c>
      <c r="C1944" s="20" t="s">
        <v>34</v>
      </c>
      <c r="D1944" s="20" t="s">
        <v>22</v>
      </c>
      <c r="E1944" s="2">
        <v>-400</v>
      </c>
      <c r="F1944" s="2">
        <v>346</v>
      </c>
      <c r="G1944">
        <v>32</v>
      </c>
      <c r="H1944">
        <v>17</v>
      </c>
      <c r="J1944" s="2" t="str">
        <f t="shared" si="619"/>
        <v>Detroit Lions</v>
      </c>
      <c r="K1944" s="2" t="str">
        <f t="shared" si="620"/>
        <v>San Francisco 49ers</v>
      </c>
      <c r="L1944" s="17">
        <f t="shared" si="621"/>
        <v>-400</v>
      </c>
      <c r="M1944" s="18">
        <f t="shared" si="622"/>
        <v>346</v>
      </c>
      <c r="N1944" s="4">
        <f t="shared" si="608"/>
        <v>1.25</v>
      </c>
      <c r="O1944" s="4">
        <f t="shared" si="609"/>
        <v>4.46</v>
      </c>
      <c r="P1944" s="4"/>
      <c r="Q1944" s="4"/>
      <c r="R1944" s="1">
        <f t="shared" si="610"/>
        <v>0.8</v>
      </c>
      <c r="S1944" s="1">
        <f t="shared" si="610"/>
        <v>0.22421524663677131</v>
      </c>
      <c r="T1944" s="1">
        <f t="shared" si="606"/>
        <v>2.3642732049036774E-2</v>
      </c>
      <c r="U1944" s="1">
        <f t="shared" si="607"/>
        <v>0.28789237668161438</v>
      </c>
      <c r="V1944" s="1">
        <f t="shared" si="611"/>
        <v>0.79889237668161439</v>
      </c>
      <c r="W1944" s="1"/>
      <c r="X1944" s="17">
        <f t="shared" si="612"/>
        <v>251.73306090832037</v>
      </c>
      <c r="Y1944" s="18">
        <f t="shared" si="613"/>
        <v>3325.0323008798923</v>
      </c>
      <c r="Z1944" s="2">
        <f t="shared" si="624"/>
        <v>239.14640786290434</v>
      </c>
      <c r="AA1944" s="18">
        <f t="shared" si="624"/>
        <v>3158.7806858358977</v>
      </c>
      <c r="AB1944" s="2">
        <f t="shared" si="625"/>
        <v>-418.15388695834849</v>
      </c>
      <c r="AC1944" s="2">
        <f t="shared" si="625"/>
        <v>315.87806858358977</v>
      </c>
      <c r="AD1944" s="2">
        <f t="shared" si="614"/>
        <v>239.14640786290434</v>
      </c>
      <c r="AE1944" s="2">
        <f t="shared" si="615"/>
        <v>-1000</v>
      </c>
      <c r="AF1944" s="5">
        <f t="shared" si="616"/>
        <v>0.25</v>
      </c>
      <c r="AG1944" s="5">
        <f t="shared" si="617"/>
        <v>-1</v>
      </c>
      <c r="AH1944" s="3">
        <f t="shared" si="618"/>
        <v>201512</v>
      </c>
      <c r="AI1944" s="21">
        <v>1.2</v>
      </c>
      <c r="AJ1944" s="21">
        <v>5.23</v>
      </c>
      <c r="AK1944" s="21">
        <v>1.25</v>
      </c>
      <c r="AL1944" s="21">
        <v>4.46</v>
      </c>
      <c r="AO1944">
        <f t="shared" si="623"/>
        <v>-400</v>
      </c>
      <c r="AP1944">
        <f>IF(E1944&lt;F1944,G1944,H1944)</f>
        <v>32</v>
      </c>
      <c r="AQ1944">
        <f>IF(E1944&lt;F1944,H1944,G1944)</f>
        <v>17</v>
      </c>
    </row>
    <row r="1945" spans="2:43" x14ac:dyDescent="0.25">
      <c r="B1945" s="23">
        <v>42365</v>
      </c>
      <c r="C1945" s="20" t="s">
        <v>20</v>
      </c>
      <c r="D1945" s="20" t="s">
        <v>46</v>
      </c>
      <c r="E1945" s="2">
        <v>-552.48618784530368</v>
      </c>
      <c r="F1945" s="2">
        <v>461.00000000000006</v>
      </c>
      <c r="G1945">
        <v>17</v>
      </c>
      <c r="H1945">
        <v>13</v>
      </c>
      <c r="J1945" s="2" t="str">
        <f t="shared" si="619"/>
        <v>Kansas City Chiefs</v>
      </c>
      <c r="K1945" s="2" t="str">
        <f t="shared" si="620"/>
        <v>Cleveland Browns</v>
      </c>
      <c r="L1945" s="17">
        <f t="shared" si="621"/>
        <v>-552.48618784530368</v>
      </c>
      <c r="M1945" s="18">
        <f t="shared" si="622"/>
        <v>461.00000000000006</v>
      </c>
      <c r="N1945" s="4">
        <f t="shared" si="608"/>
        <v>1.181</v>
      </c>
      <c r="O1945" s="4">
        <f t="shared" si="609"/>
        <v>5.61</v>
      </c>
      <c r="P1945" s="4"/>
      <c r="Q1945" s="4"/>
      <c r="R1945" s="1">
        <f t="shared" si="610"/>
        <v>0.84674005080440307</v>
      </c>
      <c r="S1945" s="1">
        <f t="shared" si="610"/>
        <v>0.17825311942959002</v>
      </c>
      <c r="T1945" s="1">
        <f t="shared" si="606"/>
        <v>2.4383743189515528E-2</v>
      </c>
      <c r="U1945" s="1">
        <f t="shared" si="607"/>
        <v>0.33424346568740654</v>
      </c>
      <c r="V1945" s="1">
        <f t="shared" si="611"/>
        <v>0.8452434656874066</v>
      </c>
      <c r="W1945" s="1"/>
      <c r="X1945" s="17">
        <f t="shared" si="612"/>
        <v>183.09107445951733</v>
      </c>
      <c r="Y1945" s="18">
        <f t="shared" si="613"/>
        <v>4339.2136408432089</v>
      </c>
      <c r="Z1945" s="2">
        <f t="shared" si="624"/>
        <v>173.93652073654147</v>
      </c>
      <c r="AA1945" s="18">
        <f t="shared" si="624"/>
        <v>4122.2529588010484</v>
      </c>
      <c r="AB1945" s="2">
        <f t="shared" si="625"/>
        <v>-574.92238879187551</v>
      </c>
      <c r="AC1945" s="2">
        <f t="shared" si="625"/>
        <v>412.22529588010485</v>
      </c>
      <c r="AD1945" s="2">
        <f t="shared" si="614"/>
        <v>173.93652073654147</v>
      </c>
      <c r="AE1945" s="2">
        <f t="shared" si="615"/>
        <v>-1000</v>
      </c>
      <c r="AF1945" s="5">
        <f t="shared" si="616"/>
        <v>0.18100000000000005</v>
      </c>
      <c r="AG1945" s="5">
        <f t="shared" si="617"/>
        <v>-1</v>
      </c>
      <c r="AH1945" s="3">
        <f t="shared" si="618"/>
        <v>201512</v>
      </c>
      <c r="AI1945" s="21">
        <v>1.133</v>
      </c>
      <c r="AJ1945" s="21">
        <v>7.04</v>
      </c>
      <c r="AK1945" s="21">
        <v>1.181</v>
      </c>
      <c r="AL1945" s="21">
        <v>5.61</v>
      </c>
      <c r="AO1945">
        <f t="shared" si="623"/>
        <v>-600</v>
      </c>
      <c r="AP1945">
        <f>IF(E1945&lt;F1945,G1945,H1945)</f>
        <v>17</v>
      </c>
      <c r="AQ1945">
        <f>IF(E1945&lt;F1945,H1945,G1945)</f>
        <v>13</v>
      </c>
    </row>
    <row r="1946" spans="2:43" x14ac:dyDescent="0.25">
      <c r="B1946" s="23">
        <v>42365</v>
      </c>
      <c r="C1946" s="20" t="s">
        <v>30</v>
      </c>
      <c r="D1946" s="20" t="s">
        <v>39</v>
      </c>
      <c r="E1946" s="2">
        <v>-133.15579227696406</v>
      </c>
      <c r="F1946" s="2">
        <v>120.00000000000001</v>
      </c>
      <c r="G1946">
        <v>12</v>
      </c>
      <c r="H1946">
        <v>18</v>
      </c>
      <c r="J1946" s="2" t="str">
        <f t="shared" si="619"/>
        <v>Miami Dolphins</v>
      </c>
      <c r="K1946" s="2" t="str">
        <f t="shared" si="620"/>
        <v>Indianapolis Colts</v>
      </c>
      <c r="L1946" s="17">
        <f t="shared" si="621"/>
        <v>-133.15579227696406</v>
      </c>
      <c r="M1946" s="18">
        <f t="shared" si="622"/>
        <v>120.00000000000001</v>
      </c>
      <c r="N1946" s="4">
        <f t="shared" si="608"/>
        <v>1.7509999999999999</v>
      </c>
      <c r="O1946" s="4">
        <f t="shared" si="609"/>
        <v>2.2000000000000002</v>
      </c>
      <c r="P1946" s="4"/>
      <c r="Q1946" s="4"/>
      <c r="R1946" s="1">
        <f t="shared" si="610"/>
        <v>0.57110222729868654</v>
      </c>
      <c r="S1946" s="1">
        <f t="shared" si="610"/>
        <v>0.45454545454545453</v>
      </c>
      <c r="T1946" s="1">
        <f t="shared" si="606"/>
        <v>2.5006327512022253E-2</v>
      </c>
      <c r="U1946" s="1">
        <f t="shared" si="607"/>
        <v>5.8278386376616004E-2</v>
      </c>
      <c r="V1946" s="1">
        <f t="shared" si="611"/>
        <v>0.56927838637661599</v>
      </c>
      <c r="W1946" s="1"/>
      <c r="X1946" s="17">
        <f t="shared" si="612"/>
        <v>756.60981328462503</v>
      </c>
      <c r="Y1946" s="18">
        <f t="shared" si="613"/>
        <v>1202.4897180992134</v>
      </c>
      <c r="Z1946" s="2">
        <f t="shared" si="624"/>
        <v>718.77932262039371</v>
      </c>
      <c r="AA1946" s="18">
        <f t="shared" si="624"/>
        <v>1142.3652321942527</v>
      </c>
      <c r="AB1946" s="2">
        <f t="shared" si="625"/>
        <v>-139.12475895305161</v>
      </c>
      <c r="AC1946" s="2">
        <f t="shared" si="625"/>
        <v>114.23652321942527</v>
      </c>
      <c r="AD1946" s="2">
        <f t="shared" si="614"/>
        <v>-1000</v>
      </c>
      <c r="AE1946" s="2">
        <f t="shared" si="615"/>
        <v>1142.3652321942527</v>
      </c>
      <c r="AF1946" s="5">
        <f t="shared" si="616"/>
        <v>-1</v>
      </c>
      <c r="AG1946" s="5">
        <f t="shared" si="617"/>
        <v>1.2000000000000002</v>
      </c>
      <c r="AH1946" s="3">
        <f t="shared" si="618"/>
        <v>201512</v>
      </c>
      <c r="AI1946" s="21">
        <v>1.724</v>
      </c>
      <c r="AJ1946" s="21">
        <v>2.25</v>
      </c>
      <c r="AK1946" s="21">
        <v>1.7509999999999999</v>
      </c>
      <c r="AL1946" s="21">
        <v>2.2000000000000002</v>
      </c>
      <c r="AO1946">
        <f t="shared" si="623"/>
        <v>-140</v>
      </c>
      <c r="AP1946">
        <f>IF(E1946&lt;F1946,G1946,H1946)</f>
        <v>12</v>
      </c>
      <c r="AQ1946">
        <f>IF(E1946&lt;F1946,H1946,G1946)</f>
        <v>18</v>
      </c>
    </row>
    <row r="1947" spans="2:43" x14ac:dyDescent="0.25">
      <c r="B1947" s="23">
        <v>42365</v>
      </c>
      <c r="C1947" s="20" t="s">
        <v>29</v>
      </c>
      <c r="D1947" s="20" t="s">
        <v>25</v>
      </c>
      <c r="E1947" s="2">
        <v>-305.81039755351685</v>
      </c>
      <c r="F1947" s="2">
        <v>269</v>
      </c>
      <c r="G1947">
        <v>49</v>
      </c>
      <c r="H1947">
        <v>17</v>
      </c>
      <c r="J1947" s="2" t="str">
        <f t="shared" si="619"/>
        <v>Minnesota Vikings</v>
      </c>
      <c r="K1947" s="2" t="str">
        <f t="shared" si="620"/>
        <v>New York Giants</v>
      </c>
      <c r="L1947" s="17">
        <f t="shared" si="621"/>
        <v>-305.81039755351685</v>
      </c>
      <c r="M1947" s="18">
        <f t="shared" si="622"/>
        <v>269</v>
      </c>
      <c r="N1947" s="4">
        <f t="shared" si="608"/>
        <v>1.327</v>
      </c>
      <c r="O1947" s="4">
        <f t="shared" si="609"/>
        <v>3.69</v>
      </c>
      <c r="P1947" s="4"/>
      <c r="Q1947" s="4"/>
      <c r="R1947" s="1">
        <f t="shared" si="610"/>
        <v>0.75357950263752826</v>
      </c>
      <c r="S1947" s="1">
        <f t="shared" si="610"/>
        <v>0.2710027100271003</v>
      </c>
      <c r="T1947" s="1">
        <f t="shared" si="606"/>
        <v>2.3992425752441537E-2</v>
      </c>
      <c r="U1947" s="1">
        <f t="shared" si="607"/>
        <v>0.24128839630521398</v>
      </c>
      <c r="V1947" s="1">
        <f t="shared" si="611"/>
        <v>0.75228839630521405</v>
      </c>
      <c r="W1947" s="1"/>
      <c r="X1947" s="17">
        <f t="shared" si="612"/>
        <v>329.27744853090337</v>
      </c>
      <c r="Y1947" s="18">
        <f t="shared" si="613"/>
        <v>2626.8147297550358</v>
      </c>
      <c r="Z1947" s="2">
        <f t="shared" si="624"/>
        <v>312.81357610435816</v>
      </c>
      <c r="AA1947" s="18">
        <f t="shared" si="624"/>
        <v>2495.4739932672837</v>
      </c>
      <c r="AB1947" s="2">
        <f t="shared" si="625"/>
        <v>-319.67921995380044</v>
      </c>
      <c r="AC1947" s="2">
        <f t="shared" si="625"/>
        <v>249.54739932672837</v>
      </c>
      <c r="AD1947" s="2">
        <f t="shared" si="614"/>
        <v>312.81357610435816</v>
      </c>
      <c r="AE1947" s="2">
        <f t="shared" si="615"/>
        <v>-1000</v>
      </c>
      <c r="AF1947" s="5">
        <f t="shared" si="616"/>
        <v>0.32699999999999996</v>
      </c>
      <c r="AG1947" s="5">
        <f t="shared" si="617"/>
        <v>-1</v>
      </c>
      <c r="AH1947" s="3">
        <f t="shared" si="618"/>
        <v>201512</v>
      </c>
      <c r="AI1947" s="21">
        <v>1.423</v>
      </c>
      <c r="AJ1947" s="21">
        <v>3.11</v>
      </c>
      <c r="AK1947" s="21">
        <v>1.327</v>
      </c>
      <c r="AL1947" s="21">
        <v>3.69</v>
      </c>
      <c r="AO1947">
        <f t="shared" si="623"/>
        <v>-400</v>
      </c>
      <c r="AP1947">
        <f>IF(E1947&lt;F1947,G1947,H1947)</f>
        <v>49</v>
      </c>
      <c r="AQ1947">
        <f>IF(E1947&lt;F1947,H1947,G1947)</f>
        <v>17</v>
      </c>
    </row>
    <row r="1948" spans="2:43" x14ac:dyDescent="0.25">
      <c r="B1948" s="23">
        <v>42365</v>
      </c>
      <c r="C1948" s="20" t="s">
        <v>42</v>
      </c>
      <c r="D1948" s="20" t="s">
        <v>36</v>
      </c>
      <c r="E1948" s="2">
        <v>121</v>
      </c>
      <c r="F1948" s="2">
        <v>-134.04825737265415</v>
      </c>
      <c r="G1948">
        <v>26</v>
      </c>
      <c r="H1948">
        <v>20</v>
      </c>
      <c r="J1948" s="2" t="str">
        <f t="shared" si="619"/>
        <v>New England Patriots</v>
      </c>
      <c r="K1948" s="2" t="str">
        <f t="shared" si="620"/>
        <v>New York Jets</v>
      </c>
      <c r="L1948" s="17">
        <f t="shared" si="621"/>
        <v>-134.04825737265415</v>
      </c>
      <c r="M1948" s="18">
        <f t="shared" si="622"/>
        <v>121</v>
      </c>
      <c r="N1948" s="4">
        <f t="shared" si="608"/>
        <v>1.746</v>
      </c>
      <c r="O1948" s="4">
        <f t="shared" si="609"/>
        <v>2.21</v>
      </c>
      <c r="P1948" s="4"/>
      <c r="Q1948" s="4"/>
      <c r="R1948" s="1">
        <f t="shared" si="610"/>
        <v>0.57273768613974796</v>
      </c>
      <c r="S1948" s="1">
        <f t="shared" si="610"/>
        <v>0.45248868778280543</v>
      </c>
      <c r="T1948" s="1">
        <f t="shared" si="606"/>
        <v>2.4605662285136498E-2</v>
      </c>
      <c r="U1948" s="1">
        <f t="shared" si="607"/>
        <v>6.0124499178471263E-2</v>
      </c>
      <c r="V1948" s="1">
        <f t="shared" si="611"/>
        <v>0.5711244991784713</v>
      </c>
      <c r="W1948" s="1"/>
      <c r="X1948" s="17">
        <f t="shared" si="612"/>
        <v>750.93171705721034</v>
      </c>
      <c r="Y1948" s="18">
        <f t="shared" si="613"/>
        <v>1211.3891833551868</v>
      </c>
      <c r="Z1948" s="2">
        <f t="shared" si="624"/>
        <v>713.38513120434982</v>
      </c>
      <c r="AA1948" s="18">
        <f t="shared" si="624"/>
        <v>1150.8197241874275</v>
      </c>
      <c r="AB1948" s="2">
        <f t="shared" si="625"/>
        <v>-140.17673711698779</v>
      </c>
      <c r="AC1948" s="2">
        <f t="shared" si="625"/>
        <v>115.08197241874275</v>
      </c>
      <c r="AD1948" s="2">
        <f t="shared" si="614"/>
        <v>-1000</v>
      </c>
      <c r="AE1948" s="2">
        <f t="shared" si="615"/>
        <v>1150.8197241874275</v>
      </c>
      <c r="AF1948" s="5">
        <f t="shared" si="616"/>
        <v>-1</v>
      </c>
      <c r="AG1948" s="5">
        <f t="shared" si="617"/>
        <v>1.21</v>
      </c>
      <c r="AH1948" s="3">
        <f t="shared" si="618"/>
        <v>201512</v>
      </c>
      <c r="AI1948" s="21">
        <v>2.48</v>
      </c>
      <c r="AJ1948" s="21">
        <v>1.609</v>
      </c>
      <c r="AK1948" s="21">
        <v>2.21</v>
      </c>
      <c r="AL1948" s="21">
        <v>1.746</v>
      </c>
      <c r="AO1948">
        <f t="shared" si="623"/>
        <v>-140</v>
      </c>
      <c r="AP1948">
        <f>IF(E1948&lt;F1948,G1948,H1948)</f>
        <v>20</v>
      </c>
      <c r="AQ1948">
        <f>IF(E1948&lt;F1948,H1948,G1948)</f>
        <v>26</v>
      </c>
    </row>
    <row r="1949" spans="2:43" x14ac:dyDescent="0.25">
      <c r="B1949" s="23">
        <v>42365</v>
      </c>
      <c r="C1949" s="20" t="s">
        <v>27</v>
      </c>
      <c r="D1949" s="20" t="s">
        <v>37</v>
      </c>
      <c r="E1949" s="2">
        <v>-179.21146953405017</v>
      </c>
      <c r="F1949" s="2">
        <v>161</v>
      </c>
      <c r="G1949">
        <v>21</v>
      </c>
      <c r="H1949">
        <v>26</v>
      </c>
      <c r="J1949" s="2" t="str">
        <f t="shared" si="619"/>
        <v>Tampa Bay Buccaneers</v>
      </c>
      <c r="K1949" s="2" t="str">
        <f t="shared" si="620"/>
        <v>Chicago Bears</v>
      </c>
      <c r="L1949" s="17">
        <f t="shared" si="621"/>
        <v>-179.21146953405017</v>
      </c>
      <c r="M1949" s="18">
        <f t="shared" si="622"/>
        <v>161</v>
      </c>
      <c r="N1949" s="4">
        <f t="shared" si="608"/>
        <v>1.5580000000000001</v>
      </c>
      <c r="O1949" s="4">
        <f t="shared" si="609"/>
        <v>2.61</v>
      </c>
      <c r="P1949" s="4"/>
      <c r="Q1949" s="4"/>
      <c r="R1949" s="1">
        <f t="shared" si="610"/>
        <v>0.64184852374839541</v>
      </c>
      <c r="S1949" s="1">
        <f t="shared" si="610"/>
        <v>0.38314176245210729</v>
      </c>
      <c r="T1949" s="1">
        <f t="shared" si="606"/>
        <v>2.4380998080614336E-2</v>
      </c>
      <c r="U1949" s="1">
        <f t="shared" si="607"/>
        <v>0.12935338064814406</v>
      </c>
      <c r="V1949" s="1">
        <f t="shared" si="611"/>
        <v>0.64035338064814407</v>
      </c>
      <c r="W1949" s="1"/>
      <c r="X1949" s="17">
        <f t="shared" si="612"/>
        <v>561.63773038542206</v>
      </c>
      <c r="Y1949" s="18">
        <f t="shared" si="613"/>
        <v>1603.4302738055192</v>
      </c>
      <c r="Z1949" s="2">
        <f t="shared" si="624"/>
        <v>533.55584386615089</v>
      </c>
      <c r="AA1949" s="18">
        <f t="shared" si="624"/>
        <v>1523.2587601152431</v>
      </c>
      <c r="AB1949" s="2">
        <f t="shared" si="625"/>
        <v>-187.42180626379991</v>
      </c>
      <c r="AC1949" s="2">
        <f t="shared" si="625"/>
        <v>152.32587601152431</v>
      </c>
      <c r="AD1949" s="2">
        <f t="shared" si="614"/>
        <v>-1000</v>
      </c>
      <c r="AE1949" s="2">
        <f t="shared" si="615"/>
        <v>1523.2587601152431</v>
      </c>
      <c r="AF1949" s="5">
        <f t="shared" si="616"/>
        <v>-1</v>
      </c>
      <c r="AG1949" s="5">
        <f t="shared" si="617"/>
        <v>1.6099999999999999</v>
      </c>
      <c r="AH1949" s="3">
        <f t="shared" si="618"/>
        <v>201512</v>
      </c>
      <c r="AI1949" s="21">
        <v>1.625</v>
      </c>
      <c r="AJ1949" s="21">
        <v>2.44</v>
      </c>
      <c r="AK1949" s="21">
        <v>1.5580000000000001</v>
      </c>
      <c r="AL1949" s="21">
        <v>2.61</v>
      </c>
      <c r="AO1949">
        <f t="shared" si="623"/>
        <v>-180</v>
      </c>
      <c r="AP1949">
        <f>IF(E1949&lt;F1949,G1949,H1949)</f>
        <v>21</v>
      </c>
      <c r="AQ1949">
        <f>IF(E1949&lt;F1949,H1949,G1949)</f>
        <v>26</v>
      </c>
    </row>
    <row r="1950" spans="2:43" x14ac:dyDescent="0.25">
      <c r="B1950" s="23">
        <v>42365</v>
      </c>
      <c r="C1950" s="20" t="s">
        <v>41</v>
      </c>
      <c r="D1950" s="20" t="s">
        <v>40</v>
      </c>
      <c r="E1950" s="2">
        <v>152.99999999999997</v>
      </c>
      <c r="F1950" s="2">
        <v>-170.06802721088434</v>
      </c>
      <c r="G1950">
        <v>6</v>
      </c>
      <c r="H1950">
        <v>34</v>
      </c>
      <c r="J1950" s="2" t="str">
        <f t="shared" si="619"/>
        <v>Houston Texans</v>
      </c>
      <c r="K1950" s="2" t="str">
        <f t="shared" si="620"/>
        <v>Tennessee Titans</v>
      </c>
      <c r="L1950" s="17">
        <f t="shared" si="621"/>
        <v>-170.06802721088434</v>
      </c>
      <c r="M1950" s="18">
        <f t="shared" si="622"/>
        <v>152.99999999999997</v>
      </c>
      <c r="N1950" s="4">
        <f t="shared" si="608"/>
        <v>1.5880000000000001</v>
      </c>
      <c r="O1950" s="4">
        <f t="shared" si="609"/>
        <v>2.5299999999999998</v>
      </c>
      <c r="P1950" s="4"/>
      <c r="Q1950" s="4"/>
      <c r="R1950" s="1">
        <f t="shared" si="610"/>
        <v>0.62972292191435764</v>
      </c>
      <c r="S1950" s="1">
        <f t="shared" si="610"/>
        <v>0.39525691699604748</v>
      </c>
      <c r="T1950" s="1">
        <f t="shared" si="606"/>
        <v>2.4371053909664986E-2</v>
      </c>
      <c r="U1950" s="1">
        <f t="shared" si="607"/>
        <v>0.11723300245915508</v>
      </c>
      <c r="V1950" s="1">
        <f t="shared" si="611"/>
        <v>0.62823300245915514</v>
      </c>
      <c r="W1950" s="1"/>
      <c r="X1950" s="17">
        <f t="shared" si="612"/>
        <v>591.76610602372068</v>
      </c>
      <c r="Y1950" s="18">
        <f t="shared" si="613"/>
        <v>1525.4353459459228</v>
      </c>
      <c r="Z1950" s="2">
        <f t="shared" si="624"/>
        <v>562.17780072253458</v>
      </c>
      <c r="AA1950" s="18">
        <f t="shared" si="624"/>
        <v>1449.1635786486265</v>
      </c>
      <c r="AB1950" s="2">
        <f t="shared" si="625"/>
        <v>-177.87966702256082</v>
      </c>
      <c r="AC1950" s="2">
        <f t="shared" si="625"/>
        <v>144.91635786486265</v>
      </c>
      <c r="AD1950" s="2">
        <f t="shared" si="614"/>
        <v>562.17780072253458</v>
      </c>
      <c r="AE1950" s="2">
        <f t="shared" si="615"/>
        <v>-1000</v>
      </c>
      <c r="AF1950" s="5">
        <f t="shared" si="616"/>
        <v>0.58800000000000008</v>
      </c>
      <c r="AG1950" s="5">
        <f t="shared" si="617"/>
        <v>-1</v>
      </c>
      <c r="AH1950" s="3">
        <f t="shared" si="618"/>
        <v>201512</v>
      </c>
      <c r="AI1950" s="21">
        <v>2.81</v>
      </c>
      <c r="AJ1950" s="21">
        <v>1.4950000000000001</v>
      </c>
      <c r="AK1950" s="21">
        <v>2.5299999999999998</v>
      </c>
      <c r="AL1950" s="21">
        <v>1.5880000000000001</v>
      </c>
      <c r="AO1950">
        <f t="shared" si="623"/>
        <v>-180</v>
      </c>
      <c r="AP1950">
        <f>IF(E1950&lt;F1950,G1950,H1950)</f>
        <v>34</v>
      </c>
      <c r="AQ1950">
        <f>IF(E1950&lt;F1950,H1950,G1950)</f>
        <v>6</v>
      </c>
    </row>
    <row r="1951" spans="2:43" x14ac:dyDescent="0.25">
      <c r="B1951" s="23">
        <v>42364</v>
      </c>
      <c r="C1951" s="20" t="s">
        <v>19</v>
      </c>
      <c r="D1951" s="20" t="s">
        <v>53</v>
      </c>
      <c r="E1951" s="2">
        <v>-190.11406844106463</v>
      </c>
      <c r="F1951" s="2">
        <v>171</v>
      </c>
      <c r="G1951">
        <v>24</v>
      </c>
      <c r="H1951">
        <v>38</v>
      </c>
      <c r="J1951" s="2" t="str">
        <f t="shared" si="619"/>
        <v>Philadelphia Eagles</v>
      </c>
      <c r="K1951" s="2" t="str">
        <f t="shared" si="620"/>
        <v>Washington Redskins</v>
      </c>
      <c r="L1951" s="17">
        <f t="shared" si="621"/>
        <v>-190.11406844106463</v>
      </c>
      <c r="M1951" s="18">
        <f t="shared" si="622"/>
        <v>171</v>
      </c>
      <c r="N1951" s="4">
        <f t="shared" si="608"/>
        <v>1.526</v>
      </c>
      <c r="O1951" s="4">
        <f t="shared" si="609"/>
        <v>2.71</v>
      </c>
      <c r="P1951" s="4"/>
      <c r="Q1951" s="4"/>
      <c r="R1951" s="1">
        <f t="shared" si="610"/>
        <v>0.65530799475753598</v>
      </c>
      <c r="S1951" s="1">
        <f t="shared" si="610"/>
        <v>0.36900369003690037</v>
      </c>
      <c r="T1951" s="1">
        <f t="shared" si="606"/>
        <v>2.3734655335221788E-2</v>
      </c>
      <c r="U1951" s="1">
        <f t="shared" si="607"/>
        <v>0.14315215236031781</v>
      </c>
      <c r="V1951" s="1">
        <f t="shared" si="611"/>
        <v>0.65415215236031776</v>
      </c>
      <c r="W1951" s="1"/>
      <c r="X1951" s="17">
        <f t="shared" si="612"/>
        <v>528.69633829345491</v>
      </c>
      <c r="Y1951" s="18">
        <f t="shared" si="613"/>
        <v>1698.0824170407793</v>
      </c>
      <c r="Z1951" s="2">
        <f t="shared" si="624"/>
        <v>502.26152137878216</v>
      </c>
      <c r="AA1951" s="18">
        <f t="shared" si="624"/>
        <v>1613.1782961887402</v>
      </c>
      <c r="AB1951" s="2">
        <f t="shared" si="625"/>
        <v>-199.09946460856727</v>
      </c>
      <c r="AC1951" s="2">
        <f t="shared" si="625"/>
        <v>161.31782961887401</v>
      </c>
      <c r="AD1951" s="2">
        <f t="shared" si="614"/>
        <v>-1000</v>
      </c>
      <c r="AE1951" s="2">
        <f t="shared" si="615"/>
        <v>1613.1782961887402</v>
      </c>
      <c r="AF1951" s="5">
        <f t="shared" si="616"/>
        <v>-1</v>
      </c>
      <c r="AG1951" s="5">
        <f t="shared" si="617"/>
        <v>1.71</v>
      </c>
      <c r="AH1951" s="3">
        <f t="shared" si="618"/>
        <v>201512</v>
      </c>
      <c r="AI1951" s="21">
        <v>1.645</v>
      </c>
      <c r="AJ1951" s="21">
        <v>2.4</v>
      </c>
      <c r="AK1951" s="21">
        <v>1.526</v>
      </c>
      <c r="AL1951" s="21">
        <v>2.71</v>
      </c>
      <c r="AO1951">
        <f t="shared" si="623"/>
        <v>-200</v>
      </c>
      <c r="AP1951">
        <f>IF(E1951&lt;F1951,G1951,H1951)</f>
        <v>24</v>
      </c>
      <c r="AQ1951">
        <f>IF(E1951&lt;F1951,H1951,G1951)</f>
        <v>38</v>
      </c>
    </row>
    <row r="1952" spans="2:43" x14ac:dyDescent="0.25">
      <c r="B1952" s="23">
        <v>42362</v>
      </c>
      <c r="C1952" s="20" t="s">
        <v>52</v>
      </c>
      <c r="D1952" s="20" t="s">
        <v>54</v>
      </c>
      <c r="E1952" s="2">
        <v>-202.02020202020196</v>
      </c>
      <c r="F1952" s="2">
        <v>181</v>
      </c>
      <c r="G1952">
        <v>23</v>
      </c>
      <c r="H1952">
        <v>20</v>
      </c>
      <c r="J1952" s="2" t="str">
        <f t="shared" si="619"/>
        <v>Oakland Raiders</v>
      </c>
      <c r="K1952" s="2" t="str">
        <f t="shared" si="620"/>
        <v>San Diego Chargers</v>
      </c>
      <c r="L1952" s="17">
        <f t="shared" si="621"/>
        <v>-202.02020202020196</v>
      </c>
      <c r="M1952" s="18">
        <f t="shared" si="622"/>
        <v>181</v>
      </c>
      <c r="N1952" s="4">
        <f t="shared" si="608"/>
        <v>1.4950000000000001</v>
      </c>
      <c r="O1952" s="4">
        <f t="shared" si="609"/>
        <v>2.81</v>
      </c>
      <c r="P1952" s="4"/>
      <c r="Q1952" s="4"/>
      <c r="R1952" s="1">
        <f t="shared" si="610"/>
        <v>0.66889632107023411</v>
      </c>
      <c r="S1952" s="1">
        <f t="shared" si="610"/>
        <v>0.35587188612099646</v>
      </c>
      <c r="T1952" s="1">
        <f t="shared" si="606"/>
        <v>2.4169570267131069E-2</v>
      </c>
      <c r="U1952" s="1">
        <f t="shared" si="607"/>
        <v>0.15651221747461883</v>
      </c>
      <c r="V1952" s="1">
        <f t="shared" si="611"/>
        <v>0.66751221747461886</v>
      </c>
      <c r="W1952" s="1"/>
      <c r="X1952" s="17">
        <f t="shared" si="612"/>
        <v>498.09992060261197</v>
      </c>
      <c r="Y1952" s="18">
        <f t="shared" si="613"/>
        <v>1796.2818011286422</v>
      </c>
      <c r="Z1952" s="2">
        <f t="shared" si="624"/>
        <v>473.19492457248134</v>
      </c>
      <c r="AA1952" s="18">
        <f t="shared" si="624"/>
        <v>1706.46771107221</v>
      </c>
      <c r="AB1952" s="2">
        <f t="shared" si="625"/>
        <v>-211.32940107155051</v>
      </c>
      <c r="AC1952" s="2">
        <f t="shared" si="625"/>
        <v>170.64677110722101</v>
      </c>
      <c r="AD1952" s="2">
        <f t="shared" si="614"/>
        <v>473.19492457248134</v>
      </c>
      <c r="AE1952" s="2">
        <f t="shared" si="615"/>
        <v>-1000</v>
      </c>
      <c r="AF1952" s="5">
        <f t="shared" si="616"/>
        <v>0.49500000000000011</v>
      </c>
      <c r="AG1952" s="5">
        <f t="shared" si="617"/>
        <v>-1</v>
      </c>
      <c r="AH1952" s="3">
        <f t="shared" si="618"/>
        <v>201512</v>
      </c>
      <c r="AI1952" s="21">
        <v>1.444</v>
      </c>
      <c r="AJ1952" s="21">
        <v>3.01</v>
      </c>
      <c r="AK1952" s="21">
        <v>1.4950000000000001</v>
      </c>
      <c r="AL1952" s="21">
        <v>2.81</v>
      </c>
      <c r="AO1952">
        <f t="shared" si="623"/>
        <v>-300</v>
      </c>
      <c r="AP1952">
        <f>IF(E1952&lt;F1952,G1952,H1952)</f>
        <v>23</v>
      </c>
      <c r="AQ1952">
        <f>IF(E1952&lt;F1952,H1952,G1952)</f>
        <v>20</v>
      </c>
    </row>
    <row r="1953" spans="2:43" x14ac:dyDescent="0.25">
      <c r="B1953" s="23">
        <v>42359</v>
      </c>
      <c r="C1953" s="20" t="s">
        <v>43</v>
      </c>
      <c r="D1953" s="20" t="s">
        <v>34</v>
      </c>
      <c r="E1953" s="2">
        <v>-124.06947890818857</v>
      </c>
      <c r="F1953" s="2">
        <v>112.00000000000001</v>
      </c>
      <c r="G1953">
        <v>27</v>
      </c>
      <c r="H1953">
        <v>35</v>
      </c>
      <c r="J1953" s="2" t="str">
        <f t="shared" si="619"/>
        <v>New Orleans Saints</v>
      </c>
      <c r="K1953" s="2" t="str">
        <f t="shared" si="620"/>
        <v>Detroit Lions</v>
      </c>
      <c r="L1953" s="17">
        <f t="shared" si="621"/>
        <v>-124.06947890818857</v>
      </c>
      <c r="M1953" s="18">
        <f t="shared" si="622"/>
        <v>112.00000000000001</v>
      </c>
      <c r="N1953" s="4">
        <f t="shared" si="608"/>
        <v>1.806</v>
      </c>
      <c r="O1953" s="4">
        <f t="shared" si="609"/>
        <v>2.12</v>
      </c>
      <c r="P1953" s="4"/>
      <c r="Q1953" s="4"/>
      <c r="R1953" s="1">
        <f t="shared" si="610"/>
        <v>0.55370985603543743</v>
      </c>
      <c r="S1953" s="1">
        <f t="shared" si="610"/>
        <v>0.47169811320754712</v>
      </c>
      <c r="T1953" s="1">
        <f t="shared" si="606"/>
        <v>2.4778400407539536E-2</v>
      </c>
      <c r="U1953" s="1">
        <f t="shared" si="607"/>
        <v>4.1005871413945155E-2</v>
      </c>
      <c r="V1953" s="1">
        <f t="shared" si="611"/>
        <v>0.55200587141394519</v>
      </c>
      <c r="W1953" s="1"/>
      <c r="X1953" s="17">
        <f t="shared" si="612"/>
        <v>811.57493386534532</v>
      </c>
      <c r="Y1953" s="18">
        <f t="shared" si="613"/>
        <v>1122.4401858660988</v>
      </c>
      <c r="Z1953" s="2">
        <f t="shared" si="624"/>
        <v>770.99618717207807</v>
      </c>
      <c r="AA1953" s="18">
        <f t="shared" si="624"/>
        <v>1066.3181765727938</v>
      </c>
      <c r="AB1953" s="2">
        <f t="shared" si="625"/>
        <v>-129.70232753911282</v>
      </c>
      <c r="AC1953" s="2">
        <f t="shared" si="625"/>
        <v>106.63181765727938</v>
      </c>
      <c r="AD1953" s="2">
        <f t="shared" si="614"/>
        <v>-1000</v>
      </c>
      <c r="AE1953" s="2">
        <f t="shared" si="615"/>
        <v>1066.3181765727938</v>
      </c>
      <c r="AF1953" s="5">
        <f t="shared" si="616"/>
        <v>-1</v>
      </c>
      <c r="AG1953" s="5">
        <f t="shared" si="617"/>
        <v>1.1200000000000001</v>
      </c>
      <c r="AH1953" s="3">
        <f t="shared" si="618"/>
        <v>201512</v>
      </c>
      <c r="AI1953" s="21">
        <v>1.645</v>
      </c>
      <c r="AJ1953" s="21">
        <v>2.4</v>
      </c>
      <c r="AK1953" s="21">
        <v>1.806</v>
      </c>
      <c r="AL1953" s="21">
        <v>2.12</v>
      </c>
      <c r="AO1953">
        <f t="shared" si="623"/>
        <v>-130</v>
      </c>
      <c r="AP1953">
        <f>IF(E1953&lt;F1953,G1953,H1953)</f>
        <v>27</v>
      </c>
      <c r="AQ1953">
        <f>IF(E1953&lt;F1953,H1953,G1953)</f>
        <v>35</v>
      </c>
    </row>
    <row r="1954" spans="2:43" x14ac:dyDescent="0.25">
      <c r="B1954" s="23">
        <v>42358</v>
      </c>
      <c r="C1954" s="20" t="s">
        <v>19</v>
      </c>
      <c r="D1954" s="20" t="s">
        <v>48</v>
      </c>
      <c r="E1954" s="2">
        <v>156</v>
      </c>
      <c r="F1954" s="2">
        <v>-173.01038062283735</v>
      </c>
      <c r="G1954">
        <v>17</v>
      </c>
      <c r="H1954">
        <v>40</v>
      </c>
      <c r="J1954" s="2" t="str">
        <f t="shared" si="619"/>
        <v>Arizona Cardinals</v>
      </c>
      <c r="K1954" s="2" t="str">
        <f t="shared" si="620"/>
        <v>Philadelphia Eagles</v>
      </c>
      <c r="L1954" s="17">
        <f t="shared" si="621"/>
        <v>-173.01038062283735</v>
      </c>
      <c r="M1954" s="18">
        <f t="shared" si="622"/>
        <v>156</v>
      </c>
      <c r="N1954" s="4">
        <f t="shared" si="608"/>
        <v>1.5780000000000001</v>
      </c>
      <c r="O1954" s="4">
        <f t="shared" si="609"/>
        <v>2.56</v>
      </c>
      <c r="P1954" s="4"/>
      <c r="Q1954" s="4"/>
      <c r="R1954" s="1">
        <f t="shared" si="610"/>
        <v>0.6337135614702154</v>
      </c>
      <c r="S1954" s="1">
        <f t="shared" si="610"/>
        <v>0.390625</v>
      </c>
      <c r="T1954" s="1">
        <f t="shared" si="606"/>
        <v>2.3760270662155469E-2</v>
      </c>
      <c r="U1954" s="1">
        <f t="shared" si="607"/>
        <v>0.1215442807351077</v>
      </c>
      <c r="V1954" s="1">
        <f t="shared" si="611"/>
        <v>0.63254428073510771</v>
      </c>
      <c r="W1954" s="1"/>
      <c r="X1954" s="17">
        <f t="shared" si="612"/>
        <v>580.91698946017777</v>
      </c>
      <c r="Y1954" s="18">
        <f t="shared" si="613"/>
        <v>1552.6559461382415</v>
      </c>
      <c r="Z1954" s="2">
        <f t="shared" si="624"/>
        <v>551.87113998716882</v>
      </c>
      <c r="AA1954" s="18">
        <f t="shared" si="624"/>
        <v>1475.0231488313293</v>
      </c>
      <c r="AB1954" s="2">
        <f t="shared" si="625"/>
        <v>-181.20172039133089</v>
      </c>
      <c r="AC1954" s="2">
        <f t="shared" si="625"/>
        <v>147.50231488313293</v>
      </c>
      <c r="AD1954" s="2">
        <f t="shared" si="614"/>
        <v>551.87113998716882</v>
      </c>
      <c r="AE1954" s="2">
        <f t="shared" si="615"/>
        <v>-1000</v>
      </c>
      <c r="AF1954" s="5">
        <f t="shared" si="616"/>
        <v>0.57800000000000007</v>
      </c>
      <c r="AG1954" s="5">
        <f t="shared" si="617"/>
        <v>-1</v>
      </c>
      <c r="AH1954" s="3">
        <f t="shared" si="618"/>
        <v>201512</v>
      </c>
      <c r="AI1954" s="21">
        <v>2.62</v>
      </c>
      <c r="AJ1954" s="21">
        <v>1.5549999999999999</v>
      </c>
      <c r="AK1954" s="21">
        <v>2.56</v>
      </c>
      <c r="AL1954" s="21">
        <v>1.5780000000000001</v>
      </c>
      <c r="AO1954">
        <f t="shared" si="623"/>
        <v>-180</v>
      </c>
      <c r="AP1954">
        <f>IF(E1954&lt;F1954,G1954,H1954)</f>
        <v>40</v>
      </c>
      <c r="AQ1954">
        <f>IF(E1954&lt;F1954,H1954,G1954)</f>
        <v>17</v>
      </c>
    </row>
    <row r="1955" spans="2:43" x14ac:dyDescent="0.25">
      <c r="B1955" s="23">
        <v>42358</v>
      </c>
      <c r="C1955" s="20" t="s">
        <v>45</v>
      </c>
      <c r="D1955" s="20" t="s">
        <v>38</v>
      </c>
      <c r="E1955" s="2">
        <v>-346.02076124567481</v>
      </c>
      <c r="F1955" s="2">
        <v>301</v>
      </c>
      <c r="G1955">
        <v>34</v>
      </c>
      <c r="H1955">
        <v>27</v>
      </c>
      <c r="J1955" s="2" t="str">
        <f t="shared" si="619"/>
        <v>Pittsburgh Steelers</v>
      </c>
      <c r="K1955" s="2" t="str">
        <f t="shared" si="620"/>
        <v>Denver Broncos</v>
      </c>
      <c r="L1955" s="17">
        <f t="shared" si="621"/>
        <v>-346.02076124567481</v>
      </c>
      <c r="M1955" s="18">
        <f t="shared" si="622"/>
        <v>301</v>
      </c>
      <c r="N1955" s="4">
        <f t="shared" si="608"/>
        <v>1.2889999999999999</v>
      </c>
      <c r="O1955" s="4">
        <f t="shared" si="609"/>
        <v>4.01</v>
      </c>
      <c r="P1955" s="4"/>
      <c r="Q1955" s="4"/>
      <c r="R1955" s="1">
        <f t="shared" si="610"/>
        <v>0.77579519006982156</v>
      </c>
      <c r="S1955" s="1">
        <f t="shared" si="610"/>
        <v>0.24937655860349128</v>
      </c>
      <c r="T1955" s="1">
        <f t="shared" si="606"/>
        <v>2.4553689375353849E-2</v>
      </c>
      <c r="U1955" s="1">
        <f t="shared" si="607"/>
        <v>0.26320931573316514</v>
      </c>
      <c r="V1955" s="1">
        <f t="shared" si="611"/>
        <v>0.77420931573316509</v>
      </c>
      <c r="W1955" s="1"/>
      <c r="X1955" s="17">
        <f t="shared" si="612"/>
        <v>291.64036091843502</v>
      </c>
      <c r="Y1955" s="18">
        <f t="shared" si="613"/>
        <v>2925.5291346283079</v>
      </c>
      <c r="Z1955" s="2">
        <f t="shared" si="624"/>
        <v>277.05834287251326</v>
      </c>
      <c r="AA1955" s="18">
        <f t="shared" si="624"/>
        <v>2779.2526778968922</v>
      </c>
      <c r="AB1955" s="2">
        <f t="shared" si="625"/>
        <v>-360.93480875980839</v>
      </c>
      <c r="AC1955" s="2">
        <f t="shared" si="625"/>
        <v>277.9252677896892</v>
      </c>
      <c r="AD1955" s="2">
        <f t="shared" si="614"/>
        <v>277.05834287251326</v>
      </c>
      <c r="AE1955" s="2">
        <f t="shared" si="615"/>
        <v>-1000</v>
      </c>
      <c r="AF1955" s="5">
        <f t="shared" si="616"/>
        <v>0.28899999999999992</v>
      </c>
      <c r="AG1955" s="5">
        <f t="shared" si="617"/>
        <v>-1</v>
      </c>
      <c r="AH1955" s="3">
        <f t="shared" si="618"/>
        <v>201512</v>
      </c>
      <c r="AI1955" s="21">
        <v>1.425</v>
      </c>
      <c r="AJ1955" s="21">
        <v>3.1</v>
      </c>
      <c r="AK1955" s="21">
        <v>1.2889999999999999</v>
      </c>
      <c r="AL1955" s="21">
        <v>4.01</v>
      </c>
      <c r="AO1955">
        <f t="shared" si="623"/>
        <v>-400</v>
      </c>
      <c r="AP1955">
        <f>IF(E1955&lt;F1955,G1955,H1955)</f>
        <v>34</v>
      </c>
      <c r="AQ1955">
        <f>IF(E1955&lt;F1955,H1955,G1955)</f>
        <v>27</v>
      </c>
    </row>
    <row r="1956" spans="2:43" x14ac:dyDescent="0.25">
      <c r="B1956" s="23">
        <v>42358</v>
      </c>
      <c r="C1956" s="20" t="s">
        <v>54</v>
      </c>
      <c r="D1956" s="20" t="s">
        <v>30</v>
      </c>
      <c r="E1956" s="2">
        <v>-105.0420168067227</v>
      </c>
      <c r="F1956" s="2">
        <v>-105.0420168067227</v>
      </c>
      <c r="G1956">
        <v>30</v>
      </c>
      <c r="H1956">
        <v>14</v>
      </c>
      <c r="J1956" s="2" t="str">
        <f t="shared" si="619"/>
        <v>San Diego Chargers</v>
      </c>
      <c r="K1956" s="2" t="str">
        <f t="shared" si="620"/>
        <v>Miami Dolphins</v>
      </c>
      <c r="L1956" s="17">
        <f t="shared" si="621"/>
        <v>-105.0420168067227</v>
      </c>
      <c r="M1956" s="18">
        <f t="shared" si="622"/>
        <v>-105.0420168067227</v>
      </c>
      <c r="N1956" s="4">
        <f t="shared" si="608"/>
        <v>1.952</v>
      </c>
      <c r="O1956" s="4">
        <f t="shared" si="609"/>
        <v>1.952</v>
      </c>
      <c r="P1956" s="4"/>
      <c r="Q1956" s="4"/>
      <c r="R1956" s="1">
        <f t="shared" si="610"/>
        <v>0.51229508196721307</v>
      </c>
      <c r="S1956" s="1">
        <f t="shared" si="610"/>
        <v>0.51229508196721307</v>
      </c>
      <c r="T1956" s="1">
        <f t="shared" si="606"/>
        <v>2.4000000000000021E-2</v>
      </c>
      <c r="U1956" s="1">
        <f t="shared" si="607"/>
        <v>0</v>
      </c>
      <c r="V1956" s="1">
        <f t="shared" si="611"/>
        <v>0.51100000000000001</v>
      </c>
      <c r="W1956" s="1"/>
      <c r="X1956" s="17">
        <f t="shared" si="612"/>
        <v>956.94716242661434</v>
      </c>
      <c r="Y1956" s="18">
        <f t="shared" si="613"/>
        <v>953.05662164669593</v>
      </c>
      <c r="Z1956" s="2">
        <f t="shared" si="624"/>
        <v>909.09980430528356</v>
      </c>
      <c r="AA1956" s="18">
        <f t="shared" si="624"/>
        <v>905.40379056436109</v>
      </c>
      <c r="AB1956" s="2">
        <f t="shared" si="625"/>
        <v>-109.9989236895921</v>
      </c>
      <c r="AC1956" s="2">
        <f t="shared" si="625"/>
        <v>-110.44795818412409</v>
      </c>
      <c r="AD1956" s="2">
        <f t="shared" si="614"/>
        <v>-1000</v>
      </c>
      <c r="AE1956" s="2">
        <f t="shared" si="615"/>
        <v>905.40379056436109</v>
      </c>
      <c r="AF1956" s="5">
        <f t="shared" si="616"/>
        <v>-1</v>
      </c>
      <c r="AG1956" s="5">
        <f t="shared" si="617"/>
        <v>0.95199999999999996</v>
      </c>
      <c r="AH1956" s="3">
        <f t="shared" si="618"/>
        <v>201512</v>
      </c>
      <c r="AI1956" s="21">
        <v>1.8260000000000001</v>
      </c>
      <c r="AJ1956" s="21">
        <v>2.1</v>
      </c>
      <c r="AK1956" s="21">
        <v>1.952</v>
      </c>
      <c r="AL1956" s="21">
        <v>1.952</v>
      </c>
      <c r="AO1956">
        <f t="shared" si="623"/>
        <v>-110</v>
      </c>
      <c r="AP1956">
        <f>IF(E1956&lt;F1956,G1956,H1956)</f>
        <v>14</v>
      </c>
      <c r="AQ1956">
        <f>IF(E1956&lt;F1956,H1956,G1956)</f>
        <v>30</v>
      </c>
    </row>
    <row r="1957" spans="2:43" x14ac:dyDescent="0.25">
      <c r="B1957" s="23">
        <v>42358</v>
      </c>
      <c r="C1957" s="20" t="s">
        <v>22</v>
      </c>
      <c r="D1957" s="20" t="s">
        <v>21</v>
      </c>
      <c r="E1957" s="2">
        <v>262</v>
      </c>
      <c r="F1957" s="2">
        <v>-297.61904761904754</v>
      </c>
      <c r="G1957">
        <v>14</v>
      </c>
      <c r="H1957">
        <v>24</v>
      </c>
      <c r="J1957" s="2" t="str">
        <f t="shared" si="619"/>
        <v>Cincinnati Bengals</v>
      </c>
      <c r="K1957" s="2" t="str">
        <f t="shared" si="620"/>
        <v>San Francisco 49ers</v>
      </c>
      <c r="L1957" s="17">
        <f t="shared" si="621"/>
        <v>-297.61904761904754</v>
      </c>
      <c r="M1957" s="18">
        <f t="shared" si="622"/>
        <v>262</v>
      </c>
      <c r="N1957" s="4">
        <f t="shared" si="608"/>
        <v>1.3360000000000001</v>
      </c>
      <c r="O1957" s="4">
        <f t="shared" si="609"/>
        <v>3.62</v>
      </c>
      <c r="P1957" s="4"/>
      <c r="Q1957" s="4"/>
      <c r="R1957" s="1">
        <f t="shared" si="610"/>
        <v>0.74850299401197595</v>
      </c>
      <c r="S1957" s="1">
        <f t="shared" si="610"/>
        <v>0.27624309392265195</v>
      </c>
      <c r="T1957" s="1">
        <f t="shared" si="606"/>
        <v>2.4148506860371177E-2</v>
      </c>
      <c r="U1957" s="1">
        <f t="shared" si="607"/>
        <v>0.236129950044662</v>
      </c>
      <c r="V1957" s="1">
        <f t="shared" si="611"/>
        <v>0.74712995004466198</v>
      </c>
      <c r="W1957" s="1"/>
      <c r="X1957" s="17">
        <f t="shared" si="612"/>
        <v>338.45524455313546</v>
      </c>
      <c r="Y1957" s="18">
        <f t="shared" si="613"/>
        <v>2562.8662743688978</v>
      </c>
      <c r="Z1957" s="2">
        <f t="shared" si="624"/>
        <v>321.53248232547867</v>
      </c>
      <c r="AA1957" s="18">
        <f t="shared" si="624"/>
        <v>2434.7229606504529</v>
      </c>
      <c r="AB1957" s="2">
        <f t="shared" si="625"/>
        <v>-311.01056812907848</v>
      </c>
      <c r="AC1957" s="2">
        <f t="shared" si="625"/>
        <v>243.4722960650453</v>
      </c>
      <c r="AD1957" s="2">
        <f t="shared" si="614"/>
        <v>321.53248232547867</v>
      </c>
      <c r="AE1957" s="2">
        <f t="shared" si="615"/>
        <v>-1000</v>
      </c>
      <c r="AF1957" s="5">
        <f t="shared" si="616"/>
        <v>0.33600000000000008</v>
      </c>
      <c r="AG1957" s="5">
        <f t="shared" si="617"/>
        <v>-1</v>
      </c>
      <c r="AH1957" s="3">
        <f t="shared" si="618"/>
        <v>201512</v>
      </c>
      <c r="AI1957" s="21">
        <v>2.93</v>
      </c>
      <c r="AJ1957" s="21">
        <v>1.4650000000000001</v>
      </c>
      <c r="AK1957" s="21">
        <v>3.62</v>
      </c>
      <c r="AL1957" s="21">
        <v>1.3360000000000001</v>
      </c>
      <c r="AO1957">
        <f t="shared" si="623"/>
        <v>-300</v>
      </c>
      <c r="AP1957">
        <f>IF(E1957&lt;F1957,G1957,H1957)</f>
        <v>24</v>
      </c>
      <c r="AQ1957">
        <f>IF(E1957&lt;F1957,H1957,G1957)</f>
        <v>14</v>
      </c>
    </row>
    <row r="1958" spans="2:43" x14ac:dyDescent="0.25">
      <c r="B1958" s="23">
        <v>42358</v>
      </c>
      <c r="C1958" s="20" t="s">
        <v>52</v>
      </c>
      <c r="D1958" s="20" t="s">
        <v>33</v>
      </c>
      <c r="E1958" s="2">
        <v>181</v>
      </c>
      <c r="F1958" s="2">
        <v>-202.02020202020196</v>
      </c>
      <c r="G1958">
        <v>20</v>
      </c>
      <c r="H1958">
        <v>30</v>
      </c>
      <c r="J1958" s="2" t="str">
        <f t="shared" si="619"/>
        <v>Green Bay Packers</v>
      </c>
      <c r="K1958" s="2" t="str">
        <f t="shared" si="620"/>
        <v>Oakland Raiders</v>
      </c>
      <c r="L1958" s="17">
        <f t="shared" si="621"/>
        <v>-202.02020202020196</v>
      </c>
      <c r="M1958" s="18">
        <f t="shared" si="622"/>
        <v>181</v>
      </c>
      <c r="N1958" s="4">
        <f t="shared" si="608"/>
        <v>1.4950000000000001</v>
      </c>
      <c r="O1958" s="4">
        <f t="shared" si="609"/>
        <v>2.81</v>
      </c>
      <c r="P1958" s="4"/>
      <c r="Q1958" s="4"/>
      <c r="R1958" s="1">
        <f t="shared" si="610"/>
        <v>0.66889632107023411</v>
      </c>
      <c r="S1958" s="1">
        <f t="shared" si="610"/>
        <v>0.35587188612099646</v>
      </c>
      <c r="T1958" s="1">
        <f t="shared" si="606"/>
        <v>2.4169570267131069E-2</v>
      </c>
      <c r="U1958" s="1">
        <f t="shared" si="607"/>
        <v>0.15651221747461883</v>
      </c>
      <c r="V1958" s="1">
        <f t="shared" si="611"/>
        <v>0.66751221747461886</v>
      </c>
      <c r="W1958" s="1"/>
      <c r="X1958" s="17">
        <f t="shared" si="612"/>
        <v>498.09992060261197</v>
      </c>
      <c r="Y1958" s="18">
        <f t="shared" si="613"/>
        <v>1796.2818011286422</v>
      </c>
      <c r="Z1958" s="2">
        <f t="shared" si="624"/>
        <v>473.19492457248134</v>
      </c>
      <c r="AA1958" s="18">
        <f t="shared" si="624"/>
        <v>1706.46771107221</v>
      </c>
      <c r="AB1958" s="2">
        <f t="shared" si="625"/>
        <v>-211.32940107155051</v>
      </c>
      <c r="AC1958" s="2">
        <f t="shared" si="625"/>
        <v>170.64677110722101</v>
      </c>
      <c r="AD1958" s="2">
        <f t="shared" si="614"/>
        <v>473.19492457248134</v>
      </c>
      <c r="AE1958" s="2">
        <f t="shared" si="615"/>
        <v>-1000</v>
      </c>
      <c r="AF1958" s="5">
        <f t="shared" si="616"/>
        <v>0.49500000000000011</v>
      </c>
      <c r="AG1958" s="5">
        <f t="shared" si="617"/>
        <v>-1</v>
      </c>
      <c r="AH1958" s="3">
        <f t="shared" si="618"/>
        <v>201512</v>
      </c>
      <c r="AI1958" s="21">
        <v>2.44</v>
      </c>
      <c r="AJ1958" s="21">
        <v>1.625</v>
      </c>
      <c r="AK1958" s="21">
        <v>2.81</v>
      </c>
      <c r="AL1958" s="21">
        <v>1.4950000000000001</v>
      </c>
      <c r="AO1958">
        <f t="shared" si="623"/>
        <v>-300</v>
      </c>
      <c r="AP1958">
        <f>IF(E1958&lt;F1958,G1958,H1958)</f>
        <v>30</v>
      </c>
      <c r="AQ1958">
        <f>IF(E1958&lt;F1958,H1958,G1958)</f>
        <v>20</v>
      </c>
    </row>
    <row r="1959" spans="2:43" x14ac:dyDescent="0.25">
      <c r="B1959" s="23">
        <v>42358</v>
      </c>
      <c r="C1959" s="20" t="s">
        <v>32</v>
      </c>
      <c r="D1959" s="20" t="s">
        <v>46</v>
      </c>
      <c r="E1959" s="2">
        <v>-999.99999999999909</v>
      </c>
      <c r="F1959" s="2">
        <v>767</v>
      </c>
      <c r="G1959">
        <v>30</v>
      </c>
      <c r="H1959">
        <v>13</v>
      </c>
      <c r="J1959" s="2" t="str">
        <f t="shared" si="619"/>
        <v>Seattle Seahawks</v>
      </c>
      <c r="K1959" s="2" t="str">
        <f t="shared" si="620"/>
        <v>Cleveland Browns</v>
      </c>
      <c r="L1959" s="17">
        <f t="shared" si="621"/>
        <v>-999.99999999999909</v>
      </c>
      <c r="M1959" s="18">
        <f t="shared" si="622"/>
        <v>767</v>
      </c>
      <c r="N1959" s="4">
        <f t="shared" si="608"/>
        <v>1.1000000000000001</v>
      </c>
      <c r="O1959" s="4">
        <f t="shared" si="609"/>
        <v>8.67</v>
      </c>
      <c r="P1959" s="4"/>
      <c r="Q1959" s="4"/>
      <c r="R1959" s="1">
        <f t="shared" si="610"/>
        <v>0.90909090909090906</v>
      </c>
      <c r="S1959" s="1">
        <f t="shared" si="610"/>
        <v>0.11534025374855825</v>
      </c>
      <c r="T1959" s="1">
        <f t="shared" si="606"/>
        <v>2.384851586489245E-2</v>
      </c>
      <c r="U1959" s="1">
        <f t="shared" si="607"/>
        <v>0.39687532767117539</v>
      </c>
      <c r="V1959" s="1">
        <f t="shared" si="611"/>
        <v>0.9078753276711754</v>
      </c>
      <c r="W1959" s="1"/>
      <c r="X1959" s="17">
        <f t="shared" si="612"/>
        <v>101.47282288762827</v>
      </c>
      <c r="Y1959" s="18">
        <f t="shared" si="613"/>
        <v>6782.2050765839667</v>
      </c>
      <c r="Z1959" s="2">
        <f t="shared" si="624"/>
        <v>96.399181743246857</v>
      </c>
      <c r="AA1959" s="18">
        <f t="shared" si="624"/>
        <v>6443.0948227547678</v>
      </c>
      <c r="AB1959" s="2">
        <f t="shared" si="625"/>
        <v>-1037.3532035400849</v>
      </c>
      <c r="AC1959" s="2">
        <f t="shared" si="625"/>
        <v>644.30948227547674</v>
      </c>
      <c r="AD1959" s="2">
        <f t="shared" si="614"/>
        <v>96.399181743246857</v>
      </c>
      <c r="AE1959" s="2">
        <f t="shared" si="615"/>
        <v>-1000</v>
      </c>
      <c r="AF1959" s="5">
        <f t="shared" si="616"/>
        <v>0.10000000000000009</v>
      </c>
      <c r="AG1959" s="5">
        <f t="shared" si="617"/>
        <v>-1</v>
      </c>
      <c r="AH1959" s="3">
        <f t="shared" si="618"/>
        <v>201512</v>
      </c>
      <c r="AI1959" s="21">
        <v>1.0760000000000001</v>
      </c>
      <c r="AJ1959" s="21">
        <v>10.44</v>
      </c>
      <c r="AK1959" s="21">
        <v>1.1000000000000001</v>
      </c>
      <c r="AL1959" s="21">
        <v>8.67</v>
      </c>
      <c r="AO1959">
        <f t="shared" si="623"/>
        <v>-1000</v>
      </c>
      <c r="AP1959">
        <f>IF(E1959&lt;F1959,G1959,H1959)</f>
        <v>30</v>
      </c>
      <c r="AQ1959">
        <f>IF(E1959&lt;F1959,H1959,G1959)</f>
        <v>13</v>
      </c>
    </row>
    <row r="1960" spans="2:43" x14ac:dyDescent="0.25">
      <c r="B1960" s="23">
        <v>42358</v>
      </c>
      <c r="C1960" s="20" t="s">
        <v>28</v>
      </c>
      <c r="D1960" s="20" t="s">
        <v>20</v>
      </c>
      <c r="E1960" s="2">
        <v>231</v>
      </c>
      <c r="F1960" s="2">
        <v>-260.41666666666674</v>
      </c>
      <c r="G1960">
        <v>14</v>
      </c>
      <c r="H1960">
        <v>34</v>
      </c>
      <c r="J1960" s="2" t="str">
        <f t="shared" si="619"/>
        <v>Kansas City Chiefs</v>
      </c>
      <c r="K1960" s="2" t="str">
        <f t="shared" si="620"/>
        <v>Baltimore Ravens</v>
      </c>
      <c r="L1960" s="17">
        <f t="shared" si="621"/>
        <v>-260.41666666666674</v>
      </c>
      <c r="M1960" s="18">
        <f t="shared" si="622"/>
        <v>231</v>
      </c>
      <c r="N1960" s="4">
        <f t="shared" si="608"/>
        <v>1.3839999999999999</v>
      </c>
      <c r="O1960" s="4">
        <f t="shared" si="609"/>
        <v>3.31</v>
      </c>
      <c r="P1960" s="4"/>
      <c r="Q1960" s="4"/>
      <c r="R1960" s="1">
        <f t="shared" si="610"/>
        <v>0.7225433526011561</v>
      </c>
      <c r="S1960" s="1">
        <f t="shared" si="610"/>
        <v>0.30211480362537763</v>
      </c>
      <c r="T1960" s="1">
        <f t="shared" si="606"/>
        <v>2.4064763527907984E-2</v>
      </c>
      <c r="U1960" s="1">
        <f t="shared" si="607"/>
        <v>0.21021427448788924</v>
      </c>
      <c r="V1960" s="1">
        <f t="shared" si="611"/>
        <v>0.72121427448788922</v>
      </c>
      <c r="W1960" s="1"/>
      <c r="X1960" s="17">
        <f t="shared" si="612"/>
        <v>386.55048211582812</v>
      </c>
      <c r="Y1960" s="18">
        <f t="shared" si="613"/>
        <v>2272.2260058594952</v>
      </c>
      <c r="Z1960" s="2">
        <f t="shared" si="624"/>
        <v>367.22295801003668</v>
      </c>
      <c r="AA1960" s="18">
        <f t="shared" si="624"/>
        <v>2158.6147055665206</v>
      </c>
      <c r="AB1960" s="2">
        <f t="shared" si="625"/>
        <v>-272.31412911081355</v>
      </c>
      <c r="AC1960" s="2">
        <f t="shared" si="625"/>
        <v>215.86147055665205</v>
      </c>
      <c r="AD1960" s="2">
        <f t="shared" si="614"/>
        <v>367.22295801003668</v>
      </c>
      <c r="AE1960" s="2">
        <f t="shared" si="615"/>
        <v>-1000</v>
      </c>
      <c r="AF1960" s="5">
        <f t="shared" si="616"/>
        <v>0.3839999999999999</v>
      </c>
      <c r="AG1960" s="5">
        <f t="shared" si="617"/>
        <v>-1</v>
      </c>
      <c r="AH1960" s="3">
        <f t="shared" si="618"/>
        <v>201512</v>
      </c>
      <c r="AI1960" s="21">
        <v>3.93</v>
      </c>
      <c r="AJ1960" s="21">
        <v>1.298</v>
      </c>
      <c r="AK1960" s="21">
        <v>3.31</v>
      </c>
      <c r="AL1960" s="21">
        <v>1.3839999999999999</v>
      </c>
      <c r="AO1960">
        <f t="shared" si="623"/>
        <v>-300</v>
      </c>
      <c r="AP1960">
        <f>IF(E1960&lt;F1960,G1960,H1960)</f>
        <v>34</v>
      </c>
      <c r="AQ1960">
        <f>IF(E1960&lt;F1960,H1960,G1960)</f>
        <v>14</v>
      </c>
    </row>
    <row r="1961" spans="2:43" x14ac:dyDescent="0.25">
      <c r="B1961" s="23">
        <v>42358</v>
      </c>
      <c r="C1961" s="20" t="s">
        <v>39</v>
      </c>
      <c r="D1961" s="20" t="s">
        <v>40</v>
      </c>
      <c r="E1961" s="2">
        <v>-133.15579227696406</v>
      </c>
      <c r="F1961" s="2">
        <v>120.00000000000001</v>
      </c>
      <c r="G1961">
        <v>10</v>
      </c>
      <c r="H1961">
        <v>16</v>
      </c>
      <c r="J1961" s="2" t="str">
        <f t="shared" si="619"/>
        <v>Indianapolis Colts</v>
      </c>
      <c r="K1961" s="2" t="str">
        <f t="shared" si="620"/>
        <v>Houston Texans</v>
      </c>
      <c r="L1961" s="17">
        <f t="shared" si="621"/>
        <v>-133.15579227696406</v>
      </c>
      <c r="M1961" s="18">
        <f t="shared" si="622"/>
        <v>120.00000000000001</v>
      </c>
      <c r="N1961" s="4">
        <f t="shared" si="608"/>
        <v>1.7509999999999999</v>
      </c>
      <c r="O1961" s="4">
        <f t="shared" si="609"/>
        <v>2.2000000000000002</v>
      </c>
      <c r="P1961" s="4"/>
      <c r="Q1961" s="4"/>
      <c r="R1961" s="1">
        <f t="shared" si="610"/>
        <v>0.57110222729868654</v>
      </c>
      <c r="S1961" s="1">
        <f t="shared" si="610"/>
        <v>0.45454545454545453</v>
      </c>
      <c r="T1961" s="1">
        <f t="shared" si="606"/>
        <v>2.5006327512022253E-2</v>
      </c>
      <c r="U1961" s="1">
        <f t="shared" si="607"/>
        <v>5.8278386376616004E-2</v>
      </c>
      <c r="V1961" s="1">
        <f t="shared" si="611"/>
        <v>0.56927838637661599</v>
      </c>
      <c r="W1961" s="1"/>
      <c r="X1961" s="17">
        <f t="shared" si="612"/>
        <v>756.60981328462503</v>
      </c>
      <c r="Y1961" s="18">
        <f t="shared" si="613"/>
        <v>1202.4897180992134</v>
      </c>
      <c r="Z1961" s="2">
        <f t="shared" si="624"/>
        <v>718.77932262039371</v>
      </c>
      <c r="AA1961" s="18">
        <f t="shared" si="624"/>
        <v>1142.3652321942527</v>
      </c>
      <c r="AB1961" s="2">
        <f t="shared" si="625"/>
        <v>-139.12475895305161</v>
      </c>
      <c r="AC1961" s="2">
        <f t="shared" si="625"/>
        <v>114.23652321942527</v>
      </c>
      <c r="AD1961" s="2">
        <f t="shared" si="614"/>
        <v>-1000</v>
      </c>
      <c r="AE1961" s="2">
        <f t="shared" si="615"/>
        <v>1142.3652321942527</v>
      </c>
      <c r="AF1961" s="5">
        <f t="shared" si="616"/>
        <v>-1</v>
      </c>
      <c r="AG1961" s="5">
        <f t="shared" si="617"/>
        <v>1.2000000000000002</v>
      </c>
      <c r="AH1961" s="3">
        <f t="shared" si="618"/>
        <v>201512</v>
      </c>
      <c r="AI1961" s="21">
        <v>1.8</v>
      </c>
      <c r="AJ1961" s="21">
        <v>2.13</v>
      </c>
      <c r="AK1961" s="21">
        <v>1.7509999999999999</v>
      </c>
      <c r="AL1961" s="21">
        <v>2.2000000000000002</v>
      </c>
      <c r="AO1961">
        <f t="shared" si="623"/>
        <v>-140</v>
      </c>
      <c r="AP1961">
        <f>IF(E1961&lt;F1961,G1961,H1961)</f>
        <v>10</v>
      </c>
      <c r="AQ1961">
        <f>IF(E1961&lt;F1961,H1961,G1961)</f>
        <v>16</v>
      </c>
    </row>
    <row r="1962" spans="2:43" x14ac:dyDescent="0.25">
      <c r="B1962" s="23">
        <v>42358</v>
      </c>
      <c r="C1962" s="20" t="s">
        <v>26</v>
      </c>
      <c r="D1962" s="20" t="s">
        <v>35</v>
      </c>
      <c r="E1962" s="2">
        <v>-125</v>
      </c>
      <c r="F1962" s="2">
        <v>112.99999999999999</v>
      </c>
      <c r="G1962">
        <v>17</v>
      </c>
      <c r="H1962">
        <v>23</v>
      </c>
      <c r="J1962" s="2" t="str">
        <f t="shared" si="619"/>
        <v>Jacksonville Jaguars</v>
      </c>
      <c r="K1962" s="2" t="str">
        <f t="shared" si="620"/>
        <v>Atlanta Falcons</v>
      </c>
      <c r="L1962" s="17">
        <f t="shared" si="621"/>
        <v>-125</v>
      </c>
      <c r="M1962" s="18">
        <f t="shared" si="622"/>
        <v>112.99999999999999</v>
      </c>
      <c r="N1962" s="4">
        <f t="shared" si="608"/>
        <v>1.8</v>
      </c>
      <c r="O1962" s="4">
        <f t="shared" si="609"/>
        <v>2.13</v>
      </c>
      <c r="P1962" s="4"/>
      <c r="Q1962" s="4"/>
      <c r="R1962" s="1">
        <f t="shared" si="610"/>
        <v>0.55555555555555558</v>
      </c>
      <c r="S1962" s="1">
        <f t="shared" si="610"/>
        <v>0.46948356807511737</v>
      </c>
      <c r="T1962" s="1">
        <f t="shared" si="606"/>
        <v>2.442748091603042E-2</v>
      </c>
      <c r="U1962" s="1">
        <f t="shared" si="607"/>
        <v>4.3035993740219103E-2</v>
      </c>
      <c r="V1962" s="1">
        <f t="shared" si="611"/>
        <v>0.55403599374021906</v>
      </c>
      <c r="W1962" s="1"/>
      <c r="X1962" s="17">
        <f t="shared" si="612"/>
        <v>804.93688370161772</v>
      </c>
      <c r="Y1962" s="18">
        <f t="shared" si="613"/>
        <v>1131.5579529209654</v>
      </c>
      <c r="Z1962" s="2">
        <f t="shared" si="624"/>
        <v>764.69003951653679</v>
      </c>
      <c r="AA1962" s="18">
        <f t="shared" si="624"/>
        <v>1074.980055274917</v>
      </c>
      <c r="AB1962" s="2">
        <f t="shared" si="625"/>
        <v>-130.77194004413008</v>
      </c>
      <c r="AC1962" s="2">
        <f t="shared" si="625"/>
        <v>107.4980055274917</v>
      </c>
      <c r="AD1962" s="2">
        <f t="shared" si="614"/>
        <v>-1000</v>
      </c>
      <c r="AE1962" s="2">
        <f t="shared" si="615"/>
        <v>1074.980055274917</v>
      </c>
      <c r="AF1962" s="5">
        <f t="shared" si="616"/>
        <v>-1</v>
      </c>
      <c r="AG1962" s="5">
        <f t="shared" si="617"/>
        <v>1.1299999999999999</v>
      </c>
      <c r="AH1962" s="3">
        <f t="shared" si="618"/>
        <v>201512</v>
      </c>
      <c r="AI1962" s="21">
        <v>1.591</v>
      </c>
      <c r="AJ1962" s="21">
        <v>2.52</v>
      </c>
      <c r="AK1962" s="21">
        <v>1.8</v>
      </c>
      <c r="AL1962" s="21">
        <v>2.13</v>
      </c>
      <c r="AO1962">
        <f t="shared" si="623"/>
        <v>-130</v>
      </c>
      <c r="AP1962">
        <f>IF(E1962&lt;F1962,G1962,H1962)</f>
        <v>17</v>
      </c>
      <c r="AQ1962">
        <f>IF(E1962&lt;F1962,H1962,G1962)</f>
        <v>23</v>
      </c>
    </row>
    <row r="1963" spans="2:43" x14ac:dyDescent="0.25">
      <c r="B1963" s="23">
        <v>42358</v>
      </c>
      <c r="C1963" s="20" t="s">
        <v>29</v>
      </c>
      <c r="D1963" s="20" t="s">
        <v>37</v>
      </c>
      <c r="E1963" s="2">
        <v>-196.07843137254901</v>
      </c>
      <c r="F1963" s="2">
        <v>175.99999999999997</v>
      </c>
      <c r="G1963">
        <v>38</v>
      </c>
      <c r="H1963">
        <v>17</v>
      </c>
      <c r="J1963" s="2" t="str">
        <f t="shared" si="619"/>
        <v>Minnesota Vikings</v>
      </c>
      <c r="K1963" s="2" t="str">
        <f t="shared" si="620"/>
        <v>Chicago Bears</v>
      </c>
      <c r="L1963" s="17">
        <f t="shared" si="621"/>
        <v>-196.07843137254901</v>
      </c>
      <c r="M1963" s="18">
        <f t="shared" si="622"/>
        <v>175.99999999999997</v>
      </c>
      <c r="N1963" s="4">
        <f t="shared" si="608"/>
        <v>1.51</v>
      </c>
      <c r="O1963" s="4">
        <f t="shared" si="609"/>
        <v>2.76</v>
      </c>
      <c r="P1963" s="4"/>
      <c r="Q1963" s="4"/>
      <c r="R1963" s="1">
        <f t="shared" si="610"/>
        <v>0.66225165562913912</v>
      </c>
      <c r="S1963" s="1">
        <f t="shared" si="610"/>
        <v>0.3623188405797102</v>
      </c>
      <c r="T1963" s="1">
        <f t="shared" si="606"/>
        <v>2.3981264637002453E-2</v>
      </c>
      <c r="U1963" s="1">
        <f t="shared" si="607"/>
        <v>0.14996640752471446</v>
      </c>
      <c r="V1963" s="1">
        <f t="shared" si="611"/>
        <v>0.66096640752471447</v>
      </c>
      <c r="W1963" s="1"/>
      <c r="X1963" s="17">
        <f t="shared" si="612"/>
        <v>512.93619254410987</v>
      </c>
      <c r="Y1963" s="18">
        <f t="shared" si="613"/>
        <v>1747.3196475929296</v>
      </c>
      <c r="Z1963" s="2">
        <f t="shared" si="624"/>
        <v>487.28938291690434</v>
      </c>
      <c r="AA1963" s="18">
        <f t="shared" si="624"/>
        <v>1659.9536652132831</v>
      </c>
      <c r="AB1963" s="2">
        <f t="shared" si="625"/>
        <v>-205.21686600557976</v>
      </c>
      <c r="AC1963" s="2">
        <f t="shared" si="625"/>
        <v>165.99536652132832</v>
      </c>
      <c r="AD1963" s="2">
        <f t="shared" si="614"/>
        <v>487.28938291690434</v>
      </c>
      <c r="AE1963" s="2">
        <f t="shared" si="615"/>
        <v>-1000</v>
      </c>
      <c r="AF1963" s="5">
        <f t="shared" si="616"/>
        <v>0.51</v>
      </c>
      <c r="AG1963" s="5">
        <f t="shared" si="617"/>
        <v>-1</v>
      </c>
      <c r="AH1963" s="3">
        <f t="shared" si="618"/>
        <v>201512</v>
      </c>
      <c r="AI1963" s="21">
        <v>1.429</v>
      </c>
      <c r="AJ1963" s="21">
        <v>3.08</v>
      </c>
      <c r="AK1963" s="21">
        <v>1.51</v>
      </c>
      <c r="AL1963" s="21">
        <v>2.76</v>
      </c>
      <c r="AO1963">
        <f t="shared" si="623"/>
        <v>-200</v>
      </c>
      <c r="AP1963">
        <f>IF(E1963&lt;F1963,G1963,H1963)</f>
        <v>38</v>
      </c>
      <c r="AQ1963">
        <f>IF(E1963&lt;F1963,H1963,G1963)</f>
        <v>17</v>
      </c>
    </row>
    <row r="1964" spans="2:43" x14ac:dyDescent="0.25">
      <c r="B1964" s="23">
        <v>42358</v>
      </c>
      <c r="C1964" s="20" t="s">
        <v>36</v>
      </c>
      <c r="D1964" s="20" t="s">
        <v>41</v>
      </c>
      <c r="E1964" s="2">
        <v>-999.99999999999909</v>
      </c>
      <c r="F1964" s="2">
        <v>767</v>
      </c>
      <c r="G1964">
        <v>33</v>
      </c>
      <c r="H1964">
        <v>16</v>
      </c>
      <c r="J1964" s="2" t="str">
        <f t="shared" si="619"/>
        <v>New England Patriots</v>
      </c>
      <c r="K1964" s="2" t="str">
        <f t="shared" si="620"/>
        <v>Tennessee Titans</v>
      </c>
      <c r="L1964" s="17">
        <f t="shared" si="621"/>
        <v>-999.99999999999909</v>
      </c>
      <c r="M1964" s="18">
        <f t="shared" si="622"/>
        <v>767</v>
      </c>
      <c r="N1964" s="4">
        <f t="shared" si="608"/>
        <v>1.1000000000000001</v>
      </c>
      <c r="O1964" s="4">
        <f t="shared" si="609"/>
        <v>8.67</v>
      </c>
      <c r="P1964" s="4"/>
      <c r="Q1964" s="4"/>
      <c r="R1964" s="1">
        <f t="shared" si="610"/>
        <v>0.90909090909090906</v>
      </c>
      <c r="S1964" s="1">
        <f t="shared" si="610"/>
        <v>0.11534025374855825</v>
      </c>
      <c r="T1964" s="1">
        <f t="shared" si="606"/>
        <v>2.384851586489245E-2</v>
      </c>
      <c r="U1964" s="1">
        <f t="shared" si="607"/>
        <v>0.39687532767117539</v>
      </c>
      <c r="V1964" s="1">
        <f t="shared" si="611"/>
        <v>0.9078753276711754</v>
      </c>
      <c r="W1964" s="1"/>
      <c r="X1964" s="17">
        <f t="shared" si="612"/>
        <v>101.47282288762827</v>
      </c>
      <c r="Y1964" s="18">
        <f t="shared" si="613"/>
        <v>6782.2050765839667</v>
      </c>
      <c r="Z1964" s="2">
        <f t="shared" si="624"/>
        <v>96.399181743246857</v>
      </c>
      <c r="AA1964" s="18">
        <f t="shared" si="624"/>
        <v>6443.0948227547678</v>
      </c>
      <c r="AB1964" s="2">
        <f t="shared" si="625"/>
        <v>-1037.3532035400849</v>
      </c>
      <c r="AC1964" s="2">
        <f t="shared" si="625"/>
        <v>644.30948227547674</v>
      </c>
      <c r="AD1964" s="2">
        <f t="shared" si="614"/>
        <v>96.399181743246857</v>
      </c>
      <c r="AE1964" s="2">
        <f t="shared" si="615"/>
        <v>-1000</v>
      </c>
      <c r="AF1964" s="5">
        <f t="shared" si="616"/>
        <v>0.10000000000000009</v>
      </c>
      <c r="AG1964" s="5">
        <f t="shared" si="617"/>
        <v>-1</v>
      </c>
      <c r="AH1964" s="3">
        <f t="shared" si="618"/>
        <v>201512</v>
      </c>
      <c r="AI1964" s="21">
        <v>1.083</v>
      </c>
      <c r="AJ1964" s="21">
        <v>9.8699999999999992</v>
      </c>
      <c r="AK1964" s="21">
        <v>1.1000000000000001</v>
      </c>
      <c r="AL1964" s="21">
        <v>8.67</v>
      </c>
      <c r="AO1964">
        <f t="shared" si="623"/>
        <v>-1000</v>
      </c>
      <c r="AP1964">
        <f>IF(E1964&lt;F1964,G1964,H1964)</f>
        <v>33</v>
      </c>
      <c r="AQ1964">
        <f>IF(E1964&lt;F1964,H1964,G1964)</f>
        <v>16</v>
      </c>
    </row>
    <row r="1965" spans="2:43" x14ac:dyDescent="0.25">
      <c r="B1965" s="23">
        <v>42358</v>
      </c>
      <c r="C1965" s="20" t="s">
        <v>25</v>
      </c>
      <c r="D1965" s="20" t="s">
        <v>44</v>
      </c>
      <c r="E1965" s="2">
        <v>186</v>
      </c>
      <c r="F1965" s="2">
        <v>-208.33333333333334</v>
      </c>
      <c r="G1965">
        <v>35</v>
      </c>
      <c r="H1965">
        <v>38</v>
      </c>
      <c r="J1965" s="2" t="str">
        <f t="shared" si="619"/>
        <v>Carolina Panthers</v>
      </c>
      <c r="K1965" s="2" t="str">
        <f t="shared" si="620"/>
        <v>New York Giants</v>
      </c>
      <c r="L1965" s="17">
        <f t="shared" si="621"/>
        <v>-208.33333333333334</v>
      </c>
      <c r="M1965" s="18">
        <f t="shared" si="622"/>
        <v>186</v>
      </c>
      <c r="N1965" s="4">
        <f t="shared" si="608"/>
        <v>1.48</v>
      </c>
      <c r="O1965" s="4">
        <f t="shared" si="609"/>
        <v>2.86</v>
      </c>
      <c r="P1965" s="4"/>
      <c r="Q1965" s="4"/>
      <c r="R1965" s="1">
        <f t="shared" si="610"/>
        <v>0.67567567567567566</v>
      </c>
      <c r="S1965" s="1">
        <f t="shared" si="610"/>
        <v>0.34965034965034969</v>
      </c>
      <c r="T1965" s="1">
        <f t="shared" si="606"/>
        <v>2.4700460829493065E-2</v>
      </c>
      <c r="U1965" s="1">
        <f t="shared" si="607"/>
        <v>0.16301266301266298</v>
      </c>
      <c r="V1965" s="1">
        <f t="shared" si="611"/>
        <v>0.67401266301266305</v>
      </c>
      <c r="W1965" s="1"/>
      <c r="X1965" s="17">
        <f t="shared" si="612"/>
        <v>483.65165059400738</v>
      </c>
      <c r="Y1965" s="18">
        <f t="shared" si="613"/>
        <v>1846.6048003943104</v>
      </c>
      <c r="Z1965" s="2">
        <f t="shared" si="624"/>
        <v>459.46906806430701</v>
      </c>
      <c r="AA1965" s="18">
        <f t="shared" si="624"/>
        <v>1754.2745603745948</v>
      </c>
      <c r="AB1965" s="2">
        <f t="shared" si="625"/>
        <v>-217.64250729932502</v>
      </c>
      <c r="AC1965" s="2">
        <f t="shared" si="625"/>
        <v>175.42745603745948</v>
      </c>
      <c r="AD1965" s="2">
        <f t="shared" si="614"/>
        <v>459.46906806430701</v>
      </c>
      <c r="AE1965" s="2">
        <f t="shared" si="615"/>
        <v>-1000</v>
      </c>
      <c r="AF1965" s="5">
        <f t="shared" si="616"/>
        <v>0.48</v>
      </c>
      <c r="AG1965" s="5">
        <f t="shared" si="617"/>
        <v>-1</v>
      </c>
      <c r="AH1965" s="3">
        <f t="shared" si="618"/>
        <v>201512</v>
      </c>
      <c r="AI1965" s="21">
        <v>2.93</v>
      </c>
      <c r="AJ1965" s="21">
        <v>1.4650000000000001</v>
      </c>
      <c r="AK1965" s="21">
        <v>2.86</v>
      </c>
      <c r="AL1965" s="21">
        <v>1.48</v>
      </c>
      <c r="AO1965">
        <f t="shared" si="623"/>
        <v>-300</v>
      </c>
      <c r="AP1965">
        <f>IF(E1965&lt;F1965,G1965,H1965)</f>
        <v>38</v>
      </c>
      <c r="AQ1965">
        <f>IF(E1965&lt;F1965,H1965,G1965)</f>
        <v>35</v>
      </c>
    </row>
    <row r="1966" spans="2:43" x14ac:dyDescent="0.25">
      <c r="B1966" s="23">
        <v>42358</v>
      </c>
      <c r="C1966" s="20" t="s">
        <v>53</v>
      </c>
      <c r="D1966" s="20" t="s">
        <v>24</v>
      </c>
      <c r="E1966" s="2">
        <v>110.99999999999999</v>
      </c>
      <c r="F1966" s="2">
        <v>-123.00123001230013</v>
      </c>
      <c r="G1966">
        <v>35</v>
      </c>
      <c r="H1966">
        <v>25</v>
      </c>
      <c r="J1966" s="2" t="str">
        <f t="shared" si="619"/>
        <v>Buffalo Bills</v>
      </c>
      <c r="K1966" s="2" t="str">
        <f t="shared" si="620"/>
        <v>Washington Redskins</v>
      </c>
      <c r="L1966" s="17">
        <f t="shared" si="621"/>
        <v>-123.00123001230013</v>
      </c>
      <c r="M1966" s="18">
        <f t="shared" si="622"/>
        <v>110.99999999999999</v>
      </c>
      <c r="N1966" s="4">
        <f t="shared" si="608"/>
        <v>1.8129999999999999</v>
      </c>
      <c r="O1966" s="4">
        <f t="shared" si="609"/>
        <v>2.11</v>
      </c>
      <c r="P1966" s="4"/>
      <c r="Q1966" s="4"/>
      <c r="R1966" s="1">
        <f t="shared" si="610"/>
        <v>0.55157198014340869</v>
      </c>
      <c r="S1966" s="1">
        <f t="shared" si="610"/>
        <v>0.47393364928909953</v>
      </c>
      <c r="T1966" s="1">
        <f t="shared" si="606"/>
        <v>2.4871271985725363E-2</v>
      </c>
      <c r="U1966" s="1">
        <f t="shared" si="607"/>
        <v>3.8819165427154578E-2</v>
      </c>
      <c r="V1966" s="1">
        <f t="shared" si="611"/>
        <v>0.54981916542715459</v>
      </c>
      <c r="W1966" s="1"/>
      <c r="X1966" s="17">
        <f t="shared" si="612"/>
        <v>818.77981503809497</v>
      </c>
      <c r="Y1966" s="18">
        <f t="shared" si="613"/>
        <v>1112.7024405877062</v>
      </c>
      <c r="Z1966" s="2">
        <f t="shared" si="624"/>
        <v>777.84082428619013</v>
      </c>
      <c r="AA1966" s="18">
        <f t="shared" si="624"/>
        <v>1057.0673185583207</v>
      </c>
      <c r="AB1966" s="2">
        <f t="shared" si="625"/>
        <v>-128.56100744232359</v>
      </c>
      <c r="AC1966" s="2">
        <f t="shared" si="625"/>
        <v>105.70673185583207</v>
      </c>
      <c r="AD1966" s="2">
        <f t="shared" si="614"/>
        <v>-1000</v>
      </c>
      <c r="AE1966" s="2">
        <f t="shared" si="615"/>
        <v>1057.0673185583207</v>
      </c>
      <c r="AF1966" s="5">
        <f t="shared" si="616"/>
        <v>-1</v>
      </c>
      <c r="AG1966" s="5">
        <f t="shared" si="617"/>
        <v>1.1099999999999999</v>
      </c>
      <c r="AH1966" s="3">
        <f t="shared" si="618"/>
        <v>201512</v>
      </c>
      <c r="AI1966" s="21">
        <v>2.0299999999999998</v>
      </c>
      <c r="AJ1966" s="21">
        <v>1.877</v>
      </c>
      <c r="AK1966" s="21">
        <v>2.11</v>
      </c>
      <c r="AL1966" s="21">
        <v>1.8129999999999999</v>
      </c>
      <c r="AO1966">
        <f t="shared" si="623"/>
        <v>-130</v>
      </c>
      <c r="AP1966">
        <f>IF(E1966&lt;F1966,G1966,H1966)</f>
        <v>25</v>
      </c>
      <c r="AQ1966">
        <f>IF(E1966&lt;F1966,H1966,G1966)</f>
        <v>35</v>
      </c>
    </row>
    <row r="1967" spans="2:43" x14ac:dyDescent="0.25">
      <c r="B1967" s="23">
        <v>42357</v>
      </c>
      <c r="C1967" s="20" t="s">
        <v>23</v>
      </c>
      <c r="D1967" s="20" t="s">
        <v>42</v>
      </c>
      <c r="E1967" s="2">
        <v>137</v>
      </c>
      <c r="F1967" s="2">
        <v>-152.20700152207002</v>
      </c>
      <c r="G1967">
        <v>16</v>
      </c>
      <c r="H1967">
        <v>19</v>
      </c>
      <c r="J1967" s="2" t="str">
        <f t="shared" si="619"/>
        <v>New York Jets</v>
      </c>
      <c r="K1967" s="2" t="str">
        <f t="shared" si="620"/>
        <v>Dallas Cowboys</v>
      </c>
      <c r="L1967" s="17">
        <f t="shared" si="621"/>
        <v>-152.20700152207002</v>
      </c>
      <c r="M1967" s="18">
        <f t="shared" si="622"/>
        <v>137</v>
      </c>
      <c r="N1967" s="4">
        <f t="shared" si="608"/>
        <v>1.657</v>
      </c>
      <c r="O1967" s="4">
        <f t="shared" si="609"/>
        <v>2.37</v>
      </c>
      <c r="P1967" s="4"/>
      <c r="Q1967" s="4"/>
      <c r="R1967" s="1">
        <f t="shared" si="610"/>
        <v>0.6035003017501509</v>
      </c>
      <c r="S1967" s="1">
        <f t="shared" si="610"/>
        <v>0.42194092827004215</v>
      </c>
      <c r="T1967" s="1">
        <f t="shared" si="606"/>
        <v>2.4810032282095884E-2</v>
      </c>
      <c r="U1967" s="1">
        <f t="shared" si="607"/>
        <v>9.0779686740054377E-2</v>
      </c>
      <c r="V1967" s="1">
        <f t="shared" si="611"/>
        <v>0.60177968674005444</v>
      </c>
      <c r="W1967" s="1"/>
      <c r="X1967" s="17">
        <f t="shared" si="612"/>
        <v>661.73771237971573</v>
      </c>
      <c r="Y1967" s="18">
        <f t="shared" si="613"/>
        <v>1369.9520854530549</v>
      </c>
      <c r="Z1967" s="2">
        <f t="shared" si="624"/>
        <v>628.65082676072996</v>
      </c>
      <c r="AA1967" s="18">
        <f t="shared" si="624"/>
        <v>1301.4544811804021</v>
      </c>
      <c r="AB1967" s="2">
        <f t="shared" si="625"/>
        <v>-159.07081601287845</v>
      </c>
      <c r="AC1967" s="2">
        <f t="shared" si="625"/>
        <v>130.14544811804021</v>
      </c>
      <c r="AD1967" s="2">
        <f t="shared" si="614"/>
        <v>628.65082676072996</v>
      </c>
      <c r="AE1967" s="2">
        <f t="shared" si="615"/>
        <v>-1000</v>
      </c>
      <c r="AF1967" s="5">
        <f t="shared" si="616"/>
        <v>0.65700000000000003</v>
      </c>
      <c r="AG1967" s="5">
        <f t="shared" si="617"/>
        <v>-1</v>
      </c>
      <c r="AH1967" s="3">
        <f t="shared" si="618"/>
        <v>201512</v>
      </c>
      <c r="AI1967" s="21">
        <v>2.4300000000000002</v>
      </c>
      <c r="AJ1967" s="21">
        <v>1.6319999999999999</v>
      </c>
      <c r="AK1967" s="21">
        <v>2.37</v>
      </c>
      <c r="AL1967" s="21">
        <v>1.657</v>
      </c>
      <c r="AO1967">
        <f t="shared" si="623"/>
        <v>-160</v>
      </c>
      <c r="AP1967">
        <f>IF(E1967&lt;F1967,G1967,H1967)</f>
        <v>19</v>
      </c>
      <c r="AQ1967">
        <f>IF(E1967&lt;F1967,H1967,G1967)</f>
        <v>16</v>
      </c>
    </row>
    <row r="1968" spans="2:43" x14ac:dyDescent="0.25">
      <c r="B1968" s="23">
        <v>42355</v>
      </c>
      <c r="C1968" s="20" t="s">
        <v>55</v>
      </c>
      <c r="D1968" s="20" t="s">
        <v>27</v>
      </c>
      <c r="E1968" s="2">
        <v>-105.0420168067227</v>
      </c>
      <c r="F1968" s="2">
        <v>-105.0420168067227</v>
      </c>
      <c r="G1968">
        <v>31</v>
      </c>
      <c r="H1968">
        <v>23</v>
      </c>
      <c r="J1968" s="2" t="str">
        <f t="shared" si="619"/>
        <v>St. Louis Rams</v>
      </c>
      <c r="K1968" s="2" t="str">
        <f t="shared" si="620"/>
        <v>Tampa Bay Buccaneers</v>
      </c>
      <c r="L1968" s="17">
        <f t="shared" si="621"/>
        <v>-105.0420168067227</v>
      </c>
      <c r="M1968" s="18">
        <f t="shared" si="622"/>
        <v>-105.0420168067227</v>
      </c>
      <c r="N1968" s="4">
        <f t="shared" si="608"/>
        <v>1.952</v>
      </c>
      <c r="O1968" s="4">
        <f t="shared" si="609"/>
        <v>1.952</v>
      </c>
      <c r="P1968" s="4"/>
      <c r="Q1968" s="4"/>
      <c r="R1968" s="1">
        <f t="shared" si="610"/>
        <v>0.51229508196721307</v>
      </c>
      <c r="S1968" s="1">
        <f t="shared" si="610"/>
        <v>0.51229508196721307</v>
      </c>
      <c r="T1968" s="1">
        <f t="shared" si="606"/>
        <v>2.4000000000000021E-2</v>
      </c>
      <c r="U1968" s="1">
        <f t="shared" si="607"/>
        <v>0</v>
      </c>
      <c r="V1968" s="1">
        <f t="shared" si="611"/>
        <v>0.51100000000000001</v>
      </c>
      <c r="W1968" s="1"/>
      <c r="X1968" s="17">
        <f t="shared" si="612"/>
        <v>956.94716242661434</v>
      </c>
      <c r="Y1968" s="18">
        <f t="shared" si="613"/>
        <v>953.05662164669593</v>
      </c>
      <c r="Z1968" s="2">
        <f t="shared" si="624"/>
        <v>909.09980430528356</v>
      </c>
      <c r="AA1968" s="18">
        <f t="shared" si="624"/>
        <v>905.40379056436109</v>
      </c>
      <c r="AB1968" s="2">
        <f t="shared" si="625"/>
        <v>-109.9989236895921</v>
      </c>
      <c r="AC1968" s="2">
        <f t="shared" si="625"/>
        <v>-110.44795818412409</v>
      </c>
      <c r="AD1968" s="2">
        <f t="shared" si="614"/>
        <v>-1000</v>
      </c>
      <c r="AE1968" s="2">
        <f t="shared" si="615"/>
        <v>905.40379056436109</v>
      </c>
      <c r="AF1968" s="5">
        <f t="shared" si="616"/>
        <v>-1</v>
      </c>
      <c r="AG1968" s="5">
        <f t="shared" si="617"/>
        <v>0.95199999999999996</v>
      </c>
      <c r="AH1968" s="3">
        <f t="shared" si="618"/>
        <v>201512</v>
      </c>
      <c r="AI1968" s="21">
        <v>1.8540000000000001</v>
      </c>
      <c r="AJ1968" s="21">
        <v>2.06</v>
      </c>
      <c r="AK1968" s="21">
        <v>1.952</v>
      </c>
      <c r="AL1968" s="21">
        <v>1.952</v>
      </c>
      <c r="AO1968">
        <f t="shared" si="623"/>
        <v>-110</v>
      </c>
      <c r="AP1968">
        <f>IF(E1968&lt;F1968,G1968,H1968)</f>
        <v>23</v>
      </c>
      <c r="AQ1968">
        <f>IF(E1968&lt;F1968,H1968,G1968)</f>
        <v>31</v>
      </c>
    </row>
    <row r="1969" spans="2:43" x14ac:dyDescent="0.25">
      <c r="B1969" s="23">
        <v>42352</v>
      </c>
      <c r="C1969" s="20" t="s">
        <v>30</v>
      </c>
      <c r="D1969" s="20" t="s">
        <v>25</v>
      </c>
      <c r="E1969" s="2">
        <v>110.99999999999999</v>
      </c>
      <c r="F1969" s="2">
        <v>-123.00123001230013</v>
      </c>
      <c r="G1969">
        <v>24</v>
      </c>
      <c r="H1969">
        <v>31</v>
      </c>
      <c r="J1969" s="2" t="str">
        <f t="shared" si="619"/>
        <v>New York Giants</v>
      </c>
      <c r="K1969" s="2" t="str">
        <f t="shared" si="620"/>
        <v>Miami Dolphins</v>
      </c>
      <c r="L1969" s="17">
        <f t="shared" si="621"/>
        <v>-123.00123001230013</v>
      </c>
      <c r="M1969" s="18">
        <f t="shared" si="622"/>
        <v>110.99999999999999</v>
      </c>
      <c r="N1969" s="4">
        <f t="shared" si="608"/>
        <v>1.8129999999999999</v>
      </c>
      <c r="O1969" s="4">
        <f t="shared" si="609"/>
        <v>2.11</v>
      </c>
      <c r="P1969" s="4"/>
      <c r="Q1969" s="4"/>
      <c r="R1969" s="1">
        <f t="shared" si="610"/>
        <v>0.55157198014340869</v>
      </c>
      <c r="S1969" s="1">
        <f t="shared" si="610"/>
        <v>0.47393364928909953</v>
      </c>
      <c r="T1969" s="1">
        <f t="shared" si="606"/>
        <v>2.4871271985725363E-2</v>
      </c>
      <c r="U1969" s="1">
        <f t="shared" si="607"/>
        <v>3.8819165427154578E-2</v>
      </c>
      <c r="V1969" s="1">
        <f t="shared" si="611"/>
        <v>0.54981916542715459</v>
      </c>
      <c r="W1969" s="1"/>
      <c r="X1969" s="17">
        <f t="shared" si="612"/>
        <v>818.77981503809497</v>
      </c>
      <c r="Y1969" s="18">
        <f t="shared" si="613"/>
        <v>1112.7024405877062</v>
      </c>
      <c r="Z1969" s="2">
        <f t="shared" si="624"/>
        <v>777.84082428619013</v>
      </c>
      <c r="AA1969" s="18">
        <f t="shared" si="624"/>
        <v>1057.0673185583207</v>
      </c>
      <c r="AB1969" s="2">
        <f t="shared" si="625"/>
        <v>-128.56100744232359</v>
      </c>
      <c r="AC1969" s="2">
        <f t="shared" si="625"/>
        <v>105.70673185583207</v>
      </c>
      <c r="AD1969" s="2">
        <f t="shared" si="614"/>
        <v>777.84082428619013</v>
      </c>
      <c r="AE1969" s="2">
        <f t="shared" si="615"/>
        <v>-1000</v>
      </c>
      <c r="AF1969" s="5">
        <f t="shared" si="616"/>
        <v>0.81299999999999994</v>
      </c>
      <c r="AG1969" s="5">
        <f t="shared" si="617"/>
        <v>-1</v>
      </c>
      <c r="AH1969" s="3">
        <f t="shared" si="618"/>
        <v>201512</v>
      </c>
      <c r="AI1969" s="21">
        <v>2.06</v>
      </c>
      <c r="AJ1969" s="21">
        <v>1.8540000000000001</v>
      </c>
      <c r="AK1969" s="21">
        <v>2.11</v>
      </c>
      <c r="AL1969" s="21">
        <v>1.8129999999999999</v>
      </c>
      <c r="AO1969">
        <f t="shared" si="623"/>
        <v>-130</v>
      </c>
      <c r="AP1969">
        <f>IF(E1969&lt;F1969,G1969,H1969)</f>
        <v>31</v>
      </c>
      <c r="AQ1969">
        <f>IF(E1969&lt;F1969,H1969,G1969)</f>
        <v>24</v>
      </c>
    </row>
    <row r="1970" spans="2:43" x14ac:dyDescent="0.25">
      <c r="B1970" s="23">
        <v>42351</v>
      </c>
      <c r="C1970" s="20" t="s">
        <v>28</v>
      </c>
      <c r="D1970" s="20" t="s">
        <v>32</v>
      </c>
      <c r="E1970" s="2">
        <v>369.00000000000006</v>
      </c>
      <c r="F1970" s="2">
        <v>-431.0344827586207</v>
      </c>
      <c r="G1970">
        <v>6</v>
      </c>
      <c r="H1970">
        <v>35</v>
      </c>
      <c r="J1970" s="2" t="str">
        <f t="shared" si="619"/>
        <v>Seattle Seahawks</v>
      </c>
      <c r="K1970" s="2" t="str">
        <f t="shared" si="620"/>
        <v>Baltimore Ravens</v>
      </c>
      <c r="L1970" s="17">
        <f t="shared" si="621"/>
        <v>-431.0344827586207</v>
      </c>
      <c r="M1970" s="18">
        <f t="shared" si="622"/>
        <v>369.00000000000006</v>
      </c>
      <c r="N1970" s="4">
        <f t="shared" si="608"/>
        <v>1.232</v>
      </c>
      <c r="O1970" s="4">
        <f t="shared" si="609"/>
        <v>4.6900000000000004</v>
      </c>
      <c r="P1970" s="4"/>
      <c r="Q1970" s="4"/>
      <c r="R1970" s="1">
        <f t="shared" si="610"/>
        <v>0.81168831168831168</v>
      </c>
      <c r="S1970" s="1">
        <f t="shared" si="610"/>
        <v>0.21321961620469082</v>
      </c>
      <c r="T1970" s="1">
        <f t="shared" si="606"/>
        <v>2.4302600472813296E-2</v>
      </c>
      <c r="U1970" s="1">
        <f t="shared" si="607"/>
        <v>0.29923434774181046</v>
      </c>
      <c r="V1970" s="1">
        <f t="shared" si="611"/>
        <v>0.81023434774181047</v>
      </c>
      <c r="W1970" s="1"/>
      <c r="X1970" s="17">
        <f t="shared" si="612"/>
        <v>234.21082158153615</v>
      </c>
      <c r="Y1970" s="18">
        <f t="shared" si="613"/>
        <v>3536.5230739829199</v>
      </c>
      <c r="Z1970" s="2">
        <f t="shared" si="624"/>
        <v>222.50028050245933</v>
      </c>
      <c r="AA1970" s="18">
        <f t="shared" si="624"/>
        <v>3359.6969202837736</v>
      </c>
      <c r="AB1970" s="2">
        <f t="shared" si="625"/>
        <v>-449.43763564781074</v>
      </c>
      <c r="AC1970" s="2">
        <f t="shared" si="625"/>
        <v>335.96969202837738</v>
      </c>
      <c r="AD1970" s="2">
        <f t="shared" si="614"/>
        <v>222.50028050245933</v>
      </c>
      <c r="AE1970" s="2">
        <f t="shared" si="615"/>
        <v>-1000</v>
      </c>
      <c r="AF1970" s="5">
        <f t="shared" si="616"/>
        <v>0.23199999999999998</v>
      </c>
      <c r="AG1970" s="5">
        <f t="shared" si="617"/>
        <v>-1</v>
      </c>
      <c r="AH1970" s="3">
        <f t="shared" si="618"/>
        <v>201512</v>
      </c>
      <c r="AI1970" s="21">
        <v>5.98</v>
      </c>
      <c r="AJ1970" s="21">
        <v>1.1659999999999999</v>
      </c>
      <c r="AK1970" s="21">
        <v>4.6900000000000004</v>
      </c>
      <c r="AL1970" s="21">
        <v>1.232</v>
      </c>
      <c r="AO1970">
        <f t="shared" si="623"/>
        <v>-500</v>
      </c>
      <c r="AP1970">
        <f>IF(E1970&lt;F1970,G1970,H1970)</f>
        <v>35</v>
      </c>
      <c r="AQ1970">
        <f>IF(E1970&lt;F1970,H1970,G1970)</f>
        <v>6</v>
      </c>
    </row>
    <row r="1971" spans="2:43" x14ac:dyDescent="0.25">
      <c r="B1971" s="23">
        <v>42351</v>
      </c>
      <c r="C1971" s="20" t="s">
        <v>33</v>
      </c>
      <c r="D1971" s="20" t="s">
        <v>23</v>
      </c>
      <c r="E1971" s="2">
        <v>-272.47956403269757</v>
      </c>
      <c r="F1971" s="2">
        <v>241</v>
      </c>
      <c r="G1971">
        <v>28</v>
      </c>
      <c r="H1971">
        <v>7</v>
      </c>
      <c r="J1971" s="2" t="str">
        <f t="shared" si="619"/>
        <v>Green Bay Packers</v>
      </c>
      <c r="K1971" s="2" t="str">
        <f t="shared" si="620"/>
        <v>Dallas Cowboys</v>
      </c>
      <c r="L1971" s="17">
        <f t="shared" si="621"/>
        <v>-272.47956403269757</v>
      </c>
      <c r="M1971" s="18">
        <f t="shared" si="622"/>
        <v>241</v>
      </c>
      <c r="N1971" s="4">
        <f t="shared" si="608"/>
        <v>1.367</v>
      </c>
      <c r="O1971" s="4">
        <f t="shared" si="609"/>
        <v>3.41</v>
      </c>
      <c r="P1971" s="4"/>
      <c r="Q1971" s="4"/>
      <c r="R1971" s="1">
        <f t="shared" si="610"/>
        <v>0.73152889539136801</v>
      </c>
      <c r="S1971" s="1">
        <f t="shared" si="610"/>
        <v>0.29325513196480935</v>
      </c>
      <c r="T1971" s="1">
        <f t="shared" si="606"/>
        <v>2.4184634707975605E-2</v>
      </c>
      <c r="U1971" s="1">
        <f t="shared" si="607"/>
        <v>0.21913688171327933</v>
      </c>
      <c r="V1971" s="1">
        <f t="shared" si="611"/>
        <v>0.7301368817132794</v>
      </c>
      <c r="W1971" s="1"/>
      <c r="X1971" s="17">
        <f t="shared" si="612"/>
        <v>369.60619994086841</v>
      </c>
      <c r="Y1971" s="18">
        <f t="shared" si="613"/>
        <v>2366.9272701243281</v>
      </c>
      <c r="Z1971" s="2">
        <f t="shared" si="624"/>
        <v>351.12588994382497</v>
      </c>
      <c r="AA1971" s="18">
        <f t="shared" si="624"/>
        <v>2248.5809066181114</v>
      </c>
      <c r="AB1971" s="2">
        <f t="shared" si="625"/>
        <v>-284.79813896946916</v>
      </c>
      <c r="AC1971" s="2">
        <f t="shared" si="625"/>
        <v>224.85809066181113</v>
      </c>
      <c r="AD1971" s="2">
        <f t="shared" si="614"/>
        <v>351.12588994382497</v>
      </c>
      <c r="AE1971" s="2">
        <f t="shared" si="615"/>
        <v>-1000</v>
      </c>
      <c r="AF1971" s="5">
        <f t="shared" si="616"/>
        <v>0.36699999999999999</v>
      </c>
      <c r="AG1971" s="5">
        <f t="shared" si="617"/>
        <v>-1</v>
      </c>
      <c r="AH1971" s="3">
        <f t="shared" si="618"/>
        <v>201512</v>
      </c>
      <c r="AI1971" s="21">
        <v>1.3169999999999999</v>
      </c>
      <c r="AJ1971" s="21">
        <v>3.77</v>
      </c>
      <c r="AK1971" s="21">
        <v>1.367</v>
      </c>
      <c r="AL1971" s="21">
        <v>3.41</v>
      </c>
      <c r="AO1971">
        <f t="shared" si="623"/>
        <v>-300</v>
      </c>
      <c r="AP1971">
        <f>IF(E1971&lt;F1971,G1971,H1971)</f>
        <v>28</v>
      </c>
      <c r="AQ1971">
        <f>IF(E1971&lt;F1971,H1971,G1971)</f>
        <v>7</v>
      </c>
    </row>
    <row r="1972" spans="2:43" x14ac:dyDescent="0.25">
      <c r="B1972" s="23">
        <v>42351</v>
      </c>
      <c r="C1972" s="20" t="s">
        <v>38</v>
      </c>
      <c r="D1972" s="20" t="s">
        <v>52</v>
      </c>
      <c r="E1972" s="2">
        <v>-265.25198938992042</v>
      </c>
      <c r="F1972" s="2">
        <v>235</v>
      </c>
      <c r="G1972">
        <v>12</v>
      </c>
      <c r="H1972">
        <v>15</v>
      </c>
      <c r="J1972" s="2" t="str">
        <f t="shared" si="619"/>
        <v>Denver Broncos</v>
      </c>
      <c r="K1972" s="2" t="str">
        <f t="shared" si="620"/>
        <v>Oakland Raiders</v>
      </c>
      <c r="L1972" s="17">
        <f t="shared" si="621"/>
        <v>-265.25198938992042</v>
      </c>
      <c r="M1972" s="18">
        <f t="shared" si="622"/>
        <v>235</v>
      </c>
      <c r="N1972" s="4">
        <f t="shared" si="608"/>
        <v>1.377</v>
      </c>
      <c r="O1972" s="4">
        <f t="shared" si="609"/>
        <v>3.35</v>
      </c>
      <c r="P1972" s="4"/>
      <c r="Q1972" s="4"/>
      <c r="R1972" s="1">
        <f t="shared" si="610"/>
        <v>0.72621641249092228</v>
      </c>
      <c r="S1972" s="1">
        <f t="shared" si="610"/>
        <v>0.29850746268656714</v>
      </c>
      <c r="T1972" s="1">
        <f t="shared" si="606"/>
        <v>2.4127353501163462E-2</v>
      </c>
      <c r="U1972" s="1">
        <f t="shared" si="607"/>
        <v>0.21385447490217757</v>
      </c>
      <c r="V1972" s="1">
        <f t="shared" si="611"/>
        <v>0.72485447490217758</v>
      </c>
      <c r="W1972" s="1"/>
      <c r="X1972" s="17">
        <f t="shared" si="612"/>
        <v>379.5872614774911</v>
      </c>
      <c r="Y1972" s="18">
        <f t="shared" si="613"/>
        <v>2310.2284553242857</v>
      </c>
      <c r="Z1972" s="2">
        <f t="shared" si="624"/>
        <v>360.6078984036165</v>
      </c>
      <c r="AA1972" s="18">
        <f t="shared" si="624"/>
        <v>2194.7170325580714</v>
      </c>
      <c r="AB1972" s="2">
        <f t="shared" si="625"/>
        <v>-277.30951108584236</v>
      </c>
      <c r="AC1972" s="2">
        <f t="shared" si="625"/>
        <v>219.47170325580714</v>
      </c>
      <c r="AD1972" s="2">
        <f t="shared" si="614"/>
        <v>-1000</v>
      </c>
      <c r="AE1972" s="2">
        <f t="shared" si="615"/>
        <v>2194.7170325580714</v>
      </c>
      <c r="AF1972" s="5">
        <f t="shared" si="616"/>
        <v>-1</v>
      </c>
      <c r="AG1972" s="5">
        <f t="shared" si="617"/>
        <v>2.35</v>
      </c>
      <c r="AH1972" s="3">
        <f t="shared" si="618"/>
        <v>201512</v>
      </c>
      <c r="AI1972" s="21">
        <v>1.3029999999999999</v>
      </c>
      <c r="AJ1972" s="21">
        <v>3.89</v>
      </c>
      <c r="AK1972" s="21">
        <v>1.377</v>
      </c>
      <c r="AL1972" s="21">
        <v>3.35</v>
      </c>
      <c r="AO1972">
        <f t="shared" si="623"/>
        <v>-300</v>
      </c>
      <c r="AP1972">
        <f>IF(E1972&lt;F1972,G1972,H1972)</f>
        <v>12</v>
      </c>
      <c r="AQ1972">
        <f>IF(E1972&lt;F1972,H1972,G1972)</f>
        <v>15</v>
      </c>
    </row>
    <row r="1973" spans="2:43" x14ac:dyDescent="0.25">
      <c r="B1973" s="23">
        <v>42351</v>
      </c>
      <c r="C1973" s="20" t="s">
        <v>44</v>
      </c>
      <c r="D1973" s="20" t="s">
        <v>35</v>
      </c>
      <c r="E1973" s="2">
        <v>-370.37037037037032</v>
      </c>
      <c r="F1973" s="2">
        <v>322</v>
      </c>
      <c r="G1973">
        <v>38</v>
      </c>
      <c r="H1973">
        <v>0</v>
      </c>
      <c r="J1973" s="2" t="str">
        <f t="shared" si="619"/>
        <v>Carolina Panthers</v>
      </c>
      <c r="K1973" s="2" t="str">
        <f t="shared" si="620"/>
        <v>Atlanta Falcons</v>
      </c>
      <c r="L1973" s="17">
        <f t="shared" si="621"/>
        <v>-370.37037037037032</v>
      </c>
      <c r="M1973" s="18">
        <f t="shared" si="622"/>
        <v>322</v>
      </c>
      <c r="N1973" s="4">
        <f t="shared" si="608"/>
        <v>1.27</v>
      </c>
      <c r="O1973" s="4">
        <f t="shared" si="609"/>
        <v>4.22</v>
      </c>
      <c r="P1973" s="4"/>
      <c r="Q1973" s="4"/>
      <c r="R1973" s="1">
        <f t="shared" si="610"/>
        <v>0.78740157480314954</v>
      </c>
      <c r="S1973" s="1">
        <f t="shared" si="610"/>
        <v>0.23696682464454977</v>
      </c>
      <c r="T1973" s="1">
        <f t="shared" si="606"/>
        <v>2.3788706739526488E-2</v>
      </c>
      <c r="U1973" s="1">
        <f t="shared" si="607"/>
        <v>0.27521737507929989</v>
      </c>
      <c r="V1973" s="1">
        <f t="shared" si="611"/>
        <v>0.7862173750792999</v>
      </c>
      <c r="W1973" s="1"/>
      <c r="X1973" s="17">
        <f t="shared" si="612"/>
        <v>271.91287256801911</v>
      </c>
      <c r="Y1973" s="18">
        <f t="shared" si="613"/>
        <v>3110.4414053830196</v>
      </c>
      <c r="Z1973" s="2">
        <f t="shared" si="624"/>
        <v>258.31722893961813</v>
      </c>
      <c r="AA1973" s="18">
        <f t="shared" si="624"/>
        <v>2954.9193351138683</v>
      </c>
      <c r="AB1973" s="2">
        <f t="shared" si="625"/>
        <v>-387.12090715162901</v>
      </c>
      <c r="AC1973" s="2">
        <f t="shared" si="625"/>
        <v>295.49193351138683</v>
      </c>
      <c r="AD1973" s="2">
        <f t="shared" si="614"/>
        <v>258.31722893961813</v>
      </c>
      <c r="AE1973" s="2">
        <f t="shared" si="615"/>
        <v>-1000</v>
      </c>
      <c r="AF1973" s="5">
        <f t="shared" si="616"/>
        <v>0.27</v>
      </c>
      <c r="AG1973" s="5">
        <f t="shared" si="617"/>
        <v>-1</v>
      </c>
      <c r="AH1973" s="3">
        <f t="shared" si="618"/>
        <v>201512</v>
      </c>
      <c r="AI1973" s="21">
        <v>1.2809999999999999</v>
      </c>
      <c r="AJ1973" s="21">
        <v>4.0999999999999996</v>
      </c>
      <c r="AK1973" s="21">
        <v>1.27</v>
      </c>
      <c r="AL1973" s="21">
        <v>4.22</v>
      </c>
      <c r="AO1973">
        <f t="shared" si="623"/>
        <v>-400</v>
      </c>
      <c r="AP1973">
        <f>IF(E1973&lt;F1973,G1973,H1973)</f>
        <v>38</v>
      </c>
      <c r="AQ1973">
        <f>IF(E1973&lt;F1973,H1973,G1973)</f>
        <v>0</v>
      </c>
    </row>
    <row r="1974" spans="2:43" x14ac:dyDescent="0.25">
      <c r="B1974" s="23">
        <v>42351</v>
      </c>
      <c r="C1974" s="20" t="s">
        <v>37</v>
      </c>
      <c r="D1974" s="20" t="s">
        <v>53</v>
      </c>
      <c r="E1974" s="2">
        <v>-208.33333333333334</v>
      </c>
      <c r="F1974" s="2">
        <v>186</v>
      </c>
      <c r="G1974">
        <v>21</v>
      </c>
      <c r="H1974">
        <v>24</v>
      </c>
      <c r="J1974" s="2" t="str">
        <f t="shared" si="619"/>
        <v>Chicago Bears</v>
      </c>
      <c r="K1974" s="2" t="str">
        <f t="shared" si="620"/>
        <v>Washington Redskins</v>
      </c>
      <c r="L1974" s="17">
        <f t="shared" si="621"/>
        <v>-208.33333333333334</v>
      </c>
      <c r="M1974" s="18">
        <f t="shared" si="622"/>
        <v>186</v>
      </c>
      <c r="N1974" s="4">
        <f t="shared" si="608"/>
        <v>1.48</v>
      </c>
      <c r="O1974" s="4">
        <f t="shared" si="609"/>
        <v>2.86</v>
      </c>
      <c r="P1974" s="4"/>
      <c r="Q1974" s="4"/>
      <c r="R1974" s="1">
        <f t="shared" si="610"/>
        <v>0.67567567567567566</v>
      </c>
      <c r="S1974" s="1">
        <f t="shared" si="610"/>
        <v>0.34965034965034969</v>
      </c>
      <c r="T1974" s="1">
        <f t="shared" si="606"/>
        <v>2.4700460829493065E-2</v>
      </c>
      <c r="U1974" s="1">
        <f t="shared" si="607"/>
        <v>0.16301266301266298</v>
      </c>
      <c r="V1974" s="1">
        <f t="shared" si="611"/>
        <v>0.67401266301266305</v>
      </c>
      <c r="W1974" s="1"/>
      <c r="X1974" s="17">
        <f t="shared" si="612"/>
        <v>483.65165059400738</v>
      </c>
      <c r="Y1974" s="18">
        <f t="shared" si="613"/>
        <v>1846.6048003943104</v>
      </c>
      <c r="Z1974" s="2">
        <f t="shared" si="624"/>
        <v>459.46906806430701</v>
      </c>
      <c r="AA1974" s="18">
        <f t="shared" si="624"/>
        <v>1754.2745603745948</v>
      </c>
      <c r="AB1974" s="2">
        <f t="shared" si="625"/>
        <v>-217.64250729932502</v>
      </c>
      <c r="AC1974" s="2">
        <f t="shared" si="625"/>
        <v>175.42745603745948</v>
      </c>
      <c r="AD1974" s="2">
        <f t="shared" si="614"/>
        <v>-1000</v>
      </c>
      <c r="AE1974" s="2">
        <f t="shared" si="615"/>
        <v>1754.2745603745948</v>
      </c>
      <c r="AF1974" s="5">
        <f t="shared" si="616"/>
        <v>-1</v>
      </c>
      <c r="AG1974" s="5">
        <f t="shared" si="617"/>
        <v>1.8599999999999999</v>
      </c>
      <c r="AH1974" s="3">
        <f t="shared" si="618"/>
        <v>201512</v>
      </c>
      <c r="AI1974" s="21">
        <v>1.5640000000000001</v>
      </c>
      <c r="AJ1974" s="21">
        <v>2.59</v>
      </c>
      <c r="AK1974" s="21">
        <v>1.48</v>
      </c>
      <c r="AL1974" s="21">
        <v>2.86</v>
      </c>
      <c r="AO1974">
        <f t="shared" si="623"/>
        <v>-300</v>
      </c>
      <c r="AP1974">
        <f>IF(E1974&lt;F1974,G1974,H1974)</f>
        <v>21</v>
      </c>
      <c r="AQ1974">
        <f>IF(E1974&lt;F1974,H1974,G1974)</f>
        <v>24</v>
      </c>
    </row>
    <row r="1975" spans="2:43" x14ac:dyDescent="0.25">
      <c r="B1975" s="23">
        <v>42351</v>
      </c>
      <c r="C1975" s="20" t="s">
        <v>21</v>
      </c>
      <c r="D1975" s="20" t="s">
        <v>45</v>
      </c>
      <c r="E1975" s="2">
        <v>-107.06638115631692</v>
      </c>
      <c r="F1975" s="2">
        <v>-103.09278350515464</v>
      </c>
      <c r="G1975">
        <v>20</v>
      </c>
      <c r="H1975">
        <v>33</v>
      </c>
      <c r="J1975" s="2" t="str">
        <f t="shared" si="619"/>
        <v>Cincinnati Bengals</v>
      </c>
      <c r="K1975" s="2" t="str">
        <f t="shared" si="620"/>
        <v>Pittsburgh Steelers</v>
      </c>
      <c r="L1975" s="17">
        <f t="shared" si="621"/>
        <v>-107.06638115631692</v>
      </c>
      <c r="M1975" s="18">
        <f t="shared" si="622"/>
        <v>-103.09278350515464</v>
      </c>
      <c r="N1975" s="4">
        <f t="shared" si="608"/>
        <v>1.9339999999999999</v>
      </c>
      <c r="O1975" s="4">
        <f t="shared" si="609"/>
        <v>1.97</v>
      </c>
      <c r="P1975" s="4"/>
      <c r="Q1975" s="4"/>
      <c r="R1975" s="1">
        <f t="shared" si="610"/>
        <v>0.51706308169596693</v>
      </c>
      <c r="S1975" s="1">
        <f t="shared" si="610"/>
        <v>0.50761421319796951</v>
      </c>
      <c r="T1975" s="1">
        <f t="shared" si="606"/>
        <v>2.4082991803278664E-2</v>
      </c>
      <c r="U1975" s="1">
        <f t="shared" si="607"/>
        <v>4.7244342489987101E-3</v>
      </c>
      <c r="V1975" s="1">
        <f t="shared" si="611"/>
        <v>0.51572443424899872</v>
      </c>
      <c r="W1975" s="1"/>
      <c r="X1975" s="17">
        <f t="shared" si="612"/>
        <v>939.0200145475103</v>
      </c>
      <c r="Y1975" s="18">
        <f t="shared" si="613"/>
        <v>971.2394923032515</v>
      </c>
      <c r="Z1975" s="2">
        <f t="shared" si="624"/>
        <v>892.06901382013473</v>
      </c>
      <c r="AA1975" s="18">
        <f t="shared" si="624"/>
        <v>922.67751768808887</v>
      </c>
      <c r="AB1975" s="2">
        <f t="shared" si="625"/>
        <v>-112.09895025023557</v>
      </c>
      <c r="AC1975" s="2">
        <f t="shared" si="625"/>
        <v>-108.38022828448823</v>
      </c>
      <c r="AD1975" s="2">
        <f t="shared" si="614"/>
        <v>-1000</v>
      </c>
      <c r="AE1975" s="2">
        <f t="shared" si="615"/>
        <v>922.67751768808887</v>
      </c>
      <c r="AF1975" s="5">
        <f t="shared" si="616"/>
        <v>-1</v>
      </c>
      <c r="AG1975" s="5">
        <f t="shared" si="617"/>
        <v>0.97</v>
      </c>
      <c r="AH1975" s="3">
        <f t="shared" si="618"/>
        <v>201512</v>
      </c>
      <c r="AI1975" s="21">
        <v>1.7090000000000001</v>
      </c>
      <c r="AJ1975" s="21">
        <v>2.2799999999999998</v>
      </c>
      <c r="AK1975" s="21">
        <v>1.9339999999999999</v>
      </c>
      <c r="AL1975" s="21">
        <v>1.97</v>
      </c>
      <c r="AO1975">
        <f t="shared" si="623"/>
        <v>-110</v>
      </c>
      <c r="AP1975">
        <f>IF(E1975&lt;F1975,G1975,H1975)</f>
        <v>20</v>
      </c>
      <c r="AQ1975">
        <f>IF(E1975&lt;F1975,H1975,G1975)</f>
        <v>33</v>
      </c>
    </row>
    <row r="1976" spans="2:43" x14ac:dyDescent="0.25">
      <c r="B1976" s="23">
        <v>42351</v>
      </c>
      <c r="C1976" s="20" t="s">
        <v>46</v>
      </c>
      <c r="D1976" s="20" t="s">
        <v>22</v>
      </c>
      <c r="E1976" s="2">
        <v>-131.06159895150722</v>
      </c>
      <c r="F1976" s="2">
        <v>119</v>
      </c>
      <c r="G1976">
        <v>24</v>
      </c>
      <c r="H1976">
        <v>10</v>
      </c>
      <c r="J1976" s="2" t="str">
        <f t="shared" si="619"/>
        <v>Cleveland Browns</v>
      </c>
      <c r="K1976" s="2" t="str">
        <f t="shared" si="620"/>
        <v>San Francisco 49ers</v>
      </c>
      <c r="L1976" s="17">
        <f t="shared" si="621"/>
        <v>-131.06159895150722</v>
      </c>
      <c r="M1976" s="18">
        <f t="shared" si="622"/>
        <v>119</v>
      </c>
      <c r="N1976" s="4">
        <f t="shared" si="608"/>
        <v>1.7629999999999999</v>
      </c>
      <c r="O1976" s="4">
        <f t="shared" si="609"/>
        <v>2.19</v>
      </c>
      <c r="P1976" s="4"/>
      <c r="Q1976" s="4"/>
      <c r="R1976" s="1">
        <f t="shared" si="610"/>
        <v>0.56721497447532621</v>
      </c>
      <c r="S1976" s="1">
        <f t="shared" si="610"/>
        <v>0.45662100456621008</v>
      </c>
      <c r="T1976" s="1">
        <f t="shared" si="606"/>
        <v>2.328105236529221E-2</v>
      </c>
      <c r="U1976" s="1">
        <f t="shared" si="607"/>
        <v>5.5296984954558065E-2</v>
      </c>
      <c r="V1976" s="1">
        <f t="shared" si="611"/>
        <v>0.56629698495455805</v>
      </c>
      <c r="W1976" s="1"/>
      <c r="X1976" s="17">
        <f t="shared" si="612"/>
        <v>765.85789182727865</v>
      </c>
      <c r="Y1976" s="18">
        <f t="shared" si="613"/>
        <v>1188.2617220342854</v>
      </c>
      <c r="Z1976" s="2">
        <f t="shared" si="624"/>
        <v>727.56499723591469</v>
      </c>
      <c r="AA1976" s="18">
        <f t="shared" si="624"/>
        <v>1128.8486359325711</v>
      </c>
      <c r="AB1976" s="2">
        <f t="shared" si="625"/>
        <v>-137.44476490747775</v>
      </c>
      <c r="AC1976" s="2">
        <f t="shared" si="625"/>
        <v>112.88486359325711</v>
      </c>
      <c r="AD1976" s="2">
        <f t="shared" si="614"/>
        <v>727.56499723591469</v>
      </c>
      <c r="AE1976" s="2">
        <f t="shared" si="615"/>
        <v>-1000</v>
      </c>
      <c r="AF1976" s="5">
        <f t="shared" si="616"/>
        <v>0.7629999999999999</v>
      </c>
      <c r="AG1976" s="5">
        <f t="shared" si="617"/>
        <v>-1</v>
      </c>
      <c r="AH1976" s="3">
        <f t="shared" si="618"/>
        <v>201512</v>
      </c>
      <c r="AI1976" s="21">
        <v>1.8540000000000001</v>
      </c>
      <c r="AJ1976" s="21">
        <v>2.06</v>
      </c>
      <c r="AK1976" s="21">
        <v>1.7629999999999999</v>
      </c>
      <c r="AL1976" s="21">
        <v>2.19</v>
      </c>
      <c r="AO1976">
        <f t="shared" si="623"/>
        <v>-140</v>
      </c>
      <c r="AP1976">
        <f>IF(E1976&lt;F1976,G1976,H1976)</f>
        <v>24</v>
      </c>
      <c r="AQ1976">
        <f>IF(E1976&lt;F1976,H1976,G1976)</f>
        <v>10</v>
      </c>
    </row>
    <row r="1977" spans="2:43" x14ac:dyDescent="0.25">
      <c r="B1977" s="23">
        <v>42351</v>
      </c>
      <c r="C1977" s="20" t="s">
        <v>40</v>
      </c>
      <c r="D1977" s="20" t="s">
        <v>36</v>
      </c>
      <c r="E1977" s="2">
        <v>181</v>
      </c>
      <c r="F1977" s="2">
        <v>-202.02020202020196</v>
      </c>
      <c r="G1977">
        <v>6</v>
      </c>
      <c r="H1977">
        <v>27</v>
      </c>
      <c r="J1977" s="2" t="str">
        <f t="shared" si="619"/>
        <v>New England Patriots</v>
      </c>
      <c r="K1977" s="2" t="str">
        <f t="shared" si="620"/>
        <v>Houston Texans</v>
      </c>
      <c r="L1977" s="17">
        <f t="shared" si="621"/>
        <v>-202.02020202020196</v>
      </c>
      <c r="M1977" s="18">
        <f t="shared" si="622"/>
        <v>181</v>
      </c>
      <c r="N1977" s="4">
        <f t="shared" si="608"/>
        <v>1.4950000000000001</v>
      </c>
      <c r="O1977" s="4">
        <f t="shared" si="609"/>
        <v>2.81</v>
      </c>
      <c r="P1977" s="4"/>
      <c r="Q1977" s="4"/>
      <c r="R1977" s="1">
        <f t="shared" si="610"/>
        <v>0.66889632107023411</v>
      </c>
      <c r="S1977" s="1">
        <f t="shared" si="610"/>
        <v>0.35587188612099646</v>
      </c>
      <c r="T1977" s="1">
        <f t="shared" si="606"/>
        <v>2.4169570267131069E-2</v>
      </c>
      <c r="U1977" s="1">
        <f t="shared" si="607"/>
        <v>0.15651221747461883</v>
      </c>
      <c r="V1977" s="1">
        <f t="shared" si="611"/>
        <v>0.66751221747461886</v>
      </c>
      <c r="W1977" s="1"/>
      <c r="X1977" s="17">
        <f t="shared" si="612"/>
        <v>498.09992060261197</v>
      </c>
      <c r="Y1977" s="18">
        <f t="shared" si="613"/>
        <v>1796.2818011286422</v>
      </c>
      <c r="Z1977" s="2">
        <f t="shared" si="624"/>
        <v>473.19492457248134</v>
      </c>
      <c r="AA1977" s="18">
        <f t="shared" si="624"/>
        <v>1706.46771107221</v>
      </c>
      <c r="AB1977" s="2">
        <f t="shared" si="625"/>
        <v>-211.32940107155051</v>
      </c>
      <c r="AC1977" s="2">
        <f t="shared" si="625"/>
        <v>170.64677110722101</v>
      </c>
      <c r="AD1977" s="2">
        <f t="shared" si="614"/>
        <v>473.19492457248134</v>
      </c>
      <c r="AE1977" s="2">
        <f t="shared" si="615"/>
        <v>-1000</v>
      </c>
      <c r="AF1977" s="5">
        <f t="shared" si="616"/>
        <v>0.49500000000000011</v>
      </c>
      <c r="AG1977" s="5">
        <f t="shared" si="617"/>
        <v>-1</v>
      </c>
      <c r="AH1977" s="3">
        <f t="shared" si="618"/>
        <v>201512</v>
      </c>
      <c r="AI1977" s="21">
        <v>2.44</v>
      </c>
      <c r="AJ1977" s="21">
        <v>1.625</v>
      </c>
      <c r="AK1977" s="21">
        <v>2.81</v>
      </c>
      <c r="AL1977" s="21">
        <v>1.4950000000000001</v>
      </c>
      <c r="AO1977">
        <f t="shared" si="623"/>
        <v>-300</v>
      </c>
      <c r="AP1977">
        <f>IF(E1977&lt;F1977,G1977,H1977)</f>
        <v>27</v>
      </c>
      <c r="AQ1977">
        <f>IF(E1977&lt;F1977,H1977,G1977)</f>
        <v>6</v>
      </c>
    </row>
    <row r="1978" spans="2:43" x14ac:dyDescent="0.25">
      <c r="B1978" s="23">
        <v>42351</v>
      </c>
      <c r="C1978" s="20" t="s">
        <v>26</v>
      </c>
      <c r="D1978" s="20" t="s">
        <v>39</v>
      </c>
      <c r="E1978" s="2">
        <v>-113.12217194570137</v>
      </c>
      <c r="F1978" s="2">
        <v>102</v>
      </c>
      <c r="G1978">
        <v>51</v>
      </c>
      <c r="H1978">
        <v>16</v>
      </c>
      <c r="J1978" s="2" t="str">
        <f t="shared" si="619"/>
        <v>Jacksonville Jaguars</v>
      </c>
      <c r="K1978" s="2" t="str">
        <f t="shared" si="620"/>
        <v>Indianapolis Colts</v>
      </c>
      <c r="L1978" s="17">
        <f t="shared" si="621"/>
        <v>-113.12217194570137</v>
      </c>
      <c r="M1978" s="18">
        <f t="shared" si="622"/>
        <v>102</v>
      </c>
      <c r="N1978" s="4">
        <f t="shared" si="608"/>
        <v>1.8839999999999999</v>
      </c>
      <c r="O1978" s="4">
        <f t="shared" si="609"/>
        <v>2.02</v>
      </c>
      <c r="P1978" s="4"/>
      <c r="Q1978" s="4"/>
      <c r="R1978" s="1">
        <f t="shared" si="610"/>
        <v>0.53078556263269638</v>
      </c>
      <c r="S1978" s="1">
        <f t="shared" si="610"/>
        <v>0.49504950495049505</v>
      </c>
      <c r="T1978" s="1">
        <f t="shared" si="606"/>
        <v>2.5184426229508228E-2</v>
      </c>
      <c r="U1978" s="1">
        <f t="shared" si="607"/>
        <v>1.7868028841100669E-2</v>
      </c>
      <c r="V1978" s="1">
        <f t="shared" si="611"/>
        <v>0.52886802884110073</v>
      </c>
      <c r="W1978" s="1"/>
      <c r="X1978" s="17">
        <f t="shared" si="612"/>
        <v>890.83087928624184</v>
      </c>
      <c r="Y1978" s="18">
        <f t="shared" si="613"/>
        <v>1023.5691422820969</v>
      </c>
      <c r="Z1978" s="2">
        <f t="shared" si="624"/>
        <v>846.28933532192968</v>
      </c>
      <c r="AA1978" s="18">
        <f t="shared" si="624"/>
        <v>972.39068516799205</v>
      </c>
      <c r="AB1978" s="2">
        <f t="shared" si="625"/>
        <v>-118.16289751773826</v>
      </c>
      <c r="AC1978" s="2">
        <f t="shared" si="625"/>
        <v>-102.83932325279712</v>
      </c>
      <c r="AD1978" s="2">
        <f t="shared" si="614"/>
        <v>846.28933532192968</v>
      </c>
      <c r="AE1978" s="2">
        <f t="shared" si="615"/>
        <v>-1000</v>
      </c>
      <c r="AF1978" s="5">
        <f t="shared" si="616"/>
        <v>0.8839999999999999</v>
      </c>
      <c r="AG1978" s="5">
        <f t="shared" si="617"/>
        <v>-1</v>
      </c>
      <c r="AH1978" s="3">
        <f t="shared" si="618"/>
        <v>201512</v>
      </c>
      <c r="AI1978" s="21">
        <v>1.8839999999999999</v>
      </c>
      <c r="AJ1978" s="21">
        <v>2.02</v>
      </c>
      <c r="AK1978" s="21">
        <v>1.8839999999999999</v>
      </c>
      <c r="AL1978" s="21">
        <v>2.02</v>
      </c>
      <c r="AO1978">
        <f t="shared" si="623"/>
        <v>-120</v>
      </c>
      <c r="AP1978">
        <f>IF(E1978&lt;F1978,G1978,H1978)</f>
        <v>51</v>
      </c>
      <c r="AQ1978">
        <f>IF(E1978&lt;F1978,H1978,G1978)</f>
        <v>16</v>
      </c>
    </row>
    <row r="1979" spans="2:43" x14ac:dyDescent="0.25">
      <c r="B1979" s="23">
        <v>42351</v>
      </c>
      <c r="C1979" s="20" t="s">
        <v>20</v>
      </c>
      <c r="D1979" s="20" t="s">
        <v>54</v>
      </c>
      <c r="E1979" s="2">
        <v>-581.39534883720955</v>
      </c>
      <c r="F1979" s="2">
        <v>483</v>
      </c>
      <c r="G1979">
        <v>10</v>
      </c>
      <c r="H1979">
        <v>3</v>
      </c>
      <c r="J1979" s="2" t="str">
        <f t="shared" si="619"/>
        <v>Kansas City Chiefs</v>
      </c>
      <c r="K1979" s="2" t="str">
        <f t="shared" si="620"/>
        <v>San Diego Chargers</v>
      </c>
      <c r="L1979" s="17">
        <f t="shared" si="621"/>
        <v>-581.39534883720955</v>
      </c>
      <c r="M1979" s="18">
        <f t="shared" si="622"/>
        <v>483</v>
      </c>
      <c r="N1979" s="4">
        <f t="shared" si="608"/>
        <v>1.1719999999999999</v>
      </c>
      <c r="O1979" s="4">
        <f t="shared" si="609"/>
        <v>5.83</v>
      </c>
      <c r="P1979" s="4"/>
      <c r="Q1979" s="4"/>
      <c r="R1979" s="1">
        <f t="shared" si="610"/>
        <v>0.85324232081911267</v>
      </c>
      <c r="S1979" s="1">
        <f t="shared" si="610"/>
        <v>0.17152658662092624</v>
      </c>
      <c r="T1979" s="1">
        <f t="shared" si="606"/>
        <v>2.4170237075121448E-2</v>
      </c>
      <c r="U1979" s="1">
        <f t="shared" si="607"/>
        <v>0.34085786709909321</v>
      </c>
      <c r="V1979" s="1">
        <f t="shared" si="611"/>
        <v>0.85185786709909328</v>
      </c>
      <c r="W1979" s="1"/>
      <c r="X1979" s="17">
        <f t="shared" si="612"/>
        <v>173.90475409399951</v>
      </c>
      <c r="Y1979" s="18">
        <f t="shared" si="613"/>
        <v>4523.196812987404</v>
      </c>
      <c r="Z1979" s="2">
        <f t="shared" si="624"/>
        <v>165.20951638929952</v>
      </c>
      <c r="AA1979" s="18">
        <f t="shared" si="624"/>
        <v>4297.0369723380336</v>
      </c>
      <c r="AB1979" s="2">
        <f t="shared" si="625"/>
        <v>-605.29200850851782</v>
      </c>
      <c r="AC1979" s="2">
        <f t="shared" si="625"/>
        <v>429.70369723380338</v>
      </c>
      <c r="AD1979" s="2">
        <f t="shared" si="614"/>
        <v>165.20951638929952</v>
      </c>
      <c r="AE1979" s="2">
        <f t="shared" si="615"/>
        <v>-1000</v>
      </c>
      <c r="AF1979" s="5">
        <f t="shared" si="616"/>
        <v>0.17199999999999993</v>
      </c>
      <c r="AG1979" s="5">
        <f t="shared" si="617"/>
        <v>-1</v>
      </c>
      <c r="AH1979" s="3">
        <f t="shared" si="618"/>
        <v>201512</v>
      </c>
      <c r="AI1979" s="21">
        <v>1.206</v>
      </c>
      <c r="AJ1979" s="21">
        <v>5.12</v>
      </c>
      <c r="AK1979" s="21">
        <v>1.1719999999999999</v>
      </c>
      <c r="AL1979" s="21">
        <v>5.83</v>
      </c>
      <c r="AO1979">
        <f t="shared" si="623"/>
        <v>-600</v>
      </c>
      <c r="AP1979">
        <f>IF(E1979&lt;F1979,G1979,H1979)</f>
        <v>10</v>
      </c>
      <c r="AQ1979">
        <f>IF(E1979&lt;F1979,H1979,G1979)</f>
        <v>3</v>
      </c>
    </row>
    <row r="1980" spans="2:43" x14ac:dyDescent="0.25">
      <c r="B1980" s="23">
        <v>42351</v>
      </c>
      <c r="C1980" s="20" t="s">
        <v>42</v>
      </c>
      <c r="D1980" s="20" t="s">
        <v>41</v>
      </c>
      <c r="E1980" s="2">
        <v>-340.13605442176868</v>
      </c>
      <c r="F1980" s="2">
        <v>297</v>
      </c>
      <c r="G1980">
        <v>30</v>
      </c>
      <c r="H1980">
        <v>8</v>
      </c>
      <c r="J1980" s="2" t="str">
        <f t="shared" si="619"/>
        <v>New York Jets</v>
      </c>
      <c r="K1980" s="2" t="str">
        <f t="shared" si="620"/>
        <v>Tennessee Titans</v>
      </c>
      <c r="L1980" s="17">
        <f t="shared" si="621"/>
        <v>-340.13605442176868</v>
      </c>
      <c r="M1980" s="18">
        <f t="shared" si="622"/>
        <v>297</v>
      </c>
      <c r="N1980" s="4">
        <f t="shared" si="608"/>
        <v>1.294</v>
      </c>
      <c r="O1980" s="4">
        <f t="shared" si="609"/>
        <v>3.97</v>
      </c>
      <c r="P1980" s="4"/>
      <c r="Q1980" s="4"/>
      <c r="R1980" s="1">
        <f t="shared" si="610"/>
        <v>0.77279752704791338</v>
      </c>
      <c r="S1980" s="1">
        <f t="shared" si="610"/>
        <v>0.25188916876574308</v>
      </c>
      <c r="T1980" s="1">
        <f t="shared" si="606"/>
        <v>2.4091945288753691E-2</v>
      </c>
      <c r="U1980" s="1">
        <f t="shared" si="607"/>
        <v>0.26045417914108515</v>
      </c>
      <c r="V1980" s="1">
        <f t="shared" si="611"/>
        <v>0.77145417914108516</v>
      </c>
      <c r="W1980" s="1"/>
      <c r="X1980" s="17">
        <f t="shared" si="612"/>
        <v>296.25326693203101</v>
      </c>
      <c r="Y1980" s="18">
        <f t="shared" si="613"/>
        <v>2885.3748766723884</v>
      </c>
      <c r="Z1980" s="2">
        <f t="shared" si="624"/>
        <v>281.44060358542947</v>
      </c>
      <c r="AA1980" s="18">
        <f t="shared" si="624"/>
        <v>2741.1061328387686</v>
      </c>
      <c r="AB1980" s="2">
        <f t="shared" si="625"/>
        <v>-355.31475816226941</v>
      </c>
      <c r="AC1980" s="2">
        <f t="shared" si="625"/>
        <v>274.11061328387689</v>
      </c>
      <c r="AD1980" s="2">
        <f t="shared" si="614"/>
        <v>281.44060358542947</v>
      </c>
      <c r="AE1980" s="2">
        <f t="shared" si="615"/>
        <v>-1000</v>
      </c>
      <c r="AF1980" s="5">
        <f t="shared" si="616"/>
        <v>0.29400000000000004</v>
      </c>
      <c r="AG1980" s="5">
        <f t="shared" si="617"/>
        <v>-1</v>
      </c>
      <c r="AH1980" s="3">
        <f t="shared" si="618"/>
        <v>201512</v>
      </c>
      <c r="AI1980" s="21">
        <v>1.3149999999999999</v>
      </c>
      <c r="AJ1980" s="21">
        <v>3.79</v>
      </c>
      <c r="AK1980" s="21">
        <v>1.294</v>
      </c>
      <c r="AL1980" s="21">
        <v>3.97</v>
      </c>
      <c r="AO1980">
        <f t="shared" si="623"/>
        <v>-400</v>
      </c>
      <c r="AP1980">
        <f>IF(E1980&lt;F1980,G1980,H1980)</f>
        <v>30</v>
      </c>
      <c r="AQ1980">
        <f>IF(E1980&lt;F1980,H1980,G1980)</f>
        <v>8</v>
      </c>
    </row>
    <row r="1981" spans="2:43" x14ac:dyDescent="0.25">
      <c r="B1981" s="23">
        <v>42351</v>
      </c>
      <c r="C1981" s="20" t="s">
        <v>19</v>
      </c>
      <c r="D1981" s="20" t="s">
        <v>24</v>
      </c>
      <c r="E1981" s="2">
        <v>-113.12217194570137</v>
      </c>
      <c r="F1981" s="2">
        <v>102</v>
      </c>
      <c r="G1981">
        <v>23</v>
      </c>
      <c r="H1981">
        <v>20</v>
      </c>
      <c r="J1981" s="2" t="str">
        <f t="shared" si="619"/>
        <v>Philadelphia Eagles</v>
      </c>
      <c r="K1981" s="2" t="str">
        <f t="shared" si="620"/>
        <v>Buffalo Bills</v>
      </c>
      <c r="L1981" s="17">
        <f t="shared" si="621"/>
        <v>-113.12217194570137</v>
      </c>
      <c r="M1981" s="18">
        <f t="shared" si="622"/>
        <v>102</v>
      </c>
      <c r="N1981" s="4">
        <f t="shared" si="608"/>
        <v>1.8839999999999999</v>
      </c>
      <c r="O1981" s="4">
        <f t="shared" si="609"/>
        <v>2.02</v>
      </c>
      <c r="P1981" s="4"/>
      <c r="Q1981" s="4"/>
      <c r="R1981" s="1">
        <f t="shared" si="610"/>
        <v>0.53078556263269638</v>
      </c>
      <c r="S1981" s="1">
        <f t="shared" si="610"/>
        <v>0.49504950495049505</v>
      </c>
      <c r="T1981" s="1">
        <f t="shared" si="606"/>
        <v>2.5184426229508228E-2</v>
      </c>
      <c r="U1981" s="1">
        <f t="shared" si="607"/>
        <v>1.7868028841100669E-2</v>
      </c>
      <c r="V1981" s="1">
        <f t="shared" si="611"/>
        <v>0.52886802884110073</v>
      </c>
      <c r="W1981" s="1"/>
      <c r="X1981" s="17">
        <f t="shared" si="612"/>
        <v>890.83087928624184</v>
      </c>
      <c r="Y1981" s="18">
        <f t="shared" si="613"/>
        <v>1023.5691422820969</v>
      </c>
      <c r="Z1981" s="2">
        <f t="shared" si="624"/>
        <v>846.28933532192968</v>
      </c>
      <c r="AA1981" s="18">
        <f t="shared" si="624"/>
        <v>972.39068516799205</v>
      </c>
      <c r="AB1981" s="2">
        <f t="shared" si="625"/>
        <v>-118.16289751773826</v>
      </c>
      <c r="AC1981" s="2">
        <f t="shared" si="625"/>
        <v>-102.83932325279712</v>
      </c>
      <c r="AD1981" s="2">
        <f t="shared" si="614"/>
        <v>846.28933532192968</v>
      </c>
      <c r="AE1981" s="2">
        <f t="shared" si="615"/>
        <v>-1000</v>
      </c>
      <c r="AF1981" s="5">
        <f t="shared" si="616"/>
        <v>0.8839999999999999</v>
      </c>
      <c r="AG1981" s="5">
        <f t="shared" si="617"/>
        <v>-1</v>
      </c>
      <c r="AH1981" s="3">
        <f t="shared" si="618"/>
        <v>201512</v>
      </c>
      <c r="AI1981" s="21">
        <v>2.06</v>
      </c>
      <c r="AJ1981" s="21">
        <v>1.8540000000000001</v>
      </c>
      <c r="AK1981" s="21">
        <v>1.8839999999999999</v>
      </c>
      <c r="AL1981" s="21">
        <v>2.02</v>
      </c>
      <c r="AO1981">
        <f t="shared" si="623"/>
        <v>-120</v>
      </c>
      <c r="AP1981">
        <f>IF(E1981&lt;F1981,G1981,H1981)</f>
        <v>23</v>
      </c>
      <c r="AQ1981">
        <f>IF(E1981&lt;F1981,H1981,G1981)</f>
        <v>20</v>
      </c>
    </row>
    <row r="1982" spans="2:43" x14ac:dyDescent="0.25">
      <c r="B1982" s="23">
        <v>42351</v>
      </c>
      <c r="C1982" s="20" t="s">
        <v>55</v>
      </c>
      <c r="D1982" s="20" t="s">
        <v>34</v>
      </c>
      <c r="E1982" s="2">
        <v>140</v>
      </c>
      <c r="F1982" s="2">
        <v>-155.03875968992247</v>
      </c>
      <c r="G1982">
        <v>21</v>
      </c>
      <c r="H1982">
        <v>14</v>
      </c>
      <c r="J1982" s="2" t="str">
        <f t="shared" si="619"/>
        <v>Detroit Lions</v>
      </c>
      <c r="K1982" s="2" t="str">
        <f t="shared" si="620"/>
        <v>St. Louis Rams</v>
      </c>
      <c r="L1982" s="17">
        <f t="shared" si="621"/>
        <v>-155.03875968992247</v>
      </c>
      <c r="M1982" s="18">
        <f t="shared" si="622"/>
        <v>140</v>
      </c>
      <c r="N1982" s="4">
        <f t="shared" si="608"/>
        <v>1.645</v>
      </c>
      <c r="O1982" s="4">
        <f t="shared" si="609"/>
        <v>2.4</v>
      </c>
      <c r="P1982" s="4"/>
      <c r="Q1982" s="4"/>
      <c r="R1982" s="1">
        <f t="shared" si="610"/>
        <v>0.60790273556231</v>
      </c>
      <c r="S1982" s="1">
        <f t="shared" si="610"/>
        <v>0.41666666666666669</v>
      </c>
      <c r="T1982" s="1">
        <f t="shared" si="606"/>
        <v>2.3980222496909787E-2</v>
      </c>
      <c r="U1982" s="1">
        <f t="shared" si="607"/>
        <v>9.5618034447821659E-2</v>
      </c>
      <c r="V1982" s="1">
        <f t="shared" si="611"/>
        <v>0.6066180344478217</v>
      </c>
      <c r="W1982" s="1"/>
      <c r="X1982" s="17">
        <f t="shared" si="612"/>
        <v>648.48379575502895</v>
      </c>
      <c r="Y1982" s="18">
        <f t="shared" si="613"/>
        <v>1396.9947605426773</v>
      </c>
      <c r="Z1982" s="2">
        <f t="shared" si="624"/>
        <v>616.05960596727743</v>
      </c>
      <c r="AA1982" s="18">
        <f t="shared" si="624"/>
        <v>1327.1450225155434</v>
      </c>
      <c r="AB1982" s="2">
        <f t="shared" si="625"/>
        <v>-162.32195558900446</v>
      </c>
      <c r="AC1982" s="2">
        <f t="shared" si="625"/>
        <v>132.71450225155434</v>
      </c>
      <c r="AD1982" s="2">
        <f t="shared" si="614"/>
        <v>-1000</v>
      </c>
      <c r="AE1982" s="2">
        <f t="shared" si="615"/>
        <v>1327.1450225155434</v>
      </c>
      <c r="AF1982" s="5">
        <f t="shared" si="616"/>
        <v>-1</v>
      </c>
      <c r="AG1982" s="5">
        <f t="shared" si="617"/>
        <v>1.4</v>
      </c>
      <c r="AH1982" s="3">
        <f t="shared" si="618"/>
        <v>201512</v>
      </c>
      <c r="AI1982" s="21">
        <v>1.909</v>
      </c>
      <c r="AJ1982" s="21">
        <v>2</v>
      </c>
      <c r="AK1982" s="21">
        <v>2.4</v>
      </c>
      <c r="AL1982" s="21">
        <v>1.645</v>
      </c>
      <c r="AO1982">
        <f t="shared" si="623"/>
        <v>-160</v>
      </c>
      <c r="AP1982">
        <f>IF(E1982&lt;F1982,G1982,H1982)</f>
        <v>14</v>
      </c>
      <c r="AQ1982">
        <f>IF(E1982&lt;F1982,H1982,G1982)</f>
        <v>21</v>
      </c>
    </row>
    <row r="1983" spans="2:43" x14ac:dyDescent="0.25">
      <c r="B1983" s="23">
        <v>42351</v>
      </c>
      <c r="C1983" s="20" t="s">
        <v>27</v>
      </c>
      <c r="D1983" s="20" t="s">
        <v>43</v>
      </c>
      <c r="E1983" s="2">
        <v>-247.52475247524757</v>
      </c>
      <c r="F1983" s="2">
        <v>220.00000000000003</v>
      </c>
      <c r="G1983">
        <v>17</v>
      </c>
      <c r="H1983">
        <v>24</v>
      </c>
      <c r="J1983" s="2" t="str">
        <f t="shared" si="619"/>
        <v>Tampa Bay Buccaneers</v>
      </c>
      <c r="K1983" s="2" t="str">
        <f t="shared" si="620"/>
        <v>New Orleans Saints</v>
      </c>
      <c r="L1983" s="17">
        <f t="shared" si="621"/>
        <v>-247.52475247524757</v>
      </c>
      <c r="M1983" s="18">
        <f t="shared" si="622"/>
        <v>220.00000000000003</v>
      </c>
      <c r="N1983" s="4">
        <f t="shared" si="608"/>
        <v>1.4039999999999999</v>
      </c>
      <c r="O1983" s="4">
        <f t="shared" si="609"/>
        <v>3.2</v>
      </c>
      <c r="P1983" s="4"/>
      <c r="Q1983" s="4"/>
      <c r="R1983" s="1">
        <f t="shared" si="610"/>
        <v>0.71225071225071235</v>
      </c>
      <c r="S1983" s="1">
        <f t="shared" si="610"/>
        <v>0.3125</v>
      </c>
      <c r="T1983" s="1">
        <f t="shared" si="606"/>
        <v>2.4152910512597825E-2</v>
      </c>
      <c r="U1983" s="1">
        <f t="shared" si="607"/>
        <v>0.19987535612535617</v>
      </c>
      <c r="V1983" s="1">
        <f t="shared" si="611"/>
        <v>0.71087535612535624</v>
      </c>
      <c r="W1983" s="1"/>
      <c r="X1983" s="17">
        <f t="shared" si="612"/>
        <v>406.71636930913581</v>
      </c>
      <c r="Y1983" s="18">
        <f t="shared" si="613"/>
        <v>2168.7785299421853</v>
      </c>
      <c r="Z1983" s="2">
        <f t="shared" si="624"/>
        <v>386.38055084367903</v>
      </c>
      <c r="AA1983" s="18">
        <f t="shared" si="624"/>
        <v>2060.3396034450761</v>
      </c>
      <c r="AB1983" s="2">
        <f t="shared" si="625"/>
        <v>-258.81219896199633</v>
      </c>
      <c r="AC1983" s="2">
        <f t="shared" si="625"/>
        <v>206.03396034450762</v>
      </c>
      <c r="AD1983" s="2">
        <f t="shared" si="614"/>
        <v>-1000</v>
      </c>
      <c r="AE1983" s="2">
        <f t="shared" si="615"/>
        <v>2060.3396034450761</v>
      </c>
      <c r="AF1983" s="5">
        <f t="shared" si="616"/>
        <v>-1</v>
      </c>
      <c r="AG1983" s="5">
        <f t="shared" si="617"/>
        <v>2.2000000000000002</v>
      </c>
      <c r="AH1983" s="3">
        <f t="shared" si="618"/>
        <v>201512</v>
      </c>
      <c r="AI1983" s="21">
        <v>1.5309999999999999</v>
      </c>
      <c r="AJ1983" s="21">
        <v>2.69</v>
      </c>
      <c r="AK1983" s="21">
        <v>1.4039999999999999</v>
      </c>
      <c r="AL1983" s="21">
        <v>3.2</v>
      </c>
      <c r="AO1983">
        <f t="shared" si="623"/>
        <v>-300</v>
      </c>
      <c r="AP1983">
        <f>IF(E1983&lt;F1983,G1983,H1983)</f>
        <v>17</v>
      </c>
      <c r="AQ1983">
        <f>IF(E1983&lt;F1983,H1983,G1983)</f>
        <v>24</v>
      </c>
    </row>
    <row r="1984" spans="2:43" x14ac:dyDescent="0.25">
      <c r="B1984" s="23">
        <v>42348</v>
      </c>
      <c r="C1984" s="20" t="s">
        <v>48</v>
      </c>
      <c r="D1984" s="20" t="s">
        <v>29</v>
      </c>
      <c r="E1984" s="2">
        <v>-450.45045045045049</v>
      </c>
      <c r="F1984" s="2">
        <v>384.99999999999994</v>
      </c>
      <c r="G1984">
        <v>23</v>
      </c>
      <c r="H1984">
        <v>20</v>
      </c>
      <c r="J1984" s="2" t="str">
        <f t="shared" si="619"/>
        <v>Arizona Cardinals</v>
      </c>
      <c r="K1984" s="2" t="str">
        <f t="shared" si="620"/>
        <v>Minnesota Vikings</v>
      </c>
      <c r="L1984" s="17">
        <f t="shared" si="621"/>
        <v>-450.45045045045049</v>
      </c>
      <c r="M1984" s="18">
        <f t="shared" si="622"/>
        <v>384.99999999999994</v>
      </c>
      <c r="N1984" s="4">
        <f t="shared" si="608"/>
        <v>1.222</v>
      </c>
      <c r="O1984" s="4">
        <f t="shared" si="609"/>
        <v>4.8499999999999996</v>
      </c>
      <c r="P1984" s="4"/>
      <c r="Q1984" s="4"/>
      <c r="R1984" s="1">
        <f t="shared" si="610"/>
        <v>0.81833060556464809</v>
      </c>
      <c r="S1984" s="1">
        <f t="shared" si="610"/>
        <v>0.2061855670103093</v>
      </c>
      <c r="T1984" s="1">
        <f t="shared" si="606"/>
        <v>2.392951251646902E-2</v>
      </c>
      <c r="U1984" s="1">
        <f t="shared" si="607"/>
        <v>0.30607251927716939</v>
      </c>
      <c r="V1984" s="1">
        <f t="shared" si="611"/>
        <v>0.8170725192771694</v>
      </c>
      <c r="W1984" s="1"/>
      <c r="X1984" s="17">
        <f t="shared" si="612"/>
        <v>223.88157281884725</v>
      </c>
      <c r="Y1984" s="18">
        <f t="shared" si="613"/>
        <v>3674.1094559452272</v>
      </c>
      <c r="Z1984" s="2">
        <f t="shared" si="624"/>
        <v>212.68749417790488</v>
      </c>
      <c r="AA1984" s="18">
        <f t="shared" si="624"/>
        <v>3490.4039831479658</v>
      </c>
      <c r="AB1984" s="2">
        <f t="shared" si="625"/>
        <v>-470.17338930305823</v>
      </c>
      <c r="AC1984" s="2">
        <f t="shared" si="625"/>
        <v>349.04039831479656</v>
      </c>
      <c r="AD1984" s="2">
        <f t="shared" si="614"/>
        <v>212.68749417790488</v>
      </c>
      <c r="AE1984" s="2">
        <f t="shared" si="615"/>
        <v>-1000</v>
      </c>
      <c r="AF1984" s="5">
        <f t="shared" si="616"/>
        <v>0.22199999999999998</v>
      </c>
      <c r="AG1984" s="5">
        <f t="shared" si="617"/>
        <v>-1</v>
      </c>
      <c r="AH1984" s="3">
        <f t="shared" si="618"/>
        <v>201512</v>
      </c>
      <c r="AI1984" s="21">
        <v>1.3029999999999999</v>
      </c>
      <c r="AJ1984" s="21">
        <v>3.89</v>
      </c>
      <c r="AK1984" s="21">
        <v>1.222</v>
      </c>
      <c r="AL1984" s="21">
        <v>4.8499999999999996</v>
      </c>
      <c r="AO1984">
        <f t="shared" si="623"/>
        <v>-500</v>
      </c>
      <c r="AP1984">
        <f>IF(E1984&lt;F1984,G1984,H1984)</f>
        <v>23</v>
      </c>
      <c r="AQ1984">
        <f>IF(E1984&lt;F1984,H1984,G1984)</f>
        <v>20</v>
      </c>
    </row>
    <row r="1985" spans="2:43" x14ac:dyDescent="0.25">
      <c r="B1985" s="23">
        <v>42345</v>
      </c>
      <c r="C1985" s="20" t="s">
        <v>53</v>
      </c>
      <c r="D1985" s="20" t="s">
        <v>23</v>
      </c>
      <c r="E1985" s="2">
        <v>-119.04761904761904</v>
      </c>
      <c r="F1985" s="2">
        <v>108</v>
      </c>
      <c r="G1985">
        <v>16</v>
      </c>
      <c r="H1985">
        <v>19</v>
      </c>
      <c r="J1985" s="2" t="str">
        <f t="shared" si="619"/>
        <v>Washington Redskins</v>
      </c>
      <c r="K1985" s="2" t="str">
        <f t="shared" si="620"/>
        <v>Dallas Cowboys</v>
      </c>
      <c r="L1985" s="17">
        <f t="shared" si="621"/>
        <v>-119.04761904761904</v>
      </c>
      <c r="M1985" s="18">
        <f t="shared" si="622"/>
        <v>108</v>
      </c>
      <c r="N1985" s="4">
        <f t="shared" si="608"/>
        <v>1.84</v>
      </c>
      <c r="O1985" s="4">
        <f t="shared" si="609"/>
        <v>2.08</v>
      </c>
      <c r="P1985" s="4"/>
      <c r="Q1985" s="4"/>
      <c r="R1985" s="1">
        <f t="shared" si="610"/>
        <v>0.54347826086956519</v>
      </c>
      <c r="S1985" s="1">
        <f t="shared" si="610"/>
        <v>0.48076923076923073</v>
      </c>
      <c r="T1985" s="1">
        <f t="shared" si="606"/>
        <v>2.3673469387754942E-2</v>
      </c>
      <c r="U1985" s="1">
        <f t="shared" si="607"/>
        <v>3.1354515050167231E-2</v>
      </c>
      <c r="V1985" s="1">
        <f t="shared" si="611"/>
        <v>0.54235451505016719</v>
      </c>
      <c r="W1985" s="1"/>
      <c r="X1985" s="17">
        <f t="shared" si="612"/>
        <v>843.81243679238321</v>
      </c>
      <c r="Y1985" s="18">
        <f t="shared" si="613"/>
        <v>1080.0967680075216</v>
      </c>
      <c r="Z1985" s="2">
        <f t="shared" si="624"/>
        <v>801.621814952764</v>
      </c>
      <c r="AA1985" s="18">
        <f t="shared" si="624"/>
        <v>1026.0919296071454</v>
      </c>
      <c r="AB1985" s="2">
        <f t="shared" si="625"/>
        <v>-124.74710410156759</v>
      </c>
      <c r="AC1985" s="2">
        <f t="shared" si="625"/>
        <v>102.60919296071454</v>
      </c>
      <c r="AD1985" s="2">
        <f t="shared" si="614"/>
        <v>-1000</v>
      </c>
      <c r="AE1985" s="2">
        <f t="shared" si="615"/>
        <v>1026.0919296071454</v>
      </c>
      <c r="AF1985" s="5">
        <f t="shared" si="616"/>
        <v>-1</v>
      </c>
      <c r="AG1985" s="5">
        <f t="shared" si="617"/>
        <v>1.08</v>
      </c>
      <c r="AH1985" s="3">
        <f t="shared" si="618"/>
        <v>201512</v>
      </c>
      <c r="AI1985" s="21">
        <v>1.4650000000000001</v>
      </c>
      <c r="AJ1985" s="21">
        <v>2.93</v>
      </c>
      <c r="AK1985" s="21">
        <v>1.84</v>
      </c>
      <c r="AL1985" s="21">
        <v>2.08</v>
      </c>
      <c r="AO1985">
        <f t="shared" si="623"/>
        <v>-120</v>
      </c>
      <c r="AP1985">
        <f>IF(E1985&lt;F1985,G1985,H1985)</f>
        <v>16</v>
      </c>
      <c r="AQ1985">
        <f>IF(E1985&lt;F1985,H1985,G1985)</f>
        <v>19</v>
      </c>
    </row>
    <row r="1986" spans="2:43" x14ac:dyDescent="0.25">
      <c r="B1986" s="23">
        <v>42344</v>
      </c>
      <c r="C1986" s="20" t="s">
        <v>45</v>
      </c>
      <c r="D1986" s="20" t="s">
        <v>39</v>
      </c>
      <c r="E1986" s="2">
        <v>-450.45045045045049</v>
      </c>
      <c r="F1986" s="2">
        <v>384.99999999999994</v>
      </c>
      <c r="G1986">
        <v>45</v>
      </c>
      <c r="H1986">
        <v>10</v>
      </c>
      <c r="J1986" s="2" t="str">
        <f t="shared" si="619"/>
        <v>Pittsburgh Steelers</v>
      </c>
      <c r="K1986" s="2" t="str">
        <f t="shared" si="620"/>
        <v>Indianapolis Colts</v>
      </c>
      <c r="L1986" s="17">
        <f t="shared" si="621"/>
        <v>-450.45045045045049</v>
      </c>
      <c r="M1986" s="18">
        <f t="shared" si="622"/>
        <v>384.99999999999994</v>
      </c>
      <c r="N1986" s="4">
        <f t="shared" si="608"/>
        <v>1.222</v>
      </c>
      <c r="O1986" s="4">
        <f t="shared" si="609"/>
        <v>4.8499999999999996</v>
      </c>
      <c r="P1986" s="4"/>
      <c r="Q1986" s="4"/>
      <c r="R1986" s="1">
        <f t="shared" si="610"/>
        <v>0.81833060556464809</v>
      </c>
      <c r="S1986" s="1">
        <f t="shared" si="610"/>
        <v>0.2061855670103093</v>
      </c>
      <c r="T1986" s="1">
        <f t="shared" si="606"/>
        <v>2.392951251646902E-2</v>
      </c>
      <c r="U1986" s="1">
        <f t="shared" si="607"/>
        <v>0.30607251927716939</v>
      </c>
      <c r="V1986" s="1">
        <f t="shared" si="611"/>
        <v>0.8170725192771694</v>
      </c>
      <c r="W1986" s="1"/>
      <c r="X1986" s="17">
        <f t="shared" si="612"/>
        <v>223.88157281884725</v>
      </c>
      <c r="Y1986" s="18">
        <f t="shared" si="613"/>
        <v>3674.1094559452272</v>
      </c>
      <c r="Z1986" s="2">
        <f t="shared" si="624"/>
        <v>212.68749417790488</v>
      </c>
      <c r="AA1986" s="18">
        <f t="shared" si="624"/>
        <v>3490.4039831479658</v>
      </c>
      <c r="AB1986" s="2">
        <f t="shared" si="625"/>
        <v>-470.17338930305823</v>
      </c>
      <c r="AC1986" s="2">
        <f t="shared" si="625"/>
        <v>349.04039831479656</v>
      </c>
      <c r="AD1986" s="2">
        <f t="shared" si="614"/>
        <v>212.68749417790488</v>
      </c>
      <c r="AE1986" s="2">
        <f t="shared" si="615"/>
        <v>-1000</v>
      </c>
      <c r="AF1986" s="5">
        <f t="shared" si="616"/>
        <v>0.22199999999999998</v>
      </c>
      <c r="AG1986" s="5">
        <f t="shared" si="617"/>
        <v>-1</v>
      </c>
      <c r="AH1986" s="3">
        <f t="shared" si="618"/>
        <v>201512</v>
      </c>
      <c r="AI1986" s="21">
        <v>1.3380000000000001</v>
      </c>
      <c r="AJ1986" s="21">
        <v>3.6</v>
      </c>
      <c r="AK1986" s="21">
        <v>1.222</v>
      </c>
      <c r="AL1986" s="21">
        <v>4.8499999999999996</v>
      </c>
      <c r="AO1986">
        <f t="shared" si="623"/>
        <v>-500</v>
      </c>
      <c r="AP1986">
        <f>IF(E1986&lt;F1986,G1986,H1986)</f>
        <v>45</v>
      </c>
      <c r="AQ1986">
        <f>IF(E1986&lt;F1986,H1986,G1986)</f>
        <v>10</v>
      </c>
    </row>
    <row r="1987" spans="2:43" x14ac:dyDescent="0.25">
      <c r="B1987" s="23">
        <v>42344</v>
      </c>
      <c r="C1987" s="20" t="s">
        <v>36</v>
      </c>
      <c r="D1987" s="20" t="s">
        <v>19</v>
      </c>
      <c r="E1987" s="2">
        <v>-420.1680672268908</v>
      </c>
      <c r="F1987" s="2">
        <v>361.00000000000006</v>
      </c>
      <c r="G1987">
        <v>28</v>
      </c>
      <c r="H1987">
        <v>35</v>
      </c>
      <c r="J1987" s="2" t="str">
        <f t="shared" si="619"/>
        <v>New England Patriots</v>
      </c>
      <c r="K1987" s="2" t="str">
        <f t="shared" si="620"/>
        <v>Philadelphia Eagles</v>
      </c>
      <c r="L1987" s="17">
        <f t="shared" si="621"/>
        <v>-420.1680672268908</v>
      </c>
      <c r="M1987" s="18">
        <f t="shared" si="622"/>
        <v>361.00000000000006</v>
      </c>
      <c r="N1987" s="4">
        <f t="shared" si="608"/>
        <v>1.238</v>
      </c>
      <c r="O1987" s="4">
        <f t="shared" si="609"/>
        <v>4.6100000000000003</v>
      </c>
      <c r="P1987" s="4"/>
      <c r="Q1987" s="4"/>
      <c r="R1987" s="1">
        <f t="shared" si="610"/>
        <v>0.80775444264943463</v>
      </c>
      <c r="S1987" s="1">
        <f t="shared" si="610"/>
        <v>0.21691973969631234</v>
      </c>
      <c r="T1987" s="1">
        <f t="shared" si="606"/>
        <v>2.4080027359781209E-2</v>
      </c>
      <c r="U1987" s="1">
        <f t="shared" si="607"/>
        <v>0.29541735147656112</v>
      </c>
      <c r="V1987" s="1">
        <f t="shared" si="611"/>
        <v>0.80641735147656113</v>
      </c>
      <c r="W1987" s="1"/>
      <c r="X1987" s="17">
        <f t="shared" si="612"/>
        <v>240.05268260781642</v>
      </c>
      <c r="Y1987" s="18">
        <f t="shared" si="613"/>
        <v>3463.1234488006144</v>
      </c>
      <c r="Z1987" s="2">
        <f t="shared" si="624"/>
        <v>228.05004847742558</v>
      </c>
      <c r="AA1987" s="18">
        <f t="shared" si="624"/>
        <v>3289.9672763605836</v>
      </c>
      <c r="AB1987" s="2">
        <f t="shared" si="625"/>
        <v>-438.50023566164202</v>
      </c>
      <c r="AC1987" s="2">
        <f t="shared" si="625"/>
        <v>328.99672763605838</v>
      </c>
      <c r="AD1987" s="2">
        <f t="shared" si="614"/>
        <v>-1000</v>
      </c>
      <c r="AE1987" s="2">
        <f t="shared" si="615"/>
        <v>3289.9672763605836</v>
      </c>
      <c r="AF1987" s="5">
        <f t="shared" si="616"/>
        <v>-1</v>
      </c>
      <c r="AG1987" s="5">
        <f t="shared" si="617"/>
        <v>3.6100000000000003</v>
      </c>
      <c r="AH1987" s="3">
        <f t="shared" si="618"/>
        <v>201512</v>
      </c>
      <c r="AI1987" s="21">
        <v>1.2</v>
      </c>
      <c r="AJ1987" s="21">
        <v>5.23</v>
      </c>
      <c r="AK1987" s="21">
        <v>1.238</v>
      </c>
      <c r="AL1987" s="21">
        <v>4.6100000000000003</v>
      </c>
      <c r="AO1987">
        <f t="shared" si="623"/>
        <v>-500</v>
      </c>
      <c r="AP1987">
        <f>IF(E1987&lt;F1987,G1987,H1987)</f>
        <v>28</v>
      </c>
      <c r="AQ1987">
        <f>IF(E1987&lt;F1987,H1987,G1987)</f>
        <v>35</v>
      </c>
    </row>
    <row r="1988" spans="2:43" x14ac:dyDescent="0.25">
      <c r="B1988" s="23">
        <v>42344</v>
      </c>
      <c r="C1988" s="20" t="s">
        <v>43</v>
      </c>
      <c r="D1988" s="20" t="s">
        <v>44</v>
      </c>
      <c r="E1988" s="2">
        <v>200.99999999999997</v>
      </c>
      <c r="F1988" s="2">
        <v>-225.22522522522524</v>
      </c>
      <c r="G1988">
        <v>38</v>
      </c>
      <c r="H1988">
        <v>41</v>
      </c>
      <c r="J1988" s="2" t="str">
        <f t="shared" si="619"/>
        <v>Carolina Panthers</v>
      </c>
      <c r="K1988" s="2" t="str">
        <f t="shared" si="620"/>
        <v>New Orleans Saints</v>
      </c>
      <c r="L1988" s="17">
        <f t="shared" si="621"/>
        <v>-225.22522522522524</v>
      </c>
      <c r="M1988" s="18">
        <f t="shared" si="622"/>
        <v>200.99999999999997</v>
      </c>
      <c r="N1988" s="4">
        <f t="shared" si="608"/>
        <v>1.444</v>
      </c>
      <c r="O1988" s="4">
        <f t="shared" si="609"/>
        <v>3.01</v>
      </c>
      <c r="P1988" s="4"/>
      <c r="Q1988" s="4"/>
      <c r="R1988" s="1">
        <f t="shared" si="610"/>
        <v>0.69252077562326875</v>
      </c>
      <c r="S1988" s="1">
        <f t="shared" si="610"/>
        <v>0.33222591362126247</v>
      </c>
      <c r="T1988" s="1">
        <f t="shared" ref="T1988:T2051" si="626">1-N1988*O1988/(N1988+O1988)</f>
        <v>2.4149079479119928E-2</v>
      </c>
      <c r="U1988" s="1">
        <f t="shared" ref="U1988:U2051" si="627">ABS(R1988-S1988)/2</f>
        <v>0.18014743100100314</v>
      </c>
      <c r="V1988" s="1">
        <f t="shared" si="611"/>
        <v>0.69114743100100318</v>
      </c>
      <c r="W1988" s="1"/>
      <c r="X1988" s="17">
        <f t="shared" si="612"/>
        <v>446.86930044965845</v>
      </c>
      <c r="Y1988" s="18">
        <f t="shared" si="613"/>
        <v>1988.0604066686358</v>
      </c>
      <c r="Z1988" s="2">
        <f t="shared" si="624"/>
        <v>424.52583542717554</v>
      </c>
      <c r="AA1988" s="18">
        <f t="shared" si="624"/>
        <v>1888.6573863352039</v>
      </c>
      <c r="AB1988" s="2">
        <f t="shared" si="625"/>
        <v>-235.55692411364279</v>
      </c>
      <c r="AC1988" s="2">
        <f t="shared" si="625"/>
        <v>188.86573863352038</v>
      </c>
      <c r="AD1988" s="2">
        <f t="shared" si="614"/>
        <v>424.52583542717554</v>
      </c>
      <c r="AE1988" s="2">
        <f t="shared" si="615"/>
        <v>-1000</v>
      </c>
      <c r="AF1988" s="5">
        <f t="shared" si="616"/>
        <v>0.44399999999999995</v>
      </c>
      <c r="AG1988" s="5">
        <f t="shared" si="617"/>
        <v>-1</v>
      </c>
      <c r="AH1988" s="3">
        <f t="shared" si="618"/>
        <v>201512</v>
      </c>
      <c r="AI1988" s="21">
        <v>3.64</v>
      </c>
      <c r="AJ1988" s="21">
        <v>1.333</v>
      </c>
      <c r="AK1988" s="21">
        <v>3.01</v>
      </c>
      <c r="AL1988" s="21">
        <v>1.444</v>
      </c>
      <c r="AO1988">
        <f t="shared" si="623"/>
        <v>-300</v>
      </c>
      <c r="AP1988">
        <f>IF(E1988&lt;F1988,G1988,H1988)</f>
        <v>41</v>
      </c>
      <c r="AQ1988">
        <f>IF(E1988&lt;F1988,H1988,G1988)</f>
        <v>38</v>
      </c>
    </row>
    <row r="1989" spans="2:43" x14ac:dyDescent="0.25">
      <c r="B1989" s="23">
        <v>42344</v>
      </c>
      <c r="C1989" s="20" t="s">
        <v>52</v>
      </c>
      <c r="D1989" s="20" t="s">
        <v>20</v>
      </c>
      <c r="E1989" s="2">
        <v>141</v>
      </c>
      <c r="F1989" s="2">
        <v>-156.00624024960999</v>
      </c>
      <c r="G1989">
        <v>20</v>
      </c>
      <c r="H1989">
        <v>34</v>
      </c>
      <c r="J1989" s="2" t="str">
        <f t="shared" si="619"/>
        <v>Kansas City Chiefs</v>
      </c>
      <c r="K1989" s="2" t="str">
        <f t="shared" si="620"/>
        <v>Oakland Raiders</v>
      </c>
      <c r="L1989" s="17">
        <f t="shared" si="621"/>
        <v>-156.00624024960999</v>
      </c>
      <c r="M1989" s="18">
        <f t="shared" si="622"/>
        <v>141</v>
      </c>
      <c r="N1989" s="4">
        <f t="shared" ref="N1989:N2052" si="628">IF(E1989&lt;0,AK1989,AL1989)</f>
        <v>1.641</v>
      </c>
      <c r="O1989" s="4">
        <f t="shared" ref="O1989:O2052" si="629">IF(E1989&lt;0,AL1989,AK1989)</f>
        <v>2.41</v>
      </c>
      <c r="P1989" s="4"/>
      <c r="Q1989" s="4"/>
      <c r="R1989" s="1">
        <f t="shared" ref="R1989:S2052" si="630">1/N1989</f>
        <v>0.60938452163315049</v>
      </c>
      <c r="S1989" s="1">
        <f t="shared" si="630"/>
        <v>0.41493775933609955</v>
      </c>
      <c r="T1989" s="1">
        <f t="shared" si="626"/>
        <v>2.3744754381634148E-2</v>
      </c>
      <c r="U1989" s="1">
        <f t="shared" si="627"/>
        <v>9.7223381148525467E-2</v>
      </c>
      <c r="V1989" s="1">
        <f t="shared" ref="V1989:V2052" si="631">V$1+IF(N1989&lt;=O1989,U1989,-U1989)</f>
        <v>0.60822338114852548</v>
      </c>
      <c r="W1989" s="1"/>
      <c r="X1989" s="17">
        <f t="shared" ref="X1989:X2052" si="632">(1/V1989-1)*1000</f>
        <v>644.13278245185461</v>
      </c>
      <c r="Y1989" s="18">
        <f t="shared" ref="Y1989:Y2052" si="633">1000000/(X1989+W$1)-X$1</f>
        <v>1406.0991574687766</v>
      </c>
      <c r="Z1989" s="2">
        <f t="shared" si="624"/>
        <v>611.92614332926189</v>
      </c>
      <c r="AA1989" s="18">
        <f t="shared" si="624"/>
        <v>1335.7941995953377</v>
      </c>
      <c r="AB1989" s="2">
        <f t="shared" si="625"/>
        <v>-163.41841428107207</v>
      </c>
      <c r="AC1989" s="2">
        <f t="shared" si="625"/>
        <v>133.57941995953377</v>
      </c>
      <c r="AD1989" s="2">
        <f t="shared" ref="AD1989:AD2052" si="634">IF(AP1989&gt;AQ1989,Z1989,-1000)</f>
        <v>611.92614332926189</v>
      </c>
      <c r="AE1989" s="2">
        <f t="shared" ref="AE1989:AE2052" si="635">IF(AQ1989&gt;AP1989,AA1989,-1000)</f>
        <v>-1000</v>
      </c>
      <c r="AF1989" s="5">
        <f t="shared" ref="AF1989:AF2052" si="636">IF(AP1989&gt;AQ1989,N1989-1,-1)</f>
        <v>0.64100000000000001</v>
      </c>
      <c r="AG1989" s="5">
        <f t="shared" ref="AG1989:AG2052" si="637">IF(AQ1989&gt;AP1989,O1989-1,-1)</f>
        <v>-1</v>
      </c>
      <c r="AH1989" s="3">
        <f t="shared" ref="AH1989:AH2052" si="638">YEAR(B1989)*100+MONTH(B1989)</f>
        <v>201512</v>
      </c>
      <c r="AI1989" s="21">
        <v>2.2999999999999998</v>
      </c>
      <c r="AJ1989" s="21">
        <v>1.694</v>
      </c>
      <c r="AK1989" s="21">
        <v>2.41</v>
      </c>
      <c r="AL1989" s="21">
        <v>1.641</v>
      </c>
      <c r="AO1989">
        <f t="shared" si="623"/>
        <v>-160</v>
      </c>
      <c r="AP1989">
        <f>IF(E1989&lt;F1989,G1989,H1989)</f>
        <v>34</v>
      </c>
      <c r="AQ1989">
        <f>IF(E1989&lt;F1989,H1989,G1989)</f>
        <v>20</v>
      </c>
    </row>
    <row r="1990" spans="2:43" x14ac:dyDescent="0.25">
      <c r="B1990" s="23">
        <v>42344</v>
      </c>
      <c r="C1990" s="20" t="s">
        <v>54</v>
      </c>
      <c r="D1990" s="20" t="s">
        <v>38</v>
      </c>
      <c r="E1990" s="2">
        <v>204.99999999999997</v>
      </c>
      <c r="F1990" s="2">
        <v>-230.41474654377885</v>
      </c>
      <c r="G1990">
        <v>3</v>
      </c>
      <c r="H1990">
        <v>17</v>
      </c>
      <c r="J1990" s="2" t="str">
        <f t="shared" ref="J1990:J2053" si="639">IF(E1990&lt;=F1990,C1990,D1990)</f>
        <v>Denver Broncos</v>
      </c>
      <c r="K1990" s="2" t="str">
        <f t="shared" ref="K1990:K2053" si="640">IF(E1990&gt;F1990,C1990,D1990)</f>
        <v>San Diego Chargers</v>
      </c>
      <c r="L1990" s="17">
        <f t="shared" ref="L1990:L2053" si="641">IF(E1990&lt;=F1990,E1990,F1990)</f>
        <v>-230.41474654377885</v>
      </c>
      <c r="M1990" s="18">
        <f t="shared" ref="M1990:M2053" si="642">IF(E1990&gt;F1990,E1990,F1990)</f>
        <v>204.99999999999997</v>
      </c>
      <c r="N1990" s="4">
        <f t="shared" si="628"/>
        <v>1.4339999999999999</v>
      </c>
      <c r="O1990" s="4">
        <f t="shared" si="629"/>
        <v>3.05</v>
      </c>
      <c r="P1990" s="4"/>
      <c r="Q1990" s="4"/>
      <c r="R1990" s="1">
        <f t="shared" si="630"/>
        <v>0.69735006973500702</v>
      </c>
      <c r="S1990" s="1">
        <f t="shared" si="630"/>
        <v>0.32786885245901642</v>
      </c>
      <c r="T1990" s="1">
        <f t="shared" si="626"/>
        <v>2.4598572702943966E-2</v>
      </c>
      <c r="U1990" s="1">
        <f t="shared" si="627"/>
        <v>0.1847406086379953</v>
      </c>
      <c r="V1990" s="1">
        <f t="shared" si="631"/>
        <v>0.69574060863799536</v>
      </c>
      <c r="W1990" s="1"/>
      <c r="X1990" s="17">
        <f t="shared" si="632"/>
        <v>437.31728115975989</v>
      </c>
      <c r="Y1990" s="18">
        <f t="shared" si="633"/>
        <v>2028.3240111062205</v>
      </c>
      <c r="Z1990" s="2">
        <f t="shared" si="624"/>
        <v>415.45141710177188</v>
      </c>
      <c r="AA1990" s="18">
        <f t="shared" si="624"/>
        <v>1926.9078105509093</v>
      </c>
      <c r="AB1990" s="2">
        <f t="shared" si="625"/>
        <v>-240.70203129311579</v>
      </c>
      <c r="AC1990" s="2">
        <f t="shared" si="625"/>
        <v>192.69078105509092</v>
      </c>
      <c r="AD1990" s="2">
        <f t="shared" si="634"/>
        <v>415.45141710177188</v>
      </c>
      <c r="AE1990" s="2">
        <f t="shared" si="635"/>
        <v>-1000</v>
      </c>
      <c r="AF1990" s="5">
        <f t="shared" si="636"/>
        <v>0.43399999999999994</v>
      </c>
      <c r="AG1990" s="5">
        <f t="shared" si="637"/>
        <v>-1</v>
      </c>
      <c r="AH1990" s="3">
        <f t="shared" si="638"/>
        <v>201512</v>
      </c>
      <c r="AI1990" s="21">
        <v>2.93</v>
      </c>
      <c r="AJ1990" s="21">
        <v>1.4650000000000001</v>
      </c>
      <c r="AK1990" s="21">
        <v>3.05</v>
      </c>
      <c r="AL1990" s="21">
        <v>1.4339999999999999</v>
      </c>
      <c r="AO1990">
        <f t="shared" ref="AO1990:AO2053" si="643">IF(L1990&lt;-200,INT(L1990/100)*100,INT(L1990/10)*10)</f>
        <v>-300</v>
      </c>
      <c r="AP1990">
        <f>IF(E1990&lt;F1990,G1990,H1990)</f>
        <v>17</v>
      </c>
      <c r="AQ1990">
        <f>IF(E1990&lt;F1990,H1990,G1990)</f>
        <v>3</v>
      </c>
    </row>
    <row r="1991" spans="2:43" x14ac:dyDescent="0.25">
      <c r="B1991" s="23">
        <v>42344</v>
      </c>
      <c r="C1991" s="20" t="s">
        <v>24</v>
      </c>
      <c r="D1991" s="20" t="s">
        <v>40</v>
      </c>
      <c r="E1991" s="2">
        <v>-143.06151645207439</v>
      </c>
      <c r="F1991" s="2">
        <v>129</v>
      </c>
      <c r="G1991">
        <v>30</v>
      </c>
      <c r="H1991">
        <v>21</v>
      </c>
      <c r="J1991" s="2" t="str">
        <f t="shared" si="639"/>
        <v>Buffalo Bills</v>
      </c>
      <c r="K1991" s="2" t="str">
        <f t="shared" si="640"/>
        <v>Houston Texans</v>
      </c>
      <c r="L1991" s="17">
        <f t="shared" si="641"/>
        <v>-143.06151645207439</v>
      </c>
      <c r="M1991" s="18">
        <f t="shared" si="642"/>
        <v>129</v>
      </c>
      <c r="N1991" s="4">
        <f t="shared" si="628"/>
        <v>1.6990000000000001</v>
      </c>
      <c r="O1991" s="4">
        <f t="shared" si="629"/>
        <v>2.29</v>
      </c>
      <c r="P1991" s="4"/>
      <c r="Q1991" s="4"/>
      <c r="R1991" s="1">
        <f t="shared" si="630"/>
        <v>0.58858151854031782</v>
      </c>
      <c r="S1991" s="1">
        <f t="shared" si="630"/>
        <v>0.4366812227074236</v>
      </c>
      <c r="T1991" s="1">
        <f t="shared" si="626"/>
        <v>2.4640260716971563E-2</v>
      </c>
      <c r="U1991" s="1">
        <f t="shared" si="627"/>
        <v>7.5950147916447108E-2</v>
      </c>
      <c r="V1991" s="1">
        <f t="shared" si="631"/>
        <v>0.58695014791644717</v>
      </c>
      <c r="W1991" s="1"/>
      <c r="X1991" s="17">
        <f t="shared" si="632"/>
        <v>703.72220460254619</v>
      </c>
      <c r="Y1991" s="18">
        <f t="shared" si="633"/>
        <v>1290.6088464490549</v>
      </c>
      <c r="Z1991" s="2">
        <f t="shared" si="624"/>
        <v>668.5360943724188</v>
      </c>
      <c r="AA1991" s="18">
        <f t="shared" si="624"/>
        <v>1226.0784041266022</v>
      </c>
      <c r="AB1991" s="2">
        <f t="shared" si="625"/>
        <v>-149.58055494950344</v>
      </c>
      <c r="AC1991" s="2">
        <f t="shared" si="625"/>
        <v>122.60784041266022</v>
      </c>
      <c r="AD1991" s="2">
        <f t="shared" si="634"/>
        <v>668.5360943724188</v>
      </c>
      <c r="AE1991" s="2">
        <f t="shared" si="635"/>
        <v>-1000</v>
      </c>
      <c r="AF1991" s="5">
        <f t="shared" si="636"/>
        <v>0.69900000000000007</v>
      </c>
      <c r="AG1991" s="5">
        <f t="shared" si="637"/>
        <v>-1</v>
      </c>
      <c r="AH1991" s="3">
        <f t="shared" si="638"/>
        <v>201512</v>
      </c>
      <c r="AI1991" s="21">
        <v>1.609</v>
      </c>
      <c r="AJ1991" s="21">
        <v>2.48</v>
      </c>
      <c r="AK1991" s="21">
        <v>1.6990000000000001</v>
      </c>
      <c r="AL1991" s="21">
        <v>2.29</v>
      </c>
      <c r="AO1991">
        <f t="shared" si="643"/>
        <v>-150</v>
      </c>
      <c r="AP1991">
        <f>IF(E1991&lt;F1991,G1991,H1991)</f>
        <v>30</v>
      </c>
      <c r="AQ1991">
        <f>IF(E1991&lt;F1991,H1991,G1991)</f>
        <v>21</v>
      </c>
    </row>
    <row r="1992" spans="2:43" x14ac:dyDescent="0.25">
      <c r="B1992" s="23">
        <v>42344</v>
      </c>
      <c r="C1992" s="20" t="s">
        <v>37</v>
      </c>
      <c r="D1992" s="20" t="s">
        <v>22</v>
      </c>
      <c r="E1992" s="2">
        <v>-250.00000000000006</v>
      </c>
      <c r="F1992" s="2">
        <v>222.00000000000003</v>
      </c>
      <c r="G1992">
        <v>20</v>
      </c>
      <c r="H1992">
        <v>26</v>
      </c>
      <c r="J1992" s="2" t="str">
        <f t="shared" si="639"/>
        <v>Chicago Bears</v>
      </c>
      <c r="K1992" s="2" t="str">
        <f t="shared" si="640"/>
        <v>San Francisco 49ers</v>
      </c>
      <c r="L1992" s="17">
        <f t="shared" si="641"/>
        <v>-250.00000000000006</v>
      </c>
      <c r="M1992" s="18">
        <f t="shared" si="642"/>
        <v>222.00000000000003</v>
      </c>
      <c r="N1992" s="4">
        <f t="shared" si="628"/>
        <v>1.4</v>
      </c>
      <c r="O1992" s="4">
        <f t="shared" si="629"/>
        <v>3.22</v>
      </c>
      <c r="P1992" s="4"/>
      <c r="Q1992" s="4"/>
      <c r="R1992" s="1">
        <f t="shared" si="630"/>
        <v>0.7142857142857143</v>
      </c>
      <c r="S1992" s="1">
        <f t="shared" si="630"/>
        <v>0.3105590062111801</v>
      </c>
      <c r="T1992" s="1">
        <f t="shared" si="626"/>
        <v>2.4242424242424288E-2</v>
      </c>
      <c r="U1992" s="1">
        <f t="shared" si="627"/>
        <v>0.2018633540372671</v>
      </c>
      <c r="V1992" s="1">
        <f t="shared" si="631"/>
        <v>0.71286335403726708</v>
      </c>
      <c r="W1992" s="1"/>
      <c r="X1992" s="17">
        <f t="shared" si="632"/>
        <v>402.79338857376865</v>
      </c>
      <c r="Y1992" s="18">
        <f t="shared" si="633"/>
        <v>2188.1727656476151</v>
      </c>
      <c r="Z1992" s="2">
        <f t="shared" si="624"/>
        <v>382.65371914508017</v>
      </c>
      <c r="AA1992" s="18">
        <f t="shared" si="624"/>
        <v>2078.7641273652343</v>
      </c>
      <c r="AB1992" s="2">
        <f t="shared" si="625"/>
        <v>-261.33288400650764</v>
      </c>
      <c r="AC1992" s="2">
        <f t="shared" si="625"/>
        <v>207.87641273652343</v>
      </c>
      <c r="AD1992" s="2">
        <f t="shared" si="634"/>
        <v>-1000</v>
      </c>
      <c r="AE1992" s="2">
        <f t="shared" si="635"/>
        <v>2078.7641273652343</v>
      </c>
      <c r="AF1992" s="5">
        <f t="shared" si="636"/>
        <v>-1</v>
      </c>
      <c r="AG1992" s="5">
        <f t="shared" si="637"/>
        <v>2.2200000000000002</v>
      </c>
      <c r="AH1992" s="3">
        <f t="shared" si="638"/>
        <v>201512</v>
      </c>
      <c r="AI1992" s="21">
        <v>1.3440000000000001</v>
      </c>
      <c r="AJ1992" s="21">
        <v>3.56</v>
      </c>
      <c r="AK1992" s="21">
        <v>1.4</v>
      </c>
      <c r="AL1992" s="21">
        <v>3.22</v>
      </c>
      <c r="AO1992">
        <f t="shared" si="643"/>
        <v>-300</v>
      </c>
      <c r="AP1992">
        <f>IF(E1992&lt;F1992,G1992,H1992)</f>
        <v>20</v>
      </c>
      <c r="AQ1992">
        <f>IF(E1992&lt;F1992,H1992,G1992)</f>
        <v>26</v>
      </c>
    </row>
    <row r="1993" spans="2:43" x14ac:dyDescent="0.25">
      <c r="B1993" s="23">
        <v>42344</v>
      </c>
      <c r="C1993" s="20" t="s">
        <v>46</v>
      </c>
      <c r="D1993" s="20" t="s">
        <v>21</v>
      </c>
      <c r="E1993" s="2">
        <v>281</v>
      </c>
      <c r="F1993" s="2">
        <v>-320.51282051282044</v>
      </c>
      <c r="G1993">
        <v>3</v>
      </c>
      <c r="H1993">
        <v>37</v>
      </c>
      <c r="J1993" s="2" t="str">
        <f t="shared" si="639"/>
        <v>Cincinnati Bengals</v>
      </c>
      <c r="K1993" s="2" t="str">
        <f t="shared" si="640"/>
        <v>Cleveland Browns</v>
      </c>
      <c r="L1993" s="17">
        <f t="shared" si="641"/>
        <v>-320.51282051282044</v>
      </c>
      <c r="M1993" s="18">
        <f t="shared" si="642"/>
        <v>281</v>
      </c>
      <c r="N1993" s="4">
        <f t="shared" si="628"/>
        <v>1.3120000000000001</v>
      </c>
      <c r="O1993" s="4">
        <f t="shared" si="629"/>
        <v>3.81</v>
      </c>
      <c r="P1993" s="4"/>
      <c r="Q1993" s="4"/>
      <c r="R1993" s="1">
        <f t="shared" si="630"/>
        <v>0.76219512195121952</v>
      </c>
      <c r="S1993" s="1">
        <f t="shared" si="630"/>
        <v>0.26246719160104987</v>
      </c>
      <c r="T1993" s="1">
        <f t="shared" si="626"/>
        <v>2.4068723155017402E-2</v>
      </c>
      <c r="U1993" s="1">
        <f t="shared" si="627"/>
        <v>0.24986396517508483</v>
      </c>
      <c r="V1993" s="1">
        <f t="shared" si="631"/>
        <v>0.76086396517508481</v>
      </c>
      <c r="W1993" s="1"/>
      <c r="X1993" s="17">
        <f t="shared" si="632"/>
        <v>314.29538757284536</v>
      </c>
      <c r="Y1993" s="18">
        <f t="shared" si="633"/>
        <v>2738.2252641908881</v>
      </c>
      <c r="Z1993" s="2">
        <f t="shared" si="624"/>
        <v>298.58061819420305</v>
      </c>
      <c r="AA1993" s="18">
        <f t="shared" si="624"/>
        <v>2601.3140009813437</v>
      </c>
      <c r="AB1993" s="2">
        <f t="shared" si="625"/>
        <v>-334.91792134664922</v>
      </c>
      <c r="AC1993" s="2">
        <f t="shared" si="625"/>
        <v>260.13140009813435</v>
      </c>
      <c r="AD1993" s="2">
        <f t="shared" si="634"/>
        <v>298.58061819420305</v>
      </c>
      <c r="AE1993" s="2">
        <f t="shared" si="635"/>
        <v>-1000</v>
      </c>
      <c r="AF1993" s="5">
        <f t="shared" si="636"/>
        <v>0.31200000000000006</v>
      </c>
      <c r="AG1993" s="5">
        <f t="shared" si="637"/>
        <v>-1</v>
      </c>
      <c r="AH1993" s="3">
        <f t="shared" si="638"/>
        <v>201512</v>
      </c>
      <c r="AI1993" s="21">
        <v>4.93</v>
      </c>
      <c r="AJ1993" s="21">
        <v>1.2170000000000001</v>
      </c>
      <c r="AK1993" s="21">
        <v>3.81</v>
      </c>
      <c r="AL1993" s="21">
        <v>1.3120000000000001</v>
      </c>
      <c r="AO1993">
        <f t="shared" si="643"/>
        <v>-400</v>
      </c>
      <c r="AP1993">
        <f>IF(E1993&lt;F1993,G1993,H1993)</f>
        <v>37</v>
      </c>
      <c r="AQ1993">
        <f>IF(E1993&lt;F1993,H1993,G1993)</f>
        <v>3</v>
      </c>
    </row>
    <row r="1994" spans="2:43" x14ac:dyDescent="0.25">
      <c r="B1994" s="23">
        <v>42344</v>
      </c>
      <c r="C1994" s="20" t="s">
        <v>30</v>
      </c>
      <c r="D1994" s="20" t="s">
        <v>28</v>
      </c>
      <c r="E1994" s="2">
        <v>-173.01038062283735</v>
      </c>
      <c r="F1994" s="2">
        <v>156</v>
      </c>
      <c r="G1994">
        <v>15</v>
      </c>
      <c r="H1994">
        <v>13</v>
      </c>
      <c r="J1994" s="2" t="str">
        <f t="shared" si="639"/>
        <v>Miami Dolphins</v>
      </c>
      <c r="K1994" s="2" t="str">
        <f t="shared" si="640"/>
        <v>Baltimore Ravens</v>
      </c>
      <c r="L1994" s="17">
        <f t="shared" si="641"/>
        <v>-173.01038062283735</v>
      </c>
      <c r="M1994" s="18">
        <f t="shared" si="642"/>
        <v>156</v>
      </c>
      <c r="N1994" s="4">
        <f t="shared" si="628"/>
        <v>1.5780000000000001</v>
      </c>
      <c r="O1994" s="4">
        <f t="shared" si="629"/>
        <v>2.56</v>
      </c>
      <c r="P1994" s="4"/>
      <c r="Q1994" s="4"/>
      <c r="R1994" s="1">
        <f t="shared" si="630"/>
        <v>0.6337135614702154</v>
      </c>
      <c r="S1994" s="1">
        <f t="shared" si="630"/>
        <v>0.390625</v>
      </c>
      <c r="T1994" s="1">
        <f t="shared" si="626"/>
        <v>2.3760270662155469E-2</v>
      </c>
      <c r="U1994" s="1">
        <f t="shared" si="627"/>
        <v>0.1215442807351077</v>
      </c>
      <c r="V1994" s="1">
        <f t="shared" si="631"/>
        <v>0.63254428073510771</v>
      </c>
      <c r="W1994" s="1"/>
      <c r="X1994" s="17">
        <f t="shared" si="632"/>
        <v>580.91698946017777</v>
      </c>
      <c r="Y1994" s="18">
        <f t="shared" si="633"/>
        <v>1552.6559461382415</v>
      </c>
      <c r="Z1994" s="2">
        <f t="shared" si="624"/>
        <v>551.87113998716882</v>
      </c>
      <c r="AA1994" s="18">
        <f t="shared" si="624"/>
        <v>1475.0231488313293</v>
      </c>
      <c r="AB1994" s="2">
        <f t="shared" si="625"/>
        <v>-181.20172039133089</v>
      </c>
      <c r="AC1994" s="2">
        <f t="shared" si="625"/>
        <v>147.50231488313293</v>
      </c>
      <c r="AD1994" s="2">
        <f t="shared" si="634"/>
        <v>551.87113998716882</v>
      </c>
      <c r="AE1994" s="2">
        <f t="shared" si="635"/>
        <v>-1000</v>
      </c>
      <c r="AF1994" s="5">
        <f t="shared" si="636"/>
        <v>0.57800000000000007</v>
      </c>
      <c r="AG1994" s="5">
        <f t="shared" si="637"/>
        <v>-1</v>
      </c>
      <c r="AH1994" s="3">
        <f t="shared" si="638"/>
        <v>201512</v>
      </c>
      <c r="AI1994" s="21">
        <v>1.526</v>
      </c>
      <c r="AJ1994" s="21">
        <v>2.71</v>
      </c>
      <c r="AK1994" s="21">
        <v>1.5780000000000001</v>
      </c>
      <c r="AL1994" s="21">
        <v>2.56</v>
      </c>
      <c r="AO1994">
        <f t="shared" si="643"/>
        <v>-180</v>
      </c>
      <c r="AP1994">
        <f>IF(E1994&lt;F1994,G1994,H1994)</f>
        <v>15</v>
      </c>
      <c r="AQ1994">
        <f>IF(E1994&lt;F1994,H1994,G1994)</f>
        <v>13</v>
      </c>
    </row>
    <row r="1995" spans="2:43" x14ac:dyDescent="0.25">
      <c r="B1995" s="23">
        <v>42344</v>
      </c>
      <c r="C1995" s="20" t="s">
        <v>29</v>
      </c>
      <c r="D1995" s="20" t="s">
        <v>32</v>
      </c>
      <c r="E1995" s="2">
        <v>131</v>
      </c>
      <c r="F1995" s="2">
        <v>-145.13788098693757</v>
      </c>
      <c r="G1995">
        <v>7</v>
      </c>
      <c r="H1995">
        <v>38</v>
      </c>
      <c r="J1995" s="2" t="str">
        <f t="shared" si="639"/>
        <v>Seattle Seahawks</v>
      </c>
      <c r="K1995" s="2" t="str">
        <f t="shared" si="640"/>
        <v>Minnesota Vikings</v>
      </c>
      <c r="L1995" s="17">
        <f t="shared" si="641"/>
        <v>-145.13788098693757</v>
      </c>
      <c r="M1995" s="18">
        <f t="shared" si="642"/>
        <v>131</v>
      </c>
      <c r="N1995" s="4">
        <f t="shared" si="628"/>
        <v>1.6890000000000001</v>
      </c>
      <c r="O1995" s="4">
        <f t="shared" si="629"/>
        <v>2.31</v>
      </c>
      <c r="P1995" s="4"/>
      <c r="Q1995" s="4"/>
      <c r="R1995" s="1">
        <f t="shared" si="630"/>
        <v>0.59206631142687982</v>
      </c>
      <c r="S1995" s="1">
        <f t="shared" si="630"/>
        <v>0.4329004329004329</v>
      </c>
      <c r="T1995" s="1">
        <f t="shared" si="626"/>
        <v>2.4358589647411888E-2</v>
      </c>
      <c r="U1995" s="1">
        <f t="shared" si="627"/>
        <v>7.9582939263223462E-2</v>
      </c>
      <c r="V1995" s="1">
        <f t="shared" si="631"/>
        <v>0.59058293926322347</v>
      </c>
      <c r="W1995" s="1"/>
      <c r="X1995" s="17">
        <f t="shared" si="632"/>
        <v>693.24227558544305</v>
      </c>
      <c r="Y1995" s="18">
        <f t="shared" si="633"/>
        <v>1309.568863191934</v>
      </c>
      <c r="Z1995" s="2">
        <f t="shared" si="624"/>
        <v>658.58016180617085</v>
      </c>
      <c r="AA1995" s="18">
        <f t="shared" si="624"/>
        <v>1244.0904200323373</v>
      </c>
      <c r="AB1995" s="2">
        <f t="shared" si="625"/>
        <v>-151.84180423192183</v>
      </c>
      <c r="AC1995" s="2">
        <f t="shared" si="625"/>
        <v>124.40904200323374</v>
      </c>
      <c r="AD1995" s="2">
        <f t="shared" si="634"/>
        <v>658.58016180617085</v>
      </c>
      <c r="AE1995" s="2">
        <f t="shared" si="635"/>
        <v>-1000</v>
      </c>
      <c r="AF1995" s="5">
        <f t="shared" si="636"/>
        <v>0.68900000000000006</v>
      </c>
      <c r="AG1995" s="5">
        <f t="shared" si="637"/>
        <v>-1</v>
      </c>
      <c r="AH1995" s="3">
        <f t="shared" si="638"/>
        <v>201512</v>
      </c>
      <c r="AI1995" s="21">
        <v>1.98</v>
      </c>
      <c r="AJ1995" s="21">
        <v>1.925</v>
      </c>
      <c r="AK1995" s="21">
        <v>2.31</v>
      </c>
      <c r="AL1995" s="21">
        <v>1.6890000000000001</v>
      </c>
      <c r="AO1995">
        <f t="shared" si="643"/>
        <v>-150</v>
      </c>
      <c r="AP1995">
        <f>IF(E1995&lt;F1995,G1995,H1995)</f>
        <v>38</v>
      </c>
      <c r="AQ1995">
        <f>IF(E1995&lt;F1995,H1995,G1995)</f>
        <v>7</v>
      </c>
    </row>
    <row r="1996" spans="2:43" x14ac:dyDescent="0.25">
      <c r="B1996" s="23">
        <v>42344</v>
      </c>
      <c r="C1996" s="20" t="s">
        <v>25</v>
      </c>
      <c r="D1996" s="20" t="s">
        <v>42</v>
      </c>
      <c r="E1996" s="2">
        <v>110.99999999999999</v>
      </c>
      <c r="F1996" s="2">
        <v>-123.00123001230013</v>
      </c>
      <c r="G1996">
        <v>20</v>
      </c>
      <c r="H1996">
        <v>23</v>
      </c>
      <c r="J1996" s="2" t="str">
        <f t="shared" si="639"/>
        <v>New York Jets</v>
      </c>
      <c r="K1996" s="2" t="str">
        <f t="shared" si="640"/>
        <v>New York Giants</v>
      </c>
      <c r="L1996" s="17">
        <f t="shared" si="641"/>
        <v>-123.00123001230013</v>
      </c>
      <c r="M1996" s="18">
        <f t="shared" si="642"/>
        <v>110.99999999999999</v>
      </c>
      <c r="N1996" s="4">
        <f t="shared" si="628"/>
        <v>1.8129999999999999</v>
      </c>
      <c r="O1996" s="4">
        <f t="shared" si="629"/>
        <v>2.11</v>
      </c>
      <c r="P1996" s="4"/>
      <c r="Q1996" s="4"/>
      <c r="R1996" s="1">
        <f t="shared" si="630"/>
        <v>0.55157198014340869</v>
      </c>
      <c r="S1996" s="1">
        <f t="shared" si="630"/>
        <v>0.47393364928909953</v>
      </c>
      <c r="T1996" s="1">
        <f t="shared" si="626"/>
        <v>2.4871271985725363E-2</v>
      </c>
      <c r="U1996" s="1">
        <f t="shared" si="627"/>
        <v>3.8819165427154578E-2</v>
      </c>
      <c r="V1996" s="1">
        <f t="shared" si="631"/>
        <v>0.54981916542715459</v>
      </c>
      <c r="W1996" s="1"/>
      <c r="X1996" s="17">
        <f t="shared" si="632"/>
        <v>818.77981503809497</v>
      </c>
      <c r="Y1996" s="18">
        <f t="shared" si="633"/>
        <v>1112.7024405877062</v>
      </c>
      <c r="Z1996" s="2">
        <f t="shared" si="624"/>
        <v>777.84082428619013</v>
      </c>
      <c r="AA1996" s="18">
        <f t="shared" si="624"/>
        <v>1057.0673185583207</v>
      </c>
      <c r="AB1996" s="2">
        <f t="shared" si="625"/>
        <v>-128.56100744232359</v>
      </c>
      <c r="AC1996" s="2">
        <f t="shared" si="625"/>
        <v>105.70673185583207</v>
      </c>
      <c r="AD1996" s="2">
        <f t="shared" si="634"/>
        <v>777.84082428619013</v>
      </c>
      <c r="AE1996" s="2">
        <f t="shared" si="635"/>
        <v>-1000</v>
      </c>
      <c r="AF1996" s="5">
        <f t="shared" si="636"/>
        <v>0.81299999999999994</v>
      </c>
      <c r="AG1996" s="5">
        <f t="shared" si="637"/>
        <v>-1</v>
      </c>
      <c r="AH1996" s="3">
        <f t="shared" si="638"/>
        <v>201512</v>
      </c>
      <c r="AI1996" s="21">
        <v>2.16</v>
      </c>
      <c r="AJ1996" s="21">
        <v>1.7809999999999999</v>
      </c>
      <c r="AK1996" s="21">
        <v>2.11</v>
      </c>
      <c r="AL1996" s="21">
        <v>1.8129999999999999</v>
      </c>
      <c r="AO1996">
        <f t="shared" si="643"/>
        <v>-130</v>
      </c>
      <c r="AP1996">
        <f>IF(E1996&lt;F1996,G1996,H1996)</f>
        <v>23</v>
      </c>
      <c r="AQ1996">
        <f>IF(E1996&lt;F1996,H1996,G1996)</f>
        <v>20</v>
      </c>
    </row>
    <row r="1997" spans="2:43" x14ac:dyDescent="0.25">
      <c r="B1997" s="23">
        <v>42344</v>
      </c>
      <c r="C1997" s="20" t="s">
        <v>55</v>
      </c>
      <c r="D1997" s="20" t="s">
        <v>48</v>
      </c>
      <c r="E1997" s="2">
        <v>162</v>
      </c>
      <c r="F1997" s="2">
        <v>-180.1801801801802</v>
      </c>
      <c r="G1997">
        <v>3</v>
      </c>
      <c r="H1997">
        <v>27</v>
      </c>
      <c r="J1997" s="2" t="str">
        <f t="shared" si="639"/>
        <v>Arizona Cardinals</v>
      </c>
      <c r="K1997" s="2" t="str">
        <f t="shared" si="640"/>
        <v>St. Louis Rams</v>
      </c>
      <c r="L1997" s="17">
        <f t="shared" si="641"/>
        <v>-180.1801801801802</v>
      </c>
      <c r="M1997" s="18">
        <f t="shared" si="642"/>
        <v>162</v>
      </c>
      <c r="N1997" s="4">
        <f t="shared" si="628"/>
        <v>1.5549999999999999</v>
      </c>
      <c r="O1997" s="4">
        <f t="shared" si="629"/>
        <v>2.62</v>
      </c>
      <c r="P1997" s="4"/>
      <c r="Q1997" s="4"/>
      <c r="R1997" s="1">
        <f t="shared" si="630"/>
        <v>0.64308681672025725</v>
      </c>
      <c r="S1997" s="1">
        <f t="shared" si="630"/>
        <v>0.38167938931297707</v>
      </c>
      <c r="T1997" s="1">
        <f t="shared" si="626"/>
        <v>2.4167664670658784E-2</v>
      </c>
      <c r="U1997" s="1">
        <f t="shared" si="627"/>
        <v>0.13070371370364009</v>
      </c>
      <c r="V1997" s="1">
        <f t="shared" si="631"/>
        <v>0.6417037137036401</v>
      </c>
      <c r="W1997" s="1"/>
      <c r="X1997" s="17">
        <f t="shared" si="632"/>
        <v>558.35158601222145</v>
      </c>
      <c r="Y1997" s="18">
        <f t="shared" si="633"/>
        <v>1612.4084218612529</v>
      </c>
      <c r="Z1997" s="2">
        <f t="shared" si="624"/>
        <v>530.43400671161032</v>
      </c>
      <c r="AA1997" s="18">
        <f t="shared" si="624"/>
        <v>1531.7880007681902</v>
      </c>
      <c r="AB1997" s="2">
        <f t="shared" si="625"/>
        <v>-188.52486592996408</v>
      </c>
      <c r="AC1997" s="2">
        <f t="shared" si="625"/>
        <v>153.17880007681902</v>
      </c>
      <c r="AD1997" s="2">
        <f t="shared" si="634"/>
        <v>530.43400671161032</v>
      </c>
      <c r="AE1997" s="2">
        <f t="shared" si="635"/>
        <v>-1000</v>
      </c>
      <c r="AF1997" s="5">
        <f t="shared" si="636"/>
        <v>0.55499999999999994</v>
      </c>
      <c r="AG1997" s="5">
        <f t="shared" si="637"/>
        <v>-1</v>
      </c>
      <c r="AH1997" s="3">
        <f t="shared" si="638"/>
        <v>201512</v>
      </c>
      <c r="AI1997" s="21">
        <v>3.21</v>
      </c>
      <c r="AJ1997" s="21">
        <v>1.403</v>
      </c>
      <c r="AK1997" s="21">
        <v>2.62</v>
      </c>
      <c r="AL1997" s="21">
        <v>1.5549999999999999</v>
      </c>
      <c r="AO1997">
        <f t="shared" si="643"/>
        <v>-190</v>
      </c>
      <c r="AP1997">
        <f>IF(E1997&lt;F1997,G1997,H1997)</f>
        <v>27</v>
      </c>
      <c r="AQ1997">
        <f>IF(E1997&lt;F1997,H1997,G1997)</f>
        <v>3</v>
      </c>
    </row>
    <row r="1998" spans="2:43" x14ac:dyDescent="0.25">
      <c r="B1998" s="23">
        <v>42344</v>
      </c>
      <c r="C1998" s="20" t="s">
        <v>27</v>
      </c>
      <c r="D1998" s="20" t="s">
        <v>35</v>
      </c>
      <c r="E1998" s="2">
        <v>-115.07479861910242</v>
      </c>
      <c r="F1998" s="2">
        <v>104</v>
      </c>
      <c r="G1998">
        <v>23</v>
      </c>
      <c r="H1998">
        <v>19</v>
      </c>
      <c r="J1998" s="2" t="str">
        <f t="shared" si="639"/>
        <v>Tampa Bay Buccaneers</v>
      </c>
      <c r="K1998" s="2" t="str">
        <f t="shared" si="640"/>
        <v>Atlanta Falcons</v>
      </c>
      <c r="L1998" s="17">
        <f t="shared" si="641"/>
        <v>-115.07479861910242</v>
      </c>
      <c r="M1998" s="18">
        <f t="shared" si="642"/>
        <v>104</v>
      </c>
      <c r="N1998" s="4">
        <f t="shared" si="628"/>
        <v>1.869</v>
      </c>
      <c r="O1998" s="4">
        <f t="shared" si="629"/>
        <v>2.04</v>
      </c>
      <c r="P1998" s="4"/>
      <c r="Q1998" s="4"/>
      <c r="R1998" s="1">
        <f t="shared" si="630"/>
        <v>0.53504547886570364</v>
      </c>
      <c r="S1998" s="1">
        <f t="shared" si="630"/>
        <v>0.49019607843137253</v>
      </c>
      <c r="T1998" s="1">
        <f t="shared" si="626"/>
        <v>2.4620107444359163E-2</v>
      </c>
      <c r="U1998" s="1">
        <f t="shared" si="627"/>
        <v>2.2424700217165555E-2</v>
      </c>
      <c r="V1998" s="1">
        <f t="shared" si="631"/>
        <v>0.53342470021716559</v>
      </c>
      <c r="W1998" s="1"/>
      <c r="X1998" s="17">
        <f t="shared" si="632"/>
        <v>874.67884331731227</v>
      </c>
      <c r="Y1998" s="18">
        <f t="shared" si="633"/>
        <v>1042.3360926657469</v>
      </c>
      <c r="Z1998" s="2">
        <f t="shared" si="624"/>
        <v>830.94490115144663</v>
      </c>
      <c r="AA1998" s="18">
        <f t="shared" si="624"/>
        <v>990.21928803245953</v>
      </c>
      <c r="AB1998" s="2">
        <f t="shared" si="625"/>
        <v>-120.34492282391919</v>
      </c>
      <c r="AC1998" s="2">
        <f t="shared" si="625"/>
        <v>-100.98773191814658</v>
      </c>
      <c r="AD1998" s="2">
        <f t="shared" si="634"/>
        <v>830.94490115144663</v>
      </c>
      <c r="AE1998" s="2">
        <f t="shared" si="635"/>
        <v>-1000</v>
      </c>
      <c r="AF1998" s="5">
        <f t="shared" si="636"/>
        <v>0.86899999999999999</v>
      </c>
      <c r="AG1998" s="5">
        <f t="shared" si="637"/>
        <v>-1</v>
      </c>
      <c r="AH1998" s="3">
        <f t="shared" si="638"/>
        <v>201512</v>
      </c>
      <c r="AI1998" s="21">
        <v>1.8129999999999999</v>
      </c>
      <c r="AJ1998" s="21">
        <v>2.11</v>
      </c>
      <c r="AK1998" s="21">
        <v>1.869</v>
      </c>
      <c r="AL1998" s="21">
        <v>2.04</v>
      </c>
      <c r="AO1998">
        <f t="shared" si="643"/>
        <v>-120</v>
      </c>
      <c r="AP1998">
        <f>IF(E1998&lt;F1998,G1998,H1998)</f>
        <v>23</v>
      </c>
      <c r="AQ1998">
        <f>IF(E1998&lt;F1998,H1998,G1998)</f>
        <v>19</v>
      </c>
    </row>
    <row r="1999" spans="2:43" x14ac:dyDescent="0.25">
      <c r="B1999" s="23">
        <v>42344</v>
      </c>
      <c r="C1999" s="20" t="s">
        <v>41</v>
      </c>
      <c r="D1999" s="20" t="s">
        <v>26</v>
      </c>
      <c r="E1999" s="2">
        <v>-139.08205841446451</v>
      </c>
      <c r="F1999" s="2">
        <v>125.99999999999997</v>
      </c>
      <c r="G1999">
        <v>42</v>
      </c>
      <c r="H1999">
        <v>39</v>
      </c>
      <c r="J1999" s="2" t="str">
        <f t="shared" si="639"/>
        <v>Tennessee Titans</v>
      </c>
      <c r="K1999" s="2" t="str">
        <f t="shared" si="640"/>
        <v>Jacksonville Jaguars</v>
      </c>
      <c r="L1999" s="17">
        <f t="shared" si="641"/>
        <v>-139.08205841446451</v>
      </c>
      <c r="M1999" s="18">
        <f t="shared" si="642"/>
        <v>125.99999999999997</v>
      </c>
      <c r="N1999" s="4">
        <f t="shared" si="628"/>
        <v>1.7190000000000001</v>
      </c>
      <c r="O1999" s="4">
        <f t="shared" si="629"/>
        <v>2.2599999999999998</v>
      </c>
      <c r="P1999" s="4"/>
      <c r="Q1999" s="4"/>
      <c r="R1999" s="1">
        <f t="shared" si="630"/>
        <v>0.58173356602675974</v>
      </c>
      <c r="S1999" s="1">
        <f t="shared" si="630"/>
        <v>0.44247787610619471</v>
      </c>
      <c r="T1999" s="1">
        <f t="shared" si="626"/>
        <v>2.3639105302839969E-2</v>
      </c>
      <c r="U1999" s="1">
        <f t="shared" si="627"/>
        <v>6.9627844960282514E-2</v>
      </c>
      <c r="V1999" s="1">
        <f t="shared" si="631"/>
        <v>0.58062784496028252</v>
      </c>
      <c r="W1999" s="1"/>
      <c r="X1999" s="17">
        <f t="shared" si="632"/>
        <v>722.27358484401384</v>
      </c>
      <c r="Y1999" s="18">
        <f t="shared" si="633"/>
        <v>1258.3160788446787</v>
      </c>
      <c r="Z1999" s="2">
        <f t="shared" si="624"/>
        <v>686.15990560181308</v>
      </c>
      <c r="AA1999" s="18">
        <f t="shared" si="624"/>
        <v>1195.4002749024448</v>
      </c>
      <c r="AB1999" s="2">
        <f t="shared" si="625"/>
        <v>-145.7386232911592</v>
      </c>
      <c r="AC1999" s="2">
        <f t="shared" si="625"/>
        <v>119.54002749024448</v>
      </c>
      <c r="AD1999" s="2">
        <f t="shared" si="634"/>
        <v>686.15990560181308</v>
      </c>
      <c r="AE1999" s="2">
        <f t="shared" si="635"/>
        <v>-1000</v>
      </c>
      <c r="AF1999" s="5">
        <f t="shared" si="636"/>
        <v>0.71900000000000008</v>
      </c>
      <c r="AG1999" s="5">
        <f t="shared" si="637"/>
        <v>-1</v>
      </c>
      <c r="AH1999" s="3">
        <f t="shared" si="638"/>
        <v>201512</v>
      </c>
      <c r="AI1999" s="21">
        <v>1.7509999999999999</v>
      </c>
      <c r="AJ1999" s="21">
        <v>2.2000000000000002</v>
      </c>
      <c r="AK1999" s="21">
        <v>1.7190000000000001</v>
      </c>
      <c r="AL1999" s="21">
        <v>2.2599999999999998</v>
      </c>
      <c r="AO1999">
        <f t="shared" si="643"/>
        <v>-140</v>
      </c>
      <c r="AP1999">
        <f>IF(E1999&lt;F1999,G1999,H1999)</f>
        <v>42</v>
      </c>
      <c r="AQ1999">
        <f>IF(E1999&lt;F1999,H1999,G1999)</f>
        <v>39</v>
      </c>
    </row>
    <row r="2000" spans="2:43" x14ac:dyDescent="0.25">
      <c r="B2000" s="23">
        <v>42341</v>
      </c>
      <c r="C2000" s="20" t="s">
        <v>34</v>
      </c>
      <c r="D2000" s="20" t="s">
        <v>33</v>
      </c>
      <c r="E2000" s="2">
        <v>110.00000000000001</v>
      </c>
      <c r="F2000" s="2">
        <v>-121.06537530266343</v>
      </c>
      <c r="G2000">
        <v>23</v>
      </c>
      <c r="H2000">
        <v>27</v>
      </c>
      <c r="J2000" s="2" t="str">
        <f t="shared" si="639"/>
        <v>Green Bay Packers</v>
      </c>
      <c r="K2000" s="2" t="str">
        <f t="shared" si="640"/>
        <v>Detroit Lions</v>
      </c>
      <c r="L2000" s="17">
        <f t="shared" si="641"/>
        <v>-121.06537530266343</v>
      </c>
      <c r="M2000" s="18">
        <f t="shared" si="642"/>
        <v>110.00000000000001</v>
      </c>
      <c r="N2000" s="4">
        <f t="shared" si="628"/>
        <v>1.8260000000000001</v>
      </c>
      <c r="O2000" s="4">
        <f t="shared" si="629"/>
        <v>2.1</v>
      </c>
      <c r="P2000" s="4"/>
      <c r="Q2000" s="4"/>
      <c r="R2000" s="1">
        <f t="shared" si="630"/>
        <v>0.547645125958379</v>
      </c>
      <c r="S2000" s="1">
        <f t="shared" si="630"/>
        <v>0.47619047619047616</v>
      </c>
      <c r="T2000" s="1">
        <f t="shared" si="626"/>
        <v>2.3280692817116533E-2</v>
      </c>
      <c r="U2000" s="1">
        <f t="shared" si="627"/>
        <v>3.5727324883951417E-2</v>
      </c>
      <c r="V2000" s="1">
        <f t="shared" si="631"/>
        <v>0.54672732488395148</v>
      </c>
      <c r="W2000" s="1"/>
      <c r="X2000" s="17">
        <f t="shared" si="632"/>
        <v>829.0653393119876</v>
      </c>
      <c r="Y2000" s="18">
        <f t="shared" si="633"/>
        <v>1099.0792295769795</v>
      </c>
      <c r="Z2000" s="2">
        <f t="shared" si="624"/>
        <v>787.61207234638823</v>
      </c>
      <c r="AA2000" s="18">
        <f t="shared" si="624"/>
        <v>1044.1252680981304</v>
      </c>
      <c r="AB2000" s="2">
        <f t="shared" si="625"/>
        <v>-126.96605792504975</v>
      </c>
      <c r="AC2000" s="2">
        <f t="shared" si="625"/>
        <v>104.41252680981304</v>
      </c>
      <c r="AD2000" s="2">
        <f t="shared" si="634"/>
        <v>787.61207234638823</v>
      </c>
      <c r="AE2000" s="2">
        <f t="shared" si="635"/>
        <v>-1000</v>
      </c>
      <c r="AF2000" s="5">
        <f t="shared" si="636"/>
        <v>0.82600000000000007</v>
      </c>
      <c r="AG2000" s="5">
        <f t="shared" si="637"/>
        <v>-1</v>
      </c>
      <c r="AH2000" s="3">
        <f t="shared" si="638"/>
        <v>201512</v>
      </c>
      <c r="AI2000" s="21">
        <v>2.36</v>
      </c>
      <c r="AJ2000" s="21">
        <v>1.6659999999999999</v>
      </c>
      <c r="AK2000" s="21">
        <v>2.1</v>
      </c>
      <c r="AL2000" s="21">
        <v>1.8260000000000001</v>
      </c>
      <c r="AO2000">
        <f t="shared" si="643"/>
        <v>-130</v>
      </c>
      <c r="AP2000">
        <f>IF(E2000&lt;F2000,G2000,H2000)</f>
        <v>27</v>
      </c>
      <c r="AQ2000">
        <f>IF(E2000&lt;F2000,H2000,G2000)</f>
        <v>23</v>
      </c>
    </row>
    <row r="2001" spans="2:43" x14ac:dyDescent="0.25">
      <c r="B2001" s="23">
        <v>42338</v>
      </c>
      <c r="C2001" s="20" t="s">
        <v>46</v>
      </c>
      <c r="D2001" s="20" t="s">
        <v>28</v>
      </c>
      <c r="E2001" s="2">
        <v>-260.41666666666674</v>
      </c>
      <c r="F2001" s="2">
        <v>231</v>
      </c>
      <c r="G2001">
        <v>27</v>
      </c>
      <c r="H2001">
        <v>33</v>
      </c>
      <c r="J2001" s="2" t="str">
        <f t="shared" si="639"/>
        <v>Cleveland Browns</v>
      </c>
      <c r="K2001" s="2" t="str">
        <f t="shared" si="640"/>
        <v>Baltimore Ravens</v>
      </c>
      <c r="L2001" s="17">
        <f t="shared" si="641"/>
        <v>-260.41666666666674</v>
      </c>
      <c r="M2001" s="18">
        <f t="shared" si="642"/>
        <v>231</v>
      </c>
      <c r="N2001" s="4">
        <f t="shared" si="628"/>
        <v>1.3839999999999999</v>
      </c>
      <c r="O2001" s="4">
        <f t="shared" si="629"/>
        <v>3.31</v>
      </c>
      <c r="P2001" s="4"/>
      <c r="Q2001" s="4"/>
      <c r="R2001" s="1">
        <f t="shared" si="630"/>
        <v>0.7225433526011561</v>
      </c>
      <c r="S2001" s="1">
        <f t="shared" si="630"/>
        <v>0.30211480362537763</v>
      </c>
      <c r="T2001" s="1">
        <f t="shared" si="626"/>
        <v>2.4064763527907984E-2</v>
      </c>
      <c r="U2001" s="1">
        <f t="shared" si="627"/>
        <v>0.21021427448788924</v>
      </c>
      <c r="V2001" s="1">
        <f t="shared" si="631"/>
        <v>0.72121427448788922</v>
      </c>
      <c r="W2001" s="1"/>
      <c r="X2001" s="17">
        <f t="shared" si="632"/>
        <v>386.55048211582812</v>
      </c>
      <c r="Y2001" s="18">
        <f t="shared" si="633"/>
        <v>2272.2260058594952</v>
      </c>
      <c r="Z2001" s="2">
        <f t="shared" si="624"/>
        <v>367.22295801003668</v>
      </c>
      <c r="AA2001" s="18">
        <f t="shared" si="624"/>
        <v>2158.6147055665206</v>
      </c>
      <c r="AB2001" s="2">
        <f t="shared" si="625"/>
        <v>-272.31412911081355</v>
      </c>
      <c r="AC2001" s="2">
        <f t="shared" si="625"/>
        <v>215.86147055665205</v>
      </c>
      <c r="AD2001" s="2">
        <f t="shared" si="634"/>
        <v>-1000</v>
      </c>
      <c r="AE2001" s="2">
        <f t="shared" si="635"/>
        <v>2158.6147055665206</v>
      </c>
      <c r="AF2001" s="5">
        <f t="shared" si="636"/>
        <v>-1</v>
      </c>
      <c r="AG2001" s="5">
        <f t="shared" si="637"/>
        <v>2.31</v>
      </c>
      <c r="AH2001" s="3">
        <f t="shared" si="638"/>
        <v>201511</v>
      </c>
      <c r="AI2001" s="21">
        <v>1.7290000000000001</v>
      </c>
      <c r="AJ2001" s="21">
        <v>2.2400000000000002</v>
      </c>
      <c r="AK2001" s="21">
        <v>1.3839999999999999</v>
      </c>
      <c r="AL2001" s="21">
        <v>3.31</v>
      </c>
      <c r="AO2001">
        <f t="shared" si="643"/>
        <v>-300</v>
      </c>
      <c r="AP2001">
        <f>IF(E2001&lt;F2001,G2001,H2001)</f>
        <v>27</v>
      </c>
      <c r="AQ2001">
        <f>IF(E2001&lt;F2001,H2001,G2001)</f>
        <v>33</v>
      </c>
    </row>
    <row r="2002" spans="2:43" x14ac:dyDescent="0.25">
      <c r="B2002" s="23">
        <v>42337</v>
      </c>
      <c r="C2002" s="20" t="s">
        <v>38</v>
      </c>
      <c r="D2002" s="20" t="s">
        <v>36</v>
      </c>
      <c r="E2002" s="2">
        <v>120.00000000000001</v>
      </c>
      <c r="F2002" s="2">
        <v>-133.15579227696406</v>
      </c>
      <c r="G2002">
        <v>30</v>
      </c>
      <c r="H2002">
        <v>24</v>
      </c>
      <c r="J2002" s="2" t="str">
        <f t="shared" si="639"/>
        <v>New England Patriots</v>
      </c>
      <c r="K2002" s="2" t="str">
        <f t="shared" si="640"/>
        <v>Denver Broncos</v>
      </c>
      <c r="L2002" s="17">
        <f t="shared" si="641"/>
        <v>-133.15579227696406</v>
      </c>
      <c r="M2002" s="18">
        <f t="shared" si="642"/>
        <v>120.00000000000001</v>
      </c>
      <c r="N2002" s="4">
        <f t="shared" si="628"/>
        <v>1.7509999999999999</v>
      </c>
      <c r="O2002" s="4">
        <f t="shared" si="629"/>
        <v>2.2000000000000002</v>
      </c>
      <c r="P2002" s="4"/>
      <c r="Q2002" s="4"/>
      <c r="R2002" s="1">
        <f t="shared" si="630"/>
        <v>0.57110222729868654</v>
      </c>
      <c r="S2002" s="1">
        <f t="shared" si="630"/>
        <v>0.45454545454545453</v>
      </c>
      <c r="T2002" s="1">
        <f t="shared" si="626"/>
        <v>2.5006327512022253E-2</v>
      </c>
      <c r="U2002" s="1">
        <f t="shared" si="627"/>
        <v>5.8278386376616004E-2</v>
      </c>
      <c r="V2002" s="1">
        <f t="shared" si="631"/>
        <v>0.56927838637661599</v>
      </c>
      <c r="W2002" s="1"/>
      <c r="X2002" s="17">
        <f t="shared" si="632"/>
        <v>756.60981328462503</v>
      </c>
      <c r="Y2002" s="18">
        <f t="shared" si="633"/>
        <v>1202.4897180992134</v>
      </c>
      <c r="Z2002" s="2">
        <f t="shared" si="624"/>
        <v>718.77932262039371</v>
      </c>
      <c r="AA2002" s="18">
        <f t="shared" si="624"/>
        <v>1142.3652321942527</v>
      </c>
      <c r="AB2002" s="2">
        <f t="shared" si="625"/>
        <v>-139.12475895305161</v>
      </c>
      <c r="AC2002" s="2">
        <f t="shared" si="625"/>
        <v>114.23652321942527</v>
      </c>
      <c r="AD2002" s="2">
        <f t="shared" si="634"/>
        <v>-1000</v>
      </c>
      <c r="AE2002" s="2">
        <f t="shared" si="635"/>
        <v>1142.3652321942527</v>
      </c>
      <c r="AF2002" s="5">
        <f t="shared" si="636"/>
        <v>-1</v>
      </c>
      <c r="AG2002" s="5">
        <f t="shared" si="637"/>
        <v>1.2000000000000002</v>
      </c>
      <c r="AH2002" s="3">
        <f t="shared" si="638"/>
        <v>201511</v>
      </c>
      <c r="AI2002" s="21">
        <v>2.4</v>
      </c>
      <c r="AJ2002" s="21">
        <v>1.645</v>
      </c>
      <c r="AK2002" s="21">
        <v>2.2000000000000002</v>
      </c>
      <c r="AL2002" s="21">
        <v>1.7509999999999999</v>
      </c>
      <c r="AO2002">
        <f t="shared" si="643"/>
        <v>-140</v>
      </c>
      <c r="AP2002">
        <f>IF(E2002&lt;F2002,G2002,H2002)</f>
        <v>24</v>
      </c>
      <c r="AQ2002">
        <f>IF(E2002&lt;F2002,H2002,G2002)</f>
        <v>30</v>
      </c>
    </row>
    <row r="2003" spans="2:43" x14ac:dyDescent="0.25">
      <c r="B2003" s="23">
        <v>42337</v>
      </c>
      <c r="C2003" s="20" t="s">
        <v>32</v>
      </c>
      <c r="D2003" s="20" t="s">
        <v>45</v>
      </c>
      <c r="E2003" s="2">
        <v>-139.08205841446451</v>
      </c>
      <c r="F2003" s="2">
        <v>125.99999999999997</v>
      </c>
      <c r="G2003">
        <v>39</v>
      </c>
      <c r="H2003">
        <v>30</v>
      </c>
      <c r="J2003" s="2" t="str">
        <f t="shared" si="639"/>
        <v>Seattle Seahawks</v>
      </c>
      <c r="K2003" s="2" t="str">
        <f t="shared" si="640"/>
        <v>Pittsburgh Steelers</v>
      </c>
      <c r="L2003" s="17">
        <f t="shared" si="641"/>
        <v>-139.08205841446451</v>
      </c>
      <c r="M2003" s="18">
        <f t="shared" si="642"/>
        <v>125.99999999999997</v>
      </c>
      <c r="N2003" s="4">
        <f t="shared" si="628"/>
        <v>1.7190000000000001</v>
      </c>
      <c r="O2003" s="4">
        <f t="shared" si="629"/>
        <v>2.2599999999999998</v>
      </c>
      <c r="P2003" s="4"/>
      <c r="Q2003" s="4"/>
      <c r="R2003" s="1">
        <f t="shared" si="630"/>
        <v>0.58173356602675974</v>
      </c>
      <c r="S2003" s="1">
        <f t="shared" si="630"/>
        <v>0.44247787610619471</v>
      </c>
      <c r="T2003" s="1">
        <f t="shared" si="626"/>
        <v>2.3639105302839969E-2</v>
      </c>
      <c r="U2003" s="1">
        <f t="shared" si="627"/>
        <v>6.9627844960282514E-2</v>
      </c>
      <c r="V2003" s="1">
        <f t="shared" si="631"/>
        <v>0.58062784496028252</v>
      </c>
      <c r="W2003" s="1"/>
      <c r="X2003" s="17">
        <f t="shared" si="632"/>
        <v>722.27358484401384</v>
      </c>
      <c r="Y2003" s="18">
        <f t="shared" si="633"/>
        <v>1258.3160788446787</v>
      </c>
      <c r="Z2003" s="2">
        <f t="shared" si="624"/>
        <v>686.15990560181308</v>
      </c>
      <c r="AA2003" s="18">
        <f t="shared" si="624"/>
        <v>1195.4002749024448</v>
      </c>
      <c r="AB2003" s="2">
        <f t="shared" si="625"/>
        <v>-145.7386232911592</v>
      </c>
      <c r="AC2003" s="2">
        <f t="shared" si="625"/>
        <v>119.54002749024448</v>
      </c>
      <c r="AD2003" s="2">
        <f t="shared" si="634"/>
        <v>686.15990560181308</v>
      </c>
      <c r="AE2003" s="2">
        <f t="shared" si="635"/>
        <v>-1000</v>
      </c>
      <c r="AF2003" s="5">
        <f t="shared" si="636"/>
        <v>0.71900000000000008</v>
      </c>
      <c r="AG2003" s="5">
        <f t="shared" si="637"/>
        <v>-1</v>
      </c>
      <c r="AH2003" s="3">
        <f t="shared" si="638"/>
        <v>201511</v>
      </c>
      <c r="AI2003" s="21">
        <v>1.4690000000000001</v>
      </c>
      <c r="AJ2003" s="21">
        <v>2.91</v>
      </c>
      <c r="AK2003" s="21">
        <v>1.7190000000000001</v>
      </c>
      <c r="AL2003" s="21">
        <v>2.2599999999999998</v>
      </c>
      <c r="AO2003">
        <f t="shared" si="643"/>
        <v>-140</v>
      </c>
      <c r="AP2003">
        <f>IF(E2003&lt;F2003,G2003,H2003)</f>
        <v>39</v>
      </c>
      <c r="AQ2003">
        <f>IF(E2003&lt;F2003,H2003,G2003)</f>
        <v>30</v>
      </c>
    </row>
    <row r="2004" spans="2:43" x14ac:dyDescent="0.25">
      <c r="B2004" s="23">
        <v>42337</v>
      </c>
      <c r="C2004" s="20" t="s">
        <v>22</v>
      </c>
      <c r="D2004" s="20" t="s">
        <v>48</v>
      </c>
      <c r="E2004" s="2">
        <v>318</v>
      </c>
      <c r="F2004" s="2">
        <v>-366.30036630036642</v>
      </c>
      <c r="G2004">
        <v>13</v>
      </c>
      <c r="H2004">
        <v>19</v>
      </c>
      <c r="J2004" s="2" t="str">
        <f t="shared" si="639"/>
        <v>Arizona Cardinals</v>
      </c>
      <c r="K2004" s="2" t="str">
        <f t="shared" si="640"/>
        <v>San Francisco 49ers</v>
      </c>
      <c r="L2004" s="17">
        <f t="shared" si="641"/>
        <v>-366.30036630036642</v>
      </c>
      <c r="M2004" s="18">
        <f t="shared" si="642"/>
        <v>318</v>
      </c>
      <c r="N2004" s="4">
        <f t="shared" si="628"/>
        <v>1.2729999999999999</v>
      </c>
      <c r="O2004" s="4">
        <f t="shared" si="629"/>
        <v>4.18</v>
      </c>
      <c r="P2004" s="4"/>
      <c r="Q2004" s="4"/>
      <c r="R2004" s="1">
        <f t="shared" si="630"/>
        <v>0.78554595443833475</v>
      </c>
      <c r="S2004" s="1">
        <f t="shared" si="630"/>
        <v>0.23923444976076558</v>
      </c>
      <c r="T2004" s="1">
        <f t="shared" si="626"/>
        <v>2.4181184668989664E-2</v>
      </c>
      <c r="U2004" s="1">
        <f t="shared" si="627"/>
        <v>0.27315575233878459</v>
      </c>
      <c r="V2004" s="1">
        <f t="shared" si="631"/>
        <v>0.78415575233878454</v>
      </c>
      <c r="W2004" s="1"/>
      <c r="X2004" s="17">
        <f t="shared" si="632"/>
        <v>275.256856839281</v>
      </c>
      <c r="Y2004" s="18">
        <f t="shared" si="633"/>
        <v>3077.4936442245921</v>
      </c>
      <c r="Z2004" s="2">
        <f t="shared" ref="Z2004:AA2067" si="644">X2004*0.95</f>
        <v>261.49401399731693</v>
      </c>
      <c r="AA2004" s="18">
        <f t="shared" si="644"/>
        <v>2923.6189620133623</v>
      </c>
      <c r="AB2004" s="2">
        <f t="shared" ref="AB2004:AC2067" si="645">IF(Z2004&lt;1000,-100000/Z2004,Z2004/10)</f>
        <v>-382.41793175818572</v>
      </c>
      <c r="AC2004" s="2">
        <f t="shared" si="645"/>
        <v>292.36189620133621</v>
      </c>
      <c r="AD2004" s="2">
        <f t="shared" si="634"/>
        <v>261.49401399731693</v>
      </c>
      <c r="AE2004" s="2">
        <f t="shared" si="635"/>
        <v>-1000</v>
      </c>
      <c r="AF2004" s="5">
        <f t="shared" si="636"/>
        <v>0.27299999999999991</v>
      </c>
      <c r="AG2004" s="5">
        <f t="shared" si="637"/>
        <v>-1</v>
      </c>
      <c r="AH2004" s="3">
        <f t="shared" si="638"/>
        <v>201511</v>
      </c>
      <c r="AI2004" s="21">
        <v>5.39</v>
      </c>
      <c r="AJ2004" s="21">
        <v>1.1919999999999999</v>
      </c>
      <c r="AK2004" s="21">
        <v>4.18</v>
      </c>
      <c r="AL2004" s="21">
        <v>1.2729999999999999</v>
      </c>
      <c r="AO2004">
        <f t="shared" si="643"/>
        <v>-400</v>
      </c>
      <c r="AP2004">
        <f>IF(E2004&lt;F2004,G2004,H2004)</f>
        <v>19</v>
      </c>
      <c r="AQ2004">
        <f>IF(E2004&lt;F2004,H2004,G2004)</f>
        <v>13</v>
      </c>
    </row>
    <row r="2005" spans="2:43" x14ac:dyDescent="0.25">
      <c r="B2005" s="23">
        <v>42337</v>
      </c>
      <c r="C2005" s="20" t="s">
        <v>35</v>
      </c>
      <c r="D2005" s="20" t="s">
        <v>29</v>
      </c>
      <c r="E2005" s="2">
        <v>-128.04097311139566</v>
      </c>
      <c r="F2005" s="2">
        <v>116.00000000000001</v>
      </c>
      <c r="G2005">
        <v>10</v>
      </c>
      <c r="H2005">
        <v>20</v>
      </c>
      <c r="J2005" s="2" t="str">
        <f t="shared" si="639"/>
        <v>Atlanta Falcons</v>
      </c>
      <c r="K2005" s="2" t="str">
        <f t="shared" si="640"/>
        <v>Minnesota Vikings</v>
      </c>
      <c r="L2005" s="17">
        <f t="shared" si="641"/>
        <v>-128.04097311139566</v>
      </c>
      <c r="M2005" s="18">
        <f t="shared" si="642"/>
        <v>116.00000000000001</v>
      </c>
      <c r="N2005" s="4">
        <f t="shared" si="628"/>
        <v>1.7809999999999999</v>
      </c>
      <c r="O2005" s="4">
        <f t="shared" si="629"/>
        <v>2.16</v>
      </c>
      <c r="P2005" s="4"/>
      <c r="Q2005" s="4"/>
      <c r="R2005" s="1">
        <f t="shared" si="630"/>
        <v>0.56148231330713083</v>
      </c>
      <c r="S2005" s="1">
        <f t="shared" si="630"/>
        <v>0.46296296296296291</v>
      </c>
      <c r="T2005" s="1">
        <f t="shared" si="626"/>
        <v>2.3861963968535793E-2</v>
      </c>
      <c r="U2005" s="1">
        <f t="shared" si="627"/>
        <v>4.9259675172083961E-2</v>
      </c>
      <c r="V2005" s="1">
        <f t="shared" si="631"/>
        <v>0.56025967517208397</v>
      </c>
      <c r="W2005" s="1"/>
      <c r="X2005" s="17">
        <f t="shared" si="632"/>
        <v>784.88662367651148</v>
      </c>
      <c r="Y2005" s="18">
        <f t="shared" si="633"/>
        <v>1159.9838754718842</v>
      </c>
      <c r="Z2005" s="2">
        <f t="shared" si="644"/>
        <v>745.6422924926859</v>
      </c>
      <c r="AA2005" s="18">
        <f t="shared" si="644"/>
        <v>1101.9846816982899</v>
      </c>
      <c r="AB2005" s="2">
        <f t="shared" si="645"/>
        <v>-134.1125644385051</v>
      </c>
      <c r="AC2005" s="2">
        <f t="shared" si="645"/>
        <v>110.198468169829</v>
      </c>
      <c r="AD2005" s="2">
        <f t="shared" si="634"/>
        <v>-1000</v>
      </c>
      <c r="AE2005" s="2">
        <f t="shared" si="635"/>
        <v>1101.9846816982899</v>
      </c>
      <c r="AF2005" s="5">
        <f t="shared" si="636"/>
        <v>-1</v>
      </c>
      <c r="AG2005" s="5">
        <f t="shared" si="637"/>
        <v>1.1600000000000001</v>
      </c>
      <c r="AH2005" s="3">
        <f t="shared" si="638"/>
        <v>201511</v>
      </c>
      <c r="AI2005" s="21">
        <v>1.8260000000000001</v>
      </c>
      <c r="AJ2005" s="21">
        <v>2.1</v>
      </c>
      <c r="AK2005" s="21">
        <v>1.7809999999999999</v>
      </c>
      <c r="AL2005" s="21">
        <v>2.16</v>
      </c>
      <c r="AO2005">
        <f t="shared" si="643"/>
        <v>-130</v>
      </c>
      <c r="AP2005">
        <f>IF(E2005&lt;F2005,G2005,H2005)</f>
        <v>10</v>
      </c>
      <c r="AQ2005">
        <f>IF(E2005&lt;F2005,H2005,G2005)</f>
        <v>20</v>
      </c>
    </row>
    <row r="2006" spans="2:43" x14ac:dyDescent="0.25">
      <c r="B2006" s="23">
        <v>42337</v>
      </c>
      <c r="C2006" s="20" t="s">
        <v>21</v>
      </c>
      <c r="D2006" s="20" t="s">
        <v>55</v>
      </c>
      <c r="E2006" s="2">
        <v>-420.1680672268908</v>
      </c>
      <c r="F2006" s="2">
        <v>361.00000000000006</v>
      </c>
      <c r="G2006">
        <v>31</v>
      </c>
      <c r="H2006">
        <v>7</v>
      </c>
      <c r="J2006" s="2" t="str">
        <f t="shared" si="639"/>
        <v>Cincinnati Bengals</v>
      </c>
      <c r="K2006" s="2" t="str">
        <f t="shared" si="640"/>
        <v>St. Louis Rams</v>
      </c>
      <c r="L2006" s="17">
        <f t="shared" si="641"/>
        <v>-420.1680672268908</v>
      </c>
      <c r="M2006" s="18">
        <f t="shared" si="642"/>
        <v>361.00000000000006</v>
      </c>
      <c r="N2006" s="4">
        <f t="shared" si="628"/>
        <v>1.238</v>
      </c>
      <c r="O2006" s="4">
        <f t="shared" si="629"/>
        <v>4.6100000000000003</v>
      </c>
      <c r="P2006" s="4"/>
      <c r="Q2006" s="4"/>
      <c r="R2006" s="1">
        <f t="shared" si="630"/>
        <v>0.80775444264943463</v>
      </c>
      <c r="S2006" s="1">
        <f t="shared" si="630"/>
        <v>0.21691973969631234</v>
      </c>
      <c r="T2006" s="1">
        <f t="shared" si="626"/>
        <v>2.4080027359781209E-2</v>
      </c>
      <c r="U2006" s="1">
        <f t="shared" si="627"/>
        <v>0.29541735147656112</v>
      </c>
      <c r="V2006" s="1">
        <f t="shared" si="631"/>
        <v>0.80641735147656113</v>
      </c>
      <c r="W2006" s="1"/>
      <c r="X2006" s="17">
        <f t="shared" si="632"/>
        <v>240.05268260781642</v>
      </c>
      <c r="Y2006" s="18">
        <f t="shared" si="633"/>
        <v>3463.1234488006144</v>
      </c>
      <c r="Z2006" s="2">
        <f t="shared" si="644"/>
        <v>228.05004847742558</v>
      </c>
      <c r="AA2006" s="18">
        <f t="shared" si="644"/>
        <v>3289.9672763605836</v>
      </c>
      <c r="AB2006" s="2">
        <f t="shared" si="645"/>
        <v>-438.50023566164202</v>
      </c>
      <c r="AC2006" s="2">
        <f t="shared" si="645"/>
        <v>328.99672763605838</v>
      </c>
      <c r="AD2006" s="2">
        <f t="shared" si="634"/>
        <v>228.05004847742558</v>
      </c>
      <c r="AE2006" s="2">
        <f t="shared" si="635"/>
        <v>-1000</v>
      </c>
      <c r="AF2006" s="5">
        <f t="shared" si="636"/>
        <v>0.23799999999999999</v>
      </c>
      <c r="AG2006" s="5">
        <f t="shared" si="637"/>
        <v>-1</v>
      </c>
      <c r="AH2006" s="3">
        <f t="shared" si="638"/>
        <v>201511</v>
      </c>
      <c r="AI2006" s="21">
        <v>1.2430000000000001</v>
      </c>
      <c r="AJ2006" s="21">
        <v>4.54</v>
      </c>
      <c r="AK2006" s="21">
        <v>1.238</v>
      </c>
      <c r="AL2006" s="21">
        <v>4.6100000000000003</v>
      </c>
      <c r="AO2006">
        <f t="shared" si="643"/>
        <v>-500</v>
      </c>
      <c r="AP2006">
        <f>IF(E2006&lt;F2006,G2006,H2006)</f>
        <v>31</v>
      </c>
      <c r="AQ2006">
        <f>IF(E2006&lt;F2006,H2006,G2006)</f>
        <v>7</v>
      </c>
    </row>
    <row r="2007" spans="2:43" x14ac:dyDescent="0.25">
      <c r="B2007" s="23">
        <v>42337</v>
      </c>
      <c r="C2007" s="20" t="s">
        <v>40</v>
      </c>
      <c r="D2007" s="20" t="s">
        <v>43</v>
      </c>
      <c r="E2007" s="2">
        <v>-198.01980198019805</v>
      </c>
      <c r="F2007" s="2">
        <v>177.99999999999997</v>
      </c>
      <c r="G2007">
        <v>24</v>
      </c>
      <c r="H2007">
        <v>6</v>
      </c>
      <c r="J2007" s="2" t="str">
        <f t="shared" si="639"/>
        <v>Houston Texans</v>
      </c>
      <c r="K2007" s="2" t="str">
        <f t="shared" si="640"/>
        <v>New Orleans Saints</v>
      </c>
      <c r="L2007" s="17">
        <f t="shared" si="641"/>
        <v>-198.01980198019805</v>
      </c>
      <c r="M2007" s="18">
        <f t="shared" si="642"/>
        <v>177.99999999999997</v>
      </c>
      <c r="N2007" s="4">
        <f t="shared" si="628"/>
        <v>1.5049999999999999</v>
      </c>
      <c r="O2007" s="4">
        <f t="shared" si="629"/>
        <v>2.78</v>
      </c>
      <c r="P2007" s="4"/>
      <c r="Q2007" s="4"/>
      <c r="R2007" s="1">
        <f t="shared" si="630"/>
        <v>0.66445182724252494</v>
      </c>
      <c r="S2007" s="1">
        <f t="shared" si="630"/>
        <v>0.35971223021582738</v>
      </c>
      <c r="T2007" s="1">
        <f t="shared" si="626"/>
        <v>2.3593932322053868E-2</v>
      </c>
      <c r="U2007" s="1">
        <f t="shared" si="627"/>
        <v>0.15236979851334878</v>
      </c>
      <c r="V2007" s="1">
        <f t="shared" si="631"/>
        <v>0.66336979851334876</v>
      </c>
      <c r="W2007" s="1"/>
      <c r="X2007" s="17">
        <f t="shared" si="632"/>
        <v>507.45481968135954</v>
      </c>
      <c r="Y2007" s="18">
        <f t="shared" si="633"/>
        <v>1765.1027710768672</v>
      </c>
      <c r="Z2007" s="2">
        <f t="shared" si="644"/>
        <v>482.08207869729154</v>
      </c>
      <c r="AA2007" s="18">
        <f t="shared" si="644"/>
        <v>1676.8476325230238</v>
      </c>
      <c r="AB2007" s="2">
        <f t="shared" si="645"/>
        <v>-207.43355627370644</v>
      </c>
      <c r="AC2007" s="2">
        <f t="shared" si="645"/>
        <v>167.68476325230239</v>
      </c>
      <c r="AD2007" s="2">
        <f t="shared" si="634"/>
        <v>482.08207869729154</v>
      </c>
      <c r="AE2007" s="2">
        <f t="shared" si="635"/>
        <v>-1000</v>
      </c>
      <c r="AF2007" s="5">
        <f t="shared" si="636"/>
        <v>0.50499999999999989</v>
      </c>
      <c r="AG2007" s="5">
        <f t="shared" si="637"/>
        <v>-1</v>
      </c>
      <c r="AH2007" s="3">
        <f t="shared" si="638"/>
        <v>201511</v>
      </c>
      <c r="AI2007" s="21">
        <v>1.617</v>
      </c>
      <c r="AJ2007" s="21">
        <v>2.46</v>
      </c>
      <c r="AK2007" s="21">
        <v>1.5049999999999999</v>
      </c>
      <c r="AL2007" s="21">
        <v>2.78</v>
      </c>
      <c r="AO2007">
        <f t="shared" si="643"/>
        <v>-200</v>
      </c>
      <c r="AP2007">
        <f>IF(E2007&lt;F2007,G2007,H2007)</f>
        <v>24</v>
      </c>
      <c r="AQ2007">
        <f>IF(E2007&lt;F2007,H2007,G2007)</f>
        <v>6</v>
      </c>
    </row>
    <row r="2008" spans="2:43" x14ac:dyDescent="0.25">
      <c r="B2008" s="23">
        <v>42337</v>
      </c>
      <c r="C2008" s="20" t="s">
        <v>39</v>
      </c>
      <c r="D2008" s="20" t="s">
        <v>27</v>
      </c>
      <c r="E2008" s="2">
        <v>-133.15579227696406</v>
      </c>
      <c r="F2008" s="2">
        <v>120.00000000000001</v>
      </c>
      <c r="G2008">
        <v>25</v>
      </c>
      <c r="H2008">
        <v>12</v>
      </c>
      <c r="J2008" s="2" t="str">
        <f t="shared" si="639"/>
        <v>Indianapolis Colts</v>
      </c>
      <c r="K2008" s="2" t="str">
        <f t="shared" si="640"/>
        <v>Tampa Bay Buccaneers</v>
      </c>
      <c r="L2008" s="17">
        <f t="shared" si="641"/>
        <v>-133.15579227696406</v>
      </c>
      <c r="M2008" s="18">
        <f t="shared" si="642"/>
        <v>120.00000000000001</v>
      </c>
      <c r="N2008" s="4">
        <f t="shared" si="628"/>
        <v>1.7509999999999999</v>
      </c>
      <c r="O2008" s="4">
        <f t="shared" si="629"/>
        <v>2.2000000000000002</v>
      </c>
      <c r="P2008" s="4"/>
      <c r="Q2008" s="4"/>
      <c r="R2008" s="1">
        <f t="shared" si="630"/>
        <v>0.57110222729868654</v>
      </c>
      <c r="S2008" s="1">
        <f t="shared" si="630"/>
        <v>0.45454545454545453</v>
      </c>
      <c r="T2008" s="1">
        <f t="shared" si="626"/>
        <v>2.5006327512022253E-2</v>
      </c>
      <c r="U2008" s="1">
        <f t="shared" si="627"/>
        <v>5.8278386376616004E-2</v>
      </c>
      <c r="V2008" s="1">
        <f t="shared" si="631"/>
        <v>0.56927838637661599</v>
      </c>
      <c r="W2008" s="1"/>
      <c r="X2008" s="17">
        <f t="shared" si="632"/>
        <v>756.60981328462503</v>
      </c>
      <c r="Y2008" s="18">
        <f t="shared" si="633"/>
        <v>1202.4897180992134</v>
      </c>
      <c r="Z2008" s="2">
        <f t="shared" si="644"/>
        <v>718.77932262039371</v>
      </c>
      <c r="AA2008" s="18">
        <f t="shared" si="644"/>
        <v>1142.3652321942527</v>
      </c>
      <c r="AB2008" s="2">
        <f t="shared" si="645"/>
        <v>-139.12475895305161</v>
      </c>
      <c r="AC2008" s="2">
        <f t="shared" si="645"/>
        <v>114.23652321942527</v>
      </c>
      <c r="AD2008" s="2">
        <f t="shared" si="634"/>
        <v>718.77932262039371</v>
      </c>
      <c r="AE2008" s="2">
        <f t="shared" si="635"/>
        <v>-1000</v>
      </c>
      <c r="AF2008" s="5">
        <f t="shared" si="636"/>
        <v>0.75099999999999989</v>
      </c>
      <c r="AG2008" s="5">
        <f t="shared" si="637"/>
        <v>-1</v>
      </c>
      <c r="AH2008" s="3">
        <f t="shared" si="638"/>
        <v>201511</v>
      </c>
      <c r="AI2008" s="21">
        <v>1.5780000000000001</v>
      </c>
      <c r="AJ2008" s="21">
        <v>2.56</v>
      </c>
      <c r="AK2008" s="21">
        <v>1.7509999999999999</v>
      </c>
      <c r="AL2008" s="21">
        <v>2.2000000000000002</v>
      </c>
      <c r="AO2008">
        <f t="shared" si="643"/>
        <v>-140</v>
      </c>
      <c r="AP2008">
        <f>IF(E2008&lt;F2008,G2008,H2008)</f>
        <v>25</v>
      </c>
      <c r="AQ2008">
        <f>IF(E2008&lt;F2008,H2008,G2008)</f>
        <v>12</v>
      </c>
    </row>
    <row r="2009" spans="2:43" x14ac:dyDescent="0.25">
      <c r="B2009" s="23">
        <v>42337</v>
      </c>
      <c r="C2009" s="20" t="s">
        <v>26</v>
      </c>
      <c r="D2009" s="20" t="s">
        <v>54</v>
      </c>
      <c r="E2009" s="2">
        <v>-242.13075060532685</v>
      </c>
      <c r="F2009" s="2">
        <v>216</v>
      </c>
      <c r="G2009">
        <v>25</v>
      </c>
      <c r="H2009">
        <v>31</v>
      </c>
      <c r="J2009" s="2" t="str">
        <f t="shared" si="639"/>
        <v>Jacksonville Jaguars</v>
      </c>
      <c r="K2009" s="2" t="str">
        <f t="shared" si="640"/>
        <v>San Diego Chargers</v>
      </c>
      <c r="L2009" s="17">
        <f t="shared" si="641"/>
        <v>-242.13075060532685</v>
      </c>
      <c r="M2009" s="18">
        <f t="shared" si="642"/>
        <v>216</v>
      </c>
      <c r="N2009" s="4">
        <f t="shared" si="628"/>
        <v>1.413</v>
      </c>
      <c r="O2009" s="4">
        <f t="shared" si="629"/>
        <v>3.16</v>
      </c>
      <c r="P2009" s="4"/>
      <c r="Q2009" s="4"/>
      <c r="R2009" s="1">
        <f t="shared" si="630"/>
        <v>0.70771408351026188</v>
      </c>
      <c r="S2009" s="1">
        <f t="shared" si="630"/>
        <v>0.31645569620253161</v>
      </c>
      <c r="T2009" s="1">
        <f t="shared" si="626"/>
        <v>2.359938771047454E-2</v>
      </c>
      <c r="U2009" s="1">
        <f t="shared" si="627"/>
        <v>0.19562919365386514</v>
      </c>
      <c r="V2009" s="1">
        <f t="shared" si="631"/>
        <v>0.70662919365386512</v>
      </c>
      <c r="W2009" s="1"/>
      <c r="X2009" s="17">
        <f t="shared" si="632"/>
        <v>415.16938301000829</v>
      </c>
      <c r="Y2009" s="18">
        <f t="shared" si="633"/>
        <v>2128.1128513133845</v>
      </c>
      <c r="Z2009" s="2">
        <f t="shared" si="644"/>
        <v>394.41091385950784</v>
      </c>
      <c r="AA2009" s="18">
        <f t="shared" si="644"/>
        <v>2021.7072087477152</v>
      </c>
      <c r="AB2009" s="2">
        <f t="shared" si="645"/>
        <v>-253.54267969273477</v>
      </c>
      <c r="AC2009" s="2">
        <f t="shared" si="645"/>
        <v>202.17072087477152</v>
      </c>
      <c r="AD2009" s="2">
        <f t="shared" si="634"/>
        <v>-1000</v>
      </c>
      <c r="AE2009" s="2">
        <f t="shared" si="635"/>
        <v>2021.7072087477152</v>
      </c>
      <c r="AF2009" s="5">
        <f t="shared" si="636"/>
        <v>-1</v>
      </c>
      <c r="AG2009" s="5">
        <f t="shared" si="637"/>
        <v>2.16</v>
      </c>
      <c r="AH2009" s="3">
        <f t="shared" si="638"/>
        <v>201511</v>
      </c>
      <c r="AI2009" s="21">
        <v>1.4870000000000001</v>
      </c>
      <c r="AJ2009" s="21">
        <v>2.84</v>
      </c>
      <c r="AK2009" s="21">
        <v>1.413</v>
      </c>
      <c r="AL2009" s="21">
        <v>3.16</v>
      </c>
      <c r="AO2009">
        <f t="shared" si="643"/>
        <v>-300</v>
      </c>
      <c r="AP2009">
        <f>IF(E2009&lt;F2009,G2009,H2009)</f>
        <v>25</v>
      </c>
      <c r="AQ2009">
        <f>IF(E2009&lt;F2009,H2009,G2009)</f>
        <v>31</v>
      </c>
    </row>
    <row r="2010" spans="2:43" x14ac:dyDescent="0.25">
      <c r="B2010" s="23">
        <v>42337</v>
      </c>
      <c r="C2010" s="20" t="s">
        <v>20</v>
      </c>
      <c r="D2010" s="20" t="s">
        <v>24</v>
      </c>
      <c r="E2010" s="2">
        <v>-218.34061135371181</v>
      </c>
      <c r="F2010" s="2">
        <v>195.00000000000003</v>
      </c>
      <c r="G2010">
        <v>30</v>
      </c>
      <c r="H2010">
        <v>22</v>
      </c>
      <c r="J2010" s="2" t="str">
        <f t="shared" si="639"/>
        <v>Kansas City Chiefs</v>
      </c>
      <c r="K2010" s="2" t="str">
        <f t="shared" si="640"/>
        <v>Buffalo Bills</v>
      </c>
      <c r="L2010" s="17">
        <f t="shared" si="641"/>
        <v>-218.34061135371181</v>
      </c>
      <c r="M2010" s="18">
        <f t="shared" si="642"/>
        <v>195.00000000000003</v>
      </c>
      <c r="N2010" s="4">
        <f t="shared" si="628"/>
        <v>1.458</v>
      </c>
      <c r="O2010" s="4">
        <f t="shared" si="629"/>
        <v>2.95</v>
      </c>
      <c r="P2010" s="4"/>
      <c r="Q2010" s="4"/>
      <c r="R2010" s="1">
        <f t="shared" si="630"/>
        <v>0.68587105624142664</v>
      </c>
      <c r="S2010" s="1">
        <f t="shared" si="630"/>
        <v>0.33898305084745761</v>
      </c>
      <c r="T2010" s="1">
        <f t="shared" si="626"/>
        <v>2.4251361161524598E-2</v>
      </c>
      <c r="U2010" s="1">
        <f t="shared" si="627"/>
        <v>0.17344400269698451</v>
      </c>
      <c r="V2010" s="1">
        <f t="shared" si="631"/>
        <v>0.68444400269698447</v>
      </c>
      <c r="W2010" s="1"/>
      <c r="X2010" s="17">
        <f t="shared" si="632"/>
        <v>461.03990400909066</v>
      </c>
      <c r="Y2010" s="18">
        <f t="shared" si="633"/>
        <v>1931.1287441514407</v>
      </c>
      <c r="Z2010" s="2">
        <f t="shared" si="644"/>
        <v>437.98790880863612</v>
      </c>
      <c r="AA2010" s="18">
        <f t="shared" si="644"/>
        <v>1834.5723069438686</v>
      </c>
      <c r="AB2010" s="2">
        <f t="shared" si="645"/>
        <v>-228.31680507347428</v>
      </c>
      <c r="AC2010" s="2">
        <f t="shared" si="645"/>
        <v>183.45723069438685</v>
      </c>
      <c r="AD2010" s="2">
        <f t="shared" si="634"/>
        <v>437.98790880863612</v>
      </c>
      <c r="AE2010" s="2">
        <f t="shared" si="635"/>
        <v>-1000</v>
      </c>
      <c r="AF2010" s="5">
        <f t="shared" si="636"/>
        <v>0.45799999999999996</v>
      </c>
      <c r="AG2010" s="5">
        <f t="shared" si="637"/>
        <v>-1</v>
      </c>
      <c r="AH2010" s="3">
        <f t="shared" si="638"/>
        <v>201511</v>
      </c>
      <c r="AI2010" s="21">
        <v>1.4</v>
      </c>
      <c r="AJ2010" s="21">
        <v>3.22</v>
      </c>
      <c r="AK2010" s="21">
        <v>1.458</v>
      </c>
      <c r="AL2010" s="21">
        <v>2.95</v>
      </c>
      <c r="AO2010">
        <f t="shared" si="643"/>
        <v>-300</v>
      </c>
      <c r="AP2010">
        <f>IF(E2010&lt;F2010,G2010,H2010)</f>
        <v>30</v>
      </c>
      <c r="AQ2010">
        <f>IF(E2010&lt;F2010,H2010,G2010)</f>
        <v>22</v>
      </c>
    </row>
    <row r="2011" spans="2:43" x14ac:dyDescent="0.25">
      <c r="B2011" s="23">
        <v>42337</v>
      </c>
      <c r="C2011" s="20" t="s">
        <v>42</v>
      </c>
      <c r="D2011" s="20" t="s">
        <v>30</v>
      </c>
      <c r="E2011" s="2">
        <v>-213.21961620469079</v>
      </c>
      <c r="F2011" s="2">
        <v>191</v>
      </c>
      <c r="G2011">
        <v>38</v>
      </c>
      <c r="H2011">
        <v>20</v>
      </c>
      <c r="J2011" s="2" t="str">
        <f t="shared" si="639"/>
        <v>New York Jets</v>
      </c>
      <c r="K2011" s="2" t="str">
        <f t="shared" si="640"/>
        <v>Miami Dolphins</v>
      </c>
      <c r="L2011" s="17">
        <f t="shared" si="641"/>
        <v>-213.21961620469079</v>
      </c>
      <c r="M2011" s="18">
        <f t="shared" si="642"/>
        <v>191</v>
      </c>
      <c r="N2011" s="4">
        <f t="shared" si="628"/>
        <v>1.4690000000000001</v>
      </c>
      <c r="O2011" s="4">
        <f t="shared" si="629"/>
        <v>2.91</v>
      </c>
      <c r="P2011" s="4"/>
      <c r="Q2011" s="4"/>
      <c r="R2011" s="1">
        <f t="shared" si="630"/>
        <v>0.68073519400953031</v>
      </c>
      <c r="S2011" s="1">
        <f t="shared" si="630"/>
        <v>0.3436426116838488</v>
      </c>
      <c r="T2011" s="1">
        <f t="shared" si="626"/>
        <v>2.3797670701073304E-2</v>
      </c>
      <c r="U2011" s="1">
        <f t="shared" si="627"/>
        <v>0.16854629116284076</v>
      </c>
      <c r="V2011" s="1">
        <f t="shared" si="631"/>
        <v>0.67954629116284071</v>
      </c>
      <c r="W2011" s="1"/>
      <c r="X2011" s="17">
        <f t="shared" si="632"/>
        <v>471.57009464182107</v>
      </c>
      <c r="Y2011" s="18">
        <f t="shared" si="633"/>
        <v>1890.8457068510311</v>
      </c>
      <c r="Z2011" s="2">
        <f t="shared" si="644"/>
        <v>447.99158990973001</v>
      </c>
      <c r="AA2011" s="18">
        <f t="shared" si="644"/>
        <v>1796.3034215084795</v>
      </c>
      <c r="AB2011" s="2">
        <f t="shared" si="645"/>
        <v>-223.21847608824515</v>
      </c>
      <c r="AC2011" s="2">
        <f t="shared" si="645"/>
        <v>179.63034215084795</v>
      </c>
      <c r="AD2011" s="2">
        <f t="shared" si="634"/>
        <v>447.99158990973001</v>
      </c>
      <c r="AE2011" s="2">
        <f t="shared" si="635"/>
        <v>-1000</v>
      </c>
      <c r="AF2011" s="5">
        <f t="shared" si="636"/>
        <v>0.46900000000000008</v>
      </c>
      <c r="AG2011" s="5">
        <f t="shared" si="637"/>
        <v>-1</v>
      </c>
      <c r="AH2011" s="3">
        <f t="shared" si="638"/>
        <v>201511</v>
      </c>
      <c r="AI2011" s="21">
        <v>1.571</v>
      </c>
      <c r="AJ2011" s="21">
        <v>2.58</v>
      </c>
      <c r="AK2011" s="21">
        <v>1.4690000000000001</v>
      </c>
      <c r="AL2011" s="21">
        <v>2.91</v>
      </c>
      <c r="AO2011">
        <f t="shared" si="643"/>
        <v>-300</v>
      </c>
      <c r="AP2011">
        <f>IF(E2011&lt;F2011,G2011,H2011)</f>
        <v>38</v>
      </c>
      <c r="AQ2011">
        <f>IF(E2011&lt;F2011,H2011,G2011)</f>
        <v>20</v>
      </c>
    </row>
    <row r="2012" spans="2:43" x14ac:dyDescent="0.25">
      <c r="B2012" s="23">
        <v>42337</v>
      </c>
      <c r="C2012" s="20" t="s">
        <v>41</v>
      </c>
      <c r="D2012" s="20" t="s">
        <v>52</v>
      </c>
      <c r="E2012" s="2">
        <v>102.99999999999999</v>
      </c>
      <c r="F2012" s="2">
        <v>-114.02508551881414</v>
      </c>
      <c r="G2012">
        <v>21</v>
      </c>
      <c r="H2012">
        <v>24</v>
      </c>
      <c r="J2012" s="2" t="str">
        <f t="shared" si="639"/>
        <v>Oakland Raiders</v>
      </c>
      <c r="K2012" s="2" t="str">
        <f t="shared" si="640"/>
        <v>Tennessee Titans</v>
      </c>
      <c r="L2012" s="17">
        <f t="shared" si="641"/>
        <v>-114.02508551881414</v>
      </c>
      <c r="M2012" s="18">
        <f t="shared" si="642"/>
        <v>102.99999999999999</v>
      </c>
      <c r="N2012" s="4">
        <f t="shared" si="628"/>
        <v>1.877</v>
      </c>
      <c r="O2012" s="4">
        <f t="shared" si="629"/>
        <v>2.0299999999999998</v>
      </c>
      <c r="P2012" s="4"/>
      <c r="Q2012" s="4"/>
      <c r="R2012" s="1">
        <f t="shared" si="630"/>
        <v>0.53276505061267976</v>
      </c>
      <c r="S2012" s="1">
        <f t="shared" si="630"/>
        <v>0.49261083743842371</v>
      </c>
      <c r="T2012" s="1">
        <f t="shared" si="626"/>
        <v>2.4747888405426299E-2</v>
      </c>
      <c r="U2012" s="1">
        <f t="shared" si="627"/>
        <v>2.0077106587128024E-2</v>
      </c>
      <c r="V2012" s="1">
        <f t="shared" si="631"/>
        <v>0.53107710658712803</v>
      </c>
      <c r="W2012" s="1"/>
      <c r="X2012" s="17">
        <f t="shared" si="632"/>
        <v>882.96574564533773</v>
      </c>
      <c r="Y2012" s="18">
        <f t="shared" si="633"/>
        <v>1032.6259842485536</v>
      </c>
      <c r="Z2012" s="2">
        <f t="shared" si="644"/>
        <v>838.81745836307084</v>
      </c>
      <c r="AA2012" s="18">
        <f t="shared" si="644"/>
        <v>980.99468503612582</v>
      </c>
      <c r="AB2012" s="2">
        <f t="shared" si="645"/>
        <v>-119.21544908608274</v>
      </c>
      <c r="AC2012" s="2">
        <f t="shared" si="645"/>
        <v>-101.9373514712951</v>
      </c>
      <c r="AD2012" s="2">
        <f t="shared" si="634"/>
        <v>838.81745836307084</v>
      </c>
      <c r="AE2012" s="2">
        <f t="shared" si="635"/>
        <v>-1000</v>
      </c>
      <c r="AF2012" s="5">
        <f t="shared" si="636"/>
        <v>0.877</v>
      </c>
      <c r="AG2012" s="5">
        <f t="shared" si="637"/>
        <v>-1</v>
      </c>
      <c r="AH2012" s="3">
        <f t="shared" si="638"/>
        <v>201511</v>
      </c>
      <c r="AI2012" s="21">
        <v>2.1</v>
      </c>
      <c r="AJ2012" s="21">
        <v>1.8260000000000001</v>
      </c>
      <c r="AK2012" s="21">
        <v>2.0299999999999998</v>
      </c>
      <c r="AL2012" s="21">
        <v>1.877</v>
      </c>
      <c r="AO2012">
        <f t="shared" si="643"/>
        <v>-120</v>
      </c>
      <c r="AP2012">
        <f>IF(E2012&lt;F2012,G2012,H2012)</f>
        <v>24</v>
      </c>
      <c r="AQ2012">
        <f>IF(E2012&lt;F2012,H2012,G2012)</f>
        <v>21</v>
      </c>
    </row>
    <row r="2013" spans="2:43" x14ac:dyDescent="0.25">
      <c r="B2013" s="23">
        <v>42337</v>
      </c>
      <c r="C2013" s="20" t="s">
        <v>53</v>
      </c>
      <c r="D2013" s="20" t="s">
        <v>25</v>
      </c>
      <c r="E2013" s="2">
        <v>-101.01010101010101</v>
      </c>
      <c r="F2013" s="2">
        <v>-109.05125408942203</v>
      </c>
      <c r="G2013">
        <v>20</v>
      </c>
      <c r="H2013">
        <v>14</v>
      </c>
      <c r="J2013" s="2" t="str">
        <f t="shared" si="639"/>
        <v>New York Giants</v>
      </c>
      <c r="K2013" s="2" t="str">
        <f t="shared" si="640"/>
        <v>Washington Redskins</v>
      </c>
      <c r="L2013" s="17">
        <f t="shared" si="641"/>
        <v>-109.05125408942203</v>
      </c>
      <c r="M2013" s="18">
        <f t="shared" si="642"/>
        <v>-101.01010101010101</v>
      </c>
      <c r="N2013" s="4">
        <f t="shared" si="628"/>
        <v>1.99</v>
      </c>
      <c r="O2013" s="4">
        <f t="shared" si="629"/>
        <v>1.917</v>
      </c>
      <c r="P2013" s="4"/>
      <c r="Q2013" s="4"/>
      <c r="R2013" s="1">
        <f t="shared" si="630"/>
        <v>0.50251256281407031</v>
      </c>
      <c r="S2013" s="1">
        <f t="shared" si="630"/>
        <v>0.52164840897235265</v>
      </c>
      <c r="T2013" s="1">
        <f t="shared" si="626"/>
        <v>2.3590990529818279E-2</v>
      </c>
      <c r="U2013" s="1">
        <f t="shared" si="627"/>
        <v>9.5679230791411718E-3</v>
      </c>
      <c r="V2013" s="1">
        <f t="shared" si="631"/>
        <v>0.50143207692085889</v>
      </c>
      <c r="W2013" s="1"/>
      <c r="X2013" s="17">
        <f t="shared" si="632"/>
        <v>994.28805221376001</v>
      </c>
      <c r="Y2013" s="18">
        <f t="shared" si="633"/>
        <v>917.1971482015274</v>
      </c>
      <c r="Z2013" s="2">
        <f t="shared" si="644"/>
        <v>944.573649603072</v>
      </c>
      <c r="AA2013" s="18">
        <f t="shared" si="644"/>
        <v>871.33729079145098</v>
      </c>
      <c r="AB2013" s="2">
        <f t="shared" si="645"/>
        <v>-105.86786963835156</v>
      </c>
      <c r="AC2013" s="2">
        <f t="shared" si="645"/>
        <v>-114.76611991341291</v>
      </c>
      <c r="AD2013" s="2">
        <f t="shared" si="634"/>
        <v>-1000</v>
      </c>
      <c r="AE2013" s="2">
        <f t="shared" si="635"/>
        <v>871.33729079145098</v>
      </c>
      <c r="AF2013" s="5">
        <f t="shared" si="636"/>
        <v>-1</v>
      </c>
      <c r="AG2013" s="5">
        <f t="shared" si="637"/>
        <v>0.91700000000000004</v>
      </c>
      <c r="AH2013" s="3">
        <f t="shared" si="638"/>
        <v>201511</v>
      </c>
      <c r="AI2013" s="21">
        <v>2.2000000000000002</v>
      </c>
      <c r="AJ2013" s="21">
        <v>1.7509999999999999</v>
      </c>
      <c r="AK2013" s="21">
        <v>1.99</v>
      </c>
      <c r="AL2013" s="21">
        <v>1.917</v>
      </c>
      <c r="AO2013">
        <f t="shared" si="643"/>
        <v>-110</v>
      </c>
      <c r="AP2013">
        <f>IF(E2013&lt;F2013,G2013,H2013)</f>
        <v>14</v>
      </c>
      <c r="AQ2013">
        <f>IF(E2013&lt;F2013,H2013,G2013)</f>
        <v>20</v>
      </c>
    </row>
    <row r="2014" spans="2:43" x14ac:dyDescent="0.25">
      <c r="B2014" s="23">
        <v>42334</v>
      </c>
      <c r="C2014" s="20" t="s">
        <v>33</v>
      </c>
      <c r="D2014" s="20" t="s">
        <v>37</v>
      </c>
      <c r="E2014" s="2">
        <v>-411.5226337448558</v>
      </c>
      <c r="F2014" s="2">
        <v>354</v>
      </c>
      <c r="G2014">
        <v>13</v>
      </c>
      <c r="H2014">
        <v>17</v>
      </c>
      <c r="J2014" s="2" t="str">
        <f t="shared" si="639"/>
        <v>Green Bay Packers</v>
      </c>
      <c r="K2014" s="2" t="str">
        <f t="shared" si="640"/>
        <v>Chicago Bears</v>
      </c>
      <c r="L2014" s="17">
        <f t="shared" si="641"/>
        <v>-411.5226337448558</v>
      </c>
      <c r="M2014" s="18">
        <f t="shared" si="642"/>
        <v>354</v>
      </c>
      <c r="N2014" s="4">
        <f t="shared" si="628"/>
        <v>1.2430000000000001</v>
      </c>
      <c r="O2014" s="4">
        <f t="shared" si="629"/>
        <v>4.54</v>
      </c>
      <c r="P2014" s="4"/>
      <c r="Q2014" s="4"/>
      <c r="R2014" s="1">
        <f t="shared" si="630"/>
        <v>0.80450522928399026</v>
      </c>
      <c r="S2014" s="1">
        <f t="shared" si="630"/>
        <v>0.22026431718061673</v>
      </c>
      <c r="T2014" s="1">
        <f t="shared" si="626"/>
        <v>2.4170845581877876E-2</v>
      </c>
      <c r="U2014" s="1">
        <f t="shared" si="627"/>
        <v>0.29212045605168679</v>
      </c>
      <c r="V2014" s="1">
        <f t="shared" si="631"/>
        <v>0.8031204560516868</v>
      </c>
      <c r="W2014" s="1"/>
      <c r="X2014" s="17">
        <f t="shared" si="632"/>
        <v>245.14323158473061</v>
      </c>
      <c r="Y2014" s="18">
        <f t="shared" si="633"/>
        <v>3401.5735924222986</v>
      </c>
      <c r="Z2014" s="2">
        <f t="shared" si="644"/>
        <v>232.88607000549408</v>
      </c>
      <c r="AA2014" s="18">
        <f t="shared" si="644"/>
        <v>3231.4949128011835</v>
      </c>
      <c r="AB2014" s="2">
        <f t="shared" si="645"/>
        <v>-429.39451036140065</v>
      </c>
      <c r="AC2014" s="2">
        <f t="shared" si="645"/>
        <v>323.14949128011835</v>
      </c>
      <c r="AD2014" s="2">
        <f t="shared" si="634"/>
        <v>-1000</v>
      </c>
      <c r="AE2014" s="2">
        <f t="shared" si="635"/>
        <v>3231.4949128011835</v>
      </c>
      <c r="AF2014" s="5">
        <f t="shared" si="636"/>
        <v>-1</v>
      </c>
      <c r="AG2014" s="5">
        <f t="shared" si="637"/>
        <v>3.54</v>
      </c>
      <c r="AH2014" s="3">
        <f t="shared" si="638"/>
        <v>201511</v>
      </c>
      <c r="AI2014" s="21">
        <v>1.238</v>
      </c>
      <c r="AJ2014" s="21">
        <v>4.6100000000000003</v>
      </c>
      <c r="AK2014" s="21">
        <v>1.2430000000000001</v>
      </c>
      <c r="AL2014" s="21">
        <v>4.54</v>
      </c>
      <c r="AO2014">
        <f t="shared" si="643"/>
        <v>-500</v>
      </c>
      <c r="AP2014">
        <f>IF(E2014&lt;F2014,G2014,H2014)</f>
        <v>13</v>
      </c>
      <c r="AQ2014">
        <f>IF(E2014&lt;F2014,H2014,G2014)</f>
        <v>17</v>
      </c>
    </row>
    <row r="2015" spans="2:43" x14ac:dyDescent="0.25">
      <c r="B2015" s="23">
        <v>42334</v>
      </c>
      <c r="C2015" s="20" t="s">
        <v>23</v>
      </c>
      <c r="D2015" s="20" t="s">
        <v>44</v>
      </c>
      <c r="E2015" s="2">
        <v>102</v>
      </c>
      <c r="F2015" s="2">
        <v>-113.12217194570137</v>
      </c>
      <c r="G2015">
        <v>14</v>
      </c>
      <c r="H2015">
        <v>33</v>
      </c>
      <c r="J2015" s="2" t="str">
        <f t="shared" si="639"/>
        <v>Carolina Panthers</v>
      </c>
      <c r="K2015" s="2" t="str">
        <f t="shared" si="640"/>
        <v>Dallas Cowboys</v>
      </c>
      <c r="L2015" s="17">
        <f t="shared" si="641"/>
        <v>-113.12217194570137</v>
      </c>
      <c r="M2015" s="18">
        <f t="shared" si="642"/>
        <v>102</v>
      </c>
      <c r="N2015" s="4">
        <f t="shared" si="628"/>
        <v>1.8839999999999999</v>
      </c>
      <c r="O2015" s="4">
        <f t="shared" si="629"/>
        <v>2.02</v>
      </c>
      <c r="P2015" s="4"/>
      <c r="Q2015" s="4"/>
      <c r="R2015" s="1">
        <f t="shared" si="630"/>
        <v>0.53078556263269638</v>
      </c>
      <c r="S2015" s="1">
        <f t="shared" si="630"/>
        <v>0.49504950495049505</v>
      </c>
      <c r="T2015" s="1">
        <f t="shared" si="626"/>
        <v>2.5184426229508228E-2</v>
      </c>
      <c r="U2015" s="1">
        <f t="shared" si="627"/>
        <v>1.7868028841100669E-2</v>
      </c>
      <c r="V2015" s="1">
        <f t="shared" si="631"/>
        <v>0.52886802884110073</v>
      </c>
      <c r="W2015" s="1"/>
      <c r="X2015" s="17">
        <f t="shared" si="632"/>
        <v>890.83087928624184</v>
      </c>
      <c r="Y2015" s="18">
        <f t="shared" si="633"/>
        <v>1023.5691422820969</v>
      </c>
      <c r="Z2015" s="2">
        <f t="shared" si="644"/>
        <v>846.28933532192968</v>
      </c>
      <c r="AA2015" s="18">
        <f t="shared" si="644"/>
        <v>972.39068516799205</v>
      </c>
      <c r="AB2015" s="2">
        <f t="shared" si="645"/>
        <v>-118.16289751773826</v>
      </c>
      <c r="AC2015" s="2">
        <f t="shared" si="645"/>
        <v>-102.83932325279712</v>
      </c>
      <c r="AD2015" s="2">
        <f t="shared" si="634"/>
        <v>846.28933532192968</v>
      </c>
      <c r="AE2015" s="2">
        <f t="shared" si="635"/>
        <v>-1000</v>
      </c>
      <c r="AF2015" s="5">
        <f t="shared" si="636"/>
        <v>0.8839999999999999</v>
      </c>
      <c r="AG2015" s="5">
        <f t="shared" si="637"/>
        <v>-1</v>
      </c>
      <c r="AH2015" s="3">
        <f t="shared" si="638"/>
        <v>201511</v>
      </c>
      <c r="AI2015" s="21">
        <v>2.06</v>
      </c>
      <c r="AJ2015" s="21">
        <v>1.8540000000000001</v>
      </c>
      <c r="AK2015" s="21">
        <v>2.02</v>
      </c>
      <c r="AL2015" s="21">
        <v>1.8839999999999999</v>
      </c>
      <c r="AO2015">
        <f t="shared" si="643"/>
        <v>-120</v>
      </c>
      <c r="AP2015">
        <f>IF(E2015&lt;F2015,G2015,H2015)</f>
        <v>33</v>
      </c>
      <c r="AQ2015">
        <f>IF(E2015&lt;F2015,H2015,G2015)</f>
        <v>14</v>
      </c>
    </row>
    <row r="2016" spans="2:43" x14ac:dyDescent="0.25">
      <c r="B2016" s="23">
        <v>42334</v>
      </c>
      <c r="C2016" s="20" t="s">
        <v>34</v>
      </c>
      <c r="D2016" s="20" t="s">
        <v>19</v>
      </c>
      <c r="E2016" s="2">
        <v>-150.15015015015015</v>
      </c>
      <c r="F2016" s="2">
        <v>136</v>
      </c>
      <c r="G2016">
        <v>45</v>
      </c>
      <c r="H2016">
        <v>14</v>
      </c>
      <c r="J2016" s="2" t="str">
        <f t="shared" si="639"/>
        <v>Detroit Lions</v>
      </c>
      <c r="K2016" s="2" t="str">
        <f t="shared" si="640"/>
        <v>Philadelphia Eagles</v>
      </c>
      <c r="L2016" s="17">
        <f t="shared" si="641"/>
        <v>-150.15015015015015</v>
      </c>
      <c r="M2016" s="18">
        <f t="shared" si="642"/>
        <v>136</v>
      </c>
      <c r="N2016" s="4">
        <f t="shared" si="628"/>
        <v>1.6659999999999999</v>
      </c>
      <c r="O2016" s="4">
        <f t="shared" si="629"/>
        <v>2.36</v>
      </c>
      <c r="P2016" s="4"/>
      <c r="Q2016" s="4"/>
      <c r="R2016" s="1">
        <f t="shared" si="630"/>
        <v>0.60024009603841544</v>
      </c>
      <c r="S2016" s="1">
        <f t="shared" si="630"/>
        <v>0.42372881355932207</v>
      </c>
      <c r="T2016" s="1">
        <f t="shared" si="626"/>
        <v>2.3407848981619517E-2</v>
      </c>
      <c r="U2016" s="1">
        <f t="shared" si="627"/>
        <v>8.8255641239546684E-2</v>
      </c>
      <c r="V2016" s="1">
        <f t="shared" si="631"/>
        <v>0.59925564123954667</v>
      </c>
      <c r="W2016" s="1"/>
      <c r="X2016" s="17">
        <f t="shared" si="632"/>
        <v>668.73689821513028</v>
      </c>
      <c r="Y2016" s="18">
        <f t="shared" si="633"/>
        <v>1356.0765066241343</v>
      </c>
      <c r="Z2016" s="2">
        <f t="shared" si="644"/>
        <v>635.30005330437371</v>
      </c>
      <c r="AA2016" s="18">
        <f t="shared" si="644"/>
        <v>1288.2726812929275</v>
      </c>
      <c r="AB2016" s="2">
        <f t="shared" si="645"/>
        <v>-157.40593673787993</v>
      </c>
      <c r="AC2016" s="2">
        <f t="shared" si="645"/>
        <v>128.82726812929275</v>
      </c>
      <c r="AD2016" s="2">
        <f t="shared" si="634"/>
        <v>635.30005330437371</v>
      </c>
      <c r="AE2016" s="2">
        <f t="shared" si="635"/>
        <v>-1000</v>
      </c>
      <c r="AF2016" s="5">
        <f t="shared" si="636"/>
        <v>0.66599999999999993</v>
      </c>
      <c r="AG2016" s="5">
        <f t="shared" si="637"/>
        <v>-1</v>
      </c>
      <c r="AH2016" s="3">
        <f t="shared" si="638"/>
        <v>201511</v>
      </c>
      <c r="AI2016" s="21">
        <v>1.98</v>
      </c>
      <c r="AJ2016" s="21">
        <v>1.925</v>
      </c>
      <c r="AK2016" s="21">
        <v>1.6659999999999999</v>
      </c>
      <c r="AL2016" s="21">
        <v>2.36</v>
      </c>
      <c r="AO2016">
        <f t="shared" si="643"/>
        <v>-160</v>
      </c>
      <c r="AP2016">
        <f>IF(E2016&lt;F2016,G2016,H2016)</f>
        <v>45</v>
      </c>
      <c r="AQ2016">
        <f>IF(E2016&lt;F2016,H2016,G2016)</f>
        <v>14</v>
      </c>
    </row>
    <row r="2017" spans="2:43" x14ac:dyDescent="0.25">
      <c r="B2017" s="23">
        <v>42331</v>
      </c>
      <c r="C2017" s="20" t="s">
        <v>36</v>
      </c>
      <c r="D2017" s="20" t="s">
        <v>24</v>
      </c>
      <c r="E2017" s="2">
        <v>-346.02076124567481</v>
      </c>
      <c r="F2017" s="2">
        <v>301</v>
      </c>
      <c r="G2017">
        <v>20</v>
      </c>
      <c r="H2017">
        <v>13</v>
      </c>
      <c r="J2017" s="2" t="str">
        <f t="shared" si="639"/>
        <v>New England Patriots</v>
      </c>
      <c r="K2017" s="2" t="str">
        <f t="shared" si="640"/>
        <v>Buffalo Bills</v>
      </c>
      <c r="L2017" s="17">
        <f t="shared" si="641"/>
        <v>-346.02076124567481</v>
      </c>
      <c r="M2017" s="18">
        <f t="shared" si="642"/>
        <v>301</v>
      </c>
      <c r="N2017" s="4">
        <f t="shared" si="628"/>
        <v>1.2889999999999999</v>
      </c>
      <c r="O2017" s="4">
        <f t="shared" si="629"/>
        <v>4.01</v>
      </c>
      <c r="P2017" s="4"/>
      <c r="Q2017" s="4"/>
      <c r="R2017" s="1">
        <f t="shared" si="630"/>
        <v>0.77579519006982156</v>
      </c>
      <c r="S2017" s="1">
        <f t="shared" si="630"/>
        <v>0.24937655860349128</v>
      </c>
      <c r="T2017" s="1">
        <f t="shared" si="626"/>
        <v>2.4553689375353849E-2</v>
      </c>
      <c r="U2017" s="1">
        <f t="shared" si="627"/>
        <v>0.26320931573316514</v>
      </c>
      <c r="V2017" s="1">
        <f t="shared" si="631"/>
        <v>0.77420931573316509</v>
      </c>
      <c r="W2017" s="1"/>
      <c r="X2017" s="17">
        <f t="shared" si="632"/>
        <v>291.64036091843502</v>
      </c>
      <c r="Y2017" s="18">
        <f t="shared" si="633"/>
        <v>2925.5291346283079</v>
      </c>
      <c r="Z2017" s="2">
        <f t="shared" si="644"/>
        <v>277.05834287251326</v>
      </c>
      <c r="AA2017" s="18">
        <f t="shared" si="644"/>
        <v>2779.2526778968922</v>
      </c>
      <c r="AB2017" s="2">
        <f t="shared" si="645"/>
        <v>-360.93480875980839</v>
      </c>
      <c r="AC2017" s="2">
        <f t="shared" si="645"/>
        <v>277.9252677896892</v>
      </c>
      <c r="AD2017" s="2">
        <f t="shared" si="634"/>
        <v>277.05834287251326</v>
      </c>
      <c r="AE2017" s="2">
        <f t="shared" si="635"/>
        <v>-1000</v>
      </c>
      <c r="AF2017" s="5">
        <f t="shared" si="636"/>
        <v>0.28899999999999992</v>
      </c>
      <c r="AG2017" s="5">
        <f t="shared" si="637"/>
        <v>-1</v>
      </c>
      <c r="AH2017" s="3">
        <f t="shared" si="638"/>
        <v>201511</v>
      </c>
      <c r="AI2017" s="21">
        <v>1.3029999999999999</v>
      </c>
      <c r="AJ2017" s="21">
        <v>3.89</v>
      </c>
      <c r="AK2017" s="21">
        <v>1.2889999999999999</v>
      </c>
      <c r="AL2017" s="21">
        <v>4.01</v>
      </c>
      <c r="AO2017">
        <f t="shared" si="643"/>
        <v>-400</v>
      </c>
      <c r="AP2017">
        <f>IF(E2017&lt;F2017,G2017,H2017)</f>
        <v>20</v>
      </c>
      <c r="AQ2017">
        <f>IF(E2017&lt;F2017,H2017,G2017)</f>
        <v>13</v>
      </c>
    </row>
    <row r="2018" spans="2:43" x14ac:dyDescent="0.25">
      <c r="B2018" s="23">
        <v>42330</v>
      </c>
      <c r="C2018" s="20" t="s">
        <v>48</v>
      </c>
      <c r="D2018" s="20" t="s">
        <v>21</v>
      </c>
      <c r="E2018" s="2">
        <v>-199.20318725099602</v>
      </c>
      <c r="F2018" s="2">
        <v>179</v>
      </c>
      <c r="G2018">
        <v>34</v>
      </c>
      <c r="H2018">
        <v>31</v>
      </c>
      <c r="J2018" s="2" t="str">
        <f t="shared" si="639"/>
        <v>Arizona Cardinals</v>
      </c>
      <c r="K2018" s="2" t="str">
        <f t="shared" si="640"/>
        <v>Cincinnati Bengals</v>
      </c>
      <c r="L2018" s="17">
        <f t="shared" si="641"/>
        <v>-199.20318725099602</v>
      </c>
      <c r="M2018" s="18">
        <f t="shared" si="642"/>
        <v>179</v>
      </c>
      <c r="N2018" s="4">
        <f t="shared" si="628"/>
        <v>1.502</v>
      </c>
      <c r="O2018" s="4">
        <f t="shared" si="629"/>
        <v>2.79</v>
      </c>
      <c r="P2018" s="4"/>
      <c r="Q2018" s="4"/>
      <c r="R2018" s="1">
        <f t="shared" si="630"/>
        <v>0.66577896138482029</v>
      </c>
      <c r="S2018" s="1">
        <f t="shared" si="630"/>
        <v>0.35842293906810035</v>
      </c>
      <c r="T2018" s="1">
        <f t="shared" si="626"/>
        <v>2.3630009319664524E-2</v>
      </c>
      <c r="U2018" s="1">
        <f t="shared" si="627"/>
        <v>0.15367801115835997</v>
      </c>
      <c r="V2018" s="1">
        <f t="shared" si="631"/>
        <v>0.66467801115836</v>
      </c>
      <c r="W2018" s="1"/>
      <c r="X2018" s="17">
        <f t="shared" si="632"/>
        <v>504.48786211125207</v>
      </c>
      <c r="Y2018" s="18">
        <f t="shared" si="633"/>
        <v>1774.8764139353</v>
      </c>
      <c r="Z2018" s="2">
        <f t="shared" si="644"/>
        <v>479.26346900568944</v>
      </c>
      <c r="AA2018" s="18">
        <f t="shared" si="644"/>
        <v>1686.1325932385348</v>
      </c>
      <c r="AB2018" s="2">
        <f t="shared" si="645"/>
        <v>-208.65349951972425</v>
      </c>
      <c r="AC2018" s="2">
        <f t="shared" si="645"/>
        <v>168.61325932385347</v>
      </c>
      <c r="AD2018" s="2">
        <f t="shared" si="634"/>
        <v>479.26346900568944</v>
      </c>
      <c r="AE2018" s="2">
        <f t="shared" si="635"/>
        <v>-1000</v>
      </c>
      <c r="AF2018" s="5">
        <f t="shared" si="636"/>
        <v>0.502</v>
      </c>
      <c r="AG2018" s="5">
        <f t="shared" si="637"/>
        <v>-1</v>
      </c>
      <c r="AH2018" s="3">
        <f t="shared" si="638"/>
        <v>201511</v>
      </c>
      <c r="AI2018" s="21">
        <v>1.46</v>
      </c>
      <c r="AJ2018" s="21">
        <v>2.94</v>
      </c>
      <c r="AK2018" s="21">
        <v>1.502</v>
      </c>
      <c r="AL2018" s="21">
        <v>2.79</v>
      </c>
      <c r="AO2018">
        <f t="shared" si="643"/>
        <v>-200</v>
      </c>
      <c r="AP2018">
        <f>IF(E2018&lt;F2018,G2018,H2018)</f>
        <v>34</v>
      </c>
      <c r="AQ2018">
        <f>IF(E2018&lt;F2018,H2018,G2018)</f>
        <v>31</v>
      </c>
    </row>
    <row r="2019" spans="2:43" x14ac:dyDescent="0.25">
      <c r="B2019" s="23">
        <v>42330</v>
      </c>
      <c r="C2019" s="20" t="s">
        <v>29</v>
      </c>
      <c r="D2019" s="20" t="s">
        <v>33</v>
      </c>
      <c r="E2019" s="2">
        <v>102</v>
      </c>
      <c r="F2019" s="2">
        <v>-113.12217194570137</v>
      </c>
      <c r="G2019">
        <v>13</v>
      </c>
      <c r="H2019">
        <v>30</v>
      </c>
      <c r="J2019" s="2" t="str">
        <f t="shared" si="639"/>
        <v>Green Bay Packers</v>
      </c>
      <c r="K2019" s="2" t="str">
        <f t="shared" si="640"/>
        <v>Minnesota Vikings</v>
      </c>
      <c r="L2019" s="17">
        <f t="shared" si="641"/>
        <v>-113.12217194570137</v>
      </c>
      <c r="M2019" s="18">
        <f t="shared" si="642"/>
        <v>102</v>
      </c>
      <c r="N2019" s="4">
        <f t="shared" si="628"/>
        <v>1.8839999999999999</v>
      </c>
      <c r="O2019" s="4">
        <f t="shared" si="629"/>
        <v>2.02</v>
      </c>
      <c r="P2019" s="4"/>
      <c r="Q2019" s="4"/>
      <c r="R2019" s="1">
        <f t="shared" si="630"/>
        <v>0.53078556263269638</v>
      </c>
      <c r="S2019" s="1">
        <f t="shared" si="630"/>
        <v>0.49504950495049505</v>
      </c>
      <c r="T2019" s="1">
        <f t="shared" si="626"/>
        <v>2.5184426229508228E-2</v>
      </c>
      <c r="U2019" s="1">
        <f t="shared" si="627"/>
        <v>1.7868028841100669E-2</v>
      </c>
      <c r="V2019" s="1">
        <f t="shared" si="631"/>
        <v>0.52886802884110073</v>
      </c>
      <c r="W2019" s="1"/>
      <c r="X2019" s="17">
        <f t="shared" si="632"/>
        <v>890.83087928624184</v>
      </c>
      <c r="Y2019" s="18">
        <f t="shared" si="633"/>
        <v>1023.5691422820969</v>
      </c>
      <c r="Z2019" s="2">
        <f t="shared" si="644"/>
        <v>846.28933532192968</v>
      </c>
      <c r="AA2019" s="18">
        <f t="shared" si="644"/>
        <v>972.39068516799205</v>
      </c>
      <c r="AB2019" s="2">
        <f t="shared" si="645"/>
        <v>-118.16289751773826</v>
      </c>
      <c r="AC2019" s="2">
        <f t="shared" si="645"/>
        <v>-102.83932325279712</v>
      </c>
      <c r="AD2019" s="2">
        <f t="shared" si="634"/>
        <v>846.28933532192968</v>
      </c>
      <c r="AE2019" s="2">
        <f t="shared" si="635"/>
        <v>-1000</v>
      </c>
      <c r="AF2019" s="5">
        <f t="shared" si="636"/>
        <v>0.8839999999999999</v>
      </c>
      <c r="AG2019" s="5">
        <f t="shared" si="637"/>
        <v>-1</v>
      </c>
      <c r="AH2019" s="3">
        <f t="shared" si="638"/>
        <v>201511</v>
      </c>
      <c r="AI2019" s="21">
        <v>1.8620000000000001</v>
      </c>
      <c r="AJ2019" s="21">
        <v>2.0499999999999998</v>
      </c>
      <c r="AK2019" s="21">
        <v>2.02</v>
      </c>
      <c r="AL2019" s="21">
        <v>1.8839999999999999</v>
      </c>
      <c r="AO2019">
        <f t="shared" si="643"/>
        <v>-120</v>
      </c>
      <c r="AP2019">
        <f>IF(E2019&lt;F2019,G2019,H2019)</f>
        <v>30</v>
      </c>
      <c r="AQ2019">
        <f>IF(E2019&lt;F2019,H2019,G2019)</f>
        <v>13</v>
      </c>
    </row>
    <row r="2020" spans="2:43" x14ac:dyDescent="0.25">
      <c r="B2020" s="23">
        <v>42330</v>
      </c>
      <c r="C2020" s="20" t="s">
        <v>32</v>
      </c>
      <c r="D2020" s="20" t="s">
        <v>22</v>
      </c>
      <c r="E2020" s="2">
        <v>-1075.2688172043015</v>
      </c>
      <c r="F2020" s="2">
        <v>807</v>
      </c>
      <c r="G2020">
        <v>29</v>
      </c>
      <c r="H2020">
        <v>13</v>
      </c>
      <c r="J2020" s="2" t="str">
        <f t="shared" si="639"/>
        <v>Seattle Seahawks</v>
      </c>
      <c r="K2020" s="2" t="str">
        <f t="shared" si="640"/>
        <v>San Francisco 49ers</v>
      </c>
      <c r="L2020" s="17">
        <f t="shared" si="641"/>
        <v>-1075.2688172043015</v>
      </c>
      <c r="M2020" s="18">
        <f t="shared" si="642"/>
        <v>807</v>
      </c>
      <c r="N2020" s="4">
        <f t="shared" si="628"/>
        <v>1.093</v>
      </c>
      <c r="O2020" s="4">
        <f t="shared" si="629"/>
        <v>9.07</v>
      </c>
      <c r="P2020" s="4"/>
      <c r="Q2020" s="4"/>
      <c r="R2020" s="1">
        <f t="shared" si="630"/>
        <v>0.91491308325709064</v>
      </c>
      <c r="S2020" s="1">
        <f t="shared" si="630"/>
        <v>0.11025358324145534</v>
      </c>
      <c r="T2020" s="1">
        <f t="shared" si="626"/>
        <v>2.4548853684935534E-2</v>
      </c>
      <c r="U2020" s="1">
        <f t="shared" si="627"/>
        <v>0.40232975000781768</v>
      </c>
      <c r="V2020" s="1">
        <f t="shared" si="631"/>
        <v>0.91332975000781769</v>
      </c>
      <c r="W2020" s="1"/>
      <c r="X2020" s="17">
        <f t="shared" si="632"/>
        <v>94.894806603464275</v>
      </c>
      <c r="Y2020" s="18">
        <f t="shared" si="633"/>
        <v>7103.2281885883576</v>
      </c>
      <c r="Z2020" s="2">
        <f t="shared" si="644"/>
        <v>90.15006627329106</v>
      </c>
      <c r="AA2020" s="18">
        <f t="shared" si="644"/>
        <v>6748.0667791589394</v>
      </c>
      <c r="AB2020" s="2">
        <f t="shared" si="645"/>
        <v>-1109.2615250758524</v>
      </c>
      <c r="AC2020" s="2">
        <f t="shared" si="645"/>
        <v>674.80667791589394</v>
      </c>
      <c r="AD2020" s="2">
        <f t="shared" si="634"/>
        <v>90.15006627329106</v>
      </c>
      <c r="AE2020" s="2">
        <f t="shared" si="635"/>
        <v>-1000</v>
      </c>
      <c r="AF2020" s="5">
        <f t="shared" si="636"/>
        <v>9.2999999999999972E-2</v>
      </c>
      <c r="AG2020" s="5">
        <f t="shared" si="637"/>
        <v>-1</v>
      </c>
      <c r="AH2020" s="3">
        <f t="shared" si="638"/>
        <v>201511</v>
      </c>
      <c r="AI2020" s="21">
        <v>1.1000000000000001</v>
      </c>
      <c r="AJ2020" s="21">
        <v>8.67</v>
      </c>
      <c r="AK2020" s="21">
        <v>1.093</v>
      </c>
      <c r="AL2020" s="21">
        <v>9.07</v>
      </c>
      <c r="AO2020">
        <f t="shared" si="643"/>
        <v>-1100</v>
      </c>
      <c r="AP2020">
        <f>IF(E2020&lt;F2020,G2020,H2020)</f>
        <v>29</v>
      </c>
      <c r="AQ2020">
        <f>IF(E2020&lt;F2020,H2020,G2020)</f>
        <v>13</v>
      </c>
    </row>
    <row r="2021" spans="2:43" x14ac:dyDescent="0.25">
      <c r="B2021" s="23">
        <v>42330</v>
      </c>
      <c r="C2021" s="20" t="s">
        <v>54</v>
      </c>
      <c r="D2021" s="20" t="s">
        <v>20</v>
      </c>
      <c r="E2021" s="2">
        <v>152</v>
      </c>
      <c r="F2021" s="2">
        <v>-168.0672268907563</v>
      </c>
      <c r="G2021">
        <v>3</v>
      </c>
      <c r="H2021">
        <v>33</v>
      </c>
      <c r="J2021" s="2" t="str">
        <f t="shared" si="639"/>
        <v>Kansas City Chiefs</v>
      </c>
      <c r="K2021" s="2" t="str">
        <f t="shared" si="640"/>
        <v>San Diego Chargers</v>
      </c>
      <c r="L2021" s="17">
        <f t="shared" si="641"/>
        <v>-168.0672268907563</v>
      </c>
      <c r="M2021" s="18">
        <f t="shared" si="642"/>
        <v>152</v>
      </c>
      <c r="N2021" s="4">
        <f t="shared" si="628"/>
        <v>1.595</v>
      </c>
      <c r="O2021" s="4">
        <f t="shared" si="629"/>
        <v>2.52</v>
      </c>
      <c r="P2021" s="4"/>
      <c r="Q2021" s="4"/>
      <c r="R2021" s="1">
        <f t="shared" si="630"/>
        <v>0.62695924764890287</v>
      </c>
      <c r="S2021" s="1">
        <f t="shared" si="630"/>
        <v>0.3968253968253968</v>
      </c>
      <c r="T2021" s="1">
        <f t="shared" si="626"/>
        <v>2.3232077764277048E-2</v>
      </c>
      <c r="U2021" s="1">
        <f t="shared" si="627"/>
        <v>0.11506692541175303</v>
      </c>
      <c r="V2021" s="1">
        <f t="shared" si="631"/>
        <v>0.62606692541175302</v>
      </c>
      <c r="W2021" s="1"/>
      <c r="X2021" s="17">
        <f t="shared" si="632"/>
        <v>597.27332559904505</v>
      </c>
      <c r="Y2021" s="18">
        <f t="shared" si="633"/>
        <v>1511.9695332860119</v>
      </c>
      <c r="Z2021" s="2">
        <f t="shared" si="644"/>
        <v>567.40965931909273</v>
      </c>
      <c r="AA2021" s="18">
        <f t="shared" si="644"/>
        <v>1436.3710566217112</v>
      </c>
      <c r="AB2021" s="2">
        <f t="shared" si="645"/>
        <v>-176.23950942252685</v>
      </c>
      <c r="AC2021" s="2">
        <f t="shared" si="645"/>
        <v>143.63710566217111</v>
      </c>
      <c r="AD2021" s="2">
        <f t="shared" si="634"/>
        <v>567.40965931909273</v>
      </c>
      <c r="AE2021" s="2">
        <f t="shared" si="635"/>
        <v>-1000</v>
      </c>
      <c r="AF2021" s="5">
        <f t="shared" si="636"/>
        <v>0.59499999999999997</v>
      </c>
      <c r="AG2021" s="5">
        <f t="shared" si="637"/>
        <v>-1</v>
      </c>
      <c r="AH2021" s="3">
        <f t="shared" si="638"/>
        <v>201511</v>
      </c>
      <c r="AI2021" s="21">
        <v>2.39</v>
      </c>
      <c r="AJ2021" s="21">
        <v>1.649</v>
      </c>
      <c r="AK2021" s="21">
        <v>2.52</v>
      </c>
      <c r="AL2021" s="21">
        <v>1.595</v>
      </c>
      <c r="AO2021">
        <f t="shared" si="643"/>
        <v>-170</v>
      </c>
      <c r="AP2021">
        <f>IF(E2021&lt;F2021,G2021,H2021)</f>
        <v>33</v>
      </c>
      <c r="AQ2021">
        <f>IF(E2021&lt;F2021,H2021,G2021)</f>
        <v>3</v>
      </c>
    </row>
    <row r="2022" spans="2:43" x14ac:dyDescent="0.25">
      <c r="B2022" s="23">
        <v>42330</v>
      </c>
      <c r="C2022" s="20" t="s">
        <v>35</v>
      </c>
      <c r="D2022" s="20" t="s">
        <v>39</v>
      </c>
      <c r="E2022" s="2">
        <v>-180.1801801801802</v>
      </c>
      <c r="F2022" s="2">
        <v>162</v>
      </c>
      <c r="G2022">
        <v>21</v>
      </c>
      <c r="H2022">
        <v>24</v>
      </c>
      <c r="J2022" s="2" t="str">
        <f t="shared" si="639"/>
        <v>Atlanta Falcons</v>
      </c>
      <c r="K2022" s="2" t="str">
        <f t="shared" si="640"/>
        <v>Indianapolis Colts</v>
      </c>
      <c r="L2022" s="17">
        <f t="shared" si="641"/>
        <v>-180.1801801801802</v>
      </c>
      <c r="M2022" s="18">
        <f t="shared" si="642"/>
        <v>162</v>
      </c>
      <c r="N2022" s="4">
        <f t="shared" si="628"/>
        <v>1.5549999999999999</v>
      </c>
      <c r="O2022" s="4">
        <f t="shared" si="629"/>
        <v>2.62</v>
      </c>
      <c r="P2022" s="4"/>
      <c r="Q2022" s="4"/>
      <c r="R2022" s="1">
        <f t="shared" si="630"/>
        <v>0.64308681672025725</v>
      </c>
      <c r="S2022" s="1">
        <f t="shared" si="630"/>
        <v>0.38167938931297707</v>
      </c>
      <c r="T2022" s="1">
        <f t="shared" si="626"/>
        <v>2.4167664670658784E-2</v>
      </c>
      <c r="U2022" s="1">
        <f t="shared" si="627"/>
        <v>0.13070371370364009</v>
      </c>
      <c r="V2022" s="1">
        <f t="shared" si="631"/>
        <v>0.6417037137036401</v>
      </c>
      <c r="W2022" s="1"/>
      <c r="X2022" s="17">
        <f t="shared" si="632"/>
        <v>558.35158601222145</v>
      </c>
      <c r="Y2022" s="18">
        <f t="shared" si="633"/>
        <v>1612.4084218612529</v>
      </c>
      <c r="Z2022" s="2">
        <f t="shared" si="644"/>
        <v>530.43400671161032</v>
      </c>
      <c r="AA2022" s="18">
        <f t="shared" si="644"/>
        <v>1531.7880007681902</v>
      </c>
      <c r="AB2022" s="2">
        <f t="shared" si="645"/>
        <v>-188.52486592996408</v>
      </c>
      <c r="AC2022" s="2">
        <f t="shared" si="645"/>
        <v>153.17880007681902</v>
      </c>
      <c r="AD2022" s="2">
        <f t="shared" si="634"/>
        <v>-1000</v>
      </c>
      <c r="AE2022" s="2">
        <f t="shared" si="635"/>
        <v>1531.7880007681902</v>
      </c>
      <c r="AF2022" s="5">
        <f t="shared" si="636"/>
        <v>-1</v>
      </c>
      <c r="AG2022" s="5">
        <f t="shared" si="637"/>
        <v>1.62</v>
      </c>
      <c r="AH2022" s="3">
        <f t="shared" si="638"/>
        <v>201511</v>
      </c>
      <c r="AI2022" s="21">
        <v>1.425</v>
      </c>
      <c r="AJ2022" s="21">
        <v>3.1</v>
      </c>
      <c r="AK2022" s="21">
        <v>1.5549999999999999</v>
      </c>
      <c r="AL2022" s="21">
        <v>2.62</v>
      </c>
      <c r="AO2022">
        <f t="shared" si="643"/>
        <v>-190</v>
      </c>
      <c r="AP2022">
        <f>IF(E2022&lt;F2022,G2022,H2022)</f>
        <v>21</v>
      </c>
      <c r="AQ2022">
        <f>IF(E2022&lt;F2022,H2022,G2022)</f>
        <v>24</v>
      </c>
    </row>
    <row r="2023" spans="2:43" x14ac:dyDescent="0.25">
      <c r="B2023" s="23">
        <v>42330</v>
      </c>
      <c r="C2023" s="20" t="s">
        <v>28</v>
      </c>
      <c r="D2023" s="20" t="s">
        <v>55</v>
      </c>
      <c r="E2023" s="2">
        <v>-149.03129657228018</v>
      </c>
      <c r="F2023" s="2">
        <v>135</v>
      </c>
      <c r="G2023">
        <v>16</v>
      </c>
      <c r="H2023">
        <v>13</v>
      </c>
      <c r="J2023" s="2" t="str">
        <f t="shared" si="639"/>
        <v>Baltimore Ravens</v>
      </c>
      <c r="K2023" s="2" t="str">
        <f t="shared" si="640"/>
        <v>St. Louis Rams</v>
      </c>
      <c r="L2023" s="17">
        <f t="shared" si="641"/>
        <v>-149.03129657228018</v>
      </c>
      <c r="M2023" s="18">
        <f t="shared" si="642"/>
        <v>135</v>
      </c>
      <c r="N2023" s="4">
        <f t="shared" si="628"/>
        <v>1.671</v>
      </c>
      <c r="O2023" s="4">
        <f t="shared" si="629"/>
        <v>2.35</v>
      </c>
      <c r="P2023" s="4"/>
      <c r="Q2023" s="4"/>
      <c r="R2023" s="1">
        <f t="shared" si="630"/>
        <v>0.59844404548174746</v>
      </c>
      <c r="S2023" s="1">
        <f t="shared" si="630"/>
        <v>0.42553191489361702</v>
      </c>
      <c r="T2023" s="1">
        <f t="shared" si="626"/>
        <v>2.3414573489181634E-2</v>
      </c>
      <c r="U2023" s="1">
        <f t="shared" si="627"/>
        <v>8.6456065294065215E-2</v>
      </c>
      <c r="V2023" s="1">
        <f t="shared" si="631"/>
        <v>0.59745606529406525</v>
      </c>
      <c r="W2023" s="1"/>
      <c r="X2023" s="17">
        <f t="shared" si="632"/>
        <v>673.76324066239818</v>
      </c>
      <c r="Y2023" s="18">
        <f t="shared" si="633"/>
        <v>1346.2787179800953</v>
      </c>
      <c r="Z2023" s="2">
        <f t="shared" si="644"/>
        <v>640.07507862927821</v>
      </c>
      <c r="AA2023" s="18">
        <f t="shared" si="644"/>
        <v>1278.9647820810906</v>
      </c>
      <c r="AB2023" s="2">
        <f t="shared" si="645"/>
        <v>-156.23167240654044</v>
      </c>
      <c r="AC2023" s="2">
        <f t="shared" si="645"/>
        <v>127.89647820810906</v>
      </c>
      <c r="AD2023" s="2">
        <f t="shared" si="634"/>
        <v>640.07507862927821</v>
      </c>
      <c r="AE2023" s="2">
        <f t="shared" si="635"/>
        <v>-1000</v>
      </c>
      <c r="AF2023" s="5">
        <f t="shared" si="636"/>
        <v>0.67100000000000004</v>
      </c>
      <c r="AG2023" s="5">
        <f t="shared" si="637"/>
        <v>-1</v>
      </c>
      <c r="AH2023" s="3">
        <f t="shared" si="638"/>
        <v>201511</v>
      </c>
      <c r="AI2023" s="21">
        <v>1.8620000000000001</v>
      </c>
      <c r="AJ2023" s="21">
        <v>2.0499999999999998</v>
      </c>
      <c r="AK2023" s="21">
        <v>1.671</v>
      </c>
      <c r="AL2023" s="21">
        <v>2.35</v>
      </c>
      <c r="AO2023">
        <f t="shared" si="643"/>
        <v>-150</v>
      </c>
      <c r="AP2023">
        <f>IF(E2023&lt;F2023,G2023,H2023)</f>
        <v>16</v>
      </c>
      <c r="AQ2023">
        <f>IF(E2023&lt;F2023,H2023,G2023)</f>
        <v>13</v>
      </c>
    </row>
    <row r="2024" spans="2:43" x14ac:dyDescent="0.25">
      <c r="B2024" s="23">
        <v>42330</v>
      </c>
      <c r="C2024" s="20" t="s">
        <v>44</v>
      </c>
      <c r="D2024" s="20" t="s">
        <v>53</v>
      </c>
      <c r="E2024" s="2">
        <v>-315.45741324921141</v>
      </c>
      <c r="F2024" s="2">
        <v>277</v>
      </c>
      <c r="G2024">
        <v>44</v>
      </c>
      <c r="H2024">
        <v>16</v>
      </c>
      <c r="J2024" s="2" t="str">
        <f t="shared" si="639"/>
        <v>Carolina Panthers</v>
      </c>
      <c r="K2024" s="2" t="str">
        <f t="shared" si="640"/>
        <v>Washington Redskins</v>
      </c>
      <c r="L2024" s="17">
        <f t="shared" si="641"/>
        <v>-315.45741324921141</v>
      </c>
      <c r="M2024" s="18">
        <f t="shared" si="642"/>
        <v>277</v>
      </c>
      <c r="N2024" s="4">
        <f t="shared" si="628"/>
        <v>1.3169999999999999</v>
      </c>
      <c r="O2024" s="4">
        <f t="shared" si="629"/>
        <v>3.77</v>
      </c>
      <c r="P2024" s="4"/>
      <c r="Q2024" s="4"/>
      <c r="R2024" s="1">
        <f t="shared" si="630"/>
        <v>0.75930144267274113</v>
      </c>
      <c r="S2024" s="1">
        <f t="shared" si="630"/>
        <v>0.26525198938992045</v>
      </c>
      <c r="T2024" s="1">
        <f t="shared" si="626"/>
        <v>2.3965008846078217E-2</v>
      </c>
      <c r="U2024" s="1">
        <f t="shared" si="627"/>
        <v>0.24702472664141034</v>
      </c>
      <c r="V2024" s="1">
        <f t="shared" si="631"/>
        <v>0.75802472664141041</v>
      </c>
      <c r="W2024" s="1"/>
      <c r="X2024" s="17">
        <f t="shared" si="632"/>
        <v>319.21817963737476</v>
      </c>
      <c r="Y2024" s="18">
        <f t="shared" si="633"/>
        <v>2700.607045193698</v>
      </c>
      <c r="Z2024" s="2">
        <f t="shared" si="644"/>
        <v>303.25727065550603</v>
      </c>
      <c r="AA2024" s="18">
        <f t="shared" si="644"/>
        <v>2565.576692934013</v>
      </c>
      <c r="AB2024" s="2">
        <f t="shared" si="645"/>
        <v>-329.7530172445492</v>
      </c>
      <c r="AC2024" s="2">
        <f t="shared" si="645"/>
        <v>256.55766929340132</v>
      </c>
      <c r="AD2024" s="2">
        <f t="shared" si="634"/>
        <v>303.25727065550603</v>
      </c>
      <c r="AE2024" s="2">
        <f t="shared" si="635"/>
        <v>-1000</v>
      </c>
      <c r="AF2024" s="5">
        <f t="shared" si="636"/>
        <v>0.31699999999999995</v>
      </c>
      <c r="AG2024" s="5">
        <f t="shared" si="637"/>
        <v>-1</v>
      </c>
      <c r="AH2024" s="3">
        <f t="shared" si="638"/>
        <v>201511</v>
      </c>
      <c r="AI2024" s="21">
        <v>1.3169999999999999</v>
      </c>
      <c r="AJ2024" s="21">
        <v>3.77</v>
      </c>
      <c r="AK2024" s="21">
        <v>1.3169999999999999</v>
      </c>
      <c r="AL2024" s="21">
        <v>3.77</v>
      </c>
      <c r="AO2024">
        <f t="shared" si="643"/>
        <v>-400</v>
      </c>
      <c r="AP2024">
        <f>IF(E2024&lt;F2024,G2024,H2024)</f>
        <v>44</v>
      </c>
      <c r="AQ2024">
        <f>IF(E2024&lt;F2024,H2024,G2024)</f>
        <v>16</v>
      </c>
    </row>
    <row r="2025" spans="2:43" x14ac:dyDescent="0.25">
      <c r="B2025" s="23">
        <v>42330</v>
      </c>
      <c r="C2025" s="20" t="s">
        <v>37</v>
      </c>
      <c r="D2025" s="20" t="s">
        <v>38</v>
      </c>
      <c r="E2025" s="2">
        <v>110.99999999999999</v>
      </c>
      <c r="F2025" s="2">
        <v>-123.00123001230013</v>
      </c>
      <c r="G2025">
        <v>15</v>
      </c>
      <c r="H2025">
        <v>17</v>
      </c>
      <c r="J2025" s="2" t="str">
        <f t="shared" si="639"/>
        <v>Denver Broncos</v>
      </c>
      <c r="K2025" s="2" t="str">
        <f t="shared" si="640"/>
        <v>Chicago Bears</v>
      </c>
      <c r="L2025" s="17">
        <f t="shared" si="641"/>
        <v>-123.00123001230013</v>
      </c>
      <c r="M2025" s="18">
        <f t="shared" si="642"/>
        <v>110.99999999999999</v>
      </c>
      <c r="N2025" s="4">
        <f t="shared" si="628"/>
        <v>1.8129999999999999</v>
      </c>
      <c r="O2025" s="4">
        <f t="shared" si="629"/>
        <v>2.11</v>
      </c>
      <c r="P2025" s="4"/>
      <c r="Q2025" s="4"/>
      <c r="R2025" s="1">
        <f t="shared" si="630"/>
        <v>0.55157198014340869</v>
      </c>
      <c r="S2025" s="1">
        <f t="shared" si="630"/>
        <v>0.47393364928909953</v>
      </c>
      <c r="T2025" s="1">
        <f t="shared" si="626"/>
        <v>2.4871271985725363E-2</v>
      </c>
      <c r="U2025" s="1">
        <f t="shared" si="627"/>
        <v>3.8819165427154578E-2</v>
      </c>
      <c r="V2025" s="1">
        <f t="shared" si="631"/>
        <v>0.54981916542715459</v>
      </c>
      <c r="W2025" s="1"/>
      <c r="X2025" s="17">
        <f t="shared" si="632"/>
        <v>818.77981503809497</v>
      </c>
      <c r="Y2025" s="18">
        <f t="shared" si="633"/>
        <v>1112.7024405877062</v>
      </c>
      <c r="Z2025" s="2">
        <f t="shared" si="644"/>
        <v>777.84082428619013</v>
      </c>
      <c r="AA2025" s="18">
        <f t="shared" si="644"/>
        <v>1057.0673185583207</v>
      </c>
      <c r="AB2025" s="2">
        <f t="shared" si="645"/>
        <v>-128.56100744232359</v>
      </c>
      <c r="AC2025" s="2">
        <f t="shared" si="645"/>
        <v>105.70673185583207</v>
      </c>
      <c r="AD2025" s="2">
        <f t="shared" si="634"/>
        <v>777.84082428619013</v>
      </c>
      <c r="AE2025" s="2">
        <f t="shared" si="635"/>
        <v>-1000</v>
      </c>
      <c r="AF2025" s="5">
        <f t="shared" si="636"/>
        <v>0.81299999999999994</v>
      </c>
      <c r="AG2025" s="5">
        <f t="shared" si="637"/>
        <v>-1</v>
      </c>
      <c r="AH2025" s="3">
        <f t="shared" si="638"/>
        <v>201511</v>
      </c>
      <c r="AI2025" s="21">
        <v>1.8620000000000001</v>
      </c>
      <c r="AJ2025" s="21">
        <v>2.0499999999999998</v>
      </c>
      <c r="AK2025" s="21">
        <v>2.11</v>
      </c>
      <c r="AL2025" s="21">
        <v>1.8129999999999999</v>
      </c>
      <c r="AO2025">
        <f t="shared" si="643"/>
        <v>-130</v>
      </c>
      <c r="AP2025">
        <f>IF(E2025&lt;F2025,G2025,H2025)</f>
        <v>17</v>
      </c>
      <c r="AQ2025">
        <f>IF(E2025&lt;F2025,H2025,G2025)</f>
        <v>15</v>
      </c>
    </row>
    <row r="2026" spans="2:43" x14ac:dyDescent="0.25">
      <c r="B2026" s="23">
        <v>42330</v>
      </c>
      <c r="C2026" s="20" t="s">
        <v>34</v>
      </c>
      <c r="D2026" s="20" t="s">
        <v>52</v>
      </c>
      <c r="E2026" s="2">
        <v>114.99999999999999</v>
      </c>
      <c r="F2026" s="2">
        <v>-127.06480304955528</v>
      </c>
      <c r="G2026">
        <v>18</v>
      </c>
      <c r="H2026">
        <v>13</v>
      </c>
      <c r="J2026" s="2" t="str">
        <f t="shared" si="639"/>
        <v>Oakland Raiders</v>
      </c>
      <c r="K2026" s="2" t="str">
        <f t="shared" si="640"/>
        <v>Detroit Lions</v>
      </c>
      <c r="L2026" s="17">
        <f t="shared" si="641"/>
        <v>-127.06480304955528</v>
      </c>
      <c r="M2026" s="18">
        <f t="shared" si="642"/>
        <v>114.99999999999999</v>
      </c>
      <c r="N2026" s="4">
        <f t="shared" si="628"/>
        <v>1.7869999999999999</v>
      </c>
      <c r="O2026" s="4">
        <f t="shared" si="629"/>
        <v>2.15</v>
      </c>
      <c r="P2026" s="4"/>
      <c r="Q2026" s="4"/>
      <c r="R2026" s="1">
        <f t="shared" si="630"/>
        <v>0.55959709009513148</v>
      </c>
      <c r="S2026" s="1">
        <f t="shared" si="630"/>
        <v>0.46511627906976744</v>
      </c>
      <c r="T2026" s="1">
        <f t="shared" si="626"/>
        <v>2.4117348234696578E-2</v>
      </c>
      <c r="U2026" s="1">
        <f t="shared" si="627"/>
        <v>4.7240405512682021E-2</v>
      </c>
      <c r="V2026" s="1">
        <f t="shared" si="631"/>
        <v>0.55824040551268206</v>
      </c>
      <c r="W2026" s="1"/>
      <c r="X2026" s="17">
        <f t="shared" si="632"/>
        <v>791.34292345178881</v>
      </c>
      <c r="Y2026" s="18">
        <f t="shared" si="633"/>
        <v>1150.681785496264</v>
      </c>
      <c r="Z2026" s="2">
        <f t="shared" si="644"/>
        <v>751.77577727919936</v>
      </c>
      <c r="AA2026" s="18">
        <f t="shared" si="644"/>
        <v>1093.1476962214508</v>
      </c>
      <c r="AB2026" s="2">
        <f t="shared" si="645"/>
        <v>-133.01838529822882</v>
      </c>
      <c r="AC2026" s="2">
        <f t="shared" si="645"/>
        <v>109.31476962214508</v>
      </c>
      <c r="AD2026" s="2">
        <f t="shared" si="634"/>
        <v>-1000</v>
      </c>
      <c r="AE2026" s="2">
        <f t="shared" si="635"/>
        <v>1093.1476962214508</v>
      </c>
      <c r="AF2026" s="5">
        <f t="shared" si="636"/>
        <v>-1</v>
      </c>
      <c r="AG2026" s="5">
        <f t="shared" si="637"/>
        <v>1.1499999999999999</v>
      </c>
      <c r="AH2026" s="3">
        <f t="shared" si="638"/>
        <v>201511</v>
      </c>
      <c r="AI2026" s="21">
        <v>2.11</v>
      </c>
      <c r="AJ2026" s="21">
        <v>1.8129999999999999</v>
      </c>
      <c r="AK2026" s="21">
        <v>2.15</v>
      </c>
      <c r="AL2026" s="21">
        <v>1.7869999999999999</v>
      </c>
      <c r="AO2026">
        <f t="shared" si="643"/>
        <v>-130</v>
      </c>
      <c r="AP2026">
        <f>IF(E2026&lt;F2026,G2026,H2026)</f>
        <v>13</v>
      </c>
      <c r="AQ2026">
        <f>IF(E2026&lt;F2026,H2026,G2026)</f>
        <v>18</v>
      </c>
    </row>
    <row r="2027" spans="2:43" x14ac:dyDescent="0.25">
      <c r="B2027" s="23">
        <v>42330</v>
      </c>
      <c r="C2027" s="20" t="s">
        <v>40</v>
      </c>
      <c r="D2027" s="20" t="s">
        <v>42</v>
      </c>
      <c r="E2027" s="2">
        <v>179</v>
      </c>
      <c r="F2027" s="2">
        <v>-199.20318725099602</v>
      </c>
      <c r="G2027">
        <v>24</v>
      </c>
      <c r="H2027">
        <v>17</v>
      </c>
      <c r="J2027" s="2" t="str">
        <f t="shared" si="639"/>
        <v>New York Jets</v>
      </c>
      <c r="K2027" s="2" t="str">
        <f t="shared" si="640"/>
        <v>Houston Texans</v>
      </c>
      <c r="L2027" s="17">
        <f t="shared" si="641"/>
        <v>-199.20318725099602</v>
      </c>
      <c r="M2027" s="18">
        <f t="shared" si="642"/>
        <v>179</v>
      </c>
      <c r="N2027" s="4">
        <f t="shared" si="628"/>
        <v>1.502</v>
      </c>
      <c r="O2027" s="4">
        <f t="shared" si="629"/>
        <v>2.79</v>
      </c>
      <c r="P2027" s="4"/>
      <c r="Q2027" s="4"/>
      <c r="R2027" s="1">
        <f t="shared" si="630"/>
        <v>0.66577896138482029</v>
      </c>
      <c r="S2027" s="1">
        <f t="shared" si="630"/>
        <v>0.35842293906810035</v>
      </c>
      <c r="T2027" s="1">
        <f t="shared" si="626"/>
        <v>2.3630009319664524E-2</v>
      </c>
      <c r="U2027" s="1">
        <f t="shared" si="627"/>
        <v>0.15367801115835997</v>
      </c>
      <c r="V2027" s="1">
        <f t="shared" si="631"/>
        <v>0.66467801115836</v>
      </c>
      <c r="W2027" s="1"/>
      <c r="X2027" s="17">
        <f t="shared" si="632"/>
        <v>504.48786211125207</v>
      </c>
      <c r="Y2027" s="18">
        <f t="shared" si="633"/>
        <v>1774.8764139353</v>
      </c>
      <c r="Z2027" s="2">
        <f t="shared" si="644"/>
        <v>479.26346900568944</v>
      </c>
      <c r="AA2027" s="18">
        <f t="shared" si="644"/>
        <v>1686.1325932385348</v>
      </c>
      <c r="AB2027" s="2">
        <f t="shared" si="645"/>
        <v>-208.65349951972425</v>
      </c>
      <c r="AC2027" s="2">
        <f t="shared" si="645"/>
        <v>168.61325932385347</v>
      </c>
      <c r="AD2027" s="2">
        <f t="shared" si="634"/>
        <v>-1000</v>
      </c>
      <c r="AE2027" s="2">
        <f t="shared" si="635"/>
        <v>1686.1325932385348</v>
      </c>
      <c r="AF2027" s="5">
        <f t="shared" si="636"/>
        <v>-1</v>
      </c>
      <c r="AG2027" s="5">
        <f t="shared" si="637"/>
        <v>1.79</v>
      </c>
      <c r="AH2027" s="3">
        <f t="shared" si="638"/>
        <v>201511</v>
      </c>
      <c r="AI2027" s="21">
        <v>2.5299999999999998</v>
      </c>
      <c r="AJ2027" s="21">
        <v>1.5880000000000001</v>
      </c>
      <c r="AK2027" s="21">
        <v>2.79</v>
      </c>
      <c r="AL2027" s="21">
        <v>1.502</v>
      </c>
      <c r="AO2027">
        <f t="shared" si="643"/>
        <v>-200</v>
      </c>
      <c r="AP2027">
        <f>IF(E2027&lt;F2027,G2027,H2027)</f>
        <v>17</v>
      </c>
      <c r="AQ2027">
        <f>IF(E2027&lt;F2027,H2027,G2027)</f>
        <v>24</v>
      </c>
    </row>
    <row r="2028" spans="2:43" x14ac:dyDescent="0.25">
      <c r="B2028" s="23">
        <v>42330</v>
      </c>
      <c r="C2028" s="20" t="s">
        <v>30</v>
      </c>
      <c r="D2028" s="20" t="s">
        <v>23</v>
      </c>
      <c r="E2028" s="2">
        <v>121</v>
      </c>
      <c r="F2028" s="2">
        <v>-134.04825737265415</v>
      </c>
      <c r="G2028">
        <v>14</v>
      </c>
      <c r="H2028">
        <v>24</v>
      </c>
      <c r="J2028" s="2" t="str">
        <f t="shared" si="639"/>
        <v>Dallas Cowboys</v>
      </c>
      <c r="K2028" s="2" t="str">
        <f t="shared" si="640"/>
        <v>Miami Dolphins</v>
      </c>
      <c r="L2028" s="17">
        <f t="shared" si="641"/>
        <v>-134.04825737265415</v>
      </c>
      <c r="M2028" s="18">
        <f t="shared" si="642"/>
        <v>121</v>
      </c>
      <c r="N2028" s="4">
        <f t="shared" si="628"/>
        <v>1.746</v>
      </c>
      <c r="O2028" s="4">
        <f t="shared" si="629"/>
        <v>2.21</v>
      </c>
      <c r="P2028" s="4"/>
      <c r="Q2028" s="4"/>
      <c r="R2028" s="1">
        <f t="shared" si="630"/>
        <v>0.57273768613974796</v>
      </c>
      <c r="S2028" s="1">
        <f t="shared" si="630"/>
        <v>0.45248868778280543</v>
      </c>
      <c r="T2028" s="1">
        <f t="shared" si="626"/>
        <v>2.4605662285136498E-2</v>
      </c>
      <c r="U2028" s="1">
        <f t="shared" si="627"/>
        <v>6.0124499178471263E-2</v>
      </c>
      <c r="V2028" s="1">
        <f t="shared" si="631"/>
        <v>0.5711244991784713</v>
      </c>
      <c r="W2028" s="1"/>
      <c r="X2028" s="17">
        <f t="shared" si="632"/>
        <v>750.93171705721034</v>
      </c>
      <c r="Y2028" s="18">
        <f t="shared" si="633"/>
        <v>1211.3891833551868</v>
      </c>
      <c r="Z2028" s="2">
        <f t="shared" si="644"/>
        <v>713.38513120434982</v>
      </c>
      <c r="AA2028" s="18">
        <f t="shared" si="644"/>
        <v>1150.8197241874275</v>
      </c>
      <c r="AB2028" s="2">
        <f t="shared" si="645"/>
        <v>-140.17673711698779</v>
      </c>
      <c r="AC2028" s="2">
        <f t="shared" si="645"/>
        <v>115.08197241874275</v>
      </c>
      <c r="AD2028" s="2">
        <f t="shared" si="634"/>
        <v>713.38513120434982</v>
      </c>
      <c r="AE2028" s="2">
        <f t="shared" si="635"/>
        <v>-1000</v>
      </c>
      <c r="AF2028" s="5">
        <f t="shared" si="636"/>
        <v>0.746</v>
      </c>
      <c r="AG2028" s="5">
        <f t="shared" si="637"/>
        <v>-1</v>
      </c>
      <c r="AH2028" s="3">
        <f t="shared" si="638"/>
        <v>201511</v>
      </c>
      <c r="AI2028" s="21">
        <v>1.9430000000000001</v>
      </c>
      <c r="AJ2028" s="21">
        <v>1.9610000000000001</v>
      </c>
      <c r="AK2028" s="21">
        <v>2.21</v>
      </c>
      <c r="AL2028" s="21">
        <v>1.746</v>
      </c>
      <c r="AO2028">
        <f t="shared" si="643"/>
        <v>-140</v>
      </c>
      <c r="AP2028">
        <f>IF(E2028&lt;F2028,G2028,H2028)</f>
        <v>24</v>
      </c>
      <c r="AQ2028">
        <f>IF(E2028&lt;F2028,H2028,G2028)</f>
        <v>14</v>
      </c>
    </row>
    <row r="2029" spans="2:43" x14ac:dyDescent="0.25">
      <c r="B2029" s="23">
        <v>42330</v>
      </c>
      <c r="C2029" s="20" t="s">
        <v>19</v>
      </c>
      <c r="D2029" s="20" t="s">
        <v>27</v>
      </c>
      <c r="E2029" s="2">
        <v>-307.69230769230774</v>
      </c>
      <c r="F2029" s="2">
        <v>270</v>
      </c>
      <c r="G2029">
        <v>17</v>
      </c>
      <c r="H2029">
        <v>45</v>
      </c>
      <c r="J2029" s="2" t="str">
        <f t="shared" si="639"/>
        <v>Philadelphia Eagles</v>
      </c>
      <c r="K2029" s="2" t="str">
        <f t="shared" si="640"/>
        <v>Tampa Bay Buccaneers</v>
      </c>
      <c r="L2029" s="17">
        <f t="shared" si="641"/>
        <v>-307.69230769230774</v>
      </c>
      <c r="M2029" s="18">
        <f t="shared" si="642"/>
        <v>270</v>
      </c>
      <c r="N2029" s="4">
        <f t="shared" si="628"/>
        <v>1.325</v>
      </c>
      <c r="O2029" s="4">
        <f t="shared" si="629"/>
        <v>3.7</v>
      </c>
      <c r="P2029" s="4"/>
      <c r="Q2029" s="4"/>
      <c r="R2029" s="1">
        <f t="shared" si="630"/>
        <v>0.75471698113207553</v>
      </c>
      <c r="S2029" s="1">
        <f t="shared" si="630"/>
        <v>0.27027027027027023</v>
      </c>
      <c r="T2029" s="1">
        <f t="shared" si="626"/>
        <v>2.4378109452736441E-2</v>
      </c>
      <c r="U2029" s="1">
        <f t="shared" si="627"/>
        <v>0.24222335543090265</v>
      </c>
      <c r="V2029" s="1">
        <f t="shared" si="631"/>
        <v>0.75322335543090269</v>
      </c>
      <c r="W2029" s="1"/>
      <c r="X2029" s="17">
        <f t="shared" si="632"/>
        <v>327.62744648022999</v>
      </c>
      <c r="Y2029" s="18">
        <f t="shared" si="633"/>
        <v>2638.6455807155785</v>
      </c>
      <c r="Z2029" s="2">
        <f t="shared" si="644"/>
        <v>311.24607415621847</v>
      </c>
      <c r="AA2029" s="18">
        <f t="shared" si="644"/>
        <v>2506.7133016797993</v>
      </c>
      <c r="AB2029" s="2">
        <f t="shared" si="645"/>
        <v>-321.28919303190531</v>
      </c>
      <c r="AC2029" s="2">
        <f t="shared" si="645"/>
        <v>250.67133016797993</v>
      </c>
      <c r="AD2029" s="2">
        <f t="shared" si="634"/>
        <v>-1000</v>
      </c>
      <c r="AE2029" s="2">
        <f t="shared" si="635"/>
        <v>2506.7133016797993</v>
      </c>
      <c r="AF2029" s="5">
        <f t="shared" si="636"/>
        <v>-1</v>
      </c>
      <c r="AG2029" s="5">
        <f t="shared" si="637"/>
        <v>2.7</v>
      </c>
      <c r="AH2029" s="3">
        <f t="shared" si="638"/>
        <v>201511</v>
      </c>
      <c r="AI2029" s="21">
        <v>1.429</v>
      </c>
      <c r="AJ2029" s="21">
        <v>3.08</v>
      </c>
      <c r="AK2029" s="21">
        <v>1.325</v>
      </c>
      <c r="AL2029" s="21">
        <v>3.7</v>
      </c>
      <c r="AO2029">
        <f t="shared" si="643"/>
        <v>-400</v>
      </c>
      <c r="AP2029">
        <f>IF(E2029&lt;F2029,G2029,H2029)</f>
        <v>17</v>
      </c>
      <c r="AQ2029">
        <f>IF(E2029&lt;F2029,H2029,G2029)</f>
        <v>45</v>
      </c>
    </row>
    <row r="2030" spans="2:43" x14ac:dyDescent="0.25">
      <c r="B2030" s="23">
        <v>42327</v>
      </c>
      <c r="C2030" s="20" t="s">
        <v>26</v>
      </c>
      <c r="D2030" s="20" t="s">
        <v>41</v>
      </c>
      <c r="E2030" s="2">
        <v>-140.0560224089636</v>
      </c>
      <c r="F2030" s="2">
        <v>127</v>
      </c>
      <c r="G2030">
        <v>19</v>
      </c>
      <c r="H2030">
        <v>13</v>
      </c>
      <c r="J2030" s="2" t="str">
        <f t="shared" si="639"/>
        <v>Jacksonville Jaguars</v>
      </c>
      <c r="K2030" s="2" t="str">
        <f t="shared" si="640"/>
        <v>Tennessee Titans</v>
      </c>
      <c r="L2030" s="17">
        <f t="shared" si="641"/>
        <v>-140.0560224089636</v>
      </c>
      <c r="M2030" s="18">
        <f t="shared" si="642"/>
        <v>127</v>
      </c>
      <c r="N2030" s="4">
        <f t="shared" si="628"/>
        <v>1.714</v>
      </c>
      <c r="O2030" s="4">
        <f t="shared" si="629"/>
        <v>2.27</v>
      </c>
      <c r="P2030" s="4"/>
      <c r="Q2030" s="4"/>
      <c r="R2030" s="1">
        <f t="shared" si="630"/>
        <v>0.58343057176196034</v>
      </c>
      <c r="S2030" s="1">
        <f t="shared" si="630"/>
        <v>0.44052863436123346</v>
      </c>
      <c r="T2030" s="1">
        <f t="shared" si="626"/>
        <v>2.3398594377510018E-2</v>
      </c>
      <c r="U2030" s="1">
        <f t="shared" si="627"/>
        <v>7.1450968700363438E-2</v>
      </c>
      <c r="V2030" s="1">
        <f t="shared" si="631"/>
        <v>0.58245096870036339</v>
      </c>
      <c r="W2030" s="1"/>
      <c r="X2030" s="17">
        <f t="shared" si="632"/>
        <v>716.88271414729309</v>
      </c>
      <c r="Y2030" s="18">
        <f t="shared" si="633"/>
        <v>1267.5379818063075</v>
      </c>
      <c r="Z2030" s="2">
        <f t="shared" si="644"/>
        <v>681.03857843992841</v>
      </c>
      <c r="AA2030" s="18">
        <f t="shared" si="644"/>
        <v>1204.1610827159921</v>
      </c>
      <c r="AB2030" s="2">
        <f t="shared" si="645"/>
        <v>-146.83455998788267</v>
      </c>
      <c r="AC2030" s="2">
        <f t="shared" si="645"/>
        <v>120.4161082715992</v>
      </c>
      <c r="AD2030" s="2">
        <f t="shared" si="634"/>
        <v>681.03857843992841</v>
      </c>
      <c r="AE2030" s="2">
        <f t="shared" si="635"/>
        <v>-1000</v>
      </c>
      <c r="AF2030" s="5">
        <f t="shared" si="636"/>
        <v>0.71399999999999997</v>
      </c>
      <c r="AG2030" s="5">
        <f t="shared" si="637"/>
        <v>-1</v>
      </c>
      <c r="AH2030" s="3">
        <f t="shared" si="638"/>
        <v>201511</v>
      </c>
      <c r="AI2030" s="21">
        <v>1.6890000000000001</v>
      </c>
      <c r="AJ2030" s="21">
        <v>2.31</v>
      </c>
      <c r="AK2030" s="21">
        <v>1.714</v>
      </c>
      <c r="AL2030" s="21">
        <v>2.27</v>
      </c>
      <c r="AO2030">
        <f t="shared" si="643"/>
        <v>-150</v>
      </c>
      <c r="AP2030">
        <f>IF(E2030&lt;F2030,G2030,H2030)</f>
        <v>19</v>
      </c>
      <c r="AQ2030">
        <f>IF(E2030&lt;F2030,H2030,G2030)</f>
        <v>13</v>
      </c>
    </row>
    <row r="2031" spans="2:43" x14ac:dyDescent="0.25">
      <c r="B2031" s="23">
        <v>42324</v>
      </c>
      <c r="C2031" s="20" t="s">
        <v>21</v>
      </c>
      <c r="D2031" s="20" t="s">
        <v>40</v>
      </c>
      <c r="E2031" s="2">
        <v>-471.69811320754724</v>
      </c>
      <c r="F2031" s="2">
        <v>400</v>
      </c>
      <c r="G2031">
        <v>6</v>
      </c>
      <c r="H2031">
        <v>10</v>
      </c>
      <c r="J2031" s="2" t="str">
        <f t="shared" si="639"/>
        <v>Cincinnati Bengals</v>
      </c>
      <c r="K2031" s="2" t="str">
        <f t="shared" si="640"/>
        <v>Houston Texans</v>
      </c>
      <c r="L2031" s="17">
        <f t="shared" si="641"/>
        <v>-471.69811320754724</v>
      </c>
      <c r="M2031" s="18">
        <f t="shared" si="642"/>
        <v>400</v>
      </c>
      <c r="N2031" s="4">
        <f t="shared" si="628"/>
        <v>1.212</v>
      </c>
      <c r="O2031" s="4">
        <f t="shared" si="629"/>
        <v>5</v>
      </c>
      <c r="P2031" s="4"/>
      <c r="Q2031" s="4"/>
      <c r="R2031" s="1">
        <f t="shared" si="630"/>
        <v>0.82508250825082508</v>
      </c>
      <c r="S2031" s="1">
        <f t="shared" si="630"/>
        <v>0.2</v>
      </c>
      <c r="T2031" s="1">
        <f t="shared" si="626"/>
        <v>2.446877012234383E-2</v>
      </c>
      <c r="U2031" s="1">
        <f t="shared" si="627"/>
        <v>0.31254125412541256</v>
      </c>
      <c r="V2031" s="1">
        <f t="shared" si="631"/>
        <v>0.82354125412541257</v>
      </c>
      <c r="W2031" s="1"/>
      <c r="X2031" s="17">
        <f t="shared" si="632"/>
        <v>214.26825309678478</v>
      </c>
      <c r="Y2031" s="18">
        <f t="shared" si="633"/>
        <v>3812.00905550785</v>
      </c>
      <c r="Z2031" s="2">
        <f t="shared" si="644"/>
        <v>203.55484044194552</v>
      </c>
      <c r="AA2031" s="18">
        <f t="shared" si="644"/>
        <v>3621.4086027324574</v>
      </c>
      <c r="AB2031" s="2">
        <f t="shared" si="645"/>
        <v>-491.26810142606416</v>
      </c>
      <c r="AC2031" s="2">
        <f t="shared" si="645"/>
        <v>362.14086027324572</v>
      </c>
      <c r="AD2031" s="2">
        <f t="shared" si="634"/>
        <v>-1000</v>
      </c>
      <c r="AE2031" s="2">
        <f t="shared" si="635"/>
        <v>3621.4086027324574</v>
      </c>
      <c r="AF2031" s="5">
        <f t="shared" si="636"/>
        <v>-1</v>
      </c>
      <c r="AG2031" s="5">
        <f t="shared" si="637"/>
        <v>4</v>
      </c>
      <c r="AH2031" s="3">
        <f t="shared" si="638"/>
        <v>201511</v>
      </c>
      <c r="AI2031" s="21">
        <v>1.181</v>
      </c>
      <c r="AJ2031" s="21">
        <v>5.61</v>
      </c>
      <c r="AK2031" s="21">
        <v>1.212</v>
      </c>
      <c r="AL2031" s="21">
        <v>5</v>
      </c>
      <c r="AO2031">
        <f t="shared" si="643"/>
        <v>-500</v>
      </c>
      <c r="AP2031">
        <f>IF(E2031&lt;F2031,G2031,H2031)</f>
        <v>6</v>
      </c>
      <c r="AQ2031">
        <f>IF(E2031&lt;F2031,H2031,G2031)</f>
        <v>10</v>
      </c>
    </row>
    <row r="2032" spans="2:43" x14ac:dyDescent="0.25">
      <c r="B2032" s="23">
        <v>42323</v>
      </c>
      <c r="C2032" s="20" t="s">
        <v>32</v>
      </c>
      <c r="D2032" s="20" t="s">
        <v>48</v>
      </c>
      <c r="E2032" s="2">
        <v>-150.15015015015015</v>
      </c>
      <c r="F2032" s="2">
        <v>136</v>
      </c>
      <c r="G2032">
        <v>32</v>
      </c>
      <c r="H2032">
        <v>39</v>
      </c>
      <c r="J2032" s="2" t="str">
        <f t="shared" si="639"/>
        <v>Seattle Seahawks</v>
      </c>
      <c r="K2032" s="2" t="str">
        <f t="shared" si="640"/>
        <v>Arizona Cardinals</v>
      </c>
      <c r="L2032" s="17">
        <f t="shared" si="641"/>
        <v>-150.15015015015015</v>
      </c>
      <c r="M2032" s="18">
        <f t="shared" si="642"/>
        <v>136</v>
      </c>
      <c r="N2032" s="4">
        <f t="shared" si="628"/>
        <v>1.6659999999999999</v>
      </c>
      <c r="O2032" s="4">
        <f t="shared" si="629"/>
        <v>2.36</v>
      </c>
      <c r="P2032" s="4"/>
      <c r="Q2032" s="4"/>
      <c r="R2032" s="1">
        <f t="shared" si="630"/>
        <v>0.60024009603841544</v>
      </c>
      <c r="S2032" s="1">
        <f t="shared" si="630"/>
        <v>0.42372881355932207</v>
      </c>
      <c r="T2032" s="1">
        <f t="shared" si="626"/>
        <v>2.3407848981619517E-2</v>
      </c>
      <c r="U2032" s="1">
        <f t="shared" si="627"/>
        <v>8.8255641239546684E-2</v>
      </c>
      <c r="V2032" s="1">
        <f t="shared" si="631"/>
        <v>0.59925564123954667</v>
      </c>
      <c r="W2032" s="1"/>
      <c r="X2032" s="17">
        <f t="shared" si="632"/>
        <v>668.73689821513028</v>
      </c>
      <c r="Y2032" s="18">
        <f t="shared" si="633"/>
        <v>1356.0765066241343</v>
      </c>
      <c r="Z2032" s="2">
        <f t="shared" si="644"/>
        <v>635.30005330437371</v>
      </c>
      <c r="AA2032" s="18">
        <f t="shared" si="644"/>
        <v>1288.2726812929275</v>
      </c>
      <c r="AB2032" s="2">
        <f t="shared" si="645"/>
        <v>-157.40593673787993</v>
      </c>
      <c r="AC2032" s="2">
        <f t="shared" si="645"/>
        <v>128.82726812929275</v>
      </c>
      <c r="AD2032" s="2">
        <f t="shared" si="634"/>
        <v>-1000</v>
      </c>
      <c r="AE2032" s="2">
        <f t="shared" si="635"/>
        <v>1288.2726812929275</v>
      </c>
      <c r="AF2032" s="5">
        <f t="shared" si="636"/>
        <v>-1</v>
      </c>
      <c r="AG2032" s="5">
        <f t="shared" si="637"/>
        <v>1.3599999999999999</v>
      </c>
      <c r="AH2032" s="3">
        <f t="shared" si="638"/>
        <v>201511</v>
      </c>
      <c r="AI2032" s="21">
        <v>1.6319999999999999</v>
      </c>
      <c r="AJ2032" s="21">
        <v>2.4300000000000002</v>
      </c>
      <c r="AK2032" s="21">
        <v>1.6659999999999999</v>
      </c>
      <c r="AL2032" s="21">
        <v>2.36</v>
      </c>
      <c r="AO2032">
        <f t="shared" si="643"/>
        <v>-160</v>
      </c>
      <c r="AP2032">
        <f>IF(E2032&lt;F2032,G2032,H2032)</f>
        <v>32</v>
      </c>
      <c r="AQ2032">
        <f>IF(E2032&lt;F2032,H2032,G2032)</f>
        <v>39</v>
      </c>
    </row>
    <row r="2033" spans="2:43" x14ac:dyDescent="0.25">
      <c r="B2033" s="23">
        <v>42323</v>
      </c>
      <c r="C2033" s="20" t="s">
        <v>38</v>
      </c>
      <c r="D2033" s="20" t="s">
        <v>20</v>
      </c>
      <c r="E2033" s="2">
        <v>-202.02020202020196</v>
      </c>
      <c r="F2033" s="2">
        <v>181</v>
      </c>
      <c r="G2033">
        <v>13</v>
      </c>
      <c r="H2033">
        <v>29</v>
      </c>
      <c r="J2033" s="2" t="str">
        <f t="shared" si="639"/>
        <v>Denver Broncos</v>
      </c>
      <c r="K2033" s="2" t="str">
        <f t="shared" si="640"/>
        <v>Kansas City Chiefs</v>
      </c>
      <c r="L2033" s="17">
        <f t="shared" si="641"/>
        <v>-202.02020202020196</v>
      </c>
      <c r="M2033" s="18">
        <f t="shared" si="642"/>
        <v>181</v>
      </c>
      <c r="N2033" s="4">
        <f t="shared" si="628"/>
        <v>1.4950000000000001</v>
      </c>
      <c r="O2033" s="4">
        <f t="shared" si="629"/>
        <v>2.81</v>
      </c>
      <c r="P2033" s="4"/>
      <c r="Q2033" s="4"/>
      <c r="R2033" s="1">
        <f t="shared" si="630"/>
        <v>0.66889632107023411</v>
      </c>
      <c r="S2033" s="1">
        <f t="shared" si="630"/>
        <v>0.35587188612099646</v>
      </c>
      <c r="T2033" s="1">
        <f t="shared" si="626"/>
        <v>2.4169570267131069E-2</v>
      </c>
      <c r="U2033" s="1">
        <f t="shared" si="627"/>
        <v>0.15651221747461883</v>
      </c>
      <c r="V2033" s="1">
        <f t="shared" si="631"/>
        <v>0.66751221747461886</v>
      </c>
      <c r="W2033" s="1"/>
      <c r="X2033" s="17">
        <f t="shared" si="632"/>
        <v>498.09992060261197</v>
      </c>
      <c r="Y2033" s="18">
        <f t="shared" si="633"/>
        <v>1796.2818011286422</v>
      </c>
      <c r="Z2033" s="2">
        <f t="shared" si="644"/>
        <v>473.19492457248134</v>
      </c>
      <c r="AA2033" s="18">
        <f t="shared" si="644"/>
        <v>1706.46771107221</v>
      </c>
      <c r="AB2033" s="2">
        <f t="shared" si="645"/>
        <v>-211.32940107155051</v>
      </c>
      <c r="AC2033" s="2">
        <f t="shared" si="645"/>
        <v>170.64677110722101</v>
      </c>
      <c r="AD2033" s="2">
        <f t="shared" si="634"/>
        <v>-1000</v>
      </c>
      <c r="AE2033" s="2">
        <f t="shared" si="635"/>
        <v>1706.46771107221</v>
      </c>
      <c r="AF2033" s="5">
        <f t="shared" si="636"/>
        <v>-1</v>
      </c>
      <c r="AG2033" s="5">
        <f t="shared" si="637"/>
        <v>1.81</v>
      </c>
      <c r="AH2033" s="3">
        <f t="shared" si="638"/>
        <v>201511</v>
      </c>
      <c r="AI2033" s="21">
        <v>1.37</v>
      </c>
      <c r="AJ2033" s="21">
        <v>3.39</v>
      </c>
      <c r="AK2033" s="21">
        <v>1.4950000000000001</v>
      </c>
      <c r="AL2033" s="21">
        <v>2.81</v>
      </c>
      <c r="AO2033">
        <f t="shared" si="643"/>
        <v>-300</v>
      </c>
      <c r="AP2033">
        <f>IF(E2033&lt;F2033,G2033,H2033)</f>
        <v>13</v>
      </c>
      <c r="AQ2033">
        <f>IF(E2033&lt;F2033,H2033,G2033)</f>
        <v>29</v>
      </c>
    </row>
    <row r="2034" spans="2:43" x14ac:dyDescent="0.25">
      <c r="B2034" s="23">
        <v>42323</v>
      </c>
      <c r="C2034" s="20" t="s">
        <v>25</v>
      </c>
      <c r="D2034" s="20" t="s">
        <v>36</v>
      </c>
      <c r="E2034" s="2">
        <v>281</v>
      </c>
      <c r="F2034" s="2">
        <v>-320.51282051282044</v>
      </c>
      <c r="G2034">
        <v>26</v>
      </c>
      <c r="H2034">
        <v>27</v>
      </c>
      <c r="J2034" s="2" t="str">
        <f t="shared" si="639"/>
        <v>New England Patriots</v>
      </c>
      <c r="K2034" s="2" t="str">
        <f t="shared" si="640"/>
        <v>New York Giants</v>
      </c>
      <c r="L2034" s="17">
        <f t="shared" si="641"/>
        <v>-320.51282051282044</v>
      </c>
      <c r="M2034" s="18">
        <f t="shared" si="642"/>
        <v>281</v>
      </c>
      <c r="N2034" s="4">
        <f t="shared" si="628"/>
        <v>1.3120000000000001</v>
      </c>
      <c r="O2034" s="4">
        <f t="shared" si="629"/>
        <v>3.81</v>
      </c>
      <c r="P2034" s="4"/>
      <c r="Q2034" s="4"/>
      <c r="R2034" s="1">
        <f t="shared" si="630"/>
        <v>0.76219512195121952</v>
      </c>
      <c r="S2034" s="1">
        <f t="shared" si="630"/>
        <v>0.26246719160104987</v>
      </c>
      <c r="T2034" s="1">
        <f t="shared" si="626"/>
        <v>2.4068723155017402E-2</v>
      </c>
      <c r="U2034" s="1">
        <f t="shared" si="627"/>
        <v>0.24986396517508483</v>
      </c>
      <c r="V2034" s="1">
        <f t="shared" si="631"/>
        <v>0.76086396517508481</v>
      </c>
      <c r="W2034" s="1"/>
      <c r="X2034" s="17">
        <f t="shared" si="632"/>
        <v>314.29538757284536</v>
      </c>
      <c r="Y2034" s="18">
        <f t="shared" si="633"/>
        <v>2738.2252641908881</v>
      </c>
      <c r="Z2034" s="2">
        <f t="shared" si="644"/>
        <v>298.58061819420305</v>
      </c>
      <c r="AA2034" s="18">
        <f t="shared" si="644"/>
        <v>2601.3140009813437</v>
      </c>
      <c r="AB2034" s="2">
        <f t="shared" si="645"/>
        <v>-334.91792134664922</v>
      </c>
      <c r="AC2034" s="2">
        <f t="shared" si="645"/>
        <v>260.13140009813435</v>
      </c>
      <c r="AD2034" s="2">
        <f t="shared" si="634"/>
        <v>298.58061819420305</v>
      </c>
      <c r="AE2034" s="2">
        <f t="shared" si="635"/>
        <v>-1000</v>
      </c>
      <c r="AF2034" s="5">
        <f t="shared" si="636"/>
        <v>0.31200000000000006</v>
      </c>
      <c r="AG2034" s="5">
        <f t="shared" si="637"/>
        <v>-1</v>
      </c>
      <c r="AH2034" s="3">
        <f t="shared" si="638"/>
        <v>201511</v>
      </c>
      <c r="AI2034" s="21">
        <v>3.77</v>
      </c>
      <c r="AJ2034" s="21">
        <v>1.3169999999999999</v>
      </c>
      <c r="AK2034" s="21">
        <v>3.81</v>
      </c>
      <c r="AL2034" s="21">
        <v>1.3120000000000001</v>
      </c>
      <c r="AO2034">
        <f t="shared" si="643"/>
        <v>-400</v>
      </c>
      <c r="AP2034">
        <f>IF(E2034&lt;F2034,G2034,H2034)</f>
        <v>27</v>
      </c>
      <c r="AQ2034">
        <f>IF(E2034&lt;F2034,H2034,G2034)</f>
        <v>26</v>
      </c>
    </row>
    <row r="2035" spans="2:43" x14ac:dyDescent="0.25">
      <c r="B2035" s="23">
        <v>42323</v>
      </c>
      <c r="C2035" s="20" t="s">
        <v>52</v>
      </c>
      <c r="D2035" s="20" t="s">
        <v>29</v>
      </c>
      <c r="E2035" s="2">
        <v>-164.20361247947454</v>
      </c>
      <c r="F2035" s="2">
        <v>148</v>
      </c>
      <c r="G2035">
        <v>14</v>
      </c>
      <c r="H2035">
        <v>30</v>
      </c>
      <c r="J2035" s="2" t="str">
        <f t="shared" si="639"/>
        <v>Oakland Raiders</v>
      </c>
      <c r="K2035" s="2" t="str">
        <f t="shared" si="640"/>
        <v>Minnesota Vikings</v>
      </c>
      <c r="L2035" s="17">
        <f t="shared" si="641"/>
        <v>-164.20361247947454</v>
      </c>
      <c r="M2035" s="18">
        <f t="shared" si="642"/>
        <v>148</v>
      </c>
      <c r="N2035" s="4">
        <f t="shared" si="628"/>
        <v>1.609</v>
      </c>
      <c r="O2035" s="4">
        <f t="shared" si="629"/>
        <v>2.48</v>
      </c>
      <c r="P2035" s="4"/>
      <c r="Q2035" s="4"/>
      <c r="R2035" s="1">
        <f t="shared" si="630"/>
        <v>0.62150403977625857</v>
      </c>
      <c r="S2035" s="1">
        <f t="shared" si="630"/>
        <v>0.40322580645161293</v>
      </c>
      <c r="T2035" s="1">
        <f t="shared" si="626"/>
        <v>2.4133039863047268E-2</v>
      </c>
      <c r="U2035" s="1">
        <f t="shared" si="627"/>
        <v>0.10913911666232282</v>
      </c>
      <c r="V2035" s="1">
        <f t="shared" si="631"/>
        <v>0.6201391166623228</v>
      </c>
      <c r="W2035" s="1"/>
      <c r="X2035" s="17">
        <f t="shared" si="632"/>
        <v>612.54140100392738</v>
      </c>
      <c r="Y2035" s="18">
        <f t="shared" si="633"/>
        <v>1475.8167857920587</v>
      </c>
      <c r="Z2035" s="2">
        <f t="shared" si="644"/>
        <v>581.914330953731</v>
      </c>
      <c r="AA2035" s="18">
        <f t="shared" si="644"/>
        <v>1402.0259465024558</v>
      </c>
      <c r="AB2035" s="2">
        <f t="shared" si="645"/>
        <v>-171.84660126191525</v>
      </c>
      <c r="AC2035" s="2">
        <f t="shared" si="645"/>
        <v>140.20259465024557</v>
      </c>
      <c r="AD2035" s="2">
        <f t="shared" si="634"/>
        <v>-1000</v>
      </c>
      <c r="AE2035" s="2">
        <f t="shared" si="635"/>
        <v>1402.0259465024558</v>
      </c>
      <c r="AF2035" s="5">
        <f t="shared" si="636"/>
        <v>-1</v>
      </c>
      <c r="AG2035" s="5">
        <f t="shared" si="637"/>
        <v>1.48</v>
      </c>
      <c r="AH2035" s="3">
        <f t="shared" si="638"/>
        <v>201511</v>
      </c>
      <c r="AI2035" s="21">
        <v>1.6659999999999999</v>
      </c>
      <c r="AJ2035" s="21">
        <v>2.36</v>
      </c>
      <c r="AK2035" s="21">
        <v>1.609</v>
      </c>
      <c r="AL2035" s="21">
        <v>2.48</v>
      </c>
      <c r="AO2035">
        <f t="shared" si="643"/>
        <v>-170</v>
      </c>
      <c r="AP2035">
        <f>IF(E2035&lt;F2035,G2035,H2035)</f>
        <v>14</v>
      </c>
      <c r="AQ2035">
        <f>IF(E2035&lt;F2035,H2035,G2035)</f>
        <v>30</v>
      </c>
    </row>
    <row r="2036" spans="2:43" x14ac:dyDescent="0.25">
      <c r="B2036" s="23">
        <v>42323</v>
      </c>
      <c r="C2036" s="20" t="s">
        <v>28</v>
      </c>
      <c r="D2036" s="20" t="s">
        <v>26</v>
      </c>
      <c r="E2036" s="2">
        <v>-208.33333333333334</v>
      </c>
      <c r="F2036" s="2">
        <v>186</v>
      </c>
      <c r="G2036">
        <v>20</v>
      </c>
      <c r="H2036">
        <v>22</v>
      </c>
      <c r="J2036" s="2" t="str">
        <f t="shared" si="639"/>
        <v>Baltimore Ravens</v>
      </c>
      <c r="K2036" s="2" t="str">
        <f t="shared" si="640"/>
        <v>Jacksonville Jaguars</v>
      </c>
      <c r="L2036" s="17">
        <f t="shared" si="641"/>
        <v>-208.33333333333334</v>
      </c>
      <c r="M2036" s="18">
        <f t="shared" si="642"/>
        <v>186</v>
      </c>
      <c r="N2036" s="4">
        <f t="shared" si="628"/>
        <v>1.48</v>
      </c>
      <c r="O2036" s="4">
        <f t="shared" si="629"/>
        <v>2.86</v>
      </c>
      <c r="P2036" s="4"/>
      <c r="Q2036" s="4"/>
      <c r="R2036" s="1">
        <f t="shared" si="630"/>
        <v>0.67567567567567566</v>
      </c>
      <c r="S2036" s="1">
        <f t="shared" si="630"/>
        <v>0.34965034965034969</v>
      </c>
      <c r="T2036" s="1">
        <f t="shared" si="626"/>
        <v>2.4700460829493065E-2</v>
      </c>
      <c r="U2036" s="1">
        <f t="shared" si="627"/>
        <v>0.16301266301266298</v>
      </c>
      <c r="V2036" s="1">
        <f t="shared" si="631"/>
        <v>0.67401266301266305</v>
      </c>
      <c r="W2036" s="1"/>
      <c r="X2036" s="17">
        <f t="shared" si="632"/>
        <v>483.65165059400738</v>
      </c>
      <c r="Y2036" s="18">
        <f t="shared" si="633"/>
        <v>1846.6048003943104</v>
      </c>
      <c r="Z2036" s="2">
        <f t="shared" si="644"/>
        <v>459.46906806430701</v>
      </c>
      <c r="AA2036" s="18">
        <f t="shared" si="644"/>
        <v>1754.2745603745948</v>
      </c>
      <c r="AB2036" s="2">
        <f t="shared" si="645"/>
        <v>-217.64250729932502</v>
      </c>
      <c r="AC2036" s="2">
        <f t="shared" si="645"/>
        <v>175.42745603745948</v>
      </c>
      <c r="AD2036" s="2">
        <f t="shared" si="634"/>
        <v>-1000</v>
      </c>
      <c r="AE2036" s="2">
        <f t="shared" si="635"/>
        <v>1754.2745603745948</v>
      </c>
      <c r="AF2036" s="5">
        <f t="shared" si="636"/>
        <v>-1</v>
      </c>
      <c r="AG2036" s="5">
        <f t="shared" si="637"/>
        <v>1.8599999999999999</v>
      </c>
      <c r="AH2036" s="3">
        <f t="shared" si="638"/>
        <v>201511</v>
      </c>
      <c r="AI2036" s="21">
        <v>1.4379999999999999</v>
      </c>
      <c r="AJ2036" s="21">
        <v>3.04</v>
      </c>
      <c r="AK2036" s="21">
        <v>1.48</v>
      </c>
      <c r="AL2036" s="21">
        <v>2.86</v>
      </c>
      <c r="AO2036">
        <f t="shared" si="643"/>
        <v>-300</v>
      </c>
      <c r="AP2036">
        <f>IF(E2036&lt;F2036,G2036,H2036)</f>
        <v>20</v>
      </c>
      <c r="AQ2036">
        <f>IF(E2036&lt;F2036,H2036,G2036)</f>
        <v>22</v>
      </c>
    </row>
    <row r="2037" spans="2:43" x14ac:dyDescent="0.25">
      <c r="B2037" s="23">
        <v>42323</v>
      </c>
      <c r="C2037" s="20" t="s">
        <v>33</v>
      </c>
      <c r="D2037" s="20" t="s">
        <v>34</v>
      </c>
      <c r="E2037" s="2">
        <v>-591.71597633136082</v>
      </c>
      <c r="F2037" s="2">
        <v>491</v>
      </c>
      <c r="G2037">
        <v>16</v>
      </c>
      <c r="H2037">
        <v>18</v>
      </c>
      <c r="J2037" s="2" t="str">
        <f t="shared" si="639"/>
        <v>Green Bay Packers</v>
      </c>
      <c r="K2037" s="2" t="str">
        <f t="shared" si="640"/>
        <v>Detroit Lions</v>
      </c>
      <c r="L2037" s="17">
        <f t="shared" si="641"/>
        <v>-591.71597633136082</v>
      </c>
      <c r="M2037" s="18">
        <f t="shared" si="642"/>
        <v>491</v>
      </c>
      <c r="N2037" s="4">
        <f t="shared" si="628"/>
        <v>1.169</v>
      </c>
      <c r="O2037" s="4">
        <f t="shared" si="629"/>
        <v>5.91</v>
      </c>
      <c r="P2037" s="4"/>
      <c r="Q2037" s="4"/>
      <c r="R2037" s="1">
        <f t="shared" si="630"/>
        <v>0.85543199315654406</v>
      </c>
      <c r="S2037" s="1">
        <f t="shared" si="630"/>
        <v>0.16920473773265651</v>
      </c>
      <c r="T2037" s="1">
        <f t="shared" si="626"/>
        <v>2.4044356547535006E-2</v>
      </c>
      <c r="U2037" s="1">
        <f t="shared" si="627"/>
        <v>0.34311362771194376</v>
      </c>
      <c r="V2037" s="1">
        <f t="shared" si="631"/>
        <v>0.85411362771194377</v>
      </c>
      <c r="W2037" s="1"/>
      <c r="X2037" s="17">
        <f t="shared" si="632"/>
        <v>170.80440769791517</v>
      </c>
      <c r="Y2037" s="18">
        <f t="shared" si="633"/>
        <v>4588.8256510488354</v>
      </c>
      <c r="Z2037" s="2">
        <f t="shared" si="644"/>
        <v>162.26418731301939</v>
      </c>
      <c r="AA2037" s="18">
        <f t="shared" si="644"/>
        <v>4359.3843684963931</v>
      </c>
      <c r="AB2037" s="2">
        <f t="shared" si="645"/>
        <v>-616.27893163568342</v>
      </c>
      <c r="AC2037" s="2">
        <f t="shared" si="645"/>
        <v>435.93843684963929</v>
      </c>
      <c r="AD2037" s="2">
        <f t="shared" si="634"/>
        <v>-1000</v>
      </c>
      <c r="AE2037" s="2">
        <f t="shared" si="635"/>
        <v>4359.3843684963931</v>
      </c>
      <c r="AF2037" s="5">
        <f t="shared" si="636"/>
        <v>-1</v>
      </c>
      <c r="AG2037" s="5">
        <f t="shared" si="637"/>
        <v>4.91</v>
      </c>
      <c r="AH2037" s="3">
        <f t="shared" si="638"/>
        <v>201511</v>
      </c>
      <c r="AI2037" s="21">
        <v>1.1659999999999999</v>
      </c>
      <c r="AJ2037" s="21">
        <v>5.98</v>
      </c>
      <c r="AK2037" s="21">
        <v>1.169</v>
      </c>
      <c r="AL2037" s="21">
        <v>5.91</v>
      </c>
      <c r="AO2037">
        <f t="shared" si="643"/>
        <v>-600</v>
      </c>
      <c r="AP2037">
        <f>IF(E2037&lt;F2037,G2037,H2037)</f>
        <v>16</v>
      </c>
      <c r="AQ2037">
        <f>IF(E2037&lt;F2037,H2037,G2037)</f>
        <v>18</v>
      </c>
    </row>
    <row r="2038" spans="2:43" x14ac:dyDescent="0.25">
      <c r="B2038" s="23">
        <v>42323</v>
      </c>
      <c r="C2038" s="20" t="s">
        <v>19</v>
      </c>
      <c r="D2038" s="20" t="s">
        <v>30</v>
      </c>
      <c r="E2038" s="2">
        <v>-230.41474654377885</v>
      </c>
      <c r="F2038" s="2">
        <v>204.99999999999997</v>
      </c>
      <c r="G2038">
        <v>19</v>
      </c>
      <c r="H2038">
        <v>20</v>
      </c>
      <c r="J2038" s="2" t="str">
        <f t="shared" si="639"/>
        <v>Philadelphia Eagles</v>
      </c>
      <c r="K2038" s="2" t="str">
        <f t="shared" si="640"/>
        <v>Miami Dolphins</v>
      </c>
      <c r="L2038" s="17">
        <f t="shared" si="641"/>
        <v>-230.41474654377885</v>
      </c>
      <c r="M2038" s="18">
        <f t="shared" si="642"/>
        <v>204.99999999999997</v>
      </c>
      <c r="N2038" s="4">
        <f t="shared" si="628"/>
        <v>1.4339999999999999</v>
      </c>
      <c r="O2038" s="4">
        <f t="shared" si="629"/>
        <v>3.05</v>
      </c>
      <c r="P2038" s="4"/>
      <c r="Q2038" s="4"/>
      <c r="R2038" s="1">
        <f t="shared" si="630"/>
        <v>0.69735006973500702</v>
      </c>
      <c r="S2038" s="1">
        <f t="shared" si="630"/>
        <v>0.32786885245901642</v>
      </c>
      <c r="T2038" s="1">
        <f t="shared" si="626"/>
        <v>2.4598572702943966E-2</v>
      </c>
      <c r="U2038" s="1">
        <f t="shared" si="627"/>
        <v>0.1847406086379953</v>
      </c>
      <c r="V2038" s="1">
        <f t="shared" si="631"/>
        <v>0.69574060863799536</v>
      </c>
      <c r="W2038" s="1"/>
      <c r="X2038" s="17">
        <f t="shared" si="632"/>
        <v>437.31728115975989</v>
      </c>
      <c r="Y2038" s="18">
        <f t="shared" si="633"/>
        <v>2028.3240111062205</v>
      </c>
      <c r="Z2038" s="2">
        <f t="shared" si="644"/>
        <v>415.45141710177188</v>
      </c>
      <c r="AA2038" s="18">
        <f t="shared" si="644"/>
        <v>1926.9078105509093</v>
      </c>
      <c r="AB2038" s="2">
        <f t="shared" si="645"/>
        <v>-240.70203129311579</v>
      </c>
      <c r="AC2038" s="2">
        <f t="shared" si="645"/>
        <v>192.69078105509092</v>
      </c>
      <c r="AD2038" s="2">
        <f t="shared" si="634"/>
        <v>-1000</v>
      </c>
      <c r="AE2038" s="2">
        <f t="shared" si="635"/>
        <v>1926.9078105509093</v>
      </c>
      <c r="AF2038" s="5">
        <f t="shared" si="636"/>
        <v>-1</v>
      </c>
      <c r="AG2038" s="5">
        <f t="shared" si="637"/>
        <v>2.0499999999999998</v>
      </c>
      <c r="AH2038" s="3">
        <f t="shared" si="638"/>
        <v>201511</v>
      </c>
      <c r="AI2038" s="21">
        <v>1.3919999999999999</v>
      </c>
      <c r="AJ2038" s="21">
        <v>3.27</v>
      </c>
      <c r="AK2038" s="21">
        <v>1.4339999999999999</v>
      </c>
      <c r="AL2038" s="21">
        <v>3.05</v>
      </c>
      <c r="AO2038">
        <f t="shared" si="643"/>
        <v>-300</v>
      </c>
      <c r="AP2038">
        <f>IF(E2038&lt;F2038,G2038,H2038)</f>
        <v>19</v>
      </c>
      <c r="AQ2038">
        <f>IF(E2038&lt;F2038,H2038,G2038)</f>
        <v>20</v>
      </c>
    </row>
    <row r="2039" spans="2:43" x14ac:dyDescent="0.25">
      <c r="B2039" s="23">
        <v>42323</v>
      </c>
      <c r="C2039" s="20" t="s">
        <v>45</v>
      </c>
      <c r="D2039" s="20" t="s">
        <v>46</v>
      </c>
      <c r="E2039" s="2">
        <v>-308.64197530864192</v>
      </c>
      <c r="F2039" s="2">
        <v>271</v>
      </c>
      <c r="G2039">
        <v>30</v>
      </c>
      <c r="H2039">
        <v>9</v>
      </c>
      <c r="J2039" s="2" t="str">
        <f t="shared" si="639"/>
        <v>Pittsburgh Steelers</v>
      </c>
      <c r="K2039" s="2" t="str">
        <f t="shared" si="640"/>
        <v>Cleveland Browns</v>
      </c>
      <c r="L2039" s="17">
        <f t="shared" si="641"/>
        <v>-308.64197530864192</v>
      </c>
      <c r="M2039" s="18">
        <f t="shared" si="642"/>
        <v>271</v>
      </c>
      <c r="N2039" s="4">
        <f t="shared" si="628"/>
        <v>1.3240000000000001</v>
      </c>
      <c r="O2039" s="4">
        <f t="shared" si="629"/>
        <v>3.71</v>
      </c>
      <c r="P2039" s="4"/>
      <c r="Q2039" s="4"/>
      <c r="R2039" s="1">
        <f t="shared" si="630"/>
        <v>0.75528700906344404</v>
      </c>
      <c r="S2039" s="1">
        <f t="shared" si="630"/>
        <v>0.26954177897574122</v>
      </c>
      <c r="T2039" s="1">
        <f t="shared" si="626"/>
        <v>2.4227254668255815E-2</v>
      </c>
      <c r="U2039" s="1">
        <f t="shared" si="627"/>
        <v>0.24287261504385141</v>
      </c>
      <c r="V2039" s="1">
        <f t="shared" si="631"/>
        <v>0.75387261504385139</v>
      </c>
      <c r="W2039" s="1"/>
      <c r="X2039" s="17">
        <f t="shared" si="632"/>
        <v>326.48405054722906</v>
      </c>
      <c r="Y2039" s="18">
        <f t="shared" si="633"/>
        <v>2646.9056108247742</v>
      </c>
      <c r="Z2039" s="2">
        <f t="shared" si="644"/>
        <v>310.15984801986758</v>
      </c>
      <c r="AA2039" s="18">
        <f t="shared" si="644"/>
        <v>2514.5603302835352</v>
      </c>
      <c r="AB2039" s="2">
        <f t="shared" si="645"/>
        <v>-322.41439579759663</v>
      </c>
      <c r="AC2039" s="2">
        <f t="shared" si="645"/>
        <v>251.45603302835352</v>
      </c>
      <c r="AD2039" s="2">
        <f t="shared" si="634"/>
        <v>310.15984801986758</v>
      </c>
      <c r="AE2039" s="2">
        <f t="shared" si="635"/>
        <v>-1000</v>
      </c>
      <c r="AF2039" s="5">
        <f t="shared" si="636"/>
        <v>0.32400000000000007</v>
      </c>
      <c r="AG2039" s="5">
        <f t="shared" si="637"/>
        <v>-1</v>
      </c>
      <c r="AH2039" s="3">
        <f t="shared" si="638"/>
        <v>201511</v>
      </c>
      <c r="AI2039" s="21">
        <v>1.4650000000000001</v>
      </c>
      <c r="AJ2039" s="21">
        <v>2.93</v>
      </c>
      <c r="AK2039" s="21">
        <v>1.3240000000000001</v>
      </c>
      <c r="AL2039" s="21">
        <v>3.71</v>
      </c>
      <c r="AO2039">
        <f t="shared" si="643"/>
        <v>-400</v>
      </c>
      <c r="AP2039">
        <f>IF(E2039&lt;F2039,G2039,H2039)</f>
        <v>30</v>
      </c>
      <c r="AQ2039">
        <f>IF(E2039&lt;F2039,H2039,G2039)</f>
        <v>9</v>
      </c>
    </row>
    <row r="2040" spans="2:43" x14ac:dyDescent="0.25">
      <c r="B2040" s="23">
        <v>42323</v>
      </c>
      <c r="C2040" s="20" t="s">
        <v>55</v>
      </c>
      <c r="D2040" s="20" t="s">
        <v>37</v>
      </c>
      <c r="E2040" s="2">
        <v>-373.13432835820896</v>
      </c>
      <c r="F2040" s="2">
        <v>324</v>
      </c>
      <c r="G2040">
        <v>13</v>
      </c>
      <c r="H2040">
        <v>37</v>
      </c>
      <c r="J2040" s="2" t="str">
        <f t="shared" si="639"/>
        <v>St. Louis Rams</v>
      </c>
      <c r="K2040" s="2" t="str">
        <f t="shared" si="640"/>
        <v>Chicago Bears</v>
      </c>
      <c r="L2040" s="17">
        <f t="shared" si="641"/>
        <v>-373.13432835820896</v>
      </c>
      <c r="M2040" s="18">
        <f t="shared" si="642"/>
        <v>324</v>
      </c>
      <c r="N2040" s="4">
        <f t="shared" si="628"/>
        <v>1.268</v>
      </c>
      <c r="O2040" s="4">
        <f t="shared" si="629"/>
        <v>4.24</v>
      </c>
      <c r="P2040" s="4"/>
      <c r="Q2040" s="4"/>
      <c r="R2040" s="1">
        <f t="shared" si="630"/>
        <v>0.78864353312302837</v>
      </c>
      <c r="S2040" s="1">
        <f t="shared" si="630"/>
        <v>0.23584905660377356</v>
      </c>
      <c r="T2040" s="1">
        <f t="shared" si="626"/>
        <v>2.3907044299201097E-2</v>
      </c>
      <c r="U2040" s="1">
        <f t="shared" si="627"/>
        <v>0.27639723825962742</v>
      </c>
      <c r="V2040" s="1">
        <f t="shared" si="631"/>
        <v>0.78739723825962749</v>
      </c>
      <c r="W2040" s="1"/>
      <c r="X2040" s="17">
        <f t="shared" si="632"/>
        <v>270.0069944495682</v>
      </c>
      <c r="Y2040" s="18">
        <f t="shared" si="633"/>
        <v>3129.532685368983</v>
      </c>
      <c r="Z2040" s="2">
        <f t="shared" si="644"/>
        <v>256.50664472708979</v>
      </c>
      <c r="AA2040" s="18">
        <f t="shared" si="644"/>
        <v>2973.0560511005338</v>
      </c>
      <c r="AB2040" s="2">
        <f t="shared" si="645"/>
        <v>-389.85344846093551</v>
      </c>
      <c r="AC2040" s="2">
        <f t="shared" si="645"/>
        <v>297.30560511005336</v>
      </c>
      <c r="AD2040" s="2">
        <f t="shared" si="634"/>
        <v>-1000</v>
      </c>
      <c r="AE2040" s="2">
        <f t="shared" si="635"/>
        <v>2973.0560511005338</v>
      </c>
      <c r="AF2040" s="5">
        <f t="shared" si="636"/>
        <v>-1</v>
      </c>
      <c r="AG2040" s="5">
        <f t="shared" si="637"/>
        <v>3.24</v>
      </c>
      <c r="AH2040" s="3">
        <f t="shared" si="638"/>
        <v>201511</v>
      </c>
      <c r="AI2040" s="21">
        <v>1.3169999999999999</v>
      </c>
      <c r="AJ2040" s="21">
        <v>3.77</v>
      </c>
      <c r="AK2040" s="21">
        <v>1.268</v>
      </c>
      <c r="AL2040" s="21">
        <v>4.24</v>
      </c>
      <c r="AO2040">
        <f t="shared" si="643"/>
        <v>-400</v>
      </c>
      <c r="AP2040">
        <f>IF(E2040&lt;F2040,G2040,H2040)</f>
        <v>13</v>
      </c>
      <c r="AQ2040">
        <f>IF(E2040&lt;F2040,H2040,G2040)</f>
        <v>37</v>
      </c>
    </row>
    <row r="2041" spans="2:43" x14ac:dyDescent="0.25">
      <c r="B2041" s="23">
        <v>42323</v>
      </c>
      <c r="C2041" s="20" t="s">
        <v>27</v>
      </c>
      <c r="D2041" s="20" t="s">
        <v>23</v>
      </c>
      <c r="E2041" s="2">
        <v>-101.01010101010101</v>
      </c>
      <c r="F2041" s="2">
        <v>-109.05125408942203</v>
      </c>
      <c r="G2041">
        <v>10</v>
      </c>
      <c r="H2041">
        <v>6</v>
      </c>
      <c r="J2041" s="2" t="str">
        <f t="shared" si="639"/>
        <v>Dallas Cowboys</v>
      </c>
      <c r="K2041" s="2" t="str">
        <f t="shared" si="640"/>
        <v>Tampa Bay Buccaneers</v>
      </c>
      <c r="L2041" s="17">
        <f t="shared" si="641"/>
        <v>-109.05125408942203</v>
      </c>
      <c r="M2041" s="18">
        <f t="shared" si="642"/>
        <v>-101.01010101010101</v>
      </c>
      <c r="N2041" s="4">
        <f t="shared" si="628"/>
        <v>1.99</v>
      </c>
      <c r="O2041" s="4">
        <f t="shared" si="629"/>
        <v>1.917</v>
      </c>
      <c r="P2041" s="4"/>
      <c r="Q2041" s="4"/>
      <c r="R2041" s="1">
        <f t="shared" si="630"/>
        <v>0.50251256281407031</v>
      </c>
      <c r="S2041" s="1">
        <f t="shared" si="630"/>
        <v>0.52164840897235265</v>
      </c>
      <c r="T2041" s="1">
        <f t="shared" si="626"/>
        <v>2.3590990529818279E-2</v>
      </c>
      <c r="U2041" s="1">
        <f t="shared" si="627"/>
        <v>9.5679230791411718E-3</v>
      </c>
      <c r="V2041" s="1">
        <f t="shared" si="631"/>
        <v>0.50143207692085889</v>
      </c>
      <c r="W2041" s="1"/>
      <c r="X2041" s="17">
        <f t="shared" si="632"/>
        <v>994.28805221376001</v>
      </c>
      <c r="Y2041" s="18">
        <f t="shared" si="633"/>
        <v>917.1971482015274</v>
      </c>
      <c r="Z2041" s="2">
        <f t="shared" si="644"/>
        <v>944.573649603072</v>
      </c>
      <c r="AA2041" s="18">
        <f t="shared" si="644"/>
        <v>871.33729079145098</v>
      </c>
      <c r="AB2041" s="2">
        <f t="shared" si="645"/>
        <v>-105.86786963835156</v>
      </c>
      <c r="AC2041" s="2">
        <f t="shared" si="645"/>
        <v>-114.76611991341291</v>
      </c>
      <c r="AD2041" s="2">
        <f t="shared" si="634"/>
        <v>-1000</v>
      </c>
      <c r="AE2041" s="2">
        <f t="shared" si="635"/>
        <v>871.33729079145098</v>
      </c>
      <c r="AF2041" s="5">
        <f t="shared" si="636"/>
        <v>-1</v>
      </c>
      <c r="AG2041" s="5">
        <f t="shared" si="637"/>
        <v>0.91700000000000004</v>
      </c>
      <c r="AH2041" s="3">
        <f t="shared" si="638"/>
        <v>201511</v>
      </c>
      <c r="AI2041" s="21">
        <v>1.806</v>
      </c>
      <c r="AJ2041" s="21">
        <v>2.12</v>
      </c>
      <c r="AK2041" s="21">
        <v>1.99</v>
      </c>
      <c r="AL2041" s="21">
        <v>1.917</v>
      </c>
      <c r="AO2041">
        <f t="shared" si="643"/>
        <v>-110</v>
      </c>
      <c r="AP2041">
        <f>IF(E2041&lt;F2041,G2041,H2041)</f>
        <v>6</v>
      </c>
      <c r="AQ2041">
        <f>IF(E2041&lt;F2041,H2041,G2041)</f>
        <v>10</v>
      </c>
    </row>
    <row r="2042" spans="2:43" x14ac:dyDescent="0.25">
      <c r="B2042" s="23">
        <v>42323</v>
      </c>
      <c r="C2042" s="20" t="s">
        <v>41</v>
      </c>
      <c r="D2042" s="20" t="s">
        <v>44</v>
      </c>
      <c r="E2042" s="2">
        <v>175</v>
      </c>
      <c r="F2042" s="2">
        <v>-195.3125</v>
      </c>
      <c r="G2042">
        <v>10</v>
      </c>
      <c r="H2042">
        <v>27</v>
      </c>
      <c r="J2042" s="2" t="str">
        <f t="shared" si="639"/>
        <v>Carolina Panthers</v>
      </c>
      <c r="K2042" s="2" t="str">
        <f t="shared" si="640"/>
        <v>Tennessee Titans</v>
      </c>
      <c r="L2042" s="17">
        <f t="shared" si="641"/>
        <v>-195.3125</v>
      </c>
      <c r="M2042" s="18">
        <f t="shared" si="642"/>
        <v>175</v>
      </c>
      <c r="N2042" s="4">
        <f t="shared" si="628"/>
        <v>1.512</v>
      </c>
      <c r="O2042" s="4">
        <f t="shared" si="629"/>
        <v>2.75</v>
      </c>
      <c r="P2042" s="4"/>
      <c r="Q2042" s="4"/>
      <c r="R2042" s="1">
        <f t="shared" si="630"/>
        <v>0.66137566137566139</v>
      </c>
      <c r="S2042" s="1">
        <f t="shared" si="630"/>
        <v>0.36363636363636365</v>
      </c>
      <c r="T2042" s="1">
        <f t="shared" si="626"/>
        <v>2.4401689347724131E-2</v>
      </c>
      <c r="U2042" s="1">
        <f t="shared" si="627"/>
        <v>0.14886964886964887</v>
      </c>
      <c r="V2042" s="1">
        <f t="shared" si="631"/>
        <v>0.65986964886964894</v>
      </c>
      <c r="W2042" s="1"/>
      <c r="X2042" s="17">
        <f t="shared" si="632"/>
        <v>515.45081928376521</v>
      </c>
      <c r="Y2042" s="18">
        <f t="shared" si="633"/>
        <v>1739.277880578285</v>
      </c>
      <c r="Z2042" s="2">
        <f t="shared" si="644"/>
        <v>489.67827831957692</v>
      </c>
      <c r="AA2042" s="18">
        <f t="shared" si="644"/>
        <v>1652.3139865493706</v>
      </c>
      <c r="AB2042" s="2">
        <f t="shared" si="645"/>
        <v>-204.21571555750606</v>
      </c>
      <c r="AC2042" s="2">
        <f t="shared" si="645"/>
        <v>165.23139865493707</v>
      </c>
      <c r="AD2042" s="2">
        <f t="shared" si="634"/>
        <v>489.67827831957692</v>
      </c>
      <c r="AE2042" s="2">
        <f t="shared" si="635"/>
        <v>-1000</v>
      </c>
      <c r="AF2042" s="5">
        <f t="shared" si="636"/>
        <v>0.51200000000000001</v>
      </c>
      <c r="AG2042" s="5">
        <f t="shared" si="637"/>
        <v>-1</v>
      </c>
      <c r="AH2042" s="3">
        <f t="shared" si="638"/>
        <v>201511</v>
      </c>
      <c r="AI2042" s="21">
        <v>2.88</v>
      </c>
      <c r="AJ2042" s="21">
        <v>1.476</v>
      </c>
      <c r="AK2042" s="21">
        <v>2.75</v>
      </c>
      <c r="AL2042" s="21">
        <v>1.512</v>
      </c>
      <c r="AO2042">
        <f t="shared" si="643"/>
        <v>-200</v>
      </c>
      <c r="AP2042">
        <f>IF(E2042&lt;F2042,G2042,H2042)</f>
        <v>27</v>
      </c>
      <c r="AQ2042">
        <f>IF(E2042&lt;F2042,H2042,G2042)</f>
        <v>10</v>
      </c>
    </row>
    <row r="2043" spans="2:43" x14ac:dyDescent="0.25">
      <c r="B2043" s="23">
        <v>42323</v>
      </c>
      <c r="C2043" s="20" t="s">
        <v>53</v>
      </c>
      <c r="D2043" s="20" t="s">
        <v>43</v>
      </c>
      <c r="E2043" s="2">
        <v>102</v>
      </c>
      <c r="F2043" s="2">
        <v>-113.12217194570137</v>
      </c>
      <c r="G2043">
        <v>47</v>
      </c>
      <c r="H2043">
        <v>14</v>
      </c>
      <c r="J2043" s="2" t="str">
        <f t="shared" si="639"/>
        <v>New Orleans Saints</v>
      </c>
      <c r="K2043" s="2" t="str">
        <f t="shared" si="640"/>
        <v>Washington Redskins</v>
      </c>
      <c r="L2043" s="17">
        <f t="shared" si="641"/>
        <v>-113.12217194570137</v>
      </c>
      <c r="M2043" s="18">
        <f t="shared" si="642"/>
        <v>102</v>
      </c>
      <c r="N2043" s="4">
        <f t="shared" si="628"/>
        <v>1.8839999999999999</v>
      </c>
      <c r="O2043" s="4">
        <f t="shared" si="629"/>
        <v>2.02</v>
      </c>
      <c r="P2043" s="4"/>
      <c r="Q2043" s="4"/>
      <c r="R2043" s="1">
        <f t="shared" si="630"/>
        <v>0.53078556263269638</v>
      </c>
      <c r="S2043" s="1">
        <f t="shared" si="630"/>
        <v>0.49504950495049505</v>
      </c>
      <c r="T2043" s="1">
        <f t="shared" si="626"/>
        <v>2.5184426229508228E-2</v>
      </c>
      <c r="U2043" s="1">
        <f t="shared" si="627"/>
        <v>1.7868028841100669E-2</v>
      </c>
      <c r="V2043" s="1">
        <f t="shared" si="631"/>
        <v>0.52886802884110073</v>
      </c>
      <c r="W2043" s="1"/>
      <c r="X2043" s="17">
        <f t="shared" si="632"/>
        <v>890.83087928624184</v>
      </c>
      <c r="Y2043" s="18">
        <f t="shared" si="633"/>
        <v>1023.5691422820969</v>
      </c>
      <c r="Z2043" s="2">
        <f t="shared" si="644"/>
        <v>846.28933532192968</v>
      </c>
      <c r="AA2043" s="18">
        <f t="shared" si="644"/>
        <v>972.39068516799205</v>
      </c>
      <c r="AB2043" s="2">
        <f t="shared" si="645"/>
        <v>-118.16289751773826</v>
      </c>
      <c r="AC2043" s="2">
        <f t="shared" si="645"/>
        <v>-102.83932325279712</v>
      </c>
      <c r="AD2043" s="2">
        <f t="shared" si="634"/>
        <v>-1000</v>
      </c>
      <c r="AE2043" s="2">
        <f t="shared" si="635"/>
        <v>972.39068516799205</v>
      </c>
      <c r="AF2043" s="5">
        <f t="shared" si="636"/>
        <v>-1</v>
      </c>
      <c r="AG2043" s="5">
        <f t="shared" si="637"/>
        <v>1.02</v>
      </c>
      <c r="AH2043" s="3">
        <f t="shared" si="638"/>
        <v>201511</v>
      </c>
      <c r="AI2043" s="21">
        <v>1.98</v>
      </c>
      <c r="AJ2043" s="21">
        <v>1.925</v>
      </c>
      <c r="AK2043" s="21">
        <v>2.02</v>
      </c>
      <c r="AL2043" s="21">
        <v>1.8839999999999999</v>
      </c>
      <c r="AO2043">
        <f t="shared" si="643"/>
        <v>-120</v>
      </c>
      <c r="AP2043">
        <f>IF(E2043&lt;F2043,G2043,H2043)</f>
        <v>14</v>
      </c>
      <c r="AQ2043">
        <f>IF(E2043&lt;F2043,H2043,G2043)</f>
        <v>47</v>
      </c>
    </row>
    <row r="2044" spans="2:43" x14ac:dyDescent="0.25">
      <c r="B2044" s="23">
        <v>42320</v>
      </c>
      <c r="C2044" s="20" t="s">
        <v>42</v>
      </c>
      <c r="D2044" s="20" t="s">
        <v>24</v>
      </c>
      <c r="E2044" s="2">
        <v>-126.10340479192939</v>
      </c>
      <c r="F2044" s="2">
        <v>114.00000000000001</v>
      </c>
      <c r="G2044">
        <v>17</v>
      </c>
      <c r="H2044">
        <v>22</v>
      </c>
      <c r="J2044" s="2" t="str">
        <f t="shared" si="639"/>
        <v>New York Jets</v>
      </c>
      <c r="K2044" s="2" t="str">
        <f t="shared" si="640"/>
        <v>Buffalo Bills</v>
      </c>
      <c r="L2044" s="17">
        <f t="shared" si="641"/>
        <v>-126.10340479192939</v>
      </c>
      <c r="M2044" s="18">
        <f t="shared" si="642"/>
        <v>114.00000000000001</v>
      </c>
      <c r="N2044" s="4">
        <f t="shared" si="628"/>
        <v>1.7929999999999999</v>
      </c>
      <c r="O2044" s="4">
        <f t="shared" si="629"/>
        <v>2.14</v>
      </c>
      <c r="P2044" s="4"/>
      <c r="Q2044" s="4"/>
      <c r="R2044" s="1">
        <f t="shared" si="630"/>
        <v>0.5577244841048522</v>
      </c>
      <c r="S2044" s="1">
        <f t="shared" si="630"/>
        <v>0.46728971962616822</v>
      </c>
      <c r="T2044" s="1">
        <f t="shared" si="626"/>
        <v>2.4403763030765302E-2</v>
      </c>
      <c r="U2044" s="1">
        <f t="shared" si="627"/>
        <v>4.5217382239341991E-2</v>
      </c>
      <c r="V2044" s="1">
        <f t="shared" si="631"/>
        <v>0.55621738223934203</v>
      </c>
      <c r="W2044" s="1"/>
      <c r="X2044" s="17">
        <f t="shared" si="632"/>
        <v>797.85823300591676</v>
      </c>
      <c r="Y2044" s="18">
        <f t="shared" si="633"/>
        <v>1141.4391434294505</v>
      </c>
      <c r="Z2044" s="2">
        <f t="shared" si="644"/>
        <v>757.96532135562086</v>
      </c>
      <c r="AA2044" s="18">
        <f t="shared" si="644"/>
        <v>1084.3671862579779</v>
      </c>
      <c r="AB2044" s="2">
        <f t="shared" si="645"/>
        <v>-131.93215729335745</v>
      </c>
      <c r="AC2044" s="2">
        <f t="shared" si="645"/>
        <v>108.43671862579779</v>
      </c>
      <c r="AD2044" s="2">
        <f t="shared" si="634"/>
        <v>-1000</v>
      </c>
      <c r="AE2044" s="2">
        <f t="shared" si="635"/>
        <v>1084.3671862579779</v>
      </c>
      <c r="AF2044" s="5">
        <f t="shared" si="636"/>
        <v>-1</v>
      </c>
      <c r="AG2044" s="5">
        <f t="shared" si="637"/>
        <v>1.1400000000000001</v>
      </c>
      <c r="AH2044" s="3">
        <f t="shared" si="638"/>
        <v>201511</v>
      </c>
      <c r="AI2044" s="21">
        <v>1.714</v>
      </c>
      <c r="AJ2044" s="21">
        <v>2.27</v>
      </c>
      <c r="AK2044" s="21">
        <v>1.7929999999999999</v>
      </c>
      <c r="AL2044" s="21">
        <v>2.14</v>
      </c>
      <c r="AO2044">
        <f t="shared" si="643"/>
        <v>-130</v>
      </c>
      <c r="AP2044">
        <f>IF(E2044&lt;F2044,G2044,H2044)</f>
        <v>17</v>
      </c>
      <c r="AQ2044">
        <f>IF(E2044&lt;F2044,H2044,G2044)</f>
        <v>22</v>
      </c>
    </row>
    <row r="2045" spans="2:43" x14ac:dyDescent="0.25">
      <c r="B2045" s="23">
        <v>42317</v>
      </c>
      <c r="C2045" s="20" t="s">
        <v>54</v>
      </c>
      <c r="D2045" s="20" t="s">
        <v>37</v>
      </c>
      <c r="E2045" s="2">
        <v>-179.21146953405017</v>
      </c>
      <c r="F2045" s="2">
        <v>161</v>
      </c>
      <c r="G2045">
        <v>19</v>
      </c>
      <c r="H2045">
        <v>22</v>
      </c>
      <c r="J2045" s="2" t="str">
        <f t="shared" si="639"/>
        <v>San Diego Chargers</v>
      </c>
      <c r="K2045" s="2" t="str">
        <f t="shared" si="640"/>
        <v>Chicago Bears</v>
      </c>
      <c r="L2045" s="17">
        <f t="shared" si="641"/>
        <v>-179.21146953405017</v>
      </c>
      <c r="M2045" s="18">
        <f t="shared" si="642"/>
        <v>161</v>
      </c>
      <c r="N2045" s="4">
        <f t="shared" si="628"/>
        <v>1.5580000000000001</v>
      </c>
      <c r="O2045" s="4">
        <f t="shared" si="629"/>
        <v>2.61</v>
      </c>
      <c r="P2045" s="4"/>
      <c r="Q2045" s="4"/>
      <c r="R2045" s="1">
        <f t="shared" si="630"/>
        <v>0.64184852374839541</v>
      </c>
      <c r="S2045" s="1">
        <f t="shared" si="630"/>
        <v>0.38314176245210729</v>
      </c>
      <c r="T2045" s="1">
        <f t="shared" si="626"/>
        <v>2.4380998080614336E-2</v>
      </c>
      <c r="U2045" s="1">
        <f t="shared" si="627"/>
        <v>0.12935338064814406</v>
      </c>
      <c r="V2045" s="1">
        <f t="shared" si="631"/>
        <v>0.64035338064814407</v>
      </c>
      <c r="W2045" s="1"/>
      <c r="X2045" s="17">
        <f t="shared" si="632"/>
        <v>561.63773038542206</v>
      </c>
      <c r="Y2045" s="18">
        <f t="shared" si="633"/>
        <v>1603.4302738055192</v>
      </c>
      <c r="Z2045" s="2">
        <f t="shared" si="644"/>
        <v>533.55584386615089</v>
      </c>
      <c r="AA2045" s="18">
        <f t="shared" si="644"/>
        <v>1523.2587601152431</v>
      </c>
      <c r="AB2045" s="2">
        <f t="shared" si="645"/>
        <v>-187.42180626379991</v>
      </c>
      <c r="AC2045" s="2">
        <f t="shared" si="645"/>
        <v>152.32587601152431</v>
      </c>
      <c r="AD2045" s="2">
        <f t="shared" si="634"/>
        <v>-1000</v>
      </c>
      <c r="AE2045" s="2">
        <f t="shared" si="635"/>
        <v>1523.2587601152431</v>
      </c>
      <c r="AF2045" s="5">
        <f t="shared" si="636"/>
        <v>-1</v>
      </c>
      <c r="AG2045" s="5">
        <f t="shared" si="637"/>
        <v>1.6099999999999999</v>
      </c>
      <c r="AH2045" s="3">
        <f t="shared" si="638"/>
        <v>201511</v>
      </c>
      <c r="AI2045" s="21">
        <v>1.512</v>
      </c>
      <c r="AJ2045" s="21">
        <v>2.75</v>
      </c>
      <c r="AK2045" s="21">
        <v>1.5580000000000001</v>
      </c>
      <c r="AL2045" s="21">
        <v>2.61</v>
      </c>
      <c r="AO2045">
        <f t="shared" si="643"/>
        <v>-180</v>
      </c>
      <c r="AP2045">
        <f>IF(E2045&lt;F2045,G2045,H2045)</f>
        <v>19</v>
      </c>
      <c r="AQ2045">
        <f>IF(E2045&lt;F2045,H2045,G2045)</f>
        <v>22</v>
      </c>
    </row>
    <row r="2046" spans="2:43" x14ac:dyDescent="0.25">
      <c r="B2046" s="23">
        <v>42316</v>
      </c>
      <c r="C2046" s="20" t="s">
        <v>23</v>
      </c>
      <c r="D2046" s="20" t="s">
        <v>19</v>
      </c>
      <c r="E2046" s="2">
        <v>149.00000000000003</v>
      </c>
      <c r="F2046" s="2">
        <v>-165.016501650165</v>
      </c>
      <c r="G2046">
        <v>27</v>
      </c>
      <c r="H2046">
        <v>33</v>
      </c>
      <c r="J2046" s="2" t="str">
        <f t="shared" si="639"/>
        <v>Philadelphia Eagles</v>
      </c>
      <c r="K2046" s="2" t="str">
        <f t="shared" si="640"/>
        <v>Dallas Cowboys</v>
      </c>
      <c r="L2046" s="17">
        <f t="shared" si="641"/>
        <v>-165.016501650165</v>
      </c>
      <c r="M2046" s="18">
        <f t="shared" si="642"/>
        <v>149.00000000000003</v>
      </c>
      <c r="N2046" s="4">
        <f t="shared" si="628"/>
        <v>1.6060000000000001</v>
      </c>
      <c r="O2046" s="4">
        <f t="shared" si="629"/>
        <v>2.4900000000000002</v>
      </c>
      <c r="P2046" s="4"/>
      <c r="Q2046" s="4"/>
      <c r="R2046" s="1">
        <f t="shared" si="630"/>
        <v>0.62266500622665</v>
      </c>
      <c r="S2046" s="1">
        <f t="shared" si="630"/>
        <v>0.40160642570281119</v>
      </c>
      <c r="T2046" s="1">
        <f t="shared" si="626"/>
        <v>2.3696289062499876E-2</v>
      </c>
      <c r="U2046" s="1">
        <f t="shared" si="627"/>
        <v>0.11052929026191941</v>
      </c>
      <c r="V2046" s="1">
        <f t="shared" si="631"/>
        <v>0.62152929026191939</v>
      </c>
      <c r="W2046" s="1"/>
      <c r="X2046" s="17">
        <f t="shared" si="632"/>
        <v>608.93463215319878</v>
      </c>
      <c r="Y2046" s="18">
        <f t="shared" si="633"/>
        <v>1484.2048330691985</v>
      </c>
      <c r="Z2046" s="2">
        <f t="shared" si="644"/>
        <v>578.48790054553876</v>
      </c>
      <c r="AA2046" s="18">
        <f t="shared" si="644"/>
        <v>1409.9945914157386</v>
      </c>
      <c r="AB2046" s="2">
        <f t="shared" si="645"/>
        <v>-172.86446251632182</v>
      </c>
      <c r="AC2046" s="2">
        <f t="shared" si="645"/>
        <v>140.99945914157385</v>
      </c>
      <c r="AD2046" s="2">
        <f t="shared" si="634"/>
        <v>578.48790054553876</v>
      </c>
      <c r="AE2046" s="2">
        <f t="shared" si="635"/>
        <v>-1000</v>
      </c>
      <c r="AF2046" s="5">
        <f t="shared" si="636"/>
        <v>0.60600000000000009</v>
      </c>
      <c r="AG2046" s="5">
        <f t="shared" si="637"/>
        <v>-1</v>
      </c>
      <c r="AH2046" s="3">
        <f t="shared" si="638"/>
        <v>201511</v>
      </c>
      <c r="AI2046" s="21">
        <v>2.2599999999999998</v>
      </c>
      <c r="AJ2046" s="21">
        <v>1.7190000000000001</v>
      </c>
      <c r="AK2046" s="21">
        <v>2.4900000000000002</v>
      </c>
      <c r="AL2046" s="21">
        <v>1.6060000000000001</v>
      </c>
      <c r="AO2046">
        <f t="shared" si="643"/>
        <v>-170</v>
      </c>
      <c r="AP2046">
        <f>IF(E2046&lt;F2046,G2046,H2046)</f>
        <v>33</v>
      </c>
      <c r="AQ2046">
        <f>IF(E2046&lt;F2046,H2046,G2046)</f>
        <v>27</v>
      </c>
    </row>
    <row r="2047" spans="2:43" x14ac:dyDescent="0.25">
      <c r="B2047" s="23">
        <v>42316</v>
      </c>
      <c r="C2047" s="20" t="s">
        <v>39</v>
      </c>
      <c r="D2047" s="20" t="s">
        <v>38</v>
      </c>
      <c r="E2047" s="2">
        <v>152.99999999999997</v>
      </c>
      <c r="F2047" s="2">
        <v>-170.06802721088434</v>
      </c>
      <c r="G2047">
        <v>27</v>
      </c>
      <c r="H2047">
        <v>24</v>
      </c>
      <c r="J2047" s="2" t="str">
        <f t="shared" si="639"/>
        <v>Denver Broncos</v>
      </c>
      <c r="K2047" s="2" t="str">
        <f t="shared" si="640"/>
        <v>Indianapolis Colts</v>
      </c>
      <c r="L2047" s="17">
        <f t="shared" si="641"/>
        <v>-170.06802721088434</v>
      </c>
      <c r="M2047" s="18">
        <f t="shared" si="642"/>
        <v>152.99999999999997</v>
      </c>
      <c r="N2047" s="4">
        <f t="shared" si="628"/>
        <v>1.5880000000000001</v>
      </c>
      <c r="O2047" s="4">
        <f t="shared" si="629"/>
        <v>2.5299999999999998</v>
      </c>
      <c r="P2047" s="4"/>
      <c r="Q2047" s="4"/>
      <c r="R2047" s="1">
        <f t="shared" si="630"/>
        <v>0.62972292191435764</v>
      </c>
      <c r="S2047" s="1">
        <f t="shared" si="630"/>
        <v>0.39525691699604748</v>
      </c>
      <c r="T2047" s="1">
        <f t="shared" si="626"/>
        <v>2.4371053909664986E-2</v>
      </c>
      <c r="U2047" s="1">
        <f t="shared" si="627"/>
        <v>0.11723300245915508</v>
      </c>
      <c r="V2047" s="1">
        <f t="shared" si="631"/>
        <v>0.62823300245915514</v>
      </c>
      <c r="W2047" s="1"/>
      <c r="X2047" s="17">
        <f t="shared" si="632"/>
        <v>591.76610602372068</v>
      </c>
      <c r="Y2047" s="18">
        <f t="shared" si="633"/>
        <v>1525.4353459459228</v>
      </c>
      <c r="Z2047" s="2">
        <f t="shared" si="644"/>
        <v>562.17780072253458</v>
      </c>
      <c r="AA2047" s="18">
        <f t="shared" si="644"/>
        <v>1449.1635786486265</v>
      </c>
      <c r="AB2047" s="2">
        <f t="shared" si="645"/>
        <v>-177.87966702256082</v>
      </c>
      <c r="AC2047" s="2">
        <f t="shared" si="645"/>
        <v>144.91635786486265</v>
      </c>
      <c r="AD2047" s="2">
        <f t="shared" si="634"/>
        <v>-1000</v>
      </c>
      <c r="AE2047" s="2">
        <f t="shared" si="635"/>
        <v>1449.1635786486265</v>
      </c>
      <c r="AF2047" s="5">
        <f t="shared" si="636"/>
        <v>-1</v>
      </c>
      <c r="AG2047" s="5">
        <f t="shared" si="637"/>
        <v>1.5299999999999998</v>
      </c>
      <c r="AH2047" s="3">
        <f t="shared" si="638"/>
        <v>201511</v>
      </c>
      <c r="AI2047" s="21">
        <v>2.97</v>
      </c>
      <c r="AJ2047" s="21">
        <v>1.454</v>
      </c>
      <c r="AK2047" s="21">
        <v>2.5299999999999998</v>
      </c>
      <c r="AL2047" s="21">
        <v>1.5880000000000001</v>
      </c>
      <c r="AO2047">
        <f t="shared" si="643"/>
        <v>-180</v>
      </c>
      <c r="AP2047">
        <f>IF(E2047&lt;F2047,G2047,H2047)</f>
        <v>24</v>
      </c>
      <c r="AQ2047">
        <f>IF(E2047&lt;F2047,H2047,G2047)</f>
        <v>27</v>
      </c>
    </row>
    <row r="2048" spans="2:43" x14ac:dyDescent="0.25">
      <c r="B2048" s="23">
        <v>42316</v>
      </c>
      <c r="C2048" s="20" t="s">
        <v>22</v>
      </c>
      <c r="D2048" s="20" t="s">
        <v>35</v>
      </c>
      <c r="E2048" s="2">
        <v>361.00000000000006</v>
      </c>
      <c r="F2048" s="2">
        <v>-420.1680672268908</v>
      </c>
      <c r="G2048">
        <v>17</v>
      </c>
      <c r="H2048">
        <v>16</v>
      </c>
      <c r="J2048" s="2" t="str">
        <f t="shared" si="639"/>
        <v>Atlanta Falcons</v>
      </c>
      <c r="K2048" s="2" t="str">
        <f t="shared" si="640"/>
        <v>San Francisco 49ers</v>
      </c>
      <c r="L2048" s="17">
        <f t="shared" si="641"/>
        <v>-420.1680672268908</v>
      </c>
      <c r="M2048" s="18">
        <f t="shared" si="642"/>
        <v>361.00000000000006</v>
      </c>
      <c r="N2048" s="4">
        <f t="shared" si="628"/>
        <v>1.238</v>
      </c>
      <c r="O2048" s="4">
        <f t="shared" si="629"/>
        <v>4.6100000000000003</v>
      </c>
      <c r="P2048" s="4"/>
      <c r="Q2048" s="4"/>
      <c r="R2048" s="1">
        <f t="shared" si="630"/>
        <v>0.80775444264943463</v>
      </c>
      <c r="S2048" s="1">
        <f t="shared" si="630"/>
        <v>0.21691973969631234</v>
      </c>
      <c r="T2048" s="1">
        <f t="shared" si="626"/>
        <v>2.4080027359781209E-2</v>
      </c>
      <c r="U2048" s="1">
        <f t="shared" si="627"/>
        <v>0.29541735147656112</v>
      </c>
      <c r="V2048" s="1">
        <f t="shared" si="631"/>
        <v>0.80641735147656113</v>
      </c>
      <c r="W2048" s="1"/>
      <c r="X2048" s="17">
        <f t="shared" si="632"/>
        <v>240.05268260781642</v>
      </c>
      <c r="Y2048" s="18">
        <f t="shared" si="633"/>
        <v>3463.1234488006144</v>
      </c>
      <c r="Z2048" s="2">
        <f t="shared" si="644"/>
        <v>228.05004847742558</v>
      </c>
      <c r="AA2048" s="18">
        <f t="shared" si="644"/>
        <v>3289.9672763605836</v>
      </c>
      <c r="AB2048" s="2">
        <f t="shared" si="645"/>
        <v>-438.50023566164202</v>
      </c>
      <c r="AC2048" s="2">
        <f t="shared" si="645"/>
        <v>328.99672763605838</v>
      </c>
      <c r="AD2048" s="2">
        <f t="shared" si="634"/>
        <v>-1000</v>
      </c>
      <c r="AE2048" s="2">
        <f t="shared" si="635"/>
        <v>3289.9672763605836</v>
      </c>
      <c r="AF2048" s="5">
        <f t="shared" si="636"/>
        <v>-1</v>
      </c>
      <c r="AG2048" s="5">
        <f t="shared" si="637"/>
        <v>3.6100000000000003</v>
      </c>
      <c r="AH2048" s="3">
        <f t="shared" si="638"/>
        <v>201511</v>
      </c>
      <c r="AI2048" s="21">
        <v>3.54</v>
      </c>
      <c r="AJ2048" s="21">
        <v>1.347</v>
      </c>
      <c r="AK2048" s="21">
        <v>4.6100000000000003</v>
      </c>
      <c r="AL2048" s="21">
        <v>1.238</v>
      </c>
      <c r="AO2048">
        <f t="shared" si="643"/>
        <v>-500</v>
      </c>
      <c r="AP2048">
        <f>IF(E2048&lt;F2048,G2048,H2048)</f>
        <v>16</v>
      </c>
      <c r="AQ2048">
        <f>IF(E2048&lt;F2048,H2048,G2048)</f>
        <v>17</v>
      </c>
    </row>
    <row r="2049" spans="2:43" x14ac:dyDescent="0.25">
      <c r="B2049" s="23">
        <v>42316</v>
      </c>
      <c r="C2049" s="20" t="s">
        <v>27</v>
      </c>
      <c r="D2049" s="20" t="s">
        <v>25</v>
      </c>
      <c r="E2049" s="2">
        <v>104</v>
      </c>
      <c r="F2049" s="2">
        <v>-115.07479861910242</v>
      </c>
      <c r="G2049">
        <v>18</v>
      </c>
      <c r="H2049">
        <v>32</v>
      </c>
      <c r="J2049" s="2" t="str">
        <f t="shared" si="639"/>
        <v>New York Giants</v>
      </c>
      <c r="K2049" s="2" t="str">
        <f t="shared" si="640"/>
        <v>Tampa Bay Buccaneers</v>
      </c>
      <c r="L2049" s="17">
        <f t="shared" si="641"/>
        <v>-115.07479861910242</v>
      </c>
      <c r="M2049" s="18">
        <f t="shared" si="642"/>
        <v>104</v>
      </c>
      <c r="N2049" s="4">
        <f t="shared" si="628"/>
        <v>1.869</v>
      </c>
      <c r="O2049" s="4">
        <f t="shared" si="629"/>
        <v>2.04</v>
      </c>
      <c r="P2049" s="4"/>
      <c r="Q2049" s="4"/>
      <c r="R2049" s="1">
        <f t="shared" si="630"/>
        <v>0.53504547886570364</v>
      </c>
      <c r="S2049" s="1">
        <f t="shared" si="630"/>
        <v>0.49019607843137253</v>
      </c>
      <c r="T2049" s="1">
        <f t="shared" si="626"/>
        <v>2.4620107444359163E-2</v>
      </c>
      <c r="U2049" s="1">
        <f t="shared" si="627"/>
        <v>2.2424700217165555E-2</v>
      </c>
      <c r="V2049" s="1">
        <f t="shared" si="631"/>
        <v>0.53342470021716559</v>
      </c>
      <c r="W2049" s="1"/>
      <c r="X2049" s="17">
        <f t="shared" si="632"/>
        <v>874.67884331731227</v>
      </c>
      <c r="Y2049" s="18">
        <f t="shared" si="633"/>
        <v>1042.3360926657469</v>
      </c>
      <c r="Z2049" s="2">
        <f t="shared" si="644"/>
        <v>830.94490115144663</v>
      </c>
      <c r="AA2049" s="18">
        <f t="shared" si="644"/>
        <v>990.21928803245953</v>
      </c>
      <c r="AB2049" s="2">
        <f t="shared" si="645"/>
        <v>-120.34492282391919</v>
      </c>
      <c r="AC2049" s="2">
        <f t="shared" si="645"/>
        <v>-100.98773191814658</v>
      </c>
      <c r="AD2049" s="2">
        <f t="shared" si="634"/>
        <v>830.94490115144663</v>
      </c>
      <c r="AE2049" s="2">
        <f t="shared" si="635"/>
        <v>-1000</v>
      </c>
      <c r="AF2049" s="5">
        <f t="shared" si="636"/>
        <v>0.86899999999999999</v>
      </c>
      <c r="AG2049" s="5">
        <f t="shared" si="637"/>
        <v>-1</v>
      </c>
      <c r="AH2049" s="3">
        <f t="shared" si="638"/>
        <v>201511</v>
      </c>
      <c r="AI2049" s="21">
        <v>2.2000000000000002</v>
      </c>
      <c r="AJ2049" s="21">
        <v>1.7569999999999999</v>
      </c>
      <c r="AK2049" s="21">
        <v>2.04</v>
      </c>
      <c r="AL2049" s="21">
        <v>1.869</v>
      </c>
      <c r="AO2049">
        <f t="shared" si="643"/>
        <v>-120</v>
      </c>
      <c r="AP2049">
        <f>IF(E2049&lt;F2049,G2049,H2049)</f>
        <v>32</v>
      </c>
      <c r="AQ2049">
        <f>IF(E2049&lt;F2049,H2049,G2049)</f>
        <v>18</v>
      </c>
    </row>
    <row r="2050" spans="2:43" x14ac:dyDescent="0.25">
      <c r="B2050" s="23">
        <v>42316</v>
      </c>
      <c r="C2050" s="20" t="s">
        <v>24</v>
      </c>
      <c r="D2050" s="20" t="s">
        <v>30</v>
      </c>
      <c r="E2050" s="2">
        <v>-202.02020202020196</v>
      </c>
      <c r="F2050" s="2">
        <v>181</v>
      </c>
      <c r="G2050">
        <v>33</v>
      </c>
      <c r="H2050">
        <v>17</v>
      </c>
      <c r="J2050" s="2" t="str">
        <f t="shared" si="639"/>
        <v>Buffalo Bills</v>
      </c>
      <c r="K2050" s="2" t="str">
        <f t="shared" si="640"/>
        <v>Miami Dolphins</v>
      </c>
      <c r="L2050" s="17">
        <f t="shared" si="641"/>
        <v>-202.02020202020196</v>
      </c>
      <c r="M2050" s="18">
        <f t="shared" si="642"/>
        <v>181</v>
      </c>
      <c r="N2050" s="4">
        <f t="shared" si="628"/>
        <v>1.4950000000000001</v>
      </c>
      <c r="O2050" s="4">
        <f t="shared" si="629"/>
        <v>2.81</v>
      </c>
      <c r="P2050" s="4"/>
      <c r="Q2050" s="4"/>
      <c r="R2050" s="1">
        <f t="shared" si="630"/>
        <v>0.66889632107023411</v>
      </c>
      <c r="S2050" s="1">
        <f t="shared" si="630"/>
        <v>0.35587188612099646</v>
      </c>
      <c r="T2050" s="1">
        <f t="shared" si="626"/>
        <v>2.4169570267131069E-2</v>
      </c>
      <c r="U2050" s="1">
        <f t="shared" si="627"/>
        <v>0.15651221747461883</v>
      </c>
      <c r="V2050" s="1">
        <f t="shared" si="631"/>
        <v>0.66751221747461886</v>
      </c>
      <c r="W2050" s="1"/>
      <c r="X2050" s="17">
        <f t="shared" si="632"/>
        <v>498.09992060261197</v>
      </c>
      <c r="Y2050" s="18">
        <f t="shared" si="633"/>
        <v>1796.2818011286422</v>
      </c>
      <c r="Z2050" s="2">
        <f t="shared" si="644"/>
        <v>473.19492457248134</v>
      </c>
      <c r="AA2050" s="18">
        <f t="shared" si="644"/>
        <v>1706.46771107221</v>
      </c>
      <c r="AB2050" s="2">
        <f t="shared" si="645"/>
        <v>-211.32940107155051</v>
      </c>
      <c r="AC2050" s="2">
        <f t="shared" si="645"/>
        <v>170.64677110722101</v>
      </c>
      <c r="AD2050" s="2">
        <f t="shared" si="634"/>
        <v>473.19492457248134</v>
      </c>
      <c r="AE2050" s="2">
        <f t="shared" si="635"/>
        <v>-1000</v>
      </c>
      <c r="AF2050" s="5">
        <f t="shared" si="636"/>
        <v>0.49500000000000011</v>
      </c>
      <c r="AG2050" s="5">
        <f t="shared" si="637"/>
        <v>-1</v>
      </c>
      <c r="AH2050" s="3">
        <f t="shared" si="638"/>
        <v>201511</v>
      </c>
      <c r="AI2050" s="21">
        <v>1.6659999999999999</v>
      </c>
      <c r="AJ2050" s="21">
        <v>2.36</v>
      </c>
      <c r="AK2050" s="21">
        <v>1.4950000000000001</v>
      </c>
      <c r="AL2050" s="21">
        <v>2.81</v>
      </c>
      <c r="AO2050">
        <f t="shared" si="643"/>
        <v>-300</v>
      </c>
      <c r="AP2050">
        <f>IF(E2050&lt;F2050,G2050,H2050)</f>
        <v>33</v>
      </c>
      <c r="AQ2050">
        <f>IF(E2050&lt;F2050,H2050,G2050)</f>
        <v>17</v>
      </c>
    </row>
    <row r="2051" spans="2:43" x14ac:dyDescent="0.25">
      <c r="B2051" s="23">
        <v>42316</v>
      </c>
      <c r="C2051" s="20" t="s">
        <v>44</v>
      </c>
      <c r="D2051" s="20" t="s">
        <v>33</v>
      </c>
      <c r="E2051" s="2">
        <v>108.99999999999999</v>
      </c>
      <c r="F2051" s="2">
        <v>-120.04801920768308</v>
      </c>
      <c r="G2051">
        <v>37</v>
      </c>
      <c r="H2051">
        <v>29</v>
      </c>
      <c r="J2051" s="2" t="str">
        <f t="shared" si="639"/>
        <v>Green Bay Packers</v>
      </c>
      <c r="K2051" s="2" t="str">
        <f t="shared" si="640"/>
        <v>Carolina Panthers</v>
      </c>
      <c r="L2051" s="17">
        <f t="shared" si="641"/>
        <v>-120.04801920768308</v>
      </c>
      <c r="M2051" s="18">
        <f t="shared" si="642"/>
        <v>108.99999999999999</v>
      </c>
      <c r="N2051" s="4">
        <f t="shared" si="628"/>
        <v>1.833</v>
      </c>
      <c r="O2051" s="4">
        <f t="shared" si="629"/>
        <v>2.09</v>
      </c>
      <c r="P2051" s="4"/>
      <c r="Q2051" s="4"/>
      <c r="R2051" s="1">
        <f t="shared" si="630"/>
        <v>0.54555373704309873</v>
      </c>
      <c r="S2051" s="1">
        <f t="shared" si="630"/>
        <v>0.47846889952153115</v>
      </c>
      <c r="T2051" s="1">
        <f t="shared" si="626"/>
        <v>2.3459087433087E-2</v>
      </c>
      <c r="U2051" s="1">
        <f t="shared" si="627"/>
        <v>3.3542418760783788E-2</v>
      </c>
      <c r="V2051" s="1">
        <f t="shared" si="631"/>
        <v>0.5445424187607838</v>
      </c>
      <c r="W2051" s="1"/>
      <c r="X2051" s="17">
        <f t="shared" si="632"/>
        <v>836.40422774721924</v>
      </c>
      <c r="Y2051" s="18">
        <f t="shared" si="633"/>
        <v>1089.5532146537346</v>
      </c>
      <c r="Z2051" s="2">
        <f t="shared" si="644"/>
        <v>794.5840163598582</v>
      </c>
      <c r="AA2051" s="18">
        <f t="shared" si="644"/>
        <v>1035.0755539210479</v>
      </c>
      <c r="AB2051" s="2">
        <f t="shared" si="645"/>
        <v>-125.85201557176947</v>
      </c>
      <c r="AC2051" s="2">
        <f t="shared" si="645"/>
        <v>103.50755539210479</v>
      </c>
      <c r="AD2051" s="2">
        <f t="shared" si="634"/>
        <v>-1000</v>
      </c>
      <c r="AE2051" s="2">
        <f t="shared" si="635"/>
        <v>1035.0755539210479</v>
      </c>
      <c r="AF2051" s="5">
        <f t="shared" si="636"/>
        <v>-1</v>
      </c>
      <c r="AG2051" s="5">
        <f t="shared" si="637"/>
        <v>1.0899999999999999</v>
      </c>
      <c r="AH2051" s="3">
        <f t="shared" si="638"/>
        <v>201511</v>
      </c>
      <c r="AI2051" s="21">
        <v>2.29</v>
      </c>
      <c r="AJ2051" s="21">
        <v>1.704</v>
      </c>
      <c r="AK2051" s="21">
        <v>2.09</v>
      </c>
      <c r="AL2051" s="21">
        <v>1.833</v>
      </c>
      <c r="AO2051">
        <f t="shared" si="643"/>
        <v>-130</v>
      </c>
      <c r="AP2051">
        <f>IF(E2051&lt;F2051,G2051,H2051)</f>
        <v>29</v>
      </c>
      <c r="AQ2051">
        <f>IF(E2051&lt;F2051,H2051,G2051)</f>
        <v>37</v>
      </c>
    </row>
    <row r="2052" spans="2:43" x14ac:dyDescent="0.25">
      <c r="B2052" s="23">
        <v>42316</v>
      </c>
      <c r="C2052" s="20" t="s">
        <v>29</v>
      </c>
      <c r="D2052" s="20" t="s">
        <v>55</v>
      </c>
      <c r="E2052" s="2">
        <v>-123.00123001230013</v>
      </c>
      <c r="F2052" s="2">
        <v>110.99999999999999</v>
      </c>
      <c r="G2052">
        <v>21</v>
      </c>
      <c r="H2052">
        <v>18</v>
      </c>
      <c r="J2052" s="2" t="str">
        <f t="shared" si="639"/>
        <v>Minnesota Vikings</v>
      </c>
      <c r="K2052" s="2" t="str">
        <f t="shared" si="640"/>
        <v>St. Louis Rams</v>
      </c>
      <c r="L2052" s="17">
        <f t="shared" si="641"/>
        <v>-123.00123001230013</v>
      </c>
      <c r="M2052" s="18">
        <f t="shared" si="642"/>
        <v>110.99999999999999</v>
      </c>
      <c r="N2052" s="4">
        <f t="shared" si="628"/>
        <v>1.8129999999999999</v>
      </c>
      <c r="O2052" s="4">
        <f t="shared" si="629"/>
        <v>2.11</v>
      </c>
      <c r="P2052" s="4"/>
      <c r="Q2052" s="4"/>
      <c r="R2052" s="1">
        <f t="shared" si="630"/>
        <v>0.55157198014340869</v>
      </c>
      <c r="S2052" s="1">
        <f t="shared" si="630"/>
        <v>0.47393364928909953</v>
      </c>
      <c r="T2052" s="1">
        <f t="shared" ref="T2052:T2115" si="646">1-N2052*O2052/(N2052+O2052)</f>
        <v>2.4871271985725363E-2</v>
      </c>
      <c r="U2052" s="1">
        <f t="shared" ref="U2052:U2115" si="647">ABS(R2052-S2052)/2</f>
        <v>3.8819165427154578E-2</v>
      </c>
      <c r="V2052" s="1">
        <f t="shared" si="631"/>
        <v>0.54981916542715459</v>
      </c>
      <c r="W2052" s="1"/>
      <c r="X2052" s="17">
        <f t="shared" si="632"/>
        <v>818.77981503809497</v>
      </c>
      <c r="Y2052" s="18">
        <f t="shared" si="633"/>
        <v>1112.7024405877062</v>
      </c>
      <c r="Z2052" s="2">
        <f t="shared" si="644"/>
        <v>777.84082428619013</v>
      </c>
      <c r="AA2052" s="18">
        <f t="shared" si="644"/>
        <v>1057.0673185583207</v>
      </c>
      <c r="AB2052" s="2">
        <f t="shared" si="645"/>
        <v>-128.56100744232359</v>
      </c>
      <c r="AC2052" s="2">
        <f t="shared" si="645"/>
        <v>105.70673185583207</v>
      </c>
      <c r="AD2052" s="2">
        <f t="shared" si="634"/>
        <v>777.84082428619013</v>
      </c>
      <c r="AE2052" s="2">
        <f t="shared" si="635"/>
        <v>-1000</v>
      </c>
      <c r="AF2052" s="5">
        <f t="shared" si="636"/>
        <v>0.81299999999999994</v>
      </c>
      <c r="AG2052" s="5">
        <f t="shared" si="637"/>
        <v>-1</v>
      </c>
      <c r="AH2052" s="3">
        <f t="shared" si="638"/>
        <v>201511</v>
      </c>
      <c r="AI2052" s="21">
        <v>1.7190000000000001</v>
      </c>
      <c r="AJ2052" s="21">
        <v>2.2599999999999998</v>
      </c>
      <c r="AK2052" s="21">
        <v>1.8129999999999999</v>
      </c>
      <c r="AL2052" s="21">
        <v>2.11</v>
      </c>
      <c r="AO2052">
        <f t="shared" si="643"/>
        <v>-130</v>
      </c>
      <c r="AP2052">
        <f>IF(E2052&lt;F2052,G2052,H2052)</f>
        <v>21</v>
      </c>
      <c r="AQ2052">
        <f>IF(E2052&lt;F2052,H2052,G2052)</f>
        <v>18</v>
      </c>
    </row>
    <row r="2053" spans="2:43" x14ac:dyDescent="0.25">
      <c r="B2053" s="23">
        <v>42316</v>
      </c>
      <c r="C2053" s="20" t="s">
        <v>36</v>
      </c>
      <c r="D2053" s="20" t="s">
        <v>53</v>
      </c>
      <c r="E2053" s="2">
        <v>-1111.1111111111102</v>
      </c>
      <c r="F2053" s="2">
        <v>827.99999999999989</v>
      </c>
      <c r="G2053">
        <v>27</v>
      </c>
      <c r="H2053">
        <v>10</v>
      </c>
      <c r="J2053" s="2" t="str">
        <f t="shared" si="639"/>
        <v>New England Patriots</v>
      </c>
      <c r="K2053" s="2" t="str">
        <f t="shared" si="640"/>
        <v>Washington Redskins</v>
      </c>
      <c r="L2053" s="17">
        <f t="shared" si="641"/>
        <v>-1111.1111111111102</v>
      </c>
      <c r="M2053" s="18">
        <f t="shared" si="642"/>
        <v>827.99999999999989</v>
      </c>
      <c r="N2053" s="4">
        <f t="shared" ref="N2053:N2116" si="648">IF(E2053&lt;0,AK2053,AL2053)</f>
        <v>1.0900000000000001</v>
      </c>
      <c r="O2053" s="4">
        <f t="shared" ref="O2053:O2116" si="649">IF(E2053&lt;0,AL2053,AK2053)</f>
        <v>9.2799999999999994</v>
      </c>
      <c r="P2053" s="4"/>
      <c r="Q2053" s="4"/>
      <c r="R2053" s="1">
        <f t="shared" ref="R2053:S2116" si="650">1/N2053</f>
        <v>0.9174311926605504</v>
      </c>
      <c r="S2053" s="1">
        <f t="shared" si="650"/>
        <v>0.10775862068965518</v>
      </c>
      <c r="T2053" s="1">
        <f t="shared" si="646"/>
        <v>2.4570877531340352E-2</v>
      </c>
      <c r="U2053" s="1">
        <f t="shared" si="647"/>
        <v>0.40483628598544763</v>
      </c>
      <c r="V2053" s="1">
        <f t="shared" ref="V2053:V2116" si="651">V$1+IF(N2053&lt;=O2053,U2053,-U2053)</f>
        <v>0.91583628598544764</v>
      </c>
      <c r="W2053" s="1"/>
      <c r="X2053" s="17">
        <f t="shared" ref="X2053:X2116" si="652">(1/V2053-1)*1000</f>
        <v>91.898208558084619</v>
      </c>
      <c r="Y2053" s="18">
        <f t="shared" ref="Y2053:Y2116" si="653">1000000/(X2053+W$1)-X$1</f>
        <v>7259.6974867878534</v>
      </c>
      <c r="Z2053" s="2">
        <f t="shared" si="644"/>
        <v>87.30329813018038</v>
      </c>
      <c r="AA2053" s="18">
        <f t="shared" si="644"/>
        <v>6896.7126124484603</v>
      </c>
      <c r="AB2053" s="2">
        <f t="shared" si="645"/>
        <v>-1145.4320986921618</v>
      </c>
      <c r="AC2053" s="2">
        <f t="shared" si="645"/>
        <v>689.67126124484605</v>
      </c>
      <c r="AD2053" s="2">
        <f t="shared" ref="AD2053:AD2116" si="654">IF(AP2053&gt;AQ2053,Z2053,-1000)</f>
        <v>87.30329813018038</v>
      </c>
      <c r="AE2053" s="2">
        <f t="shared" ref="AE2053:AE2116" si="655">IF(AQ2053&gt;AP2053,AA2053,-1000)</f>
        <v>-1000</v>
      </c>
      <c r="AF2053" s="5">
        <f t="shared" ref="AF2053:AF2116" si="656">IF(AP2053&gt;AQ2053,N2053-1,-1)</f>
        <v>9.000000000000008E-2</v>
      </c>
      <c r="AG2053" s="5">
        <f t="shared" ref="AG2053:AG2116" si="657">IF(AQ2053&gt;AP2053,O2053-1,-1)</f>
        <v>-1</v>
      </c>
      <c r="AH2053" s="3">
        <f t="shared" ref="AH2053:AH2116" si="658">YEAR(B2053)*100+MONTH(B2053)</f>
        <v>201511</v>
      </c>
      <c r="AI2053" s="21">
        <v>1.0860000000000001</v>
      </c>
      <c r="AJ2053" s="21">
        <v>9.58</v>
      </c>
      <c r="AK2053" s="21">
        <v>1.0900000000000001</v>
      </c>
      <c r="AL2053" s="21">
        <v>9.2799999999999994</v>
      </c>
      <c r="AO2053">
        <f t="shared" si="643"/>
        <v>-1200</v>
      </c>
      <c r="AP2053">
        <f>IF(E2053&lt;F2053,G2053,H2053)</f>
        <v>27</v>
      </c>
      <c r="AQ2053">
        <f>IF(E2053&lt;F2053,H2053,G2053)</f>
        <v>10</v>
      </c>
    </row>
    <row r="2054" spans="2:43" x14ac:dyDescent="0.25">
      <c r="B2054" s="23">
        <v>42316</v>
      </c>
      <c r="C2054" s="20" t="s">
        <v>43</v>
      </c>
      <c r="D2054" s="20" t="s">
        <v>41</v>
      </c>
      <c r="E2054" s="2">
        <v>-300.30030030030031</v>
      </c>
      <c r="F2054" s="2">
        <v>264</v>
      </c>
      <c r="G2054">
        <v>28</v>
      </c>
      <c r="H2054">
        <v>34</v>
      </c>
      <c r="J2054" s="2" t="str">
        <f t="shared" ref="J2054:J2117" si="659">IF(E2054&lt;=F2054,C2054,D2054)</f>
        <v>New Orleans Saints</v>
      </c>
      <c r="K2054" s="2" t="str">
        <f t="shared" ref="K2054:K2117" si="660">IF(E2054&gt;F2054,C2054,D2054)</f>
        <v>Tennessee Titans</v>
      </c>
      <c r="L2054" s="17">
        <f t="shared" ref="L2054:L2117" si="661">IF(E2054&lt;=F2054,E2054,F2054)</f>
        <v>-300.30030030030031</v>
      </c>
      <c r="M2054" s="18">
        <f t="shared" ref="M2054:M2117" si="662">IF(E2054&gt;F2054,E2054,F2054)</f>
        <v>264</v>
      </c>
      <c r="N2054" s="4">
        <f t="shared" si="648"/>
        <v>1.333</v>
      </c>
      <c r="O2054" s="4">
        <f t="shared" si="649"/>
        <v>3.64</v>
      </c>
      <c r="P2054" s="4"/>
      <c r="Q2054" s="4"/>
      <c r="R2054" s="1">
        <f t="shared" si="650"/>
        <v>0.75018754688672173</v>
      </c>
      <c r="S2054" s="1">
        <f t="shared" si="650"/>
        <v>0.27472527472527469</v>
      </c>
      <c r="T2054" s="1">
        <f t="shared" si="646"/>
        <v>2.4307259199678244E-2</v>
      </c>
      <c r="U2054" s="1">
        <f t="shared" si="647"/>
        <v>0.23773113608072352</v>
      </c>
      <c r="V2054" s="1">
        <f t="shared" si="651"/>
        <v>0.7487311360807235</v>
      </c>
      <c r="W2054" s="1"/>
      <c r="X2054" s="17">
        <f t="shared" si="652"/>
        <v>335.59291421291482</v>
      </c>
      <c r="Y2054" s="18">
        <f t="shared" si="653"/>
        <v>2582.4792899601139</v>
      </c>
      <c r="Z2054" s="2">
        <f t="shared" si="644"/>
        <v>318.81326850226907</v>
      </c>
      <c r="AA2054" s="18">
        <f t="shared" si="644"/>
        <v>2453.3553254621079</v>
      </c>
      <c r="AB2054" s="2">
        <f t="shared" si="645"/>
        <v>-313.66323136355999</v>
      </c>
      <c r="AC2054" s="2">
        <f t="shared" si="645"/>
        <v>245.3355325462108</v>
      </c>
      <c r="AD2054" s="2">
        <f t="shared" si="654"/>
        <v>-1000</v>
      </c>
      <c r="AE2054" s="2">
        <f t="shared" si="655"/>
        <v>2453.3553254621079</v>
      </c>
      <c r="AF2054" s="5">
        <f t="shared" si="656"/>
        <v>-1</v>
      </c>
      <c r="AG2054" s="5">
        <f t="shared" si="657"/>
        <v>2.64</v>
      </c>
      <c r="AH2054" s="3">
        <f t="shared" si="658"/>
        <v>201511</v>
      </c>
      <c r="AI2054" s="21">
        <v>1.24</v>
      </c>
      <c r="AJ2054" s="21">
        <v>4.58</v>
      </c>
      <c r="AK2054" s="21">
        <v>1.333</v>
      </c>
      <c r="AL2054" s="21">
        <v>3.64</v>
      </c>
      <c r="AO2054">
        <f t="shared" ref="AO2054:AO2117" si="663">IF(L2054&lt;-200,INT(L2054/100)*100,INT(L2054/10)*10)</f>
        <v>-400</v>
      </c>
      <c r="AP2054">
        <f>IF(E2054&lt;F2054,G2054,H2054)</f>
        <v>28</v>
      </c>
      <c r="AQ2054">
        <f>IF(E2054&lt;F2054,H2054,G2054)</f>
        <v>34</v>
      </c>
    </row>
    <row r="2055" spans="2:43" x14ac:dyDescent="0.25">
      <c r="B2055" s="23">
        <v>42316</v>
      </c>
      <c r="C2055" s="20" t="s">
        <v>42</v>
      </c>
      <c r="D2055" s="20" t="s">
        <v>26</v>
      </c>
      <c r="E2055" s="2">
        <v>-335.57046979865765</v>
      </c>
      <c r="F2055" s="2">
        <v>293</v>
      </c>
      <c r="G2055">
        <v>28</v>
      </c>
      <c r="H2055">
        <v>23</v>
      </c>
      <c r="J2055" s="2" t="str">
        <f t="shared" si="659"/>
        <v>New York Jets</v>
      </c>
      <c r="K2055" s="2" t="str">
        <f t="shared" si="660"/>
        <v>Jacksonville Jaguars</v>
      </c>
      <c r="L2055" s="17">
        <f t="shared" si="661"/>
        <v>-335.57046979865765</v>
      </c>
      <c r="M2055" s="18">
        <f t="shared" si="662"/>
        <v>293</v>
      </c>
      <c r="N2055" s="4">
        <f t="shared" si="648"/>
        <v>1.298</v>
      </c>
      <c r="O2055" s="4">
        <f t="shared" si="649"/>
        <v>3.93</v>
      </c>
      <c r="P2055" s="4"/>
      <c r="Q2055" s="4"/>
      <c r="R2055" s="1">
        <f t="shared" si="650"/>
        <v>0.77041602465331271</v>
      </c>
      <c r="S2055" s="1">
        <f t="shared" si="650"/>
        <v>0.2544529262086514</v>
      </c>
      <c r="T2055" s="1">
        <f t="shared" si="646"/>
        <v>2.4265493496556934E-2</v>
      </c>
      <c r="U2055" s="1">
        <f t="shared" si="647"/>
        <v>0.25798154922233063</v>
      </c>
      <c r="V2055" s="1">
        <f t="shared" si="651"/>
        <v>0.76898154922233064</v>
      </c>
      <c r="W2055" s="1"/>
      <c r="X2055" s="17">
        <f t="shared" si="652"/>
        <v>300.42131831550154</v>
      </c>
      <c r="Y2055" s="18">
        <f t="shared" si="653"/>
        <v>2850.0152957456385</v>
      </c>
      <c r="Z2055" s="2">
        <f t="shared" si="644"/>
        <v>285.40025239972647</v>
      </c>
      <c r="AA2055" s="18">
        <f t="shared" si="644"/>
        <v>2707.5145309583563</v>
      </c>
      <c r="AB2055" s="2">
        <f t="shared" si="645"/>
        <v>-350.38511409563085</v>
      </c>
      <c r="AC2055" s="2">
        <f t="shared" si="645"/>
        <v>270.75145309583564</v>
      </c>
      <c r="AD2055" s="2">
        <f t="shared" si="654"/>
        <v>285.40025239972647</v>
      </c>
      <c r="AE2055" s="2">
        <f t="shared" si="655"/>
        <v>-1000</v>
      </c>
      <c r="AF2055" s="5">
        <f t="shared" si="656"/>
        <v>0.29800000000000004</v>
      </c>
      <c r="AG2055" s="5">
        <f t="shared" si="657"/>
        <v>-1</v>
      </c>
      <c r="AH2055" s="3">
        <f t="shared" si="658"/>
        <v>201511</v>
      </c>
      <c r="AI2055" s="21">
        <v>1.298</v>
      </c>
      <c r="AJ2055" s="21">
        <v>3.93</v>
      </c>
      <c r="AK2055" s="21">
        <v>1.298</v>
      </c>
      <c r="AL2055" s="21">
        <v>3.93</v>
      </c>
      <c r="AO2055">
        <f t="shared" si="663"/>
        <v>-400</v>
      </c>
      <c r="AP2055">
        <f>IF(E2055&lt;F2055,G2055,H2055)</f>
        <v>28</v>
      </c>
      <c r="AQ2055">
        <f>IF(E2055&lt;F2055,H2055,G2055)</f>
        <v>23</v>
      </c>
    </row>
    <row r="2056" spans="2:43" x14ac:dyDescent="0.25">
      <c r="B2056" s="23">
        <v>42316</v>
      </c>
      <c r="C2056" s="20" t="s">
        <v>45</v>
      </c>
      <c r="D2056" s="20" t="s">
        <v>52</v>
      </c>
      <c r="E2056" s="2">
        <v>-260.41666666666674</v>
      </c>
      <c r="F2056" s="2">
        <v>231</v>
      </c>
      <c r="G2056">
        <v>38</v>
      </c>
      <c r="H2056">
        <v>35</v>
      </c>
      <c r="J2056" s="2" t="str">
        <f t="shared" si="659"/>
        <v>Pittsburgh Steelers</v>
      </c>
      <c r="K2056" s="2" t="str">
        <f t="shared" si="660"/>
        <v>Oakland Raiders</v>
      </c>
      <c r="L2056" s="17">
        <f t="shared" si="661"/>
        <v>-260.41666666666674</v>
      </c>
      <c r="M2056" s="18">
        <f t="shared" si="662"/>
        <v>231</v>
      </c>
      <c r="N2056" s="4">
        <f t="shared" si="648"/>
        <v>1.3839999999999999</v>
      </c>
      <c r="O2056" s="4">
        <f t="shared" si="649"/>
        <v>3.31</v>
      </c>
      <c r="P2056" s="4"/>
      <c r="Q2056" s="4"/>
      <c r="R2056" s="1">
        <f t="shared" si="650"/>
        <v>0.7225433526011561</v>
      </c>
      <c r="S2056" s="1">
        <f t="shared" si="650"/>
        <v>0.30211480362537763</v>
      </c>
      <c r="T2056" s="1">
        <f t="shared" si="646"/>
        <v>2.4064763527907984E-2</v>
      </c>
      <c r="U2056" s="1">
        <f t="shared" si="647"/>
        <v>0.21021427448788924</v>
      </c>
      <c r="V2056" s="1">
        <f t="shared" si="651"/>
        <v>0.72121427448788922</v>
      </c>
      <c r="W2056" s="1"/>
      <c r="X2056" s="17">
        <f t="shared" si="652"/>
        <v>386.55048211582812</v>
      </c>
      <c r="Y2056" s="18">
        <f t="shared" si="653"/>
        <v>2272.2260058594952</v>
      </c>
      <c r="Z2056" s="2">
        <f t="shared" si="644"/>
        <v>367.22295801003668</v>
      </c>
      <c r="AA2056" s="18">
        <f t="shared" si="644"/>
        <v>2158.6147055665206</v>
      </c>
      <c r="AB2056" s="2">
        <f t="shared" si="645"/>
        <v>-272.31412911081355</v>
      </c>
      <c r="AC2056" s="2">
        <f t="shared" si="645"/>
        <v>215.86147055665205</v>
      </c>
      <c r="AD2056" s="2">
        <f t="shared" si="654"/>
        <v>367.22295801003668</v>
      </c>
      <c r="AE2056" s="2">
        <f t="shared" si="655"/>
        <v>-1000</v>
      </c>
      <c r="AF2056" s="5">
        <f t="shared" si="656"/>
        <v>0.3839999999999999</v>
      </c>
      <c r="AG2056" s="5">
        <f t="shared" si="657"/>
        <v>-1</v>
      </c>
      <c r="AH2056" s="3">
        <f t="shared" si="658"/>
        <v>201511</v>
      </c>
      <c r="AI2056" s="21">
        <v>1.48</v>
      </c>
      <c r="AJ2056" s="21">
        <v>2.86</v>
      </c>
      <c r="AK2056" s="21">
        <v>1.3839999999999999</v>
      </c>
      <c r="AL2056" s="21">
        <v>3.31</v>
      </c>
      <c r="AO2056">
        <f t="shared" si="663"/>
        <v>-300</v>
      </c>
      <c r="AP2056">
        <f>IF(E2056&lt;F2056,G2056,H2056)</f>
        <v>38</v>
      </c>
      <c r="AQ2056">
        <f>IF(E2056&lt;F2056,H2056,G2056)</f>
        <v>35</v>
      </c>
    </row>
    <row r="2057" spans="2:43" x14ac:dyDescent="0.25">
      <c r="B2057" s="23">
        <v>42313</v>
      </c>
      <c r="C2057" s="20" t="s">
        <v>21</v>
      </c>
      <c r="D2057" s="20" t="s">
        <v>46</v>
      </c>
      <c r="E2057" s="2">
        <v>-854.70085470085473</v>
      </c>
      <c r="F2057" s="2">
        <v>671</v>
      </c>
      <c r="G2057">
        <v>31</v>
      </c>
      <c r="H2057">
        <v>10</v>
      </c>
      <c r="J2057" s="2" t="str">
        <f t="shared" si="659"/>
        <v>Cincinnati Bengals</v>
      </c>
      <c r="K2057" s="2" t="str">
        <f t="shared" si="660"/>
        <v>Cleveland Browns</v>
      </c>
      <c r="L2057" s="17">
        <f t="shared" si="661"/>
        <v>-854.70085470085473</v>
      </c>
      <c r="M2057" s="18">
        <f t="shared" si="662"/>
        <v>671</v>
      </c>
      <c r="N2057" s="4">
        <f t="shared" si="648"/>
        <v>1.117</v>
      </c>
      <c r="O2057" s="4">
        <f t="shared" si="649"/>
        <v>7.71</v>
      </c>
      <c r="P2057" s="4"/>
      <c r="Q2057" s="4"/>
      <c r="R2057" s="1">
        <f t="shared" si="650"/>
        <v>0.89525514771709935</v>
      </c>
      <c r="S2057" s="1">
        <f t="shared" si="650"/>
        <v>0.1297016861219196</v>
      </c>
      <c r="T2057" s="1">
        <f t="shared" si="646"/>
        <v>2.4349155998640626E-2</v>
      </c>
      <c r="U2057" s="1">
        <f t="shared" si="647"/>
        <v>0.38277673079758989</v>
      </c>
      <c r="V2057" s="1">
        <f t="shared" si="651"/>
        <v>0.8937767307975899</v>
      </c>
      <c r="W2057" s="1"/>
      <c r="X2057" s="17">
        <f t="shared" si="652"/>
        <v>118.84765573122324</v>
      </c>
      <c r="Y2057" s="18">
        <f t="shared" si="653"/>
        <v>6058.2304401132624</v>
      </c>
      <c r="Z2057" s="2">
        <f t="shared" si="644"/>
        <v>112.90527294466207</v>
      </c>
      <c r="AA2057" s="18">
        <f t="shared" si="644"/>
        <v>5755.3189181075986</v>
      </c>
      <c r="AB2057" s="2">
        <f t="shared" si="645"/>
        <v>-885.69822641510029</v>
      </c>
      <c r="AC2057" s="2">
        <f t="shared" si="645"/>
        <v>575.53189181075982</v>
      </c>
      <c r="AD2057" s="2">
        <f t="shared" si="654"/>
        <v>112.90527294466207</v>
      </c>
      <c r="AE2057" s="2">
        <f t="shared" si="655"/>
        <v>-1000</v>
      </c>
      <c r="AF2057" s="5">
        <f t="shared" si="656"/>
        <v>0.11699999999999999</v>
      </c>
      <c r="AG2057" s="5">
        <f t="shared" si="657"/>
        <v>-1</v>
      </c>
      <c r="AH2057" s="3">
        <f t="shared" si="658"/>
        <v>201511</v>
      </c>
      <c r="AI2057" s="21">
        <v>1.21</v>
      </c>
      <c r="AJ2057" s="21">
        <v>5.04</v>
      </c>
      <c r="AK2057" s="21">
        <v>1.117</v>
      </c>
      <c r="AL2057" s="21">
        <v>7.71</v>
      </c>
      <c r="AO2057">
        <f t="shared" si="663"/>
        <v>-900</v>
      </c>
      <c r="AP2057">
        <f>IF(E2057&lt;F2057,G2057,H2057)</f>
        <v>31</v>
      </c>
      <c r="AQ2057">
        <f>IF(E2057&lt;F2057,H2057,G2057)</f>
        <v>10</v>
      </c>
    </row>
    <row r="2058" spans="2:43" x14ac:dyDescent="0.25">
      <c r="B2058" s="23">
        <v>42310</v>
      </c>
      <c r="C2058" s="20" t="s">
        <v>44</v>
      </c>
      <c r="D2058" s="20" t="s">
        <v>39</v>
      </c>
      <c r="E2058" s="2">
        <v>-220.26431718061676</v>
      </c>
      <c r="F2058" s="2">
        <v>197.00000000000003</v>
      </c>
      <c r="G2058">
        <v>29</v>
      </c>
      <c r="H2058">
        <v>26</v>
      </c>
      <c r="J2058" s="2" t="str">
        <f t="shared" si="659"/>
        <v>Carolina Panthers</v>
      </c>
      <c r="K2058" s="2" t="str">
        <f t="shared" si="660"/>
        <v>Indianapolis Colts</v>
      </c>
      <c r="L2058" s="17">
        <f t="shared" si="661"/>
        <v>-220.26431718061676</v>
      </c>
      <c r="M2058" s="18">
        <f t="shared" si="662"/>
        <v>197.00000000000003</v>
      </c>
      <c r="N2058" s="4">
        <f t="shared" si="648"/>
        <v>1.454</v>
      </c>
      <c r="O2058" s="4">
        <f t="shared" si="649"/>
        <v>2.97</v>
      </c>
      <c r="P2058" s="4"/>
      <c r="Q2058" s="4"/>
      <c r="R2058" s="1">
        <f t="shared" si="650"/>
        <v>0.68775790921595603</v>
      </c>
      <c r="S2058" s="1">
        <f t="shared" si="650"/>
        <v>0.33670033670033667</v>
      </c>
      <c r="T2058" s="1">
        <f t="shared" si="646"/>
        <v>2.3874321880650973E-2</v>
      </c>
      <c r="U2058" s="1">
        <f t="shared" si="647"/>
        <v>0.17552878625780968</v>
      </c>
      <c r="V2058" s="1">
        <f t="shared" si="651"/>
        <v>0.68652878625780966</v>
      </c>
      <c r="W2058" s="1"/>
      <c r="X2058" s="17">
        <f t="shared" si="652"/>
        <v>456.6031607369099</v>
      </c>
      <c r="Y2058" s="18">
        <f t="shared" si="653"/>
        <v>1948.6078523326898</v>
      </c>
      <c r="Z2058" s="2">
        <f t="shared" si="644"/>
        <v>433.77300270006441</v>
      </c>
      <c r="AA2058" s="18">
        <f t="shared" si="644"/>
        <v>1851.1774597160552</v>
      </c>
      <c r="AB2058" s="2">
        <f t="shared" si="645"/>
        <v>-230.53532464570125</v>
      </c>
      <c r="AC2058" s="2">
        <f t="shared" si="645"/>
        <v>185.11774597160553</v>
      </c>
      <c r="AD2058" s="2">
        <f t="shared" si="654"/>
        <v>433.77300270006441</v>
      </c>
      <c r="AE2058" s="2">
        <f t="shared" si="655"/>
        <v>-1000</v>
      </c>
      <c r="AF2058" s="5">
        <f t="shared" si="656"/>
        <v>0.45399999999999996</v>
      </c>
      <c r="AG2058" s="5">
        <f t="shared" si="657"/>
        <v>-1</v>
      </c>
      <c r="AH2058" s="3">
        <f t="shared" si="658"/>
        <v>201511</v>
      </c>
      <c r="AI2058" s="21">
        <v>1.35</v>
      </c>
      <c r="AJ2058" s="21">
        <v>3.52</v>
      </c>
      <c r="AK2058" s="21">
        <v>1.454</v>
      </c>
      <c r="AL2058" s="21">
        <v>2.97</v>
      </c>
      <c r="AO2058">
        <f t="shared" si="663"/>
        <v>-300</v>
      </c>
      <c r="AP2058">
        <f>IF(E2058&lt;F2058,G2058,H2058)</f>
        <v>29</v>
      </c>
      <c r="AQ2058">
        <f>IF(E2058&lt;F2058,H2058,G2058)</f>
        <v>26</v>
      </c>
    </row>
    <row r="2059" spans="2:43" x14ac:dyDescent="0.25">
      <c r="B2059" s="23">
        <v>42309</v>
      </c>
      <c r="C2059" s="20" t="s">
        <v>38</v>
      </c>
      <c r="D2059" s="20" t="s">
        <v>33</v>
      </c>
      <c r="E2059" s="2">
        <v>120.00000000000001</v>
      </c>
      <c r="F2059" s="2">
        <v>-133.15579227696406</v>
      </c>
      <c r="G2059">
        <v>29</v>
      </c>
      <c r="H2059">
        <v>10</v>
      </c>
      <c r="J2059" s="2" t="str">
        <f t="shared" si="659"/>
        <v>Green Bay Packers</v>
      </c>
      <c r="K2059" s="2" t="str">
        <f t="shared" si="660"/>
        <v>Denver Broncos</v>
      </c>
      <c r="L2059" s="17">
        <f t="shared" si="661"/>
        <v>-133.15579227696406</v>
      </c>
      <c r="M2059" s="18">
        <f t="shared" si="662"/>
        <v>120.00000000000001</v>
      </c>
      <c r="N2059" s="4">
        <f t="shared" si="648"/>
        <v>1.7509999999999999</v>
      </c>
      <c r="O2059" s="4">
        <f t="shared" si="649"/>
        <v>2.2000000000000002</v>
      </c>
      <c r="P2059" s="4"/>
      <c r="Q2059" s="4"/>
      <c r="R2059" s="1">
        <f t="shared" si="650"/>
        <v>0.57110222729868654</v>
      </c>
      <c r="S2059" s="1">
        <f t="shared" si="650"/>
        <v>0.45454545454545453</v>
      </c>
      <c r="T2059" s="1">
        <f t="shared" si="646"/>
        <v>2.5006327512022253E-2</v>
      </c>
      <c r="U2059" s="1">
        <f t="shared" si="647"/>
        <v>5.8278386376616004E-2</v>
      </c>
      <c r="V2059" s="1">
        <f t="shared" si="651"/>
        <v>0.56927838637661599</v>
      </c>
      <c r="W2059" s="1"/>
      <c r="X2059" s="17">
        <f t="shared" si="652"/>
        <v>756.60981328462503</v>
      </c>
      <c r="Y2059" s="18">
        <f t="shared" si="653"/>
        <v>1202.4897180992134</v>
      </c>
      <c r="Z2059" s="2">
        <f t="shared" si="644"/>
        <v>718.77932262039371</v>
      </c>
      <c r="AA2059" s="18">
        <f t="shared" si="644"/>
        <v>1142.3652321942527</v>
      </c>
      <c r="AB2059" s="2">
        <f t="shared" si="645"/>
        <v>-139.12475895305161</v>
      </c>
      <c r="AC2059" s="2">
        <f t="shared" si="645"/>
        <v>114.23652321942527</v>
      </c>
      <c r="AD2059" s="2">
        <f t="shared" si="654"/>
        <v>-1000</v>
      </c>
      <c r="AE2059" s="2">
        <f t="shared" si="655"/>
        <v>1142.3652321942527</v>
      </c>
      <c r="AF2059" s="5">
        <f t="shared" si="656"/>
        <v>-1</v>
      </c>
      <c r="AG2059" s="5">
        <f t="shared" si="657"/>
        <v>1.2000000000000002</v>
      </c>
      <c r="AH2059" s="3">
        <f t="shared" si="658"/>
        <v>201511</v>
      </c>
      <c r="AI2059" s="21">
        <v>2.36</v>
      </c>
      <c r="AJ2059" s="21">
        <v>1.6659999999999999</v>
      </c>
      <c r="AK2059" s="21">
        <v>2.2000000000000002</v>
      </c>
      <c r="AL2059" s="21">
        <v>1.7509999999999999</v>
      </c>
      <c r="AO2059">
        <f t="shared" si="663"/>
        <v>-140</v>
      </c>
      <c r="AP2059">
        <f>IF(E2059&lt;F2059,G2059,H2059)</f>
        <v>10</v>
      </c>
      <c r="AQ2059">
        <f>IF(E2059&lt;F2059,H2059,G2059)</f>
        <v>29</v>
      </c>
    </row>
    <row r="2060" spans="2:43" x14ac:dyDescent="0.25">
      <c r="B2060" s="23">
        <v>42309</v>
      </c>
      <c r="C2060" s="20" t="s">
        <v>23</v>
      </c>
      <c r="D2060" s="20" t="s">
        <v>32</v>
      </c>
      <c r="E2060" s="2">
        <v>186</v>
      </c>
      <c r="F2060" s="2">
        <v>-208.33333333333334</v>
      </c>
      <c r="G2060">
        <v>12</v>
      </c>
      <c r="H2060">
        <v>13</v>
      </c>
      <c r="J2060" s="2" t="str">
        <f t="shared" si="659"/>
        <v>Seattle Seahawks</v>
      </c>
      <c r="K2060" s="2" t="str">
        <f t="shared" si="660"/>
        <v>Dallas Cowboys</v>
      </c>
      <c r="L2060" s="17">
        <f t="shared" si="661"/>
        <v>-208.33333333333334</v>
      </c>
      <c r="M2060" s="18">
        <f t="shared" si="662"/>
        <v>186</v>
      </c>
      <c r="N2060" s="4">
        <f t="shared" si="648"/>
        <v>1.48</v>
      </c>
      <c r="O2060" s="4">
        <f t="shared" si="649"/>
        <v>2.86</v>
      </c>
      <c r="P2060" s="4"/>
      <c r="Q2060" s="4"/>
      <c r="R2060" s="1">
        <f t="shared" si="650"/>
        <v>0.67567567567567566</v>
      </c>
      <c r="S2060" s="1">
        <f t="shared" si="650"/>
        <v>0.34965034965034969</v>
      </c>
      <c r="T2060" s="1">
        <f t="shared" si="646"/>
        <v>2.4700460829493065E-2</v>
      </c>
      <c r="U2060" s="1">
        <f t="shared" si="647"/>
        <v>0.16301266301266298</v>
      </c>
      <c r="V2060" s="1">
        <f t="shared" si="651"/>
        <v>0.67401266301266305</v>
      </c>
      <c r="W2060" s="1"/>
      <c r="X2060" s="17">
        <f t="shared" si="652"/>
        <v>483.65165059400738</v>
      </c>
      <c r="Y2060" s="18">
        <f t="shared" si="653"/>
        <v>1846.6048003943104</v>
      </c>
      <c r="Z2060" s="2">
        <f t="shared" si="644"/>
        <v>459.46906806430701</v>
      </c>
      <c r="AA2060" s="18">
        <f t="shared" si="644"/>
        <v>1754.2745603745948</v>
      </c>
      <c r="AB2060" s="2">
        <f t="shared" si="645"/>
        <v>-217.64250729932502</v>
      </c>
      <c r="AC2060" s="2">
        <f t="shared" si="645"/>
        <v>175.42745603745948</v>
      </c>
      <c r="AD2060" s="2">
        <f t="shared" si="654"/>
        <v>459.46906806430701</v>
      </c>
      <c r="AE2060" s="2">
        <f t="shared" si="655"/>
        <v>-1000</v>
      </c>
      <c r="AF2060" s="5">
        <f t="shared" si="656"/>
        <v>0.48</v>
      </c>
      <c r="AG2060" s="5">
        <f t="shared" si="657"/>
        <v>-1</v>
      </c>
      <c r="AH2060" s="3">
        <f t="shared" si="658"/>
        <v>201511</v>
      </c>
      <c r="AI2060" s="21">
        <v>3.22</v>
      </c>
      <c r="AJ2060" s="21">
        <v>1.4</v>
      </c>
      <c r="AK2060" s="21">
        <v>2.86</v>
      </c>
      <c r="AL2060" s="21">
        <v>1.48</v>
      </c>
      <c r="AO2060">
        <f t="shared" si="663"/>
        <v>-300</v>
      </c>
      <c r="AP2060">
        <f>IF(E2060&lt;F2060,G2060,H2060)</f>
        <v>13</v>
      </c>
      <c r="AQ2060">
        <f>IF(E2060&lt;F2060,H2060,G2060)</f>
        <v>12</v>
      </c>
    </row>
    <row r="2061" spans="2:43" x14ac:dyDescent="0.25">
      <c r="B2061" s="23">
        <v>42309</v>
      </c>
      <c r="C2061" s="20" t="s">
        <v>52</v>
      </c>
      <c r="D2061" s="20" t="s">
        <v>42</v>
      </c>
      <c r="E2061" s="2">
        <v>152.99999999999997</v>
      </c>
      <c r="F2061" s="2">
        <v>-170.06802721088434</v>
      </c>
      <c r="G2061">
        <v>34</v>
      </c>
      <c r="H2061">
        <v>20</v>
      </c>
      <c r="J2061" s="2" t="str">
        <f t="shared" si="659"/>
        <v>New York Jets</v>
      </c>
      <c r="K2061" s="2" t="str">
        <f t="shared" si="660"/>
        <v>Oakland Raiders</v>
      </c>
      <c r="L2061" s="17">
        <f t="shared" si="661"/>
        <v>-170.06802721088434</v>
      </c>
      <c r="M2061" s="18">
        <f t="shared" si="662"/>
        <v>152.99999999999997</v>
      </c>
      <c r="N2061" s="4">
        <f t="shared" si="648"/>
        <v>1.5880000000000001</v>
      </c>
      <c r="O2061" s="4">
        <f t="shared" si="649"/>
        <v>2.5299999999999998</v>
      </c>
      <c r="P2061" s="4"/>
      <c r="Q2061" s="4"/>
      <c r="R2061" s="1">
        <f t="shared" si="650"/>
        <v>0.62972292191435764</v>
      </c>
      <c r="S2061" s="1">
        <f t="shared" si="650"/>
        <v>0.39525691699604748</v>
      </c>
      <c r="T2061" s="1">
        <f t="shared" si="646"/>
        <v>2.4371053909664986E-2</v>
      </c>
      <c r="U2061" s="1">
        <f t="shared" si="647"/>
        <v>0.11723300245915508</v>
      </c>
      <c r="V2061" s="1">
        <f t="shared" si="651"/>
        <v>0.62823300245915514</v>
      </c>
      <c r="W2061" s="1"/>
      <c r="X2061" s="17">
        <f t="shared" si="652"/>
        <v>591.76610602372068</v>
      </c>
      <c r="Y2061" s="18">
        <f t="shared" si="653"/>
        <v>1525.4353459459228</v>
      </c>
      <c r="Z2061" s="2">
        <f t="shared" si="644"/>
        <v>562.17780072253458</v>
      </c>
      <c r="AA2061" s="18">
        <f t="shared" si="644"/>
        <v>1449.1635786486265</v>
      </c>
      <c r="AB2061" s="2">
        <f t="shared" si="645"/>
        <v>-177.87966702256082</v>
      </c>
      <c r="AC2061" s="2">
        <f t="shared" si="645"/>
        <v>144.91635786486265</v>
      </c>
      <c r="AD2061" s="2">
        <f t="shared" si="654"/>
        <v>-1000</v>
      </c>
      <c r="AE2061" s="2">
        <f t="shared" si="655"/>
        <v>1449.1635786486265</v>
      </c>
      <c r="AF2061" s="5">
        <f t="shared" si="656"/>
        <v>-1</v>
      </c>
      <c r="AG2061" s="5">
        <f t="shared" si="657"/>
        <v>1.5299999999999998</v>
      </c>
      <c r="AH2061" s="3">
        <f t="shared" si="658"/>
        <v>201511</v>
      </c>
      <c r="AI2061" s="21">
        <v>2.14</v>
      </c>
      <c r="AJ2061" s="21">
        <v>1.7929999999999999</v>
      </c>
      <c r="AK2061" s="21">
        <v>2.5299999999999998</v>
      </c>
      <c r="AL2061" s="21">
        <v>1.5880000000000001</v>
      </c>
      <c r="AO2061">
        <f t="shared" si="663"/>
        <v>-180</v>
      </c>
      <c r="AP2061">
        <f>IF(E2061&lt;F2061,G2061,H2061)</f>
        <v>20</v>
      </c>
      <c r="AQ2061">
        <f>IF(E2061&lt;F2061,H2061,G2061)</f>
        <v>34</v>
      </c>
    </row>
    <row r="2062" spans="2:43" x14ac:dyDescent="0.25">
      <c r="B2062" s="23">
        <v>42309</v>
      </c>
      <c r="C2062" s="20" t="s">
        <v>35</v>
      </c>
      <c r="D2062" s="20" t="s">
        <v>27</v>
      </c>
      <c r="E2062" s="2">
        <v>-400</v>
      </c>
      <c r="F2062" s="2">
        <v>346</v>
      </c>
      <c r="G2062">
        <v>20</v>
      </c>
      <c r="H2062">
        <v>23</v>
      </c>
      <c r="J2062" s="2" t="str">
        <f t="shared" si="659"/>
        <v>Atlanta Falcons</v>
      </c>
      <c r="K2062" s="2" t="str">
        <f t="shared" si="660"/>
        <v>Tampa Bay Buccaneers</v>
      </c>
      <c r="L2062" s="17">
        <f t="shared" si="661"/>
        <v>-400</v>
      </c>
      <c r="M2062" s="18">
        <f t="shared" si="662"/>
        <v>346</v>
      </c>
      <c r="N2062" s="4">
        <f t="shared" si="648"/>
        <v>1.25</v>
      </c>
      <c r="O2062" s="4">
        <f t="shared" si="649"/>
        <v>4.46</v>
      </c>
      <c r="P2062" s="4"/>
      <c r="Q2062" s="4"/>
      <c r="R2062" s="1">
        <f t="shared" si="650"/>
        <v>0.8</v>
      </c>
      <c r="S2062" s="1">
        <f t="shared" si="650"/>
        <v>0.22421524663677131</v>
      </c>
      <c r="T2062" s="1">
        <f t="shared" si="646"/>
        <v>2.3642732049036774E-2</v>
      </c>
      <c r="U2062" s="1">
        <f t="shared" si="647"/>
        <v>0.28789237668161438</v>
      </c>
      <c r="V2062" s="1">
        <f t="shared" si="651"/>
        <v>0.79889237668161439</v>
      </c>
      <c r="W2062" s="1"/>
      <c r="X2062" s="17">
        <f t="shared" si="652"/>
        <v>251.73306090832037</v>
      </c>
      <c r="Y2062" s="18">
        <f t="shared" si="653"/>
        <v>3325.0323008798923</v>
      </c>
      <c r="Z2062" s="2">
        <f t="shared" si="644"/>
        <v>239.14640786290434</v>
      </c>
      <c r="AA2062" s="18">
        <f t="shared" si="644"/>
        <v>3158.7806858358977</v>
      </c>
      <c r="AB2062" s="2">
        <f t="shared" si="645"/>
        <v>-418.15388695834849</v>
      </c>
      <c r="AC2062" s="2">
        <f t="shared" si="645"/>
        <v>315.87806858358977</v>
      </c>
      <c r="AD2062" s="2">
        <f t="shared" si="654"/>
        <v>-1000</v>
      </c>
      <c r="AE2062" s="2">
        <f t="shared" si="655"/>
        <v>3158.7806858358977</v>
      </c>
      <c r="AF2062" s="5">
        <f t="shared" si="656"/>
        <v>-1</v>
      </c>
      <c r="AG2062" s="5">
        <f t="shared" si="657"/>
        <v>3.46</v>
      </c>
      <c r="AH2062" s="3">
        <f t="shared" si="658"/>
        <v>201511</v>
      </c>
      <c r="AI2062" s="21">
        <v>1.3169999999999999</v>
      </c>
      <c r="AJ2062" s="21">
        <v>3.77</v>
      </c>
      <c r="AK2062" s="21">
        <v>1.25</v>
      </c>
      <c r="AL2062" s="21">
        <v>4.46</v>
      </c>
      <c r="AO2062">
        <f t="shared" si="663"/>
        <v>-400</v>
      </c>
      <c r="AP2062">
        <f>IF(E2062&lt;F2062,G2062,H2062)</f>
        <v>20</v>
      </c>
      <c r="AQ2062">
        <f>IF(E2062&lt;F2062,H2062,G2062)</f>
        <v>23</v>
      </c>
    </row>
    <row r="2063" spans="2:43" x14ac:dyDescent="0.25">
      <c r="B2063" s="23">
        <v>42309</v>
      </c>
      <c r="C2063" s="20" t="s">
        <v>28</v>
      </c>
      <c r="D2063" s="20" t="s">
        <v>54</v>
      </c>
      <c r="E2063" s="2">
        <v>-208.33333333333334</v>
      </c>
      <c r="F2063" s="2">
        <v>186</v>
      </c>
      <c r="G2063">
        <v>29</v>
      </c>
      <c r="H2063">
        <v>26</v>
      </c>
      <c r="J2063" s="2" t="str">
        <f t="shared" si="659"/>
        <v>Baltimore Ravens</v>
      </c>
      <c r="K2063" s="2" t="str">
        <f t="shared" si="660"/>
        <v>San Diego Chargers</v>
      </c>
      <c r="L2063" s="17">
        <f t="shared" si="661"/>
        <v>-208.33333333333334</v>
      </c>
      <c r="M2063" s="18">
        <f t="shared" si="662"/>
        <v>186</v>
      </c>
      <c r="N2063" s="4">
        <f t="shared" si="648"/>
        <v>1.48</v>
      </c>
      <c r="O2063" s="4">
        <f t="shared" si="649"/>
        <v>2.86</v>
      </c>
      <c r="P2063" s="4"/>
      <c r="Q2063" s="4"/>
      <c r="R2063" s="1">
        <f t="shared" si="650"/>
        <v>0.67567567567567566</v>
      </c>
      <c r="S2063" s="1">
        <f t="shared" si="650"/>
        <v>0.34965034965034969</v>
      </c>
      <c r="T2063" s="1">
        <f t="shared" si="646"/>
        <v>2.4700460829493065E-2</v>
      </c>
      <c r="U2063" s="1">
        <f t="shared" si="647"/>
        <v>0.16301266301266298</v>
      </c>
      <c r="V2063" s="1">
        <f t="shared" si="651"/>
        <v>0.67401266301266305</v>
      </c>
      <c r="W2063" s="1"/>
      <c r="X2063" s="17">
        <f t="shared" si="652"/>
        <v>483.65165059400738</v>
      </c>
      <c r="Y2063" s="18">
        <f t="shared" si="653"/>
        <v>1846.6048003943104</v>
      </c>
      <c r="Z2063" s="2">
        <f t="shared" si="644"/>
        <v>459.46906806430701</v>
      </c>
      <c r="AA2063" s="18">
        <f t="shared" si="644"/>
        <v>1754.2745603745948</v>
      </c>
      <c r="AB2063" s="2">
        <f t="shared" si="645"/>
        <v>-217.64250729932502</v>
      </c>
      <c r="AC2063" s="2">
        <f t="shared" si="645"/>
        <v>175.42745603745948</v>
      </c>
      <c r="AD2063" s="2">
        <f t="shared" si="654"/>
        <v>459.46906806430701</v>
      </c>
      <c r="AE2063" s="2">
        <f t="shared" si="655"/>
        <v>-1000</v>
      </c>
      <c r="AF2063" s="5">
        <f t="shared" si="656"/>
        <v>0.48</v>
      </c>
      <c r="AG2063" s="5">
        <f t="shared" si="657"/>
        <v>-1</v>
      </c>
      <c r="AH2063" s="3">
        <f t="shared" si="658"/>
        <v>201511</v>
      </c>
      <c r="AI2063" s="21">
        <v>1.5880000000000001</v>
      </c>
      <c r="AJ2063" s="21">
        <v>2.5299999999999998</v>
      </c>
      <c r="AK2063" s="21">
        <v>1.48</v>
      </c>
      <c r="AL2063" s="21">
        <v>2.86</v>
      </c>
      <c r="AO2063">
        <f t="shared" si="663"/>
        <v>-300</v>
      </c>
      <c r="AP2063">
        <f>IF(E2063&lt;F2063,G2063,H2063)</f>
        <v>29</v>
      </c>
      <c r="AQ2063">
        <f>IF(E2063&lt;F2063,H2063,G2063)</f>
        <v>26</v>
      </c>
    </row>
    <row r="2064" spans="2:43" x14ac:dyDescent="0.25">
      <c r="B2064" s="23">
        <v>42309</v>
      </c>
      <c r="C2064" s="20" t="s">
        <v>37</v>
      </c>
      <c r="D2064" s="20" t="s">
        <v>29</v>
      </c>
      <c r="E2064" s="2">
        <v>106</v>
      </c>
      <c r="F2064" s="2">
        <v>-117.09601873536299</v>
      </c>
      <c r="G2064">
        <v>20</v>
      </c>
      <c r="H2064">
        <v>23</v>
      </c>
      <c r="J2064" s="2" t="str">
        <f t="shared" si="659"/>
        <v>Minnesota Vikings</v>
      </c>
      <c r="K2064" s="2" t="str">
        <f t="shared" si="660"/>
        <v>Chicago Bears</v>
      </c>
      <c r="L2064" s="17">
        <f t="shared" si="661"/>
        <v>-117.09601873536299</v>
      </c>
      <c r="M2064" s="18">
        <f t="shared" si="662"/>
        <v>106</v>
      </c>
      <c r="N2064" s="4">
        <f t="shared" si="648"/>
        <v>1.8540000000000001</v>
      </c>
      <c r="O2064" s="4">
        <f t="shared" si="649"/>
        <v>2.06</v>
      </c>
      <c r="P2064" s="4"/>
      <c r="Q2064" s="4"/>
      <c r="R2064" s="1">
        <f t="shared" si="650"/>
        <v>0.53937432578209277</v>
      </c>
      <c r="S2064" s="1">
        <f t="shared" si="650"/>
        <v>0.4854368932038835</v>
      </c>
      <c r="T2064" s="1">
        <f t="shared" si="646"/>
        <v>2.421052631578946E-2</v>
      </c>
      <c r="U2064" s="1">
        <f t="shared" si="647"/>
        <v>2.6968716289104633E-2</v>
      </c>
      <c r="V2064" s="1">
        <f t="shared" si="651"/>
        <v>0.5379687162891047</v>
      </c>
      <c r="W2064" s="1"/>
      <c r="X2064" s="17">
        <f t="shared" si="652"/>
        <v>858.84414784929493</v>
      </c>
      <c r="Y2064" s="18">
        <f t="shared" si="653"/>
        <v>1061.3854342361001</v>
      </c>
      <c r="Z2064" s="2">
        <f t="shared" si="644"/>
        <v>815.90194045683018</v>
      </c>
      <c r="AA2064" s="18">
        <f t="shared" si="644"/>
        <v>1008.316162524295</v>
      </c>
      <c r="AB2064" s="2">
        <f t="shared" si="645"/>
        <v>-122.56374821710705</v>
      </c>
      <c r="AC2064" s="2">
        <f t="shared" si="645"/>
        <v>100.8316162524295</v>
      </c>
      <c r="AD2064" s="2">
        <f t="shared" si="654"/>
        <v>815.90194045683018</v>
      </c>
      <c r="AE2064" s="2">
        <f t="shared" si="655"/>
        <v>-1000</v>
      </c>
      <c r="AF2064" s="5">
        <f t="shared" si="656"/>
        <v>0.85400000000000009</v>
      </c>
      <c r="AG2064" s="5">
        <f t="shared" si="657"/>
        <v>-1</v>
      </c>
      <c r="AH2064" s="3">
        <f t="shared" si="658"/>
        <v>201511</v>
      </c>
      <c r="AI2064" s="21">
        <v>1.8620000000000001</v>
      </c>
      <c r="AJ2064" s="21">
        <v>2.0499999999999998</v>
      </c>
      <c r="AK2064" s="21">
        <v>2.06</v>
      </c>
      <c r="AL2064" s="21">
        <v>1.8540000000000001</v>
      </c>
      <c r="AO2064">
        <f t="shared" si="663"/>
        <v>-120</v>
      </c>
      <c r="AP2064">
        <f>IF(E2064&lt;F2064,G2064,H2064)</f>
        <v>23</v>
      </c>
      <c r="AQ2064">
        <f>IF(E2064&lt;F2064,H2064,G2064)</f>
        <v>20</v>
      </c>
    </row>
    <row r="2065" spans="2:43" x14ac:dyDescent="0.25">
      <c r="B2065" s="23">
        <v>42309</v>
      </c>
      <c r="C2065" s="20" t="s">
        <v>46</v>
      </c>
      <c r="D2065" s="20" t="s">
        <v>48</v>
      </c>
      <c r="E2065" s="2">
        <v>271</v>
      </c>
      <c r="F2065" s="2">
        <v>-308.64197530864192</v>
      </c>
      <c r="G2065">
        <v>20</v>
      </c>
      <c r="H2065">
        <v>34</v>
      </c>
      <c r="J2065" s="2" t="str">
        <f t="shared" si="659"/>
        <v>Arizona Cardinals</v>
      </c>
      <c r="K2065" s="2" t="str">
        <f t="shared" si="660"/>
        <v>Cleveland Browns</v>
      </c>
      <c r="L2065" s="17">
        <f t="shared" si="661"/>
        <v>-308.64197530864192</v>
      </c>
      <c r="M2065" s="18">
        <f t="shared" si="662"/>
        <v>271</v>
      </c>
      <c r="N2065" s="4">
        <f t="shared" si="648"/>
        <v>1.3240000000000001</v>
      </c>
      <c r="O2065" s="4">
        <f t="shared" si="649"/>
        <v>3.71</v>
      </c>
      <c r="P2065" s="4"/>
      <c r="Q2065" s="4"/>
      <c r="R2065" s="1">
        <f t="shared" si="650"/>
        <v>0.75528700906344404</v>
      </c>
      <c r="S2065" s="1">
        <f t="shared" si="650"/>
        <v>0.26954177897574122</v>
      </c>
      <c r="T2065" s="1">
        <f t="shared" si="646"/>
        <v>2.4227254668255815E-2</v>
      </c>
      <c r="U2065" s="1">
        <f t="shared" si="647"/>
        <v>0.24287261504385141</v>
      </c>
      <c r="V2065" s="1">
        <f t="shared" si="651"/>
        <v>0.75387261504385139</v>
      </c>
      <c r="W2065" s="1"/>
      <c r="X2065" s="17">
        <f t="shared" si="652"/>
        <v>326.48405054722906</v>
      </c>
      <c r="Y2065" s="18">
        <f t="shared" si="653"/>
        <v>2646.9056108247742</v>
      </c>
      <c r="Z2065" s="2">
        <f t="shared" si="644"/>
        <v>310.15984801986758</v>
      </c>
      <c r="AA2065" s="18">
        <f t="shared" si="644"/>
        <v>2514.5603302835352</v>
      </c>
      <c r="AB2065" s="2">
        <f t="shared" si="645"/>
        <v>-322.41439579759663</v>
      </c>
      <c r="AC2065" s="2">
        <f t="shared" si="645"/>
        <v>251.45603302835352</v>
      </c>
      <c r="AD2065" s="2">
        <f t="shared" si="654"/>
        <v>310.15984801986758</v>
      </c>
      <c r="AE2065" s="2">
        <f t="shared" si="655"/>
        <v>-1000</v>
      </c>
      <c r="AF2065" s="5">
        <f t="shared" si="656"/>
        <v>0.32400000000000007</v>
      </c>
      <c r="AG2065" s="5">
        <f t="shared" si="657"/>
        <v>-1</v>
      </c>
      <c r="AH2065" s="3">
        <f t="shared" si="658"/>
        <v>201511</v>
      </c>
      <c r="AI2065" s="21">
        <v>2.99</v>
      </c>
      <c r="AJ2065" s="21">
        <v>1.448</v>
      </c>
      <c r="AK2065" s="21">
        <v>3.71</v>
      </c>
      <c r="AL2065" s="21">
        <v>1.3240000000000001</v>
      </c>
      <c r="AO2065">
        <f t="shared" si="663"/>
        <v>-400</v>
      </c>
      <c r="AP2065">
        <f>IF(E2065&lt;F2065,G2065,H2065)</f>
        <v>34</v>
      </c>
      <c r="AQ2065">
        <f>IF(E2065&lt;F2065,H2065,G2065)</f>
        <v>20</v>
      </c>
    </row>
    <row r="2066" spans="2:43" x14ac:dyDescent="0.25">
      <c r="B2066" s="23">
        <v>42309</v>
      </c>
      <c r="C2066" s="20" t="s">
        <v>40</v>
      </c>
      <c r="D2066" s="20" t="s">
        <v>41</v>
      </c>
      <c r="E2066" s="2">
        <v>-185.18518518518516</v>
      </c>
      <c r="F2066" s="2">
        <v>166</v>
      </c>
      <c r="G2066">
        <v>20</v>
      </c>
      <c r="H2066">
        <v>6</v>
      </c>
      <c r="J2066" s="2" t="str">
        <f t="shared" si="659"/>
        <v>Houston Texans</v>
      </c>
      <c r="K2066" s="2" t="str">
        <f t="shared" si="660"/>
        <v>Tennessee Titans</v>
      </c>
      <c r="L2066" s="17">
        <f t="shared" si="661"/>
        <v>-185.18518518518516</v>
      </c>
      <c r="M2066" s="18">
        <f t="shared" si="662"/>
        <v>166</v>
      </c>
      <c r="N2066" s="4">
        <f t="shared" si="648"/>
        <v>1.54</v>
      </c>
      <c r="O2066" s="4">
        <f t="shared" si="649"/>
        <v>2.66</v>
      </c>
      <c r="P2066" s="4"/>
      <c r="Q2066" s="4"/>
      <c r="R2066" s="1">
        <f t="shared" si="650"/>
        <v>0.64935064935064934</v>
      </c>
      <c r="S2066" s="1">
        <f t="shared" si="650"/>
        <v>0.37593984962406013</v>
      </c>
      <c r="T2066" s="1">
        <f t="shared" si="646"/>
        <v>2.4666666666666726E-2</v>
      </c>
      <c r="U2066" s="1">
        <f t="shared" si="647"/>
        <v>0.13670539986329461</v>
      </c>
      <c r="V2066" s="1">
        <f t="shared" si="651"/>
        <v>0.64770539986329467</v>
      </c>
      <c r="W2066" s="1"/>
      <c r="X2066" s="17">
        <f t="shared" si="652"/>
        <v>543.91178491187668</v>
      </c>
      <c r="Y2066" s="18">
        <f t="shared" si="653"/>
        <v>1653.0471874062387</v>
      </c>
      <c r="Z2066" s="2">
        <f t="shared" si="644"/>
        <v>516.71619566628283</v>
      </c>
      <c r="AA2066" s="18">
        <f t="shared" si="644"/>
        <v>1570.3948280359266</v>
      </c>
      <c r="AB2066" s="2">
        <f t="shared" si="645"/>
        <v>-193.52983482751958</v>
      </c>
      <c r="AC2066" s="2">
        <f t="shared" si="645"/>
        <v>157.03948280359265</v>
      </c>
      <c r="AD2066" s="2">
        <f t="shared" si="654"/>
        <v>516.71619566628283</v>
      </c>
      <c r="AE2066" s="2">
        <f t="shared" si="655"/>
        <v>-1000</v>
      </c>
      <c r="AF2066" s="5">
        <f t="shared" si="656"/>
        <v>0.54</v>
      </c>
      <c r="AG2066" s="5">
        <f t="shared" si="657"/>
        <v>-1</v>
      </c>
      <c r="AH2066" s="3">
        <f t="shared" si="658"/>
        <v>201511</v>
      </c>
      <c r="AI2066" s="21">
        <v>1.4950000000000001</v>
      </c>
      <c r="AJ2066" s="21">
        <v>2.81</v>
      </c>
      <c r="AK2066" s="21">
        <v>1.54</v>
      </c>
      <c r="AL2066" s="21">
        <v>2.66</v>
      </c>
      <c r="AO2066">
        <f t="shared" si="663"/>
        <v>-190</v>
      </c>
      <c r="AP2066">
        <f>IF(E2066&lt;F2066,G2066,H2066)</f>
        <v>20</v>
      </c>
      <c r="AQ2066">
        <f>IF(E2066&lt;F2066,H2066,G2066)</f>
        <v>6</v>
      </c>
    </row>
    <row r="2067" spans="2:43" x14ac:dyDescent="0.25">
      <c r="B2067" s="23">
        <v>42309</v>
      </c>
      <c r="C2067" s="20" t="s">
        <v>43</v>
      </c>
      <c r="D2067" s="20" t="s">
        <v>25</v>
      </c>
      <c r="E2067" s="2">
        <v>-167.22408026755849</v>
      </c>
      <c r="F2067" s="2">
        <v>150.99999999999997</v>
      </c>
      <c r="G2067">
        <v>52</v>
      </c>
      <c r="H2067">
        <v>49</v>
      </c>
      <c r="J2067" s="2" t="str">
        <f t="shared" si="659"/>
        <v>New Orleans Saints</v>
      </c>
      <c r="K2067" s="2" t="str">
        <f t="shared" si="660"/>
        <v>New York Giants</v>
      </c>
      <c r="L2067" s="17">
        <f t="shared" si="661"/>
        <v>-167.22408026755849</v>
      </c>
      <c r="M2067" s="18">
        <f t="shared" si="662"/>
        <v>150.99999999999997</v>
      </c>
      <c r="N2067" s="4">
        <f t="shared" si="648"/>
        <v>1.5980000000000001</v>
      </c>
      <c r="O2067" s="4">
        <f t="shared" si="649"/>
        <v>2.5099999999999998</v>
      </c>
      <c r="P2067" s="4"/>
      <c r="Q2067" s="4"/>
      <c r="R2067" s="1">
        <f t="shared" si="650"/>
        <v>0.62578222778473092</v>
      </c>
      <c r="S2067" s="1">
        <f t="shared" si="650"/>
        <v>0.39840637450199207</v>
      </c>
      <c r="T2067" s="1">
        <f t="shared" si="646"/>
        <v>2.3617332035053451E-2</v>
      </c>
      <c r="U2067" s="1">
        <f t="shared" si="647"/>
        <v>0.11368792664136942</v>
      </c>
      <c r="V2067" s="1">
        <f t="shared" si="651"/>
        <v>0.62468792664136941</v>
      </c>
      <c r="W2067" s="1"/>
      <c r="X2067" s="17">
        <f t="shared" si="652"/>
        <v>600.79930690591948</v>
      </c>
      <c r="Y2067" s="18">
        <f t="shared" si="653"/>
        <v>1503.4686795207117</v>
      </c>
      <c r="Z2067" s="2">
        <f t="shared" si="644"/>
        <v>570.75934156062351</v>
      </c>
      <c r="AA2067" s="18">
        <f t="shared" si="644"/>
        <v>1428.2952455446762</v>
      </c>
      <c r="AB2067" s="2">
        <f t="shared" si="645"/>
        <v>-175.20519195808632</v>
      </c>
      <c r="AC2067" s="2">
        <f t="shared" si="645"/>
        <v>142.82952455446761</v>
      </c>
      <c r="AD2067" s="2">
        <f t="shared" si="654"/>
        <v>570.75934156062351</v>
      </c>
      <c r="AE2067" s="2">
        <f t="shared" si="655"/>
        <v>-1000</v>
      </c>
      <c r="AF2067" s="5">
        <f t="shared" si="656"/>
        <v>0.59800000000000009</v>
      </c>
      <c r="AG2067" s="5">
        <f t="shared" si="657"/>
        <v>-1</v>
      </c>
      <c r="AH2067" s="3">
        <f t="shared" si="658"/>
        <v>201511</v>
      </c>
      <c r="AI2067" s="21">
        <v>1.595</v>
      </c>
      <c r="AJ2067" s="21">
        <v>2.52</v>
      </c>
      <c r="AK2067" s="21">
        <v>1.5980000000000001</v>
      </c>
      <c r="AL2067" s="21">
        <v>2.5099999999999998</v>
      </c>
      <c r="AO2067">
        <f t="shared" si="663"/>
        <v>-170</v>
      </c>
      <c r="AP2067">
        <f>IF(E2067&lt;F2067,G2067,H2067)</f>
        <v>52</v>
      </c>
      <c r="AQ2067">
        <f>IF(E2067&lt;F2067,H2067,G2067)</f>
        <v>49</v>
      </c>
    </row>
    <row r="2068" spans="2:43" x14ac:dyDescent="0.25">
      <c r="B2068" s="23">
        <v>42309</v>
      </c>
      <c r="C2068" s="20" t="s">
        <v>45</v>
      </c>
      <c r="D2068" s="20" t="s">
        <v>21</v>
      </c>
      <c r="E2068" s="2">
        <v>-117.09601873536299</v>
      </c>
      <c r="F2068" s="2">
        <v>106</v>
      </c>
      <c r="G2068">
        <v>10</v>
      </c>
      <c r="H2068">
        <v>16</v>
      </c>
      <c r="J2068" s="2" t="str">
        <f t="shared" si="659"/>
        <v>Pittsburgh Steelers</v>
      </c>
      <c r="K2068" s="2" t="str">
        <f t="shared" si="660"/>
        <v>Cincinnati Bengals</v>
      </c>
      <c r="L2068" s="17">
        <f t="shared" si="661"/>
        <v>-117.09601873536299</v>
      </c>
      <c r="M2068" s="18">
        <f t="shared" si="662"/>
        <v>106</v>
      </c>
      <c r="N2068" s="4">
        <f t="shared" si="648"/>
        <v>1.8540000000000001</v>
      </c>
      <c r="O2068" s="4">
        <f t="shared" si="649"/>
        <v>2.06</v>
      </c>
      <c r="P2068" s="4"/>
      <c r="Q2068" s="4"/>
      <c r="R2068" s="1">
        <f t="shared" si="650"/>
        <v>0.53937432578209277</v>
      </c>
      <c r="S2068" s="1">
        <f t="shared" si="650"/>
        <v>0.4854368932038835</v>
      </c>
      <c r="T2068" s="1">
        <f t="shared" si="646"/>
        <v>2.421052631578946E-2</v>
      </c>
      <c r="U2068" s="1">
        <f t="shared" si="647"/>
        <v>2.6968716289104633E-2</v>
      </c>
      <c r="V2068" s="1">
        <f t="shared" si="651"/>
        <v>0.5379687162891047</v>
      </c>
      <c r="W2068" s="1"/>
      <c r="X2068" s="17">
        <f t="shared" si="652"/>
        <v>858.84414784929493</v>
      </c>
      <c r="Y2068" s="18">
        <f t="shared" si="653"/>
        <v>1061.3854342361001</v>
      </c>
      <c r="Z2068" s="2">
        <f t="shared" ref="Z2068:AA2131" si="664">X2068*0.95</f>
        <v>815.90194045683018</v>
      </c>
      <c r="AA2068" s="18">
        <f t="shared" si="664"/>
        <v>1008.316162524295</v>
      </c>
      <c r="AB2068" s="2">
        <f t="shared" ref="AB2068:AC2131" si="665">IF(Z2068&lt;1000,-100000/Z2068,Z2068/10)</f>
        <v>-122.56374821710705</v>
      </c>
      <c r="AC2068" s="2">
        <f t="shared" si="665"/>
        <v>100.8316162524295</v>
      </c>
      <c r="AD2068" s="2">
        <f t="shared" si="654"/>
        <v>-1000</v>
      </c>
      <c r="AE2068" s="2">
        <f t="shared" si="655"/>
        <v>1008.316162524295</v>
      </c>
      <c r="AF2068" s="5">
        <f t="shared" si="656"/>
        <v>-1</v>
      </c>
      <c r="AG2068" s="5">
        <f t="shared" si="657"/>
        <v>1.06</v>
      </c>
      <c r="AH2068" s="3">
        <f t="shared" si="658"/>
        <v>201511</v>
      </c>
      <c r="AI2068" s="21">
        <v>2.11</v>
      </c>
      <c r="AJ2068" s="21">
        <v>1.8129999999999999</v>
      </c>
      <c r="AK2068" s="21">
        <v>1.8540000000000001</v>
      </c>
      <c r="AL2068" s="21">
        <v>2.06</v>
      </c>
      <c r="AO2068">
        <f t="shared" si="663"/>
        <v>-120</v>
      </c>
      <c r="AP2068">
        <f>IF(E2068&lt;F2068,G2068,H2068)</f>
        <v>10</v>
      </c>
      <c r="AQ2068">
        <f>IF(E2068&lt;F2068,H2068,G2068)</f>
        <v>16</v>
      </c>
    </row>
    <row r="2069" spans="2:43" x14ac:dyDescent="0.25">
      <c r="B2069" s="23">
        <v>42309</v>
      </c>
      <c r="C2069" s="20" t="s">
        <v>55</v>
      </c>
      <c r="D2069" s="20" t="s">
        <v>22</v>
      </c>
      <c r="E2069" s="2">
        <v>-400</v>
      </c>
      <c r="F2069" s="2">
        <v>346</v>
      </c>
      <c r="G2069">
        <v>27</v>
      </c>
      <c r="H2069">
        <v>6</v>
      </c>
      <c r="J2069" s="2" t="str">
        <f t="shared" si="659"/>
        <v>St. Louis Rams</v>
      </c>
      <c r="K2069" s="2" t="str">
        <f t="shared" si="660"/>
        <v>San Francisco 49ers</v>
      </c>
      <c r="L2069" s="17">
        <f t="shared" si="661"/>
        <v>-400</v>
      </c>
      <c r="M2069" s="18">
        <f t="shared" si="662"/>
        <v>346</v>
      </c>
      <c r="N2069" s="4">
        <f t="shared" si="648"/>
        <v>1.25</v>
      </c>
      <c r="O2069" s="4">
        <f t="shared" si="649"/>
        <v>4.46</v>
      </c>
      <c r="P2069" s="4"/>
      <c r="Q2069" s="4"/>
      <c r="R2069" s="1">
        <f t="shared" si="650"/>
        <v>0.8</v>
      </c>
      <c r="S2069" s="1">
        <f t="shared" si="650"/>
        <v>0.22421524663677131</v>
      </c>
      <c r="T2069" s="1">
        <f t="shared" si="646"/>
        <v>2.3642732049036774E-2</v>
      </c>
      <c r="U2069" s="1">
        <f t="shared" si="647"/>
        <v>0.28789237668161438</v>
      </c>
      <c r="V2069" s="1">
        <f t="shared" si="651"/>
        <v>0.79889237668161439</v>
      </c>
      <c r="W2069" s="1"/>
      <c r="X2069" s="17">
        <f t="shared" si="652"/>
        <v>251.73306090832037</v>
      </c>
      <c r="Y2069" s="18">
        <f t="shared" si="653"/>
        <v>3325.0323008798923</v>
      </c>
      <c r="Z2069" s="2">
        <f t="shared" si="664"/>
        <v>239.14640786290434</v>
      </c>
      <c r="AA2069" s="18">
        <f t="shared" si="664"/>
        <v>3158.7806858358977</v>
      </c>
      <c r="AB2069" s="2">
        <f t="shared" si="665"/>
        <v>-418.15388695834849</v>
      </c>
      <c r="AC2069" s="2">
        <f t="shared" si="665"/>
        <v>315.87806858358977</v>
      </c>
      <c r="AD2069" s="2">
        <f t="shared" si="654"/>
        <v>239.14640786290434</v>
      </c>
      <c r="AE2069" s="2">
        <f t="shared" si="655"/>
        <v>-1000</v>
      </c>
      <c r="AF2069" s="5">
        <f t="shared" si="656"/>
        <v>0.25</v>
      </c>
      <c r="AG2069" s="5">
        <f t="shared" si="657"/>
        <v>-1</v>
      </c>
      <c r="AH2069" s="3">
        <f t="shared" si="658"/>
        <v>201511</v>
      </c>
      <c r="AI2069" s="21">
        <v>1.256</v>
      </c>
      <c r="AJ2069" s="21">
        <v>4.38</v>
      </c>
      <c r="AK2069" s="21">
        <v>1.25</v>
      </c>
      <c r="AL2069" s="21">
        <v>4.46</v>
      </c>
      <c r="AO2069">
        <f t="shared" si="663"/>
        <v>-400</v>
      </c>
      <c r="AP2069">
        <f>IF(E2069&lt;F2069,G2069,H2069)</f>
        <v>27</v>
      </c>
      <c r="AQ2069">
        <f>IF(E2069&lt;F2069,H2069,G2069)</f>
        <v>6</v>
      </c>
    </row>
    <row r="2070" spans="2:43" x14ac:dyDescent="0.25">
      <c r="B2070" s="23">
        <v>42309</v>
      </c>
      <c r="C2070" s="20" t="s">
        <v>20</v>
      </c>
      <c r="D2070" s="20" t="s">
        <v>34</v>
      </c>
      <c r="E2070" s="2">
        <v>-170.06802721088434</v>
      </c>
      <c r="F2070" s="2">
        <v>152.99999999999997</v>
      </c>
      <c r="G2070">
        <v>45</v>
      </c>
      <c r="H2070">
        <v>10</v>
      </c>
      <c r="J2070" s="2" t="str">
        <f t="shared" si="659"/>
        <v>Kansas City Chiefs</v>
      </c>
      <c r="K2070" s="2" t="str">
        <f t="shared" si="660"/>
        <v>Detroit Lions</v>
      </c>
      <c r="L2070" s="17">
        <f t="shared" si="661"/>
        <v>-170.06802721088434</v>
      </c>
      <c r="M2070" s="18">
        <f t="shared" si="662"/>
        <v>152.99999999999997</v>
      </c>
      <c r="N2070" s="4">
        <f t="shared" si="648"/>
        <v>1.5880000000000001</v>
      </c>
      <c r="O2070" s="4">
        <f t="shared" si="649"/>
        <v>2.5299999999999998</v>
      </c>
      <c r="P2070" s="4"/>
      <c r="Q2070" s="4"/>
      <c r="R2070" s="1">
        <f t="shared" si="650"/>
        <v>0.62972292191435764</v>
      </c>
      <c r="S2070" s="1">
        <f t="shared" si="650"/>
        <v>0.39525691699604748</v>
      </c>
      <c r="T2070" s="1">
        <f t="shared" si="646"/>
        <v>2.4371053909664986E-2</v>
      </c>
      <c r="U2070" s="1">
        <f t="shared" si="647"/>
        <v>0.11723300245915508</v>
      </c>
      <c r="V2070" s="1">
        <f t="shared" si="651"/>
        <v>0.62823300245915514</v>
      </c>
      <c r="W2070" s="1"/>
      <c r="X2070" s="17">
        <f t="shared" si="652"/>
        <v>591.76610602372068</v>
      </c>
      <c r="Y2070" s="18">
        <f t="shared" si="653"/>
        <v>1525.4353459459228</v>
      </c>
      <c r="Z2070" s="2">
        <f t="shared" si="664"/>
        <v>562.17780072253458</v>
      </c>
      <c r="AA2070" s="18">
        <f t="shared" si="664"/>
        <v>1449.1635786486265</v>
      </c>
      <c r="AB2070" s="2">
        <f t="shared" si="665"/>
        <v>-177.87966702256082</v>
      </c>
      <c r="AC2070" s="2">
        <f t="shared" si="665"/>
        <v>144.91635786486265</v>
      </c>
      <c r="AD2070" s="2">
        <f t="shared" si="654"/>
        <v>562.17780072253458</v>
      </c>
      <c r="AE2070" s="2">
        <f t="shared" si="655"/>
        <v>-1000</v>
      </c>
      <c r="AF2070" s="5">
        <f t="shared" si="656"/>
        <v>0.58800000000000008</v>
      </c>
      <c r="AG2070" s="5">
        <f t="shared" si="657"/>
        <v>-1</v>
      </c>
      <c r="AH2070" s="3">
        <f t="shared" si="658"/>
        <v>201511</v>
      </c>
      <c r="AI2070" s="21">
        <v>1.4690000000000001</v>
      </c>
      <c r="AJ2070" s="21">
        <v>2.91</v>
      </c>
      <c r="AK2070" s="21">
        <v>1.5880000000000001</v>
      </c>
      <c r="AL2070" s="21">
        <v>2.5299999999999998</v>
      </c>
      <c r="AO2070">
        <f t="shared" si="663"/>
        <v>-180</v>
      </c>
      <c r="AP2070">
        <f>IF(E2070&lt;F2070,G2070,H2070)</f>
        <v>45</v>
      </c>
      <c r="AQ2070">
        <f>IF(E2070&lt;F2070,H2070,G2070)</f>
        <v>10</v>
      </c>
    </row>
    <row r="2071" spans="2:43" x14ac:dyDescent="0.25">
      <c r="B2071" s="23">
        <v>42306</v>
      </c>
      <c r="C2071" s="20" t="s">
        <v>36</v>
      </c>
      <c r="D2071" s="20" t="s">
        <v>30</v>
      </c>
      <c r="E2071" s="2">
        <v>-425.53191489361683</v>
      </c>
      <c r="F2071" s="2">
        <v>365.00000000000006</v>
      </c>
      <c r="G2071">
        <v>36</v>
      </c>
      <c r="H2071">
        <v>7</v>
      </c>
      <c r="J2071" s="2" t="str">
        <f t="shared" si="659"/>
        <v>New England Patriots</v>
      </c>
      <c r="K2071" s="2" t="str">
        <f t="shared" si="660"/>
        <v>Miami Dolphins</v>
      </c>
      <c r="L2071" s="17">
        <f t="shared" si="661"/>
        <v>-425.53191489361683</v>
      </c>
      <c r="M2071" s="18">
        <f t="shared" si="662"/>
        <v>365.00000000000006</v>
      </c>
      <c r="N2071" s="4">
        <f t="shared" si="648"/>
        <v>1.2350000000000001</v>
      </c>
      <c r="O2071" s="4">
        <f t="shared" si="649"/>
        <v>4.6500000000000004</v>
      </c>
      <c r="P2071" s="4"/>
      <c r="Q2071" s="4"/>
      <c r="R2071" s="1">
        <f t="shared" si="650"/>
        <v>0.80971659919028338</v>
      </c>
      <c r="S2071" s="1">
        <f t="shared" si="650"/>
        <v>0.21505376344086019</v>
      </c>
      <c r="T2071" s="1">
        <f t="shared" si="646"/>
        <v>2.4171622769753598E-2</v>
      </c>
      <c r="U2071" s="1">
        <f t="shared" si="647"/>
        <v>0.29733141787471162</v>
      </c>
      <c r="V2071" s="1">
        <f t="shared" si="651"/>
        <v>0.80833141787471163</v>
      </c>
      <c r="W2071" s="1"/>
      <c r="X2071" s="17">
        <f t="shared" si="652"/>
        <v>237.11633358162533</v>
      </c>
      <c r="Y2071" s="18">
        <f t="shared" si="653"/>
        <v>3499.637020141437</v>
      </c>
      <c r="Z2071" s="2">
        <f t="shared" si="664"/>
        <v>225.26051690254405</v>
      </c>
      <c r="AA2071" s="18">
        <f t="shared" si="664"/>
        <v>3324.6551691343652</v>
      </c>
      <c r="AB2071" s="2">
        <f t="shared" si="665"/>
        <v>-443.93043829897476</v>
      </c>
      <c r="AC2071" s="2">
        <f t="shared" si="665"/>
        <v>332.46551691343655</v>
      </c>
      <c r="AD2071" s="2">
        <f t="shared" si="654"/>
        <v>225.26051690254405</v>
      </c>
      <c r="AE2071" s="2">
        <f t="shared" si="655"/>
        <v>-1000</v>
      </c>
      <c r="AF2071" s="5">
        <f t="shared" si="656"/>
        <v>0.2350000000000001</v>
      </c>
      <c r="AG2071" s="5">
        <f t="shared" si="657"/>
        <v>-1</v>
      </c>
      <c r="AH2071" s="3">
        <f t="shared" si="658"/>
        <v>201510</v>
      </c>
      <c r="AI2071" s="21">
        <v>1.2629999999999999</v>
      </c>
      <c r="AJ2071" s="21">
        <v>4.3</v>
      </c>
      <c r="AK2071" s="21">
        <v>1.2350000000000001</v>
      </c>
      <c r="AL2071" s="21">
        <v>4.6500000000000004</v>
      </c>
      <c r="AO2071">
        <f t="shared" si="663"/>
        <v>-500</v>
      </c>
      <c r="AP2071">
        <f>IF(E2071&lt;F2071,G2071,H2071)</f>
        <v>36</v>
      </c>
      <c r="AQ2071">
        <f>IF(E2071&lt;F2071,H2071,G2071)</f>
        <v>7</v>
      </c>
    </row>
    <row r="2072" spans="2:43" x14ac:dyDescent="0.25">
      <c r="B2072" s="23">
        <v>42303</v>
      </c>
      <c r="C2072" s="20" t="s">
        <v>48</v>
      </c>
      <c r="D2072" s="20" t="s">
        <v>28</v>
      </c>
      <c r="E2072" s="2">
        <v>-456.62100456620988</v>
      </c>
      <c r="F2072" s="2">
        <v>388.99999999999994</v>
      </c>
      <c r="G2072">
        <v>26</v>
      </c>
      <c r="H2072">
        <v>18</v>
      </c>
      <c r="J2072" s="2" t="str">
        <f t="shared" si="659"/>
        <v>Arizona Cardinals</v>
      </c>
      <c r="K2072" s="2" t="str">
        <f t="shared" si="660"/>
        <v>Baltimore Ravens</v>
      </c>
      <c r="L2072" s="17">
        <f t="shared" si="661"/>
        <v>-456.62100456620988</v>
      </c>
      <c r="M2072" s="18">
        <f t="shared" si="662"/>
        <v>388.99999999999994</v>
      </c>
      <c r="N2072" s="4">
        <f t="shared" si="648"/>
        <v>1.2190000000000001</v>
      </c>
      <c r="O2072" s="4">
        <f t="shared" si="649"/>
        <v>4.8899999999999997</v>
      </c>
      <c r="P2072" s="4"/>
      <c r="Q2072" s="4"/>
      <c r="R2072" s="1">
        <f t="shared" si="650"/>
        <v>0.8203445447087776</v>
      </c>
      <c r="S2072" s="1">
        <f t="shared" si="650"/>
        <v>0.20449897750511248</v>
      </c>
      <c r="T2072" s="1">
        <f t="shared" si="646"/>
        <v>2.4241283352430809E-2</v>
      </c>
      <c r="U2072" s="1">
        <f t="shared" si="647"/>
        <v>0.30792278360183256</v>
      </c>
      <c r="V2072" s="1">
        <f t="shared" si="651"/>
        <v>0.81892278360183257</v>
      </c>
      <c r="W2072" s="1"/>
      <c r="X2072" s="17">
        <f t="shared" si="652"/>
        <v>221.11634945817892</v>
      </c>
      <c r="Y2072" s="18">
        <f t="shared" si="653"/>
        <v>3712.7548393250954</v>
      </c>
      <c r="Z2072" s="2">
        <f t="shared" si="664"/>
        <v>210.06053198526996</v>
      </c>
      <c r="AA2072" s="18">
        <f t="shared" si="664"/>
        <v>3527.1170973588405</v>
      </c>
      <c r="AB2072" s="2">
        <f t="shared" si="665"/>
        <v>-476.0532550065725</v>
      </c>
      <c r="AC2072" s="2">
        <f t="shared" si="665"/>
        <v>352.71170973588403</v>
      </c>
      <c r="AD2072" s="2">
        <f t="shared" si="654"/>
        <v>210.06053198526996</v>
      </c>
      <c r="AE2072" s="2">
        <f t="shared" si="655"/>
        <v>-1000</v>
      </c>
      <c r="AF2072" s="5">
        <f t="shared" si="656"/>
        <v>0.21900000000000008</v>
      </c>
      <c r="AG2072" s="5">
        <f t="shared" si="657"/>
        <v>-1</v>
      </c>
      <c r="AH2072" s="3">
        <f t="shared" si="658"/>
        <v>201510</v>
      </c>
      <c r="AI2072" s="21">
        <v>1.298</v>
      </c>
      <c r="AJ2072" s="21">
        <v>3.93</v>
      </c>
      <c r="AK2072" s="21">
        <v>1.2190000000000001</v>
      </c>
      <c r="AL2072" s="21">
        <v>4.8899999999999997</v>
      </c>
      <c r="AO2072">
        <f t="shared" si="663"/>
        <v>-500</v>
      </c>
      <c r="AP2072">
        <f>IF(E2072&lt;F2072,G2072,H2072)</f>
        <v>26</v>
      </c>
      <c r="AQ2072">
        <f>IF(E2072&lt;F2072,H2072,G2072)</f>
        <v>18</v>
      </c>
    </row>
    <row r="2073" spans="2:43" x14ac:dyDescent="0.25">
      <c r="B2073" s="23">
        <v>42302</v>
      </c>
      <c r="C2073" s="20" t="s">
        <v>44</v>
      </c>
      <c r="D2073" s="20" t="s">
        <v>19</v>
      </c>
      <c r="E2073" s="2">
        <v>-137.1742112482853</v>
      </c>
      <c r="F2073" s="2">
        <v>124.00000000000003</v>
      </c>
      <c r="G2073">
        <v>27</v>
      </c>
      <c r="H2073">
        <v>16</v>
      </c>
      <c r="J2073" s="2" t="str">
        <f t="shared" si="659"/>
        <v>Carolina Panthers</v>
      </c>
      <c r="K2073" s="2" t="str">
        <f t="shared" si="660"/>
        <v>Philadelphia Eagles</v>
      </c>
      <c r="L2073" s="17">
        <f t="shared" si="661"/>
        <v>-137.1742112482853</v>
      </c>
      <c r="M2073" s="18">
        <f t="shared" si="662"/>
        <v>124.00000000000003</v>
      </c>
      <c r="N2073" s="4">
        <f t="shared" si="648"/>
        <v>1.7290000000000001</v>
      </c>
      <c r="O2073" s="4">
        <f t="shared" si="649"/>
        <v>2.2400000000000002</v>
      </c>
      <c r="P2073" s="4"/>
      <c r="Q2073" s="4"/>
      <c r="R2073" s="1">
        <f t="shared" si="650"/>
        <v>0.578368999421631</v>
      </c>
      <c r="S2073" s="1">
        <f t="shared" si="650"/>
        <v>0.4464285714285714</v>
      </c>
      <c r="T2073" s="1">
        <f t="shared" si="646"/>
        <v>2.4197530864197514E-2</v>
      </c>
      <c r="U2073" s="1">
        <f t="shared" si="647"/>
        <v>6.5970213996529803E-2</v>
      </c>
      <c r="V2073" s="1">
        <f t="shared" si="651"/>
        <v>0.57697021399652981</v>
      </c>
      <c r="W2073" s="1"/>
      <c r="X2073" s="17">
        <f t="shared" si="652"/>
        <v>733.19172418494122</v>
      </c>
      <c r="Y2073" s="18">
        <f t="shared" si="653"/>
        <v>1240.0303709505204</v>
      </c>
      <c r="Z2073" s="2">
        <f t="shared" si="664"/>
        <v>696.53213797569413</v>
      </c>
      <c r="AA2073" s="18">
        <f t="shared" si="664"/>
        <v>1178.0288524029943</v>
      </c>
      <c r="AB2073" s="2">
        <f t="shared" si="665"/>
        <v>-143.5683933990847</v>
      </c>
      <c r="AC2073" s="2">
        <f t="shared" si="665"/>
        <v>117.80288524029943</v>
      </c>
      <c r="AD2073" s="2">
        <f t="shared" si="654"/>
        <v>696.53213797569413</v>
      </c>
      <c r="AE2073" s="2">
        <f t="shared" si="655"/>
        <v>-1000</v>
      </c>
      <c r="AF2073" s="5">
        <f t="shared" si="656"/>
        <v>0.72900000000000009</v>
      </c>
      <c r="AG2073" s="5">
        <f t="shared" si="657"/>
        <v>-1</v>
      </c>
      <c r="AH2073" s="3">
        <f t="shared" si="658"/>
        <v>201510</v>
      </c>
      <c r="AI2073" s="21">
        <v>1.5980000000000001</v>
      </c>
      <c r="AJ2073" s="21">
        <v>2.5099999999999998</v>
      </c>
      <c r="AK2073" s="21">
        <v>1.7290000000000001</v>
      </c>
      <c r="AL2073" s="21">
        <v>2.2400000000000002</v>
      </c>
      <c r="AO2073">
        <f t="shared" si="663"/>
        <v>-140</v>
      </c>
      <c r="AP2073">
        <f>IF(E2073&lt;F2073,G2073,H2073)</f>
        <v>27</v>
      </c>
      <c r="AQ2073">
        <f>IF(E2073&lt;F2073,H2073,G2073)</f>
        <v>16</v>
      </c>
    </row>
    <row r="2074" spans="2:43" x14ac:dyDescent="0.25">
      <c r="B2074" s="23">
        <v>42302</v>
      </c>
      <c r="C2074" s="20" t="s">
        <v>25</v>
      </c>
      <c r="D2074" s="20" t="s">
        <v>23</v>
      </c>
      <c r="E2074" s="2">
        <v>-155.03875968992247</v>
      </c>
      <c r="F2074" s="2">
        <v>140</v>
      </c>
      <c r="G2074">
        <v>27</v>
      </c>
      <c r="H2074">
        <v>20</v>
      </c>
      <c r="J2074" s="2" t="str">
        <f t="shared" si="659"/>
        <v>New York Giants</v>
      </c>
      <c r="K2074" s="2" t="str">
        <f t="shared" si="660"/>
        <v>Dallas Cowboys</v>
      </c>
      <c r="L2074" s="17">
        <f t="shared" si="661"/>
        <v>-155.03875968992247</v>
      </c>
      <c r="M2074" s="18">
        <f t="shared" si="662"/>
        <v>140</v>
      </c>
      <c r="N2074" s="4">
        <f t="shared" si="648"/>
        <v>1.645</v>
      </c>
      <c r="O2074" s="4">
        <f t="shared" si="649"/>
        <v>2.4</v>
      </c>
      <c r="P2074" s="4"/>
      <c r="Q2074" s="4"/>
      <c r="R2074" s="1">
        <f t="shared" si="650"/>
        <v>0.60790273556231</v>
      </c>
      <c r="S2074" s="1">
        <f t="shared" si="650"/>
        <v>0.41666666666666669</v>
      </c>
      <c r="T2074" s="1">
        <f t="shared" si="646"/>
        <v>2.3980222496909787E-2</v>
      </c>
      <c r="U2074" s="1">
        <f t="shared" si="647"/>
        <v>9.5618034447821659E-2</v>
      </c>
      <c r="V2074" s="1">
        <f t="shared" si="651"/>
        <v>0.6066180344478217</v>
      </c>
      <c r="W2074" s="1"/>
      <c r="X2074" s="17">
        <f t="shared" si="652"/>
        <v>648.48379575502895</v>
      </c>
      <c r="Y2074" s="18">
        <f t="shared" si="653"/>
        <v>1396.9947605426773</v>
      </c>
      <c r="Z2074" s="2">
        <f t="shared" si="664"/>
        <v>616.05960596727743</v>
      </c>
      <c r="AA2074" s="18">
        <f t="shared" si="664"/>
        <v>1327.1450225155434</v>
      </c>
      <c r="AB2074" s="2">
        <f t="shared" si="665"/>
        <v>-162.32195558900446</v>
      </c>
      <c r="AC2074" s="2">
        <f t="shared" si="665"/>
        <v>132.71450225155434</v>
      </c>
      <c r="AD2074" s="2">
        <f t="shared" si="654"/>
        <v>616.05960596727743</v>
      </c>
      <c r="AE2074" s="2">
        <f t="shared" si="655"/>
        <v>-1000</v>
      </c>
      <c r="AF2074" s="5">
        <f t="shared" si="656"/>
        <v>0.64500000000000002</v>
      </c>
      <c r="AG2074" s="5">
        <f t="shared" si="657"/>
        <v>-1</v>
      </c>
      <c r="AH2074" s="3">
        <f t="shared" si="658"/>
        <v>201510</v>
      </c>
      <c r="AI2074" s="21">
        <v>1.6020000000000001</v>
      </c>
      <c r="AJ2074" s="21">
        <v>2.5</v>
      </c>
      <c r="AK2074" s="21">
        <v>1.645</v>
      </c>
      <c r="AL2074" s="21">
        <v>2.4</v>
      </c>
      <c r="AO2074">
        <f t="shared" si="663"/>
        <v>-160</v>
      </c>
      <c r="AP2074">
        <f>IF(E2074&lt;F2074,G2074,H2074)</f>
        <v>27</v>
      </c>
      <c r="AQ2074">
        <f>IF(E2074&lt;F2074,H2074,G2074)</f>
        <v>20</v>
      </c>
    </row>
    <row r="2075" spans="2:43" x14ac:dyDescent="0.25">
      <c r="B2075" s="23">
        <v>42302</v>
      </c>
      <c r="C2075" s="20" t="s">
        <v>54</v>
      </c>
      <c r="D2075" s="20" t="s">
        <v>52</v>
      </c>
      <c r="E2075" s="2">
        <v>-190.11406844106463</v>
      </c>
      <c r="F2075" s="2">
        <v>171</v>
      </c>
      <c r="G2075">
        <v>29</v>
      </c>
      <c r="H2075">
        <v>37</v>
      </c>
      <c r="J2075" s="2" t="str">
        <f t="shared" si="659"/>
        <v>San Diego Chargers</v>
      </c>
      <c r="K2075" s="2" t="str">
        <f t="shared" si="660"/>
        <v>Oakland Raiders</v>
      </c>
      <c r="L2075" s="17">
        <f t="shared" si="661"/>
        <v>-190.11406844106463</v>
      </c>
      <c r="M2075" s="18">
        <f t="shared" si="662"/>
        <v>171</v>
      </c>
      <c r="N2075" s="4">
        <f t="shared" si="648"/>
        <v>1.526</v>
      </c>
      <c r="O2075" s="4">
        <f t="shared" si="649"/>
        <v>2.71</v>
      </c>
      <c r="P2075" s="4"/>
      <c r="Q2075" s="4"/>
      <c r="R2075" s="1">
        <f t="shared" si="650"/>
        <v>0.65530799475753598</v>
      </c>
      <c r="S2075" s="1">
        <f t="shared" si="650"/>
        <v>0.36900369003690037</v>
      </c>
      <c r="T2075" s="1">
        <f t="shared" si="646"/>
        <v>2.3734655335221788E-2</v>
      </c>
      <c r="U2075" s="1">
        <f t="shared" si="647"/>
        <v>0.14315215236031781</v>
      </c>
      <c r="V2075" s="1">
        <f t="shared" si="651"/>
        <v>0.65415215236031776</v>
      </c>
      <c r="W2075" s="1"/>
      <c r="X2075" s="17">
        <f t="shared" si="652"/>
        <v>528.69633829345491</v>
      </c>
      <c r="Y2075" s="18">
        <f t="shared" si="653"/>
        <v>1698.0824170407793</v>
      </c>
      <c r="Z2075" s="2">
        <f t="shared" si="664"/>
        <v>502.26152137878216</v>
      </c>
      <c r="AA2075" s="18">
        <f t="shared" si="664"/>
        <v>1613.1782961887402</v>
      </c>
      <c r="AB2075" s="2">
        <f t="shared" si="665"/>
        <v>-199.09946460856727</v>
      </c>
      <c r="AC2075" s="2">
        <f t="shared" si="665"/>
        <v>161.31782961887401</v>
      </c>
      <c r="AD2075" s="2">
        <f t="shared" si="654"/>
        <v>-1000</v>
      </c>
      <c r="AE2075" s="2">
        <f t="shared" si="655"/>
        <v>1613.1782961887402</v>
      </c>
      <c r="AF2075" s="5">
        <f t="shared" si="656"/>
        <v>-1</v>
      </c>
      <c r="AG2075" s="5">
        <f t="shared" si="657"/>
        <v>1.71</v>
      </c>
      <c r="AH2075" s="3">
        <f t="shared" si="658"/>
        <v>201510</v>
      </c>
      <c r="AI2075" s="21">
        <v>1.4830000000000001</v>
      </c>
      <c r="AJ2075" s="21">
        <v>2.86</v>
      </c>
      <c r="AK2075" s="21">
        <v>1.526</v>
      </c>
      <c r="AL2075" s="21">
        <v>2.71</v>
      </c>
      <c r="AO2075">
        <f t="shared" si="663"/>
        <v>-200</v>
      </c>
      <c r="AP2075">
        <f>IF(E2075&lt;F2075,G2075,H2075)</f>
        <v>29</v>
      </c>
      <c r="AQ2075">
        <f>IF(E2075&lt;F2075,H2075,G2075)</f>
        <v>37</v>
      </c>
    </row>
    <row r="2076" spans="2:43" x14ac:dyDescent="0.25">
      <c r="B2076" s="23">
        <v>42302</v>
      </c>
      <c r="C2076" s="20" t="s">
        <v>34</v>
      </c>
      <c r="D2076" s="20" t="s">
        <v>29</v>
      </c>
      <c r="E2076" s="2">
        <v>-115.07479861910242</v>
      </c>
      <c r="F2076" s="2">
        <v>104</v>
      </c>
      <c r="G2076">
        <v>19</v>
      </c>
      <c r="H2076">
        <v>28</v>
      </c>
      <c r="J2076" s="2" t="str">
        <f t="shared" si="659"/>
        <v>Detroit Lions</v>
      </c>
      <c r="K2076" s="2" t="str">
        <f t="shared" si="660"/>
        <v>Minnesota Vikings</v>
      </c>
      <c r="L2076" s="17">
        <f t="shared" si="661"/>
        <v>-115.07479861910242</v>
      </c>
      <c r="M2076" s="18">
        <f t="shared" si="662"/>
        <v>104</v>
      </c>
      <c r="N2076" s="4">
        <f t="shared" si="648"/>
        <v>1.869</v>
      </c>
      <c r="O2076" s="4">
        <f t="shared" si="649"/>
        <v>2.04</v>
      </c>
      <c r="P2076" s="4"/>
      <c r="Q2076" s="4"/>
      <c r="R2076" s="1">
        <f t="shared" si="650"/>
        <v>0.53504547886570364</v>
      </c>
      <c r="S2076" s="1">
        <f t="shared" si="650"/>
        <v>0.49019607843137253</v>
      </c>
      <c r="T2076" s="1">
        <f t="shared" si="646"/>
        <v>2.4620107444359163E-2</v>
      </c>
      <c r="U2076" s="1">
        <f t="shared" si="647"/>
        <v>2.2424700217165555E-2</v>
      </c>
      <c r="V2076" s="1">
        <f t="shared" si="651"/>
        <v>0.53342470021716559</v>
      </c>
      <c r="W2076" s="1"/>
      <c r="X2076" s="17">
        <f t="shared" si="652"/>
        <v>874.67884331731227</v>
      </c>
      <c r="Y2076" s="18">
        <f t="shared" si="653"/>
        <v>1042.3360926657469</v>
      </c>
      <c r="Z2076" s="2">
        <f t="shared" si="664"/>
        <v>830.94490115144663</v>
      </c>
      <c r="AA2076" s="18">
        <f t="shared" si="664"/>
        <v>990.21928803245953</v>
      </c>
      <c r="AB2076" s="2">
        <f t="shared" si="665"/>
        <v>-120.34492282391919</v>
      </c>
      <c r="AC2076" s="2">
        <f t="shared" si="665"/>
        <v>-100.98773191814658</v>
      </c>
      <c r="AD2076" s="2">
        <f t="shared" si="654"/>
        <v>-1000</v>
      </c>
      <c r="AE2076" s="2">
        <f t="shared" si="655"/>
        <v>990.21928803245953</v>
      </c>
      <c r="AF2076" s="5">
        <f t="shared" si="656"/>
        <v>-1</v>
      </c>
      <c r="AG2076" s="5">
        <f t="shared" si="657"/>
        <v>1.04</v>
      </c>
      <c r="AH2076" s="3">
        <f t="shared" si="658"/>
        <v>201510</v>
      </c>
      <c r="AI2076" s="21">
        <v>2.31</v>
      </c>
      <c r="AJ2076" s="21">
        <v>1.6890000000000001</v>
      </c>
      <c r="AK2076" s="21">
        <v>1.869</v>
      </c>
      <c r="AL2076" s="21">
        <v>2.04</v>
      </c>
      <c r="AO2076">
        <f t="shared" si="663"/>
        <v>-120</v>
      </c>
      <c r="AP2076">
        <f>IF(E2076&lt;F2076,G2076,H2076)</f>
        <v>19</v>
      </c>
      <c r="AQ2076">
        <f>IF(E2076&lt;F2076,H2076,G2076)</f>
        <v>28</v>
      </c>
    </row>
    <row r="2077" spans="2:43" x14ac:dyDescent="0.25">
      <c r="B2077" s="23">
        <v>42302</v>
      </c>
      <c r="C2077" s="20" t="s">
        <v>39</v>
      </c>
      <c r="D2077" s="20" t="s">
        <v>43</v>
      </c>
      <c r="E2077" s="2">
        <v>-236.40661938534276</v>
      </c>
      <c r="F2077" s="2">
        <v>211</v>
      </c>
      <c r="G2077">
        <v>21</v>
      </c>
      <c r="H2077">
        <v>27</v>
      </c>
      <c r="J2077" s="2" t="str">
        <f t="shared" si="659"/>
        <v>Indianapolis Colts</v>
      </c>
      <c r="K2077" s="2" t="str">
        <f t="shared" si="660"/>
        <v>New Orleans Saints</v>
      </c>
      <c r="L2077" s="17">
        <f t="shared" si="661"/>
        <v>-236.40661938534276</v>
      </c>
      <c r="M2077" s="18">
        <f t="shared" si="662"/>
        <v>211</v>
      </c>
      <c r="N2077" s="4">
        <f t="shared" si="648"/>
        <v>1.423</v>
      </c>
      <c r="O2077" s="4">
        <f t="shared" si="649"/>
        <v>3.11</v>
      </c>
      <c r="P2077" s="4"/>
      <c r="Q2077" s="4"/>
      <c r="R2077" s="1">
        <f t="shared" si="650"/>
        <v>0.70274068868587491</v>
      </c>
      <c r="S2077" s="1">
        <f t="shared" si="650"/>
        <v>0.32154340836012862</v>
      </c>
      <c r="T2077" s="1">
        <f t="shared" si="646"/>
        <v>2.3708360908890169E-2</v>
      </c>
      <c r="U2077" s="1">
        <f t="shared" si="647"/>
        <v>0.19059864016287315</v>
      </c>
      <c r="V2077" s="1">
        <f t="shared" si="651"/>
        <v>0.7015986401628731</v>
      </c>
      <c r="W2077" s="1"/>
      <c r="X2077" s="17">
        <f t="shared" si="652"/>
        <v>425.31633152517844</v>
      </c>
      <c r="Y2077" s="18">
        <f t="shared" si="653"/>
        <v>2081.2285252930133</v>
      </c>
      <c r="Z2077" s="2">
        <f t="shared" si="664"/>
        <v>404.0505149489195</v>
      </c>
      <c r="AA2077" s="18">
        <f t="shared" si="664"/>
        <v>1977.1670990283626</v>
      </c>
      <c r="AB2077" s="2">
        <f t="shared" si="665"/>
        <v>-247.49380659158945</v>
      </c>
      <c r="AC2077" s="2">
        <f t="shared" si="665"/>
        <v>197.71670990283627</v>
      </c>
      <c r="AD2077" s="2">
        <f t="shared" si="654"/>
        <v>-1000</v>
      </c>
      <c r="AE2077" s="2">
        <f t="shared" si="655"/>
        <v>1977.1670990283626</v>
      </c>
      <c r="AF2077" s="5">
        <f t="shared" si="656"/>
        <v>-1</v>
      </c>
      <c r="AG2077" s="5">
        <f t="shared" si="657"/>
        <v>2.11</v>
      </c>
      <c r="AH2077" s="3">
        <f t="shared" si="658"/>
        <v>201510</v>
      </c>
      <c r="AI2077" s="21">
        <v>1.448</v>
      </c>
      <c r="AJ2077" s="21">
        <v>2.99</v>
      </c>
      <c r="AK2077" s="21">
        <v>1.423</v>
      </c>
      <c r="AL2077" s="21">
        <v>3.11</v>
      </c>
      <c r="AO2077">
        <f t="shared" si="663"/>
        <v>-300</v>
      </c>
      <c r="AP2077">
        <f>IF(E2077&lt;F2077,G2077,H2077)</f>
        <v>21</v>
      </c>
      <c r="AQ2077">
        <f>IF(E2077&lt;F2077,H2077,G2077)</f>
        <v>27</v>
      </c>
    </row>
    <row r="2078" spans="2:43" x14ac:dyDescent="0.25">
      <c r="B2078" s="23">
        <v>42302</v>
      </c>
      <c r="C2078" s="20" t="s">
        <v>20</v>
      </c>
      <c r="D2078" s="20" t="s">
        <v>45</v>
      </c>
      <c r="E2078" s="2">
        <v>-208.33333333333334</v>
      </c>
      <c r="F2078" s="2">
        <v>186</v>
      </c>
      <c r="G2078">
        <v>23</v>
      </c>
      <c r="H2078">
        <v>13</v>
      </c>
      <c r="J2078" s="2" t="str">
        <f t="shared" si="659"/>
        <v>Kansas City Chiefs</v>
      </c>
      <c r="K2078" s="2" t="str">
        <f t="shared" si="660"/>
        <v>Pittsburgh Steelers</v>
      </c>
      <c r="L2078" s="17">
        <f t="shared" si="661"/>
        <v>-208.33333333333334</v>
      </c>
      <c r="M2078" s="18">
        <f t="shared" si="662"/>
        <v>186</v>
      </c>
      <c r="N2078" s="4">
        <f t="shared" si="648"/>
        <v>1.48</v>
      </c>
      <c r="O2078" s="4">
        <f t="shared" si="649"/>
        <v>2.86</v>
      </c>
      <c r="P2078" s="4"/>
      <c r="Q2078" s="4"/>
      <c r="R2078" s="1">
        <f t="shared" si="650"/>
        <v>0.67567567567567566</v>
      </c>
      <c r="S2078" s="1">
        <f t="shared" si="650"/>
        <v>0.34965034965034969</v>
      </c>
      <c r="T2078" s="1">
        <f t="shared" si="646"/>
        <v>2.4700460829493065E-2</v>
      </c>
      <c r="U2078" s="1">
        <f t="shared" si="647"/>
        <v>0.16301266301266298</v>
      </c>
      <c r="V2078" s="1">
        <f t="shared" si="651"/>
        <v>0.67401266301266305</v>
      </c>
      <c r="W2078" s="1"/>
      <c r="X2078" s="17">
        <f t="shared" si="652"/>
        <v>483.65165059400738</v>
      </c>
      <c r="Y2078" s="18">
        <f t="shared" si="653"/>
        <v>1846.6048003943104</v>
      </c>
      <c r="Z2078" s="2">
        <f t="shared" si="664"/>
        <v>459.46906806430701</v>
      </c>
      <c r="AA2078" s="18">
        <f t="shared" si="664"/>
        <v>1754.2745603745948</v>
      </c>
      <c r="AB2078" s="2">
        <f t="shared" si="665"/>
        <v>-217.64250729932502</v>
      </c>
      <c r="AC2078" s="2">
        <f t="shared" si="665"/>
        <v>175.42745603745948</v>
      </c>
      <c r="AD2078" s="2">
        <f t="shared" si="654"/>
        <v>459.46906806430701</v>
      </c>
      <c r="AE2078" s="2">
        <f t="shared" si="655"/>
        <v>-1000</v>
      </c>
      <c r="AF2078" s="5">
        <f t="shared" si="656"/>
        <v>0.48</v>
      </c>
      <c r="AG2078" s="5">
        <f t="shared" si="657"/>
        <v>-1</v>
      </c>
      <c r="AH2078" s="3">
        <f t="shared" si="658"/>
        <v>201510</v>
      </c>
      <c r="AI2078" s="21">
        <v>1.6890000000000001</v>
      </c>
      <c r="AJ2078" s="21">
        <v>2.31</v>
      </c>
      <c r="AK2078" s="21">
        <v>1.48</v>
      </c>
      <c r="AL2078" s="21">
        <v>2.86</v>
      </c>
      <c r="AO2078">
        <f t="shared" si="663"/>
        <v>-300</v>
      </c>
      <c r="AP2078">
        <f>IF(E2078&lt;F2078,G2078,H2078)</f>
        <v>23</v>
      </c>
      <c r="AQ2078">
        <f>IF(E2078&lt;F2078,H2078,G2078)</f>
        <v>13</v>
      </c>
    </row>
    <row r="2079" spans="2:43" x14ac:dyDescent="0.25">
      <c r="B2079" s="23">
        <v>42302</v>
      </c>
      <c r="C2079" s="20" t="s">
        <v>30</v>
      </c>
      <c r="D2079" s="20" t="s">
        <v>40</v>
      </c>
      <c r="E2079" s="2">
        <v>-218.34061135371181</v>
      </c>
      <c r="F2079" s="2">
        <v>195.00000000000003</v>
      </c>
      <c r="G2079">
        <v>44</v>
      </c>
      <c r="H2079">
        <v>26</v>
      </c>
      <c r="J2079" s="2" t="str">
        <f t="shared" si="659"/>
        <v>Miami Dolphins</v>
      </c>
      <c r="K2079" s="2" t="str">
        <f t="shared" si="660"/>
        <v>Houston Texans</v>
      </c>
      <c r="L2079" s="17">
        <f t="shared" si="661"/>
        <v>-218.34061135371181</v>
      </c>
      <c r="M2079" s="18">
        <f t="shared" si="662"/>
        <v>195.00000000000003</v>
      </c>
      <c r="N2079" s="4">
        <f t="shared" si="648"/>
        <v>1.458</v>
      </c>
      <c r="O2079" s="4">
        <f t="shared" si="649"/>
        <v>2.95</v>
      </c>
      <c r="P2079" s="4"/>
      <c r="Q2079" s="4"/>
      <c r="R2079" s="1">
        <f t="shared" si="650"/>
        <v>0.68587105624142664</v>
      </c>
      <c r="S2079" s="1">
        <f t="shared" si="650"/>
        <v>0.33898305084745761</v>
      </c>
      <c r="T2079" s="1">
        <f t="shared" si="646"/>
        <v>2.4251361161524598E-2</v>
      </c>
      <c r="U2079" s="1">
        <f t="shared" si="647"/>
        <v>0.17344400269698451</v>
      </c>
      <c r="V2079" s="1">
        <f t="shared" si="651"/>
        <v>0.68444400269698447</v>
      </c>
      <c r="W2079" s="1"/>
      <c r="X2079" s="17">
        <f t="shared" si="652"/>
        <v>461.03990400909066</v>
      </c>
      <c r="Y2079" s="18">
        <f t="shared" si="653"/>
        <v>1931.1287441514407</v>
      </c>
      <c r="Z2079" s="2">
        <f t="shared" si="664"/>
        <v>437.98790880863612</v>
      </c>
      <c r="AA2079" s="18">
        <f t="shared" si="664"/>
        <v>1834.5723069438686</v>
      </c>
      <c r="AB2079" s="2">
        <f t="shared" si="665"/>
        <v>-228.31680507347428</v>
      </c>
      <c r="AC2079" s="2">
        <f t="shared" si="665"/>
        <v>183.45723069438685</v>
      </c>
      <c r="AD2079" s="2">
        <f t="shared" si="654"/>
        <v>437.98790880863612</v>
      </c>
      <c r="AE2079" s="2">
        <f t="shared" si="655"/>
        <v>-1000</v>
      </c>
      <c r="AF2079" s="5">
        <f t="shared" si="656"/>
        <v>0.45799999999999996</v>
      </c>
      <c r="AG2079" s="5">
        <f t="shared" si="657"/>
        <v>-1</v>
      </c>
      <c r="AH2079" s="3">
        <f t="shared" si="658"/>
        <v>201510</v>
      </c>
      <c r="AI2079" s="21">
        <v>1.4830000000000001</v>
      </c>
      <c r="AJ2079" s="21">
        <v>2.86</v>
      </c>
      <c r="AK2079" s="21">
        <v>1.458</v>
      </c>
      <c r="AL2079" s="21">
        <v>2.95</v>
      </c>
      <c r="AO2079">
        <f t="shared" si="663"/>
        <v>-300</v>
      </c>
      <c r="AP2079">
        <f>IF(E2079&lt;F2079,G2079,H2079)</f>
        <v>44</v>
      </c>
      <c r="AQ2079">
        <f>IF(E2079&lt;F2079,H2079,G2079)</f>
        <v>26</v>
      </c>
    </row>
    <row r="2080" spans="2:43" x14ac:dyDescent="0.25">
      <c r="B2080" s="23">
        <v>42302</v>
      </c>
      <c r="C2080" s="20" t="s">
        <v>36</v>
      </c>
      <c r="D2080" s="20" t="s">
        <v>42</v>
      </c>
      <c r="E2080" s="2">
        <v>-300.30030030030031</v>
      </c>
      <c r="F2080" s="2">
        <v>264</v>
      </c>
      <c r="G2080">
        <v>30</v>
      </c>
      <c r="H2080">
        <v>23</v>
      </c>
      <c r="J2080" s="2" t="str">
        <f t="shared" si="659"/>
        <v>New England Patriots</v>
      </c>
      <c r="K2080" s="2" t="str">
        <f t="shared" si="660"/>
        <v>New York Jets</v>
      </c>
      <c r="L2080" s="17">
        <f t="shared" si="661"/>
        <v>-300.30030030030031</v>
      </c>
      <c r="M2080" s="18">
        <f t="shared" si="662"/>
        <v>264</v>
      </c>
      <c r="N2080" s="4">
        <f t="shared" si="648"/>
        <v>1.333</v>
      </c>
      <c r="O2080" s="4">
        <f t="shared" si="649"/>
        <v>3.64</v>
      </c>
      <c r="P2080" s="4"/>
      <c r="Q2080" s="4"/>
      <c r="R2080" s="1">
        <f t="shared" si="650"/>
        <v>0.75018754688672173</v>
      </c>
      <c r="S2080" s="1">
        <f t="shared" si="650"/>
        <v>0.27472527472527469</v>
      </c>
      <c r="T2080" s="1">
        <f t="shared" si="646"/>
        <v>2.4307259199678244E-2</v>
      </c>
      <c r="U2080" s="1">
        <f t="shared" si="647"/>
        <v>0.23773113608072352</v>
      </c>
      <c r="V2080" s="1">
        <f t="shared" si="651"/>
        <v>0.7487311360807235</v>
      </c>
      <c r="W2080" s="1"/>
      <c r="X2080" s="17">
        <f t="shared" si="652"/>
        <v>335.59291421291482</v>
      </c>
      <c r="Y2080" s="18">
        <f t="shared" si="653"/>
        <v>2582.4792899601139</v>
      </c>
      <c r="Z2080" s="2">
        <f t="shared" si="664"/>
        <v>318.81326850226907</v>
      </c>
      <c r="AA2080" s="18">
        <f t="shared" si="664"/>
        <v>2453.3553254621079</v>
      </c>
      <c r="AB2080" s="2">
        <f t="shared" si="665"/>
        <v>-313.66323136355999</v>
      </c>
      <c r="AC2080" s="2">
        <f t="shared" si="665"/>
        <v>245.3355325462108</v>
      </c>
      <c r="AD2080" s="2">
        <f t="shared" si="654"/>
        <v>318.81326850226907</v>
      </c>
      <c r="AE2080" s="2">
        <f t="shared" si="655"/>
        <v>-1000</v>
      </c>
      <c r="AF2080" s="5">
        <f t="shared" si="656"/>
        <v>0.33299999999999996</v>
      </c>
      <c r="AG2080" s="5">
        <f t="shared" si="657"/>
        <v>-1</v>
      </c>
      <c r="AH2080" s="3">
        <f t="shared" si="658"/>
        <v>201510</v>
      </c>
      <c r="AI2080" s="21">
        <v>1.2350000000000001</v>
      </c>
      <c r="AJ2080" s="21">
        <v>4.6500000000000004</v>
      </c>
      <c r="AK2080" s="21">
        <v>1.333</v>
      </c>
      <c r="AL2080" s="21">
        <v>3.64</v>
      </c>
      <c r="AO2080">
        <f t="shared" si="663"/>
        <v>-400</v>
      </c>
      <c r="AP2080">
        <f>IF(E2080&lt;F2080,G2080,H2080)</f>
        <v>30</v>
      </c>
      <c r="AQ2080">
        <f>IF(E2080&lt;F2080,H2080,G2080)</f>
        <v>23</v>
      </c>
    </row>
    <row r="2081" spans="2:43" x14ac:dyDescent="0.25">
      <c r="B2081" s="23">
        <v>42302</v>
      </c>
      <c r="C2081" s="20" t="s">
        <v>55</v>
      </c>
      <c r="D2081" s="20" t="s">
        <v>46</v>
      </c>
      <c r="E2081" s="2">
        <v>-276.24309392265184</v>
      </c>
      <c r="F2081" s="2">
        <v>244</v>
      </c>
      <c r="G2081">
        <v>24</v>
      </c>
      <c r="H2081">
        <v>6</v>
      </c>
      <c r="J2081" s="2" t="str">
        <f t="shared" si="659"/>
        <v>St. Louis Rams</v>
      </c>
      <c r="K2081" s="2" t="str">
        <f t="shared" si="660"/>
        <v>Cleveland Browns</v>
      </c>
      <c r="L2081" s="17">
        <f t="shared" si="661"/>
        <v>-276.24309392265184</v>
      </c>
      <c r="M2081" s="18">
        <f t="shared" si="662"/>
        <v>244</v>
      </c>
      <c r="N2081" s="4">
        <f t="shared" si="648"/>
        <v>1.3620000000000001</v>
      </c>
      <c r="O2081" s="4">
        <f t="shared" si="649"/>
        <v>3.44</v>
      </c>
      <c r="P2081" s="4"/>
      <c r="Q2081" s="4"/>
      <c r="R2081" s="1">
        <f t="shared" si="650"/>
        <v>0.73421439060205573</v>
      </c>
      <c r="S2081" s="1">
        <f t="shared" si="650"/>
        <v>0.29069767441860467</v>
      </c>
      <c r="T2081" s="1">
        <f t="shared" si="646"/>
        <v>2.4306538942107214E-2</v>
      </c>
      <c r="U2081" s="1">
        <f t="shared" si="647"/>
        <v>0.22175835809172553</v>
      </c>
      <c r="V2081" s="1">
        <f t="shared" si="651"/>
        <v>0.73275835809172551</v>
      </c>
      <c r="W2081" s="1"/>
      <c r="X2081" s="17">
        <f t="shared" si="652"/>
        <v>364.70637142131591</v>
      </c>
      <c r="Y2081" s="18">
        <f t="shared" si="653"/>
        <v>2395.7723915322367</v>
      </c>
      <c r="Z2081" s="2">
        <f t="shared" si="664"/>
        <v>346.47105285025009</v>
      </c>
      <c r="AA2081" s="18">
        <f t="shared" si="664"/>
        <v>2275.9837719556249</v>
      </c>
      <c r="AB2081" s="2">
        <f t="shared" si="665"/>
        <v>-288.6244007323217</v>
      </c>
      <c r="AC2081" s="2">
        <f t="shared" si="665"/>
        <v>227.59837719556248</v>
      </c>
      <c r="AD2081" s="2">
        <f t="shared" si="654"/>
        <v>346.47105285025009</v>
      </c>
      <c r="AE2081" s="2">
        <f t="shared" si="655"/>
        <v>-1000</v>
      </c>
      <c r="AF2081" s="5">
        <f t="shared" si="656"/>
        <v>0.3620000000000001</v>
      </c>
      <c r="AG2081" s="5">
        <f t="shared" si="657"/>
        <v>-1</v>
      </c>
      <c r="AH2081" s="3">
        <f t="shared" si="658"/>
        <v>201510</v>
      </c>
      <c r="AI2081" s="21">
        <v>1.454</v>
      </c>
      <c r="AJ2081" s="21">
        <v>2.97</v>
      </c>
      <c r="AK2081" s="21">
        <v>1.3620000000000001</v>
      </c>
      <c r="AL2081" s="21">
        <v>3.44</v>
      </c>
      <c r="AO2081">
        <f t="shared" si="663"/>
        <v>-300</v>
      </c>
      <c r="AP2081">
        <f>IF(E2081&lt;F2081,G2081,H2081)</f>
        <v>24</v>
      </c>
      <c r="AQ2081">
        <f>IF(E2081&lt;F2081,H2081,G2081)</f>
        <v>6</v>
      </c>
    </row>
    <row r="2082" spans="2:43" x14ac:dyDescent="0.25">
      <c r="B2082" s="23">
        <v>42302</v>
      </c>
      <c r="C2082" s="20" t="s">
        <v>41</v>
      </c>
      <c r="D2082" s="20" t="s">
        <v>35</v>
      </c>
      <c r="E2082" s="2">
        <v>204.99999999999997</v>
      </c>
      <c r="F2082" s="2">
        <v>-230.41474654377885</v>
      </c>
      <c r="G2082">
        <v>7</v>
      </c>
      <c r="H2082">
        <v>10</v>
      </c>
      <c r="J2082" s="2" t="str">
        <f t="shared" si="659"/>
        <v>Atlanta Falcons</v>
      </c>
      <c r="K2082" s="2" t="str">
        <f t="shared" si="660"/>
        <v>Tennessee Titans</v>
      </c>
      <c r="L2082" s="17">
        <f t="shared" si="661"/>
        <v>-230.41474654377885</v>
      </c>
      <c r="M2082" s="18">
        <f t="shared" si="662"/>
        <v>204.99999999999997</v>
      </c>
      <c r="N2082" s="4">
        <f t="shared" si="648"/>
        <v>1.4339999999999999</v>
      </c>
      <c r="O2082" s="4">
        <f t="shared" si="649"/>
        <v>3.05</v>
      </c>
      <c r="P2082" s="4"/>
      <c r="Q2082" s="4"/>
      <c r="R2082" s="1">
        <f t="shared" si="650"/>
        <v>0.69735006973500702</v>
      </c>
      <c r="S2082" s="1">
        <f t="shared" si="650"/>
        <v>0.32786885245901642</v>
      </c>
      <c r="T2082" s="1">
        <f t="shared" si="646"/>
        <v>2.4598572702943966E-2</v>
      </c>
      <c r="U2082" s="1">
        <f t="shared" si="647"/>
        <v>0.1847406086379953</v>
      </c>
      <c r="V2082" s="1">
        <f t="shared" si="651"/>
        <v>0.69574060863799536</v>
      </c>
      <c r="W2082" s="1"/>
      <c r="X2082" s="17">
        <f t="shared" si="652"/>
        <v>437.31728115975989</v>
      </c>
      <c r="Y2082" s="18">
        <f t="shared" si="653"/>
        <v>2028.3240111062205</v>
      </c>
      <c r="Z2082" s="2">
        <f t="shared" si="664"/>
        <v>415.45141710177188</v>
      </c>
      <c r="AA2082" s="18">
        <f t="shared" si="664"/>
        <v>1926.9078105509093</v>
      </c>
      <c r="AB2082" s="2">
        <f t="shared" si="665"/>
        <v>-240.70203129311579</v>
      </c>
      <c r="AC2082" s="2">
        <f t="shared" si="665"/>
        <v>192.69078105509092</v>
      </c>
      <c r="AD2082" s="2">
        <f t="shared" si="654"/>
        <v>415.45141710177188</v>
      </c>
      <c r="AE2082" s="2">
        <f t="shared" si="655"/>
        <v>-1000</v>
      </c>
      <c r="AF2082" s="5">
        <f t="shared" si="656"/>
        <v>0.43399999999999994</v>
      </c>
      <c r="AG2082" s="5">
        <f t="shared" si="657"/>
        <v>-1</v>
      </c>
      <c r="AH2082" s="3">
        <f t="shared" si="658"/>
        <v>201510</v>
      </c>
      <c r="AI2082" s="21">
        <v>3.11</v>
      </c>
      <c r="AJ2082" s="21">
        <v>1.423</v>
      </c>
      <c r="AK2082" s="21">
        <v>3.05</v>
      </c>
      <c r="AL2082" s="21">
        <v>1.4339999999999999</v>
      </c>
      <c r="AO2082">
        <f t="shared" si="663"/>
        <v>-300</v>
      </c>
      <c r="AP2082">
        <f>IF(E2082&lt;F2082,G2082,H2082)</f>
        <v>10</v>
      </c>
      <c r="AQ2082">
        <f>IF(E2082&lt;F2082,H2082,G2082)</f>
        <v>7</v>
      </c>
    </row>
    <row r="2083" spans="2:43" x14ac:dyDescent="0.25">
      <c r="B2083" s="23">
        <v>42302</v>
      </c>
      <c r="C2083" s="20" t="s">
        <v>53</v>
      </c>
      <c r="D2083" s="20" t="s">
        <v>27</v>
      </c>
      <c r="E2083" s="2">
        <v>-150.15015015015015</v>
      </c>
      <c r="F2083" s="2">
        <v>136</v>
      </c>
      <c r="G2083">
        <v>31</v>
      </c>
      <c r="H2083">
        <v>30</v>
      </c>
      <c r="J2083" s="2" t="str">
        <f t="shared" si="659"/>
        <v>Washington Redskins</v>
      </c>
      <c r="K2083" s="2" t="str">
        <f t="shared" si="660"/>
        <v>Tampa Bay Buccaneers</v>
      </c>
      <c r="L2083" s="17">
        <f t="shared" si="661"/>
        <v>-150.15015015015015</v>
      </c>
      <c r="M2083" s="18">
        <f t="shared" si="662"/>
        <v>136</v>
      </c>
      <c r="N2083" s="4">
        <f t="shared" si="648"/>
        <v>1.6659999999999999</v>
      </c>
      <c r="O2083" s="4">
        <f t="shared" si="649"/>
        <v>2.36</v>
      </c>
      <c r="P2083" s="4"/>
      <c r="Q2083" s="4"/>
      <c r="R2083" s="1">
        <f t="shared" si="650"/>
        <v>0.60024009603841544</v>
      </c>
      <c r="S2083" s="1">
        <f t="shared" si="650"/>
        <v>0.42372881355932207</v>
      </c>
      <c r="T2083" s="1">
        <f t="shared" si="646"/>
        <v>2.3407848981619517E-2</v>
      </c>
      <c r="U2083" s="1">
        <f t="shared" si="647"/>
        <v>8.8255641239546684E-2</v>
      </c>
      <c r="V2083" s="1">
        <f t="shared" si="651"/>
        <v>0.59925564123954667</v>
      </c>
      <c r="W2083" s="1"/>
      <c r="X2083" s="17">
        <f t="shared" si="652"/>
        <v>668.73689821513028</v>
      </c>
      <c r="Y2083" s="18">
        <f t="shared" si="653"/>
        <v>1356.0765066241343</v>
      </c>
      <c r="Z2083" s="2">
        <f t="shared" si="664"/>
        <v>635.30005330437371</v>
      </c>
      <c r="AA2083" s="18">
        <f t="shared" si="664"/>
        <v>1288.2726812929275</v>
      </c>
      <c r="AB2083" s="2">
        <f t="shared" si="665"/>
        <v>-157.40593673787993</v>
      </c>
      <c r="AC2083" s="2">
        <f t="shared" si="665"/>
        <v>128.82726812929275</v>
      </c>
      <c r="AD2083" s="2">
        <f t="shared" si="654"/>
        <v>635.30005330437371</v>
      </c>
      <c r="AE2083" s="2">
        <f t="shared" si="655"/>
        <v>-1000</v>
      </c>
      <c r="AF2083" s="5">
        <f t="shared" si="656"/>
        <v>0.66599999999999993</v>
      </c>
      <c r="AG2083" s="5">
        <f t="shared" si="657"/>
        <v>-1</v>
      </c>
      <c r="AH2083" s="3">
        <f t="shared" si="658"/>
        <v>201510</v>
      </c>
      <c r="AI2083" s="21">
        <v>1.54</v>
      </c>
      <c r="AJ2083" s="21">
        <v>2.66</v>
      </c>
      <c r="AK2083" s="21">
        <v>1.6659999999999999</v>
      </c>
      <c r="AL2083" s="21">
        <v>2.36</v>
      </c>
      <c r="AO2083">
        <f t="shared" si="663"/>
        <v>-160</v>
      </c>
      <c r="AP2083">
        <f>IF(E2083&lt;F2083,G2083,H2083)</f>
        <v>31</v>
      </c>
      <c r="AQ2083">
        <f>IF(E2083&lt;F2083,H2083,G2083)</f>
        <v>30</v>
      </c>
    </row>
    <row r="2084" spans="2:43" x14ac:dyDescent="0.25">
      <c r="B2084" s="23">
        <v>42302</v>
      </c>
      <c r="C2084" s="20" t="s">
        <v>26</v>
      </c>
      <c r="D2084" s="20" t="s">
        <v>24</v>
      </c>
      <c r="E2084" s="2">
        <v>152.99999999999997</v>
      </c>
      <c r="F2084" s="2">
        <v>-170.06802721088434</v>
      </c>
      <c r="G2084">
        <v>34</v>
      </c>
      <c r="H2084">
        <v>31</v>
      </c>
      <c r="J2084" s="2" t="str">
        <f t="shared" si="659"/>
        <v>Buffalo Bills</v>
      </c>
      <c r="K2084" s="2" t="str">
        <f t="shared" si="660"/>
        <v>Jacksonville Jaguars</v>
      </c>
      <c r="L2084" s="17">
        <f t="shared" si="661"/>
        <v>-170.06802721088434</v>
      </c>
      <c r="M2084" s="18">
        <f t="shared" si="662"/>
        <v>152.99999999999997</v>
      </c>
      <c r="N2084" s="4">
        <f t="shared" si="648"/>
        <v>1.5880000000000001</v>
      </c>
      <c r="O2084" s="4">
        <f t="shared" si="649"/>
        <v>2.5299999999999998</v>
      </c>
      <c r="P2084" s="4"/>
      <c r="Q2084" s="4"/>
      <c r="R2084" s="1">
        <f t="shared" si="650"/>
        <v>0.62972292191435764</v>
      </c>
      <c r="S2084" s="1">
        <f t="shared" si="650"/>
        <v>0.39525691699604748</v>
      </c>
      <c r="T2084" s="1">
        <f t="shared" si="646"/>
        <v>2.4371053909664986E-2</v>
      </c>
      <c r="U2084" s="1">
        <f t="shared" si="647"/>
        <v>0.11723300245915508</v>
      </c>
      <c r="V2084" s="1">
        <f t="shared" si="651"/>
        <v>0.62823300245915514</v>
      </c>
      <c r="W2084" s="1"/>
      <c r="X2084" s="17">
        <f t="shared" si="652"/>
        <v>591.76610602372068</v>
      </c>
      <c r="Y2084" s="18">
        <f t="shared" si="653"/>
        <v>1525.4353459459228</v>
      </c>
      <c r="Z2084" s="2">
        <f t="shared" si="664"/>
        <v>562.17780072253458</v>
      </c>
      <c r="AA2084" s="18">
        <f t="shared" si="664"/>
        <v>1449.1635786486265</v>
      </c>
      <c r="AB2084" s="2">
        <f t="shared" si="665"/>
        <v>-177.87966702256082</v>
      </c>
      <c r="AC2084" s="2">
        <f t="shared" si="665"/>
        <v>144.91635786486265</v>
      </c>
      <c r="AD2084" s="2">
        <f t="shared" si="654"/>
        <v>-1000</v>
      </c>
      <c r="AE2084" s="2">
        <f t="shared" si="655"/>
        <v>1449.1635786486265</v>
      </c>
      <c r="AF2084" s="5">
        <f t="shared" si="656"/>
        <v>-1</v>
      </c>
      <c r="AG2084" s="5">
        <f t="shared" si="657"/>
        <v>1.5299999999999998</v>
      </c>
      <c r="AH2084" s="3">
        <f t="shared" si="658"/>
        <v>201510</v>
      </c>
      <c r="AI2084" s="21">
        <v>3.1</v>
      </c>
      <c r="AJ2084" s="21">
        <v>1.425</v>
      </c>
      <c r="AK2084" s="21">
        <v>2.5299999999999998</v>
      </c>
      <c r="AL2084" s="21">
        <v>1.5880000000000001</v>
      </c>
      <c r="AO2084">
        <f t="shared" si="663"/>
        <v>-180</v>
      </c>
      <c r="AP2084">
        <f>IF(E2084&lt;F2084,G2084,H2084)</f>
        <v>31</v>
      </c>
      <c r="AQ2084">
        <f>IF(E2084&lt;F2084,H2084,G2084)</f>
        <v>34</v>
      </c>
    </row>
    <row r="2085" spans="2:43" x14ac:dyDescent="0.25">
      <c r="B2085" s="23">
        <v>42299</v>
      </c>
      <c r="C2085" s="20" t="s">
        <v>22</v>
      </c>
      <c r="D2085" s="20" t="s">
        <v>32</v>
      </c>
      <c r="E2085" s="2">
        <v>239</v>
      </c>
      <c r="F2085" s="2">
        <v>-270.2702702702702</v>
      </c>
      <c r="G2085">
        <v>3</v>
      </c>
      <c r="H2085">
        <v>20</v>
      </c>
      <c r="J2085" s="2" t="str">
        <f t="shared" si="659"/>
        <v>Seattle Seahawks</v>
      </c>
      <c r="K2085" s="2" t="str">
        <f t="shared" si="660"/>
        <v>San Francisco 49ers</v>
      </c>
      <c r="L2085" s="17">
        <f t="shared" si="661"/>
        <v>-270.2702702702702</v>
      </c>
      <c r="M2085" s="18">
        <f t="shared" si="662"/>
        <v>239</v>
      </c>
      <c r="N2085" s="4">
        <f t="shared" si="648"/>
        <v>1.37</v>
      </c>
      <c r="O2085" s="4">
        <f t="shared" si="649"/>
        <v>3.39</v>
      </c>
      <c r="P2085" s="4"/>
      <c r="Q2085" s="4"/>
      <c r="R2085" s="1">
        <f t="shared" si="650"/>
        <v>0.72992700729927007</v>
      </c>
      <c r="S2085" s="1">
        <f t="shared" si="650"/>
        <v>0.29498525073746312</v>
      </c>
      <c r="T2085" s="1">
        <f t="shared" si="646"/>
        <v>2.4306722689075522E-2</v>
      </c>
      <c r="U2085" s="1">
        <f t="shared" si="647"/>
        <v>0.21747087828090347</v>
      </c>
      <c r="V2085" s="1">
        <f t="shared" si="651"/>
        <v>0.72847087828090351</v>
      </c>
      <c r="W2085" s="1"/>
      <c r="X2085" s="17">
        <f t="shared" si="652"/>
        <v>372.73847152252659</v>
      </c>
      <c r="Y2085" s="18">
        <f t="shared" si="653"/>
        <v>2348.8422438213829</v>
      </c>
      <c r="Z2085" s="2">
        <f t="shared" si="664"/>
        <v>354.10154794640027</v>
      </c>
      <c r="AA2085" s="18">
        <f t="shared" si="664"/>
        <v>2231.4001316303138</v>
      </c>
      <c r="AB2085" s="2">
        <f t="shared" si="665"/>
        <v>-282.40486544028556</v>
      </c>
      <c r="AC2085" s="2">
        <f t="shared" si="665"/>
        <v>223.14001316303137</v>
      </c>
      <c r="AD2085" s="2">
        <f t="shared" si="654"/>
        <v>354.10154794640027</v>
      </c>
      <c r="AE2085" s="2">
        <f t="shared" si="655"/>
        <v>-1000</v>
      </c>
      <c r="AF2085" s="5">
        <f t="shared" si="656"/>
        <v>0.37000000000000011</v>
      </c>
      <c r="AG2085" s="5">
        <f t="shared" si="657"/>
        <v>-1</v>
      </c>
      <c r="AH2085" s="3">
        <f t="shared" si="658"/>
        <v>201510</v>
      </c>
      <c r="AI2085" s="21">
        <v>3.1</v>
      </c>
      <c r="AJ2085" s="21">
        <v>1.425</v>
      </c>
      <c r="AK2085" s="21">
        <v>3.39</v>
      </c>
      <c r="AL2085" s="21">
        <v>1.37</v>
      </c>
      <c r="AO2085">
        <f t="shared" si="663"/>
        <v>-300</v>
      </c>
      <c r="AP2085">
        <f>IF(E2085&lt;F2085,G2085,H2085)</f>
        <v>20</v>
      </c>
      <c r="AQ2085">
        <f>IF(E2085&lt;F2085,H2085,G2085)</f>
        <v>3</v>
      </c>
    </row>
    <row r="2086" spans="2:43" x14ac:dyDescent="0.25">
      <c r="B2086" s="23">
        <v>42296</v>
      </c>
      <c r="C2086" s="20" t="s">
        <v>19</v>
      </c>
      <c r="D2086" s="20" t="s">
        <v>25</v>
      </c>
      <c r="E2086" s="2">
        <v>-202.02020202020196</v>
      </c>
      <c r="F2086" s="2">
        <v>181</v>
      </c>
      <c r="G2086">
        <v>27</v>
      </c>
      <c r="H2086">
        <v>7</v>
      </c>
      <c r="J2086" s="2" t="str">
        <f t="shared" si="659"/>
        <v>Philadelphia Eagles</v>
      </c>
      <c r="K2086" s="2" t="str">
        <f t="shared" si="660"/>
        <v>New York Giants</v>
      </c>
      <c r="L2086" s="17">
        <f t="shared" si="661"/>
        <v>-202.02020202020196</v>
      </c>
      <c r="M2086" s="18">
        <f t="shared" si="662"/>
        <v>181</v>
      </c>
      <c r="N2086" s="4">
        <f t="shared" si="648"/>
        <v>1.4950000000000001</v>
      </c>
      <c r="O2086" s="4">
        <f t="shared" si="649"/>
        <v>2.81</v>
      </c>
      <c r="P2086" s="4"/>
      <c r="Q2086" s="4"/>
      <c r="R2086" s="1">
        <f t="shared" si="650"/>
        <v>0.66889632107023411</v>
      </c>
      <c r="S2086" s="1">
        <f t="shared" si="650"/>
        <v>0.35587188612099646</v>
      </c>
      <c r="T2086" s="1">
        <f t="shared" si="646"/>
        <v>2.4169570267131069E-2</v>
      </c>
      <c r="U2086" s="1">
        <f t="shared" si="647"/>
        <v>0.15651221747461883</v>
      </c>
      <c r="V2086" s="1">
        <f t="shared" si="651"/>
        <v>0.66751221747461886</v>
      </c>
      <c r="W2086" s="1"/>
      <c r="X2086" s="17">
        <f t="shared" si="652"/>
        <v>498.09992060261197</v>
      </c>
      <c r="Y2086" s="18">
        <f t="shared" si="653"/>
        <v>1796.2818011286422</v>
      </c>
      <c r="Z2086" s="2">
        <f t="shared" si="664"/>
        <v>473.19492457248134</v>
      </c>
      <c r="AA2086" s="18">
        <f t="shared" si="664"/>
        <v>1706.46771107221</v>
      </c>
      <c r="AB2086" s="2">
        <f t="shared" si="665"/>
        <v>-211.32940107155051</v>
      </c>
      <c r="AC2086" s="2">
        <f t="shared" si="665"/>
        <v>170.64677110722101</v>
      </c>
      <c r="AD2086" s="2">
        <f t="shared" si="654"/>
        <v>473.19492457248134</v>
      </c>
      <c r="AE2086" s="2">
        <f t="shared" si="655"/>
        <v>-1000</v>
      </c>
      <c r="AF2086" s="5">
        <f t="shared" si="656"/>
        <v>0.49500000000000011</v>
      </c>
      <c r="AG2086" s="5">
        <f t="shared" si="657"/>
        <v>-1</v>
      </c>
      <c r="AH2086" s="3">
        <f t="shared" si="658"/>
        <v>201510</v>
      </c>
      <c r="AI2086" s="21">
        <v>1.4950000000000001</v>
      </c>
      <c r="AJ2086" s="21">
        <v>2.81</v>
      </c>
      <c r="AK2086" s="21">
        <v>1.4950000000000001</v>
      </c>
      <c r="AL2086" s="21">
        <v>2.81</v>
      </c>
      <c r="AO2086">
        <f t="shared" si="663"/>
        <v>-300</v>
      </c>
      <c r="AP2086">
        <f>IF(E2086&lt;F2086,G2086,H2086)</f>
        <v>27</v>
      </c>
      <c r="AQ2086">
        <f>IF(E2086&lt;F2086,H2086,G2086)</f>
        <v>7</v>
      </c>
    </row>
    <row r="2087" spans="2:43" x14ac:dyDescent="0.25">
      <c r="B2087" s="23">
        <v>42295</v>
      </c>
      <c r="C2087" s="20" t="s">
        <v>39</v>
      </c>
      <c r="D2087" s="20" t="s">
        <v>36</v>
      </c>
      <c r="E2087" s="2">
        <v>293</v>
      </c>
      <c r="F2087" s="2">
        <v>-335.57046979865765</v>
      </c>
      <c r="G2087">
        <v>27</v>
      </c>
      <c r="H2087">
        <v>34</v>
      </c>
      <c r="J2087" s="2" t="str">
        <f t="shared" si="659"/>
        <v>New England Patriots</v>
      </c>
      <c r="K2087" s="2" t="str">
        <f t="shared" si="660"/>
        <v>Indianapolis Colts</v>
      </c>
      <c r="L2087" s="17">
        <f t="shared" si="661"/>
        <v>-335.57046979865765</v>
      </c>
      <c r="M2087" s="18">
        <f t="shared" si="662"/>
        <v>293</v>
      </c>
      <c r="N2087" s="4">
        <f t="shared" si="648"/>
        <v>1.298</v>
      </c>
      <c r="O2087" s="4">
        <f t="shared" si="649"/>
        <v>3.93</v>
      </c>
      <c r="P2087" s="4"/>
      <c r="Q2087" s="4"/>
      <c r="R2087" s="1">
        <f t="shared" si="650"/>
        <v>0.77041602465331271</v>
      </c>
      <c r="S2087" s="1">
        <f t="shared" si="650"/>
        <v>0.2544529262086514</v>
      </c>
      <c r="T2087" s="1">
        <f t="shared" si="646"/>
        <v>2.4265493496556934E-2</v>
      </c>
      <c r="U2087" s="1">
        <f t="shared" si="647"/>
        <v>0.25798154922233063</v>
      </c>
      <c r="V2087" s="1">
        <f t="shared" si="651"/>
        <v>0.76898154922233064</v>
      </c>
      <c r="W2087" s="1"/>
      <c r="X2087" s="17">
        <f t="shared" si="652"/>
        <v>300.42131831550154</v>
      </c>
      <c r="Y2087" s="18">
        <f t="shared" si="653"/>
        <v>2850.0152957456385</v>
      </c>
      <c r="Z2087" s="2">
        <f t="shared" si="664"/>
        <v>285.40025239972647</v>
      </c>
      <c r="AA2087" s="18">
        <f t="shared" si="664"/>
        <v>2707.5145309583563</v>
      </c>
      <c r="AB2087" s="2">
        <f t="shared" si="665"/>
        <v>-350.38511409563085</v>
      </c>
      <c r="AC2087" s="2">
        <f t="shared" si="665"/>
        <v>270.75145309583564</v>
      </c>
      <c r="AD2087" s="2">
        <f t="shared" si="654"/>
        <v>285.40025239972647</v>
      </c>
      <c r="AE2087" s="2">
        <f t="shared" si="655"/>
        <v>-1000</v>
      </c>
      <c r="AF2087" s="5">
        <f t="shared" si="656"/>
        <v>0.29800000000000004</v>
      </c>
      <c r="AG2087" s="5">
        <f t="shared" si="657"/>
        <v>-1</v>
      </c>
      <c r="AH2087" s="3">
        <f t="shared" si="658"/>
        <v>201510</v>
      </c>
      <c r="AI2087" s="21">
        <v>3.85</v>
      </c>
      <c r="AJ2087" s="21">
        <v>1.3069999999999999</v>
      </c>
      <c r="AK2087" s="21">
        <v>3.93</v>
      </c>
      <c r="AL2087" s="21">
        <v>1.298</v>
      </c>
      <c r="AO2087">
        <f t="shared" si="663"/>
        <v>-400</v>
      </c>
      <c r="AP2087">
        <f>IF(E2087&lt;F2087,G2087,H2087)</f>
        <v>34</v>
      </c>
      <c r="AQ2087">
        <f>IF(E2087&lt;F2087,H2087,G2087)</f>
        <v>27</v>
      </c>
    </row>
    <row r="2088" spans="2:43" x14ac:dyDescent="0.25">
      <c r="B2088" s="23">
        <v>42295</v>
      </c>
      <c r="C2088" s="20" t="s">
        <v>33</v>
      </c>
      <c r="D2088" s="20" t="s">
        <v>54</v>
      </c>
      <c r="E2088" s="2">
        <v>-520.83333333333348</v>
      </c>
      <c r="F2088" s="2">
        <v>438.99999999999994</v>
      </c>
      <c r="G2088">
        <v>27</v>
      </c>
      <c r="H2088">
        <v>20</v>
      </c>
      <c r="J2088" s="2" t="str">
        <f t="shared" si="659"/>
        <v>Green Bay Packers</v>
      </c>
      <c r="K2088" s="2" t="str">
        <f t="shared" si="660"/>
        <v>San Diego Chargers</v>
      </c>
      <c r="L2088" s="17">
        <f t="shared" si="661"/>
        <v>-520.83333333333348</v>
      </c>
      <c r="M2088" s="18">
        <f t="shared" si="662"/>
        <v>438.99999999999994</v>
      </c>
      <c r="N2088" s="4">
        <f t="shared" si="648"/>
        <v>1.1919999999999999</v>
      </c>
      <c r="O2088" s="4">
        <f t="shared" si="649"/>
        <v>5.39</v>
      </c>
      <c r="P2088" s="4"/>
      <c r="Q2088" s="4"/>
      <c r="R2088" s="1">
        <f t="shared" si="650"/>
        <v>0.83892617449664431</v>
      </c>
      <c r="S2088" s="1">
        <f t="shared" si="650"/>
        <v>0.1855287569573284</v>
      </c>
      <c r="T2088" s="1">
        <f t="shared" si="646"/>
        <v>2.3871163780006199E-2</v>
      </c>
      <c r="U2088" s="1">
        <f t="shared" si="647"/>
        <v>0.32669870876965795</v>
      </c>
      <c r="V2088" s="1">
        <f t="shared" si="651"/>
        <v>0.83769870876965791</v>
      </c>
      <c r="W2088" s="1"/>
      <c r="X2088" s="17">
        <f t="shared" si="652"/>
        <v>193.74661740701106</v>
      </c>
      <c r="Y2088" s="18">
        <f t="shared" si="653"/>
        <v>4143.5410183433823</v>
      </c>
      <c r="Z2088" s="2">
        <f t="shared" si="664"/>
        <v>184.05928653666049</v>
      </c>
      <c r="AA2088" s="18">
        <f t="shared" si="664"/>
        <v>3936.3639674262131</v>
      </c>
      <c r="AB2088" s="2">
        <f t="shared" si="665"/>
        <v>-543.30320344951588</v>
      </c>
      <c r="AC2088" s="2">
        <f t="shared" si="665"/>
        <v>393.63639674262129</v>
      </c>
      <c r="AD2088" s="2">
        <f t="shared" si="654"/>
        <v>184.05928653666049</v>
      </c>
      <c r="AE2088" s="2">
        <f t="shared" si="655"/>
        <v>-1000</v>
      </c>
      <c r="AF2088" s="5">
        <f t="shared" si="656"/>
        <v>0.19199999999999995</v>
      </c>
      <c r="AG2088" s="5">
        <f t="shared" si="657"/>
        <v>-1</v>
      </c>
      <c r="AH2088" s="3">
        <f t="shared" si="658"/>
        <v>201510</v>
      </c>
      <c r="AI2088" s="21">
        <v>1.194</v>
      </c>
      <c r="AJ2088" s="21">
        <v>5.35</v>
      </c>
      <c r="AK2088" s="21">
        <v>1.1919999999999999</v>
      </c>
      <c r="AL2088" s="21">
        <v>5.39</v>
      </c>
      <c r="AO2088">
        <f t="shared" si="663"/>
        <v>-600</v>
      </c>
      <c r="AP2088">
        <f>IF(E2088&lt;F2088,G2088,H2088)</f>
        <v>27</v>
      </c>
      <c r="AQ2088">
        <f>IF(E2088&lt;F2088,H2088,G2088)</f>
        <v>20</v>
      </c>
    </row>
    <row r="2089" spans="2:43" x14ac:dyDescent="0.25">
      <c r="B2089" s="23">
        <v>42295</v>
      </c>
      <c r="C2089" s="20" t="s">
        <v>22</v>
      </c>
      <c r="D2089" s="20" t="s">
        <v>28</v>
      </c>
      <c r="E2089" s="2">
        <v>125.99999999999997</v>
      </c>
      <c r="F2089" s="2">
        <v>-139.08205841446451</v>
      </c>
      <c r="G2089">
        <v>25</v>
      </c>
      <c r="H2089">
        <v>20</v>
      </c>
      <c r="J2089" s="2" t="str">
        <f t="shared" si="659"/>
        <v>Baltimore Ravens</v>
      </c>
      <c r="K2089" s="2" t="str">
        <f t="shared" si="660"/>
        <v>San Francisco 49ers</v>
      </c>
      <c r="L2089" s="17">
        <f t="shared" si="661"/>
        <v>-139.08205841446451</v>
      </c>
      <c r="M2089" s="18">
        <f t="shared" si="662"/>
        <v>125.99999999999997</v>
      </c>
      <c r="N2089" s="4">
        <f t="shared" si="648"/>
        <v>1.7190000000000001</v>
      </c>
      <c r="O2089" s="4">
        <f t="shared" si="649"/>
        <v>2.2599999999999998</v>
      </c>
      <c r="P2089" s="4"/>
      <c r="Q2089" s="4"/>
      <c r="R2089" s="1">
        <f t="shared" si="650"/>
        <v>0.58173356602675974</v>
      </c>
      <c r="S2089" s="1">
        <f t="shared" si="650"/>
        <v>0.44247787610619471</v>
      </c>
      <c r="T2089" s="1">
        <f t="shared" si="646"/>
        <v>2.3639105302839969E-2</v>
      </c>
      <c r="U2089" s="1">
        <f t="shared" si="647"/>
        <v>6.9627844960282514E-2</v>
      </c>
      <c r="V2089" s="1">
        <f t="shared" si="651"/>
        <v>0.58062784496028252</v>
      </c>
      <c r="W2089" s="1"/>
      <c r="X2089" s="17">
        <f t="shared" si="652"/>
        <v>722.27358484401384</v>
      </c>
      <c r="Y2089" s="18">
        <f t="shared" si="653"/>
        <v>1258.3160788446787</v>
      </c>
      <c r="Z2089" s="2">
        <f t="shared" si="664"/>
        <v>686.15990560181308</v>
      </c>
      <c r="AA2089" s="18">
        <f t="shared" si="664"/>
        <v>1195.4002749024448</v>
      </c>
      <c r="AB2089" s="2">
        <f t="shared" si="665"/>
        <v>-145.7386232911592</v>
      </c>
      <c r="AC2089" s="2">
        <f t="shared" si="665"/>
        <v>119.54002749024448</v>
      </c>
      <c r="AD2089" s="2">
        <f t="shared" si="654"/>
        <v>-1000</v>
      </c>
      <c r="AE2089" s="2">
        <f t="shared" si="655"/>
        <v>1195.4002749024448</v>
      </c>
      <c r="AF2089" s="5">
        <f t="shared" si="656"/>
        <v>-1</v>
      </c>
      <c r="AG2089" s="5">
        <f t="shared" si="657"/>
        <v>1.2599999999999998</v>
      </c>
      <c r="AH2089" s="3">
        <f t="shared" si="658"/>
        <v>201510</v>
      </c>
      <c r="AI2089" s="21">
        <v>2.1800000000000002</v>
      </c>
      <c r="AJ2089" s="21">
        <v>1.7689999999999999</v>
      </c>
      <c r="AK2089" s="21">
        <v>2.2599999999999998</v>
      </c>
      <c r="AL2089" s="21">
        <v>1.7190000000000001</v>
      </c>
      <c r="AO2089">
        <f t="shared" si="663"/>
        <v>-140</v>
      </c>
      <c r="AP2089">
        <f>IF(E2089&lt;F2089,G2089,H2089)</f>
        <v>20</v>
      </c>
      <c r="AQ2089">
        <f>IF(E2089&lt;F2089,H2089,G2089)</f>
        <v>25</v>
      </c>
    </row>
    <row r="2090" spans="2:43" x14ac:dyDescent="0.25">
      <c r="B2090" s="23">
        <v>42295</v>
      </c>
      <c r="C2090" s="20" t="s">
        <v>32</v>
      </c>
      <c r="D2090" s="20" t="s">
        <v>44</v>
      </c>
      <c r="E2090" s="2">
        <v>-307.69230769230774</v>
      </c>
      <c r="F2090" s="2">
        <v>270</v>
      </c>
      <c r="G2090">
        <v>23</v>
      </c>
      <c r="H2090">
        <v>27</v>
      </c>
      <c r="J2090" s="2" t="str">
        <f t="shared" si="659"/>
        <v>Seattle Seahawks</v>
      </c>
      <c r="K2090" s="2" t="str">
        <f t="shared" si="660"/>
        <v>Carolina Panthers</v>
      </c>
      <c r="L2090" s="17">
        <f t="shared" si="661"/>
        <v>-307.69230769230774</v>
      </c>
      <c r="M2090" s="18">
        <f t="shared" si="662"/>
        <v>270</v>
      </c>
      <c r="N2090" s="4">
        <f t="shared" si="648"/>
        <v>1.325</v>
      </c>
      <c r="O2090" s="4">
        <f t="shared" si="649"/>
        <v>3.7</v>
      </c>
      <c r="P2090" s="4"/>
      <c r="Q2090" s="4"/>
      <c r="R2090" s="1">
        <f t="shared" si="650"/>
        <v>0.75471698113207553</v>
      </c>
      <c r="S2090" s="1">
        <f t="shared" si="650"/>
        <v>0.27027027027027023</v>
      </c>
      <c r="T2090" s="1">
        <f t="shared" si="646"/>
        <v>2.4378109452736441E-2</v>
      </c>
      <c r="U2090" s="1">
        <f t="shared" si="647"/>
        <v>0.24222335543090265</v>
      </c>
      <c r="V2090" s="1">
        <f t="shared" si="651"/>
        <v>0.75322335543090269</v>
      </c>
      <c r="W2090" s="1"/>
      <c r="X2090" s="17">
        <f t="shared" si="652"/>
        <v>327.62744648022999</v>
      </c>
      <c r="Y2090" s="18">
        <f t="shared" si="653"/>
        <v>2638.6455807155785</v>
      </c>
      <c r="Z2090" s="2">
        <f t="shared" si="664"/>
        <v>311.24607415621847</v>
      </c>
      <c r="AA2090" s="18">
        <f t="shared" si="664"/>
        <v>2506.7133016797993</v>
      </c>
      <c r="AB2090" s="2">
        <f t="shared" si="665"/>
        <v>-321.28919303190531</v>
      </c>
      <c r="AC2090" s="2">
        <f t="shared" si="665"/>
        <v>250.67133016797993</v>
      </c>
      <c r="AD2090" s="2">
        <f t="shared" si="654"/>
        <v>-1000</v>
      </c>
      <c r="AE2090" s="2">
        <f t="shared" si="655"/>
        <v>2506.7133016797993</v>
      </c>
      <c r="AF2090" s="5">
        <f t="shared" si="656"/>
        <v>-1</v>
      </c>
      <c r="AG2090" s="5">
        <f t="shared" si="657"/>
        <v>2.7</v>
      </c>
      <c r="AH2090" s="3">
        <f t="shared" si="658"/>
        <v>201510</v>
      </c>
      <c r="AI2090" s="21">
        <v>1.3440000000000001</v>
      </c>
      <c r="AJ2090" s="21">
        <v>3.56</v>
      </c>
      <c r="AK2090" s="21">
        <v>1.325</v>
      </c>
      <c r="AL2090" s="21">
        <v>3.7</v>
      </c>
      <c r="AO2090">
        <f t="shared" si="663"/>
        <v>-400</v>
      </c>
      <c r="AP2090">
        <f>IF(E2090&lt;F2090,G2090,H2090)</f>
        <v>23</v>
      </c>
      <c r="AQ2090">
        <f>IF(E2090&lt;F2090,H2090,G2090)</f>
        <v>27</v>
      </c>
    </row>
    <row r="2091" spans="2:43" x14ac:dyDescent="0.25">
      <c r="B2091" s="23">
        <v>42295</v>
      </c>
      <c r="C2091" s="20" t="s">
        <v>24</v>
      </c>
      <c r="D2091" s="20" t="s">
        <v>21</v>
      </c>
      <c r="E2091" s="2">
        <v>141</v>
      </c>
      <c r="F2091" s="2">
        <v>-156.00624024960999</v>
      </c>
      <c r="G2091">
        <v>21</v>
      </c>
      <c r="H2091">
        <v>34</v>
      </c>
      <c r="J2091" s="2" t="str">
        <f t="shared" si="659"/>
        <v>Cincinnati Bengals</v>
      </c>
      <c r="K2091" s="2" t="str">
        <f t="shared" si="660"/>
        <v>Buffalo Bills</v>
      </c>
      <c r="L2091" s="17">
        <f t="shared" si="661"/>
        <v>-156.00624024960999</v>
      </c>
      <c r="M2091" s="18">
        <f t="shared" si="662"/>
        <v>141</v>
      </c>
      <c r="N2091" s="4">
        <f t="shared" si="648"/>
        <v>1.641</v>
      </c>
      <c r="O2091" s="4">
        <f t="shared" si="649"/>
        <v>2.41</v>
      </c>
      <c r="P2091" s="4"/>
      <c r="Q2091" s="4"/>
      <c r="R2091" s="1">
        <f t="shared" si="650"/>
        <v>0.60938452163315049</v>
      </c>
      <c r="S2091" s="1">
        <f t="shared" si="650"/>
        <v>0.41493775933609955</v>
      </c>
      <c r="T2091" s="1">
        <f t="shared" si="646"/>
        <v>2.3744754381634148E-2</v>
      </c>
      <c r="U2091" s="1">
        <f t="shared" si="647"/>
        <v>9.7223381148525467E-2</v>
      </c>
      <c r="V2091" s="1">
        <f t="shared" si="651"/>
        <v>0.60822338114852548</v>
      </c>
      <c r="W2091" s="1"/>
      <c r="X2091" s="17">
        <f t="shared" si="652"/>
        <v>644.13278245185461</v>
      </c>
      <c r="Y2091" s="18">
        <f t="shared" si="653"/>
        <v>1406.0991574687766</v>
      </c>
      <c r="Z2091" s="2">
        <f t="shared" si="664"/>
        <v>611.92614332926189</v>
      </c>
      <c r="AA2091" s="18">
        <f t="shared" si="664"/>
        <v>1335.7941995953377</v>
      </c>
      <c r="AB2091" s="2">
        <f t="shared" si="665"/>
        <v>-163.41841428107207</v>
      </c>
      <c r="AC2091" s="2">
        <f t="shared" si="665"/>
        <v>133.57941995953377</v>
      </c>
      <c r="AD2091" s="2">
        <f t="shared" si="654"/>
        <v>611.92614332926189</v>
      </c>
      <c r="AE2091" s="2">
        <f t="shared" si="655"/>
        <v>-1000</v>
      </c>
      <c r="AF2091" s="5">
        <f t="shared" si="656"/>
        <v>0.64100000000000001</v>
      </c>
      <c r="AG2091" s="5">
        <f t="shared" si="657"/>
        <v>-1</v>
      </c>
      <c r="AH2091" s="3">
        <f t="shared" si="658"/>
        <v>201510</v>
      </c>
      <c r="AI2091" s="21">
        <v>2.2799999999999998</v>
      </c>
      <c r="AJ2091" s="21">
        <v>1.7090000000000001</v>
      </c>
      <c r="AK2091" s="21">
        <v>2.41</v>
      </c>
      <c r="AL2091" s="21">
        <v>1.641</v>
      </c>
      <c r="AO2091">
        <f t="shared" si="663"/>
        <v>-160</v>
      </c>
      <c r="AP2091">
        <f>IF(E2091&lt;F2091,G2091,H2091)</f>
        <v>34</v>
      </c>
      <c r="AQ2091">
        <f>IF(E2091&lt;F2091,H2091,G2091)</f>
        <v>21</v>
      </c>
    </row>
    <row r="2092" spans="2:43" x14ac:dyDescent="0.25">
      <c r="B2092" s="23">
        <v>42295</v>
      </c>
      <c r="C2092" s="20" t="s">
        <v>46</v>
      </c>
      <c r="D2092" s="20" t="s">
        <v>38</v>
      </c>
      <c r="E2092" s="2">
        <v>148</v>
      </c>
      <c r="F2092" s="2">
        <v>-164.20361247947454</v>
      </c>
      <c r="G2092">
        <v>23</v>
      </c>
      <c r="H2092">
        <v>26</v>
      </c>
      <c r="J2092" s="2" t="str">
        <f t="shared" si="659"/>
        <v>Denver Broncos</v>
      </c>
      <c r="K2092" s="2" t="str">
        <f t="shared" si="660"/>
        <v>Cleveland Browns</v>
      </c>
      <c r="L2092" s="17">
        <f t="shared" si="661"/>
        <v>-164.20361247947454</v>
      </c>
      <c r="M2092" s="18">
        <f t="shared" si="662"/>
        <v>148</v>
      </c>
      <c r="N2092" s="4">
        <f t="shared" si="648"/>
        <v>1.609</v>
      </c>
      <c r="O2092" s="4">
        <f t="shared" si="649"/>
        <v>2.48</v>
      </c>
      <c r="P2092" s="4"/>
      <c r="Q2092" s="4"/>
      <c r="R2092" s="1">
        <f t="shared" si="650"/>
        <v>0.62150403977625857</v>
      </c>
      <c r="S2092" s="1">
        <f t="shared" si="650"/>
        <v>0.40322580645161293</v>
      </c>
      <c r="T2092" s="1">
        <f t="shared" si="646"/>
        <v>2.4133039863047268E-2</v>
      </c>
      <c r="U2092" s="1">
        <f t="shared" si="647"/>
        <v>0.10913911666232282</v>
      </c>
      <c r="V2092" s="1">
        <f t="shared" si="651"/>
        <v>0.6201391166623228</v>
      </c>
      <c r="W2092" s="1"/>
      <c r="X2092" s="17">
        <f t="shared" si="652"/>
        <v>612.54140100392738</v>
      </c>
      <c r="Y2092" s="18">
        <f t="shared" si="653"/>
        <v>1475.8167857920587</v>
      </c>
      <c r="Z2092" s="2">
        <f t="shared" si="664"/>
        <v>581.914330953731</v>
      </c>
      <c r="AA2092" s="18">
        <f t="shared" si="664"/>
        <v>1402.0259465024558</v>
      </c>
      <c r="AB2092" s="2">
        <f t="shared" si="665"/>
        <v>-171.84660126191525</v>
      </c>
      <c r="AC2092" s="2">
        <f t="shared" si="665"/>
        <v>140.20259465024557</v>
      </c>
      <c r="AD2092" s="2">
        <f t="shared" si="654"/>
        <v>581.914330953731</v>
      </c>
      <c r="AE2092" s="2">
        <f t="shared" si="655"/>
        <v>-1000</v>
      </c>
      <c r="AF2092" s="5">
        <f t="shared" si="656"/>
        <v>0.60899999999999999</v>
      </c>
      <c r="AG2092" s="5">
        <f t="shared" si="657"/>
        <v>-1</v>
      </c>
      <c r="AH2092" s="3">
        <f t="shared" si="658"/>
        <v>201510</v>
      </c>
      <c r="AI2092" s="21">
        <v>2.74</v>
      </c>
      <c r="AJ2092" s="21">
        <v>1.5149999999999999</v>
      </c>
      <c r="AK2092" s="21">
        <v>2.48</v>
      </c>
      <c r="AL2092" s="21">
        <v>1.609</v>
      </c>
      <c r="AO2092">
        <f t="shared" si="663"/>
        <v>-170</v>
      </c>
      <c r="AP2092">
        <f>IF(E2092&lt;F2092,G2092,H2092)</f>
        <v>26</v>
      </c>
      <c r="AQ2092">
        <f>IF(E2092&lt;F2092,H2092,G2092)</f>
        <v>23</v>
      </c>
    </row>
    <row r="2093" spans="2:43" x14ac:dyDescent="0.25">
      <c r="B2093" s="23">
        <v>42295</v>
      </c>
      <c r="C2093" s="20" t="s">
        <v>34</v>
      </c>
      <c r="D2093" s="20" t="s">
        <v>37</v>
      </c>
      <c r="E2093" s="2">
        <v>-202.02020202020196</v>
      </c>
      <c r="F2093" s="2">
        <v>181</v>
      </c>
      <c r="G2093">
        <v>37</v>
      </c>
      <c r="H2093">
        <v>34</v>
      </c>
      <c r="J2093" s="2" t="str">
        <f t="shared" si="659"/>
        <v>Detroit Lions</v>
      </c>
      <c r="K2093" s="2" t="str">
        <f t="shared" si="660"/>
        <v>Chicago Bears</v>
      </c>
      <c r="L2093" s="17">
        <f t="shared" si="661"/>
        <v>-202.02020202020196</v>
      </c>
      <c r="M2093" s="18">
        <f t="shared" si="662"/>
        <v>181</v>
      </c>
      <c r="N2093" s="4">
        <f t="shared" si="648"/>
        <v>1.4950000000000001</v>
      </c>
      <c r="O2093" s="4">
        <f t="shared" si="649"/>
        <v>2.81</v>
      </c>
      <c r="P2093" s="4"/>
      <c r="Q2093" s="4"/>
      <c r="R2093" s="1">
        <f t="shared" si="650"/>
        <v>0.66889632107023411</v>
      </c>
      <c r="S2093" s="1">
        <f t="shared" si="650"/>
        <v>0.35587188612099646</v>
      </c>
      <c r="T2093" s="1">
        <f t="shared" si="646"/>
        <v>2.4169570267131069E-2</v>
      </c>
      <c r="U2093" s="1">
        <f t="shared" si="647"/>
        <v>0.15651221747461883</v>
      </c>
      <c r="V2093" s="1">
        <f t="shared" si="651"/>
        <v>0.66751221747461886</v>
      </c>
      <c r="W2093" s="1"/>
      <c r="X2093" s="17">
        <f t="shared" si="652"/>
        <v>498.09992060261197</v>
      </c>
      <c r="Y2093" s="18">
        <f t="shared" si="653"/>
        <v>1796.2818011286422</v>
      </c>
      <c r="Z2093" s="2">
        <f t="shared" si="664"/>
        <v>473.19492457248134</v>
      </c>
      <c r="AA2093" s="18">
        <f t="shared" si="664"/>
        <v>1706.46771107221</v>
      </c>
      <c r="AB2093" s="2">
        <f t="shared" si="665"/>
        <v>-211.32940107155051</v>
      </c>
      <c r="AC2093" s="2">
        <f t="shared" si="665"/>
        <v>170.64677110722101</v>
      </c>
      <c r="AD2093" s="2">
        <f t="shared" si="654"/>
        <v>473.19492457248134</v>
      </c>
      <c r="AE2093" s="2">
        <f t="shared" si="655"/>
        <v>-1000</v>
      </c>
      <c r="AF2093" s="5">
        <f t="shared" si="656"/>
        <v>0.49500000000000011</v>
      </c>
      <c r="AG2093" s="5">
        <f t="shared" si="657"/>
        <v>-1</v>
      </c>
      <c r="AH2093" s="3">
        <f t="shared" si="658"/>
        <v>201510</v>
      </c>
      <c r="AI2093" s="21">
        <v>1.6659999999999999</v>
      </c>
      <c r="AJ2093" s="21">
        <v>2.36</v>
      </c>
      <c r="AK2093" s="21">
        <v>1.4950000000000001</v>
      </c>
      <c r="AL2093" s="21">
        <v>2.81</v>
      </c>
      <c r="AO2093">
        <f t="shared" si="663"/>
        <v>-300</v>
      </c>
      <c r="AP2093">
        <f>IF(E2093&lt;F2093,G2093,H2093)</f>
        <v>37</v>
      </c>
      <c r="AQ2093">
        <f>IF(E2093&lt;F2093,H2093,G2093)</f>
        <v>34</v>
      </c>
    </row>
    <row r="2094" spans="2:43" x14ac:dyDescent="0.25">
      <c r="B2094" s="23">
        <v>42295</v>
      </c>
      <c r="C2094" s="20" t="s">
        <v>26</v>
      </c>
      <c r="D2094" s="20" t="s">
        <v>40</v>
      </c>
      <c r="E2094" s="2">
        <v>-155.03875968992247</v>
      </c>
      <c r="F2094" s="2">
        <v>140</v>
      </c>
      <c r="G2094">
        <v>20</v>
      </c>
      <c r="H2094">
        <v>31</v>
      </c>
      <c r="J2094" s="2" t="str">
        <f t="shared" si="659"/>
        <v>Jacksonville Jaguars</v>
      </c>
      <c r="K2094" s="2" t="str">
        <f t="shared" si="660"/>
        <v>Houston Texans</v>
      </c>
      <c r="L2094" s="17">
        <f t="shared" si="661"/>
        <v>-155.03875968992247</v>
      </c>
      <c r="M2094" s="18">
        <f t="shared" si="662"/>
        <v>140</v>
      </c>
      <c r="N2094" s="4">
        <f t="shared" si="648"/>
        <v>1.645</v>
      </c>
      <c r="O2094" s="4">
        <f t="shared" si="649"/>
        <v>2.4</v>
      </c>
      <c r="P2094" s="4"/>
      <c r="Q2094" s="4"/>
      <c r="R2094" s="1">
        <f t="shared" si="650"/>
        <v>0.60790273556231</v>
      </c>
      <c r="S2094" s="1">
        <f t="shared" si="650"/>
        <v>0.41666666666666669</v>
      </c>
      <c r="T2094" s="1">
        <f t="shared" si="646"/>
        <v>2.3980222496909787E-2</v>
      </c>
      <c r="U2094" s="1">
        <f t="shared" si="647"/>
        <v>9.5618034447821659E-2</v>
      </c>
      <c r="V2094" s="1">
        <f t="shared" si="651"/>
        <v>0.6066180344478217</v>
      </c>
      <c r="W2094" s="1"/>
      <c r="X2094" s="17">
        <f t="shared" si="652"/>
        <v>648.48379575502895</v>
      </c>
      <c r="Y2094" s="18">
        <f t="shared" si="653"/>
        <v>1396.9947605426773</v>
      </c>
      <c r="Z2094" s="2">
        <f t="shared" si="664"/>
        <v>616.05960596727743</v>
      </c>
      <c r="AA2094" s="18">
        <f t="shared" si="664"/>
        <v>1327.1450225155434</v>
      </c>
      <c r="AB2094" s="2">
        <f t="shared" si="665"/>
        <v>-162.32195558900446</v>
      </c>
      <c r="AC2094" s="2">
        <f t="shared" si="665"/>
        <v>132.71450225155434</v>
      </c>
      <c r="AD2094" s="2">
        <f t="shared" si="654"/>
        <v>-1000</v>
      </c>
      <c r="AE2094" s="2">
        <f t="shared" si="655"/>
        <v>1327.1450225155434</v>
      </c>
      <c r="AF2094" s="5">
        <f t="shared" si="656"/>
        <v>-1</v>
      </c>
      <c r="AG2094" s="5">
        <f t="shared" si="657"/>
        <v>1.4</v>
      </c>
      <c r="AH2094" s="3">
        <f t="shared" si="658"/>
        <v>201510</v>
      </c>
      <c r="AI2094" s="21">
        <v>1.8839999999999999</v>
      </c>
      <c r="AJ2094" s="21">
        <v>2.02</v>
      </c>
      <c r="AK2094" s="21">
        <v>1.645</v>
      </c>
      <c r="AL2094" s="21">
        <v>2.4</v>
      </c>
      <c r="AO2094">
        <f t="shared" si="663"/>
        <v>-160</v>
      </c>
      <c r="AP2094">
        <f>IF(E2094&lt;F2094,G2094,H2094)</f>
        <v>20</v>
      </c>
      <c r="AQ2094">
        <f>IF(E2094&lt;F2094,H2094,G2094)</f>
        <v>31</v>
      </c>
    </row>
    <row r="2095" spans="2:43" x14ac:dyDescent="0.25">
      <c r="B2095" s="23">
        <v>42295</v>
      </c>
      <c r="C2095" s="20" t="s">
        <v>29</v>
      </c>
      <c r="D2095" s="20" t="s">
        <v>20</v>
      </c>
      <c r="E2095" s="2">
        <v>-162.07455429497568</v>
      </c>
      <c r="F2095" s="2">
        <v>146</v>
      </c>
      <c r="G2095">
        <v>16</v>
      </c>
      <c r="H2095">
        <v>10</v>
      </c>
      <c r="J2095" s="2" t="str">
        <f t="shared" si="659"/>
        <v>Minnesota Vikings</v>
      </c>
      <c r="K2095" s="2" t="str">
        <f t="shared" si="660"/>
        <v>Kansas City Chiefs</v>
      </c>
      <c r="L2095" s="17">
        <f t="shared" si="661"/>
        <v>-162.07455429497568</v>
      </c>
      <c r="M2095" s="18">
        <f t="shared" si="662"/>
        <v>146</v>
      </c>
      <c r="N2095" s="4">
        <f t="shared" si="648"/>
        <v>1.617</v>
      </c>
      <c r="O2095" s="4">
        <f t="shared" si="649"/>
        <v>2.46</v>
      </c>
      <c r="P2095" s="4"/>
      <c r="Q2095" s="4"/>
      <c r="R2095" s="1">
        <f t="shared" si="650"/>
        <v>0.6184291898577613</v>
      </c>
      <c r="S2095" s="1">
        <f t="shared" si="650"/>
        <v>0.4065040650406504</v>
      </c>
      <c r="T2095" s="1">
        <f t="shared" si="646"/>
        <v>2.4326710816777064E-2</v>
      </c>
      <c r="U2095" s="1">
        <f t="shared" si="647"/>
        <v>0.10596256240855545</v>
      </c>
      <c r="V2095" s="1">
        <f t="shared" si="651"/>
        <v>0.61696256240855551</v>
      </c>
      <c r="W2095" s="1"/>
      <c r="X2095" s="17">
        <f t="shared" si="652"/>
        <v>620.84389058569059</v>
      </c>
      <c r="Y2095" s="18">
        <f t="shared" si="653"/>
        <v>1456.8535337470446</v>
      </c>
      <c r="Z2095" s="2">
        <f t="shared" si="664"/>
        <v>589.80169605640606</v>
      </c>
      <c r="AA2095" s="18">
        <f t="shared" si="664"/>
        <v>1384.0108570596924</v>
      </c>
      <c r="AB2095" s="2">
        <f t="shared" si="665"/>
        <v>-169.54851209928776</v>
      </c>
      <c r="AC2095" s="2">
        <f t="shared" si="665"/>
        <v>138.40108570596925</v>
      </c>
      <c r="AD2095" s="2">
        <f t="shared" si="654"/>
        <v>589.80169605640606</v>
      </c>
      <c r="AE2095" s="2">
        <f t="shared" si="655"/>
        <v>-1000</v>
      </c>
      <c r="AF2095" s="5">
        <f t="shared" si="656"/>
        <v>0.61699999999999999</v>
      </c>
      <c r="AG2095" s="5">
        <f t="shared" si="657"/>
        <v>-1</v>
      </c>
      <c r="AH2095" s="3">
        <f t="shared" si="658"/>
        <v>201510</v>
      </c>
      <c r="AI2095" s="21">
        <v>1.5</v>
      </c>
      <c r="AJ2095" s="21">
        <v>2.8</v>
      </c>
      <c r="AK2095" s="21">
        <v>1.617</v>
      </c>
      <c r="AL2095" s="21">
        <v>2.46</v>
      </c>
      <c r="AO2095">
        <f t="shared" si="663"/>
        <v>-170</v>
      </c>
      <c r="AP2095">
        <f>IF(E2095&lt;F2095,G2095,H2095)</f>
        <v>16</v>
      </c>
      <c r="AQ2095">
        <f>IF(E2095&lt;F2095,H2095,G2095)</f>
        <v>10</v>
      </c>
    </row>
    <row r="2096" spans="2:43" x14ac:dyDescent="0.25">
      <c r="B2096" s="23">
        <v>42295</v>
      </c>
      <c r="C2096" s="20" t="s">
        <v>42</v>
      </c>
      <c r="D2096" s="20" t="s">
        <v>53</v>
      </c>
      <c r="E2096" s="2">
        <v>-350.87719298245622</v>
      </c>
      <c r="F2096" s="2">
        <v>305</v>
      </c>
      <c r="G2096">
        <v>34</v>
      </c>
      <c r="H2096">
        <v>20</v>
      </c>
      <c r="J2096" s="2" t="str">
        <f t="shared" si="659"/>
        <v>New York Jets</v>
      </c>
      <c r="K2096" s="2" t="str">
        <f t="shared" si="660"/>
        <v>Washington Redskins</v>
      </c>
      <c r="L2096" s="17">
        <f t="shared" si="661"/>
        <v>-350.87719298245622</v>
      </c>
      <c r="M2096" s="18">
        <f t="shared" si="662"/>
        <v>305</v>
      </c>
      <c r="N2096" s="4">
        <f t="shared" si="648"/>
        <v>1.2849999999999999</v>
      </c>
      <c r="O2096" s="4">
        <f t="shared" si="649"/>
        <v>4.05</v>
      </c>
      <c r="P2096" s="4"/>
      <c r="Q2096" s="4"/>
      <c r="R2096" s="1">
        <f t="shared" si="650"/>
        <v>0.77821011673151752</v>
      </c>
      <c r="S2096" s="1">
        <f t="shared" si="650"/>
        <v>0.24691358024691359</v>
      </c>
      <c r="T2096" s="1">
        <f t="shared" si="646"/>
        <v>2.4507966260543745E-2</v>
      </c>
      <c r="U2096" s="1">
        <f t="shared" si="647"/>
        <v>0.26564826824230198</v>
      </c>
      <c r="V2096" s="1">
        <f t="shared" si="651"/>
        <v>0.77664826824230193</v>
      </c>
      <c r="W2096" s="1"/>
      <c r="X2096" s="17">
        <f t="shared" si="652"/>
        <v>287.58414959603806</v>
      </c>
      <c r="Y2096" s="18">
        <f t="shared" si="653"/>
        <v>2961.7578422321562</v>
      </c>
      <c r="Z2096" s="2">
        <f t="shared" si="664"/>
        <v>273.20494211623617</v>
      </c>
      <c r="AA2096" s="18">
        <f t="shared" si="664"/>
        <v>2813.6699501205485</v>
      </c>
      <c r="AB2096" s="2">
        <f t="shared" si="665"/>
        <v>-366.025589527786</v>
      </c>
      <c r="AC2096" s="2">
        <f t="shared" si="665"/>
        <v>281.36699501205487</v>
      </c>
      <c r="AD2096" s="2">
        <f t="shared" si="654"/>
        <v>273.20494211623617</v>
      </c>
      <c r="AE2096" s="2">
        <f t="shared" si="655"/>
        <v>-1000</v>
      </c>
      <c r="AF2096" s="5">
        <f t="shared" si="656"/>
        <v>0.28499999999999992</v>
      </c>
      <c r="AG2096" s="5">
        <f t="shared" si="657"/>
        <v>-1</v>
      </c>
      <c r="AH2096" s="3">
        <f t="shared" si="658"/>
        <v>201510</v>
      </c>
      <c r="AI2096" s="21">
        <v>1.425</v>
      </c>
      <c r="AJ2096" s="21">
        <v>3.1</v>
      </c>
      <c r="AK2096" s="21">
        <v>1.2849999999999999</v>
      </c>
      <c r="AL2096" s="21">
        <v>4.05</v>
      </c>
      <c r="AO2096">
        <f t="shared" si="663"/>
        <v>-400</v>
      </c>
      <c r="AP2096">
        <f>IF(E2096&lt;F2096,G2096,H2096)</f>
        <v>34</v>
      </c>
      <c r="AQ2096">
        <f>IF(E2096&lt;F2096,H2096,G2096)</f>
        <v>20</v>
      </c>
    </row>
    <row r="2097" spans="2:43" x14ac:dyDescent="0.25">
      <c r="B2097" s="23">
        <v>42295</v>
      </c>
      <c r="C2097" s="20" t="s">
        <v>45</v>
      </c>
      <c r="D2097" s="20" t="s">
        <v>48</v>
      </c>
      <c r="E2097" s="2">
        <v>204.99999999999997</v>
      </c>
      <c r="F2097" s="2">
        <v>-230.41474654377885</v>
      </c>
      <c r="G2097">
        <v>25</v>
      </c>
      <c r="H2097">
        <v>13</v>
      </c>
      <c r="J2097" s="2" t="str">
        <f t="shared" si="659"/>
        <v>Arizona Cardinals</v>
      </c>
      <c r="K2097" s="2" t="str">
        <f t="shared" si="660"/>
        <v>Pittsburgh Steelers</v>
      </c>
      <c r="L2097" s="17">
        <f t="shared" si="661"/>
        <v>-230.41474654377885</v>
      </c>
      <c r="M2097" s="18">
        <f t="shared" si="662"/>
        <v>204.99999999999997</v>
      </c>
      <c r="N2097" s="4">
        <f t="shared" si="648"/>
        <v>1.4339999999999999</v>
      </c>
      <c r="O2097" s="4">
        <f t="shared" si="649"/>
        <v>3.05</v>
      </c>
      <c r="P2097" s="4"/>
      <c r="Q2097" s="4"/>
      <c r="R2097" s="1">
        <f t="shared" si="650"/>
        <v>0.69735006973500702</v>
      </c>
      <c r="S2097" s="1">
        <f t="shared" si="650"/>
        <v>0.32786885245901642</v>
      </c>
      <c r="T2097" s="1">
        <f t="shared" si="646"/>
        <v>2.4598572702943966E-2</v>
      </c>
      <c r="U2097" s="1">
        <f t="shared" si="647"/>
        <v>0.1847406086379953</v>
      </c>
      <c r="V2097" s="1">
        <f t="shared" si="651"/>
        <v>0.69574060863799536</v>
      </c>
      <c r="W2097" s="1"/>
      <c r="X2097" s="17">
        <f t="shared" si="652"/>
        <v>437.31728115975989</v>
      </c>
      <c r="Y2097" s="18">
        <f t="shared" si="653"/>
        <v>2028.3240111062205</v>
      </c>
      <c r="Z2097" s="2">
        <f t="shared" si="664"/>
        <v>415.45141710177188</v>
      </c>
      <c r="AA2097" s="18">
        <f t="shared" si="664"/>
        <v>1926.9078105509093</v>
      </c>
      <c r="AB2097" s="2">
        <f t="shared" si="665"/>
        <v>-240.70203129311579</v>
      </c>
      <c r="AC2097" s="2">
        <f t="shared" si="665"/>
        <v>192.69078105509092</v>
      </c>
      <c r="AD2097" s="2">
        <f t="shared" si="654"/>
        <v>-1000</v>
      </c>
      <c r="AE2097" s="2">
        <f t="shared" si="655"/>
        <v>1926.9078105509093</v>
      </c>
      <c r="AF2097" s="5">
        <f t="shared" si="656"/>
        <v>-1</v>
      </c>
      <c r="AG2097" s="5">
        <f t="shared" si="657"/>
        <v>2.0499999999999998</v>
      </c>
      <c r="AH2097" s="3">
        <f t="shared" si="658"/>
        <v>201510</v>
      </c>
      <c r="AI2097" s="21">
        <v>2.4300000000000002</v>
      </c>
      <c r="AJ2097" s="21">
        <v>1.6319999999999999</v>
      </c>
      <c r="AK2097" s="21">
        <v>3.05</v>
      </c>
      <c r="AL2097" s="21">
        <v>1.4339999999999999</v>
      </c>
      <c r="AO2097">
        <f t="shared" si="663"/>
        <v>-300</v>
      </c>
      <c r="AP2097">
        <f>IF(E2097&lt;F2097,G2097,H2097)</f>
        <v>13</v>
      </c>
      <c r="AQ2097">
        <f>IF(E2097&lt;F2097,H2097,G2097)</f>
        <v>25</v>
      </c>
    </row>
    <row r="2098" spans="2:43" x14ac:dyDescent="0.25">
      <c r="B2098" s="23">
        <v>42295</v>
      </c>
      <c r="C2098" s="20" t="s">
        <v>41</v>
      </c>
      <c r="D2098" s="20" t="s">
        <v>30</v>
      </c>
      <c r="E2098" s="2">
        <v>-130.03901170351108</v>
      </c>
      <c r="F2098" s="2">
        <v>118.00000000000001</v>
      </c>
      <c r="G2098">
        <v>10</v>
      </c>
      <c r="H2098">
        <v>38</v>
      </c>
      <c r="J2098" s="2" t="str">
        <f t="shared" si="659"/>
        <v>Tennessee Titans</v>
      </c>
      <c r="K2098" s="2" t="str">
        <f t="shared" si="660"/>
        <v>Miami Dolphins</v>
      </c>
      <c r="L2098" s="17">
        <f t="shared" si="661"/>
        <v>-130.03901170351108</v>
      </c>
      <c r="M2098" s="18">
        <f t="shared" si="662"/>
        <v>118.00000000000001</v>
      </c>
      <c r="N2098" s="4">
        <f t="shared" si="648"/>
        <v>1.7689999999999999</v>
      </c>
      <c r="O2098" s="4">
        <f t="shared" si="649"/>
        <v>2.1800000000000002</v>
      </c>
      <c r="P2098" s="4"/>
      <c r="Q2098" s="4"/>
      <c r="R2098" s="1">
        <f t="shared" si="650"/>
        <v>0.56529112492933864</v>
      </c>
      <c r="S2098" s="1">
        <f t="shared" si="650"/>
        <v>0.4587155963302752</v>
      </c>
      <c r="T2098" s="1">
        <f t="shared" si="646"/>
        <v>2.3443909850595079E-2</v>
      </c>
      <c r="U2098" s="1">
        <f t="shared" si="647"/>
        <v>5.328776429953172E-2</v>
      </c>
      <c r="V2098" s="1">
        <f t="shared" si="651"/>
        <v>0.56428776429953176</v>
      </c>
      <c r="W2098" s="1"/>
      <c r="X2098" s="17">
        <f t="shared" si="652"/>
        <v>772.14546064335025</v>
      </c>
      <c r="Y2098" s="18">
        <f t="shared" si="653"/>
        <v>1178.7723247127699</v>
      </c>
      <c r="Z2098" s="2">
        <f t="shared" si="664"/>
        <v>733.53818761118271</v>
      </c>
      <c r="AA2098" s="18">
        <f t="shared" si="664"/>
        <v>1119.8337084771313</v>
      </c>
      <c r="AB2098" s="2">
        <f t="shared" si="665"/>
        <v>-136.32555426413018</v>
      </c>
      <c r="AC2098" s="2">
        <f t="shared" si="665"/>
        <v>111.98337084771313</v>
      </c>
      <c r="AD2098" s="2">
        <f t="shared" si="654"/>
        <v>-1000</v>
      </c>
      <c r="AE2098" s="2">
        <f t="shared" si="655"/>
        <v>1119.8337084771313</v>
      </c>
      <c r="AF2098" s="5">
        <f t="shared" si="656"/>
        <v>-1</v>
      </c>
      <c r="AG2098" s="5">
        <f t="shared" si="657"/>
        <v>1.1800000000000002</v>
      </c>
      <c r="AH2098" s="3">
        <f t="shared" si="658"/>
        <v>201510</v>
      </c>
      <c r="AI2098" s="21">
        <v>1.7509999999999999</v>
      </c>
      <c r="AJ2098" s="21">
        <v>2.2000000000000002</v>
      </c>
      <c r="AK2098" s="21">
        <v>1.7689999999999999</v>
      </c>
      <c r="AL2098" s="21">
        <v>2.1800000000000002</v>
      </c>
      <c r="AO2098">
        <f t="shared" si="663"/>
        <v>-140</v>
      </c>
      <c r="AP2098">
        <f>IF(E2098&lt;F2098,G2098,H2098)</f>
        <v>10</v>
      </c>
      <c r="AQ2098">
        <f>IF(E2098&lt;F2098,H2098,G2098)</f>
        <v>38</v>
      </c>
    </row>
    <row r="2099" spans="2:43" x14ac:dyDescent="0.25">
      <c r="B2099" s="23">
        <v>42292</v>
      </c>
      <c r="C2099" s="20" t="s">
        <v>43</v>
      </c>
      <c r="D2099" s="20" t="s">
        <v>35</v>
      </c>
      <c r="E2099" s="2">
        <v>134</v>
      </c>
      <c r="F2099" s="2">
        <v>-148.14814814814815</v>
      </c>
      <c r="G2099">
        <v>31</v>
      </c>
      <c r="H2099">
        <v>21</v>
      </c>
      <c r="J2099" s="2" t="str">
        <f t="shared" si="659"/>
        <v>Atlanta Falcons</v>
      </c>
      <c r="K2099" s="2" t="str">
        <f t="shared" si="660"/>
        <v>New Orleans Saints</v>
      </c>
      <c r="L2099" s="17">
        <f t="shared" si="661"/>
        <v>-148.14814814814815</v>
      </c>
      <c r="M2099" s="18">
        <f t="shared" si="662"/>
        <v>134</v>
      </c>
      <c r="N2099" s="4">
        <f t="shared" si="648"/>
        <v>1.675</v>
      </c>
      <c r="O2099" s="4">
        <f t="shared" si="649"/>
        <v>2.34</v>
      </c>
      <c r="P2099" s="4"/>
      <c r="Q2099" s="4"/>
      <c r="R2099" s="1">
        <f t="shared" si="650"/>
        <v>0.59701492537313428</v>
      </c>
      <c r="S2099" s="1">
        <f t="shared" si="650"/>
        <v>0.42735042735042739</v>
      </c>
      <c r="T2099" s="1">
        <f t="shared" si="646"/>
        <v>2.3785803237858061E-2</v>
      </c>
      <c r="U2099" s="1">
        <f t="shared" si="647"/>
        <v>8.4832249011353444E-2</v>
      </c>
      <c r="V2099" s="1">
        <f t="shared" si="651"/>
        <v>0.59583224901135345</v>
      </c>
      <c r="W2099" s="1"/>
      <c r="X2099" s="17">
        <f t="shared" si="652"/>
        <v>678.3247326059809</v>
      </c>
      <c r="Y2099" s="18">
        <f t="shared" si="653"/>
        <v>1337.5049178081033</v>
      </c>
      <c r="Z2099" s="2">
        <f t="shared" si="664"/>
        <v>644.40849597568183</v>
      </c>
      <c r="AA2099" s="18">
        <f t="shared" si="664"/>
        <v>1270.629671917698</v>
      </c>
      <c r="AB2099" s="2">
        <f t="shared" si="665"/>
        <v>-155.18107012011481</v>
      </c>
      <c r="AC2099" s="2">
        <f t="shared" si="665"/>
        <v>127.0629671917698</v>
      </c>
      <c r="AD2099" s="2">
        <f t="shared" si="654"/>
        <v>-1000</v>
      </c>
      <c r="AE2099" s="2">
        <f t="shared" si="655"/>
        <v>1270.629671917698</v>
      </c>
      <c r="AF2099" s="5">
        <f t="shared" si="656"/>
        <v>-1</v>
      </c>
      <c r="AG2099" s="5">
        <f t="shared" si="657"/>
        <v>1.3399999999999999</v>
      </c>
      <c r="AH2099" s="3">
        <f t="shared" si="658"/>
        <v>201510</v>
      </c>
      <c r="AI2099" s="21">
        <v>2.5</v>
      </c>
      <c r="AJ2099" s="21">
        <v>1.6020000000000001</v>
      </c>
      <c r="AK2099" s="21">
        <v>2.34</v>
      </c>
      <c r="AL2099" s="21">
        <v>1.675</v>
      </c>
      <c r="AO2099">
        <f t="shared" si="663"/>
        <v>-150</v>
      </c>
      <c r="AP2099">
        <f>IF(E2099&lt;F2099,G2099,H2099)</f>
        <v>21</v>
      </c>
      <c r="AQ2099">
        <f>IF(E2099&lt;F2099,H2099,G2099)</f>
        <v>31</v>
      </c>
    </row>
    <row r="2100" spans="2:43" x14ac:dyDescent="0.25">
      <c r="B2100" s="23">
        <v>42289</v>
      </c>
      <c r="C2100" s="20" t="s">
        <v>54</v>
      </c>
      <c r="D2100" s="20" t="s">
        <v>45</v>
      </c>
      <c r="E2100" s="2">
        <v>-208.33333333333334</v>
      </c>
      <c r="F2100" s="2">
        <v>186</v>
      </c>
      <c r="G2100">
        <v>20</v>
      </c>
      <c r="H2100">
        <v>24</v>
      </c>
      <c r="J2100" s="2" t="str">
        <f t="shared" si="659"/>
        <v>San Diego Chargers</v>
      </c>
      <c r="K2100" s="2" t="str">
        <f t="shared" si="660"/>
        <v>Pittsburgh Steelers</v>
      </c>
      <c r="L2100" s="17">
        <f t="shared" si="661"/>
        <v>-208.33333333333334</v>
      </c>
      <c r="M2100" s="18">
        <f t="shared" si="662"/>
        <v>186</v>
      </c>
      <c r="N2100" s="4">
        <f t="shared" si="648"/>
        <v>1.48</v>
      </c>
      <c r="O2100" s="4">
        <f t="shared" si="649"/>
        <v>2.86</v>
      </c>
      <c r="P2100" s="4"/>
      <c r="Q2100" s="4"/>
      <c r="R2100" s="1">
        <f t="shared" si="650"/>
        <v>0.67567567567567566</v>
      </c>
      <c r="S2100" s="1">
        <f t="shared" si="650"/>
        <v>0.34965034965034969</v>
      </c>
      <c r="T2100" s="1">
        <f t="shared" si="646"/>
        <v>2.4700460829493065E-2</v>
      </c>
      <c r="U2100" s="1">
        <f t="shared" si="647"/>
        <v>0.16301266301266298</v>
      </c>
      <c r="V2100" s="1">
        <f t="shared" si="651"/>
        <v>0.67401266301266305</v>
      </c>
      <c r="W2100" s="1"/>
      <c r="X2100" s="17">
        <f t="shared" si="652"/>
        <v>483.65165059400738</v>
      </c>
      <c r="Y2100" s="18">
        <f t="shared" si="653"/>
        <v>1846.6048003943104</v>
      </c>
      <c r="Z2100" s="2">
        <f t="shared" si="664"/>
        <v>459.46906806430701</v>
      </c>
      <c r="AA2100" s="18">
        <f t="shared" si="664"/>
        <v>1754.2745603745948</v>
      </c>
      <c r="AB2100" s="2">
        <f t="shared" si="665"/>
        <v>-217.64250729932502</v>
      </c>
      <c r="AC2100" s="2">
        <f t="shared" si="665"/>
        <v>175.42745603745948</v>
      </c>
      <c r="AD2100" s="2">
        <f t="shared" si="654"/>
        <v>-1000</v>
      </c>
      <c r="AE2100" s="2">
        <f t="shared" si="655"/>
        <v>1754.2745603745948</v>
      </c>
      <c r="AF2100" s="5">
        <f t="shared" si="656"/>
        <v>-1</v>
      </c>
      <c r="AG2100" s="5">
        <f t="shared" si="657"/>
        <v>1.8599999999999999</v>
      </c>
      <c r="AH2100" s="3">
        <f t="shared" si="658"/>
        <v>201510</v>
      </c>
      <c r="AI2100" s="21">
        <v>1.5880000000000001</v>
      </c>
      <c r="AJ2100" s="21">
        <v>2.5299999999999998</v>
      </c>
      <c r="AK2100" s="21">
        <v>1.48</v>
      </c>
      <c r="AL2100" s="21">
        <v>2.86</v>
      </c>
      <c r="AO2100">
        <f t="shared" si="663"/>
        <v>-300</v>
      </c>
      <c r="AP2100">
        <f>IF(E2100&lt;F2100,G2100,H2100)</f>
        <v>20</v>
      </c>
      <c r="AQ2100">
        <f>IF(E2100&lt;F2100,H2100,G2100)</f>
        <v>24</v>
      </c>
    </row>
    <row r="2101" spans="2:43" x14ac:dyDescent="0.25">
      <c r="B2101" s="23">
        <v>42288</v>
      </c>
      <c r="C2101" s="20" t="s">
        <v>25</v>
      </c>
      <c r="D2101" s="20" t="s">
        <v>22</v>
      </c>
      <c r="E2101" s="2">
        <v>-350.87719298245622</v>
      </c>
      <c r="F2101" s="2">
        <v>305</v>
      </c>
      <c r="G2101">
        <v>30</v>
      </c>
      <c r="H2101">
        <v>27</v>
      </c>
      <c r="J2101" s="2" t="str">
        <f t="shared" si="659"/>
        <v>New York Giants</v>
      </c>
      <c r="K2101" s="2" t="str">
        <f t="shared" si="660"/>
        <v>San Francisco 49ers</v>
      </c>
      <c r="L2101" s="17">
        <f t="shared" si="661"/>
        <v>-350.87719298245622</v>
      </c>
      <c r="M2101" s="18">
        <f t="shared" si="662"/>
        <v>305</v>
      </c>
      <c r="N2101" s="4">
        <f t="shared" si="648"/>
        <v>1.2849999999999999</v>
      </c>
      <c r="O2101" s="4">
        <f t="shared" si="649"/>
        <v>4.05</v>
      </c>
      <c r="P2101" s="4"/>
      <c r="Q2101" s="4"/>
      <c r="R2101" s="1">
        <f t="shared" si="650"/>
        <v>0.77821011673151752</v>
      </c>
      <c r="S2101" s="1">
        <f t="shared" si="650"/>
        <v>0.24691358024691359</v>
      </c>
      <c r="T2101" s="1">
        <f t="shared" si="646"/>
        <v>2.4507966260543745E-2</v>
      </c>
      <c r="U2101" s="1">
        <f t="shared" si="647"/>
        <v>0.26564826824230198</v>
      </c>
      <c r="V2101" s="1">
        <f t="shared" si="651"/>
        <v>0.77664826824230193</v>
      </c>
      <c r="W2101" s="1"/>
      <c r="X2101" s="17">
        <f t="shared" si="652"/>
        <v>287.58414959603806</v>
      </c>
      <c r="Y2101" s="18">
        <f t="shared" si="653"/>
        <v>2961.7578422321562</v>
      </c>
      <c r="Z2101" s="2">
        <f t="shared" si="664"/>
        <v>273.20494211623617</v>
      </c>
      <c r="AA2101" s="18">
        <f t="shared" si="664"/>
        <v>2813.6699501205485</v>
      </c>
      <c r="AB2101" s="2">
        <f t="shared" si="665"/>
        <v>-366.025589527786</v>
      </c>
      <c r="AC2101" s="2">
        <f t="shared" si="665"/>
        <v>281.36699501205487</v>
      </c>
      <c r="AD2101" s="2">
        <f t="shared" si="654"/>
        <v>273.20494211623617</v>
      </c>
      <c r="AE2101" s="2">
        <f t="shared" si="655"/>
        <v>-1000</v>
      </c>
      <c r="AF2101" s="5">
        <f t="shared" si="656"/>
        <v>0.28499999999999992</v>
      </c>
      <c r="AG2101" s="5">
        <f t="shared" si="657"/>
        <v>-1</v>
      </c>
      <c r="AH2101" s="3">
        <f t="shared" si="658"/>
        <v>201510</v>
      </c>
      <c r="AI2101" s="21">
        <v>1.3660000000000001</v>
      </c>
      <c r="AJ2101" s="21">
        <v>3.42</v>
      </c>
      <c r="AK2101" s="21">
        <v>1.2849999999999999</v>
      </c>
      <c r="AL2101" s="21">
        <v>4.05</v>
      </c>
      <c r="AO2101">
        <f t="shared" si="663"/>
        <v>-400</v>
      </c>
      <c r="AP2101">
        <f>IF(E2101&lt;F2101,G2101,H2101)</f>
        <v>30</v>
      </c>
      <c r="AQ2101">
        <f>IF(E2101&lt;F2101,H2101,G2101)</f>
        <v>27</v>
      </c>
    </row>
    <row r="2102" spans="2:43" x14ac:dyDescent="0.25">
      <c r="B2102" s="23">
        <v>42288</v>
      </c>
      <c r="C2102" s="20" t="s">
        <v>23</v>
      </c>
      <c r="D2102" s="20" t="s">
        <v>36</v>
      </c>
      <c r="E2102" s="2">
        <v>305</v>
      </c>
      <c r="F2102" s="2">
        <v>-350.87719298245622</v>
      </c>
      <c r="G2102">
        <v>6</v>
      </c>
      <c r="H2102">
        <v>30</v>
      </c>
      <c r="J2102" s="2" t="str">
        <f t="shared" si="659"/>
        <v>New England Patriots</v>
      </c>
      <c r="K2102" s="2" t="str">
        <f t="shared" si="660"/>
        <v>Dallas Cowboys</v>
      </c>
      <c r="L2102" s="17">
        <f t="shared" si="661"/>
        <v>-350.87719298245622</v>
      </c>
      <c r="M2102" s="18">
        <f t="shared" si="662"/>
        <v>305</v>
      </c>
      <c r="N2102" s="4">
        <f t="shared" si="648"/>
        <v>1.2849999999999999</v>
      </c>
      <c r="O2102" s="4">
        <f t="shared" si="649"/>
        <v>4.05</v>
      </c>
      <c r="P2102" s="4"/>
      <c r="Q2102" s="4"/>
      <c r="R2102" s="1">
        <f t="shared" si="650"/>
        <v>0.77821011673151752</v>
      </c>
      <c r="S2102" s="1">
        <f t="shared" si="650"/>
        <v>0.24691358024691359</v>
      </c>
      <c r="T2102" s="1">
        <f t="shared" si="646"/>
        <v>2.4507966260543745E-2</v>
      </c>
      <c r="U2102" s="1">
        <f t="shared" si="647"/>
        <v>0.26564826824230198</v>
      </c>
      <c r="V2102" s="1">
        <f t="shared" si="651"/>
        <v>0.77664826824230193</v>
      </c>
      <c r="W2102" s="1"/>
      <c r="X2102" s="17">
        <f t="shared" si="652"/>
        <v>287.58414959603806</v>
      </c>
      <c r="Y2102" s="18">
        <f t="shared" si="653"/>
        <v>2961.7578422321562</v>
      </c>
      <c r="Z2102" s="2">
        <f t="shared" si="664"/>
        <v>273.20494211623617</v>
      </c>
      <c r="AA2102" s="18">
        <f t="shared" si="664"/>
        <v>2813.6699501205485</v>
      </c>
      <c r="AB2102" s="2">
        <f t="shared" si="665"/>
        <v>-366.025589527786</v>
      </c>
      <c r="AC2102" s="2">
        <f t="shared" si="665"/>
        <v>281.36699501205487</v>
      </c>
      <c r="AD2102" s="2">
        <f t="shared" si="654"/>
        <v>273.20494211623617</v>
      </c>
      <c r="AE2102" s="2">
        <f t="shared" si="655"/>
        <v>-1000</v>
      </c>
      <c r="AF2102" s="5">
        <f t="shared" si="656"/>
        <v>0.28499999999999992</v>
      </c>
      <c r="AG2102" s="5">
        <f t="shared" si="657"/>
        <v>-1</v>
      </c>
      <c r="AH2102" s="3">
        <f t="shared" si="658"/>
        <v>201510</v>
      </c>
      <c r="AI2102" s="21">
        <v>4.46</v>
      </c>
      <c r="AJ2102" s="21">
        <v>1.25</v>
      </c>
      <c r="AK2102" s="21">
        <v>4.05</v>
      </c>
      <c r="AL2102" s="21">
        <v>1.2849999999999999</v>
      </c>
      <c r="AO2102">
        <f t="shared" si="663"/>
        <v>-400</v>
      </c>
      <c r="AP2102">
        <f>IF(E2102&lt;F2102,G2102,H2102)</f>
        <v>30</v>
      </c>
      <c r="AQ2102">
        <f>IF(E2102&lt;F2102,H2102,G2102)</f>
        <v>6</v>
      </c>
    </row>
    <row r="2103" spans="2:43" x14ac:dyDescent="0.25">
      <c r="B2103" s="23">
        <v>42288</v>
      </c>
      <c r="C2103" s="20" t="s">
        <v>52</v>
      </c>
      <c r="D2103" s="20" t="s">
        <v>38</v>
      </c>
      <c r="E2103" s="2">
        <v>200.99999999999997</v>
      </c>
      <c r="F2103" s="2">
        <v>-225.22522522522524</v>
      </c>
      <c r="G2103">
        <v>10</v>
      </c>
      <c r="H2103">
        <v>16</v>
      </c>
      <c r="J2103" s="2" t="str">
        <f t="shared" si="659"/>
        <v>Denver Broncos</v>
      </c>
      <c r="K2103" s="2" t="str">
        <f t="shared" si="660"/>
        <v>Oakland Raiders</v>
      </c>
      <c r="L2103" s="17">
        <f t="shared" si="661"/>
        <v>-225.22522522522524</v>
      </c>
      <c r="M2103" s="18">
        <f t="shared" si="662"/>
        <v>200.99999999999997</v>
      </c>
      <c r="N2103" s="4">
        <f t="shared" si="648"/>
        <v>1.444</v>
      </c>
      <c r="O2103" s="4">
        <f t="shared" si="649"/>
        <v>3.01</v>
      </c>
      <c r="P2103" s="4"/>
      <c r="Q2103" s="4"/>
      <c r="R2103" s="1">
        <f t="shared" si="650"/>
        <v>0.69252077562326875</v>
      </c>
      <c r="S2103" s="1">
        <f t="shared" si="650"/>
        <v>0.33222591362126247</v>
      </c>
      <c r="T2103" s="1">
        <f t="shared" si="646"/>
        <v>2.4149079479119928E-2</v>
      </c>
      <c r="U2103" s="1">
        <f t="shared" si="647"/>
        <v>0.18014743100100314</v>
      </c>
      <c r="V2103" s="1">
        <f t="shared" si="651"/>
        <v>0.69114743100100318</v>
      </c>
      <c r="W2103" s="1"/>
      <c r="X2103" s="17">
        <f t="shared" si="652"/>
        <v>446.86930044965845</v>
      </c>
      <c r="Y2103" s="18">
        <f t="shared" si="653"/>
        <v>1988.0604066686358</v>
      </c>
      <c r="Z2103" s="2">
        <f t="shared" si="664"/>
        <v>424.52583542717554</v>
      </c>
      <c r="AA2103" s="18">
        <f t="shared" si="664"/>
        <v>1888.6573863352039</v>
      </c>
      <c r="AB2103" s="2">
        <f t="shared" si="665"/>
        <v>-235.55692411364279</v>
      </c>
      <c r="AC2103" s="2">
        <f t="shared" si="665"/>
        <v>188.86573863352038</v>
      </c>
      <c r="AD2103" s="2">
        <f t="shared" si="654"/>
        <v>424.52583542717554</v>
      </c>
      <c r="AE2103" s="2">
        <f t="shared" si="655"/>
        <v>-1000</v>
      </c>
      <c r="AF2103" s="5">
        <f t="shared" si="656"/>
        <v>0.44399999999999995</v>
      </c>
      <c r="AG2103" s="5">
        <f t="shared" si="657"/>
        <v>-1</v>
      </c>
      <c r="AH2103" s="3">
        <f t="shared" si="658"/>
        <v>201510</v>
      </c>
      <c r="AI2103" s="21">
        <v>2.84</v>
      </c>
      <c r="AJ2103" s="21">
        <v>1.4870000000000001</v>
      </c>
      <c r="AK2103" s="21">
        <v>3.01</v>
      </c>
      <c r="AL2103" s="21">
        <v>1.444</v>
      </c>
      <c r="AO2103">
        <f t="shared" si="663"/>
        <v>-300</v>
      </c>
      <c r="AP2103">
        <f>IF(E2103&lt;F2103,G2103,H2103)</f>
        <v>16</v>
      </c>
      <c r="AQ2103">
        <f>IF(E2103&lt;F2103,H2103,G2103)</f>
        <v>10</v>
      </c>
    </row>
    <row r="2104" spans="2:43" x14ac:dyDescent="0.25">
      <c r="B2104" s="23">
        <v>42288</v>
      </c>
      <c r="C2104" s="20" t="s">
        <v>34</v>
      </c>
      <c r="D2104" s="20" t="s">
        <v>48</v>
      </c>
      <c r="E2104" s="2">
        <v>181</v>
      </c>
      <c r="F2104" s="2">
        <v>-202.02020202020196</v>
      </c>
      <c r="G2104">
        <v>17</v>
      </c>
      <c r="H2104">
        <v>42</v>
      </c>
      <c r="J2104" s="2" t="str">
        <f t="shared" si="659"/>
        <v>Arizona Cardinals</v>
      </c>
      <c r="K2104" s="2" t="str">
        <f t="shared" si="660"/>
        <v>Detroit Lions</v>
      </c>
      <c r="L2104" s="17">
        <f t="shared" si="661"/>
        <v>-202.02020202020196</v>
      </c>
      <c r="M2104" s="18">
        <f t="shared" si="662"/>
        <v>181</v>
      </c>
      <c r="N2104" s="4">
        <f t="shared" si="648"/>
        <v>1.4950000000000001</v>
      </c>
      <c r="O2104" s="4">
        <f t="shared" si="649"/>
        <v>2.81</v>
      </c>
      <c r="P2104" s="4"/>
      <c r="Q2104" s="4"/>
      <c r="R2104" s="1">
        <f t="shared" si="650"/>
        <v>0.66889632107023411</v>
      </c>
      <c r="S2104" s="1">
        <f t="shared" si="650"/>
        <v>0.35587188612099646</v>
      </c>
      <c r="T2104" s="1">
        <f t="shared" si="646"/>
        <v>2.4169570267131069E-2</v>
      </c>
      <c r="U2104" s="1">
        <f t="shared" si="647"/>
        <v>0.15651221747461883</v>
      </c>
      <c r="V2104" s="1">
        <f t="shared" si="651"/>
        <v>0.66751221747461886</v>
      </c>
      <c r="W2104" s="1"/>
      <c r="X2104" s="17">
        <f t="shared" si="652"/>
        <v>498.09992060261197</v>
      </c>
      <c r="Y2104" s="18">
        <f t="shared" si="653"/>
        <v>1796.2818011286422</v>
      </c>
      <c r="Z2104" s="2">
        <f t="shared" si="664"/>
        <v>473.19492457248134</v>
      </c>
      <c r="AA2104" s="18">
        <f t="shared" si="664"/>
        <v>1706.46771107221</v>
      </c>
      <c r="AB2104" s="2">
        <f t="shared" si="665"/>
        <v>-211.32940107155051</v>
      </c>
      <c r="AC2104" s="2">
        <f t="shared" si="665"/>
        <v>170.64677110722101</v>
      </c>
      <c r="AD2104" s="2">
        <f t="shared" si="654"/>
        <v>473.19492457248134</v>
      </c>
      <c r="AE2104" s="2">
        <f t="shared" si="655"/>
        <v>-1000</v>
      </c>
      <c r="AF2104" s="5">
        <f t="shared" si="656"/>
        <v>0.49500000000000011</v>
      </c>
      <c r="AG2104" s="5">
        <f t="shared" si="657"/>
        <v>-1</v>
      </c>
      <c r="AH2104" s="3">
        <f t="shared" si="658"/>
        <v>201510</v>
      </c>
      <c r="AI2104" s="21">
        <v>2.2799999999999998</v>
      </c>
      <c r="AJ2104" s="21">
        <v>1.7090000000000001</v>
      </c>
      <c r="AK2104" s="21">
        <v>2.81</v>
      </c>
      <c r="AL2104" s="21">
        <v>1.4950000000000001</v>
      </c>
      <c r="AO2104">
        <f t="shared" si="663"/>
        <v>-300</v>
      </c>
      <c r="AP2104">
        <f>IF(E2104&lt;F2104,G2104,H2104)</f>
        <v>42</v>
      </c>
      <c r="AQ2104">
        <f>IF(E2104&lt;F2104,H2104,G2104)</f>
        <v>17</v>
      </c>
    </row>
    <row r="2105" spans="2:43" x14ac:dyDescent="0.25">
      <c r="B2105" s="23">
        <v>42288</v>
      </c>
      <c r="C2105" s="20" t="s">
        <v>35</v>
      </c>
      <c r="D2105" s="20" t="s">
        <v>53</v>
      </c>
      <c r="E2105" s="2">
        <v>-325.73289902280135</v>
      </c>
      <c r="F2105" s="2">
        <v>285</v>
      </c>
      <c r="G2105">
        <v>25</v>
      </c>
      <c r="H2105">
        <v>19</v>
      </c>
      <c r="J2105" s="2" t="str">
        <f t="shared" si="659"/>
        <v>Atlanta Falcons</v>
      </c>
      <c r="K2105" s="2" t="str">
        <f t="shared" si="660"/>
        <v>Washington Redskins</v>
      </c>
      <c r="L2105" s="17">
        <f t="shared" si="661"/>
        <v>-325.73289902280135</v>
      </c>
      <c r="M2105" s="18">
        <f t="shared" si="662"/>
        <v>285</v>
      </c>
      <c r="N2105" s="4">
        <f t="shared" si="648"/>
        <v>1.3069999999999999</v>
      </c>
      <c r="O2105" s="4">
        <f t="shared" si="649"/>
        <v>3.85</v>
      </c>
      <c r="P2105" s="4"/>
      <c r="Q2105" s="4"/>
      <c r="R2105" s="1">
        <f t="shared" si="650"/>
        <v>0.76511094108645761</v>
      </c>
      <c r="S2105" s="1">
        <f t="shared" si="650"/>
        <v>0.25974025974025972</v>
      </c>
      <c r="T2105" s="1">
        <f t="shared" si="646"/>
        <v>2.424859414388203E-2</v>
      </c>
      <c r="U2105" s="1">
        <f t="shared" si="647"/>
        <v>0.25268534067309895</v>
      </c>
      <c r="V2105" s="1">
        <f t="shared" si="651"/>
        <v>0.76368534067309901</v>
      </c>
      <c r="W2105" s="1"/>
      <c r="X2105" s="17">
        <f t="shared" si="652"/>
        <v>309.4398265110305</v>
      </c>
      <c r="Y2105" s="18">
        <f t="shared" si="653"/>
        <v>2776.3533728520742</v>
      </c>
      <c r="Z2105" s="2">
        <f t="shared" si="664"/>
        <v>293.96783518547898</v>
      </c>
      <c r="AA2105" s="18">
        <f t="shared" si="664"/>
        <v>2637.5357042094706</v>
      </c>
      <c r="AB2105" s="2">
        <f t="shared" si="665"/>
        <v>-340.17327078285626</v>
      </c>
      <c r="AC2105" s="2">
        <f t="shared" si="665"/>
        <v>263.75357042094709</v>
      </c>
      <c r="AD2105" s="2">
        <f t="shared" si="654"/>
        <v>293.96783518547898</v>
      </c>
      <c r="AE2105" s="2">
        <f t="shared" si="655"/>
        <v>-1000</v>
      </c>
      <c r="AF2105" s="5">
        <f t="shared" si="656"/>
        <v>0.30699999999999994</v>
      </c>
      <c r="AG2105" s="5">
        <f t="shared" si="657"/>
        <v>-1</v>
      </c>
      <c r="AH2105" s="3">
        <f t="shared" si="658"/>
        <v>201510</v>
      </c>
      <c r="AI2105" s="21">
        <v>1.327</v>
      </c>
      <c r="AJ2105" s="21">
        <v>3.69</v>
      </c>
      <c r="AK2105" s="21">
        <v>1.3069999999999999</v>
      </c>
      <c r="AL2105" s="21">
        <v>3.85</v>
      </c>
      <c r="AO2105">
        <f t="shared" si="663"/>
        <v>-400</v>
      </c>
      <c r="AP2105">
        <f>IF(E2105&lt;F2105,G2105,H2105)</f>
        <v>25</v>
      </c>
      <c r="AQ2105">
        <f>IF(E2105&lt;F2105,H2105,G2105)</f>
        <v>19</v>
      </c>
    </row>
    <row r="2106" spans="2:43" x14ac:dyDescent="0.25">
      <c r="B2106" s="23">
        <v>42288</v>
      </c>
      <c r="C2106" s="20" t="s">
        <v>28</v>
      </c>
      <c r="D2106" s="20" t="s">
        <v>46</v>
      </c>
      <c r="E2106" s="2">
        <v>-255.10204081632659</v>
      </c>
      <c r="F2106" s="2">
        <v>227</v>
      </c>
      <c r="G2106">
        <v>30</v>
      </c>
      <c r="H2106">
        <v>33</v>
      </c>
      <c r="J2106" s="2" t="str">
        <f t="shared" si="659"/>
        <v>Baltimore Ravens</v>
      </c>
      <c r="K2106" s="2" t="str">
        <f t="shared" si="660"/>
        <v>Cleveland Browns</v>
      </c>
      <c r="L2106" s="17">
        <f t="shared" si="661"/>
        <v>-255.10204081632659</v>
      </c>
      <c r="M2106" s="18">
        <f t="shared" si="662"/>
        <v>227</v>
      </c>
      <c r="N2106" s="4">
        <f t="shared" si="648"/>
        <v>1.3919999999999999</v>
      </c>
      <c r="O2106" s="4">
        <f t="shared" si="649"/>
        <v>3.27</v>
      </c>
      <c r="P2106" s="4"/>
      <c r="Q2106" s="4"/>
      <c r="R2106" s="1">
        <f t="shared" si="650"/>
        <v>0.71839080459770122</v>
      </c>
      <c r="S2106" s="1">
        <f t="shared" si="650"/>
        <v>0.3058103975535168</v>
      </c>
      <c r="T2106" s="1">
        <f t="shared" si="646"/>
        <v>2.3629343629343769E-2</v>
      </c>
      <c r="U2106" s="1">
        <f t="shared" si="647"/>
        <v>0.20629020352209221</v>
      </c>
      <c r="V2106" s="1">
        <f t="shared" si="651"/>
        <v>0.71729020352209227</v>
      </c>
      <c r="W2106" s="1"/>
      <c r="X2106" s="17">
        <f t="shared" si="652"/>
        <v>394.13586730966756</v>
      </c>
      <c r="Y2106" s="18">
        <f t="shared" si="653"/>
        <v>2232.1995513061229</v>
      </c>
      <c r="Z2106" s="2">
        <f t="shared" si="664"/>
        <v>374.42907394418415</v>
      </c>
      <c r="AA2106" s="18">
        <f t="shared" si="664"/>
        <v>2120.5895737408168</v>
      </c>
      <c r="AB2106" s="2">
        <f t="shared" si="665"/>
        <v>-267.07327758128878</v>
      </c>
      <c r="AC2106" s="2">
        <f t="shared" si="665"/>
        <v>212.05895737408167</v>
      </c>
      <c r="AD2106" s="2">
        <f t="shared" si="654"/>
        <v>-1000</v>
      </c>
      <c r="AE2106" s="2">
        <f t="shared" si="655"/>
        <v>2120.5895737408168</v>
      </c>
      <c r="AF2106" s="5">
        <f t="shared" si="656"/>
        <v>-1</v>
      </c>
      <c r="AG2106" s="5">
        <f t="shared" si="657"/>
        <v>2.27</v>
      </c>
      <c r="AH2106" s="3">
        <f t="shared" si="658"/>
        <v>201510</v>
      </c>
      <c r="AI2106" s="21">
        <v>1.357</v>
      </c>
      <c r="AJ2106" s="21">
        <v>3.48</v>
      </c>
      <c r="AK2106" s="21">
        <v>1.3919999999999999</v>
      </c>
      <c r="AL2106" s="21">
        <v>3.27</v>
      </c>
      <c r="AO2106">
        <f t="shared" si="663"/>
        <v>-300</v>
      </c>
      <c r="AP2106">
        <f>IF(E2106&lt;F2106,G2106,H2106)</f>
        <v>30</v>
      </c>
      <c r="AQ2106">
        <f>IF(E2106&lt;F2106,H2106,G2106)</f>
        <v>33</v>
      </c>
    </row>
    <row r="2107" spans="2:43" x14ac:dyDescent="0.25">
      <c r="B2107" s="23">
        <v>42288</v>
      </c>
      <c r="C2107" s="20" t="s">
        <v>21</v>
      </c>
      <c r="D2107" s="20" t="s">
        <v>32</v>
      </c>
      <c r="E2107" s="2">
        <v>-145.13788098693757</v>
      </c>
      <c r="F2107" s="2">
        <v>131</v>
      </c>
      <c r="G2107">
        <v>27</v>
      </c>
      <c r="H2107">
        <v>24</v>
      </c>
      <c r="J2107" s="2" t="str">
        <f t="shared" si="659"/>
        <v>Cincinnati Bengals</v>
      </c>
      <c r="K2107" s="2" t="str">
        <f t="shared" si="660"/>
        <v>Seattle Seahawks</v>
      </c>
      <c r="L2107" s="17">
        <f t="shared" si="661"/>
        <v>-145.13788098693757</v>
      </c>
      <c r="M2107" s="18">
        <f t="shared" si="662"/>
        <v>131</v>
      </c>
      <c r="N2107" s="4">
        <f t="shared" si="648"/>
        <v>1.6890000000000001</v>
      </c>
      <c r="O2107" s="4">
        <f t="shared" si="649"/>
        <v>2.31</v>
      </c>
      <c r="P2107" s="4"/>
      <c r="Q2107" s="4"/>
      <c r="R2107" s="1">
        <f t="shared" si="650"/>
        <v>0.59206631142687982</v>
      </c>
      <c r="S2107" s="1">
        <f t="shared" si="650"/>
        <v>0.4329004329004329</v>
      </c>
      <c r="T2107" s="1">
        <f t="shared" si="646"/>
        <v>2.4358589647411888E-2</v>
      </c>
      <c r="U2107" s="1">
        <f t="shared" si="647"/>
        <v>7.9582939263223462E-2</v>
      </c>
      <c r="V2107" s="1">
        <f t="shared" si="651"/>
        <v>0.59058293926322347</v>
      </c>
      <c r="W2107" s="1"/>
      <c r="X2107" s="17">
        <f t="shared" si="652"/>
        <v>693.24227558544305</v>
      </c>
      <c r="Y2107" s="18">
        <f t="shared" si="653"/>
        <v>1309.568863191934</v>
      </c>
      <c r="Z2107" s="2">
        <f t="shared" si="664"/>
        <v>658.58016180617085</v>
      </c>
      <c r="AA2107" s="18">
        <f t="shared" si="664"/>
        <v>1244.0904200323373</v>
      </c>
      <c r="AB2107" s="2">
        <f t="shared" si="665"/>
        <v>-151.84180423192183</v>
      </c>
      <c r="AC2107" s="2">
        <f t="shared" si="665"/>
        <v>124.40904200323374</v>
      </c>
      <c r="AD2107" s="2">
        <f t="shared" si="654"/>
        <v>658.58016180617085</v>
      </c>
      <c r="AE2107" s="2">
        <f t="shared" si="655"/>
        <v>-1000</v>
      </c>
      <c r="AF2107" s="5">
        <f t="shared" si="656"/>
        <v>0.68900000000000006</v>
      </c>
      <c r="AG2107" s="5">
        <f t="shared" si="657"/>
        <v>-1</v>
      </c>
      <c r="AH2107" s="3">
        <f t="shared" si="658"/>
        <v>201510</v>
      </c>
      <c r="AI2107" s="21">
        <v>1.625</v>
      </c>
      <c r="AJ2107" s="21">
        <v>2.44</v>
      </c>
      <c r="AK2107" s="21">
        <v>1.6890000000000001</v>
      </c>
      <c r="AL2107" s="21">
        <v>2.31</v>
      </c>
      <c r="AO2107">
        <f t="shared" si="663"/>
        <v>-150</v>
      </c>
      <c r="AP2107">
        <f>IF(E2107&lt;F2107,G2107,H2107)</f>
        <v>27</v>
      </c>
      <c r="AQ2107">
        <f>IF(E2107&lt;F2107,H2107,G2107)</f>
        <v>24</v>
      </c>
    </row>
    <row r="2108" spans="2:43" x14ac:dyDescent="0.25">
      <c r="B2108" s="23">
        <v>42288</v>
      </c>
      <c r="C2108" s="20" t="s">
        <v>33</v>
      </c>
      <c r="D2108" s="20" t="s">
        <v>55</v>
      </c>
      <c r="E2108" s="2">
        <v>-370.37037037037032</v>
      </c>
      <c r="F2108" s="2">
        <v>322</v>
      </c>
      <c r="G2108">
        <v>24</v>
      </c>
      <c r="H2108">
        <v>10</v>
      </c>
      <c r="J2108" s="2" t="str">
        <f t="shared" si="659"/>
        <v>Green Bay Packers</v>
      </c>
      <c r="K2108" s="2" t="str">
        <f t="shared" si="660"/>
        <v>St. Louis Rams</v>
      </c>
      <c r="L2108" s="17">
        <f t="shared" si="661"/>
        <v>-370.37037037037032</v>
      </c>
      <c r="M2108" s="18">
        <f t="shared" si="662"/>
        <v>322</v>
      </c>
      <c r="N2108" s="4">
        <f t="shared" si="648"/>
        <v>1.27</v>
      </c>
      <c r="O2108" s="4">
        <f t="shared" si="649"/>
        <v>4.22</v>
      </c>
      <c r="P2108" s="4"/>
      <c r="Q2108" s="4"/>
      <c r="R2108" s="1">
        <f t="shared" si="650"/>
        <v>0.78740157480314954</v>
      </c>
      <c r="S2108" s="1">
        <f t="shared" si="650"/>
        <v>0.23696682464454977</v>
      </c>
      <c r="T2108" s="1">
        <f t="shared" si="646"/>
        <v>2.3788706739526488E-2</v>
      </c>
      <c r="U2108" s="1">
        <f t="shared" si="647"/>
        <v>0.27521737507929989</v>
      </c>
      <c r="V2108" s="1">
        <f t="shared" si="651"/>
        <v>0.7862173750792999</v>
      </c>
      <c r="W2108" s="1"/>
      <c r="X2108" s="17">
        <f t="shared" si="652"/>
        <v>271.91287256801911</v>
      </c>
      <c r="Y2108" s="18">
        <f t="shared" si="653"/>
        <v>3110.4414053830196</v>
      </c>
      <c r="Z2108" s="2">
        <f t="shared" si="664"/>
        <v>258.31722893961813</v>
      </c>
      <c r="AA2108" s="18">
        <f t="shared" si="664"/>
        <v>2954.9193351138683</v>
      </c>
      <c r="AB2108" s="2">
        <f t="shared" si="665"/>
        <v>-387.12090715162901</v>
      </c>
      <c r="AC2108" s="2">
        <f t="shared" si="665"/>
        <v>295.49193351138683</v>
      </c>
      <c r="AD2108" s="2">
        <f t="shared" si="654"/>
        <v>258.31722893961813</v>
      </c>
      <c r="AE2108" s="2">
        <f t="shared" si="655"/>
        <v>-1000</v>
      </c>
      <c r="AF2108" s="5">
        <f t="shared" si="656"/>
        <v>0.27</v>
      </c>
      <c r="AG2108" s="5">
        <f t="shared" si="657"/>
        <v>-1</v>
      </c>
      <c r="AH2108" s="3">
        <f t="shared" si="658"/>
        <v>201510</v>
      </c>
      <c r="AI2108" s="21">
        <v>1.25</v>
      </c>
      <c r="AJ2108" s="21">
        <v>4.46</v>
      </c>
      <c r="AK2108" s="21">
        <v>1.27</v>
      </c>
      <c r="AL2108" s="21">
        <v>4.22</v>
      </c>
      <c r="AO2108">
        <f t="shared" si="663"/>
        <v>-400</v>
      </c>
      <c r="AP2108">
        <f>IF(E2108&lt;F2108,G2108,H2108)</f>
        <v>24</v>
      </c>
      <c r="AQ2108">
        <f>IF(E2108&lt;F2108,H2108,G2108)</f>
        <v>10</v>
      </c>
    </row>
    <row r="2109" spans="2:43" x14ac:dyDescent="0.25">
      <c r="B2109" s="23">
        <v>42288</v>
      </c>
      <c r="C2109" s="20" t="s">
        <v>20</v>
      </c>
      <c r="D2109" s="20" t="s">
        <v>37</v>
      </c>
      <c r="E2109" s="2">
        <v>-420.1680672268908</v>
      </c>
      <c r="F2109" s="2">
        <v>361.00000000000006</v>
      </c>
      <c r="G2109">
        <v>17</v>
      </c>
      <c r="H2109">
        <v>18</v>
      </c>
      <c r="J2109" s="2" t="str">
        <f t="shared" si="659"/>
        <v>Kansas City Chiefs</v>
      </c>
      <c r="K2109" s="2" t="str">
        <f t="shared" si="660"/>
        <v>Chicago Bears</v>
      </c>
      <c r="L2109" s="17">
        <f t="shared" si="661"/>
        <v>-420.1680672268908</v>
      </c>
      <c r="M2109" s="18">
        <f t="shared" si="662"/>
        <v>361.00000000000006</v>
      </c>
      <c r="N2109" s="4">
        <f t="shared" si="648"/>
        <v>1.238</v>
      </c>
      <c r="O2109" s="4">
        <f t="shared" si="649"/>
        <v>4.6100000000000003</v>
      </c>
      <c r="P2109" s="4"/>
      <c r="Q2109" s="4"/>
      <c r="R2109" s="1">
        <f t="shared" si="650"/>
        <v>0.80775444264943463</v>
      </c>
      <c r="S2109" s="1">
        <f t="shared" si="650"/>
        <v>0.21691973969631234</v>
      </c>
      <c r="T2109" s="1">
        <f t="shared" si="646"/>
        <v>2.4080027359781209E-2</v>
      </c>
      <c r="U2109" s="1">
        <f t="shared" si="647"/>
        <v>0.29541735147656112</v>
      </c>
      <c r="V2109" s="1">
        <f t="shared" si="651"/>
        <v>0.80641735147656113</v>
      </c>
      <c r="W2109" s="1"/>
      <c r="X2109" s="17">
        <f t="shared" si="652"/>
        <v>240.05268260781642</v>
      </c>
      <c r="Y2109" s="18">
        <f t="shared" si="653"/>
        <v>3463.1234488006144</v>
      </c>
      <c r="Z2109" s="2">
        <f t="shared" si="664"/>
        <v>228.05004847742558</v>
      </c>
      <c r="AA2109" s="18">
        <f t="shared" si="664"/>
        <v>3289.9672763605836</v>
      </c>
      <c r="AB2109" s="2">
        <f t="shared" si="665"/>
        <v>-438.50023566164202</v>
      </c>
      <c r="AC2109" s="2">
        <f t="shared" si="665"/>
        <v>328.99672763605838</v>
      </c>
      <c r="AD2109" s="2">
        <f t="shared" si="654"/>
        <v>-1000</v>
      </c>
      <c r="AE2109" s="2">
        <f t="shared" si="655"/>
        <v>3289.9672763605836</v>
      </c>
      <c r="AF2109" s="5">
        <f t="shared" si="656"/>
        <v>-1</v>
      </c>
      <c r="AG2109" s="5">
        <f t="shared" si="657"/>
        <v>3.6100000000000003</v>
      </c>
      <c r="AH2109" s="3">
        <f t="shared" si="658"/>
        <v>201510</v>
      </c>
      <c r="AI2109" s="21">
        <v>1.2350000000000001</v>
      </c>
      <c r="AJ2109" s="21">
        <v>4.6500000000000004</v>
      </c>
      <c r="AK2109" s="21">
        <v>1.238</v>
      </c>
      <c r="AL2109" s="21">
        <v>4.6100000000000003</v>
      </c>
      <c r="AO2109">
        <f t="shared" si="663"/>
        <v>-500</v>
      </c>
      <c r="AP2109">
        <f>IF(E2109&lt;F2109,G2109,H2109)</f>
        <v>17</v>
      </c>
      <c r="AQ2109">
        <f>IF(E2109&lt;F2109,H2109,G2109)</f>
        <v>18</v>
      </c>
    </row>
    <row r="2110" spans="2:43" x14ac:dyDescent="0.25">
      <c r="B2110" s="23">
        <v>42288</v>
      </c>
      <c r="C2110" s="20" t="s">
        <v>19</v>
      </c>
      <c r="D2110" s="20" t="s">
        <v>43</v>
      </c>
      <c r="E2110" s="2">
        <v>-277.0083102493075</v>
      </c>
      <c r="F2110" s="2">
        <v>245.00000000000003</v>
      </c>
      <c r="G2110">
        <v>39</v>
      </c>
      <c r="H2110">
        <v>17</v>
      </c>
      <c r="J2110" s="2" t="str">
        <f t="shared" si="659"/>
        <v>Philadelphia Eagles</v>
      </c>
      <c r="K2110" s="2" t="str">
        <f t="shared" si="660"/>
        <v>New Orleans Saints</v>
      </c>
      <c r="L2110" s="17">
        <f t="shared" si="661"/>
        <v>-277.0083102493075</v>
      </c>
      <c r="M2110" s="18">
        <f t="shared" si="662"/>
        <v>245.00000000000003</v>
      </c>
      <c r="N2110" s="4">
        <f t="shared" si="648"/>
        <v>1.361</v>
      </c>
      <c r="O2110" s="4">
        <f t="shared" si="649"/>
        <v>3.45</v>
      </c>
      <c r="P2110" s="4"/>
      <c r="Q2110" s="4"/>
      <c r="R2110" s="1">
        <f t="shared" si="650"/>
        <v>0.73475385745775168</v>
      </c>
      <c r="S2110" s="1">
        <f t="shared" si="650"/>
        <v>0.28985507246376813</v>
      </c>
      <c r="T2110" s="1">
        <f t="shared" si="646"/>
        <v>2.4017875701517366E-2</v>
      </c>
      <c r="U2110" s="1">
        <f t="shared" si="647"/>
        <v>0.22244939249699178</v>
      </c>
      <c r="V2110" s="1">
        <f t="shared" si="651"/>
        <v>0.73344939249699181</v>
      </c>
      <c r="W2110" s="1"/>
      <c r="X2110" s="17">
        <f t="shared" si="652"/>
        <v>363.42058529157686</v>
      </c>
      <c r="Y2110" s="18">
        <f t="shared" si="653"/>
        <v>2403.4564099189242</v>
      </c>
      <c r="Z2110" s="2">
        <f t="shared" si="664"/>
        <v>345.24955602699799</v>
      </c>
      <c r="AA2110" s="18">
        <f t="shared" si="664"/>
        <v>2283.2835894229779</v>
      </c>
      <c r="AB2110" s="2">
        <f t="shared" si="665"/>
        <v>-289.64555711747289</v>
      </c>
      <c r="AC2110" s="2">
        <f t="shared" si="665"/>
        <v>228.3283589422978</v>
      </c>
      <c r="AD2110" s="2">
        <f t="shared" si="654"/>
        <v>345.24955602699799</v>
      </c>
      <c r="AE2110" s="2">
        <f t="shared" si="655"/>
        <v>-1000</v>
      </c>
      <c r="AF2110" s="5">
        <f t="shared" si="656"/>
        <v>0.36099999999999999</v>
      </c>
      <c r="AG2110" s="5">
        <f t="shared" si="657"/>
        <v>-1</v>
      </c>
      <c r="AH2110" s="3">
        <f t="shared" si="658"/>
        <v>201510</v>
      </c>
      <c r="AI2110" s="21">
        <v>1.444</v>
      </c>
      <c r="AJ2110" s="21">
        <v>3.01</v>
      </c>
      <c r="AK2110" s="21">
        <v>1.361</v>
      </c>
      <c r="AL2110" s="21">
        <v>3.45</v>
      </c>
      <c r="AO2110">
        <f t="shared" si="663"/>
        <v>-300</v>
      </c>
      <c r="AP2110">
        <f>IF(E2110&lt;F2110,G2110,H2110)</f>
        <v>39</v>
      </c>
      <c r="AQ2110">
        <f>IF(E2110&lt;F2110,H2110,G2110)</f>
        <v>17</v>
      </c>
    </row>
    <row r="2111" spans="2:43" x14ac:dyDescent="0.25">
      <c r="B2111" s="23">
        <v>42288</v>
      </c>
      <c r="C2111" s="20" t="s">
        <v>27</v>
      </c>
      <c r="D2111" s="20" t="s">
        <v>26</v>
      </c>
      <c r="E2111" s="2">
        <v>-115.07479861910242</v>
      </c>
      <c r="F2111" s="2">
        <v>104</v>
      </c>
      <c r="G2111">
        <v>38</v>
      </c>
      <c r="H2111">
        <v>31</v>
      </c>
      <c r="J2111" s="2" t="str">
        <f t="shared" si="659"/>
        <v>Tampa Bay Buccaneers</v>
      </c>
      <c r="K2111" s="2" t="str">
        <f t="shared" si="660"/>
        <v>Jacksonville Jaguars</v>
      </c>
      <c r="L2111" s="17">
        <f t="shared" si="661"/>
        <v>-115.07479861910242</v>
      </c>
      <c r="M2111" s="18">
        <f t="shared" si="662"/>
        <v>104</v>
      </c>
      <c r="N2111" s="4">
        <f t="shared" si="648"/>
        <v>1.869</v>
      </c>
      <c r="O2111" s="4">
        <f t="shared" si="649"/>
        <v>2.04</v>
      </c>
      <c r="P2111" s="4"/>
      <c r="Q2111" s="4"/>
      <c r="R2111" s="1">
        <f t="shared" si="650"/>
        <v>0.53504547886570364</v>
      </c>
      <c r="S2111" s="1">
        <f t="shared" si="650"/>
        <v>0.49019607843137253</v>
      </c>
      <c r="T2111" s="1">
        <f t="shared" si="646"/>
        <v>2.4620107444359163E-2</v>
      </c>
      <c r="U2111" s="1">
        <f t="shared" si="647"/>
        <v>2.2424700217165555E-2</v>
      </c>
      <c r="V2111" s="1">
        <f t="shared" si="651"/>
        <v>0.53342470021716559</v>
      </c>
      <c r="W2111" s="1"/>
      <c r="X2111" s="17">
        <f t="shared" si="652"/>
        <v>874.67884331731227</v>
      </c>
      <c r="Y2111" s="18">
        <f t="shared" si="653"/>
        <v>1042.3360926657469</v>
      </c>
      <c r="Z2111" s="2">
        <f t="shared" si="664"/>
        <v>830.94490115144663</v>
      </c>
      <c r="AA2111" s="18">
        <f t="shared" si="664"/>
        <v>990.21928803245953</v>
      </c>
      <c r="AB2111" s="2">
        <f t="shared" si="665"/>
        <v>-120.34492282391919</v>
      </c>
      <c r="AC2111" s="2">
        <f t="shared" si="665"/>
        <v>-100.98773191814658</v>
      </c>
      <c r="AD2111" s="2">
        <f t="shared" si="654"/>
        <v>830.94490115144663</v>
      </c>
      <c r="AE2111" s="2">
        <f t="shared" si="655"/>
        <v>-1000</v>
      </c>
      <c r="AF2111" s="5">
        <f t="shared" si="656"/>
        <v>0.86899999999999999</v>
      </c>
      <c r="AG2111" s="5">
        <f t="shared" si="657"/>
        <v>-1</v>
      </c>
      <c r="AH2111" s="3">
        <f t="shared" si="658"/>
        <v>201510</v>
      </c>
      <c r="AI2111" s="21">
        <v>1.714</v>
      </c>
      <c r="AJ2111" s="21">
        <v>2.27</v>
      </c>
      <c r="AK2111" s="21">
        <v>1.869</v>
      </c>
      <c r="AL2111" s="21">
        <v>2.04</v>
      </c>
      <c r="AO2111">
        <f t="shared" si="663"/>
        <v>-120</v>
      </c>
      <c r="AP2111">
        <f>IF(E2111&lt;F2111,G2111,H2111)</f>
        <v>38</v>
      </c>
      <c r="AQ2111">
        <f>IF(E2111&lt;F2111,H2111,G2111)</f>
        <v>31</v>
      </c>
    </row>
    <row r="2112" spans="2:43" x14ac:dyDescent="0.25">
      <c r="B2112" s="23">
        <v>42288</v>
      </c>
      <c r="C2112" s="20" t="s">
        <v>41</v>
      </c>
      <c r="D2112" s="20" t="s">
        <v>24</v>
      </c>
      <c r="E2112" s="2">
        <v>-110.01100110011001</v>
      </c>
      <c r="F2112" s="2">
        <v>100</v>
      </c>
      <c r="G2112">
        <v>13</v>
      </c>
      <c r="H2112">
        <v>14</v>
      </c>
      <c r="J2112" s="2" t="str">
        <f t="shared" si="659"/>
        <v>Tennessee Titans</v>
      </c>
      <c r="K2112" s="2" t="str">
        <f t="shared" si="660"/>
        <v>Buffalo Bills</v>
      </c>
      <c r="L2112" s="17">
        <f t="shared" si="661"/>
        <v>-110.01100110011001</v>
      </c>
      <c r="M2112" s="18">
        <f t="shared" si="662"/>
        <v>100</v>
      </c>
      <c r="N2112" s="4">
        <f t="shared" si="648"/>
        <v>1.909</v>
      </c>
      <c r="O2112" s="4">
        <f t="shared" si="649"/>
        <v>2</v>
      </c>
      <c r="P2112" s="4"/>
      <c r="Q2112" s="4"/>
      <c r="R2112" s="1">
        <f t="shared" si="650"/>
        <v>0.52383446830801461</v>
      </c>
      <c r="S2112" s="1">
        <f t="shared" si="650"/>
        <v>0.5</v>
      </c>
      <c r="T2112" s="1">
        <f t="shared" si="646"/>
        <v>2.3279611153747659E-2</v>
      </c>
      <c r="U2112" s="1">
        <f t="shared" si="647"/>
        <v>1.1917234154007306E-2</v>
      </c>
      <c r="V2112" s="1">
        <f t="shared" si="651"/>
        <v>0.52291723415400737</v>
      </c>
      <c r="W2112" s="1"/>
      <c r="X2112" s="17">
        <f t="shared" si="652"/>
        <v>912.34852226248142</v>
      </c>
      <c r="Y2112" s="18">
        <f t="shared" si="653"/>
        <v>999.55167240110336</v>
      </c>
      <c r="Z2112" s="2">
        <f t="shared" si="664"/>
        <v>866.73109614935731</v>
      </c>
      <c r="AA2112" s="18">
        <f t="shared" si="664"/>
        <v>949.5740887810482</v>
      </c>
      <c r="AB2112" s="2">
        <f t="shared" si="665"/>
        <v>-115.37603813255564</v>
      </c>
      <c r="AC2112" s="2">
        <f t="shared" si="665"/>
        <v>-105.31037144070376</v>
      </c>
      <c r="AD2112" s="2">
        <f t="shared" si="654"/>
        <v>-1000</v>
      </c>
      <c r="AE2112" s="2">
        <f t="shared" si="655"/>
        <v>949.5740887810482</v>
      </c>
      <c r="AF2112" s="5">
        <f t="shared" si="656"/>
        <v>-1</v>
      </c>
      <c r="AG2112" s="5">
        <f t="shared" si="657"/>
        <v>1</v>
      </c>
      <c r="AH2112" s="3">
        <f t="shared" si="658"/>
        <v>201510</v>
      </c>
      <c r="AI2112" s="21">
        <v>2.14</v>
      </c>
      <c r="AJ2112" s="21">
        <v>1.7929999999999999</v>
      </c>
      <c r="AK2112" s="21">
        <v>1.909</v>
      </c>
      <c r="AL2112" s="21">
        <v>2</v>
      </c>
      <c r="AO2112">
        <f t="shared" si="663"/>
        <v>-120</v>
      </c>
      <c r="AP2112">
        <f>IF(E2112&lt;F2112,G2112,H2112)</f>
        <v>13</v>
      </c>
      <c r="AQ2112">
        <f>IF(E2112&lt;F2112,H2112,G2112)</f>
        <v>14</v>
      </c>
    </row>
    <row r="2113" spans="2:43" x14ac:dyDescent="0.25">
      <c r="B2113" s="23">
        <v>42285</v>
      </c>
      <c r="C2113" s="20" t="s">
        <v>40</v>
      </c>
      <c r="D2113" s="20" t="s">
        <v>39</v>
      </c>
      <c r="E2113" s="2">
        <v>-209.20502092050211</v>
      </c>
      <c r="F2113" s="2">
        <v>187</v>
      </c>
      <c r="G2113">
        <v>20</v>
      </c>
      <c r="H2113">
        <v>27</v>
      </c>
      <c r="J2113" s="2" t="str">
        <f t="shared" si="659"/>
        <v>Houston Texans</v>
      </c>
      <c r="K2113" s="2" t="str">
        <f t="shared" si="660"/>
        <v>Indianapolis Colts</v>
      </c>
      <c r="L2113" s="17">
        <f t="shared" si="661"/>
        <v>-209.20502092050211</v>
      </c>
      <c r="M2113" s="18">
        <f t="shared" si="662"/>
        <v>187</v>
      </c>
      <c r="N2113" s="4">
        <f t="shared" si="648"/>
        <v>1.478</v>
      </c>
      <c r="O2113" s="4">
        <f t="shared" si="649"/>
        <v>2.87</v>
      </c>
      <c r="P2113" s="4"/>
      <c r="Q2113" s="4"/>
      <c r="R2113" s="1">
        <f t="shared" si="650"/>
        <v>0.67658998646820023</v>
      </c>
      <c r="S2113" s="1">
        <f t="shared" si="650"/>
        <v>0.34843205574912889</v>
      </c>
      <c r="T2113" s="1">
        <f t="shared" si="646"/>
        <v>2.4411223551057959E-2</v>
      </c>
      <c r="U2113" s="1">
        <f t="shared" si="647"/>
        <v>0.16407896535953567</v>
      </c>
      <c r="V2113" s="1">
        <f t="shared" si="651"/>
        <v>0.67507896535953571</v>
      </c>
      <c r="W2113" s="1"/>
      <c r="X2113" s="17">
        <f t="shared" si="652"/>
        <v>481.30818957959497</v>
      </c>
      <c r="Y2113" s="18">
        <f t="shared" si="653"/>
        <v>1855.0274360138328</v>
      </c>
      <c r="Z2113" s="2">
        <f t="shared" si="664"/>
        <v>457.24278010061522</v>
      </c>
      <c r="AA2113" s="18">
        <f t="shared" si="664"/>
        <v>1762.2760642131411</v>
      </c>
      <c r="AB2113" s="2">
        <f t="shared" si="665"/>
        <v>-218.70219575253924</v>
      </c>
      <c r="AC2113" s="2">
        <f t="shared" si="665"/>
        <v>176.22760642131411</v>
      </c>
      <c r="AD2113" s="2">
        <f t="shared" si="654"/>
        <v>-1000</v>
      </c>
      <c r="AE2113" s="2">
        <f t="shared" si="655"/>
        <v>1762.2760642131411</v>
      </c>
      <c r="AF2113" s="5">
        <f t="shared" si="656"/>
        <v>-1</v>
      </c>
      <c r="AG2113" s="5">
        <f t="shared" si="657"/>
        <v>1.87</v>
      </c>
      <c r="AH2113" s="3">
        <f t="shared" si="658"/>
        <v>201510</v>
      </c>
      <c r="AI2113" s="21">
        <v>1.7509999999999999</v>
      </c>
      <c r="AJ2113" s="21">
        <v>2.2000000000000002</v>
      </c>
      <c r="AK2113" s="21">
        <v>1.478</v>
      </c>
      <c r="AL2113" s="21">
        <v>2.87</v>
      </c>
      <c r="AO2113">
        <f t="shared" si="663"/>
        <v>-300</v>
      </c>
      <c r="AP2113">
        <f>IF(E2113&lt;F2113,G2113,H2113)</f>
        <v>20</v>
      </c>
      <c r="AQ2113">
        <f>IF(E2113&lt;F2113,H2113,G2113)</f>
        <v>27</v>
      </c>
    </row>
    <row r="2114" spans="2:43" x14ac:dyDescent="0.25">
      <c r="B2114" s="23">
        <v>42282</v>
      </c>
      <c r="C2114" s="20" t="s">
        <v>32</v>
      </c>
      <c r="D2114" s="20" t="s">
        <v>34</v>
      </c>
      <c r="E2114" s="2">
        <v>-465.11627906976724</v>
      </c>
      <c r="F2114" s="2">
        <v>397</v>
      </c>
      <c r="G2114">
        <v>13</v>
      </c>
      <c r="H2114">
        <v>10</v>
      </c>
      <c r="J2114" s="2" t="str">
        <f t="shared" si="659"/>
        <v>Seattle Seahawks</v>
      </c>
      <c r="K2114" s="2" t="str">
        <f t="shared" si="660"/>
        <v>Detroit Lions</v>
      </c>
      <c r="L2114" s="17">
        <f t="shared" si="661"/>
        <v>-465.11627906976724</v>
      </c>
      <c r="M2114" s="18">
        <f t="shared" si="662"/>
        <v>397</v>
      </c>
      <c r="N2114" s="4">
        <f t="shared" si="648"/>
        <v>1.2150000000000001</v>
      </c>
      <c r="O2114" s="4">
        <f t="shared" si="649"/>
        <v>4.97</v>
      </c>
      <c r="P2114" s="4"/>
      <c r="Q2114" s="4"/>
      <c r="R2114" s="1">
        <f t="shared" si="650"/>
        <v>0.82304526748971185</v>
      </c>
      <c r="S2114" s="1">
        <f t="shared" si="650"/>
        <v>0.2012072434607646</v>
      </c>
      <c r="T2114" s="1">
        <f t="shared" si="646"/>
        <v>2.367825383993527E-2</v>
      </c>
      <c r="U2114" s="1">
        <f t="shared" si="647"/>
        <v>0.31091901201447364</v>
      </c>
      <c r="V2114" s="1">
        <f t="shared" si="651"/>
        <v>0.8219190120144737</v>
      </c>
      <c r="W2114" s="1"/>
      <c r="X2114" s="17">
        <f t="shared" si="652"/>
        <v>216.66488471785138</v>
      </c>
      <c r="Y2114" s="18">
        <f t="shared" si="653"/>
        <v>3776.6820765930529</v>
      </c>
      <c r="Z2114" s="2">
        <f t="shared" si="664"/>
        <v>205.8316404819588</v>
      </c>
      <c r="AA2114" s="18">
        <f t="shared" si="664"/>
        <v>3587.8479727633999</v>
      </c>
      <c r="AB2114" s="2">
        <f t="shared" si="665"/>
        <v>-485.83395519682034</v>
      </c>
      <c r="AC2114" s="2">
        <f t="shared" si="665"/>
        <v>358.78479727633999</v>
      </c>
      <c r="AD2114" s="2">
        <f t="shared" si="654"/>
        <v>205.8316404819588</v>
      </c>
      <c r="AE2114" s="2">
        <f t="shared" si="655"/>
        <v>-1000</v>
      </c>
      <c r="AF2114" s="5">
        <f t="shared" si="656"/>
        <v>0.21500000000000008</v>
      </c>
      <c r="AG2114" s="5">
        <f t="shared" si="657"/>
        <v>-1</v>
      </c>
      <c r="AH2114" s="3">
        <f t="shared" si="658"/>
        <v>201510</v>
      </c>
      <c r="AI2114" s="21">
        <v>1.2250000000000001</v>
      </c>
      <c r="AJ2114" s="21">
        <v>4.8</v>
      </c>
      <c r="AK2114" s="21">
        <v>1.2150000000000001</v>
      </c>
      <c r="AL2114" s="21">
        <v>4.97</v>
      </c>
      <c r="AO2114">
        <f t="shared" si="663"/>
        <v>-500</v>
      </c>
      <c r="AP2114">
        <f>IF(E2114&lt;F2114,G2114,H2114)</f>
        <v>13</v>
      </c>
      <c r="AQ2114">
        <f>IF(E2114&lt;F2114,H2114,G2114)</f>
        <v>10</v>
      </c>
    </row>
    <row r="2115" spans="2:43" x14ac:dyDescent="0.25">
      <c r="B2115" s="23">
        <v>42281</v>
      </c>
      <c r="C2115" s="20" t="s">
        <v>43</v>
      </c>
      <c r="D2115" s="20" t="s">
        <v>23</v>
      </c>
      <c r="E2115" s="2">
        <v>-143.06151645207439</v>
      </c>
      <c r="F2115" s="2">
        <v>129</v>
      </c>
      <c r="G2115">
        <v>26</v>
      </c>
      <c r="H2115">
        <v>20</v>
      </c>
      <c r="J2115" s="2" t="str">
        <f t="shared" si="659"/>
        <v>New Orleans Saints</v>
      </c>
      <c r="K2115" s="2" t="str">
        <f t="shared" si="660"/>
        <v>Dallas Cowboys</v>
      </c>
      <c r="L2115" s="17">
        <f t="shared" si="661"/>
        <v>-143.06151645207439</v>
      </c>
      <c r="M2115" s="18">
        <f t="shared" si="662"/>
        <v>129</v>
      </c>
      <c r="N2115" s="4">
        <f t="shared" si="648"/>
        <v>1.6990000000000001</v>
      </c>
      <c r="O2115" s="4">
        <f t="shared" si="649"/>
        <v>2.29</v>
      </c>
      <c r="P2115" s="4"/>
      <c r="Q2115" s="4"/>
      <c r="R2115" s="1">
        <f t="shared" si="650"/>
        <v>0.58858151854031782</v>
      </c>
      <c r="S2115" s="1">
        <f t="shared" si="650"/>
        <v>0.4366812227074236</v>
      </c>
      <c r="T2115" s="1">
        <f t="shared" si="646"/>
        <v>2.4640260716971563E-2</v>
      </c>
      <c r="U2115" s="1">
        <f t="shared" si="647"/>
        <v>7.5950147916447108E-2</v>
      </c>
      <c r="V2115" s="1">
        <f t="shared" si="651"/>
        <v>0.58695014791644717</v>
      </c>
      <c r="W2115" s="1"/>
      <c r="X2115" s="17">
        <f t="shared" si="652"/>
        <v>703.72220460254619</v>
      </c>
      <c r="Y2115" s="18">
        <f t="shared" si="653"/>
        <v>1290.6088464490549</v>
      </c>
      <c r="Z2115" s="2">
        <f t="shared" si="664"/>
        <v>668.5360943724188</v>
      </c>
      <c r="AA2115" s="18">
        <f t="shared" si="664"/>
        <v>1226.0784041266022</v>
      </c>
      <c r="AB2115" s="2">
        <f t="shared" si="665"/>
        <v>-149.58055494950344</v>
      </c>
      <c r="AC2115" s="2">
        <f t="shared" si="665"/>
        <v>122.60784041266022</v>
      </c>
      <c r="AD2115" s="2">
        <f t="shared" si="654"/>
        <v>668.5360943724188</v>
      </c>
      <c r="AE2115" s="2">
        <f t="shared" si="655"/>
        <v>-1000</v>
      </c>
      <c r="AF2115" s="5">
        <f t="shared" si="656"/>
        <v>0.69900000000000007</v>
      </c>
      <c r="AG2115" s="5">
        <f t="shared" si="657"/>
        <v>-1</v>
      </c>
      <c r="AH2115" s="3">
        <f t="shared" si="658"/>
        <v>201510</v>
      </c>
      <c r="AI2115" s="21">
        <v>1.5640000000000001</v>
      </c>
      <c r="AJ2115" s="21">
        <v>2.59</v>
      </c>
      <c r="AK2115" s="21">
        <v>1.6990000000000001</v>
      </c>
      <c r="AL2115" s="21">
        <v>2.29</v>
      </c>
      <c r="AO2115">
        <f t="shared" si="663"/>
        <v>-150</v>
      </c>
      <c r="AP2115">
        <f>IF(E2115&lt;F2115,G2115,H2115)</f>
        <v>26</v>
      </c>
      <c r="AQ2115">
        <f>IF(E2115&lt;F2115,H2115,G2115)</f>
        <v>20</v>
      </c>
    </row>
    <row r="2116" spans="2:43" x14ac:dyDescent="0.25">
      <c r="B2116" s="23">
        <v>42281</v>
      </c>
      <c r="C2116" s="20" t="s">
        <v>48</v>
      </c>
      <c r="D2116" s="20" t="s">
        <v>55</v>
      </c>
      <c r="E2116" s="2">
        <v>-285.71428571428567</v>
      </c>
      <c r="F2116" s="2">
        <v>252</v>
      </c>
      <c r="G2116">
        <v>22</v>
      </c>
      <c r="H2116">
        <v>24</v>
      </c>
      <c r="J2116" s="2" t="str">
        <f t="shared" si="659"/>
        <v>Arizona Cardinals</v>
      </c>
      <c r="K2116" s="2" t="str">
        <f t="shared" si="660"/>
        <v>St. Louis Rams</v>
      </c>
      <c r="L2116" s="17">
        <f t="shared" si="661"/>
        <v>-285.71428571428567</v>
      </c>
      <c r="M2116" s="18">
        <f t="shared" si="662"/>
        <v>252</v>
      </c>
      <c r="N2116" s="4">
        <f t="shared" si="648"/>
        <v>1.35</v>
      </c>
      <c r="O2116" s="4">
        <f t="shared" si="649"/>
        <v>3.52</v>
      </c>
      <c r="P2116" s="4"/>
      <c r="Q2116" s="4"/>
      <c r="R2116" s="1">
        <f t="shared" si="650"/>
        <v>0.7407407407407407</v>
      </c>
      <c r="S2116" s="1">
        <f t="shared" si="650"/>
        <v>0.28409090909090912</v>
      </c>
      <c r="T2116" s="1">
        <f t="shared" ref="T2116:T2179" si="666">1-N2116*O2116/(N2116+O2116)</f>
        <v>2.4229979466118934E-2</v>
      </c>
      <c r="U2116" s="1">
        <f t="shared" ref="U2116:U2179" si="667">ABS(R2116-S2116)/2</f>
        <v>0.22832491582491579</v>
      </c>
      <c r="V2116" s="1">
        <f t="shared" si="651"/>
        <v>0.73932491582491577</v>
      </c>
      <c r="W2116" s="1"/>
      <c r="X2116" s="17">
        <f t="shared" si="652"/>
        <v>352.58528232371435</v>
      </c>
      <c r="Y2116" s="18">
        <f t="shared" si="653"/>
        <v>2470.1836460228901</v>
      </c>
      <c r="Z2116" s="2">
        <f t="shared" si="664"/>
        <v>334.95601820752864</v>
      </c>
      <c r="AA2116" s="18">
        <f t="shared" si="664"/>
        <v>2346.6744637217457</v>
      </c>
      <c r="AB2116" s="2">
        <f t="shared" si="665"/>
        <v>-298.54665855874549</v>
      </c>
      <c r="AC2116" s="2">
        <f t="shared" si="665"/>
        <v>234.66744637217457</v>
      </c>
      <c r="AD2116" s="2">
        <f t="shared" si="654"/>
        <v>-1000</v>
      </c>
      <c r="AE2116" s="2">
        <f t="shared" si="655"/>
        <v>2346.6744637217457</v>
      </c>
      <c r="AF2116" s="5">
        <f t="shared" si="656"/>
        <v>-1</v>
      </c>
      <c r="AG2116" s="5">
        <f t="shared" si="657"/>
        <v>2.52</v>
      </c>
      <c r="AH2116" s="3">
        <f t="shared" si="658"/>
        <v>201510</v>
      </c>
      <c r="AI2116" s="21">
        <v>1.35</v>
      </c>
      <c r="AJ2116" s="21">
        <v>3.52</v>
      </c>
      <c r="AK2116" s="21">
        <v>1.35</v>
      </c>
      <c r="AL2116" s="21">
        <v>3.52</v>
      </c>
      <c r="AO2116">
        <f t="shared" si="663"/>
        <v>-300</v>
      </c>
      <c r="AP2116">
        <f>IF(E2116&lt;F2116,G2116,H2116)</f>
        <v>22</v>
      </c>
      <c r="AQ2116">
        <f>IF(E2116&lt;F2116,H2116,G2116)</f>
        <v>24</v>
      </c>
    </row>
    <row r="2117" spans="2:43" x14ac:dyDescent="0.25">
      <c r="B2117" s="23">
        <v>42281</v>
      </c>
      <c r="C2117" s="20" t="s">
        <v>38</v>
      </c>
      <c r="D2117" s="20" t="s">
        <v>29</v>
      </c>
      <c r="E2117" s="2">
        <v>-286.53295128939828</v>
      </c>
      <c r="F2117" s="2">
        <v>252.99999999999997</v>
      </c>
      <c r="G2117">
        <v>23</v>
      </c>
      <c r="H2117">
        <v>20</v>
      </c>
      <c r="J2117" s="2" t="str">
        <f t="shared" si="659"/>
        <v>Denver Broncos</v>
      </c>
      <c r="K2117" s="2" t="str">
        <f t="shared" si="660"/>
        <v>Minnesota Vikings</v>
      </c>
      <c r="L2117" s="17">
        <f t="shared" si="661"/>
        <v>-286.53295128939828</v>
      </c>
      <c r="M2117" s="18">
        <f t="shared" si="662"/>
        <v>252.99999999999997</v>
      </c>
      <c r="N2117" s="4">
        <f t="shared" ref="N2117:N2180" si="668">IF(E2117&lt;0,AK2117,AL2117)</f>
        <v>1.349</v>
      </c>
      <c r="O2117" s="4">
        <f t="shared" ref="O2117:O2180" si="669">IF(E2117&lt;0,AL2117,AK2117)</f>
        <v>3.53</v>
      </c>
      <c r="P2117" s="4"/>
      <c r="Q2117" s="4"/>
      <c r="R2117" s="1">
        <f t="shared" ref="R2117:S2180" si="670">1/N2117</f>
        <v>0.7412898443291327</v>
      </c>
      <c r="S2117" s="1">
        <f t="shared" si="670"/>
        <v>0.28328611898016998</v>
      </c>
      <c r="T2117" s="1">
        <f t="shared" si="666"/>
        <v>2.3986472637835599E-2</v>
      </c>
      <c r="U2117" s="1">
        <f t="shared" si="667"/>
        <v>0.22900186267448136</v>
      </c>
      <c r="V2117" s="1">
        <f t="shared" ref="V2117:V2180" si="671">V$1+IF(N2117&lt;=O2117,U2117,-U2117)</f>
        <v>0.74000186267448131</v>
      </c>
      <c r="W2117" s="1"/>
      <c r="X2117" s="17">
        <f t="shared" ref="X2117:X2180" si="672">(1/V2117-1)*1000</f>
        <v>351.34794983602501</v>
      </c>
      <c r="Y2117" s="18">
        <f t="shared" ref="Y2117:Y2180" si="673">1000000/(X2117+W$1)-X$1</f>
        <v>2478.035631731449</v>
      </c>
      <c r="Z2117" s="2">
        <f t="shared" si="664"/>
        <v>333.78055234422374</v>
      </c>
      <c r="AA2117" s="18">
        <f t="shared" si="664"/>
        <v>2354.1338501448763</v>
      </c>
      <c r="AB2117" s="2">
        <f t="shared" si="665"/>
        <v>-299.59804217973505</v>
      </c>
      <c r="AC2117" s="2">
        <f t="shared" si="665"/>
        <v>235.41338501448763</v>
      </c>
      <c r="AD2117" s="2">
        <f t="shared" ref="AD2117:AD2180" si="674">IF(AP2117&gt;AQ2117,Z2117,-1000)</f>
        <v>333.78055234422374</v>
      </c>
      <c r="AE2117" s="2">
        <f t="shared" ref="AE2117:AE2180" si="675">IF(AQ2117&gt;AP2117,AA2117,-1000)</f>
        <v>-1000</v>
      </c>
      <c r="AF2117" s="5">
        <f t="shared" ref="AF2117:AF2180" si="676">IF(AP2117&gt;AQ2117,N2117-1,-1)</f>
        <v>0.34899999999999998</v>
      </c>
      <c r="AG2117" s="5">
        <f t="shared" ref="AG2117:AG2180" si="677">IF(AQ2117&gt;AP2117,O2117-1,-1)</f>
        <v>-1</v>
      </c>
      <c r="AH2117" s="3">
        <f t="shared" ref="AH2117:AH2180" si="678">YEAR(B2117)*100+MONTH(B2117)</f>
        <v>201510</v>
      </c>
      <c r="AI2117" s="21">
        <v>1.363</v>
      </c>
      <c r="AJ2117" s="21">
        <v>3.44</v>
      </c>
      <c r="AK2117" s="21">
        <v>1.349</v>
      </c>
      <c r="AL2117" s="21">
        <v>3.53</v>
      </c>
      <c r="AO2117">
        <f t="shared" si="663"/>
        <v>-300</v>
      </c>
      <c r="AP2117">
        <f>IF(E2117&lt;F2117,G2117,H2117)</f>
        <v>23</v>
      </c>
      <c r="AQ2117">
        <f>IF(E2117&lt;F2117,H2117,G2117)</f>
        <v>20</v>
      </c>
    </row>
    <row r="2118" spans="2:43" x14ac:dyDescent="0.25">
      <c r="B2118" s="23">
        <v>42281</v>
      </c>
      <c r="C2118" s="20" t="s">
        <v>22</v>
      </c>
      <c r="D2118" s="20" t="s">
        <v>33</v>
      </c>
      <c r="E2118" s="2">
        <v>281</v>
      </c>
      <c r="F2118" s="2">
        <v>-320.51282051282044</v>
      </c>
      <c r="G2118">
        <v>3</v>
      </c>
      <c r="H2118">
        <v>17</v>
      </c>
      <c r="J2118" s="2" t="str">
        <f t="shared" ref="J2118:J2181" si="679">IF(E2118&lt;=F2118,C2118,D2118)</f>
        <v>Green Bay Packers</v>
      </c>
      <c r="K2118" s="2" t="str">
        <f t="shared" ref="K2118:K2181" si="680">IF(E2118&gt;F2118,C2118,D2118)</f>
        <v>San Francisco 49ers</v>
      </c>
      <c r="L2118" s="17">
        <f t="shared" ref="L2118:L2181" si="681">IF(E2118&lt;=F2118,E2118,F2118)</f>
        <v>-320.51282051282044</v>
      </c>
      <c r="M2118" s="18">
        <f t="shared" ref="M2118:M2181" si="682">IF(E2118&gt;F2118,E2118,F2118)</f>
        <v>281</v>
      </c>
      <c r="N2118" s="4">
        <f t="shared" si="668"/>
        <v>1.3120000000000001</v>
      </c>
      <c r="O2118" s="4">
        <f t="shared" si="669"/>
        <v>3.81</v>
      </c>
      <c r="P2118" s="4"/>
      <c r="Q2118" s="4"/>
      <c r="R2118" s="1">
        <f t="shared" si="670"/>
        <v>0.76219512195121952</v>
      </c>
      <c r="S2118" s="1">
        <f t="shared" si="670"/>
        <v>0.26246719160104987</v>
      </c>
      <c r="T2118" s="1">
        <f t="shared" si="666"/>
        <v>2.4068723155017402E-2</v>
      </c>
      <c r="U2118" s="1">
        <f t="shared" si="667"/>
        <v>0.24986396517508483</v>
      </c>
      <c r="V2118" s="1">
        <f t="shared" si="671"/>
        <v>0.76086396517508481</v>
      </c>
      <c r="W2118" s="1"/>
      <c r="X2118" s="17">
        <f t="shared" si="672"/>
        <v>314.29538757284536</v>
      </c>
      <c r="Y2118" s="18">
        <f t="shared" si="673"/>
        <v>2738.2252641908881</v>
      </c>
      <c r="Z2118" s="2">
        <f t="shared" si="664"/>
        <v>298.58061819420305</v>
      </c>
      <c r="AA2118" s="18">
        <f t="shared" si="664"/>
        <v>2601.3140009813437</v>
      </c>
      <c r="AB2118" s="2">
        <f t="shared" si="665"/>
        <v>-334.91792134664922</v>
      </c>
      <c r="AC2118" s="2">
        <f t="shared" si="665"/>
        <v>260.13140009813435</v>
      </c>
      <c r="AD2118" s="2">
        <f t="shared" si="674"/>
        <v>298.58061819420305</v>
      </c>
      <c r="AE2118" s="2">
        <f t="shared" si="675"/>
        <v>-1000</v>
      </c>
      <c r="AF2118" s="5">
        <f t="shared" si="676"/>
        <v>0.31200000000000006</v>
      </c>
      <c r="AG2118" s="5">
        <f t="shared" si="677"/>
        <v>-1</v>
      </c>
      <c r="AH2118" s="3">
        <f t="shared" si="678"/>
        <v>201510</v>
      </c>
      <c r="AI2118" s="21">
        <v>4.0999999999999996</v>
      </c>
      <c r="AJ2118" s="21">
        <v>1.2809999999999999</v>
      </c>
      <c r="AK2118" s="21">
        <v>3.81</v>
      </c>
      <c r="AL2118" s="21">
        <v>1.3120000000000001</v>
      </c>
      <c r="AO2118">
        <f t="shared" ref="AO2118:AO2181" si="683">IF(L2118&lt;-200,INT(L2118/100)*100,INT(L2118/10)*10)</f>
        <v>-400</v>
      </c>
      <c r="AP2118">
        <f>IF(E2118&lt;F2118,G2118,H2118)</f>
        <v>17</v>
      </c>
      <c r="AQ2118">
        <f>IF(E2118&lt;F2118,H2118,G2118)</f>
        <v>3</v>
      </c>
    </row>
    <row r="2119" spans="2:43" x14ac:dyDescent="0.25">
      <c r="B2119" s="23">
        <v>42281</v>
      </c>
      <c r="C2119" s="20" t="s">
        <v>54</v>
      </c>
      <c r="D2119" s="20" t="s">
        <v>46</v>
      </c>
      <c r="E2119" s="2">
        <v>-230.41474654377885</v>
      </c>
      <c r="F2119" s="2">
        <v>204.99999999999997</v>
      </c>
      <c r="G2119">
        <v>30</v>
      </c>
      <c r="H2119">
        <v>27</v>
      </c>
      <c r="J2119" s="2" t="str">
        <f t="shared" si="679"/>
        <v>San Diego Chargers</v>
      </c>
      <c r="K2119" s="2" t="str">
        <f t="shared" si="680"/>
        <v>Cleveland Browns</v>
      </c>
      <c r="L2119" s="17">
        <f t="shared" si="681"/>
        <v>-230.41474654377885</v>
      </c>
      <c r="M2119" s="18">
        <f t="shared" si="682"/>
        <v>204.99999999999997</v>
      </c>
      <c r="N2119" s="4">
        <f t="shared" si="668"/>
        <v>1.4339999999999999</v>
      </c>
      <c r="O2119" s="4">
        <f t="shared" si="669"/>
        <v>3.05</v>
      </c>
      <c r="P2119" s="4"/>
      <c r="Q2119" s="4"/>
      <c r="R2119" s="1">
        <f t="shared" si="670"/>
        <v>0.69735006973500702</v>
      </c>
      <c r="S2119" s="1">
        <f t="shared" si="670"/>
        <v>0.32786885245901642</v>
      </c>
      <c r="T2119" s="1">
        <f t="shared" si="666"/>
        <v>2.4598572702943966E-2</v>
      </c>
      <c r="U2119" s="1">
        <f t="shared" si="667"/>
        <v>0.1847406086379953</v>
      </c>
      <c r="V2119" s="1">
        <f t="shared" si="671"/>
        <v>0.69574060863799536</v>
      </c>
      <c r="W2119" s="1"/>
      <c r="X2119" s="17">
        <f t="shared" si="672"/>
        <v>437.31728115975989</v>
      </c>
      <c r="Y2119" s="18">
        <f t="shared" si="673"/>
        <v>2028.3240111062205</v>
      </c>
      <c r="Z2119" s="2">
        <f t="shared" si="664"/>
        <v>415.45141710177188</v>
      </c>
      <c r="AA2119" s="18">
        <f t="shared" si="664"/>
        <v>1926.9078105509093</v>
      </c>
      <c r="AB2119" s="2">
        <f t="shared" si="665"/>
        <v>-240.70203129311579</v>
      </c>
      <c r="AC2119" s="2">
        <f t="shared" si="665"/>
        <v>192.69078105509092</v>
      </c>
      <c r="AD2119" s="2">
        <f t="shared" si="674"/>
        <v>415.45141710177188</v>
      </c>
      <c r="AE2119" s="2">
        <f t="shared" si="675"/>
        <v>-1000</v>
      </c>
      <c r="AF2119" s="5">
        <f t="shared" si="676"/>
        <v>0.43399999999999994</v>
      </c>
      <c r="AG2119" s="5">
        <f t="shared" si="677"/>
        <v>-1</v>
      </c>
      <c r="AH2119" s="3">
        <f t="shared" si="678"/>
        <v>201510</v>
      </c>
      <c r="AI2119" s="21">
        <v>1.2749999999999999</v>
      </c>
      <c r="AJ2119" s="21">
        <v>4.16</v>
      </c>
      <c r="AK2119" s="21">
        <v>1.4339999999999999</v>
      </c>
      <c r="AL2119" s="21">
        <v>3.05</v>
      </c>
      <c r="AO2119">
        <f t="shared" si="683"/>
        <v>-300</v>
      </c>
      <c r="AP2119">
        <f>IF(E2119&lt;F2119,G2119,H2119)</f>
        <v>30</v>
      </c>
      <c r="AQ2119">
        <f>IF(E2119&lt;F2119,H2119,G2119)</f>
        <v>27</v>
      </c>
    </row>
    <row r="2120" spans="2:43" x14ac:dyDescent="0.25">
      <c r="B2120" s="23">
        <v>42281</v>
      </c>
      <c r="C2120" s="20" t="s">
        <v>35</v>
      </c>
      <c r="D2120" s="20" t="s">
        <v>40</v>
      </c>
      <c r="E2120" s="2">
        <v>-202.02020202020196</v>
      </c>
      <c r="F2120" s="2">
        <v>181</v>
      </c>
      <c r="G2120">
        <v>48</v>
      </c>
      <c r="H2120">
        <v>21</v>
      </c>
      <c r="J2120" s="2" t="str">
        <f t="shared" si="679"/>
        <v>Atlanta Falcons</v>
      </c>
      <c r="K2120" s="2" t="str">
        <f t="shared" si="680"/>
        <v>Houston Texans</v>
      </c>
      <c r="L2120" s="17">
        <f t="shared" si="681"/>
        <v>-202.02020202020196</v>
      </c>
      <c r="M2120" s="18">
        <f t="shared" si="682"/>
        <v>181</v>
      </c>
      <c r="N2120" s="4">
        <f t="shared" si="668"/>
        <v>1.4950000000000001</v>
      </c>
      <c r="O2120" s="4">
        <f t="shared" si="669"/>
        <v>2.81</v>
      </c>
      <c r="P2120" s="4"/>
      <c r="Q2120" s="4"/>
      <c r="R2120" s="1">
        <f t="shared" si="670"/>
        <v>0.66889632107023411</v>
      </c>
      <c r="S2120" s="1">
        <f t="shared" si="670"/>
        <v>0.35587188612099646</v>
      </c>
      <c r="T2120" s="1">
        <f t="shared" si="666"/>
        <v>2.4169570267131069E-2</v>
      </c>
      <c r="U2120" s="1">
        <f t="shared" si="667"/>
        <v>0.15651221747461883</v>
      </c>
      <c r="V2120" s="1">
        <f t="shared" si="671"/>
        <v>0.66751221747461886</v>
      </c>
      <c r="W2120" s="1"/>
      <c r="X2120" s="17">
        <f t="shared" si="672"/>
        <v>498.09992060261197</v>
      </c>
      <c r="Y2120" s="18">
        <f t="shared" si="673"/>
        <v>1796.2818011286422</v>
      </c>
      <c r="Z2120" s="2">
        <f t="shared" si="664"/>
        <v>473.19492457248134</v>
      </c>
      <c r="AA2120" s="18">
        <f t="shared" si="664"/>
        <v>1706.46771107221</v>
      </c>
      <c r="AB2120" s="2">
        <f t="shared" si="665"/>
        <v>-211.32940107155051</v>
      </c>
      <c r="AC2120" s="2">
        <f t="shared" si="665"/>
        <v>170.64677110722101</v>
      </c>
      <c r="AD2120" s="2">
        <f t="shared" si="674"/>
        <v>473.19492457248134</v>
      </c>
      <c r="AE2120" s="2">
        <f t="shared" si="675"/>
        <v>-1000</v>
      </c>
      <c r="AF2120" s="5">
        <f t="shared" si="676"/>
        <v>0.49500000000000011</v>
      </c>
      <c r="AG2120" s="5">
        <f t="shared" si="677"/>
        <v>-1</v>
      </c>
      <c r="AH2120" s="3">
        <f t="shared" si="678"/>
        <v>201510</v>
      </c>
      <c r="AI2120" s="21">
        <v>1.3740000000000001</v>
      </c>
      <c r="AJ2120" s="21">
        <v>3.37</v>
      </c>
      <c r="AK2120" s="21">
        <v>1.4950000000000001</v>
      </c>
      <c r="AL2120" s="21">
        <v>2.81</v>
      </c>
      <c r="AO2120">
        <f t="shared" si="683"/>
        <v>-300</v>
      </c>
      <c r="AP2120">
        <f>IF(E2120&lt;F2120,G2120,H2120)</f>
        <v>48</v>
      </c>
      <c r="AQ2120">
        <f>IF(E2120&lt;F2120,H2120,G2120)</f>
        <v>21</v>
      </c>
    </row>
    <row r="2121" spans="2:43" x14ac:dyDescent="0.25">
      <c r="B2121" s="23">
        <v>42281</v>
      </c>
      <c r="C2121" s="20" t="s">
        <v>24</v>
      </c>
      <c r="D2121" s="20" t="s">
        <v>25</v>
      </c>
      <c r="E2121" s="2">
        <v>-242.13075060532685</v>
      </c>
      <c r="F2121" s="2">
        <v>216</v>
      </c>
      <c r="G2121">
        <v>10</v>
      </c>
      <c r="H2121">
        <v>24</v>
      </c>
      <c r="J2121" s="2" t="str">
        <f t="shared" si="679"/>
        <v>Buffalo Bills</v>
      </c>
      <c r="K2121" s="2" t="str">
        <f t="shared" si="680"/>
        <v>New York Giants</v>
      </c>
      <c r="L2121" s="17">
        <f t="shared" si="681"/>
        <v>-242.13075060532685</v>
      </c>
      <c r="M2121" s="18">
        <f t="shared" si="682"/>
        <v>216</v>
      </c>
      <c r="N2121" s="4">
        <f t="shared" si="668"/>
        <v>1.413</v>
      </c>
      <c r="O2121" s="4">
        <f t="shared" si="669"/>
        <v>3.16</v>
      </c>
      <c r="P2121" s="4"/>
      <c r="Q2121" s="4"/>
      <c r="R2121" s="1">
        <f t="shared" si="670"/>
        <v>0.70771408351026188</v>
      </c>
      <c r="S2121" s="1">
        <f t="shared" si="670"/>
        <v>0.31645569620253161</v>
      </c>
      <c r="T2121" s="1">
        <f t="shared" si="666"/>
        <v>2.359938771047454E-2</v>
      </c>
      <c r="U2121" s="1">
        <f t="shared" si="667"/>
        <v>0.19562919365386514</v>
      </c>
      <c r="V2121" s="1">
        <f t="shared" si="671"/>
        <v>0.70662919365386512</v>
      </c>
      <c r="W2121" s="1"/>
      <c r="X2121" s="17">
        <f t="shared" si="672"/>
        <v>415.16938301000829</v>
      </c>
      <c r="Y2121" s="18">
        <f t="shared" si="673"/>
        <v>2128.1128513133845</v>
      </c>
      <c r="Z2121" s="2">
        <f t="shared" si="664"/>
        <v>394.41091385950784</v>
      </c>
      <c r="AA2121" s="18">
        <f t="shared" si="664"/>
        <v>2021.7072087477152</v>
      </c>
      <c r="AB2121" s="2">
        <f t="shared" si="665"/>
        <v>-253.54267969273477</v>
      </c>
      <c r="AC2121" s="2">
        <f t="shared" si="665"/>
        <v>202.17072087477152</v>
      </c>
      <c r="AD2121" s="2">
        <f t="shared" si="674"/>
        <v>-1000</v>
      </c>
      <c r="AE2121" s="2">
        <f t="shared" si="675"/>
        <v>2021.7072087477152</v>
      </c>
      <c r="AF2121" s="5">
        <f t="shared" si="676"/>
        <v>-1</v>
      </c>
      <c r="AG2121" s="5">
        <f t="shared" si="677"/>
        <v>2.16</v>
      </c>
      <c r="AH2121" s="3">
        <f t="shared" si="678"/>
        <v>201510</v>
      </c>
      <c r="AI2121" s="21">
        <v>1.4</v>
      </c>
      <c r="AJ2121" s="21">
        <v>3.22</v>
      </c>
      <c r="AK2121" s="21">
        <v>1.413</v>
      </c>
      <c r="AL2121" s="21">
        <v>3.16</v>
      </c>
      <c r="AO2121">
        <f t="shared" si="683"/>
        <v>-300</v>
      </c>
      <c r="AP2121">
        <f>IF(E2121&lt;F2121,G2121,H2121)</f>
        <v>10</v>
      </c>
      <c r="AQ2121">
        <f>IF(E2121&lt;F2121,H2121,G2121)</f>
        <v>24</v>
      </c>
    </row>
    <row r="2122" spans="2:43" x14ac:dyDescent="0.25">
      <c r="B2122" s="23">
        <v>42281</v>
      </c>
      <c r="C2122" s="20" t="s">
        <v>37</v>
      </c>
      <c r="D2122" s="20" t="s">
        <v>52</v>
      </c>
      <c r="E2122" s="2">
        <v>159</v>
      </c>
      <c r="F2122" s="2">
        <v>-177.30496453900707</v>
      </c>
      <c r="G2122">
        <v>22</v>
      </c>
      <c r="H2122">
        <v>20</v>
      </c>
      <c r="J2122" s="2" t="str">
        <f t="shared" si="679"/>
        <v>Oakland Raiders</v>
      </c>
      <c r="K2122" s="2" t="str">
        <f t="shared" si="680"/>
        <v>Chicago Bears</v>
      </c>
      <c r="L2122" s="17">
        <f t="shared" si="681"/>
        <v>-177.30496453900707</v>
      </c>
      <c r="M2122" s="18">
        <f t="shared" si="682"/>
        <v>159</v>
      </c>
      <c r="N2122" s="4">
        <f t="shared" si="668"/>
        <v>1.5640000000000001</v>
      </c>
      <c r="O2122" s="4">
        <f t="shared" si="669"/>
        <v>2.59</v>
      </c>
      <c r="P2122" s="4"/>
      <c r="Q2122" s="4"/>
      <c r="R2122" s="1">
        <f t="shared" si="670"/>
        <v>0.63938618925831203</v>
      </c>
      <c r="S2122" s="1">
        <f t="shared" si="670"/>
        <v>0.38610038610038611</v>
      </c>
      <c r="T2122" s="1">
        <f t="shared" si="666"/>
        <v>2.4853153586904098E-2</v>
      </c>
      <c r="U2122" s="1">
        <f t="shared" si="667"/>
        <v>0.12664290157896296</v>
      </c>
      <c r="V2122" s="1">
        <f t="shared" si="671"/>
        <v>0.63764290157896297</v>
      </c>
      <c r="W2122" s="1"/>
      <c r="X2122" s="17">
        <f t="shared" si="672"/>
        <v>568.27590728878238</v>
      </c>
      <c r="Y2122" s="18">
        <f t="shared" si="673"/>
        <v>1585.5874535669882</v>
      </c>
      <c r="Z2122" s="2">
        <f t="shared" si="664"/>
        <v>539.86211192434325</v>
      </c>
      <c r="AA2122" s="18">
        <f t="shared" si="664"/>
        <v>1506.3080808886386</v>
      </c>
      <c r="AB2122" s="2">
        <f t="shared" si="665"/>
        <v>-185.23248398289911</v>
      </c>
      <c r="AC2122" s="2">
        <f t="shared" si="665"/>
        <v>150.63080808886386</v>
      </c>
      <c r="AD2122" s="2">
        <f t="shared" si="674"/>
        <v>-1000</v>
      </c>
      <c r="AE2122" s="2">
        <f t="shared" si="675"/>
        <v>1506.3080808886386</v>
      </c>
      <c r="AF2122" s="5">
        <f t="shared" si="676"/>
        <v>-1</v>
      </c>
      <c r="AG2122" s="5">
        <f t="shared" si="677"/>
        <v>1.5899999999999999</v>
      </c>
      <c r="AH2122" s="3">
        <f t="shared" si="678"/>
        <v>201510</v>
      </c>
      <c r="AI2122" s="21">
        <v>2.4</v>
      </c>
      <c r="AJ2122" s="21">
        <v>1.645</v>
      </c>
      <c r="AK2122" s="21">
        <v>2.59</v>
      </c>
      <c r="AL2122" s="21">
        <v>1.5640000000000001</v>
      </c>
      <c r="AO2122">
        <f t="shared" si="683"/>
        <v>-180</v>
      </c>
      <c r="AP2122">
        <f>IF(E2122&lt;F2122,G2122,H2122)</f>
        <v>20</v>
      </c>
      <c r="AQ2122">
        <f>IF(E2122&lt;F2122,H2122,G2122)</f>
        <v>22</v>
      </c>
    </row>
    <row r="2123" spans="2:43" x14ac:dyDescent="0.25">
      <c r="B2123" s="23">
        <v>42281</v>
      </c>
      <c r="C2123" s="20" t="s">
        <v>21</v>
      </c>
      <c r="D2123" s="20" t="s">
        <v>20</v>
      </c>
      <c r="E2123" s="2">
        <v>-177.30496453900707</v>
      </c>
      <c r="F2123" s="2">
        <v>159</v>
      </c>
      <c r="G2123">
        <v>36</v>
      </c>
      <c r="H2123">
        <v>21</v>
      </c>
      <c r="J2123" s="2" t="str">
        <f t="shared" si="679"/>
        <v>Cincinnati Bengals</v>
      </c>
      <c r="K2123" s="2" t="str">
        <f t="shared" si="680"/>
        <v>Kansas City Chiefs</v>
      </c>
      <c r="L2123" s="17">
        <f t="shared" si="681"/>
        <v>-177.30496453900707</v>
      </c>
      <c r="M2123" s="18">
        <f t="shared" si="682"/>
        <v>159</v>
      </c>
      <c r="N2123" s="4">
        <f t="shared" si="668"/>
        <v>1.5640000000000001</v>
      </c>
      <c r="O2123" s="4">
        <f t="shared" si="669"/>
        <v>2.59</v>
      </c>
      <c r="P2123" s="4"/>
      <c r="Q2123" s="4"/>
      <c r="R2123" s="1">
        <f t="shared" si="670"/>
        <v>0.63938618925831203</v>
      </c>
      <c r="S2123" s="1">
        <f t="shared" si="670"/>
        <v>0.38610038610038611</v>
      </c>
      <c r="T2123" s="1">
        <f t="shared" si="666"/>
        <v>2.4853153586904098E-2</v>
      </c>
      <c r="U2123" s="1">
        <f t="shared" si="667"/>
        <v>0.12664290157896296</v>
      </c>
      <c r="V2123" s="1">
        <f t="shared" si="671"/>
        <v>0.63764290157896297</v>
      </c>
      <c r="W2123" s="1"/>
      <c r="X2123" s="17">
        <f t="shared" si="672"/>
        <v>568.27590728878238</v>
      </c>
      <c r="Y2123" s="18">
        <f t="shared" si="673"/>
        <v>1585.5874535669882</v>
      </c>
      <c r="Z2123" s="2">
        <f t="shared" si="664"/>
        <v>539.86211192434325</v>
      </c>
      <c r="AA2123" s="18">
        <f t="shared" si="664"/>
        <v>1506.3080808886386</v>
      </c>
      <c r="AB2123" s="2">
        <f t="shared" si="665"/>
        <v>-185.23248398289911</v>
      </c>
      <c r="AC2123" s="2">
        <f t="shared" si="665"/>
        <v>150.63080808886386</v>
      </c>
      <c r="AD2123" s="2">
        <f t="shared" si="674"/>
        <v>539.86211192434325</v>
      </c>
      <c r="AE2123" s="2">
        <f t="shared" si="675"/>
        <v>-1000</v>
      </c>
      <c r="AF2123" s="5">
        <f t="shared" si="676"/>
        <v>0.56400000000000006</v>
      </c>
      <c r="AG2123" s="5">
        <f t="shared" si="677"/>
        <v>-1</v>
      </c>
      <c r="AH2123" s="3">
        <f t="shared" si="678"/>
        <v>201510</v>
      </c>
      <c r="AI2123" s="21">
        <v>1.52</v>
      </c>
      <c r="AJ2123" s="21">
        <v>2.73</v>
      </c>
      <c r="AK2123" s="21">
        <v>1.5640000000000001</v>
      </c>
      <c r="AL2123" s="21">
        <v>2.59</v>
      </c>
      <c r="AO2123">
        <f t="shared" si="683"/>
        <v>-180</v>
      </c>
      <c r="AP2123">
        <f>IF(E2123&lt;F2123,G2123,H2123)</f>
        <v>36</v>
      </c>
      <c r="AQ2123">
        <f>IF(E2123&lt;F2123,H2123,G2123)</f>
        <v>21</v>
      </c>
    </row>
    <row r="2124" spans="2:43" x14ac:dyDescent="0.25">
      <c r="B2124" s="23">
        <v>42281</v>
      </c>
      <c r="C2124" s="20" t="s">
        <v>39</v>
      </c>
      <c r="D2124" s="20" t="s">
        <v>26</v>
      </c>
      <c r="E2124" s="2">
        <v>-199.20318725099602</v>
      </c>
      <c r="F2124" s="2">
        <v>179</v>
      </c>
      <c r="G2124">
        <v>16</v>
      </c>
      <c r="H2124">
        <v>13</v>
      </c>
      <c r="J2124" s="2" t="str">
        <f t="shared" si="679"/>
        <v>Indianapolis Colts</v>
      </c>
      <c r="K2124" s="2" t="str">
        <f t="shared" si="680"/>
        <v>Jacksonville Jaguars</v>
      </c>
      <c r="L2124" s="17">
        <f t="shared" si="681"/>
        <v>-199.20318725099602</v>
      </c>
      <c r="M2124" s="18">
        <f t="shared" si="682"/>
        <v>179</v>
      </c>
      <c r="N2124" s="4">
        <f t="shared" si="668"/>
        <v>1.502</v>
      </c>
      <c r="O2124" s="4">
        <f t="shared" si="669"/>
        <v>2.79</v>
      </c>
      <c r="P2124" s="4"/>
      <c r="Q2124" s="4"/>
      <c r="R2124" s="1">
        <f t="shared" si="670"/>
        <v>0.66577896138482029</v>
      </c>
      <c r="S2124" s="1">
        <f t="shared" si="670"/>
        <v>0.35842293906810035</v>
      </c>
      <c r="T2124" s="1">
        <f t="shared" si="666"/>
        <v>2.3630009319664524E-2</v>
      </c>
      <c r="U2124" s="1">
        <f t="shared" si="667"/>
        <v>0.15367801115835997</v>
      </c>
      <c r="V2124" s="1">
        <f t="shared" si="671"/>
        <v>0.66467801115836</v>
      </c>
      <c r="W2124" s="1"/>
      <c r="X2124" s="17">
        <f t="shared" si="672"/>
        <v>504.48786211125207</v>
      </c>
      <c r="Y2124" s="18">
        <f t="shared" si="673"/>
        <v>1774.8764139353</v>
      </c>
      <c r="Z2124" s="2">
        <f t="shared" si="664"/>
        <v>479.26346900568944</v>
      </c>
      <c r="AA2124" s="18">
        <f t="shared" si="664"/>
        <v>1686.1325932385348</v>
      </c>
      <c r="AB2124" s="2">
        <f t="shared" si="665"/>
        <v>-208.65349951972425</v>
      </c>
      <c r="AC2124" s="2">
        <f t="shared" si="665"/>
        <v>168.61325932385347</v>
      </c>
      <c r="AD2124" s="2">
        <f t="shared" si="674"/>
        <v>479.26346900568944</v>
      </c>
      <c r="AE2124" s="2">
        <f t="shared" si="675"/>
        <v>-1000</v>
      </c>
      <c r="AF2124" s="5">
        <f t="shared" si="676"/>
        <v>0.502</v>
      </c>
      <c r="AG2124" s="5">
        <f t="shared" si="677"/>
        <v>-1</v>
      </c>
      <c r="AH2124" s="3">
        <f t="shared" si="678"/>
        <v>201510</v>
      </c>
      <c r="AI2124" s="21">
        <v>1.2350000000000001</v>
      </c>
      <c r="AJ2124" s="21">
        <v>4.6500000000000004</v>
      </c>
      <c r="AK2124" s="21">
        <v>1.502</v>
      </c>
      <c r="AL2124" s="21">
        <v>2.79</v>
      </c>
      <c r="AO2124">
        <f t="shared" si="683"/>
        <v>-200</v>
      </c>
      <c r="AP2124">
        <f>IF(E2124&lt;F2124,G2124,H2124)</f>
        <v>16</v>
      </c>
      <c r="AQ2124">
        <f>IF(E2124&lt;F2124,H2124,G2124)</f>
        <v>13</v>
      </c>
    </row>
    <row r="2125" spans="2:43" x14ac:dyDescent="0.25">
      <c r="B2125" s="23">
        <v>42281</v>
      </c>
      <c r="C2125" s="20" t="s">
        <v>27</v>
      </c>
      <c r="D2125" s="20" t="s">
        <v>44</v>
      </c>
      <c r="E2125" s="2">
        <v>131</v>
      </c>
      <c r="F2125" s="2">
        <v>-145.13788098693757</v>
      </c>
      <c r="G2125">
        <v>23</v>
      </c>
      <c r="H2125">
        <v>37</v>
      </c>
      <c r="J2125" s="2" t="str">
        <f t="shared" si="679"/>
        <v>Carolina Panthers</v>
      </c>
      <c r="K2125" s="2" t="str">
        <f t="shared" si="680"/>
        <v>Tampa Bay Buccaneers</v>
      </c>
      <c r="L2125" s="17">
        <f t="shared" si="681"/>
        <v>-145.13788098693757</v>
      </c>
      <c r="M2125" s="18">
        <f t="shared" si="682"/>
        <v>131</v>
      </c>
      <c r="N2125" s="4">
        <f t="shared" si="668"/>
        <v>1.6890000000000001</v>
      </c>
      <c r="O2125" s="4">
        <f t="shared" si="669"/>
        <v>2.31</v>
      </c>
      <c r="P2125" s="4"/>
      <c r="Q2125" s="4"/>
      <c r="R2125" s="1">
        <f t="shared" si="670"/>
        <v>0.59206631142687982</v>
      </c>
      <c r="S2125" s="1">
        <f t="shared" si="670"/>
        <v>0.4329004329004329</v>
      </c>
      <c r="T2125" s="1">
        <f t="shared" si="666"/>
        <v>2.4358589647411888E-2</v>
      </c>
      <c r="U2125" s="1">
        <f t="shared" si="667"/>
        <v>7.9582939263223462E-2</v>
      </c>
      <c r="V2125" s="1">
        <f t="shared" si="671"/>
        <v>0.59058293926322347</v>
      </c>
      <c r="W2125" s="1"/>
      <c r="X2125" s="17">
        <f t="shared" si="672"/>
        <v>693.24227558544305</v>
      </c>
      <c r="Y2125" s="18">
        <f t="shared" si="673"/>
        <v>1309.568863191934</v>
      </c>
      <c r="Z2125" s="2">
        <f t="shared" si="664"/>
        <v>658.58016180617085</v>
      </c>
      <c r="AA2125" s="18">
        <f t="shared" si="664"/>
        <v>1244.0904200323373</v>
      </c>
      <c r="AB2125" s="2">
        <f t="shared" si="665"/>
        <v>-151.84180423192183</v>
      </c>
      <c r="AC2125" s="2">
        <f t="shared" si="665"/>
        <v>124.40904200323374</v>
      </c>
      <c r="AD2125" s="2">
        <f t="shared" si="674"/>
        <v>658.58016180617085</v>
      </c>
      <c r="AE2125" s="2">
        <f t="shared" si="675"/>
        <v>-1000</v>
      </c>
      <c r="AF2125" s="5">
        <f t="shared" si="676"/>
        <v>0.68900000000000006</v>
      </c>
      <c r="AG2125" s="5">
        <f t="shared" si="677"/>
        <v>-1</v>
      </c>
      <c r="AH2125" s="3">
        <f t="shared" si="678"/>
        <v>201510</v>
      </c>
      <c r="AI2125" s="21">
        <v>2.4500000000000002</v>
      </c>
      <c r="AJ2125" s="21">
        <v>1.621</v>
      </c>
      <c r="AK2125" s="21">
        <v>2.31</v>
      </c>
      <c r="AL2125" s="21">
        <v>1.6890000000000001</v>
      </c>
      <c r="AO2125">
        <f t="shared" si="683"/>
        <v>-150</v>
      </c>
      <c r="AP2125">
        <f>IF(E2125&lt;F2125,G2125,H2125)</f>
        <v>37</v>
      </c>
      <c r="AQ2125">
        <f>IF(E2125&lt;F2125,H2125,G2125)</f>
        <v>23</v>
      </c>
    </row>
    <row r="2126" spans="2:43" x14ac:dyDescent="0.25">
      <c r="B2126" s="23">
        <v>42281</v>
      </c>
      <c r="C2126" s="20" t="s">
        <v>53</v>
      </c>
      <c r="D2126" s="20" t="s">
        <v>19</v>
      </c>
      <c r="E2126" s="2">
        <v>135</v>
      </c>
      <c r="F2126" s="2">
        <v>-149.03129657228018</v>
      </c>
      <c r="G2126">
        <v>23</v>
      </c>
      <c r="H2126">
        <v>20</v>
      </c>
      <c r="J2126" s="2" t="str">
        <f t="shared" si="679"/>
        <v>Philadelphia Eagles</v>
      </c>
      <c r="K2126" s="2" t="str">
        <f t="shared" si="680"/>
        <v>Washington Redskins</v>
      </c>
      <c r="L2126" s="17">
        <f t="shared" si="681"/>
        <v>-149.03129657228018</v>
      </c>
      <c r="M2126" s="18">
        <f t="shared" si="682"/>
        <v>135</v>
      </c>
      <c r="N2126" s="4">
        <f t="shared" si="668"/>
        <v>1.671</v>
      </c>
      <c r="O2126" s="4">
        <f t="shared" si="669"/>
        <v>2.35</v>
      </c>
      <c r="P2126" s="4"/>
      <c r="Q2126" s="4"/>
      <c r="R2126" s="1">
        <f t="shared" si="670"/>
        <v>0.59844404548174746</v>
      </c>
      <c r="S2126" s="1">
        <f t="shared" si="670"/>
        <v>0.42553191489361702</v>
      </c>
      <c r="T2126" s="1">
        <f t="shared" si="666"/>
        <v>2.3414573489181634E-2</v>
      </c>
      <c r="U2126" s="1">
        <f t="shared" si="667"/>
        <v>8.6456065294065215E-2</v>
      </c>
      <c r="V2126" s="1">
        <f t="shared" si="671"/>
        <v>0.59745606529406525</v>
      </c>
      <c r="W2126" s="1"/>
      <c r="X2126" s="17">
        <f t="shared" si="672"/>
        <v>673.76324066239818</v>
      </c>
      <c r="Y2126" s="18">
        <f t="shared" si="673"/>
        <v>1346.2787179800953</v>
      </c>
      <c r="Z2126" s="2">
        <f t="shared" si="664"/>
        <v>640.07507862927821</v>
      </c>
      <c r="AA2126" s="18">
        <f t="shared" si="664"/>
        <v>1278.9647820810906</v>
      </c>
      <c r="AB2126" s="2">
        <f t="shared" si="665"/>
        <v>-156.23167240654044</v>
      </c>
      <c r="AC2126" s="2">
        <f t="shared" si="665"/>
        <v>127.89647820810906</v>
      </c>
      <c r="AD2126" s="2">
        <f t="shared" si="674"/>
        <v>-1000</v>
      </c>
      <c r="AE2126" s="2">
        <f t="shared" si="675"/>
        <v>1278.9647820810906</v>
      </c>
      <c r="AF2126" s="5">
        <f t="shared" si="676"/>
        <v>-1</v>
      </c>
      <c r="AG2126" s="5">
        <f t="shared" si="677"/>
        <v>1.35</v>
      </c>
      <c r="AH2126" s="3">
        <f t="shared" si="678"/>
        <v>201510</v>
      </c>
      <c r="AI2126" s="21">
        <v>2.4900000000000002</v>
      </c>
      <c r="AJ2126" s="21">
        <v>1.6060000000000001</v>
      </c>
      <c r="AK2126" s="21">
        <v>2.35</v>
      </c>
      <c r="AL2126" s="21">
        <v>1.671</v>
      </c>
      <c r="AO2126">
        <f t="shared" si="683"/>
        <v>-150</v>
      </c>
      <c r="AP2126">
        <f>IF(E2126&lt;F2126,G2126,H2126)</f>
        <v>20</v>
      </c>
      <c r="AQ2126">
        <f>IF(E2126&lt;F2126,H2126,G2126)</f>
        <v>23</v>
      </c>
    </row>
    <row r="2127" spans="2:43" x14ac:dyDescent="0.25">
      <c r="B2127" s="23">
        <v>42281</v>
      </c>
      <c r="C2127" s="20" t="s">
        <v>30</v>
      </c>
      <c r="D2127" s="20" t="s">
        <v>42</v>
      </c>
      <c r="E2127" s="2">
        <v>121</v>
      </c>
      <c r="F2127" s="2">
        <v>-134.04825737265415</v>
      </c>
      <c r="G2127">
        <v>14</v>
      </c>
      <c r="H2127">
        <v>27</v>
      </c>
      <c r="J2127" s="2" t="str">
        <f t="shared" si="679"/>
        <v>New York Jets</v>
      </c>
      <c r="K2127" s="2" t="str">
        <f t="shared" si="680"/>
        <v>Miami Dolphins</v>
      </c>
      <c r="L2127" s="17">
        <f t="shared" si="681"/>
        <v>-134.04825737265415</v>
      </c>
      <c r="M2127" s="18">
        <f t="shared" si="682"/>
        <v>121</v>
      </c>
      <c r="N2127" s="4">
        <f t="shared" si="668"/>
        <v>1.746</v>
      </c>
      <c r="O2127" s="4">
        <f t="shared" si="669"/>
        <v>2.21</v>
      </c>
      <c r="P2127" s="4"/>
      <c r="Q2127" s="4"/>
      <c r="R2127" s="1">
        <f t="shared" si="670"/>
        <v>0.57273768613974796</v>
      </c>
      <c r="S2127" s="1">
        <f t="shared" si="670"/>
        <v>0.45248868778280543</v>
      </c>
      <c r="T2127" s="1">
        <f t="shared" si="666"/>
        <v>2.4605662285136498E-2</v>
      </c>
      <c r="U2127" s="1">
        <f t="shared" si="667"/>
        <v>6.0124499178471263E-2</v>
      </c>
      <c r="V2127" s="1">
        <f t="shared" si="671"/>
        <v>0.5711244991784713</v>
      </c>
      <c r="W2127" s="1"/>
      <c r="X2127" s="17">
        <f t="shared" si="672"/>
        <v>750.93171705721034</v>
      </c>
      <c r="Y2127" s="18">
        <f t="shared" si="673"/>
        <v>1211.3891833551868</v>
      </c>
      <c r="Z2127" s="2">
        <f t="shared" si="664"/>
        <v>713.38513120434982</v>
      </c>
      <c r="AA2127" s="18">
        <f t="shared" si="664"/>
        <v>1150.8197241874275</v>
      </c>
      <c r="AB2127" s="2">
        <f t="shared" si="665"/>
        <v>-140.17673711698779</v>
      </c>
      <c r="AC2127" s="2">
        <f t="shared" si="665"/>
        <v>115.08197241874275</v>
      </c>
      <c r="AD2127" s="2">
        <f t="shared" si="674"/>
        <v>713.38513120434982</v>
      </c>
      <c r="AE2127" s="2">
        <f t="shared" si="675"/>
        <v>-1000</v>
      </c>
      <c r="AF2127" s="5">
        <f t="shared" si="676"/>
        <v>0.746</v>
      </c>
      <c r="AG2127" s="5">
        <f t="shared" si="677"/>
        <v>-1</v>
      </c>
      <c r="AH2127" s="3">
        <f t="shared" si="678"/>
        <v>201510</v>
      </c>
      <c r="AI2127" s="21">
        <v>2.15</v>
      </c>
      <c r="AJ2127" s="21">
        <v>1.7869999999999999</v>
      </c>
      <c r="AK2127" s="21">
        <v>2.21</v>
      </c>
      <c r="AL2127" s="21">
        <v>1.746</v>
      </c>
      <c r="AO2127">
        <f t="shared" si="683"/>
        <v>-140</v>
      </c>
      <c r="AP2127">
        <f>IF(E2127&lt;F2127,G2127,H2127)</f>
        <v>27</v>
      </c>
      <c r="AQ2127">
        <f>IF(E2127&lt;F2127,H2127,G2127)</f>
        <v>14</v>
      </c>
    </row>
    <row r="2128" spans="2:43" x14ac:dyDescent="0.25">
      <c r="B2128" s="23">
        <v>42278</v>
      </c>
      <c r="C2128" s="20" t="s">
        <v>45</v>
      </c>
      <c r="D2128" s="20" t="s">
        <v>28</v>
      </c>
      <c r="E2128" s="2">
        <v>131</v>
      </c>
      <c r="F2128" s="2">
        <v>-145.13788098693757</v>
      </c>
      <c r="G2128">
        <v>20</v>
      </c>
      <c r="H2128">
        <v>23</v>
      </c>
      <c r="J2128" s="2" t="str">
        <f t="shared" si="679"/>
        <v>Baltimore Ravens</v>
      </c>
      <c r="K2128" s="2" t="str">
        <f t="shared" si="680"/>
        <v>Pittsburgh Steelers</v>
      </c>
      <c r="L2128" s="17">
        <f t="shared" si="681"/>
        <v>-145.13788098693757</v>
      </c>
      <c r="M2128" s="18">
        <f t="shared" si="682"/>
        <v>131</v>
      </c>
      <c r="N2128" s="4">
        <f t="shared" si="668"/>
        <v>1.6890000000000001</v>
      </c>
      <c r="O2128" s="4">
        <f t="shared" si="669"/>
        <v>2.31</v>
      </c>
      <c r="P2128" s="4"/>
      <c r="Q2128" s="4"/>
      <c r="R2128" s="1">
        <f t="shared" si="670"/>
        <v>0.59206631142687982</v>
      </c>
      <c r="S2128" s="1">
        <f t="shared" si="670"/>
        <v>0.4329004329004329</v>
      </c>
      <c r="T2128" s="1">
        <f t="shared" si="666"/>
        <v>2.4358589647411888E-2</v>
      </c>
      <c r="U2128" s="1">
        <f t="shared" si="667"/>
        <v>7.9582939263223462E-2</v>
      </c>
      <c r="V2128" s="1">
        <f t="shared" si="671"/>
        <v>0.59058293926322347</v>
      </c>
      <c r="W2128" s="1"/>
      <c r="X2128" s="17">
        <f t="shared" si="672"/>
        <v>693.24227558544305</v>
      </c>
      <c r="Y2128" s="18">
        <f t="shared" si="673"/>
        <v>1309.568863191934</v>
      </c>
      <c r="Z2128" s="2">
        <f t="shared" si="664"/>
        <v>658.58016180617085</v>
      </c>
      <c r="AA2128" s="18">
        <f t="shared" si="664"/>
        <v>1244.0904200323373</v>
      </c>
      <c r="AB2128" s="2">
        <f t="shared" si="665"/>
        <v>-151.84180423192183</v>
      </c>
      <c r="AC2128" s="2">
        <f t="shared" si="665"/>
        <v>124.40904200323374</v>
      </c>
      <c r="AD2128" s="2">
        <f t="shared" si="674"/>
        <v>658.58016180617085</v>
      </c>
      <c r="AE2128" s="2">
        <f t="shared" si="675"/>
        <v>-1000</v>
      </c>
      <c r="AF2128" s="5">
        <f t="shared" si="676"/>
        <v>0.68900000000000006</v>
      </c>
      <c r="AG2128" s="5">
        <f t="shared" si="677"/>
        <v>-1</v>
      </c>
      <c r="AH2128" s="3">
        <f t="shared" si="678"/>
        <v>201510</v>
      </c>
      <c r="AI2128" s="21">
        <v>2.2000000000000002</v>
      </c>
      <c r="AJ2128" s="21">
        <v>1.7569999999999999</v>
      </c>
      <c r="AK2128" s="21">
        <v>2.31</v>
      </c>
      <c r="AL2128" s="21">
        <v>1.6890000000000001</v>
      </c>
      <c r="AO2128">
        <f t="shared" si="683"/>
        <v>-150</v>
      </c>
      <c r="AP2128">
        <f>IF(E2128&lt;F2128,G2128,H2128)</f>
        <v>23</v>
      </c>
      <c r="AQ2128">
        <f>IF(E2128&lt;F2128,H2128,G2128)</f>
        <v>20</v>
      </c>
    </row>
    <row r="2129" spans="2:43" x14ac:dyDescent="0.25">
      <c r="B2129" s="23">
        <v>42275</v>
      </c>
      <c r="C2129" s="20" t="s">
        <v>33</v>
      </c>
      <c r="D2129" s="20" t="s">
        <v>20</v>
      </c>
      <c r="E2129" s="2">
        <v>-225.22522522522524</v>
      </c>
      <c r="F2129" s="2">
        <v>200.99999999999997</v>
      </c>
      <c r="G2129">
        <v>38</v>
      </c>
      <c r="H2129">
        <v>28</v>
      </c>
      <c r="J2129" s="2" t="str">
        <f t="shared" si="679"/>
        <v>Green Bay Packers</v>
      </c>
      <c r="K2129" s="2" t="str">
        <f t="shared" si="680"/>
        <v>Kansas City Chiefs</v>
      </c>
      <c r="L2129" s="17">
        <f t="shared" si="681"/>
        <v>-225.22522522522524</v>
      </c>
      <c r="M2129" s="18">
        <f t="shared" si="682"/>
        <v>200.99999999999997</v>
      </c>
      <c r="N2129" s="4">
        <f t="shared" si="668"/>
        <v>1.444</v>
      </c>
      <c r="O2129" s="4">
        <f t="shared" si="669"/>
        <v>3.01</v>
      </c>
      <c r="P2129" s="4"/>
      <c r="Q2129" s="4"/>
      <c r="R2129" s="1">
        <f t="shared" si="670"/>
        <v>0.69252077562326875</v>
      </c>
      <c r="S2129" s="1">
        <f t="shared" si="670"/>
        <v>0.33222591362126247</v>
      </c>
      <c r="T2129" s="1">
        <f t="shared" si="666"/>
        <v>2.4149079479119928E-2</v>
      </c>
      <c r="U2129" s="1">
        <f t="shared" si="667"/>
        <v>0.18014743100100314</v>
      </c>
      <c r="V2129" s="1">
        <f t="shared" si="671"/>
        <v>0.69114743100100318</v>
      </c>
      <c r="W2129" s="1"/>
      <c r="X2129" s="17">
        <f t="shared" si="672"/>
        <v>446.86930044965845</v>
      </c>
      <c r="Y2129" s="18">
        <f t="shared" si="673"/>
        <v>1988.0604066686358</v>
      </c>
      <c r="Z2129" s="2">
        <f t="shared" si="664"/>
        <v>424.52583542717554</v>
      </c>
      <c r="AA2129" s="18">
        <f t="shared" si="664"/>
        <v>1888.6573863352039</v>
      </c>
      <c r="AB2129" s="2">
        <f t="shared" si="665"/>
        <v>-235.55692411364279</v>
      </c>
      <c r="AC2129" s="2">
        <f t="shared" si="665"/>
        <v>188.86573863352038</v>
      </c>
      <c r="AD2129" s="2">
        <f t="shared" si="674"/>
        <v>424.52583542717554</v>
      </c>
      <c r="AE2129" s="2">
        <f t="shared" si="675"/>
        <v>-1000</v>
      </c>
      <c r="AF2129" s="5">
        <f t="shared" si="676"/>
        <v>0.44399999999999995</v>
      </c>
      <c r="AG2129" s="5">
        <f t="shared" si="677"/>
        <v>-1</v>
      </c>
      <c r="AH2129" s="3">
        <f t="shared" si="678"/>
        <v>201509</v>
      </c>
      <c r="AI2129" s="21">
        <v>1.3380000000000001</v>
      </c>
      <c r="AJ2129" s="21">
        <v>3.6</v>
      </c>
      <c r="AK2129" s="21">
        <v>1.444</v>
      </c>
      <c r="AL2129" s="21">
        <v>3.01</v>
      </c>
      <c r="AO2129">
        <f t="shared" si="683"/>
        <v>-300</v>
      </c>
      <c r="AP2129">
        <f>IF(E2129&lt;F2129,G2129,H2129)</f>
        <v>38</v>
      </c>
      <c r="AQ2129">
        <f>IF(E2129&lt;F2129,H2129,G2129)</f>
        <v>28</v>
      </c>
    </row>
    <row r="2130" spans="2:43" x14ac:dyDescent="0.25">
      <c r="B2130" s="23">
        <v>42274</v>
      </c>
      <c r="C2130" s="20" t="s">
        <v>34</v>
      </c>
      <c r="D2130" s="20" t="s">
        <v>38</v>
      </c>
      <c r="E2130" s="2">
        <v>125</v>
      </c>
      <c r="F2130" s="2">
        <v>-138.12154696132598</v>
      </c>
      <c r="G2130">
        <v>12</v>
      </c>
      <c r="H2130">
        <v>24</v>
      </c>
      <c r="J2130" s="2" t="str">
        <f t="shared" si="679"/>
        <v>Denver Broncos</v>
      </c>
      <c r="K2130" s="2" t="str">
        <f t="shared" si="680"/>
        <v>Detroit Lions</v>
      </c>
      <c r="L2130" s="17">
        <f t="shared" si="681"/>
        <v>-138.12154696132598</v>
      </c>
      <c r="M2130" s="18">
        <f t="shared" si="682"/>
        <v>125</v>
      </c>
      <c r="N2130" s="4">
        <f t="shared" si="668"/>
        <v>1.724</v>
      </c>
      <c r="O2130" s="4">
        <f t="shared" si="669"/>
        <v>2.25</v>
      </c>
      <c r="P2130" s="4"/>
      <c r="Q2130" s="4"/>
      <c r="R2130" s="1">
        <f t="shared" si="670"/>
        <v>0.58004640371229699</v>
      </c>
      <c r="S2130" s="1">
        <f t="shared" si="670"/>
        <v>0.44444444444444442</v>
      </c>
      <c r="T2130" s="1">
        <f t="shared" si="666"/>
        <v>2.3905385002516377E-2</v>
      </c>
      <c r="U2130" s="1">
        <f t="shared" si="667"/>
        <v>6.7800979633926284E-2</v>
      </c>
      <c r="V2130" s="1">
        <f t="shared" si="671"/>
        <v>0.57880097963392629</v>
      </c>
      <c r="W2130" s="1"/>
      <c r="X2130" s="17">
        <f t="shared" si="672"/>
        <v>727.70958444553617</v>
      </c>
      <c r="Y2130" s="18">
        <f t="shared" si="673"/>
        <v>1249.1472710184614</v>
      </c>
      <c r="Z2130" s="2">
        <f t="shared" si="664"/>
        <v>691.32410522325938</v>
      </c>
      <c r="AA2130" s="18">
        <f t="shared" si="664"/>
        <v>1186.6899074675382</v>
      </c>
      <c r="AB2130" s="2">
        <f t="shared" si="665"/>
        <v>-144.64995397159709</v>
      </c>
      <c r="AC2130" s="2">
        <f t="shared" si="665"/>
        <v>118.66899074675382</v>
      </c>
      <c r="AD2130" s="2">
        <f t="shared" si="674"/>
        <v>691.32410522325938</v>
      </c>
      <c r="AE2130" s="2">
        <f t="shared" si="675"/>
        <v>-1000</v>
      </c>
      <c r="AF2130" s="5">
        <f t="shared" si="676"/>
        <v>0.72399999999999998</v>
      </c>
      <c r="AG2130" s="5">
        <f t="shared" si="677"/>
        <v>-1</v>
      </c>
      <c r="AH2130" s="3">
        <f t="shared" si="678"/>
        <v>201509</v>
      </c>
      <c r="AI2130" s="21">
        <v>2.5499999999999998</v>
      </c>
      <c r="AJ2130" s="21">
        <v>1.581</v>
      </c>
      <c r="AK2130" s="21">
        <v>2.25</v>
      </c>
      <c r="AL2130" s="21">
        <v>1.724</v>
      </c>
      <c r="AO2130">
        <f t="shared" si="683"/>
        <v>-140</v>
      </c>
      <c r="AP2130">
        <f>IF(E2130&lt;F2130,G2130,H2130)</f>
        <v>24</v>
      </c>
      <c r="AQ2130">
        <f>IF(E2130&lt;F2130,H2130,G2130)</f>
        <v>12</v>
      </c>
    </row>
    <row r="2131" spans="2:43" x14ac:dyDescent="0.25">
      <c r="B2131" s="23">
        <v>42274</v>
      </c>
      <c r="C2131" s="20" t="s">
        <v>30</v>
      </c>
      <c r="D2131" s="20" t="s">
        <v>24</v>
      </c>
      <c r="E2131" s="2">
        <v>-107.06638115631692</v>
      </c>
      <c r="F2131" s="2">
        <v>-103.09278350515464</v>
      </c>
      <c r="G2131">
        <v>14</v>
      </c>
      <c r="H2131">
        <v>41</v>
      </c>
      <c r="J2131" s="2" t="str">
        <f t="shared" si="679"/>
        <v>Miami Dolphins</v>
      </c>
      <c r="K2131" s="2" t="str">
        <f t="shared" si="680"/>
        <v>Buffalo Bills</v>
      </c>
      <c r="L2131" s="17">
        <f t="shared" si="681"/>
        <v>-107.06638115631692</v>
      </c>
      <c r="M2131" s="18">
        <f t="shared" si="682"/>
        <v>-103.09278350515464</v>
      </c>
      <c r="N2131" s="4">
        <f t="shared" si="668"/>
        <v>1.9339999999999999</v>
      </c>
      <c r="O2131" s="4">
        <f t="shared" si="669"/>
        <v>1.97</v>
      </c>
      <c r="P2131" s="4"/>
      <c r="Q2131" s="4"/>
      <c r="R2131" s="1">
        <f t="shared" si="670"/>
        <v>0.51706308169596693</v>
      </c>
      <c r="S2131" s="1">
        <f t="shared" si="670"/>
        <v>0.50761421319796951</v>
      </c>
      <c r="T2131" s="1">
        <f t="shared" si="666"/>
        <v>2.4082991803278664E-2</v>
      </c>
      <c r="U2131" s="1">
        <f t="shared" si="667"/>
        <v>4.7244342489987101E-3</v>
      </c>
      <c r="V2131" s="1">
        <f t="shared" si="671"/>
        <v>0.51572443424899872</v>
      </c>
      <c r="W2131" s="1"/>
      <c r="X2131" s="17">
        <f t="shared" si="672"/>
        <v>939.0200145475103</v>
      </c>
      <c r="Y2131" s="18">
        <f t="shared" si="673"/>
        <v>971.2394923032515</v>
      </c>
      <c r="Z2131" s="2">
        <f t="shared" si="664"/>
        <v>892.06901382013473</v>
      </c>
      <c r="AA2131" s="18">
        <f t="shared" si="664"/>
        <v>922.67751768808887</v>
      </c>
      <c r="AB2131" s="2">
        <f t="shared" si="665"/>
        <v>-112.09895025023557</v>
      </c>
      <c r="AC2131" s="2">
        <f t="shared" si="665"/>
        <v>-108.38022828448823</v>
      </c>
      <c r="AD2131" s="2">
        <f t="shared" si="674"/>
        <v>-1000</v>
      </c>
      <c r="AE2131" s="2">
        <f t="shared" si="675"/>
        <v>922.67751768808887</v>
      </c>
      <c r="AF2131" s="5">
        <f t="shared" si="676"/>
        <v>-1</v>
      </c>
      <c r="AG2131" s="5">
        <f t="shared" si="677"/>
        <v>0.97</v>
      </c>
      <c r="AH2131" s="3">
        <f t="shared" si="678"/>
        <v>201509</v>
      </c>
      <c r="AI2131" s="21">
        <v>1.675</v>
      </c>
      <c r="AJ2131" s="21">
        <v>2.34</v>
      </c>
      <c r="AK2131" s="21">
        <v>1.9339999999999999</v>
      </c>
      <c r="AL2131" s="21">
        <v>1.97</v>
      </c>
      <c r="AO2131">
        <f t="shared" si="683"/>
        <v>-110</v>
      </c>
      <c r="AP2131">
        <f>IF(E2131&lt;F2131,G2131,H2131)</f>
        <v>14</v>
      </c>
      <c r="AQ2131">
        <f>IF(E2131&lt;F2131,H2131,G2131)</f>
        <v>41</v>
      </c>
    </row>
    <row r="2132" spans="2:43" x14ac:dyDescent="0.25">
      <c r="B2132" s="23">
        <v>42274</v>
      </c>
      <c r="C2132" s="20" t="s">
        <v>32</v>
      </c>
      <c r="D2132" s="20" t="s">
        <v>37</v>
      </c>
      <c r="E2132" s="2">
        <v>-1315.7894736842093</v>
      </c>
      <c r="F2132" s="2">
        <v>944</v>
      </c>
      <c r="G2132">
        <v>26</v>
      </c>
      <c r="H2132">
        <v>0</v>
      </c>
      <c r="J2132" s="2" t="str">
        <f t="shared" si="679"/>
        <v>Seattle Seahawks</v>
      </c>
      <c r="K2132" s="2" t="str">
        <f t="shared" si="680"/>
        <v>Chicago Bears</v>
      </c>
      <c r="L2132" s="17">
        <f t="shared" si="681"/>
        <v>-1315.7894736842093</v>
      </c>
      <c r="M2132" s="18">
        <f t="shared" si="682"/>
        <v>944</v>
      </c>
      <c r="N2132" s="4">
        <f t="shared" si="668"/>
        <v>1.0760000000000001</v>
      </c>
      <c r="O2132" s="4">
        <f t="shared" si="669"/>
        <v>10.44</v>
      </c>
      <c r="P2132" s="4"/>
      <c r="Q2132" s="4"/>
      <c r="R2132" s="1">
        <f t="shared" si="670"/>
        <v>0.92936802973977695</v>
      </c>
      <c r="S2132" s="1">
        <f t="shared" si="670"/>
        <v>9.5785440613026823E-2</v>
      </c>
      <c r="T2132" s="1">
        <f t="shared" si="666"/>
        <v>2.4536297325460255E-2</v>
      </c>
      <c r="U2132" s="1">
        <f t="shared" si="667"/>
        <v>0.41679129456337505</v>
      </c>
      <c r="V2132" s="1">
        <f t="shared" si="671"/>
        <v>0.92779129456337506</v>
      </c>
      <c r="W2132" s="1"/>
      <c r="X2132" s="17">
        <f t="shared" si="672"/>
        <v>77.828608502526379</v>
      </c>
      <c r="Y2132" s="18">
        <f t="shared" si="673"/>
        <v>8096.4257817585849</v>
      </c>
      <c r="Z2132" s="2">
        <f t="shared" ref="Z2132:AA2195" si="684">X2132*0.95</f>
        <v>73.937178077400063</v>
      </c>
      <c r="AA2132" s="18">
        <f t="shared" si="684"/>
        <v>7691.6044926706554</v>
      </c>
      <c r="AB2132" s="2">
        <f t="shared" ref="AB2132:AC2195" si="685">IF(Z2132&lt;1000,-100000/Z2132,Z2132/10)</f>
        <v>-1352.4995489456799</v>
      </c>
      <c r="AC2132" s="2">
        <f t="shared" si="685"/>
        <v>769.16044926706559</v>
      </c>
      <c r="AD2132" s="2">
        <f t="shared" si="674"/>
        <v>73.937178077400063</v>
      </c>
      <c r="AE2132" s="2">
        <f t="shared" si="675"/>
        <v>-1000</v>
      </c>
      <c r="AF2132" s="5">
        <f t="shared" si="676"/>
        <v>7.6000000000000068E-2</v>
      </c>
      <c r="AG2132" s="5">
        <f t="shared" si="677"/>
        <v>-1</v>
      </c>
      <c r="AH2132" s="3">
        <f t="shared" si="678"/>
        <v>201509</v>
      </c>
      <c r="AI2132" s="21">
        <v>1.083</v>
      </c>
      <c r="AJ2132" s="21">
        <v>9.8699999999999992</v>
      </c>
      <c r="AK2132" s="21">
        <v>1.0760000000000001</v>
      </c>
      <c r="AL2132" s="21">
        <v>10.44</v>
      </c>
      <c r="AO2132">
        <f t="shared" si="683"/>
        <v>-1400</v>
      </c>
      <c r="AP2132">
        <f>IF(E2132&lt;F2132,G2132,H2132)</f>
        <v>26</v>
      </c>
      <c r="AQ2132">
        <f>IF(E2132&lt;F2132,H2132,G2132)</f>
        <v>0</v>
      </c>
    </row>
    <row r="2133" spans="2:43" x14ac:dyDescent="0.25">
      <c r="B2133" s="23">
        <v>42274</v>
      </c>
      <c r="C2133" s="20" t="s">
        <v>48</v>
      </c>
      <c r="D2133" s="20" t="s">
        <v>22</v>
      </c>
      <c r="E2133" s="2">
        <v>-301.20481927710836</v>
      </c>
      <c r="F2133" s="2">
        <v>265</v>
      </c>
      <c r="G2133">
        <v>47</v>
      </c>
      <c r="H2133">
        <v>7</v>
      </c>
      <c r="J2133" s="2" t="str">
        <f t="shared" si="679"/>
        <v>Arizona Cardinals</v>
      </c>
      <c r="K2133" s="2" t="str">
        <f t="shared" si="680"/>
        <v>San Francisco 49ers</v>
      </c>
      <c r="L2133" s="17">
        <f t="shared" si="681"/>
        <v>-301.20481927710836</v>
      </c>
      <c r="M2133" s="18">
        <f t="shared" si="682"/>
        <v>265</v>
      </c>
      <c r="N2133" s="4">
        <f t="shared" si="668"/>
        <v>1.3320000000000001</v>
      </c>
      <c r="O2133" s="4">
        <f t="shared" si="669"/>
        <v>3.65</v>
      </c>
      <c r="P2133" s="4"/>
      <c r="Q2133" s="4"/>
      <c r="R2133" s="1">
        <f t="shared" si="670"/>
        <v>0.75075075075075071</v>
      </c>
      <c r="S2133" s="1">
        <f t="shared" si="670"/>
        <v>0.27397260273972601</v>
      </c>
      <c r="T2133" s="1">
        <f t="shared" si="666"/>
        <v>2.4126856684062559E-2</v>
      </c>
      <c r="U2133" s="1">
        <f t="shared" si="667"/>
        <v>0.23838907400551235</v>
      </c>
      <c r="V2133" s="1">
        <f t="shared" si="671"/>
        <v>0.74938907400551236</v>
      </c>
      <c r="W2133" s="1"/>
      <c r="X2133" s="17">
        <f t="shared" si="672"/>
        <v>334.42030940611801</v>
      </c>
      <c r="Y2133" s="18">
        <f t="shared" si="673"/>
        <v>2590.5995586141266</v>
      </c>
      <c r="Z2133" s="2">
        <f t="shared" si="684"/>
        <v>317.69929393581208</v>
      </c>
      <c r="AA2133" s="18">
        <f t="shared" si="684"/>
        <v>2461.0695806834201</v>
      </c>
      <c r="AB2133" s="2">
        <f t="shared" si="685"/>
        <v>-314.76305395945889</v>
      </c>
      <c r="AC2133" s="2">
        <f t="shared" si="685"/>
        <v>246.10695806834201</v>
      </c>
      <c r="AD2133" s="2">
        <f t="shared" si="674"/>
        <v>317.69929393581208</v>
      </c>
      <c r="AE2133" s="2">
        <f t="shared" si="675"/>
        <v>-1000</v>
      </c>
      <c r="AF2133" s="5">
        <f t="shared" si="676"/>
        <v>0.33200000000000007</v>
      </c>
      <c r="AG2133" s="5">
        <f t="shared" si="677"/>
        <v>-1</v>
      </c>
      <c r="AH2133" s="3">
        <f t="shared" si="678"/>
        <v>201509</v>
      </c>
      <c r="AI2133" s="21">
        <v>1.377</v>
      </c>
      <c r="AJ2133" s="21">
        <v>3.35</v>
      </c>
      <c r="AK2133" s="21">
        <v>1.3320000000000001</v>
      </c>
      <c r="AL2133" s="21">
        <v>3.65</v>
      </c>
      <c r="AO2133">
        <f t="shared" si="683"/>
        <v>-400</v>
      </c>
      <c r="AP2133">
        <f>IF(E2133&lt;F2133,G2133,H2133)</f>
        <v>47</v>
      </c>
      <c r="AQ2133">
        <f>IF(E2133&lt;F2133,H2133,G2133)</f>
        <v>7</v>
      </c>
    </row>
    <row r="2134" spans="2:43" x14ac:dyDescent="0.25">
      <c r="B2134" s="23">
        <v>42274</v>
      </c>
      <c r="C2134" s="20" t="s">
        <v>28</v>
      </c>
      <c r="D2134" s="20" t="s">
        <v>21</v>
      </c>
      <c r="E2134" s="2">
        <v>-138.12154696132598</v>
      </c>
      <c r="F2134" s="2">
        <v>125</v>
      </c>
      <c r="G2134">
        <v>24</v>
      </c>
      <c r="H2134">
        <v>28</v>
      </c>
      <c r="J2134" s="2" t="str">
        <f t="shared" si="679"/>
        <v>Baltimore Ravens</v>
      </c>
      <c r="K2134" s="2" t="str">
        <f t="shared" si="680"/>
        <v>Cincinnati Bengals</v>
      </c>
      <c r="L2134" s="17">
        <f t="shared" si="681"/>
        <v>-138.12154696132598</v>
      </c>
      <c r="M2134" s="18">
        <f t="shared" si="682"/>
        <v>125</v>
      </c>
      <c r="N2134" s="4">
        <f t="shared" si="668"/>
        <v>1.724</v>
      </c>
      <c r="O2134" s="4">
        <f t="shared" si="669"/>
        <v>2.25</v>
      </c>
      <c r="P2134" s="4"/>
      <c r="Q2134" s="4"/>
      <c r="R2134" s="1">
        <f t="shared" si="670"/>
        <v>0.58004640371229699</v>
      </c>
      <c r="S2134" s="1">
        <f t="shared" si="670"/>
        <v>0.44444444444444442</v>
      </c>
      <c r="T2134" s="1">
        <f t="shared" si="666"/>
        <v>2.3905385002516377E-2</v>
      </c>
      <c r="U2134" s="1">
        <f t="shared" si="667"/>
        <v>6.7800979633926284E-2</v>
      </c>
      <c r="V2134" s="1">
        <f t="shared" si="671"/>
        <v>0.57880097963392629</v>
      </c>
      <c r="W2134" s="1"/>
      <c r="X2134" s="17">
        <f t="shared" si="672"/>
        <v>727.70958444553617</v>
      </c>
      <c r="Y2134" s="18">
        <f t="shared" si="673"/>
        <v>1249.1472710184614</v>
      </c>
      <c r="Z2134" s="2">
        <f t="shared" si="684"/>
        <v>691.32410522325938</v>
      </c>
      <c r="AA2134" s="18">
        <f t="shared" si="684"/>
        <v>1186.6899074675382</v>
      </c>
      <c r="AB2134" s="2">
        <f t="shared" si="685"/>
        <v>-144.64995397159709</v>
      </c>
      <c r="AC2134" s="2">
        <f t="shared" si="685"/>
        <v>118.66899074675382</v>
      </c>
      <c r="AD2134" s="2">
        <f t="shared" si="674"/>
        <v>-1000</v>
      </c>
      <c r="AE2134" s="2">
        <f t="shared" si="675"/>
        <v>1186.6899074675382</v>
      </c>
      <c r="AF2134" s="5">
        <f t="shared" si="676"/>
        <v>-1</v>
      </c>
      <c r="AG2134" s="5">
        <f t="shared" si="677"/>
        <v>1.25</v>
      </c>
      <c r="AH2134" s="3">
        <f t="shared" si="678"/>
        <v>201509</v>
      </c>
      <c r="AI2134" s="21">
        <v>1.714</v>
      </c>
      <c r="AJ2134" s="21">
        <v>2.27</v>
      </c>
      <c r="AK2134" s="21">
        <v>1.724</v>
      </c>
      <c r="AL2134" s="21">
        <v>2.25</v>
      </c>
      <c r="AO2134">
        <f t="shared" si="683"/>
        <v>-140</v>
      </c>
      <c r="AP2134">
        <f>IF(E2134&lt;F2134,G2134,H2134)</f>
        <v>24</v>
      </c>
      <c r="AQ2134">
        <f>IF(E2134&lt;F2134,H2134,G2134)</f>
        <v>28</v>
      </c>
    </row>
    <row r="2135" spans="2:43" x14ac:dyDescent="0.25">
      <c r="B2135" s="23">
        <v>42274</v>
      </c>
      <c r="C2135" s="20" t="s">
        <v>44</v>
      </c>
      <c r="D2135" s="20" t="s">
        <v>43</v>
      </c>
      <c r="E2135" s="2">
        <v>-400</v>
      </c>
      <c r="F2135" s="2">
        <v>346</v>
      </c>
      <c r="G2135">
        <v>27</v>
      </c>
      <c r="H2135">
        <v>22</v>
      </c>
      <c r="J2135" s="2" t="str">
        <f t="shared" si="679"/>
        <v>Carolina Panthers</v>
      </c>
      <c r="K2135" s="2" t="str">
        <f t="shared" si="680"/>
        <v>New Orleans Saints</v>
      </c>
      <c r="L2135" s="17">
        <f t="shared" si="681"/>
        <v>-400</v>
      </c>
      <c r="M2135" s="18">
        <f t="shared" si="682"/>
        <v>346</v>
      </c>
      <c r="N2135" s="4">
        <f t="shared" si="668"/>
        <v>1.25</v>
      </c>
      <c r="O2135" s="4">
        <f t="shared" si="669"/>
        <v>4.46</v>
      </c>
      <c r="P2135" s="4"/>
      <c r="Q2135" s="4"/>
      <c r="R2135" s="1">
        <f t="shared" si="670"/>
        <v>0.8</v>
      </c>
      <c r="S2135" s="1">
        <f t="shared" si="670"/>
        <v>0.22421524663677131</v>
      </c>
      <c r="T2135" s="1">
        <f t="shared" si="666"/>
        <v>2.3642732049036774E-2</v>
      </c>
      <c r="U2135" s="1">
        <f t="shared" si="667"/>
        <v>0.28789237668161438</v>
      </c>
      <c r="V2135" s="1">
        <f t="shared" si="671"/>
        <v>0.79889237668161439</v>
      </c>
      <c r="W2135" s="1"/>
      <c r="X2135" s="17">
        <f t="shared" si="672"/>
        <v>251.73306090832037</v>
      </c>
      <c r="Y2135" s="18">
        <f t="shared" si="673"/>
        <v>3325.0323008798923</v>
      </c>
      <c r="Z2135" s="2">
        <f t="shared" si="684"/>
        <v>239.14640786290434</v>
      </c>
      <c r="AA2135" s="18">
        <f t="shared" si="684"/>
        <v>3158.7806858358977</v>
      </c>
      <c r="AB2135" s="2">
        <f t="shared" si="685"/>
        <v>-418.15388695834849</v>
      </c>
      <c r="AC2135" s="2">
        <f t="shared" si="685"/>
        <v>315.87806858358977</v>
      </c>
      <c r="AD2135" s="2">
        <f t="shared" si="674"/>
        <v>239.14640786290434</v>
      </c>
      <c r="AE2135" s="2">
        <f t="shared" si="675"/>
        <v>-1000</v>
      </c>
      <c r="AF2135" s="5">
        <f t="shared" si="676"/>
        <v>0.25</v>
      </c>
      <c r="AG2135" s="5">
        <f t="shared" si="677"/>
        <v>-1</v>
      </c>
      <c r="AH2135" s="3">
        <f t="shared" si="678"/>
        <v>201509</v>
      </c>
      <c r="AI2135" s="21">
        <v>1.2809999999999999</v>
      </c>
      <c r="AJ2135" s="21">
        <v>4.0999999999999996</v>
      </c>
      <c r="AK2135" s="21">
        <v>1.25</v>
      </c>
      <c r="AL2135" s="21">
        <v>4.46</v>
      </c>
      <c r="AO2135">
        <f t="shared" si="683"/>
        <v>-400</v>
      </c>
      <c r="AP2135">
        <f>IF(E2135&lt;F2135,G2135,H2135)</f>
        <v>27</v>
      </c>
      <c r="AQ2135">
        <f>IF(E2135&lt;F2135,H2135,G2135)</f>
        <v>22</v>
      </c>
    </row>
    <row r="2136" spans="2:43" x14ac:dyDescent="0.25">
      <c r="B2136" s="23">
        <v>42274</v>
      </c>
      <c r="C2136" s="20" t="s">
        <v>46</v>
      </c>
      <c r="D2136" s="20" t="s">
        <v>52</v>
      </c>
      <c r="E2136" s="2">
        <v>-177.30496453900707</v>
      </c>
      <c r="F2136" s="2">
        <v>159</v>
      </c>
      <c r="G2136">
        <v>20</v>
      </c>
      <c r="H2136">
        <v>27</v>
      </c>
      <c r="J2136" s="2" t="str">
        <f t="shared" si="679"/>
        <v>Cleveland Browns</v>
      </c>
      <c r="K2136" s="2" t="str">
        <f t="shared" si="680"/>
        <v>Oakland Raiders</v>
      </c>
      <c r="L2136" s="17">
        <f t="shared" si="681"/>
        <v>-177.30496453900707</v>
      </c>
      <c r="M2136" s="18">
        <f t="shared" si="682"/>
        <v>159</v>
      </c>
      <c r="N2136" s="4">
        <f t="shared" si="668"/>
        <v>1.5640000000000001</v>
      </c>
      <c r="O2136" s="4">
        <f t="shared" si="669"/>
        <v>2.59</v>
      </c>
      <c r="P2136" s="4"/>
      <c r="Q2136" s="4"/>
      <c r="R2136" s="1">
        <f t="shared" si="670"/>
        <v>0.63938618925831203</v>
      </c>
      <c r="S2136" s="1">
        <f t="shared" si="670"/>
        <v>0.38610038610038611</v>
      </c>
      <c r="T2136" s="1">
        <f t="shared" si="666"/>
        <v>2.4853153586904098E-2</v>
      </c>
      <c r="U2136" s="1">
        <f t="shared" si="667"/>
        <v>0.12664290157896296</v>
      </c>
      <c r="V2136" s="1">
        <f t="shared" si="671"/>
        <v>0.63764290157896297</v>
      </c>
      <c r="W2136" s="1"/>
      <c r="X2136" s="17">
        <f t="shared" si="672"/>
        <v>568.27590728878238</v>
      </c>
      <c r="Y2136" s="18">
        <f t="shared" si="673"/>
        <v>1585.5874535669882</v>
      </c>
      <c r="Z2136" s="2">
        <f t="shared" si="684"/>
        <v>539.86211192434325</v>
      </c>
      <c r="AA2136" s="18">
        <f t="shared" si="684"/>
        <v>1506.3080808886386</v>
      </c>
      <c r="AB2136" s="2">
        <f t="shared" si="685"/>
        <v>-185.23248398289911</v>
      </c>
      <c r="AC2136" s="2">
        <f t="shared" si="685"/>
        <v>150.63080808886386</v>
      </c>
      <c r="AD2136" s="2">
        <f t="shared" si="674"/>
        <v>-1000</v>
      </c>
      <c r="AE2136" s="2">
        <f t="shared" si="675"/>
        <v>1506.3080808886386</v>
      </c>
      <c r="AF2136" s="5">
        <f t="shared" si="676"/>
        <v>-1</v>
      </c>
      <c r="AG2136" s="5">
        <f t="shared" si="677"/>
        <v>1.5899999999999999</v>
      </c>
      <c r="AH2136" s="3">
        <f t="shared" si="678"/>
        <v>201509</v>
      </c>
      <c r="AI2136" s="21">
        <v>1.512</v>
      </c>
      <c r="AJ2136" s="21">
        <v>2.75</v>
      </c>
      <c r="AK2136" s="21">
        <v>1.5640000000000001</v>
      </c>
      <c r="AL2136" s="21">
        <v>2.59</v>
      </c>
      <c r="AO2136">
        <f t="shared" si="683"/>
        <v>-180</v>
      </c>
      <c r="AP2136">
        <f>IF(E2136&lt;F2136,G2136,H2136)</f>
        <v>20</v>
      </c>
      <c r="AQ2136">
        <f>IF(E2136&lt;F2136,H2136,G2136)</f>
        <v>27</v>
      </c>
    </row>
    <row r="2137" spans="2:43" x14ac:dyDescent="0.25">
      <c r="B2137" s="23">
        <v>42274</v>
      </c>
      <c r="C2137" s="20" t="s">
        <v>23</v>
      </c>
      <c r="D2137" s="20" t="s">
        <v>35</v>
      </c>
      <c r="E2137" s="2">
        <v>-115.07479861910242</v>
      </c>
      <c r="F2137" s="2">
        <v>104</v>
      </c>
      <c r="G2137">
        <v>28</v>
      </c>
      <c r="H2137">
        <v>39</v>
      </c>
      <c r="J2137" s="2" t="str">
        <f t="shared" si="679"/>
        <v>Dallas Cowboys</v>
      </c>
      <c r="K2137" s="2" t="str">
        <f t="shared" si="680"/>
        <v>Atlanta Falcons</v>
      </c>
      <c r="L2137" s="17">
        <f t="shared" si="681"/>
        <v>-115.07479861910242</v>
      </c>
      <c r="M2137" s="18">
        <f t="shared" si="682"/>
        <v>104</v>
      </c>
      <c r="N2137" s="4">
        <f t="shared" si="668"/>
        <v>1.869</v>
      </c>
      <c r="O2137" s="4">
        <f t="shared" si="669"/>
        <v>2.04</v>
      </c>
      <c r="P2137" s="4"/>
      <c r="Q2137" s="4"/>
      <c r="R2137" s="1">
        <f t="shared" si="670"/>
        <v>0.53504547886570364</v>
      </c>
      <c r="S2137" s="1">
        <f t="shared" si="670"/>
        <v>0.49019607843137253</v>
      </c>
      <c r="T2137" s="1">
        <f t="shared" si="666"/>
        <v>2.4620107444359163E-2</v>
      </c>
      <c r="U2137" s="1">
        <f t="shared" si="667"/>
        <v>2.2424700217165555E-2</v>
      </c>
      <c r="V2137" s="1">
        <f t="shared" si="671"/>
        <v>0.53342470021716559</v>
      </c>
      <c r="W2137" s="1"/>
      <c r="X2137" s="17">
        <f t="shared" si="672"/>
        <v>874.67884331731227</v>
      </c>
      <c r="Y2137" s="18">
        <f t="shared" si="673"/>
        <v>1042.3360926657469</v>
      </c>
      <c r="Z2137" s="2">
        <f t="shared" si="684"/>
        <v>830.94490115144663</v>
      </c>
      <c r="AA2137" s="18">
        <f t="shared" si="684"/>
        <v>990.21928803245953</v>
      </c>
      <c r="AB2137" s="2">
        <f t="shared" si="685"/>
        <v>-120.34492282391919</v>
      </c>
      <c r="AC2137" s="2">
        <f t="shared" si="685"/>
        <v>-100.98773191814658</v>
      </c>
      <c r="AD2137" s="2">
        <f t="shared" si="674"/>
        <v>-1000</v>
      </c>
      <c r="AE2137" s="2">
        <f t="shared" si="675"/>
        <v>990.21928803245953</v>
      </c>
      <c r="AF2137" s="5">
        <f t="shared" si="676"/>
        <v>-1</v>
      </c>
      <c r="AG2137" s="5">
        <f t="shared" si="677"/>
        <v>1.04</v>
      </c>
      <c r="AH2137" s="3">
        <f t="shared" si="678"/>
        <v>201509</v>
      </c>
      <c r="AI2137" s="21">
        <v>2.0099999999999998</v>
      </c>
      <c r="AJ2137" s="21">
        <v>1.9</v>
      </c>
      <c r="AK2137" s="21">
        <v>1.869</v>
      </c>
      <c r="AL2137" s="21">
        <v>2.04</v>
      </c>
      <c r="AO2137">
        <f t="shared" si="683"/>
        <v>-120</v>
      </c>
      <c r="AP2137">
        <f>IF(E2137&lt;F2137,G2137,H2137)</f>
        <v>28</v>
      </c>
      <c r="AQ2137">
        <f>IF(E2137&lt;F2137,H2137,G2137)</f>
        <v>39</v>
      </c>
    </row>
    <row r="2138" spans="2:43" x14ac:dyDescent="0.25">
      <c r="B2138" s="23">
        <v>42274</v>
      </c>
      <c r="C2138" s="20" t="s">
        <v>40</v>
      </c>
      <c r="D2138" s="20" t="s">
        <v>27</v>
      </c>
      <c r="E2138" s="2">
        <v>-253.1645569620253</v>
      </c>
      <c r="F2138" s="2">
        <v>225</v>
      </c>
      <c r="G2138">
        <v>19</v>
      </c>
      <c r="H2138">
        <v>9</v>
      </c>
      <c r="J2138" s="2" t="str">
        <f t="shared" si="679"/>
        <v>Houston Texans</v>
      </c>
      <c r="K2138" s="2" t="str">
        <f t="shared" si="680"/>
        <v>Tampa Bay Buccaneers</v>
      </c>
      <c r="L2138" s="17">
        <f t="shared" si="681"/>
        <v>-253.1645569620253</v>
      </c>
      <c r="M2138" s="18">
        <f t="shared" si="682"/>
        <v>225</v>
      </c>
      <c r="N2138" s="4">
        <f t="shared" si="668"/>
        <v>1.395</v>
      </c>
      <c r="O2138" s="4">
        <f t="shared" si="669"/>
        <v>3.25</v>
      </c>
      <c r="P2138" s="4"/>
      <c r="Q2138" s="4"/>
      <c r="R2138" s="1">
        <f t="shared" si="670"/>
        <v>0.71684587813620071</v>
      </c>
      <c r="S2138" s="1">
        <f t="shared" si="670"/>
        <v>0.30769230769230771</v>
      </c>
      <c r="T2138" s="1">
        <f t="shared" si="666"/>
        <v>2.3950484391819016E-2</v>
      </c>
      <c r="U2138" s="1">
        <f t="shared" si="667"/>
        <v>0.2045767852219465</v>
      </c>
      <c r="V2138" s="1">
        <f t="shared" si="671"/>
        <v>0.71557678522194657</v>
      </c>
      <c r="W2138" s="1"/>
      <c r="X2138" s="17">
        <f t="shared" si="672"/>
        <v>397.474066587886</v>
      </c>
      <c r="Y2138" s="18">
        <f t="shared" si="673"/>
        <v>2215.0194576632343</v>
      </c>
      <c r="Z2138" s="2">
        <f t="shared" si="684"/>
        <v>377.60036325849165</v>
      </c>
      <c r="AA2138" s="18">
        <f t="shared" si="684"/>
        <v>2104.2684847800724</v>
      </c>
      <c r="AB2138" s="2">
        <f t="shared" si="685"/>
        <v>-264.83025370275817</v>
      </c>
      <c r="AC2138" s="2">
        <f t="shared" si="685"/>
        <v>210.42684847800723</v>
      </c>
      <c r="AD2138" s="2">
        <f t="shared" si="674"/>
        <v>377.60036325849165</v>
      </c>
      <c r="AE2138" s="2">
        <f t="shared" si="675"/>
        <v>-1000</v>
      </c>
      <c r="AF2138" s="5">
        <f t="shared" si="676"/>
        <v>0.39500000000000002</v>
      </c>
      <c r="AG2138" s="5">
        <f t="shared" si="677"/>
        <v>-1</v>
      </c>
      <c r="AH2138" s="3">
        <f t="shared" si="678"/>
        <v>201509</v>
      </c>
      <c r="AI2138" s="21">
        <v>1.363</v>
      </c>
      <c r="AJ2138" s="21">
        <v>3.44</v>
      </c>
      <c r="AK2138" s="21">
        <v>1.395</v>
      </c>
      <c r="AL2138" s="21">
        <v>3.25</v>
      </c>
      <c r="AO2138">
        <f t="shared" si="683"/>
        <v>-300</v>
      </c>
      <c r="AP2138">
        <f>IF(E2138&lt;F2138,G2138,H2138)</f>
        <v>19</v>
      </c>
      <c r="AQ2138">
        <f>IF(E2138&lt;F2138,H2138,G2138)</f>
        <v>9</v>
      </c>
    </row>
    <row r="2139" spans="2:43" x14ac:dyDescent="0.25">
      <c r="B2139" s="23">
        <v>42274</v>
      </c>
      <c r="C2139" s="20" t="s">
        <v>29</v>
      </c>
      <c r="D2139" s="20" t="s">
        <v>54</v>
      </c>
      <c r="E2139" s="2">
        <v>-123.00123001230013</v>
      </c>
      <c r="F2139" s="2">
        <v>110.99999999999999</v>
      </c>
      <c r="G2139">
        <v>31</v>
      </c>
      <c r="H2139">
        <v>14</v>
      </c>
      <c r="J2139" s="2" t="str">
        <f t="shared" si="679"/>
        <v>Minnesota Vikings</v>
      </c>
      <c r="K2139" s="2" t="str">
        <f t="shared" si="680"/>
        <v>San Diego Chargers</v>
      </c>
      <c r="L2139" s="17">
        <f t="shared" si="681"/>
        <v>-123.00123001230013</v>
      </c>
      <c r="M2139" s="18">
        <f t="shared" si="682"/>
        <v>110.99999999999999</v>
      </c>
      <c r="N2139" s="4">
        <f t="shared" si="668"/>
        <v>1.8129999999999999</v>
      </c>
      <c r="O2139" s="4">
        <f t="shared" si="669"/>
        <v>2.11</v>
      </c>
      <c r="P2139" s="4"/>
      <c r="Q2139" s="4"/>
      <c r="R2139" s="1">
        <f t="shared" si="670"/>
        <v>0.55157198014340869</v>
      </c>
      <c r="S2139" s="1">
        <f t="shared" si="670"/>
        <v>0.47393364928909953</v>
      </c>
      <c r="T2139" s="1">
        <f t="shared" si="666"/>
        <v>2.4871271985725363E-2</v>
      </c>
      <c r="U2139" s="1">
        <f t="shared" si="667"/>
        <v>3.8819165427154578E-2</v>
      </c>
      <c r="V2139" s="1">
        <f t="shared" si="671"/>
        <v>0.54981916542715459</v>
      </c>
      <c r="W2139" s="1"/>
      <c r="X2139" s="17">
        <f t="shared" si="672"/>
        <v>818.77981503809497</v>
      </c>
      <c r="Y2139" s="18">
        <f t="shared" si="673"/>
        <v>1112.7024405877062</v>
      </c>
      <c r="Z2139" s="2">
        <f t="shared" si="684"/>
        <v>777.84082428619013</v>
      </c>
      <c r="AA2139" s="18">
        <f t="shared" si="684"/>
        <v>1057.0673185583207</v>
      </c>
      <c r="AB2139" s="2">
        <f t="shared" si="685"/>
        <v>-128.56100744232359</v>
      </c>
      <c r="AC2139" s="2">
        <f t="shared" si="685"/>
        <v>105.70673185583207</v>
      </c>
      <c r="AD2139" s="2">
        <f t="shared" si="674"/>
        <v>777.84082428619013</v>
      </c>
      <c r="AE2139" s="2">
        <f t="shared" si="675"/>
        <v>-1000</v>
      </c>
      <c r="AF2139" s="5">
        <f t="shared" si="676"/>
        <v>0.81299999999999994</v>
      </c>
      <c r="AG2139" s="5">
        <f t="shared" si="677"/>
        <v>-1</v>
      </c>
      <c r="AH2139" s="3">
        <f t="shared" si="678"/>
        <v>201509</v>
      </c>
      <c r="AI2139" s="21">
        <v>1.7509999999999999</v>
      </c>
      <c r="AJ2139" s="21">
        <v>2.2000000000000002</v>
      </c>
      <c r="AK2139" s="21">
        <v>1.8129999999999999</v>
      </c>
      <c r="AL2139" s="21">
        <v>2.11</v>
      </c>
      <c r="AO2139">
        <f t="shared" si="683"/>
        <v>-130</v>
      </c>
      <c r="AP2139">
        <f>IF(E2139&lt;F2139,G2139,H2139)</f>
        <v>31</v>
      </c>
      <c r="AQ2139">
        <f>IF(E2139&lt;F2139,H2139,G2139)</f>
        <v>14</v>
      </c>
    </row>
    <row r="2140" spans="2:43" x14ac:dyDescent="0.25">
      <c r="B2140" s="23">
        <v>42274</v>
      </c>
      <c r="C2140" s="20" t="s">
        <v>36</v>
      </c>
      <c r="D2140" s="20" t="s">
        <v>26</v>
      </c>
      <c r="E2140" s="2">
        <v>-1315.7894736842093</v>
      </c>
      <c r="F2140" s="2">
        <v>944</v>
      </c>
      <c r="G2140">
        <v>51</v>
      </c>
      <c r="H2140">
        <v>17</v>
      </c>
      <c r="J2140" s="2" t="str">
        <f t="shared" si="679"/>
        <v>New England Patriots</v>
      </c>
      <c r="K2140" s="2" t="str">
        <f t="shared" si="680"/>
        <v>Jacksonville Jaguars</v>
      </c>
      <c r="L2140" s="17">
        <f t="shared" si="681"/>
        <v>-1315.7894736842093</v>
      </c>
      <c r="M2140" s="18">
        <f t="shared" si="682"/>
        <v>944</v>
      </c>
      <c r="N2140" s="4">
        <f t="shared" si="668"/>
        <v>1.0760000000000001</v>
      </c>
      <c r="O2140" s="4">
        <f t="shared" si="669"/>
        <v>10.44</v>
      </c>
      <c r="P2140" s="4"/>
      <c r="Q2140" s="4"/>
      <c r="R2140" s="1">
        <f t="shared" si="670"/>
        <v>0.92936802973977695</v>
      </c>
      <c r="S2140" s="1">
        <f t="shared" si="670"/>
        <v>9.5785440613026823E-2</v>
      </c>
      <c r="T2140" s="1">
        <f t="shared" si="666"/>
        <v>2.4536297325460255E-2</v>
      </c>
      <c r="U2140" s="1">
        <f t="shared" si="667"/>
        <v>0.41679129456337505</v>
      </c>
      <c r="V2140" s="1">
        <f t="shared" si="671"/>
        <v>0.92779129456337506</v>
      </c>
      <c r="W2140" s="1"/>
      <c r="X2140" s="17">
        <f t="shared" si="672"/>
        <v>77.828608502526379</v>
      </c>
      <c r="Y2140" s="18">
        <f t="shared" si="673"/>
        <v>8096.4257817585849</v>
      </c>
      <c r="Z2140" s="2">
        <f t="shared" si="684"/>
        <v>73.937178077400063</v>
      </c>
      <c r="AA2140" s="18">
        <f t="shared" si="684"/>
        <v>7691.6044926706554</v>
      </c>
      <c r="AB2140" s="2">
        <f t="shared" si="685"/>
        <v>-1352.4995489456799</v>
      </c>
      <c r="AC2140" s="2">
        <f t="shared" si="685"/>
        <v>769.16044926706559</v>
      </c>
      <c r="AD2140" s="2">
        <f t="shared" si="674"/>
        <v>73.937178077400063</v>
      </c>
      <c r="AE2140" s="2">
        <f t="shared" si="675"/>
        <v>-1000</v>
      </c>
      <c r="AF2140" s="5">
        <f t="shared" si="676"/>
        <v>7.6000000000000068E-2</v>
      </c>
      <c r="AG2140" s="5">
        <f t="shared" si="677"/>
        <v>-1</v>
      </c>
      <c r="AH2140" s="3">
        <f t="shared" si="678"/>
        <v>201509</v>
      </c>
      <c r="AI2140" s="21">
        <v>1.095</v>
      </c>
      <c r="AJ2140" s="21">
        <v>8.98</v>
      </c>
      <c r="AK2140" s="21">
        <v>1.0760000000000001</v>
      </c>
      <c r="AL2140" s="21">
        <v>10.44</v>
      </c>
      <c r="AO2140">
        <f t="shared" si="683"/>
        <v>-1400</v>
      </c>
      <c r="AP2140">
        <f>IF(E2140&lt;F2140,G2140,H2140)</f>
        <v>51</v>
      </c>
      <c r="AQ2140">
        <f>IF(E2140&lt;F2140,H2140,G2140)</f>
        <v>17</v>
      </c>
    </row>
    <row r="2141" spans="2:43" x14ac:dyDescent="0.25">
      <c r="B2141" s="23">
        <v>42274</v>
      </c>
      <c r="C2141" s="20" t="s">
        <v>42</v>
      </c>
      <c r="D2141" s="20" t="s">
        <v>19</v>
      </c>
      <c r="E2141" s="2">
        <v>-162.07455429497568</v>
      </c>
      <c r="F2141" s="2">
        <v>146</v>
      </c>
      <c r="G2141">
        <v>17</v>
      </c>
      <c r="H2141">
        <v>24</v>
      </c>
      <c r="J2141" s="2" t="str">
        <f t="shared" si="679"/>
        <v>New York Jets</v>
      </c>
      <c r="K2141" s="2" t="str">
        <f t="shared" si="680"/>
        <v>Philadelphia Eagles</v>
      </c>
      <c r="L2141" s="17">
        <f t="shared" si="681"/>
        <v>-162.07455429497568</v>
      </c>
      <c r="M2141" s="18">
        <f t="shared" si="682"/>
        <v>146</v>
      </c>
      <c r="N2141" s="4">
        <f t="shared" si="668"/>
        <v>1.617</v>
      </c>
      <c r="O2141" s="4">
        <f t="shared" si="669"/>
        <v>2.46</v>
      </c>
      <c r="P2141" s="4"/>
      <c r="Q2141" s="4"/>
      <c r="R2141" s="1">
        <f t="shared" si="670"/>
        <v>0.6184291898577613</v>
      </c>
      <c r="S2141" s="1">
        <f t="shared" si="670"/>
        <v>0.4065040650406504</v>
      </c>
      <c r="T2141" s="1">
        <f t="shared" si="666"/>
        <v>2.4326710816777064E-2</v>
      </c>
      <c r="U2141" s="1">
        <f t="shared" si="667"/>
        <v>0.10596256240855545</v>
      </c>
      <c r="V2141" s="1">
        <f t="shared" si="671"/>
        <v>0.61696256240855551</v>
      </c>
      <c r="W2141" s="1"/>
      <c r="X2141" s="17">
        <f t="shared" si="672"/>
        <v>620.84389058569059</v>
      </c>
      <c r="Y2141" s="18">
        <f t="shared" si="673"/>
        <v>1456.8535337470446</v>
      </c>
      <c r="Z2141" s="2">
        <f t="shared" si="684"/>
        <v>589.80169605640606</v>
      </c>
      <c r="AA2141" s="18">
        <f t="shared" si="684"/>
        <v>1384.0108570596924</v>
      </c>
      <c r="AB2141" s="2">
        <f t="shared" si="685"/>
        <v>-169.54851209928776</v>
      </c>
      <c r="AC2141" s="2">
        <f t="shared" si="685"/>
        <v>138.40108570596925</v>
      </c>
      <c r="AD2141" s="2">
        <f t="shared" si="674"/>
        <v>-1000</v>
      </c>
      <c r="AE2141" s="2">
        <f t="shared" si="675"/>
        <v>1384.0108570596924</v>
      </c>
      <c r="AF2141" s="5">
        <f t="shared" si="676"/>
        <v>-1</v>
      </c>
      <c r="AG2141" s="5">
        <f t="shared" si="677"/>
        <v>1.46</v>
      </c>
      <c r="AH2141" s="3">
        <f t="shared" si="678"/>
        <v>201509</v>
      </c>
      <c r="AI2141" s="21">
        <v>1.7509999999999999</v>
      </c>
      <c r="AJ2141" s="21">
        <v>2.2000000000000002</v>
      </c>
      <c r="AK2141" s="21">
        <v>1.617</v>
      </c>
      <c r="AL2141" s="21">
        <v>2.46</v>
      </c>
      <c r="AO2141">
        <f t="shared" si="683"/>
        <v>-170</v>
      </c>
      <c r="AP2141">
        <f>IF(E2141&lt;F2141,G2141,H2141)</f>
        <v>17</v>
      </c>
      <c r="AQ2141">
        <f>IF(E2141&lt;F2141,H2141,G2141)</f>
        <v>24</v>
      </c>
    </row>
    <row r="2142" spans="2:43" x14ac:dyDescent="0.25">
      <c r="B2142" s="23">
        <v>42274</v>
      </c>
      <c r="C2142" s="20" t="s">
        <v>55</v>
      </c>
      <c r="D2142" s="20" t="s">
        <v>45</v>
      </c>
      <c r="E2142" s="2">
        <v>-123.00123001230013</v>
      </c>
      <c r="F2142" s="2">
        <v>110.99999999999999</v>
      </c>
      <c r="G2142">
        <v>6</v>
      </c>
      <c r="H2142">
        <v>12</v>
      </c>
      <c r="J2142" s="2" t="str">
        <f t="shared" si="679"/>
        <v>St. Louis Rams</v>
      </c>
      <c r="K2142" s="2" t="str">
        <f t="shared" si="680"/>
        <v>Pittsburgh Steelers</v>
      </c>
      <c r="L2142" s="17">
        <f t="shared" si="681"/>
        <v>-123.00123001230013</v>
      </c>
      <c r="M2142" s="18">
        <f t="shared" si="682"/>
        <v>110.99999999999999</v>
      </c>
      <c r="N2142" s="4">
        <f t="shared" si="668"/>
        <v>1.8129999999999999</v>
      </c>
      <c r="O2142" s="4">
        <f t="shared" si="669"/>
        <v>2.11</v>
      </c>
      <c r="P2142" s="4"/>
      <c r="Q2142" s="4"/>
      <c r="R2142" s="1">
        <f t="shared" si="670"/>
        <v>0.55157198014340869</v>
      </c>
      <c r="S2142" s="1">
        <f t="shared" si="670"/>
        <v>0.47393364928909953</v>
      </c>
      <c r="T2142" s="1">
        <f t="shared" si="666"/>
        <v>2.4871271985725363E-2</v>
      </c>
      <c r="U2142" s="1">
        <f t="shared" si="667"/>
        <v>3.8819165427154578E-2</v>
      </c>
      <c r="V2142" s="1">
        <f t="shared" si="671"/>
        <v>0.54981916542715459</v>
      </c>
      <c r="W2142" s="1"/>
      <c r="X2142" s="17">
        <f t="shared" si="672"/>
        <v>818.77981503809497</v>
      </c>
      <c r="Y2142" s="18">
        <f t="shared" si="673"/>
        <v>1112.7024405877062</v>
      </c>
      <c r="Z2142" s="2">
        <f t="shared" si="684"/>
        <v>777.84082428619013</v>
      </c>
      <c r="AA2142" s="18">
        <f t="shared" si="684"/>
        <v>1057.0673185583207</v>
      </c>
      <c r="AB2142" s="2">
        <f t="shared" si="685"/>
        <v>-128.56100744232359</v>
      </c>
      <c r="AC2142" s="2">
        <f t="shared" si="685"/>
        <v>105.70673185583207</v>
      </c>
      <c r="AD2142" s="2">
        <f t="shared" si="674"/>
        <v>-1000</v>
      </c>
      <c r="AE2142" s="2">
        <f t="shared" si="675"/>
        <v>1057.0673185583207</v>
      </c>
      <c r="AF2142" s="5">
        <f t="shared" si="676"/>
        <v>-1</v>
      </c>
      <c r="AG2142" s="5">
        <f t="shared" si="677"/>
        <v>1.1099999999999999</v>
      </c>
      <c r="AH2142" s="3">
        <f t="shared" si="678"/>
        <v>201509</v>
      </c>
      <c r="AI2142" s="21">
        <v>2.06</v>
      </c>
      <c r="AJ2142" s="21">
        <v>1.8540000000000001</v>
      </c>
      <c r="AK2142" s="21">
        <v>1.8129999999999999</v>
      </c>
      <c r="AL2142" s="21">
        <v>2.11</v>
      </c>
      <c r="AO2142">
        <f t="shared" si="683"/>
        <v>-130</v>
      </c>
      <c r="AP2142">
        <f>IF(E2142&lt;F2142,G2142,H2142)</f>
        <v>6</v>
      </c>
      <c r="AQ2142">
        <f>IF(E2142&lt;F2142,H2142,G2142)</f>
        <v>12</v>
      </c>
    </row>
    <row r="2143" spans="2:43" x14ac:dyDescent="0.25">
      <c r="B2143" s="23">
        <v>42274</v>
      </c>
      <c r="C2143" s="20" t="s">
        <v>41</v>
      </c>
      <c r="D2143" s="20" t="s">
        <v>39</v>
      </c>
      <c r="E2143" s="2">
        <v>156</v>
      </c>
      <c r="F2143" s="2">
        <v>-173.01038062283735</v>
      </c>
      <c r="G2143">
        <v>33</v>
      </c>
      <c r="H2143">
        <v>35</v>
      </c>
      <c r="J2143" s="2" t="str">
        <f t="shared" si="679"/>
        <v>Indianapolis Colts</v>
      </c>
      <c r="K2143" s="2" t="str">
        <f t="shared" si="680"/>
        <v>Tennessee Titans</v>
      </c>
      <c r="L2143" s="17">
        <f t="shared" si="681"/>
        <v>-173.01038062283735</v>
      </c>
      <c r="M2143" s="18">
        <f t="shared" si="682"/>
        <v>156</v>
      </c>
      <c r="N2143" s="4">
        <f t="shared" si="668"/>
        <v>1.5780000000000001</v>
      </c>
      <c r="O2143" s="4">
        <f t="shared" si="669"/>
        <v>2.56</v>
      </c>
      <c r="P2143" s="4"/>
      <c r="Q2143" s="4"/>
      <c r="R2143" s="1">
        <f t="shared" si="670"/>
        <v>0.6337135614702154</v>
      </c>
      <c r="S2143" s="1">
        <f t="shared" si="670"/>
        <v>0.390625</v>
      </c>
      <c r="T2143" s="1">
        <f t="shared" si="666"/>
        <v>2.3760270662155469E-2</v>
      </c>
      <c r="U2143" s="1">
        <f t="shared" si="667"/>
        <v>0.1215442807351077</v>
      </c>
      <c r="V2143" s="1">
        <f t="shared" si="671"/>
        <v>0.63254428073510771</v>
      </c>
      <c r="W2143" s="1"/>
      <c r="X2143" s="17">
        <f t="shared" si="672"/>
        <v>580.91698946017777</v>
      </c>
      <c r="Y2143" s="18">
        <f t="shared" si="673"/>
        <v>1552.6559461382415</v>
      </c>
      <c r="Z2143" s="2">
        <f t="shared" si="684"/>
        <v>551.87113998716882</v>
      </c>
      <c r="AA2143" s="18">
        <f t="shared" si="684"/>
        <v>1475.0231488313293</v>
      </c>
      <c r="AB2143" s="2">
        <f t="shared" si="685"/>
        <v>-181.20172039133089</v>
      </c>
      <c r="AC2143" s="2">
        <f t="shared" si="685"/>
        <v>147.50231488313293</v>
      </c>
      <c r="AD2143" s="2">
        <f t="shared" si="674"/>
        <v>551.87113998716882</v>
      </c>
      <c r="AE2143" s="2">
        <f t="shared" si="675"/>
        <v>-1000</v>
      </c>
      <c r="AF2143" s="5">
        <f t="shared" si="676"/>
        <v>0.57800000000000007</v>
      </c>
      <c r="AG2143" s="5">
        <f t="shared" si="677"/>
        <v>-1</v>
      </c>
      <c r="AH2143" s="3">
        <f t="shared" si="678"/>
        <v>201509</v>
      </c>
      <c r="AI2143" s="21">
        <v>2.62</v>
      </c>
      <c r="AJ2143" s="21">
        <v>1.5549999999999999</v>
      </c>
      <c r="AK2143" s="21">
        <v>2.56</v>
      </c>
      <c r="AL2143" s="21">
        <v>1.5780000000000001</v>
      </c>
      <c r="AO2143">
        <f t="shared" si="683"/>
        <v>-180</v>
      </c>
      <c r="AP2143">
        <f>IF(E2143&lt;F2143,G2143,H2143)</f>
        <v>35</v>
      </c>
      <c r="AQ2143">
        <f>IF(E2143&lt;F2143,H2143,G2143)</f>
        <v>33</v>
      </c>
    </row>
    <row r="2144" spans="2:43" x14ac:dyDescent="0.25">
      <c r="B2144" s="23">
        <v>42271</v>
      </c>
      <c r="C2144" s="20" t="s">
        <v>25</v>
      </c>
      <c r="D2144" s="20" t="s">
        <v>53</v>
      </c>
      <c r="E2144" s="2">
        <v>-167.22408026755849</v>
      </c>
      <c r="F2144" s="2">
        <v>150.99999999999997</v>
      </c>
      <c r="G2144">
        <v>32</v>
      </c>
      <c r="H2144">
        <v>21</v>
      </c>
      <c r="J2144" s="2" t="str">
        <f t="shared" si="679"/>
        <v>New York Giants</v>
      </c>
      <c r="K2144" s="2" t="str">
        <f t="shared" si="680"/>
        <v>Washington Redskins</v>
      </c>
      <c r="L2144" s="17">
        <f t="shared" si="681"/>
        <v>-167.22408026755849</v>
      </c>
      <c r="M2144" s="18">
        <f t="shared" si="682"/>
        <v>150.99999999999997</v>
      </c>
      <c r="N2144" s="4">
        <f t="shared" si="668"/>
        <v>1.5980000000000001</v>
      </c>
      <c r="O2144" s="4">
        <f t="shared" si="669"/>
        <v>2.5099999999999998</v>
      </c>
      <c r="P2144" s="4"/>
      <c r="Q2144" s="4"/>
      <c r="R2144" s="1">
        <f t="shared" si="670"/>
        <v>0.62578222778473092</v>
      </c>
      <c r="S2144" s="1">
        <f t="shared" si="670"/>
        <v>0.39840637450199207</v>
      </c>
      <c r="T2144" s="1">
        <f t="shared" si="666"/>
        <v>2.3617332035053451E-2</v>
      </c>
      <c r="U2144" s="1">
        <f t="shared" si="667"/>
        <v>0.11368792664136942</v>
      </c>
      <c r="V2144" s="1">
        <f t="shared" si="671"/>
        <v>0.62468792664136941</v>
      </c>
      <c r="W2144" s="1"/>
      <c r="X2144" s="17">
        <f t="shared" si="672"/>
        <v>600.79930690591948</v>
      </c>
      <c r="Y2144" s="18">
        <f t="shared" si="673"/>
        <v>1503.4686795207117</v>
      </c>
      <c r="Z2144" s="2">
        <f t="shared" si="684"/>
        <v>570.75934156062351</v>
      </c>
      <c r="AA2144" s="18">
        <f t="shared" si="684"/>
        <v>1428.2952455446762</v>
      </c>
      <c r="AB2144" s="2">
        <f t="shared" si="685"/>
        <v>-175.20519195808632</v>
      </c>
      <c r="AC2144" s="2">
        <f t="shared" si="685"/>
        <v>142.82952455446761</v>
      </c>
      <c r="AD2144" s="2">
        <f t="shared" si="674"/>
        <v>570.75934156062351</v>
      </c>
      <c r="AE2144" s="2">
        <f t="shared" si="675"/>
        <v>-1000</v>
      </c>
      <c r="AF2144" s="5">
        <f t="shared" si="676"/>
        <v>0.59800000000000009</v>
      </c>
      <c r="AG2144" s="5">
        <f t="shared" si="677"/>
        <v>-1</v>
      </c>
      <c r="AH2144" s="3">
        <f t="shared" si="678"/>
        <v>201509</v>
      </c>
      <c r="AI2144" s="21">
        <v>1.492</v>
      </c>
      <c r="AJ2144" s="21">
        <v>2.82</v>
      </c>
      <c r="AK2144" s="21">
        <v>1.5980000000000001</v>
      </c>
      <c r="AL2144" s="21">
        <v>2.5099999999999998</v>
      </c>
      <c r="AO2144">
        <f t="shared" si="683"/>
        <v>-170</v>
      </c>
      <c r="AP2144">
        <f>IF(E2144&lt;F2144,G2144,H2144)</f>
        <v>32</v>
      </c>
      <c r="AQ2144">
        <f>IF(E2144&lt;F2144,H2144,G2144)</f>
        <v>21</v>
      </c>
    </row>
    <row r="2145" spans="2:43" x14ac:dyDescent="0.25">
      <c r="B2145" s="23">
        <v>42268</v>
      </c>
      <c r="C2145" s="20" t="s">
        <v>39</v>
      </c>
      <c r="D2145" s="20" t="s">
        <v>42</v>
      </c>
      <c r="E2145" s="2">
        <v>-240.38461538461542</v>
      </c>
      <c r="F2145" s="2">
        <v>214</v>
      </c>
      <c r="G2145">
        <v>7</v>
      </c>
      <c r="H2145">
        <v>20</v>
      </c>
      <c r="J2145" s="2" t="str">
        <f t="shared" si="679"/>
        <v>Indianapolis Colts</v>
      </c>
      <c r="K2145" s="2" t="str">
        <f t="shared" si="680"/>
        <v>New York Jets</v>
      </c>
      <c r="L2145" s="17">
        <f t="shared" si="681"/>
        <v>-240.38461538461542</v>
      </c>
      <c r="M2145" s="18">
        <f t="shared" si="682"/>
        <v>214</v>
      </c>
      <c r="N2145" s="4">
        <f t="shared" si="668"/>
        <v>1.4159999999999999</v>
      </c>
      <c r="O2145" s="4">
        <f t="shared" si="669"/>
        <v>3.14</v>
      </c>
      <c r="P2145" s="4"/>
      <c r="Q2145" s="4"/>
      <c r="R2145" s="1">
        <f t="shared" si="670"/>
        <v>0.70621468926553677</v>
      </c>
      <c r="S2145" s="1">
        <f t="shared" si="670"/>
        <v>0.31847133757961782</v>
      </c>
      <c r="T2145" s="1">
        <f t="shared" si="666"/>
        <v>2.4091308165057224E-2</v>
      </c>
      <c r="U2145" s="1">
        <f t="shared" si="667"/>
        <v>0.19387167584295947</v>
      </c>
      <c r="V2145" s="1">
        <f t="shared" si="671"/>
        <v>0.70487167584295951</v>
      </c>
      <c r="W2145" s="1"/>
      <c r="X2145" s="17">
        <f t="shared" si="672"/>
        <v>418.69794782730497</v>
      </c>
      <c r="Y2145" s="18">
        <f t="shared" si="673"/>
        <v>2111.576289987011</v>
      </c>
      <c r="Z2145" s="2">
        <f t="shared" si="684"/>
        <v>397.7630504359397</v>
      </c>
      <c r="AA2145" s="18">
        <f t="shared" si="684"/>
        <v>2005.9974754876603</v>
      </c>
      <c r="AB2145" s="2">
        <f t="shared" si="685"/>
        <v>-251.40595610980498</v>
      </c>
      <c r="AC2145" s="2">
        <f t="shared" si="685"/>
        <v>200.59974754876603</v>
      </c>
      <c r="AD2145" s="2">
        <f t="shared" si="674"/>
        <v>-1000</v>
      </c>
      <c r="AE2145" s="2">
        <f t="shared" si="675"/>
        <v>2005.9974754876603</v>
      </c>
      <c r="AF2145" s="5">
        <f t="shared" si="676"/>
        <v>-1</v>
      </c>
      <c r="AG2145" s="5">
        <f t="shared" si="677"/>
        <v>2.14</v>
      </c>
      <c r="AH2145" s="3">
        <f t="shared" si="678"/>
        <v>201509</v>
      </c>
      <c r="AI2145" s="21">
        <v>1.3440000000000001</v>
      </c>
      <c r="AJ2145" s="21">
        <v>3.56</v>
      </c>
      <c r="AK2145" s="21">
        <v>1.4159999999999999</v>
      </c>
      <c r="AL2145" s="21">
        <v>3.14</v>
      </c>
      <c r="AO2145">
        <f t="shared" si="683"/>
        <v>-300</v>
      </c>
      <c r="AP2145">
        <f>IF(E2145&lt;F2145,G2145,H2145)</f>
        <v>7</v>
      </c>
      <c r="AQ2145">
        <f>IF(E2145&lt;F2145,H2145,G2145)</f>
        <v>20</v>
      </c>
    </row>
    <row r="2146" spans="2:43" x14ac:dyDescent="0.25">
      <c r="B2146" s="23">
        <v>42267</v>
      </c>
      <c r="C2146" s="20" t="s">
        <v>33</v>
      </c>
      <c r="D2146" s="20" t="s">
        <v>32</v>
      </c>
      <c r="E2146" s="2">
        <v>-185.18518518518516</v>
      </c>
      <c r="F2146" s="2">
        <v>166</v>
      </c>
      <c r="G2146">
        <v>27</v>
      </c>
      <c r="H2146">
        <v>17</v>
      </c>
      <c r="J2146" s="2" t="str">
        <f t="shared" si="679"/>
        <v>Green Bay Packers</v>
      </c>
      <c r="K2146" s="2" t="str">
        <f t="shared" si="680"/>
        <v>Seattle Seahawks</v>
      </c>
      <c r="L2146" s="17">
        <f t="shared" si="681"/>
        <v>-185.18518518518516</v>
      </c>
      <c r="M2146" s="18">
        <f t="shared" si="682"/>
        <v>166</v>
      </c>
      <c r="N2146" s="4">
        <f t="shared" si="668"/>
        <v>1.54</v>
      </c>
      <c r="O2146" s="4">
        <f t="shared" si="669"/>
        <v>2.66</v>
      </c>
      <c r="P2146" s="4"/>
      <c r="Q2146" s="4"/>
      <c r="R2146" s="1">
        <f t="shared" si="670"/>
        <v>0.64935064935064934</v>
      </c>
      <c r="S2146" s="1">
        <f t="shared" si="670"/>
        <v>0.37593984962406013</v>
      </c>
      <c r="T2146" s="1">
        <f t="shared" si="666"/>
        <v>2.4666666666666726E-2</v>
      </c>
      <c r="U2146" s="1">
        <f t="shared" si="667"/>
        <v>0.13670539986329461</v>
      </c>
      <c r="V2146" s="1">
        <f t="shared" si="671"/>
        <v>0.64770539986329467</v>
      </c>
      <c r="W2146" s="1"/>
      <c r="X2146" s="17">
        <f t="shared" si="672"/>
        <v>543.91178491187668</v>
      </c>
      <c r="Y2146" s="18">
        <f t="shared" si="673"/>
        <v>1653.0471874062387</v>
      </c>
      <c r="Z2146" s="2">
        <f t="shared" si="684"/>
        <v>516.71619566628283</v>
      </c>
      <c r="AA2146" s="18">
        <f t="shared" si="684"/>
        <v>1570.3948280359266</v>
      </c>
      <c r="AB2146" s="2">
        <f t="shared" si="685"/>
        <v>-193.52983482751958</v>
      </c>
      <c r="AC2146" s="2">
        <f t="shared" si="685"/>
        <v>157.03948280359265</v>
      </c>
      <c r="AD2146" s="2">
        <f t="shared" si="674"/>
        <v>516.71619566628283</v>
      </c>
      <c r="AE2146" s="2">
        <f t="shared" si="675"/>
        <v>-1000</v>
      </c>
      <c r="AF2146" s="5">
        <f t="shared" si="676"/>
        <v>0.54</v>
      </c>
      <c r="AG2146" s="5">
        <f t="shared" si="677"/>
        <v>-1</v>
      </c>
      <c r="AH2146" s="3">
        <f t="shared" si="678"/>
        <v>201509</v>
      </c>
      <c r="AI2146" s="21">
        <v>1.526</v>
      </c>
      <c r="AJ2146" s="21">
        <v>2.71</v>
      </c>
      <c r="AK2146" s="21">
        <v>1.54</v>
      </c>
      <c r="AL2146" s="21">
        <v>2.66</v>
      </c>
      <c r="AO2146">
        <f t="shared" si="683"/>
        <v>-190</v>
      </c>
      <c r="AP2146">
        <f>IF(E2146&lt;F2146,G2146,H2146)</f>
        <v>27</v>
      </c>
      <c r="AQ2146">
        <f>IF(E2146&lt;F2146,H2146,G2146)</f>
        <v>17</v>
      </c>
    </row>
    <row r="2147" spans="2:43" x14ac:dyDescent="0.25">
      <c r="B2147" s="23">
        <v>42267</v>
      </c>
      <c r="C2147" s="20" t="s">
        <v>19</v>
      </c>
      <c r="D2147" s="20" t="s">
        <v>23</v>
      </c>
      <c r="E2147" s="2">
        <v>-285.71428571428567</v>
      </c>
      <c r="F2147" s="2">
        <v>252</v>
      </c>
      <c r="G2147">
        <v>10</v>
      </c>
      <c r="H2147">
        <v>20</v>
      </c>
      <c r="J2147" s="2" t="str">
        <f t="shared" si="679"/>
        <v>Philadelphia Eagles</v>
      </c>
      <c r="K2147" s="2" t="str">
        <f t="shared" si="680"/>
        <v>Dallas Cowboys</v>
      </c>
      <c r="L2147" s="17">
        <f t="shared" si="681"/>
        <v>-285.71428571428567</v>
      </c>
      <c r="M2147" s="18">
        <f t="shared" si="682"/>
        <v>252</v>
      </c>
      <c r="N2147" s="4">
        <f t="shared" si="668"/>
        <v>1.35</v>
      </c>
      <c r="O2147" s="4">
        <f t="shared" si="669"/>
        <v>3.52</v>
      </c>
      <c r="P2147" s="4"/>
      <c r="Q2147" s="4"/>
      <c r="R2147" s="1">
        <f t="shared" si="670"/>
        <v>0.7407407407407407</v>
      </c>
      <c r="S2147" s="1">
        <f t="shared" si="670"/>
        <v>0.28409090909090912</v>
      </c>
      <c r="T2147" s="1">
        <f t="shared" si="666"/>
        <v>2.4229979466118934E-2</v>
      </c>
      <c r="U2147" s="1">
        <f t="shared" si="667"/>
        <v>0.22832491582491579</v>
      </c>
      <c r="V2147" s="1">
        <f t="shared" si="671"/>
        <v>0.73932491582491577</v>
      </c>
      <c r="W2147" s="1"/>
      <c r="X2147" s="17">
        <f t="shared" si="672"/>
        <v>352.58528232371435</v>
      </c>
      <c r="Y2147" s="18">
        <f t="shared" si="673"/>
        <v>2470.1836460228901</v>
      </c>
      <c r="Z2147" s="2">
        <f t="shared" si="684"/>
        <v>334.95601820752864</v>
      </c>
      <c r="AA2147" s="18">
        <f t="shared" si="684"/>
        <v>2346.6744637217457</v>
      </c>
      <c r="AB2147" s="2">
        <f t="shared" si="685"/>
        <v>-298.54665855874549</v>
      </c>
      <c r="AC2147" s="2">
        <f t="shared" si="685"/>
        <v>234.66744637217457</v>
      </c>
      <c r="AD2147" s="2">
        <f t="shared" si="674"/>
        <v>-1000</v>
      </c>
      <c r="AE2147" s="2">
        <f t="shared" si="675"/>
        <v>2346.6744637217457</v>
      </c>
      <c r="AF2147" s="5">
        <f t="shared" si="676"/>
        <v>-1</v>
      </c>
      <c r="AG2147" s="5">
        <f t="shared" si="677"/>
        <v>2.52</v>
      </c>
      <c r="AH2147" s="3">
        <f t="shared" si="678"/>
        <v>201509</v>
      </c>
      <c r="AI2147" s="21">
        <v>1.454</v>
      </c>
      <c r="AJ2147" s="21">
        <v>2.97</v>
      </c>
      <c r="AK2147" s="21">
        <v>1.35</v>
      </c>
      <c r="AL2147" s="21">
        <v>3.52</v>
      </c>
      <c r="AO2147">
        <f t="shared" si="683"/>
        <v>-300</v>
      </c>
      <c r="AP2147">
        <f>IF(E2147&lt;F2147,G2147,H2147)</f>
        <v>10</v>
      </c>
      <c r="AQ2147">
        <f>IF(E2147&lt;F2147,H2147,G2147)</f>
        <v>20</v>
      </c>
    </row>
    <row r="2148" spans="2:43" x14ac:dyDescent="0.25">
      <c r="B2148" s="23">
        <v>42267</v>
      </c>
      <c r="C2148" s="20" t="s">
        <v>26</v>
      </c>
      <c r="D2148" s="20" t="s">
        <v>30</v>
      </c>
      <c r="E2148" s="2">
        <v>204.99999999999997</v>
      </c>
      <c r="F2148" s="2">
        <v>-230.41474654377885</v>
      </c>
      <c r="G2148">
        <v>23</v>
      </c>
      <c r="H2148">
        <v>20</v>
      </c>
      <c r="J2148" s="2" t="str">
        <f t="shared" si="679"/>
        <v>Miami Dolphins</v>
      </c>
      <c r="K2148" s="2" t="str">
        <f t="shared" si="680"/>
        <v>Jacksonville Jaguars</v>
      </c>
      <c r="L2148" s="17">
        <f t="shared" si="681"/>
        <v>-230.41474654377885</v>
      </c>
      <c r="M2148" s="18">
        <f t="shared" si="682"/>
        <v>204.99999999999997</v>
      </c>
      <c r="N2148" s="4">
        <f t="shared" si="668"/>
        <v>1.4339999999999999</v>
      </c>
      <c r="O2148" s="4">
        <f t="shared" si="669"/>
        <v>3.05</v>
      </c>
      <c r="P2148" s="4"/>
      <c r="Q2148" s="4"/>
      <c r="R2148" s="1">
        <f t="shared" si="670"/>
        <v>0.69735006973500702</v>
      </c>
      <c r="S2148" s="1">
        <f t="shared" si="670"/>
        <v>0.32786885245901642</v>
      </c>
      <c r="T2148" s="1">
        <f t="shared" si="666"/>
        <v>2.4598572702943966E-2</v>
      </c>
      <c r="U2148" s="1">
        <f t="shared" si="667"/>
        <v>0.1847406086379953</v>
      </c>
      <c r="V2148" s="1">
        <f t="shared" si="671"/>
        <v>0.69574060863799536</v>
      </c>
      <c r="W2148" s="1"/>
      <c r="X2148" s="17">
        <f t="shared" si="672"/>
        <v>437.31728115975989</v>
      </c>
      <c r="Y2148" s="18">
        <f t="shared" si="673"/>
        <v>2028.3240111062205</v>
      </c>
      <c r="Z2148" s="2">
        <f t="shared" si="684"/>
        <v>415.45141710177188</v>
      </c>
      <c r="AA2148" s="18">
        <f t="shared" si="684"/>
        <v>1926.9078105509093</v>
      </c>
      <c r="AB2148" s="2">
        <f t="shared" si="685"/>
        <v>-240.70203129311579</v>
      </c>
      <c r="AC2148" s="2">
        <f t="shared" si="685"/>
        <v>192.69078105509092</v>
      </c>
      <c r="AD2148" s="2">
        <f t="shared" si="674"/>
        <v>-1000</v>
      </c>
      <c r="AE2148" s="2">
        <f t="shared" si="675"/>
        <v>1926.9078105509093</v>
      </c>
      <c r="AF2148" s="5">
        <f t="shared" si="676"/>
        <v>-1</v>
      </c>
      <c r="AG2148" s="5">
        <f t="shared" si="677"/>
        <v>2.0499999999999998</v>
      </c>
      <c r="AH2148" s="3">
        <f t="shared" si="678"/>
        <v>201509</v>
      </c>
      <c r="AI2148" s="21">
        <v>3.22</v>
      </c>
      <c r="AJ2148" s="21">
        <v>1.4</v>
      </c>
      <c r="AK2148" s="21">
        <v>3.05</v>
      </c>
      <c r="AL2148" s="21">
        <v>1.4339999999999999</v>
      </c>
      <c r="AO2148">
        <f t="shared" si="683"/>
        <v>-300</v>
      </c>
      <c r="AP2148">
        <f>IF(E2148&lt;F2148,G2148,H2148)</f>
        <v>20</v>
      </c>
      <c r="AQ2148">
        <f>IF(E2148&lt;F2148,H2148,G2148)</f>
        <v>23</v>
      </c>
    </row>
    <row r="2149" spans="2:43" x14ac:dyDescent="0.25">
      <c r="B2149" s="23">
        <v>42267</v>
      </c>
      <c r="C2149" s="20" t="s">
        <v>52</v>
      </c>
      <c r="D2149" s="20" t="s">
        <v>28</v>
      </c>
      <c r="E2149" s="2">
        <v>225.99999999999997</v>
      </c>
      <c r="F2149" s="2">
        <v>-254.45292620865138</v>
      </c>
      <c r="G2149">
        <v>37</v>
      </c>
      <c r="H2149">
        <v>33</v>
      </c>
      <c r="J2149" s="2" t="str">
        <f t="shared" si="679"/>
        <v>Baltimore Ravens</v>
      </c>
      <c r="K2149" s="2" t="str">
        <f t="shared" si="680"/>
        <v>Oakland Raiders</v>
      </c>
      <c r="L2149" s="17">
        <f t="shared" si="681"/>
        <v>-254.45292620865138</v>
      </c>
      <c r="M2149" s="18">
        <f t="shared" si="682"/>
        <v>225.99999999999997</v>
      </c>
      <c r="N2149" s="4">
        <f t="shared" si="668"/>
        <v>1.393</v>
      </c>
      <c r="O2149" s="4">
        <f t="shared" si="669"/>
        <v>3.26</v>
      </c>
      <c r="P2149" s="4"/>
      <c r="Q2149" s="4"/>
      <c r="R2149" s="1">
        <f t="shared" si="670"/>
        <v>0.71787508973438618</v>
      </c>
      <c r="S2149" s="1">
        <f t="shared" si="670"/>
        <v>0.30674846625766872</v>
      </c>
      <c r="T2149" s="1">
        <f t="shared" si="666"/>
        <v>2.4031807436062702E-2</v>
      </c>
      <c r="U2149" s="1">
        <f t="shared" si="667"/>
        <v>0.20556331173835873</v>
      </c>
      <c r="V2149" s="1">
        <f t="shared" si="671"/>
        <v>0.71656331173835874</v>
      </c>
      <c r="W2149" s="1"/>
      <c r="X2149" s="17">
        <f t="shared" si="672"/>
        <v>395.55009811210294</v>
      </c>
      <c r="Y2149" s="18">
        <f t="shared" si="673"/>
        <v>2224.8894048266416</v>
      </c>
      <c r="Z2149" s="2">
        <f t="shared" si="684"/>
        <v>375.77259320649779</v>
      </c>
      <c r="AA2149" s="18">
        <f t="shared" si="684"/>
        <v>2113.6449345853093</v>
      </c>
      <c r="AB2149" s="2">
        <f t="shared" si="685"/>
        <v>-266.11839662571435</v>
      </c>
      <c r="AC2149" s="2">
        <f t="shared" si="685"/>
        <v>211.36449345853094</v>
      </c>
      <c r="AD2149" s="2">
        <f t="shared" si="674"/>
        <v>-1000</v>
      </c>
      <c r="AE2149" s="2">
        <f t="shared" si="675"/>
        <v>2113.6449345853093</v>
      </c>
      <c r="AF2149" s="5">
        <f t="shared" si="676"/>
        <v>-1</v>
      </c>
      <c r="AG2149" s="5">
        <f t="shared" si="677"/>
        <v>2.2599999999999998</v>
      </c>
      <c r="AH2149" s="3">
        <f t="shared" si="678"/>
        <v>201509</v>
      </c>
      <c r="AI2149" s="21">
        <v>3.39</v>
      </c>
      <c r="AJ2149" s="21">
        <v>1.37</v>
      </c>
      <c r="AK2149" s="21">
        <v>3.26</v>
      </c>
      <c r="AL2149" s="21">
        <v>1.393</v>
      </c>
      <c r="AO2149">
        <f t="shared" si="683"/>
        <v>-300</v>
      </c>
      <c r="AP2149">
        <f>IF(E2149&lt;F2149,G2149,H2149)</f>
        <v>33</v>
      </c>
      <c r="AQ2149">
        <f>IF(E2149&lt;F2149,H2149,G2149)</f>
        <v>37</v>
      </c>
    </row>
    <row r="2150" spans="2:43" x14ac:dyDescent="0.25">
      <c r="B2150" s="23">
        <v>42267</v>
      </c>
      <c r="C2150" s="20" t="s">
        <v>24</v>
      </c>
      <c r="D2150" s="20" t="s">
        <v>36</v>
      </c>
      <c r="E2150" s="2">
        <v>-124.06947890818857</v>
      </c>
      <c r="F2150" s="2">
        <v>112.00000000000001</v>
      </c>
      <c r="G2150">
        <v>32</v>
      </c>
      <c r="H2150">
        <v>40</v>
      </c>
      <c r="J2150" s="2" t="str">
        <f t="shared" si="679"/>
        <v>Buffalo Bills</v>
      </c>
      <c r="K2150" s="2" t="str">
        <f t="shared" si="680"/>
        <v>New England Patriots</v>
      </c>
      <c r="L2150" s="17">
        <f t="shared" si="681"/>
        <v>-124.06947890818857</v>
      </c>
      <c r="M2150" s="18">
        <f t="shared" si="682"/>
        <v>112.00000000000001</v>
      </c>
      <c r="N2150" s="4">
        <f t="shared" si="668"/>
        <v>1.806</v>
      </c>
      <c r="O2150" s="4">
        <f t="shared" si="669"/>
        <v>2.12</v>
      </c>
      <c r="P2150" s="4"/>
      <c r="Q2150" s="4"/>
      <c r="R2150" s="1">
        <f t="shared" si="670"/>
        <v>0.55370985603543743</v>
      </c>
      <c r="S2150" s="1">
        <f t="shared" si="670"/>
        <v>0.47169811320754712</v>
      </c>
      <c r="T2150" s="1">
        <f t="shared" si="666"/>
        <v>2.4778400407539536E-2</v>
      </c>
      <c r="U2150" s="1">
        <f t="shared" si="667"/>
        <v>4.1005871413945155E-2</v>
      </c>
      <c r="V2150" s="1">
        <f t="shared" si="671"/>
        <v>0.55200587141394519</v>
      </c>
      <c r="W2150" s="1"/>
      <c r="X2150" s="17">
        <f t="shared" si="672"/>
        <v>811.57493386534532</v>
      </c>
      <c r="Y2150" s="18">
        <f t="shared" si="673"/>
        <v>1122.4401858660988</v>
      </c>
      <c r="Z2150" s="2">
        <f t="shared" si="684"/>
        <v>770.99618717207807</v>
      </c>
      <c r="AA2150" s="18">
        <f t="shared" si="684"/>
        <v>1066.3181765727938</v>
      </c>
      <c r="AB2150" s="2">
        <f t="shared" si="685"/>
        <v>-129.70232753911282</v>
      </c>
      <c r="AC2150" s="2">
        <f t="shared" si="685"/>
        <v>106.63181765727938</v>
      </c>
      <c r="AD2150" s="2">
        <f t="shared" si="674"/>
        <v>-1000</v>
      </c>
      <c r="AE2150" s="2">
        <f t="shared" si="675"/>
        <v>1066.3181765727938</v>
      </c>
      <c r="AF2150" s="5">
        <f t="shared" si="676"/>
        <v>-1</v>
      </c>
      <c r="AG2150" s="5">
        <f t="shared" si="677"/>
        <v>1.1200000000000001</v>
      </c>
      <c r="AH2150" s="3">
        <f t="shared" si="678"/>
        <v>201509</v>
      </c>
      <c r="AI2150" s="21">
        <v>2.02</v>
      </c>
      <c r="AJ2150" s="21">
        <v>1.8839999999999999</v>
      </c>
      <c r="AK2150" s="21">
        <v>1.806</v>
      </c>
      <c r="AL2150" s="21">
        <v>2.12</v>
      </c>
      <c r="AO2150">
        <f t="shared" si="683"/>
        <v>-130</v>
      </c>
      <c r="AP2150">
        <f>IF(E2150&lt;F2150,G2150,H2150)</f>
        <v>32</v>
      </c>
      <c r="AQ2150">
        <f>IF(E2150&lt;F2150,H2150,G2150)</f>
        <v>40</v>
      </c>
    </row>
    <row r="2151" spans="2:43" x14ac:dyDescent="0.25">
      <c r="B2151" s="23">
        <v>42267</v>
      </c>
      <c r="C2151" s="20" t="s">
        <v>44</v>
      </c>
      <c r="D2151" s="20" t="s">
        <v>40</v>
      </c>
      <c r="E2151" s="2">
        <v>-143.06151645207439</v>
      </c>
      <c r="F2151" s="2">
        <v>129</v>
      </c>
      <c r="G2151">
        <v>24</v>
      </c>
      <c r="H2151">
        <v>17</v>
      </c>
      <c r="J2151" s="2" t="str">
        <f t="shared" si="679"/>
        <v>Carolina Panthers</v>
      </c>
      <c r="K2151" s="2" t="str">
        <f t="shared" si="680"/>
        <v>Houston Texans</v>
      </c>
      <c r="L2151" s="17">
        <f t="shared" si="681"/>
        <v>-143.06151645207439</v>
      </c>
      <c r="M2151" s="18">
        <f t="shared" si="682"/>
        <v>129</v>
      </c>
      <c r="N2151" s="4">
        <f t="shared" si="668"/>
        <v>1.6990000000000001</v>
      </c>
      <c r="O2151" s="4">
        <f t="shared" si="669"/>
        <v>2.29</v>
      </c>
      <c r="P2151" s="4"/>
      <c r="Q2151" s="4"/>
      <c r="R2151" s="1">
        <f t="shared" si="670"/>
        <v>0.58858151854031782</v>
      </c>
      <c r="S2151" s="1">
        <f t="shared" si="670"/>
        <v>0.4366812227074236</v>
      </c>
      <c r="T2151" s="1">
        <f t="shared" si="666"/>
        <v>2.4640260716971563E-2</v>
      </c>
      <c r="U2151" s="1">
        <f t="shared" si="667"/>
        <v>7.5950147916447108E-2</v>
      </c>
      <c r="V2151" s="1">
        <f t="shared" si="671"/>
        <v>0.58695014791644717</v>
      </c>
      <c r="W2151" s="1"/>
      <c r="X2151" s="17">
        <f t="shared" si="672"/>
        <v>703.72220460254619</v>
      </c>
      <c r="Y2151" s="18">
        <f t="shared" si="673"/>
        <v>1290.6088464490549</v>
      </c>
      <c r="Z2151" s="2">
        <f t="shared" si="684"/>
        <v>668.5360943724188</v>
      </c>
      <c r="AA2151" s="18">
        <f t="shared" si="684"/>
        <v>1226.0784041266022</v>
      </c>
      <c r="AB2151" s="2">
        <f t="shared" si="685"/>
        <v>-149.58055494950344</v>
      </c>
      <c r="AC2151" s="2">
        <f t="shared" si="685"/>
        <v>122.60784041266022</v>
      </c>
      <c r="AD2151" s="2">
        <f t="shared" si="674"/>
        <v>668.5360943724188</v>
      </c>
      <c r="AE2151" s="2">
        <f t="shared" si="675"/>
        <v>-1000</v>
      </c>
      <c r="AF2151" s="5">
        <f t="shared" si="676"/>
        <v>0.69900000000000007</v>
      </c>
      <c r="AG2151" s="5">
        <f t="shared" si="677"/>
        <v>-1</v>
      </c>
      <c r="AH2151" s="3">
        <f t="shared" si="678"/>
        <v>201509</v>
      </c>
      <c r="AI2151" s="21">
        <v>1.6279999999999999</v>
      </c>
      <c r="AJ2151" s="21">
        <v>2.44</v>
      </c>
      <c r="AK2151" s="21">
        <v>1.6990000000000001</v>
      </c>
      <c r="AL2151" s="21">
        <v>2.29</v>
      </c>
      <c r="AO2151">
        <f t="shared" si="683"/>
        <v>-150</v>
      </c>
      <c r="AP2151">
        <f>IF(E2151&lt;F2151,G2151,H2151)</f>
        <v>24</v>
      </c>
      <c r="AQ2151">
        <f>IF(E2151&lt;F2151,H2151,G2151)</f>
        <v>17</v>
      </c>
    </row>
    <row r="2152" spans="2:43" x14ac:dyDescent="0.25">
      <c r="B2152" s="23">
        <v>42267</v>
      </c>
      <c r="C2152" s="20" t="s">
        <v>37</v>
      </c>
      <c r="D2152" s="20" t="s">
        <v>48</v>
      </c>
      <c r="E2152" s="2">
        <v>108</v>
      </c>
      <c r="F2152" s="2">
        <v>-119.04761904761904</v>
      </c>
      <c r="G2152">
        <v>23</v>
      </c>
      <c r="H2152">
        <v>48</v>
      </c>
      <c r="J2152" s="2" t="str">
        <f t="shared" si="679"/>
        <v>Arizona Cardinals</v>
      </c>
      <c r="K2152" s="2" t="str">
        <f t="shared" si="680"/>
        <v>Chicago Bears</v>
      </c>
      <c r="L2152" s="17">
        <f t="shared" si="681"/>
        <v>-119.04761904761904</v>
      </c>
      <c r="M2152" s="18">
        <f t="shared" si="682"/>
        <v>108</v>
      </c>
      <c r="N2152" s="4">
        <f t="shared" si="668"/>
        <v>1.84</v>
      </c>
      <c r="O2152" s="4">
        <f t="shared" si="669"/>
        <v>2.08</v>
      </c>
      <c r="P2152" s="4"/>
      <c r="Q2152" s="4"/>
      <c r="R2152" s="1">
        <f t="shared" si="670"/>
        <v>0.54347826086956519</v>
      </c>
      <c r="S2152" s="1">
        <f t="shared" si="670"/>
        <v>0.48076923076923073</v>
      </c>
      <c r="T2152" s="1">
        <f t="shared" si="666"/>
        <v>2.3673469387754942E-2</v>
      </c>
      <c r="U2152" s="1">
        <f t="shared" si="667"/>
        <v>3.1354515050167231E-2</v>
      </c>
      <c r="V2152" s="1">
        <f t="shared" si="671"/>
        <v>0.54235451505016719</v>
      </c>
      <c r="W2152" s="1"/>
      <c r="X2152" s="17">
        <f t="shared" si="672"/>
        <v>843.81243679238321</v>
      </c>
      <c r="Y2152" s="18">
        <f t="shared" si="673"/>
        <v>1080.0967680075216</v>
      </c>
      <c r="Z2152" s="2">
        <f t="shared" si="684"/>
        <v>801.621814952764</v>
      </c>
      <c r="AA2152" s="18">
        <f t="shared" si="684"/>
        <v>1026.0919296071454</v>
      </c>
      <c r="AB2152" s="2">
        <f t="shared" si="685"/>
        <v>-124.74710410156759</v>
      </c>
      <c r="AC2152" s="2">
        <f t="shared" si="685"/>
        <v>102.60919296071454</v>
      </c>
      <c r="AD2152" s="2">
        <f t="shared" si="674"/>
        <v>801.621814952764</v>
      </c>
      <c r="AE2152" s="2">
        <f t="shared" si="675"/>
        <v>-1000</v>
      </c>
      <c r="AF2152" s="5">
        <f t="shared" si="676"/>
        <v>0.84000000000000008</v>
      </c>
      <c r="AG2152" s="5">
        <f t="shared" si="677"/>
        <v>-1</v>
      </c>
      <c r="AH2152" s="3">
        <f t="shared" si="678"/>
        <v>201509</v>
      </c>
      <c r="AI2152" s="21">
        <v>2.09</v>
      </c>
      <c r="AJ2152" s="21">
        <v>1.833</v>
      </c>
      <c r="AK2152" s="21">
        <v>2.08</v>
      </c>
      <c r="AL2152" s="21">
        <v>1.84</v>
      </c>
      <c r="AO2152">
        <f t="shared" si="683"/>
        <v>-120</v>
      </c>
      <c r="AP2152">
        <f>IF(E2152&lt;F2152,G2152,H2152)</f>
        <v>48</v>
      </c>
      <c r="AQ2152">
        <f>IF(E2152&lt;F2152,H2152,G2152)</f>
        <v>23</v>
      </c>
    </row>
    <row r="2153" spans="2:43" x14ac:dyDescent="0.25">
      <c r="B2153" s="23">
        <v>42267</v>
      </c>
      <c r="C2153" s="20" t="s">
        <v>21</v>
      </c>
      <c r="D2153" s="20" t="s">
        <v>54</v>
      </c>
      <c r="E2153" s="2">
        <v>-173.01038062283735</v>
      </c>
      <c r="F2153" s="2">
        <v>156</v>
      </c>
      <c r="G2153">
        <v>24</v>
      </c>
      <c r="H2153">
        <v>19</v>
      </c>
      <c r="J2153" s="2" t="str">
        <f t="shared" si="679"/>
        <v>Cincinnati Bengals</v>
      </c>
      <c r="K2153" s="2" t="str">
        <f t="shared" si="680"/>
        <v>San Diego Chargers</v>
      </c>
      <c r="L2153" s="17">
        <f t="shared" si="681"/>
        <v>-173.01038062283735</v>
      </c>
      <c r="M2153" s="18">
        <f t="shared" si="682"/>
        <v>156</v>
      </c>
      <c r="N2153" s="4">
        <f t="shared" si="668"/>
        <v>1.5780000000000001</v>
      </c>
      <c r="O2153" s="4">
        <f t="shared" si="669"/>
        <v>2.56</v>
      </c>
      <c r="P2153" s="4"/>
      <c r="Q2153" s="4"/>
      <c r="R2153" s="1">
        <f t="shared" si="670"/>
        <v>0.6337135614702154</v>
      </c>
      <c r="S2153" s="1">
        <f t="shared" si="670"/>
        <v>0.390625</v>
      </c>
      <c r="T2153" s="1">
        <f t="shared" si="666"/>
        <v>2.3760270662155469E-2</v>
      </c>
      <c r="U2153" s="1">
        <f t="shared" si="667"/>
        <v>0.1215442807351077</v>
      </c>
      <c r="V2153" s="1">
        <f t="shared" si="671"/>
        <v>0.63254428073510771</v>
      </c>
      <c r="W2153" s="1"/>
      <c r="X2153" s="17">
        <f t="shared" si="672"/>
        <v>580.91698946017777</v>
      </c>
      <c r="Y2153" s="18">
        <f t="shared" si="673"/>
        <v>1552.6559461382415</v>
      </c>
      <c r="Z2153" s="2">
        <f t="shared" si="684"/>
        <v>551.87113998716882</v>
      </c>
      <c r="AA2153" s="18">
        <f t="shared" si="684"/>
        <v>1475.0231488313293</v>
      </c>
      <c r="AB2153" s="2">
        <f t="shared" si="685"/>
        <v>-181.20172039133089</v>
      </c>
      <c r="AC2153" s="2">
        <f t="shared" si="685"/>
        <v>147.50231488313293</v>
      </c>
      <c r="AD2153" s="2">
        <f t="shared" si="674"/>
        <v>551.87113998716882</v>
      </c>
      <c r="AE2153" s="2">
        <f t="shared" si="675"/>
        <v>-1000</v>
      </c>
      <c r="AF2153" s="5">
        <f t="shared" si="676"/>
        <v>0.57800000000000007</v>
      </c>
      <c r="AG2153" s="5">
        <f t="shared" si="677"/>
        <v>-1</v>
      </c>
      <c r="AH2153" s="3">
        <f t="shared" si="678"/>
        <v>201509</v>
      </c>
      <c r="AI2153" s="21">
        <v>1.5980000000000001</v>
      </c>
      <c r="AJ2153" s="21">
        <v>2.5099999999999998</v>
      </c>
      <c r="AK2153" s="21">
        <v>1.5780000000000001</v>
      </c>
      <c r="AL2153" s="21">
        <v>2.56</v>
      </c>
      <c r="AO2153">
        <f t="shared" si="683"/>
        <v>-180</v>
      </c>
      <c r="AP2153">
        <f>IF(E2153&lt;F2153,G2153,H2153)</f>
        <v>24</v>
      </c>
      <c r="AQ2153">
        <f>IF(E2153&lt;F2153,H2153,G2153)</f>
        <v>19</v>
      </c>
    </row>
    <row r="2154" spans="2:43" x14ac:dyDescent="0.25">
      <c r="B2154" s="23">
        <v>42267</v>
      </c>
      <c r="C2154" s="20" t="s">
        <v>46</v>
      </c>
      <c r="D2154" s="20" t="s">
        <v>41</v>
      </c>
      <c r="E2154" s="2">
        <v>-113.12217194570137</v>
      </c>
      <c r="F2154" s="2">
        <v>102</v>
      </c>
      <c r="G2154">
        <v>28</v>
      </c>
      <c r="H2154">
        <v>14</v>
      </c>
      <c r="J2154" s="2" t="str">
        <f t="shared" si="679"/>
        <v>Cleveland Browns</v>
      </c>
      <c r="K2154" s="2" t="str">
        <f t="shared" si="680"/>
        <v>Tennessee Titans</v>
      </c>
      <c r="L2154" s="17">
        <f t="shared" si="681"/>
        <v>-113.12217194570137</v>
      </c>
      <c r="M2154" s="18">
        <f t="shared" si="682"/>
        <v>102</v>
      </c>
      <c r="N2154" s="4">
        <f t="shared" si="668"/>
        <v>1.8839999999999999</v>
      </c>
      <c r="O2154" s="4">
        <f t="shared" si="669"/>
        <v>2.02</v>
      </c>
      <c r="P2154" s="4"/>
      <c r="Q2154" s="4"/>
      <c r="R2154" s="1">
        <f t="shared" si="670"/>
        <v>0.53078556263269638</v>
      </c>
      <c r="S2154" s="1">
        <f t="shared" si="670"/>
        <v>0.49504950495049505</v>
      </c>
      <c r="T2154" s="1">
        <f t="shared" si="666"/>
        <v>2.5184426229508228E-2</v>
      </c>
      <c r="U2154" s="1">
        <f t="shared" si="667"/>
        <v>1.7868028841100669E-2</v>
      </c>
      <c r="V2154" s="1">
        <f t="shared" si="671"/>
        <v>0.52886802884110073</v>
      </c>
      <c r="W2154" s="1"/>
      <c r="X2154" s="17">
        <f t="shared" si="672"/>
        <v>890.83087928624184</v>
      </c>
      <c r="Y2154" s="18">
        <f t="shared" si="673"/>
        <v>1023.5691422820969</v>
      </c>
      <c r="Z2154" s="2">
        <f t="shared" si="684"/>
        <v>846.28933532192968</v>
      </c>
      <c r="AA2154" s="18">
        <f t="shared" si="684"/>
        <v>972.39068516799205</v>
      </c>
      <c r="AB2154" s="2">
        <f t="shared" si="685"/>
        <v>-118.16289751773826</v>
      </c>
      <c r="AC2154" s="2">
        <f t="shared" si="685"/>
        <v>-102.83932325279712</v>
      </c>
      <c r="AD2154" s="2">
        <f t="shared" si="674"/>
        <v>846.28933532192968</v>
      </c>
      <c r="AE2154" s="2">
        <f t="shared" si="675"/>
        <v>-1000</v>
      </c>
      <c r="AF2154" s="5">
        <f t="shared" si="676"/>
        <v>0.8839999999999999</v>
      </c>
      <c r="AG2154" s="5">
        <f t="shared" si="677"/>
        <v>-1</v>
      </c>
      <c r="AH2154" s="3">
        <f t="shared" si="678"/>
        <v>201509</v>
      </c>
      <c r="AI2154" s="21">
        <v>1.8540000000000001</v>
      </c>
      <c r="AJ2154" s="21">
        <v>2.06</v>
      </c>
      <c r="AK2154" s="21">
        <v>1.8839999999999999</v>
      </c>
      <c r="AL2154" s="21">
        <v>2.02</v>
      </c>
      <c r="AO2154">
        <f t="shared" si="683"/>
        <v>-120</v>
      </c>
      <c r="AP2154">
        <f>IF(E2154&lt;F2154,G2154,H2154)</f>
        <v>28</v>
      </c>
      <c r="AQ2154">
        <f>IF(E2154&lt;F2154,H2154,G2154)</f>
        <v>14</v>
      </c>
    </row>
    <row r="2155" spans="2:43" x14ac:dyDescent="0.25">
      <c r="B2155" s="23">
        <v>42267</v>
      </c>
      <c r="C2155" s="20" t="s">
        <v>29</v>
      </c>
      <c r="D2155" s="20" t="s">
        <v>34</v>
      </c>
      <c r="E2155" s="2">
        <v>-143.06151645207439</v>
      </c>
      <c r="F2155" s="2">
        <v>129</v>
      </c>
      <c r="G2155">
        <v>26</v>
      </c>
      <c r="H2155">
        <v>16</v>
      </c>
      <c r="J2155" s="2" t="str">
        <f t="shared" si="679"/>
        <v>Minnesota Vikings</v>
      </c>
      <c r="K2155" s="2" t="str">
        <f t="shared" si="680"/>
        <v>Detroit Lions</v>
      </c>
      <c r="L2155" s="17">
        <f t="shared" si="681"/>
        <v>-143.06151645207439</v>
      </c>
      <c r="M2155" s="18">
        <f t="shared" si="682"/>
        <v>129</v>
      </c>
      <c r="N2155" s="4">
        <f t="shared" si="668"/>
        <v>1.6990000000000001</v>
      </c>
      <c r="O2155" s="4">
        <f t="shared" si="669"/>
        <v>2.29</v>
      </c>
      <c r="P2155" s="4"/>
      <c r="Q2155" s="4"/>
      <c r="R2155" s="1">
        <f t="shared" si="670"/>
        <v>0.58858151854031782</v>
      </c>
      <c r="S2155" s="1">
        <f t="shared" si="670"/>
        <v>0.4366812227074236</v>
      </c>
      <c r="T2155" s="1">
        <f t="shared" si="666"/>
        <v>2.4640260716971563E-2</v>
      </c>
      <c r="U2155" s="1">
        <f t="shared" si="667"/>
        <v>7.5950147916447108E-2</v>
      </c>
      <c r="V2155" s="1">
        <f t="shared" si="671"/>
        <v>0.58695014791644717</v>
      </c>
      <c r="W2155" s="1"/>
      <c r="X2155" s="17">
        <f t="shared" si="672"/>
        <v>703.72220460254619</v>
      </c>
      <c r="Y2155" s="18">
        <f t="shared" si="673"/>
        <v>1290.6088464490549</v>
      </c>
      <c r="Z2155" s="2">
        <f t="shared" si="684"/>
        <v>668.5360943724188</v>
      </c>
      <c r="AA2155" s="18">
        <f t="shared" si="684"/>
        <v>1226.0784041266022</v>
      </c>
      <c r="AB2155" s="2">
        <f t="shared" si="685"/>
        <v>-149.58055494950344</v>
      </c>
      <c r="AC2155" s="2">
        <f t="shared" si="685"/>
        <v>122.60784041266022</v>
      </c>
      <c r="AD2155" s="2">
        <f t="shared" si="674"/>
        <v>668.5360943724188</v>
      </c>
      <c r="AE2155" s="2">
        <f t="shared" si="675"/>
        <v>-1000</v>
      </c>
      <c r="AF2155" s="5">
        <f t="shared" si="676"/>
        <v>0.69900000000000007</v>
      </c>
      <c r="AG2155" s="5">
        <f t="shared" si="677"/>
        <v>-1</v>
      </c>
      <c r="AH2155" s="3">
        <f t="shared" si="678"/>
        <v>201509</v>
      </c>
      <c r="AI2155" s="21">
        <v>1.6890000000000001</v>
      </c>
      <c r="AJ2155" s="21">
        <v>2.31</v>
      </c>
      <c r="AK2155" s="21">
        <v>1.6990000000000001</v>
      </c>
      <c r="AL2155" s="21">
        <v>2.29</v>
      </c>
      <c r="AO2155">
        <f t="shared" si="683"/>
        <v>-150</v>
      </c>
      <c r="AP2155">
        <f>IF(E2155&lt;F2155,G2155,H2155)</f>
        <v>26</v>
      </c>
      <c r="AQ2155">
        <f>IF(E2155&lt;F2155,H2155,G2155)</f>
        <v>16</v>
      </c>
    </row>
    <row r="2156" spans="2:43" x14ac:dyDescent="0.25">
      <c r="B2156" s="23">
        <v>42267</v>
      </c>
      <c r="C2156" s="20" t="s">
        <v>43</v>
      </c>
      <c r="D2156" s="20" t="s">
        <v>27</v>
      </c>
      <c r="E2156" s="2">
        <v>-411.5226337448558</v>
      </c>
      <c r="F2156" s="2">
        <v>354</v>
      </c>
      <c r="G2156">
        <v>19</v>
      </c>
      <c r="H2156">
        <v>26</v>
      </c>
      <c r="J2156" s="2" t="str">
        <f t="shared" si="679"/>
        <v>New Orleans Saints</v>
      </c>
      <c r="K2156" s="2" t="str">
        <f t="shared" si="680"/>
        <v>Tampa Bay Buccaneers</v>
      </c>
      <c r="L2156" s="17">
        <f t="shared" si="681"/>
        <v>-411.5226337448558</v>
      </c>
      <c r="M2156" s="18">
        <f t="shared" si="682"/>
        <v>354</v>
      </c>
      <c r="N2156" s="4">
        <f t="shared" si="668"/>
        <v>1.2430000000000001</v>
      </c>
      <c r="O2156" s="4">
        <f t="shared" si="669"/>
        <v>4.54</v>
      </c>
      <c r="P2156" s="4"/>
      <c r="Q2156" s="4"/>
      <c r="R2156" s="1">
        <f t="shared" si="670"/>
        <v>0.80450522928399026</v>
      </c>
      <c r="S2156" s="1">
        <f t="shared" si="670"/>
        <v>0.22026431718061673</v>
      </c>
      <c r="T2156" s="1">
        <f t="shared" si="666"/>
        <v>2.4170845581877876E-2</v>
      </c>
      <c r="U2156" s="1">
        <f t="shared" si="667"/>
        <v>0.29212045605168679</v>
      </c>
      <c r="V2156" s="1">
        <f t="shared" si="671"/>
        <v>0.8031204560516868</v>
      </c>
      <c r="W2156" s="1"/>
      <c r="X2156" s="17">
        <f t="shared" si="672"/>
        <v>245.14323158473061</v>
      </c>
      <c r="Y2156" s="18">
        <f t="shared" si="673"/>
        <v>3401.5735924222986</v>
      </c>
      <c r="Z2156" s="2">
        <f t="shared" si="684"/>
        <v>232.88607000549408</v>
      </c>
      <c r="AA2156" s="18">
        <f t="shared" si="684"/>
        <v>3231.4949128011835</v>
      </c>
      <c r="AB2156" s="2">
        <f t="shared" si="685"/>
        <v>-429.39451036140065</v>
      </c>
      <c r="AC2156" s="2">
        <f t="shared" si="685"/>
        <v>323.14949128011835</v>
      </c>
      <c r="AD2156" s="2">
        <f t="shared" si="674"/>
        <v>-1000</v>
      </c>
      <c r="AE2156" s="2">
        <f t="shared" si="675"/>
        <v>3231.4949128011835</v>
      </c>
      <c r="AF2156" s="5">
        <f t="shared" si="676"/>
        <v>-1</v>
      </c>
      <c r="AG2156" s="5">
        <f t="shared" si="677"/>
        <v>3.54</v>
      </c>
      <c r="AH2156" s="3">
        <f t="shared" si="678"/>
        <v>201509</v>
      </c>
      <c r="AI2156" s="21">
        <v>1.2170000000000001</v>
      </c>
      <c r="AJ2156" s="21">
        <v>4.93</v>
      </c>
      <c r="AK2156" s="21">
        <v>1.2430000000000001</v>
      </c>
      <c r="AL2156" s="21">
        <v>4.54</v>
      </c>
      <c r="AO2156">
        <f t="shared" si="683"/>
        <v>-500</v>
      </c>
      <c r="AP2156">
        <f>IF(E2156&lt;F2156,G2156,H2156)</f>
        <v>19</v>
      </c>
      <c r="AQ2156">
        <f>IF(E2156&lt;F2156,H2156,G2156)</f>
        <v>26</v>
      </c>
    </row>
    <row r="2157" spans="2:43" x14ac:dyDescent="0.25">
      <c r="B2157" s="23">
        <v>42267</v>
      </c>
      <c r="C2157" s="20" t="s">
        <v>25</v>
      </c>
      <c r="D2157" s="20" t="s">
        <v>35</v>
      </c>
      <c r="E2157" s="2">
        <v>-123.00123001230013</v>
      </c>
      <c r="F2157" s="2">
        <v>110.99999999999999</v>
      </c>
      <c r="G2157">
        <v>20</v>
      </c>
      <c r="H2157">
        <v>24</v>
      </c>
      <c r="J2157" s="2" t="str">
        <f t="shared" si="679"/>
        <v>New York Giants</v>
      </c>
      <c r="K2157" s="2" t="str">
        <f t="shared" si="680"/>
        <v>Atlanta Falcons</v>
      </c>
      <c r="L2157" s="17">
        <f t="shared" si="681"/>
        <v>-123.00123001230013</v>
      </c>
      <c r="M2157" s="18">
        <f t="shared" si="682"/>
        <v>110.99999999999999</v>
      </c>
      <c r="N2157" s="4">
        <f t="shared" si="668"/>
        <v>1.8129999999999999</v>
      </c>
      <c r="O2157" s="4">
        <f t="shared" si="669"/>
        <v>2.11</v>
      </c>
      <c r="P2157" s="4"/>
      <c r="Q2157" s="4"/>
      <c r="R2157" s="1">
        <f t="shared" si="670"/>
        <v>0.55157198014340869</v>
      </c>
      <c r="S2157" s="1">
        <f t="shared" si="670"/>
        <v>0.47393364928909953</v>
      </c>
      <c r="T2157" s="1">
        <f t="shared" si="666"/>
        <v>2.4871271985725363E-2</v>
      </c>
      <c r="U2157" s="1">
        <f t="shared" si="667"/>
        <v>3.8819165427154578E-2</v>
      </c>
      <c r="V2157" s="1">
        <f t="shared" si="671"/>
        <v>0.54981916542715459</v>
      </c>
      <c r="W2157" s="1"/>
      <c r="X2157" s="17">
        <f t="shared" si="672"/>
        <v>818.77981503809497</v>
      </c>
      <c r="Y2157" s="18">
        <f t="shared" si="673"/>
        <v>1112.7024405877062</v>
      </c>
      <c r="Z2157" s="2">
        <f t="shared" si="684"/>
        <v>777.84082428619013</v>
      </c>
      <c r="AA2157" s="18">
        <f t="shared" si="684"/>
        <v>1057.0673185583207</v>
      </c>
      <c r="AB2157" s="2">
        <f t="shared" si="685"/>
        <v>-128.56100744232359</v>
      </c>
      <c r="AC2157" s="2">
        <f t="shared" si="685"/>
        <v>105.70673185583207</v>
      </c>
      <c r="AD2157" s="2">
        <f t="shared" si="674"/>
        <v>-1000</v>
      </c>
      <c r="AE2157" s="2">
        <f t="shared" si="675"/>
        <v>1057.0673185583207</v>
      </c>
      <c r="AF2157" s="5">
        <f t="shared" si="676"/>
        <v>-1</v>
      </c>
      <c r="AG2157" s="5">
        <f t="shared" si="677"/>
        <v>1.1099999999999999</v>
      </c>
      <c r="AH2157" s="3">
        <f t="shared" si="678"/>
        <v>201509</v>
      </c>
      <c r="AI2157" s="21">
        <v>1.7350000000000001</v>
      </c>
      <c r="AJ2157" s="21">
        <v>2.23</v>
      </c>
      <c r="AK2157" s="21">
        <v>1.8129999999999999</v>
      </c>
      <c r="AL2157" s="21">
        <v>2.11</v>
      </c>
      <c r="AO2157">
        <f t="shared" si="683"/>
        <v>-130</v>
      </c>
      <c r="AP2157">
        <f>IF(E2157&lt;F2157,G2157,H2157)</f>
        <v>20</v>
      </c>
      <c r="AQ2157">
        <f>IF(E2157&lt;F2157,H2157,G2157)</f>
        <v>24</v>
      </c>
    </row>
    <row r="2158" spans="2:43" x14ac:dyDescent="0.25">
      <c r="B2158" s="23">
        <v>42267</v>
      </c>
      <c r="C2158" s="20" t="s">
        <v>45</v>
      </c>
      <c r="D2158" s="20" t="s">
        <v>22</v>
      </c>
      <c r="E2158" s="2">
        <v>-247.52475247524757</v>
      </c>
      <c r="F2158" s="2">
        <v>220.00000000000003</v>
      </c>
      <c r="G2158">
        <v>43</v>
      </c>
      <c r="H2158">
        <v>18</v>
      </c>
      <c r="J2158" s="2" t="str">
        <f t="shared" si="679"/>
        <v>Pittsburgh Steelers</v>
      </c>
      <c r="K2158" s="2" t="str">
        <f t="shared" si="680"/>
        <v>San Francisco 49ers</v>
      </c>
      <c r="L2158" s="17">
        <f t="shared" si="681"/>
        <v>-247.52475247524757</v>
      </c>
      <c r="M2158" s="18">
        <f t="shared" si="682"/>
        <v>220.00000000000003</v>
      </c>
      <c r="N2158" s="4">
        <f t="shared" si="668"/>
        <v>1.4039999999999999</v>
      </c>
      <c r="O2158" s="4">
        <f t="shared" si="669"/>
        <v>3.2</v>
      </c>
      <c r="P2158" s="4"/>
      <c r="Q2158" s="4"/>
      <c r="R2158" s="1">
        <f t="shared" si="670"/>
        <v>0.71225071225071235</v>
      </c>
      <c r="S2158" s="1">
        <f t="shared" si="670"/>
        <v>0.3125</v>
      </c>
      <c r="T2158" s="1">
        <f t="shared" si="666"/>
        <v>2.4152910512597825E-2</v>
      </c>
      <c r="U2158" s="1">
        <f t="shared" si="667"/>
        <v>0.19987535612535617</v>
      </c>
      <c r="V2158" s="1">
        <f t="shared" si="671"/>
        <v>0.71087535612535624</v>
      </c>
      <c r="W2158" s="1"/>
      <c r="X2158" s="17">
        <f t="shared" si="672"/>
        <v>406.71636930913581</v>
      </c>
      <c r="Y2158" s="18">
        <f t="shared" si="673"/>
        <v>2168.7785299421853</v>
      </c>
      <c r="Z2158" s="2">
        <f t="shared" si="684"/>
        <v>386.38055084367903</v>
      </c>
      <c r="AA2158" s="18">
        <f t="shared" si="684"/>
        <v>2060.3396034450761</v>
      </c>
      <c r="AB2158" s="2">
        <f t="shared" si="685"/>
        <v>-258.81219896199633</v>
      </c>
      <c r="AC2158" s="2">
        <f t="shared" si="685"/>
        <v>206.03396034450762</v>
      </c>
      <c r="AD2158" s="2">
        <f t="shared" si="674"/>
        <v>386.38055084367903</v>
      </c>
      <c r="AE2158" s="2">
        <f t="shared" si="675"/>
        <v>-1000</v>
      </c>
      <c r="AF2158" s="5">
        <f t="shared" si="676"/>
        <v>0.40399999999999991</v>
      </c>
      <c r="AG2158" s="5">
        <f t="shared" si="677"/>
        <v>-1</v>
      </c>
      <c r="AH2158" s="3">
        <f t="shared" si="678"/>
        <v>201509</v>
      </c>
      <c r="AI2158" s="21">
        <v>1.446</v>
      </c>
      <c r="AJ2158" s="21">
        <v>3</v>
      </c>
      <c r="AK2158" s="21">
        <v>1.4039999999999999</v>
      </c>
      <c r="AL2158" s="21">
        <v>3.2</v>
      </c>
      <c r="AO2158">
        <f t="shared" si="683"/>
        <v>-300</v>
      </c>
      <c r="AP2158">
        <f>IF(E2158&lt;F2158,G2158,H2158)</f>
        <v>43</v>
      </c>
      <c r="AQ2158">
        <f>IF(E2158&lt;F2158,H2158,G2158)</f>
        <v>18</v>
      </c>
    </row>
    <row r="2159" spans="2:43" x14ac:dyDescent="0.25">
      <c r="B2159" s="23">
        <v>42267</v>
      </c>
      <c r="C2159" s="20" t="s">
        <v>53</v>
      </c>
      <c r="D2159" s="20" t="s">
        <v>55</v>
      </c>
      <c r="E2159" s="2">
        <v>159</v>
      </c>
      <c r="F2159" s="2">
        <v>-177.30496453900707</v>
      </c>
      <c r="G2159">
        <v>24</v>
      </c>
      <c r="H2159">
        <v>10</v>
      </c>
      <c r="J2159" s="2" t="str">
        <f t="shared" si="679"/>
        <v>St. Louis Rams</v>
      </c>
      <c r="K2159" s="2" t="str">
        <f t="shared" si="680"/>
        <v>Washington Redskins</v>
      </c>
      <c r="L2159" s="17">
        <f t="shared" si="681"/>
        <v>-177.30496453900707</v>
      </c>
      <c r="M2159" s="18">
        <f t="shared" si="682"/>
        <v>159</v>
      </c>
      <c r="N2159" s="4">
        <f t="shared" si="668"/>
        <v>1.5640000000000001</v>
      </c>
      <c r="O2159" s="4">
        <f t="shared" si="669"/>
        <v>2.59</v>
      </c>
      <c r="P2159" s="4"/>
      <c r="Q2159" s="4"/>
      <c r="R2159" s="1">
        <f t="shared" si="670"/>
        <v>0.63938618925831203</v>
      </c>
      <c r="S2159" s="1">
        <f t="shared" si="670"/>
        <v>0.38610038610038611</v>
      </c>
      <c r="T2159" s="1">
        <f t="shared" si="666"/>
        <v>2.4853153586904098E-2</v>
      </c>
      <c r="U2159" s="1">
        <f t="shared" si="667"/>
        <v>0.12664290157896296</v>
      </c>
      <c r="V2159" s="1">
        <f t="shared" si="671"/>
        <v>0.63764290157896297</v>
      </c>
      <c r="W2159" s="1"/>
      <c r="X2159" s="17">
        <f t="shared" si="672"/>
        <v>568.27590728878238</v>
      </c>
      <c r="Y2159" s="18">
        <f t="shared" si="673"/>
        <v>1585.5874535669882</v>
      </c>
      <c r="Z2159" s="2">
        <f t="shared" si="684"/>
        <v>539.86211192434325</v>
      </c>
      <c r="AA2159" s="18">
        <f t="shared" si="684"/>
        <v>1506.3080808886386</v>
      </c>
      <c r="AB2159" s="2">
        <f t="shared" si="685"/>
        <v>-185.23248398289911</v>
      </c>
      <c r="AC2159" s="2">
        <f t="shared" si="685"/>
        <v>150.63080808886386</v>
      </c>
      <c r="AD2159" s="2">
        <f t="shared" si="674"/>
        <v>-1000</v>
      </c>
      <c r="AE2159" s="2">
        <f t="shared" si="675"/>
        <v>1506.3080808886386</v>
      </c>
      <c r="AF2159" s="5">
        <f t="shared" si="676"/>
        <v>-1</v>
      </c>
      <c r="AG2159" s="5">
        <f t="shared" si="677"/>
        <v>1.5899999999999999</v>
      </c>
      <c r="AH2159" s="3">
        <f t="shared" si="678"/>
        <v>201509</v>
      </c>
      <c r="AI2159" s="21">
        <v>2.5499999999999998</v>
      </c>
      <c r="AJ2159" s="21">
        <v>1.581</v>
      </c>
      <c r="AK2159" s="21">
        <v>2.59</v>
      </c>
      <c r="AL2159" s="21">
        <v>1.5640000000000001</v>
      </c>
      <c r="AO2159">
        <f t="shared" si="683"/>
        <v>-180</v>
      </c>
      <c r="AP2159">
        <f>IF(E2159&lt;F2159,G2159,H2159)</f>
        <v>10</v>
      </c>
      <c r="AQ2159">
        <f>IF(E2159&lt;F2159,H2159,G2159)</f>
        <v>24</v>
      </c>
    </row>
    <row r="2160" spans="2:43" x14ac:dyDescent="0.25">
      <c r="B2160" s="23">
        <v>42264</v>
      </c>
      <c r="C2160" s="20" t="s">
        <v>20</v>
      </c>
      <c r="D2160" s="20" t="s">
        <v>38</v>
      </c>
      <c r="E2160" s="2">
        <v>-162.07455429497568</v>
      </c>
      <c r="F2160" s="2">
        <v>146</v>
      </c>
      <c r="G2160">
        <v>24</v>
      </c>
      <c r="H2160">
        <v>31</v>
      </c>
      <c r="J2160" s="2" t="str">
        <f t="shared" si="679"/>
        <v>Kansas City Chiefs</v>
      </c>
      <c r="K2160" s="2" t="str">
        <f t="shared" si="680"/>
        <v>Denver Broncos</v>
      </c>
      <c r="L2160" s="17">
        <f t="shared" si="681"/>
        <v>-162.07455429497568</v>
      </c>
      <c r="M2160" s="18">
        <f t="shared" si="682"/>
        <v>146</v>
      </c>
      <c r="N2160" s="4">
        <f t="shared" si="668"/>
        <v>1.617</v>
      </c>
      <c r="O2160" s="4">
        <f t="shared" si="669"/>
        <v>2.46</v>
      </c>
      <c r="P2160" s="4"/>
      <c r="Q2160" s="4"/>
      <c r="R2160" s="1">
        <f t="shared" si="670"/>
        <v>0.6184291898577613</v>
      </c>
      <c r="S2160" s="1">
        <f t="shared" si="670"/>
        <v>0.4065040650406504</v>
      </c>
      <c r="T2160" s="1">
        <f t="shared" si="666"/>
        <v>2.4326710816777064E-2</v>
      </c>
      <c r="U2160" s="1">
        <f t="shared" si="667"/>
        <v>0.10596256240855545</v>
      </c>
      <c r="V2160" s="1">
        <f t="shared" si="671"/>
        <v>0.61696256240855551</v>
      </c>
      <c r="W2160" s="1"/>
      <c r="X2160" s="17">
        <f t="shared" si="672"/>
        <v>620.84389058569059</v>
      </c>
      <c r="Y2160" s="18">
        <f t="shared" si="673"/>
        <v>1456.8535337470446</v>
      </c>
      <c r="Z2160" s="2">
        <f t="shared" si="684"/>
        <v>589.80169605640606</v>
      </c>
      <c r="AA2160" s="18">
        <f t="shared" si="684"/>
        <v>1384.0108570596924</v>
      </c>
      <c r="AB2160" s="2">
        <f t="shared" si="685"/>
        <v>-169.54851209928776</v>
      </c>
      <c r="AC2160" s="2">
        <f t="shared" si="685"/>
        <v>138.40108570596925</v>
      </c>
      <c r="AD2160" s="2">
        <f t="shared" si="674"/>
        <v>-1000</v>
      </c>
      <c r="AE2160" s="2">
        <f t="shared" si="675"/>
        <v>1384.0108570596924</v>
      </c>
      <c r="AF2160" s="5">
        <f t="shared" si="676"/>
        <v>-1</v>
      </c>
      <c r="AG2160" s="5">
        <f t="shared" si="677"/>
        <v>1.46</v>
      </c>
      <c r="AH2160" s="3">
        <f t="shared" si="678"/>
        <v>201509</v>
      </c>
      <c r="AI2160" s="21">
        <v>1.5980000000000001</v>
      </c>
      <c r="AJ2160" s="21">
        <v>2.5099999999999998</v>
      </c>
      <c r="AK2160" s="21">
        <v>1.617</v>
      </c>
      <c r="AL2160" s="21">
        <v>2.46</v>
      </c>
      <c r="AO2160">
        <f t="shared" si="683"/>
        <v>-170</v>
      </c>
      <c r="AP2160">
        <f>IF(E2160&lt;F2160,G2160,H2160)</f>
        <v>24</v>
      </c>
      <c r="AQ2160">
        <f>IF(E2160&lt;F2160,H2160,G2160)</f>
        <v>31</v>
      </c>
    </row>
    <row r="2161" spans="2:43" x14ac:dyDescent="0.25">
      <c r="B2161" s="23">
        <v>42261</v>
      </c>
      <c r="C2161" s="20" t="s">
        <v>22</v>
      </c>
      <c r="D2161" s="20" t="s">
        <v>29</v>
      </c>
      <c r="E2161" s="2">
        <v>140</v>
      </c>
      <c r="F2161" s="2">
        <v>-155.03875968992247</v>
      </c>
      <c r="G2161">
        <v>20</v>
      </c>
      <c r="H2161">
        <v>3</v>
      </c>
      <c r="J2161" s="2" t="str">
        <f t="shared" si="679"/>
        <v>Minnesota Vikings</v>
      </c>
      <c r="K2161" s="2" t="str">
        <f t="shared" si="680"/>
        <v>San Francisco 49ers</v>
      </c>
      <c r="L2161" s="17">
        <f t="shared" si="681"/>
        <v>-155.03875968992247</v>
      </c>
      <c r="M2161" s="18">
        <f t="shared" si="682"/>
        <v>140</v>
      </c>
      <c r="N2161" s="4">
        <f t="shared" si="668"/>
        <v>1.645</v>
      </c>
      <c r="O2161" s="4">
        <f t="shared" si="669"/>
        <v>2.4</v>
      </c>
      <c r="P2161" s="4"/>
      <c r="Q2161" s="4"/>
      <c r="R2161" s="1">
        <f t="shared" si="670"/>
        <v>0.60790273556231</v>
      </c>
      <c r="S2161" s="1">
        <f t="shared" si="670"/>
        <v>0.41666666666666669</v>
      </c>
      <c r="T2161" s="1">
        <f t="shared" si="666"/>
        <v>2.3980222496909787E-2</v>
      </c>
      <c r="U2161" s="1">
        <f t="shared" si="667"/>
        <v>9.5618034447821659E-2</v>
      </c>
      <c r="V2161" s="1">
        <f t="shared" si="671"/>
        <v>0.6066180344478217</v>
      </c>
      <c r="W2161" s="1"/>
      <c r="X2161" s="17">
        <f t="shared" si="672"/>
        <v>648.48379575502895</v>
      </c>
      <c r="Y2161" s="18">
        <f t="shared" si="673"/>
        <v>1396.9947605426773</v>
      </c>
      <c r="Z2161" s="2">
        <f t="shared" si="684"/>
        <v>616.05960596727743</v>
      </c>
      <c r="AA2161" s="18">
        <f t="shared" si="684"/>
        <v>1327.1450225155434</v>
      </c>
      <c r="AB2161" s="2">
        <f t="shared" si="685"/>
        <v>-162.32195558900446</v>
      </c>
      <c r="AC2161" s="2">
        <f t="shared" si="685"/>
        <v>132.71450225155434</v>
      </c>
      <c r="AD2161" s="2">
        <f t="shared" si="674"/>
        <v>-1000</v>
      </c>
      <c r="AE2161" s="2">
        <f t="shared" si="675"/>
        <v>1327.1450225155434</v>
      </c>
      <c r="AF2161" s="5">
        <f t="shared" si="676"/>
        <v>-1</v>
      </c>
      <c r="AG2161" s="5">
        <f t="shared" si="677"/>
        <v>1.4</v>
      </c>
      <c r="AH2161" s="3">
        <f t="shared" si="678"/>
        <v>201509</v>
      </c>
      <c r="AI2161" s="21">
        <v>2.1800000000000002</v>
      </c>
      <c r="AJ2161" s="21">
        <v>1.7689999999999999</v>
      </c>
      <c r="AK2161" s="21">
        <v>2.4</v>
      </c>
      <c r="AL2161" s="21">
        <v>1.645</v>
      </c>
      <c r="AO2161">
        <f t="shared" si="683"/>
        <v>-160</v>
      </c>
      <c r="AP2161">
        <f>IF(E2161&lt;F2161,G2161,H2161)</f>
        <v>3</v>
      </c>
      <c r="AQ2161">
        <f>IF(E2161&lt;F2161,H2161,G2161)</f>
        <v>20</v>
      </c>
    </row>
    <row r="2162" spans="2:43" x14ac:dyDescent="0.25">
      <c r="B2162" s="23">
        <v>42261</v>
      </c>
      <c r="C2162" s="20" t="s">
        <v>35</v>
      </c>
      <c r="D2162" s="20" t="s">
        <v>19</v>
      </c>
      <c r="E2162" s="2">
        <v>159</v>
      </c>
      <c r="F2162" s="2">
        <v>-177.30496453900707</v>
      </c>
      <c r="G2162">
        <v>26</v>
      </c>
      <c r="H2162">
        <v>24</v>
      </c>
      <c r="J2162" s="2" t="str">
        <f t="shared" si="679"/>
        <v>Philadelphia Eagles</v>
      </c>
      <c r="K2162" s="2" t="str">
        <f t="shared" si="680"/>
        <v>Atlanta Falcons</v>
      </c>
      <c r="L2162" s="17">
        <f t="shared" si="681"/>
        <v>-177.30496453900707</v>
      </c>
      <c r="M2162" s="18">
        <f t="shared" si="682"/>
        <v>159</v>
      </c>
      <c r="N2162" s="4">
        <f t="shared" si="668"/>
        <v>1.5640000000000001</v>
      </c>
      <c r="O2162" s="4">
        <f t="shared" si="669"/>
        <v>2.59</v>
      </c>
      <c r="P2162" s="4"/>
      <c r="Q2162" s="4"/>
      <c r="R2162" s="1">
        <f t="shared" si="670"/>
        <v>0.63938618925831203</v>
      </c>
      <c r="S2162" s="1">
        <f t="shared" si="670"/>
        <v>0.38610038610038611</v>
      </c>
      <c r="T2162" s="1">
        <f t="shared" si="666"/>
        <v>2.4853153586904098E-2</v>
      </c>
      <c r="U2162" s="1">
        <f t="shared" si="667"/>
        <v>0.12664290157896296</v>
      </c>
      <c r="V2162" s="1">
        <f t="shared" si="671"/>
        <v>0.63764290157896297</v>
      </c>
      <c r="W2162" s="1"/>
      <c r="X2162" s="17">
        <f t="shared" si="672"/>
        <v>568.27590728878238</v>
      </c>
      <c r="Y2162" s="18">
        <f t="shared" si="673"/>
        <v>1585.5874535669882</v>
      </c>
      <c r="Z2162" s="2">
        <f t="shared" si="684"/>
        <v>539.86211192434325</v>
      </c>
      <c r="AA2162" s="18">
        <f t="shared" si="684"/>
        <v>1506.3080808886386</v>
      </c>
      <c r="AB2162" s="2">
        <f t="shared" si="685"/>
        <v>-185.23248398289911</v>
      </c>
      <c r="AC2162" s="2">
        <f t="shared" si="685"/>
        <v>150.63080808886386</v>
      </c>
      <c r="AD2162" s="2">
        <f t="shared" si="674"/>
        <v>-1000</v>
      </c>
      <c r="AE2162" s="2">
        <f t="shared" si="675"/>
        <v>1506.3080808886386</v>
      </c>
      <c r="AF2162" s="5">
        <f t="shared" si="676"/>
        <v>-1</v>
      </c>
      <c r="AG2162" s="5">
        <f t="shared" si="677"/>
        <v>1.5899999999999999</v>
      </c>
      <c r="AH2162" s="3">
        <f t="shared" si="678"/>
        <v>201509</v>
      </c>
      <c r="AI2162" s="21">
        <v>2.37</v>
      </c>
      <c r="AJ2162" s="21">
        <v>1.6619999999999999</v>
      </c>
      <c r="AK2162" s="21">
        <v>2.59</v>
      </c>
      <c r="AL2162" s="21">
        <v>1.5640000000000001</v>
      </c>
      <c r="AO2162">
        <f t="shared" si="683"/>
        <v>-180</v>
      </c>
      <c r="AP2162">
        <f>IF(E2162&lt;F2162,G2162,H2162)</f>
        <v>24</v>
      </c>
      <c r="AQ2162">
        <f>IF(E2162&lt;F2162,H2162,G2162)</f>
        <v>26</v>
      </c>
    </row>
    <row r="2163" spans="2:43" x14ac:dyDescent="0.25">
      <c r="B2163" s="23">
        <v>42260</v>
      </c>
      <c r="C2163" s="20" t="s">
        <v>23</v>
      </c>
      <c r="D2163" s="20" t="s">
        <v>25</v>
      </c>
      <c r="E2163" s="2">
        <v>-302.1148036253777</v>
      </c>
      <c r="F2163" s="2">
        <v>266</v>
      </c>
      <c r="G2163">
        <v>27</v>
      </c>
      <c r="H2163">
        <v>26</v>
      </c>
      <c r="J2163" s="2" t="str">
        <f t="shared" si="679"/>
        <v>Dallas Cowboys</v>
      </c>
      <c r="K2163" s="2" t="str">
        <f t="shared" si="680"/>
        <v>New York Giants</v>
      </c>
      <c r="L2163" s="17">
        <f t="shared" si="681"/>
        <v>-302.1148036253777</v>
      </c>
      <c r="M2163" s="18">
        <f t="shared" si="682"/>
        <v>266</v>
      </c>
      <c r="N2163" s="4">
        <f t="shared" si="668"/>
        <v>1.331</v>
      </c>
      <c r="O2163" s="4">
        <f t="shared" si="669"/>
        <v>3.66</v>
      </c>
      <c r="P2163" s="4"/>
      <c r="Q2163" s="4"/>
      <c r="R2163" s="1">
        <f t="shared" si="670"/>
        <v>0.75131480090157776</v>
      </c>
      <c r="S2163" s="1">
        <f t="shared" si="670"/>
        <v>0.27322404371584696</v>
      </c>
      <c r="T2163" s="1">
        <f t="shared" si="666"/>
        <v>2.3951112001602826E-2</v>
      </c>
      <c r="U2163" s="1">
        <f t="shared" si="667"/>
        <v>0.2390453785928654</v>
      </c>
      <c r="V2163" s="1">
        <f t="shared" si="671"/>
        <v>0.75004537859286535</v>
      </c>
      <c r="W2163" s="1"/>
      <c r="X2163" s="17">
        <f t="shared" si="672"/>
        <v>333.25266516016148</v>
      </c>
      <c r="Y2163" s="18">
        <f t="shared" si="673"/>
        <v>2598.7355030309577</v>
      </c>
      <c r="Z2163" s="2">
        <f t="shared" si="684"/>
        <v>316.59003190215338</v>
      </c>
      <c r="AA2163" s="18">
        <f t="shared" si="684"/>
        <v>2468.7987278794099</v>
      </c>
      <c r="AB2163" s="2">
        <f t="shared" si="685"/>
        <v>-315.86591466311995</v>
      </c>
      <c r="AC2163" s="2">
        <f t="shared" si="685"/>
        <v>246.879872787941</v>
      </c>
      <c r="AD2163" s="2">
        <f t="shared" si="674"/>
        <v>316.59003190215338</v>
      </c>
      <c r="AE2163" s="2">
        <f t="shared" si="675"/>
        <v>-1000</v>
      </c>
      <c r="AF2163" s="5">
        <f t="shared" si="676"/>
        <v>0.33099999999999996</v>
      </c>
      <c r="AG2163" s="5">
        <f t="shared" si="677"/>
        <v>-1</v>
      </c>
      <c r="AH2163" s="3">
        <f t="shared" si="678"/>
        <v>201509</v>
      </c>
      <c r="AI2163" s="21">
        <v>1.413</v>
      </c>
      <c r="AJ2163" s="21">
        <v>3.16</v>
      </c>
      <c r="AK2163" s="21">
        <v>1.331</v>
      </c>
      <c r="AL2163" s="21">
        <v>3.66</v>
      </c>
      <c r="AO2163">
        <f t="shared" si="683"/>
        <v>-400</v>
      </c>
      <c r="AP2163">
        <f>IF(E2163&lt;F2163,G2163,H2163)</f>
        <v>27</v>
      </c>
      <c r="AQ2163">
        <f>IF(E2163&lt;F2163,H2163,G2163)</f>
        <v>26</v>
      </c>
    </row>
    <row r="2164" spans="2:43" x14ac:dyDescent="0.25">
      <c r="B2164" s="23">
        <v>42260</v>
      </c>
      <c r="C2164" s="20" t="s">
        <v>38</v>
      </c>
      <c r="D2164" s="20" t="s">
        <v>28</v>
      </c>
      <c r="E2164" s="2">
        <v>-220.26431718061676</v>
      </c>
      <c r="F2164" s="2">
        <v>197.00000000000003</v>
      </c>
      <c r="G2164">
        <v>19</v>
      </c>
      <c r="H2164">
        <v>13</v>
      </c>
      <c r="J2164" s="2" t="str">
        <f t="shared" si="679"/>
        <v>Denver Broncos</v>
      </c>
      <c r="K2164" s="2" t="str">
        <f t="shared" si="680"/>
        <v>Baltimore Ravens</v>
      </c>
      <c r="L2164" s="17">
        <f t="shared" si="681"/>
        <v>-220.26431718061676</v>
      </c>
      <c r="M2164" s="18">
        <f t="shared" si="682"/>
        <v>197.00000000000003</v>
      </c>
      <c r="N2164" s="4">
        <f t="shared" si="668"/>
        <v>1.454</v>
      </c>
      <c r="O2164" s="4">
        <f t="shared" si="669"/>
        <v>2.97</v>
      </c>
      <c r="P2164" s="4"/>
      <c r="Q2164" s="4"/>
      <c r="R2164" s="1">
        <f t="shared" si="670"/>
        <v>0.68775790921595603</v>
      </c>
      <c r="S2164" s="1">
        <f t="shared" si="670"/>
        <v>0.33670033670033667</v>
      </c>
      <c r="T2164" s="1">
        <f t="shared" si="666"/>
        <v>2.3874321880650973E-2</v>
      </c>
      <c r="U2164" s="1">
        <f t="shared" si="667"/>
        <v>0.17552878625780968</v>
      </c>
      <c r="V2164" s="1">
        <f t="shared" si="671"/>
        <v>0.68652878625780966</v>
      </c>
      <c r="W2164" s="1"/>
      <c r="X2164" s="17">
        <f t="shared" si="672"/>
        <v>456.6031607369099</v>
      </c>
      <c r="Y2164" s="18">
        <f t="shared" si="673"/>
        <v>1948.6078523326898</v>
      </c>
      <c r="Z2164" s="2">
        <f t="shared" si="684"/>
        <v>433.77300270006441</v>
      </c>
      <c r="AA2164" s="18">
        <f t="shared" si="684"/>
        <v>1851.1774597160552</v>
      </c>
      <c r="AB2164" s="2">
        <f t="shared" si="685"/>
        <v>-230.53532464570125</v>
      </c>
      <c r="AC2164" s="2">
        <f t="shared" si="685"/>
        <v>185.11774597160553</v>
      </c>
      <c r="AD2164" s="2">
        <f t="shared" si="674"/>
        <v>433.77300270006441</v>
      </c>
      <c r="AE2164" s="2">
        <f t="shared" si="675"/>
        <v>-1000</v>
      </c>
      <c r="AF2164" s="5">
        <f t="shared" si="676"/>
        <v>0.45399999999999996</v>
      </c>
      <c r="AG2164" s="5">
        <f t="shared" si="677"/>
        <v>-1</v>
      </c>
      <c r="AH2164" s="3">
        <f t="shared" si="678"/>
        <v>201509</v>
      </c>
      <c r="AI2164" s="21">
        <v>1.4730000000000001</v>
      </c>
      <c r="AJ2164" s="21">
        <v>2.89</v>
      </c>
      <c r="AK2164" s="21">
        <v>1.454</v>
      </c>
      <c r="AL2164" s="21">
        <v>2.97</v>
      </c>
      <c r="AO2164">
        <f t="shared" si="683"/>
        <v>-300</v>
      </c>
      <c r="AP2164">
        <f>IF(E2164&lt;F2164,G2164,H2164)</f>
        <v>19</v>
      </c>
      <c r="AQ2164">
        <f>IF(E2164&lt;F2164,H2164,G2164)</f>
        <v>13</v>
      </c>
    </row>
    <row r="2165" spans="2:43" x14ac:dyDescent="0.25">
      <c r="B2165" s="23">
        <v>42260</v>
      </c>
      <c r="C2165" s="20" t="s">
        <v>52</v>
      </c>
      <c r="D2165" s="20" t="s">
        <v>21</v>
      </c>
      <c r="E2165" s="2">
        <v>136</v>
      </c>
      <c r="F2165" s="2">
        <v>-150.15015015015015</v>
      </c>
      <c r="G2165">
        <v>13</v>
      </c>
      <c r="H2165">
        <v>33</v>
      </c>
      <c r="J2165" s="2" t="str">
        <f t="shared" si="679"/>
        <v>Cincinnati Bengals</v>
      </c>
      <c r="K2165" s="2" t="str">
        <f t="shared" si="680"/>
        <v>Oakland Raiders</v>
      </c>
      <c r="L2165" s="17">
        <f t="shared" si="681"/>
        <v>-150.15015015015015</v>
      </c>
      <c r="M2165" s="18">
        <f t="shared" si="682"/>
        <v>136</v>
      </c>
      <c r="N2165" s="4">
        <f t="shared" si="668"/>
        <v>1.6659999999999999</v>
      </c>
      <c r="O2165" s="4">
        <f t="shared" si="669"/>
        <v>2.36</v>
      </c>
      <c r="P2165" s="4"/>
      <c r="Q2165" s="4"/>
      <c r="R2165" s="1">
        <f t="shared" si="670"/>
        <v>0.60024009603841544</v>
      </c>
      <c r="S2165" s="1">
        <f t="shared" si="670"/>
        <v>0.42372881355932207</v>
      </c>
      <c r="T2165" s="1">
        <f t="shared" si="666"/>
        <v>2.3407848981619517E-2</v>
      </c>
      <c r="U2165" s="1">
        <f t="shared" si="667"/>
        <v>8.8255641239546684E-2</v>
      </c>
      <c r="V2165" s="1">
        <f t="shared" si="671"/>
        <v>0.59925564123954667</v>
      </c>
      <c r="W2165" s="1"/>
      <c r="X2165" s="17">
        <f t="shared" si="672"/>
        <v>668.73689821513028</v>
      </c>
      <c r="Y2165" s="18">
        <f t="shared" si="673"/>
        <v>1356.0765066241343</v>
      </c>
      <c r="Z2165" s="2">
        <f t="shared" si="684"/>
        <v>635.30005330437371</v>
      </c>
      <c r="AA2165" s="18">
        <f t="shared" si="684"/>
        <v>1288.2726812929275</v>
      </c>
      <c r="AB2165" s="2">
        <f t="shared" si="685"/>
        <v>-157.40593673787993</v>
      </c>
      <c r="AC2165" s="2">
        <f t="shared" si="685"/>
        <v>128.82726812929275</v>
      </c>
      <c r="AD2165" s="2">
        <f t="shared" si="674"/>
        <v>635.30005330437371</v>
      </c>
      <c r="AE2165" s="2">
        <f t="shared" si="675"/>
        <v>-1000</v>
      </c>
      <c r="AF2165" s="5">
        <f t="shared" si="676"/>
        <v>0.66599999999999993</v>
      </c>
      <c r="AG2165" s="5">
        <f t="shared" si="677"/>
        <v>-1</v>
      </c>
      <c r="AH2165" s="3">
        <f t="shared" si="678"/>
        <v>201509</v>
      </c>
      <c r="AI2165" s="21">
        <v>2.58</v>
      </c>
      <c r="AJ2165" s="21">
        <v>1.571</v>
      </c>
      <c r="AK2165" s="21">
        <v>2.36</v>
      </c>
      <c r="AL2165" s="21">
        <v>1.6659999999999999</v>
      </c>
      <c r="AO2165">
        <f t="shared" si="683"/>
        <v>-160</v>
      </c>
      <c r="AP2165">
        <f>IF(E2165&lt;F2165,G2165,H2165)</f>
        <v>33</v>
      </c>
      <c r="AQ2165">
        <f>IF(E2165&lt;F2165,H2165,G2165)</f>
        <v>13</v>
      </c>
    </row>
    <row r="2166" spans="2:43" x14ac:dyDescent="0.25">
      <c r="B2166" s="23">
        <v>42260</v>
      </c>
      <c r="C2166" s="20" t="s">
        <v>27</v>
      </c>
      <c r="D2166" s="20" t="s">
        <v>41</v>
      </c>
      <c r="E2166" s="2">
        <v>-155.03875968992247</v>
      </c>
      <c r="F2166" s="2">
        <v>140</v>
      </c>
      <c r="G2166">
        <v>14</v>
      </c>
      <c r="H2166">
        <v>42</v>
      </c>
      <c r="J2166" s="2" t="str">
        <f t="shared" si="679"/>
        <v>Tampa Bay Buccaneers</v>
      </c>
      <c r="K2166" s="2" t="str">
        <f t="shared" si="680"/>
        <v>Tennessee Titans</v>
      </c>
      <c r="L2166" s="17">
        <f t="shared" si="681"/>
        <v>-155.03875968992247</v>
      </c>
      <c r="M2166" s="18">
        <f t="shared" si="682"/>
        <v>140</v>
      </c>
      <c r="N2166" s="4">
        <f t="shared" si="668"/>
        <v>1.645</v>
      </c>
      <c r="O2166" s="4">
        <f t="shared" si="669"/>
        <v>2.4</v>
      </c>
      <c r="P2166" s="4"/>
      <c r="Q2166" s="4"/>
      <c r="R2166" s="1">
        <f t="shared" si="670"/>
        <v>0.60790273556231</v>
      </c>
      <c r="S2166" s="1">
        <f t="shared" si="670"/>
        <v>0.41666666666666669</v>
      </c>
      <c r="T2166" s="1">
        <f t="shared" si="666"/>
        <v>2.3980222496909787E-2</v>
      </c>
      <c r="U2166" s="1">
        <f t="shared" si="667"/>
        <v>9.5618034447821659E-2</v>
      </c>
      <c r="V2166" s="1">
        <f t="shared" si="671"/>
        <v>0.6066180344478217</v>
      </c>
      <c r="W2166" s="1"/>
      <c r="X2166" s="17">
        <f t="shared" si="672"/>
        <v>648.48379575502895</v>
      </c>
      <c r="Y2166" s="18">
        <f t="shared" si="673"/>
        <v>1396.9947605426773</v>
      </c>
      <c r="Z2166" s="2">
        <f t="shared" si="684"/>
        <v>616.05960596727743</v>
      </c>
      <c r="AA2166" s="18">
        <f t="shared" si="684"/>
        <v>1327.1450225155434</v>
      </c>
      <c r="AB2166" s="2">
        <f t="shared" si="685"/>
        <v>-162.32195558900446</v>
      </c>
      <c r="AC2166" s="2">
        <f t="shared" si="685"/>
        <v>132.71450225155434</v>
      </c>
      <c r="AD2166" s="2">
        <f t="shared" si="674"/>
        <v>-1000</v>
      </c>
      <c r="AE2166" s="2">
        <f t="shared" si="675"/>
        <v>1327.1450225155434</v>
      </c>
      <c r="AF2166" s="5">
        <f t="shared" si="676"/>
        <v>-1</v>
      </c>
      <c r="AG2166" s="5">
        <f t="shared" si="677"/>
        <v>1.4</v>
      </c>
      <c r="AH2166" s="3">
        <f t="shared" si="678"/>
        <v>201509</v>
      </c>
      <c r="AI2166" s="21">
        <v>1.6020000000000001</v>
      </c>
      <c r="AJ2166" s="21">
        <v>2.5</v>
      </c>
      <c r="AK2166" s="21">
        <v>1.645</v>
      </c>
      <c r="AL2166" s="21">
        <v>2.4</v>
      </c>
      <c r="AO2166">
        <f t="shared" si="683"/>
        <v>-160</v>
      </c>
      <c r="AP2166">
        <f>IF(E2166&lt;F2166,G2166,H2166)</f>
        <v>14</v>
      </c>
      <c r="AQ2166">
        <f>IF(E2166&lt;F2166,H2166,G2166)</f>
        <v>42</v>
      </c>
    </row>
    <row r="2167" spans="2:43" x14ac:dyDescent="0.25">
      <c r="B2167" s="23">
        <v>42260</v>
      </c>
      <c r="C2167" s="20" t="s">
        <v>48</v>
      </c>
      <c r="D2167" s="20" t="s">
        <v>43</v>
      </c>
      <c r="E2167" s="2">
        <v>-130.03901170351108</v>
      </c>
      <c r="F2167" s="2">
        <v>118.00000000000001</v>
      </c>
      <c r="G2167">
        <v>31</v>
      </c>
      <c r="H2167">
        <v>19</v>
      </c>
      <c r="J2167" s="2" t="str">
        <f t="shared" si="679"/>
        <v>Arizona Cardinals</v>
      </c>
      <c r="K2167" s="2" t="str">
        <f t="shared" si="680"/>
        <v>New Orleans Saints</v>
      </c>
      <c r="L2167" s="17">
        <f t="shared" si="681"/>
        <v>-130.03901170351108</v>
      </c>
      <c r="M2167" s="18">
        <f t="shared" si="682"/>
        <v>118.00000000000001</v>
      </c>
      <c r="N2167" s="4">
        <f t="shared" si="668"/>
        <v>1.7689999999999999</v>
      </c>
      <c r="O2167" s="4">
        <f t="shared" si="669"/>
        <v>2.1800000000000002</v>
      </c>
      <c r="P2167" s="4"/>
      <c r="Q2167" s="4"/>
      <c r="R2167" s="1">
        <f t="shared" si="670"/>
        <v>0.56529112492933864</v>
      </c>
      <c r="S2167" s="1">
        <f t="shared" si="670"/>
        <v>0.4587155963302752</v>
      </c>
      <c r="T2167" s="1">
        <f t="shared" si="666"/>
        <v>2.3443909850595079E-2</v>
      </c>
      <c r="U2167" s="1">
        <f t="shared" si="667"/>
        <v>5.328776429953172E-2</v>
      </c>
      <c r="V2167" s="1">
        <f t="shared" si="671"/>
        <v>0.56428776429953176</v>
      </c>
      <c r="W2167" s="1"/>
      <c r="X2167" s="17">
        <f t="shared" si="672"/>
        <v>772.14546064335025</v>
      </c>
      <c r="Y2167" s="18">
        <f t="shared" si="673"/>
        <v>1178.7723247127699</v>
      </c>
      <c r="Z2167" s="2">
        <f t="shared" si="684"/>
        <v>733.53818761118271</v>
      </c>
      <c r="AA2167" s="18">
        <f t="shared" si="684"/>
        <v>1119.8337084771313</v>
      </c>
      <c r="AB2167" s="2">
        <f t="shared" si="685"/>
        <v>-136.32555426413018</v>
      </c>
      <c r="AC2167" s="2">
        <f t="shared" si="685"/>
        <v>111.98337084771313</v>
      </c>
      <c r="AD2167" s="2">
        <f t="shared" si="674"/>
        <v>733.53818761118271</v>
      </c>
      <c r="AE2167" s="2">
        <f t="shared" si="675"/>
        <v>-1000</v>
      </c>
      <c r="AF2167" s="5">
        <f t="shared" si="676"/>
        <v>0.76899999999999991</v>
      </c>
      <c r="AG2167" s="5">
        <f t="shared" si="677"/>
        <v>-1</v>
      </c>
      <c r="AH2167" s="3">
        <f t="shared" si="678"/>
        <v>201509</v>
      </c>
      <c r="AI2167" s="21">
        <v>1.7689999999999999</v>
      </c>
      <c r="AJ2167" s="21">
        <v>2.1800000000000002</v>
      </c>
      <c r="AK2167" s="21">
        <v>1.7689999999999999</v>
      </c>
      <c r="AL2167" s="21">
        <v>2.1800000000000002</v>
      </c>
      <c r="AO2167">
        <f t="shared" si="683"/>
        <v>-140</v>
      </c>
      <c r="AP2167">
        <f>IF(E2167&lt;F2167,G2167,H2167)</f>
        <v>31</v>
      </c>
      <c r="AQ2167">
        <f>IF(E2167&lt;F2167,H2167,G2167)</f>
        <v>19</v>
      </c>
    </row>
    <row r="2168" spans="2:43" x14ac:dyDescent="0.25">
      <c r="B2168" s="23">
        <v>42260</v>
      </c>
      <c r="C2168" s="20" t="s">
        <v>54</v>
      </c>
      <c r="D2168" s="20" t="s">
        <v>34</v>
      </c>
      <c r="E2168" s="2">
        <v>-180.1801801801802</v>
      </c>
      <c r="F2168" s="2">
        <v>162</v>
      </c>
      <c r="G2168">
        <v>33</v>
      </c>
      <c r="H2168">
        <v>28</v>
      </c>
      <c r="J2168" s="2" t="str">
        <f t="shared" si="679"/>
        <v>San Diego Chargers</v>
      </c>
      <c r="K2168" s="2" t="str">
        <f t="shared" si="680"/>
        <v>Detroit Lions</v>
      </c>
      <c r="L2168" s="17">
        <f t="shared" si="681"/>
        <v>-180.1801801801802</v>
      </c>
      <c r="M2168" s="18">
        <f t="shared" si="682"/>
        <v>162</v>
      </c>
      <c r="N2168" s="4">
        <f t="shared" si="668"/>
        <v>1.5549999999999999</v>
      </c>
      <c r="O2168" s="4">
        <f t="shared" si="669"/>
        <v>2.62</v>
      </c>
      <c r="P2168" s="4"/>
      <c r="Q2168" s="4"/>
      <c r="R2168" s="1">
        <f t="shared" si="670"/>
        <v>0.64308681672025725</v>
      </c>
      <c r="S2168" s="1">
        <f t="shared" si="670"/>
        <v>0.38167938931297707</v>
      </c>
      <c r="T2168" s="1">
        <f t="shared" si="666"/>
        <v>2.4167664670658784E-2</v>
      </c>
      <c r="U2168" s="1">
        <f t="shared" si="667"/>
        <v>0.13070371370364009</v>
      </c>
      <c r="V2168" s="1">
        <f t="shared" si="671"/>
        <v>0.6417037137036401</v>
      </c>
      <c r="W2168" s="1"/>
      <c r="X2168" s="17">
        <f t="shared" si="672"/>
        <v>558.35158601222145</v>
      </c>
      <c r="Y2168" s="18">
        <f t="shared" si="673"/>
        <v>1612.4084218612529</v>
      </c>
      <c r="Z2168" s="2">
        <f t="shared" si="684"/>
        <v>530.43400671161032</v>
      </c>
      <c r="AA2168" s="18">
        <f t="shared" si="684"/>
        <v>1531.7880007681902</v>
      </c>
      <c r="AB2168" s="2">
        <f t="shared" si="685"/>
        <v>-188.52486592996408</v>
      </c>
      <c r="AC2168" s="2">
        <f t="shared" si="685"/>
        <v>153.17880007681902</v>
      </c>
      <c r="AD2168" s="2">
        <f t="shared" si="674"/>
        <v>530.43400671161032</v>
      </c>
      <c r="AE2168" s="2">
        <f t="shared" si="675"/>
        <v>-1000</v>
      </c>
      <c r="AF2168" s="5">
        <f t="shared" si="676"/>
        <v>0.55499999999999994</v>
      </c>
      <c r="AG2168" s="5">
        <f t="shared" si="677"/>
        <v>-1</v>
      </c>
      <c r="AH2168" s="3">
        <f t="shared" si="678"/>
        <v>201509</v>
      </c>
      <c r="AI2168" s="21">
        <v>1.6890000000000001</v>
      </c>
      <c r="AJ2168" s="21">
        <v>2.31</v>
      </c>
      <c r="AK2168" s="21">
        <v>1.5549999999999999</v>
      </c>
      <c r="AL2168" s="21">
        <v>2.62</v>
      </c>
      <c r="AO2168">
        <f t="shared" si="683"/>
        <v>-190</v>
      </c>
      <c r="AP2168">
        <f>IF(E2168&lt;F2168,G2168,H2168)</f>
        <v>33</v>
      </c>
      <c r="AQ2168">
        <f>IF(E2168&lt;F2168,H2168,G2168)</f>
        <v>28</v>
      </c>
    </row>
    <row r="2169" spans="2:43" x14ac:dyDescent="0.25">
      <c r="B2169" s="23">
        <v>42260</v>
      </c>
      <c r="C2169" s="20" t="s">
        <v>24</v>
      </c>
      <c r="D2169" s="20" t="s">
        <v>39</v>
      </c>
      <c r="E2169" s="2">
        <v>-101.01010101010101</v>
      </c>
      <c r="F2169" s="2">
        <v>-109.05125408942203</v>
      </c>
      <c r="G2169">
        <v>27</v>
      </c>
      <c r="H2169">
        <v>14</v>
      </c>
      <c r="J2169" s="2" t="str">
        <f t="shared" si="679"/>
        <v>Indianapolis Colts</v>
      </c>
      <c r="K2169" s="2" t="str">
        <f t="shared" si="680"/>
        <v>Buffalo Bills</v>
      </c>
      <c r="L2169" s="17">
        <f t="shared" si="681"/>
        <v>-109.05125408942203</v>
      </c>
      <c r="M2169" s="18">
        <f t="shared" si="682"/>
        <v>-101.01010101010101</v>
      </c>
      <c r="N2169" s="4">
        <f t="shared" si="668"/>
        <v>1.99</v>
      </c>
      <c r="O2169" s="4">
        <f t="shared" si="669"/>
        <v>1.917</v>
      </c>
      <c r="P2169" s="4"/>
      <c r="Q2169" s="4"/>
      <c r="R2169" s="1">
        <f t="shared" si="670"/>
        <v>0.50251256281407031</v>
      </c>
      <c r="S2169" s="1">
        <f t="shared" si="670"/>
        <v>0.52164840897235265</v>
      </c>
      <c r="T2169" s="1">
        <f t="shared" si="666"/>
        <v>2.3590990529818279E-2</v>
      </c>
      <c r="U2169" s="1">
        <f t="shared" si="667"/>
        <v>9.5679230791411718E-3</v>
      </c>
      <c r="V2169" s="1">
        <f t="shared" si="671"/>
        <v>0.50143207692085889</v>
      </c>
      <c r="W2169" s="1"/>
      <c r="X2169" s="17">
        <f t="shared" si="672"/>
        <v>994.28805221376001</v>
      </c>
      <c r="Y2169" s="18">
        <f t="shared" si="673"/>
        <v>917.1971482015274</v>
      </c>
      <c r="Z2169" s="2">
        <f t="shared" si="684"/>
        <v>944.573649603072</v>
      </c>
      <c r="AA2169" s="18">
        <f t="shared" si="684"/>
        <v>871.33729079145098</v>
      </c>
      <c r="AB2169" s="2">
        <f t="shared" si="685"/>
        <v>-105.86786963835156</v>
      </c>
      <c r="AC2169" s="2">
        <f t="shared" si="685"/>
        <v>-114.76611991341291</v>
      </c>
      <c r="AD2169" s="2">
        <f t="shared" si="674"/>
        <v>-1000</v>
      </c>
      <c r="AE2169" s="2">
        <f t="shared" si="675"/>
        <v>871.33729079145098</v>
      </c>
      <c r="AF2169" s="5">
        <f t="shared" si="676"/>
        <v>-1</v>
      </c>
      <c r="AG2169" s="5">
        <f t="shared" si="677"/>
        <v>0.91700000000000004</v>
      </c>
      <c r="AH2169" s="3">
        <f t="shared" si="678"/>
        <v>201509</v>
      </c>
      <c r="AI2169" s="21">
        <v>2.2999999999999998</v>
      </c>
      <c r="AJ2169" s="21">
        <v>1.694</v>
      </c>
      <c r="AK2169" s="21">
        <v>1.99</v>
      </c>
      <c r="AL2169" s="21">
        <v>1.917</v>
      </c>
      <c r="AO2169">
        <f t="shared" si="683"/>
        <v>-110</v>
      </c>
      <c r="AP2169">
        <f>IF(E2169&lt;F2169,G2169,H2169)</f>
        <v>14</v>
      </c>
      <c r="AQ2169">
        <f>IF(E2169&lt;F2169,H2169,G2169)</f>
        <v>27</v>
      </c>
    </row>
    <row r="2170" spans="2:43" x14ac:dyDescent="0.25">
      <c r="B2170" s="23">
        <v>42260</v>
      </c>
      <c r="C2170" s="20" t="s">
        <v>37</v>
      </c>
      <c r="D2170" s="20" t="s">
        <v>33</v>
      </c>
      <c r="E2170" s="2">
        <v>222.00000000000003</v>
      </c>
      <c r="F2170" s="2">
        <v>-250.00000000000006</v>
      </c>
      <c r="G2170">
        <v>23</v>
      </c>
      <c r="H2170">
        <v>31</v>
      </c>
      <c r="J2170" s="2" t="str">
        <f t="shared" si="679"/>
        <v>Green Bay Packers</v>
      </c>
      <c r="K2170" s="2" t="str">
        <f t="shared" si="680"/>
        <v>Chicago Bears</v>
      </c>
      <c r="L2170" s="17">
        <f t="shared" si="681"/>
        <v>-250.00000000000006</v>
      </c>
      <c r="M2170" s="18">
        <f t="shared" si="682"/>
        <v>222.00000000000003</v>
      </c>
      <c r="N2170" s="4">
        <f t="shared" si="668"/>
        <v>1.4</v>
      </c>
      <c r="O2170" s="4">
        <f t="shared" si="669"/>
        <v>3.22</v>
      </c>
      <c r="P2170" s="4"/>
      <c r="Q2170" s="4"/>
      <c r="R2170" s="1">
        <f t="shared" si="670"/>
        <v>0.7142857142857143</v>
      </c>
      <c r="S2170" s="1">
        <f t="shared" si="670"/>
        <v>0.3105590062111801</v>
      </c>
      <c r="T2170" s="1">
        <f t="shared" si="666"/>
        <v>2.4242424242424288E-2</v>
      </c>
      <c r="U2170" s="1">
        <f t="shared" si="667"/>
        <v>0.2018633540372671</v>
      </c>
      <c r="V2170" s="1">
        <f t="shared" si="671"/>
        <v>0.71286335403726708</v>
      </c>
      <c r="W2170" s="1"/>
      <c r="X2170" s="17">
        <f t="shared" si="672"/>
        <v>402.79338857376865</v>
      </c>
      <c r="Y2170" s="18">
        <f t="shared" si="673"/>
        <v>2188.1727656476151</v>
      </c>
      <c r="Z2170" s="2">
        <f t="shared" si="684"/>
        <v>382.65371914508017</v>
      </c>
      <c r="AA2170" s="18">
        <f t="shared" si="684"/>
        <v>2078.7641273652343</v>
      </c>
      <c r="AB2170" s="2">
        <f t="shared" si="685"/>
        <v>-261.33288400650764</v>
      </c>
      <c r="AC2170" s="2">
        <f t="shared" si="685"/>
        <v>207.87641273652343</v>
      </c>
      <c r="AD2170" s="2">
        <f t="shared" si="674"/>
        <v>382.65371914508017</v>
      </c>
      <c r="AE2170" s="2">
        <f t="shared" si="675"/>
        <v>-1000</v>
      </c>
      <c r="AF2170" s="5">
        <f t="shared" si="676"/>
        <v>0.39999999999999991</v>
      </c>
      <c r="AG2170" s="5">
        <f t="shared" si="677"/>
        <v>-1</v>
      </c>
      <c r="AH2170" s="3">
        <f t="shared" si="678"/>
        <v>201509</v>
      </c>
      <c r="AI2170" s="21">
        <v>3.46</v>
      </c>
      <c r="AJ2170" s="21">
        <v>1.359</v>
      </c>
      <c r="AK2170" s="21">
        <v>3.22</v>
      </c>
      <c r="AL2170" s="21">
        <v>1.4</v>
      </c>
      <c r="AO2170">
        <f t="shared" si="683"/>
        <v>-300</v>
      </c>
      <c r="AP2170">
        <f>IF(E2170&lt;F2170,G2170,H2170)</f>
        <v>31</v>
      </c>
      <c r="AQ2170">
        <f>IF(E2170&lt;F2170,H2170,G2170)</f>
        <v>23</v>
      </c>
    </row>
    <row r="2171" spans="2:43" x14ac:dyDescent="0.25">
      <c r="B2171" s="23">
        <v>42260</v>
      </c>
      <c r="C2171" s="20" t="s">
        <v>40</v>
      </c>
      <c r="D2171" s="20" t="s">
        <v>20</v>
      </c>
      <c r="E2171" s="2">
        <v>-105.0420168067227</v>
      </c>
      <c r="F2171" s="2">
        <v>-105.0420168067227</v>
      </c>
      <c r="G2171">
        <v>20</v>
      </c>
      <c r="H2171">
        <v>27</v>
      </c>
      <c r="J2171" s="2" t="str">
        <f t="shared" si="679"/>
        <v>Houston Texans</v>
      </c>
      <c r="K2171" s="2" t="str">
        <f t="shared" si="680"/>
        <v>Kansas City Chiefs</v>
      </c>
      <c r="L2171" s="17">
        <f t="shared" si="681"/>
        <v>-105.0420168067227</v>
      </c>
      <c r="M2171" s="18">
        <f t="shared" si="682"/>
        <v>-105.0420168067227</v>
      </c>
      <c r="N2171" s="4">
        <f t="shared" si="668"/>
        <v>1.952</v>
      </c>
      <c r="O2171" s="4">
        <f t="shared" si="669"/>
        <v>1.952</v>
      </c>
      <c r="P2171" s="4"/>
      <c r="Q2171" s="4"/>
      <c r="R2171" s="1">
        <f t="shared" si="670"/>
        <v>0.51229508196721307</v>
      </c>
      <c r="S2171" s="1">
        <f t="shared" si="670"/>
        <v>0.51229508196721307</v>
      </c>
      <c r="T2171" s="1">
        <f t="shared" si="666"/>
        <v>2.4000000000000021E-2</v>
      </c>
      <c r="U2171" s="1">
        <f t="shared" si="667"/>
        <v>0</v>
      </c>
      <c r="V2171" s="1">
        <f t="shared" si="671"/>
        <v>0.51100000000000001</v>
      </c>
      <c r="W2171" s="1"/>
      <c r="X2171" s="17">
        <f t="shared" si="672"/>
        <v>956.94716242661434</v>
      </c>
      <c r="Y2171" s="18">
        <f t="shared" si="673"/>
        <v>953.05662164669593</v>
      </c>
      <c r="Z2171" s="2">
        <f t="shared" si="684"/>
        <v>909.09980430528356</v>
      </c>
      <c r="AA2171" s="18">
        <f t="shared" si="684"/>
        <v>905.40379056436109</v>
      </c>
      <c r="AB2171" s="2">
        <f t="shared" si="685"/>
        <v>-109.9989236895921</v>
      </c>
      <c r="AC2171" s="2">
        <f t="shared" si="685"/>
        <v>-110.44795818412409</v>
      </c>
      <c r="AD2171" s="2">
        <f t="shared" si="674"/>
        <v>909.09980430528356</v>
      </c>
      <c r="AE2171" s="2">
        <f t="shared" si="675"/>
        <v>-1000</v>
      </c>
      <c r="AF2171" s="5">
        <f t="shared" si="676"/>
        <v>0.95199999999999996</v>
      </c>
      <c r="AG2171" s="5">
        <f t="shared" si="677"/>
        <v>-1</v>
      </c>
      <c r="AH2171" s="3">
        <f t="shared" si="678"/>
        <v>201509</v>
      </c>
      <c r="AI2171" s="21">
        <v>1.8839999999999999</v>
      </c>
      <c r="AJ2171" s="21">
        <v>2.02</v>
      </c>
      <c r="AK2171" s="21">
        <v>1.952</v>
      </c>
      <c r="AL2171" s="21">
        <v>1.952</v>
      </c>
      <c r="AO2171">
        <f t="shared" si="683"/>
        <v>-110</v>
      </c>
      <c r="AP2171">
        <f>IF(E2171&lt;F2171,G2171,H2171)</f>
        <v>27</v>
      </c>
      <c r="AQ2171">
        <f>IF(E2171&lt;F2171,H2171,G2171)</f>
        <v>20</v>
      </c>
    </row>
    <row r="2172" spans="2:43" x14ac:dyDescent="0.25">
      <c r="B2172" s="23">
        <v>42260</v>
      </c>
      <c r="C2172" s="20" t="s">
        <v>26</v>
      </c>
      <c r="D2172" s="20" t="s">
        <v>44</v>
      </c>
      <c r="E2172" s="2">
        <v>131</v>
      </c>
      <c r="F2172" s="2">
        <v>-145.13788098693757</v>
      </c>
      <c r="G2172">
        <v>9</v>
      </c>
      <c r="H2172">
        <v>20</v>
      </c>
      <c r="J2172" s="2" t="str">
        <f t="shared" si="679"/>
        <v>Carolina Panthers</v>
      </c>
      <c r="K2172" s="2" t="str">
        <f t="shared" si="680"/>
        <v>Jacksonville Jaguars</v>
      </c>
      <c r="L2172" s="17">
        <f t="shared" si="681"/>
        <v>-145.13788098693757</v>
      </c>
      <c r="M2172" s="18">
        <f t="shared" si="682"/>
        <v>131</v>
      </c>
      <c r="N2172" s="4">
        <f t="shared" si="668"/>
        <v>1.6890000000000001</v>
      </c>
      <c r="O2172" s="4">
        <f t="shared" si="669"/>
        <v>2.31</v>
      </c>
      <c r="P2172" s="4"/>
      <c r="Q2172" s="4"/>
      <c r="R2172" s="1">
        <f t="shared" si="670"/>
        <v>0.59206631142687982</v>
      </c>
      <c r="S2172" s="1">
        <f t="shared" si="670"/>
        <v>0.4329004329004329</v>
      </c>
      <c r="T2172" s="1">
        <f t="shared" si="666"/>
        <v>2.4358589647411888E-2</v>
      </c>
      <c r="U2172" s="1">
        <f t="shared" si="667"/>
        <v>7.9582939263223462E-2</v>
      </c>
      <c r="V2172" s="1">
        <f t="shared" si="671"/>
        <v>0.59058293926322347</v>
      </c>
      <c r="W2172" s="1"/>
      <c r="X2172" s="17">
        <f t="shared" si="672"/>
        <v>693.24227558544305</v>
      </c>
      <c r="Y2172" s="18">
        <f t="shared" si="673"/>
        <v>1309.568863191934</v>
      </c>
      <c r="Z2172" s="2">
        <f t="shared" si="684"/>
        <v>658.58016180617085</v>
      </c>
      <c r="AA2172" s="18">
        <f t="shared" si="684"/>
        <v>1244.0904200323373</v>
      </c>
      <c r="AB2172" s="2">
        <f t="shared" si="685"/>
        <v>-151.84180423192183</v>
      </c>
      <c r="AC2172" s="2">
        <f t="shared" si="685"/>
        <v>124.40904200323374</v>
      </c>
      <c r="AD2172" s="2">
        <f t="shared" si="674"/>
        <v>658.58016180617085</v>
      </c>
      <c r="AE2172" s="2">
        <f t="shared" si="675"/>
        <v>-1000</v>
      </c>
      <c r="AF2172" s="5">
        <f t="shared" si="676"/>
        <v>0.68900000000000006</v>
      </c>
      <c r="AG2172" s="5">
        <f t="shared" si="677"/>
        <v>-1</v>
      </c>
      <c r="AH2172" s="3">
        <f t="shared" si="678"/>
        <v>201509</v>
      </c>
      <c r="AI2172" s="21">
        <v>2.5099999999999998</v>
      </c>
      <c r="AJ2172" s="21">
        <v>1.5980000000000001</v>
      </c>
      <c r="AK2172" s="21">
        <v>2.31</v>
      </c>
      <c r="AL2172" s="21">
        <v>1.6890000000000001</v>
      </c>
      <c r="AO2172">
        <f t="shared" si="683"/>
        <v>-150</v>
      </c>
      <c r="AP2172">
        <f>IF(E2172&lt;F2172,G2172,H2172)</f>
        <v>20</v>
      </c>
      <c r="AQ2172">
        <f>IF(E2172&lt;F2172,H2172,G2172)</f>
        <v>9</v>
      </c>
    </row>
    <row r="2173" spans="2:43" x14ac:dyDescent="0.25">
      <c r="B2173" s="23">
        <v>42260</v>
      </c>
      <c r="C2173" s="20" t="s">
        <v>42</v>
      </c>
      <c r="D2173" s="20" t="s">
        <v>46</v>
      </c>
      <c r="E2173" s="2">
        <v>-185.18518518518516</v>
      </c>
      <c r="F2173" s="2">
        <v>166</v>
      </c>
      <c r="G2173">
        <v>31</v>
      </c>
      <c r="H2173">
        <v>10</v>
      </c>
      <c r="J2173" s="2" t="str">
        <f t="shared" si="679"/>
        <v>New York Jets</v>
      </c>
      <c r="K2173" s="2" t="str">
        <f t="shared" si="680"/>
        <v>Cleveland Browns</v>
      </c>
      <c r="L2173" s="17">
        <f t="shared" si="681"/>
        <v>-185.18518518518516</v>
      </c>
      <c r="M2173" s="18">
        <f t="shared" si="682"/>
        <v>166</v>
      </c>
      <c r="N2173" s="4">
        <f t="shared" si="668"/>
        <v>1.54</v>
      </c>
      <c r="O2173" s="4">
        <f t="shared" si="669"/>
        <v>2.66</v>
      </c>
      <c r="P2173" s="4"/>
      <c r="Q2173" s="4"/>
      <c r="R2173" s="1">
        <f t="shared" si="670"/>
        <v>0.64935064935064934</v>
      </c>
      <c r="S2173" s="1">
        <f t="shared" si="670"/>
        <v>0.37593984962406013</v>
      </c>
      <c r="T2173" s="1">
        <f t="shared" si="666"/>
        <v>2.4666666666666726E-2</v>
      </c>
      <c r="U2173" s="1">
        <f t="shared" si="667"/>
        <v>0.13670539986329461</v>
      </c>
      <c r="V2173" s="1">
        <f t="shared" si="671"/>
        <v>0.64770539986329467</v>
      </c>
      <c r="W2173" s="1"/>
      <c r="X2173" s="17">
        <f t="shared" si="672"/>
        <v>543.91178491187668</v>
      </c>
      <c r="Y2173" s="18">
        <f t="shared" si="673"/>
        <v>1653.0471874062387</v>
      </c>
      <c r="Z2173" s="2">
        <f t="shared" si="684"/>
        <v>516.71619566628283</v>
      </c>
      <c r="AA2173" s="18">
        <f t="shared" si="684"/>
        <v>1570.3948280359266</v>
      </c>
      <c r="AB2173" s="2">
        <f t="shared" si="685"/>
        <v>-193.52983482751958</v>
      </c>
      <c r="AC2173" s="2">
        <f t="shared" si="685"/>
        <v>157.03948280359265</v>
      </c>
      <c r="AD2173" s="2">
        <f t="shared" si="674"/>
        <v>516.71619566628283</v>
      </c>
      <c r="AE2173" s="2">
        <f t="shared" si="675"/>
        <v>-1000</v>
      </c>
      <c r="AF2173" s="5">
        <f t="shared" si="676"/>
        <v>0.54</v>
      </c>
      <c r="AG2173" s="5">
        <f t="shared" si="677"/>
        <v>-1</v>
      </c>
      <c r="AH2173" s="3">
        <f t="shared" si="678"/>
        <v>201509</v>
      </c>
      <c r="AI2173" s="21">
        <v>1.714</v>
      </c>
      <c r="AJ2173" s="21">
        <v>2.27</v>
      </c>
      <c r="AK2173" s="21">
        <v>1.54</v>
      </c>
      <c r="AL2173" s="21">
        <v>2.66</v>
      </c>
      <c r="AO2173">
        <f t="shared" si="683"/>
        <v>-190</v>
      </c>
      <c r="AP2173">
        <f>IF(E2173&lt;F2173,G2173,H2173)</f>
        <v>31</v>
      </c>
      <c r="AQ2173">
        <f>IF(E2173&lt;F2173,H2173,G2173)</f>
        <v>10</v>
      </c>
    </row>
    <row r="2174" spans="2:43" x14ac:dyDescent="0.25">
      <c r="B2174" s="23">
        <v>42260</v>
      </c>
      <c r="C2174" s="20" t="s">
        <v>55</v>
      </c>
      <c r="D2174" s="20" t="s">
        <v>32</v>
      </c>
      <c r="E2174" s="2">
        <v>159</v>
      </c>
      <c r="F2174" s="2">
        <v>-177.30496453900707</v>
      </c>
      <c r="G2174">
        <v>34</v>
      </c>
      <c r="H2174">
        <v>31</v>
      </c>
      <c r="J2174" s="2" t="str">
        <f t="shared" si="679"/>
        <v>Seattle Seahawks</v>
      </c>
      <c r="K2174" s="2" t="str">
        <f t="shared" si="680"/>
        <v>St. Louis Rams</v>
      </c>
      <c r="L2174" s="17">
        <f t="shared" si="681"/>
        <v>-177.30496453900707</v>
      </c>
      <c r="M2174" s="18">
        <f t="shared" si="682"/>
        <v>159</v>
      </c>
      <c r="N2174" s="4">
        <f t="shared" si="668"/>
        <v>1.5640000000000001</v>
      </c>
      <c r="O2174" s="4">
        <f t="shared" si="669"/>
        <v>2.59</v>
      </c>
      <c r="P2174" s="4"/>
      <c r="Q2174" s="4"/>
      <c r="R2174" s="1">
        <f t="shared" si="670"/>
        <v>0.63938618925831203</v>
      </c>
      <c r="S2174" s="1">
        <f t="shared" si="670"/>
        <v>0.38610038610038611</v>
      </c>
      <c r="T2174" s="1">
        <f t="shared" si="666"/>
        <v>2.4853153586904098E-2</v>
      </c>
      <c r="U2174" s="1">
        <f t="shared" si="667"/>
        <v>0.12664290157896296</v>
      </c>
      <c r="V2174" s="1">
        <f t="shared" si="671"/>
        <v>0.63764290157896297</v>
      </c>
      <c r="W2174" s="1"/>
      <c r="X2174" s="17">
        <f t="shared" si="672"/>
        <v>568.27590728878238</v>
      </c>
      <c r="Y2174" s="18">
        <f t="shared" si="673"/>
        <v>1585.5874535669882</v>
      </c>
      <c r="Z2174" s="2">
        <f t="shared" si="684"/>
        <v>539.86211192434325</v>
      </c>
      <c r="AA2174" s="18">
        <f t="shared" si="684"/>
        <v>1506.3080808886386</v>
      </c>
      <c r="AB2174" s="2">
        <f t="shared" si="685"/>
        <v>-185.23248398289911</v>
      </c>
      <c r="AC2174" s="2">
        <f t="shared" si="685"/>
        <v>150.63080808886386</v>
      </c>
      <c r="AD2174" s="2">
        <f t="shared" si="674"/>
        <v>-1000</v>
      </c>
      <c r="AE2174" s="2">
        <f t="shared" si="675"/>
        <v>1506.3080808886386</v>
      </c>
      <c r="AF2174" s="5">
        <f t="shared" si="676"/>
        <v>-1</v>
      </c>
      <c r="AG2174" s="5">
        <f t="shared" si="677"/>
        <v>1.5899999999999999</v>
      </c>
      <c r="AH2174" s="3">
        <f t="shared" si="678"/>
        <v>201509</v>
      </c>
      <c r="AI2174" s="21">
        <v>2.75</v>
      </c>
      <c r="AJ2174" s="21">
        <v>1.512</v>
      </c>
      <c r="AK2174" s="21">
        <v>2.59</v>
      </c>
      <c r="AL2174" s="21">
        <v>1.5640000000000001</v>
      </c>
      <c r="AO2174">
        <f t="shared" si="683"/>
        <v>-180</v>
      </c>
      <c r="AP2174">
        <f>IF(E2174&lt;F2174,G2174,H2174)</f>
        <v>31</v>
      </c>
      <c r="AQ2174">
        <f>IF(E2174&lt;F2174,H2174,G2174)</f>
        <v>34</v>
      </c>
    </row>
    <row r="2175" spans="2:43" x14ac:dyDescent="0.25">
      <c r="B2175" s="23">
        <v>42260</v>
      </c>
      <c r="C2175" s="20" t="s">
        <v>53</v>
      </c>
      <c r="D2175" s="20" t="s">
        <v>30</v>
      </c>
      <c r="E2175" s="2">
        <v>181</v>
      </c>
      <c r="F2175" s="2">
        <v>-202.02020202020196</v>
      </c>
      <c r="G2175">
        <v>10</v>
      </c>
      <c r="H2175">
        <v>17</v>
      </c>
      <c r="J2175" s="2" t="str">
        <f t="shared" si="679"/>
        <v>Miami Dolphins</v>
      </c>
      <c r="K2175" s="2" t="str">
        <f t="shared" si="680"/>
        <v>Washington Redskins</v>
      </c>
      <c r="L2175" s="17">
        <f t="shared" si="681"/>
        <v>-202.02020202020196</v>
      </c>
      <c r="M2175" s="18">
        <f t="shared" si="682"/>
        <v>181</v>
      </c>
      <c r="N2175" s="4">
        <f t="shared" si="668"/>
        <v>1.4950000000000001</v>
      </c>
      <c r="O2175" s="4">
        <f t="shared" si="669"/>
        <v>2.81</v>
      </c>
      <c r="P2175" s="4"/>
      <c r="Q2175" s="4"/>
      <c r="R2175" s="1">
        <f t="shared" si="670"/>
        <v>0.66889632107023411</v>
      </c>
      <c r="S2175" s="1">
        <f t="shared" si="670"/>
        <v>0.35587188612099646</v>
      </c>
      <c r="T2175" s="1">
        <f t="shared" si="666"/>
        <v>2.4169570267131069E-2</v>
      </c>
      <c r="U2175" s="1">
        <f t="shared" si="667"/>
        <v>0.15651221747461883</v>
      </c>
      <c r="V2175" s="1">
        <f t="shared" si="671"/>
        <v>0.66751221747461886</v>
      </c>
      <c r="W2175" s="1"/>
      <c r="X2175" s="17">
        <f t="shared" si="672"/>
        <v>498.09992060261197</v>
      </c>
      <c r="Y2175" s="18">
        <f t="shared" si="673"/>
        <v>1796.2818011286422</v>
      </c>
      <c r="Z2175" s="2">
        <f t="shared" si="684"/>
        <v>473.19492457248134</v>
      </c>
      <c r="AA2175" s="18">
        <f t="shared" si="684"/>
        <v>1706.46771107221</v>
      </c>
      <c r="AB2175" s="2">
        <f t="shared" si="685"/>
        <v>-211.32940107155051</v>
      </c>
      <c r="AC2175" s="2">
        <f t="shared" si="685"/>
        <v>170.64677110722101</v>
      </c>
      <c r="AD2175" s="2">
        <f t="shared" si="674"/>
        <v>473.19492457248134</v>
      </c>
      <c r="AE2175" s="2">
        <f t="shared" si="675"/>
        <v>-1000</v>
      </c>
      <c r="AF2175" s="5">
        <f t="shared" si="676"/>
        <v>0.49500000000000011</v>
      </c>
      <c r="AG2175" s="5">
        <f t="shared" si="677"/>
        <v>-1</v>
      </c>
      <c r="AH2175" s="3">
        <f t="shared" si="678"/>
        <v>201509</v>
      </c>
      <c r="AI2175" s="21">
        <v>2.71</v>
      </c>
      <c r="AJ2175" s="21">
        <v>1.526</v>
      </c>
      <c r="AK2175" s="21">
        <v>2.81</v>
      </c>
      <c r="AL2175" s="21">
        <v>1.4950000000000001</v>
      </c>
      <c r="AO2175">
        <f t="shared" si="683"/>
        <v>-300</v>
      </c>
      <c r="AP2175">
        <f>IF(E2175&lt;F2175,G2175,H2175)</f>
        <v>17</v>
      </c>
      <c r="AQ2175">
        <f>IF(E2175&lt;F2175,H2175,G2175)</f>
        <v>10</v>
      </c>
    </row>
    <row r="2176" spans="2:43" x14ac:dyDescent="0.25">
      <c r="B2176" s="23">
        <v>42257</v>
      </c>
      <c r="C2176" s="20" t="s">
        <v>36</v>
      </c>
      <c r="D2176" s="20" t="s">
        <v>45</v>
      </c>
      <c r="E2176" s="2">
        <v>-350.87719298245622</v>
      </c>
      <c r="F2176" s="2">
        <v>305</v>
      </c>
      <c r="G2176">
        <v>28</v>
      </c>
      <c r="H2176">
        <v>21</v>
      </c>
      <c r="J2176" s="2" t="str">
        <f t="shared" si="679"/>
        <v>New England Patriots</v>
      </c>
      <c r="K2176" s="2" t="str">
        <f t="shared" si="680"/>
        <v>Pittsburgh Steelers</v>
      </c>
      <c r="L2176" s="17">
        <f t="shared" si="681"/>
        <v>-350.87719298245622</v>
      </c>
      <c r="M2176" s="18">
        <f t="shared" si="682"/>
        <v>305</v>
      </c>
      <c r="N2176" s="4">
        <f t="shared" si="668"/>
        <v>1.2849999999999999</v>
      </c>
      <c r="O2176" s="4">
        <f t="shared" si="669"/>
        <v>4.05</v>
      </c>
      <c r="P2176" s="4"/>
      <c r="Q2176" s="4"/>
      <c r="R2176" s="1">
        <f t="shared" si="670"/>
        <v>0.77821011673151752</v>
      </c>
      <c r="S2176" s="1">
        <f t="shared" si="670"/>
        <v>0.24691358024691359</v>
      </c>
      <c r="T2176" s="1">
        <f t="shared" si="666"/>
        <v>2.4507966260543745E-2</v>
      </c>
      <c r="U2176" s="1">
        <f t="shared" si="667"/>
        <v>0.26564826824230198</v>
      </c>
      <c r="V2176" s="1">
        <f t="shared" si="671"/>
        <v>0.77664826824230193</v>
      </c>
      <c r="W2176" s="1"/>
      <c r="X2176" s="17">
        <f t="shared" si="672"/>
        <v>287.58414959603806</v>
      </c>
      <c r="Y2176" s="18">
        <f t="shared" si="673"/>
        <v>2961.7578422321562</v>
      </c>
      <c r="Z2176" s="2">
        <f t="shared" si="684"/>
        <v>273.20494211623617</v>
      </c>
      <c r="AA2176" s="18">
        <f t="shared" si="684"/>
        <v>2813.6699501205485</v>
      </c>
      <c r="AB2176" s="2">
        <f t="shared" si="685"/>
        <v>-366.025589527786</v>
      </c>
      <c r="AC2176" s="2">
        <f t="shared" si="685"/>
        <v>281.36699501205487</v>
      </c>
      <c r="AD2176" s="2">
        <f t="shared" si="674"/>
        <v>273.20494211623617</v>
      </c>
      <c r="AE2176" s="2">
        <f t="shared" si="675"/>
        <v>-1000</v>
      </c>
      <c r="AF2176" s="5">
        <f t="shared" si="676"/>
        <v>0.28499999999999992</v>
      </c>
      <c r="AG2176" s="5">
        <f t="shared" si="677"/>
        <v>-1</v>
      </c>
      <c r="AH2176" s="3">
        <f t="shared" si="678"/>
        <v>201509</v>
      </c>
      <c r="AI2176" s="21">
        <v>1.35</v>
      </c>
      <c r="AJ2176" s="21">
        <v>3.52</v>
      </c>
      <c r="AK2176" s="21">
        <v>1.2849999999999999</v>
      </c>
      <c r="AL2176" s="21">
        <v>4.05</v>
      </c>
      <c r="AO2176">
        <f t="shared" si="683"/>
        <v>-400</v>
      </c>
      <c r="AP2176">
        <f>IF(E2176&lt;F2176,G2176,H2176)</f>
        <v>28</v>
      </c>
      <c r="AQ2176">
        <f>IF(E2176&lt;F2176,H2176,G2176)</f>
        <v>21</v>
      </c>
    </row>
    <row r="2177" spans="2:43" x14ac:dyDescent="0.25">
      <c r="B2177" s="23">
        <v>42036</v>
      </c>
      <c r="C2177" s="20" t="s">
        <v>32</v>
      </c>
      <c r="D2177" s="20" t="s">
        <v>36</v>
      </c>
      <c r="E2177" s="2">
        <v>-105.0420168067227</v>
      </c>
      <c r="F2177" s="2">
        <v>-105.0420168067227</v>
      </c>
      <c r="G2177">
        <v>24</v>
      </c>
      <c r="H2177">
        <v>28</v>
      </c>
      <c r="J2177" s="2" t="str">
        <f t="shared" si="679"/>
        <v>Seattle Seahawks</v>
      </c>
      <c r="K2177" s="2" t="str">
        <f t="shared" si="680"/>
        <v>New England Patriots</v>
      </c>
      <c r="L2177" s="17">
        <f t="shared" si="681"/>
        <v>-105.0420168067227</v>
      </c>
      <c r="M2177" s="18">
        <f t="shared" si="682"/>
        <v>-105.0420168067227</v>
      </c>
      <c r="N2177" s="4">
        <f t="shared" si="668"/>
        <v>1.952</v>
      </c>
      <c r="O2177" s="4">
        <f t="shared" si="669"/>
        <v>1.952</v>
      </c>
      <c r="P2177" s="4"/>
      <c r="Q2177" s="4"/>
      <c r="R2177" s="1">
        <f t="shared" si="670"/>
        <v>0.51229508196721307</v>
      </c>
      <c r="S2177" s="1">
        <f t="shared" si="670"/>
        <v>0.51229508196721307</v>
      </c>
      <c r="T2177" s="1">
        <f t="shared" si="666"/>
        <v>2.4000000000000021E-2</v>
      </c>
      <c r="U2177" s="1">
        <f t="shared" si="667"/>
        <v>0</v>
      </c>
      <c r="V2177" s="1">
        <f t="shared" si="671"/>
        <v>0.51100000000000001</v>
      </c>
      <c r="W2177" s="1"/>
      <c r="X2177" s="17">
        <f t="shared" si="672"/>
        <v>956.94716242661434</v>
      </c>
      <c r="Y2177" s="18">
        <f t="shared" si="673"/>
        <v>953.05662164669593</v>
      </c>
      <c r="Z2177" s="2">
        <f t="shared" si="684"/>
        <v>909.09980430528356</v>
      </c>
      <c r="AA2177" s="18">
        <f t="shared" si="684"/>
        <v>905.40379056436109</v>
      </c>
      <c r="AB2177" s="2">
        <f t="shared" si="685"/>
        <v>-109.9989236895921</v>
      </c>
      <c r="AC2177" s="2">
        <f t="shared" si="685"/>
        <v>-110.44795818412409</v>
      </c>
      <c r="AD2177" s="2">
        <f t="shared" si="674"/>
        <v>909.09980430528356</v>
      </c>
      <c r="AE2177" s="2">
        <f t="shared" si="675"/>
        <v>-1000</v>
      </c>
      <c r="AF2177" s="5">
        <f t="shared" si="676"/>
        <v>0.95199999999999996</v>
      </c>
      <c r="AG2177" s="5">
        <f t="shared" si="677"/>
        <v>-1</v>
      </c>
      <c r="AH2177" s="3">
        <f t="shared" si="678"/>
        <v>201502</v>
      </c>
      <c r="AI2177" s="21">
        <v>1.6839999999999999</v>
      </c>
      <c r="AJ2177" s="21">
        <v>2.3199999999999998</v>
      </c>
      <c r="AK2177" s="21">
        <v>1.952</v>
      </c>
      <c r="AL2177" s="21">
        <v>1.952</v>
      </c>
      <c r="AO2177">
        <f t="shared" si="683"/>
        <v>-110</v>
      </c>
      <c r="AP2177">
        <f>IF(E2177&lt;F2177,G2177,H2177)</f>
        <v>28</v>
      </c>
      <c r="AQ2177">
        <f>IF(E2177&lt;F2177,H2177,G2177)</f>
        <v>24</v>
      </c>
    </row>
    <row r="2178" spans="2:43" x14ac:dyDescent="0.25">
      <c r="B2178" s="23">
        <v>42022</v>
      </c>
      <c r="C2178" s="20" t="s">
        <v>36</v>
      </c>
      <c r="D2178" s="20" t="s">
        <v>39</v>
      </c>
      <c r="E2178" s="2">
        <v>-320.51282051282044</v>
      </c>
      <c r="F2178" s="2">
        <v>281</v>
      </c>
      <c r="G2178">
        <v>45</v>
      </c>
      <c r="H2178">
        <v>7</v>
      </c>
      <c r="J2178" s="2" t="str">
        <f t="shared" si="679"/>
        <v>New England Patriots</v>
      </c>
      <c r="K2178" s="2" t="str">
        <f t="shared" si="680"/>
        <v>Indianapolis Colts</v>
      </c>
      <c r="L2178" s="17">
        <f t="shared" si="681"/>
        <v>-320.51282051282044</v>
      </c>
      <c r="M2178" s="18">
        <f t="shared" si="682"/>
        <v>281</v>
      </c>
      <c r="N2178" s="4">
        <f t="shared" si="668"/>
        <v>1.3120000000000001</v>
      </c>
      <c r="O2178" s="4">
        <f t="shared" si="669"/>
        <v>3.81</v>
      </c>
      <c r="P2178" s="4"/>
      <c r="Q2178" s="4"/>
      <c r="R2178" s="1">
        <f t="shared" si="670"/>
        <v>0.76219512195121952</v>
      </c>
      <c r="S2178" s="1">
        <f t="shared" si="670"/>
        <v>0.26246719160104987</v>
      </c>
      <c r="T2178" s="1">
        <f t="shared" si="666"/>
        <v>2.4068723155017402E-2</v>
      </c>
      <c r="U2178" s="1">
        <f t="shared" si="667"/>
        <v>0.24986396517508483</v>
      </c>
      <c r="V2178" s="1">
        <f t="shared" si="671"/>
        <v>0.76086396517508481</v>
      </c>
      <c r="W2178" s="1"/>
      <c r="X2178" s="17">
        <f t="shared" si="672"/>
        <v>314.29538757284536</v>
      </c>
      <c r="Y2178" s="18">
        <f t="shared" si="673"/>
        <v>2738.2252641908881</v>
      </c>
      <c r="Z2178" s="2">
        <f t="shared" si="684"/>
        <v>298.58061819420305</v>
      </c>
      <c r="AA2178" s="18">
        <f t="shared" si="684"/>
        <v>2601.3140009813437</v>
      </c>
      <c r="AB2178" s="2">
        <f t="shared" si="685"/>
        <v>-334.91792134664922</v>
      </c>
      <c r="AC2178" s="2">
        <f t="shared" si="685"/>
        <v>260.13140009813435</v>
      </c>
      <c r="AD2178" s="2">
        <f t="shared" si="674"/>
        <v>298.58061819420305</v>
      </c>
      <c r="AE2178" s="2">
        <f t="shared" si="675"/>
        <v>-1000</v>
      </c>
      <c r="AF2178" s="5">
        <f t="shared" si="676"/>
        <v>0.31200000000000006</v>
      </c>
      <c r="AG2178" s="5">
        <f t="shared" si="677"/>
        <v>-1</v>
      </c>
      <c r="AH2178" s="3">
        <f t="shared" si="678"/>
        <v>201501</v>
      </c>
      <c r="AI2178" s="21">
        <v>1.333</v>
      </c>
      <c r="AJ2178" s="21">
        <v>3.64</v>
      </c>
      <c r="AK2178" s="21">
        <v>1.3120000000000001</v>
      </c>
      <c r="AL2178" s="21">
        <v>3.81</v>
      </c>
      <c r="AO2178">
        <f t="shared" si="683"/>
        <v>-400</v>
      </c>
      <c r="AP2178">
        <f>IF(E2178&lt;F2178,G2178,H2178)</f>
        <v>45</v>
      </c>
      <c r="AQ2178">
        <f>IF(E2178&lt;F2178,H2178,G2178)</f>
        <v>7</v>
      </c>
    </row>
    <row r="2179" spans="2:43" x14ac:dyDescent="0.25">
      <c r="B2179" s="23">
        <v>42022</v>
      </c>
      <c r="C2179" s="20" t="s">
        <v>32</v>
      </c>
      <c r="D2179" s="20" t="s">
        <v>33</v>
      </c>
      <c r="E2179" s="2">
        <v>-363.63636363636374</v>
      </c>
      <c r="F2179" s="2">
        <v>316</v>
      </c>
      <c r="G2179">
        <v>28</v>
      </c>
      <c r="H2179">
        <v>22</v>
      </c>
      <c r="J2179" s="2" t="str">
        <f t="shared" si="679"/>
        <v>Seattle Seahawks</v>
      </c>
      <c r="K2179" s="2" t="str">
        <f t="shared" si="680"/>
        <v>Green Bay Packers</v>
      </c>
      <c r="L2179" s="17">
        <f t="shared" si="681"/>
        <v>-363.63636363636374</v>
      </c>
      <c r="M2179" s="18">
        <f t="shared" si="682"/>
        <v>316</v>
      </c>
      <c r="N2179" s="4">
        <f t="shared" si="668"/>
        <v>1.2749999999999999</v>
      </c>
      <c r="O2179" s="4">
        <f t="shared" si="669"/>
        <v>4.16</v>
      </c>
      <c r="P2179" s="4"/>
      <c r="Q2179" s="4"/>
      <c r="R2179" s="1">
        <f t="shared" si="670"/>
        <v>0.78431372549019618</v>
      </c>
      <c r="S2179" s="1">
        <f t="shared" si="670"/>
        <v>0.24038461538461536</v>
      </c>
      <c r="T2179" s="1">
        <f t="shared" si="666"/>
        <v>2.4103035878565104E-2</v>
      </c>
      <c r="U2179" s="1">
        <f t="shared" si="667"/>
        <v>0.27196455505279038</v>
      </c>
      <c r="V2179" s="1">
        <f t="shared" si="671"/>
        <v>0.78296455505279039</v>
      </c>
      <c r="W2179" s="1"/>
      <c r="X2179" s="17">
        <f t="shared" si="672"/>
        <v>277.19702449694705</v>
      </c>
      <c r="Y2179" s="18">
        <f t="shared" si="673"/>
        <v>3058.6909839913042</v>
      </c>
      <c r="Z2179" s="2">
        <f t="shared" si="684"/>
        <v>263.33717327209968</v>
      </c>
      <c r="AA2179" s="18">
        <f t="shared" si="684"/>
        <v>2905.7564347917387</v>
      </c>
      <c r="AB2179" s="2">
        <f t="shared" si="685"/>
        <v>-379.74129803798161</v>
      </c>
      <c r="AC2179" s="2">
        <f t="shared" si="685"/>
        <v>290.57564347917389</v>
      </c>
      <c r="AD2179" s="2">
        <f t="shared" si="674"/>
        <v>263.33717327209968</v>
      </c>
      <c r="AE2179" s="2">
        <f t="shared" si="675"/>
        <v>-1000</v>
      </c>
      <c r="AF2179" s="5">
        <f t="shared" si="676"/>
        <v>0.27499999999999991</v>
      </c>
      <c r="AG2179" s="5">
        <f t="shared" si="677"/>
        <v>-1</v>
      </c>
      <c r="AH2179" s="3">
        <f t="shared" si="678"/>
        <v>201501</v>
      </c>
      <c r="AI2179" s="21">
        <v>1.3380000000000001</v>
      </c>
      <c r="AJ2179" s="21">
        <v>3.6</v>
      </c>
      <c r="AK2179" s="21">
        <v>1.2749999999999999</v>
      </c>
      <c r="AL2179" s="21">
        <v>4.16</v>
      </c>
      <c r="AO2179">
        <f t="shared" si="683"/>
        <v>-400</v>
      </c>
      <c r="AP2179">
        <f>IF(E2179&lt;F2179,G2179,H2179)</f>
        <v>28</v>
      </c>
      <c r="AQ2179">
        <f>IF(E2179&lt;F2179,H2179,G2179)</f>
        <v>22</v>
      </c>
    </row>
    <row r="2180" spans="2:43" x14ac:dyDescent="0.25">
      <c r="B2180" s="23">
        <v>42015</v>
      </c>
      <c r="C2180" s="20" t="s">
        <v>38</v>
      </c>
      <c r="D2180" s="20" t="s">
        <v>39</v>
      </c>
      <c r="E2180" s="2">
        <v>-440.52863436123329</v>
      </c>
      <c r="F2180" s="2">
        <v>376.99999999999994</v>
      </c>
      <c r="G2180">
        <v>13</v>
      </c>
      <c r="H2180">
        <v>24</v>
      </c>
      <c r="J2180" s="2" t="str">
        <f t="shared" si="679"/>
        <v>Denver Broncos</v>
      </c>
      <c r="K2180" s="2" t="str">
        <f t="shared" si="680"/>
        <v>Indianapolis Colts</v>
      </c>
      <c r="L2180" s="17">
        <f t="shared" si="681"/>
        <v>-440.52863436123329</v>
      </c>
      <c r="M2180" s="18">
        <f t="shared" si="682"/>
        <v>376.99999999999994</v>
      </c>
      <c r="N2180" s="4">
        <f t="shared" si="668"/>
        <v>1.2270000000000001</v>
      </c>
      <c r="O2180" s="4">
        <f t="shared" si="669"/>
        <v>4.7699999999999996</v>
      </c>
      <c r="P2180" s="4"/>
      <c r="Q2180" s="4"/>
      <c r="R2180" s="1">
        <f t="shared" si="670"/>
        <v>0.81499592502037488</v>
      </c>
      <c r="S2180" s="1">
        <f t="shared" si="670"/>
        <v>0.20964360587002098</v>
      </c>
      <c r="T2180" s="1">
        <f t="shared" ref="T2180:T2243" si="686">1-N2180*O2180/(N2180+O2180)</f>
        <v>2.4047023511755916E-2</v>
      </c>
      <c r="U2180" s="1">
        <f t="shared" ref="U2180:U2243" si="687">ABS(R2180-S2180)/2</f>
        <v>0.30267615957517696</v>
      </c>
      <c r="V2180" s="1">
        <f t="shared" si="671"/>
        <v>0.81367615957517692</v>
      </c>
      <c r="W2180" s="1"/>
      <c r="X2180" s="17">
        <f t="shared" si="672"/>
        <v>228.99016793376779</v>
      </c>
      <c r="Y2180" s="18">
        <f t="shared" si="673"/>
        <v>3604.7660027046372</v>
      </c>
      <c r="Z2180" s="2">
        <f t="shared" si="684"/>
        <v>217.54065953707939</v>
      </c>
      <c r="AA2180" s="18">
        <f t="shared" si="684"/>
        <v>3424.5277025694054</v>
      </c>
      <c r="AB2180" s="2">
        <f t="shared" si="685"/>
        <v>-459.68418139761678</v>
      </c>
      <c r="AC2180" s="2">
        <f t="shared" si="685"/>
        <v>342.45277025694054</v>
      </c>
      <c r="AD2180" s="2">
        <f t="shared" si="674"/>
        <v>-1000</v>
      </c>
      <c r="AE2180" s="2">
        <f t="shared" si="675"/>
        <v>3424.5277025694054</v>
      </c>
      <c r="AF2180" s="5">
        <f t="shared" si="676"/>
        <v>-1</v>
      </c>
      <c r="AG2180" s="5">
        <f t="shared" si="677"/>
        <v>3.7699999999999996</v>
      </c>
      <c r="AH2180" s="3">
        <f t="shared" si="678"/>
        <v>201501</v>
      </c>
      <c r="AI2180" s="21">
        <v>1.3029999999999999</v>
      </c>
      <c r="AJ2180" s="21">
        <v>3.89</v>
      </c>
      <c r="AK2180" s="21">
        <v>1.2270000000000001</v>
      </c>
      <c r="AL2180" s="21">
        <v>4.7699999999999996</v>
      </c>
      <c r="AO2180">
        <f t="shared" si="683"/>
        <v>-500</v>
      </c>
      <c r="AP2180">
        <f>IF(E2180&lt;F2180,G2180,H2180)</f>
        <v>13</v>
      </c>
      <c r="AQ2180">
        <f>IF(E2180&lt;F2180,H2180,G2180)</f>
        <v>24</v>
      </c>
    </row>
    <row r="2181" spans="2:43" x14ac:dyDescent="0.25">
      <c r="B2181" s="23">
        <v>42015</v>
      </c>
      <c r="C2181" s="20" t="s">
        <v>33</v>
      </c>
      <c r="D2181" s="20" t="s">
        <v>23</v>
      </c>
      <c r="E2181" s="2">
        <v>-230.41474654377885</v>
      </c>
      <c r="F2181" s="2">
        <v>204.99999999999997</v>
      </c>
      <c r="G2181">
        <v>26</v>
      </c>
      <c r="H2181">
        <v>21</v>
      </c>
      <c r="J2181" s="2" t="str">
        <f t="shared" si="679"/>
        <v>Green Bay Packers</v>
      </c>
      <c r="K2181" s="2" t="str">
        <f t="shared" si="680"/>
        <v>Dallas Cowboys</v>
      </c>
      <c r="L2181" s="17">
        <f t="shared" si="681"/>
        <v>-230.41474654377885</v>
      </c>
      <c r="M2181" s="18">
        <f t="shared" si="682"/>
        <v>204.99999999999997</v>
      </c>
      <c r="N2181" s="4">
        <f t="shared" ref="N2181:N2244" si="688">IF(E2181&lt;0,AK2181,AL2181)</f>
        <v>1.4339999999999999</v>
      </c>
      <c r="O2181" s="4">
        <f t="shared" ref="O2181:O2244" si="689">IF(E2181&lt;0,AL2181,AK2181)</f>
        <v>3.05</v>
      </c>
      <c r="P2181" s="4"/>
      <c r="Q2181" s="4"/>
      <c r="R2181" s="1">
        <f t="shared" ref="R2181:S2244" si="690">1/N2181</f>
        <v>0.69735006973500702</v>
      </c>
      <c r="S2181" s="1">
        <f t="shared" si="690"/>
        <v>0.32786885245901642</v>
      </c>
      <c r="T2181" s="1">
        <f t="shared" si="686"/>
        <v>2.4598572702943966E-2</v>
      </c>
      <c r="U2181" s="1">
        <f t="shared" si="687"/>
        <v>0.1847406086379953</v>
      </c>
      <c r="V2181" s="1">
        <f t="shared" ref="V2181:V2244" si="691">V$1+IF(N2181&lt;=O2181,U2181,-U2181)</f>
        <v>0.69574060863799536</v>
      </c>
      <c r="W2181" s="1"/>
      <c r="X2181" s="17">
        <f t="shared" ref="X2181:X2244" si="692">(1/V2181-1)*1000</f>
        <v>437.31728115975989</v>
      </c>
      <c r="Y2181" s="18">
        <f t="shared" ref="Y2181:Y2244" si="693">1000000/(X2181+W$1)-X$1</f>
        <v>2028.3240111062205</v>
      </c>
      <c r="Z2181" s="2">
        <f t="shared" si="684"/>
        <v>415.45141710177188</v>
      </c>
      <c r="AA2181" s="18">
        <f t="shared" si="684"/>
        <v>1926.9078105509093</v>
      </c>
      <c r="AB2181" s="2">
        <f t="shared" si="685"/>
        <v>-240.70203129311579</v>
      </c>
      <c r="AC2181" s="2">
        <f t="shared" si="685"/>
        <v>192.69078105509092</v>
      </c>
      <c r="AD2181" s="2">
        <f t="shared" ref="AD2181:AD2244" si="694">IF(AP2181&gt;AQ2181,Z2181,-1000)</f>
        <v>415.45141710177188</v>
      </c>
      <c r="AE2181" s="2">
        <f t="shared" ref="AE2181:AE2244" si="695">IF(AQ2181&gt;AP2181,AA2181,-1000)</f>
        <v>-1000</v>
      </c>
      <c r="AF2181" s="5">
        <f t="shared" ref="AF2181:AF2244" si="696">IF(AP2181&gt;AQ2181,N2181-1,-1)</f>
        <v>0.43399999999999994</v>
      </c>
      <c r="AG2181" s="5">
        <f t="shared" ref="AG2181:AG2244" si="697">IF(AQ2181&gt;AP2181,O2181-1,-1)</f>
        <v>-1</v>
      </c>
      <c r="AH2181" s="3">
        <f t="shared" ref="AH2181:AH2244" si="698">YEAR(B2181)*100+MONTH(B2181)</f>
        <v>201501</v>
      </c>
      <c r="AI2181" s="21">
        <v>1.35</v>
      </c>
      <c r="AJ2181" s="21">
        <v>3.52</v>
      </c>
      <c r="AK2181" s="21">
        <v>1.4339999999999999</v>
      </c>
      <c r="AL2181" s="21">
        <v>3.05</v>
      </c>
      <c r="AO2181">
        <f t="shared" si="683"/>
        <v>-300</v>
      </c>
      <c r="AP2181">
        <f>IF(E2181&lt;F2181,G2181,H2181)</f>
        <v>26</v>
      </c>
      <c r="AQ2181">
        <f>IF(E2181&lt;F2181,H2181,G2181)</f>
        <v>21</v>
      </c>
    </row>
    <row r="2182" spans="2:43" x14ac:dyDescent="0.25">
      <c r="B2182" s="23">
        <v>42014</v>
      </c>
      <c r="C2182" s="20" t="s">
        <v>32</v>
      </c>
      <c r="D2182" s="20" t="s">
        <v>44</v>
      </c>
      <c r="E2182" s="2">
        <v>-704.22535211267655</v>
      </c>
      <c r="F2182" s="2">
        <v>569</v>
      </c>
      <c r="G2182">
        <v>31</v>
      </c>
      <c r="H2182">
        <v>17</v>
      </c>
      <c r="J2182" s="2" t="str">
        <f t="shared" ref="J2182:J2245" si="699">IF(E2182&lt;=F2182,C2182,D2182)</f>
        <v>Seattle Seahawks</v>
      </c>
      <c r="K2182" s="2" t="str">
        <f t="shared" ref="K2182:K2245" si="700">IF(E2182&gt;F2182,C2182,D2182)</f>
        <v>Carolina Panthers</v>
      </c>
      <c r="L2182" s="17">
        <f t="shared" ref="L2182:L2245" si="701">IF(E2182&lt;=F2182,E2182,F2182)</f>
        <v>-704.22535211267655</v>
      </c>
      <c r="M2182" s="18">
        <f t="shared" ref="M2182:M2245" si="702">IF(E2182&gt;F2182,E2182,F2182)</f>
        <v>569</v>
      </c>
      <c r="N2182" s="4">
        <f t="shared" si="688"/>
        <v>1.1419999999999999</v>
      </c>
      <c r="O2182" s="4">
        <f t="shared" si="689"/>
        <v>6.69</v>
      </c>
      <c r="P2182" s="4"/>
      <c r="Q2182" s="4"/>
      <c r="R2182" s="1">
        <f t="shared" si="690"/>
        <v>0.87565674255691772</v>
      </c>
      <c r="S2182" s="1">
        <f t="shared" si="690"/>
        <v>0.14947683109118085</v>
      </c>
      <c r="T2182" s="1">
        <f t="shared" si="686"/>
        <v>2.4517364657814289E-2</v>
      </c>
      <c r="U2182" s="1">
        <f t="shared" si="687"/>
        <v>0.36308995573286845</v>
      </c>
      <c r="V2182" s="1">
        <f t="shared" si="691"/>
        <v>0.87408995573286852</v>
      </c>
      <c r="W2182" s="1"/>
      <c r="X2182" s="17">
        <f t="shared" si="692"/>
        <v>144.04700962564431</v>
      </c>
      <c r="Y2182" s="18">
        <f t="shared" si="693"/>
        <v>5244.6895961497903</v>
      </c>
      <c r="Z2182" s="2">
        <f t="shared" si="684"/>
        <v>136.84465914436208</v>
      </c>
      <c r="AA2182" s="18">
        <f t="shared" si="684"/>
        <v>4982.4551163423002</v>
      </c>
      <c r="AB2182" s="2">
        <f t="shared" si="685"/>
        <v>-730.75559269365863</v>
      </c>
      <c r="AC2182" s="2">
        <f t="shared" si="685"/>
        <v>498.24551163423001</v>
      </c>
      <c r="AD2182" s="2">
        <f t="shared" si="694"/>
        <v>136.84465914436208</v>
      </c>
      <c r="AE2182" s="2">
        <f t="shared" si="695"/>
        <v>-1000</v>
      </c>
      <c r="AF2182" s="5">
        <f t="shared" si="696"/>
        <v>0.1419999999999999</v>
      </c>
      <c r="AG2182" s="5">
        <f t="shared" si="697"/>
        <v>-1</v>
      </c>
      <c r="AH2182" s="3">
        <f t="shared" si="698"/>
        <v>201501</v>
      </c>
      <c r="AI2182" s="21">
        <v>1.181</v>
      </c>
      <c r="AJ2182" s="21">
        <v>5.61</v>
      </c>
      <c r="AK2182" s="21">
        <v>1.1419999999999999</v>
      </c>
      <c r="AL2182" s="21">
        <v>6.69</v>
      </c>
      <c r="AO2182">
        <f t="shared" ref="AO2182:AO2245" si="703">IF(L2182&lt;-200,INT(L2182/100)*100,INT(L2182/10)*10)</f>
        <v>-800</v>
      </c>
      <c r="AP2182">
        <f>IF(E2182&lt;F2182,G2182,H2182)</f>
        <v>31</v>
      </c>
      <c r="AQ2182">
        <f>IF(E2182&lt;F2182,H2182,G2182)</f>
        <v>17</v>
      </c>
    </row>
    <row r="2183" spans="2:43" x14ac:dyDescent="0.25">
      <c r="B2183" s="23">
        <v>42014</v>
      </c>
      <c r="C2183" s="20" t="s">
        <v>36</v>
      </c>
      <c r="D2183" s="20" t="s">
        <v>28</v>
      </c>
      <c r="E2183" s="2">
        <v>-290.69767441860461</v>
      </c>
      <c r="F2183" s="2">
        <v>256</v>
      </c>
      <c r="G2183">
        <v>35</v>
      </c>
      <c r="H2183">
        <v>31</v>
      </c>
      <c r="J2183" s="2" t="str">
        <f t="shared" si="699"/>
        <v>New England Patriots</v>
      </c>
      <c r="K2183" s="2" t="str">
        <f t="shared" si="700"/>
        <v>Baltimore Ravens</v>
      </c>
      <c r="L2183" s="17">
        <f t="shared" si="701"/>
        <v>-290.69767441860461</v>
      </c>
      <c r="M2183" s="18">
        <f t="shared" si="702"/>
        <v>256</v>
      </c>
      <c r="N2183" s="4">
        <f t="shared" si="688"/>
        <v>1.3440000000000001</v>
      </c>
      <c r="O2183" s="4">
        <f t="shared" si="689"/>
        <v>3.56</v>
      </c>
      <c r="P2183" s="4"/>
      <c r="Q2183" s="4"/>
      <c r="R2183" s="1">
        <f t="shared" si="690"/>
        <v>0.74404761904761896</v>
      </c>
      <c r="S2183" s="1">
        <f t="shared" si="690"/>
        <v>0.2808988764044944</v>
      </c>
      <c r="T2183" s="1">
        <f t="shared" si="686"/>
        <v>2.4339314845024385E-2</v>
      </c>
      <c r="U2183" s="1">
        <f t="shared" si="687"/>
        <v>0.23157437132156228</v>
      </c>
      <c r="V2183" s="1">
        <f t="shared" si="691"/>
        <v>0.74257437132156223</v>
      </c>
      <c r="W2183" s="1"/>
      <c r="X2183" s="17">
        <f t="shared" si="692"/>
        <v>346.66646011536398</v>
      </c>
      <c r="Y2183" s="18">
        <f t="shared" si="693"/>
        <v>2508.192835826314</v>
      </c>
      <c r="Z2183" s="2">
        <f t="shared" si="684"/>
        <v>329.33313710959578</v>
      </c>
      <c r="AA2183" s="18">
        <f t="shared" si="684"/>
        <v>2382.7831940349984</v>
      </c>
      <c r="AB2183" s="2">
        <f t="shared" si="685"/>
        <v>-303.64390561379162</v>
      </c>
      <c r="AC2183" s="2">
        <f t="shared" si="685"/>
        <v>238.27831940349984</v>
      </c>
      <c r="AD2183" s="2">
        <f t="shared" si="694"/>
        <v>329.33313710959578</v>
      </c>
      <c r="AE2183" s="2">
        <f t="shared" si="695"/>
        <v>-1000</v>
      </c>
      <c r="AF2183" s="5">
        <f t="shared" si="696"/>
        <v>0.34400000000000008</v>
      </c>
      <c r="AG2183" s="5">
        <f t="shared" si="697"/>
        <v>-1</v>
      </c>
      <c r="AH2183" s="3">
        <f t="shared" si="698"/>
        <v>201501</v>
      </c>
      <c r="AI2183" s="21">
        <v>1.2849999999999999</v>
      </c>
      <c r="AJ2183" s="21">
        <v>4.05</v>
      </c>
      <c r="AK2183" s="21">
        <v>1.3440000000000001</v>
      </c>
      <c r="AL2183" s="21">
        <v>3.56</v>
      </c>
      <c r="AO2183">
        <f t="shared" si="703"/>
        <v>-300</v>
      </c>
      <c r="AP2183">
        <f>IF(E2183&lt;F2183,G2183,H2183)</f>
        <v>35</v>
      </c>
      <c r="AQ2183">
        <f>IF(E2183&lt;F2183,H2183,G2183)</f>
        <v>31</v>
      </c>
    </row>
    <row r="2184" spans="2:43" x14ac:dyDescent="0.25">
      <c r="B2184" s="23">
        <v>42008</v>
      </c>
      <c r="C2184" s="20" t="s">
        <v>44</v>
      </c>
      <c r="D2184" s="20" t="s">
        <v>48</v>
      </c>
      <c r="E2184" s="2">
        <v>-242.13075060532685</v>
      </c>
      <c r="F2184" s="2">
        <v>216</v>
      </c>
      <c r="G2184">
        <v>27</v>
      </c>
      <c r="H2184">
        <v>16</v>
      </c>
      <c r="J2184" s="2" t="str">
        <f t="shared" si="699"/>
        <v>Carolina Panthers</v>
      </c>
      <c r="K2184" s="2" t="str">
        <f t="shared" si="700"/>
        <v>Arizona Cardinals</v>
      </c>
      <c r="L2184" s="17">
        <f t="shared" si="701"/>
        <v>-242.13075060532685</v>
      </c>
      <c r="M2184" s="18">
        <f t="shared" si="702"/>
        <v>216</v>
      </c>
      <c r="N2184" s="4">
        <f t="shared" si="688"/>
        <v>1.413</v>
      </c>
      <c r="O2184" s="4">
        <f t="shared" si="689"/>
        <v>3.16</v>
      </c>
      <c r="P2184" s="4"/>
      <c r="Q2184" s="4"/>
      <c r="R2184" s="1">
        <f t="shared" si="690"/>
        <v>0.70771408351026188</v>
      </c>
      <c r="S2184" s="1">
        <f t="shared" si="690"/>
        <v>0.31645569620253161</v>
      </c>
      <c r="T2184" s="1">
        <f t="shared" si="686"/>
        <v>2.359938771047454E-2</v>
      </c>
      <c r="U2184" s="1">
        <f t="shared" si="687"/>
        <v>0.19562919365386514</v>
      </c>
      <c r="V2184" s="1">
        <f t="shared" si="691"/>
        <v>0.70662919365386512</v>
      </c>
      <c r="W2184" s="1"/>
      <c r="X2184" s="17">
        <f t="shared" si="692"/>
        <v>415.16938301000829</v>
      </c>
      <c r="Y2184" s="18">
        <f t="shared" si="693"/>
        <v>2128.1128513133845</v>
      </c>
      <c r="Z2184" s="2">
        <f t="shared" si="684"/>
        <v>394.41091385950784</v>
      </c>
      <c r="AA2184" s="18">
        <f t="shared" si="684"/>
        <v>2021.7072087477152</v>
      </c>
      <c r="AB2184" s="2">
        <f t="shared" si="685"/>
        <v>-253.54267969273477</v>
      </c>
      <c r="AC2184" s="2">
        <f t="shared" si="685"/>
        <v>202.17072087477152</v>
      </c>
      <c r="AD2184" s="2">
        <f t="shared" si="694"/>
        <v>394.41091385950784</v>
      </c>
      <c r="AE2184" s="2">
        <f t="shared" si="695"/>
        <v>-1000</v>
      </c>
      <c r="AF2184" s="5">
        <f t="shared" si="696"/>
        <v>0.41300000000000003</v>
      </c>
      <c r="AG2184" s="5">
        <f t="shared" si="697"/>
        <v>-1</v>
      </c>
      <c r="AH2184" s="3">
        <f t="shared" si="698"/>
        <v>201501</v>
      </c>
      <c r="AI2184" s="21">
        <v>1.444</v>
      </c>
      <c r="AJ2184" s="21">
        <v>3.01</v>
      </c>
      <c r="AK2184" s="21">
        <v>1.413</v>
      </c>
      <c r="AL2184" s="21">
        <v>3.16</v>
      </c>
      <c r="AO2184">
        <f t="shared" si="703"/>
        <v>-300</v>
      </c>
      <c r="AP2184">
        <f>IF(E2184&lt;F2184,G2184,H2184)</f>
        <v>27</v>
      </c>
      <c r="AQ2184">
        <f>IF(E2184&lt;F2184,H2184,G2184)</f>
        <v>16</v>
      </c>
    </row>
    <row r="2185" spans="2:43" x14ac:dyDescent="0.25">
      <c r="B2185" s="23">
        <v>42008</v>
      </c>
      <c r="C2185" s="20" t="s">
        <v>39</v>
      </c>
      <c r="D2185" s="20" t="s">
        <v>21</v>
      </c>
      <c r="E2185" s="2">
        <v>-202.02020202020196</v>
      </c>
      <c r="F2185" s="2">
        <v>181</v>
      </c>
      <c r="G2185">
        <v>26</v>
      </c>
      <c r="H2185">
        <v>10</v>
      </c>
      <c r="J2185" s="2" t="str">
        <f t="shared" si="699"/>
        <v>Indianapolis Colts</v>
      </c>
      <c r="K2185" s="2" t="str">
        <f t="shared" si="700"/>
        <v>Cincinnati Bengals</v>
      </c>
      <c r="L2185" s="17">
        <f t="shared" si="701"/>
        <v>-202.02020202020196</v>
      </c>
      <c r="M2185" s="18">
        <f t="shared" si="702"/>
        <v>181</v>
      </c>
      <c r="N2185" s="4">
        <f t="shared" si="688"/>
        <v>1.4950000000000001</v>
      </c>
      <c r="O2185" s="4">
        <f t="shared" si="689"/>
        <v>2.81</v>
      </c>
      <c r="P2185" s="4"/>
      <c r="Q2185" s="4"/>
      <c r="R2185" s="1">
        <f t="shared" si="690"/>
        <v>0.66889632107023411</v>
      </c>
      <c r="S2185" s="1">
        <f t="shared" si="690"/>
        <v>0.35587188612099646</v>
      </c>
      <c r="T2185" s="1">
        <f t="shared" si="686"/>
        <v>2.4169570267131069E-2</v>
      </c>
      <c r="U2185" s="1">
        <f t="shared" si="687"/>
        <v>0.15651221747461883</v>
      </c>
      <c r="V2185" s="1">
        <f t="shared" si="691"/>
        <v>0.66751221747461886</v>
      </c>
      <c r="W2185" s="1"/>
      <c r="X2185" s="17">
        <f t="shared" si="692"/>
        <v>498.09992060261197</v>
      </c>
      <c r="Y2185" s="18">
        <f t="shared" si="693"/>
        <v>1796.2818011286422</v>
      </c>
      <c r="Z2185" s="2">
        <f t="shared" si="684"/>
        <v>473.19492457248134</v>
      </c>
      <c r="AA2185" s="18">
        <f t="shared" si="684"/>
        <v>1706.46771107221</v>
      </c>
      <c r="AB2185" s="2">
        <f t="shared" si="685"/>
        <v>-211.32940107155051</v>
      </c>
      <c r="AC2185" s="2">
        <f t="shared" si="685"/>
        <v>170.64677110722101</v>
      </c>
      <c r="AD2185" s="2">
        <f t="shared" si="694"/>
        <v>473.19492457248134</v>
      </c>
      <c r="AE2185" s="2">
        <f t="shared" si="695"/>
        <v>-1000</v>
      </c>
      <c r="AF2185" s="5">
        <f t="shared" si="696"/>
        <v>0.49500000000000011</v>
      </c>
      <c r="AG2185" s="5">
        <f t="shared" si="697"/>
        <v>-1</v>
      </c>
      <c r="AH2185" s="3">
        <f t="shared" si="698"/>
        <v>201501</v>
      </c>
      <c r="AI2185" s="21">
        <v>1.4950000000000001</v>
      </c>
      <c r="AJ2185" s="21">
        <v>2.81</v>
      </c>
      <c r="AK2185" s="21">
        <v>1.4950000000000001</v>
      </c>
      <c r="AL2185" s="21">
        <v>2.81</v>
      </c>
      <c r="AO2185">
        <f t="shared" si="703"/>
        <v>-300</v>
      </c>
      <c r="AP2185">
        <f>IF(E2185&lt;F2185,G2185,H2185)</f>
        <v>26</v>
      </c>
      <c r="AQ2185">
        <f>IF(E2185&lt;F2185,H2185,G2185)</f>
        <v>10</v>
      </c>
    </row>
    <row r="2186" spans="2:43" x14ac:dyDescent="0.25">
      <c r="B2186" s="23">
        <v>42007</v>
      </c>
      <c r="C2186" s="20" t="s">
        <v>45</v>
      </c>
      <c r="D2186" s="20" t="s">
        <v>28</v>
      </c>
      <c r="E2186" s="2">
        <v>-162.07455429497568</v>
      </c>
      <c r="F2186" s="2">
        <v>146</v>
      </c>
      <c r="G2186">
        <v>17</v>
      </c>
      <c r="H2186">
        <v>30</v>
      </c>
      <c r="J2186" s="2" t="str">
        <f t="shared" si="699"/>
        <v>Pittsburgh Steelers</v>
      </c>
      <c r="K2186" s="2" t="str">
        <f t="shared" si="700"/>
        <v>Baltimore Ravens</v>
      </c>
      <c r="L2186" s="17">
        <f t="shared" si="701"/>
        <v>-162.07455429497568</v>
      </c>
      <c r="M2186" s="18">
        <f t="shared" si="702"/>
        <v>146</v>
      </c>
      <c r="N2186" s="4">
        <f t="shared" si="688"/>
        <v>1.617</v>
      </c>
      <c r="O2186" s="4">
        <f t="shared" si="689"/>
        <v>2.46</v>
      </c>
      <c r="P2186" s="4"/>
      <c r="Q2186" s="4"/>
      <c r="R2186" s="1">
        <f t="shared" si="690"/>
        <v>0.6184291898577613</v>
      </c>
      <c r="S2186" s="1">
        <f t="shared" si="690"/>
        <v>0.4065040650406504</v>
      </c>
      <c r="T2186" s="1">
        <f t="shared" si="686"/>
        <v>2.4326710816777064E-2</v>
      </c>
      <c r="U2186" s="1">
        <f t="shared" si="687"/>
        <v>0.10596256240855545</v>
      </c>
      <c r="V2186" s="1">
        <f t="shared" si="691"/>
        <v>0.61696256240855551</v>
      </c>
      <c r="W2186" s="1"/>
      <c r="X2186" s="17">
        <f t="shared" si="692"/>
        <v>620.84389058569059</v>
      </c>
      <c r="Y2186" s="18">
        <f t="shared" si="693"/>
        <v>1456.8535337470446</v>
      </c>
      <c r="Z2186" s="2">
        <f t="shared" si="684"/>
        <v>589.80169605640606</v>
      </c>
      <c r="AA2186" s="18">
        <f t="shared" si="684"/>
        <v>1384.0108570596924</v>
      </c>
      <c r="AB2186" s="2">
        <f t="shared" si="685"/>
        <v>-169.54851209928776</v>
      </c>
      <c r="AC2186" s="2">
        <f t="shared" si="685"/>
        <v>138.40108570596925</v>
      </c>
      <c r="AD2186" s="2">
        <f t="shared" si="694"/>
        <v>-1000</v>
      </c>
      <c r="AE2186" s="2">
        <f t="shared" si="695"/>
        <v>1384.0108570596924</v>
      </c>
      <c r="AF2186" s="5">
        <f t="shared" si="696"/>
        <v>-1</v>
      </c>
      <c r="AG2186" s="5">
        <f t="shared" si="697"/>
        <v>1.46</v>
      </c>
      <c r="AH2186" s="3">
        <f t="shared" si="698"/>
        <v>201501</v>
      </c>
      <c r="AI2186" s="21">
        <v>1.6020000000000001</v>
      </c>
      <c r="AJ2186" s="21">
        <v>2.5</v>
      </c>
      <c r="AK2186" s="21">
        <v>1.617</v>
      </c>
      <c r="AL2186" s="21">
        <v>2.46</v>
      </c>
      <c r="AO2186">
        <f t="shared" si="703"/>
        <v>-170</v>
      </c>
      <c r="AP2186">
        <f>IF(E2186&lt;F2186,G2186,H2186)</f>
        <v>17</v>
      </c>
      <c r="AQ2186">
        <f>IF(E2186&lt;F2186,H2186,G2186)</f>
        <v>30</v>
      </c>
    </row>
    <row r="2187" spans="2:43" x14ac:dyDescent="0.25">
      <c r="B2187" s="23">
        <v>42007</v>
      </c>
      <c r="C2187" s="20" t="s">
        <v>23</v>
      </c>
      <c r="D2187" s="20" t="s">
        <v>34</v>
      </c>
      <c r="E2187" s="2">
        <v>-260.41666666666674</v>
      </c>
      <c r="F2187" s="2">
        <v>231</v>
      </c>
      <c r="G2187">
        <v>24</v>
      </c>
      <c r="H2187">
        <v>20</v>
      </c>
      <c r="J2187" s="2" t="str">
        <f t="shared" si="699"/>
        <v>Dallas Cowboys</v>
      </c>
      <c r="K2187" s="2" t="str">
        <f t="shared" si="700"/>
        <v>Detroit Lions</v>
      </c>
      <c r="L2187" s="17">
        <f t="shared" si="701"/>
        <v>-260.41666666666674</v>
      </c>
      <c r="M2187" s="18">
        <f t="shared" si="702"/>
        <v>231</v>
      </c>
      <c r="N2187" s="4">
        <f t="shared" si="688"/>
        <v>1.3839999999999999</v>
      </c>
      <c r="O2187" s="4">
        <f t="shared" si="689"/>
        <v>3.31</v>
      </c>
      <c r="P2187" s="4"/>
      <c r="Q2187" s="4"/>
      <c r="R2187" s="1">
        <f t="shared" si="690"/>
        <v>0.7225433526011561</v>
      </c>
      <c r="S2187" s="1">
        <f t="shared" si="690"/>
        <v>0.30211480362537763</v>
      </c>
      <c r="T2187" s="1">
        <f t="shared" si="686"/>
        <v>2.4064763527907984E-2</v>
      </c>
      <c r="U2187" s="1">
        <f t="shared" si="687"/>
        <v>0.21021427448788924</v>
      </c>
      <c r="V2187" s="1">
        <f t="shared" si="691"/>
        <v>0.72121427448788922</v>
      </c>
      <c r="W2187" s="1"/>
      <c r="X2187" s="17">
        <f t="shared" si="692"/>
        <v>386.55048211582812</v>
      </c>
      <c r="Y2187" s="18">
        <f t="shared" si="693"/>
        <v>2272.2260058594952</v>
      </c>
      <c r="Z2187" s="2">
        <f t="shared" si="684"/>
        <v>367.22295801003668</v>
      </c>
      <c r="AA2187" s="18">
        <f t="shared" si="684"/>
        <v>2158.6147055665206</v>
      </c>
      <c r="AB2187" s="2">
        <f t="shared" si="685"/>
        <v>-272.31412911081355</v>
      </c>
      <c r="AC2187" s="2">
        <f t="shared" si="685"/>
        <v>215.86147055665205</v>
      </c>
      <c r="AD2187" s="2">
        <f t="shared" si="694"/>
        <v>367.22295801003668</v>
      </c>
      <c r="AE2187" s="2">
        <f t="shared" si="695"/>
        <v>-1000</v>
      </c>
      <c r="AF2187" s="5">
        <f t="shared" si="696"/>
        <v>0.3839999999999999</v>
      </c>
      <c r="AG2187" s="5">
        <f t="shared" si="697"/>
        <v>-1</v>
      </c>
      <c r="AH2187" s="3">
        <f t="shared" si="698"/>
        <v>201501</v>
      </c>
      <c r="AI2187" s="21">
        <v>1.3220000000000001</v>
      </c>
      <c r="AJ2187" s="21">
        <v>3.73</v>
      </c>
      <c r="AK2187" s="21">
        <v>1.3839999999999999</v>
      </c>
      <c r="AL2187" s="21">
        <v>3.31</v>
      </c>
      <c r="AO2187">
        <f t="shared" si="703"/>
        <v>-300</v>
      </c>
      <c r="AP2187">
        <f>IF(E2187&lt;F2187,G2187,H2187)</f>
        <v>24</v>
      </c>
      <c r="AQ2187">
        <f>IF(E2187&lt;F2187,H2187,G2187)</f>
        <v>20</v>
      </c>
    </row>
    <row r="2188" spans="2:43" x14ac:dyDescent="0.25">
      <c r="B2188" s="23">
        <v>42001</v>
      </c>
      <c r="C2188" s="20" t="s">
        <v>45</v>
      </c>
      <c r="D2188" s="20" t="s">
        <v>21</v>
      </c>
      <c r="E2188" s="2">
        <v>-150.15015015015015</v>
      </c>
      <c r="F2188" s="2">
        <v>136</v>
      </c>
      <c r="G2188">
        <v>27</v>
      </c>
      <c r="H2188">
        <v>17</v>
      </c>
      <c r="J2188" s="2" t="str">
        <f t="shared" si="699"/>
        <v>Pittsburgh Steelers</v>
      </c>
      <c r="K2188" s="2" t="str">
        <f t="shared" si="700"/>
        <v>Cincinnati Bengals</v>
      </c>
      <c r="L2188" s="17">
        <f t="shared" si="701"/>
        <v>-150.15015015015015</v>
      </c>
      <c r="M2188" s="18">
        <f t="shared" si="702"/>
        <v>136</v>
      </c>
      <c r="N2188" s="4">
        <f t="shared" si="688"/>
        <v>1.6659999999999999</v>
      </c>
      <c r="O2188" s="4">
        <f t="shared" si="689"/>
        <v>2.36</v>
      </c>
      <c r="P2188" s="4"/>
      <c r="Q2188" s="4"/>
      <c r="R2188" s="1">
        <f t="shared" si="690"/>
        <v>0.60024009603841544</v>
      </c>
      <c r="S2188" s="1">
        <f t="shared" si="690"/>
        <v>0.42372881355932207</v>
      </c>
      <c r="T2188" s="1">
        <f t="shared" si="686"/>
        <v>2.3407848981619517E-2</v>
      </c>
      <c r="U2188" s="1">
        <f t="shared" si="687"/>
        <v>8.8255641239546684E-2</v>
      </c>
      <c r="V2188" s="1">
        <f t="shared" si="691"/>
        <v>0.59925564123954667</v>
      </c>
      <c r="W2188" s="1"/>
      <c r="X2188" s="17">
        <f t="shared" si="692"/>
        <v>668.73689821513028</v>
      </c>
      <c r="Y2188" s="18">
        <f t="shared" si="693"/>
        <v>1356.0765066241343</v>
      </c>
      <c r="Z2188" s="2">
        <f t="shared" si="684"/>
        <v>635.30005330437371</v>
      </c>
      <c r="AA2188" s="18">
        <f t="shared" si="684"/>
        <v>1288.2726812929275</v>
      </c>
      <c r="AB2188" s="2">
        <f t="shared" si="685"/>
        <v>-157.40593673787993</v>
      </c>
      <c r="AC2188" s="2">
        <f t="shared" si="685"/>
        <v>128.82726812929275</v>
      </c>
      <c r="AD2188" s="2">
        <f t="shared" si="694"/>
        <v>635.30005330437371</v>
      </c>
      <c r="AE2188" s="2">
        <f t="shared" si="695"/>
        <v>-1000</v>
      </c>
      <c r="AF2188" s="5">
        <f t="shared" si="696"/>
        <v>0.66599999999999993</v>
      </c>
      <c r="AG2188" s="5">
        <f t="shared" si="697"/>
        <v>-1</v>
      </c>
      <c r="AH2188" s="3">
        <f t="shared" si="698"/>
        <v>201412</v>
      </c>
      <c r="AI2188" s="21">
        <v>1.54</v>
      </c>
      <c r="AJ2188" s="21">
        <v>2.66</v>
      </c>
      <c r="AK2188" s="21">
        <v>1.6659999999999999</v>
      </c>
      <c r="AL2188" s="21">
        <v>2.36</v>
      </c>
      <c r="AO2188">
        <f t="shared" si="703"/>
        <v>-160</v>
      </c>
      <c r="AP2188">
        <f>IF(E2188&lt;F2188,G2188,H2188)</f>
        <v>27</v>
      </c>
      <c r="AQ2188">
        <f>IF(E2188&lt;F2188,H2188,G2188)</f>
        <v>17</v>
      </c>
    </row>
    <row r="2189" spans="2:43" x14ac:dyDescent="0.25">
      <c r="B2189" s="23">
        <v>42001</v>
      </c>
      <c r="C2189" s="20" t="s">
        <v>38</v>
      </c>
      <c r="D2189" s="20" t="s">
        <v>52</v>
      </c>
      <c r="E2189" s="2">
        <v>-1315.7894736842093</v>
      </c>
      <c r="F2189" s="2">
        <v>925</v>
      </c>
      <c r="G2189">
        <v>47</v>
      </c>
      <c r="H2189">
        <v>14</v>
      </c>
      <c r="J2189" s="2" t="str">
        <f t="shared" si="699"/>
        <v>Denver Broncos</v>
      </c>
      <c r="K2189" s="2" t="str">
        <f t="shared" si="700"/>
        <v>Oakland Raiders</v>
      </c>
      <c r="L2189" s="17">
        <f t="shared" si="701"/>
        <v>-1315.7894736842093</v>
      </c>
      <c r="M2189" s="18">
        <f t="shared" si="702"/>
        <v>925</v>
      </c>
      <c r="N2189" s="4">
        <f t="shared" si="688"/>
        <v>1.0760000000000001</v>
      </c>
      <c r="O2189" s="4">
        <f t="shared" si="689"/>
        <v>10.25</v>
      </c>
      <c r="P2189" s="4"/>
      <c r="Q2189" s="4"/>
      <c r="R2189" s="1">
        <f t="shared" si="690"/>
        <v>0.92936802973977695</v>
      </c>
      <c r="S2189" s="1">
        <f t="shared" si="690"/>
        <v>9.7560975609756101E-2</v>
      </c>
      <c r="T2189" s="1">
        <f t="shared" si="686"/>
        <v>2.6222850079463234E-2</v>
      </c>
      <c r="U2189" s="1">
        <f t="shared" si="687"/>
        <v>0.41590352706501044</v>
      </c>
      <c r="V2189" s="1">
        <f t="shared" si="691"/>
        <v>0.92690352706501045</v>
      </c>
      <c r="W2189" s="1"/>
      <c r="X2189" s="17">
        <f t="shared" si="692"/>
        <v>78.860928673392337</v>
      </c>
      <c r="Y2189" s="18">
        <f t="shared" si="693"/>
        <v>8028.570985705187</v>
      </c>
      <c r="Z2189" s="2">
        <f t="shared" si="684"/>
        <v>74.917882239722715</v>
      </c>
      <c r="AA2189" s="18">
        <f t="shared" si="684"/>
        <v>7627.1424364199274</v>
      </c>
      <c r="AB2189" s="2">
        <f t="shared" si="685"/>
        <v>-1334.7948047973296</v>
      </c>
      <c r="AC2189" s="2">
        <f t="shared" si="685"/>
        <v>762.71424364199277</v>
      </c>
      <c r="AD2189" s="2">
        <f t="shared" si="694"/>
        <v>74.917882239722715</v>
      </c>
      <c r="AE2189" s="2">
        <f t="shared" si="695"/>
        <v>-1000</v>
      </c>
      <c r="AF2189" s="5">
        <f t="shared" si="696"/>
        <v>7.6000000000000068E-2</v>
      </c>
      <c r="AG2189" s="5">
        <f t="shared" si="697"/>
        <v>-1</v>
      </c>
      <c r="AH2189" s="3">
        <f t="shared" si="698"/>
        <v>201412</v>
      </c>
      <c r="AI2189" s="21">
        <v>1.105</v>
      </c>
      <c r="AJ2189" s="21">
        <v>8.36</v>
      </c>
      <c r="AK2189" s="21">
        <v>1.0760000000000001</v>
      </c>
      <c r="AL2189" s="21">
        <v>10.25</v>
      </c>
      <c r="AO2189">
        <f t="shared" si="703"/>
        <v>-1400</v>
      </c>
      <c r="AP2189">
        <f>IF(E2189&lt;F2189,G2189,H2189)</f>
        <v>47</v>
      </c>
      <c r="AQ2189">
        <f>IF(E2189&lt;F2189,H2189,G2189)</f>
        <v>14</v>
      </c>
    </row>
    <row r="2190" spans="2:43" x14ac:dyDescent="0.25">
      <c r="B2190" s="23">
        <v>42001</v>
      </c>
      <c r="C2190" s="20" t="s">
        <v>22</v>
      </c>
      <c r="D2190" s="20" t="s">
        <v>48</v>
      </c>
      <c r="E2190" s="2">
        <v>-247.52475247524757</v>
      </c>
      <c r="F2190" s="2">
        <v>220.00000000000003</v>
      </c>
      <c r="G2190">
        <v>20</v>
      </c>
      <c r="H2190">
        <v>17</v>
      </c>
      <c r="J2190" s="2" t="str">
        <f t="shared" si="699"/>
        <v>San Francisco 49ers</v>
      </c>
      <c r="K2190" s="2" t="str">
        <f t="shared" si="700"/>
        <v>Arizona Cardinals</v>
      </c>
      <c r="L2190" s="17">
        <f t="shared" si="701"/>
        <v>-247.52475247524757</v>
      </c>
      <c r="M2190" s="18">
        <f t="shared" si="702"/>
        <v>220.00000000000003</v>
      </c>
      <c r="N2190" s="4">
        <f t="shared" si="688"/>
        <v>1.4039999999999999</v>
      </c>
      <c r="O2190" s="4">
        <f t="shared" si="689"/>
        <v>3.2</v>
      </c>
      <c r="P2190" s="4"/>
      <c r="Q2190" s="4"/>
      <c r="R2190" s="1">
        <f t="shared" si="690"/>
        <v>0.71225071225071235</v>
      </c>
      <c r="S2190" s="1">
        <f t="shared" si="690"/>
        <v>0.3125</v>
      </c>
      <c r="T2190" s="1">
        <f t="shared" si="686"/>
        <v>2.4152910512597825E-2</v>
      </c>
      <c r="U2190" s="1">
        <f t="shared" si="687"/>
        <v>0.19987535612535617</v>
      </c>
      <c r="V2190" s="1">
        <f t="shared" si="691"/>
        <v>0.71087535612535624</v>
      </c>
      <c r="W2190" s="1"/>
      <c r="X2190" s="17">
        <f t="shared" si="692"/>
        <v>406.71636930913581</v>
      </c>
      <c r="Y2190" s="18">
        <f t="shared" si="693"/>
        <v>2168.7785299421853</v>
      </c>
      <c r="Z2190" s="2">
        <f t="shared" si="684"/>
        <v>386.38055084367903</v>
      </c>
      <c r="AA2190" s="18">
        <f t="shared" si="684"/>
        <v>2060.3396034450761</v>
      </c>
      <c r="AB2190" s="2">
        <f t="shared" si="685"/>
        <v>-258.81219896199633</v>
      </c>
      <c r="AC2190" s="2">
        <f t="shared" si="685"/>
        <v>206.03396034450762</v>
      </c>
      <c r="AD2190" s="2">
        <f t="shared" si="694"/>
        <v>386.38055084367903</v>
      </c>
      <c r="AE2190" s="2">
        <f t="shared" si="695"/>
        <v>-1000</v>
      </c>
      <c r="AF2190" s="5">
        <f t="shared" si="696"/>
        <v>0.40399999999999991</v>
      </c>
      <c r="AG2190" s="5">
        <f t="shared" si="697"/>
        <v>-1</v>
      </c>
      <c r="AH2190" s="3">
        <f t="shared" si="698"/>
        <v>201412</v>
      </c>
      <c r="AI2190" s="21">
        <v>1.3919999999999999</v>
      </c>
      <c r="AJ2190" s="21">
        <v>3.27</v>
      </c>
      <c r="AK2190" s="21">
        <v>1.4039999999999999</v>
      </c>
      <c r="AL2190" s="21">
        <v>3.2</v>
      </c>
      <c r="AO2190">
        <f t="shared" si="703"/>
        <v>-300</v>
      </c>
      <c r="AP2190">
        <f>IF(E2190&lt;F2190,G2190,H2190)</f>
        <v>20</v>
      </c>
      <c r="AQ2190">
        <f>IF(E2190&lt;F2190,H2190,G2190)</f>
        <v>17</v>
      </c>
    </row>
    <row r="2191" spans="2:43" x14ac:dyDescent="0.25">
      <c r="B2191" s="23">
        <v>42001</v>
      </c>
      <c r="C2191" s="20" t="s">
        <v>32</v>
      </c>
      <c r="D2191" s="20" t="s">
        <v>55</v>
      </c>
      <c r="E2191" s="2">
        <v>-531.91489361702145</v>
      </c>
      <c r="F2191" s="2">
        <v>446</v>
      </c>
      <c r="G2191">
        <v>20</v>
      </c>
      <c r="H2191">
        <v>6</v>
      </c>
      <c r="J2191" s="2" t="str">
        <f t="shared" si="699"/>
        <v>Seattle Seahawks</v>
      </c>
      <c r="K2191" s="2" t="str">
        <f t="shared" si="700"/>
        <v>St. Louis Rams</v>
      </c>
      <c r="L2191" s="17">
        <f t="shared" si="701"/>
        <v>-531.91489361702145</v>
      </c>
      <c r="M2191" s="18">
        <f t="shared" si="702"/>
        <v>446</v>
      </c>
      <c r="N2191" s="4">
        <f t="shared" si="688"/>
        <v>1.1879999999999999</v>
      </c>
      <c r="O2191" s="4">
        <f t="shared" si="689"/>
        <v>5.46</v>
      </c>
      <c r="P2191" s="4"/>
      <c r="Q2191" s="4"/>
      <c r="R2191" s="1">
        <f t="shared" si="690"/>
        <v>0.84175084175084181</v>
      </c>
      <c r="S2191" s="1">
        <f t="shared" si="690"/>
        <v>0.18315018315018314</v>
      </c>
      <c r="T2191" s="1">
        <f t="shared" si="686"/>
        <v>2.429602888086646E-2</v>
      </c>
      <c r="U2191" s="1">
        <f t="shared" si="687"/>
        <v>0.32930032930032932</v>
      </c>
      <c r="V2191" s="1">
        <f t="shared" si="691"/>
        <v>0.84030032930032927</v>
      </c>
      <c r="W2191" s="1"/>
      <c r="X2191" s="17">
        <f t="shared" si="692"/>
        <v>190.05070583828476</v>
      </c>
      <c r="Y2191" s="18">
        <f t="shared" si="693"/>
        <v>4209.4011788162916</v>
      </c>
      <c r="Z2191" s="2">
        <f t="shared" si="684"/>
        <v>180.5481705463705</v>
      </c>
      <c r="AA2191" s="18">
        <f t="shared" si="684"/>
        <v>3998.9311198754767</v>
      </c>
      <c r="AB2191" s="2">
        <f t="shared" si="685"/>
        <v>-553.86880796068124</v>
      </c>
      <c r="AC2191" s="2">
        <f t="shared" si="685"/>
        <v>399.89311198754768</v>
      </c>
      <c r="AD2191" s="2">
        <f t="shared" si="694"/>
        <v>180.5481705463705</v>
      </c>
      <c r="AE2191" s="2">
        <f t="shared" si="695"/>
        <v>-1000</v>
      </c>
      <c r="AF2191" s="5">
        <f t="shared" si="696"/>
        <v>0.18799999999999994</v>
      </c>
      <c r="AG2191" s="5">
        <f t="shared" si="697"/>
        <v>-1</v>
      </c>
      <c r="AH2191" s="3">
        <f t="shared" si="698"/>
        <v>201412</v>
      </c>
      <c r="AI2191" s="21">
        <v>1.1359999999999999</v>
      </c>
      <c r="AJ2191" s="21">
        <v>6.94</v>
      </c>
      <c r="AK2191" s="21">
        <v>1.1879999999999999</v>
      </c>
      <c r="AL2191" s="21">
        <v>5.46</v>
      </c>
      <c r="AO2191">
        <f t="shared" si="703"/>
        <v>-600</v>
      </c>
      <c r="AP2191">
        <f>IF(E2191&lt;F2191,G2191,H2191)</f>
        <v>20</v>
      </c>
      <c r="AQ2191">
        <f>IF(E2191&lt;F2191,H2191,G2191)</f>
        <v>6</v>
      </c>
    </row>
    <row r="2192" spans="2:43" x14ac:dyDescent="0.25">
      <c r="B2192" s="23">
        <v>42001</v>
      </c>
      <c r="C2192" s="20" t="s">
        <v>35</v>
      </c>
      <c r="D2192" s="20" t="s">
        <v>44</v>
      </c>
      <c r="E2192" s="2">
        <v>-128.04097311139566</v>
      </c>
      <c r="F2192" s="2">
        <v>116.00000000000001</v>
      </c>
      <c r="G2192">
        <v>3</v>
      </c>
      <c r="H2192">
        <v>34</v>
      </c>
      <c r="J2192" s="2" t="str">
        <f t="shared" si="699"/>
        <v>Atlanta Falcons</v>
      </c>
      <c r="K2192" s="2" t="str">
        <f t="shared" si="700"/>
        <v>Carolina Panthers</v>
      </c>
      <c r="L2192" s="17">
        <f t="shared" si="701"/>
        <v>-128.04097311139566</v>
      </c>
      <c r="M2192" s="18">
        <f t="shared" si="702"/>
        <v>116.00000000000001</v>
      </c>
      <c r="N2192" s="4">
        <f t="shared" si="688"/>
        <v>1.7809999999999999</v>
      </c>
      <c r="O2192" s="4">
        <f t="shared" si="689"/>
        <v>2.16</v>
      </c>
      <c r="P2192" s="4"/>
      <c r="Q2192" s="4"/>
      <c r="R2192" s="1">
        <f t="shared" si="690"/>
        <v>0.56148231330713083</v>
      </c>
      <c r="S2192" s="1">
        <f t="shared" si="690"/>
        <v>0.46296296296296291</v>
      </c>
      <c r="T2192" s="1">
        <f t="shared" si="686"/>
        <v>2.3861963968535793E-2</v>
      </c>
      <c r="U2192" s="1">
        <f t="shared" si="687"/>
        <v>4.9259675172083961E-2</v>
      </c>
      <c r="V2192" s="1">
        <f t="shared" si="691"/>
        <v>0.56025967517208397</v>
      </c>
      <c r="W2192" s="1"/>
      <c r="X2192" s="17">
        <f t="shared" si="692"/>
        <v>784.88662367651148</v>
      </c>
      <c r="Y2192" s="18">
        <f t="shared" si="693"/>
        <v>1159.9838754718842</v>
      </c>
      <c r="Z2192" s="2">
        <f t="shared" si="684"/>
        <v>745.6422924926859</v>
      </c>
      <c r="AA2192" s="18">
        <f t="shared" si="684"/>
        <v>1101.9846816982899</v>
      </c>
      <c r="AB2192" s="2">
        <f t="shared" si="685"/>
        <v>-134.1125644385051</v>
      </c>
      <c r="AC2192" s="2">
        <f t="shared" si="685"/>
        <v>110.198468169829</v>
      </c>
      <c r="AD2192" s="2">
        <f t="shared" si="694"/>
        <v>-1000</v>
      </c>
      <c r="AE2192" s="2">
        <f t="shared" si="695"/>
        <v>1101.9846816982899</v>
      </c>
      <c r="AF2192" s="5">
        <f t="shared" si="696"/>
        <v>-1</v>
      </c>
      <c r="AG2192" s="5">
        <f t="shared" si="697"/>
        <v>1.1600000000000001</v>
      </c>
      <c r="AH2192" s="3">
        <f t="shared" si="698"/>
        <v>201412</v>
      </c>
      <c r="AI2192" s="21">
        <v>1.4650000000000001</v>
      </c>
      <c r="AJ2192" s="21">
        <v>2.93</v>
      </c>
      <c r="AK2192" s="21">
        <v>1.7809999999999999</v>
      </c>
      <c r="AL2192" s="21">
        <v>2.16</v>
      </c>
      <c r="AO2192">
        <f t="shared" si="703"/>
        <v>-130</v>
      </c>
      <c r="AP2192">
        <f>IF(E2192&lt;F2192,G2192,H2192)</f>
        <v>3</v>
      </c>
      <c r="AQ2192">
        <f>IF(E2192&lt;F2192,H2192,G2192)</f>
        <v>34</v>
      </c>
    </row>
    <row r="2193" spans="2:43" x14ac:dyDescent="0.25">
      <c r="B2193" s="23">
        <v>42001</v>
      </c>
      <c r="C2193" s="20" t="s">
        <v>28</v>
      </c>
      <c r="D2193" s="20" t="s">
        <v>46</v>
      </c>
      <c r="E2193" s="2">
        <v>-999.99999999999909</v>
      </c>
      <c r="F2193" s="2">
        <v>760</v>
      </c>
      <c r="G2193">
        <v>20</v>
      </c>
      <c r="H2193">
        <v>10</v>
      </c>
      <c r="J2193" s="2" t="str">
        <f t="shared" si="699"/>
        <v>Baltimore Ravens</v>
      </c>
      <c r="K2193" s="2" t="str">
        <f t="shared" si="700"/>
        <v>Cleveland Browns</v>
      </c>
      <c r="L2193" s="17">
        <f t="shared" si="701"/>
        <v>-999.99999999999909</v>
      </c>
      <c r="M2193" s="18">
        <f t="shared" si="702"/>
        <v>760</v>
      </c>
      <c r="N2193" s="4">
        <f t="shared" si="688"/>
        <v>1.1000000000000001</v>
      </c>
      <c r="O2193" s="4">
        <f t="shared" si="689"/>
        <v>8.6</v>
      </c>
      <c r="P2193" s="4"/>
      <c r="Q2193" s="4"/>
      <c r="R2193" s="1">
        <f t="shared" si="690"/>
        <v>0.90909090909090906</v>
      </c>
      <c r="S2193" s="1">
        <f t="shared" si="690"/>
        <v>0.11627906976744186</v>
      </c>
      <c r="T2193" s="1">
        <f t="shared" si="686"/>
        <v>2.4742268041236914E-2</v>
      </c>
      <c r="U2193" s="1">
        <f t="shared" si="687"/>
        <v>0.39640591966173361</v>
      </c>
      <c r="V2193" s="1">
        <f t="shared" si="691"/>
        <v>0.90740591966173367</v>
      </c>
      <c r="W2193" s="1"/>
      <c r="X2193" s="17">
        <f t="shared" si="692"/>
        <v>102.04262318762902</v>
      </c>
      <c r="Y2193" s="18">
        <f t="shared" si="693"/>
        <v>6755.7491863361411</v>
      </c>
      <c r="Z2193" s="2">
        <f t="shared" si="684"/>
        <v>96.940492028247562</v>
      </c>
      <c r="AA2193" s="18">
        <f t="shared" si="684"/>
        <v>6417.9617270193339</v>
      </c>
      <c r="AB2193" s="2">
        <f t="shared" si="685"/>
        <v>-1031.5606812771377</v>
      </c>
      <c r="AC2193" s="2">
        <f t="shared" si="685"/>
        <v>641.79617270193341</v>
      </c>
      <c r="AD2193" s="2">
        <f t="shared" si="694"/>
        <v>96.940492028247562</v>
      </c>
      <c r="AE2193" s="2">
        <f t="shared" si="695"/>
        <v>-1000</v>
      </c>
      <c r="AF2193" s="5">
        <f t="shared" si="696"/>
        <v>0.10000000000000009</v>
      </c>
      <c r="AG2193" s="5">
        <f t="shared" si="697"/>
        <v>-1</v>
      </c>
      <c r="AH2193" s="3">
        <f t="shared" si="698"/>
        <v>201412</v>
      </c>
      <c r="AI2193" s="21">
        <v>1.117</v>
      </c>
      <c r="AJ2193" s="21">
        <v>7.71</v>
      </c>
      <c r="AK2193" s="21">
        <v>1.1000000000000001</v>
      </c>
      <c r="AL2193" s="21">
        <v>8.6</v>
      </c>
      <c r="AO2193">
        <f t="shared" si="703"/>
        <v>-1000</v>
      </c>
      <c r="AP2193">
        <f>IF(E2193&lt;F2193,G2193,H2193)</f>
        <v>20</v>
      </c>
      <c r="AQ2193">
        <f>IF(E2193&lt;F2193,H2193,G2193)</f>
        <v>10</v>
      </c>
    </row>
    <row r="2194" spans="2:43" x14ac:dyDescent="0.25">
      <c r="B2194" s="23">
        <v>42001</v>
      </c>
      <c r="C2194" s="20" t="s">
        <v>33</v>
      </c>
      <c r="D2194" s="20" t="s">
        <v>34</v>
      </c>
      <c r="E2194" s="2">
        <v>-400</v>
      </c>
      <c r="F2194" s="2">
        <v>346</v>
      </c>
      <c r="G2194">
        <v>30</v>
      </c>
      <c r="H2194">
        <v>20</v>
      </c>
      <c r="J2194" s="2" t="str">
        <f t="shared" si="699"/>
        <v>Green Bay Packers</v>
      </c>
      <c r="K2194" s="2" t="str">
        <f t="shared" si="700"/>
        <v>Detroit Lions</v>
      </c>
      <c r="L2194" s="17">
        <f t="shared" si="701"/>
        <v>-400</v>
      </c>
      <c r="M2194" s="18">
        <f t="shared" si="702"/>
        <v>346</v>
      </c>
      <c r="N2194" s="4">
        <f t="shared" si="688"/>
        <v>1.25</v>
      </c>
      <c r="O2194" s="4">
        <f t="shared" si="689"/>
        <v>4.46</v>
      </c>
      <c r="P2194" s="4"/>
      <c r="Q2194" s="4"/>
      <c r="R2194" s="1">
        <f t="shared" si="690"/>
        <v>0.8</v>
      </c>
      <c r="S2194" s="1">
        <f t="shared" si="690"/>
        <v>0.22421524663677131</v>
      </c>
      <c r="T2194" s="1">
        <f t="shared" si="686"/>
        <v>2.3642732049036774E-2</v>
      </c>
      <c r="U2194" s="1">
        <f t="shared" si="687"/>
        <v>0.28789237668161438</v>
      </c>
      <c r="V2194" s="1">
        <f t="shared" si="691"/>
        <v>0.79889237668161439</v>
      </c>
      <c r="W2194" s="1"/>
      <c r="X2194" s="17">
        <f t="shared" si="692"/>
        <v>251.73306090832037</v>
      </c>
      <c r="Y2194" s="18">
        <f t="shared" si="693"/>
        <v>3325.0323008798923</v>
      </c>
      <c r="Z2194" s="2">
        <f t="shared" si="684"/>
        <v>239.14640786290434</v>
      </c>
      <c r="AA2194" s="18">
        <f t="shared" si="684"/>
        <v>3158.7806858358977</v>
      </c>
      <c r="AB2194" s="2">
        <f t="shared" si="685"/>
        <v>-418.15388695834849</v>
      </c>
      <c r="AC2194" s="2">
        <f t="shared" si="685"/>
        <v>315.87806858358977</v>
      </c>
      <c r="AD2194" s="2">
        <f t="shared" si="694"/>
        <v>239.14640786290434</v>
      </c>
      <c r="AE2194" s="2">
        <f t="shared" si="695"/>
        <v>-1000</v>
      </c>
      <c r="AF2194" s="5">
        <f t="shared" si="696"/>
        <v>0.25</v>
      </c>
      <c r="AG2194" s="5">
        <f t="shared" si="697"/>
        <v>-1</v>
      </c>
      <c r="AH2194" s="3">
        <f t="shared" si="698"/>
        <v>201412</v>
      </c>
      <c r="AI2194" s="21">
        <v>1.2969999999999999</v>
      </c>
      <c r="AJ2194" s="21">
        <v>3.94</v>
      </c>
      <c r="AK2194" s="21">
        <v>1.25</v>
      </c>
      <c r="AL2194" s="21">
        <v>4.46</v>
      </c>
      <c r="AO2194">
        <f t="shared" si="703"/>
        <v>-400</v>
      </c>
      <c r="AP2194">
        <f>IF(E2194&lt;F2194,G2194,H2194)</f>
        <v>30</v>
      </c>
      <c r="AQ2194">
        <f>IF(E2194&lt;F2194,H2194,G2194)</f>
        <v>20</v>
      </c>
    </row>
    <row r="2195" spans="2:43" x14ac:dyDescent="0.25">
      <c r="B2195" s="23">
        <v>42001</v>
      </c>
      <c r="C2195" s="20" t="s">
        <v>40</v>
      </c>
      <c r="D2195" s="20" t="s">
        <v>26</v>
      </c>
      <c r="E2195" s="2">
        <v>-400</v>
      </c>
      <c r="F2195" s="2">
        <v>346</v>
      </c>
      <c r="G2195">
        <v>23</v>
      </c>
      <c r="H2195">
        <v>17</v>
      </c>
      <c r="J2195" s="2" t="str">
        <f t="shared" si="699"/>
        <v>Houston Texans</v>
      </c>
      <c r="K2195" s="2" t="str">
        <f t="shared" si="700"/>
        <v>Jacksonville Jaguars</v>
      </c>
      <c r="L2195" s="17">
        <f t="shared" si="701"/>
        <v>-400</v>
      </c>
      <c r="M2195" s="18">
        <f t="shared" si="702"/>
        <v>346</v>
      </c>
      <c r="N2195" s="4">
        <f t="shared" si="688"/>
        <v>1.25</v>
      </c>
      <c r="O2195" s="4">
        <f t="shared" si="689"/>
        <v>4.46</v>
      </c>
      <c r="P2195" s="4"/>
      <c r="Q2195" s="4"/>
      <c r="R2195" s="1">
        <f t="shared" si="690"/>
        <v>0.8</v>
      </c>
      <c r="S2195" s="1">
        <f t="shared" si="690"/>
        <v>0.22421524663677131</v>
      </c>
      <c r="T2195" s="1">
        <f t="shared" si="686"/>
        <v>2.3642732049036774E-2</v>
      </c>
      <c r="U2195" s="1">
        <f t="shared" si="687"/>
        <v>0.28789237668161438</v>
      </c>
      <c r="V2195" s="1">
        <f t="shared" si="691"/>
        <v>0.79889237668161439</v>
      </c>
      <c r="W2195" s="1"/>
      <c r="X2195" s="17">
        <f t="shared" si="692"/>
        <v>251.73306090832037</v>
      </c>
      <c r="Y2195" s="18">
        <f t="shared" si="693"/>
        <v>3325.0323008798923</v>
      </c>
      <c r="Z2195" s="2">
        <f t="shared" si="684"/>
        <v>239.14640786290434</v>
      </c>
      <c r="AA2195" s="18">
        <f t="shared" si="684"/>
        <v>3158.7806858358977</v>
      </c>
      <c r="AB2195" s="2">
        <f t="shared" si="685"/>
        <v>-418.15388695834849</v>
      </c>
      <c r="AC2195" s="2">
        <f t="shared" si="685"/>
        <v>315.87806858358977</v>
      </c>
      <c r="AD2195" s="2">
        <f t="shared" si="694"/>
        <v>239.14640786290434</v>
      </c>
      <c r="AE2195" s="2">
        <f t="shared" si="695"/>
        <v>-1000</v>
      </c>
      <c r="AF2195" s="5">
        <f t="shared" si="696"/>
        <v>0.25</v>
      </c>
      <c r="AG2195" s="5">
        <f t="shared" si="697"/>
        <v>-1</v>
      </c>
      <c r="AH2195" s="3">
        <f t="shared" si="698"/>
        <v>201412</v>
      </c>
      <c r="AI2195" s="21">
        <v>1.208</v>
      </c>
      <c r="AJ2195" s="21">
        <v>5.08</v>
      </c>
      <c r="AK2195" s="21">
        <v>1.25</v>
      </c>
      <c r="AL2195" s="21">
        <v>4.46</v>
      </c>
      <c r="AO2195">
        <f t="shared" si="703"/>
        <v>-400</v>
      </c>
      <c r="AP2195">
        <f>IF(E2195&lt;F2195,G2195,H2195)</f>
        <v>23</v>
      </c>
      <c r="AQ2195">
        <f>IF(E2195&lt;F2195,H2195,G2195)</f>
        <v>17</v>
      </c>
    </row>
    <row r="2196" spans="2:43" x14ac:dyDescent="0.25">
      <c r="B2196" s="23">
        <v>42001</v>
      </c>
      <c r="C2196" s="20" t="s">
        <v>20</v>
      </c>
      <c r="D2196" s="20" t="s">
        <v>54</v>
      </c>
      <c r="E2196" s="2">
        <v>-152.20700152207002</v>
      </c>
      <c r="F2196" s="2">
        <v>137</v>
      </c>
      <c r="G2196">
        <v>19</v>
      </c>
      <c r="H2196">
        <v>7</v>
      </c>
      <c r="J2196" s="2" t="str">
        <f t="shared" si="699"/>
        <v>Kansas City Chiefs</v>
      </c>
      <c r="K2196" s="2" t="str">
        <f t="shared" si="700"/>
        <v>San Diego Chargers</v>
      </c>
      <c r="L2196" s="17">
        <f t="shared" si="701"/>
        <v>-152.20700152207002</v>
      </c>
      <c r="M2196" s="18">
        <f t="shared" si="702"/>
        <v>137</v>
      </c>
      <c r="N2196" s="4">
        <f t="shared" si="688"/>
        <v>1.657</v>
      </c>
      <c r="O2196" s="4">
        <f t="shared" si="689"/>
        <v>2.37</v>
      </c>
      <c r="P2196" s="4"/>
      <c r="Q2196" s="4"/>
      <c r="R2196" s="1">
        <f t="shared" si="690"/>
        <v>0.6035003017501509</v>
      </c>
      <c r="S2196" s="1">
        <f t="shared" si="690"/>
        <v>0.42194092827004215</v>
      </c>
      <c r="T2196" s="1">
        <f t="shared" si="686"/>
        <v>2.4810032282095884E-2</v>
      </c>
      <c r="U2196" s="1">
        <f t="shared" si="687"/>
        <v>9.0779686740054377E-2</v>
      </c>
      <c r="V2196" s="1">
        <f t="shared" si="691"/>
        <v>0.60177968674005444</v>
      </c>
      <c r="W2196" s="1"/>
      <c r="X2196" s="17">
        <f t="shared" si="692"/>
        <v>661.73771237971573</v>
      </c>
      <c r="Y2196" s="18">
        <f t="shared" si="693"/>
        <v>1369.9520854530549</v>
      </c>
      <c r="Z2196" s="2">
        <f t="shared" ref="Z2196:AA2259" si="704">X2196*0.95</f>
        <v>628.65082676072996</v>
      </c>
      <c r="AA2196" s="18">
        <f t="shared" si="704"/>
        <v>1301.4544811804021</v>
      </c>
      <c r="AB2196" s="2">
        <f t="shared" ref="AB2196:AC2259" si="705">IF(Z2196&lt;1000,-100000/Z2196,Z2196/10)</f>
        <v>-159.07081601287845</v>
      </c>
      <c r="AC2196" s="2">
        <f t="shared" si="705"/>
        <v>130.14544811804021</v>
      </c>
      <c r="AD2196" s="2">
        <f t="shared" si="694"/>
        <v>628.65082676072996</v>
      </c>
      <c r="AE2196" s="2">
        <f t="shared" si="695"/>
        <v>-1000</v>
      </c>
      <c r="AF2196" s="5">
        <f t="shared" si="696"/>
        <v>0.65700000000000003</v>
      </c>
      <c r="AG2196" s="5">
        <f t="shared" si="697"/>
        <v>-1</v>
      </c>
      <c r="AH2196" s="3">
        <f t="shared" si="698"/>
        <v>201412</v>
      </c>
      <c r="AI2196" s="21">
        <v>1.7090000000000001</v>
      </c>
      <c r="AJ2196" s="21">
        <v>2.2799999999999998</v>
      </c>
      <c r="AK2196" s="21">
        <v>1.657</v>
      </c>
      <c r="AL2196" s="21">
        <v>2.37</v>
      </c>
      <c r="AO2196">
        <f t="shared" si="703"/>
        <v>-160</v>
      </c>
      <c r="AP2196">
        <f>IF(E2196&lt;F2196,G2196,H2196)</f>
        <v>19</v>
      </c>
      <c r="AQ2196">
        <f>IF(E2196&lt;F2196,H2196,G2196)</f>
        <v>7</v>
      </c>
    </row>
    <row r="2197" spans="2:43" x14ac:dyDescent="0.25">
      <c r="B2197" s="23">
        <v>42001</v>
      </c>
      <c r="C2197" s="20" t="s">
        <v>30</v>
      </c>
      <c r="D2197" s="20" t="s">
        <v>42</v>
      </c>
      <c r="E2197" s="2">
        <v>-320.51282051282044</v>
      </c>
      <c r="F2197" s="2">
        <v>281</v>
      </c>
      <c r="G2197">
        <v>24</v>
      </c>
      <c r="H2197">
        <v>37</v>
      </c>
      <c r="J2197" s="2" t="str">
        <f t="shared" si="699"/>
        <v>Miami Dolphins</v>
      </c>
      <c r="K2197" s="2" t="str">
        <f t="shared" si="700"/>
        <v>New York Jets</v>
      </c>
      <c r="L2197" s="17">
        <f t="shared" si="701"/>
        <v>-320.51282051282044</v>
      </c>
      <c r="M2197" s="18">
        <f t="shared" si="702"/>
        <v>281</v>
      </c>
      <c r="N2197" s="4">
        <f t="shared" si="688"/>
        <v>1.3120000000000001</v>
      </c>
      <c r="O2197" s="4">
        <f t="shared" si="689"/>
        <v>3.81</v>
      </c>
      <c r="P2197" s="4"/>
      <c r="Q2197" s="4"/>
      <c r="R2197" s="1">
        <f t="shared" si="690"/>
        <v>0.76219512195121952</v>
      </c>
      <c r="S2197" s="1">
        <f t="shared" si="690"/>
        <v>0.26246719160104987</v>
      </c>
      <c r="T2197" s="1">
        <f t="shared" si="686"/>
        <v>2.4068723155017402E-2</v>
      </c>
      <c r="U2197" s="1">
        <f t="shared" si="687"/>
        <v>0.24986396517508483</v>
      </c>
      <c r="V2197" s="1">
        <f t="shared" si="691"/>
        <v>0.76086396517508481</v>
      </c>
      <c r="W2197" s="1"/>
      <c r="X2197" s="17">
        <f t="shared" si="692"/>
        <v>314.29538757284536</v>
      </c>
      <c r="Y2197" s="18">
        <f t="shared" si="693"/>
        <v>2738.2252641908881</v>
      </c>
      <c r="Z2197" s="2">
        <f t="shared" si="704"/>
        <v>298.58061819420305</v>
      </c>
      <c r="AA2197" s="18">
        <f t="shared" si="704"/>
        <v>2601.3140009813437</v>
      </c>
      <c r="AB2197" s="2">
        <f t="shared" si="705"/>
        <v>-334.91792134664922</v>
      </c>
      <c r="AC2197" s="2">
        <f t="shared" si="705"/>
        <v>260.13140009813435</v>
      </c>
      <c r="AD2197" s="2">
        <f t="shared" si="694"/>
        <v>-1000</v>
      </c>
      <c r="AE2197" s="2">
        <f t="shared" si="695"/>
        <v>2601.3140009813437</v>
      </c>
      <c r="AF2197" s="5">
        <f t="shared" si="696"/>
        <v>-1</v>
      </c>
      <c r="AG2197" s="5">
        <f t="shared" si="697"/>
        <v>2.81</v>
      </c>
      <c r="AH2197" s="3">
        <f t="shared" si="698"/>
        <v>201412</v>
      </c>
      <c r="AI2197" s="21">
        <v>1.4079999999999999</v>
      </c>
      <c r="AJ2197" s="21">
        <v>3.18</v>
      </c>
      <c r="AK2197" s="21">
        <v>1.3120000000000001</v>
      </c>
      <c r="AL2197" s="21">
        <v>3.81</v>
      </c>
      <c r="AO2197">
        <f t="shared" si="703"/>
        <v>-400</v>
      </c>
      <c r="AP2197">
        <f>IF(E2197&lt;F2197,G2197,H2197)</f>
        <v>24</v>
      </c>
      <c r="AQ2197">
        <f>IF(E2197&lt;F2197,H2197,G2197)</f>
        <v>37</v>
      </c>
    </row>
    <row r="2198" spans="2:43" x14ac:dyDescent="0.25">
      <c r="B2198" s="23">
        <v>42001</v>
      </c>
      <c r="C2198" s="20" t="s">
        <v>29</v>
      </c>
      <c r="D2198" s="20" t="s">
        <v>37</v>
      </c>
      <c r="E2198" s="2">
        <v>-300.30030030030031</v>
      </c>
      <c r="F2198" s="2">
        <v>264</v>
      </c>
      <c r="G2198">
        <v>13</v>
      </c>
      <c r="H2198">
        <v>9</v>
      </c>
      <c r="J2198" s="2" t="str">
        <f t="shared" si="699"/>
        <v>Minnesota Vikings</v>
      </c>
      <c r="K2198" s="2" t="str">
        <f t="shared" si="700"/>
        <v>Chicago Bears</v>
      </c>
      <c r="L2198" s="17">
        <f t="shared" si="701"/>
        <v>-300.30030030030031</v>
      </c>
      <c r="M2198" s="18">
        <f t="shared" si="702"/>
        <v>264</v>
      </c>
      <c r="N2198" s="4">
        <f t="shared" si="688"/>
        <v>1.333</v>
      </c>
      <c r="O2198" s="4">
        <f t="shared" si="689"/>
        <v>3.64</v>
      </c>
      <c r="P2198" s="4"/>
      <c r="Q2198" s="4"/>
      <c r="R2198" s="1">
        <f t="shared" si="690"/>
        <v>0.75018754688672173</v>
      </c>
      <c r="S2198" s="1">
        <f t="shared" si="690"/>
        <v>0.27472527472527469</v>
      </c>
      <c r="T2198" s="1">
        <f t="shared" si="686"/>
        <v>2.4307259199678244E-2</v>
      </c>
      <c r="U2198" s="1">
        <f t="shared" si="687"/>
        <v>0.23773113608072352</v>
      </c>
      <c r="V2198" s="1">
        <f t="shared" si="691"/>
        <v>0.7487311360807235</v>
      </c>
      <c r="W2198" s="1"/>
      <c r="X2198" s="17">
        <f t="shared" si="692"/>
        <v>335.59291421291482</v>
      </c>
      <c r="Y2198" s="18">
        <f t="shared" si="693"/>
        <v>2582.4792899601139</v>
      </c>
      <c r="Z2198" s="2">
        <f t="shared" si="704"/>
        <v>318.81326850226907</v>
      </c>
      <c r="AA2198" s="18">
        <f t="shared" si="704"/>
        <v>2453.3553254621079</v>
      </c>
      <c r="AB2198" s="2">
        <f t="shared" si="705"/>
        <v>-313.66323136355999</v>
      </c>
      <c r="AC2198" s="2">
        <f t="shared" si="705"/>
        <v>245.3355325462108</v>
      </c>
      <c r="AD2198" s="2">
        <f t="shared" si="694"/>
        <v>318.81326850226907</v>
      </c>
      <c r="AE2198" s="2">
        <f t="shared" si="695"/>
        <v>-1000</v>
      </c>
      <c r="AF2198" s="5">
        <f t="shared" si="696"/>
        <v>0.33299999999999996</v>
      </c>
      <c r="AG2198" s="5">
        <f t="shared" si="697"/>
        <v>-1</v>
      </c>
      <c r="AH2198" s="3">
        <f t="shared" si="698"/>
        <v>201412</v>
      </c>
      <c r="AI2198" s="21">
        <v>1.3919999999999999</v>
      </c>
      <c r="AJ2198" s="21">
        <v>3.27</v>
      </c>
      <c r="AK2198" s="21">
        <v>1.333</v>
      </c>
      <c r="AL2198" s="21">
        <v>3.64</v>
      </c>
      <c r="AO2198">
        <f t="shared" si="703"/>
        <v>-400</v>
      </c>
      <c r="AP2198">
        <f>IF(E2198&lt;F2198,G2198,H2198)</f>
        <v>13</v>
      </c>
      <c r="AQ2198">
        <f>IF(E2198&lt;F2198,H2198,G2198)</f>
        <v>9</v>
      </c>
    </row>
    <row r="2199" spans="2:43" x14ac:dyDescent="0.25">
      <c r="B2199" s="23">
        <v>42001</v>
      </c>
      <c r="C2199" s="20" t="s">
        <v>36</v>
      </c>
      <c r="D2199" s="20" t="s">
        <v>24</v>
      </c>
      <c r="E2199" s="2">
        <v>-218.34061135371181</v>
      </c>
      <c r="F2199" s="2">
        <v>195.00000000000003</v>
      </c>
      <c r="G2199">
        <v>9</v>
      </c>
      <c r="H2199">
        <v>17</v>
      </c>
      <c r="J2199" s="2" t="str">
        <f t="shared" si="699"/>
        <v>New England Patriots</v>
      </c>
      <c r="K2199" s="2" t="str">
        <f t="shared" si="700"/>
        <v>Buffalo Bills</v>
      </c>
      <c r="L2199" s="17">
        <f t="shared" si="701"/>
        <v>-218.34061135371181</v>
      </c>
      <c r="M2199" s="18">
        <f t="shared" si="702"/>
        <v>195.00000000000003</v>
      </c>
      <c r="N2199" s="4">
        <f t="shared" si="688"/>
        <v>1.458</v>
      </c>
      <c r="O2199" s="4">
        <f t="shared" si="689"/>
        <v>2.95</v>
      </c>
      <c r="P2199" s="4"/>
      <c r="Q2199" s="4"/>
      <c r="R2199" s="1">
        <f t="shared" si="690"/>
        <v>0.68587105624142664</v>
      </c>
      <c r="S2199" s="1">
        <f t="shared" si="690"/>
        <v>0.33898305084745761</v>
      </c>
      <c r="T2199" s="1">
        <f t="shared" si="686"/>
        <v>2.4251361161524598E-2</v>
      </c>
      <c r="U2199" s="1">
        <f t="shared" si="687"/>
        <v>0.17344400269698451</v>
      </c>
      <c r="V2199" s="1">
        <f t="shared" si="691"/>
        <v>0.68444400269698447</v>
      </c>
      <c r="W2199" s="1"/>
      <c r="X2199" s="17">
        <f t="shared" si="692"/>
        <v>461.03990400909066</v>
      </c>
      <c r="Y2199" s="18">
        <f t="shared" si="693"/>
        <v>1931.1287441514407</v>
      </c>
      <c r="Z2199" s="2">
        <f t="shared" si="704"/>
        <v>437.98790880863612</v>
      </c>
      <c r="AA2199" s="18">
        <f t="shared" si="704"/>
        <v>1834.5723069438686</v>
      </c>
      <c r="AB2199" s="2">
        <f t="shared" si="705"/>
        <v>-228.31680507347428</v>
      </c>
      <c r="AC2199" s="2">
        <f t="shared" si="705"/>
        <v>183.45723069438685</v>
      </c>
      <c r="AD2199" s="2">
        <f t="shared" si="694"/>
        <v>-1000</v>
      </c>
      <c r="AE2199" s="2">
        <f t="shared" si="695"/>
        <v>1834.5723069438686</v>
      </c>
      <c r="AF2199" s="5">
        <f t="shared" si="696"/>
        <v>-1</v>
      </c>
      <c r="AG2199" s="5">
        <f t="shared" si="697"/>
        <v>1.9500000000000002</v>
      </c>
      <c r="AH2199" s="3">
        <f t="shared" si="698"/>
        <v>201412</v>
      </c>
      <c r="AI2199" s="21">
        <v>1.429</v>
      </c>
      <c r="AJ2199" s="21">
        <v>3.08</v>
      </c>
      <c r="AK2199" s="21">
        <v>1.458</v>
      </c>
      <c r="AL2199" s="21">
        <v>2.95</v>
      </c>
      <c r="AO2199">
        <f t="shared" si="703"/>
        <v>-300</v>
      </c>
      <c r="AP2199">
        <f>IF(E2199&lt;F2199,G2199,H2199)</f>
        <v>9</v>
      </c>
      <c r="AQ2199">
        <f>IF(E2199&lt;F2199,H2199,G2199)</f>
        <v>17</v>
      </c>
    </row>
    <row r="2200" spans="2:43" x14ac:dyDescent="0.25">
      <c r="B2200" s="23">
        <v>42001</v>
      </c>
      <c r="C2200" s="20" t="s">
        <v>25</v>
      </c>
      <c r="D2200" s="20" t="s">
        <v>19</v>
      </c>
      <c r="E2200" s="2">
        <v>-105.0420168067227</v>
      </c>
      <c r="F2200" s="2">
        <v>-105.0420168067227</v>
      </c>
      <c r="G2200">
        <v>26</v>
      </c>
      <c r="H2200">
        <v>34</v>
      </c>
      <c r="J2200" s="2" t="str">
        <f t="shared" si="699"/>
        <v>New York Giants</v>
      </c>
      <c r="K2200" s="2" t="str">
        <f t="shared" si="700"/>
        <v>Philadelphia Eagles</v>
      </c>
      <c r="L2200" s="17">
        <f t="shared" si="701"/>
        <v>-105.0420168067227</v>
      </c>
      <c r="M2200" s="18">
        <f t="shared" si="702"/>
        <v>-105.0420168067227</v>
      </c>
      <c r="N2200" s="4">
        <f t="shared" si="688"/>
        <v>1.952</v>
      </c>
      <c r="O2200" s="4">
        <f t="shared" si="689"/>
        <v>1.952</v>
      </c>
      <c r="P2200" s="4"/>
      <c r="Q2200" s="4"/>
      <c r="R2200" s="1">
        <f t="shared" si="690"/>
        <v>0.51229508196721307</v>
      </c>
      <c r="S2200" s="1">
        <f t="shared" si="690"/>
        <v>0.51229508196721307</v>
      </c>
      <c r="T2200" s="1">
        <f t="shared" si="686"/>
        <v>2.4000000000000021E-2</v>
      </c>
      <c r="U2200" s="1">
        <f t="shared" si="687"/>
        <v>0</v>
      </c>
      <c r="V2200" s="1">
        <f t="shared" si="691"/>
        <v>0.51100000000000001</v>
      </c>
      <c r="W2200" s="1"/>
      <c r="X2200" s="17">
        <f t="shared" si="692"/>
        <v>956.94716242661434</v>
      </c>
      <c r="Y2200" s="18">
        <f t="shared" si="693"/>
        <v>953.05662164669593</v>
      </c>
      <c r="Z2200" s="2">
        <f t="shared" si="704"/>
        <v>909.09980430528356</v>
      </c>
      <c r="AA2200" s="18">
        <f t="shared" si="704"/>
        <v>905.40379056436109</v>
      </c>
      <c r="AB2200" s="2">
        <f t="shared" si="705"/>
        <v>-109.9989236895921</v>
      </c>
      <c r="AC2200" s="2">
        <f t="shared" si="705"/>
        <v>-110.44795818412409</v>
      </c>
      <c r="AD2200" s="2">
        <f t="shared" si="694"/>
        <v>909.09980430528356</v>
      </c>
      <c r="AE2200" s="2">
        <f t="shared" si="695"/>
        <v>-1000</v>
      </c>
      <c r="AF2200" s="5">
        <f t="shared" si="696"/>
        <v>0.95199999999999996</v>
      </c>
      <c r="AG2200" s="5">
        <f t="shared" si="697"/>
        <v>-1</v>
      </c>
      <c r="AH2200" s="3">
        <f t="shared" si="698"/>
        <v>201412</v>
      </c>
      <c r="AI2200" s="21">
        <v>1.6890000000000001</v>
      </c>
      <c r="AJ2200" s="21">
        <v>2.31</v>
      </c>
      <c r="AK2200" s="21">
        <v>1.952</v>
      </c>
      <c r="AL2200" s="21">
        <v>1.952</v>
      </c>
      <c r="AO2200">
        <f t="shared" si="703"/>
        <v>-110</v>
      </c>
      <c r="AP2200">
        <f>IF(E2200&lt;F2200,G2200,H2200)</f>
        <v>34</v>
      </c>
      <c r="AQ2200">
        <f>IF(E2200&lt;F2200,H2200,G2200)</f>
        <v>26</v>
      </c>
    </row>
    <row r="2201" spans="2:43" x14ac:dyDescent="0.25">
      <c r="B2201" s="23">
        <v>42001</v>
      </c>
      <c r="C2201" s="20" t="s">
        <v>27</v>
      </c>
      <c r="D2201" s="20" t="s">
        <v>43</v>
      </c>
      <c r="E2201" s="2">
        <v>216</v>
      </c>
      <c r="F2201" s="2">
        <v>-242.13075060532685</v>
      </c>
      <c r="G2201">
        <v>20</v>
      </c>
      <c r="H2201">
        <v>23</v>
      </c>
      <c r="J2201" s="2" t="str">
        <f t="shared" si="699"/>
        <v>New Orleans Saints</v>
      </c>
      <c r="K2201" s="2" t="str">
        <f t="shared" si="700"/>
        <v>Tampa Bay Buccaneers</v>
      </c>
      <c r="L2201" s="17">
        <f t="shared" si="701"/>
        <v>-242.13075060532685</v>
      </c>
      <c r="M2201" s="18">
        <f t="shared" si="702"/>
        <v>216</v>
      </c>
      <c r="N2201" s="4">
        <f t="shared" si="688"/>
        <v>1.413</v>
      </c>
      <c r="O2201" s="4">
        <f t="shared" si="689"/>
        <v>3.16</v>
      </c>
      <c r="P2201" s="4"/>
      <c r="Q2201" s="4"/>
      <c r="R2201" s="1">
        <f t="shared" si="690"/>
        <v>0.70771408351026188</v>
      </c>
      <c r="S2201" s="1">
        <f t="shared" si="690"/>
        <v>0.31645569620253161</v>
      </c>
      <c r="T2201" s="1">
        <f t="shared" si="686"/>
        <v>2.359938771047454E-2</v>
      </c>
      <c r="U2201" s="1">
        <f t="shared" si="687"/>
        <v>0.19562919365386514</v>
      </c>
      <c r="V2201" s="1">
        <f t="shared" si="691"/>
        <v>0.70662919365386512</v>
      </c>
      <c r="W2201" s="1"/>
      <c r="X2201" s="17">
        <f t="shared" si="692"/>
        <v>415.16938301000829</v>
      </c>
      <c r="Y2201" s="18">
        <f t="shared" si="693"/>
        <v>2128.1128513133845</v>
      </c>
      <c r="Z2201" s="2">
        <f t="shared" si="704"/>
        <v>394.41091385950784</v>
      </c>
      <c r="AA2201" s="18">
        <f t="shared" si="704"/>
        <v>2021.7072087477152</v>
      </c>
      <c r="AB2201" s="2">
        <f t="shared" si="705"/>
        <v>-253.54267969273477</v>
      </c>
      <c r="AC2201" s="2">
        <f t="shared" si="705"/>
        <v>202.17072087477152</v>
      </c>
      <c r="AD2201" s="2">
        <f t="shared" si="694"/>
        <v>394.41091385950784</v>
      </c>
      <c r="AE2201" s="2">
        <f t="shared" si="695"/>
        <v>-1000</v>
      </c>
      <c r="AF2201" s="5">
        <f t="shared" si="696"/>
        <v>0.41300000000000003</v>
      </c>
      <c r="AG2201" s="5">
        <f t="shared" si="697"/>
        <v>-1</v>
      </c>
      <c r="AH2201" s="3">
        <f t="shared" si="698"/>
        <v>201412</v>
      </c>
      <c r="AI2201" s="21">
        <v>2.8</v>
      </c>
      <c r="AJ2201" s="21">
        <v>1.5</v>
      </c>
      <c r="AK2201" s="21">
        <v>3.16</v>
      </c>
      <c r="AL2201" s="21">
        <v>1.413</v>
      </c>
      <c r="AO2201">
        <f t="shared" si="703"/>
        <v>-300</v>
      </c>
      <c r="AP2201">
        <f>IF(E2201&lt;F2201,G2201,H2201)</f>
        <v>23</v>
      </c>
      <c r="AQ2201">
        <f>IF(E2201&lt;F2201,H2201,G2201)</f>
        <v>20</v>
      </c>
    </row>
    <row r="2202" spans="2:43" x14ac:dyDescent="0.25">
      <c r="B2202" s="23">
        <v>42001</v>
      </c>
      <c r="C2202" s="20" t="s">
        <v>41</v>
      </c>
      <c r="D2202" s="20" t="s">
        <v>39</v>
      </c>
      <c r="E2202" s="2">
        <v>281</v>
      </c>
      <c r="F2202" s="2">
        <v>-320.51282051282044</v>
      </c>
      <c r="G2202">
        <v>10</v>
      </c>
      <c r="H2202">
        <v>27</v>
      </c>
      <c r="J2202" s="2" t="str">
        <f t="shared" si="699"/>
        <v>Indianapolis Colts</v>
      </c>
      <c r="K2202" s="2" t="str">
        <f t="shared" si="700"/>
        <v>Tennessee Titans</v>
      </c>
      <c r="L2202" s="17">
        <f t="shared" si="701"/>
        <v>-320.51282051282044</v>
      </c>
      <c r="M2202" s="18">
        <f t="shared" si="702"/>
        <v>281</v>
      </c>
      <c r="N2202" s="4">
        <f t="shared" si="688"/>
        <v>1.3120000000000001</v>
      </c>
      <c r="O2202" s="4">
        <f t="shared" si="689"/>
        <v>3.81</v>
      </c>
      <c r="P2202" s="4"/>
      <c r="Q2202" s="4"/>
      <c r="R2202" s="1">
        <f t="shared" si="690"/>
        <v>0.76219512195121952</v>
      </c>
      <c r="S2202" s="1">
        <f t="shared" si="690"/>
        <v>0.26246719160104987</v>
      </c>
      <c r="T2202" s="1">
        <f t="shared" si="686"/>
        <v>2.4068723155017402E-2</v>
      </c>
      <c r="U2202" s="1">
        <f t="shared" si="687"/>
        <v>0.24986396517508483</v>
      </c>
      <c r="V2202" s="1">
        <f t="shared" si="691"/>
        <v>0.76086396517508481</v>
      </c>
      <c r="W2202" s="1"/>
      <c r="X2202" s="17">
        <f t="shared" si="692"/>
        <v>314.29538757284536</v>
      </c>
      <c r="Y2202" s="18">
        <f t="shared" si="693"/>
        <v>2738.2252641908881</v>
      </c>
      <c r="Z2202" s="2">
        <f t="shared" si="704"/>
        <v>298.58061819420305</v>
      </c>
      <c r="AA2202" s="18">
        <f t="shared" si="704"/>
        <v>2601.3140009813437</v>
      </c>
      <c r="AB2202" s="2">
        <f t="shared" si="705"/>
        <v>-334.91792134664922</v>
      </c>
      <c r="AC2202" s="2">
        <f t="shared" si="705"/>
        <v>260.13140009813435</v>
      </c>
      <c r="AD2202" s="2">
        <f t="shared" si="694"/>
        <v>298.58061819420305</v>
      </c>
      <c r="AE2202" s="2">
        <f t="shared" si="695"/>
        <v>-1000</v>
      </c>
      <c r="AF2202" s="5">
        <f t="shared" si="696"/>
        <v>0.31200000000000006</v>
      </c>
      <c r="AG2202" s="5">
        <f t="shared" si="697"/>
        <v>-1</v>
      </c>
      <c r="AH2202" s="3">
        <f t="shared" si="698"/>
        <v>201412</v>
      </c>
      <c r="AI2202" s="21">
        <v>3.73</v>
      </c>
      <c r="AJ2202" s="21">
        <v>1.3220000000000001</v>
      </c>
      <c r="AK2202" s="21">
        <v>3.81</v>
      </c>
      <c r="AL2202" s="21">
        <v>1.3120000000000001</v>
      </c>
      <c r="AO2202">
        <f t="shared" si="703"/>
        <v>-400</v>
      </c>
      <c r="AP2202">
        <f>IF(E2202&lt;F2202,G2202,H2202)</f>
        <v>27</v>
      </c>
      <c r="AQ2202">
        <f>IF(E2202&lt;F2202,H2202,G2202)</f>
        <v>10</v>
      </c>
    </row>
    <row r="2203" spans="2:43" x14ac:dyDescent="0.25">
      <c r="B2203" s="23">
        <v>42001</v>
      </c>
      <c r="C2203" s="20" t="s">
        <v>53</v>
      </c>
      <c r="D2203" s="20" t="s">
        <v>23</v>
      </c>
      <c r="E2203" s="2">
        <v>222.00000000000003</v>
      </c>
      <c r="F2203" s="2">
        <v>-250.00000000000006</v>
      </c>
      <c r="G2203">
        <v>17</v>
      </c>
      <c r="H2203">
        <v>44</v>
      </c>
      <c r="J2203" s="2" t="str">
        <f t="shared" si="699"/>
        <v>Dallas Cowboys</v>
      </c>
      <c r="K2203" s="2" t="str">
        <f t="shared" si="700"/>
        <v>Washington Redskins</v>
      </c>
      <c r="L2203" s="17">
        <f t="shared" si="701"/>
        <v>-250.00000000000006</v>
      </c>
      <c r="M2203" s="18">
        <f t="shared" si="702"/>
        <v>222.00000000000003</v>
      </c>
      <c r="N2203" s="4">
        <f t="shared" si="688"/>
        <v>1.4</v>
      </c>
      <c r="O2203" s="4">
        <f t="shared" si="689"/>
        <v>3.22</v>
      </c>
      <c r="P2203" s="4"/>
      <c r="Q2203" s="4"/>
      <c r="R2203" s="1">
        <f t="shared" si="690"/>
        <v>0.7142857142857143</v>
      </c>
      <c r="S2203" s="1">
        <f t="shared" si="690"/>
        <v>0.3105590062111801</v>
      </c>
      <c r="T2203" s="1">
        <f t="shared" si="686"/>
        <v>2.4242424242424288E-2</v>
      </c>
      <c r="U2203" s="1">
        <f t="shared" si="687"/>
        <v>0.2018633540372671</v>
      </c>
      <c r="V2203" s="1">
        <f t="shared" si="691"/>
        <v>0.71286335403726708</v>
      </c>
      <c r="W2203" s="1"/>
      <c r="X2203" s="17">
        <f t="shared" si="692"/>
        <v>402.79338857376865</v>
      </c>
      <c r="Y2203" s="18">
        <f t="shared" si="693"/>
        <v>2188.1727656476151</v>
      </c>
      <c r="Z2203" s="2">
        <f t="shared" si="704"/>
        <v>382.65371914508017</v>
      </c>
      <c r="AA2203" s="18">
        <f t="shared" si="704"/>
        <v>2078.7641273652343</v>
      </c>
      <c r="AB2203" s="2">
        <f t="shared" si="705"/>
        <v>-261.33288400650764</v>
      </c>
      <c r="AC2203" s="2">
        <f t="shared" si="705"/>
        <v>207.87641273652343</v>
      </c>
      <c r="AD2203" s="2">
        <f t="shared" si="694"/>
        <v>382.65371914508017</v>
      </c>
      <c r="AE2203" s="2">
        <f t="shared" si="695"/>
        <v>-1000</v>
      </c>
      <c r="AF2203" s="5">
        <f t="shared" si="696"/>
        <v>0.39999999999999991</v>
      </c>
      <c r="AG2203" s="5">
        <f t="shared" si="697"/>
        <v>-1</v>
      </c>
      <c r="AH2203" s="3">
        <f t="shared" si="698"/>
        <v>201412</v>
      </c>
      <c r="AI2203" s="21">
        <v>3.37</v>
      </c>
      <c r="AJ2203" s="21">
        <v>1.3740000000000001</v>
      </c>
      <c r="AK2203" s="21">
        <v>3.22</v>
      </c>
      <c r="AL2203" s="21">
        <v>1.4</v>
      </c>
      <c r="AO2203">
        <f t="shared" si="703"/>
        <v>-300</v>
      </c>
      <c r="AP2203">
        <f>IF(E2203&lt;F2203,G2203,H2203)</f>
        <v>44</v>
      </c>
      <c r="AQ2203">
        <f>IF(E2203&lt;F2203,H2203,G2203)</f>
        <v>17</v>
      </c>
    </row>
    <row r="2204" spans="2:43" x14ac:dyDescent="0.25">
      <c r="B2204" s="23">
        <v>41995</v>
      </c>
      <c r="C2204" s="20" t="s">
        <v>21</v>
      </c>
      <c r="D2204" s="20" t="s">
        <v>38</v>
      </c>
      <c r="E2204" s="2">
        <v>171</v>
      </c>
      <c r="F2204" s="2">
        <v>-190.11406844106463</v>
      </c>
      <c r="G2204">
        <v>37</v>
      </c>
      <c r="H2204">
        <v>28</v>
      </c>
      <c r="J2204" s="2" t="str">
        <f t="shared" si="699"/>
        <v>Denver Broncos</v>
      </c>
      <c r="K2204" s="2" t="str">
        <f t="shared" si="700"/>
        <v>Cincinnati Bengals</v>
      </c>
      <c r="L2204" s="17">
        <f t="shared" si="701"/>
        <v>-190.11406844106463</v>
      </c>
      <c r="M2204" s="18">
        <f t="shared" si="702"/>
        <v>171</v>
      </c>
      <c r="N2204" s="4">
        <f t="shared" si="688"/>
        <v>1.526</v>
      </c>
      <c r="O2204" s="4">
        <f t="shared" si="689"/>
        <v>2.71</v>
      </c>
      <c r="P2204" s="4"/>
      <c r="Q2204" s="4"/>
      <c r="R2204" s="1">
        <f t="shared" si="690"/>
        <v>0.65530799475753598</v>
      </c>
      <c r="S2204" s="1">
        <f t="shared" si="690"/>
        <v>0.36900369003690037</v>
      </c>
      <c r="T2204" s="1">
        <f t="shared" si="686"/>
        <v>2.3734655335221788E-2</v>
      </c>
      <c r="U2204" s="1">
        <f t="shared" si="687"/>
        <v>0.14315215236031781</v>
      </c>
      <c r="V2204" s="1">
        <f t="shared" si="691"/>
        <v>0.65415215236031776</v>
      </c>
      <c r="W2204" s="1"/>
      <c r="X2204" s="17">
        <f t="shared" si="692"/>
        <v>528.69633829345491</v>
      </c>
      <c r="Y2204" s="18">
        <f t="shared" si="693"/>
        <v>1698.0824170407793</v>
      </c>
      <c r="Z2204" s="2">
        <f t="shared" si="704"/>
        <v>502.26152137878216</v>
      </c>
      <c r="AA2204" s="18">
        <f t="shared" si="704"/>
        <v>1613.1782961887402</v>
      </c>
      <c r="AB2204" s="2">
        <f t="shared" si="705"/>
        <v>-199.09946460856727</v>
      </c>
      <c r="AC2204" s="2">
        <f t="shared" si="705"/>
        <v>161.31782961887401</v>
      </c>
      <c r="AD2204" s="2">
        <f t="shared" si="694"/>
        <v>-1000</v>
      </c>
      <c r="AE2204" s="2">
        <f t="shared" si="695"/>
        <v>1613.1782961887402</v>
      </c>
      <c r="AF2204" s="5">
        <f t="shared" si="696"/>
        <v>-1</v>
      </c>
      <c r="AG2204" s="5">
        <f t="shared" si="697"/>
        <v>1.71</v>
      </c>
      <c r="AH2204" s="3">
        <f t="shared" si="698"/>
        <v>201412</v>
      </c>
      <c r="AI2204" s="21">
        <v>2.48</v>
      </c>
      <c r="AJ2204" s="21">
        <v>1.609</v>
      </c>
      <c r="AK2204" s="21">
        <v>2.71</v>
      </c>
      <c r="AL2204" s="21">
        <v>1.526</v>
      </c>
      <c r="AO2204">
        <f t="shared" si="703"/>
        <v>-200</v>
      </c>
      <c r="AP2204">
        <f>IF(E2204&lt;F2204,G2204,H2204)</f>
        <v>28</v>
      </c>
      <c r="AQ2204">
        <f>IF(E2204&lt;F2204,H2204,G2204)</f>
        <v>37</v>
      </c>
    </row>
    <row r="2205" spans="2:43" x14ac:dyDescent="0.25">
      <c r="B2205" s="23">
        <v>41994</v>
      </c>
      <c r="C2205" s="20" t="s">
        <v>48</v>
      </c>
      <c r="D2205" s="20" t="s">
        <v>32</v>
      </c>
      <c r="E2205" s="2">
        <v>338</v>
      </c>
      <c r="F2205" s="2">
        <v>-390.625</v>
      </c>
      <c r="G2205">
        <v>6</v>
      </c>
      <c r="H2205">
        <v>35</v>
      </c>
      <c r="J2205" s="2" t="str">
        <f t="shared" si="699"/>
        <v>Seattle Seahawks</v>
      </c>
      <c r="K2205" s="2" t="str">
        <f t="shared" si="700"/>
        <v>Arizona Cardinals</v>
      </c>
      <c r="L2205" s="17">
        <f t="shared" si="701"/>
        <v>-390.625</v>
      </c>
      <c r="M2205" s="18">
        <f t="shared" si="702"/>
        <v>338</v>
      </c>
      <c r="N2205" s="4">
        <f t="shared" si="688"/>
        <v>1.256</v>
      </c>
      <c r="O2205" s="4">
        <f t="shared" si="689"/>
        <v>4.38</v>
      </c>
      <c r="P2205" s="4"/>
      <c r="Q2205" s="4"/>
      <c r="R2205" s="1">
        <f t="shared" si="690"/>
        <v>0.79617834394904463</v>
      </c>
      <c r="S2205" s="1">
        <f t="shared" si="690"/>
        <v>0.22831050228310504</v>
      </c>
      <c r="T2205" s="1">
        <f t="shared" si="686"/>
        <v>2.3903477643719029E-2</v>
      </c>
      <c r="U2205" s="1">
        <f t="shared" si="687"/>
        <v>0.28393392083296981</v>
      </c>
      <c r="V2205" s="1">
        <f t="shared" si="691"/>
        <v>0.79493392083296976</v>
      </c>
      <c r="W2205" s="1"/>
      <c r="X2205" s="17">
        <f t="shared" si="692"/>
        <v>257.96619541930244</v>
      </c>
      <c r="Y2205" s="18">
        <f t="shared" si="693"/>
        <v>3255.6982796084203</v>
      </c>
      <c r="Z2205" s="2">
        <f t="shared" si="704"/>
        <v>245.0678856483373</v>
      </c>
      <c r="AA2205" s="18">
        <f t="shared" si="704"/>
        <v>3092.9133656279992</v>
      </c>
      <c r="AB2205" s="2">
        <f t="shared" si="705"/>
        <v>-408.05020101040918</v>
      </c>
      <c r="AC2205" s="2">
        <f t="shared" si="705"/>
        <v>309.29133656279993</v>
      </c>
      <c r="AD2205" s="2">
        <f t="shared" si="694"/>
        <v>245.0678856483373</v>
      </c>
      <c r="AE2205" s="2">
        <f t="shared" si="695"/>
        <v>-1000</v>
      </c>
      <c r="AF2205" s="5">
        <f t="shared" si="696"/>
        <v>0.25600000000000001</v>
      </c>
      <c r="AG2205" s="5">
        <f t="shared" si="697"/>
        <v>-1</v>
      </c>
      <c r="AH2205" s="3">
        <f t="shared" si="698"/>
        <v>201412</v>
      </c>
      <c r="AI2205" s="21">
        <v>4.26</v>
      </c>
      <c r="AJ2205" s="21">
        <v>1.266</v>
      </c>
      <c r="AK2205" s="21">
        <v>4.38</v>
      </c>
      <c r="AL2205" s="21">
        <v>1.256</v>
      </c>
      <c r="AO2205">
        <f t="shared" si="703"/>
        <v>-400</v>
      </c>
      <c r="AP2205">
        <f>IF(E2205&lt;F2205,G2205,H2205)</f>
        <v>35</v>
      </c>
      <c r="AQ2205">
        <f>IF(E2205&lt;F2205,H2205,G2205)</f>
        <v>6</v>
      </c>
    </row>
    <row r="2206" spans="2:43" x14ac:dyDescent="0.25">
      <c r="B2206" s="23">
        <v>41994</v>
      </c>
      <c r="C2206" s="20" t="s">
        <v>23</v>
      </c>
      <c r="D2206" s="20" t="s">
        <v>39</v>
      </c>
      <c r="E2206" s="2">
        <v>-178.25311942959004</v>
      </c>
      <c r="F2206" s="2">
        <v>160</v>
      </c>
      <c r="G2206">
        <v>42</v>
      </c>
      <c r="H2206">
        <v>7</v>
      </c>
      <c r="J2206" s="2" t="str">
        <f t="shared" si="699"/>
        <v>Dallas Cowboys</v>
      </c>
      <c r="K2206" s="2" t="str">
        <f t="shared" si="700"/>
        <v>Indianapolis Colts</v>
      </c>
      <c r="L2206" s="17">
        <f t="shared" si="701"/>
        <v>-178.25311942959004</v>
      </c>
      <c r="M2206" s="18">
        <f t="shared" si="702"/>
        <v>160</v>
      </c>
      <c r="N2206" s="4">
        <f t="shared" si="688"/>
        <v>1.5609999999999999</v>
      </c>
      <c r="O2206" s="4">
        <f t="shared" si="689"/>
        <v>2.6</v>
      </c>
      <c r="P2206" s="4"/>
      <c r="Q2206" s="4"/>
      <c r="R2206" s="1">
        <f t="shared" si="690"/>
        <v>0.64061499039077519</v>
      </c>
      <c r="S2206" s="1">
        <f t="shared" si="690"/>
        <v>0.38461538461538458</v>
      </c>
      <c r="T2206" s="1">
        <f t="shared" si="686"/>
        <v>2.4609468877673457E-2</v>
      </c>
      <c r="U2206" s="1">
        <f t="shared" si="687"/>
        <v>0.1279998028876953</v>
      </c>
      <c r="V2206" s="1">
        <f t="shared" si="691"/>
        <v>0.63899980288769531</v>
      </c>
      <c r="W2206" s="1"/>
      <c r="X2206" s="17">
        <f t="shared" si="692"/>
        <v>564.94570965579908</v>
      </c>
      <c r="Y2206" s="18">
        <f t="shared" si="693"/>
        <v>1594.4901778460153</v>
      </c>
      <c r="Z2206" s="2">
        <f t="shared" si="704"/>
        <v>536.69842417300913</v>
      </c>
      <c r="AA2206" s="18">
        <f t="shared" si="704"/>
        <v>1514.7656689537143</v>
      </c>
      <c r="AB2206" s="2">
        <f t="shared" si="705"/>
        <v>-186.32437789264719</v>
      </c>
      <c r="AC2206" s="2">
        <f t="shared" si="705"/>
        <v>151.47656689537143</v>
      </c>
      <c r="AD2206" s="2">
        <f t="shared" si="694"/>
        <v>536.69842417300913</v>
      </c>
      <c r="AE2206" s="2">
        <f t="shared" si="695"/>
        <v>-1000</v>
      </c>
      <c r="AF2206" s="5">
        <f t="shared" si="696"/>
        <v>0.56099999999999994</v>
      </c>
      <c r="AG2206" s="5">
        <f t="shared" si="697"/>
        <v>-1</v>
      </c>
      <c r="AH2206" s="3">
        <f t="shared" si="698"/>
        <v>201412</v>
      </c>
      <c r="AI2206" s="21">
        <v>1.657</v>
      </c>
      <c r="AJ2206" s="21">
        <v>2.37</v>
      </c>
      <c r="AK2206" s="21">
        <v>1.5609999999999999</v>
      </c>
      <c r="AL2206" s="21">
        <v>2.6</v>
      </c>
      <c r="AO2206">
        <f t="shared" si="703"/>
        <v>-180</v>
      </c>
      <c r="AP2206">
        <f>IF(E2206&lt;F2206,G2206,H2206)</f>
        <v>42</v>
      </c>
      <c r="AQ2206">
        <f>IF(E2206&lt;F2206,H2206,G2206)</f>
        <v>7</v>
      </c>
    </row>
    <row r="2207" spans="2:43" x14ac:dyDescent="0.25">
      <c r="B2207" s="23">
        <v>41994</v>
      </c>
      <c r="C2207" s="20" t="s">
        <v>52</v>
      </c>
      <c r="D2207" s="20" t="s">
        <v>24</v>
      </c>
      <c r="E2207" s="2">
        <v>256</v>
      </c>
      <c r="F2207" s="2">
        <v>-290.69767441860461</v>
      </c>
      <c r="G2207">
        <v>26</v>
      </c>
      <c r="H2207">
        <v>24</v>
      </c>
      <c r="J2207" s="2" t="str">
        <f t="shared" si="699"/>
        <v>Buffalo Bills</v>
      </c>
      <c r="K2207" s="2" t="str">
        <f t="shared" si="700"/>
        <v>Oakland Raiders</v>
      </c>
      <c r="L2207" s="17">
        <f t="shared" si="701"/>
        <v>-290.69767441860461</v>
      </c>
      <c r="M2207" s="18">
        <f t="shared" si="702"/>
        <v>256</v>
      </c>
      <c r="N2207" s="4">
        <f t="shared" si="688"/>
        <v>1.3440000000000001</v>
      </c>
      <c r="O2207" s="4">
        <f t="shared" si="689"/>
        <v>3.56</v>
      </c>
      <c r="P2207" s="4"/>
      <c r="Q2207" s="4"/>
      <c r="R2207" s="1">
        <f t="shared" si="690"/>
        <v>0.74404761904761896</v>
      </c>
      <c r="S2207" s="1">
        <f t="shared" si="690"/>
        <v>0.2808988764044944</v>
      </c>
      <c r="T2207" s="1">
        <f t="shared" si="686"/>
        <v>2.4339314845024385E-2</v>
      </c>
      <c r="U2207" s="1">
        <f t="shared" si="687"/>
        <v>0.23157437132156228</v>
      </c>
      <c r="V2207" s="1">
        <f t="shared" si="691"/>
        <v>0.74257437132156223</v>
      </c>
      <c r="W2207" s="1"/>
      <c r="X2207" s="17">
        <f t="shared" si="692"/>
        <v>346.66646011536398</v>
      </c>
      <c r="Y2207" s="18">
        <f t="shared" si="693"/>
        <v>2508.192835826314</v>
      </c>
      <c r="Z2207" s="2">
        <f t="shared" si="704"/>
        <v>329.33313710959578</v>
      </c>
      <c r="AA2207" s="18">
        <f t="shared" si="704"/>
        <v>2382.7831940349984</v>
      </c>
      <c r="AB2207" s="2">
        <f t="shared" si="705"/>
        <v>-303.64390561379162</v>
      </c>
      <c r="AC2207" s="2">
        <f t="shared" si="705"/>
        <v>238.27831940349984</v>
      </c>
      <c r="AD2207" s="2">
        <f t="shared" si="694"/>
        <v>-1000</v>
      </c>
      <c r="AE2207" s="2">
        <f t="shared" si="695"/>
        <v>2382.7831940349984</v>
      </c>
      <c r="AF2207" s="5">
        <f t="shared" si="696"/>
        <v>-1</v>
      </c>
      <c r="AG2207" s="5">
        <f t="shared" si="697"/>
        <v>2.56</v>
      </c>
      <c r="AH2207" s="3">
        <f t="shared" si="698"/>
        <v>201412</v>
      </c>
      <c r="AI2207" s="21">
        <v>3.1</v>
      </c>
      <c r="AJ2207" s="21">
        <v>1.425</v>
      </c>
      <c r="AK2207" s="21">
        <v>3.56</v>
      </c>
      <c r="AL2207" s="21">
        <v>1.3440000000000001</v>
      </c>
      <c r="AO2207">
        <f t="shared" si="703"/>
        <v>-300</v>
      </c>
      <c r="AP2207">
        <f>IF(E2207&lt;F2207,G2207,H2207)</f>
        <v>24</v>
      </c>
      <c r="AQ2207">
        <f>IF(E2207&lt;F2207,H2207,G2207)</f>
        <v>26</v>
      </c>
    </row>
    <row r="2208" spans="2:43" x14ac:dyDescent="0.25">
      <c r="B2208" s="23">
        <v>41994</v>
      </c>
      <c r="C2208" s="20" t="s">
        <v>55</v>
      </c>
      <c r="D2208" s="20" t="s">
        <v>25</v>
      </c>
      <c r="E2208" s="2">
        <v>-290.69767441860461</v>
      </c>
      <c r="F2208" s="2">
        <v>256</v>
      </c>
      <c r="G2208">
        <v>27</v>
      </c>
      <c r="H2208">
        <v>37</v>
      </c>
      <c r="J2208" s="2" t="str">
        <f t="shared" si="699"/>
        <v>St. Louis Rams</v>
      </c>
      <c r="K2208" s="2" t="str">
        <f t="shared" si="700"/>
        <v>New York Giants</v>
      </c>
      <c r="L2208" s="17">
        <f t="shared" si="701"/>
        <v>-290.69767441860461</v>
      </c>
      <c r="M2208" s="18">
        <f t="shared" si="702"/>
        <v>256</v>
      </c>
      <c r="N2208" s="4">
        <f t="shared" si="688"/>
        <v>1.3440000000000001</v>
      </c>
      <c r="O2208" s="4">
        <f t="shared" si="689"/>
        <v>3.56</v>
      </c>
      <c r="P2208" s="4"/>
      <c r="Q2208" s="4"/>
      <c r="R2208" s="1">
        <f t="shared" si="690"/>
        <v>0.74404761904761896</v>
      </c>
      <c r="S2208" s="1">
        <f t="shared" si="690"/>
        <v>0.2808988764044944</v>
      </c>
      <c r="T2208" s="1">
        <f t="shared" si="686"/>
        <v>2.4339314845024385E-2</v>
      </c>
      <c r="U2208" s="1">
        <f t="shared" si="687"/>
        <v>0.23157437132156228</v>
      </c>
      <c r="V2208" s="1">
        <f t="shared" si="691"/>
        <v>0.74257437132156223</v>
      </c>
      <c r="W2208" s="1"/>
      <c r="X2208" s="17">
        <f t="shared" si="692"/>
        <v>346.66646011536398</v>
      </c>
      <c r="Y2208" s="18">
        <f t="shared" si="693"/>
        <v>2508.192835826314</v>
      </c>
      <c r="Z2208" s="2">
        <f t="shared" si="704"/>
        <v>329.33313710959578</v>
      </c>
      <c r="AA2208" s="18">
        <f t="shared" si="704"/>
        <v>2382.7831940349984</v>
      </c>
      <c r="AB2208" s="2">
        <f t="shared" si="705"/>
        <v>-303.64390561379162</v>
      </c>
      <c r="AC2208" s="2">
        <f t="shared" si="705"/>
        <v>238.27831940349984</v>
      </c>
      <c r="AD2208" s="2">
        <f t="shared" si="694"/>
        <v>-1000</v>
      </c>
      <c r="AE2208" s="2">
        <f t="shared" si="695"/>
        <v>2382.7831940349984</v>
      </c>
      <c r="AF2208" s="5">
        <f t="shared" si="696"/>
        <v>-1</v>
      </c>
      <c r="AG2208" s="5">
        <f t="shared" si="697"/>
        <v>2.56</v>
      </c>
      <c r="AH2208" s="3">
        <f t="shared" si="698"/>
        <v>201412</v>
      </c>
      <c r="AI2208" s="21">
        <v>1.448</v>
      </c>
      <c r="AJ2208" s="21">
        <v>2.99</v>
      </c>
      <c r="AK2208" s="21">
        <v>1.3440000000000001</v>
      </c>
      <c r="AL2208" s="21">
        <v>3.56</v>
      </c>
      <c r="AO2208">
        <f t="shared" si="703"/>
        <v>-300</v>
      </c>
      <c r="AP2208">
        <f>IF(E2208&lt;F2208,G2208,H2208)</f>
        <v>27</v>
      </c>
      <c r="AQ2208">
        <f>IF(E2208&lt;F2208,H2208,G2208)</f>
        <v>37</v>
      </c>
    </row>
    <row r="2209" spans="2:43" x14ac:dyDescent="0.25">
      <c r="B2209" s="23">
        <v>41994</v>
      </c>
      <c r="C2209" s="20" t="s">
        <v>44</v>
      </c>
      <c r="D2209" s="20" t="s">
        <v>46</v>
      </c>
      <c r="E2209" s="2">
        <v>-236.40661938534276</v>
      </c>
      <c r="F2209" s="2">
        <v>211</v>
      </c>
      <c r="G2209">
        <v>17</v>
      </c>
      <c r="H2209">
        <v>13</v>
      </c>
      <c r="J2209" s="2" t="str">
        <f t="shared" si="699"/>
        <v>Carolina Panthers</v>
      </c>
      <c r="K2209" s="2" t="str">
        <f t="shared" si="700"/>
        <v>Cleveland Browns</v>
      </c>
      <c r="L2209" s="17">
        <f t="shared" si="701"/>
        <v>-236.40661938534276</v>
      </c>
      <c r="M2209" s="18">
        <f t="shared" si="702"/>
        <v>211</v>
      </c>
      <c r="N2209" s="4">
        <f t="shared" si="688"/>
        <v>1.423</v>
      </c>
      <c r="O2209" s="4">
        <f t="shared" si="689"/>
        <v>3.11</v>
      </c>
      <c r="P2209" s="4"/>
      <c r="Q2209" s="4"/>
      <c r="R2209" s="1">
        <f t="shared" si="690"/>
        <v>0.70274068868587491</v>
      </c>
      <c r="S2209" s="1">
        <f t="shared" si="690"/>
        <v>0.32154340836012862</v>
      </c>
      <c r="T2209" s="1">
        <f t="shared" si="686"/>
        <v>2.3708360908890169E-2</v>
      </c>
      <c r="U2209" s="1">
        <f t="shared" si="687"/>
        <v>0.19059864016287315</v>
      </c>
      <c r="V2209" s="1">
        <f t="shared" si="691"/>
        <v>0.7015986401628731</v>
      </c>
      <c r="W2209" s="1"/>
      <c r="X2209" s="17">
        <f t="shared" si="692"/>
        <v>425.31633152517844</v>
      </c>
      <c r="Y2209" s="18">
        <f t="shared" si="693"/>
        <v>2081.2285252930133</v>
      </c>
      <c r="Z2209" s="2">
        <f t="shared" si="704"/>
        <v>404.0505149489195</v>
      </c>
      <c r="AA2209" s="18">
        <f t="shared" si="704"/>
        <v>1977.1670990283626</v>
      </c>
      <c r="AB2209" s="2">
        <f t="shared" si="705"/>
        <v>-247.49380659158945</v>
      </c>
      <c r="AC2209" s="2">
        <f t="shared" si="705"/>
        <v>197.71670990283627</v>
      </c>
      <c r="AD2209" s="2">
        <f t="shared" si="694"/>
        <v>404.0505149489195</v>
      </c>
      <c r="AE2209" s="2">
        <f t="shared" si="695"/>
        <v>-1000</v>
      </c>
      <c r="AF2209" s="5">
        <f t="shared" si="696"/>
        <v>0.42300000000000004</v>
      </c>
      <c r="AG2209" s="5">
        <f t="shared" si="697"/>
        <v>-1</v>
      </c>
      <c r="AH2209" s="3">
        <f t="shared" si="698"/>
        <v>201412</v>
      </c>
      <c r="AI2209" s="21">
        <v>1.5580000000000001</v>
      </c>
      <c r="AJ2209" s="21">
        <v>2.61</v>
      </c>
      <c r="AK2209" s="21">
        <v>1.423</v>
      </c>
      <c r="AL2209" s="21">
        <v>3.11</v>
      </c>
      <c r="AO2209">
        <f t="shared" si="703"/>
        <v>-300</v>
      </c>
      <c r="AP2209">
        <f>IF(E2209&lt;F2209,G2209,H2209)</f>
        <v>17</v>
      </c>
      <c r="AQ2209">
        <f>IF(E2209&lt;F2209,H2209,G2209)</f>
        <v>13</v>
      </c>
    </row>
    <row r="2210" spans="2:43" x14ac:dyDescent="0.25">
      <c r="B2210" s="23">
        <v>41994</v>
      </c>
      <c r="C2210" s="20" t="s">
        <v>37</v>
      </c>
      <c r="D2210" s="20" t="s">
        <v>34</v>
      </c>
      <c r="E2210" s="2">
        <v>354</v>
      </c>
      <c r="F2210" s="2">
        <v>-411.5226337448558</v>
      </c>
      <c r="G2210">
        <v>14</v>
      </c>
      <c r="H2210">
        <v>20</v>
      </c>
      <c r="J2210" s="2" t="str">
        <f t="shared" si="699"/>
        <v>Detroit Lions</v>
      </c>
      <c r="K2210" s="2" t="str">
        <f t="shared" si="700"/>
        <v>Chicago Bears</v>
      </c>
      <c r="L2210" s="17">
        <f t="shared" si="701"/>
        <v>-411.5226337448558</v>
      </c>
      <c r="M2210" s="18">
        <f t="shared" si="702"/>
        <v>354</v>
      </c>
      <c r="N2210" s="4">
        <f t="shared" si="688"/>
        <v>1.2430000000000001</v>
      </c>
      <c r="O2210" s="4">
        <f t="shared" si="689"/>
        <v>4.54</v>
      </c>
      <c r="P2210" s="4"/>
      <c r="Q2210" s="4"/>
      <c r="R2210" s="1">
        <f t="shared" si="690"/>
        <v>0.80450522928399026</v>
      </c>
      <c r="S2210" s="1">
        <f t="shared" si="690"/>
        <v>0.22026431718061673</v>
      </c>
      <c r="T2210" s="1">
        <f t="shared" si="686"/>
        <v>2.4170845581877876E-2</v>
      </c>
      <c r="U2210" s="1">
        <f t="shared" si="687"/>
        <v>0.29212045605168679</v>
      </c>
      <c r="V2210" s="1">
        <f t="shared" si="691"/>
        <v>0.8031204560516868</v>
      </c>
      <c r="W2210" s="1"/>
      <c r="X2210" s="17">
        <f t="shared" si="692"/>
        <v>245.14323158473061</v>
      </c>
      <c r="Y2210" s="18">
        <f t="shared" si="693"/>
        <v>3401.5735924222986</v>
      </c>
      <c r="Z2210" s="2">
        <f t="shared" si="704"/>
        <v>232.88607000549408</v>
      </c>
      <c r="AA2210" s="18">
        <f t="shared" si="704"/>
        <v>3231.4949128011835</v>
      </c>
      <c r="AB2210" s="2">
        <f t="shared" si="705"/>
        <v>-429.39451036140065</v>
      </c>
      <c r="AC2210" s="2">
        <f t="shared" si="705"/>
        <v>323.14949128011835</v>
      </c>
      <c r="AD2210" s="2">
        <f t="shared" si="694"/>
        <v>232.88607000549408</v>
      </c>
      <c r="AE2210" s="2">
        <f t="shared" si="695"/>
        <v>-1000</v>
      </c>
      <c r="AF2210" s="5">
        <f t="shared" si="696"/>
        <v>0.2430000000000001</v>
      </c>
      <c r="AG2210" s="5">
        <f t="shared" si="697"/>
        <v>-1</v>
      </c>
      <c r="AH2210" s="3">
        <f t="shared" si="698"/>
        <v>201412</v>
      </c>
      <c r="AI2210" s="21">
        <v>3.56</v>
      </c>
      <c r="AJ2210" s="21">
        <v>1.3440000000000001</v>
      </c>
      <c r="AK2210" s="21">
        <v>4.54</v>
      </c>
      <c r="AL2210" s="21">
        <v>1.2430000000000001</v>
      </c>
      <c r="AO2210">
        <f t="shared" si="703"/>
        <v>-500</v>
      </c>
      <c r="AP2210">
        <f>IF(E2210&lt;F2210,G2210,H2210)</f>
        <v>20</v>
      </c>
      <c r="AQ2210">
        <f>IF(E2210&lt;F2210,H2210,G2210)</f>
        <v>14</v>
      </c>
    </row>
    <row r="2211" spans="2:43" x14ac:dyDescent="0.25">
      <c r="B2211" s="23">
        <v>41994</v>
      </c>
      <c r="C2211" s="20" t="s">
        <v>40</v>
      </c>
      <c r="D2211" s="20" t="s">
        <v>28</v>
      </c>
      <c r="E2211" s="2">
        <v>216</v>
      </c>
      <c r="F2211" s="2">
        <v>-242.13075060532685</v>
      </c>
      <c r="G2211">
        <v>25</v>
      </c>
      <c r="H2211">
        <v>13</v>
      </c>
      <c r="J2211" s="2" t="str">
        <f t="shared" si="699"/>
        <v>Baltimore Ravens</v>
      </c>
      <c r="K2211" s="2" t="str">
        <f t="shared" si="700"/>
        <v>Houston Texans</v>
      </c>
      <c r="L2211" s="17">
        <f t="shared" si="701"/>
        <v>-242.13075060532685</v>
      </c>
      <c r="M2211" s="18">
        <f t="shared" si="702"/>
        <v>216</v>
      </c>
      <c r="N2211" s="4">
        <f t="shared" si="688"/>
        <v>1.413</v>
      </c>
      <c r="O2211" s="4">
        <f t="shared" si="689"/>
        <v>3.16</v>
      </c>
      <c r="P2211" s="4"/>
      <c r="Q2211" s="4"/>
      <c r="R2211" s="1">
        <f t="shared" si="690"/>
        <v>0.70771408351026188</v>
      </c>
      <c r="S2211" s="1">
        <f t="shared" si="690"/>
        <v>0.31645569620253161</v>
      </c>
      <c r="T2211" s="1">
        <f t="shared" si="686"/>
        <v>2.359938771047454E-2</v>
      </c>
      <c r="U2211" s="1">
        <f t="shared" si="687"/>
        <v>0.19562919365386514</v>
      </c>
      <c r="V2211" s="1">
        <f t="shared" si="691"/>
        <v>0.70662919365386512</v>
      </c>
      <c r="W2211" s="1"/>
      <c r="X2211" s="17">
        <f t="shared" si="692"/>
        <v>415.16938301000829</v>
      </c>
      <c r="Y2211" s="18">
        <f t="shared" si="693"/>
        <v>2128.1128513133845</v>
      </c>
      <c r="Z2211" s="2">
        <f t="shared" si="704"/>
        <v>394.41091385950784</v>
      </c>
      <c r="AA2211" s="18">
        <f t="shared" si="704"/>
        <v>2021.7072087477152</v>
      </c>
      <c r="AB2211" s="2">
        <f t="shared" si="705"/>
        <v>-253.54267969273477</v>
      </c>
      <c r="AC2211" s="2">
        <f t="shared" si="705"/>
        <v>202.17072087477152</v>
      </c>
      <c r="AD2211" s="2">
        <f t="shared" si="694"/>
        <v>-1000</v>
      </c>
      <c r="AE2211" s="2">
        <f t="shared" si="695"/>
        <v>2021.7072087477152</v>
      </c>
      <c r="AF2211" s="5">
        <f t="shared" si="696"/>
        <v>-1</v>
      </c>
      <c r="AG2211" s="5">
        <f t="shared" si="697"/>
        <v>2.16</v>
      </c>
      <c r="AH2211" s="3">
        <f t="shared" si="698"/>
        <v>201412</v>
      </c>
      <c r="AI2211" s="21">
        <v>3.02</v>
      </c>
      <c r="AJ2211" s="21">
        <v>1.4419999999999999</v>
      </c>
      <c r="AK2211" s="21">
        <v>3.16</v>
      </c>
      <c r="AL2211" s="21">
        <v>1.413</v>
      </c>
      <c r="AO2211">
        <f t="shared" si="703"/>
        <v>-300</v>
      </c>
      <c r="AP2211">
        <f>IF(E2211&lt;F2211,G2211,H2211)</f>
        <v>13</v>
      </c>
      <c r="AQ2211">
        <f>IF(E2211&lt;F2211,H2211,G2211)</f>
        <v>25</v>
      </c>
    </row>
    <row r="2212" spans="2:43" x14ac:dyDescent="0.25">
      <c r="B2212" s="23">
        <v>41994</v>
      </c>
      <c r="C2212" s="20" t="s">
        <v>30</v>
      </c>
      <c r="D2212" s="20" t="s">
        <v>29</v>
      </c>
      <c r="E2212" s="2">
        <v>-225.22522522522524</v>
      </c>
      <c r="F2212" s="2">
        <v>200.99999999999997</v>
      </c>
      <c r="G2212">
        <v>37</v>
      </c>
      <c r="H2212">
        <v>35</v>
      </c>
      <c r="J2212" s="2" t="str">
        <f t="shared" si="699"/>
        <v>Miami Dolphins</v>
      </c>
      <c r="K2212" s="2" t="str">
        <f t="shared" si="700"/>
        <v>Minnesota Vikings</v>
      </c>
      <c r="L2212" s="17">
        <f t="shared" si="701"/>
        <v>-225.22522522522524</v>
      </c>
      <c r="M2212" s="18">
        <f t="shared" si="702"/>
        <v>200.99999999999997</v>
      </c>
      <c r="N2212" s="4">
        <f t="shared" si="688"/>
        <v>1.444</v>
      </c>
      <c r="O2212" s="4">
        <f t="shared" si="689"/>
        <v>3.01</v>
      </c>
      <c r="P2212" s="4"/>
      <c r="Q2212" s="4"/>
      <c r="R2212" s="1">
        <f t="shared" si="690"/>
        <v>0.69252077562326875</v>
      </c>
      <c r="S2212" s="1">
        <f t="shared" si="690"/>
        <v>0.33222591362126247</v>
      </c>
      <c r="T2212" s="1">
        <f t="shared" si="686"/>
        <v>2.4149079479119928E-2</v>
      </c>
      <c r="U2212" s="1">
        <f t="shared" si="687"/>
        <v>0.18014743100100314</v>
      </c>
      <c r="V2212" s="1">
        <f t="shared" si="691"/>
        <v>0.69114743100100318</v>
      </c>
      <c r="W2212" s="1"/>
      <c r="X2212" s="17">
        <f t="shared" si="692"/>
        <v>446.86930044965845</v>
      </c>
      <c r="Y2212" s="18">
        <f t="shared" si="693"/>
        <v>1988.0604066686358</v>
      </c>
      <c r="Z2212" s="2">
        <f t="shared" si="704"/>
        <v>424.52583542717554</v>
      </c>
      <c r="AA2212" s="18">
        <f t="shared" si="704"/>
        <v>1888.6573863352039</v>
      </c>
      <c r="AB2212" s="2">
        <f t="shared" si="705"/>
        <v>-235.55692411364279</v>
      </c>
      <c r="AC2212" s="2">
        <f t="shared" si="705"/>
        <v>188.86573863352038</v>
      </c>
      <c r="AD2212" s="2">
        <f t="shared" si="694"/>
        <v>424.52583542717554</v>
      </c>
      <c r="AE2212" s="2">
        <f t="shared" si="695"/>
        <v>-1000</v>
      </c>
      <c r="AF2212" s="5">
        <f t="shared" si="696"/>
        <v>0.44399999999999995</v>
      </c>
      <c r="AG2212" s="5">
        <f t="shared" si="697"/>
        <v>-1</v>
      </c>
      <c r="AH2212" s="3">
        <f t="shared" si="698"/>
        <v>201412</v>
      </c>
      <c r="AI2212" s="21">
        <v>1.341</v>
      </c>
      <c r="AJ2212" s="21">
        <v>3.59</v>
      </c>
      <c r="AK2212" s="21">
        <v>1.444</v>
      </c>
      <c r="AL2212" s="21">
        <v>3.01</v>
      </c>
      <c r="AO2212">
        <f t="shared" si="703"/>
        <v>-300</v>
      </c>
      <c r="AP2212">
        <f>IF(E2212&lt;F2212,G2212,H2212)</f>
        <v>37</v>
      </c>
      <c r="AQ2212">
        <f>IF(E2212&lt;F2212,H2212,G2212)</f>
        <v>35</v>
      </c>
    </row>
    <row r="2213" spans="2:43" x14ac:dyDescent="0.25">
      <c r="B2213" s="23">
        <v>41994</v>
      </c>
      <c r="C2213" s="20" t="s">
        <v>43</v>
      </c>
      <c r="D2213" s="20" t="s">
        <v>35</v>
      </c>
      <c r="E2213" s="2">
        <v>-233.10023310023308</v>
      </c>
      <c r="F2213" s="2">
        <v>208</v>
      </c>
      <c r="G2213">
        <v>14</v>
      </c>
      <c r="H2213">
        <v>30</v>
      </c>
      <c r="J2213" s="2" t="str">
        <f t="shared" si="699"/>
        <v>New Orleans Saints</v>
      </c>
      <c r="K2213" s="2" t="str">
        <f t="shared" si="700"/>
        <v>Atlanta Falcons</v>
      </c>
      <c r="L2213" s="17">
        <f t="shared" si="701"/>
        <v>-233.10023310023308</v>
      </c>
      <c r="M2213" s="18">
        <f t="shared" si="702"/>
        <v>208</v>
      </c>
      <c r="N2213" s="4">
        <f t="shared" si="688"/>
        <v>1.429</v>
      </c>
      <c r="O2213" s="4">
        <f t="shared" si="689"/>
        <v>3.08</v>
      </c>
      <c r="P2213" s="4"/>
      <c r="Q2213" s="4"/>
      <c r="R2213" s="1">
        <f t="shared" si="690"/>
        <v>0.69979006298110569</v>
      </c>
      <c r="S2213" s="1">
        <f t="shared" si="690"/>
        <v>0.32467532467532467</v>
      </c>
      <c r="T2213" s="1">
        <f t="shared" si="686"/>
        <v>2.38811266356177E-2</v>
      </c>
      <c r="U2213" s="1">
        <f t="shared" si="687"/>
        <v>0.18755736915289051</v>
      </c>
      <c r="V2213" s="1">
        <f t="shared" si="691"/>
        <v>0.69855736915289057</v>
      </c>
      <c r="W2213" s="1"/>
      <c r="X2213" s="17">
        <f t="shared" si="692"/>
        <v>431.52165327903623</v>
      </c>
      <c r="Y2213" s="18">
        <f t="shared" si="693"/>
        <v>2053.540524063932</v>
      </c>
      <c r="Z2213" s="2">
        <f t="shared" si="704"/>
        <v>409.94557061508442</v>
      </c>
      <c r="AA2213" s="18">
        <f t="shared" si="704"/>
        <v>1950.8634978607354</v>
      </c>
      <c r="AB2213" s="2">
        <f t="shared" si="705"/>
        <v>-243.93482249353124</v>
      </c>
      <c r="AC2213" s="2">
        <f t="shared" si="705"/>
        <v>195.08634978607353</v>
      </c>
      <c r="AD2213" s="2">
        <f t="shared" si="694"/>
        <v>-1000</v>
      </c>
      <c r="AE2213" s="2">
        <f t="shared" si="695"/>
        <v>1950.8634978607354</v>
      </c>
      <c r="AF2213" s="5">
        <f t="shared" si="696"/>
        <v>-1</v>
      </c>
      <c r="AG2213" s="5">
        <f t="shared" si="697"/>
        <v>2.08</v>
      </c>
      <c r="AH2213" s="3">
        <f t="shared" si="698"/>
        <v>201412</v>
      </c>
      <c r="AI2213" s="21">
        <v>1.4</v>
      </c>
      <c r="AJ2213" s="21">
        <v>3.22</v>
      </c>
      <c r="AK2213" s="21">
        <v>1.429</v>
      </c>
      <c r="AL2213" s="21">
        <v>3.08</v>
      </c>
      <c r="AO2213">
        <f t="shared" si="703"/>
        <v>-300</v>
      </c>
      <c r="AP2213">
        <f>IF(E2213&lt;F2213,G2213,H2213)</f>
        <v>14</v>
      </c>
      <c r="AQ2213">
        <f>IF(E2213&lt;F2213,H2213,G2213)</f>
        <v>30</v>
      </c>
    </row>
    <row r="2214" spans="2:43" x14ac:dyDescent="0.25">
      <c r="B2214" s="23">
        <v>41994</v>
      </c>
      <c r="C2214" s="20" t="s">
        <v>42</v>
      </c>
      <c r="D2214" s="20" t="s">
        <v>36</v>
      </c>
      <c r="E2214" s="2">
        <v>384.99999999999994</v>
      </c>
      <c r="F2214" s="2">
        <v>-450.45045045045049</v>
      </c>
      <c r="G2214">
        <v>16</v>
      </c>
      <c r="H2214">
        <v>17</v>
      </c>
      <c r="J2214" s="2" t="str">
        <f t="shared" si="699"/>
        <v>New England Patriots</v>
      </c>
      <c r="K2214" s="2" t="str">
        <f t="shared" si="700"/>
        <v>New York Jets</v>
      </c>
      <c r="L2214" s="17">
        <f t="shared" si="701"/>
        <v>-450.45045045045049</v>
      </c>
      <c r="M2214" s="18">
        <f t="shared" si="702"/>
        <v>384.99999999999994</v>
      </c>
      <c r="N2214" s="4">
        <f t="shared" si="688"/>
        <v>1.222</v>
      </c>
      <c r="O2214" s="4">
        <f t="shared" si="689"/>
        <v>4.8499999999999996</v>
      </c>
      <c r="P2214" s="4"/>
      <c r="Q2214" s="4"/>
      <c r="R2214" s="1">
        <f t="shared" si="690"/>
        <v>0.81833060556464809</v>
      </c>
      <c r="S2214" s="1">
        <f t="shared" si="690"/>
        <v>0.2061855670103093</v>
      </c>
      <c r="T2214" s="1">
        <f t="shared" si="686"/>
        <v>2.392951251646902E-2</v>
      </c>
      <c r="U2214" s="1">
        <f t="shared" si="687"/>
        <v>0.30607251927716939</v>
      </c>
      <c r="V2214" s="1">
        <f t="shared" si="691"/>
        <v>0.8170725192771694</v>
      </c>
      <c r="W2214" s="1"/>
      <c r="X2214" s="17">
        <f t="shared" si="692"/>
        <v>223.88157281884725</v>
      </c>
      <c r="Y2214" s="18">
        <f t="shared" si="693"/>
        <v>3674.1094559452272</v>
      </c>
      <c r="Z2214" s="2">
        <f t="shared" si="704"/>
        <v>212.68749417790488</v>
      </c>
      <c r="AA2214" s="18">
        <f t="shared" si="704"/>
        <v>3490.4039831479658</v>
      </c>
      <c r="AB2214" s="2">
        <f t="shared" si="705"/>
        <v>-470.17338930305823</v>
      </c>
      <c r="AC2214" s="2">
        <f t="shared" si="705"/>
        <v>349.04039831479656</v>
      </c>
      <c r="AD2214" s="2">
        <f t="shared" si="694"/>
        <v>212.68749417790488</v>
      </c>
      <c r="AE2214" s="2">
        <f t="shared" si="695"/>
        <v>-1000</v>
      </c>
      <c r="AF2214" s="5">
        <f t="shared" si="696"/>
        <v>0.22199999999999998</v>
      </c>
      <c r="AG2214" s="5">
        <f t="shared" si="697"/>
        <v>-1</v>
      </c>
      <c r="AH2214" s="3">
        <f t="shared" si="698"/>
        <v>201412</v>
      </c>
      <c r="AI2214" s="21">
        <v>5.39</v>
      </c>
      <c r="AJ2214" s="21">
        <v>1.1919999999999999</v>
      </c>
      <c r="AK2214" s="21">
        <v>4.8499999999999996</v>
      </c>
      <c r="AL2214" s="21">
        <v>1.222</v>
      </c>
      <c r="AO2214">
        <f t="shared" si="703"/>
        <v>-500</v>
      </c>
      <c r="AP2214">
        <f>IF(E2214&lt;F2214,G2214,H2214)</f>
        <v>17</v>
      </c>
      <c r="AQ2214">
        <f>IF(E2214&lt;F2214,H2214,G2214)</f>
        <v>16</v>
      </c>
    </row>
    <row r="2215" spans="2:43" x14ac:dyDescent="0.25">
      <c r="B2215" s="23">
        <v>41994</v>
      </c>
      <c r="C2215" s="20" t="s">
        <v>45</v>
      </c>
      <c r="D2215" s="20" t="s">
        <v>20</v>
      </c>
      <c r="E2215" s="2">
        <v>-134.04825737265415</v>
      </c>
      <c r="F2215" s="2">
        <v>121</v>
      </c>
      <c r="G2215">
        <v>20</v>
      </c>
      <c r="H2215">
        <v>12</v>
      </c>
      <c r="J2215" s="2" t="str">
        <f t="shared" si="699"/>
        <v>Pittsburgh Steelers</v>
      </c>
      <c r="K2215" s="2" t="str">
        <f t="shared" si="700"/>
        <v>Kansas City Chiefs</v>
      </c>
      <c r="L2215" s="17">
        <f t="shared" si="701"/>
        <v>-134.04825737265415</v>
      </c>
      <c r="M2215" s="18">
        <f t="shared" si="702"/>
        <v>121</v>
      </c>
      <c r="N2215" s="4">
        <f t="shared" si="688"/>
        <v>1.746</v>
      </c>
      <c r="O2215" s="4">
        <f t="shared" si="689"/>
        <v>2.21</v>
      </c>
      <c r="P2215" s="4"/>
      <c r="Q2215" s="4"/>
      <c r="R2215" s="1">
        <f t="shared" si="690"/>
        <v>0.57273768613974796</v>
      </c>
      <c r="S2215" s="1">
        <f t="shared" si="690"/>
        <v>0.45248868778280543</v>
      </c>
      <c r="T2215" s="1">
        <f t="shared" si="686"/>
        <v>2.4605662285136498E-2</v>
      </c>
      <c r="U2215" s="1">
        <f t="shared" si="687"/>
        <v>6.0124499178471263E-2</v>
      </c>
      <c r="V2215" s="1">
        <f t="shared" si="691"/>
        <v>0.5711244991784713</v>
      </c>
      <c r="W2215" s="1"/>
      <c r="X2215" s="17">
        <f t="shared" si="692"/>
        <v>750.93171705721034</v>
      </c>
      <c r="Y2215" s="18">
        <f t="shared" si="693"/>
        <v>1211.3891833551868</v>
      </c>
      <c r="Z2215" s="2">
        <f t="shared" si="704"/>
        <v>713.38513120434982</v>
      </c>
      <c r="AA2215" s="18">
        <f t="shared" si="704"/>
        <v>1150.8197241874275</v>
      </c>
      <c r="AB2215" s="2">
        <f t="shared" si="705"/>
        <v>-140.17673711698779</v>
      </c>
      <c r="AC2215" s="2">
        <f t="shared" si="705"/>
        <v>115.08197241874275</v>
      </c>
      <c r="AD2215" s="2">
        <f t="shared" si="694"/>
        <v>713.38513120434982</v>
      </c>
      <c r="AE2215" s="2">
        <f t="shared" si="695"/>
        <v>-1000</v>
      </c>
      <c r="AF2215" s="5">
        <f t="shared" si="696"/>
        <v>0.746</v>
      </c>
      <c r="AG2215" s="5">
        <f t="shared" si="697"/>
        <v>-1</v>
      </c>
      <c r="AH2215" s="3">
        <f t="shared" si="698"/>
        <v>201412</v>
      </c>
      <c r="AI2215" s="21">
        <v>1.641</v>
      </c>
      <c r="AJ2215" s="21">
        <v>2.41</v>
      </c>
      <c r="AK2215" s="21">
        <v>1.746</v>
      </c>
      <c r="AL2215" s="21">
        <v>2.21</v>
      </c>
      <c r="AO2215">
        <f t="shared" si="703"/>
        <v>-140</v>
      </c>
      <c r="AP2215">
        <f>IF(E2215&lt;F2215,G2215,H2215)</f>
        <v>20</v>
      </c>
      <c r="AQ2215">
        <f>IF(E2215&lt;F2215,H2215,G2215)</f>
        <v>12</v>
      </c>
    </row>
    <row r="2216" spans="2:43" x14ac:dyDescent="0.25">
      <c r="B2216" s="23">
        <v>41994</v>
      </c>
      <c r="C2216" s="20" t="s">
        <v>27</v>
      </c>
      <c r="D2216" s="20" t="s">
        <v>33</v>
      </c>
      <c r="E2216" s="2">
        <v>520</v>
      </c>
      <c r="F2216" s="2">
        <v>-632.91139240506357</v>
      </c>
      <c r="G2216">
        <v>3</v>
      </c>
      <c r="H2216">
        <v>20</v>
      </c>
      <c r="J2216" s="2" t="str">
        <f t="shared" si="699"/>
        <v>Green Bay Packers</v>
      </c>
      <c r="K2216" s="2" t="str">
        <f t="shared" si="700"/>
        <v>Tampa Bay Buccaneers</v>
      </c>
      <c r="L2216" s="17">
        <f t="shared" si="701"/>
        <v>-632.91139240506357</v>
      </c>
      <c r="M2216" s="18">
        <f t="shared" si="702"/>
        <v>520</v>
      </c>
      <c r="N2216" s="4">
        <f t="shared" si="688"/>
        <v>1.1579999999999999</v>
      </c>
      <c r="O2216" s="4">
        <f t="shared" si="689"/>
        <v>6.2</v>
      </c>
      <c r="P2216" s="4"/>
      <c r="Q2216" s="4"/>
      <c r="R2216" s="1">
        <f t="shared" si="690"/>
        <v>0.86355785837651133</v>
      </c>
      <c r="S2216" s="1">
        <f t="shared" si="690"/>
        <v>0.16129032258064516</v>
      </c>
      <c r="T2216" s="1">
        <f t="shared" si="686"/>
        <v>2.4245718945365646E-2</v>
      </c>
      <c r="U2216" s="1">
        <f t="shared" si="687"/>
        <v>0.3511337678979331</v>
      </c>
      <c r="V2216" s="1">
        <f t="shared" si="691"/>
        <v>0.86213376789793306</v>
      </c>
      <c r="W2216" s="1"/>
      <c r="X2216" s="17">
        <f t="shared" si="692"/>
        <v>159.91280847079503</v>
      </c>
      <c r="Y2216" s="18">
        <f t="shared" si="693"/>
        <v>4835.1244171250719</v>
      </c>
      <c r="Z2216" s="2">
        <f t="shared" si="704"/>
        <v>151.91716804725527</v>
      </c>
      <c r="AA2216" s="18">
        <f t="shared" si="704"/>
        <v>4593.3681962688179</v>
      </c>
      <c r="AB2216" s="2">
        <f t="shared" si="705"/>
        <v>-658.25345012285936</v>
      </c>
      <c r="AC2216" s="2">
        <f t="shared" si="705"/>
        <v>459.33681962688178</v>
      </c>
      <c r="AD2216" s="2">
        <f t="shared" si="694"/>
        <v>151.91716804725527</v>
      </c>
      <c r="AE2216" s="2">
        <f t="shared" si="695"/>
        <v>-1000</v>
      </c>
      <c r="AF2216" s="5">
        <f t="shared" si="696"/>
        <v>0.15799999999999992</v>
      </c>
      <c r="AG2216" s="5">
        <f t="shared" si="697"/>
        <v>-1</v>
      </c>
      <c r="AH2216" s="3">
        <f t="shared" si="698"/>
        <v>201412</v>
      </c>
      <c r="AI2216" s="21">
        <v>5.35</v>
      </c>
      <c r="AJ2216" s="21">
        <v>1.194</v>
      </c>
      <c r="AK2216" s="21">
        <v>6.2</v>
      </c>
      <c r="AL2216" s="21">
        <v>1.1579999999999999</v>
      </c>
      <c r="AO2216">
        <f t="shared" si="703"/>
        <v>-700</v>
      </c>
      <c r="AP2216">
        <f>IF(E2216&lt;F2216,G2216,H2216)</f>
        <v>20</v>
      </c>
      <c r="AQ2216">
        <f>IF(E2216&lt;F2216,H2216,G2216)</f>
        <v>3</v>
      </c>
    </row>
    <row r="2217" spans="2:43" x14ac:dyDescent="0.25">
      <c r="B2217" s="23">
        <v>41993</v>
      </c>
      <c r="C2217" s="20" t="s">
        <v>22</v>
      </c>
      <c r="D2217" s="20" t="s">
        <v>54</v>
      </c>
      <c r="E2217" s="2">
        <v>-128.04097311139566</v>
      </c>
      <c r="F2217" s="2">
        <v>116.00000000000001</v>
      </c>
      <c r="G2217">
        <v>35</v>
      </c>
      <c r="H2217">
        <v>38</v>
      </c>
      <c r="J2217" s="2" t="str">
        <f t="shared" si="699"/>
        <v>San Francisco 49ers</v>
      </c>
      <c r="K2217" s="2" t="str">
        <f t="shared" si="700"/>
        <v>San Diego Chargers</v>
      </c>
      <c r="L2217" s="17">
        <f t="shared" si="701"/>
        <v>-128.04097311139566</v>
      </c>
      <c r="M2217" s="18">
        <f t="shared" si="702"/>
        <v>116.00000000000001</v>
      </c>
      <c r="N2217" s="4">
        <f t="shared" si="688"/>
        <v>1.7809999999999999</v>
      </c>
      <c r="O2217" s="4">
        <f t="shared" si="689"/>
        <v>2.16</v>
      </c>
      <c r="P2217" s="4"/>
      <c r="Q2217" s="4"/>
      <c r="R2217" s="1">
        <f t="shared" si="690"/>
        <v>0.56148231330713083</v>
      </c>
      <c r="S2217" s="1">
        <f t="shared" si="690"/>
        <v>0.46296296296296291</v>
      </c>
      <c r="T2217" s="1">
        <f t="shared" si="686"/>
        <v>2.3861963968535793E-2</v>
      </c>
      <c r="U2217" s="1">
        <f t="shared" si="687"/>
        <v>4.9259675172083961E-2</v>
      </c>
      <c r="V2217" s="1">
        <f t="shared" si="691"/>
        <v>0.56025967517208397</v>
      </c>
      <c r="W2217" s="1"/>
      <c r="X2217" s="17">
        <f t="shared" si="692"/>
        <v>784.88662367651148</v>
      </c>
      <c r="Y2217" s="18">
        <f t="shared" si="693"/>
        <v>1159.9838754718842</v>
      </c>
      <c r="Z2217" s="2">
        <f t="shared" si="704"/>
        <v>745.6422924926859</v>
      </c>
      <c r="AA2217" s="18">
        <f t="shared" si="704"/>
        <v>1101.9846816982899</v>
      </c>
      <c r="AB2217" s="2">
        <f t="shared" si="705"/>
        <v>-134.1125644385051</v>
      </c>
      <c r="AC2217" s="2">
        <f t="shared" si="705"/>
        <v>110.198468169829</v>
      </c>
      <c r="AD2217" s="2">
        <f t="shared" si="694"/>
        <v>-1000</v>
      </c>
      <c r="AE2217" s="2">
        <f t="shared" si="695"/>
        <v>1101.9846816982899</v>
      </c>
      <c r="AF2217" s="5">
        <f t="shared" si="696"/>
        <v>-1</v>
      </c>
      <c r="AG2217" s="5">
        <f t="shared" si="697"/>
        <v>1.1600000000000001</v>
      </c>
      <c r="AH2217" s="3">
        <f t="shared" si="698"/>
        <v>201412</v>
      </c>
      <c r="AI2217" s="21">
        <v>1.7689999999999999</v>
      </c>
      <c r="AJ2217" s="21">
        <v>2.1800000000000002</v>
      </c>
      <c r="AK2217" s="21">
        <v>1.7809999999999999</v>
      </c>
      <c r="AL2217" s="21">
        <v>2.16</v>
      </c>
      <c r="AO2217">
        <f t="shared" si="703"/>
        <v>-130</v>
      </c>
      <c r="AP2217">
        <f>IF(E2217&lt;F2217,G2217,H2217)</f>
        <v>35</v>
      </c>
      <c r="AQ2217">
        <f>IF(E2217&lt;F2217,H2217,G2217)</f>
        <v>38</v>
      </c>
    </row>
    <row r="2218" spans="2:43" x14ac:dyDescent="0.25">
      <c r="B2218" s="23">
        <v>41993</v>
      </c>
      <c r="C2218" s="20" t="s">
        <v>53</v>
      </c>
      <c r="D2218" s="20" t="s">
        <v>19</v>
      </c>
      <c r="E2218" s="2">
        <v>277</v>
      </c>
      <c r="F2218" s="2">
        <v>-315.45741324921141</v>
      </c>
      <c r="G2218">
        <v>27</v>
      </c>
      <c r="H2218">
        <v>24</v>
      </c>
      <c r="J2218" s="2" t="str">
        <f t="shared" si="699"/>
        <v>Philadelphia Eagles</v>
      </c>
      <c r="K2218" s="2" t="str">
        <f t="shared" si="700"/>
        <v>Washington Redskins</v>
      </c>
      <c r="L2218" s="17">
        <f t="shared" si="701"/>
        <v>-315.45741324921141</v>
      </c>
      <c r="M2218" s="18">
        <f t="shared" si="702"/>
        <v>277</v>
      </c>
      <c r="N2218" s="4">
        <f t="shared" si="688"/>
        <v>1.3169999999999999</v>
      </c>
      <c r="O2218" s="4">
        <f t="shared" si="689"/>
        <v>3.77</v>
      </c>
      <c r="P2218" s="4"/>
      <c r="Q2218" s="4"/>
      <c r="R2218" s="1">
        <f t="shared" si="690"/>
        <v>0.75930144267274113</v>
      </c>
      <c r="S2218" s="1">
        <f t="shared" si="690"/>
        <v>0.26525198938992045</v>
      </c>
      <c r="T2218" s="1">
        <f t="shared" si="686"/>
        <v>2.3965008846078217E-2</v>
      </c>
      <c r="U2218" s="1">
        <f t="shared" si="687"/>
        <v>0.24702472664141034</v>
      </c>
      <c r="V2218" s="1">
        <f t="shared" si="691"/>
        <v>0.75802472664141041</v>
      </c>
      <c r="W2218" s="1"/>
      <c r="X2218" s="17">
        <f t="shared" si="692"/>
        <v>319.21817963737476</v>
      </c>
      <c r="Y2218" s="18">
        <f t="shared" si="693"/>
        <v>2700.607045193698</v>
      </c>
      <c r="Z2218" s="2">
        <f t="shared" si="704"/>
        <v>303.25727065550603</v>
      </c>
      <c r="AA2218" s="18">
        <f t="shared" si="704"/>
        <v>2565.576692934013</v>
      </c>
      <c r="AB2218" s="2">
        <f t="shared" si="705"/>
        <v>-329.7530172445492</v>
      </c>
      <c r="AC2218" s="2">
        <f t="shared" si="705"/>
        <v>256.55766929340132</v>
      </c>
      <c r="AD2218" s="2">
        <f t="shared" si="694"/>
        <v>-1000</v>
      </c>
      <c r="AE2218" s="2">
        <f t="shared" si="695"/>
        <v>2565.576692934013</v>
      </c>
      <c r="AF2218" s="5">
        <f t="shared" si="696"/>
        <v>-1</v>
      </c>
      <c r="AG2218" s="5">
        <f t="shared" si="697"/>
        <v>2.77</v>
      </c>
      <c r="AH2218" s="3">
        <f t="shared" si="698"/>
        <v>201412</v>
      </c>
      <c r="AI2218" s="21">
        <v>4.22</v>
      </c>
      <c r="AJ2218" s="21">
        <v>1.27</v>
      </c>
      <c r="AK2218" s="21">
        <v>3.77</v>
      </c>
      <c r="AL2218" s="21">
        <v>1.3169999999999999</v>
      </c>
      <c r="AO2218">
        <f t="shared" si="703"/>
        <v>-400</v>
      </c>
      <c r="AP2218">
        <f>IF(E2218&lt;F2218,G2218,H2218)</f>
        <v>24</v>
      </c>
      <c r="AQ2218">
        <f>IF(E2218&lt;F2218,H2218,G2218)</f>
        <v>27</v>
      </c>
    </row>
    <row r="2219" spans="2:43" x14ac:dyDescent="0.25">
      <c r="B2219" s="23">
        <v>41991</v>
      </c>
      <c r="C2219" s="20" t="s">
        <v>26</v>
      </c>
      <c r="D2219" s="20" t="s">
        <v>41</v>
      </c>
      <c r="E2219" s="2">
        <v>-196.07843137254901</v>
      </c>
      <c r="F2219" s="2">
        <v>175.99999999999997</v>
      </c>
      <c r="G2219">
        <v>21</v>
      </c>
      <c r="H2219">
        <v>13</v>
      </c>
      <c r="J2219" s="2" t="str">
        <f t="shared" si="699"/>
        <v>Jacksonville Jaguars</v>
      </c>
      <c r="K2219" s="2" t="str">
        <f t="shared" si="700"/>
        <v>Tennessee Titans</v>
      </c>
      <c r="L2219" s="17">
        <f t="shared" si="701"/>
        <v>-196.07843137254901</v>
      </c>
      <c r="M2219" s="18">
        <f t="shared" si="702"/>
        <v>175.99999999999997</v>
      </c>
      <c r="N2219" s="4">
        <f t="shared" si="688"/>
        <v>1.51</v>
      </c>
      <c r="O2219" s="4">
        <f t="shared" si="689"/>
        <v>2.76</v>
      </c>
      <c r="P2219" s="4"/>
      <c r="Q2219" s="4"/>
      <c r="R2219" s="1">
        <f t="shared" si="690"/>
        <v>0.66225165562913912</v>
      </c>
      <c r="S2219" s="1">
        <f t="shared" si="690"/>
        <v>0.3623188405797102</v>
      </c>
      <c r="T2219" s="1">
        <f t="shared" si="686"/>
        <v>2.3981264637002453E-2</v>
      </c>
      <c r="U2219" s="1">
        <f t="shared" si="687"/>
        <v>0.14996640752471446</v>
      </c>
      <c r="V2219" s="1">
        <f t="shared" si="691"/>
        <v>0.66096640752471447</v>
      </c>
      <c r="W2219" s="1"/>
      <c r="X2219" s="17">
        <f t="shared" si="692"/>
        <v>512.93619254410987</v>
      </c>
      <c r="Y2219" s="18">
        <f t="shared" si="693"/>
        <v>1747.3196475929296</v>
      </c>
      <c r="Z2219" s="2">
        <f t="shared" si="704"/>
        <v>487.28938291690434</v>
      </c>
      <c r="AA2219" s="18">
        <f t="shared" si="704"/>
        <v>1659.9536652132831</v>
      </c>
      <c r="AB2219" s="2">
        <f t="shared" si="705"/>
        <v>-205.21686600557976</v>
      </c>
      <c r="AC2219" s="2">
        <f t="shared" si="705"/>
        <v>165.99536652132832</v>
      </c>
      <c r="AD2219" s="2">
        <f t="shared" si="694"/>
        <v>487.28938291690434</v>
      </c>
      <c r="AE2219" s="2">
        <f t="shared" si="695"/>
        <v>-1000</v>
      </c>
      <c r="AF2219" s="5">
        <f t="shared" si="696"/>
        <v>0.51</v>
      </c>
      <c r="AG2219" s="5">
        <f t="shared" si="697"/>
        <v>-1</v>
      </c>
      <c r="AH2219" s="3">
        <f t="shared" si="698"/>
        <v>201412</v>
      </c>
      <c r="AI2219" s="21">
        <v>1.645</v>
      </c>
      <c r="AJ2219" s="21">
        <v>2.4</v>
      </c>
      <c r="AK2219" s="21">
        <v>1.51</v>
      </c>
      <c r="AL2219" s="21">
        <v>2.76</v>
      </c>
      <c r="AO2219">
        <f t="shared" si="703"/>
        <v>-200</v>
      </c>
      <c r="AP2219">
        <f>IF(E2219&lt;F2219,G2219,H2219)</f>
        <v>21</v>
      </c>
      <c r="AQ2219">
        <f>IF(E2219&lt;F2219,H2219,G2219)</f>
        <v>13</v>
      </c>
    </row>
    <row r="2220" spans="2:43" x14ac:dyDescent="0.25">
      <c r="B2220" s="23">
        <v>41988</v>
      </c>
      <c r="C2220" s="20" t="s">
        <v>37</v>
      </c>
      <c r="D2220" s="20" t="s">
        <v>43</v>
      </c>
      <c r="E2220" s="2">
        <v>159</v>
      </c>
      <c r="F2220" s="2">
        <v>-177.30496453900707</v>
      </c>
      <c r="G2220">
        <v>15</v>
      </c>
      <c r="H2220">
        <v>31</v>
      </c>
      <c r="J2220" s="2" t="str">
        <f t="shared" si="699"/>
        <v>New Orleans Saints</v>
      </c>
      <c r="K2220" s="2" t="str">
        <f t="shared" si="700"/>
        <v>Chicago Bears</v>
      </c>
      <c r="L2220" s="17">
        <f t="shared" si="701"/>
        <v>-177.30496453900707</v>
      </c>
      <c r="M2220" s="18">
        <f t="shared" si="702"/>
        <v>159</v>
      </c>
      <c r="N2220" s="4">
        <f t="shared" si="688"/>
        <v>1.5640000000000001</v>
      </c>
      <c r="O2220" s="4">
        <f t="shared" si="689"/>
        <v>2.59</v>
      </c>
      <c r="P2220" s="4"/>
      <c r="Q2220" s="4"/>
      <c r="R2220" s="1">
        <f t="shared" si="690"/>
        <v>0.63938618925831203</v>
      </c>
      <c r="S2220" s="1">
        <f t="shared" si="690"/>
        <v>0.38610038610038611</v>
      </c>
      <c r="T2220" s="1">
        <f t="shared" si="686"/>
        <v>2.4853153586904098E-2</v>
      </c>
      <c r="U2220" s="1">
        <f t="shared" si="687"/>
        <v>0.12664290157896296</v>
      </c>
      <c r="V2220" s="1">
        <f t="shared" si="691"/>
        <v>0.63764290157896297</v>
      </c>
      <c r="W2220" s="1"/>
      <c r="X2220" s="17">
        <f t="shared" si="692"/>
        <v>568.27590728878238</v>
      </c>
      <c r="Y2220" s="18">
        <f t="shared" si="693"/>
        <v>1585.5874535669882</v>
      </c>
      <c r="Z2220" s="2">
        <f t="shared" si="704"/>
        <v>539.86211192434325</v>
      </c>
      <c r="AA2220" s="18">
        <f t="shared" si="704"/>
        <v>1506.3080808886386</v>
      </c>
      <c r="AB2220" s="2">
        <f t="shared" si="705"/>
        <v>-185.23248398289911</v>
      </c>
      <c r="AC2220" s="2">
        <f t="shared" si="705"/>
        <v>150.63080808886386</v>
      </c>
      <c r="AD2220" s="2">
        <f t="shared" si="694"/>
        <v>539.86211192434325</v>
      </c>
      <c r="AE2220" s="2">
        <f t="shared" si="695"/>
        <v>-1000</v>
      </c>
      <c r="AF2220" s="5">
        <f t="shared" si="696"/>
        <v>0.56400000000000006</v>
      </c>
      <c r="AG2220" s="5">
        <f t="shared" si="697"/>
        <v>-1</v>
      </c>
      <c r="AH2220" s="3">
        <f t="shared" si="698"/>
        <v>201412</v>
      </c>
      <c r="AI2220" s="21">
        <v>2.31</v>
      </c>
      <c r="AJ2220" s="21">
        <v>1.6890000000000001</v>
      </c>
      <c r="AK2220" s="21">
        <v>2.59</v>
      </c>
      <c r="AL2220" s="21">
        <v>1.5640000000000001</v>
      </c>
      <c r="AO2220">
        <f t="shared" si="703"/>
        <v>-180</v>
      </c>
      <c r="AP2220">
        <f>IF(E2220&lt;F2220,G2220,H2220)</f>
        <v>31</v>
      </c>
      <c r="AQ2220">
        <f>IF(E2220&lt;F2220,H2220,G2220)</f>
        <v>15</v>
      </c>
    </row>
    <row r="2221" spans="2:43" x14ac:dyDescent="0.25">
      <c r="B2221" s="23">
        <v>41987</v>
      </c>
      <c r="C2221" s="20" t="s">
        <v>19</v>
      </c>
      <c r="D2221" s="20" t="s">
        <v>23</v>
      </c>
      <c r="E2221" s="2">
        <v>-159.23566878980895</v>
      </c>
      <c r="F2221" s="2">
        <v>144</v>
      </c>
      <c r="G2221">
        <v>27</v>
      </c>
      <c r="H2221">
        <v>38</v>
      </c>
      <c r="J2221" s="2" t="str">
        <f t="shared" si="699"/>
        <v>Philadelphia Eagles</v>
      </c>
      <c r="K2221" s="2" t="str">
        <f t="shared" si="700"/>
        <v>Dallas Cowboys</v>
      </c>
      <c r="L2221" s="17">
        <f t="shared" si="701"/>
        <v>-159.23566878980895</v>
      </c>
      <c r="M2221" s="18">
        <f t="shared" si="702"/>
        <v>144</v>
      </c>
      <c r="N2221" s="4">
        <f t="shared" si="688"/>
        <v>1.6279999999999999</v>
      </c>
      <c r="O2221" s="4">
        <f t="shared" si="689"/>
        <v>2.44</v>
      </c>
      <c r="P2221" s="4"/>
      <c r="Q2221" s="4"/>
      <c r="R2221" s="1">
        <f t="shared" si="690"/>
        <v>0.61425061425061434</v>
      </c>
      <c r="S2221" s="1">
        <f t="shared" si="690"/>
        <v>0.4098360655737705</v>
      </c>
      <c r="T2221" s="1">
        <f t="shared" si="686"/>
        <v>2.3520157325466973E-2</v>
      </c>
      <c r="U2221" s="1">
        <f t="shared" si="687"/>
        <v>0.10220727433842192</v>
      </c>
      <c r="V2221" s="1">
        <f t="shared" si="691"/>
        <v>0.61320727433842193</v>
      </c>
      <c r="W2221" s="1"/>
      <c r="X2221" s="17">
        <f t="shared" si="692"/>
        <v>630.76995633961076</v>
      </c>
      <c r="Y2221" s="18">
        <f t="shared" si="693"/>
        <v>1434.7935164454784</v>
      </c>
      <c r="Z2221" s="2">
        <f t="shared" si="704"/>
        <v>599.23145852263019</v>
      </c>
      <c r="AA2221" s="18">
        <f t="shared" si="704"/>
        <v>1363.0538406232045</v>
      </c>
      <c r="AB2221" s="2">
        <f t="shared" si="705"/>
        <v>-166.88042421294787</v>
      </c>
      <c r="AC2221" s="2">
        <f t="shared" si="705"/>
        <v>136.30538406232046</v>
      </c>
      <c r="AD2221" s="2">
        <f t="shared" si="694"/>
        <v>-1000</v>
      </c>
      <c r="AE2221" s="2">
        <f t="shared" si="695"/>
        <v>1363.0538406232045</v>
      </c>
      <c r="AF2221" s="5">
        <f t="shared" si="696"/>
        <v>-1</v>
      </c>
      <c r="AG2221" s="5">
        <f t="shared" si="697"/>
        <v>1.44</v>
      </c>
      <c r="AH2221" s="3">
        <f t="shared" si="698"/>
        <v>201412</v>
      </c>
      <c r="AI2221" s="21">
        <v>1.5549999999999999</v>
      </c>
      <c r="AJ2221" s="21">
        <v>2.62</v>
      </c>
      <c r="AK2221" s="21">
        <v>1.6279999999999999</v>
      </c>
      <c r="AL2221" s="21">
        <v>2.44</v>
      </c>
      <c r="AO2221">
        <f t="shared" si="703"/>
        <v>-160</v>
      </c>
      <c r="AP2221">
        <f>IF(E2221&lt;F2221,G2221,H2221)</f>
        <v>27</v>
      </c>
      <c r="AQ2221">
        <f>IF(E2221&lt;F2221,H2221,G2221)</f>
        <v>38</v>
      </c>
    </row>
    <row r="2222" spans="2:43" x14ac:dyDescent="0.25">
      <c r="B2222" s="23">
        <v>41987</v>
      </c>
      <c r="C2222" s="20" t="s">
        <v>34</v>
      </c>
      <c r="D2222" s="20" t="s">
        <v>29</v>
      </c>
      <c r="E2222" s="2">
        <v>-350.87719298245622</v>
      </c>
      <c r="F2222" s="2">
        <v>305</v>
      </c>
      <c r="G2222">
        <v>16</v>
      </c>
      <c r="H2222">
        <v>14</v>
      </c>
      <c r="J2222" s="2" t="str">
        <f t="shared" si="699"/>
        <v>Detroit Lions</v>
      </c>
      <c r="K2222" s="2" t="str">
        <f t="shared" si="700"/>
        <v>Minnesota Vikings</v>
      </c>
      <c r="L2222" s="17">
        <f t="shared" si="701"/>
        <v>-350.87719298245622</v>
      </c>
      <c r="M2222" s="18">
        <f t="shared" si="702"/>
        <v>305</v>
      </c>
      <c r="N2222" s="4">
        <f t="shared" si="688"/>
        <v>1.2849999999999999</v>
      </c>
      <c r="O2222" s="4">
        <f t="shared" si="689"/>
        <v>4.05</v>
      </c>
      <c r="P2222" s="4"/>
      <c r="Q2222" s="4"/>
      <c r="R2222" s="1">
        <f t="shared" si="690"/>
        <v>0.77821011673151752</v>
      </c>
      <c r="S2222" s="1">
        <f t="shared" si="690"/>
        <v>0.24691358024691359</v>
      </c>
      <c r="T2222" s="1">
        <f t="shared" si="686"/>
        <v>2.4507966260543745E-2</v>
      </c>
      <c r="U2222" s="1">
        <f t="shared" si="687"/>
        <v>0.26564826824230198</v>
      </c>
      <c r="V2222" s="1">
        <f t="shared" si="691"/>
        <v>0.77664826824230193</v>
      </c>
      <c r="W2222" s="1"/>
      <c r="X2222" s="17">
        <f t="shared" si="692"/>
        <v>287.58414959603806</v>
      </c>
      <c r="Y2222" s="18">
        <f t="shared" si="693"/>
        <v>2961.7578422321562</v>
      </c>
      <c r="Z2222" s="2">
        <f t="shared" si="704"/>
        <v>273.20494211623617</v>
      </c>
      <c r="AA2222" s="18">
        <f t="shared" si="704"/>
        <v>2813.6699501205485</v>
      </c>
      <c r="AB2222" s="2">
        <f t="shared" si="705"/>
        <v>-366.025589527786</v>
      </c>
      <c r="AC2222" s="2">
        <f t="shared" si="705"/>
        <v>281.36699501205487</v>
      </c>
      <c r="AD2222" s="2">
        <f t="shared" si="694"/>
        <v>273.20494211623617</v>
      </c>
      <c r="AE2222" s="2">
        <f t="shared" si="695"/>
        <v>-1000</v>
      </c>
      <c r="AF2222" s="5">
        <f t="shared" si="696"/>
        <v>0.28499999999999992</v>
      </c>
      <c r="AG2222" s="5">
        <f t="shared" si="697"/>
        <v>-1</v>
      </c>
      <c r="AH2222" s="3">
        <f t="shared" si="698"/>
        <v>201412</v>
      </c>
      <c r="AI2222" s="21">
        <v>1.2629999999999999</v>
      </c>
      <c r="AJ2222" s="21">
        <v>4.3</v>
      </c>
      <c r="AK2222" s="21">
        <v>1.2849999999999999</v>
      </c>
      <c r="AL2222" s="21">
        <v>4.05</v>
      </c>
      <c r="AO2222">
        <f t="shared" si="703"/>
        <v>-400</v>
      </c>
      <c r="AP2222">
        <f>IF(E2222&lt;F2222,G2222,H2222)</f>
        <v>16</v>
      </c>
      <c r="AQ2222">
        <f>IF(E2222&lt;F2222,H2222,G2222)</f>
        <v>14</v>
      </c>
    </row>
    <row r="2223" spans="2:43" x14ac:dyDescent="0.25">
      <c r="B2223" s="23">
        <v>41987</v>
      </c>
      <c r="C2223" s="20" t="s">
        <v>32</v>
      </c>
      <c r="D2223" s="20" t="s">
        <v>22</v>
      </c>
      <c r="E2223" s="2">
        <v>-431.0344827586207</v>
      </c>
      <c r="F2223" s="2">
        <v>369.00000000000006</v>
      </c>
      <c r="G2223">
        <v>17</v>
      </c>
      <c r="H2223">
        <v>7</v>
      </c>
      <c r="J2223" s="2" t="str">
        <f t="shared" si="699"/>
        <v>Seattle Seahawks</v>
      </c>
      <c r="K2223" s="2" t="str">
        <f t="shared" si="700"/>
        <v>San Francisco 49ers</v>
      </c>
      <c r="L2223" s="17">
        <f t="shared" si="701"/>
        <v>-431.0344827586207</v>
      </c>
      <c r="M2223" s="18">
        <f t="shared" si="702"/>
        <v>369.00000000000006</v>
      </c>
      <c r="N2223" s="4">
        <f t="shared" si="688"/>
        <v>1.232</v>
      </c>
      <c r="O2223" s="4">
        <f t="shared" si="689"/>
        <v>4.6900000000000004</v>
      </c>
      <c r="P2223" s="4"/>
      <c r="Q2223" s="4"/>
      <c r="R2223" s="1">
        <f t="shared" si="690"/>
        <v>0.81168831168831168</v>
      </c>
      <c r="S2223" s="1">
        <f t="shared" si="690"/>
        <v>0.21321961620469082</v>
      </c>
      <c r="T2223" s="1">
        <f t="shared" si="686"/>
        <v>2.4302600472813296E-2</v>
      </c>
      <c r="U2223" s="1">
        <f t="shared" si="687"/>
        <v>0.29923434774181046</v>
      </c>
      <c r="V2223" s="1">
        <f t="shared" si="691"/>
        <v>0.81023434774181047</v>
      </c>
      <c r="W2223" s="1"/>
      <c r="X2223" s="17">
        <f t="shared" si="692"/>
        <v>234.21082158153615</v>
      </c>
      <c r="Y2223" s="18">
        <f t="shared" si="693"/>
        <v>3536.5230739829199</v>
      </c>
      <c r="Z2223" s="2">
        <f t="shared" si="704"/>
        <v>222.50028050245933</v>
      </c>
      <c r="AA2223" s="18">
        <f t="shared" si="704"/>
        <v>3359.6969202837736</v>
      </c>
      <c r="AB2223" s="2">
        <f t="shared" si="705"/>
        <v>-449.43763564781074</v>
      </c>
      <c r="AC2223" s="2">
        <f t="shared" si="705"/>
        <v>335.96969202837738</v>
      </c>
      <c r="AD2223" s="2">
        <f t="shared" si="694"/>
        <v>222.50028050245933</v>
      </c>
      <c r="AE2223" s="2">
        <f t="shared" si="695"/>
        <v>-1000</v>
      </c>
      <c r="AF2223" s="5">
        <f t="shared" si="696"/>
        <v>0.23199999999999998</v>
      </c>
      <c r="AG2223" s="5">
        <f t="shared" si="697"/>
        <v>-1</v>
      </c>
      <c r="AH2223" s="3">
        <f t="shared" si="698"/>
        <v>201412</v>
      </c>
      <c r="AI2223" s="21">
        <v>1.2170000000000001</v>
      </c>
      <c r="AJ2223" s="21">
        <v>4.93</v>
      </c>
      <c r="AK2223" s="21">
        <v>1.232</v>
      </c>
      <c r="AL2223" s="21">
        <v>4.6900000000000004</v>
      </c>
      <c r="AO2223">
        <f t="shared" si="703"/>
        <v>-500</v>
      </c>
      <c r="AP2223">
        <f>IF(E2223&lt;F2223,G2223,H2223)</f>
        <v>17</v>
      </c>
      <c r="AQ2223">
        <f>IF(E2223&lt;F2223,H2223,G2223)</f>
        <v>7</v>
      </c>
    </row>
    <row r="2224" spans="2:43" x14ac:dyDescent="0.25">
      <c r="B2224" s="23">
        <v>41987</v>
      </c>
      <c r="C2224" s="20" t="s">
        <v>54</v>
      </c>
      <c r="D2224" s="20" t="s">
        <v>38</v>
      </c>
      <c r="E2224" s="2">
        <v>171</v>
      </c>
      <c r="F2224" s="2">
        <v>-190.11406844106463</v>
      </c>
      <c r="G2224">
        <v>10</v>
      </c>
      <c r="H2224">
        <v>22</v>
      </c>
      <c r="J2224" s="2" t="str">
        <f t="shared" si="699"/>
        <v>Denver Broncos</v>
      </c>
      <c r="K2224" s="2" t="str">
        <f t="shared" si="700"/>
        <v>San Diego Chargers</v>
      </c>
      <c r="L2224" s="17">
        <f t="shared" si="701"/>
        <v>-190.11406844106463</v>
      </c>
      <c r="M2224" s="18">
        <f t="shared" si="702"/>
        <v>171</v>
      </c>
      <c r="N2224" s="4">
        <f t="shared" si="688"/>
        <v>1.526</v>
      </c>
      <c r="O2224" s="4">
        <f t="shared" si="689"/>
        <v>2.71</v>
      </c>
      <c r="P2224" s="4"/>
      <c r="Q2224" s="4"/>
      <c r="R2224" s="1">
        <f t="shared" si="690"/>
        <v>0.65530799475753598</v>
      </c>
      <c r="S2224" s="1">
        <f t="shared" si="690"/>
        <v>0.36900369003690037</v>
      </c>
      <c r="T2224" s="1">
        <f t="shared" si="686"/>
        <v>2.3734655335221788E-2</v>
      </c>
      <c r="U2224" s="1">
        <f t="shared" si="687"/>
        <v>0.14315215236031781</v>
      </c>
      <c r="V2224" s="1">
        <f t="shared" si="691"/>
        <v>0.65415215236031776</v>
      </c>
      <c r="W2224" s="1"/>
      <c r="X2224" s="17">
        <f t="shared" si="692"/>
        <v>528.69633829345491</v>
      </c>
      <c r="Y2224" s="18">
        <f t="shared" si="693"/>
        <v>1698.0824170407793</v>
      </c>
      <c r="Z2224" s="2">
        <f t="shared" si="704"/>
        <v>502.26152137878216</v>
      </c>
      <c r="AA2224" s="18">
        <f t="shared" si="704"/>
        <v>1613.1782961887402</v>
      </c>
      <c r="AB2224" s="2">
        <f t="shared" si="705"/>
        <v>-199.09946460856727</v>
      </c>
      <c r="AC2224" s="2">
        <f t="shared" si="705"/>
        <v>161.31782961887401</v>
      </c>
      <c r="AD2224" s="2">
        <f t="shared" si="694"/>
        <v>502.26152137878216</v>
      </c>
      <c r="AE2224" s="2">
        <f t="shared" si="695"/>
        <v>-1000</v>
      </c>
      <c r="AF2224" s="5">
        <f t="shared" si="696"/>
        <v>0.52600000000000002</v>
      </c>
      <c r="AG2224" s="5">
        <f t="shared" si="697"/>
        <v>-1</v>
      </c>
      <c r="AH2224" s="3">
        <f t="shared" si="698"/>
        <v>201412</v>
      </c>
      <c r="AI2224" s="21">
        <v>2.76</v>
      </c>
      <c r="AJ2224" s="21">
        <v>1.51</v>
      </c>
      <c r="AK2224" s="21">
        <v>2.71</v>
      </c>
      <c r="AL2224" s="21">
        <v>1.526</v>
      </c>
      <c r="AO2224">
        <f t="shared" si="703"/>
        <v>-200</v>
      </c>
      <c r="AP2224">
        <f>IF(E2224&lt;F2224,G2224,H2224)</f>
        <v>22</v>
      </c>
      <c r="AQ2224">
        <f>IF(E2224&lt;F2224,H2224,G2224)</f>
        <v>10</v>
      </c>
    </row>
    <row r="2225" spans="2:43" x14ac:dyDescent="0.25">
      <c r="B2225" s="23">
        <v>41987</v>
      </c>
      <c r="C2225" s="20" t="s">
        <v>41</v>
      </c>
      <c r="D2225" s="20" t="s">
        <v>42</v>
      </c>
      <c r="E2225" s="2">
        <v>167</v>
      </c>
      <c r="F2225" s="2">
        <v>-186.21973929236501</v>
      </c>
      <c r="G2225">
        <v>11</v>
      </c>
      <c r="H2225">
        <v>16</v>
      </c>
      <c r="J2225" s="2" t="str">
        <f t="shared" si="699"/>
        <v>New York Jets</v>
      </c>
      <c r="K2225" s="2" t="str">
        <f t="shared" si="700"/>
        <v>Tennessee Titans</v>
      </c>
      <c r="L2225" s="17">
        <f t="shared" si="701"/>
        <v>-186.21973929236501</v>
      </c>
      <c r="M2225" s="18">
        <f t="shared" si="702"/>
        <v>167</v>
      </c>
      <c r="N2225" s="4">
        <f t="shared" si="688"/>
        <v>1.5369999999999999</v>
      </c>
      <c r="O2225" s="4">
        <f t="shared" si="689"/>
        <v>2.67</v>
      </c>
      <c r="P2225" s="4"/>
      <c r="Q2225" s="4"/>
      <c r="R2225" s="1">
        <f t="shared" si="690"/>
        <v>0.65061808718282377</v>
      </c>
      <c r="S2225" s="1">
        <f t="shared" si="690"/>
        <v>0.37453183520599254</v>
      </c>
      <c r="T2225" s="1">
        <f t="shared" si="686"/>
        <v>2.4532921321606782E-2</v>
      </c>
      <c r="U2225" s="1">
        <f t="shared" si="687"/>
        <v>0.13804312598841562</v>
      </c>
      <c r="V2225" s="1">
        <f t="shared" si="691"/>
        <v>0.64904312598841563</v>
      </c>
      <c r="W2225" s="1"/>
      <c r="X2225" s="17">
        <f t="shared" si="692"/>
        <v>540.72966796639093</v>
      </c>
      <c r="Y2225" s="18">
        <f t="shared" si="693"/>
        <v>1662.2722361356978</v>
      </c>
      <c r="Z2225" s="2">
        <f t="shared" si="704"/>
        <v>513.69318456807139</v>
      </c>
      <c r="AA2225" s="18">
        <f t="shared" si="704"/>
        <v>1579.1586243289128</v>
      </c>
      <c r="AB2225" s="2">
        <f t="shared" si="705"/>
        <v>-194.6687302929335</v>
      </c>
      <c r="AC2225" s="2">
        <f t="shared" si="705"/>
        <v>157.91586243289129</v>
      </c>
      <c r="AD2225" s="2">
        <f t="shared" si="694"/>
        <v>513.69318456807139</v>
      </c>
      <c r="AE2225" s="2">
        <f t="shared" si="695"/>
        <v>-1000</v>
      </c>
      <c r="AF2225" s="5">
        <f t="shared" si="696"/>
        <v>0.53699999999999992</v>
      </c>
      <c r="AG2225" s="5">
        <f t="shared" si="697"/>
        <v>-1</v>
      </c>
      <c r="AH2225" s="3">
        <f t="shared" si="698"/>
        <v>201412</v>
      </c>
      <c r="AI2225" s="21">
        <v>2.11</v>
      </c>
      <c r="AJ2225" s="21">
        <v>1.8129999999999999</v>
      </c>
      <c r="AK2225" s="21">
        <v>2.67</v>
      </c>
      <c r="AL2225" s="21">
        <v>1.5369999999999999</v>
      </c>
      <c r="AO2225">
        <f t="shared" si="703"/>
        <v>-190</v>
      </c>
      <c r="AP2225">
        <f>IF(E2225&lt;F2225,G2225,H2225)</f>
        <v>16</v>
      </c>
      <c r="AQ2225">
        <f>IF(E2225&lt;F2225,H2225,G2225)</f>
        <v>11</v>
      </c>
    </row>
    <row r="2226" spans="2:43" x14ac:dyDescent="0.25">
      <c r="B2226" s="23">
        <v>41987</v>
      </c>
      <c r="C2226" s="20" t="s">
        <v>35</v>
      </c>
      <c r="D2226" s="20" t="s">
        <v>45</v>
      </c>
      <c r="E2226" s="2">
        <v>136</v>
      </c>
      <c r="F2226" s="2">
        <v>-150.15015015015015</v>
      </c>
      <c r="G2226">
        <v>20</v>
      </c>
      <c r="H2226">
        <v>27</v>
      </c>
      <c r="J2226" s="2" t="str">
        <f t="shared" si="699"/>
        <v>Pittsburgh Steelers</v>
      </c>
      <c r="K2226" s="2" t="str">
        <f t="shared" si="700"/>
        <v>Atlanta Falcons</v>
      </c>
      <c r="L2226" s="17">
        <f t="shared" si="701"/>
        <v>-150.15015015015015</v>
      </c>
      <c r="M2226" s="18">
        <f t="shared" si="702"/>
        <v>136</v>
      </c>
      <c r="N2226" s="4">
        <f t="shared" si="688"/>
        <v>1.6659999999999999</v>
      </c>
      <c r="O2226" s="4">
        <f t="shared" si="689"/>
        <v>2.36</v>
      </c>
      <c r="P2226" s="4"/>
      <c r="Q2226" s="4"/>
      <c r="R2226" s="1">
        <f t="shared" si="690"/>
        <v>0.60024009603841544</v>
      </c>
      <c r="S2226" s="1">
        <f t="shared" si="690"/>
        <v>0.42372881355932207</v>
      </c>
      <c r="T2226" s="1">
        <f t="shared" si="686"/>
        <v>2.3407848981619517E-2</v>
      </c>
      <c r="U2226" s="1">
        <f t="shared" si="687"/>
        <v>8.8255641239546684E-2</v>
      </c>
      <c r="V2226" s="1">
        <f t="shared" si="691"/>
        <v>0.59925564123954667</v>
      </c>
      <c r="W2226" s="1"/>
      <c r="X2226" s="17">
        <f t="shared" si="692"/>
        <v>668.73689821513028</v>
      </c>
      <c r="Y2226" s="18">
        <f t="shared" si="693"/>
        <v>1356.0765066241343</v>
      </c>
      <c r="Z2226" s="2">
        <f t="shared" si="704"/>
        <v>635.30005330437371</v>
      </c>
      <c r="AA2226" s="18">
        <f t="shared" si="704"/>
        <v>1288.2726812929275</v>
      </c>
      <c r="AB2226" s="2">
        <f t="shared" si="705"/>
        <v>-157.40593673787993</v>
      </c>
      <c r="AC2226" s="2">
        <f t="shared" si="705"/>
        <v>128.82726812929275</v>
      </c>
      <c r="AD2226" s="2">
        <f t="shared" si="694"/>
        <v>635.30005330437371</v>
      </c>
      <c r="AE2226" s="2">
        <f t="shared" si="695"/>
        <v>-1000</v>
      </c>
      <c r="AF2226" s="5">
        <f t="shared" si="696"/>
        <v>0.66599999999999993</v>
      </c>
      <c r="AG2226" s="5">
        <f t="shared" si="697"/>
        <v>-1</v>
      </c>
      <c r="AH2226" s="3">
        <f t="shared" si="698"/>
        <v>201412</v>
      </c>
      <c r="AI2226" s="21">
        <v>2.11</v>
      </c>
      <c r="AJ2226" s="21">
        <v>1.8129999999999999</v>
      </c>
      <c r="AK2226" s="21">
        <v>2.36</v>
      </c>
      <c r="AL2226" s="21">
        <v>1.6659999999999999</v>
      </c>
      <c r="AO2226">
        <f t="shared" si="703"/>
        <v>-160</v>
      </c>
      <c r="AP2226">
        <f>IF(E2226&lt;F2226,G2226,H2226)</f>
        <v>27</v>
      </c>
      <c r="AQ2226">
        <f>IF(E2226&lt;F2226,H2226,G2226)</f>
        <v>20</v>
      </c>
    </row>
    <row r="2227" spans="2:43" x14ac:dyDescent="0.25">
      <c r="B2227" s="23">
        <v>41987</v>
      </c>
      <c r="C2227" s="20" t="s">
        <v>28</v>
      </c>
      <c r="D2227" s="20" t="s">
        <v>26</v>
      </c>
      <c r="E2227" s="2">
        <v>-800</v>
      </c>
      <c r="F2227" s="2">
        <v>638</v>
      </c>
      <c r="G2227">
        <v>20</v>
      </c>
      <c r="H2227">
        <v>12</v>
      </c>
      <c r="J2227" s="2" t="str">
        <f t="shared" si="699"/>
        <v>Baltimore Ravens</v>
      </c>
      <c r="K2227" s="2" t="str">
        <f t="shared" si="700"/>
        <v>Jacksonville Jaguars</v>
      </c>
      <c r="L2227" s="17">
        <f t="shared" si="701"/>
        <v>-800</v>
      </c>
      <c r="M2227" s="18">
        <f t="shared" si="702"/>
        <v>638</v>
      </c>
      <c r="N2227" s="4">
        <f t="shared" si="688"/>
        <v>1.125</v>
      </c>
      <c r="O2227" s="4">
        <f t="shared" si="689"/>
        <v>7.38</v>
      </c>
      <c r="P2227" s="4"/>
      <c r="Q2227" s="4"/>
      <c r="R2227" s="1">
        <f t="shared" si="690"/>
        <v>0.88888888888888884</v>
      </c>
      <c r="S2227" s="1">
        <f t="shared" si="690"/>
        <v>0.13550135501355015</v>
      </c>
      <c r="T2227" s="1">
        <f t="shared" si="686"/>
        <v>2.3809523809523725E-2</v>
      </c>
      <c r="U2227" s="1">
        <f t="shared" si="687"/>
        <v>0.37669376693766932</v>
      </c>
      <c r="V2227" s="1">
        <f t="shared" si="691"/>
        <v>0.88769376693766933</v>
      </c>
      <c r="W2227" s="1"/>
      <c r="X2227" s="17">
        <f t="shared" si="692"/>
        <v>126.51461263467057</v>
      </c>
      <c r="Y2227" s="18">
        <f t="shared" si="693"/>
        <v>5785.40701103421</v>
      </c>
      <c r="Z2227" s="2">
        <f t="shared" si="704"/>
        <v>120.18888200293704</v>
      </c>
      <c r="AA2227" s="18">
        <f t="shared" si="704"/>
        <v>5496.1366604824989</v>
      </c>
      <c r="AB2227" s="2">
        <f t="shared" si="705"/>
        <v>-832.0237141198827</v>
      </c>
      <c r="AC2227" s="2">
        <f t="shared" si="705"/>
        <v>549.61366604824991</v>
      </c>
      <c r="AD2227" s="2">
        <f t="shared" si="694"/>
        <v>120.18888200293704</v>
      </c>
      <c r="AE2227" s="2">
        <f t="shared" si="695"/>
        <v>-1000</v>
      </c>
      <c r="AF2227" s="5">
        <f t="shared" si="696"/>
        <v>0.125</v>
      </c>
      <c r="AG2227" s="5">
        <f t="shared" si="697"/>
        <v>-1</v>
      </c>
      <c r="AH2227" s="3">
        <f t="shared" si="698"/>
        <v>201412</v>
      </c>
      <c r="AI2227" s="21">
        <v>1.111</v>
      </c>
      <c r="AJ2227" s="21">
        <v>8.0399999999999991</v>
      </c>
      <c r="AK2227" s="21">
        <v>1.125</v>
      </c>
      <c r="AL2227" s="21">
        <v>7.38</v>
      </c>
      <c r="AO2227">
        <f t="shared" si="703"/>
        <v>-800</v>
      </c>
      <c r="AP2227">
        <f>IF(E2227&lt;F2227,G2227,H2227)</f>
        <v>20</v>
      </c>
      <c r="AQ2227">
        <f>IF(E2227&lt;F2227,H2227,G2227)</f>
        <v>12</v>
      </c>
    </row>
    <row r="2228" spans="2:43" x14ac:dyDescent="0.25">
      <c r="B2228" s="23">
        <v>41987</v>
      </c>
      <c r="C2228" s="20" t="s">
        <v>24</v>
      </c>
      <c r="D2228" s="20" t="s">
        <v>33</v>
      </c>
      <c r="E2228" s="2">
        <v>154.99999999999997</v>
      </c>
      <c r="F2228" s="2">
        <v>-172.11703958691911</v>
      </c>
      <c r="G2228">
        <v>21</v>
      </c>
      <c r="H2228">
        <v>13</v>
      </c>
      <c r="J2228" s="2" t="str">
        <f t="shared" si="699"/>
        <v>Green Bay Packers</v>
      </c>
      <c r="K2228" s="2" t="str">
        <f t="shared" si="700"/>
        <v>Buffalo Bills</v>
      </c>
      <c r="L2228" s="17">
        <f t="shared" si="701"/>
        <v>-172.11703958691911</v>
      </c>
      <c r="M2228" s="18">
        <f t="shared" si="702"/>
        <v>154.99999999999997</v>
      </c>
      <c r="N2228" s="4">
        <f t="shared" si="688"/>
        <v>1.581</v>
      </c>
      <c r="O2228" s="4">
        <f t="shared" si="689"/>
        <v>2.5499999999999998</v>
      </c>
      <c r="P2228" s="4"/>
      <c r="Q2228" s="4"/>
      <c r="R2228" s="1">
        <f t="shared" si="690"/>
        <v>0.63251106894370657</v>
      </c>
      <c r="S2228" s="1">
        <f t="shared" si="690"/>
        <v>0.39215686274509809</v>
      </c>
      <c r="T2228" s="1">
        <f t="shared" si="686"/>
        <v>2.4074074074074248E-2</v>
      </c>
      <c r="U2228" s="1">
        <f t="shared" si="687"/>
        <v>0.12017710309930424</v>
      </c>
      <c r="V2228" s="1">
        <f t="shared" si="691"/>
        <v>0.6311771030993043</v>
      </c>
      <c r="W2228" s="1"/>
      <c r="X2228" s="17">
        <f t="shared" si="692"/>
        <v>584.3413759619034</v>
      </c>
      <c r="Y2228" s="18">
        <f t="shared" si="693"/>
        <v>1543.9627445384015</v>
      </c>
      <c r="Z2228" s="2">
        <f t="shared" si="704"/>
        <v>555.12430716380823</v>
      </c>
      <c r="AA2228" s="18">
        <f t="shared" si="704"/>
        <v>1466.7646073114813</v>
      </c>
      <c r="AB2228" s="2">
        <f t="shared" si="705"/>
        <v>-180.13983302390614</v>
      </c>
      <c r="AC2228" s="2">
        <f t="shared" si="705"/>
        <v>146.67646073114813</v>
      </c>
      <c r="AD2228" s="2">
        <f t="shared" si="694"/>
        <v>-1000</v>
      </c>
      <c r="AE2228" s="2">
        <f t="shared" si="695"/>
        <v>1466.7646073114813</v>
      </c>
      <c r="AF2228" s="5">
        <f t="shared" si="696"/>
        <v>-1</v>
      </c>
      <c r="AG2228" s="5">
        <f t="shared" si="697"/>
        <v>1.5499999999999998</v>
      </c>
      <c r="AH2228" s="3">
        <f t="shared" si="698"/>
        <v>201412</v>
      </c>
      <c r="AI2228" s="21">
        <v>2.95</v>
      </c>
      <c r="AJ2228" s="21">
        <v>1.458</v>
      </c>
      <c r="AK2228" s="21">
        <v>2.5499999999999998</v>
      </c>
      <c r="AL2228" s="21">
        <v>1.581</v>
      </c>
      <c r="AO2228">
        <f t="shared" si="703"/>
        <v>-180</v>
      </c>
      <c r="AP2228">
        <f>IF(E2228&lt;F2228,G2228,H2228)</f>
        <v>13</v>
      </c>
      <c r="AQ2228">
        <f>IF(E2228&lt;F2228,H2228,G2228)</f>
        <v>21</v>
      </c>
    </row>
    <row r="2229" spans="2:43" x14ac:dyDescent="0.25">
      <c r="B2229" s="23">
        <v>41987</v>
      </c>
      <c r="C2229" s="20" t="s">
        <v>44</v>
      </c>
      <c r="D2229" s="20" t="s">
        <v>27</v>
      </c>
      <c r="E2229" s="2">
        <v>-185.18518518518516</v>
      </c>
      <c r="F2229" s="2">
        <v>166</v>
      </c>
      <c r="G2229">
        <v>19</v>
      </c>
      <c r="H2229">
        <v>17</v>
      </c>
      <c r="J2229" s="2" t="str">
        <f t="shared" si="699"/>
        <v>Carolina Panthers</v>
      </c>
      <c r="K2229" s="2" t="str">
        <f t="shared" si="700"/>
        <v>Tampa Bay Buccaneers</v>
      </c>
      <c r="L2229" s="17">
        <f t="shared" si="701"/>
        <v>-185.18518518518516</v>
      </c>
      <c r="M2229" s="18">
        <f t="shared" si="702"/>
        <v>166</v>
      </c>
      <c r="N2229" s="4">
        <f t="shared" si="688"/>
        <v>1.54</v>
      </c>
      <c r="O2229" s="4">
        <f t="shared" si="689"/>
        <v>2.66</v>
      </c>
      <c r="P2229" s="4"/>
      <c r="Q2229" s="4"/>
      <c r="R2229" s="1">
        <f t="shared" si="690"/>
        <v>0.64935064935064934</v>
      </c>
      <c r="S2229" s="1">
        <f t="shared" si="690"/>
        <v>0.37593984962406013</v>
      </c>
      <c r="T2229" s="1">
        <f t="shared" si="686"/>
        <v>2.4666666666666726E-2</v>
      </c>
      <c r="U2229" s="1">
        <f t="shared" si="687"/>
        <v>0.13670539986329461</v>
      </c>
      <c r="V2229" s="1">
        <f t="shared" si="691"/>
        <v>0.64770539986329467</v>
      </c>
      <c r="W2229" s="1"/>
      <c r="X2229" s="17">
        <f t="shared" si="692"/>
        <v>543.91178491187668</v>
      </c>
      <c r="Y2229" s="18">
        <f t="shared" si="693"/>
        <v>1653.0471874062387</v>
      </c>
      <c r="Z2229" s="2">
        <f t="shared" si="704"/>
        <v>516.71619566628283</v>
      </c>
      <c r="AA2229" s="18">
        <f t="shared" si="704"/>
        <v>1570.3948280359266</v>
      </c>
      <c r="AB2229" s="2">
        <f t="shared" si="705"/>
        <v>-193.52983482751958</v>
      </c>
      <c r="AC2229" s="2">
        <f t="shared" si="705"/>
        <v>157.03948280359265</v>
      </c>
      <c r="AD2229" s="2">
        <f t="shared" si="694"/>
        <v>516.71619566628283</v>
      </c>
      <c r="AE2229" s="2">
        <f t="shared" si="695"/>
        <v>-1000</v>
      </c>
      <c r="AF2229" s="5">
        <f t="shared" si="696"/>
        <v>0.54</v>
      </c>
      <c r="AG2229" s="5">
        <f t="shared" si="697"/>
        <v>-1</v>
      </c>
      <c r="AH2229" s="3">
        <f t="shared" si="698"/>
        <v>201412</v>
      </c>
      <c r="AI2229" s="21">
        <v>1.5780000000000001</v>
      </c>
      <c r="AJ2229" s="21">
        <v>2.56</v>
      </c>
      <c r="AK2229" s="21">
        <v>1.54</v>
      </c>
      <c r="AL2229" s="21">
        <v>2.66</v>
      </c>
      <c r="AO2229">
        <f t="shared" si="703"/>
        <v>-190</v>
      </c>
      <c r="AP2229">
        <f>IF(E2229&lt;F2229,G2229,H2229)</f>
        <v>19</v>
      </c>
      <c r="AQ2229">
        <f>IF(E2229&lt;F2229,H2229,G2229)</f>
        <v>17</v>
      </c>
    </row>
    <row r="2230" spans="2:43" x14ac:dyDescent="0.25">
      <c r="B2230" s="23">
        <v>41987</v>
      </c>
      <c r="C2230" s="20" t="s">
        <v>46</v>
      </c>
      <c r="D2230" s="20" t="s">
        <v>21</v>
      </c>
      <c r="E2230" s="2">
        <v>-139.08205841446451</v>
      </c>
      <c r="F2230" s="2">
        <v>125.99999999999997</v>
      </c>
      <c r="G2230">
        <v>0</v>
      </c>
      <c r="H2230">
        <v>30</v>
      </c>
      <c r="J2230" s="2" t="str">
        <f t="shared" si="699"/>
        <v>Cleveland Browns</v>
      </c>
      <c r="K2230" s="2" t="str">
        <f t="shared" si="700"/>
        <v>Cincinnati Bengals</v>
      </c>
      <c r="L2230" s="17">
        <f t="shared" si="701"/>
        <v>-139.08205841446451</v>
      </c>
      <c r="M2230" s="18">
        <f t="shared" si="702"/>
        <v>125.99999999999997</v>
      </c>
      <c r="N2230" s="4">
        <f t="shared" si="688"/>
        <v>1.7190000000000001</v>
      </c>
      <c r="O2230" s="4">
        <f t="shared" si="689"/>
        <v>2.2599999999999998</v>
      </c>
      <c r="P2230" s="4"/>
      <c r="Q2230" s="4"/>
      <c r="R2230" s="1">
        <f t="shared" si="690"/>
        <v>0.58173356602675974</v>
      </c>
      <c r="S2230" s="1">
        <f t="shared" si="690"/>
        <v>0.44247787610619471</v>
      </c>
      <c r="T2230" s="1">
        <f t="shared" si="686"/>
        <v>2.3639105302839969E-2</v>
      </c>
      <c r="U2230" s="1">
        <f t="shared" si="687"/>
        <v>6.9627844960282514E-2</v>
      </c>
      <c r="V2230" s="1">
        <f t="shared" si="691"/>
        <v>0.58062784496028252</v>
      </c>
      <c r="W2230" s="1"/>
      <c r="X2230" s="17">
        <f t="shared" si="692"/>
        <v>722.27358484401384</v>
      </c>
      <c r="Y2230" s="18">
        <f t="shared" si="693"/>
        <v>1258.3160788446787</v>
      </c>
      <c r="Z2230" s="2">
        <f t="shared" si="704"/>
        <v>686.15990560181308</v>
      </c>
      <c r="AA2230" s="18">
        <f t="shared" si="704"/>
        <v>1195.4002749024448</v>
      </c>
      <c r="AB2230" s="2">
        <f t="shared" si="705"/>
        <v>-145.7386232911592</v>
      </c>
      <c r="AC2230" s="2">
        <f t="shared" si="705"/>
        <v>119.54002749024448</v>
      </c>
      <c r="AD2230" s="2">
        <f t="shared" si="694"/>
        <v>-1000</v>
      </c>
      <c r="AE2230" s="2">
        <f t="shared" si="695"/>
        <v>1195.4002749024448</v>
      </c>
      <c r="AF2230" s="5">
        <f t="shared" si="696"/>
        <v>-1</v>
      </c>
      <c r="AG2230" s="5">
        <f t="shared" si="697"/>
        <v>1.2599999999999998</v>
      </c>
      <c r="AH2230" s="3">
        <f t="shared" si="698"/>
        <v>201412</v>
      </c>
      <c r="AI2230" s="21">
        <v>1.877</v>
      </c>
      <c r="AJ2230" s="21">
        <v>2.0299999999999998</v>
      </c>
      <c r="AK2230" s="21">
        <v>1.7190000000000001</v>
      </c>
      <c r="AL2230" s="21">
        <v>2.2599999999999998</v>
      </c>
      <c r="AO2230">
        <f t="shared" si="703"/>
        <v>-140</v>
      </c>
      <c r="AP2230">
        <f>IF(E2230&lt;F2230,G2230,H2230)</f>
        <v>0</v>
      </c>
      <c r="AQ2230">
        <f>IF(E2230&lt;F2230,H2230,G2230)</f>
        <v>30</v>
      </c>
    </row>
    <row r="2231" spans="2:43" x14ac:dyDescent="0.25">
      <c r="B2231" s="23">
        <v>41987</v>
      </c>
      <c r="C2231" s="20" t="s">
        <v>39</v>
      </c>
      <c r="D2231" s="20" t="s">
        <v>40</v>
      </c>
      <c r="E2231" s="2">
        <v>-310.55900621118008</v>
      </c>
      <c r="F2231" s="2">
        <v>273</v>
      </c>
      <c r="G2231">
        <v>17</v>
      </c>
      <c r="H2231">
        <v>10</v>
      </c>
      <c r="J2231" s="2" t="str">
        <f t="shared" si="699"/>
        <v>Indianapolis Colts</v>
      </c>
      <c r="K2231" s="2" t="str">
        <f t="shared" si="700"/>
        <v>Houston Texans</v>
      </c>
      <c r="L2231" s="17">
        <f t="shared" si="701"/>
        <v>-310.55900621118008</v>
      </c>
      <c r="M2231" s="18">
        <f t="shared" si="702"/>
        <v>273</v>
      </c>
      <c r="N2231" s="4">
        <f t="shared" si="688"/>
        <v>1.3220000000000001</v>
      </c>
      <c r="O2231" s="4">
        <f t="shared" si="689"/>
        <v>3.73</v>
      </c>
      <c r="P2231" s="4"/>
      <c r="Q2231" s="4"/>
      <c r="R2231" s="1">
        <f t="shared" si="690"/>
        <v>0.75642965204236001</v>
      </c>
      <c r="S2231" s="1">
        <f t="shared" si="690"/>
        <v>0.26809651474530832</v>
      </c>
      <c r="T2231" s="1">
        <f t="shared" si="686"/>
        <v>2.3939034045922236E-2</v>
      </c>
      <c r="U2231" s="1">
        <f t="shared" si="687"/>
        <v>0.24416656864852584</v>
      </c>
      <c r="V2231" s="1">
        <f t="shared" si="691"/>
        <v>0.75516656864852583</v>
      </c>
      <c r="W2231" s="1"/>
      <c r="X2231" s="17">
        <f t="shared" si="692"/>
        <v>324.21116282946303</v>
      </c>
      <c r="Y2231" s="18">
        <f t="shared" si="693"/>
        <v>2663.4771552855118</v>
      </c>
      <c r="Z2231" s="2">
        <f t="shared" si="704"/>
        <v>308.00060468798989</v>
      </c>
      <c r="AA2231" s="18">
        <f t="shared" si="704"/>
        <v>2530.3032975212359</v>
      </c>
      <c r="AB2231" s="2">
        <f t="shared" si="705"/>
        <v>-324.67468725037662</v>
      </c>
      <c r="AC2231" s="2">
        <f t="shared" si="705"/>
        <v>253.03032975212358</v>
      </c>
      <c r="AD2231" s="2">
        <f t="shared" si="694"/>
        <v>308.00060468798989</v>
      </c>
      <c r="AE2231" s="2">
        <f t="shared" si="695"/>
        <v>-1000</v>
      </c>
      <c r="AF2231" s="5">
        <f t="shared" si="696"/>
        <v>0.32200000000000006</v>
      </c>
      <c r="AG2231" s="5">
        <f t="shared" si="697"/>
        <v>-1</v>
      </c>
      <c r="AH2231" s="3">
        <f t="shared" si="698"/>
        <v>201412</v>
      </c>
      <c r="AI2231" s="21">
        <v>1.357</v>
      </c>
      <c r="AJ2231" s="21">
        <v>3.48</v>
      </c>
      <c r="AK2231" s="21">
        <v>1.3220000000000001</v>
      </c>
      <c r="AL2231" s="21">
        <v>3.73</v>
      </c>
      <c r="AO2231">
        <f t="shared" si="703"/>
        <v>-400</v>
      </c>
      <c r="AP2231">
        <f>IF(E2231&lt;F2231,G2231,H2231)</f>
        <v>17</v>
      </c>
      <c r="AQ2231">
        <f>IF(E2231&lt;F2231,H2231,G2231)</f>
        <v>10</v>
      </c>
    </row>
    <row r="2232" spans="2:43" x14ac:dyDescent="0.25">
      <c r="B2232" s="23">
        <v>41987</v>
      </c>
      <c r="C2232" s="20" t="s">
        <v>20</v>
      </c>
      <c r="D2232" s="20" t="s">
        <v>52</v>
      </c>
      <c r="E2232" s="2">
        <v>-500.00000000000011</v>
      </c>
      <c r="F2232" s="2">
        <v>423.00000000000006</v>
      </c>
      <c r="G2232">
        <v>31</v>
      </c>
      <c r="H2232">
        <v>13</v>
      </c>
      <c r="J2232" s="2" t="str">
        <f t="shared" si="699"/>
        <v>Kansas City Chiefs</v>
      </c>
      <c r="K2232" s="2" t="str">
        <f t="shared" si="700"/>
        <v>Oakland Raiders</v>
      </c>
      <c r="L2232" s="17">
        <f t="shared" si="701"/>
        <v>-500.00000000000011</v>
      </c>
      <c r="M2232" s="18">
        <f t="shared" si="702"/>
        <v>423.00000000000006</v>
      </c>
      <c r="N2232" s="4">
        <f t="shared" si="688"/>
        <v>1.2</v>
      </c>
      <c r="O2232" s="4">
        <f t="shared" si="689"/>
        <v>5.23</v>
      </c>
      <c r="P2232" s="4"/>
      <c r="Q2232" s="4"/>
      <c r="R2232" s="1">
        <f t="shared" si="690"/>
        <v>0.83333333333333337</v>
      </c>
      <c r="S2232" s="1">
        <f t="shared" si="690"/>
        <v>0.19120458891013384</v>
      </c>
      <c r="T2232" s="1">
        <f t="shared" si="686"/>
        <v>2.3950233281493039E-2</v>
      </c>
      <c r="U2232" s="1">
        <f t="shared" si="687"/>
        <v>0.32106437221159978</v>
      </c>
      <c r="V2232" s="1">
        <f t="shared" si="691"/>
        <v>0.83206437221159979</v>
      </c>
      <c r="W2232" s="1"/>
      <c r="X2232" s="17">
        <f t="shared" si="692"/>
        <v>201.83009079217373</v>
      </c>
      <c r="Y2232" s="18">
        <f t="shared" si="693"/>
        <v>4006.3698989884547</v>
      </c>
      <c r="Z2232" s="2">
        <f t="shared" si="704"/>
        <v>191.73858625256503</v>
      </c>
      <c r="AA2232" s="18">
        <f t="shared" si="704"/>
        <v>3806.0514040390317</v>
      </c>
      <c r="AB2232" s="2">
        <f t="shared" si="705"/>
        <v>-521.54343032589361</v>
      </c>
      <c r="AC2232" s="2">
        <f t="shared" si="705"/>
        <v>380.60514040390319</v>
      </c>
      <c r="AD2232" s="2">
        <f t="shared" si="694"/>
        <v>191.73858625256503</v>
      </c>
      <c r="AE2232" s="2">
        <f t="shared" si="695"/>
        <v>-1000</v>
      </c>
      <c r="AF2232" s="5">
        <f t="shared" si="696"/>
        <v>0.19999999999999996</v>
      </c>
      <c r="AG2232" s="5">
        <f t="shared" si="697"/>
        <v>-1</v>
      </c>
      <c r="AH2232" s="3">
        <f t="shared" si="698"/>
        <v>201412</v>
      </c>
      <c r="AI2232" s="21">
        <v>1.1779999999999999</v>
      </c>
      <c r="AJ2232" s="21">
        <v>5.68</v>
      </c>
      <c r="AK2232" s="21">
        <v>1.2</v>
      </c>
      <c r="AL2232" s="21">
        <v>5.23</v>
      </c>
      <c r="AO2232">
        <f t="shared" si="703"/>
        <v>-500</v>
      </c>
      <c r="AP2232">
        <f>IF(E2232&lt;F2232,G2232,H2232)</f>
        <v>31</v>
      </c>
      <c r="AQ2232">
        <f>IF(E2232&lt;F2232,H2232,G2232)</f>
        <v>13</v>
      </c>
    </row>
    <row r="2233" spans="2:43" x14ac:dyDescent="0.25">
      <c r="B2233" s="23">
        <v>41987</v>
      </c>
      <c r="C2233" s="20" t="s">
        <v>36</v>
      </c>
      <c r="D2233" s="20" t="s">
        <v>30</v>
      </c>
      <c r="E2233" s="2">
        <v>-420.1680672268908</v>
      </c>
      <c r="F2233" s="2">
        <v>361.00000000000006</v>
      </c>
      <c r="G2233">
        <v>41</v>
      </c>
      <c r="H2233">
        <v>13</v>
      </c>
      <c r="J2233" s="2" t="str">
        <f t="shared" si="699"/>
        <v>New England Patriots</v>
      </c>
      <c r="K2233" s="2" t="str">
        <f t="shared" si="700"/>
        <v>Miami Dolphins</v>
      </c>
      <c r="L2233" s="17">
        <f t="shared" si="701"/>
        <v>-420.1680672268908</v>
      </c>
      <c r="M2233" s="18">
        <f t="shared" si="702"/>
        <v>361.00000000000006</v>
      </c>
      <c r="N2233" s="4">
        <f t="shared" si="688"/>
        <v>1.238</v>
      </c>
      <c r="O2233" s="4">
        <f t="shared" si="689"/>
        <v>4.6100000000000003</v>
      </c>
      <c r="P2233" s="4"/>
      <c r="Q2233" s="4"/>
      <c r="R2233" s="1">
        <f t="shared" si="690"/>
        <v>0.80775444264943463</v>
      </c>
      <c r="S2233" s="1">
        <f t="shared" si="690"/>
        <v>0.21691973969631234</v>
      </c>
      <c r="T2233" s="1">
        <f t="shared" si="686"/>
        <v>2.4080027359781209E-2</v>
      </c>
      <c r="U2233" s="1">
        <f t="shared" si="687"/>
        <v>0.29541735147656112</v>
      </c>
      <c r="V2233" s="1">
        <f t="shared" si="691"/>
        <v>0.80641735147656113</v>
      </c>
      <c r="W2233" s="1"/>
      <c r="X2233" s="17">
        <f t="shared" si="692"/>
        <v>240.05268260781642</v>
      </c>
      <c r="Y2233" s="18">
        <f t="shared" si="693"/>
        <v>3463.1234488006144</v>
      </c>
      <c r="Z2233" s="2">
        <f t="shared" si="704"/>
        <v>228.05004847742558</v>
      </c>
      <c r="AA2233" s="18">
        <f t="shared" si="704"/>
        <v>3289.9672763605836</v>
      </c>
      <c r="AB2233" s="2">
        <f t="shared" si="705"/>
        <v>-438.50023566164202</v>
      </c>
      <c r="AC2233" s="2">
        <f t="shared" si="705"/>
        <v>328.99672763605838</v>
      </c>
      <c r="AD2233" s="2">
        <f t="shared" si="694"/>
        <v>228.05004847742558</v>
      </c>
      <c r="AE2233" s="2">
        <f t="shared" si="695"/>
        <v>-1000</v>
      </c>
      <c r="AF2233" s="5">
        <f t="shared" si="696"/>
        <v>0.23799999999999999</v>
      </c>
      <c r="AG2233" s="5">
        <f t="shared" si="697"/>
        <v>-1</v>
      </c>
      <c r="AH2233" s="3">
        <f t="shared" si="698"/>
        <v>201412</v>
      </c>
      <c r="AI2233" s="21">
        <v>1.2889999999999999</v>
      </c>
      <c r="AJ2233" s="21">
        <v>4.01</v>
      </c>
      <c r="AK2233" s="21">
        <v>1.238</v>
      </c>
      <c r="AL2233" s="21">
        <v>4.6100000000000003</v>
      </c>
      <c r="AO2233">
        <f t="shared" si="703"/>
        <v>-500</v>
      </c>
      <c r="AP2233">
        <f>IF(E2233&lt;F2233,G2233,H2233)</f>
        <v>41</v>
      </c>
      <c r="AQ2233">
        <f>IF(E2233&lt;F2233,H2233,G2233)</f>
        <v>13</v>
      </c>
    </row>
    <row r="2234" spans="2:43" x14ac:dyDescent="0.25">
      <c r="B2234" s="23">
        <v>41987</v>
      </c>
      <c r="C2234" s="20" t="s">
        <v>25</v>
      </c>
      <c r="D2234" s="20" t="s">
        <v>53</v>
      </c>
      <c r="E2234" s="2">
        <v>-300.30030030030031</v>
      </c>
      <c r="F2234" s="2">
        <v>264</v>
      </c>
      <c r="G2234">
        <v>24</v>
      </c>
      <c r="H2234">
        <v>13</v>
      </c>
      <c r="J2234" s="2" t="str">
        <f t="shared" si="699"/>
        <v>New York Giants</v>
      </c>
      <c r="K2234" s="2" t="str">
        <f t="shared" si="700"/>
        <v>Washington Redskins</v>
      </c>
      <c r="L2234" s="17">
        <f t="shared" si="701"/>
        <v>-300.30030030030031</v>
      </c>
      <c r="M2234" s="18">
        <f t="shared" si="702"/>
        <v>264</v>
      </c>
      <c r="N2234" s="4">
        <f t="shared" si="688"/>
        <v>1.333</v>
      </c>
      <c r="O2234" s="4">
        <f t="shared" si="689"/>
        <v>3.64</v>
      </c>
      <c r="P2234" s="4"/>
      <c r="Q2234" s="4"/>
      <c r="R2234" s="1">
        <f t="shared" si="690"/>
        <v>0.75018754688672173</v>
      </c>
      <c r="S2234" s="1">
        <f t="shared" si="690"/>
        <v>0.27472527472527469</v>
      </c>
      <c r="T2234" s="1">
        <f t="shared" si="686"/>
        <v>2.4307259199678244E-2</v>
      </c>
      <c r="U2234" s="1">
        <f t="shared" si="687"/>
        <v>0.23773113608072352</v>
      </c>
      <c r="V2234" s="1">
        <f t="shared" si="691"/>
        <v>0.7487311360807235</v>
      </c>
      <c r="W2234" s="1"/>
      <c r="X2234" s="17">
        <f t="shared" si="692"/>
        <v>335.59291421291482</v>
      </c>
      <c r="Y2234" s="18">
        <f t="shared" si="693"/>
        <v>2582.4792899601139</v>
      </c>
      <c r="Z2234" s="2">
        <f t="shared" si="704"/>
        <v>318.81326850226907</v>
      </c>
      <c r="AA2234" s="18">
        <f t="shared" si="704"/>
        <v>2453.3553254621079</v>
      </c>
      <c r="AB2234" s="2">
        <f t="shared" si="705"/>
        <v>-313.66323136355999</v>
      </c>
      <c r="AC2234" s="2">
        <f t="shared" si="705"/>
        <v>245.3355325462108</v>
      </c>
      <c r="AD2234" s="2">
        <f t="shared" si="694"/>
        <v>318.81326850226907</v>
      </c>
      <c r="AE2234" s="2">
        <f t="shared" si="695"/>
        <v>-1000</v>
      </c>
      <c r="AF2234" s="5">
        <f t="shared" si="696"/>
        <v>0.33299999999999996</v>
      </c>
      <c r="AG2234" s="5">
        <f t="shared" si="697"/>
        <v>-1</v>
      </c>
      <c r="AH2234" s="3">
        <f t="shared" si="698"/>
        <v>201412</v>
      </c>
      <c r="AI2234" s="21">
        <v>1.363</v>
      </c>
      <c r="AJ2234" s="21">
        <v>3.44</v>
      </c>
      <c r="AK2234" s="21">
        <v>1.333</v>
      </c>
      <c r="AL2234" s="21">
        <v>3.64</v>
      </c>
      <c r="AO2234">
        <f t="shared" si="703"/>
        <v>-400</v>
      </c>
      <c r="AP2234">
        <f>IF(E2234&lt;F2234,G2234,H2234)</f>
        <v>24</v>
      </c>
      <c r="AQ2234">
        <f>IF(E2234&lt;F2234,H2234,G2234)</f>
        <v>13</v>
      </c>
    </row>
    <row r="2235" spans="2:43" x14ac:dyDescent="0.25">
      <c r="B2235" s="23">
        <v>41984</v>
      </c>
      <c r="C2235" s="20" t="s">
        <v>55</v>
      </c>
      <c r="D2235" s="20" t="s">
        <v>48</v>
      </c>
      <c r="E2235" s="2">
        <v>-255.10204081632659</v>
      </c>
      <c r="F2235" s="2">
        <v>227</v>
      </c>
      <c r="G2235">
        <v>6</v>
      </c>
      <c r="H2235">
        <v>12</v>
      </c>
      <c r="J2235" s="2" t="str">
        <f t="shared" si="699"/>
        <v>St. Louis Rams</v>
      </c>
      <c r="K2235" s="2" t="str">
        <f t="shared" si="700"/>
        <v>Arizona Cardinals</v>
      </c>
      <c r="L2235" s="17">
        <f t="shared" si="701"/>
        <v>-255.10204081632659</v>
      </c>
      <c r="M2235" s="18">
        <f t="shared" si="702"/>
        <v>227</v>
      </c>
      <c r="N2235" s="4">
        <f t="shared" si="688"/>
        <v>1.3919999999999999</v>
      </c>
      <c r="O2235" s="4">
        <f t="shared" si="689"/>
        <v>3.27</v>
      </c>
      <c r="P2235" s="4"/>
      <c r="Q2235" s="4"/>
      <c r="R2235" s="1">
        <f t="shared" si="690"/>
        <v>0.71839080459770122</v>
      </c>
      <c r="S2235" s="1">
        <f t="shared" si="690"/>
        <v>0.3058103975535168</v>
      </c>
      <c r="T2235" s="1">
        <f t="shared" si="686"/>
        <v>2.3629343629343769E-2</v>
      </c>
      <c r="U2235" s="1">
        <f t="shared" si="687"/>
        <v>0.20629020352209221</v>
      </c>
      <c r="V2235" s="1">
        <f t="shared" si="691"/>
        <v>0.71729020352209227</v>
      </c>
      <c r="W2235" s="1"/>
      <c r="X2235" s="17">
        <f t="shared" si="692"/>
        <v>394.13586730966756</v>
      </c>
      <c r="Y2235" s="18">
        <f t="shared" si="693"/>
        <v>2232.1995513061229</v>
      </c>
      <c r="Z2235" s="2">
        <f t="shared" si="704"/>
        <v>374.42907394418415</v>
      </c>
      <c r="AA2235" s="18">
        <f t="shared" si="704"/>
        <v>2120.5895737408168</v>
      </c>
      <c r="AB2235" s="2">
        <f t="shared" si="705"/>
        <v>-267.07327758128878</v>
      </c>
      <c r="AC2235" s="2">
        <f t="shared" si="705"/>
        <v>212.05895737408167</v>
      </c>
      <c r="AD2235" s="2">
        <f t="shared" si="694"/>
        <v>-1000</v>
      </c>
      <c r="AE2235" s="2">
        <f t="shared" si="695"/>
        <v>2120.5895737408168</v>
      </c>
      <c r="AF2235" s="5">
        <f t="shared" si="696"/>
        <v>-1</v>
      </c>
      <c r="AG2235" s="5">
        <f t="shared" si="697"/>
        <v>2.27</v>
      </c>
      <c r="AH2235" s="3">
        <f t="shared" si="698"/>
        <v>201412</v>
      </c>
      <c r="AI2235" s="21">
        <v>1.476</v>
      </c>
      <c r="AJ2235" s="21">
        <v>2.88</v>
      </c>
      <c r="AK2235" s="21">
        <v>1.3919999999999999</v>
      </c>
      <c r="AL2235" s="21">
        <v>3.27</v>
      </c>
      <c r="AO2235">
        <f t="shared" si="703"/>
        <v>-300</v>
      </c>
      <c r="AP2235">
        <f>IF(E2235&lt;F2235,G2235,H2235)</f>
        <v>6</v>
      </c>
      <c r="AQ2235">
        <f>IF(E2235&lt;F2235,H2235,G2235)</f>
        <v>12</v>
      </c>
    </row>
    <row r="2236" spans="2:43" x14ac:dyDescent="0.25">
      <c r="B2236" s="23">
        <v>41981</v>
      </c>
      <c r="C2236" s="20" t="s">
        <v>33</v>
      </c>
      <c r="D2236" s="20" t="s">
        <v>35</v>
      </c>
      <c r="E2236" s="2">
        <v>-735.29411764705935</v>
      </c>
      <c r="F2236" s="2">
        <v>590</v>
      </c>
      <c r="G2236">
        <v>43</v>
      </c>
      <c r="H2236">
        <v>37</v>
      </c>
      <c r="J2236" s="2" t="str">
        <f t="shared" si="699"/>
        <v>Green Bay Packers</v>
      </c>
      <c r="K2236" s="2" t="str">
        <f t="shared" si="700"/>
        <v>Atlanta Falcons</v>
      </c>
      <c r="L2236" s="17">
        <f t="shared" si="701"/>
        <v>-735.29411764705935</v>
      </c>
      <c r="M2236" s="18">
        <f t="shared" si="702"/>
        <v>590</v>
      </c>
      <c r="N2236" s="4">
        <f t="shared" si="688"/>
        <v>1.1359999999999999</v>
      </c>
      <c r="O2236" s="4">
        <f t="shared" si="689"/>
        <v>6.9</v>
      </c>
      <c r="P2236" s="4"/>
      <c r="Q2236" s="4"/>
      <c r="R2236" s="1">
        <f t="shared" si="690"/>
        <v>0.88028169014084512</v>
      </c>
      <c r="S2236" s="1">
        <f t="shared" si="690"/>
        <v>0.14492753623188406</v>
      </c>
      <c r="T2236" s="1">
        <f t="shared" si="686"/>
        <v>2.4589347934295569E-2</v>
      </c>
      <c r="U2236" s="1">
        <f t="shared" si="687"/>
        <v>0.36767707695448054</v>
      </c>
      <c r="V2236" s="1">
        <f t="shared" si="691"/>
        <v>0.8786770769544805</v>
      </c>
      <c r="W2236" s="1"/>
      <c r="X2236" s="17">
        <f t="shared" si="692"/>
        <v>138.07452843316236</v>
      </c>
      <c r="Y2236" s="18">
        <f t="shared" si="693"/>
        <v>5417.256320190847</v>
      </c>
      <c r="Z2236" s="2">
        <f t="shared" si="704"/>
        <v>131.17080201150424</v>
      </c>
      <c r="AA2236" s="18">
        <f t="shared" si="704"/>
        <v>5146.3935041813047</v>
      </c>
      <c r="AB2236" s="2">
        <f t="shared" si="705"/>
        <v>-762.36478291281298</v>
      </c>
      <c r="AC2236" s="2">
        <f t="shared" si="705"/>
        <v>514.63935041813045</v>
      </c>
      <c r="AD2236" s="2">
        <f t="shared" si="694"/>
        <v>131.17080201150424</v>
      </c>
      <c r="AE2236" s="2">
        <f t="shared" si="695"/>
        <v>-1000</v>
      </c>
      <c r="AF2236" s="5">
        <f t="shared" si="696"/>
        <v>0.1359999999999999</v>
      </c>
      <c r="AG2236" s="5">
        <f t="shared" si="697"/>
        <v>-1</v>
      </c>
      <c r="AH2236" s="3">
        <f t="shared" si="698"/>
        <v>201412</v>
      </c>
      <c r="AI2236" s="21">
        <v>1.169</v>
      </c>
      <c r="AJ2236" s="21">
        <v>5.91</v>
      </c>
      <c r="AK2236" s="21">
        <v>1.1359999999999999</v>
      </c>
      <c r="AL2236" s="21">
        <v>6.9</v>
      </c>
      <c r="AO2236">
        <f t="shared" si="703"/>
        <v>-800</v>
      </c>
      <c r="AP2236">
        <f>IF(E2236&lt;F2236,G2236,H2236)</f>
        <v>43</v>
      </c>
      <c r="AQ2236">
        <f>IF(E2236&lt;F2236,H2236,G2236)</f>
        <v>37</v>
      </c>
    </row>
    <row r="2237" spans="2:43" x14ac:dyDescent="0.25">
      <c r="B2237" s="23">
        <v>41980</v>
      </c>
      <c r="C2237" s="20" t="s">
        <v>54</v>
      </c>
      <c r="D2237" s="20" t="s">
        <v>36</v>
      </c>
      <c r="E2237" s="2">
        <v>186</v>
      </c>
      <c r="F2237" s="2">
        <v>-208.33333333333334</v>
      </c>
      <c r="G2237">
        <v>14</v>
      </c>
      <c r="H2237">
        <v>23</v>
      </c>
      <c r="J2237" s="2" t="str">
        <f t="shared" si="699"/>
        <v>New England Patriots</v>
      </c>
      <c r="K2237" s="2" t="str">
        <f t="shared" si="700"/>
        <v>San Diego Chargers</v>
      </c>
      <c r="L2237" s="17">
        <f t="shared" si="701"/>
        <v>-208.33333333333334</v>
      </c>
      <c r="M2237" s="18">
        <f t="shared" si="702"/>
        <v>186</v>
      </c>
      <c r="N2237" s="4">
        <f t="shared" si="688"/>
        <v>1.48</v>
      </c>
      <c r="O2237" s="4">
        <f t="shared" si="689"/>
        <v>2.86</v>
      </c>
      <c r="P2237" s="4"/>
      <c r="Q2237" s="4"/>
      <c r="R2237" s="1">
        <f t="shared" si="690"/>
        <v>0.67567567567567566</v>
      </c>
      <c r="S2237" s="1">
        <f t="shared" si="690"/>
        <v>0.34965034965034969</v>
      </c>
      <c r="T2237" s="1">
        <f t="shared" si="686"/>
        <v>2.4700460829493065E-2</v>
      </c>
      <c r="U2237" s="1">
        <f t="shared" si="687"/>
        <v>0.16301266301266298</v>
      </c>
      <c r="V2237" s="1">
        <f t="shared" si="691"/>
        <v>0.67401266301266305</v>
      </c>
      <c r="W2237" s="1"/>
      <c r="X2237" s="17">
        <f t="shared" si="692"/>
        <v>483.65165059400738</v>
      </c>
      <c r="Y2237" s="18">
        <f t="shared" si="693"/>
        <v>1846.6048003943104</v>
      </c>
      <c r="Z2237" s="2">
        <f t="shared" si="704"/>
        <v>459.46906806430701</v>
      </c>
      <c r="AA2237" s="18">
        <f t="shared" si="704"/>
        <v>1754.2745603745948</v>
      </c>
      <c r="AB2237" s="2">
        <f t="shared" si="705"/>
        <v>-217.64250729932502</v>
      </c>
      <c r="AC2237" s="2">
        <f t="shared" si="705"/>
        <v>175.42745603745948</v>
      </c>
      <c r="AD2237" s="2">
        <f t="shared" si="694"/>
        <v>459.46906806430701</v>
      </c>
      <c r="AE2237" s="2">
        <f t="shared" si="695"/>
        <v>-1000</v>
      </c>
      <c r="AF2237" s="5">
        <f t="shared" si="696"/>
        <v>0.48</v>
      </c>
      <c r="AG2237" s="5">
        <f t="shared" si="697"/>
        <v>-1</v>
      </c>
      <c r="AH2237" s="3">
        <f t="shared" si="698"/>
        <v>201412</v>
      </c>
      <c r="AI2237" s="21">
        <v>2.62</v>
      </c>
      <c r="AJ2237" s="21">
        <v>1.5549999999999999</v>
      </c>
      <c r="AK2237" s="21">
        <v>2.86</v>
      </c>
      <c r="AL2237" s="21">
        <v>1.48</v>
      </c>
      <c r="AO2237">
        <f t="shared" si="703"/>
        <v>-300</v>
      </c>
      <c r="AP2237">
        <f>IF(E2237&lt;F2237,G2237,H2237)</f>
        <v>23</v>
      </c>
      <c r="AQ2237">
        <f>IF(E2237&lt;F2237,H2237,G2237)</f>
        <v>14</v>
      </c>
    </row>
    <row r="2238" spans="2:43" x14ac:dyDescent="0.25">
      <c r="B2238" s="23">
        <v>41980</v>
      </c>
      <c r="C2238" s="20" t="s">
        <v>52</v>
      </c>
      <c r="D2238" s="20" t="s">
        <v>22</v>
      </c>
      <c r="E2238" s="2">
        <v>315.00000000000006</v>
      </c>
      <c r="F2238" s="2">
        <v>-362.31884057971013</v>
      </c>
      <c r="G2238">
        <v>24</v>
      </c>
      <c r="H2238">
        <v>13</v>
      </c>
      <c r="J2238" s="2" t="str">
        <f t="shared" si="699"/>
        <v>San Francisco 49ers</v>
      </c>
      <c r="K2238" s="2" t="str">
        <f t="shared" si="700"/>
        <v>Oakland Raiders</v>
      </c>
      <c r="L2238" s="17">
        <f t="shared" si="701"/>
        <v>-362.31884057971013</v>
      </c>
      <c r="M2238" s="18">
        <f t="shared" si="702"/>
        <v>315.00000000000006</v>
      </c>
      <c r="N2238" s="4">
        <f t="shared" si="688"/>
        <v>1.276</v>
      </c>
      <c r="O2238" s="4">
        <f t="shared" si="689"/>
        <v>4.1500000000000004</v>
      </c>
      <c r="P2238" s="4"/>
      <c r="Q2238" s="4"/>
      <c r="R2238" s="1">
        <f t="shared" si="690"/>
        <v>0.78369905956112851</v>
      </c>
      <c r="S2238" s="1">
        <f t="shared" si="690"/>
        <v>0.24096385542168672</v>
      </c>
      <c r="T2238" s="1">
        <f t="shared" si="686"/>
        <v>2.4069295982307337E-2</v>
      </c>
      <c r="U2238" s="1">
        <f t="shared" si="687"/>
        <v>0.27136760206972088</v>
      </c>
      <c r="V2238" s="1">
        <f t="shared" si="691"/>
        <v>0.78236760206972089</v>
      </c>
      <c r="W2238" s="1"/>
      <c r="X2238" s="17">
        <f t="shared" si="692"/>
        <v>278.17153644212976</v>
      </c>
      <c r="Y2238" s="18">
        <f t="shared" si="693"/>
        <v>3049.3319173749996</v>
      </c>
      <c r="Z2238" s="2">
        <f t="shared" si="704"/>
        <v>264.26295962002325</v>
      </c>
      <c r="AA2238" s="18">
        <f t="shared" si="704"/>
        <v>2896.8653215062495</v>
      </c>
      <c r="AB2238" s="2">
        <f t="shared" si="705"/>
        <v>-378.41095908328344</v>
      </c>
      <c r="AC2238" s="2">
        <f t="shared" si="705"/>
        <v>289.68653215062494</v>
      </c>
      <c r="AD2238" s="2">
        <f t="shared" si="694"/>
        <v>-1000</v>
      </c>
      <c r="AE2238" s="2">
        <f t="shared" si="695"/>
        <v>2896.8653215062495</v>
      </c>
      <c r="AF2238" s="5">
        <f t="shared" si="696"/>
        <v>-1</v>
      </c>
      <c r="AG2238" s="5">
        <f t="shared" si="697"/>
        <v>3.1500000000000004</v>
      </c>
      <c r="AH2238" s="3">
        <f t="shared" si="698"/>
        <v>201412</v>
      </c>
      <c r="AI2238" s="21">
        <v>4.38</v>
      </c>
      <c r="AJ2238" s="21">
        <v>1.256</v>
      </c>
      <c r="AK2238" s="21">
        <v>4.1500000000000004</v>
      </c>
      <c r="AL2238" s="21">
        <v>1.276</v>
      </c>
      <c r="AO2238">
        <f t="shared" si="703"/>
        <v>-400</v>
      </c>
      <c r="AP2238">
        <f>IF(E2238&lt;F2238,G2238,H2238)</f>
        <v>13</v>
      </c>
      <c r="AQ2238">
        <f>IF(E2238&lt;F2238,H2238,G2238)</f>
        <v>24</v>
      </c>
    </row>
    <row r="2239" spans="2:43" x14ac:dyDescent="0.25">
      <c r="B2239" s="23">
        <v>41980</v>
      </c>
      <c r="C2239" s="20" t="s">
        <v>19</v>
      </c>
      <c r="D2239" s="20" t="s">
        <v>32</v>
      </c>
      <c r="E2239" s="2">
        <v>110.99999999999999</v>
      </c>
      <c r="F2239" s="2">
        <v>-123.00123001230013</v>
      </c>
      <c r="G2239">
        <v>14</v>
      </c>
      <c r="H2239">
        <v>24</v>
      </c>
      <c r="J2239" s="2" t="str">
        <f t="shared" si="699"/>
        <v>Seattle Seahawks</v>
      </c>
      <c r="K2239" s="2" t="str">
        <f t="shared" si="700"/>
        <v>Philadelphia Eagles</v>
      </c>
      <c r="L2239" s="17">
        <f t="shared" si="701"/>
        <v>-123.00123001230013</v>
      </c>
      <c r="M2239" s="18">
        <f t="shared" si="702"/>
        <v>110.99999999999999</v>
      </c>
      <c r="N2239" s="4">
        <f t="shared" si="688"/>
        <v>1.8129999999999999</v>
      </c>
      <c r="O2239" s="4">
        <f t="shared" si="689"/>
        <v>2.11</v>
      </c>
      <c r="P2239" s="4"/>
      <c r="Q2239" s="4"/>
      <c r="R2239" s="1">
        <f t="shared" si="690"/>
        <v>0.55157198014340869</v>
      </c>
      <c r="S2239" s="1">
        <f t="shared" si="690"/>
        <v>0.47393364928909953</v>
      </c>
      <c r="T2239" s="1">
        <f t="shared" si="686"/>
        <v>2.4871271985725363E-2</v>
      </c>
      <c r="U2239" s="1">
        <f t="shared" si="687"/>
        <v>3.8819165427154578E-2</v>
      </c>
      <c r="V2239" s="1">
        <f t="shared" si="691"/>
        <v>0.54981916542715459</v>
      </c>
      <c r="W2239" s="1"/>
      <c r="X2239" s="17">
        <f t="shared" si="692"/>
        <v>818.77981503809497</v>
      </c>
      <c r="Y2239" s="18">
        <f t="shared" si="693"/>
        <v>1112.7024405877062</v>
      </c>
      <c r="Z2239" s="2">
        <f t="shared" si="704"/>
        <v>777.84082428619013</v>
      </c>
      <c r="AA2239" s="18">
        <f t="shared" si="704"/>
        <v>1057.0673185583207</v>
      </c>
      <c r="AB2239" s="2">
        <f t="shared" si="705"/>
        <v>-128.56100744232359</v>
      </c>
      <c r="AC2239" s="2">
        <f t="shared" si="705"/>
        <v>105.70673185583207</v>
      </c>
      <c r="AD2239" s="2">
        <f t="shared" si="694"/>
        <v>777.84082428619013</v>
      </c>
      <c r="AE2239" s="2">
        <f t="shared" si="695"/>
        <v>-1000</v>
      </c>
      <c r="AF2239" s="5">
        <f t="shared" si="696"/>
        <v>0.81299999999999994</v>
      </c>
      <c r="AG2239" s="5">
        <f t="shared" si="697"/>
        <v>-1</v>
      </c>
      <c r="AH2239" s="3">
        <f t="shared" si="698"/>
        <v>201412</v>
      </c>
      <c r="AI2239" s="21">
        <v>1.8540000000000001</v>
      </c>
      <c r="AJ2239" s="21">
        <v>2.06</v>
      </c>
      <c r="AK2239" s="21">
        <v>2.11</v>
      </c>
      <c r="AL2239" s="21">
        <v>1.8129999999999999</v>
      </c>
      <c r="AO2239">
        <f t="shared" si="703"/>
        <v>-130</v>
      </c>
      <c r="AP2239">
        <f>IF(E2239&lt;F2239,G2239,H2239)</f>
        <v>24</v>
      </c>
      <c r="AQ2239">
        <f>IF(E2239&lt;F2239,H2239,G2239)</f>
        <v>14</v>
      </c>
    </row>
    <row r="2240" spans="2:43" x14ac:dyDescent="0.25">
      <c r="B2240" s="23">
        <v>41980</v>
      </c>
      <c r="C2240" s="20" t="s">
        <v>48</v>
      </c>
      <c r="D2240" s="20" t="s">
        <v>20</v>
      </c>
      <c r="E2240" s="2">
        <v>131</v>
      </c>
      <c r="F2240" s="2">
        <v>-145.13788098693757</v>
      </c>
      <c r="G2240">
        <v>17</v>
      </c>
      <c r="H2240">
        <v>14</v>
      </c>
      <c r="J2240" s="2" t="str">
        <f t="shared" si="699"/>
        <v>Kansas City Chiefs</v>
      </c>
      <c r="K2240" s="2" t="str">
        <f t="shared" si="700"/>
        <v>Arizona Cardinals</v>
      </c>
      <c r="L2240" s="17">
        <f t="shared" si="701"/>
        <v>-145.13788098693757</v>
      </c>
      <c r="M2240" s="18">
        <f t="shared" si="702"/>
        <v>131</v>
      </c>
      <c r="N2240" s="4">
        <f t="shared" si="688"/>
        <v>1.6890000000000001</v>
      </c>
      <c r="O2240" s="4">
        <f t="shared" si="689"/>
        <v>2.31</v>
      </c>
      <c r="P2240" s="4"/>
      <c r="Q2240" s="4"/>
      <c r="R2240" s="1">
        <f t="shared" si="690"/>
        <v>0.59206631142687982</v>
      </c>
      <c r="S2240" s="1">
        <f t="shared" si="690"/>
        <v>0.4329004329004329</v>
      </c>
      <c r="T2240" s="1">
        <f t="shared" si="686"/>
        <v>2.4358589647411888E-2</v>
      </c>
      <c r="U2240" s="1">
        <f t="shared" si="687"/>
        <v>7.9582939263223462E-2</v>
      </c>
      <c r="V2240" s="1">
        <f t="shared" si="691"/>
        <v>0.59058293926322347</v>
      </c>
      <c r="W2240" s="1"/>
      <c r="X2240" s="17">
        <f t="shared" si="692"/>
        <v>693.24227558544305</v>
      </c>
      <c r="Y2240" s="18">
        <f t="shared" si="693"/>
        <v>1309.568863191934</v>
      </c>
      <c r="Z2240" s="2">
        <f t="shared" si="704"/>
        <v>658.58016180617085</v>
      </c>
      <c r="AA2240" s="18">
        <f t="shared" si="704"/>
        <v>1244.0904200323373</v>
      </c>
      <c r="AB2240" s="2">
        <f t="shared" si="705"/>
        <v>-151.84180423192183</v>
      </c>
      <c r="AC2240" s="2">
        <f t="shared" si="705"/>
        <v>124.40904200323374</v>
      </c>
      <c r="AD2240" s="2">
        <f t="shared" si="694"/>
        <v>-1000</v>
      </c>
      <c r="AE2240" s="2">
        <f t="shared" si="695"/>
        <v>1244.0904200323373</v>
      </c>
      <c r="AF2240" s="5">
        <f t="shared" si="696"/>
        <v>-1</v>
      </c>
      <c r="AG2240" s="5">
        <f t="shared" si="697"/>
        <v>1.31</v>
      </c>
      <c r="AH2240" s="3">
        <f t="shared" si="698"/>
        <v>201412</v>
      </c>
      <c r="AI2240" s="21">
        <v>1.877</v>
      </c>
      <c r="AJ2240" s="21">
        <v>2.0299999999999998</v>
      </c>
      <c r="AK2240" s="21">
        <v>2.31</v>
      </c>
      <c r="AL2240" s="21">
        <v>1.6890000000000001</v>
      </c>
      <c r="AO2240">
        <f t="shared" si="703"/>
        <v>-150</v>
      </c>
      <c r="AP2240">
        <f>IF(E2240&lt;F2240,G2240,H2240)</f>
        <v>14</v>
      </c>
      <c r="AQ2240">
        <f>IF(E2240&lt;F2240,H2240,G2240)</f>
        <v>17</v>
      </c>
    </row>
    <row r="2241" spans="2:43" x14ac:dyDescent="0.25">
      <c r="B2241" s="23">
        <v>41980</v>
      </c>
      <c r="C2241" s="20" t="s">
        <v>38</v>
      </c>
      <c r="D2241" s="20" t="s">
        <v>24</v>
      </c>
      <c r="E2241" s="2">
        <v>-400</v>
      </c>
      <c r="F2241" s="2">
        <v>346</v>
      </c>
      <c r="G2241">
        <v>24</v>
      </c>
      <c r="H2241">
        <v>17</v>
      </c>
      <c r="J2241" s="2" t="str">
        <f t="shared" si="699"/>
        <v>Denver Broncos</v>
      </c>
      <c r="K2241" s="2" t="str">
        <f t="shared" si="700"/>
        <v>Buffalo Bills</v>
      </c>
      <c r="L2241" s="17">
        <f t="shared" si="701"/>
        <v>-400</v>
      </c>
      <c r="M2241" s="18">
        <f t="shared" si="702"/>
        <v>346</v>
      </c>
      <c r="N2241" s="4">
        <f t="shared" si="688"/>
        <v>1.25</v>
      </c>
      <c r="O2241" s="4">
        <f t="shared" si="689"/>
        <v>4.46</v>
      </c>
      <c r="P2241" s="4"/>
      <c r="Q2241" s="4"/>
      <c r="R2241" s="1">
        <f t="shared" si="690"/>
        <v>0.8</v>
      </c>
      <c r="S2241" s="1">
        <f t="shared" si="690"/>
        <v>0.22421524663677131</v>
      </c>
      <c r="T2241" s="1">
        <f t="shared" si="686"/>
        <v>2.3642732049036774E-2</v>
      </c>
      <c r="U2241" s="1">
        <f t="shared" si="687"/>
        <v>0.28789237668161438</v>
      </c>
      <c r="V2241" s="1">
        <f t="shared" si="691"/>
        <v>0.79889237668161439</v>
      </c>
      <c r="W2241" s="1"/>
      <c r="X2241" s="17">
        <f t="shared" si="692"/>
        <v>251.73306090832037</v>
      </c>
      <c r="Y2241" s="18">
        <f t="shared" si="693"/>
        <v>3325.0323008798923</v>
      </c>
      <c r="Z2241" s="2">
        <f t="shared" si="704"/>
        <v>239.14640786290434</v>
      </c>
      <c r="AA2241" s="18">
        <f t="shared" si="704"/>
        <v>3158.7806858358977</v>
      </c>
      <c r="AB2241" s="2">
        <f t="shared" si="705"/>
        <v>-418.15388695834849</v>
      </c>
      <c r="AC2241" s="2">
        <f t="shared" si="705"/>
        <v>315.87806858358977</v>
      </c>
      <c r="AD2241" s="2">
        <f t="shared" si="694"/>
        <v>239.14640786290434</v>
      </c>
      <c r="AE2241" s="2">
        <f t="shared" si="695"/>
        <v>-1000</v>
      </c>
      <c r="AF2241" s="5">
        <f t="shared" si="696"/>
        <v>0.25</v>
      </c>
      <c r="AG2241" s="5">
        <f t="shared" si="697"/>
        <v>-1</v>
      </c>
      <c r="AH2241" s="3">
        <f t="shared" si="698"/>
        <v>201412</v>
      </c>
      <c r="AI2241" s="21">
        <v>1.2</v>
      </c>
      <c r="AJ2241" s="21">
        <v>5.23</v>
      </c>
      <c r="AK2241" s="21">
        <v>1.25</v>
      </c>
      <c r="AL2241" s="21">
        <v>4.46</v>
      </c>
      <c r="AO2241">
        <f t="shared" si="703"/>
        <v>-400</v>
      </c>
      <c r="AP2241">
        <f>IF(E2241&lt;F2241,G2241,H2241)</f>
        <v>24</v>
      </c>
      <c r="AQ2241">
        <f>IF(E2241&lt;F2241,H2241,G2241)</f>
        <v>17</v>
      </c>
    </row>
    <row r="2242" spans="2:43" x14ac:dyDescent="0.25">
      <c r="B2242" s="23">
        <v>41980</v>
      </c>
      <c r="C2242" s="20" t="s">
        <v>21</v>
      </c>
      <c r="D2242" s="20" t="s">
        <v>45</v>
      </c>
      <c r="E2242" s="2">
        <v>-139.08205841446451</v>
      </c>
      <c r="F2242" s="2">
        <v>125.99999999999997</v>
      </c>
      <c r="G2242">
        <v>21</v>
      </c>
      <c r="H2242">
        <v>42</v>
      </c>
      <c r="J2242" s="2" t="str">
        <f t="shared" si="699"/>
        <v>Cincinnati Bengals</v>
      </c>
      <c r="K2242" s="2" t="str">
        <f t="shared" si="700"/>
        <v>Pittsburgh Steelers</v>
      </c>
      <c r="L2242" s="17">
        <f t="shared" si="701"/>
        <v>-139.08205841446451</v>
      </c>
      <c r="M2242" s="18">
        <f t="shared" si="702"/>
        <v>125.99999999999997</v>
      </c>
      <c r="N2242" s="4">
        <f t="shared" si="688"/>
        <v>1.7190000000000001</v>
      </c>
      <c r="O2242" s="4">
        <f t="shared" si="689"/>
        <v>2.2599999999999998</v>
      </c>
      <c r="P2242" s="4"/>
      <c r="Q2242" s="4"/>
      <c r="R2242" s="1">
        <f t="shared" si="690"/>
        <v>0.58173356602675974</v>
      </c>
      <c r="S2242" s="1">
        <f t="shared" si="690"/>
        <v>0.44247787610619471</v>
      </c>
      <c r="T2242" s="1">
        <f t="shared" si="686"/>
        <v>2.3639105302839969E-2</v>
      </c>
      <c r="U2242" s="1">
        <f t="shared" si="687"/>
        <v>6.9627844960282514E-2</v>
      </c>
      <c r="V2242" s="1">
        <f t="shared" si="691"/>
        <v>0.58062784496028252</v>
      </c>
      <c r="W2242" s="1"/>
      <c r="X2242" s="17">
        <f t="shared" si="692"/>
        <v>722.27358484401384</v>
      </c>
      <c r="Y2242" s="18">
        <f t="shared" si="693"/>
        <v>1258.3160788446787</v>
      </c>
      <c r="Z2242" s="2">
        <f t="shared" si="704"/>
        <v>686.15990560181308</v>
      </c>
      <c r="AA2242" s="18">
        <f t="shared" si="704"/>
        <v>1195.4002749024448</v>
      </c>
      <c r="AB2242" s="2">
        <f t="shared" si="705"/>
        <v>-145.7386232911592</v>
      </c>
      <c r="AC2242" s="2">
        <f t="shared" si="705"/>
        <v>119.54002749024448</v>
      </c>
      <c r="AD2242" s="2">
        <f t="shared" si="694"/>
        <v>-1000</v>
      </c>
      <c r="AE2242" s="2">
        <f t="shared" si="695"/>
        <v>1195.4002749024448</v>
      </c>
      <c r="AF2242" s="5">
        <f t="shared" si="696"/>
        <v>-1</v>
      </c>
      <c r="AG2242" s="5">
        <f t="shared" si="697"/>
        <v>1.2599999999999998</v>
      </c>
      <c r="AH2242" s="3">
        <f t="shared" si="698"/>
        <v>201412</v>
      </c>
      <c r="AI2242" s="21">
        <v>1.5880000000000001</v>
      </c>
      <c r="AJ2242" s="21">
        <v>2.5299999999999998</v>
      </c>
      <c r="AK2242" s="21">
        <v>1.7190000000000001</v>
      </c>
      <c r="AL2242" s="21">
        <v>2.2599999999999998</v>
      </c>
      <c r="AO2242">
        <f t="shared" si="703"/>
        <v>-140</v>
      </c>
      <c r="AP2242">
        <f>IF(E2242&lt;F2242,G2242,H2242)</f>
        <v>21</v>
      </c>
      <c r="AQ2242">
        <f>IF(E2242&lt;F2242,H2242,G2242)</f>
        <v>42</v>
      </c>
    </row>
    <row r="2243" spans="2:43" x14ac:dyDescent="0.25">
      <c r="B2243" s="23">
        <v>41980</v>
      </c>
      <c r="C2243" s="20" t="s">
        <v>46</v>
      </c>
      <c r="D2243" s="20" t="s">
        <v>39</v>
      </c>
      <c r="E2243" s="2">
        <v>139</v>
      </c>
      <c r="F2243" s="2">
        <v>-154.08320493066256</v>
      </c>
      <c r="G2243">
        <v>24</v>
      </c>
      <c r="H2243">
        <v>25</v>
      </c>
      <c r="J2243" s="2" t="str">
        <f t="shared" si="699"/>
        <v>Indianapolis Colts</v>
      </c>
      <c r="K2243" s="2" t="str">
        <f t="shared" si="700"/>
        <v>Cleveland Browns</v>
      </c>
      <c r="L2243" s="17">
        <f t="shared" si="701"/>
        <v>-154.08320493066256</v>
      </c>
      <c r="M2243" s="18">
        <f t="shared" si="702"/>
        <v>139</v>
      </c>
      <c r="N2243" s="4">
        <f t="shared" si="688"/>
        <v>1.649</v>
      </c>
      <c r="O2243" s="4">
        <f t="shared" si="689"/>
        <v>2.39</v>
      </c>
      <c r="P2243" s="4"/>
      <c r="Q2243" s="4"/>
      <c r="R2243" s="1">
        <f t="shared" si="690"/>
        <v>0.60642813826561548</v>
      </c>
      <c r="S2243" s="1">
        <f t="shared" si="690"/>
        <v>0.41841004184100417</v>
      </c>
      <c r="T2243" s="1">
        <f t="shared" si="686"/>
        <v>2.4236197078484678E-2</v>
      </c>
      <c r="U2243" s="1">
        <f t="shared" si="687"/>
        <v>9.4009048212305657E-2</v>
      </c>
      <c r="V2243" s="1">
        <f t="shared" si="691"/>
        <v>0.60500904821230561</v>
      </c>
      <c r="W2243" s="1"/>
      <c r="X2243" s="17">
        <f t="shared" si="692"/>
        <v>652.86784215016701</v>
      </c>
      <c r="Y2243" s="18">
        <f t="shared" si="693"/>
        <v>1387.9360655435105</v>
      </c>
      <c r="Z2243" s="2">
        <f t="shared" si="704"/>
        <v>620.22445004265865</v>
      </c>
      <c r="AA2243" s="18">
        <f t="shared" si="704"/>
        <v>1318.5392622663348</v>
      </c>
      <c r="AB2243" s="2">
        <f t="shared" si="705"/>
        <v>-161.23195400168771</v>
      </c>
      <c r="AC2243" s="2">
        <f t="shared" si="705"/>
        <v>131.85392622663349</v>
      </c>
      <c r="AD2243" s="2">
        <f t="shared" si="694"/>
        <v>620.22445004265865</v>
      </c>
      <c r="AE2243" s="2">
        <f t="shared" si="695"/>
        <v>-1000</v>
      </c>
      <c r="AF2243" s="5">
        <f t="shared" si="696"/>
        <v>0.64900000000000002</v>
      </c>
      <c r="AG2243" s="5">
        <f t="shared" si="697"/>
        <v>-1</v>
      </c>
      <c r="AH2243" s="3">
        <f t="shared" si="698"/>
        <v>201412</v>
      </c>
      <c r="AI2243" s="21">
        <v>2.86</v>
      </c>
      <c r="AJ2243" s="21">
        <v>1.48</v>
      </c>
      <c r="AK2243" s="21">
        <v>2.39</v>
      </c>
      <c r="AL2243" s="21">
        <v>1.649</v>
      </c>
      <c r="AO2243">
        <f t="shared" si="703"/>
        <v>-160</v>
      </c>
      <c r="AP2243">
        <f>IF(E2243&lt;F2243,G2243,H2243)</f>
        <v>25</v>
      </c>
      <c r="AQ2243">
        <f>IF(E2243&lt;F2243,H2243,G2243)</f>
        <v>24</v>
      </c>
    </row>
    <row r="2244" spans="2:43" x14ac:dyDescent="0.25">
      <c r="B2244" s="23">
        <v>41980</v>
      </c>
      <c r="C2244" s="20" t="s">
        <v>34</v>
      </c>
      <c r="D2244" s="20" t="s">
        <v>27</v>
      </c>
      <c r="E2244" s="2">
        <v>-480.76923076923083</v>
      </c>
      <c r="F2244" s="2">
        <v>408</v>
      </c>
      <c r="G2244">
        <v>34</v>
      </c>
      <c r="H2244">
        <v>17</v>
      </c>
      <c r="J2244" s="2" t="str">
        <f t="shared" si="699"/>
        <v>Detroit Lions</v>
      </c>
      <c r="K2244" s="2" t="str">
        <f t="shared" si="700"/>
        <v>Tampa Bay Buccaneers</v>
      </c>
      <c r="L2244" s="17">
        <f t="shared" si="701"/>
        <v>-480.76923076923083</v>
      </c>
      <c r="M2244" s="18">
        <f t="shared" si="702"/>
        <v>408</v>
      </c>
      <c r="N2244" s="4">
        <f t="shared" si="688"/>
        <v>1.208</v>
      </c>
      <c r="O2244" s="4">
        <f t="shared" si="689"/>
        <v>5.08</v>
      </c>
      <c r="P2244" s="4"/>
      <c r="Q2244" s="4"/>
      <c r="R2244" s="1">
        <f t="shared" si="690"/>
        <v>0.82781456953642385</v>
      </c>
      <c r="S2244" s="1">
        <f t="shared" si="690"/>
        <v>0.19685039370078738</v>
      </c>
      <c r="T2244" s="1">
        <f t="shared" ref="T2244:T2307" si="706">1-N2244*O2244/(N2244+O2244)</f>
        <v>2.4071246819338477E-2</v>
      </c>
      <c r="U2244" s="1">
        <f t="shared" ref="U2244:U2307" si="707">ABS(R2244-S2244)/2</f>
        <v>0.31548208791781823</v>
      </c>
      <c r="V2244" s="1">
        <f t="shared" si="691"/>
        <v>0.8264820879178183</v>
      </c>
      <c r="W2244" s="1"/>
      <c r="X2244" s="17">
        <f t="shared" si="692"/>
        <v>209.94757735080594</v>
      </c>
      <c r="Y2244" s="18">
        <f t="shared" si="693"/>
        <v>3877.3749854426251</v>
      </c>
      <c r="Z2244" s="2">
        <f t="shared" si="704"/>
        <v>199.45019848326564</v>
      </c>
      <c r="AA2244" s="18">
        <f t="shared" si="704"/>
        <v>3683.5062361704936</v>
      </c>
      <c r="AB2244" s="2">
        <f t="shared" si="705"/>
        <v>-501.37829272900046</v>
      </c>
      <c r="AC2244" s="2">
        <f t="shared" si="705"/>
        <v>368.35062361704934</v>
      </c>
      <c r="AD2244" s="2">
        <f t="shared" si="694"/>
        <v>199.45019848326564</v>
      </c>
      <c r="AE2244" s="2">
        <f t="shared" si="695"/>
        <v>-1000</v>
      </c>
      <c r="AF2244" s="5">
        <f t="shared" si="696"/>
        <v>0.20799999999999996</v>
      </c>
      <c r="AG2244" s="5">
        <f t="shared" si="697"/>
        <v>-1</v>
      </c>
      <c r="AH2244" s="3">
        <f t="shared" si="698"/>
        <v>201412</v>
      </c>
      <c r="AI2244" s="21">
        <v>1.2170000000000001</v>
      </c>
      <c r="AJ2244" s="21">
        <v>4.93</v>
      </c>
      <c r="AK2244" s="21">
        <v>1.208</v>
      </c>
      <c r="AL2244" s="21">
        <v>5.08</v>
      </c>
      <c r="AO2244">
        <f t="shared" si="703"/>
        <v>-500</v>
      </c>
      <c r="AP2244">
        <f>IF(E2244&lt;F2244,G2244,H2244)</f>
        <v>34</v>
      </c>
      <c r="AQ2244">
        <f>IF(E2244&lt;F2244,H2244,G2244)</f>
        <v>17</v>
      </c>
    </row>
    <row r="2245" spans="2:43" x14ac:dyDescent="0.25">
      <c r="B2245" s="23">
        <v>41980</v>
      </c>
      <c r="C2245" s="20" t="s">
        <v>26</v>
      </c>
      <c r="D2245" s="20" t="s">
        <v>40</v>
      </c>
      <c r="E2245" s="2">
        <v>243.00000000000003</v>
      </c>
      <c r="F2245" s="2">
        <v>-274.72527472527463</v>
      </c>
      <c r="G2245">
        <v>13</v>
      </c>
      <c r="H2245">
        <v>27</v>
      </c>
      <c r="J2245" s="2" t="str">
        <f t="shared" si="699"/>
        <v>Houston Texans</v>
      </c>
      <c r="K2245" s="2" t="str">
        <f t="shared" si="700"/>
        <v>Jacksonville Jaguars</v>
      </c>
      <c r="L2245" s="17">
        <f t="shared" si="701"/>
        <v>-274.72527472527463</v>
      </c>
      <c r="M2245" s="18">
        <f t="shared" si="702"/>
        <v>243.00000000000003</v>
      </c>
      <c r="N2245" s="4">
        <f t="shared" ref="N2245:N2308" si="708">IF(E2245&lt;0,AK2245,AL2245)</f>
        <v>1.3640000000000001</v>
      </c>
      <c r="O2245" s="4">
        <f t="shared" ref="O2245:O2308" si="709">IF(E2245&lt;0,AL2245,AK2245)</f>
        <v>3.43</v>
      </c>
      <c r="P2245" s="4"/>
      <c r="Q2245" s="4"/>
      <c r="R2245" s="1">
        <f t="shared" ref="R2245:S2308" si="710">1/N2245</f>
        <v>0.73313782991202336</v>
      </c>
      <c r="S2245" s="1">
        <f t="shared" si="710"/>
        <v>0.29154518950437314</v>
      </c>
      <c r="T2245" s="1">
        <f t="shared" si="706"/>
        <v>2.4088443888193534E-2</v>
      </c>
      <c r="U2245" s="1">
        <f t="shared" si="707"/>
        <v>0.22079632020382511</v>
      </c>
      <c r="V2245" s="1">
        <f t="shared" ref="V2245:V2308" si="711">V$1+IF(N2245&lt;=O2245,U2245,-U2245)</f>
        <v>0.73179632020382512</v>
      </c>
      <c r="W2245" s="1"/>
      <c r="X2245" s="17">
        <f t="shared" ref="X2245:X2308" si="712">(1/V2245-1)*1000</f>
        <v>366.50044881542021</v>
      </c>
      <c r="Y2245" s="18">
        <f t="shared" ref="Y2245:Y2308" si="713">1000000/(X2245+W$1)-X$1</f>
        <v>2385.131006852323</v>
      </c>
      <c r="Z2245" s="2">
        <f t="shared" si="704"/>
        <v>348.17542637464919</v>
      </c>
      <c r="AA2245" s="18">
        <f t="shared" si="704"/>
        <v>2265.8744565097068</v>
      </c>
      <c r="AB2245" s="2">
        <f t="shared" si="705"/>
        <v>-287.21153885339521</v>
      </c>
      <c r="AC2245" s="2">
        <f t="shared" si="705"/>
        <v>226.58744565097066</v>
      </c>
      <c r="AD2245" s="2">
        <f t="shared" ref="AD2245:AD2308" si="714">IF(AP2245&gt;AQ2245,Z2245,-1000)</f>
        <v>348.17542637464919</v>
      </c>
      <c r="AE2245" s="2">
        <f t="shared" ref="AE2245:AE2308" si="715">IF(AQ2245&gt;AP2245,AA2245,-1000)</f>
        <v>-1000</v>
      </c>
      <c r="AF2245" s="5">
        <f t="shared" ref="AF2245:AF2308" si="716">IF(AP2245&gt;AQ2245,N2245-1,-1)</f>
        <v>0.3640000000000001</v>
      </c>
      <c r="AG2245" s="5">
        <f t="shared" ref="AG2245:AG2308" si="717">IF(AQ2245&gt;AP2245,O2245-1,-1)</f>
        <v>-1</v>
      </c>
      <c r="AH2245" s="3">
        <f t="shared" ref="AH2245:AH2308" si="718">YEAR(B2245)*100+MONTH(B2245)</f>
        <v>201412</v>
      </c>
      <c r="AI2245" s="21">
        <v>3.04</v>
      </c>
      <c r="AJ2245" s="21">
        <v>1.4379999999999999</v>
      </c>
      <c r="AK2245" s="21">
        <v>3.43</v>
      </c>
      <c r="AL2245" s="21">
        <v>1.3640000000000001</v>
      </c>
      <c r="AO2245">
        <f t="shared" si="703"/>
        <v>-300</v>
      </c>
      <c r="AP2245">
        <f>IF(E2245&lt;F2245,G2245,H2245)</f>
        <v>27</v>
      </c>
      <c r="AQ2245">
        <f>IF(E2245&lt;F2245,H2245,G2245)</f>
        <v>13</v>
      </c>
    </row>
    <row r="2246" spans="2:43" x14ac:dyDescent="0.25">
      <c r="B2246" s="23">
        <v>41980</v>
      </c>
      <c r="C2246" s="20" t="s">
        <v>30</v>
      </c>
      <c r="D2246" s="20" t="s">
        <v>28</v>
      </c>
      <c r="E2246" s="2">
        <v>-162.07455429497568</v>
      </c>
      <c r="F2246" s="2">
        <v>146</v>
      </c>
      <c r="G2246">
        <v>13</v>
      </c>
      <c r="H2246">
        <v>28</v>
      </c>
      <c r="J2246" s="2" t="str">
        <f t="shared" ref="J2246:J2309" si="719">IF(E2246&lt;=F2246,C2246,D2246)</f>
        <v>Miami Dolphins</v>
      </c>
      <c r="K2246" s="2" t="str">
        <f t="shared" ref="K2246:K2309" si="720">IF(E2246&gt;F2246,C2246,D2246)</f>
        <v>Baltimore Ravens</v>
      </c>
      <c r="L2246" s="17">
        <f t="shared" ref="L2246:L2309" si="721">IF(E2246&lt;=F2246,E2246,F2246)</f>
        <v>-162.07455429497568</v>
      </c>
      <c r="M2246" s="18">
        <f t="shared" ref="M2246:M2309" si="722">IF(E2246&gt;F2246,E2246,F2246)</f>
        <v>146</v>
      </c>
      <c r="N2246" s="4">
        <f t="shared" si="708"/>
        <v>1.617</v>
      </c>
      <c r="O2246" s="4">
        <f t="shared" si="709"/>
        <v>2.46</v>
      </c>
      <c r="P2246" s="4"/>
      <c r="Q2246" s="4"/>
      <c r="R2246" s="1">
        <f t="shared" si="710"/>
        <v>0.6184291898577613</v>
      </c>
      <c r="S2246" s="1">
        <f t="shared" si="710"/>
        <v>0.4065040650406504</v>
      </c>
      <c r="T2246" s="1">
        <f t="shared" si="706"/>
        <v>2.4326710816777064E-2</v>
      </c>
      <c r="U2246" s="1">
        <f t="shared" si="707"/>
        <v>0.10596256240855545</v>
      </c>
      <c r="V2246" s="1">
        <f t="shared" si="711"/>
        <v>0.61696256240855551</v>
      </c>
      <c r="W2246" s="1"/>
      <c r="X2246" s="17">
        <f t="shared" si="712"/>
        <v>620.84389058569059</v>
      </c>
      <c r="Y2246" s="18">
        <f t="shared" si="713"/>
        <v>1456.8535337470446</v>
      </c>
      <c r="Z2246" s="2">
        <f t="shared" si="704"/>
        <v>589.80169605640606</v>
      </c>
      <c r="AA2246" s="18">
        <f t="shared" si="704"/>
        <v>1384.0108570596924</v>
      </c>
      <c r="AB2246" s="2">
        <f t="shared" si="705"/>
        <v>-169.54851209928776</v>
      </c>
      <c r="AC2246" s="2">
        <f t="shared" si="705"/>
        <v>138.40108570596925</v>
      </c>
      <c r="AD2246" s="2">
        <f t="shared" si="714"/>
        <v>-1000</v>
      </c>
      <c r="AE2246" s="2">
        <f t="shared" si="715"/>
        <v>1384.0108570596924</v>
      </c>
      <c r="AF2246" s="5">
        <f t="shared" si="716"/>
        <v>-1</v>
      </c>
      <c r="AG2246" s="5">
        <f t="shared" si="717"/>
        <v>1.46</v>
      </c>
      <c r="AH2246" s="3">
        <f t="shared" si="718"/>
        <v>201412</v>
      </c>
      <c r="AI2246" s="21">
        <v>1.7350000000000001</v>
      </c>
      <c r="AJ2246" s="21">
        <v>2.23</v>
      </c>
      <c r="AK2246" s="21">
        <v>1.617</v>
      </c>
      <c r="AL2246" s="21">
        <v>2.46</v>
      </c>
      <c r="AO2246">
        <f t="shared" ref="AO2246:AO2309" si="723">IF(L2246&lt;-200,INT(L2246/100)*100,INT(L2246/10)*10)</f>
        <v>-170</v>
      </c>
      <c r="AP2246">
        <f>IF(E2246&lt;F2246,G2246,H2246)</f>
        <v>13</v>
      </c>
      <c r="AQ2246">
        <f>IF(E2246&lt;F2246,H2246,G2246)</f>
        <v>28</v>
      </c>
    </row>
    <row r="2247" spans="2:43" x14ac:dyDescent="0.25">
      <c r="B2247" s="23">
        <v>41980</v>
      </c>
      <c r="C2247" s="20" t="s">
        <v>29</v>
      </c>
      <c r="D2247" s="20" t="s">
        <v>42</v>
      </c>
      <c r="E2247" s="2">
        <v>-218.34061135371181</v>
      </c>
      <c r="F2247" s="2">
        <v>195.00000000000003</v>
      </c>
      <c r="G2247">
        <v>30</v>
      </c>
      <c r="H2247">
        <v>24</v>
      </c>
      <c r="J2247" s="2" t="str">
        <f t="shared" si="719"/>
        <v>Minnesota Vikings</v>
      </c>
      <c r="K2247" s="2" t="str">
        <f t="shared" si="720"/>
        <v>New York Jets</v>
      </c>
      <c r="L2247" s="17">
        <f t="shared" si="721"/>
        <v>-218.34061135371181</v>
      </c>
      <c r="M2247" s="18">
        <f t="shared" si="722"/>
        <v>195.00000000000003</v>
      </c>
      <c r="N2247" s="4">
        <f t="shared" si="708"/>
        <v>1.458</v>
      </c>
      <c r="O2247" s="4">
        <f t="shared" si="709"/>
        <v>2.95</v>
      </c>
      <c r="P2247" s="4"/>
      <c r="Q2247" s="4"/>
      <c r="R2247" s="1">
        <f t="shared" si="710"/>
        <v>0.68587105624142664</v>
      </c>
      <c r="S2247" s="1">
        <f t="shared" si="710"/>
        <v>0.33898305084745761</v>
      </c>
      <c r="T2247" s="1">
        <f t="shared" si="706"/>
        <v>2.4251361161524598E-2</v>
      </c>
      <c r="U2247" s="1">
        <f t="shared" si="707"/>
        <v>0.17344400269698451</v>
      </c>
      <c r="V2247" s="1">
        <f t="shared" si="711"/>
        <v>0.68444400269698447</v>
      </c>
      <c r="W2247" s="1"/>
      <c r="X2247" s="17">
        <f t="shared" si="712"/>
        <v>461.03990400909066</v>
      </c>
      <c r="Y2247" s="18">
        <f t="shared" si="713"/>
        <v>1931.1287441514407</v>
      </c>
      <c r="Z2247" s="2">
        <f t="shared" si="704"/>
        <v>437.98790880863612</v>
      </c>
      <c r="AA2247" s="18">
        <f t="shared" si="704"/>
        <v>1834.5723069438686</v>
      </c>
      <c r="AB2247" s="2">
        <f t="shared" si="705"/>
        <v>-228.31680507347428</v>
      </c>
      <c r="AC2247" s="2">
        <f t="shared" si="705"/>
        <v>183.45723069438685</v>
      </c>
      <c r="AD2247" s="2">
        <f t="shared" si="714"/>
        <v>437.98790880863612</v>
      </c>
      <c r="AE2247" s="2">
        <f t="shared" si="715"/>
        <v>-1000</v>
      </c>
      <c r="AF2247" s="5">
        <f t="shared" si="716"/>
        <v>0.45799999999999996</v>
      </c>
      <c r="AG2247" s="5">
        <f t="shared" si="717"/>
        <v>-1</v>
      </c>
      <c r="AH2247" s="3">
        <f t="shared" si="718"/>
        <v>201412</v>
      </c>
      <c r="AI2247" s="21">
        <v>1.4</v>
      </c>
      <c r="AJ2247" s="21">
        <v>3.22</v>
      </c>
      <c r="AK2247" s="21">
        <v>1.458</v>
      </c>
      <c r="AL2247" s="21">
        <v>2.95</v>
      </c>
      <c r="AO2247">
        <f t="shared" si="723"/>
        <v>-300</v>
      </c>
      <c r="AP2247">
        <f>IF(E2247&lt;F2247,G2247,H2247)</f>
        <v>30</v>
      </c>
      <c r="AQ2247">
        <f>IF(E2247&lt;F2247,H2247,G2247)</f>
        <v>24</v>
      </c>
    </row>
    <row r="2248" spans="2:43" x14ac:dyDescent="0.25">
      <c r="B2248" s="23">
        <v>41980</v>
      </c>
      <c r="C2248" s="20" t="s">
        <v>43</v>
      </c>
      <c r="D2248" s="20" t="s">
        <v>44</v>
      </c>
      <c r="E2248" s="2">
        <v>-400</v>
      </c>
      <c r="F2248" s="2">
        <v>346</v>
      </c>
      <c r="G2248">
        <v>10</v>
      </c>
      <c r="H2248">
        <v>41</v>
      </c>
      <c r="J2248" s="2" t="str">
        <f t="shared" si="719"/>
        <v>New Orleans Saints</v>
      </c>
      <c r="K2248" s="2" t="str">
        <f t="shared" si="720"/>
        <v>Carolina Panthers</v>
      </c>
      <c r="L2248" s="17">
        <f t="shared" si="721"/>
        <v>-400</v>
      </c>
      <c r="M2248" s="18">
        <f t="shared" si="722"/>
        <v>346</v>
      </c>
      <c r="N2248" s="4">
        <f t="shared" si="708"/>
        <v>1.25</v>
      </c>
      <c r="O2248" s="4">
        <f t="shared" si="709"/>
        <v>4.46</v>
      </c>
      <c r="P2248" s="4"/>
      <c r="Q2248" s="4"/>
      <c r="R2248" s="1">
        <f t="shared" si="710"/>
        <v>0.8</v>
      </c>
      <c r="S2248" s="1">
        <f t="shared" si="710"/>
        <v>0.22421524663677131</v>
      </c>
      <c r="T2248" s="1">
        <f t="shared" si="706"/>
        <v>2.3642732049036774E-2</v>
      </c>
      <c r="U2248" s="1">
        <f t="shared" si="707"/>
        <v>0.28789237668161438</v>
      </c>
      <c r="V2248" s="1">
        <f t="shared" si="711"/>
        <v>0.79889237668161439</v>
      </c>
      <c r="W2248" s="1"/>
      <c r="X2248" s="17">
        <f t="shared" si="712"/>
        <v>251.73306090832037</v>
      </c>
      <c r="Y2248" s="18">
        <f t="shared" si="713"/>
        <v>3325.0323008798923</v>
      </c>
      <c r="Z2248" s="2">
        <f t="shared" si="704"/>
        <v>239.14640786290434</v>
      </c>
      <c r="AA2248" s="18">
        <f t="shared" si="704"/>
        <v>3158.7806858358977</v>
      </c>
      <c r="AB2248" s="2">
        <f t="shared" si="705"/>
        <v>-418.15388695834849</v>
      </c>
      <c r="AC2248" s="2">
        <f t="shared" si="705"/>
        <v>315.87806858358977</v>
      </c>
      <c r="AD2248" s="2">
        <f t="shared" si="714"/>
        <v>-1000</v>
      </c>
      <c r="AE2248" s="2">
        <f t="shared" si="715"/>
        <v>3158.7806858358977</v>
      </c>
      <c r="AF2248" s="5">
        <f t="shared" si="716"/>
        <v>-1</v>
      </c>
      <c r="AG2248" s="5">
        <f t="shared" si="717"/>
        <v>3.46</v>
      </c>
      <c r="AH2248" s="3">
        <f t="shared" si="718"/>
        <v>201412</v>
      </c>
      <c r="AI2248" s="21">
        <v>1.222</v>
      </c>
      <c r="AJ2248" s="21">
        <v>4.8499999999999996</v>
      </c>
      <c r="AK2248" s="21">
        <v>1.25</v>
      </c>
      <c r="AL2248" s="21">
        <v>4.46</v>
      </c>
      <c r="AO2248">
        <f t="shared" si="723"/>
        <v>-400</v>
      </c>
      <c r="AP2248">
        <f>IF(E2248&lt;F2248,G2248,H2248)</f>
        <v>10</v>
      </c>
      <c r="AQ2248">
        <f>IF(E2248&lt;F2248,H2248,G2248)</f>
        <v>41</v>
      </c>
    </row>
    <row r="2249" spans="2:43" x14ac:dyDescent="0.25">
      <c r="B2249" s="23">
        <v>41980</v>
      </c>
      <c r="C2249" s="20" t="s">
        <v>41</v>
      </c>
      <c r="D2249" s="20" t="s">
        <v>25</v>
      </c>
      <c r="E2249" s="2">
        <v>129</v>
      </c>
      <c r="F2249" s="2">
        <v>-143.06151645207439</v>
      </c>
      <c r="G2249">
        <v>7</v>
      </c>
      <c r="H2249">
        <v>36</v>
      </c>
      <c r="J2249" s="2" t="str">
        <f t="shared" si="719"/>
        <v>New York Giants</v>
      </c>
      <c r="K2249" s="2" t="str">
        <f t="shared" si="720"/>
        <v>Tennessee Titans</v>
      </c>
      <c r="L2249" s="17">
        <f t="shared" si="721"/>
        <v>-143.06151645207439</v>
      </c>
      <c r="M2249" s="18">
        <f t="shared" si="722"/>
        <v>129</v>
      </c>
      <c r="N2249" s="4">
        <f t="shared" si="708"/>
        <v>1.6990000000000001</v>
      </c>
      <c r="O2249" s="4">
        <f t="shared" si="709"/>
        <v>2.29</v>
      </c>
      <c r="P2249" s="4"/>
      <c r="Q2249" s="4"/>
      <c r="R2249" s="1">
        <f t="shared" si="710"/>
        <v>0.58858151854031782</v>
      </c>
      <c r="S2249" s="1">
        <f t="shared" si="710"/>
        <v>0.4366812227074236</v>
      </c>
      <c r="T2249" s="1">
        <f t="shared" si="706"/>
        <v>2.4640260716971563E-2</v>
      </c>
      <c r="U2249" s="1">
        <f t="shared" si="707"/>
        <v>7.5950147916447108E-2</v>
      </c>
      <c r="V2249" s="1">
        <f t="shared" si="711"/>
        <v>0.58695014791644717</v>
      </c>
      <c r="W2249" s="1"/>
      <c r="X2249" s="17">
        <f t="shared" si="712"/>
        <v>703.72220460254619</v>
      </c>
      <c r="Y2249" s="18">
        <f t="shared" si="713"/>
        <v>1290.6088464490549</v>
      </c>
      <c r="Z2249" s="2">
        <f t="shared" si="704"/>
        <v>668.5360943724188</v>
      </c>
      <c r="AA2249" s="18">
        <f t="shared" si="704"/>
        <v>1226.0784041266022</v>
      </c>
      <c r="AB2249" s="2">
        <f t="shared" si="705"/>
        <v>-149.58055494950344</v>
      </c>
      <c r="AC2249" s="2">
        <f t="shared" si="705"/>
        <v>122.60784041266022</v>
      </c>
      <c r="AD2249" s="2">
        <f t="shared" si="714"/>
        <v>668.5360943724188</v>
      </c>
      <c r="AE2249" s="2">
        <f t="shared" si="715"/>
        <v>-1000</v>
      </c>
      <c r="AF2249" s="5">
        <f t="shared" si="716"/>
        <v>0.69900000000000007</v>
      </c>
      <c r="AG2249" s="5">
        <f t="shared" si="717"/>
        <v>-1</v>
      </c>
      <c r="AH2249" s="3">
        <f t="shared" si="718"/>
        <v>201412</v>
      </c>
      <c r="AI2249" s="21">
        <v>2.02</v>
      </c>
      <c r="AJ2249" s="21">
        <v>1.8839999999999999</v>
      </c>
      <c r="AK2249" s="21">
        <v>2.29</v>
      </c>
      <c r="AL2249" s="21">
        <v>1.6990000000000001</v>
      </c>
      <c r="AO2249">
        <f t="shared" si="723"/>
        <v>-150</v>
      </c>
      <c r="AP2249">
        <f>IF(E2249&lt;F2249,G2249,H2249)</f>
        <v>36</v>
      </c>
      <c r="AQ2249">
        <f>IF(E2249&lt;F2249,H2249,G2249)</f>
        <v>7</v>
      </c>
    </row>
    <row r="2250" spans="2:43" x14ac:dyDescent="0.25">
      <c r="B2250" s="23">
        <v>41980</v>
      </c>
      <c r="C2250" s="20" t="s">
        <v>53</v>
      </c>
      <c r="D2250" s="20" t="s">
        <v>55</v>
      </c>
      <c r="E2250" s="2">
        <v>121</v>
      </c>
      <c r="F2250" s="2">
        <v>-134.04825737265415</v>
      </c>
      <c r="G2250">
        <v>0</v>
      </c>
      <c r="H2250">
        <v>24</v>
      </c>
      <c r="J2250" s="2" t="str">
        <f t="shared" si="719"/>
        <v>St. Louis Rams</v>
      </c>
      <c r="K2250" s="2" t="str">
        <f t="shared" si="720"/>
        <v>Washington Redskins</v>
      </c>
      <c r="L2250" s="17">
        <f t="shared" si="721"/>
        <v>-134.04825737265415</v>
      </c>
      <c r="M2250" s="18">
        <f t="shared" si="722"/>
        <v>121</v>
      </c>
      <c r="N2250" s="4">
        <f t="shared" si="708"/>
        <v>1.746</v>
      </c>
      <c r="O2250" s="4">
        <f t="shared" si="709"/>
        <v>2.21</v>
      </c>
      <c r="P2250" s="4"/>
      <c r="Q2250" s="4"/>
      <c r="R2250" s="1">
        <f t="shared" si="710"/>
        <v>0.57273768613974796</v>
      </c>
      <c r="S2250" s="1">
        <f t="shared" si="710"/>
        <v>0.45248868778280543</v>
      </c>
      <c r="T2250" s="1">
        <f t="shared" si="706"/>
        <v>2.4605662285136498E-2</v>
      </c>
      <c r="U2250" s="1">
        <f t="shared" si="707"/>
        <v>6.0124499178471263E-2</v>
      </c>
      <c r="V2250" s="1">
        <f t="shared" si="711"/>
        <v>0.5711244991784713</v>
      </c>
      <c r="W2250" s="1"/>
      <c r="X2250" s="17">
        <f t="shared" si="712"/>
        <v>750.93171705721034</v>
      </c>
      <c r="Y2250" s="18">
        <f t="shared" si="713"/>
        <v>1211.3891833551868</v>
      </c>
      <c r="Z2250" s="2">
        <f t="shared" si="704"/>
        <v>713.38513120434982</v>
      </c>
      <c r="AA2250" s="18">
        <f t="shared" si="704"/>
        <v>1150.8197241874275</v>
      </c>
      <c r="AB2250" s="2">
        <f t="shared" si="705"/>
        <v>-140.17673711698779</v>
      </c>
      <c r="AC2250" s="2">
        <f t="shared" si="705"/>
        <v>115.08197241874275</v>
      </c>
      <c r="AD2250" s="2">
        <f t="shared" si="714"/>
        <v>713.38513120434982</v>
      </c>
      <c r="AE2250" s="2">
        <f t="shared" si="715"/>
        <v>-1000</v>
      </c>
      <c r="AF2250" s="5">
        <f t="shared" si="716"/>
        <v>0.746</v>
      </c>
      <c r="AG2250" s="5">
        <f t="shared" si="717"/>
        <v>-1</v>
      </c>
      <c r="AH2250" s="3">
        <f t="shared" si="718"/>
        <v>201412</v>
      </c>
      <c r="AI2250" s="21">
        <v>2.2799999999999998</v>
      </c>
      <c r="AJ2250" s="21">
        <v>1.7090000000000001</v>
      </c>
      <c r="AK2250" s="21">
        <v>2.21</v>
      </c>
      <c r="AL2250" s="21">
        <v>1.746</v>
      </c>
      <c r="AO2250">
        <f t="shared" si="723"/>
        <v>-140</v>
      </c>
      <c r="AP2250">
        <f>IF(E2250&lt;F2250,G2250,H2250)</f>
        <v>24</v>
      </c>
      <c r="AQ2250">
        <f>IF(E2250&lt;F2250,H2250,G2250)</f>
        <v>0</v>
      </c>
    </row>
    <row r="2251" spans="2:43" x14ac:dyDescent="0.25">
      <c r="B2251" s="23">
        <v>41977</v>
      </c>
      <c r="C2251" s="20" t="s">
        <v>37</v>
      </c>
      <c r="D2251" s="20" t="s">
        <v>23</v>
      </c>
      <c r="E2251" s="2">
        <v>168.00000000000003</v>
      </c>
      <c r="F2251" s="2">
        <v>-187.26591760299624</v>
      </c>
      <c r="G2251">
        <v>28</v>
      </c>
      <c r="H2251">
        <v>41</v>
      </c>
      <c r="J2251" s="2" t="str">
        <f t="shared" si="719"/>
        <v>Dallas Cowboys</v>
      </c>
      <c r="K2251" s="2" t="str">
        <f t="shared" si="720"/>
        <v>Chicago Bears</v>
      </c>
      <c r="L2251" s="17">
        <f t="shared" si="721"/>
        <v>-187.26591760299624</v>
      </c>
      <c r="M2251" s="18">
        <f t="shared" si="722"/>
        <v>168.00000000000003</v>
      </c>
      <c r="N2251" s="4">
        <f t="shared" si="708"/>
        <v>1.534</v>
      </c>
      <c r="O2251" s="4">
        <f t="shared" si="709"/>
        <v>2.68</v>
      </c>
      <c r="P2251" s="4"/>
      <c r="Q2251" s="4"/>
      <c r="R2251" s="1">
        <f t="shared" si="710"/>
        <v>0.65189048239895697</v>
      </c>
      <c r="S2251" s="1">
        <f t="shared" si="710"/>
        <v>0.37313432835820892</v>
      </c>
      <c r="T2251" s="1">
        <f t="shared" si="706"/>
        <v>2.4413858566682434E-2</v>
      </c>
      <c r="U2251" s="1">
        <f t="shared" si="707"/>
        <v>0.13937807702037402</v>
      </c>
      <c r="V2251" s="1">
        <f t="shared" si="711"/>
        <v>0.65037807702037398</v>
      </c>
      <c r="W2251" s="1"/>
      <c r="X2251" s="17">
        <f t="shared" si="712"/>
        <v>537.56720180571779</v>
      </c>
      <c r="Y2251" s="18">
        <f t="shared" si="713"/>
        <v>1671.5401637792393</v>
      </c>
      <c r="Z2251" s="2">
        <f t="shared" si="704"/>
        <v>510.68884171543186</v>
      </c>
      <c r="AA2251" s="18">
        <f t="shared" si="704"/>
        <v>1587.9631555902772</v>
      </c>
      <c r="AB2251" s="2">
        <f t="shared" si="705"/>
        <v>-195.81395133697166</v>
      </c>
      <c r="AC2251" s="2">
        <f t="shared" si="705"/>
        <v>158.79631555902773</v>
      </c>
      <c r="AD2251" s="2">
        <f t="shared" si="714"/>
        <v>510.68884171543186</v>
      </c>
      <c r="AE2251" s="2">
        <f t="shared" si="715"/>
        <v>-1000</v>
      </c>
      <c r="AF2251" s="5">
        <f t="shared" si="716"/>
        <v>0.53400000000000003</v>
      </c>
      <c r="AG2251" s="5">
        <f t="shared" si="717"/>
        <v>-1</v>
      </c>
      <c r="AH2251" s="3">
        <f t="shared" si="718"/>
        <v>201412</v>
      </c>
      <c r="AI2251" s="21">
        <v>2.73</v>
      </c>
      <c r="AJ2251" s="21">
        <v>1.52</v>
      </c>
      <c r="AK2251" s="21">
        <v>2.68</v>
      </c>
      <c r="AL2251" s="21">
        <v>1.534</v>
      </c>
      <c r="AO2251">
        <f t="shared" si="723"/>
        <v>-190</v>
      </c>
      <c r="AP2251">
        <f>IF(E2251&lt;F2251,G2251,H2251)</f>
        <v>41</v>
      </c>
      <c r="AQ2251">
        <f>IF(E2251&lt;F2251,H2251,G2251)</f>
        <v>28</v>
      </c>
    </row>
    <row r="2252" spans="2:43" x14ac:dyDescent="0.25">
      <c r="B2252" s="23">
        <v>41974</v>
      </c>
      <c r="C2252" s="20" t="s">
        <v>42</v>
      </c>
      <c r="D2252" s="20" t="s">
        <v>30</v>
      </c>
      <c r="E2252" s="2">
        <v>269</v>
      </c>
      <c r="F2252" s="2">
        <v>-305.81039755351685</v>
      </c>
      <c r="G2252">
        <v>13</v>
      </c>
      <c r="H2252">
        <v>16</v>
      </c>
      <c r="J2252" s="2" t="str">
        <f t="shared" si="719"/>
        <v>Miami Dolphins</v>
      </c>
      <c r="K2252" s="2" t="str">
        <f t="shared" si="720"/>
        <v>New York Jets</v>
      </c>
      <c r="L2252" s="17">
        <f t="shared" si="721"/>
        <v>-305.81039755351685</v>
      </c>
      <c r="M2252" s="18">
        <f t="shared" si="722"/>
        <v>269</v>
      </c>
      <c r="N2252" s="4">
        <f t="shared" si="708"/>
        <v>1.327</v>
      </c>
      <c r="O2252" s="4">
        <f t="shared" si="709"/>
        <v>3.69</v>
      </c>
      <c r="P2252" s="4"/>
      <c r="Q2252" s="4"/>
      <c r="R2252" s="1">
        <f t="shared" si="710"/>
        <v>0.75357950263752826</v>
      </c>
      <c r="S2252" s="1">
        <f t="shared" si="710"/>
        <v>0.2710027100271003</v>
      </c>
      <c r="T2252" s="1">
        <f t="shared" si="706"/>
        <v>2.3992425752441537E-2</v>
      </c>
      <c r="U2252" s="1">
        <f t="shared" si="707"/>
        <v>0.24128839630521398</v>
      </c>
      <c r="V2252" s="1">
        <f t="shared" si="711"/>
        <v>0.75228839630521405</v>
      </c>
      <c r="W2252" s="1"/>
      <c r="X2252" s="17">
        <f t="shared" si="712"/>
        <v>329.27744853090337</v>
      </c>
      <c r="Y2252" s="18">
        <f t="shared" si="713"/>
        <v>2626.8147297550358</v>
      </c>
      <c r="Z2252" s="2">
        <f t="shared" si="704"/>
        <v>312.81357610435816</v>
      </c>
      <c r="AA2252" s="18">
        <f t="shared" si="704"/>
        <v>2495.4739932672837</v>
      </c>
      <c r="AB2252" s="2">
        <f t="shared" si="705"/>
        <v>-319.67921995380044</v>
      </c>
      <c r="AC2252" s="2">
        <f t="shared" si="705"/>
        <v>249.54739932672837</v>
      </c>
      <c r="AD2252" s="2">
        <f t="shared" si="714"/>
        <v>312.81357610435816</v>
      </c>
      <c r="AE2252" s="2">
        <f t="shared" si="715"/>
        <v>-1000</v>
      </c>
      <c r="AF2252" s="5">
        <f t="shared" si="716"/>
        <v>0.32699999999999996</v>
      </c>
      <c r="AG2252" s="5">
        <f t="shared" si="717"/>
        <v>-1</v>
      </c>
      <c r="AH2252" s="3">
        <f t="shared" si="718"/>
        <v>201412</v>
      </c>
      <c r="AI2252" s="21">
        <v>3.22</v>
      </c>
      <c r="AJ2252" s="21">
        <v>1.4</v>
      </c>
      <c r="AK2252" s="21">
        <v>3.69</v>
      </c>
      <c r="AL2252" s="21">
        <v>1.327</v>
      </c>
      <c r="AO2252">
        <f t="shared" si="723"/>
        <v>-400</v>
      </c>
      <c r="AP2252">
        <f>IF(E2252&lt;F2252,G2252,H2252)</f>
        <v>16</v>
      </c>
      <c r="AQ2252">
        <f>IF(E2252&lt;F2252,H2252,G2252)</f>
        <v>13</v>
      </c>
    </row>
    <row r="2253" spans="2:43" x14ac:dyDescent="0.25">
      <c r="B2253" s="23">
        <v>41973</v>
      </c>
      <c r="C2253" s="20" t="s">
        <v>20</v>
      </c>
      <c r="D2253" s="20" t="s">
        <v>38</v>
      </c>
      <c r="E2253" s="2">
        <v>-109.05125408942203</v>
      </c>
      <c r="F2253" s="2">
        <v>-101.01010101010101</v>
      </c>
      <c r="G2253">
        <v>16</v>
      </c>
      <c r="H2253">
        <v>29</v>
      </c>
      <c r="J2253" s="2" t="str">
        <f t="shared" si="719"/>
        <v>Kansas City Chiefs</v>
      </c>
      <c r="K2253" s="2" t="str">
        <f t="shared" si="720"/>
        <v>Denver Broncos</v>
      </c>
      <c r="L2253" s="17">
        <f t="shared" si="721"/>
        <v>-109.05125408942203</v>
      </c>
      <c r="M2253" s="18">
        <f t="shared" si="722"/>
        <v>-101.01010101010101</v>
      </c>
      <c r="N2253" s="4">
        <f t="shared" si="708"/>
        <v>1.917</v>
      </c>
      <c r="O2253" s="4">
        <f t="shared" si="709"/>
        <v>1.99</v>
      </c>
      <c r="P2253" s="4"/>
      <c r="Q2253" s="4"/>
      <c r="R2253" s="1">
        <f t="shared" si="710"/>
        <v>0.52164840897235265</v>
      </c>
      <c r="S2253" s="1">
        <f t="shared" si="710"/>
        <v>0.50251256281407031</v>
      </c>
      <c r="T2253" s="1">
        <f t="shared" si="706"/>
        <v>2.3590990529818279E-2</v>
      </c>
      <c r="U2253" s="1">
        <f t="shared" si="707"/>
        <v>9.5679230791411718E-3</v>
      </c>
      <c r="V2253" s="1">
        <f t="shared" si="711"/>
        <v>0.52056792307914113</v>
      </c>
      <c r="W2253" s="1"/>
      <c r="X2253" s="17">
        <f t="shared" si="712"/>
        <v>920.97890720011105</v>
      </c>
      <c r="Y2253" s="18">
        <f t="shared" si="713"/>
        <v>990.21929158732769</v>
      </c>
      <c r="Z2253" s="2">
        <f t="shared" si="704"/>
        <v>874.92996184010542</v>
      </c>
      <c r="AA2253" s="18">
        <f t="shared" si="704"/>
        <v>940.70832700796132</v>
      </c>
      <c r="AB2253" s="2">
        <f t="shared" si="705"/>
        <v>-114.29486285929151</v>
      </c>
      <c r="AC2253" s="2">
        <f t="shared" si="705"/>
        <v>-106.30287532168693</v>
      </c>
      <c r="AD2253" s="2">
        <f t="shared" si="714"/>
        <v>-1000</v>
      </c>
      <c r="AE2253" s="2">
        <f t="shared" si="715"/>
        <v>940.70832700796132</v>
      </c>
      <c r="AF2253" s="5">
        <f t="shared" si="716"/>
        <v>-1</v>
      </c>
      <c r="AG2253" s="5">
        <f t="shared" si="717"/>
        <v>0.99</v>
      </c>
      <c r="AH2253" s="3">
        <f t="shared" si="718"/>
        <v>201411</v>
      </c>
      <c r="AI2253" s="21">
        <v>2.0499999999999998</v>
      </c>
      <c r="AJ2253" s="21">
        <v>1.8620000000000001</v>
      </c>
      <c r="AK2253" s="21">
        <v>1.917</v>
      </c>
      <c r="AL2253" s="21">
        <v>1.99</v>
      </c>
      <c r="AO2253">
        <f t="shared" si="723"/>
        <v>-110</v>
      </c>
      <c r="AP2253">
        <f>IF(E2253&lt;F2253,G2253,H2253)</f>
        <v>16</v>
      </c>
      <c r="AQ2253">
        <f>IF(E2253&lt;F2253,H2253,G2253)</f>
        <v>29</v>
      </c>
    </row>
    <row r="2254" spans="2:43" x14ac:dyDescent="0.25">
      <c r="B2254" s="23">
        <v>41973</v>
      </c>
      <c r="C2254" s="20" t="s">
        <v>33</v>
      </c>
      <c r="D2254" s="20" t="s">
        <v>36</v>
      </c>
      <c r="E2254" s="2">
        <v>-160</v>
      </c>
      <c r="F2254" s="2">
        <v>144</v>
      </c>
      <c r="G2254">
        <v>26</v>
      </c>
      <c r="H2254">
        <v>21</v>
      </c>
      <c r="J2254" s="2" t="str">
        <f t="shared" si="719"/>
        <v>Green Bay Packers</v>
      </c>
      <c r="K2254" s="2" t="str">
        <f t="shared" si="720"/>
        <v>New England Patriots</v>
      </c>
      <c r="L2254" s="17">
        <f t="shared" si="721"/>
        <v>-160</v>
      </c>
      <c r="M2254" s="18">
        <f t="shared" si="722"/>
        <v>144</v>
      </c>
      <c r="N2254" s="4">
        <f t="shared" si="708"/>
        <v>1.625</v>
      </c>
      <c r="O2254" s="4">
        <f t="shared" si="709"/>
        <v>2.44</v>
      </c>
      <c r="P2254" s="4"/>
      <c r="Q2254" s="4"/>
      <c r="R2254" s="1">
        <f t="shared" si="710"/>
        <v>0.61538461538461542</v>
      </c>
      <c r="S2254" s="1">
        <f t="shared" si="710"/>
        <v>0.4098360655737705</v>
      </c>
      <c r="T2254" s="1">
        <f t="shared" si="706"/>
        <v>2.4600246002459913E-2</v>
      </c>
      <c r="U2254" s="1">
        <f t="shared" si="707"/>
        <v>0.10277427490542246</v>
      </c>
      <c r="V2254" s="1">
        <f t="shared" si="711"/>
        <v>0.61377427490542247</v>
      </c>
      <c r="W2254" s="1"/>
      <c r="X2254" s="17">
        <f t="shared" si="712"/>
        <v>629.26346196912823</v>
      </c>
      <c r="Y2254" s="18">
        <f t="shared" si="713"/>
        <v>1438.0997917039526</v>
      </c>
      <c r="Z2254" s="2">
        <f t="shared" si="704"/>
        <v>597.80028887067181</v>
      </c>
      <c r="AA2254" s="18">
        <f t="shared" si="704"/>
        <v>1366.194802118755</v>
      </c>
      <c r="AB2254" s="2">
        <f t="shared" si="705"/>
        <v>-167.27994593129748</v>
      </c>
      <c r="AC2254" s="2">
        <f t="shared" si="705"/>
        <v>136.6194802118755</v>
      </c>
      <c r="AD2254" s="2">
        <f t="shared" si="714"/>
        <v>597.80028887067181</v>
      </c>
      <c r="AE2254" s="2">
        <f t="shared" si="715"/>
        <v>-1000</v>
      </c>
      <c r="AF2254" s="5">
        <f t="shared" si="716"/>
        <v>0.625</v>
      </c>
      <c r="AG2254" s="5">
        <f t="shared" si="717"/>
        <v>-1</v>
      </c>
      <c r="AH2254" s="3">
        <f t="shared" si="718"/>
        <v>201411</v>
      </c>
      <c r="AI2254" s="21">
        <v>1.591</v>
      </c>
      <c r="AJ2254" s="21">
        <v>2.52</v>
      </c>
      <c r="AK2254" s="21">
        <v>1.625</v>
      </c>
      <c r="AL2254" s="21">
        <v>2.44</v>
      </c>
      <c r="AO2254">
        <f t="shared" si="723"/>
        <v>-160</v>
      </c>
      <c r="AP2254">
        <f>IF(E2254&lt;F2254,G2254,H2254)</f>
        <v>26</v>
      </c>
      <c r="AQ2254">
        <f>IF(E2254&lt;F2254,H2254,G2254)</f>
        <v>21</v>
      </c>
    </row>
    <row r="2255" spans="2:43" x14ac:dyDescent="0.25">
      <c r="B2255" s="23">
        <v>41973</v>
      </c>
      <c r="C2255" s="20" t="s">
        <v>35</v>
      </c>
      <c r="D2255" s="20" t="s">
        <v>48</v>
      </c>
      <c r="E2255" s="2">
        <v>106</v>
      </c>
      <c r="F2255" s="2">
        <v>-117.09601873536299</v>
      </c>
      <c r="G2255">
        <v>29</v>
      </c>
      <c r="H2255">
        <v>18</v>
      </c>
      <c r="J2255" s="2" t="str">
        <f t="shared" si="719"/>
        <v>Arizona Cardinals</v>
      </c>
      <c r="K2255" s="2" t="str">
        <f t="shared" si="720"/>
        <v>Atlanta Falcons</v>
      </c>
      <c r="L2255" s="17">
        <f t="shared" si="721"/>
        <v>-117.09601873536299</v>
      </c>
      <c r="M2255" s="18">
        <f t="shared" si="722"/>
        <v>106</v>
      </c>
      <c r="N2255" s="4">
        <f t="shared" si="708"/>
        <v>1.8540000000000001</v>
      </c>
      <c r="O2255" s="4">
        <f t="shared" si="709"/>
        <v>2.06</v>
      </c>
      <c r="P2255" s="4"/>
      <c r="Q2255" s="4"/>
      <c r="R2255" s="1">
        <f t="shared" si="710"/>
        <v>0.53937432578209277</v>
      </c>
      <c r="S2255" s="1">
        <f t="shared" si="710"/>
        <v>0.4854368932038835</v>
      </c>
      <c r="T2255" s="1">
        <f t="shared" si="706"/>
        <v>2.421052631578946E-2</v>
      </c>
      <c r="U2255" s="1">
        <f t="shared" si="707"/>
        <v>2.6968716289104633E-2</v>
      </c>
      <c r="V2255" s="1">
        <f t="shared" si="711"/>
        <v>0.5379687162891047</v>
      </c>
      <c r="W2255" s="1"/>
      <c r="X2255" s="17">
        <f t="shared" si="712"/>
        <v>858.84414784929493</v>
      </c>
      <c r="Y2255" s="18">
        <f t="shared" si="713"/>
        <v>1061.3854342361001</v>
      </c>
      <c r="Z2255" s="2">
        <f t="shared" si="704"/>
        <v>815.90194045683018</v>
      </c>
      <c r="AA2255" s="18">
        <f t="shared" si="704"/>
        <v>1008.316162524295</v>
      </c>
      <c r="AB2255" s="2">
        <f t="shared" si="705"/>
        <v>-122.56374821710705</v>
      </c>
      <c r="AC2255" s="2">
        <f t="shared" si="705"/>
        <v>100.8316162524295</v>
      </c>
      <c r="AD2255" s="2">
        <f t="shared" si="714"/>
        <v>-1000</v>
      </c>
      <c r="AE2255" s="2">
        <f t="shared" si="715"/>
        <v>1008.316162524295</v>
      </c>
      <c r="AF2255" s="5">
        <f t="shared" si="716"/>
        <v>-1</v>
      </c>
      <c r="AG2255" s="5">
        <f t="shared" si="717"/>
        <v>1.06</v>
      </c>
      <c r="AH2255" s="3">
        <f t="shared" si="718"/>
        <v>201411</v>
      </c>
      <c r="AI2255" s="21">
        <v>2.21</v>
      </c>
      <c r="AJ2255" s="21">
        <v>1.746</v>
      </c>
      <c r="AK2255" s="21">
        <v>2.06</v>
      </c>
      <c r="AL2255" s="21">
        <v>1.8540000000000001</v>
      </c>
      <c r="AO2255">
        <f t="shared" si="723"/>
        <v>-120</v>
      </c>
      <c r="AP2255">
        <f>IF(E2255&lt;F2255,G2255,H2255)</f>
        <v>18</v>
      </c>
      <c r="AQ2255">
        <f>IF(E2255&lt;F2255,H2255,G2255)</f>
        <v>29</v>
      </c>
    </row>
    <row r="2256" spans="2:43" x14ac:dyDescent="0.25">
      <c r="B2256" s="23">
        <v>41973</v>
      </c>
      <c r="C2256" s="20" t="s">
        <v>28</v>
      </c>
      <c r="D2256" s="20" t="s">
        <v>54</v>
      </c>
      <c r="E2256" s="2">
        <v>-290.69767441860461</v>
      </c>
      <c r="F2256" s="2">
        <v>256</v>
      </c>
      <c r="G2256">
        <v>33</v>
      </c>
      <c r="H2256">
        <v>34</v>
      </c>
      <c r="J2256" s="2" t="str">
        <f t="shared" si="719"/>
        <v>Baltimore Ravens</v>
      </c>
      <c r="K2256" s="2" t="str">
        <f t="shared" si="720"/>
        <v>San Diego Chargers</v>
      </c>
      <c r="L2256" s="17">
        <f t="shared" si="721"/>
        <v>-290.69767441860461</v>
      </c>
      <c r="M2256" s="18">
        <f t="shared" si="722"/>
        <v>256</v>
      </c>
      <c r="N2256" s="4">
        <f t="shared" si="708"/>
        <v>1.3440000000000001</v>
      </c>
      <c r="O2256" s="4">
        <f t="shared" si="709"/>
        <v>3.56</v>
      </c>
      <c r="P2256" s="4"/>
      <c r="Q2256" s="4"/>
      <c r="R2256" s="1">
        <f t="shared" si="710"/>
        <v>0.74404761904761896</v>
      </c>
      <c r="S2256" s="1">
        <f t="shared" si="710"/>
        <v>0.2808988764044944</v>
      </c>
      <c r="T2256" s="1">
        <f t="shared" si="706"/>
        <v>2.4339314845024385E-2</v>
      </c>
      <c r="U2256" s="1">
        <f t="shared" si="707"/>
        <v>0.23157437132156228</v>
      </c>
      <c r="V2256" s="1">
        <f t="shared" si="711"/>
        <v>0.74257437132156223</v>
      </c>
      <c r="W2256" s="1"/>
      <c r="X2256" s="17">
        <f t="shared" si="712"/>
        <v>346.66646011536398</v>
      </c>
      <c r="Y2256" s="18">
        <f t="shared" si="713"/>
        <v>2508.192835826314</v>
      </c>
      <c r="Z2256" s="2">
        <f t="shared" si="704"/>
        <v>329.33313710959578</v>
      </c>
      <c r="AA2256" s="18">
        <f t="shared" si="704"/>
        <v>2382.7831940349984</v>
      </c>
      <c r="AB2256" s="2">
        <f t="shared" si="705"/>
        <v>-303.64390561379162</v>
      </c>
      <c r="AC2256" s="2">
        <f t="shared" si="705"/>
        <v>238.27831940349984</v>
      </c>
      <c r="AD2256" s="2">
        <f t="shared" si="714"/>
        <v>-1000</v>
      </c>
      <c r="AE2256" s="2">
        <f t="shared" si="715"/>
        <v>2382.7831940349984</v>
      </c>
      <c r="AF2256" s="5">
        <f t="shared" si="716"/>
        <v>-1</v>
      </c>
      <c r="AG2256" s="5">
        <f t="shared" si="717"/>
        <v>2.56</v>
      </c>
      <c r="AH2256" s="3">
        <f t="shared" si="718"/>
        <v>201411</v>
      </c>
      <c r="AI2256" s="21">
        <v>1.4039999999999999</v>
      </c>
      <c r="AJ2256" s="21">
        <v>3.2</v>
      </c>
      <c r="AK2256" s="21">
        <v>1.3440000000000001</v>
      </c>
      <c r="AL2256" s="21">
        <v>3.56</v>
      </c>
      <c r="AO2256">
        <f t="shared" si="723"/>
        <v>-300</v>
      </c>
      <c r="AP2256">
        <f>IF(E2256&lt;F2256,G2256,H2256)</f>
        <v>33</v>
      </c>
      <c r="AQ2256">
        <f>IF(E2256&lt;F2256,H2256,G2256)</f>
        <v>34</v>
      </c>
    </row>
    <row r="2257" spans="2:43" x14ac:dyDescent="0.25">
      <c r="B2257" s="23">
        <v>41973</v>
      </c>
      <c r="C2257" s="20" t="s">
        <v>24</v>
      </c>
      <c r="D2257" s="20" t="s">
        <v>46</v>
      </c>
      <c r="E2257" s="2">
        <v>-173.01038062283735</v>
      </c>
      <c r="F2257" s="2">
        <v>156</v>
      </c>
      <c r="G2257">
        <v>26</v>
      </c>
      <c r="H2257">
        <v>10</v>
      </c>
      <c r="J2257" s="2" t="str">
        <f t="shared" si="719"/>
        <v>Buffalo Bills</v>
      </c>
      <c r="K2257" s="2" t="str">
        <f t="shared" si="720"/>
        <v>Cleveland Browns</v>
      </c>
      <c r="L2257" s="17">
        <f t="shared" si="721"/>
        <v>-173.01038062283735</v>
      </c>
      <c r="M2257" s="18">
        <f t="shared" si="722"/>
        <v>156</v>
      </c>
      <c r="N2257" s="4">
        <f t="shared" si="708"/>
        <v>1.5780000000000001</v>
      </c>
      <c r="O2257" s="4">
        <f t="shared" si="709"/>
        <v>2.56</v>
      </c>
      <c r="P2257" s="4"/>
      <c r="Q2257" s="4"/>
      <c r="R2257" s="1">
        <f t="shared" si="710"/>
        <v>0.6337135614702154</v>
      </c>
      <c r="S2257" s="1">
        <f t="shared" si="710"/>
        <v>0.390625</v>
      </c>
      <c r="T2257" s="1">
        <f t="shared" si="706"/>
        <v>2.3760270662155469E-2</v>
      </c>
      <c r="U2257" s="1">
        <f t="shared" si="707"/>
        <v>0.1215442807351077</v>
      </c>
      <c r="V2257" s="1">
        <f t="shared" si="711"/>
        <v>0.63254428073510771</v>
      </c>
      <c r="W2257" s="1"/>
      <c r="X2257" s="17">
        <f t="shared" si="712"/>
        <v>580.91698946017777</v>
      </c>
      <c r="Y2257" s="18">
        <f t="shared" si="713"/>
        <v>1552.6559461382415</v>
      </c>
      <c r="Z2257" s="2">
        <f t="shared" si="704"/>
        <v>551.87113998716882</v>
      </c>
      <c r="AA2257" s="18">
        <f t="shared" si="704"/>
        <v>1475.0231488313293</v>
      </c>
      <c r="AB2257" s="2">
        <f t="shared" si="705"/>
        <v>-181.20172039133089</v>
      </c>
      <c r="AC2257" s="2">
        <f t="shared" si="705"/>
        <v>147.50231488313293</v>
      </c>
      <c r="AD2257" s="2">
        <f t="shared" si="714"/>
        <v>551.87113998716882</v>
      </c>
      <c r="AE2257" s="2">
        <f t="shared" si="715"/>
        <v>-1000</v>
      </c>
      <c r="AF2257" s="5">
        <f t="shared" si="716"/>
        <v>0.57800000000000007</v>
      </c>
      <c r="AG2257" s="5">
        <f t="shared" si="717"/>
        <v>-1</v>
      </c>
      <c r="AH2257" s="3">
        <f t="shared" si="718"/>
        <v>201411</v>
      </c>
      <c r="AI2257" s="21">
        <v>1.6990000000000001</v>
      </c>
      <c r="AJ2257" s="21">
        <v>2.29</v>
      </c>
      <c r="AK2257" s="21">
        <v>1.5780000000000001</v>
      </c>
      <c r="AL2257" s="21">
        <v>2.56</v>
      </c>
      <c r="AO2257">
        <f t="shared" si="723"/>
        <v>-180</v>
      </c>
      <c r="AP2257">
        <f>IF(E2257&lt;F2257,G2257,H2257)</f>
        <v>26</v>
      </c>
      <c r="AQ2257">
        <f>IF(E2257&lt;F2257,H2257,G2257)</f>
        <v>10</v>
      </c>
    </row>
    <row r="2258" spans="2:43" x14ac:dyDescent="0.25">
      <c r="B2258" s="23">
        <v>41973</v>
      </c>
      <c r="C2258" s="20" t="s">
        <v>40</v>
      </c>
      <c r="D2258" s="20" t="s">
        <v>41</v>
      </c>
      <c r="E2258" s="2">
        <v>-285.71428571428567</v>
      </c>
      <c r="F2258" s="2">
        <v>252</v>
      </c>
      <c r="G2258">
        <v>45</v>
      </c>
      <c r="H2258">
        <v>21</v>
      </c>
      <c r="J2258" s="2" t="str">
        <f t="shared" si="719"/>
        <v>Houston Texans</v>
      </c>
      <c r="K2258" s="2" t="str">
        <f t="shared" si="720"/>
        <v>Tennessee Titans</v>
      </c>
      <c r="L2258" s="17">
        <f t="shared" si="721"/>
        <v>-285.71428571428567</v>
      </c>
      <c r="M2258" s="18">
        <f t="shared" si="722"/>
        <v>252</v>
      </c>
      <c r="N2258" s="4">
        <f t="shared" si="708"/>
        <v>1.35</v>
      </c>
      <c r="O2258" s="4">
        <f t="shared" si="709"/>
        <v>3.52</v>
      </c>
      <c r="P2258" s="4"/>
      <c r="Q2258" s="4"/>
      <c r="R2258" s="1">
        <f t="shared" si="710"/>
        <v>0.7407407407407407</v>
      </c>
      <c r="S2258" s="1">
        <f t="shared" si="710"/>
        <v>0.28409090909090912</v>
      </c>
      <c r="T2258" s="1">
        <f t="shared" si="706"/>
        <v>2.4229979466118934E-2</v>
      </c>
      <c r="U2258" s="1">
        <f t="shared" si="707"/>
        <v>0.22832491582491579</v>
      </c>
      <c r="V2258" s="1">
        <f t="shared" si="711"/>
        <v>0.73932491582491577</v>
      </c>
      <c r="W2258" s="1"/>
      <c r="X2258" s="17">
        <f t="shared" si="712"/>
        <v>352.58528232371435</v>
      </c>
      <c r="Y2258" s="18">
        <f t="shared" si="713"/>
        <v>2470.1836460228901</v>
      </c>
      <c r="Z2258" s="2">
        <f t="shared" si="704"/>
        <v>334.95601820752864</v>
      </c>
      <c r="AA2258" s="18">
        <f t="shared" si="704"/>
        <v>2346.6744637217457</v>
      </c>
      <c r="AB2258" s="2">
        <f t="shared" si="705"/>
        <v>-298.54665855874549</v>
      </c>
      <c r="AC2258" s="2">
        <f t="shared" si="705"/>
        <v>234.66744637217457</v>
      </c>
      <c r="AD2258" s="2">
        <f t="shared" si="714"/>
        <v>334.95601820752864</v>
      </c>
      <c r="AE2258" s="2">
        <f t="shared" si="715"/>
        <v>-1000</v>
      </c>
      <c r="AF2258" s="5">
        <f t="shared" si="716"/>
        <v>0.35000000000000009</v>
      </c>
      <c r="AG2258" s="5">
        <f t="shared" si="717"/>
        <v>-1</v>
      </c>
      <c r="AH2258" s="3">
        <f t="shared" si="718"/>
        <v>201411</v>
      </c>
      <c r="AI2258" s="21">
        <v>1.3859999999999999</v>
      </c>
      <c r="AJ2258" s="21">
        <v>3.3</v>
      </c>
      <c r="AK2258" s="21">
        <v>1.35</v>
      </c>
      <c r="AL2258" s="21">
        <v>3.52</v>
      </c>
      <c r="AO2258">
        <f t="shared" si="723"/>
        <v>-300</v>
      </c>
      <c r="AP2258">
        <f>IF(E2258&lt;F2258,G2258,H2258)</f>
        <v>45</v>
      </c>
      <c r="AQ2258">
        <f>IF(E2258&lt;F2258,H2258,G2258)</f>
        <v>21</v>
      </c>
    </row>
    <row r="2259" spans="2:43" x14ac:dyDescent="0.25">
      <c r="B2259" s="23">
        <v>41973</v>
      </c>
      <c r="C2259" s="20" t="s">
        <v>39</v>
      </c>
      <c r="D2259" s="20" t="s">
        <v>53</v>
      </c>
      <c r="E2259" s="2">
        <v>-390.625</v>
      </c>
      <c r="F2259" s="2">
        <v>338</v>
      </c>
      <c r="G2259">
        <v>49</v>
      </c>
      <c r="H2259">
        <v>27</v>
      </c>
      <c r="J2259" s="2" t="str">
        <f t="shared" si="719"/>
        <v>Indianapolis Colts</v>
      </c>
      <c r="K2259" s="2" t="str">
        <f t="shared" si="720"/>
        <v>Washington Redskins</v>
      </c>
      <c r="L2259" s="17">
        <f t="shared" si="721"/>
        <v>-390.625</v>
      </c>
      <c r="M2259" s="18">
        <f t="shared" si="722"/>
        <v>338</v>
      </c>
      <c r="N2259" s="4">
        <f t="shared" si="708"/>
        <v>1.256</v>
      </c>
      <c r="O2259" s="4">
        <f t="shared" si="709"/>
        <v>4.38</v>
      </c>
      <c r="P2259" s="4"/>
      <c r="Q2259" s="4"/>
      <c r="R2259" s="1">
        <f t="shared" si="710"/>
        <v>0.79617834394904463</v>
      </c>
      <c r="S2259" s="1">
        <f t="shared" si="710"/>
        <v>0.22831050228310504</v>
      </c>
      <c r="T2259" s="1">
        <f t="shared" si="706"/>
        <v>2.3903477643719029E-2</v>
      </c>
      <c r="U2259" s="1">
        <f t="shared" si="707"/>
        <v>0.28393392083296981</v>
      </c>
      <c r="V2259" s="1">
        <f t="shared" si="711"/>
        <v>0.79493392083296976</v>
      </c>
      <c r="W2259" s="1"/>
      <c r="X2259" s="17">
        <f t="shared" si="712"/>
        <v>257.96619541930244</v>
      </c>
      <c r="Y2259" s="18">
        <f t="shared" si="713"/>
        <v>3255.6982796084203</v>
      </c>
      <c r="Z2259" s="2">
        <f t="shared" si="704"/>
        <v>245.0678856483373</v>
      </c>
      <c r="AA2259" s="18">
        <f t="shared" si="704"/>
        <v>3092.9133656279992</v>
      </c>
      <c r="AB2259" s="2">
        <f t="shared" si="705"/>
        <v>-408.05020101040918</v>
      </c>
      <c r="AC2259" s="2">
        <f t="shared" si="705"/>
        <v>309.29133656279993</v>
      </c>
      <c r="AD2259" s="2">
        <f t="shared" si="714"/>
        <v>245.0678856483373</v>
      </c>
      <c r="AE2259" s="2">
        <f t="shared" si="715"/>
        <v>-1000</v>
      </c>
      <c r="AF2259" s="5">
        <f t="shared" si="716"/>
        <v>0.25600000000000001</v>
      </c>
      <c r="AG2259" s="5">
        <f t="shared" si="717"/>
        <v>-1</v>
      </c>
      <c r="AH2259" s="3">
        <f t="shared" si="718"/>
        <v>201411</v>
      </c>
      <c r="AI2259" s="21">
        <v>1.208</v>
      </c>
      <c r="AJ2259" s="21">
        <v>5.08</v>
      </c>
      <c r="AK2259" s="21">
        <v>1.256</v>
      </c>
      <c r="AL2259" s="21">
        <v>4.38</v>
      </c>
      <c r="AO2259">
        <f t="shared" si="723"/>
        <v>-400</v>
      </c>
      <c r="AP2259">
        <f>IF(E2259&lt;F2259,G2259,H2259)</f>
        <v>49</v>
      </c>
      <c r="AQ2259">
        <f>IF(E2259&lt;F2259,H2259,G2259)</f>
        <v>27</v>
      </c>
    </row>
    <row r="2260" spans="2:43" x14ac:dyDescent="0.25">
      <c r="B2260" s="23">
        <v>41973</v>
      </c>
      <c r="C2260" s="20" t="s">
        <v>26</v>
      </c>
      <c r="D2260" s="20" t="s">
        <v>25</v>
      </c>
      <c r="E2260" s="2">
        <v>137</v>
      </c>
      <c r="F2260" s="2">
        <v>-152.20700152207002</v>
      </c>
      <c r="G2260">
        <v>25</v>
      </c>
      <c r="H2260">
        <v>24</v>
      </c>
      <c r="J2260" s="2" t="str">
        <f t="shared" si="719"/>
        <v>New York Giants</v>
      </c>
      <c r="K2260" s="2" t="str">
        <f t="shared" si="720"/>
        <v>Jacksonville Jaguars</v>
      </c>
      <c r="L2260" s="17">
        <f t="shared" si="721"/>
        <v>-152.20700152207002</v>
      </c>
      <c r="M2260" s="18">
        <f t="shared" si="722"/>
        <v>137</v>
      </c>
      <c r="N2260" s="4">
        <f t="shared" si="708"/>
        <v>1.657</v>
      </c>
      <c r="O2260" s="4">
        <f t="shared" si="709"/>
        <v>2.37</v>
      </c>
      <c r="P2260" s="4"/>
      <c r="Q2260" s="4"/>
      <c r="R2260" s="1">
        <f t="shared" si="710"/>
        <v>0.6035003017501509</v>
      </c>
      <c r="S2260" s="1">
        <f t="shared" si="710"/>
        <v>0.42194092827004215</v>
      </c>
      <c r="T2260" s="1">
        <f t="shared" si="706"/>
        <v>2.4810032282095884E-2</v>
      </c>
      <c r="U2260" s="1">
        <f t="shared" si="707"/>
        <v>9.0779686740054377E-2</v>
      </c>
      <c r="V2260" s="1">
        <f t="shared" si="711"/>
        <v>0.60177968674005444</v>
      </c>
      <c r="W2260" s="1"/>
      <c r="X2260" s="17">
        <f t="shared" si="712"/>
        <v>661.73771237971573</v>
      </c>
      <c r="Y2260" s="18">
        <f t="shared" si="713"/>
        <v>1369.9520854530549</v>
      </c>
      <c r="Z2260" s="2">
        <f t="shared" ref="Z2260:AA2323" si="724">X2260*0.95</f>
        <v>628.65082676072996</v>
      </c>
      <c r="AA2260" s="18">
        <f t="shared" si="724"/>
        <v>1301.4544811804021</v>
      </c>
      <c r="AB2260" s="2">
        <f t="shared" ref="AB2260:AC2323" si="725">IF(Z2260&lt;1000,-100000/Z2260,Z2260/10)</f>
        <v>-159.07081601287845</v>
      </c>
      <c r="AC2260" s="2">
        <f t="shared" si="725"/>
        <v>130.14544811804021</v>
      </c>
      <c r="AD2260" s="2">
        <f t="shared" si="714"/>
        <v>-1000</v>
      </c>
      <c r="AE2260" s="2">
        <f t="shared" si="715"/>
        <v>1301.4544811804021</v>
      </c>
      <c r="AF2260" s="5">
        <f t="shared" si="716"/>
        <v>-1</v>
      </c>
      <c r="AG2260" s="5">
        <f t="shared" si="717"/>
        <v>1.37</v>
      </c>
      <c r="AH2260" s="3">
        <f t="shared" si="718"/>
        <v>201411</v>
      </c>
      <c r="AI2260" s="21">
        <v>2.27</v>
      </c>
      <c r="AJ2260" s="21">
        <v>1.714</v>
      </c>
      <c r="AK2260" s="21">
        <v>2.37</v>
      </c>
      <c r="AL2260" s="21">
        <v>1.657</v>
      </c>
      <c r="AO2260">
        <f t="shared" si="723"/>
        <v>-160</v>
      </c>
      <c r="AP2260">
        <f>IF(E2260&lt;F2260,G2260,H2260)</f>
        <v>24</v>
      </c>
      <c r="AQ2260">
        <f>IF(E2260&lt;F2260,H2260,G2260)</f>
        <v>25</v>
      </c>
    </row>
    <row r="2261" spans="2:43" x14ac:dyDescent="0.25">
      <c r="B2261" s="23">
        <v>41973</v>
      </c>
      <c r="C2261" s="20" t="s">
        <v>29</v>
      </c>
      <c r="D2261" s="20" t="s">
        <v>44</v>
      </c>
      <c r="E2261" s="2">
        <v>-143.06151645207439</v>
      </c>
      <c r="F2261" s="2">
        <v>129</v>
      </c>
      <c r="G2261">
        <v>31</v>
      </c>
      <c r="H2261">
        <v>13</v>
      </c>
      <c r="J2261" s="2" t="str">
        <f t="shared" si="719"/>
        <v>Minnesota Vikings</v>
      </c>
      <c r="K2261" s="2" t="str">
        <f t="shared" si="720"/>
        <v>Carolina Panthers</v>
      </c>
      <c r="L2261" s="17">
        <f t="shared" si="721"/>
        <v>-143.06151645207439</v>
      </c>
      <c r="M2261" s="18">
        <f t="shared" si="722"/>
        <v>129</v>
      </c>
      <c r="N2261" s="4">
        <f t="shared" si="708"/>
        <v>1.6990000000000001</v>
      </c>
      <c r="O2261" s="4">
        <f t="shared" si="709"/>
        <v>2.29</v>
      </c>
      <c r="P2261" s="4"/>
      <c r="Q2261" s="4"/>
      <c r="R2261" s="1">
        <f t="shared" si="710"/>
        <v>0.58858151854031782</v>
      </c>
      <c r="S2261" s="1">
        <f t="shared" si="710"/>
        <v>0.4366812227074236</v>
      </c>
      <c r="T2261" s="1">
        <f t="shared" si="706"/>
        <v>2.4640260716971563E-2</v>
      </c>
      <c r="U2261" s="1">
        <f t="shared" si="707"/>
        <v>7.5950147916447108E-2</v>
      </c>
      <c r="V2261" s="1">
        <f t="shared" si="711"/>
        <v>0.58695014791644717</v>
      </c>
      <c r="W2261" s="1"/>
      <c r="X2261" s="17">
        <f t="shared" si="712"/>
        <v>703.72220460254619</v>
      </c>
      <c r="Y2261" s="18">
        <f t="shared" si="713"/>
        <v>1290.6088464490549</v>
      </c>
      <c r="Z2261" s="2">
        <f t="shared" si="724"/>
        <v>668.5360943724188</v>
      </c>
      <c r="AA2261" s="18">
        <f t="shared" si="724"/>
        <v>1226.0784041266022</v>
      </c>
      <c r="AB2261" s="2">
        <f t="shared" si="725"/>
        <v>-149.58055494950344</v>
      </c>
      <c r="AC2261" s="2">
        <f t="shared" si="725"/>
        <v>122.60784041266022</v>
      </c>
      <c r="AD2261" s="2">
        <f t="shared" si="714"/>
        <v>668.5360943724188</v>
      </c>
      <c r="AE2261" s="2">
        <f t="shared" si="715"/>
        <v>-1000</v>
      </c>
      <c r="AF2261" s="5">
        <f t="shared" si="716"/>
        <v>0.69900000000000007</v>
      </c>
      <c r="AG2261" s="5">
        <f t="shared" si="717"/>
        <v>-1</v>
      </c>
      <c r="AH2261" s="3">
        <f t="shared" si="718"/>
        <v>201411</v>
      </c>
      <c r="AI2261" s="21">
        <v>1.714</v>
      </c>
      <c r="AJ2261" s="21">
        <v>2.27</v>
      </c>
      <c r="AK2261" s="21">
        <v>1.6990000000000001</v>
      </c>
      <c r="AL2261" s="21">
        <v>2.29</v>
      </c>
      <c r="AO2261">
        <f t="shared" si="723"/>
        <v>-150</v>
      </c>
      <c r="AP2261">
        <f>IF(E2261&lt;F2261,G2261,H2261)</f>
        <v>31</v>
      </c>
      <c r="AQ2261">
        <f>IF(E2261&lt;F2261,H2261,G2261)</f>
        <v>13</v>
      </c>
    </row>
    <row r="2262" spans="2:43" x14ac:dyDescent="0.25">
      <c r="B2262" s="23">
        <v>41973</v>
      </c>
      <c r="C2262" s="20" t="s">
        <v>45</v>
      </c>
      <c r="D2262" s="20" t="s">
        <v>43</v>
      </c>
      <c r="E2262" s="2">
        <v>-185.18518518518516</v>
      </c>
      <c r="F2262" s="2">
        <v>166</v>
      </c>
      <c r="G2262">
        <v>32</v>
      </c>
      <c r="H2262">
        <v>35</v>
      </c>
      <c r="J2262" s="2" t="str">
        <f t="shared" si="719"/>
        <v>Pittsburgh Steelers</v>
      </c>
      <c r="K2262" s="2" t="str">
        <f t="shared" si="720"/>
        <v>New Orleans Saints</v>
      </c>
      <c r="L2262" s="17">
        <f t="shared" si="721"/>
        <v>-185.18518518518516</v>
      </c>
      <c r="M2262" s="18">
        <f t="shared" si="722"/>
        <v>166</v>
      </c>
      <c r="N2262" s="4">
        <f t="shared" si="708"/>
        <v>1.54</v>
      </c>
      <c r="O2262" s="4">
        <f t="shared" si="709"/>
        <v>2.66</v>
      </c>
      <c r="P2262" s="4"/>
      <c r="Q2262" s="4"/>
      <c r="R2262" s="1">
        <f t="shared" si="710"/>
        <v>0.64935064935064934</v>
      </c>
      <c r="S2262" s="1">
        <f t="shared" si="710"/>
        <v>0.37593984962406013</v>
      </c>
      <c r="T2262" s="1">
        <f t="shared" si="706"/>
        <v>2.4666666666666726E-2</v>
      </c>
      <c r="U2262" s="1">
        <f t="shared" si="707"/>
        <v>0.13670539986329461</v>
      </c>
      <c r="V2262" s="1">
        <f t="shared" si="711"/>
        <v>0.64770539986329467</v>
      </c>
      <c r="W2262" s="1"/>
      <c r="X2262" s="17">
        <f t="shared" si="712"/>
        <v>543.91178491187668</v>
      </c>
      <c r="Y2262" s="18">
        <f t="shared" si="713"/>
        <v>1653.0471874062387</v>
      </c>
      <c r="Z2262" s="2">
        <f t="shared" si="724"/>
        <v>516.71619566628283</v>
      </c>
      <c r="AA2262" s="18">
        <f t="shared" si="724"/>
        <v>1570.3948280359266</v>
      </c>
      <c r="AB2262" s="2">
        <f t="shared" si="725"/>
        <v>-193.52983482751958</v>
      </c>
      <c r="AC2262" s="2">
        <f t="shared" si="725"/>
        <v>157.03948280359265</v>
      </c>
      <c r="AD2262" s="2">
        <f t="shared" si="714"/>
        <v>-1000</v>
      </c>
      <c r="AE2262" s="2">
        <f t="shared" si="715"/>
        <v>1570.3948280359266</v>
      </c>
      <c r="AF2262" s="5">
        <f t="shared" si="716"/>
        <v>-1</v>
      </c>
      <c r="AG2262" s="5">
        <f t="shared" si="717"/>
        <v>1.6600000000000001</v>
      </c>
      <c r="AH2262" s="3">
        <f t="shared" si="718"/>
        <v>201411</v>
      </c>
      <c r="AI2262" s="21">
        <v>1.476</v>
      </c>
      <c r="AJ2262" s="21">
        <v>2.88</v>
      </c>
      <c r="AK2262" s="21">
        <v>1.54</v>
      </c>
      <c r="AL2262" s="21">
        <v>2.66</v>
      </c>
      <c r="AO2262">
        <f t="shared" si="723"/>
        <v>-190</v>
      </c>
      <c r="AP2262">
        <f>IF(E2262&lt;F2262,G2262,H2262)</f>
        <v>32</v>
      </c>
      <c r="AQ2262">
        <f>IF(E2262&lt;F2262,H2262,G2262)</f>
        <v>35</v>
      </c>
    </row>
    <row r="2263" spans="2:43" x14ac:dyDescent="0.25">
      <c r="B2263" s="23">
        <v>41973</v>
      </c>
      <c r="C2263" s="20" t="s">
        <v>55</v>
      </c>
      <c r="D2263" s="20" t="s">
        <v>52</v>
      </c>
      <c r="E2263" s="2">
        <v>-290.69767441860461</v>
      </c>
      <c r="F2263" s="2">
        <v>256</v>
      </c>
      <c r="G2263">
        <v>52</v>
      </c>
      <c r="H2263">
        <v>0</v>
      </c>
      <c r="J2263" s="2" t="str">
        <f t="shared" si="719"/>
        <v>St. Louis Rams</v>
      </c>
      <c r="K2263" s="2" t="str">
        <f t="shared" si="720"/>
        <v>Oakland Raiders</v>
      </c>
      <c r="L2263" s="17">
        <f t="shared" si="721"/>
        <v>-290.69767441860461</v>
      </c>
      <c r="M2263" s="18">
        <f t="shared" si="722"/>
        <v>256</v>
      </c>
      <c r="N2263" s="4">
        <f t="shared" si="708"/>
        <v>1.3440000000000001</v>
      </c>
      <c r="O2263" s="4">
        <f t="shared" si="709"/>
        <v>3.56</v>
      </c>
      <c r="P2263" s="4"/>
      <c r="Q2263" s="4"/>
      <c r="R2263" s="1">
        <f t="shared" si="710"/>
        <v>0.74404761904761896</v>
      </c>
      <c r="S2263" s="1">
        <f t="shared" si="710"/>
        <v>0.2808988764044944</v>
      </c>
      <c r="T2263" s="1">
        <f t="shared" si="706"/>
        <v>2.4339314845024385E-2</v>
      </c>
      <c r="U2263" s="1">
        <f t="shared" si="707"/>
        <v>0.23157437132156228</v>
      </c>
      <c r="V2263" s="1">
        <f t="shared" si="711"/>
        <v>0.74257437132156223</v>
      </c>
      <c r="W2263" s="1"/>
      <c r="X2263" s="17">
        <f t="shared" si="712"/>
        <v>346.66646011536398</v>
      </c>
      <c r="Y2263" s="18">
        <f t="shared" si="713"/>
        <v>2508.192835826314</v>
      </c>
      <c r="Z2263" s="2">
        <f t="shared" si="724"/>
        <v>329.33313710959578</v>
      </c>
      <c r="AA2263" s="18">
        <f t="shared" si="724"/>
        <v>2382.7831940349984</v>
      </c>
      <c r="AB2263" s="2">
        <f t="shared" si="725"/>
        <v>-303.64390561379162</v>
      </c>
      <c r="AC2263" s="2">
        <f t="shared" si="725"/>
        <v>238.27831940349984</v>
      </c>
      <c r="AD2263" s="2">
        <f t="shared" si="714"/>
        <v>329.33313710959578</v>
      </c>
      <c r="AE2263" s="2">
        <f t="shared" si="715"/>
        <v>-1000</v>
      </c>
      <c r="AF2263" s="5">
        <f t="shared" si="716"/>
        <v>0.34400000000000008</v>
      </c>
      <c r="AG2263" s="5">
        <f t="shared" si="717"/>
        <v>-1</v>
      </c>
      <c r="AH2263" s="3">
        <f t="shared" si="718"/>
        <v>201411</v>
      </c>
      <c r="AI2263" s="21">
        <v>1.327</v>
      </c>
      <c r="AJ2263" s="21">
        <v>3.69</v>
      </c>
      <c r="AK2263" s="21">
        <v>1.3440000000000001</v>
      </c>
      <c r="AL2263" s="21">
        <v>3.56</v>
      </c>
      <c r="AO2263">
        <f t="shared" si="723"/>
        <v>-300</v>
      </c>
      <c r="AP2263">
        <f>IF(E2263&lt;F2263,G2263,H2263)</f>
        <v>52</v>
      </c>
      <c r="AQ2263">
        <f>IF(E2263&lt;F2263,H2263,G2263)</f>
        <v>0</v>
      </c>
    </row>
    <row r="2264" spans="2:43" x14ac:dyDescent="0.25">
      <c r="B2264" s="23">
        <v>41973</v>
      </c>
      <c r="C2264" s="20" t="s">
        <v>27</v>
      </c>
      <c r="D2264" s="20" t="s">
        <v>21</v>
      </c>
      <c r="E2264" s="2">
        <v>210</v>
      </c>
      <c r="F2264" s="2">
        <v>-235.29411764705881</v>
      </c>
      <c r="G2264">
        <v>13</v>
      </c>
      <c r="H2264">
        <v>14</v>
      </c>
      <c r="J2264" s="2" t="str">
        <f t="shared" si="719"/>
        <v>Cincinnati Bengals</v>
      </c>
      <c r="K2264" s="2" t="str">
        <f t="shared" si="720"/>
        <v>Tampa Bay Buccaneers</v>
      </c>
      <c r="L2264" s="17">
        <f t="shared" si="721"/>
        <v>-235.29411764705881</v>
      </c>
      <c r="M2264" s="18">
        <f t="shared" si="722"/>
        <v>210</v>
      </c>
      <c r="N2264" s="4">
        <f t="shared" si="708"/>
        <v>1.425</v>
      </c>
      <c r="O2264" s="4">
        <f t="shared" si="709"/>
        <v>3.1</v>
      </c>
      <c r="P2264" s="4"/>
      <c r="Q2264" s="4"/>
      <c r="R2264" s="1">
        <f t="shared" si="710"/>
        <v>0.70175438596491224</v>
      </c>
      <c r="S2264" s="1">
        <f t="shared" si="710"/>
        <v>0.32258064516129031</v>
      </c>
      <c r="T2264" s="1">
        <f t="shared" si="706"/>
        <v>2.3756906077348039E-2</v>
      </c>
      <c r="U2264" s="1">
        <f t="shared" si="707"/>
        <v>0.18958687040181096</v>
      </c>
      <c r="V2264" s="1">
        <f t="shared" si="711"/>
        <v>0.700586870401811</v>
      </c>
      <c r="W2264" s="1"/>
      <c r="X2264" s="17">
        <f t="shared" si="712"/>
        <v>427.37473716352281</v>
      </c>
      <c r="Y2264" s="18">
        <f t="shared" si="713"/>
        <v>2071.9633372112958</v>
      </c>
      <c r="Z2264" s="2">
        <f t="shared" si="724"/>
        <v>406.00600030534667</v>
      </c>
      <c r="AA2264" s="18">
        <f t="shared" si="724"/>
        <v>1968.365170350731</v>
      </c>
      <c r="AB2264" s="2">
        <f t="shared" si="725"/>
        <v>-246.30177860620918</v>
      </c>
      <c r="AC2264" s="2">
        <f t="shared" si="725"/>
        <v>196.83651703507309</v>
      </c>
      <c r="AD2264" s="2">
        <f t="shared" si="714"/>
        <v>406.00600030534667</v>
      </c>
      <c r="AE2264" s="2">
        <f t="shared" si="715"/>
        <v>-1000</v>
      </c>
      <c r="AF2264" s="5">
        <f t="shared" si="716"/>
        <v>0.42500000000000004</v>
      </c>
      <c r="AG2264" s="5">
        <f t="shared" si="717"/>
        <v>-1</v>
      </c>
      <c r="AH2264" s="3">
        <f t="shared" si="718"/>
        <v>201411</v>
      </c>
      <c r="AI2264" s="21">
        <v>2.83</v>
      </c>
      <c r="AJ2264" s="21">
        <v>1.49</v>
      </c>
      <c r="AK2264" s="21">
        <v>3.1</v>
      </c>
      <c r="AL2264" s="21">
        <v>1.425</v>
      </c>
      <c r="AO2264">
        <f t="shared" si="723"/>
        <v>-300</v>
      </c>
      <c r="AP2264">
        <f>IF(E2264&lt;F2264,G2264,H2264)</f>
        <v>14</v>
      </c>
      <c r="AQ2264">
        <f>IF(E2264&lt;F2264,H2264,G2264)</f>
        <v>13</v>
      </c>
    </row>
    <row r="2265" spans="2:43" x14ac:dyDescent="0.25">
      <c r="B2265" s="23">
        <v>41970</v>
      </c>
      <c r="C2265" s="20" t="s">
        <v>22</v>
      </c>
      <c r="D2265" s="20" t="s">
        <v>32</v>
      </c>
      <c r="E2265" s="2">
        <v>-114.02508551881414</v>
      </c>
      <c r="F2265" s="2">
        <v>102.99999999999999</v>
      </c>
      <c r="G2265">
        <v>3</v>
      </c>
      <c r="H2265">
        <v>19</v>
      </c>
      <c r="J2265" s="2" t="str">
        <f t="shared" si="719"/>
        <v>San Francisco 49ers</v>
      </c>
      <c r="K2265" s="2" t="str">
        <f t="shared" si="720"/>
        <v>Seattle Seahawks</v>
      </c>
      <c r="L2265" s="17">
        <f t="shared" si="721"/>
        <v>-114.02508551881414</v>
      </c>
      <c r="M2265" s="18">
        <f t="shared" si="722"/>
        <v>102.99999999999999</v>
      </c>
      <c r="N2265" s="4">
        <f t="shared" si="708"/>
        <v>1.877</v>
      </c>
      <c r="O2265" s="4">
        <f t="shared" si="709"/>
        <v>2.0299999999999998</v>
      </c>
      <c r="P2265" s="4"/>
      <c r="Q2265" s="4"/>
      <c r="R2265" s="1">
        <f t="shared" si="710"/>
        <v>0.53276505061267976</v>
      </c>
      <c r="S2265" s="1">
        <f t="shared" si="710"/>
        <v>0.49261083743842371</v>
      </c>
      <c r="T2265" s="1">
        <f t="shared" si="706"/>
        <v>2.4747888405426299E-2</v>
      </c>
      <c r="U2265" s="1">
        <f t="shared" si="707"/>
        <v>2.0077106587128024E-2</v>
      </c>
      <c r="V2265" s="1">
        <f t="shared" si="711"/>
        <v>0.53107710658712803</v>
      </c>
      <c r="W2265" s="1"/>
      <c r="X2265" s="17">
        <f t="shared" si="712"/>
        <v>882.96574564533773</v>
      </c>
      <c r="Y2265" s="18">
        <f t="shared" si="713"/>
        <v>1032.6259842485536</v>
      </c>
      <c r="Z2265" s="2">
        <f t="shared" si="724"/>
        <v>838.81745836307084</v>
      </c>
      <c r="AA2265" s="18">
        <f t="shared" si="724"/>
        <v>980.99468503612582</v>
      </c>
      <c r="AB2265" s="2">
        <f t="shared" si="725"/>
        <v>-119.21544908608274</v>
      </c>
      <c r="AC2265" s="2">
        <f t="shared" si="725"/>
        <v>-101.9373514712951</v>
      </c>
      <c r="AD2265" s="2">
        <f t="shared" si="714"/>
        <v>-1000</v>
      </c>
      <c r="AE2265" s="2">
        <f t="shared" si="715"/>
        <v>980.99468503612582</v>
      </c>
      <c r="AF2265" s="5">
        <f t="shared" si="716"/>
        <v>-1</v>
      </c>
      <c r="AG2265" s="5">
        <f t="shared" si="717"/>
        <v>1.0299999999999998</v>
      </c>
      <c r="AH2265" s="3">
        <f t="shared" si="718"/>
        <v>201411</v>
      </c>
      <c r="AI2265" s="21">
        <v>1.917</v>
      </c>
      <c r="AJ2265" s="21">
        <v>1.99</v>
      </c>
      <c r="AK2265" s="21">
        <v>1.877</v>
      </c>
      <c r="AL2265" s="21">
        <v>2.0299999999999998</v>
      </c>
      <c r="AO2265">
        <f t="shared" si="723"/>
        <v>-120</v>
      </c>
      <c r="AP2265">
        <f>IF(E2265&lt;F2265,G2265,H2265)</f>
        <v>3</v>
      </c>
      <c r="AQ2265">
        <f>IF(E2265&lt;F2265,H2265,G2265)</f>
        <v>19</v>
      </c>
    </row>
    <row r="2266" spans="2:43" x14ac:dyDescent="0.25">
      <c r="B2266" s="23">
        <v>41970</v>
      </c>
      <c r="C2266" s="20" t="s">
        <v>23</v>
      </c>
      <c r="D2266" s="20" t="s">
        <v>19</v>
      </c>
      <c r="E2266" s="2">
        <v>-160</v>
      </c>
      <c r="F2266" s="2">
        <v>144</v>
      </c>
      <c r="G2266">
        <v>10</v>
      </c>
      <c r="H2266">
        <v>33</v>
      </c>
      <c r="J2266" s="2" t="str">
        <f t="shared" si="719"/>
        <v>Dallas Cowboys</v>
      </c>
      <c r="K2266" s="2" t="str">
        <f t="shared" si="720"/>
        <v>Philadelphia Eagles</v>
      </c>
      <c r="L2266" s="17">
        <f t="shared" si="721"/>
        <v>-160</v>
      </c>
      <c r="M2266" s="18">
        <f t="shared" si="722"/>
        <v>144</v>
      </c>
      <c r="N2266" s="4">
        <f t="shared" si="708"/>
        <v>1.625</v>
      </c>
      <c r="O2266" s="4">
        <f t="shared" si="709"/>
        <v>2.44</v>
      </c>
      <c r="P2266" s="4"/>
      <c r="Q2266" s="4"/>
      <c r="R2266" s="1">
        <f t="shared" si="710"/>
        <v>0.61538461538461542</v>
      </c>
      <c r="S2266" s="1">
        <f t="shared" si="710"/>
        <v>0.4098360655737705</v>
      </c>
      <c r="T2266" s="1">
        <f t="shared" si="706"/>
        <v>2.4600246002459913E-2</v>
      </c>
      <c r="U2266" s="1">
        <f t="shared" si="707"/>
        <v>0.10277427490542246</v>
      </c>
      <c r="V2266" s="1">
        <f t="shared" si="711"/>
        <v>0.61377427490542247</v>
      </c>
      <c r="W2266" s="1"/>
      <c r="X2266" s="17">
        <f t="shared" si="712"/>
        <v>629.26346196912823</v>
      </c>
      <c r="Y2266" s="18">
        <f t="shared" si="713"/>
        <v>1438.0997917039526</v>
      </c>
      <c r="Z2266" s="2">
        <f t="shared" si="724"/>
        <v>597.80028887067181</v>
      </c>
      <c r="AA2266" s="18">
        <f t="shared" si="724"/>
        <v>1366.194802118755</v>
      </c>
      <c r="AB2266" s="2">
        <f t="shared" si="725"/>
        <v>-167.27994593129748</v>
      </c>
      <c r="AC2266" s="2">
        <f t="shared" si="725"/>
        <v>136.6194802118755</v>
      </c>
      <c r="AD2266" s="2">
        <f t="shared" si="714"/>
        <v>-1000</v>
      </c>
      <c r="AE2266" s="2">
        <f t="shared" si="715"/>
        <v>1366.194802118755</v>
      </c>
      <c r="AF2266" s="5">
        <f t="shared" si="716"/>
        <v>-1</v>
      </c>
      <c r="AG2266" s="5">
        <f t="shared" si="717"/>
        <v>1.44</v>
      </c>
      <c r="AH2266" s="3">
        <f t="shared" si="718"/>
        <v>201411</v>
      </c>
      <c r="AI2266" s="21">
        <v>1.6319999999999999</v>
      </c>
      <c r="AJ2266" s="21">
        <v>2.4300000000000002</v>
      </c>
      <c r="AK2266" s="21">
        <v>1.625</v>
      </c>
      <c r="AL2266" s="21">
        <v>2.44</v>
      </c>
      <c r="AO2266">
        <f t="shared" si="723"/>
        <v>-160</v>
      </c>
      <c r="AP2266">
        <f>IF(E2266&lt;F2266,G2266,H2266)</f>
        <v>10</v>
      </c>
      <c r="AQ2266">
        <f>IF(E2266&lt;F2266,H2266,G2266)</f>
        <v>33</v>
      </c>
    </row>
    <row r="2267" spans="2:43" x14ac:dyDescent="0.25">
      <c r="B2267" s="23">
        <v>41970</v>
      </c>
      <c r="C2267" s="20" t="s">
        <v>34</v>
      </c>
      <c r="D2267" s="20" t="s">
        <v>37</v>
      </c>
      <c r="E2267" s="2">
        <v>-330.03300330033011</v>
      </c>
      <c r="F2267" s="2">
        <v>289</v>
      </c>
      <c r="G2267">
        <v>34</v>
      </c>
      <c r="H2267">
        <v>17</v>
      </c>
      <c r="J2267" s="2" t="str">
        <f t="shared" si="719"/>
        <v>Detroit Lions</v>
      </c>
      <c r="K2267" s="2" t="str">
        <f t="shared" si="720"/>
        <v>Chicago Bears</v>
      </c>
      <c r="L2267" s="17">
        <f t="shared" si="721"/>
        <v>-330.03300330033011</v>
      </c>
      <c r="M2267" s="18">
        <f t="shared" si="722"/>
        <v>289</v>
      </c>
      <c r="N2267" s="4">
        <f t="shared" si="708"/>
        <v>1.3029999999999999</v>
      </c>
      <c r="O2267" s="4">
        <f t="shared" si="709"/>
        <v>3.89</v>
      </c>
      <c r="P2267" s="4"/>
      <c r="Q2267" s="4"/>
      <c r="R2267" s="1">
        <f t="shared" si="710"/>
        <v>0.76745970836531086</v>
      </c>
      <c r="S2267" s="1">
        <f t="shared" si="710"/>
        <v>0.25706940874035988</v>
      </c>
      <c r="T2267" s="1">
        <f t="shared" si="706"/>
        <v>2.394184479106487E-2</v>
      </c>
      <c r="U2267" s="1">
        <f t="shared" si="707"/>
        <v>0.25519514981247549</v>
      </c>
      <c r="V2267" s="1">
        <f t="shared" si="711"/>
        <v>0.7661951498124755</v>
      </c>
      <c r="W2267" s="1"/>
      <c r="X2267" s="17">
        <f t="shared" si="712"/>
        <v>305.15052235027554</v>
      </c>
      <c r="Y2267" s="18">
        <f t="shared" si="713"/>
        <v>2810.9146314785244</v>
      </c>
      <c r="Z2267" s="2">
        <f t="shared" si="724"/>
        <v>289.89299623276173</v>
      </c>
      <c r="AA2267" s="18">
        <f t="shared" si="724"/>
        <v>2670.368899904598</v>
      </c>
      <c r="AB2267" s="2">
        <f t="shared" si="725"/>
        <v>-344.95486713900362</v>
      </c>
      <c r="AC2267" s="2">
        <f t="shared" si="725"/>
        <v>267.03688999045983</v>
      </c>
      <c r="AD2267" s="2">
        <f t="shared" si="714"/>
        <v>289.89299623276173</v>
      </c>
      <c r="AE2267" s="2">
        <f t="shared" si="715"/>
        <v>-1000</v>
      </c>
      <c r="AF2267" s="5">
        <f t="shared" si="716"/>
        <v>0.30299999999999994</v>
      </c>
      <c r="AG2267" s="5">
        <f t="shared" si="717"/>
        <v>-1</v>
      </c>
      <c r="AH2267" s="3">
        <f t="shared" si="718"/>
        <v>201411</v>
      </c>
      <c r="AI2267" s="21">
        <v>1.325</v>
      </c>
      <c r="AJ2267" s="21">
        <v>3.7</v>
      </c>
      <c r="AK2267" s="21">
        <v>1.3029999999999999</v>
      </c>
      <c r="AL2267" s="21">
        <v>3.89</v>
      </c>
      <c r="AO2267">
        <f t="shared" si="723"/>
        <v>-400</v>
      </c>
      <c r="AP2267">
        <f>IF(E2267&lt;F2267,G2267,H2267)</f>
        <v>34</v>
      </c>
      <c r="AQ2267">
        <f>IF(E2267&lt;F2267,H2267,G2267)</f>
        <v>17</v>
      </c>
    </row>
    <row r="2268" spans="2:43" x14ac:dyDescent="0.25">
      <c r="B2268" s="23">
        <v>41967</v>
      </c>
      <c r="C2268" s="20" t="s">
        <v>43</v>
      </c>
      <c r="D2268" s="20" t="s">
        <v>28</v>
      </c>
      <c r="E2268" s="2">
        <v>-134.04825737265415</v>
      </c>
      <c r="F2268" s="2">
        <v>121</v>
      </c>
      <c r="G2268">
        <v>27</v>
      </c>
      <c r="H2268">
        <v>34</v>
      </c>
      <c r="J2268" s="2" t="str">
        <f t="shared" si="719"/>
        <v>New Orleans Saints</v>
      </c>
      <c r="K2268" s="2" t="str">
        <f t="shared" si="720"/>
        <v>Baltimore Ravens</v>
      </c>
      <c r="L2268" s="17">
        <f t="shared" si="721"/>
        <v>-134.04825737265415</v>
      </c>
      <c r="M2268" s="18">
        <f t="shared" si="722"/>
        <v>121</v>
      </c>
      <c r="N2268" s="4">
        <f t="shared" si="708"/>
        <v>1.746</v>
      </c>
      <c r="O2268" s="4">
        <f t="shared" si="709"/>
        <v>2.21</v>
      </c>
      <c r="P2268" s="4"/>
      <c r="Q2268" s="4"/>
      <c r="R2268" s="1">
        <f t="shared" si="710"/>
        <v>0.57273768613974796</v>
      </c>
      <c r="S2268" s="1">
        <f t="shared" si="710"/>
        <v>0.45248868778280543</v>
      </c>
      <c r="T2268" s="1">
        <f t="shared" si="706"/>
        <v>2.4605662285136498E-2</v>
      </c>
      <c r="U2268" s="1">
        <f t="shared" si="707"/>
        <v>6.0124499178471263E-2</v>
      </c>
      <c r="V2268" s="1">
        <f t="shared" si="711"/>
        <v>0.5711244991784713</v>
      </c>
      <c r="W2268" s="1"/>
      <c r="X2268" s="17">
        <f t="shared" si="712"/>
        <v>750.93171705721034</v>
      </c>
      <c r="Y2268" s="18">
        <f t="shared" si="713"/>
        <v>1211.3891833551868</v>
      </c>
      <c r="Z2268" s="2">
        <f t="shared" si="724"/>
        <v>713.38513120434982</v>
      </c>
      <c r="AA2268" s="18">
        <f t="shared" si="724"/>
        <v>1150.8197241874275</v>
      </c>
      <c r="AB2268" s="2">
        <f t="shared" si="725"/>
        <v>-140.17673711698779</v>
      </c>
      <c r="AC2268" s="2">
        <f t="shared" si="725"/>
        <v>115.08197241874275</v>
      </c>
      <c r="AD2268" s="2">
        <f t="shared" si="714"/>
        <v>-1000</v>
      </c>
      <c r="AE2268" s="2">
        <f t="shared" si="715"/>
        <v>1150.8197241874275</v>
      </c>
      <c r="AF2268" s="5">
        <f t="shared" si="716"/>
        <v>-1</v>
      </c>
      <c r="AG2268" s="5">
        <f t="shared" si="717"/>
        <v>1.21</v>
      </c>
      <c r="AH2268" s="3">
        <f t="shared" si="718"/>
        <v>201411</v>
      </c>
      <c r="AI2268" s="21">
        <v>1.5069999999999999</v>
      </c>
      <c r="AJ2268" s="21">
        <v>2.77</v>
      </c>
      <c r="AK2268" s="21">
        <v>1.746</v>
      </c>
      <c r="AL2268" s="21">
        <v>2.21</v>
      </c>
      <c r="AO2268">
        <f t="shared" si="723"/>
        <v>-140</v>
      </c>
      <c r="AP2268">
        <f>IF(E2268&lt;F2268,G2268,H2268)</f>
        <v>27</v>
      </c>
      <c r="AQ2268">
        <f>IF(E2268&lt;F2268,H2268,G2268)</f>
        <v>34</v>
      </c>
    </row>
    <row r="2269" spans="2:43" x14ac:dyDescent="0.25">
      <c r="B2269" s="23">
        <v>41967</v>
      </c>
      <c r="C2269" s="20" t="s">
        <v>24</v>
      </c>
      <c r="D2269" s="20" t="s">
        <v>42</v>
      </c>
      <c r="E2269" s="2">
        <v>-143.06151645207439</v>
      </c>
      <c r="F2269" s="2">
        <v>129</v>
      </c>
      <c r="G2269">
        <v>38</v>
      </c>
      <c r="H2269">
        <v>3</v>
      </c>
      <c r="J2269" s="2" t="str">
        <f t="shared" si="719"/>
        <v>Buffalo Bills</v>
      </c>
      <c r="K2269" s="2" t="str">
        <f t="shared" si="720"/>
        <v>New York Jets</v>
      </c>
      <c r="L2269" s="17">
        <f t="shared" si="721"/>
        <v>-143.06151645207439</v>
      </c>
      <c r="M2269" s="18">
        <f t="shared" si="722"/>
        <v>129</v>
      </c>
      <c r="N2269" s="4">
        <f t="shared" si="708"/>
        <v>1.6990000000000001</v>
      </c>
      <c r="O2269" s="4">
        <f t="shared" si="709"/>
        <v>2.29</v>
      </c>
      <c r="P2269" s="4"/>
      <c r="Q2269" s="4"/>
      <c r="R2269" s="1">
        <f t="shared" si="710"/>
        <v>0.58858151854031782</v>
      </c>
      <c r="S2269" s="1">
        <f t="shared" si="710"/>
        <v>0.4366812227074236</v>
      </c>
      <c r="T2269" s="1">
        <f t="shared" si="706"/>
        <v>2.4640260716971563E-2</v>
      </c>
      <c r="U2269" s="1">
        <f t="shared" si="707"/>
        <v>7.5950147916447108E-2</v>
      </c>
      <c r="V2269" s="1">
        <f t="shared" si="711"/>
        <v>0.58695014791644717</v>
      </c>
      <c r="W2269" s="1"/>
      <c r="X2269" s="17">
        <f t="shared" si="712"/>
        <v>703.72220460254619</v>
      </c>
      <c r="Y2269" s="18">
        <f t="shared" si="713"/>
        <v>1290.6088464490549</v>
      </c>
      <c r="Z2269" s="2">
        <f t="shared" si="724"/>
        <v>668.5360943724188</v>
      </c>
      <c r="AA2269" s="18">
        <f t="shared" si="724"/>
        <v>1226.0784041266022</v>
      </c>
      <c r="AB2269" s="2">
        <f t="shared" si="725"/>
        <v>-149.58055494950344</v>
      </c>
      <c r="AC2269" s="2">
        <f t="shared" si="725"/>
        <v>122.60784041266022</v>
      </c>
      <c r="AD2269" s="2">
        <f t="shared" si="714"/>
        <v>668.5360943724188</v>
      </c>
      <c r="AE2269" s="2">
        <f t="shared" si="715"/>
        <v>-1000</v>
      </c>
      <c r="AF2269" s="5">
        <f t="shared" si="716"/>
        <v>0.69900000000000007</v>
      </c>
      <c r="AG2269" s="5">
        <f t="shared" si="717"/>
        <v>-1</v>
      </c>
      <c r="AH2269" s="3">
        <f t="shared" si="718"/>
        <v>201411</v>
      </c>
      <c r="AI2269" s="21">
        <v>1.6890000000000001</v>
      </c>
      <c r="AJ2269" s="21">
        <v>2.31</v>
      </c>
      <c r="AK2269" s="21">
        <v>1.6990000000000001</v>
      </c>
      <c r="AL2269" s="21">
        <v>2.29</v>
      </c>
      <c r="AO2269">
        <f t="shared" si="723"/>
        <v>-150</v>
      </c>
      <c r="AP2269">
        <f>IF(E2269&lt;F2269,G2269,H2269)</f>
        <v>38</v>
      </c>
      <c r="AQ2269">
        <f>IF(E2269&lt;F2269,H2269,G2269)</f>
        <v>3</v>
      </c>
    </row>
    <row r="2270" spans="2:43" x14ac:dyDescent="0.25">
      <c r="B2270" s="23">
        <v>41966</v>
      </c>
      <c r="C2270" s="20" t="s">
        <v>25</v>
      </c>
      <c r="D2270" s="20" t="s">
        <v>23</v>
      </c>
      <c r="E2270" s="2">
        <v>181</v>
      </c>
      <c r="F2270" s="2">
        <v>-202.02020202020196</v>
      </c>
      <c r="G2270">
        <v>28</v>
      </c>
      <c r="H2270">
        <v>31</v>
      </c>
      <c r="J2270" s="2" t="str">
        <f t="shared" si="719"/>
        <v>Dallas Cowboys</v>
      </c>
      <c r="K2270" s="2" t="str">
        <f t="shared" si="720"/>
        <v>New York Giants</v>
      </c>
      <c r="L2270" s="17">
        <f t="shared" si="721"/>
        <v>-202.02020202020196</v>
      </c>
      <c r="M2270" s="18">
        <f t="shared" si="722"/>
        <v>181</v>
      </c>
      <c r="N2270" s="4">
        <f t="shared" si="708"/>
        <v>1.4950000000000001</v>
      </c>
      <c r="O2270" s="4">
        <f t="shared" si="709"/>
        <v>2.81</v>
      </c>
      <c r="P2270" s="4"/>
      <c r="Q2270" s="4"/>
      <c r="R2270" s="1">
        <f t="shared" si="710"/>
        <v>0.66889632107023411</v>
      </c>
      <c r="S2270" s="1">
        <f t="shared" si="710"/>
        <v>0.35587188612099646</v>
      </c>
      <c r="T2270" s="1">
        <f t="shared" si="706"/>
        <v>2.4169570267131069E-2</v>
      </c>
      <c r="U2270" s="1">
        <f t="shared" si="707"/>
        <v>0.15651221747461883</v>
      </c>
      <c r="V2270" s="1">
        <f t="shared" si="711"/>
        <v>0.66751221747461886</v>
      </c>
      <c r="W2270" s="1"/>
      <c r="X2270" s="17">
        <f t="shared" si="712"/>
        <v>498.09992060261197</v>
      </c>
      <c r="Y2270" s="18">
        <f t="shared" si="713"/>
        <v>1796.2818011286422</v>
      </c>
      <c r="Z2270" s="2">
        <f t="shared" si="724"/>
        <v>473.19492457248134</v>
      </c>
      <c r="AA2270" s="18">
        <f t="shared" si="724"/>
        <v>1706.46771107221</v>
      </c>
      <c r="AB2270" s="2">
        <f t="shared" si="725"/>
        <v>-211.32940107155051</v>
      </c>
      <c r="AC2270" s="2">
        <f t="shared" si="725"/>
        <v>170.64677110722101</v>
      </c>
      <c r="AD2270" s="2">
        <f t="shared" si="714"/>
        <v>473.19492457248134</v>
      </c>
      <c r="AE2270" s="2">
        <f t="shared" si="715"/>
        <v>-1000</v>
      </c>
      <c r="AF2270" s="5">
        <f t="shared" si="716"/>
        <v>0.49500000000000011</v>
      </c>
      <c r="AG2270" s="5">
        <f t="shared" si="717"/>
        <v>-1</v>
      </c>
      <c r="AH2270" s="3">
        <f t="shared" si="718"/>
        <v>201411</v>
      </c>
      <c r="AI2270" s="21">
        <v>2.4500000000000002</v>
      </c>
      <c r="AJ2270" s="21">
        <v>1.621</v>
      </c>
      <c r="AK2270" s="21">
        <v>2.81</v>
      </c>
      <c r="AL2270" s="21">
        <v>1.4950000000000001</v>
      </c>
      <c r="AO2270">
        <f t="shared" si="723"/>
        <v>-300</v>
      </c>
      <c r="AP2270">
        <f>IF(E2270&lt;F2270,G2270,H2270)</f>
        <v>31</v>
      </c>
      <c r="AQ2270">
        <f>IF(E2270&lt;F2270,H2270,G2270)</f>
        <v>28</v>
      </c>
    </row>
    <row r="2271" spans="2:43" x14ac:dyDescent="0.25">
      <c r="B2271" s="23">
        <v>41966</v>
      </c>
      <c r="C2271" s="20" t="s">
        <v>38</v>
      </c>
      <c r="D2271" s="20" t="s">
        <v>30</v>
      </c>
      <c r="E2271" s="2">
        <v>-285.71428571428567</v>
      </c>
      <c r="F2271" s="2">
        <v>252</v>
      </c>
      <c r="G2271">
        <v>39</v>
      </c>
      <c r="H2271">
        <v>36</v>
      </c>
      <c r="J2271" s="2" t="str">
        <f t="shared" si="719"/>
        <v>Denver Broncos</v>
      </c>
      <c r="K2271" s="2" t="str">
        <f t="shared" si="720"/>
        <v>Miami Dolphins</v>
      </c>
      <c r="L2271" s="17">
        <f t="shared" si="721"/>
        <v>-285.71428571428567</v>
      </c>
      <c r="M2271" s="18">
        <f t="shared" si="722"/>
        <v>252</v>
      </c>
      <c r="N2271" s="4">
        <f t="shared" si="708"/>
        <v>1.35</v>
      </c>
      <c r="O2271" s="4">
        <f t="shared" si="709"/>
        <v>3.52</v>
      </c>
      <c r="P2271" s="4"/>
      <c r="Q2271" s="4"/>
      <c r="R2271" s="1">
        <f t="shared" si="710"/>
        <v>0.7407407407407407</v>
      </c>
      <c r="S2271" s="1">
        <f t="shared" si="710"/>
        <v>0.28409090909090912</v>
      </c>
      <c r="T2271" s="1">
        <f t="shared" si="706"/>
        <v>2.4229979466118934E-2</v>
      </c>
      <c r="U2271" s="1">
        <f t="shared" si="707"/>
        <v>0.22832491582491579</v>
      </c>
      <c r="V2271" s="1">
        <f t="shared" si="711"/>
        <v>0.73932491582491577</v>
      </c>
      <c r="W2271" s="1"/>
      <c r="X2271" s="17">
        <f t="shared" si="712"/>
        <v>352.58528232371435</v>
      </c>
      <c r="Y2271" s="18">
        <f t="shared" si="713"/>
        <v>2470.1836460228901</v>
      </c>
      <c r="Z2271" s="2">
        <f t="shared" si="724"/>
        <v>334.95601820752864</v>
      </c>
      <c r="AA2271" s="18">
        <f t="shared" si="724"/>
        <v>2346.6744637217457</v>
      </c>
      <c r="AB2271" s="2">
        <f t="shared" si="725"/>
        <v>-298.54665855874549</v>
      </c>
      <c r="AC2271" s="2">
        <f t="shared" si="725"/>
        <v>234.66744637217457</v>
      </c>
      <c r="AD2271" s="2">
        <f t="shared" si="714"/>
        <v>334.95601820752864</v>
      </c>
      <c r="AE2271" s="2">
        <f t="shared" si="715"/>
        <v>-1000</v>
      </c>
      <c r="AF2271" s="5">
        <f t="shared" si="716"/>
        <v>0.35000000000000009</v>
      </c>
      <c r="AG2271" s="5">
        <f t="shared" si="717"/>
        <v>-1</v>
      </c>
      <c r="AH2271" s="3">
        <f t="shared" si="718"/>
        <v>201411</v>
      </c>
      <c r="AI2271" s="21">
        <v>1.3</v>
      </c>
      <c r="AJ2271" s="21">
        <v>3.92</v>
      </c>
      <c r="AK2271" s="21">
        <v>1.35</v>
      </c>
      <c r="AL2271" s="21">
        <v>3.52</v>
      </c>
      <c r="AO2271">
        <f t="shared" si="723"/>
        <v>-300</v>
      </c>
      <c r="AP2271">
        <f>IF(E2271&lt;F2271,G2271,H2271)</f>
        <v>39</v>
      </c>
      <c r="AQ2271">
        <f>IF(E2271&lt;F2271,H2271,G2271)</f>
        <v>36</v>
      </c>
    </row>
    <row r="2272" spans="2:43" x14ac:dyDescent="0.25">
      <c r="B2272" s="23">
        <v>41966</v>
      </c>
      <c r="C2272" s="20" t="s">
        <v>22</v>
      </c>
      <c r="D2272" s="20" t="s">
        <v>53</v>
      </c>
      <c r="E2272" s="2">
        <v>-420.1680672268908</v>
      </c>
      <c r="F2272" s="2">
        <v>361.00000000000006</v>
      </c>
      <c r="G2272">
        <v>17</v>
      </c>
      <c r="H2272">
        <v>13</v>
      </c>
      <c r="J2272" s="2" t="str">
        <f t="shared" si="719"/>
        <v>San Francisco 49ers</v>
      </c>
      <c r="K2272" s="2" t="str">
        <f t="shared" si="720"/>
        <v>Washington Redskins</v>
      </c>
      <c r="L2272" s="17">
        <f t="shared" si="721"/>
        <v>-420.1680672268908</v>
      </c>
      <c r="M2272" s="18">
        <f t="shared" si="722"/>
        <v>361.00000000000006</v>
      </c>
      <c r="N2272" s="4">
        <f t="shared" si="708"/>
        <v>1.238</v>
      </c>
      <c r="O2272" s="4">
        <f t="shared" si="709"/>
        <v>4.6100000000000003</v>
      </c>
      <c r="P2272" s="4"/>
      <c r="Q2272" s="4"/>
      <c r="R2272" s="1">
        <f t="shared" si="710"/>
        <v>0.80775444264943463</v>
      </c>
      <c r="S2272" s="1">
        <f t="shared" si="710"/>
        <v>0.21691973969631234</v>
      </c>
      <c r="T2272" s="1">
        <f t="shared" si="706"/>
        <v>2.4080027359781209E-2</v>
      </c>
      <c r="U2272" s="1">
        <f t="shared" si="707"/>
        <v>0.29541735147656112</v>
      </c>
      <c r="V2272" s="1">
        <f t="shared" si="711"/>
        <v>0.80641735147656113</v>
      </c>
      <c r="W2272" s="1"/>
      <c r="X2272" s="17">
        <f t="shared" si="712"/>
        <v>240.05268260781642</v>
      </c>
      <c r="Y2272" s="18">
        <f t="shared" si="713"/>
        <v>3463.1234488006144</v>
      </c>
      <c r="Z2272" s="2">
        <f t="shared" si="724"/>
        <v>228.05004847742558</v>
      </c>
      <c r="AA2272" s="18">
        <f t="shared" si="724"/>
        <v>3289.9672763605836</v>
      </c>
      <c r="AB2272" s="2">
        <f t="shared" si="725"/>
        <v>-438.50023566164202</v>
      </c>
      <c r="AC2272" s="2">
        <f t="shared" si="725"/>
        <v>328.99672763605838</v>
      </c>
      <c r="AD2272" s="2">
        <f t="shared" si="714"/>
        <v>228.05004847742558</v>
      </c>
      <c r="AE2272" s="2">
        <f t="shared" si="715"/>
        <v>-1000</v>
      </c>
      <c r="AF2272" s="5">
        <f t="shared" si="716"/>
        <v>0.23799999999999999</v>
      </c>
      <c r="AG2272" s="5">
        <f t="shared" si="717"/>
        <v>-1</v>
      </c>
      <c r="AH2272" s="3">
        <f t="shared" si="718"/>
        <v>201411</v>
      </c>
      <c r="AI2272" s="21">
        <v>1.2430000000000001</v>
      </c>
      <c r="AJ2272" s="21">
        <v>4.54</v>
      </c>
      <c r="AK2272" s="21">
        <v>1.238</v>
      </c>
      <c r="AL2272" s="21">
        <v>4.6100000000000003</v>
      </c>
      <c r="AO2272">
        <f t="shared" si="723"/>
        <v>-500</v>
      </c>
      <c r="AP2272">
        <f>IF(E2272&lt;F2272,G2272,H2272)</f>
        <v>17</v>
      </c>
      <c r="AQ2272">
        <f>IF(E2272&lt;F2272,H2272,G2272)</f>
        <v>13</v>
      </c>
    </row>
    <row r="2273" spans="2:43" x14ac:dyDescent="0.25">
      <c r="B2273" s="23">
        <v>41966</v>
      </c>
      <c r="C2273" s="20" t="s">
        <v>54</v>
      </c>
      <c r="D2273" s="20" t="s">
        <v>55</v>
      </c>
      <c r="E2273" s="2">
        <v>-195.3125</v>
      </c>
      <c r="F2273" s="2">
        <v>175</v>
      </c>
      <c r="G2273">
        <v>27</v>
      </c>
      <c r="H2273">
        <v>24</v>
      </c>
      <c r="J2273" s="2" t="str">
        <f t="shared" si="719"/>
        <v>San Diego Chargers</v>
      </c>
      <c r="K2273" s="2" t="str">
        <f t="shared" si="720"/>
        <v>St. Louis Rams</v>
      </c>
      <c r="L2273" s="17">
        <f t="shared" si="721"/>
        <v>-195.3125</v>
      </c>
      <c r="M2273" s="18">
        <f t="shared" si="722"/>
        <v>175</v>
      </c>
      <c r="N2273" s="4">
        <f t="shared" si="708"/>
        <v>1.512</v>
      </c>
      <c r="O2273" s="4">
        <f t="shared" si="709"/>
        <v>2.75</v>
      </c>
      <c r="P2273" s="4"/>
      <c r="Q2273" s="4"/>
      <c r="R2273" s="1">
        <f t="shared" si="710"/>
        <v>0.66137566137566139</v>
      </c>
      <c r="S2273" s="1">
        <f t="shared" si="710"/>
        <v>0.36363636363636365</v>
      </c>
      <c r="T2273" s="1">
        <f t="shared" si="706"/>
        <v>2.4401689347724131E-2</v>
      </c>
      <c r="U2273" s="1">
        <f t="shared" si="707"/>
        <v>0.14886964886964887</v>
      </c>
      <c r="V2273" s="1">
        <f t="shared" si="711"/>
        <v>0.65986964886964894</v>
      </c>
      <c r="W2273" s="1"/>
      <c r="X2273" s="17">
        <f t="shared" si="712"/>
        <v>515.45081928376521</v>
      </c>
      <c r="Y2273" s="18">
        <f t="shared" si="713"/>
        <v>1739.277880578285</v>
      </c>
      <c r="Z2273" s="2">
        <f t="shared" si="724"/>
        <v>489.67827831957692</v>
      </c>
      <c r="AA2273" s="18">
        <f t="shared" si="724"/>
        <v>1652.3139865493706</v>
      </c>
      <c r="AB2273" s="2">
        <f t="shared" si="725"/>
        <v>-204.21571555750606</v>
      </c>
      <c r="AC2273" s="2">
        <f t="shared" si="725"/>
        <v>165.23139865493707</v>
      </c>
      <c r="AD2273" s="2">
        <f t="shared" si="714"/>
        <v>489.67827831957692</v>
      </c>
      <c r="AE2273" s="2">
        <f t="shared" si="715"/>
        <v>-1000</v>
      </c>
      <c r="AF2273" s="5">
        <f t="shared" si="716"/>
        <v>0.51200000000000001</v>
      </c>
      <c r="AG2273" s="5">
        <f t="shared" si="717"/>
        <v>-1</v>
      </c>
      <c r="AH2273" s="3">
        <f t="shared" si="718"/>
        <v>201411</v>
      </c>
      <c r="AI2273" s="21">
        <v>1.4159999999999999</v>
      </c>
      <c r="AJ2273" s="21">
        <v>3.14</v>
      </c>
      <c r="AK2273" s="21">
        <v>1.512</v>
      </c>
      <c r="AL2273" s="21">
        <v>2.75</v>
      </c>
      <c r="AO2273">
        <f t="shared" si="723"/>
        <v>-200</v>
      </c>
      <c r="AP2273">
        <f>IF(E2273&lt;F2273,G2273,H2273)</f>
        <v>27</v>
      </c>
      <c r="AQ2273">
        <f>IF(E2273&lt;F2273,H2273,G2273)</f>
        <v>24</v>
      </c>
    </row>
    <row r="2274" spans="2:43" x14ac:dyDescent="0.25">
      <c r="B2274" s="23">
        <v>41966</v>
      </c>
      <c r="C2274" s="20" t="s">
        <v>32</v>
      </c>
      <c r="D2274" s="20" t="s">
        <v>48</v>
      </c>
      <c r="E2274" s="2">
        <v>-361.01083032490988</v>
      </c>
      <c r="F2274" s="2">
        <v>313.99999999999994</v>
      </c>
      <c r="G2274">
        <v>19</v>
      </c>
      <c r="H2274">
        <v>3</v>
      </c>
      <c r="J2274" s="2" t="str">
        <f t="shared" si="719"/>
        <v>Seattle Seahawks</v>
      </c>
      <c r="K2274" s="2" t="str">
        <f t="shared" si="720"/>
        <v>Arizona Cardinals</v>
      </c>
      <c r="L2274" s="17">
        <f t="shared" si="721"/>
        <v>-361.01083032490988</v>
      </c>
      <c r="M2274" s="18">
        <f t="shared" si="722"/>
        <v>313.99999999999994</v>
      </c>
      <c r="N2274" s="4">
        <f t="shared" si="708"/>
        <v>1.2769999999999999</v>
      </c>
      <c r="O2274" s="4">
        <f t="shared" si="709"/>
        <v>4.1399999999999997</v>
      </c>
      <c r="P2274" s="4"/>
      <c r="Q2274" s="4"/>
      <c r="R2274" s="1">
        <f t="shared" si="710"/>
        <v>0.78308535630383713</v>
      </c>
      <c r="S2274" s="1">
        <f t="shared" si="710"/>
        <v>0.24154589371980678</v>
      </c>
      <c r="T2274" s="1">
        <f t="shared" si="706"/>
        <v>2.4039136053165988E-2</v>
      </c>
      <c r="U2274" s="1">
        <f t="shared" si="707"/>
        <v>0.2707697312920152</v>
      </c>
      <c r="V2274" s="1">
        <f t="shared" si="711"/>
        <v>0.78176973129201521</v>
      </c>
      <c r="W2274" s="1"/>
      <c r="X2274" s="17">
        <f t="shared" si="712"/>
        <v>279.14903835854574</v>
      </c>
      <c r="Y2274" s="18">
        <f t="shared" si="713"/>
        <v>3040.0006684082346</v>
      </c>
      <c r="Z2274" s="2">
        <f t="shared" si="724"/>
        <v>265.19158644061844</v>
      </c>
      <c r="AA2274" s="18">
        <f t="shared" si="724"/>
        <v>2888.0006349878227</v>
      </c>
      <c r="AB2274" s="2">
        <f t="shared" si="725"/>
        <v>-377.0858696619772</v>
      </c>
      <c r="AC2274" s="2">
        <f t="shared" si="725"/>
        <v>288.80006349878227</v>
      </c>
      <c r="AD2274" s="2">
        <f t="shared" si="714"/>
        <v>265.19158644061844</v>
      </c>
      <c r="AE2274" s="2">
        <f t="shared" si="715"/>
        <v>-1000</v>
      </c>
      <c r="AF2274" s="5">
        <f t="shared" si="716"/>
        <v>0.27699999999999991</v>
      </c>
      <c r="AG2274" s="5">
        <f t="shared" si="717"/>
        <v>-1</v>
      </c>
      <c r="AH2274" s="3">
        <f t="shared" si="718"/>
        <v>201411</v>
      </c>
      <c r="AI2274" s="21">
        <v>1.357</v>
      </c>
      <c r="AJ2274" s="21">
        <v>3.48</v>
      </c>
      <c r="AK2274" s="21">
        <v>1.2769999999999999</v>
      </c>
      <c r="AL2274" s="21">
        <v>4.1399999999999997</v>
      </c>
      <c r="AO2274">
        <f t="shared" si="723"/>
        <v>-400</v>
      </c>
      <c r="AP2274">
        <f>IF(E2274&lt;F2274,G2274,H2274)</f>
        <v>19</v>
      </c>
      <c r="AQ2274">
        <f>IF(E2274&lt;F2274,H2274,G2274)</f>
        <v>3</v>
      </c>
    </row>
    <row r="2275" spans="2:43" x14ac:dyDescent="0.25">
      <c r="B2275" s="23">
        <v>41966</v>
      </c>
      <c r="C2275" s="20" t="s">
        <v>35</v>
      </c>
      <c r="D2275" s="20" t="s">
        <v>46</v>
      </c>
      <c r="E2275" s="2">
        <v>-145.13788098693757</v>
      </c>
      <c r="F2275" s="2">
        <v>131</v>
      </c>
      <c r="G2275">
        <v>24</v>
      </c>
      <c r="H2275">
        <v>26</v>
      </c>
      <c r="J2275" s="2" t="str">
        <f t="shared" si="719"/>
        <v>Atlanta Falcons</v>
      </c>
      <c r="K2275" s="2" t="str">
        <f t="shared" si="720"/>
        <v>Cleveland Browns</v>
      </c>
      <c r="L2275" s="17">
        <f t="shared" si="721"/>
        <v>-145.13788098693757</v>
      </c>
      <c r="M2275" s="18">
        <f t="shared" si="722"/>
        <v>131</v>
      </c>
      <c r="N2275" s="4">
        <f t="shared" si="708"/>
        <v>1.6890000000000001</v>
      </c>
      <c r="O2275" s="4">
        <f t="shared" si="709"/>
        <v>2.31</v>
      </c>
      <c r="P2275" s="4"/>
      <c r="Q2275" s="4"/>
      <c r="R2275" s="1">
        <f t="shared" si="710"/>
        <v>0.59206631142687982</v>
      </c>
      <c r="S2275" s="1">
        <f t="shared" si="710"/>
        <v>0.4329004329004329</v>
      </c>
      <c r="T2275" s="1">
        <f t="shared" si="706"/>
        <v>2.4358589647411888E-2</v>
      </c>
      <c r="U2275" s="1">
        <f t="shared" si="707"/>
        <v>7.9582939263223462E-2</v>
      </c>
      <c r="V2275" s="1">
        <f t="shared" si="711"/>
        <v>0.59058293926322347</v>
      </c>
      <c r="W2275" s="1"/>
      <c r="X2275" s="17">
        <f t="shared" si="712"/>
        <v>693.24227558544305</v>
      </c>
      <c r="Y2275" s="18">
        <f t="shared" si="713"/>
        <v>1309.568863191934</v>
      </c>
      <c r="Z2275" s="2">
        <f t="shared" si="724"/>
        <v>658.58016180617085</v>
      </c>
      <c r="AA2275" s="18">
        <f t="shared" si="724"/>
        <v>1244.0904200323373</v>
      </c>
      <c r="AB2275" s="2">
        <f t="shared" si="725"/>
        <v>-151.84180423192183</v>
      </c>
      <c r="AC2275" s="2">
        <f t="shared" si="725"/>
        <v>124.40904200323374</v>
      </c>
      <c r="AD2275" s="2">
        <f t="shared" si="714"/>
        <v>-1000</v>
      </c>
      <c r="AE2275" s="2">
        <f t="shared" si="715"/>
        <v>1244.0904200323373</v>
      </c>
      <c r="AF2275" s="5">
        <f t="shared" si="716"/>
        <v>-1</v>
      </c>
      <c r="AG2275" s="5">
        <f t="shared" si="717"/>
        <v>1.31</v>
      </c>
      <c r="AH2275" s="3">
        <f t="shared" si="718"/>
        <v>201411</v>
      </c>
      <c r="AI2275" s="21">
        <v>1.595</v>
      </c>
      <c r="AJ2275" s="21">
        <v>2.52</v>
      </c>
      <c r="AK2275" s="21">
        <v>1.6890000000000001</v>
      </c>
      <c r="AL2275" s="21">
        <v>2.31</v>
      </c>
      <c r="AO2275">
        <f t="shared" si="723"/>
        <v>-150</v>
      </c>
      <c r="AP2275">
        <f>IF(E2275&lt;F2275,G2275,H2275)</f>
        <v>24</v>
      </c>
      <c r="AQ2275">
        <f>IF(E2275&lt;F2275,H2275,G2275)</f>
        <v>26</v>
      </c>
    </row>
    <row r="2276" spans="2:43" x14ac:dyDescent="0.25">
      <c r="B2276" s="23">
        <v>41966</v>
      </c>
      <c r="C2276" s="20" t="s">
        <v>37</v>
      </c>
      <c r="D2276" s="20" t="s">
        <v>27</v>
      </c>
      <c r="E2276" s="2">
        <v>-202.02020202020196</v>
      </c>
      <c r="F2276" s="2">
        <v>181</v>
      </c>
      <c r="G2276">
        <v>21</v>
      </c>
      <c r="H2276">
        <v>13</v>
      </c>
      <c r="J2276" s="2" t="str">
        <f t="shared" si="719"/>
        <v>Chicago Bears</v>
      </c>
      <c r="K2276" s="2" t="str">
        <f t="shared" si="720"/>
        <v>Tampa Bay Buccaneers</v>
      </c>
      <c r="L2276" s="17">
        <f t="shared" si="721"/>
        <v>-202.02020202020196</v>
      </c>
      <c r="M2276" s="18">
        <f t="shared" si="722"/>
        <v>181</v>
      </c>
      <c r="N2276" s="4">
        <f t="shared" si="708"/>
        <v>1.4950000000000001</v>
      </c>
      <c r="O2276" s="4">
        <f t="shared" si="709"/>
        <v>2.81</v>
      </c>
      <c r="P2276" s="4"/>
      <c r="Q2276" s="4"/>
      <c r="R2276" s="1">
        <f t="shared" si="710"/>
        <v>0.66889632107023411</v>
      </c>
      <c r="S2276" s="1">
        <f t="shared" si="710"/>
        <v>0.35587188612099646</v>
      </c>
      <c r="T2276" s="1">
        <f t="shared" si="706"/>
        <v>2.4169570267131069E-2</v>
      </c>
      <c r="U2276" s="1">
        <f t="shared" si="707"/>
        <v>0.15651221747461883</v>
      </c>
      <c r="V2276" s="1">
        <f t="shared" si="711"/>
        <v>0.66751221747461886</v>
      </c>
      <c r="W2276" s="1"/>
      <c r="X2276" s="17">
        <f t="shared" si="712"/>
        <v>498.09992060261197</v>
      </c>
      <c r="Y2276" s="18">
        <f t="shared" si="713"/>
        <v>1796.2818011286422</v>
      </c>
      <c r="Z2276" s="2">
        <f t="shared" si="724"/>
        <v>473.19492457248134</v>
      </c>
      <c r="AA2276" s="18">
        <f t="shared" si="724"/>
        <v>1706.46771107221</v>
      </c>
      <c r="AB2276" s="2">
        <f t="shared" si="725"/>
        <v>-211.32940107155051</v>
      </c>
      <c r="AC2276" s="2">
        <f t="shared" si="725"/>
        <v>170.64677110722101</v>
      </c>
      <c r="AD2276" s="2">
        <f t="shared" si="714"/>
        <v>473.19492457248134</v>
      </c>
      <c r="AE2276" s="2">
        <f t="shared" si="715"/>
        <v>-1000</v>
      </c>
      <c r="AF2276" s="5">
        <f t="shared" si="716"/>
        <v>0.49500000000000011</v>
      </c>
      <c r="AG2276" s="5">
        <f t="shared" si="717"/>
        <v>-1</v>
      </c>
      <c r="AH2276" s="3">
        <f t="shared" si="718"/>
        <v>201411</v>
      </c>
      <c r="AI2276" s="21">
        <v>1.4</v>
      </c>
      <c r="AJ2276" s="21">
        <v>3.22</v>
      </c>
      <c r="AK2276" s="21">
        <v>1.4950000000000001</v>
      </c>
      <c r="AL2276" s="21">
        <v>2.81</v>
      </c>
      <c r="AO2276">
        <f t="shared" si="723"/>
        <v>-300</v>
      </c>
      <c r="AP2276">
        <f>IF(E2276&lt;F2276,G2276,H2276)</f>
        <v>21</v>
      </c>
      <c r="AQ2276">
        <f>IF(E2276&lt;F2276,H2276,G2276)</f>
        <v>13</v>
      </c>
    </row>
    <row r="2277" spans="2:43" x14ac:dyDescent="0.25">
      <c r="B2277" s="23">
        <v>41966</v>
      </c>
      <c r="C2277" s="20" t="s">
        <v>40</v>
      </c>
      <c r="D2277" s="20" t="s">
        <v>21</v>
      </c>
      <c r="E2277" s="2">
        <v>-149.03129657228018</v>
      </c>
      <c r="F2277" s="2">
        <v>135</v>
      </c>
      <c r="G2277">
        <v>13</v>
      </c>
      <c r="H2277">
        <v>22</v>
      </c>
      <c r="J2277" s="2" t="str">
        <f t="shared" si="719"/>
        <v>Houston Texans</v>
      </c>
      <c r="K2277" s="2" t="str">
        <f t="shared" si="720"/>
        <v>Cincinnati Bengals</v>
      </c>
      <c r="L2277" s="17">
        <f t="shared" si="721"/>
        <v>-149.03129657228018</v>
      </c>
      <c r="M2277" s="18">
        <f t="shared" si="722"/>
        <v>135</v>
      </c>
      <c r="N2277" s="4">
        <f t="shared" si="708"/>
        <v>1.671</v>
      </c>
      <c r="O2277" s="4">
        <f t="shared" si="709"/>
        <v>2.35</v>
      </c>
      <c r="P2277" s="4"/>
      <c r="Q2277" s="4"/>
      <c r="R2277" s="1">
        <f t="shared" si="710"/>
        <v>0.59844404548174746</v>
      </c>
      <c r="S2277" s="1">
        <f t="shared" si="710"/>
        <v>0.42553191489361702</v>
      </c>
      <c r="T2277" s="1">
        <f t="shared" si="706"/>
        <v>2.3414573489181634E-2</v>
      </c>
      <c r="U2277" s="1">
        <f t="shared" si="707"/>
        <v>8.6456065294065215E-2</v>
      </c>
      <c r="V2277" s="1">
        <f t="shared" si="711"/>
        <v>0.59745606529406525</v>
      </c>
      <c r="W2277" s="1"/>
      <c r="X2277" s="17">
        <f t="shared" si="712"/>
        <v>673.76324066239818</v>
      </c>
      <c r="Y2277" s="18">
        <f t="shared" si="713"/>
        <v>1346.2787179800953</v>
      </c>
      <c r="Z2277" s="2">
        <f t="shared" si="724"/>
        <v>640.07507862927821</v>
      </c>
      <c r="AA2277" s="18">
        <f t="shared" si="724"/>
        <v>1278.9647820810906</v>
      </c>
      <c r="AB2277" s="2">
        <f t="shared" si="725"/>
        <v>-156.23167240654044</v>
      </c>
      <c r="AC2277" s="2">
        <f t="shared" si="725"/>
        <v>127.89647820810906</v>
      </c>
      <c r="AD2277" s="2">
        <f t="shared" si="714"/>
        <v>-1000</v>
      </c>
      <c r="AE2277" s="2">
        <f t="shared" si="715"/>
        <v>1278.9647820810906</v>
      </c>
      <c r="AF2277" s="5">
        <f t="shared" si="716"/>
        <v>-1</v>
      </c>
      <c r="AG2277" s="5">
        <f t="shared" si="717"/>
        <v>1.35</v>
      </c>
      <c r="AH2277" s="3">
        <f t="shared" si="718"/>
        <v>201411</v>
      </c>
      <c r="AI2277" s="21">
        <v>1.833</v>
      </c>
      <c r="AJ2277" s="21">
        <v>2.09</v>
      </c>
      <c r="AK2277" s="21">
        <v>1.671</v>
      </c>
      <c r="AL2277" s="21">
        <v>2.35</v>
      </c>
      <c r="AO2277">
        <f t="shared" si="723"/>
        <v>-150</v>
      </c>
      <c r="AP2277">
        <f>IF(E2277&lt;F2277,G2277,H2277)</f>
        <v>13</v>
      </c>
      <c r="AQ2277">
        <f>IF(E2277&lt;F2277,H2277,G2277)</f>
        <v>22</v>
      </c>
    </row>
    <row r="2278" spans="2:43" x14ac:dyDescent="0.25">
      <c r="B2278" s="23">
        <v>41966</v>
      </c>
      <c r="C2278" s="20" t="s">
        <v>39</v>
      </c>
      <c r="D2278" s="20" t="s">
        <v>26</v>
      </c>
      <c r="E2278" s="2">
        <v>-704.22535211267655</v>
      </c>
      <c r="F2278" s="2">
        <v>569</v>
      </c>
      <c r="G2278">
        <v>23</v>
      </c>
      <c r="H2278">
        <v>3</v>
      </c>
      <c r="J2278" s="2" t="str">
        <f t="shared" si="719"/>
        <v>Indianapolis Colts</v>
      </c>
      <c r="K2278" s="2" t="str">
        <f t="shared" si="720"/>
        <v>Jacksonville Jaguars</v>
      </c>
      <c r="L2278" s="17">
        <f t="shared" si="721"/>
        <v>-704.22535211267655</v>
      </c>
      <c r="M2278" s="18">
        <f t="shared" si="722"/>
        <v>569</v>
      </c>
      <c r="N2278" s="4">
        <f t="shared" si="708"/>
        <v>1.1419999999999999</v>
      </c>
      <c r="O2278" s="4">
        <f t="shared" si="709"/>
        <v>6.69</v>
      </c>
      <c r="P2278" s="4"/>
      <c r="Q2278" s="4"/>
      <c r="R2278" s="1">
        <f t="shared" si="710"/>
        <v>0.87565674255691772</v>
      </c>
      <c r="S2278" s="1">
        <f t="shared" si="710"/>
        <v>0.14947683109118085</v>
      </c>
      <c r="T2278" s="1">
        <f t="shared" si="706"/>
        <v>2.4517364657814289E-2</v>
      </c>
      <c r="U2278" s="1">
        <f t="shared" si="707"/>
        <v>0.36308995573286845</v>
      </c>
      <c r="V2278" s="1">
        <f t="shared" si="711"/>
        <v>0.87408995573286852</v>
      </c>
      <c r="W2278" s="1"/>
      <c r="X2278" s="17">
        <f t="shared" si="712"/>
        <v>144.04700962564431</v>
      </c>
      <c r="Y2278" s="18">
        <f t="shared" si="713"/>
        <v>5244.6895961497903</v>
      </c>
      <c r="Z2278" s="2">
        <f t="shared" si="724"/>
        <v>136.84465914436208</v>
      </c>
      <c r="AA2278" s="18">
        <f t="shared" si="724"/>
        <v>4982.4551163423002</v>
      </c>
      <c r="AB2278" s="2">
        <f t="shared" si="725"/>
        <v>-730.75559269365863</v>
      </c>
      <c r="AC2278" s="2">
        <f t="shared" si="725"/>
        <v>498.24551163423001</v>
      </c>
      <c r="AD2278" s="2">
        <f t="shared" si="714"/>
        <v>136.84465914436208</v>
      </c>
      <c r="AE2278" s="2">
        <f t="shared" si="715"/>
        <v>-1000</v>
      </c>
      <c r="AF2278" s="5">
        <f t="shared" si="716"/>
        <v>0.1419999999999999</v>
      </c>
      <c r="AG2278" s="5">
        <f t="shared" si="717"/>
        <v>-1</v>
      </c>
      <c r="AH2278" s="3">
        <f t="shared" si="718"/>
        <v>201411</v>
      </c>
      <c r="AI2278" s="21">
        <v>1.105</v>
      </c>
      <c r="AJ2278" s="21">
        <v>8.36</v>
      </c>
      <c r="AK2278" s="21">
        <v>1.1419999999999999</v>
      </c>
      <c r="AL2278" s="21">
        <v>6.69</v>
      </c>
      <c r="AO2278">
        <f t="shared" si="723"/>
        <v>-800</v>
      </c>
      <c r="AP2278">
        <f>IF(E2278&lt;F2278,G2278,H2278)</f>
        <v>23</v>
      </c>
      <c r="AQ2278">
        <f>IF(E2278&lt;F2278,H2278,G2278)</f>
        <v>3</v>
      </c>
    </row>
    <row r="2279" spans="2:43" x14ac:dyDescent="0.25">
      <c r="B2279" s="23">
        <v>41966</v>
      </c>
      <c r="C2279" s="20" t="s">
        <v>29</v>
      </c>
      <c r="D2279" s="20" t="s">
        <v>33</v>
      </c>
      <c r="E2279" s="2">
        <v>297</v>
      </c>
      <c r="F2279" s="2">
        <v>-340.13605442176868</v>
      </c>
      <c r="G2279">
        <v>21</v>
      </c>
      <c r="H2279">
        <v>24</v>
      </c>
      <c r="J2279" s="2" t="str">
        <f t="shared" si="719"/>
        <v>Green Bay Packers</v>
      </c>
      <c r="K2279" s="2" t="str">
        <f t="shared" si="720"/>
        <v>Minnesota Vikings</v>
      </c>
      <c r="L2279" s="17">
        <f t="shared" si="721"/>
        <v>-340.13605442176868</v>
      </c>
      <c r="M2279" s="18">
        <f t="shared" si="722"/>
        <v>297</v>
      </c>
      <c r="N2279" s="4">
        <f t="shared" si="708"/>
        <v>1.294</v>
      </c>
      <c r="O2279" s="4">
        <f t="shared" si="709"/>
        <v>3.97</v>
      </c>
      <c r="P2279" s="4"/>
      <c r="Q2279" s="4"/>
      <c r="R2279" s="1">
        <f t="shared" si="710"/>
        <v>0.77279752704791338</v>
      </c>
      <c r="S2279" s="1">
        <f t="shared" si="710"/>
        <v>0.25188916876574308</v>
      </c>
      <c r="T2279" s="1">
        <f t="shared" si="706"/>
        <v>2.4091945288753691E-2</v>
      </c>
      <c r="U2279" s="1">
        <f t="shared" si="707"/>
        <v>0.26045417914108515</v>
      </c>
      <c r="V2279" s="1">
        <f t="shared" si="711"/>
        <v>0.77145417914108516</v>
      </c>
      <c r="W2279" s="1"/>
      <c r="X2279" s="17">
        <f t="shared" si="712"/>
        <v>296.25326693203101</v>
      </c>
      <c r="Y2279" s="18">
        <f t="shared" si="713"/>
        <v>2885.3748766723884</v>
      </c>
      <c r="Z2279" s="2">
        <f t="shared" si="724"/>
        <v>281.44060358542947</v>
      </c>
      <c r="AA2279" s="18">
        <f t="shared" si="724"/>
        <v>2741.1061328387686</v>
      </c>
      <c r="AB2279" s="2">
        <f t="shared" si="725"/>
        <v>-355.31475816226941</v>
      </c>
      <c r="AC2279" s="2">
        <f t="shared" si="725"/>
        <v>274.11061328387689</v>
      </c>
      <c r="AD2279" s="2">
        <f t="shared" si="714"/>
        <v>281.44060358542947</v>
      </c>
      <c r="AE2279" s="2">
        <f t="shared" si="715"/>
        <v>-1000</v>
      </c>
      <c r="AF2279" s="5">
        <f t="shared" si="716"/>
        <v>0.29400000000000004</v>
      </c>
      <c r="AG2279" s="5">
        <f t="shared" si="717"/>
        <v>-1</v>
      </c>
      <c r="AH2279" s="3">
        <f t="shared" si="718"/>
        <v>201411</v>
      </c>
      <c r="AI2279" s="21">
        <v>5</v>
      </c>
      <c r="AJ2279" s="21">
        <v>1.212</v>
      </c>
      <c r="AK2279" s="21">
        <v>3.97</v>
      </c>
      <c r="AL2279" s="21">
        <v>1.294</v>
      </c>
      <c r="AO2279">
        <f t="shared" si="723"/>
        <v>-400</v>
      </c>
      <c r="AP2279">
        <f>IF(E2279&lt;F2279,G2279,H2279)</f>
        <v>24</v>
      </c>
      <c r="AQ2279">
        <f>IF(E2279&lt;F2279,H2279,G2279)</f>
        <v>21</v>
      </c>
    </row>
    <row r="2280" spans="2:43" x14ac:dyDescent="0.25">
      <c r="B2280" s="23">
        <v>41966</v>
      </c>
      <c r="C2280" s="20" t="s">
        <v>36</v>
      </c>
      <c r="D2280" s="20" t="s">
        <v>34</v>
      </c>
      <c r="E2280" s="2">
        <v>-310.55900621118008</v>
      </c>
      <c r="F2280" s="2">
        <v>273</v>
      </c>
      <c r="G2280">
        <v>34</v>
      </c>
      <c r="H2280">
        <v>9</v>
      </c>
      <c r="J2280" s="2" t="str">
        <f t="shared" si="719"/>
        <v>New England Patriots</v>
      </c>
      <c r="K2280" s="2" t="str">
        <f t="shared" si="720"/>
        <v>Detroit Lions</v>
      </c>
      <c r="L2280" s="17">
        <f t="shared" si="721"/>
        <v>-310.55900621118008</v>
      </c>
      <c r="M2280" s="18">
        <f t="shared" si="722"/>
        <v>273</v>
      </c>
      <c r="N2280" s="4">
        <f t="shared" si="708"/>
        <v>1.3220000000000001</v>
      </c>
      <c r="O2280" s="4">
        <f t="shared" si="709"/>
        <v>3.73</v>
      </c>
      <c r="P2280" s="4"/>
      <c r="Q2280" s="4"/>
      <c r="R2280" s="1">
        <f t="shared" si="710"/>
        <v>0.75642965204236001</v>
      </c>
      <c r="S2280" s="1">
        <f t="shared" si="710"/>
        <v>0.26809651474530832</v>
      </c>
      <c r="T2280" s="1">
        <f t="shared" si="706"/>
        <v>2.3939034045922236E-2</v>
      </c>
      <c r="U2280" s="1">
        <f t="shared" si="707"/>
        <v>0.24416656864852584</v>
      </c>
      <c r="V2280" s="1">
        <f t="shared" si="711"/>
        <v>0.75516656864852583</v>
      </c>
      <c r="W2280" s="1"/>
      <c r="X2280" s="17">
        <f t="shared" si="712"/>
        <v>324.21116282946303</v>
      </c>
      <c r="Y2280" s="18">
        <f t="shared" si="713"/>
        <v>2663.4771552855118</v>
      </c>
      <c r="Z2280" s="2">
        <f t="shared" si="724"/>
        <v>308.00060468798989</v>
      </c>
      <c r="AA2280" s="18">
        <f t="shared" si="724"/>
        <v>2530.3032975212359</v>
      </c>
      <c r="AB2280" s="2">
        <f t="shared" si="725"/>
        <v>-324.67468725037662</v>
      </c>
      <c r="AC2280" s="2">
        <f t="shared" si="725"/>
        <v>253.03032975212358</v>
      </c>
      <c r="AD2280" s="2">
        <f t="shared" si="714"/>
        <v>308.00060468798989</v>
      </c>
      <c r="AE2280" s="2">
        <f t="shared" si="715"/>
        <v>-1000</v>
      </c>
      <c r="AF2280" s="5">
        <f t="shared" si="716"/>
        <v>0.32200000000000006</v>
      </c>
      <c r="AG2280" s="5">
        <f t="shared" si="717"/>
        <v>-1</v>
      </c>
      <c r="AH2280" s="3">
        <f t="shared" si="718"/>
        <v>201411</v>
      </c>
      <c r="AI2280" s="21">
        <v>1.327</v>
      </c>
      <c r="AJ2280" s="21">
        <v>3.69</v>
      </c>
      <c r="AK2280" s="21">
        <v>1.3220000000000001</v>
      </c>
      <c r="AL2280" s="21">
        <v>3.73</v>
      </c>
      <c r="AO2280">
        <f t="shared" si="723"/>
        <v>-400</v>
      </c>
      <c r="AP2280">
        <f>IF(E2280&lt;F2280,G2280,H2280)</f>
        <v>34</v>
      </c>
      <c r="AQ2280">
        <f>IF(E2280&lt;F2280,H2280,G2280)</f>
        <v>9</v>
      </c>
    </row>
    <row r="2281" spans="2:43" x14ac:dyDescent="0.25">
      <c r="B2281" s="23">
        <v>41966</v>
      </c>
      <c r="C2281" s="20" t="s">
        <v>19</v>
      </c>
      <c r="D2281" s="20" t="s">
        <v>41</v>
      </c>
      <c r="E2281" s="2">
        <v>-602.40963855421717</v>
      </c>
      <c r="F2281" s="2">
        <v>498.00000000000006</v>
      </c>
      <c r="G2281">
        <v>43</v>
      </c>
      <c r="H2281">
        <v>24</v>
      </c>
      <c r="J2281" s="2" t="str">
        <f t="shared" si="719"/>
        <v>Philadelphia Eagles</v>
      </c>
      <c r="K2281" s="2" t="str">
        <f t="shared" si="720"/>
        <v>Tennessee Titans</v>
      </c>
      <c r="L2281" s="17">
        <f t="shared" si="721"/>
        <v>-602.40963855421717</v>
      </c>
      <c r="M2281" s="18">
        <f t="shared" si="722"/>
        <v>498.00000000000006</v>
      </c>
      <c r="N2281" s="4">
        <f t="shared" si="708"/>
        <v>1.1659999999999999</v>
      </c>
      <c r="O2281" s="4">
        <f t="shared" si="709"/>
        <v>5.98</v>
      </c>
      <c r="P2281" s="4"/>
      <c r="Q2281" s="4"/>
      <c r="R2281" s="1">
        <f t="shared" si="710"/>
        <v>0.85763293310463129</v>
      </c>
      <c r="S2281" s="1">
        <f t="shared" si="710"/>
        <v>0.16722408026755853</v>
      </c>
      <c r="T2281" s="1">
        <f t="shared" si="706"/>
        <v>2.4254128183599288E-2</v>
      </c>
      <c r="U2281" s="1">
        <f t="shared" si="707"/>
        <v>0.34520442641853638</v>
      </c>
      <c r="V2281" s="1">
        <f t="shared" si="711"/>
        <v>0.85620442641853645</v>
      </c>
      <c r="W2281" s="1"/>
      <c r="X2281" s="17">
        <f t="shared" si="712"/>
        <v>167.94537512840679</v>
      </c>
      <c r="Y2281" s="18">
        <f t="shared" si="713"/>
        <v>4651.0400027330788</v>
      </c>
      <c r="Z2281" s="2">
        <f t="shared" si="724"/>
        <v>159.54810637198645</v>
      </c>
      <c r="AA2281" s="18">
        <f t="shared" si="724"/>
        <v>4418.4880025964248</v>
      </c>
      <c r="AB2281" s="2">
        <f t="shared" si="725"/>
        <v>-626.77020914839295</v>
      </c>
      <c r="AC2281" s="2">
        <f t="shared" si="725"/>
        <v>441.84880025964247</v>
      </c>
      <c r="AD2281" s="2">
        <f t="shared" si="714"/>
        <v>159.54810637198645</v>
      </c>
      <c r="AE2281" s="2">
        <f t="shared" si="715"/>
        <v>-1000</v>
      </c>
      <c r="AF2281" s="5">
        <f t="shared" si="716"/>
        <v>0.16599999999999993</v>
      </c>
      <c r="AG2281" s="5">
        <f t="shared" si="717"/>
        <v>-1</v>
      </c>
      <c r="AH2281" s="3">
        <f t="shared" si="718"/>
        <v>201411</v>
      </c>
      <c r="AI2281" s="21">
        <v>1.1659999999999999</v>
      </c>
      <c r="AJ2281" s="21">
        <v>5.98</v>
      </c>
      <c r="AK2281" s="21">
        <v>1.1659999999999999</v>
      </c>
      <c r="AL2281" s="21">
        <v>5.98</v>
      </c>
      <c r="AO2281">
        <f t="shared" si="723"/>
        <v>-700</v>
      </c>
      <c r="AP2281">
        <f>IF(E2281&lt;F2281,G2281,H2281)</f>
        <v>43</v>
      </c>
      <c r="AQ2281">
        <f>IF(E2281&lt;F2281,H2281,G2281)</f>
        <v>24</v>
      </c>
    </row>
    <row r="2282" spans="2:43" x14ac:dyDescent="0.25">
      <c r="B2282" s="23">
        <v>41963</v>
      </c>
      <c r="C2282" s="20" t="s">
        <v>52</v>
      </c>
      <c r="D2282" s="20" t="s">
        <v>20</v>
      </c>
      <c r="E2282" s="2">
        <v>289</v>
      </c>
      <c r="F2282" s="2">
        <v>-330.03300330033011</v>
      </c>
      <c r="G2282">
        <v>24</v>
      </c>
      <c r="H2282">
        <v>20</v>
      </c>
      <c r="J2282" s="2" t="str">
        <f t="shared" si="719"/>
        <v>Kansas City Chiefs</v>
      </c>
      <c r="K2282" s="2" t="str">
        <f t="shared" si="720"/>
        <v>Oakland Raiders</v>
      </c>
      <c r="L2282" s="17">
        <f t="shared" si="721"/>
        <v>-330.03300330033011</v>
      </c>
      <c r="M2282" s="18">
        <f t="shared" si="722"/>
        <v>289</v>
      </c>
      <c r="N2282" s="4">
        <f t="shared" si="708"/>
        <v>1.3029999999999999</v>
      </c>
      <c r="O2282" s="4">
        <f t="shared" si="709"/>
        <v>3.89</v>
      </c>
      <c r="P2282" s="4"/>
      <c r="Q2282" s="4"/>
      <c r="R2282" s="1">
        <f t="shared" si="710"/>
        <v>0.76745970836531086</v>
      </c>
      <c r="S2282" s="1">
        <f t="shared" si="710"/>
        <v>0.25706940874035988</v>
      </c>
      <c r="T2282" s="1">
        <f t="shared" si="706"/>
        <v>2.394184479106487E-2</v>
      </c>
      <c r="U2282" s="1">
        <f t="shared" si="707"/>
        <v>0.25519514981247549</v>
      </c>
      <c r="V2282" s="1">
        <f t="shared" si="711"/>
        <v>0.7661951498124755</v>
      </c>
      <c r="W2282" s="1"/>
      <c r="X2282" s="17">
        <f t="shared" si="712"/>
        <v>305.15052235027554</v>
      </c>
      <c r="Y2282" s="18">
        <f t="shared" si="713"/>
        <v>2810.9146314785244</v>
      </c>
      <c r="Z2282" s="2">
        <f t="shared" si="724"/>
        <v>289.89299623276173</v>
      </c>
      <c r="AA2282" s="18">
        <f t="shared" si="724"/>
        <v>2670.368899904598</v>
      </c>
      <c r="AB2282" s="2">
        <f t="shared" si="725"/>
        <v>-344.95486713900362</v>
      </c>
      <c r="AC2282" s="2">
        <f t="shared" si="725"/>
        <v>267.03688999045983</v>
      </c>
      <c r="AD2282" s="2">
        <f t="shared" si="714"/>
        <v>-1000</v>
      </c>
      <c r="AE2282" s="2">
        <f t="shared" si="715"/>
        <v>2670.368899904598</v>
      </c>
      <c r="AF2282" s="5">
        <f t="shared" si="716"/>
        <v>-1</v>
      </c>
      <c r="AG2282" s="5">
        <f t="shared" si="717"/>
        <v>2.89</v>
      </c>
      <c r="AH2282" s="3">
        <f t="shared" si="718"/>
        <v>201411</v>
      </c>
      <c r="AI2282" s="21">
        <v>3.81</v>
      </c>
      <c r="AJ2282" s="21">
        <v>1.3120000000000001</v>
      </c>
      <c r="AK2282" s="21">
        <v>3.89</v>
      </c>
      <c r="AL2282" s="21">
        <v>1.3029999999999999</v>
      </c>
      <c r="AO2282">
        <f t="shared" si="723"/>
        <v>-400</v>
      </c>
      <c r="AP2282">
        <f>IF(E2282&lt;F2282,G2282,H2282)</f>
        <v>20</v>
      </c>
      <c r="AQ2282">
        <f>IF(E2282&lt;F2282,H2282,G2282)</f>
        <v>24</v>
      </c>
    </row>
    <row r="2283" spans="2:43" x14ac:dyDescent="0.25">
      <c r="B2283" s="23">
        <v>41960</v>
      </c>
      <c r="C2283" s="20" t="s">
        <v>41</v>
      </c>
      <c r="D2283" s="20" t="s">
        <v>45</v>
      </c>
      <c r="E2283" s="2">
        <v>271</v>
      </c>
      <c r="F2283" s="2">
        <v>-308.64197530864192</v>
      </c>
      <c r="G2283">
        <v>24</v>
      </c>
      <c r="H2283">
        <v>27</v>
      </c>
      <c r="J2283" s="2" t="str">
        <f t="shared" si="719"/>
        <v>Pittsburgh Steelers</v>
      </c>
      <c r="K2283" s="2" t="str">
        <f t="shared" si="720"/>
        <v>Tennessee Titans</v>
      </c>
      <c r="L2283" s="17">
        <f t="shared" si="721"/>
        <v>-308.64197530864192</v>
      </c>
      <c r="M2283" s="18">
        <f t="shared" si="722"/>
        <v>271</v>
      </c>
      <c r="N2283" s="4">
        <f t="shared" si="708"/>
        <v>1.3240000000000001</v>
      </c>
      <c r="O2283" s="4">
        <f t="shared" si="709"/>
        <v>3.71</v>
      </c>
      <c r="P2283" s="4"/>
      <c r="Q2283" s="4"/>
      <c r="R2283" s="1">
        <f t="shared" si="710"/>
        <v>0.75528700906344404</v>
      </c>
      <c r="S2283" s="1">
        <f t="shared" si="710"/>
        <v>0.26954177897574122</v>
      </c>
      <c r="T2283" s="1">
        <f t="shared" si="706"/>
        <v>2.4227254668255815E-2</v>
      </c>
      <c r="U2283" s="1">
        <f t="shared" si="707"/>
        <v>0.24287261504385141</v>
      </c>
      <c r="V2283" s="1">
        <f t="shared" si="711"/>
        <v>0.75387261504385139</v>
      </c>
      <c r="W2283" s="1"/>
      <c r="X2283" s="17">
        <f t="shared" si="712"/>
        <v>326.48405054722906</v>
      </c>
      <c r="Y2283" s="18">
        <f t="shared" si="713"/>
        <v>2646.9056108247742</v>
      </c>
      <c r="Z2283" s="2">
        <f t="shared" si="724"/>
        <v>310.15984801986758</v>
      </c>
      <c r="AA2283" s="18">
        <f t="shared" si="724"/>
        <v>2514.5603302835352</v>
      </c>
      <c r="AB2283" s="2">
        <f t="shared" si="725"/>
        <v>-322.41439579759663</v>
      </c>
      <c r="AC2283" s="2">
        <f t="shared" si="725"/>
        <v>251.45603302835352</v>
      </c>
      <c r="AD2283" s="2">
        <f t="shared" si="714"/>
        <v>310.15984801986758</v>
      </c>
      <c r="AE2283" s="2">
        <f t="shared" si="715"/>
        <v>-1000</v>
      </c>
      <c r="AF2283" s="5">
        <f t="shared" si="716"/>
        <v>0.32400000000000007</v>
      </c>
      <c r="AG2283" s="5">
        <f t="shared" si="717"/>
        <v>-1</v>
      </c>
      <c r="AH2283" s="3">
        <f t="shared" si="718"/>
        <v>201411</v>
      </c>
      <c r="AI2283" s="21">
        <v>3.1</v>
      </c>
      <c r="AJ2283" s="21">
        <v>1.425</v>
      </c>
      <c r="AK2283" s="21">
        <v>3.71</v>
      </c>
      <c r="AL2283" s="21">
        <v>1.3240000000000001</v>
      </c>
      <c r="AO2283">
        <f t="shared" si="723"/>
        <v>-400</v>
      </c>
      <c r="AP2283">
        <f>IF(E2283&lt;F2283,G2283,H2283)</f>
        <v>27</v>
      </c>
      <c r="AQ2283">
        <f>IF(E2283&lt;F2283,H2283,G2283)</f>
        <v>24</v>
      </c>
    </row>
    <row r="2284" spans="2:43" x14ac:dyDescent="0.25">
      <c r="B2284" s="23">
        <v>41959</v>
      </c>
      <c r="C2284" s="20" t="s">
        <v>39</v>
      </c>
      <c r="D2284" s="20" t="s">
        <v>36</v>
      </c>
      <c r="E2284" s="2">
        <v>-160</v>
      </c>
      <c r="F2284" s="2">
        <v>144</v>
      </c>
      <c r="G2284">
        <v>20</v>
      </c>
      <c r="H2284">
        <v>42</v>
      </c>
      <c r="J2284" s="2" t="str">
        <f t="shared" si="719"/>
        <v>Indianapolis Colts</v>
      </c>
      <c r="K2284" s="2" t="str">
        <f t="shared" si="720"/>
        <v>New England Patriots</v>
      </c>
      <c r="L2284" s="17">
        <f t="shared" si="721"/>
        <v>-160</v>
      </c>
      <c r="M2284" s="18">
        <f t="shared" si="722"/>
        <v>144</v>
      </c>
      <c r="N2284" s="4">
        <f t="shared" si="708"/>
        <v>1.625</v>
      </c>
      <c r="O2284" s="4">
        <f t="shared" si="709"/>
        <v>2.44</v>
      </c>
      <c r="P2284" s="4"/>
      <c r="Q2284" s="4"/>
      <c r="R2284" s="1">
        <f t="shared" si="710"/>
        <v>0.61538461538461542</v>
      </c>
      <c r="S2284" s="1">
        <f t="shared" si="710"/>
        <v>0.4098360655737705</v>
      </c>
      <c r="T2284" s="1">
        <f t="shared" si="706"/>
        <v>2.4600246002459913E-2</v>
      </c>
      <c r="U2284" s="1">
        <f t="shared" si="707"/>
        <v>0.10277427490542246</v>
      </c>
      <c r="V2284" s="1">
        <f t="shared" si="711"/>
        <v>0.61377427490542247</v>
      </c>
      <c r="W2284" s="1"/>
      <c r="X2284" s="17">
        <f t="shared" si="712"/>
        <v>629.26346196912823</v>
      </c>
      <c r="Y2284" s="18">
        <f t="shared" si="713"/>
        <v>1438.0997917039526</v>
      </c>
      <c r="Z2284" s="2">
        <f t="shared" si="724"/>
        <v>597.80028887067181</v>
      </c>
      <c r="AA2284" s="18">
        <f t="shared" si="724"/>
        <v>1366.194802118755</v>
      </c>
      <c r="AB2284" s="2">
        <f t="shared" si="725"/>
        <v>-167.27994593129748</v>
      </c>
      <c r="AC2284" s="2">
        <f t="shared" si="725"/>
        <v>136.6194802118755</v>
      </c>
      <c r="AD2284" s="2">
        <f t="shared" si="714"/>
        <v>-1000</v>
      </c>
      <c r="AE2284" s="2">
        <f t="shared" si="715"/>
        <v>1366.194802118755</v>
      </c>
      <c r="AF2284" s="5">
        <f t="shared" si="716"/>
        <v>-1</v>
      </c>
      <c r="AG2284" s="5">
        <f t="shared" si="717"/>
        <v>1.44</v>
      </c>
      <c r="AH2284" s="3">
        <f t="shared" si="718"/>
        <v>201411</v>
      </c>
      <c r="AI2284" s="21">
        <v>1.6890000000000001</v>
      </c>
      <c r="AJ2284" s="21">
        <v>2.31</v>
      </c>
      <c r="AK2284" s="21">
        <v>1.625</v>
      </c>
      <c r="AL2284" s="21">
        <v>2.44</v>
      </c>
      <c r="AO2284">
        <f t="shared" si="723"/>
        <v>-160</v>
      </c>
      <c r="AP2284">
        <f>IF(E2284&lt;F2284,G2284,H2284)</f>
        <v>20</v>
      </c>
      <c r="AQ2284">
        <f>IF(E2284&lt;F2284,H2284,G2284)</f>
        <v>42</v>
      </c>
    </row>
    <row r="2285" spans="2:43" x14ac:dyDescent="0.25">
      <c r="B2285" s="23">
        <v>41959</v>
      </c>
      <c r="C2285" s="20" t="s">
        <v>48</v>
      </c>
      <c r="D2285" s="20" t="s">
        <v>34</v>
      </c>
      <c r="E2285" s="2">
        <v>104</v>
      </c>
      <c r="F2285" s="2">
        <v>-115.07479861910242</v>
      </c>
      <c r="G2285">
        <v>14</v>
      </c>
      <c r="H2285">
        <v>6</v>
      </c>
      <c r="J2285" s="2" t="str">
        <f t="shared" si="719"/>
        <v>Detroit Lions</v>
      </c>
      <c r="K2285" s="2" t="str">
        <f t="shared" si="720"/>
        <v>Arizona Cardinals</v>
      </c>
      <c r="L2285" s="17">
        <f t="shared" si="721"/>
        <v>-115.07479861910242</v>
      </c>
      <c r="M2285" s="18">
        <f t="shared" si="722"/>
        <v>104</v>
      </c>
      <c r="N2285" s="4">
        <f t="shared" si="708"/>
        <v>1.869</v>
      </c>
      <c r="O2285" s="4">
        <f t="shared" si="709"/>
        <v>2.04</v>
      </c>
      <c r="P2285" s="4"/>
      <c r="Q2285" s="4"/>
      <c r="R2285" s="1">
        <f t="shared" si="710"/>
        <v>0.53504547886570364</v>
      </c>
      <c r="S2285" s="1">
        <f t="shared" si="710"/>
        <v>0.49019607843137253</v>
      </c>
      <c r="T2285" s="1">
        <f t="shared" si="706"/>
        <v>2.4620107444359163E-2</v>
      </c>
      <c r="U2285" s="1">
        <f t="shared" si="707"/>
        <v>2.2424700217165555E-2</v>
      </c>
      <c r="V2285" s="1">
        <f t="shared" si="711"/>
        <v>0.53342470021716559</v>
      </c>
      <c r="W2285" s="1"/>
      <c r="X2285" s="17">
        <f t="shared" si="712"/>
        <v>874.67884331731227</v>
      </c>
      <c r="Y2285" s="18">
        <f t="shared" si="713"/>
        <v>1042.3360926657469</v>
      </c>
      <c r="Z2285" s="2">
        <f t="shared" si="724"/>
        <v>830.94490115144663</v>
      </c>
      <c r="AA2285" s="18">
        <f t="shared" si="724"/>
        <v>990.21928803245953</v>
      </c>
      <c r="AB2285" s="2">
        <f t="shared" si="725"/>
        <v>-120.34492282391919</v>
      </c>
      <c r="AC2285" s="2">
        <f t="shared" si="725"/>
        <v>-100.98773191814658</v>
      </c>
      <c r="AD2285" s="2">
        <f t="shared" si="714"/>
        <v>-1000</v>
      </c>
      <c r="AE2285" s="2">
        <f t="shared" si="715"/>
        <v>990.21928803245953</v>
      </c>
      <c r="AF2285" s="5">
        <f t="shared" si="716"/>
        <v>-1</v>
      </c>
      <c r="AG2285" s="5">
        <f t="shared" si="717"/>
        <v>1.04</v>
      </c>
      <c r="AH2285" s="3">
        <f t="shared" si="718"/>
        <v>201411</v>
      </c>
      <c r="AI2285" s="21">
        <v>1.8129999999999999</v>
      </c>
      <c r="AJ2285" s="21">
        <v>2.11</v>
      </c>
      <c r="AK2285" s="21">
        <v>2.04</v>
      </c>
      <c r="AL2285" s="21">
        <v>1.869</v>
      </c>
      <c r="AO2285">
        <f t="shared" si="723"/>
        <v>-120</v>
      </c>
      <c r="AP2285">
        <f>IF(E2285&lt;F2285,G2285,H2285)</f>
        <v>6</v>
      </c>
      <c r="AQ2285">
        <f>IF(E2285&lt;F2285,H2285,G2285)</f>
        <v>14</v>
      </c>
    </row>
    <row r="2286" spans="2:43" x14ac:dyDescent="0.25">
      <c r="B2286" s="23">
        <v>41959</v>
      </c>
      <c r="C2286" s="20" t="s">
        <v>33</v>
      </c>
      <c r="D2286" s="20" t="s">
        <v>19</v>
      </c>
      <c r="E2286" s="2">
        <v>-200</v>
      </c>
      <c r="F2286" s="2">
        <v>179.99999999999997</v>
      </c>
      <c r="G2286">
        <v>53</v>
      </c>
      <c r="H2286">
        <v>20</v>
      </c>
      <c r="J2286" s="2" t="str">
        <f t="shared" si="719"/>
        <v>Green Bay Packers</v>
      </c>
      <c r="K2286" s="2" t="str">
        <f t="shared" si="720"/>
        <v>Philadelphia Eagles</v>
      </c>
      <c r="L2286" s="17">
        <f t="shared" si="721"/>
        <v>-200</v>
      </c>
      <c r="M2286" s="18">
        <f t="shared" si="722"/>
        <v>179.99999999999997</v>
      </c>
      <c r="N2286" s="4">
        <f t="shared" si="708"/>
        <v>1.5</v>
      </c>
      <c r="O2286" s="4">
        <f t="shared" si="709"/>
        <v>2.8</v>
      </c>
      <c r="P2286" s="4"/>
      <c r="Q2286" s="4"/>
      <c r="R2286" s="1">
        <f t="shared" si="710"/>
        <v>0.66666666666666663</v>
      </c>
      <c r="S2286" s="1">
        <f t="shared" si="710"/>
        <v>0.35714285714285715</v>
      </c>
      <c r="T2286" s="1">
        <f t="shared" si="706"/>
        <v>2.3255813953488524E-2</v>
      </c>
      <c r="U2286" s="1">
        <f t="shared" si="707"/>
        <v>0.15476190476190474</v>
      </c>
      <c r="V2286" s="1">
        <f t="shared" si="711"/>
        <v>0.66576190476190478</v>
      </c>
      <c r="W2286" s="1"/>
      <c r="X2286" s="17">
        <f t="shared" si="712"/>
        <v>502.03848079536505</v>
      </c>
      <c r="Y2286" s="18">
        <f t="shared" si="713"/>
        <v>1783.0249655308576</v>
      </c>
      <c r="Z2286" s="2">
        <f t="shared" si="724"/>
        <v>476.93655675559677</v>
      </c>
      <c r="AA2286" s="18">
        <f t="shared" si="724"/>
        <v>1693.8737172543147</v>
      </c>
      <c r="AB2286" s="2">
        <f t="shared" si="725"/>
        <v>-209.67149316516827</v>
      </c>
      <c r="AC2286" s="2">
        <f t="shared" si="725"/>
        <v>169.38737172543148</v>
      </c>
      <c r="AD2286" s="2">
        <f t="shared" si="714"/>
        <v>476.93655675559677</v>
      </c>
      <c r="AE2286" s="2">
        <f t="shared" si="715"/>
        <v>-1000</v>
      </c>
      <c r="AF2286" s="5">
        <f t="shared" si="716"/>
        <v>0.5</v>
      </c>
      <c r="AG2286" s="5">
        <f t="shared" si="717"/>
        <v>-1</v>
      </c>
      <c r="AH2286" s="3">
        <f t="shared" si="718"/>
        <v>201411</v>
      </c>
      <c r="AI2286" s="21">
        <v>1.454</v>
      </c>
      <c r="AJ2286" s="21">
        <v>2.97</v>
      </c>
      <c r="AK2286" s="21">
        <v>1.5</v>
      </c>
      <c r="AL2286" s="21">
        <v>2.8</v>
      </c>
      <c r="AO2286">
        <f t="shared" si="723"/>
        <v>-200</v>
      </c>
      <c r="AP2286">
        <f>IF(E2286&lt;F2286,G2286,H2286)</f>
        <v>53</v>
      </c>
      <c r="AQ2286">
        <f>IF(E2286&lt;F2286,H2286,G2286)</f>
        <v>20</v>
      </c>
    </row>
    <row r="2287" spans="2:43" x14ac:dyDescent="0.25">
      <c r="B2287" s="23">
        <v>41959</v>
      </c>
      <c r="C2287" s="20" t="s">
        <v>54</v>
      </c>
      <c r="D2287" s="20" t="s">
        <v>52</v>
      </c>
      <c r="E2287" s="2">
        <v>-500.00000000000011</v>
      </c>
      <c r="F2287" s="2">
        <v>423.00000000000006</v>
      </c>
      <c r="G2287">
        <v>13</v>
      </c>
      <c r="H2287">
        <v>6</v>
      </c>
      <c r="J2287" s="2" t="str">
        <f t="shared" si="719"/>
        <v>San Diego Chargers</v>
      </c>
      <c r="K2287" s="2" t="str">
        <f t="shared" si="720"/>
        <v>Oakland Raiders</v>
      </c>
      <c r="L2287" s="17">
        <f t="shared" si="721"/>
        <v>-500.00000000000011</v>
      </c>
      <c r="M2287" s="18">
        <f t="shared" si="722"/>
        <v>423.00000000000006</v>
      </c>
      <c r="N2287" s="4">
        <f t="shared" si="708"/>
        <v>1.2</v>
      </c>
      <c r="O2287" s="4">
        <f t="shared" si="709"/>
        <v>5.23</v>
      </c>
      <c r="P2287" s="4"/>
      <c r="Q2287" s="4"/>
      <c r="R2287" s="1">
        <f t="shared" si="710"/>
        <v>0.83333333333333337</v>
      </c>
      <c r="S2287" s="1">
        <f t="shared" si="710"/>
        <v>0.19120458891013384</v>
      </c>
      <c r="T2287" s="1">
        <f t="shared" si="706"/>
        <v>2.3950233281493039E-2</v>
      </c>
      <c r="U2287" s="1">
        <f t="shared" si="707"/>
        <v>0.32106437221159978</v>
      </c>
      <c r="V2287" s="1">
        <f t="shared" si="711"/>
        <v>0.83206437221159979</v>
      </c>
      <c r="W2287" s="1"/>
      <c r="X2287" s="17">
        <f t="shared" si="712"/>
        <v>201.83009079217373</v>
      </c>
      <c r="Y2287" s="18">
        <f t="shared" si="713"/>
        <v>4006.3698989884547</v>
      </c>
      <c r="Z2287" s="2">
        <f t="shared" si="724"/>
        <v>191.73858625256503</v>
      </c>
      <c r="AA2287" s="18">
        <f t="shared" si="724"/>
        <v>3806.0514040390317</v>
      </c>
      <c r="AB2287" s="2">
        <f t="shared" si="725"/>
        <v>-521.54343032589361</v>
      </c>
      <c r="AC2287" s="2">
        <f t="shared" si="725"/>
        <v>380.60514040390319</v>
      </c>
      <c r="AD2287" s="2">
        <f t="shared" si="714"/>
        <v>191.73858625256503</v>
      </c>
      <c r="AE2287" s="2">
        <f t="shared" si="715"/>
        <v>-1000</v>
      </c>
      <c r="AF2287" s="5">
        <f t="shared" si="716"/>
        <v>0.19999999999999996</v>
      </c>
      <c r="AG2287" s="5">
        <f t="shared" si="717"/>
        <v>-1</v>
      </c>
      <c r="AH2287" s="3">
        <f t="shared" si="718"/>
        <v>201411</v>
      </c>
      <c r="AI2287" s="21">
        <v>1.208</v>
      </c>
      <c r="AJ2287" s="21">
        <v>5.08</v>
      </c>
      <c r="AK2287" s="21">
        <v>1.2</v>
      </c>
      <c r="AL2287" s="21">
        <v>5.23</v>
      </c>
      <c r="AO2287">
        <f t="shared" si="723"/>
        <v>-500</v>
      </c>
      <c r="AP2287">
        <f>IF(E2287&lt;F2287,G2287,H2287)</f>
        <v>13</v>
      </c>
      <c r="AQ2287">
        <f>IF(E2287&lt;F2287,H2287,G2287)</f>
        <v>6</v>
      </c>
    </row>
    <row r="2288" spans="2:43" x14ac:dyDescent="0.25">
      <c r="B2288" s="23">
        <v>41959</v>
      </c>
      <c r="C2288" s="20" t="s">
        <v>44</v>
      </c>
      <c r="D2288" s="20" t="s">
        <v>35</v>
      </c>
      <c r="E2288" s="2">
        <v>125.99999999999997</v>
      </c>
      <c r="F2288" s="2">
        <v>-139.08205841446451</v>
      </c>
      <c r="G2288">
        <v>17</v>
      </c>
      <c r="H2288">
        <v>19</v>
      </c>
      <c r="J2288" s="2" t="str">
        <f t="shared" si="719"/>
        <v>Atlanta Falcons</v>
      </c>
      <c r="K2288" s="2" t="str">
        <f t="shared" si="720"/>
        <v>Carolina Panthers</v>
      </c>
      <c r="L2288" s="17">
        <f t="shared" si="721"/>
        <v>-139.08205841446451</v>
      </c>
      <c r="M2288" s="18">
        <f t="shared" si="722"/>
        <v>125.99999999999997</v>
      </c>
      <c r="N2288" s="4">
        <f t="shared" si="708"/>
        <v>1.7190000000000001</v>
      </c>
      <c r="O2288" s="4">
        <f t="shared" si="709"/>
        <v>2.2599999999999998</v>
      </c>
      <c r="P2288" s="4"/>
      <c r="Q2288" s="4"/>
      <c r="R2288" s="1">
        <f t="shared" si="710"/>
        <v>0.58173356602675974</v>
      </c>
      <c r="S2288" s="1">
        <f t="shared" si="710"/>
        <v>0.44247787610619471</v>
      </c>
      <c r="T2288" s="1">
        <f t="shared" si="706"/>
        <v>2.3639105302839969E-2</v>
      </c>
      <c r="U2288" s="1">
        <f t="shared" si="707"/>
        <v>6.9627844960282514E-2</v>
      </c>
      <c r="V2288" s="1">
        <f t="shared" si="711"/>
        <v>0.58062784496028252</v>
      </c>
      <c r="W2288" s="1"/>
      <c r="X2288" s="17">
        <f t="shared" si="712"/>
        <v>722.27358484401384</v>
      </c>
      <c r="Y2288" s="18">
        <f t="shared" si="713"/>
        <v>1258.3160788446787</v>
      </c>
      <c r="Z2288" s="2">
        <f t="shared" si="724"/>
        <v>686.15990560181308</v>
      </c>
      <c r="AA2288" s="18">
        <f t="shared" si="724"/>
        <v>1195.4002749024448</v>
      </c>
      <c r="AB2288" s="2">
        <f t="shared" si="725"/>
        <v>-145.7386232911592</v>
      </c>
      <c r="AC2288" s="2">
        <f t="shared" si="725"/>
        <v>119.54002749024448</v>
      </c>
      <c r="AD2288" s="2">
        <f t="shared" si="714"/>
        <v>686.15990560181308</v>
      </c>
      <c r="AE2288" s="2">
        <f t="shared" si="715"/>
        <v>-1000</v>
      </c>
      <c r="AF2288" s="5">
        <f t="shared" si="716"/>
        <v>0.71900000000000008</v>
      </c>
      <c r="AG2288" s="5">
        <f t="shared" si="717"/>
        <v>-1</v>
      </c>
      <c r="AH2288" s="3">
        <f t="shared" si="718"/>
        <v>201411</v>
      </c>
      <c r="AI2288" s="21">
        <v>1.8540000000000001</v>
      </c>
      <c r="AJ2288" s="21">
        <v>2.06</v>
      </c>
      <c r="AK2288" s="21">
        <v>2.2599999999999998</v>
      </c>
      <c r="AL2288" s="21">
        <v>1.7190000000000001</v>
      </c>
      <c r="AO2288">
        <f t="shared" si="723"/>
        <v>-140</v>
      </c>
      <c r="AP2288">
        <f>IF(E2288&lt;F2288,G2288,H2288)</f>
        <v>19</v>
      </c>
      <c r="AQ2288">
        <f>IF(E2288&lt;F2288,H2288,G2288)</f>
        <v>17</v>
      </c>
    </row>
    <row r="2289" spans="2:43" x14ac:dyDescent="0.25">
      <c r="B2289" s="23">
        <v>41959</v>
      </c>
      <c r="C2289" s="20" t="s">
        <v>37</v>
      </c>
      <c r="D2289" s="20" t="s">
        <v>29</v>
      </c>
      <c r="E2289" s="2">
        <v>-128.04097311139566</v>
      </c>
      <c r="F2289" s="2">
        <v>116.00000000000001</v>
      </c>
      <c r="G2289">
        <v>21</v>
      </c>
      <c r="H2289">
        <v>13</v>
      </c>
      <c r="J2289" s="2" t="str">
        <f t="shared" si="719"/>
        <v>Chicago Bears</v>
      </c>
      <c r="K2289" s="2" t="str">
        <f t="shared" si="720"/>
        <v>Minnesota Vikings</v>
      </c>
      <c r="L2289" s="17">
        <f t="shared" si="721"/>
        <v>-128.04097311139566</v>
      </c>
      <c r="M2289" s="18">
        <f t="shared" si="722"/>
        <v>116.00000000000001</v>
      </c>
      <c r="N2289" s="4">
        <f t="shared" si="708"/>
        <v>1.7809999999999999</v>
      </c>
      <c r="O2289" s="4">
        <f t="shared" si="709"/>
        <v>2.16</v>
      </c>
      <c r="P2289" s="4"/>
      <c r="Q2289" s="4"/>
      <c r="R2289" s="1">
        <f t="shared" si="710"/>
        <v>0.56148231330713083</v>
      </c>
      <c r="S2289" s="1">
        <f t="shared" si="710"/>
        <v>0.46296296296296291</v>
      </c>
      <c r="T2289" s="1">
        <f t="shared" si="706"/>
        <v>2.3861963968535793E-2</v>
      </c>
      <c r="U2289" s="1">
        <f t="shared" si="707"/>
        <v>4.9259675172083961E-2</v>
      </c>
      <c r="V2289" s="1">
        <f t="shared" si="711"/>
        <v>0.56025967517208397</v>
      </c>
      <c r="W2289" s="1"/>
      <c r="X2289" s="17">
        <f t="shared" si="712"/>
        <v>784.88662367651148</v>
      </c>
      <c r="Y2289" s="18">
        <f t="shared" si="713"/>
        <v>1159.9838754718842</v>
      </c>
      <c r="Z2289" s="2">
        <f t="shared" si="724"/>
        <v>745.6422924926859</v>
      </c>
      <c r="AA2289" s="18">
        <f t="shared" si="724"/>
        <v>1101.9846816982899</v>
      </c>
      <c r="AB2289" s="2">
        <f t="shared" si="725"/>
        <v>-134.1125644385051</v>
      </c>
      <c r="AC2289" s="2">
        <f t="shared" si="725"/>
        <v>110.198468169829</v>
      </c>
      <c r="AD2289" s="2">
        <f t="shared" si="714"/>
        <v>745.6422924926859</v>
      </c>
      <c r="AE2289" s="2">
        <f t="shared" si="715"/>
        <v>-1000</v>
      </c>
      <c r="AF2289" s="5">
        <f t="shared" si="716"/>
        <v>0.78099999999999992</v>
      </c>
      <c r="AG2289" s="5">
        <f t="shared" si="717"/>
        <v>-1</v>
      </c>
      <c r="AH2289" s="3">
        <f t="shared" si="718"/>
        <v>201411</v>
      </c>
      <c r="AI2289" s="21">
        <v>1.609</v>
      </c>
      <c r="AJ2289" s="21">
        <v>2.48</v>
      </c>
      <c r="AK2289" s="21">
        <v>1.7809999999999999</v>
      </c>
      <c r="AL2289" s="21">
        <v>2.16</v>
      </c>
      <c r="AO2289">
        <f t="shared" si="723"/>
        <v>-130</v>
      </c>
      <c r="AP2289">
        <f>IF(E2289&lt;F2289,G2289,H2289)</f>
        <v>21</v>
      </c>
      <c r="AQ2289">
        <f>IF(E2289&lt;F2289,H2289,G2289)</f>
        <v>13</v>
      </c>
    </row>
    <row r="2290" spans="2:43" x14ac:dyDescent="0.25">
      <c r="B2290" s="23">
        <v>41959</v>
      </c>
      <c r="C2290" s="20" t="s">
        <v>46</v>
      </c>
      <c r="D2290" s="20" t="s">
        <v>40</v>
      </c>
      <c r="E2290" s="2">
        <v>-213.21961620469079</v>
      </c>
      <c r="F2290" s="2">
        <v>191</v>
      </c>
      <c r="G2290">
        <v>7</v>
      </c>
      <c r="H2290">
        <v>23</v>
      </c>
      <c r="J2290" s="2" t="str">
        <f t="shared" si="719"/>
        <v>Cleveland Browns</v>
      </c>
      <c r="K2290" s="2" t="str">
        <f t="shared" si="720"/>
        <v>Houston Texans</v>
      </c>
      <c r="L2290" s="17">
        <f t="shared" si="721"/>
        <v>-213.21961620469079</v>
      </c>
      <c r="M2290" s="18">
        <f t="shared" si="722"/>
        <v>191</v>
      </c>
      <c r="N2290" s="4">
        <f t="shared" si="708"/>
        <v>1.4690000000000001</v>
      </c>
      <c r="O2290" s="4">
        <f t="shared" si="709"/>
        <v>2.91</v>
      </c>
      <c r="P2290" s="4"/>
      <c r="Q2290" s="4"/>
      <c r="R2290" s="1">
        <f t="shared" si="710"/>
        <v>0.68073519400953031</v>
      </c>
      <c r="S2290" s="1">
        <f t="shared" si="710"/>
        <v>0.3436426116838488</v>
      </c>
      <c r="T2290" s="1">
        <f t="shared" si="706"/>
        <v>2.3797670701073304E-2</v>
      </c>
      <c r="U2290" s="1">
        <f t="shared" si="707"/>
        <v>0.16854629116284076</v>
      </c>
      <c r="V2290" s="1">
        <f t="shared" si="711"/>
        <v>0.67954629116284071</v>
      </c>
      <c r="W2290" s="1"/>
      <c r="X2290" s="17">
        <f t="shared" si="712"/>
        <v>471.57009464182107</v>
      </c>
      <c r="Y2290" s="18">
        <f t="shared" si="713"/>
        <v>1890.8457068510311</v>
      </c>
      <c r="Z2290" s="2">
        <f t="shared" si="724"/>
        <v>447.99158990973001</v>
      </c>
      <c r="AA2290" s="18">
        <f t="shared" si="724"/>
        <v>1796.3034215084795</v>
      </c>
      <c r="AB2290" s="2">
        <f t="shared" si="725"/>
        <v>-223.21847608824515</v>
      </c>
      <c r="AC2290" s="2">
        <f t="shared" si="725"/>
        <v>179.63034215084795</v>
      </c>
      <c r="AD2290" s="2">
        <f t="shared" si="714"/>
        <v>-1000</v>
      </c>
      <c r="AE2290" s="2">
        <f t="shared" si="715"/>
        <v>1796.3034215084795</v>
      </c>
      <c r="AF2290" s="5">
        <f t="shared" si="716"/>
        <v>-1</v>
      </c>
      <c r="AG2290" s="5">
        <f t="shared" si="717"/>
        <v>1.9100000000000001</v>
      </c>
      <c r="AH2290" s="3">
        <f t="shared" si="718"/>
        <v>201411</v>
      </c>
      <c r="AI2290" s="21">
        <v>1.5880000000000001</v>
      </c>
      <c r="AJ2290" s="21">
        <v>2.5299999999999998</v>
      </c>
      <c r="AK2290" s="21">
        <v>1.4690000000000001</v>
      </c>
      <c r="AL2290" s="21">
        <v>2.91</v>
      </c>
      <c r="AO2290">
        <f t="shared" si="723"/>
        <v>-300</v>
      </c>
      <c r="AP2290">
        <f>IF(E2290&lt;F2290,G2290,H2290)</f>
        <v>7</v>
      </c>
      <c r="AQ2290">
        <f>IF(E2290&lt;F2290,H2290,G2290)</f>
        <v>23</v>
      </c>
    </row>
    <row r="2291" spans="2:43" x14ac:dyDescent="0.25">
      <c r="B2291" s="23">
        <v>41959</v>
      </c>
      <c r="C2291" s="20" t="s">
        <v>20</v>
      </c>
      <c r="D2291" s="20" t="s">
        <v>32</v>
      </c>
      <c r="E2291" s="2">
        <v>104</v>
      </c>
      <c r="F2291" s="2">
        <v>-115.07479861910242</v>
      </c>
      <c r="G2291">
        <v>24</v>
      </c>
      <c r="H2291">
        <v>20</v>
      </c>
      <c r="J2291" s="2" t="str">
        <f t="shared" si="719"/>
        <v>Seattle Seahawks</v>
      </c>
      <c r="K2291" s="2" t="str">
        <f t="shared" si="720"/>
        <v>Kansas City Chiefs</v>
      </c>
      <c r="L2291" s="17">
        <f t="shared" si="721"/>
        <v>-115.07479861910242</v>
      </c>
      <c r="M2291" s="18">
        <f t="shared" si="722"/>
        <v>104</v>
      </c>
      <c r="N2291" s="4">
        <f t="shared" si="708"/>
        <v>1.869</v>
      </c>
      <c r="O2291" s="4">
        <f t="shared" si="709"/>
        <v>2.04</v>
      </c>
      <c r="P2291" s="4"/>
      <c r="Q2291" s="4"/>
      <c r="R2291" s="1">
        <f t="shared" si="710"/>
        <v>0.53504547886570364</v>
      </c>
      <c r="S2291" s="1">
        <f t="shared" si="710"/>
        <v>0.49019607843137253</v>
      </c>
      <c r="T2291" s="1">
        <f t="shared" si="706"/>
        <v>2.4620107444359163E-2</v>
      </c>
      <c r="U2291" s="1">
        <f t="shared" si="707"/>
        <v>2.2424700217165555E-2</v>
      </c>
      <c r="V2291" s="1">
        <f t="shared" si="711"/>
        <v>0.53342470021716559</v>
      </c>
      <c r="W2291" s="1"/>
      <c r="X2291" s="17">
        <f t="shared" si="712"/>
        <v>874.67884331731227</v>
      </c>
      <c r="Y2291" s="18">
        <f t="shared" si="713"/>
        <v>1042.3360926657469</v>
      </c>
      <c r="Z2291" s="2">
        <f t="shared" si="724"/>
        <v>830.94490115144663</v>
      </c>
      <c r="AA2291" s="18">
        <f t="shared" si="724"/>
        <v>990.21928803245953</v>
      </c>
      <c r="AB2291" s="2">
        <f t="shared" si="725"/>
        <v>-120.34492282391919</v>
      </c>
      <c r="AC2291" s="2">
        <f t="shared" si="725"/>
        <v>-100.98773191814658</v>
      </c>
      <c r="AD2291" s="2">
        <f t="shared" si="714"/>
        <v>-1000</v>
      </c>
      <c r="AE2291" s="2">
        <f t="shared" si="715"/>
        <v>990.21928803245953</v>
      </c>
      <c r="AF2291" s="5">
        <f t="shared" si="716"/>
        <v>-1</v>
      </c>
      <c r="AG2291" s="5">
        <f t="shared" si="717"/>
        <v>1.04</v>
      </c>
      <c r="AH2291" s="3">
        <f t="shared" si="718"/>
        <v>201411</v>
      </c>
      <c r="AI2291" s="21">
        <v>1.8540000000000001</v>
      </c>
      <c r="AJ2291" s="21">
        <v>2.06</v>
      </c>
      <c r="AK2291" s="21">
        <v>2.04</v>
      </c>
      <c r="AL2291" s="21">
        <v>1.869</v>
      </c>
      <c r="AO2291">
        <f t="shared" si="723"/>
        <v>-120</v>
      </c>
      <c r="AP2291">
        <f>IF(E2291&lt;F2291,G2291,H2291)</f>
        <v>20</v>
      </c>
      <c r="AQ2291">
        <f>IF(E2291&lt;F2291,H2291,G2291)</f>
        <v>24</v>
      </c>
    </row>
    <row r="2292" spans="2:43" x14ac:dyDescent="0.25">
      <c r="B2292" s="23">
        <v>41959</v>
      </c>
      <c r="C2292" s="20" t="s">
        <v>43</v>
      </c>
      <c r="D2292" s="20" t="s">
        <v>21</v>
      </c>
      <c r="E2292" s="2">
        <v>-380.22813688212943</v>
      </c>
      <c r="F2292" s="2">
        <v>330</v>
      </c>
      <c r="G2292">
        <v>10</v>
      </c>
      <c r="H2292">
        <v>27</v>
      </c>
      <c r="J2292" s="2" t="str">
        <f t="shared" si="719"/>
        <v>New Orleans Saints</v>
      </c>
      <c r="K2292" s="2" t="str">
        <f t="shared" si="720"/>
        <v>Cincinnati Bengals</v>
      </c>
      <c r="L2292" s="17">
        <f t="shared" si="721"/>
        <v>-380.22813688212943</v>
      </c>
      <c r="M2292" s="18">
        <f t="shared" si="722"/>
        <v>330</v>
      </c>
      <c r="N2292" s="4">
        <f t="shared" si="708"/>
        <v>1.2629999999999999</v>
      </c>
      <c r="O2292" s="4">
        <f t="shared" si="709"/>
        <v>4.3</v>
      </c>
      <c r="P2292" s="4"/>
      <c r="Q2292" s="4"/>
      <c r="R2292" s="1">
        <f t="shared" si="710"/>
        <v>0.79176563737133809</v>
      </c>
      <c r="S2292" s="1">
        <f t="shared" si="710"/>
        <v>0.23255813953488372</v>
      </c>
      <c r="T2292" s="1">
        <f t="shared" si="706"/>
        <v>2.3746180118641047E-2</v>
      </c>
      <c r="U2292" s="1">
        <f t="shared" si="707"/>
        <v>0.2796037489182272</v>
      </c>
      <c r="V2292" s="1">
        <f t="shared" si="711"/>
        <v>0.79060374891822716</v>
      </c>
      <c r="W2292" s="1"/>
      <c r="X2292" s="17">
        <f t="shared" si="712"/>
        <v>264.85613225119045</v>
      </c>
      <c r="Y2292" s="18">
        <f t="shared" si="713"/>
        <v>3182.3042096495674</v>
      </c>
      <c r="Z2292" s="2">
        <f t="shared" si="724"/>
        <v>251.6133256386309</v>
      </c>
      <c r="AA2292" s="18">
        <f t="shared" si="724"/>
        <v>3023.1889991670887</v>
      </c>
      <c r="AB2292" s="2">
        <f t="shared" si="725"/>
        <v>-397.43523021360488</v>
      </c>
      <c r="AC2292" s="2">
        <f t="shared" si="725"/>
        <v>302.31889991670886</v>
      </c>
      <c r="AD2292" s="2">
        <f t="shared" si="714"/>
        <v>-1000</v>
      </c>
      <c r="AE2292" s="2">
        <f t="shared" si="715"/>
        <v>3023.1889991670887</v>
      </c>
      <c r="AF2292" s="5">
        <f t="shared" si="716"/>
        <v>-1</v>
      </c>
      <c r="AG2292" s="5">
        <f t="shared" si="717"/>
        <v>3.3</v>
      </c>
      <c r="AH2292" s="3">
        <f t="shared" si="718"/>
        <v>201411</v>
      </c>
      <c r="AI2292" s="21">
        <v>1.3120000000000001</v>
      </c>
      <c r="AJ2292" s="21">
        <v>3.81</v>
      </c>
      <c r="AK2292" s="21">
        <v>1.2629999999999999</v>
      </c>
      <c r="AL2292" s="21">
        <v>4.3</v>
      </c>
      <c r="AO2292">
        <f t="shared" si="723"/>
        <v>-400</v>
      </c>
      <c r="AP2292">
        <f>IF(E2292&lt;F2292,G2292,H2292)</f>
        <v>10</v>
      </c>
      <c r="AQ2292">
        <f>IF(E2292&lt;F2292,H2292,G2292)</f>
        <v>27</v>
      </c>
    </row>
    <row r="2293" spans="2:43" x14ac:dyDescent="0.25">
      <c r="B2293" s="23">
        <v>41959</v>
      </c>
      <c r="C2293" s="20" t="s">
        <v>25</v>
      </c>
      <c r="D2293" s="20" t="s">
        <v>22</v>
      </c>
      <c r="E2293" s="2">
        <v>171</v>
      </c>
      <c r="F2293" s="2">
        <v>-190.11406844106463</v>
      </c>
      <c r="G2293">
        <v>10</v>
      </c>
      <c r="H2293">
        <v>16</v>
      </c>
      <c r="J2293" s="2" t="str">
        <f t="shared" si="719"/>
        <v>San Francisco 49ers</v>
      </c>
      <c r="K2293" s="2" t="str">
        <f t="shared" si="720"/>
        <v>New York Giants</v>
      </c>
      <c r="L2293" s="17">
        <f t="shared" si="721"/>
        <v>-190.11406844106463</v>
      </c>
      <c r="M2293" s="18">
        <f t="shared" si="722"/>
        <v>171</v>
      </c>
      <c r="N2293" s="4">
        <f t="shared" si="708"/>
        <v>1.526</v>
      </c>
      <c r="O2293" s="4">
        <f t="shared" si="709"/>
        <v>2.71</v>
      </c>
      <c r="P2293" s="4"/>
      <c r="Q2293" s="4"/>
      <c r="R2293" s="1">
        <f t="shared" si="710"/>
        <v>0.65530799475753598</v>
      </c>
      <c r="S2293" s="1">
        <f t="shared" si="710"/>
        <v>0.36900369003690037</v>
      </c>
      <c r="T2293" s="1">
        <f t="shared" si="706"/>
        <v>2.3734655335221788E-2</v>
      </c>
      <c r="U2293" s="1">
        <f t="shared" si="707"/>
        <v>0.14315215236031781</v>
      </c>
      <c r="V2293" s="1">
        <f t="shared" si="711"/>
        <v>0.65415215236031776</v>
      </c>
      <c r="W2293" s="1"/>
      <c r="X2293" s="17">
        <f t="shared" si="712"/>
        <v>528.69633829345491</v>
      </c>
      <c r="Y2293" s="18">
        <f t="shared" si="713"/>
        <v>1698.0824170407793</v>
      </c>
      <c r="Z2293" s="2">
        <f t="shared" si="724"/>
        <v>502.26152137878216</v>
      </c>
      <c r="AA2293" s="18">
        <f t="shared" si="724"/>
        <v>1613.1782961887402</v>
      </c>
      <c r="AB2293" s="2">
        <f t="shared" si="725"/>
        <v>-199.09946460856727</v>
      </c>
      <c r="AC2293" s="2">
        <f t="shared" si="725"/>
        <v>161.31782961887401</v>
      </c>
      <c r="AD2293" s="2">
        <f t="shared" si="714"/>
        <v>502.26152137878216</v>
      </c>
      <c r="AE2293" s="2">
        <f t="shared" si="715"/>
        <v>-1000</v>
      </c>
      <c r="AF2293" s="5">
        <f t="shared" si="716"/>
        <v>0.52600000000000002</v>
      </c>
      <c r="AG2293" s="5">
        <f t="shared" si="717"/>
        <v>-1</v>
      </c>
      <c r="AH2293" s="3">
        <f t="shared" si="718"/>
        <v>201411</v>
      </c>
      <c r="AI2293" s="21">
        <v>2.86</v>
      </c>
      <c r="AJ2293" s="21">
        <v>1.48</v>
      </c>
      <c r="AK2293" s="21">
        <v>2.71</v>
      </c>
      <c r="AL2293" s="21">
        <v>1.526</v>
      </c>
      <c r="AO2293">
        <f t="shared" si="723"/>
        <v>-200</v>
      </c>
      <c r="AP2293">
        <f>IF(E2293&lt;F2293,G2293,H2293)</f>
        <v>16</v>
      </c>
      <c r="AQ2293">
        <f>IF(E2293&lt;F2293,H2293,G2293)</f>
        <v>10</v>
      </c>
    </row>
    <row r="2294" spans="2:43" x14ac:dyDescent="0.25">
      <c r="B2294" s="23">
        <v>41959</v>
      </c>
      <c r="C2294" s="20" t="s">
        <v>55</v>
      </c>
      <c r="D2294" s="20" t="s">
        <v>38</v>
      </c>
      <c r="E2294" s="2">
        <v>309.99999999999994</v>
      </c>
      <c r="F2294" s="2">
        <v>-355.87188612099652</v>
      </c>
      <c r="G2294">
        <v>22</v>
      </c>
      <c r="H2294">
        <v>7</v>
      </c>
      <c r="J2294" s="2" t="str">
        <f t="shared" si="719"/>
        <v>Denver Broncos</v>
      </c>
      <c r="K2294" s="2" t="str">
        <f t="shared" si="720"/>
        <v>St. Louis Rams</v>
      </c>
      <c r="L2294" s="17">
        <f t="shared" si="721"/>
        <v>-355.87188612099652</v>
      </c>
      <c r="M2294" s="18">
        <f t="shared" si="722"/>
        <v>309.99999999999994</v>
      </c>
      <c r="N2294" s="4">
        <f t="shared" si="708"/>
        <v>1.2809999999999999</v>
      </c>
      <c r="O2294" s="4">
        <f t="shared" si="709"/>
        <v>4.0999999999999996</v>
      </c>
      <c r="P2294" s="4"/>
      <c r="Q2294" s="4"/>
      <c r="R2294" s="1">
        <f t="shared" si="710"/>
        <v>0.78064012490242007</v>
      </c>
      <c r="S2294" s="1">
        <f t="shared" si="710"/>
        <v>0.24390243902439027</v>
      </c>
      <c r="T2294" s="1">
        <f t="shared" si="706"/>
        <v>2.3954655268537461E-2</v>
      </c>
      <c r="U2294" s="1">
        <f t="shared" si="707"/>
        <v>0.26836884293901492</v>
      </c>
      <c r="V2294" s="1">
        <f t="shared" si="711"/>
        <v>0.77936884293901487</v>
      </c>
      <c r="W2294" s="1"/>
      <c r="X2294" s="17">
        <f t="shared" si="712"/>
        <v>283.08952694205834</v>
      </c>
      <c r="Y2294" s="18">
        <f t="shared" si="713"/>
        <v>3002.9485563603594</v>
      </c>
      <c r="Z2294" s="2">
        <f t="shared" si="724"/>
        <v>268.93505059495538</v>
      </c>
      <c r="AA2294" s="18">
        <f t="shared" si="724"/>
        <v>2852.8011285423413</v>
      </c>
      <c r="AB2294" s="2">
        <f t="shared" si="725"/>
        <v>-371.83699104588106</v>
      </c>
      <c r="AC2294" s="2">
        <f t="shared" si="725"/>
        <v>285.28011285423412</v>
      </c>
      <c r="AD2294" s="2">
        <f t="shared" si="714"/>
        <v>-1000</v>
      </c>
      <c r="AE2294" s="2">
        <f t="shared" si="715"/>
        <v>2852.8011285423413</v>
      </c>
      <c r="AF2294" s="5">
        <f t="shared" si="716"/>
        <v>-1</v>
      </c>
      <c r="AG2294" s="5">
        <f t="shared" si="717"/>
        <v>3.0999999999999996</v>
      </c>
      <c r="AH2294" s="3">
        <f t="shared" si="718"/>
        <v>201411</v>
      </c>
      <c r="AI2294" s="21">
        <v>4.7699999999999996</v>
      </c>
      <c r="AJ2294" s="21">
        <v>1.2270000000000001</v>
      </c>
      <c r="AK2294" s="21">
        <v>4.0999999999999996</v>
      </c>
      <c r="AL2294" s="21">
        <v>1.2809999999999999</v>
      </c>
      <c r="AO2294">
        <f t="shared" si="723"/>
        <v>-400</v>
      </c>
      <c r="AP2294">
        <f>IF(E2294&lt;F2294,G2294,H2294)</f>
        <v>7</v>
      </c>
      <c r="AQ2294">
        <f>IF(E2294&lt;F2294,H2294,G2294)</f>
        <v>22</v>
      </c>
    </row>
    <row r="2295" spans="2:43" x14ac:dyDescent="0.25">
      <c r="B2295" s="23">
        <v>41959</v>
      </c>
      <c r="C2295" s="20" t="s">
        <v>53</v>
      </c>
      <c r="D2295" s="20" t="s">
        <v>27</v>
      </c>
      <c r="E2295" s="2">
        <v>-300.30030030030031</v>
      </c>
      <c r="F2295" s="2">
        <v>264</v>
      </c>
      <c r="G2295">
        <v>7</v>
      </c>
      <c r="H2295">
        <v>27</v>
      </c>
      <c r="J2295" s="2" t="str">
        <f t="shared" si="719"/>
        <v>Washington Redskins</v>
      </c>
      <c r="K2295" s="2" t="str">
        <f t="shared" si="720"/>
        <v>Tampa Bay Buccaneers</v>
      </c>
      <c r="L2295" s="17">
        <f t="shared" si="721"/>
        <v>-300.30030030030031</v>
      </c>
      <c r="M2295" s="18">
        <f t="shared" si="722"/>
        <v>264</v>
      </c>
      <c r="N2295" s="4">
        <f t="shared" si="708"/>
        <v>1.333</v>
      </c>
      <c r="O2295" s="4">
        <f t="shared" si="709"/>
        <v>3.64</v>
      </c>
      <c r="P2295" s="4"/>
      <c r="Q2295" s="4"/>
      <c r="R2295" s="1">
        <f t="shared" si="710"/>
        <v>0.75018754688672173</v>
      </c>
      <c r="S2295" s="1">
        <f t="shared" si="710"/>
        <v>0.27472527472527469</v>
      </c>
      <c r="T2295" s="1">
        <f t="shared" si="706"/>
        <v>2.4307259199678244E-2</v>
      </c>
      <c r="U2295" s="1">
        <f t="shared" si="707"/>
        <v>0.23773113608072352</v>
      </c>
      <c r="V2295" s="1">
        <f t="shared" si="711"/>
        <v>0.7487311360807235</v>
      </c>
      <c r="W2295" s="1"/>
      <c r="X2295" s="17">
        <f t="shared" si="712"/>
        <v>335.59291421291482</v>
      </c>
      <c r="Y2295" s="18">
        <f t="shared" si="713"/>
        <v>2582.4792899601139</v>
      </c>
      <c r="Z2295" s="2">
        <f t="shared" si="724"/>
        <v>318.81326850226907</v>
      </c>
      <c r="AA2295" s="18">
        <f t="shared" si="724"/>
        <v>2453.3553254621079</v>
      </c>
      <c r="AB2295" s="2">
        <f t="shared" si="725"/>
        <v>-313.66323136355999</v>
      </c>
      <c r="AC2295" s="2">
        <f t="shared" si="725"/>
        <v>245.3355325462108</v>
      </c>
      <c r="AD2295" s="2">
        <f t="shared" si="714"/>
        <v>-1000</v>
      </c>
      <c r="AE2295" s="2">
        <f t="shared" si="715"/>
        <v>2453.3553254621079</v>
      </c>
      <c r="AF2295" s="5">
        <f t="shared" si="716"/>
        <v>-1</v>
      </c>
      <c r="AG2295" s="5">
        <f t="shared" si="717"/>
        <v>2.64</v>
      </c>
      <c r="AH2295" s="3">
        <f t="shared" si="718"/>
        <v>201411</v>
      </c>
      <c r="AI2295" s="21">
        <v>1.347</v>
      </c>
      <c r="AJ2295" s="21">
        <v>3.54</v>
      </c>
      <c r="AK2295" s="21">
        <v>1.333</v>
      </c>
      <c r="AL2295" s="21">
        <v>3.64</v>
      </c>
      <c r="AO2295">
        <f t="shared" si="723"/>
        <v>-400</v>
      </c>
      <c r="AP2295">
        <f>IF(E2295&lt;F2295,G2295,H2295)</f>
        <v>7</v>
      </c>
      <c r="AQ2295">
        <f>IF(E2295&lt;F2295,H2295,G2295)</f>
        <v>27</v>
      </c>
    </row>
    <row r="2296" spans="2:43" x14ac:dyDescent="0.25">
      <c r="B2296" s="23">
        <v>41956</v>
      </c>
      <c r="C2296" s="20" t="s">
        <v>30</v>
      </c>
      <c r="D2296" s="20" t="s">
        <v>24</v>
      </c>
      <c r="E2296" s="2">
        <v>-195.3125</v>
      </c>
      <c r="F2296" s="2">
        <v>175</v>
      </c>
      <c r="G2296">
        <v>22</v>
      </c>
      <c r="H2296">
        <v>9</v>
      </c>
      <c r="J2296" s="2" t="str">
        <f t="shared" si="719"/>
        <v>Miami Dolphins</v>
      </c>
      <c r="K2296" s="2" t="str">
        <f t="shared" si="720"/>
        <v>Buffalo Bills</v>
      </c>
      <c r="L2296" s="17">
        <f t="shared" si="721"/>
        <v>-195.3125</v>
      </c>
      <c r="M2296" s="18">
        <f t="shared" si="722"/>
        <v>175</v>
      </c>
      <c r="N2296" s="4">
        <f t="shared" si="708"/>
        <v>1.512</v>
      </c>
      <c r="O2296" s="4">
        <f t="shared" si="709"/>
        <v>2.75</v>
      </c>
      <c r="P2296" s="4"/>
      <c r="Q2296" s="4"/>
      <c r="R2296" s="1">
        <f t="shared" si="710"/>
        <v>0.66137566137566139</v>
      </c>
      <c r="S2296" s="1">
        <f t="shared" si="710"/>
        <v>0.36363636363636365</v>
      </c>
      <c r="T2296" s="1">
        <f t="shared" si="706"/>
        <v>2.4401689347724131E-2</v>
      </c>
      <c r="U2296" s="1">
        <f t="shared" si="707"/>
        <v>0.14886964886964887</v>
      </c>
      <c r="V2296" s="1">
        <f t="shared" si="711"/>
        <v>0.65986964886964894</v>
      </c>
      <c r="W2296" s="1"/>
      <c r="X2296" s="17">
        <f t="shared" si="712"/>
        <v>515.45081928376521</v>
      </c>
      <c r="Y2296" s="18">
        <f t="shared" si="713"/>
        <v>1739.277880578285</v>
      </c>
      <c r="Z2296" s="2">
        <f t="shared" si="724"/>
        <v>489.67827831957692</v>
      </c>
      <c r="AA2296" s="18">
        <f t="shared" si="724"/>
        <v>1652.3139865493706</v>
      </c>
      <c r="AB2296" s="2">
        <f t="shared" si="725"/>
        <v>-204.21571555750606</v>
      </c>
      <c r="AC2296" s="2">
        <f t="shared" si="725"/>
        <v>165.23139865493707</v>
      </c>
      <c r="AD2296" s="2">
        <f t="shared" si="714"/>
        <v>489.67827831957692</v>
      </c>
      <c r="AE2296" s="2">
        <f t="shared" si="715"/>
        <v>-1000</v>
      </c>
      <c r="AF2296" s="5">
        <f t="shared" si="716"/>
        <v>0.51200000000000001</v>
      </c>
      <c r="AG2296" s="5">
        <f t="shared" si="717"/>
        <v>-1</v>
      </c>
      <c r="AH2296" s="3">
        <f t="shared" si="718"/>
        <v>201411</v>
      </c>
      <c r="AI2296" s="21">
        <v>1.4339999999999999</v>
      </c>
      <c r="AJ2296" s="21">
        <v>3.05</v>
      </c>
      <c r="AK2296" s="21">
        <v>1.512</v>
      </c>
      <c r="AL2296" s="21">
        <v>2.75</v>
      </c>
      <c r="AO2296">
        <f t="shared" si="723"/>
        <v>-200</v>
      </c>
      <c r="AP2296">
        <f>IF(E2296&lt;F2296,G2296,H2296)</f>
        <v>22</v>
      </c>
      <c r="AQ2296">
        <f>IF(E2296&lt;F2296,H2296,G2296)</f>
        <v>9</v>
      </c>
    </row>
    <row r="2297" spans="2:43" x14ac:dyDescent="0.25">
      <c r="B2297" s="23">
        <v>41953</v>
      </c>
      <c r="C2297" s="20" t="s">
        <v>19</v>
      </c>
      <c r="D2297" s="20" t="s">
        <v>44</v>
      </c>
      <c r="E2297" s="2">
        <v>-335.57046979865765</v>
      </c>
      <c r="F2297" s="2">
        <v>293</v>
      </c>
      <c r="G2297">
        <v>45</v>
      </c>
      <c r="H2297">
        <v>21</v>
      </c>
      <c r="J2297" s="2" t="str">
        <f t="shared" si="719"/>
        <v>Philadelphia Eagles</v>
      </c>
      <c r="K2297" s="2" t="str">
        <f t="shared" si="720"/>
        <v>Carolina Panthers</v>
      </c>
      <c r="L2297" s="17">
        <f t="shared" si="721"/>
        <v>-335.57046979865765</v>
      </c>
      <c r="M2297" s="18">
        <f t="shared" si="722"/>
        <v>293</v>
      </c>
      <c r="N2297" s="4">
        <f t="shared" si="708"/>
        <v>1.298</v>
      </c>
      <c r="O2297" s="4">
        <f t="shared" si="709"/>
        <v>3.93</v>
      </c>
      <c r="P2297" s="4"/>
      <c r="Q2297" s="4"/>
      <c r="R2297" s="1">
        <f t="shared" si="710"/>
        <v>0.77041602465331271</v>
      </c>
      <c r="S2297" s="1">
        <f t="shared" si="710"/>
        <v>0.2544529262086514</v>
      </c>
      <c r="T2297" s="1">
        <f t="shared" si="706"/>
        <v>2.4265493496556934E-2</v>
      </c>
      <c r="U2297" s="1">
        <f t="shared" si="707"/>
        <v>0.25798154922233063</v>
      </c>
      <c r="V2297" s="1">
        <f t="shared" si="711"/>
        <v>0.76898154922233064</v>
      </c>
      <c r="W2297" s="1"/>
      <c r="X2297" s="17">
        <f t="shared" si="712"/>
        <v>300.42131831550154</v>
      </c>
      <c r="Y2297" s="18">
        <f t="shared" si="713"/>
        <v>2850.0152957456385</v>
      </c>
      <c r="Z2297" s="2">
        <f t="shared" si="724"/>
        <v>285.40025239972647</v>
      </c>
      <c r="AA2297" s="18">
        <f t="shared" si="724"/>
        <v>2707.5145309583563</v>
      </c>
      <c r="AB2297" s="2">
        <f t="shared" si="725"/>
        <v>-350.38511409563085</v>
      </c>
      <c r="AC2297" s="2">
        <f t="shared" si="725"/>
        <v>270.75145309583564</v>
      </c>
      <c r="AD2297" s="2">
        <f t="shared" si="714"/>
        <v>285.40025239972647</v>
      </c>
      <c r="AE2297" s="2">
        <f t="shared" si="715"/>
        <v>-1000</v>
      </c>
      <c r="AF2297" s="5">
        <f t="shared" si="716"/>
        <v>0.29800000000000004</v>
      </c>
      <c r="AG2297" s="5">
        <f t="shared" si="717"/>
        <v>-1</v>
      </c>
      <c r="AH2297" s="3">
        <f t="shared" si="718"/>
        <v>201411</v>
      </c>
      <c r="AI2297" s="21">
        <v>1.377</v>
      </c>
      <c r="AJ2297" s="21">
        <v>3.35</v>
      </c>
      <c r="AK2297" s="21">
        <v>1.298</v>
      </c>
      <c r="AL2297" s="21">
        <v>3.93</v>
      </c>
      <c r="AO2297">
        <f t="shared" si="723"/>
        <v>-400</v>
      </c>
      <c r="AP2297">
        <f>IF(E2297&lt;F2297,G2297,H2297)</f>
        <v>45</v>
      </c>
      <c r="AQ2297">
        <f>IF(E2297&lt;F2297,H2297,G2297)</f>
        <v>21</v>
      </c>
    </row>
    <row r="2298" spans="2:43" x14ac:dyDescent="0.25">
      <c r="B2298" s="23">
        <v>41952</v>
      </c>
      <c r="C2298" s="20" t="s">
        <v>33</v>
      </c>
      <c r="D2298" s="20" t="s">
        <v>37</v>
      </c>
      <c r="E2298" s="2">
        <v>-380.22813688212943</v>
      </c>
      <c r="F2298" s="2">
        <v>330</v>
      </c>
      <c r="G2298">
        <v>55</v>
      </c>
      <c r="H2298">
        <v>14</v>
      </c>
      <c r="J2298" s="2" t="str">
        <f t="shared" si="719"/>
        <v>Green Bay Packers</v>
      </c>
      <c r="K2298" s="2" t="str">
        <f t="shared" si="720"/>
        <v>Chicago Bears</v>
      </c>
      <c r="L2298" s="17">
        <f t="shared" si="721"/>
        <v>-380.22813688212943</v>
      </c>
      <c r="M2298" s="18">
        <f t="shared" si="722"/>
        <v>330</v>
      </c>
      <c r="N2298" s="4">
        <f t="shared" si="708"/>
        <v>1.2629999999999999</v>
      </c>
      <c r="O2298" s="4">
        <f t="shared" si="709"/>
        <v>4.3</v>
      </c>
      <c r="P2298" s="4"/>
      <c r="Q2298" s="4"/>
      <c r="R2298" s="1">
        <f t="shared" si="710"/>
        <v>0.79176563737133809</v>
      </c>
      <c r="S2298" s="1">
        <f t="shared" si="710"/>
        <v>0.23255813953488372</v>
      </c>
      <c r="T2298" s="1">
        <f t="shared" si="706"/>
        <v>2.3746180118641047E-2</v>
      </c>
      <c r="U2298" s="1">
        <f t="shared" si="707"/>
        <v>0.2796037489182272</v>
      </c>
      <c r="V2298" s="1">
        <f t="shared" si="711"/>
        <v>0.79060374891822716</v>
      </c>
      <c r="W2298" s="1"/>
      <c r="X2298" s="17">
        <f t="shared" si="712"/>
        <v>264.85613225119045</v>
      </c>
      <c r="Y2298" s="18">
        <f t="shared" si="713"/>
        <v>3182.3042096495674</v>
      </c>
      <c r="Z2298" s="2">
        <f t="shared" si="724"/>
        <v>251.6133256386309</v>
      </c>
      <c r="AA2298" s="18">
        <f t="shared" si="724"/>
        <v>3023.1889991670887</v>
      </c>
      <c r="AB2298" s="2">
        <f t="shared" si="725"/>
        <v>-397.43523021360488</v>
      </c>
      <c r="AC2298" s="2">
        <f t="shared" si="725"/>
        <v>302.31889991670886</v>
      </c>
      <c r="AD2298" s="2">
        <f t="shared" si="714"/>
        <v>251.6133256386309</v>
      </c>
      <c r="AE2298" s="2">
        <f t="shared" si="715"/>
        <v>-1000</v>
      </c>
      <c r="AF2298" s="5">
        <f t="shared" si="716"/>
        <v>0.2629999999999999</v>
      </c>
      <c r="AG2298" s="5">
        <f t="shared" si="717"/>
        <v>-1</v>
      </c>
      <c r="AH2298" s="3">
        <f t="shared" si="718"/>
        <v>201411</v>
      </c>
      <c r="AI2298" s="21">
        <v>1.294</v>
      </c>
      <c r="AJ2298" s="21">
        <v>3.97</v>
      </c>
      <c r="AK2298" s="21">
        <v>1.2629999999999999</v>
      </c>
      <c r="AL2298" s="21">
        <v>4.3</v>
      </c>
      <c r="AO2298">
        <f t="shared" si="723"/>
        <v>-400</v>
      </c>
      <c r="AP2298">
        <f>IF(E2298&lt;F2298,G2298,H2298)</f>
        <v>55</v>
      </c>
      <c r="AQ2298">
        <f>IF(E2298&lt;F2298,H2298,G2298)</f>
        <v>14</v>
      </c>
    </row>
    <row r="2299" spans="2:43" x14ac:dyDescent="0.25">
      <c r="B2299" s="23">
        <v>41952</v>
      </c>
      <c r="C2299" s="20" t="s">
        <v>48</v>
      </c>
      <c r="D2299" s="20" t="s">
        <v>55</v>
      </c>
      <c r="E2299" s="2">
        <v>-300.30030030030031</v>
      </c>
      <c r="F2299" s="2">
        <v>264</v>
      </c>
      <c r="G2299">
        <v>31</v>
      </c>
      <c r="H2299">
        <v>14</v>
      </c>
      <c r="J2299" s="2" t="str">
        <f t="shared" si="719"/>
        <v>Arizona Cardinals</v>
      </c>
      <c r="K2299" s="2" t="str">
        <f t="shared" si="720"/>
        <v>St. Louis Rams</v>
      </c>
      <c r="L2299" s="17">
        <f t="shared" si="721"/>
        <v>-300.30030030030031</v>
      </c>
      <c r="M2299" s="18">
        <f t="shared" si="722"/>
        <v>264</v>
      </c>
      <c r="N2299" s="4">
        <f t="shared" si="708"/>
        <v>1.333</v>
      </c>
      <c r="O2299" s="4">
        <f t="shared" si="709"/>
        <v>3.64</v>
      </c>
      <c r="P2299" s="4"/>
      <c r="Q2299" s="4"/>
      <c r="R2299" s="1">
        <f t="shared" si="710"/>
        <v>0.75018754688672173</v>
      </c>
      <c r="S2299" s="1">
        <f t="shared" si="710"/>
        <v>0.27472527472527469</v>
      </c>
      <c r="T2299" s="1">
        <f t="shared" si="706"/>
        <v>2.4307259199678244E-2</v>
      </c>
      <c r="U2299" s="1">
        <f t="shared" si="707"/>
        <v>0.23773113608072352</v>
      </c>
      <c r="V2299" s="1">
        <f t="shared" si="711"/>
        <v>0.7487311360807235</v>
      </c>
      <c r="W2299" s="1"/>
      <c r="X2299" s="17">
        <f t="shared" si="712"/>
        <v>335.59291421291482</v>
      </c>
      <c r="Y2299" s="18">
        <f t="shared" si="713"/>
        <v>2582.4792899601139</v>
      </c>
      <c r="Z2299" s="2">
        <f t="shared" si="724"/>
        <v>318.81326850226907</v>
      </c>
      <c r="AA2299" s="18">
        <f t="shared" si="724"/>
        <v>2453.3553254621079</v>
      </c>
      <c r="AB2299" s="2">
        <f t="shared" si="725"/>
        <v>-313.66323136355999</v>
      </c>
      <c r="AC2299" s="2">
        <f t="shared" si="725"/>
        <v>245.3355325462108</v>
      </c>
      <c r="AD2299" s="2">
        <f t="shared" si="714"/>
        <v>318.81326850226907</v>
      </c>
      <c r="AE2299" s="2">
        <f t="shared" si="715"/>
        <v>-1000</v>
      </c>
      <c r="AF2299" s="5">
        <f t="shared" si="716"/>
        <v>0.33299999999999996</v>
      </c>
      <c r="AG2299" s="5">
        <f t="shared" si="717"/>
        <v>-1</v>
      </c>
      <c r="AH2299" s="3">
        <f t="shared" si="718"/>
        <v>201411</v>
      </c>
      <c r="AI2299" s="21">
        <v>1.3169999999999999</v>
      </c>
      <c r="AJ2299" s="21">
        <v>3.77</v>
      </c>
      <c r="AK2299" s="21">
        <v>1.333</v>
      </c>
      <c r="AL2299" s="21">
        <v>3.64</v>
      </c>
      <c r="AO2299">
        <f t="shared" si="723"/>
        <v>-400</v>
      </c>
      <c r="AP2299">
        <f>IF(E2299&lt;F2299,G2299,H2299)</f>
        <v>31</v>
      </c>
      <c r="AQ2299">
        <f>IF(E2299&lt;F2299,H2299,G2299)</f>
        <v>14</v>
      </c>
    </row>
    <row r="2300" spans="2:43" x14ac:dyDescent="0.25">
      <c r="B2300" s="23">
        <v>41952</v>
      </c>
      <c r="C2300" s="20" t="s">
        <v>32</v>
      </c>
      <c r="D2300" s="20" t="s">
        <v>25</v>
      </c>
      <c r="E2300" s="2">
        <v>-450.45045045045049</v>
      </c>
      <c r="F2300" s="2">
        <v>384.99999999999994</v>
      </c>
      <c r="G2300">
        <v>38</v>
      </c>
      <c r="H2300">
        <v>17</v>
      </c>
      <c r="J2300" s="2" t="str">
        <f t="shared" si="719"/>
        <v>Seattle Seahawks</v>
      </c>
      <c r="K2300" s="2" t="str">
        <f t="shared" si="720"/>
        <v>New York Giants</v>
      </c>
      <c r="L2300" s="17">
        <f t="shared" si="721"/>
        <v>-450.45045045045049</v>
      </c>
      <c r="M2300" s="18">
        <f t="shared" si="722"/>
        <v>384.99999999999994</v>
      </c>
      <c r="N2300" s="4">
        <f t="shared" si="708"/>
        <v>1.222</v>
      </c>
      <c r="O2300" s="4">
        <f t="shared" si="709"/>
        <v>4.8499999999999996</v>
      </c>
      <c r="P2300" s="4"/>
      <c r="Q2300" s="4"/>
      <c r="R2300" s="1">
        <f t="shared" si="710"/>
        <v>0.81833060556464809</v>
      </c>
      <c r="S2300" s="1">
        <f t="shared" si="710"/>
        <v>0.2061855670103093</v>
      </c>
      <c r="T2300" s="1">
        <f t="shared" si="706"/>
        <v>2.392951251646902E-2</v>
      </c>
      <c r="U2300" s="1">
        <f t="shared" si="707"/>
        <v>0.30607251927716939</v>
      </c>
      <c r="V2300" s="1">
        <f t="shared" si="711"/>
        <v>0.8170725192771694</v>
      </c>
      <c r="W2300" s="1"/>
      <c r="X2300" s="17">
        <f t="shared" si="712"/>
        <v>223.88157281884725</v>
      </c>
      <c r="Y2300" s="18">
        <f t="shared" si="713"/>
        <v>3674.1094559452272</v>
      </c>
      <c r="Z2300" s="2">
        <f t="shared" si="724"/>
        <v>212.68749417790488</v>
      </c>
      <c r="AA2300" s="18">
        <f t="shared" si="724"/>
        <v>3490.4039831479658</v>
      </c>
      <c r="AB2300" s="2">
        <f t="shared" si="725"/>
        <v>-470.17338930305823</v>
      </c>
      <c r="AC2300" s="2">
        <f t="shared" si="725"/>
        <v>349.04039831479656</v>
      </c>
      <c r="AD2300" s="2">
        <f t="shared" si="714"/>
        <v>212.68749417790488</v>
      </c>
      <c r="AE2300" s="2">
        <f t="shared" si="715"/>
        <v>-1000</v>
      </c>
      <c r="AF2300" s="5">
        <f t="shared" si="716"/>
        <v>0.22199999999999998</v>
      </c>
      <c r="AG2300" s="5">
        <f t="shared" si="717"/>
        <v>-1</v>
      </c>
      <c r="AH2300" s="3">
        <f t="shared" si="718"/>
        <v>201411</v>
      </c>
      <c r="AI2300" s="21">
        <v>1.2270000000000001</v>
      </c>
      <c r="AJ2300" s="21">
        <v>4.7699999999999996</v>
      </c>
      <c r="AK2300" s="21">
        <v>1.222</v>
      </c>
      <c r="AL2300" s="21">
        <v>4.8499999999999996</v>
      </c>
      <c r="AO2300">
        <f t="shared" si="723"/>
        <v>-500</v>
      </c>
      <c r="AP2300">
        <f>IF(E2300&lt;F2300,G2300,H2300)</f>
        <v>38</v>
      </c>
      <c r="AQ2300">
        <f>IF(E2300&lt;F2300,H2300,G2300)</f>
        <v>17</v>
      </c>
    </row>
    <row r="2301" spans="2:43" x14ac:dyDescent="0.25">
      <c r="B2301" s="23">
        <v>41952</v>
      </c>
      <c r="C2301" s="20" t="s">
        <v>52</v>
      </c>
      <c r="D2301" s="20" t="s">
        <v>38</v>
      </c>
      <c r="E2301" s="2">
        <v>534</v>
      </c>
      <c r="F2301" s="2">
        <v>-653.5947712418299</v>
      </c>
      <c r="G2301">
        <v>17</v>
      </c>
      <c r="H2301">
        <v>41</v>
      </c>
      <c r="J2301" s="2" t="str">
        <f t="shared" si="719"/>
        <v>Denver Broncos</v>
      </c>
      <c r="K2301" s="2" t="str">
        <f t="shared" si="720"/>
        <v>Oakland Raiders</v>
      </c>
      <c r="L2301" s="17">
        <f t="shared" si="721"/>
        <v>-653.5947712418299</v>
      </c>
      <c r="M2301" s="18">
        <f t="shared" si="722"/>
        <v>534</v>
      </c>
      <c r="N2301" s="4">
        <f t="shared" si="708"/>
        <v>1.153</v>
      </c>
      <c r="O2301" s="4">
        <f t="shared" si="709"/>
        <v>6.34</v>
      </c>
      <c r="P2301" s="4"/>
      <c r="Q2301" s="4"/>
      <c r="R2301" s="1">
        <f t="shared" si="710"/>
        <v>0.86730268863833471</v>
      </c>
      <c r="S2301" s="1">
        <f t="shared" si="710"/>
        <v>0.15772870662460567</v>
      </c>
      <c r="T2301" s="1">
        <f t="shared" si="706"/>
        <v>2.4420125450420493E-2</v>
      </c>
      <c r="U2301" s="1">
        <f t="shared" si="707"/>
        <v>0.3547869910068645</v>
      </c>
      <c r="V2301" s="1">
        <f t="shared" si="711"/>
        <v>0.86578699100686451</v>
      </c>
      <c r="W2301" s="1"/>
      <c r="X2301" s="17">
        <f t="shared" si="712"/>
        <v>155.01850961869135</v>
      </c>
      <c r="Y2301" s="18">
        <f t="shared" si="713"/>
        <v>4954.5373023545008</v>
      </c>
      <c r="Z2301" s="2">
        <f t="shared" si="724"/>
        <v>147.26758413775678</v>
      </c>
      <c r="AA2301" s="18">
        <f t="shared" si="724"/>
        <v>4706.8104372367752</v>
      </c>
      <c r="AB2301" s="2">
        <f t="shared" si="725"/>
        <v>-679.03605933032873</v>
      </c>
      <c r="AC2301" s="2">
        <f t="shared" si="725"/>
        <v>470.68104372367753</v>
      </c>
      <c r="AD2301" s="2">
        <f t="shared" si="714"/>
        <v>147.26758413775678</v>
      </c>
      <c r="AE2301" s="2">
        <f t="shared" si="715"/>
        <v>-1000</v>
      </c>
      <c r="AF2301" s="5">
        <f t="shared" si="716"/>
        <v>0.15300000000000002</v>
      </c>
      <c r="AG2301" s="5">
        <f t="shared" si="717"/>
        <v>-1</v>
      </c>
      <c r="AH2301" s="3">
        <f t="shared" si="718"/>
        <v>201411</v>
      </c>
      <c r="AI2301" s="21">
        <v>5.83</v>
      </c>
      <c r="AJ2301" s="21">
        <v>1.1719999999999999</v>
      </c>
      <c r="AK2301" s="21">
        <v>6.34</v>
      </c>
      <c r="AL2301" s="21">
        <v>1.153</v>
      </c>
      <c r="AO2301">
        <f t="shared" si="723"/>
        <v>-700</v>
      </c>
      <c r="AP2301">
        <f>IF(E2301&lt;F2301,G2301,H2301)</f>
        <v>41</v>
      </c>
      <c r="AQ2301">
        <f>IF(E2301&lt;F2301,H2301,G2301)</f>
        <v>17</v>
      </c>
    </row>
    <row r="2302" spans="2:43" x14ac:dyDescent="0.25">
      <c r="B2302" s="23">
        <v>41952</v>
      </c>
      <c r="C2302" s="20" t="s">
        <v>28</v>
      </c>
      <c r="D2302" s="20" t="s">
        <v>41</v>
      </c>
      <c r="E2302" s="2">
        <v>-500.00000000000011</v>
      </c>
      <c r="F2302" s="2">
        <v>423.00000000000006</v>
      </c>
      <c r="G2302">
        <v>21</v>
      </c>
      <c r="H2302">
        <v>7</v>
      </c>
      <c r="J2302" s="2" t="str">
        <f t="shared" si="719"/>
        <v>Baltimore Ravens</v>
      </c>
      <c r="K2302" s="2" t="str">
        <f t="shared" si="720"/>
        <v>Tennessee Titans</v>
      </c>
      <c r="L2302" s="17">
        <f t="shared" si="721"/>
        <v>-500.00000000000011</v>
      </c>
      <c r="M2302" s="18">
        <f t="shared" si="722"/>
        <v>423.00000000000006</v>
      </c>
      <c r="N2302" s="4">
        <f t="shared" si="708"/>
        <v>1.2</v>
      </c>
      <c r="O2302" s="4">
        <f t="shared" si="709"/>
        <v>5.23</v>
      </c>
      <c r="P2302" s="4"/>
      <c r="Q2302" s="4"/>
      <c r="R2302" s="1">
        <f t="shared" si="710"/>
        <v>0.83333333333333337</v>
      </c>
      <c r="S2302" s="1">
        <f t="shared" si="710"/>
        <v>0.19120458891013384</v>
      </c>
      <c r="T2302" s="1">
        <f t="shared" si="706"/>
        <v>2.3950233281493039E-2</v>
      </c>
      <c r="U2302" s="1">
        <f t="shared" si="707"/>
        <v>0.32106437221159978</v>
      </c>
      <c r="V2302" s="1">
        <f t="shared" si="711"/>
        <v>0.83206437221159979</v>
      </c>
      <c r="W2302" s="1"/>
      <c r="X2302" s="17">
        <f t="shared" si="712"/>
        <v>201.83009079217373</v>
      </c>
      <c r="Y2302" s="18">
        <f t="shared" si="713"/>
        <v>4006.3698989884547</v>
      </c>
      <c r="Z2302" s="2">
        <f t="shared" si="724"/>
        <v>191.73858625256503</v>
      </c>
      <c r="AA2302" s="18">
        <f t="shared" si="724"/>
        <v>3806.0514040390317</v>
      </c>
      <c r="AB2302" s="2">
        <f t="shared" si="725"/>
        <v>-521.54343032589361</v>
      </c>
      <c r="AC2302" s="2">
        <f t="shared" si="725"/>
        <v>380.60514040390319</v>
      </c>
      <c r="AD2302" s="2">
        <f t="shared" si="714"/>
        <v>191.73858625256503</v>
      </c>
      <c r="AE2302" s="2">
        <f t="shared" si="715"/>
        <v>-1000</v>
      </c>
      <c r="AF2302" s="5">
        <f t="shared" si="716"/>
        <v>0.19999999999999996</v>
      </c>
      <c r="AG2302" s="5">
        <f t="shared" si="717"/>
        <v>-1</v>
      </c>
      <c r="AH2302" s="3">
        <f t="shared" si="718"/>
        <v>201411</v>
      </c>
      <c r="AI2302" s="21">
        <v>1.208</v>
      </c>
      <c r="AJ2302" s="21">
        <v>5.08</v>
      </c>
      <c r="AK2302" s="21">
        <v>1.2</v>
      </c>
      <c r="AL2302" s="21">
        <v>5.23</v>
      </c>
      <c r="AO2302">
        <f t="shared" si="723"/>
        <v>-500</v>
      </c>
      <c r="AP2302">
        <f>IF(E2302&lt;F2302,G2302,H2302)</f>
        <v>21</v>
      </c>
      <c r="AQ2302">
        <f>IF(E2302&lt;F2302,H2302,G2302)</f>
        <v>7</v>
      </c>
    </row>
    <row r="2303" spans="2:43" x14ac:dyDescent="0.25">
      <c r="B2303" s="23">
        <v>41952</v>
      </c>
      <c r="C2303" s="20" t="s">
        <v>24</v>
      </c>
      <c r="D2303" s="20" t="s">
        <v>20</v>
      </c>
      <c r="E2303" s="2">
        <v>-128.04097311139566</v>
      </c>
      <c r="F2303" s="2">
        <v>116.00000000000001</v>
      </c>
      <c r="G2303">
        <v>13</v>
      </c>
      <c r="H2303">
        <v>17</v>
      </c>
      <c r="J2303" s="2" t="str">
        <f t="shared" si="719"/>
        <v>Buffalo Bills</v>
      </c>
      <c r="K2303" s="2" t="str">
        <f t="shared" si="720"/>
        <v>Kansas City Chiefs</v>
      </c>
      <c r="L2303" s="17">
        <f t="shared" si="721"/>
        <v>-128.04097311139566</v>
      </c>
      <c r="M2303" s="18">
        <f t="shared" si="722"/>
        <v>116.00000000000001</v>
      </c>
      <c r="N2303" s="4">
        <f t="shared" si="708"/>
        <v>1.7809999999999999</v>
      </c>
      <c r="O2303" s="4">
        <f t="shared" si="709"/>
        <v>2.16</v>
      </c>
      <c r="P2303" s="4"/>
      <c r="Q2303" s="4"/>
      <c r="R2303" s="1">
        <f t="shared" si="710"/>
        <v>0.56148231330713083</v>
      </c>
      <c r="S2303" s="1">
        <f t="shared" si="710"/>
        <v>0.46296296296296291</v>
      </c>
      <c r="T2303" s="1">
        <f t="shared" si="706"/>
        <v>2.3861963968535793E-2</v>
      </c>
      <c r="U2303" s="1">
        <f t="shared" si="707"/>
        <v>4.9259675172083961E-2</v>
      </c>
      <c r="V2303" s="1">
        <f t="shared" si="711"/>
        <v>0.56025967517208397</v>
      </c>
      <c r="W2303" s="1"/>
      <c r="X2303" s="17">
        <f t="shared" si="712"/>
        <v>784.88662367651148</v>
      </c>
      <c r="Y2303" s="18">
        <f t="shared" si="713"/>
        <v>1159.9838754718842</v>
      </c>
      <c r="Z2303" s="2">
        <f t="shared" si="724"/>
        <v>745.6422924926859</v>
      </c>
      <c r="AA2303" s="18">
        <f t="shared" si="724"/>
        <v>1101.9846816982899</v>
      </c>
      <c r="AB2303" s="2">
        <f t="shared" si="725"/>
        <v>-134.1125644385051</v>
      </c>
      <c r="AC2303" s="2">
        <f t="shared" si="725"/>
        <v>110.198468169829</v>
      </c>
      <c r="AD2303" s="2">
        <f t="shared" si="714"/>
        <v>-1000</v>
      </c>
      <c r="AE2303" s="2">
        <f t="shared" si="715"/>
        <v>1101.9846816982899</v>
      </c>
      <c r="AF2303" s="5">
        <f t="shared" si="716"/>
        <v>-1</v>
      </c>
      <c r="AG2303" s="5">
        <f t="shared" si="717"/>
        <v>1.1600000000000001</v>
      </c>
      <c r="AH2303" s="3">
        <f t="shared" si="718"/>
        <v>201411</v>
      </c>
      <c r="AI2303" s="21">
        <v>2.09</v>
      </c>
      <c r="AJ2303" s="21">
        <v>1.833</v>
      </c>
      <c r="AK2303" s="21">
        <v>1.7809999999999999</v>
      </c>
      <c r="AL2303" s="21">
        <v>2.16</v>
      </c>
      <c r="AO2303">
        <f t="shared" si="723"/>
        <v>-130</v>
      </c>
      <c r="AP2303">
        <f>IF(E2303&lt;F2303,G2303,H2303)</f>
        <v>13</v>
      </c>
      <c r="AQ2303">
        <f>IF(E2303&lt;F2303,H2303,G2303)</f>
        <v>17</v>
      </c>
    </row>
    <row r="2304" spans="2:43" x14ac:dyDescent="0.25">
      <c r="B2304" s="23">
        <v>41952</v>
      </c>
      <c r="C2304" s="20" t="s">
        <v>34</v>
      </c>
      <c r="D2304" s="20" t="s">
        <v>30</v>
      </c>
      <c r="E2304" s="2">
        <v>-145.13788098693757</v>
      </c>
      <c r="F2304" s="2">
        <v>131</v>
      </c>
      <c r="G2304">
        <v>20</v>
      </c>
      <c r="H2304">
        <v>16</v>
      </c>
      <c r="J2304" s="2" t="str">
        <f t="shared" si="719"/>
        <v>Detroit Lions</v>
      </c>
      <c r="K2304" s="2" t="str">
        <f t="shared" si="720"/>
        <v>Miami Dolphins</v>
      </c>
      <c r="L2304" s="17">
        <f t="shared" si="721"/>
        <v>-145.13788098693757</v>
      </c>
      <c r="M2304" s="18">
        <f t="shared" si="722"/>
        <v>131</v>
      </c>
      <c r="N2304" s="4">
        <f t="shared" si="708"/>
        <v>1.6890000000000001</v>
      </c>
      <c r="O2304" s="4">
        <f t="shared" si="709"/>
        <v>2.31</v>
      </c>
      <c r="P2304" s="4"/>
      <c r="Q2304" s="4"/>
      <c r="R2304" s="1">
        <f t="shared" si="710"/>
        <v>0.59206631142687982</v>
      </c>
      <c r="S2304" s="1">
        <f t="shared" si="710"/>
        <v>0.4329004329004329</v>
      </c>
      <c r="T2304" s="1">
        <f t="shared" si="706"/>
        <v>2.4358589647411888E-2</v>
      </c>
      <c r="U2304" s="1">
        <f t="shared" si="707"/>
        <v>7.9582939263223462E-2</v>
      </c>
      <c r="V2304" s="1">
        <f t="shared" si="711"/>
        <v>0.59058293926322347</v>
      </c>
      <c r="W2304" s="1"/>
      <c r="X2304" s="17">
        <f t="shared" si="712"/>
        <v>693.24227558544305</v>
      </c>
      <c r="Y2304" s="18">
        <f t="shared" si="713"/>
        <v>1309.568863191934</v>
      </c>
      <c r="Z2304" s="2">
        <f t="shared" si="724"/>
        <v>658.58016180617085</v>
      </c>
      <c r="AA2304" s="18">
        <f t="shared" si="724"/>
        <v>1244.0904200323373</v>
      </c>
      <c r="AB2304" s="2">
        <f t="shared" si="725"/>
        <v>-151.84180423192183</v>
      </c>
      <c r="AC2304" s="2">
        <f t="shared" si="725"/>
        <v>124.40904200323374</v>
      </c>
      <c r="AD2304" s="2">
        <f t="shared" si="714"/>
        <v>658.58016180617085</v>
      </c>
      <c r="AE2304" s="2">
        <f t="shared" si="715"/>
        <v>-1000</v>
      </c>
      <c r="AF2304" s="5">
        <f t="shared" si="716"/>
        <v>0.68900000000000006</v>
      </c>
      <c r="AG2304" s="5">
        <f t="shared" si="717"/>
        <v>-1</v>
      </c>
      <c r="AH2304" s="3">
        <f t="shared" si="718"/>
        <v>201411</v>
      </c>
      <c r="AI2304" s="21">
        <v>1.724</v>
      </c>
      <c r="AJ2304" s="21">
        <v>2.25</v>
      </c>
      <c r="AK2304" s="21">
        <v>1.6890000000000001</v>
      </c>
      <c r="AL2304" s="21">
        <v>2.31</v>
      </c>
      <c r="AO2304">
        <f t="shared" si="723"/>
        <v>-150</v>
      </c>
      <c r="AP2304">
        <f>IF(E2304&lt;F2304,G2304,H2304)</f>
        <v>20</v>
      </c>
      <c r="AQ2304">
        <f>IF(E2304&lt;F2304,H2304,G2304)</f>
        <v>16</v>
      </c>
    </row>
    <row r="2305" spans="2:43" x14ac:dyDescent="0.25">
      <c r="B2305" s="23">
        <v>41952</v>
      </c>
      <c r="C2305" s="20" t="s">
        <v>26</v>
      </c>
      <c r="D2305" s="20" t="s">
        <v>23</v>
      </c>
      <c r="E2305" s="2">
        <v>289</v>
      </c>
      <c r="F2305" s="2">
        <v>-330.03300330033011</v>
      </c>
      <c r="G2305">
        <v>17</v>
      </c>
      <c r="H2305">
        <v>31</v>
      </c>
      <c r="J2305" s="2" t="str">
        <f t="shared" si="719"/>
        <v>Dallas Cowboys</v>
      </c>
      <c r="K2305" s="2" t="str">
        <f t="shared" si="720"/>
        <v>Jacksonville Jaguars</v>
      </c>
      <c r="L2305" s="17">
        <f t="shared" si="721"/>
        <v>-330.03300330033011</v>
      </c>
      <c r="M2305" s="18">
        <f t="shared" si="722"/>
        <v>289</v>
      </c>
      <c r="N2305" s="4">
        <f t="shared" si="708"/>
        <v>1.3029999999999999</v>
      </c>
      <c r="O2305" s="4">
        <f t="shared" si="709"/>
        <v>3.89</v>
      </c>
      <c r="P2305" s="4"/>
      <c r="Q2305" s="4"/>
      <c r="R2305" s="1">
        <f t="shared" si="710"/>
        <v>0.76745970836531086</v>
      </c>
      <c r="S2305" s="1">
        <f t="shared" si="710"/>
        <v>0.25706940874035988</v>
      </c>
      <c r="T2305" s="1">
        <f t="shared" si="706"/>
        <v>2.394184479106487E-2</v>
      </c>
      <c r="U2305" s="1">
        <f t="shared" si="707"/>
        <v>0.25519514981247549</v>
      </c>
      <c r="V2305" s="1">
        <f t="shared" si="711"/>
        <v>0.7661951498124755</v>
      </c>
      <c r="W2305" s="1"/>
      <c r="X2305" s="17">
        <f t="shared" si="712"/>
        <v>305.15052235027554</v>
      </c>
      <c r="Y2305" s="18">
        <f t="shared" si="713"/>
        <v>2810.9146314785244</v>
      </c>
      <c r="Z2305" s="2">
        <f t="shared" si="724"/>
        <v>289.89299623276173</v>
      </c>
      <c r="AA2305" s="18">
        <f t="shared" si="724"/>
        <v>2670.368899904598</v>
      </c>
      <c r="AB2305" s="2">
        <f t="shared" si="725"/>
        <v>-344.95486713900362</v>
      </c>
      <c r="AC2305" s="2">
        <f t="shared" si="725"/>
        <v>267.03688999045983</v>
      </c>
      <c r="AD2305" s="2">
        <f t="shared" si="714"/>
        <v>289.89299623276173</v>
      </c>
      <c r="AE2305" s="2">
        <f t="shared" si="715"/>
        <v>-1000</v>
      </c>
      <c r="AF2305" s="5">
        <f t="shared" si="716"/>
        <v>0.30299999999999994</v>
      </c>
      <c r="AG2305" s="5">
        <f t="shared" si="717"/>
        <v>-1</v>
      </c>
      <c r="AH2305" s="3">
        <f t="shared" si="718"/>
        <v>201411</v>
      </c>
      <c r="AI2305" s="21">
        <v>3.69</v>
      </c>
      <c r="AJ2305" s="21">
        <v>1.327</v>
      </c>
      <c r="AK2305" s="21">
        <v>3.89</v>
      </c>
      <c r="AL2305" s="21">
        <v>1.3029999999999999</v>
      </c>
      <c r="AO2305">
        <f t="shared" si="723"/>
        <v>-400</v>
      </c>
      <c r="AP2305">
        <f>IF(E2305&lt;F2305,G2305,H2305)</f>
        <v>31</v>
      </c>
      <c r="AQ2305">
        <f>IF(E2305&lt;F2305,H2305,G2305)</f>
        <v>17</v>
      </c>
    </row>
    <row r="2306" spans="2:43" x14ac:dyDescent="0.25">
      <c r="B2306" s="23">
        <v>41952</v>
      </c>
      <c r="C2306" s="20" t="s">
        <v>43</v>
      </c>
      <c r="D2306" s="20" t="s">
        <v>22</v>
      </c>
      <c r="E2306" s="2">
        <v>-248.13895781637714</v>
      </c>
      <c r="F2306" s="2">
        <v>221</v>
      </c>
      <c r="G2306">
        <v>24</v>
      </c>
      <c r="H2306">
        <v>27</v>
      </c>
      <c r="J2306" s="2" t="str">
        <f t="shared" si="719"/>
        <v>New Orleans Saints</v>
      </c>
      <c r="K2306" s="2" t="str">
        <f t="shared" si="720"/>
        <v>San Francisco 49ers</v>
      </c>
      <c r="L2306" s="17">
        <f t="shared" si="721"/>
        <v>-248.13895781637714</v>
      </c>
      <c r="M2306" s="18">
        <f t="shared" si="722"/>
        <v>221</v>
      </c>
      <c r="N2306" s="4">
        <f t="shared" si="708"/>
        <v>1.403</v>
      </c>
      <c r="O2306" s="4">
        <f t="shared" si="709"/>
        <v>3.21</v>
      </c>
      <c r="P2306" s="4"/>
      <c r="Q2306" s="4"/>
      <c r="R2306" s="1">
        <f t="shared" si="710"/>
        <v>0.71275837491090521</v>
      </c>
      <c r="S2306" s="1">
        <f t="shared" si="710"/>
        <v>0.3115264797507788</v>
      </c>
      <c r="T2306" s="1">
        <f t="shared" si="706"/>
        <v>2.3709083026230093E-2</v>
      </c>
      <c r="U2306" s="1">
        <f t="shared" si="707"/>
        <v>0.20061594758006321</v>
      </c>
      <c r="V2306" s="1">
        <f t="shared" si="711"/>
        <v>0.71161594758006319</v>
      </c>
      <c r="W2306" s="1"/>
      <c r="X2306" s="17">
        <f t="shared" si="712"/>
        <v>405.25237440310605</v>
      </c>
      <c r="Y2306" s="18">
        <f t="shared" si="713"/>
        <v>2175.9766274429703</v>
      </c>
      <c r="Z2306" s="2">
        <f t="shared" si="724"/>
        <v>384.98975568295072</v>
      </c>
      <c r="AA2306" s="18">
        <f t="shared" si="724"/>
        <v>2067.1777960708218</v>
      </c>
      <c r="AB2306" s="2">
        <f t="shared" si="725"/>
        <v>-259.74717125292199</v>
      </c>
      <c r="AC2306" s="2">
        <f t="shared" si="725"/>
        <v>206.71777960708218</v>
      </c>
      <c r="AD2306" s="2">
        <f t="shared" si="714"/>
        <v>-1000</v>
      </c>
      <c r="AE2306" s="2">
        <f t="shared" si="715"/>
        <v>2067.1777960708218</v>
      </c>
      <c r="AF2306" s="5">
        <f t="shared" si="716"/>
        <v>-1</v>
      </c>
      <c r="AG2306" s="5">
        <f t="shared" si="717"/>
        <v>2.21</v>
      </c>
      <c r="AH2306" s="3">
        <f t="shared" si="718"/>
        <v>201411</v>
      </c>
      <c r="AI2306" s="21">
        <v>1.454</v>
      </c>
      <c r="AJ2306" s="21">
        <v>2.97</v>
      </c>
      <c r="AK2306" s="21">
        <v>1.403</v>
      </c>
      <c r="AL2306" s="21">
        <v>3.21</v>
      </c>
      <c r="AO2306">
        <f t="shared" si="723"/>
        <v>-300</v>
      </c>
      <c r="AP2306">
        <f>IF(E2306&lt;F2306,G2306,H2306)</f>
        <v>24</v>
      </c>
      <c r="AQ2306">
        <f>IF(E2306&lt;F2306,H2306,G2306)</f>
        <v>27</v>
      </c>
    </row>
    <row r="2307" spans="2:43" x14ac:dyDescent="0.25">
      <c r="B2307" s="23">
        <v>41952</v>
      </c>
      <c r="C2307" s="20" t="s">
        <v>42</v>
      </c>
      <c r="D2307" s="20" t="s">
        <v>45</v>
      </c>
      <c r="E2307" s="2">
        <v>190</v>
      </c>
      <c r="F2307" s="2">
        <v>-212.31422505307853</v>
      </c>
      <c r="G2307">
        <v>20</v>
      </c>
      <c r="H2307">
        <v>13</v>
      </c>
      <c r="J2307" s="2" t="str">
        <f t="shared" si="719"/>
        <v>Pittsburgh Steelers</v>
      </c>
      <c r="K2307" s="2" t="str">
        <f t="shared" si="720"/>
        <v>New York Jets</v>
      </c>
      <c r="L2307" s="17">
        <f t="shared" si="721"/>
        <v>-212.31422505307853</v>
      </c>
      <c r="M2307" s="18">
        <f t="shared" si="722"/>
        <v>190</v>
      </c>
      <c r="N2307" s="4">
        <f t="shared" si="708"/>
        <v>1.4710000000000001</v>
      </c>
      <c r="O2307" s="4">
        <f t="shared" si="709"/>
        <v>2.9</v>
      </c>
      <c r="P2307" s="4"/>
      <c r="Q2307" s="4"/>
      <c r="R2307" s="1">
        <f t="shared" si="710"/>
        <v>0.67980965329707677</v>
      </c>
      <c r="S2307" s="1">
        <f t="shared" si="710"/>
        <v>0.34482758620689657</v>
      </c>
      <c r="T2307" s="1">
        <f t="shared" si="706"/>
        <v>2.4044840997483496E-2</v>
      </c>
      <c r="U2307" s="1">
        <f t="shared" si="707"/>
        <v>0.1674910335450901</v>
      </c>
      <c r="V2307" s="1">
        <f t="shared" si="711"/>
        <v>0.67849103354509011</v>
      </c>
      <c r="W2307" s="1"/>
      <c r="X2307" s="17">
        <f t="shared" si="712"/>
        <v>473.85882872325902</v>
      </c>
      <c r="Y2307" s="18">
        <f t="shared" si="713"/>
        <v>1882.3065131428357</v>
      </c>
      <c r="Z2307" s="2">
        <f t="shared" si="724"/>
        <v>450.16588728709604</v>
      </c>
      <c r="AA2307" s="18">
        <f t="shared" si="724"/>
        <v>1788.1911874856937</v>
      </c>
      <c r="AB2307" s="2">
        <f t="shared" si="725"/>
        <v>-222.1403327618745</v>
      </c>
      <c r="AC2307" s="2">
        <f t="shared" si="725"/>
        <v>178.81911874856937</v>
      </c>
      <c r="AD2307" s="2">
        <f t="shared" si="714"/>
        <v>-1000</v>
      </c>
      <c r="AE2307" s="2">
        <f t="shared" si="715"/>
        <v>1788.1911874856937</v>
      </c>
      <c r="AF2307" s="5">
        <f t="shared" si="716"/>
        <v>-1</v>
      </c>
      <c r="AG2307" s="5">
        <f t="shared" si="717"/>
        <v>1.9</v>
      </c>
      <c r="AH2307" s="3">
        <f t="shared" si="718"/>
        <v>201411</v>
      </c>
      <c r="AI2307" s="21">
        <v>2.97</v>
      </c>
      <c r="AJ2307" s="21">
        <v>1.454</v>
      </c>
      <c r="AK2307" s="21">
        <v>2.9</v>
      </c>
      <c r="AL2307" s="21">
        <v>1.4710000000000001</v>
      </c>
      <c r="AO2307">
        <f t="shared" si="723"/>
        <v>-300</v>
      </c>
      <c r="AP2307">
        <f>IF(E2307&lt;F2307,G2307,H2307)</f>
        <v>13</v>
      </c>
      <c r="AQ2307">
        <f>IF(E2307&lt;F2307,H2307,G2307)</f>
        <v>20</v>
      </c>
    </row>
    <row r="2308" spans="2:43" x14ac:dyDescent="0.25">
      <c r="B2308" s="23">
        <v>41952</v>
      </c>
      <c r="C2308" s="20" t="s">
        <v>27</v>
      </c>
      <c r="D2308" s="20" t="s">
        <v>35</v>
      </c>
      <c r="E2308" s="2">
        <v>152.99999999999997</v>
      </c>
      <c r="F2308" s="2">
        <v>-170.06802721088434</v>
      </c>
      <c r="G2308">
        <v>17</v>
      </c>
      <c r="H2308">
        <v>27</v>
      </c>
      <c r="J2308" s="2" t="str">
        <f t="shared" si="719"/>
        <v>Atlanta Falcons</v>
      </c>
      <c r="K2308" s="2" t="str">
        <f t="shared" si="720"/>
        <v>Tampa Bay Buccaneers</v>
      </c>
      <c r="L2308" s="17">
        <f t="shared" si="721"/>
        <v>-170.06802721088434</v>
      </c>
      <c r="M2308" s="18">
        <f t="shared" si="722"/>
        <v>152.99999999999997</v>
      </c>
      <c r="N2308" s="4">
        <f t="shared" si="708"/>
        <v>1.5880000000000001</v>
      </c>
      <c r="O2308" s="4">
        <f t="shared" si="709"/>
        <v>2.5299999999999998</v>
      </c>
      <c r="P2308" s="4"/>
      <c r="Q2308" s="4"/>
      <c r="R2308" s="1">
        <f t="shared" si="710"/>
        <v>0.62972292191435764</v>
      </c>
      <c r="S2308" s="1">
        <f t="shared" si="710"/>
        <v>0.39525691699604748</v>
      </c>
      <c r="T2308" s="1">
        <f t="shared" ref="T2308:T2371" si="726">1-N2308*O2308/(N2308+O2308)</f>
        <v>2.4371053909664986E-2</v>
      </c>
      <c r="U2308" s="1">
        <f t="shared" ref="U2308:U2371" si="727">ABS(R2308-S2308)/2</f>
        <v>0.11723300245915508</v>
      </c>
      <c r="V2308" s="1">
        <f t="shared" si="711"/>
        <v>0.62823300245915514</v>
      </c>
      <c r="W2308" s="1"/>
      <c r="X2308" s="17">
        <f t="shared" si="712"/>
        <v>591.76610602372068</v>
      </c>
      <c r="Y2308" s="18">
        <f t="shared" si="713"/>
        <v>1525.4353459459228</v>
      </c>
      <c r="Z2308" s="2">
        <f t="shared" si="724"/>
        <v>562.17780072253458</v>
      </c>
      <c r="AA2308" s="18">
        <f t="shared" si="724"/>
        <v>1449.1635786486265</v>
      </c>
      <c r="AB2308" s="2">
        <f t="shared" si="725"/>
        <v>-177.87966702256082</v>
      </c>
      <c r="AC2308" s="2">
        <f t="shared" si="725"/>
        <v>144.91635786486265</v>
      </c>
      <c r="AD2308" s="2">
        <f t="shared" si="714"/>
        <v>562.17780072253458</v>
      </c>
      <c r="AE2308" s="2">
        <f t="shared" si="715"/>
        <v>-1000</v>
      </c>
      <c r="AF2308" s="5">
        <f t="shared" si="716"/>
        <v>0.58800000000000008</v>
      </c>
      <c r="AG2308" s="5">
        <f t="shared" si="717"/>
        <v>-1</v>
      </c>
      <c r="AH2308" s="3">
        <f t="shared" si="718"/>
        <v>201411</v>
      </c>
      <c r="AI2308" s="21">
        <v>2.11</v>
      </c>
      <c r="AJ2308" s="21">
        <v>1.8129999999999999</v>
      </c>
      <c r="AK2308" s="21">
        <v>2.5299999999999998</v>
      </c>
      <c r="AL2308" s="21">
        <v>1.5880000000000001</v>
      </c>
      <c r="AO2308">
        <f t="shared" si="723"/>
        <v>-180</v>
      </c>
      <c r="AP2308">
        <f>IF(E2308&lt;F2308,G2308,H2308)</f>
        <v>27</v>
      </c>
      <c r="AQ2308">
        <f>IF(E2308&lt;F2308,H2308,G2308)</f>
        <v>17</v>
      </c>
    </row>
    <row r="2309" spans="2:43" x14ac:dyDescent="0.25">
      <c r="B2309" s="23">
        <v>41949</v>
      </c>
      <c r="C2309" s="20" t="s">
        <v>21</v>
      </c>
      <c r="D2309" s="20" t="s">
        <v>46</v>
      </c>
      <c r="E2309" s="2">
        <v>-250.00000000000006</v>
      </c>
      <c r="F2309" s="2">
        <v>222.00000000000003</v>
      </c>
      <c r="G2309">
        <v>3</v>
      </c>
      <c r="H2309">
        <v>24</v>
      </c>
      <c r="J2309" s="2" t="str">
        <f t="shared" si="719"/>
        <v>Cincinnati Bengals</v>
      </c>
      <c r="K2309" s="2" t="str">
        <f t="shared" si="720"/>
        <v>Cleveland Browns</v>
      </c>
      <c r="L2309" s="17">
        <f t="shared" si="721"/>
        <v>-250.00000000000006</v>
      </c>
      <c r="M2309" s="18">
        <f t="shared" si="722"/>
        <v>222.00000000000003</v>
      </c>
      <c r="N2309" s="4">
        <f t="shared" ref="N2309:N2372" si="728">IF(E2309&lt;0,AK2309,AL2309)</f>
        <v>1.4</v>
      </c>
      <c r="O2309" s="4">
        <f t="shared" ref="O2309:O2372" si="729">IF(E2309&lt;0,AL2309,AK2309)</f>
        <v>3.22</v>
      </c>
      <c r="P2309" s="4"/>
      <c r="Q2309" s="4"/>
      <c r="R2309" s="1">
        <f t="shared" ref="R2309:S2372" si="730">1/N2309</f>
        <v>0.7142857142857143</v>
      </c>
      <c r="S2309" s="1">
        <f t="shared" si="730"/>
        <v>0.3105590062111801</v>
      </c>
      <c r="T2309" s="1">
        <f t="shared" si="726"/>
        <v>2.4242424242424288E-2</v>
      </c>
      <c r="U2309" s="1">
        <f t="shared" si="727"/>
        <v>0.2018633540372671</v>
      </c>
      <c r="V2309" s="1">
        <f t="shared" ref="V2309:V2372" si="731">V$1+IF(N2309&lt;=O2309,U2309,-U2309)</f>
        <v>0.71286335403726708</v>
      </c>
      <c r="W2309" s="1"/>
      <c r="X2309" s="17">
        <f t="shared" ref="X2309:X2372" si="732">(1/V2309-1)*1000</f>
        <v>402.79338857376865</v>
      </c>
      <c r="Y2309" s="18">
        <f t="shared" ref="Y2309:Y2372" si="733">1000000/(X2309+W$1)-X$1</f>
        <v>2188.1727656476151</v>
      </c>
      <c r="Z2309" s="2">
        <f t="shared" si="724"/>
        <v>382.65371914508017</v>
      </c>
      <c r="AA2309" s="18">
        <f t="shared" si="724"/>
        <v>2078.7641273652343</v>
      </c>
      <c r="AB2309" s="2">
        <f t="shared" si="725"/>
        <v>-261.33288400650764</v>
      </c>
      <c r="AC2309" s="2">
        <f t="shared" si="725"/>
        <v>207.87641273652343</v>
      </c>
      <c r="AD2309" s="2">
        <f t="shared" ref="AD2309:AD2372" si="734">IF(AP2309&gt;AQ2309,Z2309,-1000)</f>
        <v>-1000</v>
      </c>
      <c r="AE2309" s="2">
        <f t="shared" ref="AE2309:AE2372" si="735">IF(AQ2309&gt;AP2309,AA2309,-1000)</f>
        <v>2078.7641273652343</v>
      </c>
      <c r="AF2309" s="5">
        <f t="shared" ref="AF2309:AF2372" si="736">IF(AP2309&gt;AQ2309,N2309-1,-1)</f>
        <v>-1</v>
      </c>
      <c r="AG2309" s="5">
        <f t="shared" ref="AG2309:AG2372" si="737">IF(AQ2309&gt;AP2309,O2309-1,-1)</f>
        <v>2.2200000000000002</v>
      </c>
      <c r="AH2309" s="3">
        <f t="shared" ref="AH2309:AH2372" si="738">YEAR(B2309)*100+MONTH(B2309)</f>
        <v>201411</v>
      </c>
      <c r="AI2309" s="21">
        <v>1.363</v>
      </c>
      <c r="AJ2309" s="21">
        <v>3.44</v>
      </c>
      <c r="AK2309" s="21">
        <v>1.4</v>
      </c>
      <c r="AL2309" s="21">
        <v>3.22</v>
      </c>
      <c r="AO2309">
        <f t="shared" si="723"/>
        <v>-300</v>
      </c>
      <c r="AP2309">
        <f>IF(E2309&lt;F2309,G2309,H2309)</f>
        <v>3</v>
      </c>
      <c r="AQ2309">
        <f>IF(E2309&lt;F2309,H2309,G2309)</f>
        <v>24</v>
      </c>
    </row>
    <row r="2310" spans="2:43" x14ac:dyDescent="0.25">
      <c r="B2310" s="23">
        <v>41946</v>
      </c>
      <c r="C2310" s="20" t="s">
        <v>25</v>
      </c>
      <c r="D2310" s="20" t="s">
        <v>39</v>
      </c>
      <c r="E2310" s="2">
        <v>135</v>
      </c>
      <c r="F2310" s="2">
        <v>-149.03129657228018</v>
      </c>
      <c r="G2310">
        <v>24</v>
      </c>
      <c r="H2310">
        <v>40</v>
      </c>
      <c r="J2310" s="2" t="str">
        <f t="shared" ref="J2310:J2373" si="739">IF(E2310&lt;=F2310,C2310,D2310)</f>
        <v>Indianapolis Colts</v>
      </c>
      <c r="K2310" s="2" t="str">
        <f t="shared" ref="K2310:K2373" si="740">IF(E2310&gt;F2310,C2310,D2310)</f>
        <v>New York Giants</v>
      </c>
      <c r="L2310" s="17">
        <f t="shared" ref="L2310:L2373" si="741">IF(E2310&lt;=F2310,E2310,F2310)</f>
        <v>-149.03129657228018</v>
      </c>
      <c r="M2310" s="18">
        <f t="shared" ref="M2310:M2373" si="742">IF(E2310&gt;F2310,E2310,F2310)</f>
        <v>135</v>
      </c>
      <c r="N2310" s="4">
        <f t="shared" si="728"/>
        <v>1.671</v>
      </c>
      <c r="O2310" s="4">
        <f t="shared" si="729"/>
        <v>2.35</v>
      </c>
      <c r="P2310" s="4"/>
      <c r="Q2310" s="4"/>
      <c r="R2310" s="1">
        <f t="shared" si="730"/>
        <v>0.59844404548174746</v>
      </c>
      <c r="S2310" s="1">
        <f t="shared" si="730"/>
        <v>0.42553191489361702</v>
      </c>
      <c r="T2310" s="1">
        <f t="shared" si="726"/>
        <v>2.3414573489181634E-2</v>
      </c>
      <c r="U2310" s="1">
        <f t="shared" si="727"/>
        <v>8.6456065294065215E-2</v>
      </c>
      <c r="V2310" s="1">
        <f t="shared" si="731"/>
        <v>0.59745606529406525</v>
      </c>
      <c r="W2310" s="1"/>
      <c r="X2310" s="17">
        <f t="shared" si="732"/>
        <v>673.76324066239818</v>
      </c>
      <c r="Y2310" s="18">
        <f t="shared" si="733"/>
        <v>1346.2787179800953</v>
      </c>
      <c r="Z2310" s="2">
        <f t="shared" si="724"/>
        <v>640.07507862927821</v>
      </c>
      <c r="AA2310" s="18">
        <f t="shared" si="724"/>
        <v>1278.9647820810906</v>
      </c>
      <c r="AB2310" s="2">
        <f t="shared" si="725"/>
        <v>-156.23167240654044</v>
      </c>
      <c r="AC2310" s="2">
        <f t="shared" si="725"/>
        <v>127.89647820810906</v>
      </c>
      <c r="AD2310" s="2">
        <f t="shared" si="734"/>
        <v>640.07507862927821</v>
      </c>
      <c r="AE2310" s="2">
        <f t="shared" si="735"/>
        <v>-1000</v>
      </c>
      <c r="AF2310" s="5">
        <f t="shared" si="736"/>
        <v>0.67100000000000004</v>
      </c>
      <c r="AG2310" s="5">
        <f t="shared" si="737"/>
        <v>-1</v>
      </c>
      <c r="AH2310" s="3">
        <f t="shared" si="738"/>
        <v>201411</v>
      </c>
      <c r="AI2310" s="21">
        <v>2.5</v>
      </c>
      <c r="AJ2310" s="21">
        <v>1.6020000000000001</v>
      </c>
      <c r="AK2310" s="21">
        <v>2.35</v>
      </c>
      <c r="AL2310" s="21">
        <v>1.671</v>
      </c>
      <c r="AO2310">
        <f t="shared" ref="AO2310:AO2373" si="743">IF(L2310&lt;-200,INT(L2310/100)*100,INT(L2310/10)*10)</f>
        <v>-150</v>
      </c>
      <c r="AP2310">
        <f>IF(E2310&lt;F2310,G2310,H2310)</f>
        <v>40</v>
      </c>
      <c r="AQ2310">
        <f>IF(E2310&lt;F2310,H2310,G2310)</f>
        <v>24</v>
      </c>
    </row>
    <row r="2311" spans="2:43" x14ac:dyDescent="0.25">
      <c r="B2311" s="23">
        <v>41945</v>
      </c>
      <c r="C2311" s="20" t="s">
        <v>45</v>
      </c>
      <c r="D2311" s="20" t="s">
        <v>28</v>
      </c>
      <c r="E2311" s="2">
        <v>-128.04097311139566</v>
      </c>
      <c r="F2311" s="2">
        <v>116.00000000000001</v>
      </c>
      <c r="G2311">
        <v>43</v>
      </c>
      <c r="H2311">
        <v>23</v>
      </c>
      <c r="J2311" s="2" t="str">
        <f t="shared" si="739"/>
        <v>Pittsburgh Steelers</v>
      </c>
      <c r="K2311" s="2" t="str">
        <f t="shared" si="740"/>
        <v>Baltimore Ravens</v>
      </c>
      <c r="L2311" s="17">
        <f t="shared" si="741"/>
        <v>-128.04097311139566</v>
      </c>
      <c r="M2311" s="18">
        <f t="shared" si="742"/>
        <v>116.00000000000001</v>
      </c>
      <c r="N2311" s="4">
        <f t="shared" si="728"/>
        <v>1.7809999999999999</v>
      </c>
      <c r="O2311" s="4">
        <f t="shared" si="729"/>
        <v>2.16</v>
      </c>
      <c r="P2311" s="4"/>
      <c r="Q2311" s="4"/>
      <c r="R2311" s="1">
        <f t="shared" si="730"/>
        <v>0.56148231330713083</v>
      </c>
      <c r="S2311" s="1">
        <f t="shared" si="730"/>
        <v>0.46296296296296291</v>
      </c>
      <c r="T2311" s="1">
        <f t="shared" si="726"/>
        <v>2.3861963968535793E-2</v>
      </c>
      <c r="U2311" s="1">
        <f t="shared" si="727"/>
        <v>4.9259675172083961E-2</v>
      </c>
      <c r="V2311" s="1">
        <f t="shared" si="731"/>
        <v>0.56025967517208397</v>
      </c>
      <c r="W2311" s="1"/>
      <c r="X2311" s="17">
        <f t="shared" si="732"/>
        <v>784.88662367651148</v>
      </c>
      <c r="Y2311" s="18">
        <f t="shared" si="733"/>
        <v>1159.9838754718842</v>
      </c>
      <c r="Z2311" s="2">
        <f t="shared" si="724"/>
        <v>745.6422924926859</v>
      </c>
      <c r="AA2311" s="18">
        <f t="shared" si="724"/>
        <v>1101.9846816982899</v>
      </c>
      <c r="AB2311" s="2">
        <f t="shared" si="725"/>
        <v>-134.1125644385051</v>
      </c>
      <c r="AC2311" s="2">
        <f t="shared" si="725"/>
        <v>110.198468169829</v>
      </c>
      <c r="AD2311" s="2">
        <f t="shared" si="734"/>
        <v>745.6422924926859</v>
      </c>
      <c r="AE2311" s="2">
        <f t="shared" si="735"/>
        <v>-1000</v>
      </c>
      <c r="AF2311" s="5">
        <f t="shared" si="736"/>
        <v>0.78099999999999992</v>
      </c>
      <c r="AG2311" s="5">
        <f t="shared" si="737"/>
        <v>-1</v>
      </c>
      <c r="AH2311" s="3">
        <f t="shared" si="738"/>
        <v>201411</v>
      </c>
      <c r="AI2311" s="21">
        <v>2.09</v>
      </c>
      <c r="AJ2311" s="21">
        <v>1.833</v>
      </c>
      <c r="AK2311" s="21">
        <v>1.7809999999999999</v>
      </c>
      <c r="AL2311" s="21">
        <v>2.16</v>
      </c>
      <c r="AO2311">
        <f t="shared" si="743"/>
        <v>-130</v>
      </c>
      <c r="AP2311">
        <f>IF(E2311&lt;F2311,G2311,H2311)</f>
        <v>43</v>
      </c>
      <c r="AQ2311">
        <f>IF(E2311&lt;F2311,H2311,G2311)</f>
        <v>23</v>
      </c>
    </row>
    <row r="2312" spans="2:43" x14ac:dyDescent="0.25">
      <c r="B2312" s="23">
        <v>41945</v>
      </c>
      <c r="C2312" s="20" t="s">
        <v>36</v>
      </c>
      <c r="D2312" s="20" t="s">
        <v>38</v>
      </c>
      <c r="E2312" s="2">
        <v>137</v>
      </c>
      <c r="F2312" s="2">
        <v>-152.20700152207002</v>
      </c>
      <c r="G2312">
        <v>43</v>
      </c>
      <c r="H2312">
        <v>21</v>
      </c>
      <c r="J2312" s="2" t="str">
        <f t="shared" si="739"/>
        <v>Denver Broncos</v>
      </c>
      <c r="K2312" s="2" t="str">
        <f t="shared" si="740"/>
        <v>New England Patriots</v>
      </c>
      <c r="L2312" s="17">
        <f t="shared" si="741"/>
        <v>-152.20700152207002</v>
      </c>
      <c r="M2312" s="18">
        <f t="shared" si="742"/>
        <v>137</v>
      </c>
      <c r="N2312" s="4">
        <f t="shared" si="728"/>
        <v>1.657</v>
      </c>
      <c r="O2312" s="4">
        <f t="shared" si="729"/>
        <v>2.37</v>
      </c>
      <c r="P2312" s="4"/>
      <c r="Q2312" s="4"/>
      <c r="R2312" s="1">
        <f t="shared" si="730"/>
        <v>0.6035003017501509</v>
      </c>
      <c r="S2312" s="1">
        <f t="shared" si="730"/>
        <v>0.42194092827004215</v>
      </c>
      <c r="T2312" s="1">
        <f t="shared" si="726"/>
        <v>2.4810032282095884E-2</v>
      </c>
      <c r="U2312" s="1">
        <f t="shared" si="727"/>
        <v>9.0779686740054377E-2</v>
      </c>
      <c r="V2312" s="1">
        <f t="shared" si="731"/>
        <v>0.60177968674005444</v>
      </c>
      <c r="W2312" s="1"/>
      <c r="X2312" s="17">
        <f t="shared" si="732"/>
        <v>661.73771237971573</v>
      </c>
      <c r="Y2312" s="18">
        <f t="shared" si="733"/>
        <v>1369.9520854530549</v>
      </c>
      <c r="Z2312" s="2">
        <f t="shared" si="724"/>
        <v>628.65082676072996</v>
      </c>
      <c r="AA2312" s="18">
        <f t="shared" si="724"/>
        <v>1301.4544811804021</v>
      </c>
      <c r="AB2312" s="2">
        <f t="shared" si="725"/>
        <v>-159.07081601287845</v>
      </c>
      <c r="AC2312" s="2">
        <f t="shared" si="725"/>
        <v>130.14544811804021</v>
      </c>
      <c r="AD2312" s="2">
        <f t="shared" si="734"/>
        <v>-1000</v>
      </c>
      <c r="AE2312" s="2">
        <f t="shared" si="735"/>
        <v>1301.4544811804021</v>
      </c>
      <c r="AF2312" s="5">
        <f t="shared" si="736"/>
        <v>-1</v>
      </c>
      <c r="AG2312" s="5">
        <f t="shared" si="737"/>
        <v>1.37</v>
      </c>
      <c r="AH2312" s="3">
        <f t="shared" si="738"/>
        <v>201411</v>
      </c>
      <c r="AI2312" s="21">
        <v>2.58</v>
      </c>
      <c r="AJ2312" s="21">
        <v>1.571</v>
      </c>
      <c r="AK2312" s="21">
        <v>2.37</v>
      </c>
      <c r="AL2312" s="21">
        <v>1.657</v>
      </c>
      <c r="AO2312">
        <f t="shared" si="743"/>
        <v>-160</v>
      </c>
      <c r="AP2312">
        <f>IF(E2312&lt;F2312,G2312,H2312)</f>
        <v>21</v>
      </c>
      <c r="AQ2312">
        <f>IF(E2312&lt;F2312,H2312,G2312)</f>
        <v>43</v>
      </c>
    </row>
    <row r="2313" spans="2:43" x14ac:dyDescent="0.25">
      <c r="B2313" s="23">
        <v>41945</v>
      </c>
      <c r="C2313" s="20" t="s">
        <v>32</v>
      </c>
      <c r="D2313" s="20" t="s">
        <v>52</v>
      </c>
      <c r="E2313" s="2">
        <v>-800</v>
      </c>
      <c r="F2313" s="2">
        <v>638</v>
      </c>
      <c r="G2313">
        <v>30</v>
      </c>
      <c r="H2313">
        <v>24</v>
      </c>
      <c r="J2313" s="2" t="str">
        <f t="shared" si="739"/>
        <v>Seattle Seahawks</v>
      </c>
      <c r="K2313" s="2" t="str">
        <f t="shared" si="740"/>
        <v>Oakland Raiders</v>
      </c>
      <c r="L2313" s="17">
        <f t="shared" si="741"/>
        <v>-800</v>
      </c>
      <c r="M2313" s="18">
        <f t="shared" si="742"/>
        <v>638</v>
      </c>
      <c r="N2313" s="4">
        <f t="shared" si="728"/>
        <v>1.125</v>
      </c>
      <c r="O2313" s="4">
        <f t="shared" si="729"/>
        <v>7.38</v>
      </c>
      <c r="P2313" s="4"/>
      <c r="Q2313" s="4"/>
      <c r="R2313" s="1">
        <f t="shared" si="730"/>
        <v>0.88888888888888884</v>
      </c>
      <c r="S2313" s="1">
        <f t="shared" si="730"/>
        <v>0.13550135501355015</v>
      </c>
      <c r="T2313" s="1">
        <f t="shared" si="726"/>
        <v>2.3809523809523725E-2</v>
      </c>
      <c r="U2313" s="1">
        <f t="shared" si="727"/>
        <v>0.37669376693766932</v>
      </c>
      <c r="V2313" s="1">
        <f t="shared" si="731"/>
        <v>0.88769376693766933</v>
      </c>
      <c r="W2313" s="1"/>
      <c r="X2313" s="17">
        <f t="shared" si="732"/>
        <v>126.51461263467057</v>
      </c>
      <c r="Y2313" s="18">
        <f t="shared" si="733"/>
        <v>5785.40701103421</v>
      </c>
      <c r="Z2313" s="2">
        <f t="shared" si="724"/>
        <v>120.18888200293704</v>
      </c>
      <c r="AA2313" s="18">
        <f t="shared" si="724"/>
        <v>5496.1366604824989</v>
      </c>
      <c r="AB2313" s="2">
        <f t="shared" si="725"/>
        <v>-832.0237141198827</v>
      </c>
      <c r="AC2313" s="2">
        <f t="shared" si="725"/>
        <v>549.61366604824991</v>
      </c>
      <c r="AD2313" s="2">
        <f t="shared" si="734"/>
        <v>120.18888200293704</v>
      </c>
      <c r="AE2313" s="2">
        <f t="shared" si="735"/>
        <v>-1000</v>
      </c>
      <c r="AF2313" s="5">
        <f t="shared" si="736"/>
        <v>0.125</v>
      </c>
      <c r="AG2313" s="5">
        <f t="shared" si="737"/>
        <v>-1</v>
      </c>
      <c r="AH2313" s="3">
        <f t="shared" si="738"/>
        <v>201411</v>
      </c>
      <c r="AI2313" s="21">
        <v>1.0660000000000001</v>
      </c>
      <c r="AJ2313" s="21">
        <v>11.25</v>
      </c>
      <c r="AK2313" s="21">
        <v>1.125</v>
      </c>
      <c r="AL2313" s="21">
        <v>7.38</v>
      </c>
      <c r="AO2313">
        <f t="shared" si="743"/>
        <v>-800</v>
      </c>
      <c r="AP2313">
        <f>IF(E2313&lt;F2313,G2313,H2313)</f>
        <v>30</v>
      </c>
      <c r="AQ2313">
        <f>IF(E2313&lt;F2313,H2313,G2313)</f>
        <v>24</v>
      </c>
    </row>
    <row r="2314" spans="2:43" x14ac:dyDescent="0.25">
      <c r="B2314" s="23">
        <v>41945</v>
      </c>
      <c r="C2314" s="20" t="s">
        <v>22</v>
      </c>
      <c r="D2314" s="20" t="s">
        <v>55</v>
      </c>
      <c r="E2314" s="2">
        <v>-531.91489361702145</v>
      </c>
      <c r="F2314" s="2">
        <v>446</v>
      </c>
      <c r="G2314">
        <v>10</v>
      </c>
      <c r="H2314">
        <v>13</v>
      </c>
      <c r="J2314" s="2" t="str">
        <f t="shared" si="739"/>
        <v>San Francisco 49ers</v>
      </c>
      <c r="K2314" s="2" t="str">
        <f t="shared" si="740"/>
        <v>St. Louis Rams</v>
      </c>
      <c r="L2314" s="17">
        <f t="shared" si="741"/>
        <v>-531.91489361702145</v>
      </c>
      <c r="M2314" s="18">
        <f t="shared" si="742"/>
        <v>446</v>
      </c>
      <c r="N2314" s="4">
        <f t="shared" si="728"/>
        <v>1.1879999999999999</v>
      </c>
      <c r="O2314" s="4">
        <f t="shared" si="729"/>
        <v>5.46</v>
      </c>
      <c r="P2314" s="4"/>
      <c r="Q2314" s="4"/>
      <c r="R2314" s="1">
        <f t="shared" si="730"/>
        <v>0.84175084175084181</v>
      </c>
      <c r="S2314" s="1">
        <f t="shared" si="730"/>
        <v>0.18315018315018314</v>
      </c>
      <c r="T2314" s="1">
        <f t="shared" si="726"/>
        <v>2.429602888086646E-2</v>
      </c>
      <c r="U2314" s="1">
        <f t="shared" si="727"/>
        <v>0.32930032930032932</v>
      </c>
      <c r="V2314" s="1">
        <f t="shared" si="731"/>
        <v>0.84030032930032927</v>
      </c>
      <c r="W2314" s="1"/>
      <c r="X2314" s="17">
        <f t="shared" si="732"/>
        <v>190.05070583828476</v>
      </c>
      <c r="Y2314" s="18">
        <f t="shared" si="733"/>
        <v>4209.4011788162916</v>
      </c>
      <c r="Z2314" s="2">
        <f t="shared" si="724"/>
        <v>180.5481705463705</v>
      </c>
      <c r="AA2314" s="18">
        <f t="shared" si="724"/>
        <v>3998.9311198754767</v>
      </c>
      <c r="AB2314" s="2">
        <f t="shared" si="725"/>
        <v>-553.86880796068124</v>
      </c>
      <c r="AC2314" s="2">
        <f t="shared" si="725"/>
        <v>399.89311198754768</v>
      </c>
      <c r="AD2314" s="2">
        <f t="shared" si="734"/>
        <v>-1000</v>
      </c>
      <c r="AE2314" s="2">
        <f t="shared" si="735"/>
        <v>3998.9311198754767</v>
      </c>
      <c r="AF2314" s="5">
        <f t="shared" si="736"/>
        <v>-1</v>
      </c>
      <c r="AG2314" s="5">
        <f t="shared" si="737"/>
        <v>4.46</v>
      </c>
      <c r="AH2314" s="3">
        <f t="shared" si="738"/>
        <v>201411</v>
      </c>
      <c r="AI2314" s="21">
        <v>1.208</v>
      </c>
      <c r="AJ2314" s="21">
        <v>5.08</v>
      </c>
      <c r="AK2314" s="21">
        <v>1.1879999999999999</v>
      </c>
      <c r="AL2314" s="21">
        <v>5.46</v>
      </c>
      <c r="AO2314">
        <f t="shared" si="743"/>
        <v>-600</v>
      </c>
      <c r="AP2314">
        <f>IF(E2314&lt;F2314,G2314,H2314)</f>
        <v>10</v>
      </c>
      <c r="AQ2314">
        <f>IF(E2314&lt;F2314,H2314,G2314)</f>
        <v>13</v>
      </c>
    </row>
    <row r="2315" spans="2:43" x14ac:dyDescent="0.25">
      <c r="B2315" s="23">
        <v>41945</v>
      </c>
      <c r="C2315" s="20" t="s">
        <v>21</v>
      </c>
      <c r="D2315" s="20" t="s">
        <v>26</v>
      </c>
      <c r="E2315" s="2">
        <v>-460.82949308755741</v>
      </c>
      <c r="F2315" s="2">
        <v>393</v>
      </c>
      <c r="G2315">
        <v>33</v>
      </c>
      <c r="H2315">
        <v>23</v>
      </c>
      <c r="J2315" s="2" t="str">
        <f t="shared" si="739"/>
        <v>Cincinnati Bengals</v>
      </c>
      <c r="K2315" s="2" t="str">
        <f t="shared" si="740"/>
        <v>Jacksonville Jaguars</v>
      </c>
      <c r="L2315" s="17">
        <f t="shared" si="741"/>
        <v>-460.82949308755741</v>
      </c>
      <c r="M2315" s="18">
        <f t="shared" si="742"/>
        <v>393</v>
      </c>
      <c r="N2315" s="4">
        <f t="shared" si="728"/>
        <v>1.2170000000000001</v>
      </c>
      <c r="O2315" s="4">
        <f t="shared" si="729"/>
        <v>4.93</v>
      </c>
      <c r="P2315" s="4"/>
      <c r="Q2315" s="4"/>
      <c r="R2315" s="1">
        <f t="shared" si="730"/>
        <v>0.82169268693508624</v>
      </c>
      <c r="S2315" s="1">
        <f t="shared" si="730"/>
        <v>0.20283975659229211</v>
      </c>
      <c r="T2315" s="1">
        <f t="shared" si="726"/>
        <v>2.3945013827883499E-2</v>
      </c>
      <c r="U2315" s="1">
        <f t="shared" si="727"/>
        <v>0.30942646517139705</v>
      </c>
      <c r="V2315" s="1">
        <f t="shared" si="731"/>
        <v>0.82042646517139706</v>
      </c>
      <c r="W2315" s="1"/>
      <c r="X2315" s="17">
        <f t="shared" si="732"/>
        <v>218.87828154237798</v>
      </c>
      <c r="Y2315" s="18">
        <f t="shared" si="733"/>
        <v>3744.6260130048004</v>
      </c>
      <c r="Z2315" s="2">
        <f t="shared" si="724"/>
        <v>207.93436746525907</v>
      </c>
      <c r="AA2315" s="18">
        <f t="shared" si="724"/>
        <v>3557.3947123545604</v>
      </c>
      <c r="AB2315" s="2">
        <f t="shared" si="725"/>
        <v>-480.92098107210506</v>
      </c>
      <c r="AC2315" s="2">
        <f t="shared" si="725"/>
        <v>355.73947123545605</v>
      </c>
      <c r="AD2315" s="2">
        <f t="shared" si="734"/>
        <v>207.93436746525907</v>
      </c>
      <c r="AE2315" s="2">
        <f t="shared" si="735"/>
        <v>-1000</v>
      </c>
      <c r="AF2315" s="5">
        <f t="shared" si="736"/>
        <v>0.21700000000000008</v>
      </c>
      <c r="AG2315" s="5">
        <f t="shared" si="737"/>
        <v>-1</v>
      </c>
      <c r="AH2315" s="3">
        <f t="shared" si="738"/>
        <v>201411</v>
      </c>
      <c r="AI2315" s="21">
        <v>1.1719999999999999</v>
      </c>
      <c r="AJ2315" s="21">
        <v>5.83</v>
      </c>
      <c r="AK2315" s="21">
        <v>1.2170000000000001</v>
      </c>
      <c r="AL2315" s="21">
        <v>4.93</v>
      </c>
      <c r="AO2315">
        <f t="shared" si="743"/>
        <v>-500</v>
      </c>
      <c r="AP2315">
        <f>IF(E2315&lt;F2315,G2315,H2315)</f>
        <v>33</v>
      </c>
      <c r="AQ2315">
        <f>IF(E2315&lt;F2315,H2315,G2315)</f>
        <v>23</v>
      </c>
    </row>
    <row r="2316" spans="2:43" x14ac:dyDescent="0.25">
      <c r="B2316" s="23">
        <v>41945</v>
      </c>
      <c r="C2316" s="20" t="s">
        <v>46</v>
      </c>
      <c r="D2316" s="20" t="s">
        <v>27</v>
      </c>
      <c r="E2316" s="2">
        <v>-320.51282051282044</v>
      </c>
      <c r="F2316" s="2">
        <v>281</v>
      </c>
      <c r="G2316">
        <v>22</v>
      </c>
      <c r="H2316">
        <v>17</v>
      </c>
      <c r="J2316" s="2" t="str">
        <f t="shared" si="739"/>
        <v>Cleveland Browns</v>
      </c>
      <c r="K2316" s="2" t="str">
        <f t="shared" si="740"/>
        <v>Tampa Bay Buccaneers</v>
      </c>
      <c r="L2316" s="17">
        <f t="shared" si="741"/>
        <v>-320.51282051282044</v>
      </c>
      <c r="M2316" s="18">
        <f t="shared" si="742"/>
        <v>281</v>
      </c>
      <c r="N2316" s="4">
        <f t="shared" si="728"/>
        <v>1.3120000000000001</v>
      </c>
      <c r="O2316" s="4">
        <f t="shared" si="729"/>
        <v>3.81</v>
      </c>
      <c r="P2316" s="4"/>
      <c r="Q2316" s="4"/>
      <c r="R2316" s="1">
        <f t="shared" si="730"/>
        <v>0.76219512195121952</v>
      </c>
      <c r="S2316" s="1">
        <f t="shared" si="730"/>
        <v>0.26246719160104987</v>
      </c>
      <c r="T2316" s="1">
        <f t="shared" si="726"/>
        <v>2.4068723155017402E-2</v>
      </c>
      <c r="U2316" s="1">
        <f t="shared" si="727"/>
        <v>0.24986396517508483</v>
      </c>
      <c r="V2316" s="1">
        <f t="shared" si="731"/>
        <v>0.76086396517508481</v>
      </c>
      <c r="W2316" s="1"/>
      <c r="X2316" s="17">
        <f t="shared" si="732"/>
        <v>314.29538757284536</v>
      </c>
      <c r="Y2316" s="18">
        <f t="shared" si="733"/>
        <v>2738.2252641908881</v>
      </c>
      <c r="Z2316" s="2">
        <f t="shared" si="724"/>
        <v>298.58061819420305</v>
      </c>
      <c r="AA2316" s="18">
        <f t="shared" si="724"/>
        <v>2601.3140009813437</v>
      </c>
      <c r="AB2316" s="2">
        <f t="shared" si="725"/>
        <v>-334.91792134664922</v>
      </c>
      <c r="AC2316" s="2">
        <f t="shared" si="725"/>
        <v>260.13140009813435</v>
      </c>
      <c r="AD2316" s="2">
        <f t="shared" si="734"/>
        <v>298.58061819420305</v>
      </c>
      <c r="AE2316" s="2">
        <f t="shared" si="735"/>
        <v>-1000</v>
      </c>
      <c r="AF2316" s="5">
        <f t="shared" si="736"/>
        <v>0.31200000000000006</v>
      </c>
      <c r="AG2316" s="5">
        <f t="shared" si="737"/>
        <v>-1</v>
      </c>
      <c r="AH2316" s="3">
        <f t="shared" si="738"/>
        <v>201411</v>
      </c>
      <c r="AI2316" s="21">
        <v>1.363</v>
      </c>
      <c r="AJ2316" s="21">
        <v>3.44</v>
      </c>
      <c r="AK2316" s="21">
        <v>1.3120000000000001</v>
      </c>
      <c r="AL2316" s="21">
        <v>3.81</v>
      </c>
      <c r="AO2316">
        <f t="shared" si="743"/>
        <v>-400</v>
      </c>
      <c r="AP2316">
        <f>IF(E2316&lt;F2316,G2316,H2316)</f>
        <v>22</v>
      </c>
      <c r="AQ2316">
        <f>IF(E2316&lt;F2316,H2316,G2316)</f>
        <v>17</v>
      </c>
    </row>
    <row r="2317" spans="2:43" x14ac:dyDescent="0.25">
      <c r="B2317" s="23">
        <v>41945</v>
      </c>
      <c r="C2317" s="20" t="s">
        <v>23</v>
      </c>
      <c r="D2317" s="20" t="s">
        <v>48</v>
      </c>
      <c r="E2317" s="2">
        <v>-119.04761904761904</v>
      </c>
      <c r="F2317" s="2">
        <v>108</v>
      </c>
      <c r="G2317">
        <v>17</v>
      </c>
      <c r="H2317">
        <v>28</v>
      </c>
      <c r="J2317" s="2" t="str">
        <f t="shared" si="739"/>
        <v>Dallas Cowboys</v>
      </c>
      <c r="K2317" s="2" t="str">
        <f t="shared" si="740"/>
        <v>Arizona Cardinals</v>
      </c>
      <c r="L2317" s="17">
        <f t="shared" si="741"/>
        <v>-119.04761904761904</v>
      </c>
      <c r="M2317" s="18">
        <f t="shared" si="742"/>
        <v>108</v>
      </c>
      <c r="N2317" s="4">
        <f t="shared" si="728"/>
        <v>1.84</v>
      </c>
      <c r="O2317" s="4">
        <f t="shared" si="729"/>
        <v>2.08</v>
      </c>
      <c r="P2317" s="4"/>
      <c r="Q2317" s="4"/>
      <c r="R2317" s="1">
        <f t="shared" si="730"/>
        <v>0.54347826086956519</v>
      </c>
      <c r="S2317" s="1">
        <f t="shared" si="730"/>
        <v>0.48076923076923073</v>
      </c>
      <c r="T2317" s="1">
        <f t="shared" si="726"/>
        <v>2.3673469387754942E-2</v>
      </c>
      <c r="U2317" s="1">
        <f t="shared" si="727"/>
        <v>3.1354515050167231E-2</v>
      </c>
      <c r="V2317" s="1">
        <f t="shared" si="731"/>
        <v>0.54235451505016719</v>
      </c>
      <c r="W2317" s="1"/>
      <c r="X2317" s="17">
        <f t="shared" si="732"/>
        <v>843.81243679238321</v>
      </c>
      <c r="Y2317" s="18">
        <f t="shared" si="733"/>
        <v>1080.0967680075216</v>
      </c>
      <c r="Z2317" s="2">
        <f t="shared" si="724"/>
        <v>801.621814952764</v>
      </c>
      <c r="AA2317" s="18">
        <f t="shared" si="724"/>
        <v>1026.0919296071454</v>
      </c>
      <c r="AB2317" s="2">
        <f t="shared" si="725"/>
        <v>-124.74710410156759</v>
      </c>
      <c r="AC2317" s="2">
        <f t="shared" si="725"/>
        <v>102.60919296071454</v>
      </c>
      <c r="AD2317" s="2">
        <f t="shared" si="734"/>
        <v>-1000</v>
      </c>
      <c r="AE2317" s="2">
        <f t="shared" si="735"/>
        <v>1026.0919296071454</v>
      </c>
      <c r="AF2317" s="5">
        <f t="shared" si="736"/>
        <v>-1</v>
      </c>
      <c r="AG2317" s="5">
        <f t="shared" si="737"/>
        <v>1.08</v>
      </c>
      <c r="AH2317" s="3">
        <f t="shared" si="738"/>
        <v>201411</v>
      </c>
      <c r="AI2317" s="21">
        <v>1.625</v>
      </c>
      <c r="AJ2317" s="21">
        <v>2.44</v>
      </c>
      <c r="AK2317" s="21">
        <v>1.84</v>
      </c>
      <c r="AL2317" s="21">
        <v>2.08</v>
      </c>
      <c r="AO2317">
        <f t="shared" si="743"/>
        <v>-120</v>
      </c>
      <c r="AP2317">
        <f>IF(E2317&lt;F2317,G2317,H2317)</f>
        <v>17</v>
      </c>
      <c r="AQ2317">
        <f>IF(E2317&lt;F2317,H2317,G2317)</f>
        <v>28</v>
      </c>
    </row>
    <row r="2318" spans="2:43" x14ac:dyDescent="0.25">
      <c r="B2318" s="23">
        <v>41945</v>
      </c>
      <c r="C2318" s="20" t="s">
        <v>40</v>
      </c>
      <c r="D2318" s="20" t="s">
        <v>19</v>
      </c>
      <c r="E2318" s="2">
        <v>102.99999999999999</v>
      </c>
      <c r="F2318" s="2">
        <v>-114.02508551881414</v>
      </c>
      <c r="G2318">
        <v>21</v>
      </c>
      <c r="H2318">
        <v>31</v>
      </c>
      <c r="J2318" s="2" t="str">
        <f t="shared" si="739"/>
        <v>Philadelphia Eagles</v>
      </c>
      <c r="K2318" s="2" t="str">
        <f t="shared" si="740"/>
        <v>Houston Texans</v>
      </c>
      <c r="L2318" s="17">
        <f t="shared" si="741"/>
        <v>-114.02508551881414</v>
      </c>
      <c r="M2318" s="18">
        <f t="shared" si="742"/>
        <v>102.99999999999999</v>
      </c>
      <c r="N2318" s="4">
        <f t="shared" si="728"/>
        <v>1.877</v>
      </c>
      <c r="O2318" s="4">
        <f t="shared" si="729"/>
        <v>2.0299999999999998</v>
      </c>
      <c r="P2318" s="4"/>
      <c r="Q2318" s="4"/>
      <c r="R2318" s="1">
        <f t="shared" si="730"/>
        <v>0.53276505061267976</v>
      </c>
      <c r="S2318" s="1">
        <f t="shared" si="730"/>
        <v>0.49261083743842371</v>
      </c>
      <c r="T2318" s="1">
        <f t="shared" si="726"/>
        <v>2.4747888405426299E-2</v>
      </c>
      <c r="U2318" s="1">
        <f t="shared" si="727"/>
        <v>2.0077106587128024E-2</v>
      </c>
      <c r="V2318" s="1">
        <f t="shared" si="731"/>
        <v>0.53107710658712803</v>
      </c>
      <c r="W2318" s="1"/>
      <c r="X2318" s="17">
        <f t="shared" si="732"/>
        <v>882.96574564533773</v>
      </c>
      <c r="Y2318" s="18">
        <f t="shared" si="733"/>
        <v>1032.6259842485536</v>
      </c>
      <c r="Z2318" s="2">
        <f t="shared" si="724"/>
        <v>838.81745836307084</v>
      </c>
      <c r="AA2318" s="18">
        <f t="shared" si="724"/>
        <v>980.99468503612582</v>
      </c>
      <c r="AB2318" s="2">
        <f t="shared" si="725"/>
        <v>-119.21544908608274</v>
      </c>
      <c r="AC2318" s="2">
        <f t="shared" si="725"/>
        <v>-101.9373514712951</v>
      </c>
      <c r="AD2318" s="2">
        <f t="shared" si="734"/>
        <v>838.81745836307084</v>
      </c>
      <c r="AE2318" s="2">
        <f t="shared" si="735"/>
        <v>-1000</v>
      </c>
      <c r="AF2318" s="5">
        <f t="shared" si="736"/>
        <v>0.877</v>
      </c>
      <c r="AG2318" s="5">
        <f t="shared" si="737"/>
        <v>-1</v>
      </c>
      <c r="AH2318" s="3">
        <f t="shared" si="738"/>
        <v>201411</v>
      </c>
      <c r="AI2318" s="21">
        <v>2.11</v>
      </c>
      <c r="AJ2318" s="21">
        <v>1.8129999999999999</v>
      </c>
      <c r="AK2318" s="21">
        <v>2.0299999999999998</v>
      </c>
      <c r="AL2318" s="21">
        <v>1.877</v>
      </c>
      <c r="AO2318">
        <f t="shared" si="743"/>
        <v>-120</v>
      </c>
      <c r="AP2318">
        <f>IF(E2318&lt;F2318,G2318,H2318)</f>
        <v>31</v>
      </c>
      <c r="AQ2318">
        <f>IF(E2318&lt;F2318,H2318,G2318)</f>
        <v>21</v>
      </c>
    </row>
    <row r="2319" spans="2:43" x14ac:dyDescent="0.25">
      <c r="B2319" s="23">
        <v>41945</v>
      </c>
      <c r="C2319" s="20" t="s">
        <v>20</v>
      </c>
      <c r="D2319" s="20" t="s">
        <v>42</v>
      </c>
      <c r="E2319" s="2">
        <v>-440.52863436123329</v>
      </c>
      <c r="F2319" s="2">
        <v>376.99999999999994</v>
      </c>
      <c r="G2319">
        <v>24</v>
      </c>
      <c r="H2319">
        <v>10</v>
      </c>
      <c r="J2319" s="2" t="str">
        <f t="shared" si="739"/>
        <v>Kansas City Chiefs</v>
      </c>
      <c r="K2319" s="2" t="str">
        <f t="shared" si="740"/>
        <v>New York Jets</v>
      </c>
      <c r="L2319" s="17">
        <f t="shared" si="741"/>
        <v>-440.52863436123329</v>
      </c>
      <c r="M2319" s="18">
        <f t="shared" si="742"/>
        <v>376.99999999999994</v>
      </c>
      <c r="N2319" s="4">
        <f t="shared" si="728"/>
        <v>1.2270000000000001</v>
      </c>
      <c r="O2319" s="4">
        <f t="shared" si="729"/>
        <v>4.7699999999999996</v>
      </c>
      <c r="P2319" s="4"/>
      <c r="Q2319" s="4"/>
      <c r="R2319" s="1">
        <f t="shared" si="730"/>
        <v>0.81499592502037488</v>
      </c>
      <c r="S2319" s="1">
        <f t="shared" si="730"/>
        <v>0.20964360587002098</v>
      </c>
      <c r="T2319" s="1">
        <f t="shared" si="726"/>
        <v>2.4047023511755916E-2</v>
      </c>
      <c r="U2319" s="1">
        <f t="shared" si="727"/>
        <v>0.30267615957517696</v>
      </c>
      <c r="V2319" s="1">
        <f t="shared" si="731"/>
        <v>0.81367615957517692</v>
      </c>
      <c r="W2319" s="1"/>
      <c r="X2319" s="17">
        <f t="shared" si="732"/>
        <v>228.99016793376779</v>
      </c>
      <c r="Y2319" s="18">
        <f t="shared" si="733"/>
        <v>3604.7660027046372</v>
      </c>
      <c r="Z2319" s="2">
        <f t="shared" si="724"/>
        <v>217.54065953707939</v>
      </c>
      <c r="AA2319" s="18">
        <f t="shared" si="724"/>
        <v>3424.5277025694054</v>
      </c>
      <c r="AB2319" s="2">
        <f t="shared" si="725"/>
        <v>-459.68418139761678</v>
      </c>
      <c r="AC2319" s="2">
        <f t="shared" si="725"/>
        <v>342.45277025694054</v>
      </c>
      <c r="AD2319" s="2">
        <f t="shared" si="734"/>
        <v>217.54065953707939</v>
      </c>
      <c r="AE2319" s="2">
        <f t="shared" si="735"/>
        <v>-1000</v>
      </c>
      <c r="AF2319" s="5">
        <f t="shared" si="736"/>
        <v>0.22700000000000009</v>
      </c>
      <c r="AG2319" s="5">
        <f t="shared" si="737"/>
        <v>-1</v>
      </c>
      <c r="AH2319" s="3">
        <f t="shared" si="738"/>
        <v>201411</v>
      </c>
      <c r="AI2319" s="21">
        <v>1.212</v>
      </c>
      <c r="AJ2319" s="21">
        <v>5</v>
      </c>
      <c r="AK2319" s="21">
        <v>1.2270000000000001</v>
      </c>
      <c r="AL2319" s="21">
        <v>4.7699999999999996</v>
      </c>
      <c r="AO2319">
        <f t="shared" si="743"/>
        <v>-500</v>
      </c>
      <c r="AP2319">
        <f>IF(E2319&lt;F2319,G2319,H2319)</f>
        <v>24</v>
      </c>
      <c r="AQ2319">
        <f>IF(E2319&lt;F2319,H2319,G2319)</f>
        <v>10</v>
      </c>
    </row>
    <row r="2320" spans="2:43" x14ac:dyDescent="0.25">
      <c r="B2320" s="23">
        <v>41945</v>
      </c>
      <c r="C2320" s="20" t="s">
        <v>30</v>
      </c>
      <c r="D2320" s="20" t="s">
        <v>54</v>
      </c>
      <c r="E2320" s="2">
        <v>-144.09221902017293</v>
      </c>
      <c r="F2320" s="2">
        <v>129.99999999999997</v>
      </c>
      <c r="G2320">
        <v>37</v>
      </c>
      <c r="H2320">
        <v>0</v>
      </c>
      <c r="J2320" s="2" t="str">
        <f t="shared" si="739"/>
        <v>Miami Dolphins</v>
      </c>
      <c r="K2320" s="2" t="str">
        <f t="shared" si="740"/>
        <v>San Diego Chargers</v>
      </c>
      <c r="L2320" s="17">
        <f t="shared" si="741"/>
        <v>-144.09221902017293</v>
      </c>
      <c r="M2320" s="18">
        <f t="shared" si="742"/>
        <v>129.99999999999997</v>
      </c>
      <c r="N2320" s="4">
        <f t="shared" si="728"/>
        <v>1.694</v>
      </c>
      <c r="O2320" s="4">
        <f t="shared" si="729"/>
        <v>2.2999999999999998</v>
      </c>
      <c r="P2320" s="4"/>
      <c r="Q2320" s="4"/>
      <c r="R2320" s="1">
        <f t="shared" si="730"/>
        <v>0.59031877213695394</v>
      </c>
      <c r="S2320" s="1">
        <f t="shared" si="730"/>
        <v>0.43478260869565222</v>
      </c>
      <c r="T2320" s="1">
        <f t="shared" si="726"/>
        <v>2.4486730095142795E-2</v>
      </c>
      <c r="U2320" s="1">
        <f t="shared" si="727"/>
        <v>7.7768081720650861E-2</v>
      </c>
      <c r="V2320" s="1">
        <f t="shared" si="731"/>
        <v>0.58876808172065087</v>
      </c>
      <c r="W2320" s="1"/>
      <c r="X2320" s="17">
        <f t="shared" si="732"/>
        <v>698.46163718240371</v>
      </c>
      <c r="Y2320" s="18">
        <f t="shared" si="733"/>
        <v>1300.0593144117483</v>
      </c>
      <c r="Z2320" s="2">
        <f t="shared" si="724"/>
        <v>663.5385553232835</v>
      </c>
      <c r="AA2320" s="18">
        <f t="shared" si="724"/>
        <v>1235.0563486911608</v>
      </c>
      <c r="AB2320" s="2">
        <f t="shared" si="725"/>
        <v>-150.70714308572298</v>
      </c>
      <c r="AC2320" s="2">
        <f t="shared" si="725"/>
        <v>123.50563486911608</v>
      </c>
      <c r="AD2320" s="2">
        <f t="shared" si="734"/>
        <v>663.5385553232835</v>
      </c>
      <c r="AE2320" s="2">
        <f t="shared" si="735"/>
        <v>-1000</v>
      </c>
      <c r="AF2320" s="5">
        <f t="shared" si="736"/>
        <v>0.69399999999999995</v>
      </c>
      <c r="AG2320" s="5">
        <f t="shared" si="737"/>
        <v>-1</v>
      </c>
      <c r="AH2320" s="3">
        <f t="shared" si="738"/>
        <v>201411</v>
      </c>
      <c r="AI2320" s="21">
        <v>1.8540000000000001</v>
      </c>
      <c r="AJ2320" s="21">
        <v>2.06</v>
      </c>
      <c r="AK2320" s="21">
        <v>1.694</v>
      </c>
      <c r="AL2320" s="21">
        <v>2.2999999999999998</v>
      </c>
      <c r="AO2320">
        <f t="shared" si="743"/>
        <v>-150</v>
      </c>
      <c r="AP2320">
        <f>IF(E2320&lt;F2320,G2320,H2320)</f>
        <v>37</v>
      </c>
      <c r="AQ2320">
        <f>IF(E2320&lt;F2320,H2320,G2320)</f>
        <v>0</v>
      </c>
    </row>
    <row r="2321" spans="2:43" x14ac:dyDescent="0.25">
      <c r="B2321" s="23">
        <v>41945</v>
      </c>
      <c r="C2321" s="20" t="s">
        <v>29</v>
      </c>
      <c r="D2321" s="20" t="s">
        <v>53</v>
      </c>
      <c r="E2321" s="2">
        <v>102</v>
      </c>
      <c r="F2321" s="2">
        <v>-112.10762331838566</v>
      </c>
      <c r="G2321">
        <v>29</v>
      </c>
      <c r="H2321">
        <v>26</v>
      </c>
      <c r="J2321" s="2" t="str">
        <f t="shared" si="739"/>
        <v>Washington Redskins</v>
      </c>
      <c r="K2321" s="2" t="str">
        <f t="shared" si="740"/>
        <v>Minnesota Vikings</v>
      </c>
      <c r="L2321" s="17">
        <f t="shared" si="741"/>
        <v>-112.10762331838566</v>
      </c>
      <c r="M2321" s="18">
        <f t="shared" si="742"/>
        <v>102</v>
      </c>
      <c r="N2321" s="4">
        <f t="shared" si="728"/>
        <v>1.8919999999999999</v>
      </c>
      <c r="O2321" s="4">
        <f t="shared" si="729"/>
        <v>2.02</v>
      </c>
      <c r="P2321" s="4"/>
      <c r="Q2321" s="4"/>
      <c r="R2321" s="1">
        <f t="shared" si="730"/>
        <v>0.52854122621564481</v>
      </c>
      <c r="S2321" s="1">
        <f t="shared" si="730"/>
        <v>0.49504950495049505</v>
      </c>
      <c r="T2321" s="1">
        <f t="shared" si="726"/>
        <v>2.3047034764826169E-2</v>
      </c>
      <c r="U2321" s="1">
        <f t="shared" si="727"/>
        <v>1.6745860632574883E-2</v>
      </c>
      <c r="V2321" s="1">
        <f t="shared" si="731"/>
        <v>0.52774586063257489</v>
      </c>
      <c r="W2321" s="1"/>
      <c r="X2321" s="17">
        <f t="shared" si="732"/>
        <v>894.85143247047836</v>
      </c>
      <c r="Y2321" s="18">
        <f t="shared" si="733"/>
        <v>1018.9979527098405</v>
      </c>
      <c r="Z2321" s="2">
        <f t="shared" si="724"/>
        <v>850.10886084695437</v>
      </c>
      <c r="AA2321" s="18">
        <f t="shared" si="724"/>
        <v>968.04805507434844</v>
      </c>
      <c r="AB2321" s="2">
        <f t="shared" si="725"/>
        <v>-117.63199350771508</v>
      </c>
      <c r="AC2321" s="2">
        <f t="shared" si="725"/>
        <v>-103.30065690005416</v>
      </c>
      <c r="AD2321" s="2">
        <f t="shared" si="734"/>
        <v>-1000</v>
      </c>
      <c r="AE2321" s="2">
        <f t="shared" si="735"/>
        <v>968.04805507434844</v>
      </c>
      <c r="AF2321" s="5">
        <f t="shared" si="736"/>
        <v>-1</v>
      </c>
      <c r="AG2321" s="5">
        <f t="shared" si="737"/>
        <v>1.02</v>
      </c>
      <c r="AH2321" s="3">
        <f t="shared" si="738"/>
        <v>201411</v>
      </c>
      <c r="AI2321" s="21">
        <v>1.925</v>
      </c>
      <c r="AJ2321" s="21">
        <v>1.98</v>
      </c>
      <c r="AK2321" s="21">
        <v>2.02</v>
      </c>
      <c r="AL2321" s="21">
        <v>1.8919999999999999</v>
      </c>
      <c r="AO2321">
        <f t="shared" si="743"/>
        <v>-120</v>
      </c>
      <c r="AP2321">
        <f>IF(E2321&lt;F2321,G2321,H2321)</f>
        <v>26</v>
      </c>
      <c r="AQ2321">
        <f>IF(E2321&lt;F2321,H2321,G2321)</f>
        <v>29</v>
      </c>
    </row>
    <row r="2322" spans="2:43" x14ac:dyDescent="0.25">
      <c r="B2322" s="23">
        <v>41942</v>
      </c>
      <c r="C2322" s="20" t="s">
        <v>44</v>
      </c>
      <c r="D2322" s="20" t="s">
        <v>43</v>
      </c>
      <c r="E2322" s="2">
        <v>146</v>
      </c>
      <c r="F2322" s="2">
        <v>-162.07455429497568</v>
      </c>
      <c r="G2322">
        <v>10</v>
      </c>
      <c r="H2322">
        <v>28</v>
      </c>
      <c r="J2322" s="2" t="str">
        <f t="shared" si="739"/>
        <v>New Orleans Saints</v>
      </c>
      <c r="K2322" s="2" t="str">
        <f t="shared" si="740"/>
        <v>Carolina Panthers</v>
      </c>
      <c r="L2322" s="17">
        <f t="shared" si="741"/>
        <v>-162.07455429497568</v>
      </c>
      <c r="M2322" s="18">
        <f t="shared" si="742"/>
        <v>146</v>
      </c>
      <c r="N2322" s="4">
        <f t="shared" si="728"/>
        <v>1.617</v>
      </c>
      <c r="O2322" s="4">
        <f t="shared" si="729"/>
        <v>2.46</v>
      </c>
      <c r="P2322" s="4"/>
      <c r="Q2322" s="4"/>
      <c r="R2322" s="1">
        <f t="shared" si="730"/>
        <v>0.6184291898577613</v>
      </c>
      <c r="S2322" s="1">
        <f t="shared" si="730"/>
        <v>0.4065040650406504</v>
      </c>
      <c r="T2322" s="1">
        <f t="shared" si="726"/>
        <v>2.4326710816777064E-2</v>
      </c>
      <c r="U2322" s="1">
        <f t="shared" si="727"/>
        <v>0.10596256240855545</v>
      </c>
      <c r="V2322" s="1">
        <f t="shared" si="731"/>
        <v>0.61696256240855551</v>
      </c>
      <c r="W2322" s="1"/>
      <c r="X2322" s="17">
        <f t="shared" si="732"/>
        <v>620.84389058569059</v>
      </c>
      <c r="Y2322" s="18">
        <f t="shared" si="733"/>
        <v>1456.8535337470446</v>
      </c>
      <c r="Z2322" s="2">
        <f t="shared" si="724"/>
        <v>589.80169605640606</v>
      </c>
      <c r="AA2322" s="18">
        <f t="shared" si="724"/>
        <v>1384.0108570596924</v>
      </c>
      <c r="AB2322" s="2">
        <f t="shared" si="725"/>
        <v>-169.54851209928776</v>
      </c>
      <c r="AC2322" s="2">
        <f t="shared" si="725"/>
        <v>138.40108570596925</v>
      </c>
      <c r="AD2322" s="2">
        <f t="shared" si="734"/>
        <v>589.80169605640606</v>
      </c>
      <c r="AE2322" s="2">
        <f t="shared" si="735"/>
        <v>-1000</v>
      </c>
      <c r="AF2322" s="5">
        <f t="shared" si="736"/>
        <v>0.61699999999999999</v>
      </c>
      <c r="AG2322" s="5">
        <f t="shared" si="737"/>
        <v>-1</v>
      </c>
      <c r="AH2322" s="3">
        <f t="shared" si="738"/>
        <v>201410</v>
      </c>
      <c r="AI2322" s="21">
        <v>2.15</v>
      </c>
      <c r="AJ2322" s="21">
        <v>1.7869999999999999</v>
      </c>
      <c r="AK2322" s="21">
        <v>2.46</v>
      </c>
      <c r="AL2322" s="21">
        <v>1.617</v>
      </c>
      <c r="AO2322">
        <f t="shared" si="743"/>
        <v>-170</v>
      </c>
      <c r="AP2322">
        <f>IF(E2322&lt;F2322,G2322,H2322)</f>
        <v>28</v>
      </c>
      <c r="AQ2322">
        <f>IF(E2322&lt;F2322,H2322,G2322)</f>
        <v>10</v>
      </c>
    </row>
    <row r="2323" spans="2:43" x14ac:dyDescent="0.25">
      <c r="B2323" s="23">
        <v>41939</v>
      </c>
      <c r="C2323" s="20" t="s">
        <v>23</v>
      </c>
      <c r="D2323" s="20" t="s">
        <v>53</v>
      </c>
      <c r="E2323" s="2">
        <v>-431.0344827586207</v>
      </c>
      <c r="F2323" s="2">
        <v>369.00000000000006</v>
      </c>
      <c r="G2323">
        <v>17</v>
      </c>
      <c r="H2323">
        <v>20</v>
      </c>
      <c r="J2323" s="2" t="str">
        <f t="shared" si="739"/>
        <v>Dallas Cowboys</v>
      </c>
      <c r="K2323" s="2" t="str">
        <f t="shared" si="740"/>
        <v>Washington Redskins</v>
      </c>
      <c r="L2323" s="17">
        <f t="shared" si="741"/>
        <v>-431.0344827586207</v>
      </c>
      <c r="M2323" s="18">
        <f t="shared" si="742"/>
        <v>369.00000000000006</v>
      </c>
      <c r="N2323" s="4">
        <f t="shared" si="728"/>
        <v>1.232</v>
      </c>
      <c r="O2323" s="4">
        <f t="shared" si="729"/>
        <v>4.6900000000000004</v>
      </c>
      <c r="P2323" s="4"/>
      <c r="Q2323" s="4"/>
      <c r="R2323" s="1">
        <f t="shared" si="730"/>
        <v>0.81168831168831168</v>
      </c>
      <c r="S2323" s="1">
        <f t="shared" si="730"/>
        <v>0.21321961620469082</v>
      </c>
      <c r="T2323" s="1">
        <f t="shared" si="726"/>
        <v>2.4302600472813296E-2</v>
      </c>
      <c r="U2323" s="1">
        <f t="shared" si="727"/>
        <v>0.29923434774181046</v>
      </c>
      <c r="V2323" s="1">
        <f t="shared" si="731"/>
        <v>0.81023434774181047</v>
      </c>
      <c r="W2323" s="1"/>
      <c r="X2323" s="17">
        <f t="shared" si="732"/>
        <v>234.21082158153615</v>
      </c>
      <c r="Y2323" s="18">
        <f t="shared" si="733"/>
        <v>3536.5230739829199</v>
      </c>
      <c r="Z2323" s="2">
        <f t="shared" si="724"/>
        <v>222.50028050245933</v>
      </c>
      <c r="AA2323" s="18">
        <f t="shared" si="724"/>
        <v>3359.6969202837736</v>
      </c>
      <c r="AB2323" s="2">
        <f t="shared" si="725"/>
        <v>-449.43763564781074</v>
      </c>
      <c r="AC2323" s="2">
        <f t="shared" si="725"/>
        <v>335.96969202837738</v>
      </c>
      <c r="AD2323" s="2">
        <f t="shared" si="734"/>
        <v>-1000</v>
      </c>
      <c r="AE2323" s="2">
        <f t="shared" si="735"/>
        <v>3359.6969202837736</v>
      </c>
      <c r="AF2323" s="5">
        <f t="shared" si="736"/>
        <v>-1</v>
      </c>
      <c r="AG2323" s="5">
        <f t="shared" si="737"/>
        <v>3.6900000000000004</v>
      </c>
      <c r="AH2323" s="3">
        <f t="shared" si="738"/>
        <v>201410</v>
      </c>
      <c r="AI2323" s="21">
        <v>1.212</v>
      </c>
      <c r="AJ2323" s="21">
        <v>5</v>
      </c>
      <c r="AK2323" s="21">
        <v>1.232</v>
      </c>
      <c r="AL2323" s="21">
        <v>4.6900000000000004</v>
      </c>
      <c r="AO2323">
        <f t="shared" si="743"/>
        <v>-500</v>
      </c>
      <c r="AP2323">
        <f>IF(E2323&lt;F2323,G2323,H2323)</f>
        <v>17</v>
      </c>
      <c r="AQ2323">
        <f>IF(E2323&lt;F2323,H2323,G2323)</f>
        <v>20</v>
      </c>
    </row>
    <row r="2324" spans="2:43" x14ac:dyDescent="0.25">
      <c r="B2324" s="23">
        <v>41938</v>
      </c>
      <c r="C2324" s="20" t="s">
        <v>43</v>
      </c>
      <c r="D2324" s="20" t="s">
        <v>33</v>
      </c>
      <c r="E2324" s="2">
        <v>-124.06947890818857</v>
      </c>
      <c r="F2324" s="2">
        <v>112.00000000000001</v>
      </c>
      <c r="G2324">
        <v>44</v>
      </c>
      <c r="H2324">
        <v>23</v>
      </c>
      <c r="J2324" s="2" t="str">
        <f t="shared" si="739"/>
        <v>New Orleans Saints</v>
      </c>
      <c r="K2324" s="2" t="str">
        <f t="shared" si="740"/>
        <v>Green Bay Packers</v>
      </c>
      <c r="L2324" s="17">
        <f t="shared" si="741"/>
        <v>-124.06947890818857</v>
      </c>
      <c r="M2324" s="18">
        <f t="shared" si="742"/>
        <v>112.00000000000001</v>
      </c>
      <c r="N2324" s="4">
        <f t="shared" si="728"/>
        <v>1.806</v>
      </c>
      <c r="O2324" s="4">
        <f t="shared" si="729"/>
        <v>2.12</v>
      </c>
      <c r="P2324" s="4"/>
      <c r="Q2324" s="4"/>
      <c r="R2324" s="1">
        <f t="shared" si="730"/>
        <v>0.55370985603543743</v>
      </c>
      <c r="S2324" s="1">
        <f t="shared" si="730"/>
        <v>0.47169811320754712</v>
      </c>
      <c r="T2324" s="1">
        <f t="shared" si="726"/>
        <v>2.4778400407539536E-2</v>
      </c>
      <c r="U2324" s="1">
        <f t="shared" si="727"/>
        <v>4.1005871413945155E-2</v>
      </c>
      <c r="V2324" s="1">
        <f t="shared" si="731"/>
        <v>0.55200587141394519</v>
      </c>
      <c r="W2324" s="1"/>
      <c r="X2324" s="17">
        <f t="shared" si="732"/>
        <v>811.57493386534532</v>
      </c>
      <c r="Y2324" s="18">
        <f t="shared" si="733"/>
        <v>1122.4401858660988</v>
      </c>
      <c r="Z2324" s="2">
        <f t="shared" ref="Z2324:AA2387" si="744">X2324*0.95</f>
        <v>770.99618717207807</v>
      </c>
      <c r="AA2324" s="18">
        <f t="shared" si="744"/>
        <v>1066.3181765727938</v>
      </c>
      <c r="AB2324" s="2">
        <f t="shared" ref="AB2324:AC2387" si="745">IF(Z2324&lt;1000,-100000/Z2324,Z2324/10)</f>
        <v>-129.70232753911282</v>
      </c>
      <c r="AC2324" s="2">
        <f t="shared" si="745"/>
        <v>106.63181765727938</v>
      </c>
      <c r="AD2324" s="2">
        <f t="shared" si="734"/>
        <v>770.99618717207807</v>
      </c>
      <c r="AE2324" s="2">
        <f t="shared" si="735"/>
        <v>-1000</v>
      </c>
      <c r="AF2324" s="5">
        <f t="shared" si="736"/>
        <v>0.80600000000000005</v>
      </c>
      <c r="AG2324" s="5">
        <f t="shared" si="737"/>
        <v>-1</v>
      </c>
      <c r="AH2324" s="3">
        <f t="shared" si="738"/>
        <v>201410</v>
      </c>
      <c r="AI2324" s="21">
        <v>1.8540000000000001</v>
      </c>
      <c r="AJ2324" s="21">
        <v>2.06</v>
      </c>
      <c r="AK2324" s="21">
        <v>1.806</v>
      </c>
      <c r="AL2324" s="21">
        <v>2.12</v>
      </c>
      <c r="AO2324">
        <f t="shared" si="743"/>
        <v>-130</v>
      </c>
      <c r="AP2324">
        <f>IF(E2324&lt;F2324,G2324,H2324)</f>
        <v>44</v>
      </c>
      <c r="AQ2324">
        <f>IF(E2324&lt;F2324,H2324,G2324)</f>
        <v>23</v>
      </c>
    </row>
    <row r="2325" spans="2:43" x14ac:dyDescent="0.25">
      <c r="B2325" s="23">
        <v>41938</v>
      </c>
      <c r="C2325" s="20" t="s">
        <v>46</v>
      </c>
      <c r="D2325" s="20" t="s">
        <v>52</v>
      </c>
      <c r="E2325" s="2">
        <v>-270.2702702702702</v>
      </c>
      <c r="F2325" s="2">
        <v>239</v>
      </c>
      <c r="G2325">
        <v>23</v>
      </c>
      <c r="H2325">
        <v>13</v>
      </c>
      <c r="J2325" s="2" t="str">
        <f t="shared" si="739"/>
        <v>Cleveland Browns</v>
      </c>
      <c r="K2325" s="2" t="str">
        <f t="shared" si="740"/>
        <v>Oakland Raiders</v>
      </c>
      <c r="L2325" s="17">
        <f t="shared" si="741"/>
        <v>-270.2702702702702</v>
      </c>
      <c r="M2325" s="18">
        <f t="shared" si="742"/>
        <v>239</v>
      </c>
      <c r="N2325" s="4">
        <f t="shared" si="728"/>
        <v>1.37</v>
      </c>
      <c r="O2325" s="4">
        <f t="shared" si="729"/>
        <v>3.39</v>
      </c>
      <c r="P2325" s="4"/>
      <c r="Q2325" s="4"/>
      <c r="R2325" s="1">
        <f t="shared" si="730"/>
        <v>0.72992700729927007</v>
      </c>
      <c r="S2325" s="1">
        <f t="shared" si="730"/>
        <v>0.29498525073746312</v>
      </c>
      <c r="T2325" s="1">
        <f t="shared" si="726"/>
        <v>2.4306722689075522E-2</v>
      </c>
      <c r="U2325" s="1">
        <f t="shared" si="727"/>
        <v>0.21747087828090347</v>
      </c>
      <c r="V2325" s="1">
        <f t="shared" si="731"/>
        <v>0.72847087828090351</v>
      </c>
      <c r="W2325" s="1"/>
      <c r="X2325" s="17">
        <f t="shared" si="732"/>
        <v>372.73847152252659</v>
      </c>
      <c r="Y2325" s="18">
        <f t="shared" si="733"/>
        <v>2348.8422438213829</v>
      </c>
      <c r="Z2325" s="2">
        <f t="shared" si="744"/>
        <v>354.10154794640027</v>
      </c>
      <c r="AA2325" s="18">
        <f t="shared" si="744"/>
        <v>2231.4001316303138</v>
      </c>
      <c r="AB2325" s="2">
        <f t="shared" si="745"/>
        <v>-282.40486544028556</v>
      </c>
      <c r="AC2325" s="2">
        <f t="shared" si="745"/>
        <v>223.14001316303137</v>
      </c>
      <c r="AD2325" s="2">
        <f t="shared" si="734"/>
        <v>354.10154794640027</v>
      </c>
      <c r="AE2325" s="2">
        <f t="shared" si="735"/>
        <v>-1000</v>
      </c>
      <c r="AF2325" s="5">
        <f t="shared" si="736"/>
        <v>0.37000000000000011</v>
      </c>
      <c r="AG2325" s="5">
        <f t="shared" si="737"/>
        <v>-1</v>
      </c>
      <c r="AH2325" s="3">
        <f t="shared" si="738"/>
        <v>201410</v>
      </c>
      <c r="AI2325" s="21">
        <v>1.3220000000000001</v>
      </c>
      <c r="AJ2325" s="21">
        <v>3.73</v>
      </c>
      <c r="AK2325" s="21">
        <v>1.37</v>
      </c>
      <c r="AL2325" s="21">
        <v>3.39</v>
      </c>
      <c r="AO2325">
        <f t="shared" si="743"/>
        <v>-300</v>
      </c>
      <c r="AP2325">
        <f>IF(E2325&lt;F2325,G2325,H2325)</f>
        <v>23</v>
      </c>
      <c r="AQ2325">
        <f>IF(E2325&lt;F2325,H2325,G2325)</f>
        <v>13</v>
      </c>
    </row>
    <row r="2326" spans="2:43" x14ac:dyDescent="0.25">
      <c r="B2326" s="23">
        <v>41938</v>
      </c>
      <c r="C2326" s="20" t="s">
        <v>45</v>
      </c>
      <c r="D2326" s="20" t="s">
        <v>39</v>
      </c>
      <c r="E2326" s="2">
        <v>200.99999999999997</v>
      </c>
      <c r="F2326" s="2">
        <v>-225.22522522522524</v>
      </c>
      <c r="G2326">
        <v>51</v>
      </c>
      <c r="H2326">
        <v>34</v>
      </c>
      <c r="J2326" s="2" t="str">
        <f t="shared" si="739"/>
        <v>Indianapolis Colts</v>
      </c>
      <c r="K2326" s="2" t="str">
        <f t="shared" si="740"/>
        <v>Pittsburgh Steelers</v>
      </c>
      <c r="L2326" s="17">
        <f t="shared" si="741"/>
        <v>-225.22522522522524</v>
      </c>
      <c r="M2326" s="18">
        <f t="shared" si="742"/>
        <v>200.99999999999997</v>
      </c>
      <c r="N2326" s="4">
        <f t="shared" si="728"/>
        <v>1.444</v>
      </c>
      <c r="O2326" s="4">
        <f t="shared" si="729"/>
        <v>3.01</v>
      </c>
      <c r="P2326" s="4"/>
      <c r="Q2326" s="4"/>
      <c r="R2326" s="1">
        <f t="shared" si="730"/>
        <v>0.69252077562326875</v>
      </c>
      <c r="S2326" s="1">
        <f t="shared" si="730"/>
        <v>0.33222591362126247</v>
      </c>
      <c r="T2326" s="1">
        <f t="shared" si="726"/>
        <v>2.4149079479119928E-2</v>
      </c>
      <c r="U2326" s="1">
        <f t="shared" si="727"/>
        <v>0.18014743100100314</v>
      </c>
      <c r="V2326" s="1">
        <f t="shared" si="731"/>
        <v>0.69114743100100318</v>
      </c>
      <c r="W2326" s="1"/>
      <c r="X2326" s="17">
        <f t="shared" si="732"/>
        <v>446.86930044965845</v>
      </c>
      <c r="Y2326" s="18">
        <f t="shared" si="733"/>
        <v>1988.0604066686358</v>
      </c>
      <c r="Z2326" s="2">
        <f t="shared" si="744"/>
        <v>424.52583542717554</v>
      </c>
      <c r="AA2326" s="18">
        <f t="shared" si="744"/>
        <v>1888.6573863352039</v>
      </c>
      <c r="AB2326" s="2">
        <f t="shared" si="745"/>
        <v>-235.55692411364279</v>
      </c>
      <c r="AC2326" s="2">
        <f t="shared" si="745"/>
        <v>188.86573863352038</v>
      </c>
      <c r="AD2326" s="2">
        <f t="shared" si="734"/>
        <v>-1000</v>
      </c>
      <c r="AE2326" s="2">
        <f t="shared" si="735"/>
        <v>1888.6573863352039</v>
      </c>
      <c r="AF2326" s="5">
        <f t="shared" si="736"/>
        <v>-1</v>
      </c>
      <c r="AG2326" s="5">
        <f t="shared" si="737"/>
        <v>2.0099999999999998</v>
      </c>
      <c r="AH2326" s="3">
        <f t="shared" si="738"/>
        <v>201410</v>
      </c>
      <c r="AI2326" s="21">
        <v>2.25</v>
      </c>
      <c r="AJ2326" s="21">
        <v>1.724</v>
      </c>
      <c r="AK2326" s="21">
        <v>3.01</v>
      </c>
      <c r="AL2326" s="21">
        <v>1.444</v>
      </c>
      <c r="AO2326">
        <f t="shared" si="743"/>
        <v>-300</v>
      </c>
      <c r="AP2326">
        <f>IF(E2326&lt;F2326,G2326,H2326)</f>
        <v>34</v>
      </c>
      <c r="AQ2326">
        <f>IF(E2326&lt;F2326,H2326,G2326)</f>
        <v>51</v>
      </c>
    </row>
    <row r="2327" spans="2:43" x14ac:dyDescent="0.25">
      <c r="B2327" s="23">
        <v>41938</v>
      </c>
      <c r="C2327" s="20" t="s">
        <v>48</v>
      </c>
      <c r="D2327" s="20" t="s">
        <v>19</v>
      </c>
      <c r="E2327" s="2">
        <v>-105.0420168067227</v>
      </c>
      <c r="F2327" s="2">
        <v>-105.0420168067227</v>
      </c>
      <c r="G2327">
        <v>24</v>
      </c>
      <c r="H2327">
        <v>20</v>
      </c>
      <c r="J2327" s="2" t="str">
        <f t="shared" si="739"/>
        <v>Arizona Cardinals</v>
      </c>
      <c r="K2327" s="2" t="str">
        <f t="shared" si="740"/>
        <v>Philadelphia Eagles</v>
      </c>
      <c r="L2327" s="17">
        <f t="shared" si="741"/>
        <v>-105.0420168067227</v>
      </c>
      <c r="M2327" s="18">
        <f t="shared" si="742"/>
        <v>-105.0420168067227</v>
      </c>
      <c r="N2327" s="4">
        <f t="shared" si="728"/>
        <v>1.952</v>
      </c>
      <c r="O2327" s="4">
        <f t="shared" si="729"/>
        <v>1.952</v>
      </c>
      <c r="P2327" s="4"/>
      <c r="Q2327" s="4"/>
      <c r="R2327" s="1">
        <f t="shared" si="730"/>
        <v>0.51229508196721307</v>
      </c>
      <c r="S2327" s="1">
        <f t="shared" si="730"/>
        <v>0.51229508196721307</v>
      </c>
      <c r="T2327" s="1">
        <f t="shared" si="726"/>
        <v>2.4000000000000021E-2</v>
      </c>
      <c r="U2327" s="1">
        <f t="shared" si="727"/>
        <v>0</v>
      </c>
      <c r="V2327" s="1">
        <f t="shared" si="731"/>
        <v>0.51100000000000001</v>
      </c>
      <c r="W2327" s="1"/>
      <c r="X2327" s="17">
        <f t="shared" si="732"/>
        <v>956.94716242661434</v>
      </c>
      <c r="Y2327" s="18">
        <f t="shared" si="733"/>
        <v>953.05662164669593</v>
      </c>
      <c r="Z2327" s="2">
        <f t="shared" si="744"/>
        <v>909.09980430528356</v>
      </c>
      <c r="AA2327" s="18">
        <f t="shared" si="744"/>
        <v>905.40379056436109</v>
      </c>
      <c r="AB2327" s="2">
        <f t="shared" si="745"/>
        <v>-109.9989236895921</v>
      </c>
      <c r="AC2327" s="2">
        <f t="shared" si="745"/>
        <v>-110.44795818412409</v>
      </c>
      <c r="AD2327" s="2">
        <f t="shared" si="734"/>
        <v>-1000</v>
      </c>
      <c r="AE2327" s="2">
        <f t="shared" si="735"/>
        <v>905.40379056436109</v>
      </c>
      <c r="AF2327" s="5">
        <f t="shared" si="736"/>
        <v>-1</v>
      </c>
      <c r="AG2327" s="5">
        <f t="shared" si="737"/>
        <v>0.95199999999999996</v>
      </c>
      <c r="AH2327" s="3">
        <f t="shared" si="738"/>
        <v>201410</v>
      </c>
      <c r="AI2327" s="21">
        <v>1.74</v>
      </c>
      <c r="AJ2327" s="21">
        <v>2.2200000000000002</v>
      </c>
      <c r="AK2327" s="21">
        <v>1.952</v>
      </c>
      <c r="AL2327" s="21">
        <v>1.952</v>
      </c>
      <c r="AO2327">
        <f t="shared" si="743"/>
        <v>-110</v>
      </c>
      <c r="AP2327">
        <f>IF(E2327&lt;F2327,G2327,H2327)</f>
        <v>20</v>
      </c>
      <c r="AQ2327">
        <f>IF(E2327&lt;F2327,H2327,G2327)</f>
        <v>24</v>
      </c>
    </row>
    <row r="2328" spans="2:43" x14ac:dyDescent="0.25">
      <c r="B2328" s="23">
        <v>41938</v>
      </c>
      <c r="C2328" s="20" t="s">
        <v>44</v>
      </c>
      <c r="D2328" s="20" t="s">
        <v>32</v>
      </c>
      <c r="E2328" s="2">
        <v>214</v>
      </c>
      <c r="F2328" s="2">
        <v>-240.38461538461542</v>
      </c>
      <c r="G2328">
        <v>9</v>
      </c>
      <c r="H2328">
        <v>13</v>
      </c>
      <c r="J2328" s="2" t="str">
        <f t="shared" si="739"/>
        <v>Seattle Seahawks</v>
      </c>
      <c r="K2328" s="2" t="str">
        <f t="shared" si="740"/>
        <v>Carolina Panthers</v>
      </c>
      <c r="L2328" s="17">
        <f t="shared" si="741"/>
        <v>-240.38461538461542</v>
      </c>
      <c r="M2328" s="18">
        <f t="shared" si="742"/>
        <v>214</v>
      </c>
      <c r="N2328" s="4">
        <f t="shared" si="728"/>
        <v>1.4159999999999999</v>
      </c>
      <c r="O2328" s="4">
        <f t="shared" si="729"/>
        <v>3.14</v>
      </c>
      <c r="P2328" s="4"/>
      <c r="Q2328" s="4"/>
      <c r="R2328" s="1">
        <f t="shared" si="730"/>
        <v>0.70621468926553677</v>
      </c>
      <c r="S2328" s="1">
        <f t="shared" si="730"/>
        <v>0.31847133757961782</v>
      </c>
      <c r="T2328" s="1">
        <f t="shared" si="726"/>
        <v>2.4091308165057224E-2</v>
      </c>
      <c r="U2328" s="1">
        <f t="shared" si="727"/>
        <v>0.19387167584295947</v>
      </c>
      <c r="V2328" s="1">
        <f t="shared" si="731"/>
        <v>0.70487167584295951</v>
      </c>
      <c r="W2328" s="1"/>
      <c r="X2328" s="17">
        <f t="shared" si="732"/>
        <v>418.69794782730497</v>
      </c>
      <c r="Y2328" s="18">
        <f t="shared" si="733"/>
        <v>2111.576289987011</v>
      </c>
      <c r="Z2328" s="2">
        <f t="shared" si="744"/>
        <v>397.7630504359397</v>
      </c>
      <c r="AA2328" s="18">
        <f t="shared" si="744"/>
        <v>2005.9974754876603</v>
      </c>
      <c r="AB2328" s="2">
        <f t="shared" si="745"/>
        <v>-251.40595610980498</v>
      </c>
      <c r="AC2328" s="2">
        <f t="shared" si="745"/>
        <v>200.59974754876603</v>
      </c>
      <c r="AD2328" s="2">
        <f t="shared" si="734"/>
        <v>397.7630504359397</v>
      </c>
      <c r="AE2328" s="2">
        <f t="shared" si="735"/>
        <v>-1000</v>
      </c>
      <c r="AF2328" s="5">
        <f t="shared" si="736"/>
        <v>0.41599999999999993</v>
      </c>
      <c r="AG2328" s="5">
        <f t="shared" si="737"/>
        <v>-1</v>
      </c>
      <c r="AH2328" s="3">
        <f t="shared" si="738"/>
        <v>201410</v>
      </c>
      <c r="AI2328" s="21">
        <v>3.05</v>
      </c>
      <c r="AJ2328" s="21">
        <v>1.4339999999999999</v>
      </c>
      <c r="AK2328" s="21">
        <v>3.14</v>
      </c>
      <c r="AL2328" s="21">
        <v>1.4159999999999999</v>
      </c>
      <c r="AO2328">
        <f t="shared" si="743"/>
        <v>-300</v>
      </c>
      <c r="AP2328">
        <f>IF(E2328&lt;F2328,G2328,H2328)</f>
        <v>13</v>
      </c>
      <c r="AQ2328">
        <f>IF(E2328&lt;F2328,H2328,G2328)</f>
        <v>9</v>
      </c>
    </row>
    <row r="2329" spans="2:43" x14ac:dyDescent="0.25">
      <c r="B2329" s="23">
        <v>41938</v>
      </c>
      <c r="C2329" s="20" t="s">
        <v>21</v>
      </c>
      <c r="D2329" s="20" t="s">
        <v>28</v>
      </c>
      <c r="E2329" s="2">
        <v>136</v>
      </c>
      <c r="F2329" s="2">
        <v>-150.15015015015015</v>
      </c>
      <c r="G2329">
        <v>27</v>
      </c>
      <c r="H2329">
        <v>24</v>
      </c>
      <c r="J2329" s="2" t="str">
        <f t="shared" si="739"/>
        <v>Baltimore Ravens</v>
      </c>
      <c r="K2329" s="2" t="str">
        <f t="shared" si="740"/>
        <v>Cincinnati Bengals</v>
      </c>
      <c r="L2329" s="17">
        <f t="shared" si="741"/>
        <v>-150.15015015015015</v>
      </c>
      <c r="M2329" s="18">
        <f t="shared" si="742"/>
        <v>136</v>
      </c>
      <c r="N2329" s="4">
        <f t="shared" si="728"/>
        <v>1.6659999999999999</v>
      </c>
      <c r="O2329" s="4">
        <f t="shared" si="729"/>
        <v>2.36</v>
      </c>
      <c r="P2329" s="4"/>
      <c r="Q2329" s="4"/>
      <c r="R2329" s="1">
        <f t="shared" si="730"/>
        <v>0.60024009603841544</v>
      </c>
      <c r="S2329" s="1">
        <f t="shared" si="730"/>
        <v>0.42372881355932207</v>
      </c>
      <c r="T2329" s="1">
        <f t="shared" si="726"/>
        <v>2.3407848981619517E-2</v>
      </c>
      <c r="U2329" s="1">
        <f t="shared" si="727"/>
        <v>8.8255641239546684E-2</v>
      </c>
      <c r="V2329" s="1">
        <f t="shared" si="731"/>
        <v>0.59925564123954667</v>
      </c>
      <c r="W2329" s="1"/>
      <c r="X2329" s="17">
        <f t="shared" si="732"/>
        <v>668.73689821513028</v>
      </c>
      <c r="Y2329" s="18">
        <f t="shared" si="733"/>
        <v>1356.0765066241343</v>
      </c>
      <c r="Z2329" s="2">
        <f t="shared" si="744"/>
        <v>635.30005330437371</v>
      </c>
      <c r="AA2329" s="18">
        <f t="shared" si="744"/>
        <v>1288.2726812929275</v>
      </c>
      <c r="AB2329" s="2">
        <f t="shared" si="745"/>
        <v>-157.40593673787993</v>
      </c>
      <c r="AC2329" s="2">
        <f t="shared" si="745"/>
        <v>128.82726812929275</v>
      </c>
      <c r="AD2329" s="2">
        <f t="shared" si="734"/>
        <v>-1000</v>
      </c>
      <c r="AE2329" s="2">
        <f t="shared" si="735"/>
        <v>1288.2726812929275</v>
      </c>
      <c r="AF2329" s="5">
        <f t="shared" si="736"/>
        <v>-1</v>
      </c>
      <c r="AG2329" s="5">
        <f t="shared" si="737"/>
        <v>1.3599999999999999</v>
      </c>
      <c r="AH2329" s="3">
        <f t="shared" si="738"/>
        <v>201410</v>
      </c>
      <c r="AI2329" s="21">
        <v>1.8839999999999999</v>
      </c>
      <c r="AJ2329" s="21">
        <v>2.02</v>
      </c>
      <c r="AK2329" s="21">
        <v>2.36</v>
      </c>
      <c r="AL2329" s="21">
        <v>1.6659999999999999</v>
      </c>
      <c r="AO2329">
        <f t="shared" si="743"/>
        <v>-160</v>
      </c>
      <c r="AP2329">
        <f>IF(E2329&lt;F2329,G2329,H2329)</f>
        <v>24</v>
      </c>
      <c r="AQ2329">
        <f>IF(E2329&lt;F2329,H2329,G2329)</f>
        <v>27</v>
      </c>
    </row>
    <row r="2330" spans="2:43" x14ac:dyDescent="0.25">
      <c r="B2330" s="23">
        <v>41938</v>
      </c>
      <c r="C2330" s="20" t="s">
        <v>26</v>
      </c>
      <c r="D2330" s="20" t="s">
        <v>30</v>
      </c>
      <c r="E2330" s="2">
        <v>281</v>
      </c>
      <c r="F2330" s="2">
        <v>-320.51282051282044</v>
      </c>
      <c r="G2330">
        <v>13</v>
      </c>
      <c r="H2330">
        <v>27</v>
      </c>
      <c r="J2330" s="2" t="str">
        <f t="shared" si="739"/>
        <v>Miami Dolphins</v>
      </c>
      <c r="K2330" s="2" t="str">
        <f t="shared" si="740"/>
        <v>Jacksonville Jaguars</v>
      </c>
      <c r="L2330" s="17">
        <f t="shared" si="741"/>
        <v>-320.51282051282044</v>
      </c>
      <c r="M2330" s="18">
        <f t="shared" si="742"/>
        <v>281</v>
      </c>
      <c r="N2330" s="4">
        <f t="shared" si="728"/>
        <v>1.3120000000000001</v>
      </c>
      <c r="O2330" s="4">
        <f t="shared" si="729"/>
        <v>3.81</v>
      </c>
      <c r="P2330" s="4"/>
      <c r="Q2330" s="4"/>
      <c r="R2330" s="1">
        <f t="shared" si="730"/>
        <v>0.76219512195121952</v>
      </c>
      <c r="S2330" s="1">
        <f t="shared" si="730"/>
        <v>0.26246719160104987</v>
      </c>
      <c r="T2330" s="1">
        <f t="shared" si="726"/>
        <v>2.4068723155017402E-2</v>
      </c>
      <c r="U2330" s="1">
        <f t="shared" si="727"/>
        <v>0.24986396517508483</v>
      </c>
      <c r="V2330" s="1">
        <f t="shared" si="731"/>
        <v>0.76086396517508481</v>
      </c>
      <c r="W2330" s="1"/>
      <c r="X2330" s="17">
        <f t="shared" si="732"/>
        <v>314.29538757284536</v>
      </c>
      <c r="Y2330" s="18">
        <f t="shared" si="733"/>
        <v>2738.2252641908881</v>
      </c>
      <c r="Z2330" s="2">
        <f t="shared" si="744"/>
        <v>298.58061819420305</v>
      </c>
      <c r="AA2330" s="18">
        <f t="shared" si="744"/>
        <v>2601.3140009813437</v>
      </c>
      <c r="AB2330" s="2">
        <f t="shared" si="745"/>
        <v>-334.91792134664922</v>
      </c>
      <c r="AC2330" s="2">
        <f t="shared" si="745"/>
        <v>260.13140009813435</v>
      </c>
      <c r="AD2330" s="2">
        <f t="shared" si="734"/>
        <v>298.58061819420305</v>
      </c>
      <c r="AE2330" s="2">
        <f t="shared" si="735"/>
        <v>-1000</v>
      </c>
      <c r="AF2330" s="5">
        <f t="shared" si="736"/>
        <v>0.31200000000000006</v>
      </c>
      <c r="AG2330" s="5">
        <f t="shared" si="737"/>
        <v>-1</v>
      </c>
      <c r="AH2330" s="3">
        <f t="shared" si="738"/>
        <v>201410</v>
      </c>
      <c r="AI2330" s="21">
        <v>3.08</v>
      </c>
      <c r="AJ2330" s="21">
        <v>1.429</v>
      </c>
      <c r="AK2330" s="21">
        <v>3.81</v>
      </c>
      <c r="AL2330" s="21">
        <v>1.3120000000000001</v>
      </c>
      <c r="AO2330">
        <f t="shared" si="743"/>
        <v>-400</v>
      </c>
      <c r="AP2330">
        <f>IF(E2330&lt;F2330,G2330,H2330)</f>
        <v>27</v>
      </c>
      <c r="AQ2330">
        <f>IF(E2330&lt;F2330,H2330,G2330)</f>
        <v>13</v>
      </c>
    </row>
    <row r="2331" spans="2:43" x14ac:dyDescent="0.25">
      <c r="B2331" s="23">
        <v>41938</v>
      </c>
      <c r="C2331" s="20" t="s">
        <v>20</v>
      </c>
      <c r="D2331" s="20" t="s">
        <v>55</v>
      </c>
      <c r="E2331" s="2">
        <v>-335.57046979865765</v>
      </c>
      <c r="F2331" s="2">
        <v>293</v>
      </c>
      <c r="G2331">
        <v>34</v>
      </c>
      <c r="H2331">
        <v>7</v>
      </c>
      <c r="J2331" s="2" t="str">
        <f t="shared" si="739"/>
        <v>Kansas City Chiefs</v>
      </c>
      <c r="K2331" s="2" t="str">
        <f t="shared" si="740"/>
        <v>St. Louis Rams</v>
      </c>
      <c r="L2331" s="17">
        <f t="shared" si="741"/>
        <v>-335.57046979865765</v>
      </c>
      <c r="M2331" s="18">
        <f t="shared" si="742"/>
        <v>293</v>
      </c>
      <c r="N2331" s="4">
        <f t="shared" si="728"/>
        <v>1.298</v>
      </c>
      <c r="O2331" s="4">
        <f t="shared" si="729"/>
        <v>3.93</v>
      </c>
      <c r="P2331" s="4"/>
      <c r="Q2331" s="4"/>
      <c r="R2331" s="1">
        <f t="shared" si="730"/>
        <v>0.77041602465331271</v>
      </c>
      <c r="S2331" s="1">
        <f t="shared" si="730"/>
        <v>0.2544529262086514</v>
      </c>
      <c r="T2331" s="1">
        <f t="shared" si="726"/>
        <v>2.4265493496556934E-2</v>
      </c>
      <c r="U2331" s="1">
        <f t="shared" si="727"/>
        <v>0.25798154922233063</v>
      </c>
      <c r="V2331" s="1">
        <f t="shared" si="731"/>
        <v>0.76898154922233064</v>
      </c>
      <c r="W2331" s="1"/>
      <c r="X2331" s="17">
        <f t="shared" si="732"/>
        <v>300.42131831550154</v>
      </c>
      <c r="Y2331" s="18">
        <f t="shared" si="733"/>
        <v>2850.0152957456385</v>
      </c>
      <c r="Z2331" s="2">
        <f t="shared" si="744"/>
        <v>285.40025239972647</v>
      </c>
      <c r="AA2331" s="18">
        <f t="shared" si="744"/>
        <v>2707.5145309583563</v>
      </c>
      <c r="AB2331" s="2">
        <f t="shared" si="745"/>
        <v>-350.38511409563085</v>
      </c>
      <c r="AC2331" s="2">
        <f t="shared" si="745"/>
        <v>270.75145309583564</v>
      </c>
      <c r="AD2331" s="2">
        <f t="shared" si="734"/>
        <v>285.40025239972647</v>
      </c>
      <c r="AE2331" s="2">
        <f t="shared" si="735"/>
        <v>-1000</v>
      </c>
      <c r="AF2331" s="5">
        <f t="shared" si="736"/>
        <v>0.29800000000000004</v>
      </c>
      <c r="AG2331" s="5">
        <f t="shared" si="737"/>
        <v>-1</v>
      </c>
      <c r="AH2331" s="3">
        <f t="shared" si="738"/>
        <v>201410</v>
      </c>
      <c r="AI2331" s="21">
        <v>1.357</v>
      </c>
      <c r="AJ2331" s="21">
        <v>3.48</v>
      </c>
      <c r="AK2331" s="21">
        <v>1.298</v>
      </c>
      <c r="AL2331" s="21">
        <v>3.93</v>
      </c>
      <c r="AO2331">
        <f t="shared" si="743"/>
        <v>-400</v>
      </c>
      <c r="AP2331">
        <f>IF(E2331&lt;F2331,G2331,H2331)</f>
        <v>34</v>
      </c>
      <c r="AQ2331">
        <f>IF(E2331&lt;F2331,H2331,G2331)</f>
        <v>7</v>
      </c>
    </row>
    <row r="2332" spans="2:43" x14ac:dyDescent="0.25">
      <c r="B2332" s="23">
        <v>41938</v>
      </c>
      <c r="C2332" s="20" t="s">
        <v>36</v>
      </c>
      <c r="D2332" s="20" t="s">
        <v>37</v>
      </c>
      <c r="E2332" s="2">
        <v>-260.41666666666674</v>
      </c>
      <c r="F2332" s="2">
        <v>231</v>
      </c>
      <c r="G2332">
        <v>51</v>
      </c>
      <c r="H2332">
        <v>23</v>
      </c>
      <c r="J2332" s="2" t="str">
        <f t="shared" si="739"/>
        <v>New England Patriots</v>
      </c>
      <c r="K2332" s="2" t="str">
        <f t="shared" si="740"/>
        <v>Chicago Bears</v>
      </c>
      <c r="L2332" s="17">
        <f t="shared" si="741"/>
        <v>-260.41666666666674</v>
      </c>
      <c r="M2332" s="18">
        <f t="shared" si="742"/>
        <v>231</v>
      </c>
      <c r="N2332" s="4">
        <f t="shared" si="728"/>
        <v>1.3839999999999999</v>
      </c>
      <c r="O2332" s="4">
        <f t="shared" si="729"/>
        <v>3.31</v>
      </c>
      <c r="P2332" s="4"/>
      <c r="Q2332" s="4"/>
      <c r="R2332" s="1">
        <f t="shared" si="730"/>
        <v>0.7225433526011561</v>
      </c>
      <c r="S2332" s="1">
        <f t="shared" si="730"/>
        <v>0.30211480362537763</v>
      </c>
      <c r="T2332" s="1">
        <f t="shared" si="726"/>
        <v>2.4064763527907984E-2</v>
      </c>
      <c r="U2332" s="1">
        <f t="shared" si="727"/>
        <v>0.21021427448788924</v>
      </c>
      <c r="V2332" s="1">
        <f t="shared" si="731"/>
        <v>0.72121427448788922</v>
      </c>
      <c r="W2332" s="1"/>
      <c r="X2332" s="17">
        <f t="shared" si="732"/>
        <v>386.55048211582812</v>
      </c>
      <c r="Y2332" s="18">
        <f t="shared" si="733"/>
        <v>2272.2260058594952</v>
      </c>
      <c r="Z2332" s="2">
        <f t="shared" si="744"/>
        <v>367.22295801003668</v>
      </c>
      <c r="AA2332" s="18">
        <f t="shared" si="744"/>
        <v>2158.6147055665206</v>
      </c>
      <c r="AB2332" s="2">
        <f t="shared" si="745"/>
        <v>-272.31412911081355</v>
      </c>
      <c r="AC2332" s="2">
        <f t="shared" si="745"/>
        <v>215.86147055665205</v>
      </c>
      <c r="AD2332" s="2">
        <f t="shared" si="734"/>
        <v>367.22295801003668</v>
      </c>
      <c r="AE2332" s="2">
        <f t="shared" si="735"/>
        <v>-1000</v>
      </c>
      <c r="AF2332" s="5">
        <f t="shared" si="736"/>
        <v>0.3839999999999999</v>
      </c>
      <c r="AG2332" s="5">
        <f t="shared" si="737"/>
        <v>-1</v>
      </c>
      <c r="AH2332" s="3">
        <f t="shared" si="738"/>
        <v>201410</v>
      </c>
      <c r="AI2332" s="21">
        <v>1.3919999999999999</v>
      </c>
      <c r="AJ2332" s="21">
        <v>3.27</v>
      </c>
      <c r="AK2332" s="21">
        <v>1.3839999999999999</v>
      </c>
      <c r="AL2332" s="21">
        <v>3.31</v>
      </c>
      <c r="AO2332">
        <f t="shared" si="743"/>
        <v>-300</v>
      </c>
      <c r="AP2332">
        <f>IF(E2332&lt;F2332,G2332,H2332)</f>
        <v>51</v>
      </c>
      <c r="AQ2332">
        <f>IF(E2332&lt;F2332,H2332,G2332)</f>
        <v>23</v>
      </c>
    </row>
    <row r="2333" spans="2:43" x14ac:dyDescent="0.25">
      <c r="B2333" s="23">
        <v>41938</v>
      </c>
      <c r="C2333" s="20" t="s">
        <v>42</v>
      </c>
      <c r="D2333" s="20" t="s">
        <v>24</v>
      </c>
      <c r="E2333" s="2">
        <v>-145.13788098693757</v>
      </c>
      <c r="F2333" s="2">
        <v>131</v>
      </c>
      <c r="G2333">
        <v>23</v>
      </c>
      <c r="H2333">
        <v>43</v>
      </c>
      <c r="J2333" s="2" t="str">
        <f t="shared" si="739"/>
        <v>New York Jets</v>
      </c>
      <c r="K2333" s="2" t="str">
        <f t="shared" si="740"/>
        <v>Buffalo Bills</v>
      </c>
      <c r="L2333" s="17">
        <f t="shared" si="741"/>
        <v>-145.13788098693757</v>
      </c>
      <c r="M2333" s="18">
        <f t="shared" si="742"/>
        <v>131</v>
      </c>
      <c r="N2333" s="4">
        <f t="shared" si="728"/>
        <v>1.6890000000000001</v>
      </c>
      <c r="O2333" s="4">
        <f t="shared" si="729"/>
        <v>2.31</v>
      </c>
      <c r="P2333" s="4"/>
      <c r="Q2333" s="4"/>
      <c r="R2333" s="1">
        <f t="shared" si="730"/>
        <v>0.59206631142687982</v>
      </c>
      <c r="S2333" s="1">
        <f t="shared" si="730"/>
        <v>0.4329004329004329</v>
      </c>
      <c r="T2333" s="1">
        <f t="shared" si="726"/>
        <v>2.4358589647411888E-2</v>
      </c>
      <c r="U2333" s="1">
        <f t="shared" si="727"/>
        <v>7.9582939263223462E-2</v>
      </c>
      <c r="V2333" s="1">
        <f t="shared" si="731"/>
        <v>0.59058293926322347</v>
      </c>
      <c r="W2333" s="1"/>
      <c r="X2333" s="17">
        <f t="shared" si="732"/>
        <v>693.24227558544305</v>
      </c>
      <c r="Y2333" s="18">
        <f t="shared" si="733"/>
        <v>1309.568863191934</v>
      </c>
      <c r="Z2333" s="2">
        <f t="shared" si="744"/>
        <v>658.58016180617085</v>
      </c>
      <c r="AA2333" s="18">
        <f t="shared" si="744"/>
        <v>1244.0904200323373</v>
      </c>
      <c r="AB2333" s="2">
        <f t="shared" si="745"/>
        <v>-151.84180423192183</v>
      </c>
      <c r="AC2333" s="2">
        <f t="shared" si="745"/>
        <v>124.40904200323374</v>
      </c>
      <c r="AD2333" s="2">
        <f t="shared" si="734"/>
        <v>-1000</v>
      </c>
      <c r="AE2333" s="2">
        <f t="shared" si="735"/>
        <v>1244.0904200323373</v>
      </c>
      <c r="AF2333" s="5">
        <f t="shared" si="736"/>
        <v>-1</v>
      </c>
      <c r="AG2333" s="5">
        <f t="shared" si="737"/>
        <v>1.31</v>
      </c>
      <c r="AH2333" s="3">
        <f t="shared" si="738"/>
        <v>201410</v>
      </c>
      <c r="AI2333" s="21">
        <v>1.6659999999999999</v>
      </c>
      <c r="AJ2333" s="21">
        <v>2.36</v>
      </c>
      <c r="AK2333" s="21">
        <v>1.6890000000000001</v>
      </c>
      <c r="AL2333" s="21">
        <v>2.31</v>
      </c>
      <c r="AO2333">
        <f t="shared" si="743"/>
        <v>-150</v>
      </c>
      <c r="AP2333">
        <f>IF(E2333&lt;F2333,G2333,H2333)</f>
        <v>23</v>
      </c>
      <c r="AQ2333">
        <f>IF(E2333&lt;F2333,H2333,G2333)</f>
        <v>43</v>
      </c>
    </row>
    <row r="2334" spans="2:43" x14ac:dyDescent="0.25">
      <c r="B2334" s="23">
        <v>41938</v>
      </c>
      <c r="C2334" s="20" t="s">
        <v>27</v>
      </c>
      <c r="D2334" s="20" t="s">
        <v>29</v>
      </c>
      <c r="E2334" s="2">
        <v>-115.07479861910242</v>
      </c>
      <c r="F2334" s="2">
        <v>104</v>
      </c>
      <c r="G2334">
        <v>13</v>
      </c>
      <c r="H2334">
        <v>19</v>
      </c>
      <c r="J2334" s="2" t="str">
        <f t="shared" si="739"/>
        <v>Tampa Bay Buccaneers</v>
      </c>
      <c r="K2334" s="2" t="str">
        <f t="shared" si="740"/>
        <v>Minnesota Vikings</v>
      </c>
      <c r="L2334" s="17">
        <f t="shared" si="741"/>
        <v>-115.07479861910242</v>
      </c>
      <c r="M2334" s="18">
        <f t="shared" si="742"/>
        <v>104</v>
      </c>
      <c r="N2334" s="4">
        <f t="shared" si="728"/>
        <v>1.869</v>
      </c>
      <c r="O2334" s="4">
        <f t="shared" si="729"/>
        <v>2.04</v>
      </c>
      <c r="P2334" s="4"/>
      <c r="Q2334" s="4"/>
      <c r="R2334" s="1">
        <f t="shared" si="730"/>
        <v>0.53504547886570364</v>
      </c>
      <c r="S2334" s="1">
        <f t="shared" si="730"/>
        <v>0.49019607843137253</v>
      </c>
      <c r="T2334" s="1">
        <f t="shared" si="726"/>
        <v>2.4620107444359163E-2</v>
      </c>
      <c r="U2334" s="1">
        <f t="shared" si="727"/>
        <v>2.2424700217165555E-2</v>
      </c>
      <c r="V2334" s="1">
        <f t="shared" si="731"/>
        <v>0.53342470021716559</v>
      </c>
      <c r="W2334" s="1"/>
      <c r="X2334" s="17">
        <f t="shared" si="732"/>
        <v>874.67884331731227</v>
      </c>
      <c r="Y2334" s="18">
        <f t="shared" si="733"/>
        <v>1042.3360926657469</v>
      </c>
      <c r="Z2334" s="2">
        <f t="shared" si="744"/>
        <v>830.94490115144663</v>
      </c>
      <c r="AA2334" s="18">
        <f t="shared" si="744"/>
        <v>990.21928803245953</v>
      </c>
      <c r="AB2334" s="2">
        <f t="shared" si="745"/>
        <v>-120.34492282391919</v>
      </c>
      <c r="AC2334" s="2">
        <f t="shared" si="745"/>
        <v>-100.98773191814658</v>
      </c>
      <c r="AD2334" s="2">
        <f t="shared" si="734"/>
        <v>-1000</v>
      </c>
      <c r="AE2334" s="2">
        <f t="shared" si="735"/>
        <v>990.21928803245953</v>
      </c>
      <c r="AF2334" s="5">
        <f t="shared" si="736"/>
        <v>-1</v>
      </c>
      <c r="AG2334" s="5">
        <f t="shared" si="737"/>
        <v>1.04</v>
      </c>
      <c r="AH2334" s="3">
        <f t="shared" si="738"/>
        <v>201410</v>
      </c>
      <c r="AI2334" s="21">
        <v>1.6839999999999999</v>
      </c>
      <c r="AJ2334" s="21">
        <v>2.3199999999999998</v>
      </c>
      <c r="AK2334" s="21">
        <v>1.869</v>
      </c>
      <c r="AL2334" s="21">
        <v>2.04</v>
      </c>
      <c r="AO2334">
        <f t="shared" si="743"/>
        <v>-120</v>
      </c>
      <c r="AP2334">
        <f>IF(E2334&lt;F2334,G2334,H2334)</f>
        <v>13</v>
      </c>
      <c r="AQ2334">
        <f>IF(E2334&lt;F2334,H2334,G2334)</f>
        <v>19</v>
      </c>
    </row>
    <row r="2335" spans="2:43" x14ac:dyDescent="0.25">
      <c r="B2335" s="23">
        <v>41938</v>
      </c>
      <c r="C2335" s="20" t="s">
        <v>41</v>
      </c>
      <c r="D2335" s="20" t="s">
        <v>40</v>
      </c>
      <c r="E2335" s="2">
        <v>162</v>
      </c>
      <c r="F2335" s="2">
        <v>-180.1801801801802</v>
      </c>
      <c r="G2335">
        <v>16</v>
      </c>
      <c r="H2335">
        <v>30</v>
      </c>
      <c r="J2335" s="2" t="str">
        <f t="shared" si="739"/>
        <v>Houston Texans</v>
      </c>
      <c r="K2335" s="2" t="str">
        <f t="shared" si="740"/>
        <v>Tennessee Titans</v>
      </c>
      <c r="L2335" s="17">
        <f t="shared" si="741"/>
        <v>-180.1801801801802</v>
      </c>
      <c r="M2335" s="18">
        <f t="shared" si="742"/>
        <v>162</v>
      </c>
      <c r="N2335" s="4">
        <f t="shared" si="728"/>
        <v>1.5549999999999999</v>
      </c>
      <c r="O2335" s="4">
        <f t="shared" si="729"/>
        <v>2.62</v>
      </c>
      <c r="P2335" s="4"/>
      <c r="Q2335" s="4"/>
      <c r="R2335" s="1">
        <f t="shared" si="730"/>
        <v>0.64308681672025725</v>
      </c>
      <c r="S2335" s="1">
        <f t="shared" si="730"/>
        <v>0.38167938931297707</v>
      </c>
      <c r="T2335" s="1">
        <f t="shared" si="726"/>
        <v>2.4167664670658784E-2</v>
      </c>
      <c r="U2335" s="1">
        <f t="shared" si="727"/>
        <v>0.13070371370364009</v>
      </c>
      <c r="V2335" s="1">
        <f t="shared" si="731"/>
        <v>0.6417037137036401</v>
      </c>
      <c r="W2335" s="1"/>
      <c r="X2335" s="17">
        <f t="shared" si="732"/>
        <v>558.35158601222145</v>
      </c>
      <c r="Y2335" s="18">
        <f t="shared" si="733"/>
        <v>1612.4084218612529</v>
      </c>
      <c r="Z2335" s="2">
        <f t="shared" si="744"/>
        <v>530.43400671161032</v>
      </c>
      <c r="AA2335" s="18">
        <f t="shared" si="744"/>
        <v>1531.7880007681902</v>
      </c>
      <c r="AB2335" s="2">
        <f t="shared" si="745"/>
        <v>-188.52486592996408</v>
      </c>
      <c r="AC2335" s="2">
        <f t="shared" si="745"/>
        <v>153.17880007681902</v>
      </c>
      <c r="AD2335" s="2">
        <f t="shared" si="734"/>
        <v>530.43400671161032</v>
      </c>
      <c r="AE2335" s="2">
        <f t="shared" si="735"/>
        <v>-1000</v>
      </c>
      <c r="AF2335" s="5">
        <f t="shared" si="736"/>
        <v>0.55499999999999994</v>
      </c>
      <c r="AG2335" s="5">
        <f t="shared" si="737"/>
        <v>-1</v>
      </c>
      <c r="AH2335" s="3">
        <f t="shared" si="738"/>
        <v>201410</v>
      </c>
      <c r="AI2335" s="21">
        <v>2.46</v>
      </c>
      <c r="AJ2335" s="21">
        <v>1.617</v>
      </c>
      <c r="AK2335" s="21">
        <v>2.62</v>
      </c>
      <c r="AL2335" s="21">
        <v>1.5549999999999999</v>
      </c>
      <c r="AO2335">
        <f t="shared" si="743"/>
        <v>-190</v>
      </c>
      <c r="AP2335">
        <f>IF(E2335&lt;F2335,G2335,H2335)</f>
        <v>30</v>
      </c>
      <c r="AQ2335">
        <f>IF(E2335&lt;F2335,H2335,G2335)</f>
        <v>16</v>
      </c>
    </row>
    <row r="2336" spans="2:43" x14ac:dyDescent="0.25">
      <c r="B2336" s="23">
        <v>41938</v>
      </c>
      <c r="C2336" s="20" t="s">
        <v>35</v>
      </c>
      <c r="D2336" s="20" t="s">
        <v>34</v>
      </c>
      <c r="E2336" s="2">
        <v>152.99999999999997</v>
      </c>
      <c r="F2336" s="2">
        <v>-170.06802721088434</v>
      </c>
      <c r="G2336">
        <v>21</v>
      </c>
      <c r="H2336">
        <v>22</v>
      </c>
      <c r="J2336" s="2" t="str">
        <f t="shared" si="739"/>
        <v>Detroit Lions</v>
      </c>
      <c r="K2336" s="2" t="str">
        <f t="shared" si="740"/>
        <v>Atlanta Falcons</v>
      </c>
      <c r="L2336" s="17">
        <f t="shared" si="741"/>
        <v>-170.06802721088434</v>
      </c>
      <c r="M2336" s="18">
        <f t="shared" si="742"/>
        <v>152.99999999999997</v>
      </c>
      <c r="N2336" s="4">
        <f t="shared" si="728"/>
        <v>1.5880000000000001</v>
      </c>
      <c r="O2336" s="4">
        <f t="shared" si="729"/>
        <v>2.5299999999999998</v>
      </c>
      <c r="P2336" s="4"/>
      <c r="Q2336" s="4"/>
      <c r="R2336" s="1">
        <f t="shared" si="730"/>
        <v>0.62972292191435764</v>
      </c>
      <c r="S2336" s="1">
        <f t="shared" si="730"/>
        <v>0.39525691699604748</v>
      </c>
      <c r="T2336" s="1">
        <f t="shared" si="726"/>
        <v>2.4371053909664986E-2</v>
      </c>
      <c r="U2336" s="1">
        <f t="shared" si="727"/>
        <v>0.11723300245915508</v>
      </c>
      <c r="V2336" s="1">
        <f t="shared" si="731"/>
        <v>0.62823300245915514</v>
      </c>
      <c r="W2336" s="1"/>
      <c r="X2336" s="17">
        <f t="shared" si="732"/>
        <v>591.76610602372068</v>
      </c>
      <c r="Y2336" s="18">
        <f t="shared" si="733"/>
        <v>1525.4353459459228</v>
      </c>
      <c r="Z2336" s="2">
        <f t="shared" si="744"/>
        <v>562.17780072253458</v>
      </c>
      <c r="AA2336" s="18">
        <f t="shared" si="744"/>
        <v>1449.1635786486265</v>
      </c>
      <c r="AB2336" s="2">
        <f t="shared" si="745"/>
        <v>-177.87966702256082</v>
      </c>
      <c r="AC2336" s="2">
        <f t="shared" si="745"/>
        <v>144.91635786486265</v>
      </c>
      <c r="AD2336" s="2">
        <f t="shared" si="734"/>
        <v>562.17780072253458</v>
      </c>
      <c r="AE2336" s="2">
        <f t="shared" si="735"/>
        <v>-1000</v>
      </c>
      <c r="AF2336" s="5">
        <f t="shared" si="736"/>
        <v>0.58800000000000008</v>
      </c>
      <c r="AG2336" s="5">
        <f t="shared" si="737"/>
        <v>-1</v>
      </c>
      <c r="AH2336" s="3">
        <f t="shared" si="738"/>
        <v>201410</v>
      </c>
      <c r="AI2336" s="21">
        <v>2.73</v>
      </c>
      <c r="AJ2336" s="21">
        <v>1.518</v>
      </c>
      <c r="AK2336" s="21">
        <v>2.5299999999999998</v>
      </c>
      <c r="AL2336" s="21">
        <v>1.5880000000000001</v>
      </c>
      <c r="AO2336">
        <f t="shared" si="743"/>
        <v>-180</v>
      </c>
      <c r="AP2336">
        <f>IF(E2336&lt;F2336,G2336,H2336)</f>
        <v>22</v>
      </c>
      <c r="AQ2336">
        <f>IF(E2336&lt;F2336,H2336,G2336)</f>
        <v>21</v>
      </c>
    </row>
    <row r="2337" spans="2:43" x14ac:dyDescent="0.25">
      <c r="B2337" s="23">
        <v>41935</v>
      </c>
      <c r="C2337" s="20" t="s">
        <v>38</v>
      </c>
      <c r="D2337" s="20" t="s">
        <v>54</v>
      </c>
      <c r="E2337" s="2">
        <v>-416.66666666666669</v>
      </c>
      <c r="F2337" s="2">
        <v>358</v>
      </c>
      <c r="G2337">
        <v>35</v>
      </c>
      <c r="H2337">
        <v>21</v>
      </c>
      <c r="J2337" s="2" t="str">
        <f t="shared" si="739"/>
        <v>Denver Broncos</v>
      </c>
      <c r="K2337" s="2" t="str">
        <f t="shared" si="740"/>
        <v>San Diego Chargers</v>
      </c>
      <c r="L2337" s="17">
        <f t="shared" si="741"/>
        <v>-416.66666666666669</v>
      </c>
      <c r="M2337" s="18">
        <f t="shared" si="742"/>
        <v>358</v>
      </c>
      <c r="N2337" s="4">
        <f t="shared" si="728"/>
        <v>1.24</v>
      </c>
      <c r="O2337" s="4">
        <f t="shared" si="729"/>
        <v>4.58</v>
      </c>
      <c r="P2337" s="4"/>
      <c r="Q2337" s="4"/>
      <c r="R2337" s="1">
        <f t="shared" si="730"/>
        <v>0.80645161290322587</v>
      </c>
      <c r="S2337" s="1">
        <f t="shared" si="730"/>
        <v>0.2183406113537118</v>
      </c>
      <c r="T2337" s="1">
        <f t="shared" si="726"/>
        <v>2.4192439862543047E-2</v>
      </c>
      <c r="U2337" s="1">
        <f t="shared" si="727"/>
        <v>0.29405550077475706</v>
      </c>
      <c r="V2337" s="1">
        <f t="shared" si="731"/>
        <v>0.80505550077475707</v>
      </c>
      <c r="W2337" s="1"/>
      <c r="X2337" s="17">
        <f t="shared" si="732"/>
        <v>242.15038470966931</v>
      </c>
      <c r="Y2337" s="18">
        <f t="shared" si="733"/>
        <v>3437.4957696333067</v>
      </c>
      <c r="Z2337" s="2">
        <f t="shared" si="744"/>
        <v>230.04286547418585</v>
      </c>
      <c r="AA2337" s="18">
        <f t="shared" si="744"/>
        <v>3265.6209811516414</v>
      </c>
      <c r="AB2337" s="2">
        <f t="shared" si="745"/>
        <v>-434.70159265261566</v>
      </c>
      <c r="AC2337" s="2">
        <f t="shared" si="745"/>
        <v>326.56209811516413</v>
      </c>
      <c r="AD2337" s="2">
        <f t="shared" si="734"/>
        <v>230.04286547418585</v>
      </c>
      <c r="AE2337" s="2">
        <f t="shared" si="735"/>
        <v>-1000</v>
      </c>
      <c r="AF2337" s="5">
        <f t="shared" si="736"/>
        <v>0.24</v>
      </c>
      <c r="AG2337" s="5">
        <f t="shared" si="737"/>
        <v>-1</v>
      </c>
      <c r="AH2337" s="3">
        <f t="shared" si="738"/>
        <v>201410</v>
      </c>
      <c r="AI2337" s="21">
        <v>1.3029999999999999</v>
      </c>
      <c r="AJ2337" s="21">
        <v>3.89</v>
      </c>
      <c r="AK2337" s="21">
        <v>1.24</v>
      </c>
      <c r="AL2337" s="21">
        <v>4.58</v>
      </c>
      <c r="AO2337">
        <f t="shared" si="743"/>
        <v>-500</v>
      </c>
      <c r="AP2337">
        <f>IF(E2337&lt;F2337,G2337,H2337)</f>
        <v>35</v>
      </c>
      <c r="AQ2337">
        <f>IF(E2337&lt;F2337,H2337,G2337)</f>
        <v>21</v>
      </c>
    </row>
    <row r="2338" spans="2:43" x14ac:dyDescent="0.25">
      <c r="B2338" s="23">
        <v>41932</v>
      </c>
      <c r="C2338" s="20" t="s">
        <v>45</v>
      </c>
      <c r="D2338" s="20" t="s">
        <v>40</v>
      </c>
      <c r="E2338" s="2">
        <v>-162.07455429497568</v>
      </c>
      <c r="F2338" s="2">
        <v>146</v>
      </c>
      <c r="G2338">
        <v>30</v>
      </c>
      <c r="H2338">
        <v>23</v>
      </c>
      <c r="J2338" s="2" t="str">
        <f t="shared" si="739"/>
        <v>Pittsburgh Steelers</v>
      </c>
      <c r="K2338" s="2" t="str">
        <f t="shared" si="740"/>
        <v>Houston Texans</v>
      </c>
      <c r="L2338" s="17">
        <f t="shared" si="741"/>
        <v>-162.07455429497568</v>
      </c>
      <c r="M2338" s="18">
        <f t="shared" si="742"/>
        <v>146</v>
      </c>
      <c r="N2338" s="4">
        <f t="shared" si="728"/>
        <v>1.617</v>
      </c>
      <c r="O2338" s="4">
        <f t="shared" si="729"/>
        <v>2.46</v>
      </c>
      <c r="P2338" s="4"/>
      <c r="Q2338" s="4"/>
      <c r="R2338" s="1">
        <f t="shared" si="730"/>
        <v>0.6184291898577613</v>
      </c>
      <c r="S2338" s="1">
        <f t="shared" si="730"/>
        <v>0.4065040650406504</v>
      </c>
      <c r="T2338" s="1">
        <f t="shared" si="726"/>
        <v>2.4326710816777064E-2</v>
      </c>
      <c r="U2338" s="1">
        <f t="shared" si="727"/>
        <v>0.10596256240855545</v>
      </c>
      <c r="V2338" s="1">
        <f t="shared" si="731"/>
        <v>0.61696256240855551</v>
      </c>
      <c r="W2338" s="1"/>
      <c r="X2338" s="17">
        <f t="shared" si="732"/>
        <v>620.84389058569059</v>
      </c>
      <c r="Y2338" s="18">
        <f t="shared" si="733"/>
        <v>1456.8535337470446</v>
      </c>
      <c r="Z2338" s="2">
        <f t="shared" si="744"/>
        <v>589.80169605640606</v>
      </c>
      <c r="AA2338" s="18">
        <f t="shared" si="744"/>
        <v>1384.0108570596924</v>
      </c>
      <c r="AB2338" s="2">
        <f t="shared" si="745"/>
        <v>-169.54851209928776</v>
      </c>
      <c r="AC2338" s="2">
        <f t="shared" si="745"/>
        <v>138.40108570596925</v>
      </c>
      <c r="AD2338" s="2">
        <f t="shared" si="734"/>
        <v>589.80169605640606</v>
      </c>
      <c r="AE2338" s="2">
        <f t="shared" si="735"/>
        <v>-1000</v>
      </c>
      <c r="AF2338" s="5">
        <f t="shared" si="736"/>
        <v>0.61699999999999999</v>
      </c>
      <c r="AG2338" s="5">
        <f t="shared" si="737"/>
        <v>-1</v>
      </c>
      <c r="AH2338" s="3">
        <f t="shared" si="738"/>
        <v>201410</v>
      </c>
      <c r="AI2338" s="21">
        <v>1.571</v>
      </c>
      <c r="AJ2338" s="21">
        <v>2.58</v>
      </c>
      <c r="AK2338" s="21">
        <v>1.617</v>
      </c>
      <c r="AL2338" s="21">
        <v>2.46</v>
      </c>
      <c r="AO2338">
        <f t="shared" si="743"/>
        <v>-170</v>
      </c>
      <c r="AP2338">
        <f>IF(E2338&lt;F2338,G2338,H2338)</f>
        <v>30</v>
      </c>
      <c r="AQ2338">
        <f>IF(E2338&lt;F2338,H2338,G2338)</f>
        <v>23</v>
      </c>
    </row>
    <row r="2339" spans="2:43" x14ac:dyDescent="0.25">
      <c r="B2339" s="23">
        <v>41931</v>
      </c>
      <c r="C2339" s="20" t="s">
        <v>38</v>
      </c>
      <c r="D2339" s="20" t="s">
        <v>22</v>
      </c>
      <c r="E2339" s="2">
        <v>-300.30030030030031</v>
      </c>
      <c r="F2339" s="2">
        <v>264</v>
      </c>
      <c r="G2339">
        <v>42</v>
      </c>
      <c r="H2339">
        <v>17</v>
      </c>
      <c r="J2339" s="2" t="str">
        <f t="shared" si="739"/>
        <v>Denver Broncos</v>
      </c>
      <c r="K2339" s="2" t="str">
        <f t="shared" si="740"/>
        <v>San Francisco 49ers</v>
      </c>
      <c r="L2339" s="17">
        <f t="shared" si="741"/>
        <v>-300.30030030030031</v>
      </c>
      <c r="M2339" s="18">
        <f t="shared" si="742"/>
        <v>264</v>
      </c>
      <c r="N2339" s="4">
        <f t="shared" si="728"/>
        <v>1.333</v>
      </c>
      <c r="O2339" s="4">
        <f t="shared" si="729"/>
        <v>3.64</v>
      </c>
      <c r="P2339" s="4"/>
      <c r="Q2339" s="4"/>
      <c r="R2339" s="1">
        <f t="shared" si="730"/>
        <v>0.75018754688672173</v>
      </c>
      <c r="S2339" s="1">
        <f t="shared" si="730"/>
        <v>0.27472527472527469</v>
      </c>
      <c r="T2339" s="1">
        <f t="shared" si="726"/>
        <v>2.4307259199678244E-2</v>
      </c>
      <c r="U2339" s="1">
        <f t="shared" si="727"/>
        <v>0.23773113608072352</v>
      </c>
      <c r="V2339" s="1">
        <f t="shared" si="731"/>
        <v>0.7487311360807235</v>
      </c>
      <c r="W2339" s="1"/>
      <c r="X2339" s="17">
        <f t="shared" si="732"/>
        <v>335.59291421291482</v>
      </c>
      <c r="Y2339" s="18">
        <f t="shared" si="733"/>
        <v>2582.4792899601139</v>
      </c>
      <c r="Z2339" s="2">
        <f t="shared" si="744"/>
        <v>318.81326850226907</v>
      </c>
      <c r="AA2339" s="18">
        <f t="shared" si="744"/>
        <v>2453.3553254621079</v>
      </c>
      <c r="AB2339" s="2">
        <f t="shared" si="745"/>
        <v>-313.66323136355999</v>
      </c>
      <c r="AC2339" s="2">
        <f t="shared" si="745"/>
        <v>245.3355325462108</v>
      </c>
      <c r="AD2339" s="2">
        <f t="shared" si="734"/>
        <v>318.81326850226907</v>
      </c>
      <c r="AE2339" s="2">
        <f t="shared" si="735"/>
        <v>-1000</v>
      </c>
      <c r="AF2339" s="5">
        <f t="shared" si="736"/>
        <v>0.33299999999999996</v>
      </c>
      <c r="AG2339" s="5">
        <f t="shared" si="737"/>
        <v>-1</v>
      </c>
      <c r="AH2339" s="3">
        <f t="shared" si="738"/>
        <v>201410</v>
      </c>
      <c r="AI2339" s="21">
        <v>1.37</v>
      </c>
      <c r="AJ2339" s="21">
        <v>3.39</v>
      </c>
      <c r="AK2339" s="21">
        <v>1.333</v>
      </c>
      <c r="AL2339" s="21">
        <v>3.64</v>
      </c>
      <c r="AO2339">
        <f t="shared" si="743"/>
        <v>-400</v>
      </c>
      <c r="AP2339">
        <f>IF(E2339&lt;F2339,G2339,H2339)</f>
        <v>42</v>
      </c>
      <c r="AQ2339">
        <f>IF(E2339&lt;F2339,H2339,G2339)</f>
        <v>17</v>
      </c>
    </row>
    <row r="2340" spans="2:43" x14ac:dyDescent="0.25">
      <c r="B2340" s="23">
        <v>41931</v>
      </c>
      <c r="C2340" s="20" t="s">
        <v>23</v>
      </c>
      <c r="D2340" s="20" t="s">
        <v>25</v>
      </c>
      <c r="E2340" s="2">
        <v>-230.41474654377885</v>
      </c>
      <c r="F2340" s="2">
        <v>204.99999999999997</v>
      </c>
      <c r="G2340">
        <v>31</v>
      </c>
      <c r="H2340">
        <v>21</v>
      </c>
      <c r="J2340" s="2" t="str">
        <f t="shared" si="739"/>
        <v>Dallas Cowboys</v>
      </c>
      <c r="K2340" s="2" t="str">
        <f t="shared" si="740"/>
        <v>New York Giants</v>
      </c>
      <c r="L2340" s="17">
        <f t="shared" si="741"/>
        <v>-230.41474654377885</v>
      </c>
      <c r="M2340" s="18">
        <f t="shared" si="742"/>
        <v>204.99999999999997</v>
      </c>
      <c r="N2340" s="4">
        <f t="shared" si="728"/>
        <v>1.4339999999999999</v>
      </c>
      <c r="O2340" s="4">
        <f t="shared" si="729"/>
        <v>3.05</v>
      </c>
      <c r="P2340" s="4"/>
      <c r="Q2340" s="4"/>
      <c r="R2340" s="1">
        <f t="shared" si="730"/>
        <v>0.69735006973500702</v>
      </c>
      <c r="S2340" s="1">
        <f t="shared" si="730"/>
        <v>0.32786885245901642</v>
      </c>
      <c r="T2340" s="1">
        <f t="shared" si="726"/>
        <v>2.4598572702943966E-2</v>
      </c>
      <c r="U2340" s="1">
        <f t="shared" si="727"/>
        <v>0.1847406086379953</v>
      </c>
      <c r="V2340" s="1">
        <f t="shared" si="731"/>
        <v>0.69574060863799536</v>
      </c>
      <c r="W2340" s="1"/>
      <c r="X2340" s="17">
        <f t="shared" si="732"/>
        <v>437.31728115975989</v>
      </c>
      <c r="Y2340" s="18">
        <f t="shared" si="733"/>
        <v>2028.3240111062205</v>
      </c>
      <c r="Z2340" s="2">
        <f t="shared" si="744"/>
        <v>415.45141710177188</v>
      </c>
      <c r="AA2340" s="18">
        <f t="shared" si="744"/>
        <v>1926.9078105509093</v>
      </c>
      <c r="AB2340" s="2">
        <f t="shared" si="745"/>
        <v>-240.70203129311579</v>
      </c>
      <c r="AC2340" s="2">
        <f t="shared" si="745"/>
        <v>192.69078105509092</v>
      </c>
      <c r="AD2340" s="2">
        <f t="shared" si="734"/>
        <v>415.45141710177188</v>
      </c>
      <c r="AE2340" s="2">
        <f t="shared" si="735"/>
        <v>-1000</v>
      </c>
      <c r="AF2340" s="5">
        <f t="shared" si="736"/>
        <v>0.43399999999999994</v>
      </c>
      <c r="AG2340" s="5">
        <f t="shared" si="737"/>
        <v>-1</v>
      </c>
      <c r="AH2340" s="3">
        <f t="shared" si="738"/>
        <v>201410</v>
      </c>
      <c r="AI2340" s="21">
        <v>1.4039999999999999</v>
      </c>
      <c r="AJ2340" s="21">
        <v>3.2</v>
      </c>
      <c r="AK2340" s="21">
        <v>1.4339999999999999</v>
      </c>
      <c r="AL2340" s="21">
        <v>3.05</v>
      </c>
      <c r="AO2340">
        <f t="shared" si="743"/>
        <v>-300</v>
      </c>
      <c r="AP2340">
        <f>IF(E2340&lt;F2340,G2340,H2340)</f>
        <v>31</v>
      </c>
      <c r="AQ2340">
        <f>IF(E2340&lt;F2340,H2340,G2340)</f>
        <v>21</v>
      </c>
    </row>
    <row r="2341" spans="2:43" x14ac:dyDescent="0.25">
      <c r="B2341" s="23">
        <v>41931</v>
      </c>
      <c r="C2341" s="20" t="s">
        <v>52</v>
      </c>
      <c r="D2341" s="20" t="s">
        <v>48</v>
      </c>
      <c r="E2341" s="2">
        <v>166</v>
      </c>
      <c r="F2341" s="2">
        <v>-185.18518518518516</v>
      </c>
      <c r="G2341">
        <v>13</v>
      </c>
      <c r="H2341">
        <v>24</v>
      </c>
      <c r="J2341" s="2" t="str">
        <f t="shared" si="739"/>
        <v>Arizona Cardinals</v>
      </c>
      <c r="K2341" s="2" t="str">
        <f t="shared" si="740"/>
        <v>Oakland Raiders</v>
      </c>
      <c r="L2341" s="17">
        <f t="shared" si="741"/>
        <v>-185.18518518518516</v>
      </c>
      <c r="M2341" s="18">
        <f t="shared" si="742"/>
        <v>166</v>
      </c>
      <c r="N2341" s="4">
        <f t="shared" si="728"/>
        <v>1.54</v>
      </c>
      <c r="O2341" s="4">
        <f t="shared" si="729"/>
        <v>2.66</v>
      </c>
      <c r="P2341" s="4"/>
      <c r="Q2341" s="4"/>
      <c r="R2341" s="1">
        <f t="shared" si="730"/>
        <v>0.64935064935064934</v>
      </c>
      <c r="S2341" s="1">
        <f t="shared" si="730"/>
        <v>0.37593984962406013</v>
      </c>
      <c r="T2341" s="1">
        <f t="shared" si="726"/>
        <v>2.4666666666666726E-2</v>
      </c>
      <c r="U2341" s="1">
        <f t="shared" si="727"/>
        <v>0.13670539986329461</v>
      </c>
      <c r="V2341" s="1">
        <f t="shared" si="731"/>
        <v>0.64770539986329467</v>
      </c>
      <c r="W2341" s="1"/>
      <c r="X2341" s="17">
        <f t="shared" si="732"/>
        <v>543.91178491187668</v>
      </c>
      <c r="Y2341" s="18">
        <f t="shared" si="733"/>
        <v>1653.0471874062387</v>
      </c>
      <c r="Z2341" s="2">
        <f t="shared" si="744"/>
        <v>516.71619566628283</v>
      </c>
      <c r="AA2341" s="18">
        <f t="shared" si="744"/>
        <v>1570.3948280359266</v>
      </c>
      <c r="AB2341" s="2">
        <f t="shared" si="745"/>
        <v>-193.52983482751958</v>
      </c>
      <c r="AC2341" s="2">
        <f t="shared" si="745"/>
        <v>157.03948280359265</v>
      </c>
      <c r="AD2341" s="2">
        <f t="shared" si="734"/>
        <v>516.71619566628283</v>
      </c>
      <c r="AE2341" s="2">
        <f t="shared" si="735"/>
        <v>-1000</v>
      </c>
      <c r="AF2341" s="5">
        <f t="shared" si="736"/>
        <v>0.54</v>
      </c>
      <c r="AG2341" s="5">
        <f t="shared" si="737"/>
        <v>-1</v>
      </c>
      <c r="AH2341" s="3">
        <f t="shared" si="738"/>
        <v>201410</v>
      </c>
      <c r="AI2341" s="21">
        <v>2.57</v>
      </c>
      <c r="AJ2341" s="21">
        <v>1.5740000000000001</v>
      </c>
      <c r="AK2341" s="21">
        <v>2.66</v>
      </c>
      <c r="AL2341" s="21">
        <v>1.54</v>
      </c>
      <c r="AO2341">
        <f t="shared" si="743"/>
        <v>-190</v>
      </c>
      <c r="AP2341">
        <f>IF(E2341&lt;F2341,G2341,H2341)</f>
        <v>24</v>
      </c>
      <c r="AQ2341">
        <f>IF(E2341&lt;F2341,H2341,G2341)</f>
        <v>13</v>
      </c>
    </row>
    <row r="2342" spans="2:43" x14ac:dyDescent="0.25">
      <c r="B2342" s="23">
        <v>41931</v>
      </c>
      <c r="C2342" s="20" t="s">
        <v>54</v>
      </c>
      <c r="D2342" s="20" t="s">
        <v>20</v>
      </c>
      <c r="E2342" s="2">
        <v>-154.08320493066256</v>
      </c>
      <c r="F2342" s="2">
        <v>139</v>
      </c>
      <c r="G2342">
        <v>20</v>
      </c>
      <c r="H2342">
        <v>23</v>
      </c>
      <c r="J2342" s="2" t="str">
        <f t="shared" si="739"/>
        <v>San Diego Chargers</v>
      </c>
      <c r="K2342" s="2" t="str">
        <f t="shared" si="740"/>
        <v>Kansas City Chiefs</v>
      </c>
      <c r="L2342" s="17">
        <f t="shared" si="741"/>
        <v>-154.08320493066256</v>
      </c>
      <c r="M2342" s="18">
        <f t="shared" si="742"/>
        <v>139</v>
      </c>
      <c r="N2342" s="4">
        <f t="shared" si="728"/>
        <v>1.649</v>
      </c>
      <c r="O2342" s="4">
        <f t="shared" si="729"/>
        <v>2.39</v>
      </c>
      <c r="P2342" s="4"/>
      <c r="Q2342" s="4"/>
      <c r="R2342" s="1">
        <f t="shared" si="730"/>
        <v>0.60642813826561548</v>
      </c>
      <c r="S2342" s="1">
        <f t="shared" si="730"/>
        <v>0.41841004184100417</v>
      </c>
      <c r="T2342" s="1">
        <f t="shared" si="726"/>
        <v>2.4236197078484678E-2</v>
      </c>
      <c r="U2342" s="1">
        <f t="shared" si="727"/>
        <v>9.4009048212305657E-2</v>
      </c>
      <c r="V2342" s="1">
        <f t="shared" si="731"/>
        <v>0.60500904821230561</v>
      </c>
      <c r="W2342" s="1"/>
      <c r="X2342" s="17">
        <f t="shared" si="732"/>
        <v>652.86784215016701</v>
      </c>
      <c r="Y2342" s="18">
        <f t="shared" si="733"/>
        <v>1387.9360655435105</v>
      </c>
      <c r="Z2342" s="2">
        <f t="shared" si="744"/>
        <v>620.22445004265865</v>
      </c>
      <c r="AA2342" s="18">
        <f t="shared" si="744"/>
        <v>1318.5392622663348</v>
      </c>
      <c r="AB2342" s="2">
        <f t="shared" si="745"/>
        <v>-161.23195400168771</v>
      </c>
      <c r="AC2342" s="2">
        <f t="shared" si="745"/>
        <v>131.85392622663349</v>
      </c>
      <c r="AD2342" s="2">
        <f t="shared" si="734"/>
        <v>-1000</v>
      </c>
      <c r="AE2342" s="2">
        <f t="shared" si="735"/>
        <v>1318.5392622663348</v>
      </c>
      <c r="AF2342" s="5">
        <f t="shared" si="736"/>
        <v>-1</v>
      </c>
      <c r="AG2342" s="5">
        <f t="shared" si="737"/>
        <v>1.3900000000000001</v>
      </c>
      <c r="AH2342" s="3">
        <f t="shared" si="738"/>
        <v>201410</v>
      </c>
      <c r="AI2342" s="21">
        <v>1.492</v>
      </c>
      <c r="AJ2342" s="21">
        <v>2.82</v>
      </c>
      <c r="AK2342" s="21">
        <v>1.649</v>
      </c>
      <c r="AL2342" s="21">
        <v>2.39</v>
      </c>
      <c r="AO2342">
        <f t="shared" si="743"/>
        <v>-160</v>
      </c>
      <c r="AP2342">
        <f>IF(E2342&lt;F2342,G2342,H2342)</f>
        <v>20</v>
      </c>
      <c r="AQ2342">
        <f>IF(E2342&lt;F2342,H2342,G2342)</f>
        <v>23</v>
      </c>
    </row>
    <row r="2343" spans="2:43" x14ac:dyDescent="0.25">
      <c r="B2343" s="23">
        <v>41931</v>
      </c>
      <c r="C2343" s="20" t="s">
        <v>28</v>
      </c>
      <c r="D2343" s="20" t="s">
        <v>35</v>
      </c>
      <c r="E2343" s="2">
        <v>-300.30030030030031</v>
      </c>
      <c r="F2343" s="2">
        <v>264</v>
      </c>
      <c r="G2343">
        <v>29</v>
      </c>
      <c r="H2343">
        <v>7</v>
      </c>
      <c r="J2343" s="2" t="str">
        <f t="shared" si="739"/>
        <v>Baltimore Ravens</v>
      </c>
      <c r="K2343" s="2" t="str">
        <f t="shared" si="740"/>
        <v>Atlanta Falcons</v>
      </c>
      <c r="L2343" s="17">
        <f t="shared" si="741"/>
        <v>-300.30030030030031</v>
      </c>
      <c r="M2343" s="18">
        <f t="shared" si="742"/>
        <v>264</v>
      </c>
      <c r="N2343" s="4">
        <f t="shared" si="728"/>
        <v>1.333</v>
      </c>
      <c r="O2343" s="4">
        <f t="shared" si="729"/>
        <v>3.64</v>
      </c>
      <c r="P2343" s="4"/>
      <c r="Q2343" s="4"/>
      <c r="R2343" s="1">
        <f t="shared" si="730"/>
        <v>0.75018754688672173</v>
      </c>
      <c r="S2343" s="1">
        <f t="shared" si="730"/>
        <v>0.27472527472527469</v>
      </c>
      <c r="T2343" s="1">
        <f t="shared" si="726"/>
        <v>2.4307259199678244E-2</v>
      </c>
      <c r="U2343" s="1">
        <f t="shared" si="727"/>
        <v>0.23773113608072352</v>
      </c>
      <c r="V2343" s="1">
        <f t="shared" si="731"/>
        <v>0.7487311360807235</v>
      </c>
      <c r="W2343" s="1"/>
      <c r="X2343" s="17">
        <f t="shared" si="732"/>
        <v>335.59291421291482</v>
      </c>
      <c r="Y2343" s="18">
        <f t="shared" si="733"/>
        <v>2582.4792899601139</v>
      </c>
      <c r="Z2343" s="2">
        <f t="shared" si="744"/>
        <v>318.81326850226907</v>
      </c>
      <c r="AA2343" s="18">
        <f t="shared" si="744"/>
        <v>2453.3553254621079</v>
      </c>
      <c r="AB2343" s="2">
        <f t="shared" si="745"/>
        <v>-313.66323136355999</v>
      </c>
      <c r="AC2343" s="2">
        <f t="shared" si="745"/>
        <v>245.3355325462108</v>
      </c>
      <c r="AD2343" s="2">
        <f t="shared" si="734"/>
        <v>318.81326850226907</v>
      </c>
      <c r="AE2343" s="2">
        <f t="shared" si="735"/>
        <v>-1000</v>
      </c>
      <c r="AF2343" s="5">
        <f t="shared" si="736"/>
        <v>0.33299999999999996</v>
      </c>
      <c r="AG2343" s="5">
        <f t="shared" si="737"/>
        <v>-1</v>
      </c>
      <c r="AH2343" s="3">
        <f t="shared" si="738"/>
        <v>201410</v>
      </c>
      <c r="AI2343" s="21">
        <v>1.3380000000000001</v>
      </c>
      <c r="AJ2343" s="21">
        <v>3.6</v>
      </c>
      <c r="AK2343" s="21">
        <v>1.333</v>
      </c>
      <c r="AL2343" s="21">
        <v>3.64</v>
      </c>
      <c r="AO2343">
        <f t="shared" si="743"/>
        <v>-400</v>
      </c>
      <c r="AP2343">
        <f>IF(E2343&lt;F2343,G2343,H2343)</f>
        <v>29</v>
      </c>
      <c r="AQ2343">
        <f>IF(E2343&lt;F2343,H2343,G2343)</f>
        <v>7</v>
      </c>
    </row>
    <row r="2344" spans="2:43" x14ac:dyDescent="0.25">
      <c r="B2344" s="23">
        <v>41931</v>
      </c>
      <c r="C2344" s="20" t="s">
        <v>24</v>
      </c>
      <c r="D2344" s="20" t="s">
        <v>29</v>
      </c>
      <c r="E2344" s="2">
        <v>-300.30030030030031</v>
      </c>
      <c r="F2344" s="2">
        <v>264</v>
      </c>
      <c r="G2344">
        <v>17</v>
      </c>
      <c r="H2344">
        <v>16</v>
      </c>
      <c r="J2344" s="2" t="str">
        <f t="shared" si="739"/>
        <v>Buffalo Bills</v>
      </c>
      <c r="K2344" s="2" t="str">
        <f t="shared" si="740"/>
        <v>Minnesota Vikings</v>
      </c>
      <c r="L2344" s="17">
        <f t="shared" si="741"/>
        <v>-300.30030030030031</v>
      </c>
      <c r="M2344" s="18">
        <f t="shared" si="742"/>
        <v>264</v>
      </c>
      <c r="N2344" s="4">
        <f t="shared" si="728"/>
        <v>1.333</v>
      </c>
      <c r="O2344" s="4">
        <f t="shared" si="729"/>
        <v>3.64</v>
      </c>
      <c r="P2344" s="4"/>
      <c r="Q2344" s="4"/>
      <c r="R2344" s="1">
        <f t="shared" si="730"/>
        <v>0.75018754688672173</v>
      </c>
      <c r="S2344" s="1">
        <f t="shared" si="730"/>
        <v>0.27472527472527469</v>
      </c>
      <c r="T2344" s="1">
        <f t="shared" si="726"/>
        <v>2.4307259199678244E-2</v>
      </c>
      <c r="U2344" s="1">
        <f t="shared" si="727"/>
        <v>0.23773113608072352</v>
      </c>
      <c r="V2344" s="1">
        <f t="shared" si="731"/>
        <v>0.7487311360807235</v>
      </c>
      <c r="W2344" s="1"/>
      <c r="X2344" s="17">
        <f t="shared" si="732"/>
        <v>335.59291421291482</v>
      </c>
      <c r="Y2344" s="18">
        <f t="shared" si="733"/>
        <v>2582.4792899601139</v>
      </c>
      <c r="Z2344" s="2">
        <f t="shared" si="744"/>
        <v>318.81326850226907</v>
      </c>
      <c r="AA2344" s="18">
        <f t="shared" si="744"/>
        <v>2453.3553254621079</v>
      </c>
      <c r="AB2344" s="2">
        <f t="shared" si="745"/>
        <v>-313.66323136355999</v>
      </c>
      <c r="AC2344" s="2">
        <f t="shared" si="745"/>
        <v>245.3355325462108</v>
      </c>
      <c r="AD2344" s="2">
        <f t="shared" si="734"/>
        <v>318.81326850226907</v>
      </c>
      <c r="AE2344" s="2">
        <f t="shared" si="735"/>
        <v>-1000</v>
      </c>
      <c r="AF2344" s="5">
        <f t="shared" si="736"/>
        <v>0.33299999999999996</v>
      </c>
      <c r="AG2344" s="5">
        <f t="shared" si="737"/>
        <v>-1</v>
      </c>
      <c r="AH2344" s="3">
        <f t="shared" si="738"/>
        <v>201410</v>
      </c>
      <c r="AI2344" s="21">
        <v>1.52</v>
      </c>
      <c r="AJ2344" s="21">
        <v>2.73</v>
      </c>
      <c r="AK2344" s="21">
        <v>1.333</v>
      </c>
      <c r="AL2344" s="21">
        <v>3.64</v>
      </c>
      <c r="AO2344">
        <f t="shared" si="743"/>
        <v>-400</v>
      </c>
      <c r="AP2344">
        <f>IF(E2344&lt;F2344,G2344,H2344)</f>
        <v>17</v>
      </c>
      <c r="AQ2344">
        <f>IF(E2344&lt;F2344,H2344,G2344)</f>
        <v>16</v>
      </c>
    </row>
    <row r="2345" spans="2:43" x14ac:dyDescent="0.25">
      <c r="B2345" s="23">
        <v>41931</v>
      </c>
      <c r="C2345" s="20" t="s">
        <v>37</v>
      </c>
      <c r="D2345" s="20" t="s">
        <v>30</v>
      </c>
      <c r="E2345" s="2">
        <v>-173.01038062283735</v>
      </c>
      <c r="F2345" s="2">
        <v>156</v>
      </c>
      <c r="G2345">
        <v>14</v>
      </c>
      <c r="H2345">
        <v>27</v>
      </c>
      <c r="J2345" s="2" t="str">
        <f t="shared" si="739"/>
        <v>Chicago Bears</v>
      </c>
      <c r="K2345" s="2" t="str">
        <f t="shared" si="740"/>
        <v>Miami Dolphins</v>
      </c>
      <c r="L2345" s="17">
        <f t="shared" si="741"/>
        <v>-173.01038062283735</v>
      </c>
      <c r="M2345" s="18">
        <f t="shared" si="742"/>
        <v>156</v>
      </c>
      <c r="N2345" s="4">
        <f t="shared" si="728"/>
        <v>1.5780000000000001</v>
      </c>
      <c r="O2345" s="4">
        <f t="shared" si="729"/>
        <v>2.56</v>
      </c>
      <c r="P2345" s="4"/>
      <c r="Q2345" s="4"/>
      <c r="R2345" s="1">
        <f t="shared" si="730"/>
        <v>0.6337135614702154</v>
      </c>
      <c r="S2345" s="1">
        <f t="shared" si="730"/>
        <v>0.390625</v>
      </c>
      <c r="T2345" s="1">
        <f t="shared" si="726"/>
        <v>2.3760270662155469E-2</v>
      </c>
      <c r="U2345" s="1">
        <f t="shared" si="727"/>
        <v>0.1215442807351077</v>
      </c>
      <c r="V2345" s="1">
        <f t="shared" si="731"/>
        <v>0.63254428073510771</v>
      </c>
      <c r="W2345" s="1"/>
      <c r="X2345" s="17">
        <f t="shared" si="732"/>
        <v>580.91698946017777</v>
      </c>
      <c r="Y2345" s="18">
        <f t="shared" si="733"/>
        <v>1552.6559461382415</v>
      </c>
      <c r="Z2345" s="2">
        <f t="shared" si="744"/>
        <v>551.87113998716882</v>
      </c>
      <c r="AA2345" s="18">
        <f t="shared" si="744"/>
        <v>1475.0231488313293</v>
      </c>
      <c r="AB2345" s="2">
        <f t="shared" si="745"/>
        <v>-181.20172039133089</v>
      </c>
      <c r="AC2345" s="2">
        <f t="shared" si="745"/>
        <v>147.50231488313293</v>
      </c>
      <c r="AD2345" s="2">
        <f t="shared" si="734"/>
        <v>-1000</v>
      </c>
      <c r="AE2345" s="2">
        <f t="shared" si="735"/>
        <v>1475.0231488313293</v>
      </c>
      <c r="AF2345" s="5">
        <f t="shared" si="736"/>
        <v>-1</v>
      </c>
      <c r="AG2345" s="5">
        <f t="shared" si="737"/>
        <v>1.56</v>
      </c>
      <c r="AH2345" s="3">
        <f t="shared" si="738"/>
        <v>201410</v>
      </c>
      <c r="AI2345" s="21">
        <v>1.526</v>
      </c>
      <c r="AJ2345" s="21">
        <v>2.71</v>
      </c>
      <c r="AK2345" s="21">
        <v>1.5780000000000001</v>
      </c>
      <c r="AL2345" s="21">
        <v>2.56</v>
      </c>
      <c r="AO2345">
        <f t="shared" si="743"/>
        <v>-180</v>
      </c>
      <c r="AP2345">
        <f>IF(E2345&lt;F2345,G2345,H2345)</f>
        <v>14</v>
      </c>
      <c r="AQ2345">
        <f>IF(E2345&lt;F2345,H2345,G2345)</f>
        <v>27</v>
      </c>
    </row>
    <row r="2346" spans="2:43" x14ac:dyDescent="0.25">
      <c r="B2346" s="23">
        <v>41931</v>
      </c>
      <c r="C2346" s="20" t="s">
        <v>34</v>
      </c>
      <c r="D2346" s="20" t="s">
        <v>43</v>
      </c>
      <c r="E2346" s="2">
        <v>-119.04761904761904</v>
      </c>
      <c r="F2346" s="2">
        <v>108</v>
      </c>
      <c r="G2346">
        <v>24</v>
      </c>
      <c r="H2346">
        <v>23</v>
      </c>
      <c r="J2346" s="2" t="str">
        <f t="shared" si="739"/>
        <v>Detroit Lions</v>
      </c>
      <c r="K2346" s="2" t="str">
        <f t="shared" si="740"/>
        <v>New Orleans Saints</v>
      </c>
      <c r="L2346" s="17">
        <f t="shared" si="741"/>
        <v>-119.04761904761904</v>
      </c>
      <c r="M2346" s="18">
        <f t="shared" si="742"/>
        <v>108</v>
      </c>
      <c r="N2346" s="4">
        <f t="shared" si="728"/>
        <v>1.84</v>
      </c>
      <c r="O2346" s="4">
        <f t="shared" si="729"/>
        <v>2.08</v>
      </c>
      <c r="P2346" s="4"/>
      <c r="Q2346" s="4"/>
      <c r="R2346" s="1">
        <f t="shared" si="730"/>
        <v>0.54347826086956519</v>
      </c>
      <c r="S2346" s="1">
        <f t="shared" si="730"/>
        <v>0.48076923076923073</v>
      </c>
      <c r="T2346" s="1">
        <f t="shared" si="726"/>
        <v>2.3673469387754942E-2</v>
      </c>
      <c r="U2346" s="1">
        <f t="shared" si="727"/>
        <v>3.1354515050167231E-2</v>
      </c>
      <c r="V2346" s="1">
        <f t="shared" si="731"/>
        <v>0.54235451505016719</v>
      </c>
      <c r="W2346" s="1"/>
      <c r="X2346" s="17">
        <f t="shared" si="732"/>
        <v>843.81243679238321</v>
      </c>
      <c r="Y2346" s="18">
        <f t="shared" si="733"/>
        <v>1080.0967680075216</v>
      </c>
      <c r="Z2346" s="2">
        <f t="shared" si="744"/>
        <v>801.621814952764</v>
      </c>
      <c r="AA2346" s="18">
        <f t="shared" si="744"/>
        <v>1026.0919296071454</v>
      </c>
      <c r="AB2346" s="2">
        <f t="shared" si="745"/>
        <v>-124.74710410156759</v>
      </c>
      <c r="AC2346" s="2">
        <f t="shared" si="745"/>
        <v>102.60919296071454</v>
      </c>
      <c r="AD2346" s="2">
        <f t="shared" si="734"/>
        <v>801.621814952764</v>
      </c>
      <c r="AE2346" s="2">
        <f t="shared" si="735"/>
        <v>-1000</v>
      </c>
      <c r="AF2346" s="5">
        <f t="shared" si="736"/>
        <v>0.84000000000000008</v>
      </c>
      <c r="AG2346" s="5">
        <f t="shared" si="737"/>
        <v>-1</v>
      </c>
      <c r="AH2346" s="3">
        <f t="shared" si="738"/>
        <v>201410</v>
      </c>
      <c r="AI2346" s="21">
        <v>1.657</v>
      </c>
      <c r="AJ2346" s="21">
        <v>2.37</v>
      </c>
      <c r="AK2346" s="21">
        <v>1.84</v>
      </c>
      <c r="AL2346" s="21">
        <v>2.08</v>
      </c>
      <c r="AO2346">
        <f t="shared" si="743"/>
        <v>-120</v>
      </c>
      <c r="AP2346">
        <f>IF(E2346&lt;F2346,G2346,H2346)</f>
        <v>24</v>
      </c>
      <c r="AQ2346">
        <f>IF(E2346&lt;F2346,H2346,G2346)</f>
        <v>23</v>
      </c>
    </row>
    <row r="2347" spans="2:43" x14ac:dyDescent="0.25">
      <c r="B2347" s="23">
        <v>41931</v>
      </c>
      <c r="C2347" s="20" t="s">
        <v>33</v>
      </c>
      <c r="D2347" s="20" t="s">
        <v>44</v>
      </c>
      <c r="E2347" s="2">
        <v>-280.1120448179272</v>
      </c>
      <c r="F2347" s="2">
        <v>248</v>
      </c>
      <c r="G2347">
        <v>38</v>
      </c>
      <c r="H2347">
        <v>17</v>
      </c>
      <c r="J2347" s="2" t="str">
        <f t="shared" si="739"/>
        <v>Green Bay Packers</v>
      </c>
      <c r="K2347" s="2" t="str">
        <f t="shared" si="740"/>
        <v>Carolina Panthers</v>
      </c>
      <c r="L2347" s="17">
        <f t="shared" si="741"/>
        <v>-280.1120448179272</v>
      </c>
      <c r="M2347" s="18">
        <f t="shared" si="742"/>
        <v>248</v>
      </c>
      <c r="N2347" s="4">
        <f t="shared" si="728"/>
        <v>1.357</v>
      </c>
      <c r="O2347" s="4">
        <f t="shared" si="729"/>
        <v>3.48</v>
      </c>
      <c r="P2347" s="4"/>
      <c r="Q2347" s="4"/>
      <c r="R2347" s="1">
        <f t="shared" si="730"/>
        <v>0.73691967575534267</v>
      </c>
      <c r="S2347" s="1">
        <f t="shared" si="730"/>
        <v>0.28735632183908044</v>
      </c>
      <c r="T2347" s="1">
        <f t="shared" si="726"/>
        <v>2.3700640893115521E-2</v>
      </c>
      <c r="U2347" s="1">
        <f t="shared" si="727"/>
        <v>0.22478167695813112</v>
      </c>
      <c r="V2347" s="1">
        <f t="shared" si="731"/>
        <v>0.73578167695813113</v>
      </c>
      <c r="W2347" s="1"/>
      <c r="X2347" s="17">
        <f t="shared" si="732"/>
        <v>359.09880786132152</v>
      </c>
      <c r="Y2347" s="18">
        <f t="shared" si="733"/>
        <v>2429.642291801018</v>
      </c>
      <c r="Z2347" s="2">
        <f t="shared" si="744"/>
        <v>341.14386746825545</v>
      </c>
      <c r="AA2347" s="18">
        <f t="shared" si="744"/>
        <v>2308.160177210967</v>
      </c>
      <c r="AB2347" s="2">
        <f t="shared" si="745"/>
        <v>-293.13146017290001</v>
      </c>
      <c r="AC2347" s="2">
        <f t="shared" si="745"/>
        <v>230.8160177210967</v>
      </c>
      <c r="AD2347" s="2">
        <f t="shared" si="734"/>
        <v>341.14386746825545</v>
      </c>
      <c r="AE2347" s="2">
        <f t="shared" si="735"/>
        <v>-1000</v>
      </c>
      <c r="AF2347" s="5">
        <f t="shared" si="736"/>
        <v>0.35699999999999998</v>
      </c>
      <c r="AG2347" s="5">
        <f t="shared" si="737"/>
        <v>-1</v>
      </c>
      <c r="AH2347" s="3">
        <f t="shared" si="738"/>
        <v>201410</v>
      </c>
      <c r="AI2347" s="21">
        <v>1.3220000000000001</v>
      </c>
      <c r="AJ2347" s="21">
        <v>3.73</v>
      </c>
      <c r="AK2347" s="21">
        <v>1.357</v>
      </c>
      <c r="AL2347" s="21">
        <v>3.48</v>
      </c>
      <c r="AO2347">
        <f t="shared" si="743"/>
        <v>-300</v>
      </c>
      <c r="AP2347">
        <f>IF(E2347&lt;F2347,G2347,H2347)</f>
        <v>38</v>
      </c>
      <c r="AQ2347">
        <f>IF(E2347&lt;F2347,H2347,G2347)</f>
        <v>17</v>
      </c>
    </row>
    <row r="2348" spans="2:43" x14ac:dyDescent="0.25">
      <c r="B2348" s="23">
        <v>41931</v>
      </c>
      <c r="C2348" s="20" t="s">
        <v>39</v>
      </c>
      <c r="D2348" s="20" t="s">
        <v>21</v>
      </c>
      <c r="E2348" s="2">
        <v>-179.21146953405017</v>
      </c>
      <c r="F2348" s="2">
        <v>161</v>
      </c>
      <c r="G2348">
        <v>27</v>
      </c>
      <c r="H2348">
        <v>0</v>
      </c>
      <c r="J2348" s="2" t="str">
        <f t="shared" si="739"/>
        <v>Indianapolis Colts</v>
      </c>
      <c r="K2348" s="2" t="str">
        <f t="shared" si="740"/>
        <v>Cincinnati Bengals</v>
      </c>
      <c r="L2348" s="17">
        <f t="shared" si="741"/>
        <v>-179.21146953405017</v>
      </c>
      <c r="M2348" s="18">
        <f t="shared" si="742"/>
        <v>161</v>
      </c>
      <c r="N2348" s="4">
        <f t="shared" si="728"/>
        <v>1.5580000000000001</v>
      </c>
      <c r="O2348" s="4">
        <f t="shared" si="729"/>
        <v>2.61</v>
      </c>
      <c r="P2348" s="4"/>
      <c r="Q2348" s="4"/>
      <c r="R2348" s="1">
        <f t="shared" si="730"/>
        <v>0.64184852374839541</v>
      </c>
      <c r="S2348" s="1">
        <f t="shared" si="730"/>
        <v>0.38314176245210729</v>
      </c>
      <c r="T2348" s="1">
        <f t="shared" si="726"/>
        <v>2.4380998080614336E-2</v>
      </c>
      <c r="U2348" s="1">
        <f t="shared" si="727"/>
        <v>0.12935338064814406</v>
      </c>
      <c r="V2348" s="1">
        <f t="shared" si="731"/>
        <v>0.64035338064814407</v>
      </c>
      <c r="W2348" s="1"/>
      <c r="X2348" s="17">
        <f t="shared" si="732"/>
        <v>561.63773038542206</v>
      </c>
      <c r="Y2348" s="18">
        <f t="shared" si="733"/>
        <v>1603.4302738055192</v>
      </c>
      <c r="Z2348" s="2">
        <f t="shared" si="744"/>
        <v>533.55584386615089</v>
      </c>
      <c r="AA2348" s="18">
        <f t="shared" si="744"/>
        <v>1523.2587601152431</v>
      </c>
      <c r="AB2348" s="2">
        <f t="shared" si="745"/>
        <v>-187.42180626379991</v>
      </c>
      <c r="AC2348" s="2">
        <f t="shared" si="745"/>
        <v>152.32587601152431</v>
      </c>
      <c r="AD2348" s="2">
        <f t="shared" si="734"/>
        <v>533.55584386615089</v>
      </c>
      <c r="AE2348" s="2">
        <f t="shared" si="735"/>
        <v>-1000</v>
      </c>
      <c r="AF2348" s="5">
        <f t="shared" si="736"/>
        <v>0.55800000000000005</v>
      </c>
      <c r="AG2348" s="5">
        <f t="shared" si="737"/>
        <v>-1</v>
      </c>
      <c r="AH2348" s="3">
        <f t="shared" si="738"/>
        <v>201410</v>
      </c>
      <c r="AI2348" s="21">
        <v>1.625</v>
      </c>
      <c r="AJ2348" s="21">
        <v>2.44</v>
      </c>
      <c r="AK2348" s="21">
        <v>1.5580000000000001</v>
      </c>
      <c r="AL2348" s="21">
        <v>2.61</v>
      </c>
      <c r="AO2348">
        <f t="shared" si="743"/>
        <v>-180</v>
      </c>
      <c r="AP2348">
        <f>IF(E2348&lt;F2348,G2348,H2348)</f>
        <v>27</v>
      </c>
      <c r="AQ2348">
        <f>IF(E2348&lt;F2348,H2348,G2348)</f>
        <v>0</v>
      </c>
    </row>
    <row r="2349" spans="2:43" x14ac:dyDescent="0.25">
      <c r="B2349" s="23">
        <v>41931</v>
      </c>
      <c r="C2349" s="20" t="s">
        <v>26</v>
      </c>
      <c r="D2349" s="20" t="s">
        <v>46</v>
      </c>
      <c r="E2349" s="2">
        <v>181</v>
      </c>
      <c r="F2349" s="2">
        <v>-202.02020202020196</v>
      </c>
      <c r="G2349">
        <v>24</v>
      </c>
      <c r="H2349">
        <v>6</v>
      </c>
      <c r="J2349" s="2" t="str">
        <f t="shared" si="739"/>
        <v>Cleveland Browns</v>
      </c>
      <c r="K2349" s="2" t="str">
        <f t="shared" si="740"/>
        <v>Jacksonville Jaguars</v>
      </c>
      <c r="L2349" s="17">
        <f t="shared" si="741"/>
        <v>-202.02020202020196</v>
      </c>
      <c r="M2349" s="18">
        <f t="shared" si="742"/>
        <v>181</v>
      </c>
      <c r="N2349" s="4">
        <f t="shared" si="728"/>
        <v>1.4950000000000001</v>
      </c>
      <c r="O2349" s="4">
        <f t="shared" si="729"/>
        <v>2.81</v>
      </c>
      <c r="P2349" s="4"/>
      <c r="Q2349" s="4"/>
      <c r="R2349" s="1">
        <f t="shared" si="730"/>
        <v>0.66889632107023411</v>
      </c>
      <c r="S2349" s="1">
        <f t="shared" si="730"/>
        <v>0.35587188612099646</v>
      </c>
      <c r="T2349" s="1">
        <f t="shared" si="726"/>
        <v>2.4169570267131069E-2</v>
      </c>
      <c r="U2349" s="1">
        <f t="shared" si="727"/>
        <v>0.15651221747461883</v>
      </c>
      <c r="V2349" s="1">
        <f t="shared" si="731"/>
        <v>0.66751221747461886</v>
      </c>
      <c r="W2349" s="1"/>
      <c r="X2349" s="17">
        <f t="shared" si="732"/>
        <v>498.09992060261197</v>
      </c>
      <c r="Y2349" s="18">
        <f t="shared" si="733"/>
        <v>1796.2818011286422</v>
      </c>
      <c r="Z2349" s="2">
        <f t="shared" si="744"/>
        <v>473.19492457248134</v>
      </c>
      <c r="AA2349" s="18">
        <f t="shared" si="744"/>
        <v>1706.46771107221</v>
      </c>
      <c r="AB2349" s="2">
        <f t="shared" si="745"/>
        <v>-211.32940107155051</v>
      </c>
      <c r="AC2349" s="2">
        <f t="shared" si="745"/>
        <v>170.64677110722101</v>
      </c>
      <c r="AD2349" s="2">
        <f t="shared" si="734"/>
        <v>-1000</v>
      </c>
      <c r="AE2349" s="2">
        <f t="shared" si="735"/>
        <v>1706.46771107221</v>
      </c>
      <c r="AF2349" s="5">
        <f t="shared" si="736"/>
        <v>-1</v>
      </c>
      <c r="AG2349" s="5">
        <f t="shared" si="737"/>
        <v>1.81</v>
      </c>
      <c r="AH2349" s="3">
        <f t="shared" si="738"/>
        <v>201410</v>
      </c>
      <c r="AI2349" s="21">
        <v>3.16</v>
      </c>
      <c r="AJ2349" s="21">
        <v>1.413</v>
      </c>
      <c r="AK2349" s="21">
        <v>2.81</v>
      </c>
      <c r="AL2349" s="21">
        <v>1.4950000000000001</v>
      </c>
      <c r="AO2349">
        <f t="shared" si="743"/>
        <v>-300</v>
      </c>
      <c r="AP2349">
        <f>IF(E2349&lt;F2349,G2349,H2349)</f>
        <v>6</v>
      </c>
      <c r="AQ2349">
        <f>IF(E2349&lt;F2349,H2349,G2349)</f>
        <v>24</v>
      </c>
    </row>
    <row r="2350" spans="2:43" x14ac:dyDescent="0.25">
      <c r="B2350" s="23">
        <v>41931</v>
      </c>
      <c r="C2350" s="20" t="s">
        <v>55</v>
      </c>
      <c r="D2350" s="20" t="s">
        <v>32</v>
      </c>
      <c r="E2350" s="2">
        <v>269</v>
      </c>
      <c r="F2350" s="2">
        <v>-305.81039755351685</v>
      </c>
      <c r="G2350">
        <v>28</v>
      </c>
      <c r="H2350">
        <v>26</v>
      </c>
      <c r="J2350" s="2" t="str">
        <f t="shared" si="739"/>
        <v>Seattle Seahawks</v>
      </c>
      <c r="K2350" s="2" t="str">
        <f t="shared" si="740"/>
        <v>St. Louis Rams</v>
      </c>
      <c r="L2350" s="17">
        <f t="shared" si="741"/>
        <v>-305.81039755351685</v>
      </c>
      <c r="M2350" s="18">
        <f t="shared" si="742"/>
        <v>269</v>
      </c>
      <c r="N2350" s="4">
        <f t="shared" si="728"/>
        <v>1.327</v>
      </c>
      <c r="O2350" s="4">
        <f t="shared" si="729"/>
        <v>3.69</v>
      </c>
      <c r="P2350" s="4"/>
      <c r="Q2350" s="4"/>
      <c r="R2350" s="1">
        <f t="shared" si="730"/>
        <v>0.75357950263752826</v>
      </c>
      <c r="S2350" s="1">
        <f t="shared" si="730"/>
        <v>0.2710027100271003</v>
      </c>
      <c r="T2350" s="1">
        <f t="shared" si="726"/>
        <v>2.3992425752441537E-2</v>
      </c>
      <c r="U2350" s="1">
        <f t="shared" si="727"/>
        <v>0.24128839630521398</v>
      </c>
      <c r="V2350" s="1">
        <f t="shared" si="731"/>
        <v>0.75228839630521405</v>
      </c>
      <c r="W2350" s="1"/>
      <c r="X2350" s="17">
        <f t="shared" si="732"/>
        <v>329.27744853090337</v>
      </c>
      <c r="Y2350" s="18">
        <f t="shared" si="733"/>
        <v>2626.8147297550358</v>
      </c>
      <c r="Z2350" s="2">
        <f t="shared" si="744"/>
        <v>312.81357610435816</v>
      </c>
      <c r="AA2350" s="18">
        <f t="shared" si="744"/>
        <v>2495.4739932672837</v>
      </c>
      <c r="AB2350" s="2">
        <f t="shared" si="745"/>
        <v>-319.67921995380044</v>
      </c>
      <c r="AC2350" s="2">
        <f t="shared" si="745"/>
        <v>249.54739932672837</v>
      </c>
      <c r="AD2350" s="2">
        <f t="shared" si="734"/>
        <v>-1000</v>
      </c>
      <c r="AE2350" s="2">
        <f t="shared" si="735"/>
        <v>2495.4739932672837</v>
      </c>
      <c r="AF2350" s="5">
        <f t="shared" si="736"/>
        <v>-1</v>
      </c>
      <c r="AG2350" s="5">
        <f t="shared" si="737"/>
        <v>2.69</v>
      </c>
      <c r="AH2350" s="3">
        <f t="shared" si="738"/>
        <v>201410</v>
      </c>
      <c r="AI2350" s="21">
        <v>3.52</v>
      </c>
      <c r="AJ2350" s="21">
        <v>1.35</v>
      </c>
      <c r="AK2350" s="21">
        <v>3.69</v>
      </c>
      <c r="AL2350" s="21">
        <v>1.327</v>
      </c>
      <c r="AO2350">
        <f t="shared" si="743"/>
        <v>-400</v>
      </c>
      <c r="AP2350">
        <f>IF(E2350&lt;F2350,G2350,H2350)</f>
        <v>26</v>
      </c>
      <c r="AQ2350">
        <f>IF(E2350&lt;F2350,H2350,G2350)</f>
        <v>28</v>
      </c>
    </row>
    <row r="2351" spans="2:43" x14ac:dyDescent="0.25">
      <c r="B2351" s="23">
        <v>41931</v>
      </c>
      <c r="C2351" s="20" t="s">
        <v>53</v>
      </c>
      <c r="D2351" s="20" t="s">
        <v>41</v>
      </c>
      <c r="E2351" s="2">
        <v>-247.52475247524757</v>
      </c>
      <c r="F2351" s="2">
        <v>220.00000000000003</v>
      </c>
      <c r="G2351">
        <v>19</v>
      </c>
      <c r="H2351">
        <v>17</v>
      </c>
      <c r="J2351" s="2" t="str">
        <f t="shared" si="739"/>
        <v>Washington Redskins</v>
      </c>
      <c r="K2351" s="2" t="str">
        <f t="shared" si="740"/>
        <v>Tennessee Titans</v>
      </c>
      <c r="L2351" s="17">
        <f t="shared" si="741"/>
        <v>-247.52475247524757</v>
      </c>
      <c r="M2351" s="18">
        <f t="shared" si="742"/>
        <v>220.00000000000003</v>
      </c>
      <c r="N2351" s="4">
        <f t="shared" si="728"/>
        <v>1.4039999999999999</v>
      </c>
      <c r="O2351" s="4">
        <f t="shared" si="729"/>
        <v>3.2</v>
      </c>
      <c r="P2351" s="4"/>
      <c r="Q2351" s="4"/>
      <c r="R2351" s="1">
        <f t="shared" si="730"/>
        <v>0.71225071225071235</v>
      </c>
      <c r="S2351" s="1">
        <f t="shared" si="730"/>
        <v>0.3125</v>
      </c>
      <c r="T2351" s="1">
        <f t="shared" si="726"/>
        <v>2.4152910512597825E-2</v>
      </c>
      <c r="U2351" s="1">
        <f t="shared" si="727"/>
        <v>0.19987535612535617</v>
      </c>
      <c r="V2351" s="1">
        <f t="shared" si="731"/>
        <v>0.71087535612535624</v>
      </c>
      <c r="W2351" s="1"/>
      <c r="X2351" s="17">
        <f t="shared" si="732"/>
        <v>406.71636930913581</v>
      </c>
      <c r="Y2351" s="18">
        <f t="shared" si="733"/>
        <v>2168.7785299421853</v>
      </c>
      <c r="Z2351" s="2">
        <f t="shared" si="744"/>
        <v>386.38055084367903</v>
      </c>
      <c r="AA2351" s="18">
        <f t="shared" si="744"/>
        <v>2060.3396034450761</v>
      </c>
      <c r="AB2351" s="2">
        <f t="shared" si="745"/>
        <v>-258.81219896199633</v>
      </c>
      <c r="AC2351" s="2">
        <f t="shared" si="745"/>
        <v>206.03396034450762</v>
      </c>
      <c r="AD2351" s="2">
        <f t="shared" si="734"/>
        <v>386.38055084367903</v>
      </c>
      <c r="AE2351" s="2">
        <f t="shared" si="735"/>
        <v>-1000</v>
      </c>
      <c r="AF2351" s="5">
        <f t="shared" si="736"/>
        <v>0.40399999999999991</v>
      </c>
      <c r="AG2351" s="5">
        <f t="shared" si="737"/>
        <v>-1</v>
      </c>
      <c r="AH2351" s="3">
        <f t="shared" si="738"/>
        <v>201410</v>
      </c>
      <c r="AI2351" s="21">
        <v>1.444</v>
      </c>
      <c r="AJ2351" s="21">
        <v>3.01</v>
      </c>
      <c r="AK2351" s="21">
        <v>1.4039999999999999</v>
      </c>
      <c r="AL2351" s="21">
        <v>3.2</v>
      </c>
      <c r="AO2351">
        <f t="shared" si="743"/>
        <v>-300</v>
      </c>
      <c r="AP2351">
        <f>IF(E2351&lt;F2351,G2351,H2351)</f>
        <v>19</v>
      </c>
      <c r="AQ2351">
        <f>IF(E2351&lt;F2351,H2351,G2351)</f>
        <v>17</v>
      </c>
    </row>
    <row r="2352" spans="2:43" x14ac:dyDescent="0.25">
      <c r="B2352" s="23">
        <v>41928</v>
      </c>
      <c r="C2352" s="20" t="s">
        <v>36</v>
      </c>
      <c r="D2352" s="20" t="s">
        <v>42</v>
      </c>
      <c r="E2352" s="2">
        <v>-500.00000000000011</v>
      </c>
      <c r="F2352" s="2">
        <v>423.00000000000006</v>
      </c>
      <c r="G2352">
        <v>27</v>
      </c>
      <c r="H2352">
        <v>25</v>
      </c>
      <c r="J2352" s="2" t="str">
        <f t="shared" si="739"/>
        <v>New England Patriots</v>
      </c>
      <c r="K2352" s="2" t="str">
        <f t="shared" si="740"/>
        <v>New York Jets</v>
      </c>
      <c r="L2352" s="17">
        <f t="shared" si="741"/>
        <v>-500.00000000000011</v>
      </c>
      <c r="M2352" s="18">
        <f t="shared" si="742"/>
        <v>423.00000000000006</v>
      </c>
      <c r="N2352" s="4">
        <f t="shared" si="728"/>
        <v>1.2</v>
      </c>
      <c r="O2352" s="4">
        <f t="shared" si="729"/>
        <v>5.23</v>
      </c>
      <c r="P2352" s="4"/>
      <c r="Q2352" s="4"/>
      <c r="R2352" s="1">
        <f t="shared" si="730"/>
        <v>0.83333333333333337</v>
      </c>
      <c r="S2352" s="1">
        <f t="shared" si="730"/>
        <v>0.19120458891013384</v>
      </c>
      <c r="T2352" s="1">
        <f t="shared" si="726"/>
        <v>2.3950233281493039E-2</v>
      </c>
      <c r="U2352" s="1">
        <f t="shared" si="727"/>
        <v>0.32106437221159978</v>
      </c>
      <c r="V2352" s="1">
        <f t="shared" si="731"/>
        <v>0.83206437221159979</v>
      </c>
      <c r="W2352" s="1"/>
      <c r="X2352" s="17">
        <f t="shared" si="732"/>
        <v>201.83009079217373</v>
      </c>
      <c r="Y2352" s="18">
        <f t="shared" si="733"/>
        <v>4006.3698989884547</v>
      </c>
      <c r="Z2352" s="2">
        <f t="shared" si="744"/>
        <v>191.73858625256503</v>
      </c>
      <c r="AA2352" s="18">
        <f t="shared" si="744"/>
        <v>3806.0514040390317</v>
      </c>
      <c r="AB2352" s="2">
        <f t="shared" si="745"/>
        <v>-521.54343032589361</v>
      </c>
      <c r="AC2352" s="2">
        <f t="shared" si="745"/>
        <v>380.60514040390319</v>
      </c>
      <c r="AD2352" s="2">
        <f t="shared" si="734"/>
        <v>191.73858625256503</v>
      </c>
      <c r="AE2352" s="2">
        <f t="shared" si="735"/>
        <v>-1000</v>
      </c>
      <c r="AF2352" s="5">
        <f t="shared" si="736"/>
        <v>0.19999999999999996</v>
      </c>
      <c r="AG2352" s="5">
        <f t="shared" si="737"/>
        <v>-1</v>
      </c>
      <c r="AH2352" s="3">
        <f t="shared" si="738"/>
        <v>201410</v>
      </c>
      <c r="AI2352" s="21">
        <v>1.222</v>
      </c>
      <c r="AJ2352" s="21">
        <v>4.8499999999999996</v>
      </c>
      <c r="AK2352" s="21">
        <v>1.2</v>
      </c>
      <c r="AL2352" s="21">
        <v>5.23</v>
      </c>
      <c r="AO2352">
        <f t="shared" si="743"/>
        <v>-500</v>
      </c>
      <c r="AP2352">
        <f>IF(E2352&lt;F2352,G2352,H2352)</f>
        <v>27</v>
      </c>
      <c r="AQ2352">
        <f>IF(E2352&lt;F2352,H2352,G2352)</f>
        <v>25</v>
      </c>
    </row>
    <row r="2353" spans="2:43" x14ac:dyDescent="0.25">
      <c r="B2353" s="23">
        <v>41925</v>
      </c>
      <c r="C2353" s="20" t="s">
        <v>55</v>
      </c>
      <c r="D2353" s="20" t="s">
        <v>22</v>
      </c>
      <c r="E2353" s="2">
        <v>169</v>
      </c>
      <c r="F2353" s="2">
        <v>-188.32391713747649</v>
      </c>
      <c r="G2353">
        <v>17</v>
      </c>
      <c r="H2353">
        <v>31</v>
      </c>
      <c r="J2353" s="2" t="str">
        <f t="shared" si="739"/>
        <v>San Francisco 49ers</v>
      </c>
      <c r="K2353" s="2" t="str">
        <f t="shared" si="740"/>
        <v>St. Louis Rams</v>
      </c>
      <c r="L2353" s="17">
        <f t="shared" si="741"/>
        <v>-188.32391713747649</v>
      </c>
      <c r="M2353" s="18">
        <f t="shared" si="742"/>
        <v>169</v>
      </c>
      <c r="N2353" s="4">
        <f t="shared" si="728"/>
        <v>1.5309999999999999</v>
      </c>
      <c r="O2353" s="4">
        <f t="shared" si="729"/>
        <v>2.69</v>
      </c>
      <c r="P2353" s="4"/>
      <c r="Q2353" s="4"/>
      <c r="R2353" s="1">
        <f t="shared" si="730"/>
        <v>0.6531678641410843</v>
      </c>
      <c r="S2353" s="1">
        <f t="shared" si="730"/>
        <v>0.37174721189591081</v>
      </c>
      <c r="T2353" s="1">
        <f t="shared" si="726"/>
        <v>2.4309405354181579E-2</v>
      </c>
      <c r="U2353" s="1">
        <f t="shared" si="727"/>
        <v>0.14071032612258674</v>
      </c>
      <c r="V2353" s="1">
        <f t="shared" si="731"/>
        <v>0.65171032612258673</v>
      </c>
      <c r="W2353" s="1"/>
      <c r="X2353" s="17">
        <f t="shared" si="732"/>
        <v>534.42405301385372</v>
      </c>
      <c r="Y2353" s="18">
        <f t="shared" si="733"/>
        <v>1680.8517225830294</v>
      </c>
      <c r="Z2353" s="2">
        <f t="shared" si="744"/>
        <v>507.70285036316102</v>
      </c>
      <c r="AA2353" s="18">
        <f t="shared" si="744"/>
        <v>1596.809136453878</v>
      </c>
      <c r="AB2353" s="2">
        <f t="shared" si="745"/>
        <v>-196.96560680813545</v>
      </c>
      <c r="AC2353" s="2">
        <f t="shared" si="745"/>
        <v>159.68091364538779</v>
      </c>
      <c r="AD2353" s="2">
        <f t="shared" si="734"/>
        <v>507.70285036316102</v>
      </c>
      <c r="AE2353" s="2">
        <f t="shared" si="735"/>
        <v>-1000</v>
      </c>
      <c r="AF2353" s="5">
        <f t="shared" si="736"/>
        <v>0.53099999999999992</v>
      </c>
      <c r="AG2353" s="5">
        <f t="shared" si="737"/>
        <v>-1</v>
      </c>
      <c r="AH2353" s="3">
        <f t="shared" si="738"/>
        <v>201410</v>
      </c>
      <c r="AI2353" s="21">
        <v>2.58</v>
      </c>
      <c r="AJ2353" s="21">
        <v>1.571</v>
      </c>
      <c r="AK2353" s="21">
        <v>2.69</v>
      </c>
      <c r="AL2353" s="21">
        <v>1.5309999999999999</v>
      </c>
      <c r="AO2353">
        <f t="shared" si="743"/>
        <v>-190</v>
      </c>
      <c r="AP2353">
        <f>IF(E2353&lt;F2353,G2353,H2353)</f>
        <v>31</v>
      </c>
      <c r="AQ2353">
        <f>IF(E2353&lt;F2353,H2353,G2353)</f>
        <v>17</v>
      </c>
    </row>
    <row r="2354" spans="2:43" x14ac:dyDescent="0.25">
      <c r="B2354" s="23">
        <v>41924</v>
      </c>
      <c r="C2354" s="20" t="s">
        <v>19</v>
      </c>
      <c r="D2354" s="20" t="s">
        <v>25</v>
      </c>
      <c r="E2354" s="2">
        <v>-117.09601873536299</v>
      </c>
      <c r="F2354" s="2">
        <v>106</v>
      </c>
      <c r="G2354">
        <v>27</v>
      </c>
      <c r="H2354">
        <v>0</v>
      </c>
      <c r="J2354" s="2" t="str">
        <f t="shared" si="739"/>
        <v>Philadelphia Eagles</v>
      </c>
      <c r="K2354" s="2" t="str">
        <f t="shared" si="740"/>
        <v>New York Giants</v>
      </c>
      <c r="L2354" s="17">
        <f t="shared" si="741"/>
        <v>-117.09601873536299</v>
      </c>
      <c r="M2354" s="18">
        <f t="shared" si="742"/>
        <v>106</v>
      </c>
      <c r="N2354" s="4">
        <f t="shared" si="728"/>
        <v>1.8540000000000001</v>
      </c>
      <c r="O2354" s="4">
        <f t="shared" si="729"/>
        <v>2.06</v>
      </c>
      <c r="P2354" s="4"/>
      <c r="Q2354" s="4"/>
      <c r="R2354" s="1">
        <f t="shared" si="730"/>
        <v>0.53937432578209277</v>
      </c>
      <c r="S2354" s="1">
        <f t="shared" si="730"/>
        <v>0.4854368932038835</v>
      </c>
      <c r="T2354" s="1">
        <f t="shared" si="726"/>
        <v>2.421052631578946E-2</v>
      </c>
      <c r="U2354" s="1">
        <f t="shared" si="727"/>
        <v>2.6968716289104633E-2</v>
      </c>
      <c r="V2354" s="1">
        <f t="shared" si="731"/>
        <v>0.5379687162891047</v>
      </c>
      <c r="W2354" s="1"/>
      <c r="X2354" s="17">
        <f t="shared" si="732"/>
        <v>858.84414784929493</v>
      </c>
      <c r="Y2354" s="18">
        <f t="shared" si="733"/>
        <v>1061.3854342361001</v>
      </c>
      <c r="Z2354" s="2">
        <f t="shared" si="744"/>
        <v>815.90194045683018</v>
      </c>
      <c r="AA2354" s="18">
        <f t="shared" si="744"/>
        <v>1008.316162524295</v>
      </c>
      <c r="AB2354" s="2">
        <f t="shared" si="745"/>
        <v>-122.56374821710705</v>
      </c>
      <c r="AC2354" s="2">
        <f t="shared" si="745"/>
        <v>100.8316162524295</v>
      </c>
      <c r="AD2354" s="2">
        <f t="shared" si="734"/>
        <v>815.90194045683018</v>
      </c>
      <c r="AE2354" s="2">
        <f t="shared" si="735"/>
        <v>-1000</v>
      </c>
      <c r="AF2354" s="5">
        <f t="shared" si="736"/>
        <v>0.85400000000000009</v>
      </c>
      <c r="AG2354" s="5">
        <f t="shared" si="737"/>
        <v>-1</v>
      </c>
      <c r="AH2354" s="3">
        <f t="shared" si="738"/>
        <v>201410</v>
      </c>
      <c r="AI2354" s="21">
        <v>1.724</v>
      </c>
      <c r="AJ2354" s="21">
        <v>2.25</v>
      </c>
      <c r="AK2354" s="21">
        <v>1.8540000000000001</v>
      </c>
      <c r="AL2354" s="21">
        <v>2.06</v>
      </c>
      <c r="AO2354">
        <f t="shared" si="743"/>
        <v>-120</v>
      </c>
      <c r="AP2354">
        <f>IF(E2354&lt;F2354,G2354,H2354)</f>
        <v>27</v>
      </c>
      <c r="AQ2354">
        <f>IF(E2354&lt;F2354,H2354,G2354)</f>
        <v>0</v>
      </c>
    </row>
    <row r="2355" spans="2:43" x14ac:dyDescent="0.25">
      <c r="B2355" s="23">
        <v>41924</v>
      </c>
      <c r="C2355" s="20" t="s">
        <v>48</v>
      </c>
      <c r="D2355" s="20" t="s">
        <v>53</v>
      </c>
      <c r="E2355" s="2">
        <v>-230.41474654377885</v>
      </c>
      <c r="F2355" s="2">
        <v>204.99999999999997</v>
      </c>
      <c r="G2355">
        <v>30</v>
      </c>
      <c r="H2355">
        <v>20</v>
      </c>
      <c r="J2355" s="2" t="str">
        <f t="shared" si="739"/>
        <v>Arizona Cardinals</v>
      </c>
      <c r="K2355" s="2" t="str">
        <f t="shared" si="740"/>
        <v>Washington Redskins</v>
      </c>
      <c r="L2355" s="17">
        <f t="shared" si="741"/>
        <v>-230.41474654377885</v>
      </c>
      <c r="M2355" s="18">
        <f t="shared" si="742"/>
        <v>204.99999999999997</v>
      </c>
      <c r="N2355" s="4">
        <f t="shared" si="728"/>
        <v>1.4339999999999999</v>
      </c>
      <c r="O2355" s="4">
        <f t="shared" si="729"/>
        <v>3.05</v>
      </c>
      <c r="P2355" s="4"/>
      <c r="Q2355" s="4"/>
      <c r="R2355" s="1">
        <f t="shared" si="730"/>
        <v>0.69735006973500702</v>
      </c>
      <c r="S2355" s="1">
        <f t="shared" si="730"/>
        <v>0.32786885245901642</v>
      </c>
      <c r="T2355" s="1">
        <f t="shared" si="726"/>
        <v>2.4598572702943966E-2</v>
      </c>
      <c r="U2355" s="1">
        <f t="shared" si="727"/>
        <v>0.1847406086379953</v>
      </c>
      <c r="V2355" s="1">
        <f t="shared" si="731"/>
        <v>0.69574060863799536</v>
      </c>
      <c r="W2355" s="1"/>
      <c r="X2355" s="17">
        <f t="shared" si="732"/>
        <v>437.31728115975989</v>
      </c>
      <c r="Y2355" s="18">
        <f t="shared" si="733"/>
        <v>2028.3240111062205</v>
      </c>
      <c r="Z2355" s="2">
        <f t="shared" si="744"/>
        <v>415.45141710177188</v>
      </c>
      <c r="AA2355" s="18">
        <f t="shared" si="744"/>
        <v>1926.9078105509093</v>
      </c>
      <c r="AB2355" s="2">
        <f t="shared" si="745"/>
        <v>-240.70203129311579</v>
      </c>
      <c r="AC2355" s="2">
        <f t="shared" si="745"/>
        <v>192.69078105509092</v>
      </c>
      <c r="AD2355" s="2">
        <f t="shared" si="734"/>
        <v>415.45141710177188</v>
      </c>
      <c r="AE2355" s="2">
        <f t="shared" si="735"/>
        <v>-1000</v>
      </c>
      <c r="AF2355" s="5">
        <f t="shared" si="736"/>
        <v>0.43399999999999994</v>
      </c>
      <c r="AG2355" s="5">
        <f t="shared" si="737"/>
        <v>-1</v>
      </c>
      <c r="AH2355" s="3">
        <f t="shared" si="738"/>
        <v>201410</v>
      </c>
      <c r="AI2355" s="21">
        <v>1.5549999999999999</v>
      </c>
      <c r="AJ2355" s="21">
        <v>2.62</v>
      </c>
      <c r="AK2355" s="21">
        <v>1.4339999999999999</v>
      </c>
      <c r="AL2355" s="21">
        <v>3.05</v>
      </c>
      <c r="AO2355">
        <f t="shared" si="743"/>
        <v>-300</v>
      </c>
      <c r="AP2355">
        <f>IF(E2355&lt;F2355,G2355,H2355)</f>
        <v>30</v>
      </c>
      <c r="AQ2355">
        <f>IF(E2355&lt;F2355,H2355,G2355)</f>
        <v>20</v>
      </c>
    </row>
    <row r="2356" spans="2:43" x14ac:dyDescent="0.25">
      <c r="B2356" s="23">
        <v>41924</v>
      </c>
      <c r="C2356" s="20" t="s">
        <v>32</v>
      </c>
      <c r="D2356" s="20" t="s">
        <v>23</v>
      </c>
      <c r="E2356" s="2">
        <v>-450.45045045045049</v>
      </c>
      <c r="F2356" s="2">
        <v>384.99999999999994</v>
      </c>
      <c r="G2356">
        <v>23</v>
      </c>
      <c r="H2356">
        <v>30</v>
      </c>
      <c r="J2356" s="2" t="str">
        <f t="shared" si="739"/>
        <v>Seattle Seahawks</v>
      </c>
      <c r="K2356" s="2" t="str">
        <f t="shared" si="740"/>
        <v>Dallas Cowboys</v>
      </c>
      <c r="L2356" s="17">
        <f t="shared" si="741"/>
        <v>-450.45045045045049</v>
      </c>
      <c r="M2356" s="18">
        <f t="shared" si="742"/>
        <v>384.99999999999994</v>
      </c>
      <c r="N2356" s="4">
        <f t="shared" si="728"/>
        <v>1.222</v>
      </c>
      <c r="O2356" s="4">
        <f t="shared" si="729"/>
        <v>4.8499999999999996</v>
      </c>
      <c r="P2356" s="4"/>
      <c r="Q2356" s="4"/>
      <c r="R2356" s="1">
        <f t="shared" si="730"/>
        <v>0.81833060556464809</v>
      </c>
      <c r="S2356" s="1">
        <f t="shared" si="730"/>
        <v>0.2061855670103093</v>
      </c>
      <c r="T2356" s="1">
        <f t="shared" si="726"/>
        <v>2.392951251646902E-2</v>
      </c>
      <c r="U2356" s="1">
        <f t="shared" si="727"/>
        <v>0.30607251927716939</v>
      </c>
      <c r="V2356" s="1">
        <f t="shared" si="731"/>
        <v>0.8170725192771694</v>
      </c>
      <c r="W2356" s="1"/>
      <c r="X2356" s="17">
        <f t="shared" si="732"/>
        <v>223.88157281884725</v>
      </c>
      <c r="Y2356" s="18">
        <f t="shared" si="733"/>
        <v>3674.1094559452272</v>
      </c>
      <c r="Z2356" s="2">
        <f t="shared" si="744"/>
        <v>212.68749417790488</v>
      </c>
      <c r="AA2356" s="18">
        <f t="shared" si="744"/>
        <v>3490.4039831479658</v>
      </c>
      <c r="AB2356" s="2">
        <f t="shared" si="745"/>
        <v>-470.17338930305823</v>
      </c>
      <c r="AC2356" s="2">
        <f t="shared" si="745"/>
        <v>349.04039831479656</v>
      </c>
      <c r="AD2356" s="2">
        <f t="shared" si="734"/>
        <v>-1000</v>
      </c>
      <c r="AE2356" s="2">
        <f t="shared" si="735"/>
        <v>3490.4039831479658</v>
      </c>
      <c r="AF2356" s="5">
        <f t="shared" si="736"/>
        <v>-1</v>
      </c>
      <c r="AG2356" s="5">
        <f t="shared" si="737"/>
        <v>3.8499999999999996</v>
      </c>
      <c r="AH2356" s="3">
        <f t="shared" si="738"/>
        <v>201410</v>
      </c>
      <c r="AI2356" s="21">
        <v>1.2589999999999999</v>
      </c>
      <c r="AJ2356" s="21">
        <v>4.34</v>
      </c>
      <c r="AK2356" s="21">
        <v>1.222</v>
      </c>
      <c r="AL2356" s="21">
        <v>4.8499999999999996</v>
      </c>
      <c r="AO2356">
        <f t="shared" si="743"/>
        <v>-500</v>
      </c>
      <c r="AP2356">
        <f>IF(E2356&lt;F2356,G2356,H2356)</f>
        <v>23</v>
      </c>
      <c r="AQ2356">
        <f>IF(E2356&lt;F2356,H2356,G2356)</f>
        <v>30</v>
      </c>
    </row>
    <row r="2357" spans="2:43" x14ac:dyDescent="0.25">
      <c r="B2357" s="23">
        <v>41924</v>
      </c>
      <c r="C2357" s="20" t="s">
        <v>52</v>
      </c>
      <c r="D2357" s="20" t="s">
        <v>54</v>
      </c>
      <c r="E2357" s="2">
        <v>297</v>
      </c>
      <c r="F2357" s="2">
        <v>-340.13605442176868</v>
      </c>
      <c r="G2357">
        <v>28</v>
      </c>
      <c r="H2357">
        <v>31</v>
      </c>
      <c r="J2357" s="2" t="str">
        <f t="shared" si="739"/>
        <v>San Diego Chargers</v>
      </c>
      <c r="K2357" s="2" t="str">
        <f t="shared" si="740"/>
        <v>Oakland Raiders</v>
      </c>
      <c r="L2357" s="17">
        <f t="shared" si="741"/>
        <v>-340.13605442176868</v>
      </c>
      <c r="M2357" s="18">
        <f t="shared" si="742"/>
        <v>297</v>
      </c>
      <c r="N2357" s="4">
        <f t="shared" si="728"/>
        <v>1.294</v>
      </c>
      <c r="O2357" s="4">
        <f t="shared" si="729"/>
        <v>3.97</v>
      </c>
      <c r="P2357" s="4"/>
      <c r="Q2357" s="4"/>
      <c r="R2357" s="1">
        <f t="shared" si="730"/>
        <v>0.77279752704791338</v>
      </c>
      <c r="S2357" s="1">
        <f t="shared" si="730"/>
        <v>0.25188916876574308</v>
      </c>
      <c r="T2357" s="1">
        <f t="shared" si="726"/>
        <v>2.4091945288753691E-2</v>
      </c>
      <c r="U2357" s="1">
        <f t="shared" si="727"/>
        <v>0.26045417914108515</v>
      </c>
      <c r="V2357" s="1">
        <f t="shared" si="731"/>
        <v>0.77145417914108516</v>
      </c>
      <c r="W2357" s="1"/>
      <c r="X2357" s="17">
        <f t="shared" si="732"/>
        <v>296.25326693203101</v>
      </c>
      <c r="Y2357" s="18">
        <f t="shared" si="733"/>
        <v>2885.3748766723884</v>
      </c>
      <c r="Z2357" s="2">
        <f t="shared" si="744"/>
        <v>281.44060358542947</v>
      </c>
      <c r="AA2357" s="18">
        <f t="shared" si="744"/>
        <v>2741.1061328387686</v>
      </c>
      <c r="AB2357" s="2">
        <f t="shared" si="745"/>
        <v>-355.31475816226941</v>
      </c>
      <c r="AC2357" s="2">
        <f t="shared" si="745"/>
        <v>274.11061328387689</v>
      </c>
      <c r="AD2357" s="2">
        <f t="shared" si="734"/>
        <v>281.44060358542947</v>
      </c>
      <c r="AE2357" s="2">
        <f t="shared" si="735"/>
        <v>-1000</v>
      </c>
      <c r="AF2357" s="5">
        <f t="shared" si="736"/>
        <v>0.29400000000000004</v>
      </c>
      <c r="AG2357" s="5">
        <f t="shared" si="737"/>
        <v>-1</v>
      </c>
      <c r="AH2357" s="3">
        <f t="shared" si="738"/>
        <v>201410</v>
      </c>
      <c r="AI2357" s="21">
        <v>3.6</v>
      </c>
      <c r="AJ2357" s="21">
        <v>1.3380000000000001</v>
      </c>
      <c r="AK2357" s="21">
        <v>3.97</v>
      </c>
      <c r="AL2357" s="21">
        <v>1.294</v>
      </c>
      <c r="AO2357">
        <f t="shared" si="743"/>
        <v>-400</v>
      </c>
      <c r="AP2357">
        <f>IF(E2357&lt;F2357,G2357,H2357)</f>
        <v>31</v>
      </c>
      <c r="AQ2357">
        <f>IF(E2357&lt;F2357,H2357,G2357)</f>
        <v>28</v>
      </c>
    </row>
    <row r="2358" spans="2:43" x14ac:dyDescent="0.25">
      <c r="B2358" s="23">
        <v>41924</v>
      </c>
      <c r="C2358" s="20" t="s">
        <v>35</v>
      </c>
      <c r="D2358" s="20" t="s">
        <v>37</v>
      </c>
      <c r="E2358" s="2">
        <v>-190.11406844106463</v>
      </c>
      <c r="F2358" s="2">
        <v>171</v>
      </c>
      <c r="G2358">
        <v>13</v>
      </c>
      <c r="H2358">
        <v>27</v>
      </c>
      <c r="J2358" s="2" t="str">
        <f t="shared" si="739"/>
        <v>Atlanta Falcons</v>
      </c>
      <c r="K2358" s="2" t="str">
        <f t="shared" si="740"/>
        <v>Chicago Bears</v>
      </c>
      <c r="L2358" s="17">
        <f t="shared" si="741"/>
        <v>-190.11406844106463</v>
      </c>
      <c r="M2358" s="18">
        <f t="shared" si="742"/>
        <v>171</v>
      </c>
      <c r="N2358" s="4">
        <f t="shared" si="728"/>
        <v>1.526</v>
      </c>
      <c r="O2358" s="4">
        <f t="shared" si="729"/>
        <v>2.71</v>
      </c>
      <c r="P2358" s="4"/>
      <c r="Q2358" s="4"/>
      <c r="R2358" s="1">
        <f t="shared" si="730"/>
        <v>0.65530799475753598</v>
      </c>
      <c r="S2358" s="1">
        <f t="shared" si="730"/>
        <v>0.36900369003690037</v>
      </c>
      <c r="T2358" s="1">
        <f t="shared" si="726"/>
        <v>2.3734655335221788E-2</v>
      </c>
      <c r="U2358" s="1">
        <f t="shared" si="727"/>
        <v>0.14315215236031781</v>
      </c>
      <c r="V2358" s="1">
        <f t="shared" si="731"/>
        <v>0.65415215236031776</v>
      </c>
      <c r="W2358" s="1"/>
      <c r="X2358" s="17">
        <f t="shared" si="732"/>
        <v>528.69633829345491</v>
      </c>
      <c r="Y2358" s="18">
        <f t="shared" si="733"/>
        <v>1698.0824170407793</v>
      </c>
      <c r="Z2358" s="2">
        <f t="shared" si="744"/>
        <v>502.26152137878216</v>
      </c>
      <c r="AA2358" s="18">
        <f t="shared" si="744"/>
        <v>1613.1782961887402</v>
      </c>
      <c r="AB2358" s="2">
        <f t="shared" si="745"/>
        <v>-199.09946460856727</v>
      </c>
      <c r="AC2358" s="2">
        <f t="shared" si="745"/>
        <v>161.31782961887401</v>
      </c>
      <c r="AD2358" s="2">
        <f t="shared" si="734"/>
        <v>-1000</v>
      </c>
      <c r="AE2358" s="2">
        <f t="shared" si="735"/>
        <v>1613.1782961887402</v>
      </c>
      <c r="AF2358" s="5">
        <f t="shared" si="736"/>
        <v>-1</v>
      </c>
      <c r="AG2358" s="5">
        <f t="shared" si="737"/>
        <v>1.71</v>
      </c>
      <c r="AH2358" s="3">
        <f t="shared" si="738"/>
        <v>201410</v>
      </c>
      <c r="AI2358" s="21">
        <v>1.5680000000000001</v>
      </c>
      <c r="AJ2358" s="21">
        <v>2.59</v>
      </c>
      <c r="AK2358" s="21">
        <v>1.526</v>
      </c>
      <c r="AL2358" s="21">
        <v>2.71</v>
      </c>
      <c r="AO2358">
        <f t="shared" si="743"/>
        <v>-200</v>
      </c>
      <c r="AP2358">
        <f>IF(E2358&lt;F2358,G2358,H2358)</f>
        <v>13</v>
      </c>
      <c r="AQ2358">
        <f>IF(E2358&lt;F2358,H2358,G2358)</f>
        <v>27</v>
      </c>
    </row>
    <row r="2359" spans="2:43" x14ac:dyDescent="0.25">
      <c r="B2359" s="23">
        <v>41924</v>
      </c>
      <c r="C2359" s="20" t="s">
        <v>24</v>
      </c>
      <c r="D2359" s="20" t="s">
        <v>36</v>
      </c>
      <c r="E2359" s="2">
        <v>-117.09601873536299</v>
      </c>
      <c r="F2359" s="2">
        <v>106</v>
      </c>
      <c r="G2359">
        <v>22</v>
      </c>
      <c r="H2359">
        <v>37</v>
      </c>
      <c r="J2359" s="2" t="str">
        <f t="shared" si="739"/>
        <v>Buffalo Bills</v>
      </c>
      <c r="K2359" s="2" t="str">
        <f t="shared" si="740"/>
        <v>New England Patriots</v>
      </c>
      <c r="L2359" s="17">
        <f t="shared" si="741"/>
        <v>-117.09601873536299</v>
      </c>
      <c r="M2359" s="18">
        <f t="shared" si="742"/>
        <v>106</v>
      </c>
      <c r="N2359" s="4">
        <f t="shared" si="728"/>
        <v>1.8540000000000001</v>
      </c>
      <c r="O2359" s="4">
        <f t="shared" si="729"/>
        <v>2.06</v>
      </c>
      <c r="P2359" s="4"/>
      <c r="Q2359" s="4"/>
      <c r="R2359" s="1">
        <f t="shared" si="730"/>
        <v>0.53937432578209277</v>
      </c>
      <c r="S2359" s="1">
        <f t="shared" si="730"/>
        <v>0.4854368932038835</v>
      </c>
      <c r="T2359" s="1">
        <f t="shared" si="726"/>
        <v>2.421052631578946E-2</v>
      </c>
      <c r="U2359" s="1">
        <f t="shared" si="727"/>
        <v>2.6968716289104633E-2</v>
      </c>
      <c r="V2359" s="1">
        <f t="shared" si="731"/>
        <v>0.5379687162891047</v>
      </c>
      <c r="W2359" s="1"/>
      <c r="X2359" s="17">
        <f t="shared" si="732"/>
        <v>858.84414784929493</v>
      </c>
      <c r="Y2359" s="18">
        <f t="shared" si="733"/>
        <v>1061.3854342361001</v>
      </c>
      <c r="Z2359" s="2">
        <f t="shared" si="744"/>
        <v>815.90194045683018</v>
      </c>
      <c r="AA2359" s="18">
        <f t="shared" si="744"/>
        <v>1008.316162524295</v>
      </c>
      <c r="AB2359" s="2">
        <f t="shared" si="745"/>
        <v>-122.56374821710705</v>
      </c>
      <c r="AC2359" s="2">
        <f t="shared" si="745"/>
        <v>100.8316162524295</v>
      </c>
      <c r="AD2359" s="2">
        <f t="shared" si="734"/>
        <v>-1000</v>
      </c>
      <c r="AE2359" s="2">
        <f t="shared" si="735"/>
        <v>1008.316162524295</v>
      </c>
      <c r="AF2359" s="5">
        <f t="shared" si="736"/>
        <v>-1</v>
      </c>
      <c r="AG2359" s="5">
        <f t="shared" si="737"/>
        <v>1.06</v>
      </c>
      <c r="AH2359" s="3">
        <f t="shared" si="738"/>
        <v>201410</v>
      </c>
      <c r="AI2359" s="21">
        <v>2.4300000000000002</v>
      </c>
      <c r="AJ2359" s="21">
        <v>1.6319999999999999</v>
      </c>
      <c r="AK2359" s="21">
        <v>1.8540000000000001</v>
      </c>
      <c r="AL2359" s="21">
        <v>2.06</v>
      </c>
      <c r="AO2359">
        <f t="shared" si="743"/>
        <v>-120</v>
      </c>
      <c r="AP2359">
        <f>IF(E2359&lt;F2359,G2359,H2359)</f>
        <v>22</v>
      </c>
      <c r="AQ2359">
        <f>IF(E2359&lt;F2359,H2359,G2359)</f>
        <v>37</v>
      </c>
    </row>
    <row r="2360" spans="2:43" x14ac:dyDescent="0.25">
      <c r="B2360" s="23">
        <v>41924</v>
      </c>
      <c r="C2360" s="20" t="s">
        <v>21</v>
      </c>
      <c r="D2360" s="20" t="s">
        <v>44</v>
      </c>
      <c r="E2360" s="2">
        <v>-320.51282051282044</v>
      </c>
      <c r="F2360" s="2">
        <v>281</v>
      </c>
      <c r="G2360">
        <v>37</v>
      </c>
      <c r="H2360">
        <v>37</v>
      </c>
      <c r="J2360" s="2" t="str">
        <f t="shared" si="739"/>
        <v>Cincinnati Bengals</v>
      </c>
      <c r="K2360" s="2" t="str">
        <f t="shared" si="740"/>
        <v>Carolina Panthers</v>
      </c>
      <c r="L2360" s="17">
        <f t="shared" si="741"/>
        <v>-320.51282051282044</v>
      </c>
      <c r="M2360" s="18">
        <f t="shared" si="742"/>
        <v>281</v>
      </c>
      <c r="N2360" s="4">
        <f t="shared" si="728"/>
        <v>1.3120000000000001</v>
      </c>
      <c r="O2360" s="4">
        <f t="shared" si="729"/>
        <v>3.81</v>
      </c>
      <c r="P2360" s="4"/>
      <c r="Q2360" s="4"/>
      <c r="R2360" s="1">
        <f t="shared" si="730"/>
        <v>0.76219512195121952</v>
      </c>
      <c r="S2360" s="1">
        <f t="shared" si="730"/>
        <v>0.26246719160104987</v>
      </c>
      <c r="T2360" s="1">
        <f t="shared" si="726"/>
        <v>2.4068723155017402E-2</v>
      </c>
      <c r="U2360" s="1">
        <f t="shared" si="727"/>
        <v>0.24986396517508483</v>
      </c>
      <c r="V2360" s="1">
        <f t="shared" si="731"/>
        <v>0.76086396517508481</v>
      </c>
      <c r="W2360" s="1"/>
      <c r="X2360" s="17">
        <f t="shared" si="732"/>
        <v>314.29538757284536</v>
      </c>
      <c r="Y2360" s="18">
        <f t="shared" si="733"/>
        <v>2738.2252641908881</v>
      </c>
      <c r="Z2360" s="2">
        <f t="shared" si="744"/>
        <v>298.58061819420305</v>
      </c>
      <c r="AA2360" s="18">
        <f t="shared" si="744"/>
        <v>2601.3140009813437</v>
      </c>
      <c r="AB2360" s="2">
        <f t="shared" si="745"/>
        <v>-334.91792134664922</v>
      </c>
      <c r="AC2360" s="2">
        <f t="shared" si="745"/>
        <v>260.13140009813435</v>
      </c>
      <c r="AD2360" s="2">
        <f t="shared" si="734"/>
        <v>-1000</v>
      </c>
      <c r="AE2360" s="2">
        <f t="shared" si="735"/>
        <v>-1000</v>
      </c>
      <c r="AF2360" s="5">
        <f t="shared" si="736"/>
        <v>-1</v>
      </c>
      <c r="AG2360" s="5">
        <f t="shared" si="737"/>
        <v>-1</v>
      </c>
      <c r="AH2360" s="3">
        <f t="shared" si="738"/>
        <v>201410</v>
      </c>
      <c r="AI2360" s="21">
        <v>1.3049999999999999</v>
      </c>
      <c r="AJ2360" s="21">
        <v>3.87</v>
      </c>
      <c r="AK2360" s="21">
        <v>1.3120000000000001</v>
      </c>
      <c r="AL2360" s="21">
        <v>3.81</v>
      </c>
      <c r="AO2360">
        <f t="shared" si="743"/>
        <v>-400</v>
      </c>
      <c r="AP2360">
        <f>IF(E2360&lt;F2360,G2360,H2360)</f>
        <v>37</v>
      </c>
      <c r="AQ2360">
        <f>IF(E2360&lt;F2360,H2360,G2360)</f>
        <v>37</v>
      </c>
    </row>
    <row r="2361" spans="2:43" x14ac:dyDescent="0.25">
      <c r="B2361" s="23">
        <v>41924</v>
      </c>
      <c r="C2361" s="20" t="s">
        <v>46</v>
      </c>
      <c r="D2361" s="20" t="s">
        <v>45</v>
      </c>
      <c r="E2361" s="2">
        <v>-123.00123001230013</v>
      </c>
      <c r="F2361" s="2">
        <v>110.99999999999999</v>
      </c>
      <c r="G2361">
        <v>31</v>
      </c>
      <c r="H2361">
        <v>10</v>
      </c>
      <c r="J2361" s="2" t="str">
        <f t="shared" si="739"/>
        <v>Cleveland Browns</v>
      </c>
      <c r="K2361" s="2" t="str">
        <f t="shared" si="740"/>
        <v>Pittsburgh Steelers</v>
      </c>
      <c r="L2361" s="17">
        <f t="shared" si="741"/>
        <v>-123.00123001230013</v>
      </c>
      <c r="M2361" s="18">
        <f t="shared" si="742"/>
        <v>110.99999999999999</v>
      </c>
      <c r="N2361" s="4">
        <f t="shared" si="728"/>
        <v>1.8129999999999999</v>
      </c>
      <c r="O2361" s="4">
        <f t="shared" si="729"/>
        <v>2.11</v>
      </c>
      <c r="P2361" s="4"/>
      <c r="Q2361" s="4"/>
      <c r="R2361" s="1">
        <f t="shared" si="730"/>
        <v>0.55157198014340869</v>
      </c>
      <c r="S2361" s="1">
        <f t="shared" si="730"/>
        <v>0.47393364928909953</v>
      </c>
      <c r="T2361" s="1">
        <f t="shared" si="726"/>
        <v>2.4871271985725363E-2</v>
      </c>
      <c r="U2361" s="1">
        <f t="shared" si="727"/>
        <v>3.8819165427154578E-2</v>
      </c>
      <c r="V2361" s="1">
        <f t="shared" si="731"/>
        <v>0.54981916542715459</v>
      </c>
      <c r="W2361" s="1"/>
      <c r="X2361" s="17">
        <f t="shared" si="732"/>
        <v>818.77981503809497</v>
      </c>
      <c r="Y2361" s="18">
        <f t="shared" si="733"/>
        <v>1112.7024405877062</v>
      </c>
      <c r="Z2361" s="2">
        <f t="shared" si="744"/>
        <v>777.84082428619013</v>
      </c>
      <c r="AA2361" s="18">
        <f t="shared" si="744"/>
        <v>1057.0673185583207</v>
      </c>
      <c r="AB2361" s="2">
        <f t="shared" si="745"/>
        <v>-128.56100744232359</v>
      </c>
      <c r="AC2361" s="2">
        <f t="shared" si="745"/>
        <v>105.70673185583207</v>
      </c>
      <c r="AD2361" s="2">
        <f t="shared" si="734"/>
        <v>777.84082428619013</v>
      </c>
      <c r="AE2361" s="2">
        <f t="shared" si="735"/>
        <v>-1000</v>
      </c>
      <c r="AF2361" s="5">
        <f t="shared" si="736"/>
        <v>0.81299999999999994</v>
      </c>
      <c r="AG2361" s="5">
        <f t="shared" si="737"/>
        <v>-1</v>
      </c>
      <c r="AH2361" s="3">
        <f t="shared" si="738"/>
        <v>201410</v>
      </c>
      <c r="AI2361" s="21">
        <v>1.8129999999999999</v>
      </c>
      <c r="AJ2361" s="21">
        <v>2.11</v>
      </c>
      <c r="AK2361" s="21">
        <v>1.8129999999999999</v>
      </c>
      <c r="AL2361" s="21">
        <v>2.11</v>
      </c>
      <c r="AO2361">
        <f t="shared" si="743"/>
        <v>-130</v>
      </c>
      <c r="AP2361">
        <f>IF(E2361&lt;F2361,G2361,H2361)</f>
        <v>31</v>
      </c>
      <c r="AQ2361">
        <f>IF(E2361&lt;F2361,H2361,G2361)</f>
        <v>10</v>
      </c>
    </row>
    <row r="2362" spans="2:43" x14ac:dyDescent="0.25">
      <c r="B2362" s="23">
        <v>41924</v>
      </c>
      <c r="C2362" s="20" t="s">
        <v>30</v>
      </c>
      <c r="D2362" s="20" t="s">
        <v>33</v>
      </c>
      <c r="E2362" s="2">
        <v>104</v>
      </c>
      <c r="F2362" s="2">
        <v>-115.07479861910242</v>
      </c>
      <c r="G2362">
        <v>24</v>
      </c>
      <c r="H2362">
        <v>27</v>
      </c>
      <c r="J2362" s="2" t="str">
        <f t="shared" si="739"/>
        <v>Green Bay Packers</v>
      </c>
      <c r="K2362" s="2" t="str">
        <f t="shared" si="740"/>
        <v>Miami Dolphins</v>
      </c>
      <c r="L2362" s="17">
        <f t="shared" si="741"/>
        <v>-115.07479861910242</v>
      </c>
      <c r="M2362" s="18">
        <f t="shared" si="742"/>
        <v>104</v>
      </c>
      <c r="N2362" s="4">
        <f t="shared" si="728"/>
        <v>1.869</v>
      </c>
      <c r="O2362" s="4">
        <f t="shared" si="729"/>
        <v>2.04</v>
      </c>
      <c r="P2362" s="4"/>
      <c r="Q2362" s="4"/>
      <c r="R2362" s="1">
        <f t="shared" si="730"/>
        <v>0.53504547886570364</v>
      </c>
      <c r="S2362" s="1">
        <f t="shared" si="730"/>
        <v>0.49019607843137253</v>
      </c>
      <c r="T2362" s="1">
        <f t="shared" si="726"/>
        <v>2.4620107444359163E-2</v>
      </c>
      <c r="U2362" s="1">
        <f t="shared" si="727"/>
        <v>2.2424700217165555E-2</v>
      </c>
      <c r="V2362" s="1">
        <f t="shared" si="731"/>
        <v>0.53342470021716559</v>
      </c>
      <c r="W2362" s="1"/>
      <c r="X2362" s="17">
        <f t="shared" si="732"/>
        <v>874.67884331731227</v>
      </c>
      <c r="Y2362" s="18">
        <f t="shared" si="733"/>
        <v>1042.3360926657469</v>
      </c>
      <c r="Z2362" s="2">
        <f t="shared" si="744"/>
        <v>830.94490115144663</v>
      </c>
      <c r="AA2362" s="18">
        <f t="shared" si="744"/>
        <v>990.21928803245953</v>
      </c>
      <c r="AB2362" s="2">
        <f t="shared" si="745"/>
        <v>-120.34492282391919</v>
      </c>
      <c r="AC2362" s="2">
        <f t="shared" si="745"/>
        <v>-100.98773191814658</v>
      </c>
      <c r="AD2362" s="2">
        <f t="shared" si="734"/>
        <v>830.94490115144663</v>
      </c>
      <c r="AE2362" s="2">
        <f t="shared" si="735"/>
        <v>-1000</v>
      </c>
      <c r="AF2362" s="5">
        <f t="shared" si="736"/>
        <v>0.86899999999999999</v>
      </c>
      <c r="AG2362" s="5">
        <f t="shared" si="737"/>
        <v>-1</v>
      </c>
      <c r="AH2362" s="3">
        <f t="shared" si="738"/>
        <v>201410</v>
      </c>
      <c r="AI2362" s="21">
        <v>2.57</v>
      </c>
      <c r="AJ2362" s="21">
        <v>1.5740000000000001</v>
      </c>
      <c r="AK2362" s="21">
        <v>2.04</v>
      </c>
      <c r="AL2362" s="21">
        <v>1.869</v>
      </c>
      <c r="AO2362">
        <f t="shared" si="743"/>
        <v>-120</v>
      </c>
      <c r="AP2362">
        <f>IF(E2362&lt;F2362,G2362,H2362)</f>
        <v>27</v>
      </c>
      <c r="AQ2362">
        <f>IF(E2362&lt;F2362,H2362,G2362)</f>
        <v>24</v>
      </c>
    </row>
    <row r="2363" spans="2:43" x14ac:dyDescent="0.25">
      <c r="B2363" s="23">
        <v>41924</v>
      </c>
      <c r="C2363" s="20" t="s">
        <v>29</v>
      </c>
      <c r="D2363" s="20" t="s">
        <v>34</v>
      </c>
      <c r="E2363" s="2">
        <v>-113.12217194570137</v>
      </c>
      <c r="F2363" s="2">
        <v>102</v>
      </c>
      <c r="G2363">
        <v>3</v>
      </c>
      <c r="H2363">
        <v>17</v>
      </c>
      <c r="J2363" s="2" t="str">
        <f t="shared" si="739"/>
        <v>Minnesota Vikings</v>
      </c>
      <c r="K2363" s="2" t="str">
        <f t="shared" si="740"/>
        <v>Detroit Lions</v>
      </c>
      <c r="L2363" s="17">
        <f t="shared" si="741"/>
        <v>-113.12217194570137</v>
      </c>
      <c r="M2363" s="18">
        <f t="shared" si="742"/>
        <v>102</v>
      </c>
      <c r="N2363" s="4">
        <f t="shared" si="728"/>
        <v>1.8839999999999999</v>
      </c>
      <c r="O2363" s="4">
        <f t="shared" si="729"/>
        <v>2.02</v>
      </c>
      <c r="P2363" s="4"/>
      <c r="Q2363" s="4"/>
      <c r="R2363" s="1">
        <f t="shared" si="730"/>
        <v>0.53078556263269638</v>
      </c>
      <c r="S2363" s="1">
        <f t="shared" si="730"/>
        <v>0.49504950495049505</v>
      </c>
      <c r="T2363" s="1">
        <f t="shared" si="726"/>
        <v>2.5184426229508228E-2</v>
      </c>
      <c r="U2363" s="1">
        <f t="shared" si="727"/>
        <v>1.7868028841100669E-2</v>
      </c>
      <c r="V2363" s="1">
        <f t="shared" si="731"/>
        <v>0.52886802884110073</v>
      </c>
      <c r="W2363" s="1"/>
      <c r="X2363" s="17">
        <f t="shared" si="732"/>
        <v>890.83087928624184</v>
      </c>
      <c r="Y2363" s="18">
        <f t="shared" si="733"/>
        <v>1023.5691422820969</v>
      </c>
      <c r="Z2363" s="2">
        <f t="shared" si="744"/>
        <v>846.28933532192968</v>
      </c>
      <c r="AA2363" s="18">
        <f t="shared" si="744"/>
        <v>972.39068516799205</v>
      </c>
      <c r="AB2363" s="2">
        <f t="shared" si="745"/>
        <v>-118.16289751773826</v>
      </c>
      <c r="AC2363" s="2">
        <f t="shared" si="745"/>
        <v>-102.83932325279712</v>
      </c>
      <c r="AD2363" s="2">
        <f t="shared" si="734"/>
        <v>-1000</v>
      </c>
      <c r="AE2363" s="2">
        <f t="shared" si="735"/>
        <v>972.39068516799205</v>
      </c>
      <c r="AF2363" s="5">
        <f t="shared" si="736"/>
        <v>-1</v>
      </c>
      <c r="AG2363" s="5">
        <f t="shared" si="737"/>
        <v>1.02</v>
      </c>
      <c r="AH2363" s="3">
        <f t="shared" si="738"/>
        <v>201410</v>
      </c>
      <c r="AI2363" s="21">
        <v>1.869</v>
      </c>
      <c r="AJ2363" s="21">
        <v>2.04</v>
      </c>
      <c r="AK2363" s="21">
        <v>1.8839999999999999</v>
      </c>
      <c r="AL2363" s="21">
        <v>2.02</v>
      </c>
      <c r="AO2363">
        <f t="shared" si="743"/>
        <v>-120</v>
      </c>
      <c r="AP2363">
        <f>IF(E2363&lt;F2363,G2363,H2363)</f>
        <v>3</v>
      </c>
      <c r="AQ2363">
        <f>IF(E2363&lt;F2363,H2363,G2363)</f>
        <v>17</v>
      </c>
    </row>
    <row r="2364" spans="2:43" x14ac:dyDescent="0.25">
      <c r="B2364" s="23">
        <v>41924</v>
      </c>
      <c r="C2364" s="20" t="s">
        <v>42</v>
      </c>
      <c r="D2364" s="20" t="s">
        <v>38</v>
      </c>
      <c r="E2364" s="2">
        <v>361.00000000000006</v>
      </c>
      <c r="F2364" s="2">
        <v>-420.1680672268908</v>
      </c>
      <c r="G2364">
        <v>17</v>
      </c>
      <c r="H2364">
        <v>31</v>
      </c>
      <c r="J2364" s="2" t="str">
        <f t="shared" si="739"/>
        <v>Denver Broncos</v>
      </c>
      <c r="K2364" s="2" t="str">
        <f t="shared" si="740"/>
        <v>New York Jets</v>
      </c>
      <c r="L2364" s="17">
        <f t="shared" si="741"/>
        <v>-420.1680672268908</v>
      </c>
      <c r="M2364" s="18">
        <f t="shared" si="742"/>
        <v>361.00000000000006</v>
      </c>
      <c r="N2364" s="4">
        <f t="shared" si="728"/>
        <v>1.238</v>
      </c>
      <c r="O2364" s="4">
        <f t="shared" si="729"/>
        <v>4.6100000000000003</v>
      </c>
      <c r="P2364" s="4"/>
      <c r="Q2364" s="4"/>
      <c r="R2364" s="1">
        <f t="shared" si="730"/>
        <v>0.80775444264943463</v>
      </c>
      <c r="S2364" s="1">
        <f t="shared" si="730"/>
        <v>0.21691973969631234</v>
      </c>
      <c r="T2364" s="1">
        <f t="shared" si="726"/>
        <v>2.4080027359781209E-2</v>
      </c>
      <c r="U2364" s="1">
        <f t="shared" si="727"/>
        <v>0.29541735147656112</v>
      </c>
      <c r="V2364" s="1">
        <f t="shared" si="731"/>
        <v>0.80641735147656113</v>
      </c>
      <c r="W2364" s="1"/>
      <c r="X2364" s="17">
        <f t="shared" si="732"/>
        <v>240.05268260781642</v>
      </c>
      <c r="Y2364" s="18">
        <f t="shared" si="733"/>
        <v>3463.1234488006144</v>
      </c>
      <c r="Z2364" s="2">
        <f t="shared" si="744"/>
        <v>228.05004847742558</v>
      </c>
      <c r="AA2364" s="18">
        <f t="shared" si="744"/>
        <v>3289.9672763605836</v>
      </c>
      <c r="AB2364" s="2">
        <f t="shared" si="745"/>
        <v>-438.50023566164202</v>
      </c>
      <c r="AC2364" s="2">
        <f t="shared" si="745"/>
        <v>328.99672763605838</v>
      </c>
      <c r="AD2364" s="2">
        <f t="shared" si="734"/>
        <v>228.05004847742558</v>
      </c>
      <c r="AE2364" s="2">
        <f t="shared" si="735"/>
        <v>-1000</v>
      </c>
      <c r="AF2364" s="5">
        <f t="shared" si="736"/>
        <v>0.23799999999999999</v>
      </c>
      <c r="AG2364" s="5">
        <f t="shared" si="737"/>
        <v>-1</v>
      </c>
      <c r="AH2364" s="3">
        <f t="shared" si="738"/>
        <v>201410</v>
      </c>
      <c r="AI2364" s="21">
        <v>4.38</v>
      </c>
      <c r="AJ2364" s="21">
        <v>1.256</v>
      </c>
      <c r="AK2364" s="21">
        <v>4.6100000000000003</v>
      </c>
      <c r="AL2364" s="21">
        <v>1.238</v>
      </c>
      <c r="AO2364">
        <f t="shared" si="743"/>
        <v>-500</v>
      </c>
      <c r="AP2364">
        <f>IF(E2364&lt;F2364,G2364,H2364)</f>
        <v>31</v>
      </c>
      <c r="AQ2364">
        <f>IF(E2364&lt;F2364,H2364,G2364)</f>
        <v>17</v>
      </c>
    </row>
    <row r="2365" spans="2:43" x14ac:dyDescent="0.25">
      <c r="B2365" s="23">
        <v>41924</v>
      </c>
      <c r="C2365" s="20" t="s">
        <v>27</v>
      </c>
      <c r="D2365" s="20" t="s">
        <v>28</v>
      </c>
      <c r="E2365" s="2">
        <v>159</v>
      </c>
      <c r="F2365" s="2">
        <v>-177.30496453900707</v>
      </c>
      <c r="G2365">
        <v>17</v>
      </c>
      <c r="H2365">
        <v>48</v>
      </c>
      <c r="J2365" s="2" t="str">
        <f t="shared" si="739"/>
        <v>Baltimore Ravens</v>
      </c>
      <c r="K2365" s="2" t="str">
        <f t="shared" si="740"/>
        <v>Tampa Bay Buccaneers</v>
      </c>
      <c r="L2365" s="17">
        <f t="shared" si="741"/>
        <v>-177.30496453900707</v>
      </c>
      <c r="M2365" s="18">
        <f t="shared" si="742"/>
        <v>159</v>
      </c>
      <c r="N2365" s="4">
        <f t="shared" si="728"/>
        <v>1.5640000000000001</v>
      </c>
      <c r="O2365" s="4">
        <f t="shared" si="729"/>
        <v>2.59</v>
      </c>
      <c r="P2365" s="4"/>
      <c r="Q2365" s="4"/>
      <c r="R2365" s="1">
        <f t="shared" si="730"/>
        <v>0.63938618925831203</v>
      </c>
      <c r="S2365" s="1">
        <f t="shared" si="730"/>
        <v>0.38610038610038611</v>
      </c>
      <c r="T2365" s="1">
        <f t="shared" si="726"/>
        <v>2.4853153586904098E-2</v>
      </c>
      <c r="U2365" s="1">
        <f t="shared" si="727"/>
        <v>0.12664290157896296</v>
      </c>
      <c r="V2365" s="1">
        <f t="shared" si="731"/>
        <v>0.63764290157896297</v>
      </c>
      <c r="W2365" s="1"/>
      <c r="X2365" s="17">
        <f t="shared" si="732"/>
        <v>568.27590728878238</v>
      </c>
      <c r="Y2365" s="18">
        <f t="shared" si="733"/>
        <v>1585.5874535669882</v>
      </c>
      <c r="Z2365" s="2">
        <f t="shared" si="744"/>
        <v>539.86211192434325</v>
      </c>
      <c r="AA2365" s="18">
        <f t="shared" si="744"/>
        <v>1506.3080808886386</v>
      </c>
      <c r="AB2365" s="2">
        <f t="shared" si="745"/>
        <v>-185.23248398289911</v>
      </c>
      <c r="AC2365" s="2">
        <f t="shared" si="745"/>
        <v>150.63080808886386</v>
      </c>
      <c r="AD2365" s="2">
        <f t="shared" si="734"/>
        <v>539.86211192434325</v>
      </c>
      <c r="AE2365" s="2">
        <f t="shared" si="735"/>
        <v>-1000</v>
      </c>
      <c r="AF2365" s="5">
        <f t="shared" si="736"/>
        <v>0.56400000000000006</v>
      </c>
      <c r="AG2365" s="5">
        <f t="shared" si="737"/>
        <v>-1</v>
      </c>
      <c r="AH2365" s="3">
        <f t="shared" si="738"/>
        <v>201410</v>
      </c>
      <c r="AI2365" s="21">
        <v>2.65</v>
      </c>
      <c r="AJ2365" s="21">
        <v>1.546</v>
      </c>
      <c r="AK2365" s="21">
        <v>2.59</v>
      </c>
      <c r="AL2365" s="21">
        <v>1.5640000000000001</v>
      </c>
      <c r="AO2365">
        <f t="shared" si="743"/>
        <v>-180</v>
      </c>
      <c r="AP2365">
        <f>IF(E2365&lt;F2365,G2365,H2365)</f>
        <v>48</v>
      </c>
      <c r="AQ2365">
        <f>IF(E2365&lt;F2365,H2365,G2365)</f>
        <v>17</v>
      </c>
    </row>
    <row r="2366" spans="2:43" x14ac:dyDescent="0.25">
      <c r="B2366" s="23">
        <v>41924</v>
      </c>
      <c r="C2366" s="20" t="s">
        <v>41</v>
      </c>
      <c r="D2366" s="20" t="s">
        <v>26</v>
      </c>
      <c r="E2366" s="2">
        <v>-208.33333333333334</v>
      </c>
      <c r="F2366" s="2">
        <v>186</v>
      </c>
      <c r="G2366">
        <v>16</v>
      </c>
      <c r="H2366">
        <v>14</v>
      </c>
      <c r="J2366" s="2" t="str">
        <f t="shared" si="739"/>
        <v>Tennessee Titans</v>
      </c>
      <c r="K2366" s="2" t="str">
        <f t="shared" si="740"/>
        <v>Jacksonville Jaguars</v>
      </c>
      <c r="L2366" s="17">
        <f t="shared" si="741"/>
        <v>-208.33333333333334</v>
      </c>
      <c r="M2366" s="18">
        <f t="shared" si="742"/>
        <v>186</v>
      </c>
      <c r="N2366" s="4">
        <f t="shared" si="728"/>
        <v>1.48</v>
      </c>
      <c r="O2366" s="4">
        <f t="shared" si="729"/>
        <v>2.86</v>
      </c>
      <c r="P2366" s="4"/>
      <c r="Q2366" s="4"/>
      <c r="R2366" s="1">
        <f t="shared" si="730"/>
        <v>0.67567567567567566</v>
      </c>
      <c r="S2366" s="1">
        <f t="shared" si="730"/>
        <v>0.34965034965034969</v>
      </c>
      <c r="T2366" s="1">
        <f t="shared" si="726"/>
        <v>2.4700460829493065E-2</v>
      </c>
      <c r="U2366" s="1">
        <f t="shared" si="727"/>
        <v>0.16301266301266298</v>
      </c>
      <c r="V2366" s="1">
        <f t="shared" si="731"/>
        <v>0.67401266301266305</v>
      </c>
      <c r="W2366" s="1"/>
      <c r="X2366" s="17">
        <f t="shared" si="732"/>
        <v>483.65165059400738</v>
      </c>
      <c r="Y2366" s="18">
        <f t="shared" si="733"/>
        <v>1846.6048003943104</v>
      </c>
      <c r="Z2366" s="2">
        <f t="shared" si="744"/>
        <v>459.46906806430701</v>
      </c>
      <c r="AA2366" s="18">
        <f t="shared" si="744"/>
        <v>1754.2745603745948</v>
      </c>
      <c r="AB2366" s="2">
        <f t="shared" si="745"/>
        <v>-217.64250729932502</v>
      </c>
      <c r="AC2366" s="2">
        <f t="shared" si="745"/>
        <v>175.42745603745948</v>
      </c>
      <c r="AD2366" s="2">
        <f t="shared" si="734"/>
        <v>459.46906806430701</v>
      </c>
      <c r="AE2366" s="2">
        <f t="shared" si="735"/>
        <v>-1000</v>
      </c>
      <c r="AF2366" s="5">
        <f t="shared" si="736"/>
        <v>0.48</v>
      </c>
      <c r="AG2366" s="5">
        <f t="shared" si="737"/>
        <v>-1</v>
      </c>
      <c r="AH2366" s="3">
        <f t="shared" si="738"/>
        <v>201410</v>
      </c>
      <c r="AI2366" s="21">
        <v>1.48</v>
      </c>
      <c r="AJ2366" s="21">
        <v>2.86</v>
      </c>
      <c r="AK2366" s="21">
        <v>1.48</v>
      </c>
      <c r="AL2366" s="21">
        <v>2.86</v>
      </c>
      <c r="AO2366">
        <f t="shared" si="743"/>
        <v>-300</v>
      </c>
      <c r="AP2366">
        <f>IF(E2366&lt;F2366,G2366,H2366)</f>
        <v>16</v>
      </c>
      <c r="AQ2366">
        <f>IF(E2366&lt;F2366,H2366,G2366)</f>
        <v>14</v>
      </c>
    </row>
    <row r="2367" spans="2:43" x14ac:dyDescent="0.25">
      <c r="B2367" s="23">
        <v>41921</v>
      </c>
      <c r="C2367" s="20" t="s">
        <v>40</v>
      </c>
      <c r="D2367" s="20" t="s">
        <v>39</v>
      </c>
      <c r="E2367" s="2">
        <v>112.99999999999999</v>
      </c>
      <c r="F2367" s="2">
        <v>-125</v>
      </c>
      <c r="G2367">
        <v>28</v>
      </c>
      <c r="H2367">
        <v>33</v>
      </c>
      <c r="J2367" s="2" t="str">
        <f t="shared" si="739"/>
        <v>Indianapolis Colts</v>
      </c>
      <c r="K2367" s="2" t="str">
        <f t="shared" si="740"/>
        <v>Houston Texans</v>
      </c>
      <c r="L2367" s="17">
        <f t="shared" si="741"/>
        <v>-125</v>
      </c>
      <c r="M2367" s="18">
        <f t="shared" si="742"/>
        <v>112.99999999999999</v>
      </c>
      <c r="N2367" s="4">
        <f t="shared" si="728"/>
        <v>1.8</v>
      </c>
      <c r="O2367" s="4">
        <f t="shared" si="729"/>
        <v>2.13</v>
      </c>
      <c r="P2367" s="4"/>
      <c r="Q2367" s="4"/>
      <c r="R2367" s="1">
        <f t="shared" si="730"/>
        <v>0.55555555555555558</v>
      </c>
      <c r="S2367" s="1">
        <f t="shared" si="730"/>
        <v>0.46948356807511737</v>
      </c>
      <c r="T2367" s="1">
        <f t="shared" si="726"/>
        <v>2.442748091603042E-2</v>
      </c>
      <c r="U2367" s="1">
        <f t="shared" si="727"/>
        <v>4.3035993740219103E-2</v>
      </c>
      <c r="V2367" s="1">
        <f t="shared" si="731"/>
        <v>0.55403599374021906</v>
      </c>
      <c r="W2367" s="1"/>
      <c r="X2367" s="17">
        <f t="shared" si="732"/>
        <v>804.93688370161772</v>
      </c>
      <c r="Y2367" s="18">
        <f t="shared" si="733"/>
        <v>1131.5579529209654</v>
      </c>
      <c r="Z2367" s="2">
        <f t="shared" si="744"/>
        <v>764.69003951653679</v>
      </c>
      <c r="AA2367" s="18">
        <f t="shared" si="744"/>
        <v>1074.980055274917</v>
      </c>
      <c r="AB2367" s="2">
        <f t="shared" si="745"/>
        <v>-130.77194004413008</v>
      </c>
      <c r="AC2367" s="2">
        <f t="shared" si="745"/>
        <v>107.4980055274917</v>
      </c>
      <c r="AD2367" s="2">
        <f t="shared" si="734"/>
        <v>764.69003951653679</v>
      </c>
      <c r="AE2367" s="2">
        <f t="shared" si="735"/>
        <v>-1000</v>
      </c>
      <c r="AF2367" s="5">
        <f t="shared" si="736"/>
        <v>0.8</v>
      </c>
      <c r="AG2367" s="5">
        <f t="shared" si="737"/>
        <v>-1</v>
      </c>
      <c r="AH2367" s="3">
        <f t="shared" si="738"/>
        <v>201410</v>
      </c>
      <c r="AI2367" s="21">
        <v>2.33</v>
      </c>
      <c r="AJ2367" s="21">
        <v>1.68</v>
      </c>
      <c r="AK2367" s="21">
        <v>2.13</v>
      </c>
      <c r="AL2367" s="21">
        <v>1.8</v>
      </c>
      <c r="AO2367">
        <f t="shared" si="743"/>
        <v>-130</v>
      </c>
      <c r="AP2367">
        <f>IF(E2367&lt;F2367,G2367,H2367)</f>
        <v>33</v>
      </c>
      <c r="AQ2367">
        <f>IF(E2367&lt;F2367,H2367,G2367)</f>
        <v>28</v>
      </c>
    </row>
    <row r="2368" spans="2:43" x14ac:dyDescent="0.25">
      <c r="B2368" s="23">
        <v>41918</v>
      </c>
      <c r="C2368" s="20" t="s">
        <v>53</v>
      </c>
      <c r="D2368" s="20" t="s">
        <v>32</v>
      </c>
      <c r="E2368" s="2">
        <v>260</v>
      </c>
      <c r="F2368" s="2">
        <v>-295.85798816568041</v>
      </c>
      <c r="G2368">
        <v>17</v>
      </c>
      <c r="H2368">
        <v>27</v>
      </c>
      <c r="J2368" s="2" t="str">
        <f t="shared" si="739"/>
        <v>Seattle Seahawks</v>
      </c>
      <c r="K2368" s="2" t="str">
        <f t="shared" si="740"/>
        <v>Washington Redskins</v>
      </c>
      <c r="L2368" s="17">
        <f t="shared" si="741"/>
        <v>-295.85798816568041</v>
      </c>
      <c r="M2368" s="18">
        <f t="shared" si="742"/>
        <v>260</v>
      </c>
      <c r="N2368" s="4">
        <f t="shared" si="728"/>
        <v>1.3380000000000001</v>
      </c>
      <c r="O2368" s="4">
        <f t="shared" si="729"/>
        <v>3.6</v>
      </c>
      <c r="P2368" s="4"/>
      <c r="Q2368" s="4"/>
      <c r="R2368" s="1">
        <f t="shared" si="730"/>
        <v>0.74738415545590431</v>
      </c>
      <c r="S2368" s="1">
        <f t="shared" si="730"/>
        <v>0.27777777777777779</v>
      </c>
      <c r="T2368" s="1">
        <f t="shared" si="726"/>
        <v>2.4544349939246701E-2</v>
      </c>
      <c r="U2368" s="1">
        <f t="shared" si="727"/>
        <v>0.23480318883906326</v>
      </c>
      <c r="V2368" s="1">
        <f t="shared" si="731"/>
        <v>0.74580318883906327</v>
      </c>
      <c r="W2368" s="1"/>
      <c r="X2368" s="17">
        <f t="shared" si="732"/>
        <v>340.83631575325677</v>
      </c>
      <c r="Y2368" s="18">
        <f t="shared" si="733"/>
        <v>2546.7726226670234</v>
      </c>
      <c r="Z2368" s="2">
        <f t="shared" si="744"/>
        <v>323.7944999655939</v>
      </c>
      <c r="AA2368" s="18">
        <f t="shared" si="744"/>
        <v>2419.4339915336723</v>
      </c>
      <c r="AB2368" s="2">
        <f t="shared" si="745"/>
        <v>-308.83785861287299</v>
      </c>
      <c r="AC2368" s="2">
        <f t="shared" si="745"/>
        <v>241.94339915336724</v>
      </c>
      <c r="AD2368" s="2">
        <f t="shared" si="734"/>
        <v>323.7944999655939</v>
      </c>
      <c r="AE2368" s="2">
        <f t="shared" si="735"/>
        <v>-1000</v>
      </c>
      <c r="AF2368" s="5">
        <f t="shared" si="736"/>
        <v>0.33800000000000008</v>
      </c>
      <c r="AG2368" s="5">
        <f t="shared" si="737"/>
        <v>-1</v>
      </c>
      <c r="AH2368" s="3">
        <f t="shared" si="738"/>
        <v>201410</v>
      </c>
      <c r="AI2368" s="21">
        <v>3.77</v>
      </c>
      <c r="AJ2368" s="21">
        <v>1.3169999999999999</v>
      </c>
      <c r="AK2368" s="21">
        <v>3.6</v>
      </c>
      <c r="AL2368" s="21">
        <v>1.3380000000000001</v>
      </c>
      <c r="AO2368">
        <f t="shared" si="743"/>
        <v>-300</v>
      </c>
      <c r="AP2368">
        <f>IF(E2368&lt;F2368,G2368,H2368)</f>
        <v>27</v>
      </c>
      <c r="AQ2368">
        <f>IF(E2368&lt;F2368,H2368,G2368)</f>
        <v>17</v>
      </c>
    </row>
    <row r="2369" spans="2:43" x14ac:dyDescent="0.25">
      <c r="B2369" s="23">
        <v>41917</v>
      </c>
      <c r="C2369" s="20" t="s">
        <v>36</v>
      </c>
      <c r="D2369" s="20" t="s">
        <v>21</v>
      </c>
      <c r="E2369" s="2">
        <v>118.00000000000001</v>
      </c>
      <c r="F2369" s="2">
        <v>-130.03901170351108</v>
      </c>
      <c r="G2369">
        <v>43</v>
      </c>
      <c r="H2369">
        <v>17</v>
      </c>
      <c r="J2369" s="2" t="str">
        <f t="shared" si="739"/>
        <v>Cincinnati Bengals</v>
      </c>
      <c r="K2369" s="2" t="str">
        <f t="shared" si="740"/>
        <v>New England Patriots</v>
      </c>
      <c r="L2369" s="17">
        <f t="shared" si="741"/>
        <v>-130.03901170351108</v>
      </c>
      <c r="M2369" s="18">
        <f t="shared" si="742"/>
        <v>118.00000000000001</v>
      </c>
      <c r="N2369" s="4">
        <f t="shared" si="728"/>
        <v>1.7689999999999999</v>
      </c>
      <c r="O2369" s="4">
        <f t="shared" si="729"/>
        <v>2.1800000000000002</v>
      </c>
      <c r="P2369" s="4"/>
      <c r="Q2369" s="4"/>
      <c r="R2369" s="1">
        <f t="shared" si="730"/>
        <v>0.56529112492933864</v>
      </c>
      <c r="S2369" s="1">
        <f t="shared" si="730"/>
        <v>0.4587155963302752</v>
      </c>
      <c r="T2369" s="1">
        <f t="shared" si="726"/>
        <v>2.3443909850595079E-2</v>
      </c>
      <c r="U2369" s="1">
        <f t="shared" si="727"/>
        <v>5.328776429953172E-2</v>
      </c>
      <c r="V2369" s="1">
        <f t="shared" si="731"/>
        <v>0.56428776429953176</v>
      </c>
      <c r="W2369" s="1"/>
      <c r="X2369" s="17">
        <f t="shared" si="732"/>
        <v>772.14546064335025</v>
      </c>
      <c r="Y2369" s="18">
        <f t="shared" si="733"/>
        <v>1178.7723247127699</v>
      </c>
      <c r="Z2369" s="2">
        <f t="shared" si="744"/>
        <v>733.53818761118271</v>
      </c>
      <c r="AA2369" s="18">
        <f t="shared" si="744"/>
        <v>1119.8337084771313</v>
      </c>
      <c r="AB2369" s="2">
        <f t="shared" si="745"/>
        <v>-136.32555426413018</v>
      </c>
      <c r="AC2369" s="2">
        <f t="shared" si="745"/>
        <v>111.98337084771313</v>
      </c>
      <c r="AD2369" s="2">
        <f t="shared" si="734"/>
        <v>-1000</v>
      </c>
      <c r="AE2369" s="2">
        <f t="shared" si="735"/>
        <v>1119.8337084771313</v>
      </c>
      <c r="AF2369" s="5">
        <f t="shared" si="736"/>
        <v>-1</v>
      </c>
      <c r="AG2369" s="5">
        <f t="shared" si="737"/>
        <v>1.1800000000000002</v>
      </c>
      <c r="AH2369" s="3">
        <f t="shared" si="738"/>
        <v>201410</v>
      </c>
      <c r="AI2369" s="21">
        <v>2.02</v>
      </c>
      <c r="AJ2369" s="21">
        <v>1.8839999999999999</v>
      </c>
      <c r="AK2369" s="21">
        <v>2.1800000000000002</v>
      </c>
      <c r="AL2369" s="21">
        <v>1.7689999999999999</v>
      </c>
      <c r="AO2369">
        <f t="shared" si="743"/>
        <v>-140</v>
      </c>
      <c r="AP2369">
        <f>IF(E2369&lt;F2369,G2369,H2369)</f>
        <v>17</v>
      </c>
      <c r="AQ2369">
        <f>IF(E2369&lt;F2369,H2369,G2369)</f>
        <v>43</v>
      </c>
    </row>
    <row r="2370" spans="2:43" x14ac:dyDescent="0.25">
      <c r="B2370" s="23">
        <v>41917</v>
      </c>
      <c r="C2370" s="20" t="s">
        <v>54</v>
      </c>
      <c r="D2370" s="20" t="s">
        <v>42</v>
      </c>
      <c r="E2370" s="2">
        <v>-290.69767441860461</v>
      </c>
      <c r="F2370" s="2">
        <v>256</v>
      </c>
      <c r="G2370">
        <v>31</v>
      </c>
      <c r="H2370">
        <v>0</v>
      </c>
      <c r="J2370" s="2" t="str">
        <f t="shared" si="739"/>
        <v>San Diego Chargers</v>
      </c>
      <c r="K2370" s="2" t="str">
        <f t="shared" si="740"/>
        <v>New York Jets</v>
      </c>
      <c r="L2370" s="17">
        <f t="shared" si="741"/>
        <v>-290.69767441860461</v>
      </c>
      <c r="M2370" s="18">
        <f t="shared" si="742"/>
        <v>256</v>
      </c>
      <c r="N2370" s="4">
        <f t="shared" si="728"/>
        <v>1.3440000000000001</v>
      </c>
      <c r="O2370" s="4">
        <f t="shared" si="729"/>
        <v>3.56</v>
      </c>
      <c r="P2370" s="4"/>
      <c r="Q2370" s="4"/>
      <c r="R2370" s="1">
        <f t="shared" si="730"/>
        <v>0.74404761904761896</v>
      </c>
      <c r="S2370" s="1">
        <f t="shared" si="730"/>
        <v>0.2808988764044944</v>
      </c>
      <c r="T2370" s="1">
        <f t="shared" si="726"/>
        <v>2.4339314845024385E-2</v>
      </c>
      <c r="U2370" s="1">
        <f t="shared" si="727"/>
        <v>0.23157437132156228</v>
      </c>
      <c r="V2370" s="1">
        <f t="shared" si="731"/>
        <v>0.74257437132156223</v>
      </c>
      <c r="W2370" s="1"/>
      <c r="X2370" s="17">
        <f t="shared" si="732"/>
        <v>346.66646011536398</v>
      </c>
      <c r="Y2370" s="18">
        <f t="shared" si="733"/>
        <v>2508.192835826314</v>
      </c>
      <c r="Z2370" s="2">
        <f t="shared" si="744"/>
        <v>329.33313710959578</v>
      </c>
      <c r="AA2370" s="18">
        <f t="shared" si="744"/>
        <v>2382.7831940349984</v>
      </c>
      <c r="AB2370" s="2">
        <f t="shared" si="745"/>
        <v>-303.64390561379162</v>
      </c>
      <c r="AC2370" s="2">
        <f t="shared" si="745"/>
        <v>238.27831940349984</v>
      </c>
      <c r="AD2370" s="2">
        <f t="shared" si="734"/>
        <v>329.33313710959578</v>
      </c>
      <c r="AE2370" s="2">
        <f t="shared" si="735"/>
        <v>-1000</v>
      </c>
      <c r="AF2370" s="5">
        <f t="shared" si="736"/>
        <v>0.34400000000000008</v>
      </c>
      <c r="AG2370" s="5">
        <f t="shared" si="737"/>
        <v>-1</v>
      </c>
      <c r="AH2370" s="3">
        <f t="shared" si="738"/>
        <v>201410</v>
      </c>
      <c r="AI2370" s="21">
        <v>1.333</v>
      </c>
      <c r="AJ2370" s="21">
        <v>3.64</v>
      </c>
      <c r="AK2370" s="21">
        <v>1.3440000000000001</v>
      </c>
      <c r="AL2370" s="21">
        <v>3.56</v>
      </c>
      <c r="AO2370">
        <f t="shared" si="743"/>
        <v>-300</v>
      </c>
      <c r="AP2370">
        <f>IF(E2370&lt;F2370,G2370,H2370)</f>
        <v>31</v>
      </c>
      <c r="AQ2370">
        <f>IF(E2370&lt;F2370,H2370,G2370)</f>
        <v>0</v>
      </c>
    </row>
    <row r="2371" spans="2:43" x14ac:dyDescent="0.25">
      <c r="B2371" s="23">
        <v>41917</v>
      </c>
      <c r="C2371" s="20" t="s">
        <v>22</v>
      </c>
      <c r="D2371" s="20" t="s">
        <v>20</v>
      </c>
      <c r="E2371" s="2">
        <v>-202.02020202020196</v>
      </c>
      <c r="F2371" s="2">
        <v>181</v>
      </c>
      <c r="G2371">
        <v>22</v>
      </c>
      <c r="H2371">
        <v>17</v>
      </c>
      <c r="J2371" s="2" t="str">
        <f t="shared" si="739"/>
        <v>San Francisco 49ers</v>
      </c>
      <c r="K2371" s="2" t="str">
        <f t="shared" si="740"/>
        <v>Kansas City Chiefs</v>
      </c>
      <c r="L2371" s="17">
        <f t="shared" si="741"/>
        <v>-202.02020202020196</v>
      </c>
      <c r="M2371" s="18">
        <f t="shared" si="742"/>
        <v>181</v>
      </c>
      <c r="N2371" s="4">
        <f t="shared" si="728"/>
        <v>1.4950000000000001</v>
      </c>
      <c r="O2371" s="4">
        <f t="shared" si="729"/>
        <v>2.81</v>
      </c>
      <c r="P2371" s="4"/>
      <c r="Q2371" s="4"/>
      <c r="R2371" s="1">
        <f t="shared" si="730"/>
        <v>0.66889632107023411</v>
      </c>
      <c r="S2371" s="1">
        <f t="shared" si="730"/>
        <v>0.35587188612099646</v>
      </c>
      <c r="T2371" s="1">
        <f t="shared" si="726"/>
        <v>2.4169570267131069E-2</v>
      </c>
      <c r="U2371" s="1">
        <f t="shared" si="727"/>
        <v>0.15651221747461883</v>
      </c>
      <c r="V2371" s="1">
        <f t="shared" si="731"/>
        <v>0.66751221747461886</v>
      </c>
      <c r="W2371" s="1"/>
      <c r="X2371" s="17">
        <f t="shared" si="732"/>
        <v>498.09992060261197</v>
      </c>
      <c r="Y2371" s="18">
        <f t="shared" si="733"/>
        <v>1796.2818011286422</v>
      </c>
      <c r="Z2371" s="2">
        <f t="shared" si="744"/>
        <v>473.19492457248134</v>
      </c>
      <c r="AA2371" s="18">
        <f t="shared" si="744"/>
        <v>1706.46771107221</v>
      </c>
      <c r="AB2371" s="2">
        <f t="shared" si="745"/>
        <v>-211.32940107155051</v>
      </c>
      <c r="AC2371" s="2">
        <f t="shared" si="745"/>
        <v>170.64677110722101</v>
      </c>
      <c r="AD2371" s="2">
        <f t="shared" si="734"/>
        <v>473.19492457248134</v>
      </c>
      <c r="AE2371" s="2">
        <f t="shared" si="735"/>
        <v>-1000</v>
      </c>
      <c r="AF2371" s="5">
        <f t="shared" si="736"/>
        <v>0.49500000000000011</v>
      </c>
      <c r="AG2371" s="5">
        <f t="shared" si="737"/>
        <v>-1</v>
      </c>
      <c r="AH2371" s="3">
        <f t="shared" si="738"/>
        <v>201410</v>
      </c>
      <c r="AI2371" s="21">
        <v>1.3839999999999999</v>
      </c>
      <c r="AJ2371" s="21">
        <v>3.31</v>
      </c>
      <c r="AK2371" s="21">
        <v>1.4950000000000001</v>
      </c>
      <c r="AL2371" s="21">
        <v>2.81</v>
      </c>
      <c r="AO2371">
        <f t="shared" si="743"/>
        <v>-300</v>
      </c>
      <c r="AP2371">
        <f>IF(E2371&lt;F2371,G2371,H2371)</f>
        <v>22</v>
      </c>
      <c r="AQ2371">
        <f>IF(E2371&lt;F2371,H2371,G2371)</f>
        <v>17</v>
      </c>
    </row>
    <row r="2372" spans="2:43" x14ac:dyDescent="0.25">
      <c r="B2372" s="23">
        <v>41917</v>
      </c>
      <c r="C2372" s="20" t="s">
        <v>38</v>
      </c>
      <c r="D2372" s="20" t="s">
        <v>48</v>
      </c>
      <c r="E2372" s="2">
        <v>-350.87719298245622</v>
      </c>
      <c r="F2372" s="2">
        <v>305</v>
      </c>
      <c r="G2372">
        <v>41</v>
      </c>
      <c r="H2372">
        <v>20</v>
      </c>
      <c r="J2372" s="2" t="str">
        <f t="shared" si="739"/>
        <v>Denver Broncos</v>
      </c>
      <c r="K2372" s="2" t="str">
        <f t="shared" si="740"/>
        <v>Arizona Cardinals</v>
      </c>
      <c r="L2372" s="17">
        <f t="shared" si="741"/>
        <v>-350.87719298245622</v>
      </c>
      <c r="M2372" s="18">
        <f t="shared" si="742"/>
        <v>305</v>
      </c>
      <c r="N2372" s="4">
        <f t="shared" si="728"/>
        <v>1.2849999999999999</v>
      </c>
      <c r="O2372" s="4">
        <f t="shared" si="729"/>
        <v>4.05</v>
      </c>
      <c r="P2372" s="4"/>
      <c r="Q2372" s="4"/>
      <c r="R2372" s="1">
        <f t="shared" si="730"/>
        <v>0.77821011673151752</v>
      </c>
      <c r="S2372" s="1">
        <f t="shared" si="730"/>
        <v>0.24691358024691359</v>
      </c>
      <c r="T2372" s="1">
        <f t="shared" ref="T2372:T2435" si="746">1-N2372*O2372/(N2372+O2372)</f>
        <v>2.4507966260543745E-2</v>
      </c>
      <c r="U2372" s="1">
        <f t="shared" ref="U2372:U2435" si="747">ABS(R2372-S2372)/2</f>
        <v>0.26564826824230198</v>
      </c>
      <c r="V2372" s="1">
        <f t="shared" si="731"/>
        <v>0.77664826824230193</v>
      </c>
      <c r="W2372" s="1"/>
      <c r="X2372" s="17">
        <f t="shared" si="732"/>
        <v>287.58414959603806</v>
      </c>
      <c r="Y2372" s="18">
        <f t="shared" si="733"/>
        <v>2961.7578422321562</v>
      </c>
      <c r="Z2372" s="2">
        <f t="shared" si="744"/>
        <v>273.20494211623617</v>
      </c>
      <c r="AA2372" s="18">
        <f t="shared" si="744"/>
        <v>2813.6699501205485</v>
      </c>
      <c r="AB2372" s="2">
        <f t="shared" si="745"/>
        <v>-366.025589527786</v>
      </c>
      <c r="AC2372" s="2">
        <f t="shared" si="745"/>
        <v>281.36699501205487</v>
      </c>
      <c r="AD2372" s="2">
        <f t="shared" si="734"/>
        <v>273.20494211623617</v>
      </c>
      <c r="AE2372" s="2">
        <f t="shared" si="735"/>
        <v>-1000</v>
      </c>
      <c r="AF2372" s="5">
        <f t="shared" si="736"/>
        <v>0.28499999999999992</v>
      </c>
      <c r="AG2372" s="5">
        <f t="shared" si="737"/>
        <v>-1</v>
      </c>
      <c r="AH2372" s="3">
        <f t="shared" si="738"/>
        <v>201410</v>
      </c>
      <c r="AI2372" s="21">
        <v>1.3069999999999999</v>
      </c>
      <c r="AJ2372" s="21">
        <v>3.85</v>
      </c>
      <c r="AK2372" s="21">
        <v>1.2849999999999999</v>
      </c>
      <c r="AL2372" s="21">
        <v>4.05</v>
      </c>
      <c r="AO2372">
        <f t="shared" si="743"/>
        <v>-400</v>
      </c>
      <c r="AP2372">
        <f>IF(E2372&lt;F2372,G2372,H2372)</f>
        <v>41</v>
      </c>
      <c r="AQ2372">
        <f>IF(E2372&lt;F2372,H2372,G2372)</f>
        <v>20</v>
      </c>
    </row>
    <row r="2373" spans="2:43" x14ac:dyDescent="0.25">
      <c r="B2373" s="23">
        <v>41917</v>
      </c>
      <c r="C2373" s="20" t="s">
        <v>44</v>
      </c>
      <c r="D2373" s="20" t="s">
        <v>37</v>
      </c>
      <c r="E2373" s="2">
        <v>-117.09601873536299</v>
      </c>
      <c r="F2373" s="2">
        <v>106</v>
      </c>
      <c r="G2373">
        <v>31</v>
      </c>
      <c r="H2373">
        <v>24</v>
      </c>
      <c r="J2373" s="2" t="str">
        <f t="shared" si="739"/>
        <v>Carolina Panthers</v>
      </c>
      <c r="K2373" s="2" t="str">
        <f t="shared" si="740"/>
        <v>Chicago Bears</v>
      </c>
      <c r="L2373" s="17">
        <f t="shared" si="741"/>
        <v>-117.09601873536299</v>
      </c>
      <c r="M2373" s="18">
        <f t="shared" si="742"/>
        <v>106</v>
      </c>
      <c r="N2373" s="4">
        <f t="shared" ref="N2373:N2436" si="748">IF(E2373&lt;0,AK2373,AL2373)</f>
        <v>1.8540000000000001</v>
      </c>
      <c r="O2373" s="4">
        <f t="shared" ref="O2373:O2436" si="749">IF(E2373&lt;0,AL2373,AK2373)</f>
        <v>2.06</v>
      </c>
      <c r="P2373" s="4"/>
      <c r="Q2373" s="4"/>
      <c r="R2373" s="1">
        <f t="shared" ref="R2373:S2436" si="750">1/N2373</f>
        <v>0.53937432578209277</v>
      </c>
      <c r="S2373" s="1">
        <f t="shared" si="750"/>
        <v>0.4854368932038835</v>
      </c>
      <c r="T2373" s="1">
        <f t="shared" si="746"/>
        <v>2.421052631578946E-2</v>
      </c>
      <c r="U2373" s="1">
        <f t="shared" si="747"/>
        <v>2.6968716289104633E-2</v>
      </c>
      <c r="V2373" s="1">
        <f t="shared" ref="V2373:V2436" si="751">V$1+IF(N2373&lt;=O2373,U2373,-U2373)</f>
        <v>0.5379687162891047</v>
      </c>
      <c r="W2373" s="1"/>
      <c r="X2373" s="17">
        <f t="shared" ref="X2373:X2436" si="752">(1/V2373-1)*1000</f>
        <v>858.84414784929493</v>
      </c>
      <c r="Y2373" s="18">
        <f t="shared" ref="Y2373:Y2436" si="753">1000000/(X2373+W$1)-X$1</f>
        <v>1061.3854342361001</v>
      </c>
      <c r="Z2373" s="2">
        <f t="shared" si="744"/>
        <v>815.90194045683018</v>
      </c>
      <c r="AA2373" s="18">
        <f t="shared" si="744"/>
        <v>1008.316162524295</v>
      </c>
      <c r="AB2373" s="2">
        <f t="shared" si="745"/>
        <v>-122.56374821710705</v>
      </c>
      <c r="AC2373" s="2">
        <f t="shared" si="745"/>
        <v>100.8316162524295</v>
      </c>
      <c r="AD2373" s="2">
        <f t="shared" ref="AD2373:AD2436" si="754">IF(AP2373&gt;AQ2373,Z2373,-1000)</f>
        <v>815.90194045683018</v>
      </c>
      <c r="AE2373" s="2">
        <f t="shared" ref="AE2373:AE2436" si="755">IF(AQ2373&gt;AP2373,AA2373,-1000)</f>
        <v>-1000</v>
      </c>
      <c r="AF2373" s="5">
        <f t="shared" ref="AF2373:AF2436" si="756">IF(AP2373&gt;AQ2373,N2373-1,-1)</f>
        <v>0.85400000000000009</v>
      </c>
      <c r="AG2373" s="5">
        <f t="shared" ref="AG2373:AG2436" si="757">IF(AQ2373&gt;AP2373,O2373-1,-1)</f>
        <v>-1</v>
      </c>
      <c r="AH2373" s="3">
        <f t="shared" ref="AH2373:AH2436" si="758">YEAR(B2373)*100+MONTH(B2373)</f>
        <v>201410</v>
      </c>
      <c r="AI2373" s="21">
        <v>1.6890000000000001</v>
      </c>
      <c r="AJ2373" s="21">
        <v>2.31</v>
      </c>
      <c r="AK2373" s="21">
        <v>1.8540000000000001</v>
      </c>
      <c r="AL2373" s="21">
        <v>2.06</v>
      </c>
      <c r="AO2373">
        <f t="shared" si="743"/>
        <v>-120</v>
      </c>
      <c r="AP2373">
        <f>IF(E2373&lt;F2373,G2373,H2373)</f>
        <v>31</v>
      </c>
      <c r="AQ2373">
        <f>IF(E2373&lt;F2373,H2373,G2373)</f>
        <v>24</v>
      </c>
    </row>
    <row r="2374" spans="2:43" x14ac:dyDescent="0.25">
      <c r="B2374" s="23">
        <v>41917</v>
      </c>
      <c r="C2374" s="20" t="s">
        <v>23</v>
      </c>
      <c r="D2374" s="20" t="s">
        <v>40</v>
      </c>
      <c r="E2374" s="2">
        <v>-235.29411764705881</v>
      </c>
      <c r="F2374" s="2">
        <v>210</v>
      </c>
      <c r="G2374">
        <v>20</v>
      </c>
      <c r="H2374">
        <v>17</v>
      </c>
      <c r="J2374" s="2" t="str">
        <f t="shared" ref="J2374:J2437" si="759">IF(E2374&lt;=F2374,C2374,D2374)</f>
        <v>Dallas Cowboys</v>
      </c>
      <c r="K2374" s="2" t="str">
        <f t="shared" ref="K2374:K2437" si="760">IF(E2374&gt;F2374,C2374,D2374)</f>
        <v>Houston Texans</v>
      </c>
      <c r="L2374" s="17">
        <f t="shared" ref="L2374:L2437" si="761">IF(E2374&lt;=F2374,E2374,F2374)</f>
        <v>-235.29411764705881</v>
      </c>
      <c r="M2374" s="18">
        <f t="shared" ref="M2374:M2437" si="762">IF(E2374&gt;F2374,E2374,F2374)</f>
        <v>210</v>
      </c>
      <c r="N2374" s="4">
        <f t="shared" si="748"/>
        <v>1.425</v>
      </c>
      <c r="O2374" s="4">
        <f t="shared" si="749"/>
        <v>3.1</v>
      </c>
      <c r="P2374" s="4"/>
      <c r="Q2374" s="4"/>
      <c r="R2374" s="1">
        <f t="shared" si="750"/>
        <v>0.70175438596491224</v>
      </c>
      <c r="S2374" s="1">
        <f t="shared" si="750"/>
        <v>0.32258064516129031</v>
      </c>
      <c r="T2374" s="1">
        <f t="shared" si="746"/>
        <v>2.3756906077348039E-2</v>
      </c>
      <c r="U2374" s="1">
        <f t="shared" si="747"/>
        <v>0.18958687040181096</v>
      </c>
      <c r="V2374" s="1">
        <f t="shared" si="751"/>
        <v>0.700586870401811</v>
      </c>
      <c r="W2374" s="1"/>
      <c r="X2374" s="17">
        <f t="shared" si="752"/>
        <v>427.37473716352281</v>
      </c>
      <c r="Y2374" s="18">
        <f t="shared" si="753"/>
        <v>2071.9633372112958</v>
      </c>
      <c r="Z2374" s="2">
        <f t="shared" si="744"/>
        <v>406.00600030534667</v>
      </c>
      <c r="AA2374" s="18">
        <f t="shared" si="744"/>
        <v>1968.365170350731</v>
      </c>
      <c r="AB2374" s="2">
        <f t="shared" si="745"/>
        <v>-246.30177860620918</v>
      </c>
      <c r="AC2374" s="2">
        <f t="shared" si="745"/>
        <v>196.83651703507309</v>
      </c>
      <c r="AD2374" s="2">
        <f t="shared" si="754"/>
        <v>406.00600030534667</v>
      </c>
      <c r="AE2374" s="2">
        <f t="shared" si="755"/>
        <v>-1000</v>
      </c>
      <c r="AF2374" s="5">
        <f t="shared" si="756"/>
        <v>0.42500000000000004</v>
      </c>
      <c r="AG2374" s="5">
        <f t="shared" si="757"/>
        <v>-1</v>
      </c>
      <c r="AH2374" s="3">
        <f t="shared" si="758"/>
        <v>201410</v>
      </c>
      <c r="AI2374" s="21">
        <v>1.4690000000000001</v>
      </c>
      <c r="AJ2374" s="21">
        <v>2.91</v>
      </c>
      <c r="AK2374" s="21">
        <v>1.425</v>
      </c>
      <c r="AL2374" s="21">
        <v>3.1</v>
      </c>
      <c r="AO2374">
        <f t="shared" ref="AO2374:AO2437" si="763">IF(L2374&lt;-200,INT(L2374/100)*100,INT(L2374/10)*10)</f>
        <v>-300</v>
      </c>
      <c r="AP2374">
        <f>IF(E2374&lt;F2374,G2374,H2374)</f>
        <v>20</v>
      </c>
      <c r="AQ2374">
        <f>IF(E2374&lt;F2374,H2374,G2374)</f>
        <v>17</v>
      </c>
    </row>
    <row r="2375" spans="2:43" x14ac:dyDescent="0.25">
      <c r="B2375" s="23">
        <v>41917</v>
      </c>
      <c r="C2375" s="20" t="s">
        <v>34</v>
      </c>
      <c r="D2375" s="20" t="s">
        <v>24</v>
      </c>
      <c r="E2375" s="2">
        <v>-220.26431718061676</v>
      </c>
      <c r="F2375" s="2">
        <v>197.00000000000003</v>
      </c>
      <c r="G2375">
        <v>14</v>
      </c>
      <c r="H2375">
        <v>17</v>
      </c>
      <c r="J2375" s="2" t="str">
        <f t="shared" si="759"/>
        <v>Detroit Lions</v>
      </c>
      <c r="K2375" s="2" t="str">
        <f t="shared" si="760"/>
        <v>Buffalo Bills</v>
      </c>
      <c r="L2375" s="17">
        <f t="shared" si="761"/>
        <v>-220.26431718061676</v>
      </c>
      <c r="M2375" s="18">
        <f t="shared" si="762"/>
        <v>197.00000000000003</v>
      </c>
      <c r="N2375" s="4">
        <f t="shared" si="748"/>
        <v>1.454</v>
      </c>
      <c r="O2375" s="4">
        <f t="shared" si="749"/>
        <v>2.97</v>
      </c>
      <c r="P2375" s="4"/>
      <c r="Q2375" s="4"/>
      <c r="R2375" s="1">
        <f t="shared" si="750"/>
        <v>0.68775790921595603</v>
      </c>
      <c r="S2375" s="1">
        <f t="shared" si="750"/>
        <v>0.33670033670033667</v>
      </c>
      <c r="T2375" s="1">
        <f t="shared" si="746"/>
        <v>2.3874321880650973E-2</v>
      </c>
      <c r="U2375" s="1">
        <f t="shared" si="747"/>
        <v>0.17552878625780968</v>
      </c>
      <c r="V2375" s="1">
        <f t="shared" si="751"/>
        <v>0.68652878625780966</v>
      </c>
      <c r="W2375" s="1"/>
      <c r="X2375" s="17">
        <f t="shared" si="752"/>
        <v>456.6031607369099</v>
      </c>
      <c r="Y2375" s="18">
        <f t="shared" si="753"/>
        <v>1948.6078523326898</v>
      </c>
      <c r="Z2375" s="2">
        <f t="shared" si="744"/>
        <v>433.77300270006441</v>
      </c>
      <c r="AA2375" s="18">
        <f t="shared" si="744"/>
        <v>1851.1774597160552</v>
      </c>
      <c r="AB2375" s="2">
        <f t="shared" si="745"/>
        <v>-230.53532464570125</v>
      </c>
      <c r="AC2375" s="2">
        <f t="shared" si="745"/>
        <v>185.11774597160553</v>
      </c>
      <c r="AD2375" s="2">
        <f t="shared" si="754"/>
        <v>-1000</v>
      </c>
      <c r="AE2375" s="2">
        <f t="shared" si="755"/>
        <v>1851.1774597160552</v>
      </c>
      <c r="AF2375" s="5">
        <f t="shared" si="756"/>
        <v>-1</v>
      </c>
      <c r="AG2375" s="5">
        <f t="shared" si="757"/>
        <v>1.9700000000000002</v>
      </c>
      <c r="AH2375" s="3">
        <f t="shared" si="758"/>
        <v>201410</v>
      </c>
      <c r="AI2375" s="21">
        <v>1.304</v>
      </c>
      <c r="AJ2375" s="21">
        <v>3.88</v>
      </c>
      <c r="AK2375" s="21">
        <v>1.454</v>
      </c>
      <c r="AL2375" s="21">
        <v>2.97</v>
      </c>
      <c r="AO2375">
        <f t="shared" si="763"/>
        <v>-300</v>
      </c>
      <c r="AP2375">
        <f>IF(E2375&lt;F2375,G2375,H2375)</f>
        <v>14</v>
      </c>
      <c r="AQ2375">
        <f>IF(E2375&lt;F2375,H2375,G2375)</f>
        <v>17</v>
      </c>
    </row>
    <row r="2376" spans="2:43" x14ac:dyDescent="0.25">
      <c r="B2376" s="23">
        <v>41917</v>
      </c>
      <c r="C2376" s="20" t="s">
        <v>39</v>
      </c>
      <c r="D2376" s="20" t="s">
        <v>28</v>
      </c>
      <c r="E2376" s="2">
        <v>-139.08205841446451</v>
      </c>
      <c r="F2376" s="2">
        <v>125.99999999999997</v>
      </c>
      <c r="G2376">
        <v>20</v>
      </c>
      <c r="H2376">
        <v>13</v>
      </c>
      <c r="J2376" s="2" t="str">
        <f t="shared" si="759"/>
        <v>Indianapolis Colts</v>
      </c>
      <c r="K2376" s="2" t="str">
        <f t="shared" si="760"/>
        <v>Baltimore Ravens</v>
      </c>
      <c r="L2376" s="17">
        <f t="shared" si="761"/>
        <v>-139.08205841446451</v>
      </c>
      <c r="M2376" s="18">
        <f t="shared" si="762"/>
        <v>125.99999999999997</v>
      </c>
      <c r="N2376" s="4">
        <f t="shared" si="748"/>
        <v>1.7190000000000001</v>
      </c>
      <c r="O2376" s="4">
        <f t="shared" si="749"/>
        <v>2.2599999999999998</v>
      </c>
      <c r="P2376" s="4"/>
      <c r="Q2376" s="4"/>
      <c r="R2376" s="1">
        <f t="shared" si="750"/>
        <v>0.58173356602675974</v>
      </c>
      <c r="S2376" s="1">
        <f t="shared" si="750"/>
        <v>0.44247787610619471</v>
      </c>
      <c r="T2376" s="1">
        <f t="shared" si="746"/>
        <v>2.3639105302839969E-2</v>
      </c>
      <c r="U2376" s="1">
        <f t="shared" si="747"/>
        <v>6.9627844960282514E-2</v>
      </c>
      <c r="V2376" s="1">
        <f t="shared" si="751"/>
        <v>0.58062784496028252</v>
      </c>
      <c r="W2376" s="1"/>
      <c r="X2376" s="17">
        <f t="shared" si="752"/>
        <v>722.27358484401384</v>
      </c>
      <c r="Y2376" s="18">
        <f t="shared" si="753"/>
        <v>1258.3160788446787</v>
      </c>
      <c r="Z2376" s="2">
        <f t="shared" si="744"/>
        <v>686.15990560181308</v>
      </c>
      <c r="AA2376" s="18">
        <f t="shared" si="744"/>
        <v>1195.4002749024448</v>
      </c>
      <c r="AB2376" s="2">
        <f t="shared" si="745"/>
        <v>-145.7386232911592</v>
      </c>
      <c r="AC2376" s="2">
        <f t="shared" si="745"/>
        <v>119.54002749024448</v>
      </c>
      <c r="AD2376" s="2">
        <f t="shared" si="754"/>
        <v>686.15990560181308</v>
      </c>
      <c r="AE2376" s="2">
        <f t="shared" si="755"/>
        <v>-1000</v>
      </c>
      <c r="AF2376" s="5">
        <f t="shared" si="756"/>
        <v>0.71900000000000008</v>
      </c>
      <c r="AG2376" s="5">
        <f t="shared" si="757"/>
        <v>-1</v>
      </c>
      <c r="AH2376" s="3">
        <f t="shared" si="758"/>
        <v>201410</v>
      </c>
      <c r="AI2376" s="21">
        <v>1.5309999999999999</v>
      </c>
      <c r="AJ2376" s="21">
        <v>2.69</v>
      </c>
      <c r="AK2376" s="21">
        <v>1.7190000000000001</v>
      </c>
      <c r="AL2376" s="21">
        <v>2.2599999999999998</v>
      </c>
      <c r="AO2376">
        <f t="shared" si="763"/>
        <v>-140</v>
      </c>
      <c r="AP2376">
        <f>IF(E2376&lt;F2376,G2376,H2376)</f>
        <v>20</v>
      </c>
      <c r="AQ2376">
        <f>IF(E2376&lt;F2376,H2376,G2376)</f>
        <v>13</v>
      </c>
    </row>
    <row r="2377" spans="2:43" x14ac:dyDescent="0.25">
      <c r="B2377" s="23">
        <v>41917</v>
      </c>
      <c r="C2377" s="20" t="s">
        <v>26</v>
      </c>
      <c r="D2377" s="20" t="s">
        <v>45</v>
      </c>
      <c r="E2377" s="2">
        <v>204.99999999999997</v>
      </c>
      <c r="F2377" s="2">
        <v>-230.41474654377885</v>
      </c>
      <c r="G2377">
        <v>9</v>
      </c>
      <c r="H2377">
        <v>17</v>
      </c>
      <c r="J2377" s="2" t="str">
        <f t="shared" si="759"/>
        <v>Pittsburgh Steelers</v>
      </c>
      <c r="K2377" s="2" t="str">
        <f t="shared" si="760"/>
        <v>Jacksonville Jaguars</v>
      </c>
      <c r="L2377" s="17">
        <f t="shared" si="761"/>
        <v>-230.41474654377885</v>
      </c>
      <c r="M2377" s="18">
        <f t="shared" si="762"/>
        <v>204.99999999999997</v>
      </c>
      <c r="N2377" s="4">
        <f t="shared" si="748"/>
        <v>1.4339999999999999</v>
      </c>
      <c r="O2377" s="4">
        <f t="shared" si="749"/>
        <v>3.05</v>
      </c>
      <c r="P2377" s="4"/>
      <c r="Q2377" s="4"/>
      <c r="R2377" s="1">
        <f t="shared" si="750"/>
        <v>0.69735006973500702</v>
      </c>
      <c r="S2377" s="1">
        <f t="shared" si="750"/>
        <v>0.32786885245901642</v>
      </c>
      <c r="T2377" s="1">
        <f t="shared" si="746"/>
        <v>2.4598572702943966E-2</v>
      </c>
      <c r="U2377" s="1">
        <f t="shared" si="747"/>
        <v>0.1847406086379953</v>
      </c>
      <c r="V2377" s="1">
        <f t="shared" si="751"/>
        <v>0.69574060863799536</v>
      </c>
      <c r="W2377" s="1"/>
      <c r="X2377" s="17">
        <f t="shared" si="752"/>
        <v>437.31728115975989</v>
      </c>
      <c r="Y2377" s="18">
        <f t="shared" si="753"/>
        <v>2028.3240111062205</v>
      </c>
      <c r="Z2377" s="2">
        <f t="shared" si="744"/>
        <v>415.45141710177188</v>
      </c>
      <c r="AA2377" s="18">
        <f t="shared" si="744"/>
        <v>1926.9078105509093</v>
      </c>
      <c r="AB2377" s="2">
        <f t="shared" si="745"/>
        <v>-240.70203129311579</v>
      </c>
      <c r="AC2377" s="2">
        <f t="shared" si="745"/>
        <v>192.69078105509092</v>
      </c>
      <c r="AD2377" s="2">
        <f t="shared" si="754"/>
        <v>415.45141710177188</v>
      </c>
      <c r="AE2377" s="2">
        <f t="shared" si="755"/>
        <v>-1000</v>
      </c>
      <c r="AF2377" s="5">
        <f t="shared" si="756"/>
        <v>0.43399999999999994</v>
      </c>
      <c r="AG2377" s="5">
        <f t="shared" si="757"/>
        <v>-1</v>
      </c>
      <c r="AH2377" s="3">
        <f t="shared" si="758"/>
        <v>201410</v>
      </c>
      <c r="AI2377" s="21">
        <v>3.58</v>
      </c>
      <c r="AJ2377" s="21">
        <v>1.3420000000000001</v>
      </c>
      <c r="AK2377" s="21">
        <v>3.05</v>
      </c>
      <c r="AL2377" s="21">
        <v>1.4339999999999999</v>
      </c>
      <c r="AO2377">
        <f t="shared" si="763"/>
        <v>-300</v>
      </c>
      <c r="AP2377">
        <f>IF(E2377&lt;F2377,G2377,H2377)</f>
        <v>17</v>
      </c>
      <c r="AQ2377">
        <f>IF(E2377&lt;F2377,H2377,G2377)</f>
        <v>9</v>
      </c>
    </row>
    <row r="2378" spans="2:43" x14ac:dyDescent="0.25">
      <c r="B2378" s="23">
        <v>41917</v>
      </c>
      <c r="C2378" s="20" t="s">
        <v>43</v>
      </c>
      <c r="D2378" s="20" t="s">
        <v>27</v>
      </c>
      <c r="E2378" s="2">
        <v>-552.48618784530368</v>
      </c>
      <c r="F2378" s="2">
        <v>461.00000000000006</v>
      </c>
      <c r="G2378">
        <v>37</v>
      </c>
      <c r="H2378">
        <v>31</v>
      </c>
      <c r="J2378" s="2" t="str">
        <f t="shared" si="759"/>
        <v>New Orleans Saints</v>
      </c>
      <c r="K2378" s="2" t="str">
        <f t="shared" si="760"/>
        <v>Tampa Bay Buccaneers</v>
      </c>
      <c r="L2378" s="17">
        <f t="shared" si="761"/>
        <v>-552.48618784530368</v>
      </c>
      <c r="M2378" s="18">
        <f t="shared" si="762"/>
        <v>461.00000000000006</v>
      </c>
      <c r="N2378" s="4">
        <f t="shared" si="748"/>
        <v>1.181</v>
      </c>
      <c r="O2378" s="4">
        <f t="shared" si="749"/>
        <v>5.61</v>
      </c>
      <c r="P2378" s="4"/>
      <c r="Q2378" s="4"/>
      <c r="R2378" s="1">
        <f t="shared" si="750"/>
        <v>0.84674005080440307</v>
      </c>
      <c r="S2378" s="1">
        <f t="shared" si="750"/>
        <v>0.17825311942959002</v>
      </c>
      <c r="T2378" s="1">
        <f t="shared" si="746"/>
        <v>2.4383743189515528E-2</v>
      </c>
      <c r="U2378" s="1">
        <f t="shared" si="747"/>
        <v>0.33424346568740654</v>
      </c>
      <c r="V2378" s="1">
        <f t="shared" si="751"/>
        <v>0.8452434656874066</v>
      </c>
      <c r="W2378" s="1"/>
      <c r="X2378" s="17">
        <f t="shared" si="752"/>
        <v>183.09107445951733</v>
      </c>
      <c r="Y2378" s="18">
        <f t="shared" si="753"/>
        <v>4339.2136408432089</v>
      </c>
      <c r="Z2378" s="2">
        <f t="shared" si="744"/>
        <v>173.93652073654147</v>
      </c>
      <c r="AA2378" s="18">
        <f t="shared" si="744"/>
        <v>4122.2529588010484</v>
      </c>
      <c r="AB2378" s="2">
        <f t="shared" si="745"/>
        <v>-574.92238879187551</v>
      </c>
      <c r="AC2378" s="2">
        <f t="shared" si="745"/>
        <v>412.22529588010485</v>
      </c>
      <c r="AD2378" s="2">
        <f t="shared" si="754"/>
        <v>173.93652073654147</v>
      </c>
      <c r="AE2378" s="2">
        <f t="shared" si="755"/>
        <v>-1000</v>
      </c>
      <c r="AF2378" s="5">
        <f t="shared" si="756"/>
        <v>0.18100000000000005</v>
      </c>
      <c r="AG2378" s="5">
        <f t="shared" si="757"/>
        <v>-1</v>
      </c>
      <c r="AH2378" s="3">
        <f t="shared" si="758"/>
        <v>201410</v>
      </c>
      <c r="AI2378" s="21">
        <v>1.1859999999999999</v>
      </c>
      <c r="AJ2378" s="21">
        <v>5.5</v>
      </c>
      <c r="AK2378" s="21">
        <v>1.181</v>
      </c>
      <c r="AL2378" s="21">
        <v>5.61</v>
      </c>
      <c r="AO2378">
        <f t="shared" si="763"/>
        <v>-600</v>
      </c>
      <c r="AP2378">
        <f>IF(E2378&lt;F2378,G2378,H2378)</f>
        <v>37</v>
      </c>
      <c r="AQ2378">
        <f>IF(E2378&lt;F2378,H2378,G2378)</f>
        <v>31</v>
      </c>
    </row>
    <row r="2379" spans="2:43" x14ac:dyDescent="0.25">
      <c r="B2379" s="23">
        <v>41917</v>
      </c>
      <c r="C2379" s="20" t="s">
        <v>25</v>
      </c>
      <c r="D2379" s="20" t="s">
        <v>35</v>
      </c>
      <c r="E2379" s="2">
        <v>-196.07843137254901</v>
      </c>
      <c r="F2379" s="2">
        <v>175.99999999999997</v>
      </c>
      <c r="G2379">
        <v>30</v>
      </c>
      <c r="H2379">
        <v>20</v>
      </c>
      <c r="J2379" s="2" t="str">
        <f t="shared" si="759"/>
        <v>New York Giants</v>
      </c>
      <c r="K2379" s="2" t="str">
        <f t="shared" si="760"/>
        <v>Atlanta Falcons</v>
      </c>
      <c r="L2379" s="17">
        <f t="shared" si="761"/>
        <v>-196.07843137254901</v>
      </c>
      <c r="M2379" s="18">
        <f t="shared" si="762"/>
        <v>175.99999999999997</v>
      </c>
      <c r="N2379" s="4">
        <f t="shared" si="748"/>
        <v>1.51</v>
      </c>
      <c r="O2379" s="4">
        <f t="shared" si="749"/>
        <v>2.76</v>
      </c>
      <c r="P2379" s="4"/>
      <c r="Q2379" s="4"/>
      <c r="R2379" s="1">
        <f t="shared" si="750"/>
        <v>0.66225165562913912</v>
      </c>
      <c r="S2379" s="1">
        <f t="shared" si="750"/>
        <v>0.3623188405797102</v>
      </c>
      <c r="T2379" s="1">
        <f t="shared" si="746"/>
        <v>2.3981264637002453E-2</v>
      </c>
      <c r="U2379" s="1">
        <f t="shared" si="747"/>
        <v>0.14996640752471446</v>
      </c>
      <c r="V2379" s="1">
        <f t="shared" si="751"/>
        <v>0.66096640752471447</v>
      </c>
      <c r="W2379" s="1"/>
      <c r="X2379" s="17">
        <f t="shared" si="752"/>
        <v>512.93619254410987</v>
      </c>
      <c r="Y2379" s="18">
        <f t="shared" si="753"/>
        <v>1747.3196475929296</v>
      </c>
      <c r="Z2379" s="2">
        <f t="shared" si="744"/>
        <v>487.28938291690434</v>
      </c>
      <c r="AA2379" s="18">
        <f t="shared" si="744"/>
        <v>1659.9536652132831</v>
      </c>
      <c r="AB2379" s="2">
        <f t="shared" si="745"/>
        <v>-205.21686600557976</v>
      </c>
      <c r="AC2379" s="2">
        <f t="shared" si="745"/>
        <v>165.99536652132832</v>
      </c>
      <c r="AD2379" s="2">
        <f t="shared" si="754"/>
        <v>487.28938291690434</v>
      </c>
      <c r="AE2379" s="2">
        <f t="shared" si="755"/>
        <v>-1000</v>
      </c>
      <c r="AF2379" s="5">
        <f t="shared" si="756"/>
        <v>0.51</v>
      </c>
      <c r="AG2379" s="5">
        <f t="shared" si="757"/>
        <v>-1</v>
      </c>
      <c r="AH2379" s="3">
        <f t="shared" si="758"/>
        <v>201410</v>
      </c>
      <c r="AI2379" s="21">
        <v>1.476</v>
      </c>
      <c r="AJ2379" s="21">
        <v>2.88</v>
      </c>
      <c r="AK2379" s="21">
        <v>1.51</v>
      </c>
      <c r="AL2379" s="21">
        <v>2.76</v>
      </c>
      <c r="AO2379">
        <f t="shared" si="763"/>
        <v>-200</v>
      </c>
      <c r="AP2379">
        <f>IF(E2379&lt;F2379,G2379,H2379)</f>
        <v>30</v>
      </c>
      <c r="AQ2379">
        <f>IF(E2379&lt;F2379,H2379,G2379)</f>
        <v>20</v>
      </c>
    </row>
    <row r="2380" spans="2:43" x14ac:dyDescent="0.25">
      <c r="B2380" s="23">
        <v>41917</v>
      </c>
      <c r="C2380" s="20" t="s">
        <v>19</v>
      </c>
      <c r="D2380" s="20" t="s">
        <v>55</v>
      </c>
      <c r="E2380" s="2">
        <v>-195.3125</v>
      </c>
      <c r="F2380" s="2">
        <v>175</v>
      </c>
      <c r="G2380">
        <v>34</v>
      </c>
      <c r="H2380">
        <v>28</v>
      </c>
      <c r="J2380" s="2" t="str">
        <f t="shared" si="759"/>
        <v>Philadelphia Eagles</v>
      </c>
      <c r="K2380" s="2" t="str">
        <f t="shared" si="760"/>
        <v>St. Louis Rams</v>
      </c>
      <c r="L2380" s="17">
        <f t="shared" si="761"/>
        <v>-195.3125</v>
      </c>
      <c r="M2380" s="18">
        <f t="shared" si="762"/>
        <v>175</v>
      </c>
      <c r="N2380" s="4">
        <f t="shared" si="748"/>
        <v>1.512</v>
      </c>
      <c r="O2380" s="4">
        <f t="shared" si="749"/>
        <v>2.75</v>
      </c>
      <c r="P2380" s="4"/>
      <c r="Q2380" s="4"/>
      <c r="R2380" s="1">
        <f t="shared" si="750"/>
        <v>0.66137566137566139</v>
      </c>
      <c r="S2380" s="1">
        <f t="shared" si="750"/>
        <v>0.36363636363636365</v>
      </c>
      <c r="T2380" s="1">
        <f t="shared" si="746"/>
        <v>2.4401689347724131E-2</v>
      </c>
      <c r="U2380" s="1">
        <f t="shared" si="747"/>
        <v>0.14886964886964887</v>
      </c>
      <c r="V2380" s="1">
        <f t="shared" si="751"/>
        <v>0.65986964886964894</v>
      </c>
      <c r="W2380" s="1"/>
      <c r="X2380" s="17">
        <f t="shared" si="752"/>
        <v>515.45081928376521</v>
      </c>
      <c r="Y2380" s="18">
        <f t="shared" si="753"/>
        <v>1739.277880578285</v>
      </c>
      <c r="Z2380" s="2">
        <f t="shared" si="744"/>
        <v>489.67827831957692</v>
      </c>
      <c r="AA2380" s="18">
        <f t="shared" si="744"/>
        <v>1652.3139865493706</v>
      </c>
      <c r="AB2380" s="2">
        <f t="shared" si="745"/>
        <v>-204.21571555750606</v>
      </c>
      <c r="AC2380" s="2">
        <f t="shared" si="745"/>
        <v>165.23139865493707</v>
      </c>
      <c r="AD2380" s="2">
        <f t="shared" si="754"/>
        <v>489.67827831957692</v>
      </c>
      <c r="AE2380" s="2">
        <f t="shared" si="755"/>
        <v>-1000</v>
      </c>
      <c r="AF2380" s="5">
        <f t="shared" si="756"/>
        <v>0.51200000000000001</v>
      </c>
      <c r="AG2380" s="5">
        <f t="shared" si="757"/>
        <v>-1</v>
      </c>
      <c r="AH2380" s="3">
        <f t="shared" si="758"/>
        <v>201410</v>
      </c>
      <c r="AI2380" s="21">
        <v>1.3380000000000001</v>
      </c>
      <c r="AJ2380" s="21">
        <v>3.6</v>
      </c>
      <c r="AK2380" s="21">
        <v>1.512</v>
      </c>
      <c r="AL2380" s="21">
        <v>2.75</v>
      </c>
      <c r="AO2380">
        <f t="shared" si="763"/>
        <v>-200</v>
      </c>
      <c r="AP2380">
        <f>IF(E2380&lt;F2380,G2380,H2380)</f>
        <v>34</v>
      </c>
      <c r="AQ2380">
        <f>IF(E2380&lt;F2380,H2380,G2380)</f>
        <v>28</v>
      </c>
    </row>
    <row r="2381" spans="2:43" x14ac:dyDescent="0.25">
      <c r="B2381" s="23">
        <v>41917</v>
      </c>
      <c r="C2381" s="20" t="s">
        <v>41</v>
      </c>
      <c r="D2381" s="20" t="s">
        <v>46</v>
      </c>
      <c r="E2381" s="2">
        <v>104.99999999999999</v>
      </c>
      <c r="F2381" s="2">
        <v>-116.00928074245938</v>
      </c>
      <c r="G2381">
        <v>28</v>
      </c>
      <c r="H2381">
        <v>29</v>
      </c>
      <c r="J2381" s="2" t="str">
        <f t="shared" si="759"/>
        <v>Cleveland Browns</v>
      </c>
      <c r="K2381" s="2" t="str">
        <f t="shared" si="760"/>
        <v>Tennessee Titans</v>
      </c>
      <c r="L2381" s="17">
        <f t="shared" si="761"/>
        <v>-116.00928074245938</v>
      </c>
      <c r="M2381" s="18">
        <f t="shared" si="762"/>
        <v>104.99999999999999</v>
      </c>
      <c r="N2381" s="4">
        <f t="shared" si="748"/>
        <v>1.8620000000000001</v>
      </c>
      <c r="O2381" s="4">
        <f t="shared" si="749"/>
        <v>2.0499999999999998</v>
      </c>
      <c r="P2381" s="4"/>
      <c r="Q2381" s="4"/>
      <c r="R2381" s="1">
        <f t="shared" si="750"/>
        <v>0.53705692803437166</v>
      </c>
      <c r="S2381" s="1">
        <f t="shared" si="750"/>
        <v>0.48780487804878053</v>
      </c>
      <c r="T2381" s="1">
        <f t="shared" si="746"/>
        <v>2.4258691206544003E-2</v>
      </c>
      <c r="U2381" s="1">
        <f t="shared" si="747"/>
        <v>2.4626024992795564E-2</v>
      </c>
      <c r="V2381" s="1">
        <f t="shared" si="751"/>
        <v>0.53562602499279555</v>
      </c>
      <c r="W2381" s="1"/>
      <c r="X2381" s="17">
        <f t="shared" si="752"/>
        <v>866.97425692385013</v>
      </c>
      <c r="Y2381" s="18">
        <f t="shared" si="753"/>
        <v>1051.5221796644421</v>
      </c>
      <c r="Z2381" s="2">
        <f t="shared" si="744"/>
        <v>823.62554407765754</v>
      </c>
      <c r="AA2381" s="18">
        <f t="shared" si="744"/>
        <v>998.94607068121991</v>
      </c>
      <c r="AB2381" s="2">
        <f t="shared" si="745"/>
        <v>-121.41439847155986</v>
      </c>
      <c r="AC2381" s="2">
        <f t="shared" si="745"/>
        <v>-100.10550412576941</v>
      </c>
      <c r="AD2381" s="2">
        <f t="shared" si="754"/>
        <v>823.62554407765754</v>
      </c>
      <c r="AE2381" s="2">
        <f t="shared" si="755"/>
        <v>-1000</v>
      </c>
      <c r="AF2381" s="5">
        <f t="shared" si="756"/>
        <v>0.8620000000000001</v>
      </c>
      <c r="AG2381" s="5">
        <f t="shared" si="757"/>
        <v>-1</v>
      </c>
      <c r="AH2381" s="3">
        <f t="shared" si="758"/>
        <v>201410</v>
      </c>
      <c r="AI2381" s="21">
        <v>1.7689999999999999</v>
      </c>
      <c r="AJ2381" s="21">
        <v>2.1800000000000002</v>
      </c>
      <c r="AK2381" s="21">
        <v>2.0499999999999998</v>
      </c>
      <c r="AL2381" s="21">
        <v>1.8620000000000001</v>
      </c>
      <c r="AO2381">
        <f t="shared" si="763"/>
        <v>-120</v>
      </c>
      <c r="AP2381">
        <f>IF(E2381&lt;F2381,G2381,H2381)</f>
        <v>29</v>
      </c>
      <c r="AQ2381">
        <f>IF(E2381&lt;F2381,H2381,G2381)</f>
        <v>28</v>
      </c>
    </row>
    <row r="2382" spans="2:43" x14ac:dyDescent="0.25">
      <c r="B2382" s="23">
        <v>41914</v>
      </c>
      <c r="C2382" s="20" t="s">
        <v>33</v>
      </c>
      <c r="D2382" s="20" t="s">
        <v>29</v>
      </c>
      <c r="E2382" s="2">
        <v>-400</v>
      </c>
      <c r="F2382" s="2">
        <v>346</v>
      </c>
      <c r="G2382">
        <v>42</v>
      </c>
      <c r="H2382">
        <v>10</v>
      </c>
      <c r="J2382" s="2" t="str">
        <f t="shared" si="759"/>
        <v>Green Bay Packers</v>
      </c>
      <c r="K2382" s="2" t="str">
        <f t="shared" si="760"/>
        <v>Minnesota Vikings</v>
      </c>
      <c r="L2382" s="17">
        <f t="shared" si="761"/>
        <v>-400</v>
      </c>
      <c r="M2382" s="18">
        <f t="shared" si="762"/>
        <v>346</v>
      </c>
      <c r="N2382" s="4">
        <f t="shared" si="748"/>
        <v>1.25</v>
      </c>
      <c r="O2382" s="4">
        <f t="shared" si="749"/>
        <v>4.46</v>
      </c>
      <c r="P2382" s="4"/>
      <c r="Q2382" s="4"/>
      <c r="R2382" s="1">
        <f t="shared" si="750"/>
        <v>0.8</v>
      </c>
      <c r="S2382" s="1">
        <f t="shared" si="750"/>
        <v>0.22421524663677131</v>
      </c>
      <c r="T2382" s="1">
        <f t="shared" si="746"/>
        <v>2.3642732049036774E-2</v>
      </c>
      <c r="U2382" s="1">
        <f t="shared" si="747"/>
        <v>0.28789237668161438</v>
      </c>
      <c r="V2382" s="1">
        <f t="shared" si="751"/>
        <v>0.79889237668161439</v>
      </c>
      <c r="W2382" s="1"/>
      <c r="X2382" s="17">
        <f t="shared" si="752"/>
        <v>251.73306090832037</v>
      </c>
      <c r="Y2382" s="18">
        <f t="shared" si="753"/>
        <v>3325.0323008798923</v>
      </c>
      <c r="Z2382" s="2">
        <f t="shared" si="744"/>
        <v>239.14640786290434</v>
      </c>
      <c r="AA2382" s="18">
        <f t="shared" si="744"/>
        <v>3158.7806858358977</v>
      </c>
      <c r="AB2382" s="2">
        <f t="shared" si="745"/>
        <v>-418.15388695834849</v>
      </c>
      <c r="AC2382" s="2">
        <f t="shared" si="745"/>
        <v>315.87806858358977</v>
      </c>
      <c r="AD2382" s="2">
        <f t="shared" si="754"/>
        <v>239.14640786290434</v>
      </c>
      <c r="AE2382" s="2">
        <f t="shared" si="755"/>
        <v>-1000</v>
      </c>
      <c r="AF2382" s="5">
        <f t="shared" si="756"/>
        <v>0.25</v>
      </c>
      <c r="AG2382" s="5">
        <f t="shared" si="757"/>
        <v>-1</v>
      </c>
      <c r="AH2382" s="3">
        <f t="shared" si="758"/>
        <v>201410</v>
      </c>
      <c r="AI2382" s="21">
        <v>1.232</v>
      </c>
      <c r="AJ2382" s="21">
        <v>4.6900000000000004</v>
      </c>
      <c r="AK2382" s="21">
        <v>1.25</v>
      </c>
      <c r="AL2382" s="21">
        <v>4.46</v>
      </c>
      <c r="AO2382">
        <f t="shared" si="763"/>
        <v>-400</v>
      </c>
      <c r="AP2382">
        <f>IF(E2382&lt;F2382,G2382,H2382)</f>
        <v>42</v>
      </c>
      <c r="AQ2382">
        <f>IF(E2382&lt;F2382,H2382,G2382)</f>
        <v>10</v>
      </c>
    </row>
    <row r="2383" spans="2:43" x14ac:dyDescent="0.25">
      <c r="B2383" s="23">
        <v>41911</v>
      </c>
      <c r="C2383" s="20" t="s">
        <v>20</v>
      </c>
      <c r="D2383" s="20" t="s">
        <v>36</v>
      </c>
      <c r="E2383" s="2">
        <v>125</v>
      </c>
      <c r="F2383" s="2">
        <v>-138.12154696132598</v>
      </c>
      <c r="G2383">
        <v>41</v>
      </c>
      <c r="H2383">
        <v>14</v>
      </c>
      <c r="J2383" s="2" t="str">
        <f t="shared" si="759"/>
        <v>New England Patriots</v>
      </c>
      <c r="K2383" s="2" t="str">
        <f t="shared" si="760"/>
        <v>Kansas City Chiefs</v>
      </c>
      <c r="L2383" s="17">
        <f t="shared" si="761"/>
        <v>-138.12154696132598</v>
      </c>
      <c r="M2383" s="18">
        <f t="shared" si="762"/>
        <v>125</v>
      </c>
      <c r="N2383" s="4">
        <f t="shared" si="748"/>
        <v>1.724</v>
      </c>
      <c r="O2383" s="4">
        <f t="shared" si="749"/>
        <v>2.25</v>
      </c>
      <c r="P2383" s="4"/>
      <c r="Q2383" s="4"/>
      <c r="R2383" s="1">
        <f t="shared" si="750"/>
        <v>0.58004640371229699</v>
      </c>
      <c r="S2383" s="1">
        <f t="shared" si="750"/>
        <v>0.44444444444444442</v>
      </c>
      <c r="T2383" s="1">
        <f t="shared" si="746"/>
        <v>2.3905385002516377E-2</v>
      </c>
      <c r="U2383" s="1">
        <f t="shared" si="747"/>
        <v>6.7800979633926284E-2</v>
      </c>
      <c r="V2383" s="1">
        <f t="shared" si="751"/>
        <v>0.57880097963392629</v>
      </c>
      <c r="W2383" s="1"/>
      <c r="X2383" s="17">
        <f t="shared" si="752"/>
        <v>727.70958444553617</v>
      </c>
      <c r="Y2383" s="18">
        <f t="shared" si="753"/>
        <v>1249.1472710184614</v>
      </c>
      <c r="Z2383" s="2">
        <f t="shared" si="744"/>
        <v>691.32410522325938</v>
      </c>
      <c r="AA2383" s="18">
        <f t="shared" si="744"/>
        <v>1186.6899074675382</v>
      </c>
      <c r="AB2383" s="2">
        <f t="shared" si="745"/>
        <v>-144.64995397159709</v>
      </c>
      <c r="AC2383" s="2">
        <f t="shared" si="745"/>
        <v>118.66899074675382</v>
      </c>
      <c r="AD2383" s="2">
        <f t="shared" si="754"/>
        <v>-1000</v>
      </c>
      <c r="AE2383" s="2">
        <f t="shared" si="755"/>
        <v>1186.6899074675382</v>
      </c>
      <c r="AF2383" s="5">
        <f t="shared" si="756"/>
        <v>-1</v>
      </c>
      <c r="AG2383" s="5">
        <f t="shared" si="757"/>
        <v>1.25</v>
      </c>
      <c r="AH2383" s="3">
        <f t="shared" si="758"/>
        <v>201409</v>
      </c>
      <c r="AI2383" s="21">
        <v>2.66</v>
      </c>
      <c r="AJ2383" s="21">
        <v>1.54</v>
      </c>
      <c r="AK2383" s="21">
        <v>2.25</v>
      </c>
      <c r="AL2383" s="21">
        <v>1.724</v>
      </c>
      <c r="AO2383">
        <f t="shared" si="763"/>
        <v>-140</v>
      </c>
      <c r="AP2383">
        <f>IF(E2383&lt;F2383,G2383,H2383)</f>
        <v>14</v>
      </c>
      <c r="AQ2383">
        <f>IF(E2383&lt;F2383,H2383,G2383)</f>
        <v>41</v>
      </c>
    </row>
    <row r="2384" spans="2:43" x14ac:dyDescent="0.25">
      <c r="B2384" s="23">
        <v>41910</v>
      </c>
      <c r="C2384" s="20" t="s">
        <v>23</v>
      </c>
      <c r="D2384" s="20" t="s">
        <v>43</v>
      </c>
      <c r="E2384" s="2">
        <v>125</v>
      </c>
      <c r="F2384" s="2">
        <v>-138.12154696132598</v>
      </c>
      <c r="G2384">
        <v>38</v>
      </c>
      <c r="H2384">
        <v>17</v>
      </c>
      <c r="J2384" s="2" t="str">
        <f t="shared" si="759"/>
        <v>New Orleans Saints</v>
      </c>
      <c r="K2384" s="2" t="str">
        <f t="shared" si="760"/>
        <v>Dallas Cowboys</v>
      </c>
      <c r="L2384" s="17">
        <f t="shared" si="761"/>
        <v>-138.12154696132598</v>
      </c>
      <c r="M2384" s="18">
        <f t="shared" si="762"/>
        <v>125</v>
      </c>
      <c r="N2384" s="4">
        <f t="shared" si="748"/>
        <v>1.724</v>
      </c>
      <c r="O2384" s="4">
        <f t="shared" si="749"/>
        <v>2.25</v>
      </c>
      <c r="P2384" s="4"/>
      <c r="Q2384" s="4"/>
      <c r="R2384" s="1">
        <f t="shared" si="750"/>
        <v>0.58004640371229699</v>
      </c>
      <c r="S2384" s="1">
        <f t="shared" si="750"/>
        <v>0.44444444444444442</v>
      </c>
      <c r="T2384" s="1">
        <f t="shared" si="746"/>
        <v>2.3905385002516377E-2</v>
      </c>
      <c r="U2384" s="1">
        <f t="shared" si="747"/>
        <v>6.7800979633926284E-2</v>
      </c>
      <c r="V2384" s="1">
        <f t="shared" si="751"/>
        <v>0.57880097963392629</v>
      </c>
      <c r="W2384" s="1"/>
      <c r="X2384" s="17">
        <f t="shared" si="752"/>
        <v>727.70958444553617</v>
      </c>
      <c r="Y2384" s="18">
        <f t="shared" si="753"/>
        <v>1249.1472710184614</v>
      </c>
      <c r="Z2384" s="2">
        <f t="shared" si="744"/>
        <v>691.32410522325938</v>
      </c>
      <c r="AA2384" s="18">
        <f t="shared" si="744"/>
        <v>1186.6899074675382</v>
      </c>
      <c r="AB2384" s="2">
        <f t="shared" si="745"/>
        <v>-144.64995397159709</v>
      </c>
      <c r="AC2384" s="2">
        <f t="shared" si="745"/>
        <v>118.66899074675382</v>
      </c>
      <c r="AD2384" s="2">
        <f t="shared" si="754"/>
        <v>-1000</v>
      </c>
      <c r="AE2384" s="2">
        <f t="shared" si="755"/>
        <v>1186.6899074675382</v>
      </c>
      <c r="AF2384" s="5">
        <f t="shared" si="756"/>
        <v>-1</v>
      </c>
      <c r="AG2384" s="5">
        <f t="shared" si="757"/>
        <v>1.25</v>
      </c>
      <c r="AH2384" s="3">
        <f t="shared" si="758"/>
        <v>201409</v>
      </c>
      <c r="AI2384" s="21">
        <v>2.42</v>
      </c>
      <c r="AJ2384" s="21">
        <v>1.6359999999999999</v>
      </c>
      <c r="AK2384" s="21">
        <v>2.25</v>
      </c>
      <c r="AL2384" s="21">
        <v>1.724</v>
      </c>
      <c r="AO2384">
        <f t="shared" si="763"/>
        <v>-140</v>
      </c>
      <c r="AP2384">
        <f>IF(E2384&lt;F2384,G2384,H2384)</f>
        <v>17</v>
      </c>
      <c r="AQ2384">
        <f>IF(E2384&lt;F2384,H2384,G2384)</f>
        <v>38</v>
      </c>
    </row>
    <row r="2385" spans="2:43" x14ac:dyDescent="0.25">
      <c r="B2385" s="23">
        <v>41910</v>
      </c>
      <c r="C2385" s="20" t="s">
        <v>29</v>
      </c>
      <c r="D2385" s="20" t="s">
        <v>35</v>
      </c>
      <c r="E2385" s="2">
        <v>206</v>
      </c>
      <c r="F2385" s="2">
        <v>-231.48148148148152</v>
      </c>
      <c r="G2385">
        <v>41</v>
      </c>
      <c r="H2385">
        <v>28</v>
      </c>
      <c r="J2385" s="2" t="str">
        <f t="shared" si="759"/>
        <v>Atlanta Falcons</v>
      </c>
      <c r="K2385" s="2" t="str">
        <f t="shared" si="760"/>
        <v>Minnesota Vikings</v>
      </c>
      <c r="L2385" s="17">
        <f t="shared" si="761"/>
        <v>-231.48148148148152</v>
      </c>
      <c r="M2385" s="18">
        <f t="shared" si="762"/>
        <v>206</v>
      </c>
      <c r="N2385" s="4">
        <f t="shared" si="748"/>
        <v>1.4319999999999999</v>
      </c>
      <c r="O2385" s="4">
        <f t="shared" si="749"/>
        <v>3.06</v>
      </c>
      <c r="P2385" s="4"/>
      <c r="Q2385" s="4"/>
      <c r="R2385" s="1">
        <f t="shared" si="750"/>
        <v>0.6983240223463687</v>
      </c>
      <c r="S2385" s="1">
        <f t="shared" si="750"/>
        <v>0.32679738562091504</v>
      </c>
      <c r="T2385" s="1">
        <f t="shared" si="746"/>
        <v>2.4505788067675893E-2</v>
      </c>
      <c r="U2385" s="1">
        <f t="shared" si="747"/>
        <v>0.18576331836272683</v>
      </c>
      <c r="V2385" s="1">
        <f t="shared" si="751"/>
        <v>0.69676331836272687</v>
      </c>
      <c r="W2385" s="1"/>
      <c r="X2385" s="17">
        <f t="shared" si="752"/>
        <v>435.20758576933537</v>
      </c>
      <c r="Y2385" s="18">
        <f t="shared" si="753"/>
        <v>2037.4327429103619</v>
      </c>
      <c r="Z2385" s="2">
        <f t="shared" si="744"/>
        <v>413.4472064808686</v>
      </c>
      <c r="AA2385" s="18">
        <f t="shared" si="744"/>
        <v>1935.5611057648437</v>
      </c>
      <c r="AB2385" s="2">
        <f t="shared" si="745"/>
        <v>-241.86884911176026</v>
      </c>
      <c r="AC2385" s="2">
        <f t="shared" si="745"/>
        <v>193.55611057648437</v>
      </c>
      <c r="AD2385" s="2">
        <f t="shared" si="754"/>
        <v>-1000</v>
      </c>
      <c r="AE2385" s="2">
        <f t="shared" si="755"/>
        <v>1935.5611057648437</v>
      </c>
      <c r="AF2385" s="5">
        <f t="shared" si="756"/>
        <v>-1</v>
      </c>
      <c r="AG2385" s="5">
        <f t="shared" si="757"/>
        <v>2.06</v>
      </c>
      <c r="AH2385" s="3">
        <f t="shared" si="758"/>
        <v>201409</v>
      </c>
      <c r="AI2385" s="21">
        <v>2.25</v>
      </c>
      <c r="AJ2385" s="21">
        <v>1.724</v>
      </c>
      <c r="AK2385" s="21">
        <v>3.06</v>
      </c>
      <c r="AL2385" s="21">
        <v>1.4319999999999999</v>
      </c>
      <c r="AO2385">
        <f t="shared" si="763"/>
        <v>-300</v>
      </c>
      <c r="AP2385">
        <f>IF(E2385&lt;F2385,G2385,H2385)</f>
        <v>28</v>
      </c>
      <c r="AQ2385">
        <f>IF(E2385&lt;F2385,H2385,G2385)</f>
        <v>41</v>
      </c>
    </row>
    <row r="2386" spans="2:43" x14ac:dyDescent="0.25">
      <c r="B2386" s="23">
        <v>41910</v>
      </c>
      <c r="C2386" s="20" t="s">
        <v>22</v>
      </c>
      <c r="D2386" s="20" t="s">
        <v>19</v>
      </c>
      <c r="E2386" s="2">
        <v>-208.33333333333334</v>
      </c>
      <c r="F2386" s="2">
        <v>186</v>
      </c>
      <c r="G2386">
        <v>26</v>
      </c>
      <c r="H2386">
        <v>21</v>
      </c>
      <c r="J2386" s="2" t="str">
        <f t="shared" si="759"/>
        <v>San Francisco 49ers</v>
      </c>
      <c r="K2386" s="2" t="str">
        <f t="shared" si="760"/>
        <v>Philadelphia Eagles</v>
      </c>
      <c r="L2386" s="17">
        <f t="shared" si="761"/>
        <v>-208.33333333333334</v>
      </c>
      <c r="M2386" s="18">
        <f t="shared" si="762"/>
        <v>186</v>
      </c>
      <c r="N2386" s="4">
        <f t="shared" si="748"/>
        <v>1.48</v>
      </c>
      <c r="O2386" s="4">
        <f t="shared" si="749"/>
        <v>2.86</v>
      </c>
      <c r="P2386" s="4"/>
      <c r="Q2386" s="4"/>
      <c r="R2386" s="1">
        <f t="shared" si="750"/>
        <v>0.67567567567567566</v>
      </c>
      <c r="S2386" s="1">
        <f t="shared" si="750"/>
        <v>0.34965034965034969</v>
      </c>
      <c r="T2386" s="1">
        <f t="shared" si="746"/>
        <v>2.4700460829493065E-2</v>
      </c>
      <c r="U2386" s="1">
        <f t="shared" si="747"/>
        <v>0.16301266301266298</v>
      </c>
      <c r="V2386" s="1">
        <f t="shared" si="751"/>
        <v>0.67401266301266305</v>
      </c>
      <c r="W2386" s="1"/>
      <c r="X2386" s="17">
        <f t="shared" si="752"/>
        <v>483.65165059400738</v>
      </c>
      <c r="Y2386" s="18">
        <f t="shared" si="753"/>
        <v>1846.6048003943104</v>
      </c>
      <c r="Z2386" s="2">
        <f t="shared" si="744"/>
        <v>459.46906806430701</v>
      </c>
      <c r="AA2386" s="18">
        <f t="shared" si="744"/>
        <v>1754.2745603745948</v>
      </c>
      <c r="AB2386" s="2">
        <f t="shared" si="745"/>
        <v>-217.64250729932502</v>
      </c>
      <c r="AC2386" s="2">
        <f t="shared" si="745"/>
        <v>175.42745603745948</v>
      </c>
      <c r="AD2386" s="2">
        <f t="shared" si="754"/>
        <v>459.46906806430701</v>
      </c>
      <c r="AE2386" s="2">
        <f t="shared" si="755"/>
        <v>-1000</v>
      </c>
      <c r="AF2386" s="5">
        <f t="shared" si="756"/>
        <v>0.48</v>
      </c>
      <c r="AG2386" s="5">
        <f t="shared" si="757"/>
        <v>-1</v>
      </c>
      <c r="AH2386" s="3">
        <f t="shared" si="758"/>
        <v>201409</v>
      </c>
      <c r="AI2386" s="21">
        <v>1.3839999999999999</v>
      </c>
      <c r="AJ2386" s="21">
        <v>3.31</v>
      </c>
      <c r="AK2386" s="21">
        <v>1.48</v>
      </c>
      <c r="AL2386" s="21">
        <v>2.86</v>
      </c>
      <c r="AO2386">
        <f t="shared" si="763"/>
        <v>-300</v>
      </c>
      <c r="AP2386">
        <f>IF(E2386&lt;F2386,G2386,H2386)</f>
        <v>26</v>
      </c>
      <c r="AQ2386">
        <f>IF(E2386&lt;F2386,H2386,G2386)</f>
        <v>21</v>
      </c>
    </row>
    <row r="2387" spans="2:43" x14ac:dyDescent="0.25">
      <c r="B2387" s="23">
        <v>41910</v>
      </c>
      <c r="C2387" s="20" t="s">
        <v>54</v>
      </c>
      <c r="D2387" s="20" t="s">
        <v>26</v>
      </c>
      <c r="E2387" s="2">
        <v>-552.48618784530368</v>
      </c>
      <c r="F2387" s="2">
        <v>461.00000000000006</v>
      </c>
      <c r="G2387">
        <v>33</v>
      </c>
      <c r="H2387">
        <v>14</v>
      </c>
      <c r="J2387" s="2" t="str">
        <f t="shared" si="759"/>
        <v>San Diego Chargers</v>
      </c>
      <c r="K2387" s="2" t="str">
        <f t="shared" si="760"/>
        <v>Jacksonville Jaguars</v>
      </c>
      <c r="L2387" s="17">
        <f t="shared" si="761"/>
        <v>-552.48618784530368</v>
      </c>
      <c r="M2387" s="18">
        <f t="shared" si="762"/>
        <v>461.00000000000006</v>
      </c>
      <c r="N2387" s="4">
        <f t="shared" si="748"/>
        <v>1.181</v>
      </c>
      <c r="O2387" s="4">
        <f t="shared" si="749"/>
        <v>5.61</v>
      </c>
      <c r="P2387" s="4"/>
      <c r="Q2387" s="4"/>
      <c r="R2387" s="1">
        <f t="shared" si="750"/>
        <v>0.84674005080440307</v>
      </c>
      <c r="S2387" s="1">
        <f t="shared" si="750"/>
        <v>0.17825311942959002</v>
      </c>
      <c r="T2387" s="1">
        <f t="shared" si="746"/>
        <v>2.4383743189515528E-2</v>
      </c>
      <c r="U2387" s="1">
        <f t="shared" si="747"/>
        <v>0.33424346568740654</v>
      </c>
      <c r="V2387" s="1">
        <f t="shared" si="751"/>
        <v>0.8452434656874066</v>
      </c>
      <c r="W2387" s="1"/>
      <c r="X2387" s="17">
        <f t="shared" si="752"/>
        <v>183.09107445951733</v>
      </c>
      <c r="Y2387" s="18">
        <f t="shared" si="753"/>
        <v>4339.2136408432089</v>
      </c>
      <c r="Z2387" s="2">
        <f t="shared" si="744"/>
        <v>173.93652073654147</v>
      </c>
      <c r="AA2387" s="18">
        <f t="shared" si="744"/>
        <v>4122.2529588010484</v>
      </c>
      <c r="AB2387" s="2">
        <f t="shared" si="745"/>
        <v>-574.92238879187551</v>
      </c>
      <c r="AC2387" s="2">
        <f t="shared" si="745"/>
        <v>412.22529588010485</v>
      </c>
      <c r="AD2387" s="2">
        <f t="shared" si="754"/>
        <v>173.93652073654147</v>
      </c>
      <c r="AE2387" s="2">
        <f t="shared" si="755"/>
        <v>-1000</v>
      </c>
      <c r="AF2387" s="5">
        <f t="shared" si="756"/>
        <v>0.18100000000000005</v>
      </c>
      <c r="AG2387" s="5">
        <f t="shared" si="757"/>
        <v>-1</v>
      </c>
      <c r="AH2387" s="3">
        <f t="shared" si="758"/>
        <v>201409</v>
      </c>
      <c r="AI2387" s="21">
        <v>1.111</v>
      </c>
      <c r="AJ2387" s="21">
        <v>8.0399999999999991</v>
      </c>
      <c r="AK2387" s="21">
        <v>1.181</v>
      </c>
      <c r="AL2387" s="21">
        <v>5.61</v>
      </c>
      <c r="AO2387">
        <f t="shared" si="763"/>
        <v>-600</v>
      </c>
      <c r="AP2387">
        <f>IF(E2387&lt;F2387,G2387,H2387)</f>
        <v>33</v>
      </c>
      <c r="AQ2387">
        <f>IF(E2387&lt;F2387,H2387,G2387)</f>
        <v>14</v>
      </c>
    </row>
    <row r="2388" spans="2:43" x14ac:dyDescent="0.25">
      <c r="B2388" s="23">
        <v>41910</v>
      </c>
      <c r="C2388" s="20" t="s">
        <v>28</v>
      </c>
      <c r="D2388" s="20" t="s">
        <v>44</v>
      </c>
      <c r="E2388" s="2">
        <v>-156.00624024960999</v>
      </c>
      <c r="F2388" s="2">
        <v>141</v>
      </c>
      <c r="G2388">
        <v>38</v>
      </c>
      <c r="H2388">
        <v>10</v>
      </c>
      <c r="J2388" s="2" t="str">
        <f t="shared" si="759"/>
        <v>Baltimore Ravens</v>
      </c>
      <c r="K2388" s="2" t="str">
        <f t="shared" si="760"/>
        <v>Carolina Panthers</v>
      </c>
      <c r="L2388" s="17">
        <f t="shared" si="761"/>
        <v>-156.00624024960999</v>
      </c>
      <c r="M2388" s="18">
        <f t="shared" si="762"/>
        <v>141</v>
      </c>
      <c r="N2388" s="4">
        <f t="shared" si="748"/>
        <v>1.641</v>
      </c>
      <c r="O2388" s="4">
        <f t="shared" si="749"/>
        <v>2.41</v>
      </c>
      <c r="P2388" s="4"/>
      <c r="Q2388" s="4"/>
      <c r="R2388" s="1">
        <f t="shared" si="750"/>
        <v>0.60938452163315049</v>
      </c>
      <c r="S2388" s="1">
        <f t="shared" si="750"/>
        <v>0.41493775933609955</v>
      </c>
      <c r="T2388" s="1">
        <f t="shared" si="746"/>
        <v>2.3744754381634148E-2</v>
      </c>
      <c r="U2388" s="1">
        <f t="shared" si="747"/>
        <v>9.7223381148525467E-2</v>
      </c>
      <c r="V2388" s="1">
        <f t="shared" si="751"/>
        <v>0.60822338114852548</v>
      </c>
      <c r="W2388" s="1"/>
      <c r="X2388" s="17">
        <f t="shared" si="752"/>
        <v>644.13278245185461</v>
      </c>
      <c r="Y2388" s="18">
        <f t="shared" si="753"/>
        <v>1406.0991574687766</v>
      </c>
      <c r="Z2388" s="2">
        <f t="shared" ref="Z2388:AA2451" si="764">X2388*0.95</f>
        <v>611.92614332926189</v>
      </c>
      <c r="AA2388" s="18">
        <f t="shared" si="764"/>
        <v>1335.7941995953377</v>
      </c>
      <c r="AB2388" s="2">
        <f t="shared" ref="AB2388:AC2451" si="765">IF(Z2388&lt;1000,-100000/Z2388,Z2388/10)</f>
        <v>-163.41841428107207</v>
      </c>
      <c r="AC2388" s="2">
        <f t="shared" si="765"/>
        <v>133.57941995953377</v>
      </c>
      <c r="AD2388" s="2">
        <f t="shared" si="754"/>
        <v>611.92614332926189</v>
      </c>
      <c r="AE2388" s="2">
        <f t="shared" si="755"/>
        <v>-1000</v>
      </c>
      <c r="AF2388" s="5">
        <f t="shared" si="756"/>
        <v>0.64100000000000001</v>
      </c>
      <c r="AG2388" s="5">
        <f t="shared" si="757"/>
        <v>-1</v>
      </c>
      <c r="AH2388" s="3">
        <f t="shared" si="758"/>
        <v>201409</v>
      </c>
      <c r="AI2388" s="21">
        <v>1.571</v>
      </c>
      <c r="AJ2388" s="21">
        <v>2.58</v>
      </c>
      <c r="AK2388" s="21">
        <v>1.641</v>
      </c>
      <c r="AL2388" s="21">
        <v>2.41</v>
      </c>
      <c r="AO2388">
        <f t="shared" si="763"/>
        <v>-160</v>
      </c>
      <c r="AP2388">
        <f>IF(E2388&lt;F2388,G2388,H2388)</f>
        <v>38</v>
      </c>
      <c r="AQ2388">
        <f>IF(E2388&lt;F2388,H2388,G2388)</f>
        <v>10</v>
      </c>
    </row>
    <row r="2389" spans="2:43" x14ac:dyDescent="0.25">
      <c r="B2389" s="23">
        <v>41910</v>
      </c>
      <c r="C2389" s="20" t="s">
        <v>37</v>
      </c>
      <c r="D2389" s="20" t="s">
        <v>33</v>
      </c>
      <c r="E2389" s="2">
        <v>110.99999999999999</v>
      </c>
      <c r="F2389" s="2">
        <v>-123.00123001230013</v>
      </c>
      <c r="G2389">
        <v>17</v>
      </c>
      <c r="H2389">
        <v>38</v>
      </c>
      <c r="J2389" s="2" t="str">
        <f t="shared" si="759"/>
        <v>Green Bay Packers</v>
      </c>
      <c r="K2389" s="2" t="str">
        <f t="shared" si="760"/>
        <v>Chicago Bears</v>
      </c>
      <c r="L2389" s="17">
        <f t="shared" si="761"/>
        <v>-123.00123001230013</v>
      </c>
      <c r="M2389" s="18">
        <f t="shared" si="762"/>
        <v>110.99999999999999</v>
      </c>
      <c r="N2389" s="4">
        <f t="shared" si="748"/>
        <v>1.8129999999999999</v>
      </c>
      <c r="O2389" s="4">
        <f t="shared" si="749"/>
        <v>2.11</v>
      </c>
      <c r="P2389" s="4"/>
      <c r="Q2389" s="4"/>
      <c r="R2389" s="1">
        <f t="shared" si="750"/>
        <v>0.55157198014340869</v>
      </c>
      <c r="S2389" s="1">
        <f t="shared" si="750"/>
        <v>0.47393364928909953</v>
      </c>
      <c r="T2389" s="1">
        <f t="shared" si="746"/>
        <v>2.4871271985725363E-2</v>
      </c>
      <c r="U2389" s="1">
        <f t="shared" si="747"/>
        <v>3.8819165427154578E-2</v>
      </c>
      <c r="V2389" s="1">
        <f t="shared" si="751"/>
        <v>0.54981916542715459</v>
      </c>
      <c r="W2389" s="1"/>
      <c r="X2389" s="17">
        <f t="shared" si="752"/>
        <v>818.77981503809497</v>
      </c>
      <c r="Y2389" s="18">
        <f t="shared" si="753"/>
        <v>1112.7024405877062</v>
      </c>
      <c r="Z2389" s="2">
        <f t="shared" si="764"/>
        <v>777.84082428619013</v>
      </c>
      <c r="AA2389" s="18">
        <f t="shared" si="764"/>
        <v>1057.0673185583207</v>
      </c>
      <c r="AB2389" s="2">
        <f t="shared" si="765"/>
        <v>-128.56100744232359</v>
      </c>
      <c r="AC2389" s="2">
        <f t="shared" si="765"/>
        <v>105.70673185583207</v>
      </c>
      <c r="AD2389" s="2">
        <f t="shared" si="754"/>
        <v>777.84082428619013</v>
      </c>
      <c r="AE2389" s="2">
        <f t="shared" si="755"/>
        <v>-1000</v>
      </c>
      <c r="AF2389" s="5">
        <f t="shared" si="756"/>
        <v>0.81299999999999994</v>
      </c>
      <c r="AG2389" s="5">
        <f t="shared" si="757"/>
        <v>-1</v>
      </c>
      <c r="AH2389" s="3">
        <f t="shared" si="758"/>
        <v>201409</v>
      </c>
      <c r="AI2389" s="21">
        <v>2.13</v>
      </c>
      <c r="AJ2389" s="21">
        <v>1.8</v>
      </c>
      <c r="AK2389" s="21">
        <v>2.11</v>
      </c>
      <c r="AL2389" s="21">
        <v>1.8129999999999999</v>
      </c>
      <c r="AO2389">
        <f t="shared" si="763"/>
        <v>-130</v>
      </c>
      <c r="AP2389">
        <f>IF(E2389&lt;F2389,G2389,H2389)</f>
        <v>38</v>
      </c>
      <c r="AQ2389">
        <f>IF(E2389&lt;F2389,H2389,G2389)</f>
        <v>17</v>
      </c>
    </row>
    <row r="2390" spans="2:43" x14ac:dyDescent="0.25">
      <c r="B2390" s="23">
        <v>41910</v>
      </c>
      <c r="C2390" s="20" t="s">
        <v>40</v>
      </c>
      <c r="D2390" s="20" t="s">
        <v>24</v>
      </c>
      <c r="E2390" s="2">
        <v>-134.04825737265415</v>
      </c>
      <c r="F2390" s="2">
        <v>121</v>
      </c>
      <c r="G2390">
        <v>23</v>
      </c>
      <c r="H2390">
        <v>17</v>
      </c>
      <c r="J2390" s="2" t="str">
        <f t="shared" si="759"/>
        <v>Houston Texans</v>
      </c>
      <c r="K2390" s="2" t="str">
        <f t="shared" si="760"/>
        <v>Buffalo Bills</v>
      </c>
      <c r="L2390" s="17">
        <f t="shared" si="761"/>
        <v>-134.04825737265415</v>
      </c>
      <c r="M2390" s="18">
        <f t="shared" si="762"/>
        <v>121</v>
      </c>
      <c r="N2390" s="4">
        <f t="shared" si="748"/>
        <v>1.746</v>
      </c>
      <c r="O2390" s="4">
        <f t="shared" si="749"/>
        <v>2.21</v>
      </c>
      <c r="P2390" s="4"/>
      <c r="Q2390" s="4"/>
      <c r="R2390" s="1">
        <f t="shared" si="750"/>
        <v>0.57273768613974796</v>
      </c>
      <c r="S2390" s="1">
        <f t="shared" si="750"/>
        <v>0.45248868778280543</v>
      </c>
      <c r="T2390" s="1">
        <f t="shared" si="746"/>
        <v>2.4605662285136498E-2</v>
      </c>
      <c r="U2390" s="1">
        <f t="shared" si="747"/>
        <v>6.0124499178471263E-2</v>
      </c>
      <c r="V2390" s="1">
        <f t="shared" si="751"/>
        <v>0.5711244991784713</v>
      </c>
      <c r="W2390" s="1"/>
      <c r="X2390" s="17">
        <f t="shared" si="752"/>
        <v>750.93171705721034</v>
      </c>
      <c r="Y2390" s="18">
        <f t="shared" si="753"/>
        <v>1211.3891833551868</v>
      </c>
      <c r="Z2390" s="2">
        <f t="shared" si="764"/>
        <v>713.38513120434982</v>
      </c>
      <c r="AA2390" s="18">
        <f t="shared" si="764"/>
        <v>1150.8197241874275</v>
      </c>
      <c r="AB2390" s="2">
        <f t="shared" si="765"/>
        <v>-140.17673711698779</v>
      </c>
      <c r="AC2390" s="2">
        <f t="shared" si="765"/>
        <v>115.08197241874275</v>
      </c>
      <c r="AD2390" s="2">
        <f t="shared" si="754"/>
        <v>713.38513120434982</v>
      </c>
      <c r="AE2390" s="2">
        <f t="shared" si="755"/>
        <v>-1000</v>
      </c>
      <c r="AF2390" s="5">
        <f t="shared" si="756"/>
        <v>0.746</v>
      </c>
      <c r="AG2390" s="5">
        <f t="shared" si="757"/>
        <v>-1</v>
      </c>
      <c r="AH2390" s="3">
        <f t="shared" si="758"/>
        <v>201409</v>
      </c>
      <c r="AI2390" s="21">
        <v>1.571</v>
      </c>
      <c r="AJ2390" s="21">
        <v>2.58</v>
      </c>
      <c r="AK2390" s="21">
        <v>1.746</v>
      </c>
      <c r="AL2390" s="21">
        <v>2.21</v>
      </c>
      <c r="AO2390">
        <f t="shared" si="763"/>
        <v>-140</v>
      </c>
      <c r="AP2390">
        <f>IF(E2390&lt;F2390,G2390,H2390)</f>
        <v>23</v>
      </c>
      <c r="AQ2390">
        <f>IF(E2390&lt;F2390,H2390,G2390)</f>
        <v>17</v>
      </c>
    </row>
    <row r="2391" spans="2:43" x14ac:dyDescent="0.25">
      <c r="B2391" s="23">
        <v>41910</v>
      </c>
      <c r="C2391" s="20" t="s">
        <v>39</v>
      </c>
      <c r="D2391" s="20" t="s">
        <v>41</v>
      </c>
      <c r="E2391" s="2">
        <v>-330.03300330033011</v>
      </c>
      <c r="F2391" s="2">
        <v>289</v>
      </c>
      <c r="G2391">
        <v>41</v>
      </c>
      <c r="H2391">
        <v>17</v>
      </c>
      <c r="J2391" s="2" t="str">
        <f t="shared" si="759"/>
        <v>Indianapolis Colts</v>
      </c>
      <c r="K2391" s="2" t="str">
        <f t="shared" si="760"/>
        <v>Tennessee Titans</v>
      </c>
      <c r="L2391" s="17">
        <f t="shared" si="761"/>
        <v>-330.03300330033011</v>
      </c>
      <c r="M2391" s="18">
        <f t="shared" si="762"/>
        <v>289</v>
      </c>
      <c r="N2391" s="4">
        <f t="shared" si="748"/>
        <v>1.3029999999999999</v>
      </c>
      <c r="O2391" s="4">
        <f t="shared" si="749"/>
        <v>3.89</v>
      </c>
      <c r="P2391" s="4"/>
      <c r="Q2391" s="4"/>
      <c r="R2391" s="1">
        <f t="shared" si="750"/>
        <v>0.76745970836531086</v>
      </c>
      <c r="S2391" s="1">
        <f t="shared" si="750"/>
        <v>0.25706940874035988</v>
      </c>
      <c r="T2391" s="1">
        <f t="shared" si="746"/>
        <v>2.394184479106487E-2</v>
      </c>
      <c r="U2391" s="1">
        <f t="shared" si="747"/>
        <v>0.25519514981247549</v>
      </c>
      <c r="V2391" s="1">
        <f t="shared" si="751"/>
        <v>0.7661951498124755</v>
      </c>
      <c r="W2391" s="1"/>
      <c r="X2391" s="17">
        <f t="shared" si="752"/>
        <v>305.15052235027554</v>
      </c>
      <c r="Y2391" s="18">
        <f t="shared" si="753"/>
        <v>2810.9146314785244</v>
      </c>
      <c r="Z2391" s="2">
        <f t="shared" si="764"/>
        <v>289.89299623276173</v>
      </c>
      <c r="AA2391" s="18">
        <f t="shared" si="764"/>
        <v>2670.368899904598</v>
      </c>
      <c r="AB2391" s="2">
        <f t="shared" si="765"/>
        <v>-344.95486713900362</v>
      </c>
      <c r="AC2391" s="2">
        <f t="shared" si="765"/>
        <v>267.03688999045983</v>
      </c>
      <c r="AD2391" s="2">
        <f t="shared" si="754"/>
        <v>289.89299623276173</v>
      </c>
      <c r="AE2391" s="2">
        <f t="shared" si="755"/>
        <v>-1000</v>
      </c>
      <c r="AF2391" s="5">
        <f t="shared" si="756"/>
        <v>0.30299999999999994</v>
      </c>
      <c r="AG2391" s="5">
        <f t="shared" si="757"/>
        <v>-1</v>
      </c>
      <c r="AH2391" s="3">
        <f t="shared" si="758"/>
        <v>201409</v>
      </c>
      <c r="AI2391" s="21">
        <v>1.294</v>
      </c>
      <c r="AJ2391" s="21">
        <v>3.97</v>
      </c>
      <c r="AK2391" s="21">
        <v>1.3029999999999999</v>
      </c>
      <c r="AL2391" s="21">
        <v>3.89</v>
      </c>
      <c r="AO2391">
        <f t="shared" si="763"/>
        <v>-400</v>
      </c>
      <c r="AP2391">
        <f>IF(E2391&lt;F2391,G2391,H2391)</f>
        <v>41</v>
      </c>
      <c r="AQ2391">
        <f>IF(E2391&lt;F2391,H2391,G2391)</f>
        <v>17</v>
      </c>
    </row>
    <row r="2392" spans="2:43" x14ac:dyDescent="0.25">
      <c r="B2392" s="23">
        <v>41910</v>
      </c>
      <c r="C2392" s="20" t="s">
        <v>42</v>
      </c>
      <c r="D2392" s="20" t="s">
        <v>34</v>
      </c>
      <c r="E2392" s="2">
        <v>-119.04761904761904</v>
      </c>
      <c r="F2392" s="2">
        <v>108</v>
      </c>
      <c r="G2392">
        <v>17</v>
      </c>
      <c r="H2392">
        <v>24</v>
      </c>
      <c r="J2392" s="2" t="str">
        <f t="shared" si="759"/>
        <v>New York Jets</v>
      </c>
      <c r="K2392" s="2" t="str">
        <f t="shared" si="760"/>
        <v>Detroit Lions</v>
      </c>
      <c r="L2392" s="17">
        <f t="shared" si="761"/>
        <v>-119.04761904761904</v>
      </c>
      <c r="M2392" s="18">
        <f t="shared" si="762"/>
        <v>108</v>
      </c>
      <c r="N2392" s="4">
        <f t="shared" si="748"/>
        <v>1.84</v>
      </c>
      <c r="O2392" s="4">
        <f t="shared" si="749"/>
        <v>2.08</v>
      </c>
      <c r="P2392" s="4"/>
      <c r="Q2392" s="4"/>
      <c r="R2392" s="1">
        <f t="shared" si="750"/>
        <v>0.54347826086956519</v>
      </c>
      <c r="S2392" s="1">
        <f t="shared" si="750"/>
        <v>0.48076923076923073</v>
      </c>
      <c r="T2392" s="1">
        <f t="shared" si="746"/>
        <v>2.3673469387754942E-2</v>
      </c>
      <c r="U2392" s="1">
        <f t="shared" si="747"/>
        <v>3.1354515050167231E-2</v>
      </c>
      <c r="V2392" s="1">
        <f t="shared" si="751"/>
        <v>0.54235451505016719</v>
      </c>
      <c r="W2392" s="1"/>
      <c r="X2392" s="17">
        <f t="shared" si="752"/>
        <v>843.81243679238321</v>
      </c>
      <c r="Y2392" s="18">
        <f t="shared" si="753"/>
        <v>1080.0967680075216</v>
      </c>
      <c r="Z2392" s="2">
        <f t="shared" si="764"/>
        <v>801.621814952764</v>
      </c>
      <c r="AA2392" s="18">
        <f t="shared" si="764"/>
        <v>1026.0919296071454</v>
      </c>
      <c r="AB2392" s="2">
        <f t="shared" si="765"/>
        <v>-124.74710410156759</v>
      </c>
      <c r="AC2392" s="2">
        <f t="shared" si="765"/>
        <v>102.60919296071454</v>
      </c>
      <c r="AD2392" s="2">
        <f t="shared" si="754"/>
        <v>-1000</v>
      </c>
      <c r="AE2392" s="2">
        <f t="shared" si="755"/>
        <v>1026.0919296071454</v>
      </c>
      <c r="AF2392" s="5">
        <f t="shared" si="756"/>
        <v>-1</v>
      </c>
      <c r="AG2392" s="5">
        <f t="shared" si="757"/>
        <v>1.08</v>
      </c>
      <c r="AH2392" s="3">
        <f t="shared" si="758"/>
        <v>201409</v>
      </c>
      <c r="AI2392" s="21">
        <v>2.13</v>
      </c>
      <c r="AJ2392" s="21">
        <v>1.8</v>
      </c>
      <c r="AK2392" s="21">
        <v>1.84</v>
      </c>
      <c r="AL2392" s="21">
        <v>2.08</v>
      </c>
      <c r="AO2392">
        <f t="shared" si="763"/>
        <v>-120</v>
      </c>
      <c r="AP2392">
        <f>IF(E2392&lt;F2392,G2392,H2392)</f>
        <v>17</v>
      </c>
      <c r="AQ2392">
        <f>IF(E2392&lt;F2392,H2392,G2392)</f>
        <v>24</v>
      </c>
    </row>
    <row r="2393" spans="2:43" x14ac:dyDescent="0.25">
      <c r="B2393" s="23">
        <v>41910</v>
      </c>
      <c r="C2393" s="20" t="s">
        <v>52</v>
      </c>
      <c r="D2393" s="20" t="s">
        <v>30</v>
      </c>
      <c r="E2393" s="2">
        <v>171</v>
      </c>
      <c r="F2393" s="2">
        <v>-190.11406844106463</v>
      </c>
      <c r="G2393">
        <v>14</v>
      </c>
      <c r="H2393">
        <v>38</v>
      </c>
      <c r="J2393" s="2" t="str">
        <f t="shared" si="759"/>
        <v>Miami Dolphins</v>
      </c>
      <c r="K2393" s="2" t="str">
        <f t="shared" si="760"/>
        <v>Oakland Raiders</v>
      </c>
      <c r="L2393" s="17">
        <f t="shared" si="761"/>
        <v>-190.11406844106463</v>
      </c>
      <c r="M2393" s="18">
        <f t="shared" si="762"/>
        <v>171</v>
      </c>
      <c r="N2393" s="4">
        <f t="shared" si="748"/>
        <v>1.526</v>
      </c>
      <c r="O2393" s="4">
        <f t="shared" si="749"/>
        <v>2.71</v>
      </c>
      <c r="P2393" s="4"/>
      <c r="Q2393" s="4"/>
      <c r="R2393" s="1">
        <f t="shared" si="750"/>
        <v>0.65530799475753598</v>
      </c>
      <c r="S2393" s="1">
        <f t="shared" si="750"/>
        <v>0.36900369003690037</v>
      </c>
      <c r="T2393" s="1">
        <f t="shared" si="746"/>
        <v>2.3734655335221788E-2</v>
      </c>
      <c r="U2393" s="1">
        <f t="shared" si="747"/>
        <v>0.14315215236031781</v>
      </c>
      <c r="V2393" s="1">
        <f t="shared" si="751"/>
        <v>0.65415215236031776</v>
      </c>
      <c r="W2393" s="1"/>
      <c r="X2393" s="17">
        <f t="shared" si="752"/>
        <v>528.69633829345491</v>
      </c>
      <c r="Y2393" s="18">
        <f t="shared" si="753"/>
        <v>1698.0824170407793</v>
      </c>
      <c r="Z2393" s="2">
        <f t="shared" si="764"/>
        <v>502.26152137878216</v>
      </c>
      <c r="AA2393" s="18">
        <f t="shared" si="764"/>
        <v>1613.1782961887402</v>
      </c>
      <c r="AB2393" s="2">
        <f t="shared" si="765"/>
        <v>-199.09946460856727</v>
      </c>
      <c r="AC2393" s="2">
        <f t="shared" si="765"/>
        <v>161.31782961887401</v>
      </c>
      <c r="AD2393" s="2">
        <f t="shared" si="754"/>
        <v>502.26152137878216</v>
      </c>
      <c r="AE2393" s="2">
        <f t="shared" si="755"/>
        <v>-1000</v>
      </c>
      <c r="AF2393" s="5">
        <f t="shared" si="756"/>
        <v>0.52600000000000002</v>
      </c>
      <c r="AG2393" s="5">
        <f t="shared" si="757"/>
        <v>-1</v>
      </c>
      <c r="AH2393" s="3">
        <f t="shared" si="758"/>
        <v>201409</v>
      </c>
      <c r="AI2393" s="21">
        <v>2.82</v>
      </c>
      <c r="AJ2393" s="21">
        <v>1.492</v>
      </c>
      <c r="AK2393" s="21">
        <v>2.71</v>
      </c>
      <c r="AL2393" s="21">
        <v>1.526</v>
      </c>
      <c r="AO2393">
        <f t="shared" si="763"/>
        <v>-200</v>
      </c>
      <c r="AP2393">
        <f>IF(E2393&lt;F2393,G2393,H2393)</f>
        <v>38</v>
      </c>
      <c r="AQ2393">
        <f>IF(E2393&lt;F2393,H2393,G2393)</f>
        <v>14</v>
      </c>
    </row>
    <row r="2394" spans="2:43" x14ac:dyDescent="0.25">
      <c r="B2394" s="23">
        <v>41910</v>
      </c>
      <c r="C2394" s="20" t="s">
        <v>45</v>
      </c>
      <c r="D2394" s="20" t="s">
        <v>27</v>
      </c>
      <c r="E2394" s="2">
        <v>-346.02076124567481</v>
      </c>
      <c r="F2394" s="2">
        <v>301</v>
      </c>
      <c r="G2394">
        <v>24</v>
      </c>
      <c r="H2394">
        <v>27</v>
      </c>
      <c r="J2394" s="2" t="str">
        <f t="shared" si="759"/>
        <v>Pittsburgh Steelers</v>
      </c>
      <c r="K2394" s="2" t="str">
        <f t="shared" si="760"/>
        <v>Tampa Bay Buccaneers</v>
      </c>
      <c r="L2394" s="17">
        <f t="shared" si="761"/>
        <v>-346.02076124567481</v>
      </c>
      <c r="M2394" s="18">
        <f t="shared" si="762"/>
        <v>301</v>
      </c>
      <c r="N2394" s="4">
        <f t="shared" si="748"/>
        <v>1.2889999999999999</v>
      </c>
      <c r="O2394" s="4">
        <f t="shared" si="749"/>
        <v>4.01</v>
      </c>
      <c r="P2394" s="4"/>
      <c r="Q2394" s="4"/>
      <c r="R2394" s="1">
        <f t="shared" si="750"/>
        <v>0.77579519006982156</v>
      </c>
      <c r="S2394" s="1">
        <f t="shared" si="750"/>
        <v>0.24937655860349128</v>
      </c>
      <c r="T2394" s="1">
        <f t="shared" si="746"/>
        <v>2.4553689375353849E-2</v>
      </c>
      <c r="U2394" s="1">
        <f t="shared" si="747"/>
        <v>0.26320931573316514</v>
      </c>
      <c r="V2394" s="1">
        <f t="shared" si="751"/>
        <v>0.77420931573316509</v>
      </c>
      <c r="W2394" s="1"/>
      <c r="X2394" s="17">
        <f t="shared" si="752"/>
        <v>291.64036091843502</v>
      </c>
      <c r="Y2394" s="18">
        <f t="shared" si="753"/>
        <v>2925.5291346283079</v>
      </c>
      <c r="Z2394" s="2">
        <f t="shared" si="764"/>
        <v>277.05834287251326</v>
      </c>
      <c r="AA2394" s="18">
        <f t="shared" si="764"/>
        <v>2779.2526778968922</v>
      </c>
      <c r="AB2394" s="2">
        <f t="shared" si="765"/>
        <v>-360.93480875980839</v>
      </c>
      <c r="AC2394" s="2">
        <f t="shared" si="765"/>
        <v>277.9252677896892</v>
      </c>
      <c r="AD2394" s="2">
        <f t="shared" si="754"/>
        <v>-1000</v>
      </c>
      <c r="AE2394" s="2">
        <f t="shared" si="755"/>
        <v>2779.2526778968922</v>
      </c>
      <c r="AF2394" s="5">
        <f t="shared" si="756"/>
        <v>-1</v>
      </c>
      <c r="AG2394" s="5">
        <f t="shared" si="757"/>
        <v>3.01</v>
      </c>
      <c r="AH2394" s="3">
        <f t="shared" si="758"/>
        <v>201409</v>
      </c>
      <c r="AI2394" s="21">
        <v>1.294</v>
      </c>
      <c r="AJ2394" s="21">
        <v>3.97</v>
      </c>
      <c r="AK2394" s="21">
        <v>1.2889999999999999</v>
      </c>
      <c r="AL2394" s="21">
        <v>4.01</v>
      </c>
      <c r="AO2394">
        <f t="shared" si="763"/>
        <v>-400</v>
      </c>
      <c r="AP2394">
        <f>IF(E2394&lt;F2394,G2394,H2394)</f>
        <v>24</v>
      </c>
      <c r="AQ2394">
        <f>IF(E2394&lt;F2394,H2394,G2394)</f>
        <v>27</v>
      </c>
    </row>
    <row r="2395" spans="2:43" x14ac:dyDescent="0.25">
      <c r="B2395" s="23">
        <v>41907</v>
      </c>
      <c r="C2395" s="20" t="s">
        <v>53</v>
      </c>
      <c r="D2395" s="20" t="s">
        <v>25</v>
      </c>
      <c r="E2395" s="2">
        <v>-174.21602787456445</v>
      </c>
      <c r="F2395" s="2">
        <v>156.99999999999997</v>
      </c>
      <c r="G2395">
        <v>14</v>
      </c>
      <c r="H2395">
        <v>45</v>
      </c>
      <c r="J2395" s="2" t="str">
        <f t="shared" si="759"/>
        <v>Washington Redskins</v>
      </c>
      <c r="K2395" s="2" t="str">
        <f t="shared" si="760"/>
        <v>New York Giants</v>
      </c>
      <c r="L2395" s="17">
        <f t="shared" si="761"/>
        <v>-174.21602787456445</v>
      </c>
      <c r="M2395" s="18">
        <f t="shared" si="762"/>
        <v>156.99999999999997</v>
      </c>
      <c r="N2395" s="4">
        <f t="shared" si="748"/>
        <v>1.5740000000000001</v>
      </c>
      <c r="O2395" s="4">
        <f t="shared" si="749"/>
        <v>2.57</v>
      </c>
      <c r="P2395" s="4"/>
      <c r="Q2395" s="4"/>
      <c r="R2395" s="1">
        <f t="shared" si="750"/>
        <v>0.63532401524777637</v>
      </c>
      <c r="S2395" s="1">
        <f t="shared" si="750"/>
        <v>0.38910505836575876</v>
      </c>
      <c r="T2395" s="1">
        <f t="shared" si="746"/>
        <v>2.3846525096525073E-2</v>
      </c>
      <c r="U2395" s="1">
        <f t="shared" si="747"/>
        <v>0.12310947844100881</v>
      </c>
      <c r="V2395" s="1">
        <f t="shared" si="751"/>
        <v>0.63410947844100884</v>
      </c>
      <c r="W2395" s="1"/>
      <c r="X2395" s="17">
        <f t="shared" si="752"/>
        <v>577.0147490281206</v>
      </c>
      <c r="Y2395" s="18">
        <f t="shared" si="753"/>
        <v>1562.6789200938886</v>
      </c>
      <c r="Z2395" s="2">
        <f t="shared" si="764"/>
        <v>548.16401157671453</v>
      </c>
      <c r="AA2395" s="18">
        <f t="shared" si="764"/>
        <v>1484.5449740891941</v>
      </c>
      <c r="AB2395" s="2">
        <f t="shared" si="765"/>
        <v>-182.42715298358326</v>
      </c>
      <c r="AC2395" s="2">
        <f t="shared" si="765"/>
        <v>148.45449740891939</v>
      </c>
      <c r="AD2395" s="2">
        <f t="shared" si="754"/>
        <v>-1000</v>
      </c>
      <c r="AE2395" s="2">
        <f t="shared" si="755"/>
        <v>1484.5449740891941</v>
      </c>
      <c r="AF2395" s="5">
        <f t="shared" si="756"/>
        <v>-1</v>
      </c>
      <c r="AG2395" s="5">
        <f t="shared" si="757"/>
        <v>1.5699999999999998</v>
      </c>
      <c r="AH2395" s="3">
        <f t="shared" si="758"/>
        <v>201409</v>
      </c>
      <c r="AI2395" s="21">
        <v>1.552</v>
      </c>
      <c r="AJ2395" s="21">
        <v>2.63</v>
      </c>
      <c r="AK2395" s="21">
        <v>1.5740000000000001</v>
      </c>
      <c r="AL2395" s="21">
        <v>2.57</v>
      </c>
      <c r="AO2395">
        <f t="shared" si="763"/>
        <v>-180</v>
      </c>
      <c r="AP2395">
        <f>IF(E2395&lt;F2395,G2395,H2395)</f>
        <v>14</v>
      </c>
      <c r="AQ2395">
        <f>IF(E2395&lt;F2395,H2395,G2395)</f>
        <v>45</v>
      </c>
    </row>
    <row r="2396" spans="2:43" x14ac:dyDescent="0.25">
      <c r="B2396" s="23">
        <v>41904</v>
      </c>
      <c r="C2396" s="20" t="s">
        <v>42</v>
      </c>
      <c r="D2396" s="20" t="s">
        <v>37</v>
      </c>
      <c r="E2396" s="2">
        <v>-119.04761904761904</v>
      </c>
      <c r="F2396" s="2">
        <v>108</v>
      </c>
      <c r="G2396">
        <v>19</v>
      </c>
      <c r="H2396">
        <v>27</v>
      </c>
      <c r="J2396" s="2" t="str">
        <f t="shared" si="759"/>
        <v>New York Jets</v>
      </c>
      <c r="K2396" s="2" t="str">
        <f t="shared" si="760"/>
        <v>Chicago Bears</v>
      </c>
      <c r="L2396" s="17">
        <f t="shared" si="761"/>
        <v>-119.04761904761904</v>
      </c>
      <c r="M2396" s="18">
        <f t="shared" si="762"/>
        <v>108</v>
      </c>
      <c r="N2396" s="4">
        <f t="shared" si="748"/>
        <v>1.84</v>
      </c>
      <c r="O2396" s="4">
        <f t="shared" si="749"/>
        <v>2.08</v>
      </c>
      <c r="P2396" s="4"/>
      <c r="Q2396" s="4"/>
      <c r="R2396" s="1">
        <f t="shared" si="750"/>
        <v>0.54347826086956519</v>
      </c>
      <c r="S2396" s="1">
        <f t="shared" si="750"/>
        <v>0.48076923076923073</v>
      </c>
      <c r="T2396" s="1">
        <f t="shared" si="746"/>
        <v>2.3673469387754942E-2</v>
      </c>
      <c r="U2396" s="1">
        <f t="shared" si="747"/>
        <v>3.1354515050167231E-2</v>
      </c>
      <c r="V2396" s="1">
        <f t="shared" si="751"/>
        <v>0.54235451505016719</v>
      </c>
      <c r="W2396" s="1"/>
      <c r="X2396" s="17">
        <f t="shared" si="752"/>
        <v>843.81243679238321</v>
      </c>
      <c r="Y2396" s="18">
        <f t="shared" si="753"/>
        <v>1080.0967680075216</v>
      </c>
      <c r="Z2396" s="2">
        <f t="shared" si="764"/>
        <v>801.621814952764</v>
      </c>
      <c r="AA2396" s="18">
        <f t="shared" si="764"/>
        <v>1026.0919296071454</v>
      </c>
      <c r="AB2396" s="2">
        <f t="shared" si="765"/>
        <v>-124.74710410156759</v>
      </c>
      <c r="AC2396" s="2">
        <f t="shared" si="765"/>
        <v>102.60919296071454</v>
      </c>
      <c r="AD2396" s="2">
        <f t="shared" si="754"/>
        <v>-1000</v>
      </c>
      <c r="AE2396" s="2">
        <f t="shared" si="755"/>
        <v>1026.0919296071454</v>
      </c>
      <c r="AF2396" s="5">
        <f t="shared" si="756"/>
        <v>-1</v>
      </c>
      <c r="AG2396" s="5">
        <f t="shared" si="757"/>
        <v>1.08</v>
      </c>
      <c r="AH2396" s="3">
        <f t="shared" si="758"/>
        <v>201409</v>
      </c>
      <c r="AI2396" s="21">
        <v>1.7869999999999999</v>
      </c>
      <c r="AJ2396" s="21">
        <v>2.15</v>
      </c>
      <c r="AK2396" s="21">
        <v>1.84</v>
      </c>
      <c r="AL2396" s="21">
        <v>2.08</v>
      </c>
      <c r="AO2396">
        <f t="shared" si="763"/>
        <v>-120</v>
      </c>
      <c r="AP2396">
        <f>IF(E2396&lt;F2396,G2396,H2396)</f>
        <v>19</v>
      </c>
      <c r="AQ2396">
        <f>IF(E2396&lt;F2396,H2396,G2396)</f>
        <v>27</v>
      </c>
    </row>
    <row r="2397" spans="2:43" x14ac:dyDescent="0.25">
      <c r="B2397" s="23">
        <v>41903</v>
      </c>
      <c r="C2397" s="20" t="s">
        <v>44</v>
      </c>
      <c r="D2397" s="20" t="s">
        <v>45</v>
      </c>
      <c r="E2397" s="2">
        <v>-190.11406844106463</v>
      </c>
      <c r="F2397" s="2">
        <v>171</v>
      </c>
      <c r="G2397">
        <v>19</v>
      </c>
      <c r="H2397">
        <v>37</v>
      </c>
      <c r="J2397" s="2" t="str">
        <f t="shared" si="759"/>
        <v>Carolina Panthers</v>
      </c>
      <c r="K2397" s="2" t="str">
        <f t="shared" si="760"/>
        <v>Pittsburgh Steelers</v>
      </c>
      <c r="L2397" s="17">
        <f t="shared" si="761"/>
        <v>-190.11406844106463</v>
      </c>
      <c r="M2397" s="18">
        <f t="shared" si="762"/>
        <v>171</v>
      </c>
      <c r="N2397" s="4">
        <f t="shared" si="748"/>
        <v>1.526</v>
      </c>
      <c r="O2397" s="4">
        <f t="shared" si="749"/>
        <v>2.71</v>
      </c>
      <c r="P2397" s="4"/>
      <c r="Q2397" s="4"/>
      <c r="R2397" s="1">
        <f t="shared" si="750"/>
        <v>0.65530799475753598</v>
      </c>
      <c r="S2397" s="1">
        <f t="shared" si="750"/>
        <v>0.36900369003690037</v>
      </c>
      <c r="T2397" s="1">
        <f t="shared" si="746"/>
        <v>2.3734655335221788E-2</v>
      </c>
      <c r="U2397" s="1">
        <f t="shared" si="747"/>
        <v>0.14315215236031781</v>
      </c>
      <c r="V2397" s="1">
        <f t="shared" si="751"/>
        <v>0.65415215236031776</v>
      </c>
      <c r="W2397" s="1"/>
      <c r="X2397" s="17">
        <f t="shared" si="752"/>
        <v>528.69633829345491</v>
      </c>
      <c r="Y2397" s="18">
        <f t="shared" si="753"/>
        <v>1698.0824170407793</v>
      </c>
      <c r="Z2397" s="2">
        <f t="shared" si="764"/>
        <v>502.26152137878216</v>
      </c>
      <c r="AA2397" s="18">
        <f t="shared" si="764"/>
        <v>1613.1782961887402</v>
      </c>
      <c r="AB2397" s="2">
        <f t="shared" si="765"/>
        <v>-199.09946460856727</v>
      </c>
      <c r="AC2397" s="2">
        <f t="shared" si="765"/>
        <v>161.31782961887401</v>
      </c>
      <c r="AD2397" s="2">
        <f t="shared" si="754"/>
        <v>-1000</v>
      </c>
      <c r="AE2397" s="2">
        <f t="shared" si="755"/>
        <v>1613.1782961887402</v>
      </c>
      <c r="AF2397" s="5">
        <f t="shared" si="756"/>
        <v>-1</v>
      </c>
      <c r="AG2397" s="5">
        <f t="shared" si="757"/>
        <v>1.71</v>
      </c>
      <c r="AH2397" s="3">
        <f t="shared" si="758"/>
        <v>201409</v>
      </c>
      <c r="AI2397" s="21">
        <v>1.5740000000000001</v>
      </c>
      <c r="AJ2397" s="21">
        <v>2.57</v>
      </c>
      <c r="AK2397" s="21">
        <v>1.526</v>
      </c>
      <c r="AL2397" s="21">
        <v>2.71</v>
      </c>
      <c r="AO2397">
        <f t="shared" si="763"/>
        <v>-200</v>
      </c>
      <c r="AP2397">
        <f>IF(E2397&lt;F2397,G2397,H2397)</f>
        <v>19</v>
      </c>
      <c r="AQ2397">
        <f>IF(E2397&lt;F2397,H2397,G2397)</f>
        <v>37</v>
      </c>
    </row>
    <row r="2398" spans="2:43" x14ac:dyDescent="0.25">
      <c r="B2398" s="23">
        <v>41903</v>
      </c>
      <c r="C2398" s="20" t="s">
        <v>30</v>
      </c>
      <c r="D2398" s="20" t="s">
        <v>20</v>
      </c>
      <c r="E2398" s="2">
        <v>-242.13075060532685</v>
      </c>
      <c r="F2398" s="2">
        <v>216</v>
      </c>
      <c r="G2398">
        <v>15</v>
      </c>
      <c r="H2398">
        <v>34</v>
      </c>
      <c r="J2398" s="2" t="str">
        <f t="shared" si="759"/>
        <v>Miami Dolphins</v>
      </c>
      <c r="K2398" s="2" t="str">
        <f t="shared" si="760"/>
        <v>Kansas City Chiefs</v>
      </c>
      <c r="L2398" s="17">
        <f t="shared" si="761"/>
        <v>-242.13075060532685</v>
      </c>
      <c r="M2398" s="18">
        <f t="shared" si="762"/>
        <v>216</v>
      </c>
      <c r="N2398" s="4">
        <f t="shared" si="748"/>
        <v>1.413</v>
      </c>
      <c r="O2398" s="4">
        <f t="shared" si="749"/>
        <v>3.16</v>
      </c>
      <c r="P2398" s="4"/>
      <c r="Q2398" s="4"/>
      <c r="R2398" s="1">
        <f t="shared" si="750"/>
        <v>0.70771408351026188</v>
      </c>
      <c r="S2398" s="1">
        <f t="shared" si="750"/>
        <v>0.31645569620253161</v>
      </c>
      <c r="T2398" s="1">
        <f t="shared" si="746"/>
        <v>2.359938771047454E-2</v>
      </c>
      <c r="U2398" s="1">
        <f t="shared" si="747"/>
        <v>0.19562919365386514</v>
      </c>
      <c r="V2398" s="1">
        <f t="shared" si="751"/>
        <v>0.70662919365386512</v>
      </c>
      <c r="W2398" s="1"/>
      <c r="X2398" s="17">
        <f t="shared" si="752"/>
        <v>415.16938301000829</v>
      </c>
      <c r="Y2398" s="18">
        <f t="shared" si="753"/>
        <v>2128.1128513133845</v>
      </c>
      <c r="Z2398" s="2">
        <f t="shared" si="764"/>
        <v>394.41091385950784</v>
      </c>
      <c r="AA2398" s="18">
        <f t="shared" si="764"/>
        <v>2021.7072087477152</v>
      </c>
      <c r="AB2398" s="2">
        <f t="shared" si="765"/>
        <v>-253.54267969273477</v>
      </c>
      <c r="AC2398" s="2">
        <f t="shared" si="765"/>
        <v>202.17072087477152</v>
      </c>
      <c r="AD2398" s="2">
        <f t="shared" si="754"/>
        <v>-1000</v>
      </c>
      <c r="AE2398" s="2">
        <f t="shared" si="755"/>
        <v>2021.7072087477152</v>
      </c>
      <c r="AF2398" s="5">
        <f t="shared" si="756"/>
        <v>-1</v>
      </c>
      <c r="AG2398" s="5">
        <f t="shared" si="757"/>
        <v>2.16</v>
      </c>
      <c r="AH2398" s="3">
        <f t="shared" si="758"/>
        <v>201409</v>
      </c>
      <c r="AI2398" s="21">
        <v>1.454</v>
      </c>
      <c r="AJ2398" s="21">
        <v>2.97</v>
      </c>
      <c r="AK2398" s="21">
        <v>1.413</v>
      </c>
      <c r="AL2398" s="21">
        <v>3.16</v>
      </c>
      <c r="AO2398">
        <f t="shared" si="763"/>
        <v>-300</v>
      </c>
      <c r="AP2398">
        <f>IF(E2398&lt;F2398,G2398,H2398)</f>
        <v>15</v>
      </c>
      <c r="AQ2398">
        <f>IF(E2398&lt;F2398,H2398,G2398)</f>
        <v>34</v>
      </c>
    </row>
    <row r="2399" spans="2:43" x14ac:dyDescent="0.25">
      <c r="B2399" s="23">
        <v>41903</v>
      </c>
      <c r="C2399" s="20" t="s">
        <v>32</v>
      </c>
      <c r="D2399" s="20" t="s">
        <v>38</v>
      </c>
      <c r="E2399" s="2">
        <v>-208.33333333333334</v>
      </c>
      <c r="F2399" s="2">
        <v>186</v>
      </c>
      <c r="G2399">
        <v>26</v>
      </c>
      <c r="H2399">
        <v>20</v>
      </c>
      <c r="J2399" s="2" t="str">
        <f t="shared" si="759"/>
        <v>Seattle Seahawks</v>
      </c>
      <c r="K2399" s="2" t="str">
        <f t="shared" si="760"/>
        <v>Denver Broncos</v>
      </c>
      <c r="L2399" s="17">
        <f t="shared" si="761"/>
        <v>-208.33333333333334</v>
      </c>
      <c r="M2399" s="18">
        <f t="shared" si="762"/>
        <v>186</v>
      </c>
      <c r="N2399" s="4">
        <f t="shared" si="748"/>
        <v>1.48</v>
      </c>
      <c r="O2399" s="4">
        <f t="shared" si="749"/>
        <v>2.86</v>
      </c>
      <c r="P2399" s="4"/>
      <c r="Q2399" s="4"/>
      <c r="R2399" s="1">
        <f t="shared" si="750"/>
        <v>0.67567567567567566</v>
      </c>
      <c r="S2399" s="1">
        <f t="shared" si="750"/>
        <v>0.34965034965034969</v>
      </c>
      <c r="T2399" s="1">
        <f t="shared" si="746"/>
        <v>2.4700460829493065E-2</v>
      </c>
      <c r="U2399" s="1">
        <f t="shared" si="747"/>
        <v>0.16301266301266298</v>
      </c>
      <c r="V2399" s="1">
        <f t="shared" si="751"/>
        <v>0.67401266301266305</v>
      </c>
      <c r="W2399" s="1"/>
      <c r="X2399" s="17">
        <f t="shared" si="752"/>
        <v>483.65165059400738</v>
      </c>
      <c r="Y2399" s="18">
        <f t="shared" si="753"/>
        <v>1846.6048003943104</v>
      </c>
      <c r="Z2399" s="2">
        <f t="shared" si="764"/>
        <v>459.46906806430701</v>
      </c>
      <c r="AA2399" s="18">
        <f t="shared" si="764"/>
        <v>1754.2745603745948</v>
      </c>
      <c r="AB2399" s="2">
        <f t="shared" si="765"/>
        <v>-217.64250729932502</v>
      </c>
      <c r="AC2399" s="2">
        <f t="shared" si="765"/>
        <v>175.42745603745948</v>
      </c>
      <c r="AD2399" s="2">
        <f t="shared" si="754"/>
        <v>459.46906806430701</v>
      </c>
      <c r="AE2399" s="2">
        <f t="shared" si="755"/>
        <v>-1000</v>
      </c>
      <c r="AF2399" s="5">
        <f t="shared" si="756"/>
        <v>0.48</v>
      </c>
      <c r="AG2399" s="5">
        <f t="shared" si="757"/>
        <v>-1</v>
      </c>
      <c r="AH2399" s="3">
        <f t="shared" si="758"/>
        <v>201409</v>
      </c>
      <c r="AI2399" s="21">
        <v>1.4339999999999999</v>
      </c>
      <c r="AJ2399" s="21">
        <v>3.05</v>
      </c>
      <c r="AK2399" s="21">
        <v>1.48</v>
      </c>
      <c r="AL2399" s="21">
        <v>2.86</v>
      </c>
      <c r="AO2399">
        <f t="shared" si="763"/>
        <v>-300</v>
      </c>
      <c r="AP2399">
        <f>IF(E2399&lt;F2399,G2399,H2399)</f>
        <v>26</v>
      </c>
      <c r="AQ2399">
        <f>IF(E2399&lt;F2399,H2399,G2399)</f>
        <v>20</v>
      </c>
    </row>
    <row r="2400" spans="2:43" x14ac:dyDescent="0.25">
      <c r="B2400" s="23">
        <v>41903</v>
      </c>
      <c r="C2400" s="20" t="s">
        <v>48</v>
      </c>
      <c r="D2400" s="20" t="s">
        <v>22</v>
      </c>
      <c r="E2400" s="2">
        <v>136</v>
      </c>
      <c r="F2400" s="2">
        <v>-150.15015015015015</v>
      </c>
      <c r="G2400">
        <v>23</v>
      </c>
      <c r="H2400">
        <v>14</v>
      </c>
      <c r="J2400" s="2" t="str">
        <f t="shared" si="759"/>
        <v>San Francisco 49ers</v>
      </c>
      <c r="K2400" s="2" t="str">
        <f t="shared" si="760"/>
        <v>Arizona Cardinals</v>
      </c>
      <c r="L2400" s="17">
        <f t="shared" si="761"/>
        <v>-150.15015015015015</v>
      </c>
      <c r="M2400" s="18">
        <f t="shared" si="762"/>
        <v>136</v>
      </c>
      <c r="N2400" s="4">
        <f t="shared" si="748"/>
        <v>1.6659999999999999</v>
      </c>
      <c r="O2400" s="4">
        <f t="shared" si="749"/>
        <v>2.36</v>
      </c>
      <c r="P2400" s="4"/>
      <c r="Q2400" s="4"/>
      <c r="R2400" s="1">
        <f t="shared" si="750"/>
        <v>0.60024009603841544</v>
      </c>
      <c r="S2400" s="1">
        <f t="shared" si="750"/>
        <v>0.42372881355932207</v>
      </c>
      <c r="T2400" s="1">
        <f t="shared" si="746"/>
        <v>2.3407848981619517E-2</v>
      </c>
      <c r="U2400" s="1">
        <f t="shared" si="747"/>
        <v>8.8255641239546684E-2</v>
      </c>
      <c r="V2400" s="1">
        <f t="shared" si="751"/>
        <v>0.59925564123954667</v>
      </c>
      <c r="W2400" s="1"/>
      <c r="X2400" s="17">
        <f t="shared" si="752"/>
        <v>668.73689821513028</v>
      </c>
      <c r="Y2400" s="18">
        <f t="shared" si="753"/>
        <v>1356.0765066241343</v>
      </c>
      <c r="Z2400" s="2">
        <f t="shared" si="764"/>
        <v>635.30005330437371</v>
      </c>
      <c r="AA2400" s="18">
        <f t="shared" si="764"/>
        <v>1288.2726812929275</v>
      </c>
      <c r="AB2400" s="2">
        <f t="shared" si="765"/>
        <v>-157.40593673787993</v>
      </c>
      <c r="AC2400" s="2">
        <f t="shared" si="765"/>
        <v>128.82726812929275</v>
      </c>
      <c r="AD2400" s="2">
        <f t="shared" si="754"/>
        <v>-1000</v>
      </c>
      <c r="AE2400" s="2">
        <f t="shared" si="755"/>
        <v>1288.2726812929275</v>
      </c>
      <c r="AF2400" s="5">
        <f t="shared" si="756"/>
        <v>-1</v>
      </c>
      <c r="AG2400" s="5">
        <f t="shared" si="757"/>
        <v>1.3599999999999999</v>
      </c>
      <c r="AH2400" s="3">
        <f t="shared" si="758"/>
        <v>201409</v>
      </c>
      <c r="AI2400" s="21">
        <v>2.33</v>
      </c>
      <c r="AJ2400" s="21">
        <v>1.68</v>
      </c>
      <c r="AK2400" s="21">
        <v>2.36</v>
      </c>
      <c r="AL2400" s="21">
        <v>1.6659999999999999</v>
      </c>
      <c r="AO2400">
        <f t="shared" si="763"/>
        <v>-160</v>
      </c>
      <c r="AP2400">
        <f>IF(E2400&lt;F2400,G2400,H2400)</f>
        <v>14</v>
      </c>
      <c r="AQ2400">
        <f>IF(E2400&lt;F2400,H2400,G2400)</f>
        <v>23</v>
      </c>
    </row>
    <row r="2401" spans="2:43" x14ac:dyDescent="0.25">
      <c r="B2401" s="23">
        <v>41903</v>
      </c>
      <c r="C2401" s="20" t="s">
        <v>24</v>
      </c>
      <c r="D2401" s="20" t="s">
        <v>54</v>
      </c>
      <c r="E2401" s="2">
        <v>-130.03901170351108</v>
      </c>
      <c r="F2401" s="2">
        <v>118.00000000000001</v>
      </c>
      <c r="G2401">
        <v>10</v>
      </c>
      <c r="H2401">
        <v>22</v>
      </c>
      <c r="J2401" s="2" t="str">
        <f t="shared" si="759"/>
        <v>Buffalo Bills</v>
      </c>
      <c r="K2401" s="2" t="str">
        <f t="shared" si="760"/>
        <v>San Diego Chargers</v>
      </c>
      <c r="L2401" s="17">
        <f t="shared" si="761"/>
        <v>-130.03901170351108</v>
      </c>
      <c r="M2401" s="18">
        <f t="shared" si="762"/>
        <v>118.00000000000001</v>
      </c>
      <c r="N2401" s="4">
        <f t="shared" si="748"/>
        <v>1.7689999999999999</v>
      </c>
      <c r="O2401" s="4">
        <f t="shared" si="749"/>
        <v>2.1800000000000002</v>
      </c>
      <c r="P2401" s="4"/>
      <c r="Q2401" s="4"/>
      <c r="R2401" s="1">
        <f t="shared" si="750"/>
        <v>0.56529112492933864</v>
      </c>
      <c r="S2401" s="1">
        <f t="shared" si="750"/>
        <v>0.4587155963302752</v>
      </c>
      <c r="T2401" s="1">
        <f t="shared" si="746"/>
        <v>2.3443909850595079E-2</v>
      </c>
      <c r="U2401" s="1">
        <f t="shared" si="747"/>
        <v>5.328776429953172E-2</v>
      </c>
      <c r="V2401" s="1">
        <f t="shared" si="751"/>
        <v>0.56428776429953176</v>
      </c>
      <c r="W2401" s="1"/>
      <c r="X2401" s="17">
        <f t="shared" si="752"/>
        <v>772.14546064335025</v>
      </c>
      <c r="Y2401" s="18">
        <f t="shared" si="753"/>
        <v>1178.7723247127699</v>
      </c>
      <c r="Z2401" s="2">
        <f t="shared" si="764"/>
        <v>733.53818761118271</v>
      </c>
      <c r="AA2401" s="18">
        <f t="shared" si="764"/>
        <v>1119.8337084771313</v>
      </c>
      <c r="AB2401" s="2">
        <f t="shared" si="765"/>
        <v>-136.32555426413018</v>
      </c>
      <c r="AC2401" s="2">
        <f t="shared" si="765"/>
        <v>111.98337084771313</v>
      </c>
      <c r="AD2401" s="2">
        <f t="shared" si="754"/>
        <v>-1000</v>
      </c>
      <c r="AE2401" s="2">
        <f t="shared" si="755"/>
        <v>1119.8337084771313</v>
      </c>
      <c r="AF2401" s="5">
        <f t="shared" si="756"/>
        <v>-1</v>
      </c>
      <c r="AG2401" s="5">
        <f t="shared" si="757"/>
        <v>1.1800000000000002</v>
      </c>
      <c r="AH2401" s="3">
        <f t="shared" si="758"/>
        <v>201409</v>
      </c>
      <c r="AI2401" s="21">
        <v>1.74</v>
      </c>
      <c r="AJ2401" s="21">
        <v>2.2200000000000002</v>
      </c>
      <c r="AK2401" s="21">
        <v>1.7689999999999999</v>
      </c>
      <c r="AL2401" s="21">
        <v>2.1800000000000002</v>
      </c>
      <c r="AO2401">
        <f t="shared" si="763"/>
        <v>-140</v>
      </c>
      <c r="AP2401">
        <f>IF(E2401&lt;F2401,G2401,H2401)</f>
        <v>10</v>
      </c>
      <c r="AQ2401">
        <f>IF(E2401&lt;F2401,H2401,G2401)</f>
        <v>22</v>
      </c>
    </row>
    <row r="2402" spans="2:43" x14ac:dyDescent="0.25">
      <c r="B2402" s="23">
        <v>41903</v>
      </c>
      <c r="C2402" s="20" t="s">
        <v>21</v>
      </c>
      <c r="D2402" s="20" t="s">
        <v>41</v>
      </c>
      <c r="E2402" s="2">
        <v>-265.25198938992042</v>
      </c>
      <c r="F2402" s="2">
        <v>235</v>
      </c>
      <c r="G2402">
        <v>33</v>
      </c>
      <c r="H2402">
        <v>7</v>
      </c>
      <c r="J2402" s="2" t="str">
        <f t="shared" si="759"/>
        <v>Cincinnati Bengals</v>
      </c>
      <c r="K2402" s="2" t="str">
        <f t="shared" si="760"/>
        <v>Tennessee Titans</v>
      </c>
      <c r="L2402" s="17">
        <f t="shared" si="761"/>
        <v>-265.25198938992042</v>
      </c>
      <c r="M2402" s="18">
        <f t="shared" si="762"/>
        <v>235</v>
      </c>
      <c r="N2402" s="4">
        <f t="shared" si="748"/>
        <v>1.377</v>
      </c>
      <c r="O2402" s="4">
        <f t="shared" si="749"/>
        <v>3.35</v>
      </c>
      <c r="P2402" s="4"/>
      <c r="Q2402" s="4"/>
      <c r="R2402" s="1">
        <f t="shared" si="750"/>
        <v>0.72621641249092228</v>
      </c>
      <c r="S2402" s="1">
        <f t="shared" si="750"/>
        <v>0.29850746268656714</v>
      </c>
      <c r="T2402" s="1">
        <f t="shared" si="746"/>
        <v>2.4127353501163462E-2</v>
      </c>
      <c r="U2402" s="1">
        <f t="shared" si="747"/>
        <v>0.21385447490217757</v>
      </c>
      <c r="V2402" s="1">
        <f t="shared" si="751"/>
        <v>0.72485447490217758</v>
      </c>
      <c r="W2402" s="1"/>
      <c r="X2402" s="17">
        <f t="shared" si="752"/>
        <v>379.5872614774911</v>
      </c>
      <c r="Y2402" s="18">
        <f t="shared" si="753"/>
        <v>2310.2284553242857</v>
      </c>
      <c r="Z2402" s="2">
        <f t="shared" si="764"/>
        <v>360.6078984036165</v>
      </c>
      <c r="AA2402" s="18">
        <f t="shared" si="764"/>
        <v>2194.7170325580714</v>
      </c>
      <c r="AB2402" s="2">
        <f t="shared" si="765"/>
        <v>-277.30951108584236</v>
      </c>
      <c r="AC2402" s="2">
        <f t="shared" si="765"/>
        <v>219.47170325580714</v>
      </c>
      <c r="AD2402" s="2">
        <f t="shared" si="754"/>
        <v>360.6078984036165</v>
      </c>
      <c r="AE2402" s="2">
        <f t="shared" si="755"/>
        <v>-1000</v>
      </c>
      <c r="AF2402" s="5">
        <f t="shared" si="756"/>
        <v>0.377</v>
      </c>
      <c r="AG2402" s="5">
        <f t="shared" si="757"/>
        <v>-1</v>
      </c>
      <c r="AH2402" s="3">
        <f t="shared" si="758"/>
        <v>201409</v>
      </c>
      <c r="AI2402" s="21">
        <v>1.347</v>
      </c>
      <c r="AJ2402" s="21">
        <v>3.54</v>
      </c>
      <c r="AK2402" s="21">
        <v>1.377</v>
      </c>
      <c r="AL2402" s="21">
        <v>3.35</v>
      </c>
      <c r="AO2402">
        <f t="shared" si="763"/>
        <v>-300</v>
      </c>
      <c r="AP2402">
        <f>IF(E2402&lt;F2402,G2402,H2402)</f>
        <v>33</v>
      </c>
      <c r="AQ2402">
        <f>IF(E2402&lt;F2402,H2402,G2402)</f>
        <v>7</v>
      </c>
    </row>
    <row r="2403" spans="2:43" x14ac:dyDescent="0.25">
      <c r="B2403" s="23">
        <v>41903</v>
      </c>
      <c r="C2403" s="20" t="s">
        <v>46</v>
      </c>
      <c r="D2403" s="20" t="s">
        <v>28</v>
      </c>
      <c r="E2403" s="2">
        <v>110.99999999999999</v>
      </c>
      <c r="F2403" s="2">
        <v>-123.00123001230013</v>
      </c>
      <c r="G2403">
        <v>21</v>
      </c>
      <c r="H2403">
        <v>23</v>
      </c>
      <c r="J2403" s="2" t="str">
        <f t="shared" si="759"/>
        <v>Baltimore Ravens</v>
      </c>
      <c r="K2403" s="2" t="str">
        <f t="shared" si="760"/>
        <v>Cleveland Browns</v>
      </c>
      <c r="L2403" s="17">
        <f t="shared" si="761"/>
        <v>-123.00123001230013</v>
      </c>
      <c r="M2403" s="18">
        <f t="shared" si="762"/>
        <v>110.99999999999999</v>
      </c>
      <c r="N2403" s="4">
        <f t="shared" si="748"/>
        <v>1.8129999999999999</v>
      </c>
      <c r="O2403" s="4">
        <f t="shared" si="749"/>
        <v>2.11</v>
      </c>
      <c r="P2403" s="4"/>
      <c r="Q2403" s="4"/>
      <c r="R2403" s="1">
        <f t="shared" si="750"/>
        <v>0.55157198014340869</v>
      </c>
      <c r="S2403" s="1">
        <f t="shared" si="750"/>
        <v>0.47393364928909953</v>
      </c>
      <c r="T2403" s="1">
        <f t="shared" si="746"/>
        <v>2.4871271985725363E-2</v>
      </c>
      <c r="U2403" s="1">
        <f t="shared" si="747"/>
        <v>3.8819165427154578E-2</v>
      </c>
      <c r="V2403" s="1">
        <f t="shared" si="751"/>
        <v>0.54981916542715459</v>
      </c>
      <c r="W2403" s="1"/>
      <c r="X2403" s="17">
        <f t="shared" si="752"/>
        <v>818.77981503809497</v>
      </c>
      <c r="Y2403" s="18">
        <f t="shared" si="753"/>
        <v>1112.7024405877062</v>
      </c>
      <c r="Z2403" s="2">
        <f t="shared" si="764"/>
        <v>777.84082428619013</v>
      </c>
      <c r="AA2403" s="18">
        <f t="shared" si="764"/>
        <v>1057.0673185583207</v>
      </c>
      <c r="AB2403" s="2">
        <f t="shared" si="765"/>
        <v>-128.56100744232359</v>
      </c>
      <c r="AC2403" s="2">
        <f t="shared" si="765"/>
        <v>105.70673185583207</v>
      </c>
      <c r="AD2403" s="2">
        <f t="shared" si="754"/>
        <v>777.84082428619013</v>
      </c>
      <c r="AE2403" s="2">
        <f t="shared" si="755"/>
        <v>-1000</v>
      </c>
      <c r="AF2403" s="5">
        <f t="shared" si="756"/>
        <v>0.81299999999999994</v>
      </c>
      <c r="AG2403" s="5">
        <f t="shared" si="757"/>
        <v>-1</v>
      </c>
      <c r="AH2403" s="3">
        <f t="shared" si="758"/>
        <v>201409</v>
      </c>
      <c r="AI2403" s="21">
        <v>2.11</v>
      </c>
      <c r="AJ2403" s="21">
        <v>1.8129999999999999</v>
      </c>
      <c r="AK2403" s="21">
        <v>2.11</v>
      </c>
      <c r="AL2403" s="21">
        <v>1.8129999999999999</v>
      </c>
      <c r="AO2403">
        <f t="shared" si="763"/>
        <v>-130</v>
      </c>
      <c r="AP2403">
        <f>IF(E2403&lt;F2403,G2403,H2403)</f>
        <v>23</v>
      </c>
      <c r="AQ2403">
        <f>IF(E2403&lt;F2403,H2403,G2403)</f>
        <v>21</v>
      </c>
    </row>
    <row r="2404" spans="2:43" x14ac:dyDescent="0.25">
      <c r="B2404" s="23">
        <v>41903</v>
      </c>
      <c r="C2404" s="20" t="s">
        <v>34</v>
      </c>
      <c r="D2404" s="20" t="s">
        <v>33</v>
      </c>
      <c r="E2404" s="2">
        <v>-123.00123001230013</v>
      </c>
      <c r="F2404" s="2">
        <v>110.99999999999999</v>
      </c>
      <c r="G2404">
        <v>19</v>
      </c>
      <c r="H2404">
        <v>7</v>
      </c>
      <c r="J2404" s="2" t="str">
        <f t="shared" si="759"/>
        <v>Detroit Lions</v>
      </c>
      <c r="K2404" s="2" t="str">
        <f t="shared" si="760"/>
        <v>Green Bay Packers</v>
      </c>
      <c r="L2404" s="17">
        <f t="shared" si="761"/>
        <v>-123.00123001230013</v>
      </c>
      <c r="M2404" s="18">
        <f t="shared" si="762"/>
        <v>110.99999999999999</v>
      </c>
      <c r="N2404" s="4">
        <f t="shared" si="748"/>
        <v>1.8129999999999999</v>
      </c>
      <c r="O2404" s="4">
        <f t="shared" si="749"/>
        <v>2.11</v>
      </c>
      <c r="P2404" s="4"/>
      <c r="Q2404" s="4"/>
      <c r="R2404" s="1">
        <f t="shared" si="750"/>
        <v>0.55157198014340869</v>
      </c>
      <c r="S2404" s="1">
        <f t="shared" si="750"/>
        <v>0.47393364928909953</v>
      </c>
      <c r="T2404" s="1">
        <f t="shared" si="746"/>
        <v>2.4871271985725363E-2</v>
      </c>
      <c r="U2404" s="1">
        <f t="shared" si="747"/>
        <v>3.8819165427154578E-2</v>
      </c>
      <c r="V2404" s="1">
        <f t="shared" si="751"/>
        <v>0.54981916542715459</v>
      </c>
      <c r="W2404" s="1"/>
      <c r="X2404" s="17">
        <f t="shared" si="752"/>
        <v>818.77981503809497</v>
      </c>
      <c r="Y2404" s="18">
        <f t="shared" si="753"/>
        <v>1112.7024405877062</v>
      </c>
      <c r="Z2404" s="2">
        <f t="shared" si="764"/>
        <v>777.84082428619013</v>
      </c>
      <c r="AA2404" s="18">
        <f t="shared" si="764"/>
        <v>1057.0673185583207</v>
      </c>
      <c r="AB2404" s="2">
        <f t="shared" si="765"/>
        <v>-128.56100744232359</v>
      </c>
      <c r="AC2404" s="2">
        <f t="shared" si="765"/>
        <v>105.70673185583207</v>
      </c>
      <c r="AD2404" s="2">
        <f t="shared" si="754"/>
        <v>777.84082428619013</v>
      </c>
      <c r="AE2404" s="2">
        <f t="shared" si="755"/>
        <v>-1000</v>
      </c>
      <c r="AF2404" s="5">
        <f t="shared" si="756"/>
        <v>0.81299999999999994</v>
      </c>
      <c r="AG2404" s="5">
        <f t="shared" si="757"/>
        <v>-1</v>
      </c>
      <c r="AH2404" s="3">
        <f t="shared" si="758"/>
        <v>201409</v>
      </c>
      <c r="AI2404" s="21">
        <v>1.7569999999999999</v>
      </c>
      <c r="AJ2404" s="21">
        <v>2.2000000000000002</v>
      </c>
      <c r="AK2404" s="21">
        <v>1.8129999999999999</v>
      </c>
      <c r="AL2404" s="21">
        <v>2.11</v>
      </c>
      <c r="AO2404">
        <f t="shared" si="763"/>
        <v>-130</v>
      </c>
      <c r="AP2404">
        <f>IF(E2404&lt;F2404,G2404,H2404)</f>
        <v>19</v>
      </c>
      <c r="AQ2404">
        <f>IF(E2404&lt;F2404,H2404,G2404)</f>
        <v>7</v>
      </c>
    </row>
    <row r="2405" spans="2:43" x14ac:dyDescent="0.25">
      <c r="B2405" s="23">
        <v>41903</v>
      </c>
      <c r="C2405" s="20" t="s">
        <v>26</v>
      </c>
      <c r="D2405" s="20" t="s">
        <v>39</v>
      </c>
      <c r="E2405" s="2">
        <v>231</v>
      </c>
      <c r="F2405" s="2">
        <v>-260.41666666666674</v>
      </c>
      <c r="G2405">
        <v>17</v>
      </c>
      <c r="H2405">
        <v>44</v>
      </c>
      <c r="J2405" s="2" t="str">
        <f t="shared" si="759"/>
        <v>Indianapolis Colts</v>
      </c>
      <c r="K2405" s="2" t="str">
        <f t="shared" si="760"/>
        <v>Jacksonville Jaguars</v>
      </c>
      <c r="L2405" s="17">
        <f t="shared" si="761"/>
        <v>-260.41666666666674</v>
      </c>
      <c r="M2405" s="18">
        <f t="shared" si="762"/>
        <v>231</v>
      </c>
      <c r="N2405" s="4">
        <f t="shared" si="748"/>
        <v>1.3839999999999999</v>
      </c>
      <c r="O2405" s="4">
        <f t="shared" si="749"/>
        <v>3.31</v>
      </c>
      <c r="P2405" s="4"/>
      <c r="Q2405" s="4"/>
      <c r="R2405" s="1">
        <f t="shared" si="750"/>
        <v>0.7225433526011561</v>
      </c>
      <c r="S2405" s="1">
        <f t="shared" si="750"/>
        <v>0.30211480362537763</v>
      </c>
      <c r="T2405" s="1">
        <f t="shared" si="746"/>
        <v>2.4064763527907984E-2</v>
      </c>
      <c r="U2405" s="1">
        <f t="shared" si="747"/>
        <v>0.21021427448788924</v>
      </c>
      <c r="V2405" s="1">
        <f t="shared" si="751"/>
        <v>0.72121427448788922</v>
      </c>
      <c r="W2405" s="1"/>
      <c r="X2405" s="17">
        <f t="shared" si="752"/>
        <v>386.55048211582812</v>
      </c>
      <c r="Y2405" s="18">
        <f t="shared" si="753"/>
        <v>2272.2260058594952</v>
      </c>
      <c r="Z2405" s="2">
        <f t="shared" si="764"/>
        <v>367.22295801003668</v>
      </c>
      <c r="AA2405" s="18">
        <f t="shared" si="764"/>
        <v>2158.6147055665206</v>
      </c>
      <c r="AB2405" s="2">
        <f t="shared" si="765"/>
        <v>-272.31412911081355</v>
      </c>
      <c r="AC2405" s="2">
        <f t="shared" si="765"/>
        <v>215.86147055665205</v>
      </c>
      <c r="AD2405" s="2">
        <f t="shared" si="754"/>
        <v>367.22295801003668</v>
      </c>
      <c r="AE2405" s="2">
        <f t="shared" si="755"/>
        <v>-1000</v>
      </c>
      <c r="AF2405" s="5">
        <f t="shared" si="756"/>
        <v>0.3839999999999999</v>
      </c>
      <c r="AG2405" s="5">
        <f t="shared" si="757"/>
        <v>-1</v>
      </c>
      <c r="AH2405" s="3">
        <f t="shared" si="758"/>
        <v>201409</v>
      </c>
      <c r="AI2405" s="21">
        <v>3.93</v>
      </c>
      <c r="AJ2405" s="21">
        <v>1.298</v>
      </c>
      <c r="AK2405" s="21">
        <v>3.31</v>
      </c>
      <c r="AL2405" s="21">
        <v>1.3839999999999999</v>
      </c>
      <c r="AO2405">
        <f t="shared" si="763"/>
        <v>-300</v>
      </c>
      <c r="AP2405">
        <f>IF(E2405&lt;F2405,G2405,H2405)</f>
        <v>44</v>
      </c>
      <c r="AQ2405">
        <f>IF(E2405&lt;F2405,H2405,G2405)</f>
        <v>17</v>
      </c>
    </row>
    <row r="2406" spans="2:43" x14ac:dyDescent="0.25">
      <c r="B2406" s="23">
        <v>41903</v>
      </c>
      <c r="C2406" s="20" t="s">
        <v>36</v>
      </c>
      <c r="D2406" s="20" t="s">
        <v>52</v>
      </c>
      <c r="E2406" s="2">
        <v>-900.90090090090098</v>
      </c>
      <c r="F2406" s="2">
        <v>703.99999999999989</v>
      </c>
      <c r="G2406">
        <v>16</v>
      </c>
      <c r="H2406">
        <v>9</v>
      </c>
      <c r="J2406" s="2" t="str">
        <f t="shared" si="759"/>
        <v>New England Patriots</v>
      </c>
      <c r="K2406" s="2" t="str">
        <f t="shared" si="760"/>
        <v>Oakland Raiders</v>
      </c>
      <c r="L2406" s="17">
        <f t="shared" si="761"/>
        <v>-900.90090090090098</v>
      </c>
      <c r="M2406" s="18">
        <f t="shared" si="762"/>
        <v>703.99999999999989</v>
      </c>
      <c r="N2406" s="4">
        <f t="shared" si="748"/>
        <v>1.111</v>
      </c>
      <c r="O2406" s="4">
        <f t="shared" si="749"/>
        <v>8.0399999999999991</v>
      </c>
      <c r="P2406" s="4"/>
      <c r="Q2406" s="4"/>
      <c r="R2406" s="1">
        <f t="shared" si="750"/>
        <v>0.90009000900090008</v>
      </c>
      <c r="S2406" s="1">
        <f t="shared" si="750"/>
        <v>0.12437810945273634</v>
      </c>
      <c r="T2406" s="1">
        <f t="shared" si="746"/>
        <v>2.3883728554256356E-2</v>
      </c>
      <c r="U2406" s="1">
        <f t="shared" si="747"/>
        <v>0.38785594977408189</v>
      </c>
      <c r="V2406" s="1">
        <f t="shared" si="751"/>
        <v>0.8988559497740819</v>
      </c>
      <c r="W2406" s="1"/>
      <c r="X2406" s="17">
        <f t="shared" si="752"/>
        <v>112.52531648852026</v>
      </c>
      <c r="Y2406" s="18">
        <f t="shared" si="753"/>
        <v>6303.185944275665</v>
      </c>
      <c r="Z2406" s="2">
        <f t="shared" si="764"/>
        <v>106.89905066409425</v>
      </c>
      <c r="AA2406" s="18">
        <f t="shared" si="764"/>
        <v>5988.0266470618817</v>
      </c>
      <c r="AB2406" s="2">
        <f t="shared" si="765"/>
        <v>-935.46200250390496</v>
      </c>
      <c r="AC2406" s="2">
        <f t="shared" si="765"/>
        <v>598.80266470618812</v>
      </c>
      <c r="AD2406" s="2">
        <f t="shared" si="754"/>
        <v>106.89905066409425</v>
      </c>
      <c r="AE2406" s="2">
        <f t="shared" si="755"/>
        <v>-1000</v>
      </c>
      <c r="AF2406" s="5">
        <f t="shared" si="756"/>
        <v>0.11099999999999999</v>
      </c>
      <c r="AG2406" s="5">
        <f t="shared" si="757"/>
        <v>-1</v>
      </c>
      <c r="AH2406" s="3">
        <f t="shared" si="758"/>
        <v>201409</v>
      </c>
      <c r="AI2406" s="21">
        <v>1.071</v>
      </c>
      <c r="AJ2406" s="21">
        <v>10.75</v>
      </c>
      <c r="AK2406" s="21">
        <v>1.111</v>
      </c>
      <c r="AL2406" s="21">
        <v>8.0399999999999991</v>
      </c>
      <c r="AO2406">
        <f t="shared" si="763"/>
        <v>-1000</v>
      </c>
      <c r="AP2406">
        <f>IF(E2406&lt;F2406,G2406,H2406)</f>
        <v>16</v>
      </c>
      <c r="AQ2406">
        <f>IF(E2406&lt;F2406,H2406,G2406)</f>
        <v>9</v>
      </c>
    </row>
    <row r="2407" spans="2:43" x14ac:dyDescent="0.25">
      <c r="B2407" s="23">
        <v>41903</v>
      </c>
      <c r="C2407" s="20" t="s">
        <v>43</v>
      </c>
      <c r="D2407" s="20" t="s">
        <v>29</v>
      </c>
      <c r="E2407" s="2">
        <v>-526.31578947368439</v>
      </c>
      <c r="F2407" s="2">
        <v>442</v>
      </c>
      <c r="G2407">
        <v>20</v>
      </c>
      <c r="H2407">
        <v>9</v>
      </c>
      <c r="J2407" s="2" t="str">
        <f t="shared" si="759"/>
        <v>New Orleans Saints</v>
      </c>
      <c r="K2407" s="2" t="str">
        <f t="shared" si="760"/>
        <v>Minnesota Vikings</v>
      </c>
      <c r="L2407" s="17">
        <f t="shared" si="761"/>
        <v>-526.31578947368439</v>
      </c>
      <c r="M2407" s="18">
        <f t="shared" si="762"/>
        <v>442</v>
      </c>
      <c r="N2407" s="4">
        <f t="shared" si="748"/>
        <v>1.19</v>
      </c>
      <c r="O2407" s="4">
        <f t="shared" si="749"/>
        <v>5.42</v>
      </c>
      <c r="P2407" s="4"/>
      <c r="Q2407" s="4"/>
      <c r="R2407" s="1">
        <f t="shared" si="750"/>
        <v>0.84033613445378152</v>
      </c>
      <c r="S2407" s="1">
        <f t="shared" si="750"/>
        <v>0.18450184501845018</v>
      </c>
      <c r="T2407" s="1">
        <f t="shared" si="746"/>
        <v>2.4236006051437164E-2</v>
      </c>
      <c r="U2407" s="1">
        <f t="shared" si="747"/>
        <v>0.32791714471766564</v>
      </c>
      <c r="V2407" s="1">
        <f t="shared" si="751"/>
        <v>0.83891714471766565</v>
      </c>
      <c r="W2407" s="1"/>
      <c r="X2407" s="17">
        <f t="shared" si="752"/>
        <v>192.0128302259767</v>
      </c>
      <c r="Y2407" s="18">
        <f t="shared" si="753"/>
        <v>4174.1808732318977</v>
      </c>
      <c r="Z2407" s="2">
        <f t="shared" si="764"/>
        <v>182.41218871467785</v>
      </c>
      <c r="AA2407" s="18">
        <f t="shared" si="764"/>
        <v>3965.4718295703028</v>
      </c>
      <c r="AB2407" s="2">
        <f t="shared" si="765"/>
        <v>-548.20898046684897</v>
      </c>
      <c r="AC2407" s="2">
        <f t="shared" si="765"/>
        <v>396.54718295703026</v>
      </c>
      <c r="AD2407" s="2">
        <f t="shared" si="754"/>
        <v>182.41218871467785</v>
      </c>
      <c r="AE2407" s="2">
        <f t="shared" si="755"/>
        <v>-1000</v>
      </c>
      <c r="AF2407" s="5">
        <f t="shared" si="756"/>
        <v>0.18999999999999995</v>
      </c>
      <c r="AG2407" s="5">
        <f t="shared" si="757"/>
        <v>-1</v>
      </c>
      <c r="AH2407" s="3">
        <f t="shared" si="758"/>
        <v>201409</v>
      </c>
      <c r="AI2407" s="21">
        <v>1.2</v>
      </c>
      <c r="AJ2407" s="21">
        <v>5.23</v>
      </c>
      <c r="AK2407" s="21">
        <v>1.19</v>
      </c>
      <c r="AL2407" s="21">
        <v>5.42</v>
      </c>
      <c r="AO2407">
        <f t="shared" si="763"/>
        <v>-600</v>
      </c>
      <c r="AP2407">
        <f>IF(E2407&lt;F2407,G2407,H2407)</f>
        <v>20</v>
      </c>
      <c r="AQ2407">
        <f>IF(E2407&lt;F2407,H2407,G2407)</f>
        <v>9</v>
      </c>
    </row>
    <row r="2408" spans="2:43" x14ac:dyDescent="0.25">
      <c r="B2408" s="23">
        <v>41903</v>
      </c>
      <c r="C2408" s="20" t="s">
        <v>25</v>
      </c>
      <c r="D2408" s="20" t="s">
        <v>40</v>
      </c>
      <c r="E2408" s="2">
        <v>-114.02508551881414</v>
      </c>
      <c r="F2408" s="2">
        <v>102.99999999999999</v>
      </c>
      <c r="G2408">
        <v>30</v>
      </c>
      <c r="H2408">
        <v>17</v>
      </c>
      <c r="J2408" s="2" t="str">
        <f t="shared" si="759"/>
        <v>New York Giants</v>
      </c>
      <c r="K2408" s="2" t="str">
        <f t="shared" si="760"/>
        <v>Houston Texans</v>
      </c>
      <c r="L2408" s="17">
        <f t="shared" si="761"/>
        <v>-114.02508551881414</v>
      </c>
      <c r="M2408" s="18">
        <f t="shared" si="762"/>
        <v>102.99999999999999</v>
      </c>
      <c r="N2408" s="4">
        <f t="shared" si="748"/>
        <v>1.877</v>
      </c>
      <c r="O2408" s="4">
        <f t="shared" si="749"/>
        <v>2.0299999999999998</v>
      </c>
      <c r="P2408" s="4"/>
      <c r="Q2408" s="4"/>
      <c r="R2408" s="1">
        <f t="shared" si="750"/>
        <v>0.53276505061267976</v>
      </c>
      <c r="S2408" s="1">
        <f t="shared" si="750"/>
        <v>0.49261083743842371</v>
      </c>
      <c r="T2408" s="1">
        <f t="shared" si="746"/>
        <v>2.4747888405426299E-2</v>
      </c>
      <c r="U2408" s="1">
        <f t="shared" si="747"/>
        <v>2.0077106587128024E-2</v>
      </c>
      <c r="V2408" s="1">
        <f t="shared" si="751"/>
        <v>0.53107710658712803</v>
      </c>
      <c r="W2408" s="1"/>
      <c r="X2408" s="17">
        <f t="shared" si="752"/>
        <v>882.96574564533773</v>
      </c>
      <c r="Y2408" s="18">
        <f t="shared" si="753"/>
        <v>1032.6259842485536</v>
      </c>
      <c r="Z2408" s="2">
        <f t="shared" si="764"/>
        <v>838.81745836307084</v>
      </c>
      <c r="AA2408" s="18">
        <f t="shared" si="764"/>
        <v>980.99468503612582</v>
      </c>
      <c r="AB2408" s="2">
        <f t="shared" si="765"/>
        <v>-119.21544908608274</v>
      </c>
      <c r="AC2408" s="2">
        <f t="shared" si="765"/>
        <v>-101.9373514712951</v>
      </c>
      <c r="AD2408" s="2">
        <f t="shared" si="754"/>
        <v>838.81745836307084</v>
      </c>
      <c r="AE2408" s="2">
        <f t="shared" si="755"/>
        <v>-1000</v>
      </c>
      <c r="AF2408" s="5">
        <f t="shared" si="756"/>
        <v>0.877</v>
      </c>
      <c r="AG2408" s="5">
        <f t="shared" si="757"/>
        <v>-1</v>
      </c>
      <c r="AH2408" s="3">
        <f t="shared" si="758"/>
        <v>201409</v>
      </c>
      <c r="AI2408" s="21">
        <v>2.16</v>
      </c>
      <c r="AJ2408" s="21">
        <v>1.7809999999999999</v>
      </c>
      <c r="AK2408" s="21">
        <v>1.877</v>
      </c>
      <c r="AL2408" s="21">
        <v>2.0299999999999998</v>
      </c>
      <c r="AO2408">
        <f t="shared" si="763"/>
        <v>-120</v>
      </c>
      <c r="AP2408">
        <f>IF(E2408&lt;F2408,G2408,H2408)</f>
        <v>30</v>
      </c>
      <c r="AQ2408">
        <f>IF(E2408&lt;F2408,H2408,G2408)</f>
        <v>17</v>
      </c>
    </row>
    <row r="2409" spans="2:43" x14ac:dyDescent="0.25">
      <c r="B2409" s="23">
        <v>41903</v>
      </c>
      <c r="C2409" s="20" t="s">
        <v>19</v>
      </c>
      <c r="D2409" s="20" t="s">
        <v>53</v>
      </c>
      <c r="E2409" s="2">
        <v>-209.20502092050211</v>
      </c>
      <c r="F2409" s="2">
        <v>187</v>
      </c>
      <c r="G2409">
        <v>37</v>
      </c>
      <c r="H2409">
        <v>34</v>
      </c>
      <c r="J2409" s="2" t="str">
        <f t="shared" si="759"/>
        <v>Philadelphia Eagles</v>
      </c>
      <c r="K2409" s="2" t="str">
        <f t="shared" si="760"/>
        <v>Washington Redskins</v>
      </c>
      <c r="L2409" s="17">
        <f t="shared" si="761"/>
        <v>-209.20502092050211</v>
      </c>
      <c r="M2409" s="18">
        <f t="shared" si="762"/>
        <v>187</v>
      </c>
      <c r="N2409" s="4">
        <f t="shared" si="748"/>
        <v>1.478</v>
      </c>
      <c r="O2409" s="4">
        <f t="shared" si="749"/>
        <v>2.87</v>
      </c>
      <c r="P2409" s="4"/>
      <c r="Q2409" s="4"/>
      <c r="R2409" s="1">
        <f t="shared" si="750"/>
        <v>0.67658998646820023</v>
      </c>
      <c r="S2409" s="1">
        <f t="shared" si="750"/>
        <v>0.34843205574912889</v>
      </c>
      <c r="T2409" s="1">
        <f t="shared" si="746"/>
        <v>2.4411223551057959E-2</v>
      </c>
      <c r="U2409" s="1">
        <f t="shared" si="747"/>
        <v>0.16407896535953567</v>
      </c>
      <c r="V2409" s="1">
        <f t="shared" si="751"/>
        <v>0.67507896535953571</v>
      </c>
      <c r="W2409" s="1"/>
      <c r="X2409" s="17">
        <f t="shared" si="752"/>
        <v>481.30818957959497</v>
      </c>
      <c r="Y2409" s="18">
        <f t="shared" si="753"/>
        <v>1855.0274360138328</v>
      </c>
      <c r="Z2409" s="2">
        <f t="shared" si="764"/>
        <v>457.24278010061522</v>
      </c>
      <c r="AA2409" s="18">
        <f t="shared" si="764"/>
        <v>1762.2760642131411</v>
      </c>
      <c r="AB2409" s="2">
        <f t="shared" si="765"/>
        <v>-218.70219575253924</v>
      </c>
      <c r="AC2409" s="2">
        <f t="shared" si="765"/>
        <v>176.22760642131411</v>
      </c>
      <c r="AD2409" s="2">
        <f t="shared" si="754"/>
        <v>457.24278010061522</v>
      </c>
      <c r="AE2409" s="2">
        <f t="shared" si="755"/>
        <v>-1000</v>
      </c>
      <c r="AF2409" s="5">
        <f t="shared" si="756"/>
        <v>0.47799999999999998</v>
      </c>
      <c r="AG2409" s="5">
        <f t="shared" si="757"/>
        <v>-1</v>
      </c>
      <c r="AH2409" s="3">
        <f t="shared" si="758"/>
        <v>201409</v>
      </c>
      <c r="AI2409" s="21">
        <v>1.37</v>
      </c>
      <c r="AJ2409" s="21">
        <v>3.39</v>
      </c>
      <c r="AK2409" s="21">
        <v>1.478</v>
      </c>
      <c r="AL2409" s="21">
        <v>2.87</v>
      </c>
      <c r="AO2409">
        <f t="shared" si="763"/>
        <v>-300</v>
      </c>
      <c r="AP2409">
        <f>IF(E2409&lt;F2409,G2409,H2409)</f>
        <v>37</v>
      </c>
      <c r="AQ2409">
        <f>IF(E2409&lt;F2409,H2409,G2409)</f>
        <v>34</v>
      </c>
    </row>
    <row r="2410" spans="2:43" x14ac:dyDescent="0.25">
      <c r="B2410" s="23">
        <v>41903</v>
      </c>
      <c r="C2410" s="20" t="s">
        <v>55</v>
      </c>
      <c r="D2410" s="20" t="s">
        <v>23</v>
      </c>
      <c r="E2410" s="2">
        <v>108.99999999999999</v>
      </c>
      <c r="F2410" s="2">
        <v>-120.04801920768308</v>
      </c>
      <c r="G2410">
        <v>31</v>
      </c>
      <c r="H2410">
        <v>34</v>
      </c>
      <c r="J2410" s="2" t="str">
        <f t="shared" si="759"/>
        <v>Dallas Cowboys</v>
      </c>
      <c r="K2410" s="2" t="str">
        <f t="shared" si="760"/>
        <v>St. Louis Rams</v>
      </c>
      <c r="L2410" s="17">
        <f t="shared" si="761"/>
        <v>-120.04801920768308</v>
      </c>
      <c r="M2410" s="18">
        <f t="shared" si="762"/>
        <v>108.99999999999999</v>
      </c>
      <c r="N2410" s="4">
        <f t="shared" si="748"/>
        <v>1.833</v>
      </c>
      <c r="O2410" s="4">
        <f t="shared" si="749"/>
        <v>2.09</v>
      </c>
      <c r="P2410" s="4"/>
      <c r="Q2410" s="4"/>
      <c r="R2410" s="1">
        <f t="shared" si="750"/>
        <v>0.54555373704309873</v>
      </c>
      <c r="S2410" s="1">
        <f t="shared" si="750"/>
        <v>0.47846889952153115</v>
      </c>
      <c r="T2410" s="1">
        <f t="shared" si="746"/>
        <v>2.3459087433087E-2</v>
      </c>
      <c r="U2410" s="1">
        <f t="shared" si="747"/>
        <v>3.3542418760783788E-2</v>
      </c>
      <c r="V2410" s="1">
        <f t="shared" si="751"/>
        <v>0.5445424187607838</v>
      </c>
      <c r="W2410" s="1"/>
      <c r="X2410" s="17">
        <f t="shared" si="752"/>
        <v>836.40422774721924</v>
      </c>
      <c r="Y2410" s="18">
        <f t="shared" si="753"/>
        <v>1089.5532146537346</v>
      </c>
      <c r="Z2410" s="2">
        <f t="shared" si="764"/>
        <v>794.5840163598582</v>
      </c>
      <c r="AA2410" s="18">
        <f t="shared" si="764"/>
        <v>1035.0755539210479</v>
      </c>
      <c r="AB2410" s="2">
        <f t="shared" si="765"/>
        <v>-125.85201557176947</v>
      </c>
      <c r="AC2410" s="2">
        <f t="shared" si="765"/>
        <v>103.50755539210479</v>
      </c>
      <c r="AD2410" s="2">
        <f t="shared" si="754"/>
        <v>794.5840163598582</v>
      </c>
      <c r="AE2410" s="2">
        <f t="shared" si="755"/>
        <v>-1000</v>
      </c>
      <c r="AF2410" s="5">
        <f t="shared" si="756"/>
        <v>0.83299999999999996</v>
      </c>
      <c r="AG2410" s="5">
        <f t="shared" si="757"/>
        <v>-1</v>
      </c>
      <c r="AH2410" s="3">
        <f t="shared" si="758"/>
        <v>201409</v>
      </c>
      <c r="AI2410" s="21">
        <v>2.02</v>
      </c>
      <c r="AJ2410" s="21">
        <v>1.8839999999999999</v>
      </c>
      <c r="AK2410" s="21">
        <v>2.09</v>
      </c>
      <c r="AL2410" s="21">
        <v>1.833</v>
      </c>
      <c r="AO2410">
        <f t="shared" si="763"/>
        <v>-130</v>
      </c>
      <c r="AP2410">
        <f>IF(E2410&lt;F2410,G2410,H2410)</f>
        <v>34</v>
      </c>
      <c r="AQ2410">
        <f>IF(E2410&lt;F2410,H2410,G2410)</f>
        <v>31</v>
      </c>
    </row>
    <row r="2411" spans="2:43" x14ac:dyDescent="0.25">
      <c r="B2411" s="23">
        <v>41900</v>
      </c>
      <c r="C2411" s="20" t="s">
        <v>35</v>
      </c>
      <c r="D2411" s="20" t="s">
        <v>27</v>
      </c>
      <c r="E2411" s="2">
        <v>-277.0083102493075</v>
      </c>
      <c r="F2411" s="2">
        <v>245.00000000000003</v>
      </c>
      <c r="G2411">
        <v>56</v>
      </c>
      <c r="H2411">
        <v>14</v>
      </c>
      <c r="J2411" s="2" t="str">
        <f t="shared" si="759"/>
        <v>Atlanta Falcons</v>
      </c>
      <c r="K2411" s="2" t="str">
        <f t="shared" si="760"/>
        <v>Tampa Bay Buccaneers</v>
      </c>
      <c r="L2411" s="17">
        <f t="shared" si="761"/>
        <v>-277.0083102493075</v>
      </c>
      <c r="M2411" s="18">
        <f t="shared" si="762"/>
        <v>245.00000000000003</v>
      </c>
      <c r="N2411" s="4">
        <f t="shared" si="748"/>
        <v>1.361</v>
      </c>
      <c r="O2411" s="4">
        <f t="shared" si="749"/>
        <v>3.45</v>
      </c>
      <c r="P2411" s="4"/>
      <c r="Q2411" s="4"/>
      <c r="R2411" s="1">
        <f t="shared" si="750"/>
        <v>0.73475385745775168</v>
      </c>
      <c r="S2411" s="1">
        <f t="shared" si="750"/>
        <v>0.28985507246376813</v>
      </c>
      <c r="T2411" s="1">
        <f t="shared" si="746"/>
        <v>2.4017875701517366E-2</v>
      </c>
      <c r="U2411" s="1">
        <f t="shared" si="747"/>
        <v>0.22244939249699178</v>
      </c>
      <c r="V2411" s="1">
        <f t="shared" si="751"/>
        <v>0.73344939249699181</v>
      </c>
      <c r="W2411" s="1"/>
      <c r="X2411" s="17">
        <f t="shared" si="752"/>
        <v>363.42058529157686</v>
      </c>
      <c r="Y2411" s="18">
        <f t="shared" si="753"/>
        <v>2403.4564099189242</v>
      </c>
      <c r="Z2411" s="2">
        <f t="shared" si="764"/>
        <v>345.24955602699799</v>
      </c>
      <c r="AA2411" s="18">
        <f t="shared" si="764"/>
        <v>2283.2835894229779</v>
      </c>
      <c r="AB2411" s="2">
        <f t="shared" si="765"/>
        <v>-289.64555711747289</v>
      </c>
      <c r="AC2411" s="2">
        <f t="shared" si="765"/>
        <v>228.3283589422978</v>
      </c>
      <c r="AD2411" s="2">
        <f t="shared" si="754"/>
        <v>345.24955602699799</v>
      </c>
      <c r="AE2411" s="2">
        <f t="shared" si="755"/>
        <v>-1000</v>
      </c>
      <c r="AF2411" s="5">
        <f t="shared" si="756"/>
        <v>0.36099999999999999</v>
      </c>
      <c r="AG2411" s="5">
        <f t="shared" si="757"/>
        <v>-1</v>
      </c>
      <c r="AH2411" s="3">
        <f t="shared" si="758"/>
        <v>201409</v>
      </c>
      <c r="AI2411" s="21">
        <v>1.363</v>
      </c>
      <c r="AJ2411" s="21">
        <v>3.44</v>
      </c>
      <c r="AK2411" s="21">
        <v>1.361</v>
      </c>
      <c r="AL2411" s="21">
        <v>3.45</v>
      </c>
      <c r="AO2411">
        <f t="shared" si="763"/>
        <v>-300</v>
      </c>
      <c r="AP2411">
        <f>IF(E2411&lt;F2411,G2411,H2411)</f>
        <v>56</v>
      </c>
      <c r="AQ2411">
        <f>IF(E2411&lt;F2411,H2411,G2411)</f>
        <v>14</v>
      </c>
    </row>
    <row r="2412" spans="2:43" x14ac:dyDescent="0.25">
      <c r="B2412" s="23">
        <v>41897</v>
      </c>
      <c r="C2412" s="20" t="s">
        <v>39</v>
      </c>
      <c r="D2412" s="20" t="s">
        <v>19</v>
      </c>
      <c r="E2412" s="2">
        <v>-146.19883040935673</v>
      </c>
      <c r="F2412" s="2">
        <v>131.99999999999997</v>
      </c>
      <c r="G2412">
        <v>27</v>
      </c>
      <c r="H2412">
        <v>30</v>
      </c>
      <c r="J2412" s="2" t="str">
        <f t="shared" si="759"/>
        <v>Indianapolis Colts</v>
      </c>
      <c r="K2412" s="2" t="str">
        <f t="shared" si="760"/>
        <v>Philadelphia Eagles</v>
      </c>
      <c r="L2412" s="17">
        <f t="shared" si="761"/>
        <v>-146.19883040935673</v>
      </c>
      <c r="M2412" s="18">
        <f t="shared" si="762"/>
        <v>131.99999999999997</v>
      </c>
      <c r="N2412" s="4">
        <f t="shared" si="748"/>
        <v>1.6839999999999999</v>
      </c>
      <c r="O2412" s="4">
        <f t="shared" si="749"/>
        <v>2.3199999999999998</v>
      </c>
      <c r="P2412" s="4"/>
      <c r="Q2412" s="4"/>
      <c r="R2412" s="1">
        <f t="shared" si="750"/>
        <v>0.59382422802850354</v>
      </c>
      <c r="S2412" s="1">
        <f t="shared" si="750"/>
        <v>0.43103448275862072</v>
      </c>
      <c r="T2412" s="1">
        <f t="shared" si="746"/>
        <v>2.4255744255744172E-2</v>
      </c>
      <c r="U2412" s="1">
        <f t="shared" si="747"/>
        <v>8.1394872634941412E-2</v>
      </c>
      <c r="V2412" s="1">
        <f t="shared" si="751"/>
        <v>0.59239487263494139</v>
      </c>
      <c r="W2412" s="1"/>
      <c r="X2412" s="17">
        <f t="shared" si="752"/>
        <v>688.06322639500968</v>
      </c>
      <c r="Y2412" s="18">
        <f t="shared" si="753"/>
        <v>1319.1388136705577</v>
      </c>
      <c r="Z2412" s="2">
        <f t="shared" si="764"/>
        <v>653.66006507525913</v>
      </c>
      <c r="AA2412" s="18">
        <f t="shared" si="764"/>
        <v>1253.1818729870297</v>
      </c>
      <c r="AB2412" s="2">
        <f t="shared" si="765"/>
        <v>-152.9847168933083</v>
      </c>
      <c r="AC2412" s="2">
        <f t="shared" si="765"/>
        <v>125.31818729870297</v>
      </c>
      <c r="AD2412" s="2">
        <f t="shared" si="754"/>
        <v>-1000</v>
      </c>
      <c r="AE2412" s="2">
        <f t="shared" si="755"/>
        <v>1253.1818729870297</v>
      </c>
      <c r="AF2412" s="5">
        <f t="shared" si="756"/>
        <v>-1</v>
      </c>
      <c r="AG2412" s="5">
        <f t="shared" si="757"/>
        <v>1.3199999999999998</v>
      </c>
      <c r="AH2412" s="3">
        <f t="shared" si="758"/>
        <v>201409</v>
      </c>
      <c r="AI2412" s="21">
        <v>1.68</v>
      </c>
      <c r="AJ2412" s="21">
        <v>2.33</v>
      </c>
      <c r="AK2412" s="21">
        <v>1.6839999999999999</v>
      </c>
      <c r="AL2412" s="21">
        <v>2.3199999999999998</v>
      </c>
      <c r="AO2412">
        <f t="shared" si="763"/>
        <v>-150</v>
      </c>
      <c r="AP2412">
        <f>IF(E2412&lt;F2412,G2412,H2412)</f>
        <v>27</v>
      </c>
      <c r="AQ2412">
        <f>IF(E2412&lt;F2412,H2412,G2412)</f>
        <v>30</v>
      </c>
    </row>
    <row r="2413" spans="2:43" x14ac:dyDescent="0.25">
      <c r="B2413" s="23">
        <v>41896</v>
      </c>
      <c r="C2413" s="20" t="s">
        <v>22</v>
      </c>
      <c r="D2413" s="20" t="s">
        <v>37</v>
      </c>
      <c r="E2413" s="2">
        <v>-300.30030030030031</v>
      </c>
      <c r="F2413" s="2">
        <v>264</v>
      </c>
      <c r="G2413">
        <v>20</v>
      </c>
      <c r="H2413">
        <v>28</v>
      </c>
      <c r="J2413" s="2" t="str">
        <f t="shared" si="759"/>
        <v>San Francisco 49ers</v>
      </c>
      <c r="K2413" s="2" t="str">
        <f t="shared" si="760"/>
        <v>Chicago Bears</v>
      </c>
      <c r="L2413" s="17">
        <f t="shared" si="761"/>
        <v>-300.30030030030031</v>
      </c>
      <c r="M2413" s="18">
        <f t="shared" si="762"/>
        <v>264</v>
      </c>
      <c r="N2413" s="4">
        <f t="shared" si="748"/>
        <v>1.333</v>
      </c>
      <c r="O2413" s="4">
        <f t="shared" si="749"/>
        <v>3.64</v>
      </c>
      <c r="P2413" s="4"/>
      <c r="Q2413" s="4"/>
      <c r="R2413" s="1">
        <f t="shared" si="750"/>
        <v>0.75018754688672173</v>
      </c>
      <c r="S2413" s="1">
        <f t="shared" si="750"/>
        <v>0.27472527472527469</v>
      </c>
      <c r="T2413" s="1">
        <f t="shared" si="746"/>
        <v>2.4307259199678244E-2</v>
      </c>
      <c r="U2413" s="1">
        <f t="shared" si="747"/>
        <v>0.23773113608072352</v>
      </c>
      <c r="V2413" s="1">
        <f t="shared" si="751"/>
        <v>0.7487311360807235</v>
      </c>
      <c r="W2413" s="1"/>
      <c r="X2413" s="17">
        <f t="shared" si="752"/>
        <v>335.59291421291482</v>
      </c>
      <c r="Y2413" s="18">
        <f t="shared" si="753"/>
        <v>2582.4792899601139</v>
      </c>
      <c r="Z2413" s="2">
        <f t="shared" si="764"/>
        <v>318.81326850226907</v>
      </c>
      <c r="AA2413" s="18">
        <f t="shared" si="764"/>
        <v>2453.3553254621079</v>
      </c>
      <c r="AB2413" s="2">
        <f t="shared" si="765"/>
        <v>-313.66323136355999</v>
      </c>
      <c r="AC2413" s="2">
        <f t="shared" si="765"/>
        <v>245.3355325462108</v>
      </c>
      <c r="AD2413" s="2">
        <f t="shared" si="754"/>
        <v>-1000</v>
      </c>
      <c r="AE2413" s="2">
        <f t="shared" si="755"/>
        <v>2453.3553254621079</v>
      </c>
      <c r="AF2413" s="5">
        <f t="shared" si="756"/>
        <v>-1</v>
      </c>
      <c r="AG2413" s="5">
        <f t="shared" si="757"/>
        <v>2.64</v>
      </c>
      <c r="AH2413" s="3">
        <f t="shared" si="758"/>
        <v>201409</v>
      </c>
      <c r="AI2413" s="21">
        <v>1.3340000000000001</v>
      </c>
      <c r="AJ2413" s="21">
        <v>3.64</v>
      </c>
      <c r="AK2413" s="21">
        <v>1.333</v>
      </c>
      <c r="AL2413" s="21">
        <v>3.64</v>
      </c>
      <c r="AO2413">
        <f t="shared" si="763"/>
        <v>-400</v>
      </c>
      <c r="AP2413">
        <f>IF(E2413&lt;F2413,G2413,H2413)</f>
        <v>20</v>
      </c>
      <c r="AQ2413">
        <f>IF(E2413&lt;F2413,H2413,G2413)</f>
        <v>28</v>
      </c>
    </row>
    <row r="2414" spans="2:43" x14ac:dyDescent="0.25">
      <c r="B2414" s="23">
        <v>41896</v>
      </c>
      <c r="C2414" s="20" t="s">
        <v>38</v>
      </c>
      <c r="D2414" s="20" t="s">
        <v>20</v>
      </c>
      <c r="E2414" s="2">
        <v>-900.90090090090098</v>
      </c>
      <c r="F2414" s="2">
        <v>703.99999999999989</v>
      </c>
      <c r="G2414">
        <v>24</v>
      </c>
      <c r="H2414">
        <v>17</v>
      </c>
      <c r="J2414" s="2" t="str">
        <f t="shared" si="759"/>
        <v>Denver Broncos</v>
      </c>
      <c r="K2414" s="2" t="str">
        <f t="shared" si="760"/>
        <v>Kansas City Chiefs</v>
      </c>
      <c r="L2414" s="17">
        <f t="shared" si="761"/>
        <v>-900.90090090090098</v>
      </c>
      <c r="M2414" s="18">
        <f t="shared" si="762"/>
        <v>703.99999999999989</v>
      </c>
      <c r="N2414" s="4">
        <f t="shared" si="748"/>
        <v>1.111</v>
      </c>
      <c r="O2414" s="4">
        <f t="shared" si="749"/>
        <v>8.0399999999999991</v>
      </c>
      <c r="P2414" s="4"/>
      <c r="Q2414" s="4"/>
      <c r="R2414" s="1">
        <f t="shared" si="750"/>
        <v>0.90009000900090008</v>
      </c>
      <c r="S2414" s="1">
        <f t="shared" si="750"/>
        <v>0.12437810945273634</v>
      </c>
      <c r="T2414" s="1">
        <f t="shared" si="746"/>
        <v>2.3883728554256356E-2</v>
      </c>
      <c r="U2414" s="1">
        <f t="shared" si="747"/>
        <v>0.38785594977408189</v>
      </c>
      <c r="V2414" s="1">
        <f t="shared" si="751"/>
        <v>0.8988559497740819</v>
      </c>
      <c r="W2414" s="1"/>
      <c r="X2414" s="17">
        <f t="shared" si="752"/>
        <v>112.52531648852026</v>
      </c>
      <c r="Y2414" s="18">
        <f t="shared" si="753"/>
        <v>6303.185944275665</v>
      </c>
      <c r="Z2414" s="2">
        <f t="shared" si="764"/>
        <v>106.89905066409425</v>
      </c>
      <c r="AA2414" s="18">
        <f t="shared" si="764"/>
        <v>5988.0266470618817</v>
      </c>
      <c r="AB2414" s="2">
        <f t="shared" si="765"/>
        <v>-935.46200250390496</v>
      </c>
      <c r="AC2414" s="2">
        <f t="shared" si="765"/>
        <v>598.80266470618812</v>
      </c>
      <c r="AD2414" s="2">
        <f t="shared" si="754"/>
        <v>106.89905066409425</v>
      </c>
      <c r="AE2414" s="2">
        <f t="shared" si="755"/>
        <v>-1000</v>
      </c>
      <c r="AF2414" s="5">
        <f t="shared" si="756"/>
        <v>0.11099999999999999</v>
      </c>
      <c r="AG2414" s="5">
        <f t="shared" si="757"/>
        <v>-1</v>
      </c>
      <c r="AH2414" s="3">
        <f t="shared" si="758"/>
        <v>201409</v>
      </c>
      <c r="AI2414" s="21">
        <v>1.133</v>
      </c>
      <c r="AJ2414" s="21">
        <v>7.04</v>
      </c>
      <c r="AK2414" s="21">
        <v>1.111</v>
      </c>
      <c r="AL2414" s="21">
        <v>8.0399999999999991</v>
      </c>
      <c r="AO2414">
        <f t="shared" si="763"/>
        <v>-1000</v>
      </c>
      <c r="AP2414">
        <f>IF(E2414&lt;F2414,G2414,H2414)</f>
        <v>24</v>
      </c>
      <c r="AQ2414">
        <f>IF(E2414&lt;F2414,H2414,G2414)</f>
        <v>17</v>
      </c>
    </row>
    <row r="2415" spans="2:43" x14ac:dyDescent="0.25">
      <c r="B2415" s="23">
        <v>41896</v>
      </c>
      <c r="C2415" s="20" t="s">
        <v>33</v>
      </c>
      <c r="D2415" s="20" t="s">
        <v>42</v>
      </c>
      <c r="E2415" s="2">
        <v>-310.55900621118008</v>
      </c>
      <c r="F2415" s="2">
        <v>273</v>
      </c>
      <c r="G2415">
        <v>31</v>
      </c>
      <c r="H2415">
        <v>24</v>
      </c>
      <c r="J2415" s="2" t="str">
        <f t="shared" si="759"/>
        <v>Green Bay Packers</v>
      </c>
      <c r="K2415" s="2" t="str">
        <f t="shared" si="760"/>
        <v>New York Jets</v>
      </c>
      <c r="L2415" s="17">
        <f t="shared" si="761"/>
        <v>-310.55900621118008</v>
      </c>
      <c r="M2415" s="18">
        <f t="shared" si="762"/>
        <v>273</v>
      </c>
      <c r="N2415" s="4">
        <f t="shared" si="748"/>
        <v>1.3220000000000001</v>
      </c>
      <c r="O2415" s="4">
        <f t="shared" si="749"/>
        <v>3.73</v>
      </c>
      <c r="P2415" s="4"/>
      <c r="Q2415" s="4"/>
      <c r="R2415" s="1">
        <f t="shared" si="750"/>
        <v>0.75642965204236001</v>
      </c>
      <c r="S2415" s="1">
        <f t="shared" si="750"/>
        <v>0.26809651474530832</v>
      </c>
      <c r="T2415" s="1">
        <f t="shared" si="746"/>
        <v>2.3939034045922236E-2</v>
      </c>
      <c r="U2415" s="1">
        <f t="shared" si="747"/>
        <v>0.24416656864852584</v>
      </c>
      <c r="V2415" s="1">
        <f t="shared" si="751"/>
        <v>0.75516656864852583</v>
      </c>
      <c r="W2415" s="1"/>
      <c r="X2415" s="17">
        <f t="shared" si="752"/>
        <v>324.21116282946303</v>
      </c>
      <c r="Y2415" s="18">
        <f t="shared" si="753"/>
        <v>2663.4771552855118</v>
      </c>
      <c r="Z2415" s="2">
        <f t="shared" si="764"/>
        <v>308.00060468798989</v>
      </c>
      <c r="AA2415" s="18">
        <f t="shared" si="764"/>
        <v>2530.3032975212359</v>
      </c>
      <c r="AB2415" s="2">
        <f t="shared" si="765"/>
        <v>-324.67468725037662</v>
      </c>
      <c r="AC2415" s="2">
        <f t="shared" si="765"/>
        <v>253.03032975212358</v>
      </c>
      <c r="AD2415" s="2">
        <f t="shared" si="754"/>
        <v>308.00060468798989</v>
      </c>
      <c r="AE2415" s="2">
        <f t="shared" si="755"/>
        <v>-1000</v>
      </c>
      <c r="AF2415" s="5">
        <f t="shared" si="756"/>
        <v>0.32200000000000006</v>
      </c>
      <c r="AG2415" s="5">
        <f t="shared" si="757"/>
        <v>-1</v>
      </c>
      <c r="AH2415" s="3">
        <f t="shared" si="758"/>
        <v>201409</v>
      </c>
      <c r="AI2415" s="21">
        <v>1.2529999999999999</v>
      </c>
      <c r="AJ2415" s="21">
        <v>4.42</v>
      </c>
      <c r="AK2415" s="21">
        <v>1.3220000000000001</v>
      </c>
      <c r="AL2415" s="21">
        <v>3.73</v>
      </c>
      <c r="AO2415">
        <f t="shared" si="763"/>
        <v>-400</v>
      </c>
      <c r="AP2415">
        <f>IF(E2415&lt;F2415,G2415,H2415)</f>
        <v>31</v>
      </c>
      <c r="AQ2415">
        <f>IF(E2415&lt;F2415,H2415,G2415)</f>
        <v>24</v>
      </c>
    </row>
    <row r="2416" spans="2:43" x14ac:dyDescent="0.25">
      <c r="B2416" s="23">
        <v>41896</v>
      </c>
      <c r="C2416" s="20" t="s">
        <v>52</v>
      </c>
      <c r="D2416" s="20" t="s">
        <v>40</v>
      </c>
      <c r="E2416" s="2">
        <v>140</v>
      </c>
      <c r="F2416" s="2">
        <v>-155.03875968992247</v>
      </c>
      <c r="G2416">
        <v>14</v>
      </c>
      <c r="H2416">
        <v>30</v>
      </c>
      <c r="J2416" s="2" t="str">
        <f t="shared" si="759"/>
        <v>Houston Texans</v>
      </c>
      <c r="K2416" s="2" t="str">
        <f t="shared" si="760"/>
        <v>Oakland Raiders</v>
      </c>
      <c r="L2416" s="17">
        <f t="shared" si="761"/>
        <v>-155.03875968992247</v>
      </c>
      <c r="M2416" s="18">
        <f t="shared" si="762"/>
        <v>140</v>
      </c>
      <c r="N2416" s="4">
        <f t="shared" si="748"/>
        <v>1.645</v>
      </c>
      <c r="O2416" s="4">
        <f t="shared" si="749"/>
        <v>2.4</v>
      </c>
      <c r="P2416" s="4"/>
      <c r="Q2416" s="4"/>
      <c r="R2416" s="1">
        <f t="shared" si="750"/>
        <v>0.60790273556231</v>
      </c>
      <c r="S2416" s="1">
        <f t="shared" si="750"/>
        <v>0.41666666666666669</v>
      </c>
      <c r="T2416" s="1">
        <f t="shared" si="746"/>
        <v>2.3980222496909787E-2</v>
      </c>
      <c r="U2416" s="1">
        <f t="shared" si="747"/>
        <v>9.5618034447821659E-2</v>
      </c>
      <c r="V2416" s="1">
        <f t="shared" si="751"/>
        <v>0.6066180344478217</v>
      </c>
      <c r="W2416" s="1"/>
      <c r="X2416" s="17">
        <f t="shared" si="752"/>
        <v>648.48379575502895</v>
      </c>
      <c r="Y2416" s="18">
        <f t="shared" si="753"/>
        <v>1396.9947605426773</v>
      </c>
      <c r="Z2416" s="2">
        <f t="shared" si="764"/>
        <v>616.05960596727743</v>
      </c>
      <c r="AA2416" s="18">
        <f t="shared" si="764"/>
        <v>1327.1450225155434</v>
      </c>
      <c r="AB2416" s="2">
        <f t="shared" si="765"/>
        <v>-162.32195558900446</v>
      </c>
      <c r="AC2416" s="2">
        <f t="shared" si="765"/>
        <v>132.71450225155434</v>
      </c>
      <c r="AD2416" s="2">
        <f t="shared" si="754"/>
        <v>616.05960596727743</v>
      </c>
      <c r="AE2416" s="2">
        <f t="shared" si="755"/>
        <v>-1000</v>
      </c>
      <c r="AF2416" s="5">
        <f t="shared" si="756"/>
        <v>0.64500000000000002</v>
      </c>
      <c r="AG2416" s="5">
        <f t="shared" si="757"/>
        <v>-1</v>
      </c>
      <c r="AH2416" s="3">
        <f t="shared" si="758"/>
        <v>201409</v>
      </c>
      <c r="AI2416" s="21">
        <v>2.29</v>
      </c>
      <c r="AJ2416" s="21">
        <v>1.6990000000000001</v>
      </c>
      <c r="AK2416" s="21">
        <v>2.4</v>
      </c>
      <c r="AL2416" s="21">
        <v>1.645</v>
      </c>
      <c r="AO2416">
        <f t="shared" si="763"/>
        <v>-160</v>
      </c>
      <c r="AP2416">
        <f>IF(E2416&lt;F2416,G2416,H2416)</f>
        <v>30</v>
      </c>
      <c r="AQ2416">
        <f>IF(E2416&lt;F2416,H2416,G2416)</f>
        <v>14</v>
      </c>
    </row>
    <row r="2417" spans="2:43" x14ac:dyDescent="0.25">
      <c r="B2417" s="23">
        <v>41896</v>
      </c>
      <c r="C2417" s="20" t="s">
        <v>54</v>
      </c>
      <c r="D2417" s="20" t="s">
        <v>32</v>
      </c>
      <c r="E2417" s="2">
        <v>200.99999999999997</v>
      </c>
      <c r="F2417" s="2">
        <v>-225.22522522522524</v>
      </c>
      <c r="G2417">
        <v>30</v>
      </c>
      <c r="H2417">
        <v>21</v>
      </c>
      <c r="J2417" s="2" t="str">
        <f t="shared" si="759"/>
        <v>Seattle Seahawks</v>
      </c>
      <c r="K2417" s="2" t="str">
        <f t="shared" si="760"/>
        <v>San Diego Chargers</v>
      </c>
      <c r="L2417" s="17">
        <f t="shared" si="761"/>
        <v>-225.22522522522524</v>
      </c>
      <c r="M2417" s="18">
        <f t="shared" si="762"/>
        <v>200.99999999999997</v>
      </c>
      <c r="N2417" s="4">
        <f t="shared" si="748"/>
        <v>1.444</v>
      </c>
      <c r="O2417" s="4">
        <f t="shared" si="749"/>
        <v>3.01</v>
      </c>
      <c r="P2417" s="4"/>
      <c r="Q2417" s="4"/>
      <c r="R2417" s="1">
        <f t="shared" si="750"/>
        <v>0.69252077562326875</v>
      </c>
      <c r="S2417" s="1">
        <f t="shared" si="750"/>
        <v>0.33222591362126247</v>
      </c>
      <c r="T2417" s="1">
        <f t="shared" si="746"/>
        <v>2.4149079479119928E-2</v>
      </c>
      <c r="U2417" s="1">
        <f t="shared" si="747"/>
        <v>0.18014743100100314</v>
      </c>
      <c r="V2417" s="1">
        <f t="shared" si="751"/>
        <v>0.69114743100100318</v>
      </c>
      <c r="W2417" s="1"/>
      <c r="X2417" s="17">
        <f t="shared" si="752"/>
        <v>446.86930044965845</v>
      </c>
      <c r="Y2417" s="18">
        <f t="shared" si="753"/>
        <v>1988.0604066686358</v>
      </c>
      <c r="Z2417" s="2">
        <f t="shared" si="764"/>
        <v>424.52583542717554</v>
      </c>
      <c r="AA2417" s="18">
        <f t="shared" si="764"/>
        <v>1888.6573863352039</v>
      </c>
      <c r="AB2417" s="2">
        <f t="shared" si="765"/>
        <v>-235.55692411364279</v>
      </c>
      <c r="AC2417" s="2">
        <f t="shared" si="765"/>
        <v>188.86573863352038</v>
      </c>
      <c r="AD2417" s="2">
        <f t="shared" si="754"/>
        <v>-1000</v>
      </c>
      <c r="AE2417" s="2">
        <f t="shared" si="755"/>
        <v>1888.6573863352039</v>
      </c>
      <c r="AF2417" s="5">
        <f t="shared" si="756"/>
        <v>-1</v>
      </c>
      <c r="AG2417" s="5">
        <f t="shared" si="757"/>
        <v>2.0099999999999998</v>
      </c>
      <c r="AH2417" s="3">
        <f t="shared" si="758"/>
        <v>201409</v>
      </c>
      <c r="AI2417" s="21">
        <v>3.04</v>
      </c>
      <c r="AJ2417" s="21">
        <v>1.4379999999999999</v>
      </c>
      <c r="AK2417" s="21">
        <v>3.01</v>
      </c>
      <c r="AL2417" s="21">
        <v>1.444</v>
      </c>
      <c r="AO2417">
        <f t="shared" si="763"/>
        <v>-300</v>
      </c>
      <c r="AP2417">
        <f>IF(E2417&lt;F2417,G2417,H2417)</f>
        <v>21</v>
      </c>
      <c r="AQ2417">
        <f>IF(E2417&lt;F2417,H2417,G2417)</f>
        <v>30</v>
      </c>
    </row>
    <row r="2418" spans="2:43" x14ac:dyDescent="0.25">
      <c r="B2418" s="23">
        <v>41896</v>
      </c>
      <c r="C2418" s="20" t="s">
        <v>27</v>
      </c>
      <c r="D2418" s="20" t="s">
        <v>55</v>
      </c>
      <c r="E2418" s="2">
        <v>-205.33880903490757</v>
      </c>
      <c r="F2418" s="2">
        <v>184</v>
      </c>
      <c r="G2418">
        <v>17</v>
      </c>
      <c r="H2418">
        <v>19</v>
      </c>
      <c r="J2418" s="2" t="str">
        <f t="shared" si="759"/>
        <v>Tampa Bay Buccaneers</v>
      </c>
      <c r="K2418" s="2" t="str">
        <f t="shared" si="760"/>
        <v>St. Louis Rams</v>
      </c>
      <c r="L2418" s="17">
        <f t="shared" si="761"/>
        <v>-205.33880903490757</v>
      </c>
      <c r="M2418" s="18">
        <f t="shared" si="762"/>
        <v>184</v>
      </c>
      <c r="N2418" s="4">
        <f t="shared" si="748"/>
        <v>1.4870000000000001</v>
      </c>
      <c r="O2418" s="4">
        <f t="shared" si="749"/>
        <v>2.84</v>
      </c>
      <c r="P2418" s="4"/>
      <c r="Q2418" s="4"/>
      <c r="R2418" s="1">
        <f t="shared" si="750"/>
        <v>0.67249495628782785</v>
      </c>
      <c r="S2418" s="1">
        <f t="shared" si="750"/>
        <v>0.35211267605633806</v>
      </c>
      <c r="T2418" s="1">
        <f t="shared" si="746"/>
        <v>2.4016639704182885E-2</v>
      </c>
      <c r="U2418" s="1">
        <f t="shared" si="747"/>
        <v>0.1601911401157449</v>
      </c>
      <c r="V2418" s="1">
        <f t="shared" si="751"/>
        <v>0.67119114011574488</v>
      </c>
      <c r="W2418" s="1"/>
      <c r="X2418" s="17">
        <f t="shared" si="752"/>
        <v>489.88855816474717</v>
      </c>
      <c r="Y2418" s="18">
        <f t="shared" si="753"/>
        <v>1824.5483100836816</v>
      </c>
      <c r="Z2418" s="2">
        <f t="shared" si="764"/>
        <v>465.39413025650981</v>
      </c>
      <c r="AA2418" s="18">
        <f t="shared" si="764"/>
        <v>1733.3208945794975</v>
      </c>
      <c r="AB2418" s="2">
        <f t="shared" si="765"/>
        <v>-214.87163996865047</v>
      </c>
      <c r="AC2418" s="2">
        <f t="shared" si="765"/>
        <v>173.33208945794973</v>
      </c>
      <c r="AD2418" s="2">
        <f t="shared" si="754"/>
        <v>-1000</v>
      </c>
      <c r="AE2418" s="2">
        <f t="shared" si="755"/>
        <v>1733.3208945794975</v>
      </c>
      <c r="AF2418" s="5">
        <f t="shared" si="756"/>
        <v>-1</v>
      </c>
      <c r="AG2418" s="5">
        <f t="shared" si="757"/>
        <v>1.8399999999999999</v>
      </c>
      <c r="AH2418" s="3">
        <f t="shared" si="758"/>
        <v>201409</v>
      </c>
      <c r="AI2418" s="21">
        <v>1.3919999999999999</v>
      </c>
      <c r="AJ2418" s="21">
        <v>3.27</v>
      </c>
      <c r="AK2418" s="21">
        <v>1.4870000000000001</v>
      </c>
      <c r="AL2418" s="21">
        <v>2.84</v>
      </c>
      <c r="AO2418">
        <f t="shared" si="763"/>
        <v>-300</v>
      </c>
      <c r="AP2418">
        <f>IF(E2418&lt;F2418,G2418,H2418)</f>
        <v>17</v>
      </c>
      <c r="AQ2418">
        <f>IF(E2418&lt;F2418,H2418,G2418)</f>
        <v>19</v>
      </c>
    </row>
    <row r="2419" spans="2:43" x14ac:dyDescent="0.25">
      <c r="B2419" s="23">
        <v>41896</v>
      </c>
      <c r="C2419" s="20" t="s">
        <v>24</v>
      </c>
      <c r="D2419" s="20" t="s">
        <v>30</v>
      </c>
      <c r="E2419" s="2">
        <v>-113.12217194570137</v>
      </c>
      <c r="F2419" s="2">
        <v>102</v>
      </c>
      <c r="G2419">
        <v>29</v>
      </c>
      <c r="H2419">
        <v>10</v>
      </c>
      <c r="J2419" s="2" t="str">
        <f t="shared" si="759"/>
        <v>Buffalo Bills</v>
      </c>
      <c r="K2419" s="2" t="str">
        <f t="shared" si="760"/>
        <v>Miami Dolphins</v>
      </c>
      <c r="L2419" s="17">
        <f t="shared" si="761"/>
        <v>-113.12217194570137</v>
      </c>
      <c r="M2419" s="18">
        <f t="shared" si="762"/>
        <v>102</v>
      </c>
      <c r="N2419" s="4">
        <f t="shared" si="748"/>
        <v>1.8839999999999999</v>
      </c>
      <c r="O2419" s="4">
        <f t="shared" si="749"/>
        <v>2.02</v>
      </c>
      <c r="P2419" s="4"/>
      <c r="Q2419" s="4"/>
      <c r="R2419" s="1">
        <f t="shared" si="750"/>
        <v>0.53078556263269638</v>
      </c>
      <c r="S2419" s="1">
        <f t="shared" si="750"/>
        <v>0.49504950495049505</v>
      </c>
      <c r="T2419" s="1">
        <f t="shared" si="746"/>
        <v>2.5184426229508228E-2</v>
      </c>
      <c r="U2419" s="1">
        <f t="shared" si="747"/>
        <v>1.7868028841100669E-2</v>
      </c>
      <c r="V2419" s="1">
        <f t="shared" si="751"/>
        <v>0.52886802884110073</v>
      </c>
      <c r="W2419" s="1"/>
      <c r="X2419" s="17">
        <f t="shared" si="752"/>
        <v>890.83087928624184</v>
      </c>
      <c r="Y2419" s="18">
        <f t="shared" si="753"/>
        <v>1023.5691422820969</v>
      </c>
      <c r="Z2419" s="2">
        <f t="shared" si="764"/>
        <v>846.28933532192968</v>
      </c>
      <c r="AA2419" s="18">
        <f t="shared" si="764"/>
        <v>972.39068516799205</v>
      </c>
      <c r="AB2419" s="2">
        <f t="shared" si="765"/>
        <v>-118.16289751773826</v>
      </c>
      <c r="AC2419" s="2">
        <f t="shared" si="765"/>
        <v>-102.83932325279712</v>
      </c>
      <c r="AD2419" s="2">
        <f t="shared" si="754"/>
        <v>846.28933532192968</v>
      </c>
      <c r="AE2419" s="2">
        <f t="shared" si="755"/>
        <v>-1000</v>
      </c>
      <c r="AF2419" s="5">
        <f t="shared" si="756"/>
        <v>0.8839999999999999</v>
      </c>
      <c r="AG2419" s="5">
        <f t="shared" si="757"/>
        <v>-1</v>
      </c>
      <c r="AH2419" s="3">
        <f t="shared" si="758"/>
        <v>201409</v>
      </c>
      <c r="AI2419" s="21">
        <v>1.8620000000000001</v>
      </c>
      <c r="AJ2419" s="21">
        <v>2.0499999999999998</v>
      </c>
      <c r="AK2419" s="21">
        <v>1.8839999999999999</v>
      </c>
      <c r="AL2419" s="21">
        <v>2.02</v>
      </c>
      <c r="AO2419">
        <f t="shared" si="763"/>
        <v>-120</v>
      </c>
      <c r="AP2419">
        <f>IF(E2419&lt;F2419,G2419,H2419)</f>
        <v>29</v>
      </c>
      <c r="AQ2419">
        <f>IF(E2419&lt;F2419,H2419,G2419)</f>
        <v>10</v>
      </c>
    </row>
    <row r="2420" spans="2:43" x14ac:dyDescent="0.25">
      <c r="B2420" s="23">
        <v>41896</v>
      </c>
      <c r="C2420" s="20" t="s">
        <v>44</v>
      </c>
      <c r="D2420" s="20" t="s">
        <v>34</v>
      </c>
      <c r="E2420" s="2">
        <v>-113.12217194570137</v>
      </c>
      <c r="F2420" s="2">
        <v>102</v>
      </c>
      <c r="G2420">
        <v>24</v>
      </c>
      <c r="H2420">
        <v>7</v>
      </c>
      <c r="J2420" s="2" t="str">
        <f t="shared" si="759"/>
        <v>Carolina Panthers</v>
      </c>
      <c r="K2420" s="2" t="str">
        <f t="shared" si="760"/>
        <v>Detroit Lions</v>
      </c>
      <c r="L2420" s="17">
        <f t="shared" si="761"/>
        <v>-113.12217194570137</v>
      </c>
      <c r="M2420" s="18">
        <f t="shared" si="762"/>
        <v>102</v>
      </c>
      <c r="N2420" s="4">
        <f t="shared" si="748"/>
        <v>1.8839999999999999</v>
      </c>
      <c r="O2420" s="4">
        <f t="shared" si="749"/>
        <v>2.02</v>
      </c>
      <c r="P2420" s="4"/>
      <c r="Q2420" s="4"/>
      <c r="R2420" s="1">
        <f t="shared" si="750"/>
        <v>0.53078556263269638</v>
      </c>
      <c r="S2420" s="1">
        <f t="shared" si="750"/>
        <v>0.49504950495049505</v>
      </c>
      <c r="T2420" s="1">
        <f t="shared" si="746"/>
        <v>2.5184426229508228E-2</v>
      </c>
      <c r="U2420" s="1">
        <f t="shared" si="747"/>
        <v>1.7868028841100669E-2</v>
      </c>
      <c r="V2420" s="1">
        <f t="shared" si="751"/>
        <v>0.52886802884110073</v>
      </c>
      <c r="W2420" s="1"/>
      <c r="X2420" s="17">
        <f t="shared" si="752"/>
        <v>890.83087928624184</v>
      </c>
      <c r="Y2420" s="18">
        <f t="shared" si="753"/>
        <v>1023.5691422820969</v>
      </c>
      <c r="Z2420" s="2">
        <f t="shared" si="764"/>
        <v>846.28933532192968</v>
      </c>
      <c r="AA2420" s="18">
        <f t="shared" si="764"/>
        <v>972.39068516799205</v>
      </c>
      <c r="AB2420" s="2">
        <f t="shared" si="765"/>
        <v>-118.16289751773826</v>
      </c>
      <c r="AC2420" s="2">
        <f t="shared" si="765"/>
        <v>-102.83932325279712</v>
      </c>
      <c r="AD2420" s="2">
        <f t="shared" si="754"/>
        <v>846.28933532192968</v>
      </c>
      <c r="AE2420" s="2">
        <f t="shared" si="755"/>
        <v>-1000</v>
      </c>
      <c r="AF2420" s="5">
        <f t="shared" si="756"/>
        <v>0.8839999999999999</v>
      </c>
      <c r="AG2420" s="5">
        <f t="shared" si="757"/>
        <v>-1</v>
      </c>
      <c r="AH2420" s="3">
        <f t="shared" si="758"/>
        <v>201409</v>
      </c>
      <c r="AI2420" s="21">
        <v>1.6990000000000001</v>
      </c>
      <c r="AJ2420" s="21">
        <v>2.29</v>
      </c>
      <c r="AK2420" s="21">
        <v>1.8839999999999999</v>
      </c>
      <c r="AL2420" s="21">
        <v>2.02</v>
      </c>
      <c r="AO2420">
        <f t="shared" si="763"/>
        <v>-120</v>
      </c>
      <c r="AP2420">
        <f>IF(E2420&lt;F2420,G2420,H2420)</f>
        <v>24</v>
      </c>
      <c r="AQ2420">
        <f>IF(E2420&lt;F2420,H2420,G2420)</f>
        <v>7</v>
      </c>
    </row>
    <row r="2421" spans="2:43" x14ac:dyDescent="0.25">
      <c r="B2421" s="23">
        <v>41896</v>
      </c>
      <c r="C2421" s="20" t="s">
        <v>21</v>
      </c>
      <c r="D2421" s="20" t="s">
        <v>35</v>
      </c>
      <c r="E2421" s="2">
        <v>-242.13075060532685</v>
      </c>
      <c r="F2421" s="2">
        <v>216</v>
      </c>
      <c r="G2421">
        <v>24</v>
      </c>
      <c r="H2421">
        <v>10</v>
      </c>
      <c r="J2421" s="2" t="str">
        <f t="shared" si="759"/>
        <v>Cincinnati Bengals</v>
      </c>
      <c r="K2421" s="2" t="str">
        <f t="shared" si="760"/>
        <v>Atlanta Falcons</v>
      </c>
      <c r="L2421" s="17">
        <f t="shared" si="761"/>
        <v>-242.13075060532685</v>
      </c>
      <c r="M2421" s="18">
        <f t="shared" si="762"/>
        <v>216</v>
      </c>
      <c r="N2421" s="4">
        <f t="shared" si="748"/>
        <v>1.413</v>
      </c>
      <c r="O2421" s="4">
        <f t="shared" si="749"/>
        <v>3.16</v>
      </c>
      <c r="P2421" s="4"/>
      <c r="Q2421" s="4"/>
      <c r="R2421" s="1">
        <f t="shared" si="750"/>
        <v>0.70771408351026188</v>
      </c>
      <c r="S2421" s="1">
        <f t="shared" si="750"/>
        <v>0.31645569620253161</v>
      </c>
      <c r="T2421" s="1">
        <f t="shared" si="746"/>
        <v>2.359938771047454E-2</v>
      </c>
      <c r="U2421" s="1">
        <f t="shared" si="747"/>
        <v>0.19562919365386514</v>
      </c>
      <c r="V2421" s="1">
        <f t="shared" si="751"/>
        <v>0.70662919365386512</v>
      </c>
      <c r="W2421" s="1"/>
      <c r="X2421" s="17">
        <f t="shared" si="752"/>
        <v>415.16938301000829</v>
      </c>
      <c r="Y2421" s="18">
        <f t="shared" si="753"/>
        <v>2128.1128513133845</v>
      </c>
      <c r="Z2421" s="2">
        <f t="shared" si="764"/>
        <v>394.41091385950784</v>
      </c>
      <c r="AA2421" s="18">
        <f t="shared" si="764"/>
        <v>2021.7072087477152</v>
      </c>
      <c r="AB2421" s="2">
        <f t="shared" si="765"/>
        <v>-253.54267969273477</v>
      </c>
      <c r="AC2421" s="2">
        <f t="shared" si="765"/>
        <v>202.17072087477152</v>
      </c>
      <c r="AD2421" s="2">
        <f t="shared" si="754"/>
        <v>394.41091385950784</v>
      </c>
      <c r="AE2421" s="2">
        <f t="shared" si="755"/>
        <v>-1000</v>
      </c>
      <c r="AF2421" s="5">
        <f t="shared" si="756"/>
        <v>0.41300000000000003</v>
      </c>
      <c r="AG2421" s="5">
        <f t="shared" si="757"/>
        <v>-1</v>
      </c>
      <c r="AH2421" s="3">
        <f t="shared" si="758"/>
        <v>201409</v>
      </c>
      <c r="AI2421" s="21">
        <v>1.458</v>
      </c>
      <c r="AJ2421" s="21">
        <v>2.95</v>
      </c>
      <c r="AK2421" s="21">
        <v>1.413</v>
      </c>
      <c r="AL2421" s="21">
        <v>3.16</v>
      </c>
      <c r="AO2421">
        <f t="shared" si="763"/>
        <v>-300</v>
      </c>
      <c r="AP2421">
        <f>IF(E2421&lt;F2421,G2421,H2421)</f>
        <v>24</v>
      </c>
      <c r="AQ2421">
        <f>IF(E2421&lt;F2421,H2421,G2421)</f>
        <v>10</v>
      </c>
    </row>
    <row r="2422" spans="2:43" x14ac:dyDescent="0.25">
      <c r="B2422" s="23">
        <v>41896</v>
      </c>
      <c r="C2422" s="20" t="s">
        <v>46</v>
      </c>
      <c r="D2422" s="20" t="s">
        <v>43</v>
      </c>
      <c r="E2422" s="2">
        <v>197.00000000000003</v>
      </c>
      <c r="F2422" s="2">
        <v>-220.26431718061676</v>
      </c>
      <c r="G2422">
        <v>26</v>
      </c>
      <c r="H2422">
        <v>24</v>
      </c>
      <c r="J2422" s="2" t="str">
        <f t="shared" si="759"/>
        <v>New Orleans Saints</v>
      </c>
      <c r="K2422" s="2" t="str">
        <f t="shared" si="760"/>
        <v>Cleveland Browns</v>
      </c>
      <c r="L2422" s="17">
        <f t="shared" si="761"/>
        <v>-220.26431718061676</v>
      </c>
      <c r="M2422" s="18">
        <f t="shared" si="762"/>
        <v>197.00000000000003</v>
      </c>
      <c r="N2422" s="4">
        <f t="shared" si="748"/>
        <v>1.454</v>
      </c>
      <c r="O2422" s="4">
        <f t="shared" si="749"/>
        <v>2.97</v>
      </c>
      <c r="P2422" s="4"/>
      <c r="Q2422" s="4"/>
      <c r="R2422" s="1">
        <f t="shared" si="750"/>
        <v>0.68775790921595603</v>
      </c>
      <c r="S2422" s="1">
        <f t="shared" si="750"/>
        <v>0.33670033670033667</v>
      </c>
      <c r="T2422" s="1">
        <f t="shared" si="746"/>
        <v>2.3874321880650973E-2</v>
      </c>
      <c r="U2422" s="1">
        <f t="shared" si="747"/>
        <v>0.17552878625780968</v>
      </c>
      <c r="V2422" s="1">
        <f t="shared" si="751"/>
        <v>0.68652878625780966</v>
      </c>
      <c r="W2422" s="1"/>
      <c r="X2422" s="17">
        <f t="shared" si="752"/>
        <v>456.6031607369099</v>
      </c>
      <c r="Y2422" s="18">
        <f t="shared" si="753"/>
        <v>1948.6078523326898</v>
      </c>
      <c r="Z2422" s="2">
        <f t="shared" si="764"/>
        <v>433.77300270006441</v>
      </c>
      <c r="AA2422" s="18">
        <f t="shared" si="764"/>
        <v>1851.1774597160552</v>
      </c>
      <c r="AB2422" s="2">
        <f t="shared" si="765"/>
        <v>-230.53532464570125</v>
      </c>
      <c r="AC2422" s="2">
        <f t="shared" si="765"/>
        <v>185.11774597160553</v>
      </c>
      <c r="AD2422" s="2">
        <f t="shared" si="754"/>
        <v>-1000</v>
      </c>
      <c r="AE2422" s="2">
        <f t="shared" si="755"/>
        <v>1851.1774597160552</v>
      </c>
      <c r="AF2422" s="5">
        <f t="shared" si="756"/>
        <v>-1</v>
      </c>
      <c r="AG2422" s="5">
        <f t="shared" si="757"/>
        <v>1.9700000000000002</v>
      </c>
      <c r="AH2422" s="3">
        <f t="shared" si="758"/>
        <v>201409</v>
      </c>
      <c r="AI2422" s="21">
        <v>3.27</v>
      </c>
      <c r="AJ2422" s="21">
        <v>1.3919999999999999</v>
      </c>
      <c r="AK2422" s="21">
        <v>2.97</v>
      </c>
      <c r="AL2422" s="21">
        <v>1.454</v>
      </c>
      <c r="AO2422">
        <f t="shared" si="763"/>
        <v>-300</v>
      </c>
      <c r="AP2422">
        <f>IF(E2422&lt;F2422,G2422,H2422)</f>
        <v>24</v>
      </c>
      <c r="AQ2422">
        <f>IF(E2422&lt;F2422,H2422,G2422)</f>
        <v>26</v>
      </c>
    </row>
    <row r="2423" spans="2:43" x14ac:dyDescent="0.25">
      <c r="B2423" s="23">
        <v>41896</v>
      </c>
      <c r="C2423" s="20" t="s">
        <v>29</v>
      </c>
      <c r="D2423" s="20" t="s">
        <v>36</v>
      </c>
      <c r="E2423" s="2">
        <v>148</v>
      </c>
      <c r="F2423" s="2">
        <v>-164.20361247947454</v>
      </c>
      <c r="G2423">
        <v>7</v>
      </c>
      <c r="H2423">
        <v>30</v>
      </c>
      <c r="J2423" s="2" t="str">
        <f t="shared" si="759"/>
        <v>New England Patriots</v>
      </c>
      <c r="K2423" s="2" t="str">
        <f t="shared" si="760"/>
        <v>Minnesota Vikings</v>
      </c>
      <c r="L2423" s="17">
        <f t="shared" si="761"/>
        <v>-164.20361247947454</v>
      </c>
      <c r="M2423" s="18">
        <f t="shared" si="762"/>
        <v>148</v>
      </c>
      <c r="N2423" s="4">
        <f t="shared" si="748"/>
        <v>1.609</v>
      </c>
      <c r="O2423" s="4">
        <f t="shared" si="749"/>
        <v>2.48</v>
      </c>
      <c r="P2423" s="4"/>
      <c r="Q2423" s="4"/>
      <c r="R2423" s="1">
        <f t="shared" si="750"/>
        <v>0.62150403977625857</v>
      </c>
      <c r="S2423" s="1">
        <f t="shared" si="750"/>
        <v>0.40322580645161293</v>
      </c>
      <c r="T2423" s="1">
        <f t="shared" si="746"/>
        <v>2.4133039863047268E-2</v>
      </c>
      <c r="U2423" s="1">
        <f t="shared" si="747"/>
        <v>0.10913911666232282</v>
      </c>
      <c r="V2423" s="1">
        <f t="shared" si="751"/>
        <v>0.6201391166623228</v>
      </c>
      <c r="W2423" s="1"/>
      <c r="X2423" s="17">
        <f t="shared" si="752"/>
        <v>612.54140100392738</v>
      </c>
      <c r="Y2423" s="18">
        <f t="shared" si="753"/>
        <v>1475.8167857920587</v>
      </c>
      <c r="Z2423" s="2">
        <f t="shared" si="764"/>
        <v>581.914330953731</v>
      </c>
      <c r="AA2423" s="18">
        <f t="shared" si="764"/>
        <v>1402.0259465024558</v>
      </c>
      <c r="AB2423" s="2">
        <f t="shared" si="765"/>
        <v>-171.84660126191525</v>
      </c>
      <c r="AC2423" s="2">
        <f t="shared" si="765"/>
        <v>140.20259465024557</v>
      </c>
      <c r="AD2423" s="2">
        <f t="shared" si="754"/>
        <v>581.914330953731</v>
      </c>
      <c r="AE2423" s="2">
        <f t="shared" si="755"/>
        <v>-1000</v>
      </c>
      <c r="AF2423" s="5">
        <f t="shared" si="756"/>
        <v>0.60899999999999999</v>
      </c>
      <c r="AG2423" s="5">
        <f t="shared" si="757"/>
        <v>-1</v>
      </c>
      <c r="AH2423" s="3">
        <f t="shared" si="758"/>
        <v>201409</v>
      </c>
      <c r="AI2423" s="21">
        <v>2.4300000000000002</v>
      </c>
      <c r="AJ2423" s="21">
        <v>1.6319999999999999</v>
      </c>
      <c r="AK2423" s="21">
        <v>2.48</v>
      </c>
      <c r="AL2423" s="21">
        <v>1.609</v>
      </c>
      <c r="AO2423">
        <f t="shared" si="763"/>
        <v>-170</v>
      </c>
      <c r="AP2423">
        <f>IF(E2423&lt;F2423,G2423,H2423)</f>
        <v>30</v>
      </c>
      <c r="AQ2423">
        <f>IF(E2423&lt;F2423,H2423,G2423)</f>
        <v>7</v>
      </c>
    </row>
    <row r="2424" spans="2:43" x14ac:dyDescent="0.25">
      <c r="B2424" s="23">
        <v>41896</v>
      </c>
      <c r="C2424" s="20" t="s">
        <v>25</v>
      </c>
      <c r="D2424" s="20" t="s">
        <v>48</v>
      </c>
      <c r="E2424" s="2">
        <v>-115.07479861910242</v>
      </c>
      <c r="F2424" s="2">
        <v>104</v>
      </c>
      <c r="G2424">
        <v>14</v>
      </c>
      <c r="H2424">
        <v>25</v>
      </c>
      <c r="J2424" s="2" t="str">
        <f t="shared" si="759"/>
        <v>New York Giants</v>
      </c>
      <c r="K2424" s="2" t="str">
        <f t="shared" si="760"/>
        <v>Arizona Cardinals</v>
      </c>
      <c r="L2424" s="17">
        <f t="shared" si="761"/>
        <v>-115.07479861910242</v>
      </c>
      <c r="M2424" s="18">
        <f t="shared" si="762"/>
        <v>104</v>
      </c>
      <c r="N2424" s="4">
        <f t="shared" si="748"/>
        <v>1.869</v>
      </c>
      <c r="O2424" s="4">
        <f t="shared" si="749"/>
        <v>2.04</v>
      </c>
      <c r="P2424" s="4"/>
      <c r="Q2424" s="4"/>
      <c r="R2424" s="1">
        <f t="shared" si="750"/>
        <v>0.53504547886570364</v>
      </c>
      <c r="S2424" s="1">
        <f t="shared" si="750"/>
        <v>0.49019607843137253</v>
      </c>
      <c r="T2424" s="1">
        <f t="shared" si="746"/>
        <v>2.4620107444359163E-2</v>
      </c>
      <c r="U2424" s="1">
        <f t="shared" si="747"/>
        <v>2.2424700217165555E-2</v>
      </c>
      <c r="V2424" s="1">
        <f t="shared" si="751"/>
        <v>0.53342470021716559</v>
      </c>
      <c r="W2424" s="1"/>
      <c r="X2424" s="17">
        <f t="shared" si="752"/>
        <v>874.67884331731227</v>
      </c>
      <c r="Y2424" s="18">
        <f t="shared" si="753"/>
        <v>1042.3360926657469</v>
      </c>
      <c r="Z2424" s="2">
        <f t="shared" si="764"/>
        <v>830.94490115144663</v>
      </c>
      <c r="AA2424" s="18">
        <f t="shared" si="764"/>
        <v>990.21928803245953</v>
      </c>
      <c r="AB2424" s="2">
        <f t="shared" si="765"/>
        <v>-120.34492282391919</v>
      </c>
      <c r="AC2424" s="2">
        <f t="shared" si="765"/>
        <v>-100.98773191814658</v>
      </c>
      <c r="AD2424" s="2">
        <f t="shared" si="754"/>
        <v>-1000</v>
      </c>
      <c r="AE2424" s="2">
        <f t="shared" si="755"/>
        <v>990.21928803245953</v>
      </c>
      <c r="AF2424" s="5">
        <f t="shared" si="756"/>
        <v>-1</v>
      </c>
      <c r="AG2424" s="5">
        <f t="shared" si="757"/>
        <v>1.04</v>
      </c>
      <c r="AH2424" s="3">
        <f t="shared" si="758"/>
        <v>201409</v>
      </c>
      <c r="AI2424" s="21">
        <v>2.21</v>
      </c>
      <c r="AJ2424" s="21">
        <v>1.746</v>
      </c>
      <c r="AK2424" s="21">
        <v>1.869</v>
      </c>
      <c r="AL2424" s="21">
        <v>2.04</v>
      </c>
      <c r="AO2424">
        <f t="shared" si="763"/>
        <v>-120</v>
      </c>
      <c r="AP2424">
        <f>IF(E2424&lt;F2424,G2424,H2424)</f>
        <v>14</v>
      </c>
      <c r="AQ2424">
        <f>IF(E2424&lt;F2424,H2424,G2424)</f>
        <v>25</v>
      </c>
    </row>
    <row r="2425" spans="2:43" x14ac:dyDescent="0.25">
      <c r="B2425" s="23">
        <v>41896</v>
      </c>
      <c r="C2425" s="20" t="s">
        <v>41</v>
      </c>
      <c r="D2425" s="20" t="s">
        <v>23</v>
      </c>
      <c r="E2425" s="2">
        <v>-167.22408026755849</v>
      </c>
      <c r="F2425" s="2">
        <v>150.99999999999997</v>
      </c>
      <c r="G2425">
        <v>10</v>
      </c>
      <c r="H2425">
        <v>26</v>
      </c>
      <c r="J2425" s="2" t="str">
        <f t="shared" si="759"/>
        <v>Tennessee Titans</v>
      </c>
      <c r="K2425" s="2" t="str">
        <f t="shared" si="760"/>
        <v>Dallas Cowboys</v>
      </c>
      <c r="L2425" s="17">
        <f t="shared" si="761"/>
        <v>-167.22408026755849</v>
      </c>
      <c r="M2425" s="18">
        <f t="shared" si="762"/>
        <v>150.99999999999997</v>
      </c>
      <c r="N2425" s="4">
        <f t="shared" si="748"/>
        <v>1.5980000000000001</v>
      </c>
      <c r="O2425" s="4">
        <f t="shared" si="749"/>
        <v>2.5099999999999998</v>
      </c>
      <c r="P2425" s="4"/>
      <c r="Q2425" s="4"/>
      <c r="R2425" s="1">
        <f t="shared" si="750"/>
        <v>0.62578222778473092</v>
      </c>
      <c r="S2425" s="1">
        <f t="shared" si="750"/>
        <v>0.39840637450199207</v>
      </c>
      <c r="T2425" s="1">
        <f t="shared" si="746"/>
        <v>2.3617332035053451E-2</v>
      </c>
      <c r="U2425" s="1">
        <f t="shared" si="747"/>
        <v>0.11368792664136942</v>
      </c>
      <c r="V2425" s="1">
        <f t="shared" si="751"/>
        <v>0.62468792664136941</v>
      </c>
      <c r="W2425" s="1"/>
      <c r="X2425" s="17">
        <f t="shared" si="752"/>
        <v>600.79930690591948</v>
      </c>
      <c r="Y2425" s="18">
        <f t="shared" si="753"/>
        <v>1503.4686795207117</v>
      </c>
      <c r="Z2425" s="2">
        <f t="shared" si="764"/>
        <v>570.75934156062351</v>
      </c>
      <c r="AA2425" s="18">
        <f t="shared" si="764"/>
        <v>1428.2952455446762</v>
      </c>
      <c r="AB2425" s="2">
        <f t="shared" si="765"/>
        <v>-175.20519195808632</v>
      </c>
      <c r="AC2425" s="2">
        <f t="shared" si="765"/>
        <v>142.82952455446761</v>
      </c>
      <c r="AD2425" s="2">
        <f t="shared" si="754"/>
        <v>-1000</v>
      </c>
      <c r="AE2425" s="2">
        <f t="shared" si="755"/>
        <v>1428.2952455446762</v>
      </c>
      <c r="AF2425" s="5">
        <f t="shared" si="756"/>
        <v>-1</v>
      </c>
      <c r="AG2425" s="5">
        <f t="shared" si="757"/>
        <v>1.5099999999999998</v>
      </c>
      <c r="AH2425" s="3">
        <f t="shared" si="758"/>
        <v>201409</v>
      </c>
      <c r="AI2425" s="21">
        <v>1.526</v>
      </c>
      <c r="AJ2425" s="21">
        <v>2.71</v>
      </c>
      <c r="AK2425" s="21">
        <v>1.5980000000000001</v>
      </c>
      <c r="AL2425" s="21">
        <v>2.5099999999999998</v>
      </c>
      <c r="AO2425">
        <f t="shared" si="763"/>
        <v>-170</v>
      </c>
      <c r="AP2425">
        <f>IF(E2425&lt;F2425,G2425,H2425)</f>
        <v>10</v>
      </c>
      <c r="AQ2425">
        <f>IF(E2425&lt;F2425,H2425,G2425)</f>
        <v>26</v>
      </c>
    </row>
    <row r="2426" spans="2:43" x14ac:dyDescent="0.25">
      <c r="B2426" s="23">
        <v>41896</v>
      </c>
      <c r="C2426" s="20" t="s">
        <v>53</v>
      </c>
      <c r="D2426" s="20" t="s">
        <v>26</v>
      </c>
      <c r="E2426" s="2">
        <v>-220.26431718061676</v>
      </c>
      <c r="F2426" s="2">
        <v>197.00000000000003</v>
      </c>
      <c r="G2426">
        <v>41</v>
      </c>
      <c r="H2426">
        <v>10</v>
      </c>
      <c r="J2426" s="2" t="str">
        <f t="shared" si="759"/>
        <v>Washington Redskins</v>
      </c>
      <c r="K2426" s="2" t="str">
        <f t="shared" si="760"/>
        <v>Jacksonville Jaguars</v>
      </c>
      <c r="L2426" s="17">
        <f t="shared" si="761"/>
        <v>-220.26431718061676</v>
      </c>
      <c r="M2426" s="18">
        <f t="shared" si="762"/>
        <v>197.00000000000003</v>
      </c>
      <c r="N2426" s="4">
        <f t="shared" si="748"/>
        <v>1.454</v>
      </c>
      <c r="O2426" s="4">
        <f t="shared" si="749"/>
        <v>2.97</v>
      </c>
      <c r="P2426" s="4"/>
      <c r="Q2426" s="4"/>
      <c r="R2426" s="1">
        <f t="shared" si="750"/>
        <v>0.68775790921595603</v>
      </c>
      <c r="S2426" s="1">
        <f t="shared" si="750"/>
        <v>0.33670033670033667</v>
      </c>
      <c r="T2426" s="1">
        <f t="shared" si="746"/>
        <v>2.3874321880650973E-2</v>
      </c>
      <c r="U2426" s="1">
        <f t="shared" si="747"/>
        <v>0.17552878625780968</v>
      </c>
      <c r="V2426" s="1">
        <f t="shared" si="751"/>
        <v>0.68652878625780966</v>
      </c>
      <c r="W2426" s="1"/>
      <c r="X2426" s="17">
        <f t="shared" si="752"/>
        <v>456.6031607369099</v>
      </c>
      <c r="Y2426" s="18">
        <f t="shared" si="753"/>
        <v>1948.6078523326898</v>
      </c>
      <c r="Z2426" s="2">
        <f t="shared" si="764"/>
        <v>433.77300270006441</v>
      </c>
      <c r="AA2426" s="18">
        <f t="shared" si="764"/>
        <v>1851.1774597160552</v>
      </c>
      <c r="AB2426" s="2">
        <f t="shared" si="765"/>
        <v>-230.53532464570125</v>
      </c>
      <c r="AC2426" s="2">
        <f t="shared" si="765"/>
        <v>185.11774597160553</v>
      </c>
      <c r="AD2426" s="2">
        <f t="shared" si="754"/>
        <v>433.77300270006441</v>
      </c>
      <c r="AE2426" s="2">
        <f t="shared" si="755"/>
        <v>-1000</v>
      </c>
      <c r="AF2426" s="5">
        <f t="shared" si="756"/>
        <v>0.45399999999999996</v>
      </c>
      <c r="AG2426" s="5">
        <f t="shared" si="757"/>
        <v>-1</v>
      </c>
      <c r="AH2426" s="3">
        <f t="shared" si="758"/>
        <v>201409</v>
      </c>
      <c r="AI2426" s="21">
        <v>1.3919999999999999</v>
      </c>
      <c r="AJ2426" s="21">
        <v>3.27</v>
      </c>
      <c r="AK2426" s="21">
        <v>1.454</v>
      </c>
      <c r="AL2426" s="21">
        <v>2.97</v>
      </c>
      <c r="AO2426">
        <f t="shared" si="763"/>
        <v>-300</v>
      </c>
      <c r="AP2426">
        <f>IF(E2426&lt;F2426,G2426,H2426)</f>
        <v>41</v>
      </c>
      <c r="AQ2426">
        <f>IF(E2426&lt;F2426,H2426,G2426)</f>
        <v>10</v>
      </c>
    </row>
    <row r="2427" spans="2:43" x14ac:dyDescent="0.25">
      <c r="B2427" s="23">
        <v>41893</v>
      </c>
      <c r="C2427" s="20" t="s">
        <v>28</v>
      </c>
      <c r="D2427" s="20" t="s">
        <v>45</v>
      </c>
      <c r="E2427" s="2">
        <v>-150.15015015015015</v>
      </c>
      <c r="F2427" s="2">
        <v>136</v>
      </c>
      <c r="G2427">
        <v>26</v>
      </c>
      <c r="H2427">
        <v>6</v>
      </c>
      <c r="J2427" s="2" t="str">
        <f t="shared" si="759"/>
        <v>Baltimore Ravens</v>
      </c>
      <c r="K2427" s="2" t="str">
        <f t="shared" si="760"/>
        <v>Pittsburgh Steelers</v>
      </c>
      <c r="L2427" s="17">
        <f t="shared" si="761"/>
        <v>-150.15015015015015</v>
      </c>
      <c r="M2427" s="18">
        <f t="shared" si="762"/>
        <v>136</v>
      </c>
      <c r="N2427" s="4">
        <f t="shared" si="748"/>
        <v>1.6659999999999999</v>
      </c>
      <c r="O2427" s="4">
        <f t="shared" si="749"/>
        <v>2.36</v>
      </c>
      <c r="P2427" s="4"/>
      <c r="Q2427" s="4"/>
      <c r="R2427" s="1">
        <f t="shared" si="750"/>
        <v>0.60024009603841544</v>
      </c>
      <c r="S2427" s="1">
        <f t="shared" si="750"/>
        <v>0.42372881355932207</v>
      </c>
      <c r="T2427" s="1">
        <f t="shared" si="746"/>
        <v>2.3407848981619517E-2</v>
      </c>
      <c r="U2427" s="1">
        <f t="shared" si="747"/>
        <v>8.8255641239546684E-2</v>
      </c>
      <c r="V2427" s="1">
        <f t="shared" si="751"/>
        <v>0.59925564123954667</v>
      </c>
      <c r="W2427" s="1"/>
      <c r="X2427" s="17">
        <f t="shared" si="752"/>
        <v>668.73689821513028</v>
      </c>
      <c r="Y2427" s="18">
        <f t="shared" si="753"/>
        <v>1356.0765066241343</v>
      </c>
      <c r="Z2427" s="2">
        <f t="shared" si="764"/>
        <v>635.30005330437371</v>
      </c>
      <c r="AA2427" s="18">
        <f t="shared" si="764"/>
        <v>1288.2726812929275</v>
      </c>
      <c r="AB2427" s="2">
        <f t="shared" si="765"/>
        <v>-157.40593673787993</v>
      </c>
      <c r="AC2427" s="2">
        <f t="shared" si="765"/>
        <v>128.82726812929275</v>
      </c>
      <c r="AD2427" s="2">
        <f t="shared" si="754"/>
        <v>635.30005330437371</v>
      </c>
      <c r="AE2427" s="2">
        <f t="shared" si="755"/>
        <v>-1000</v>
      </c>
      <c r="AF2427" s="5">
        <f t="shared" si="756"/>
        <v>0.66599999999999993</v>
      </c>
      <c r="AG2427" s="5">
        <f t="shared" si="757"/>
        <v>-1</v>
      </c>
      <c r="AH2427" s="3">
        <f t="shared" si="758"/>
        <v>201409</v>
      </c>
      <c r="AI2427" s="21">
        <v>1.7509999999999999</v>
      </c>
      <c r="AJ2427" s="21">
        <v>2.2000000000000002</v>
      </c>
      <c r="AK2427" s="21">
        <v>1.6659999999999999</v>
      </c>
      <c r="AL2427" s="21">
        <v>2.36</v>
      </c>
      <c r="AO2427">
        <f t="shared" si="763"/>
        <v>-160</v>
      </c>
      <c r="AP2427">
        <f>IF(E2427&lt;F2427,G2427,H2427)</f>
        <v>26</v>
      </c>
      <c r="AQ2427">
        <f>IF(E2427&lt;F2427,H2427,G2427)</f>
        <v>6</v>
      </c>
    </row>
    <row r="2428" spans="2:43" x14ac:dyDescent="0.25">
      <c r="B2428" s="23">
        <v>41890</v>
      </c>
      <c r="C2428" s="20" t="s">
        <v>48</v>
      </c>
      <c r="D2428" s="20" t="s">
        <v>54</v>
      </c>
      <c r="E2428" s="2">
        <v>-154.08320493066256</v>
      </c>
      <c r="F2428" s="2">
        <v>139</v>
      </c>
      <c r="G2428">
        <v>18</v>
      </c>
      <c r="H2428">
        <v>17</v>
      </c>
      <c r="J2428" s="2" t="str">
        <f t="shared" si="759"/>
        <v>Arizona Cardinals</v>
      </c>
      <c r="K2428" s="2" t="str">
        <f t="shared" si="760"/>
        <v>San Diego Chargers</v>
      </c>
      <c r="L2428" s="17">
        <f t="shared" si="761"/>
        <v>-154.08320493066256</v>
      </c>
      <c r="M2428" s="18">
        <f t="shared" si="762"/>
        <v>139</v>
      </c>
      <c r="N2428" s="4">
        <f t="shared" si="748"/>
        <v>1.649</v>
      </c>
      <c r="O2428" s="4">
        <f t="shared" si="749"/>
        <v>2.39</v>
      </c>
      <c r="P2428" s="4"/>
      <c r="Q2428" s="4"/>
      <c r="R2428" s="1">
        <f t="shared" si="750"/>
        <v>0.60642813826561548</v>
      </c>
      <c r="S2428" s="1">
        <f t="shared" si="750"/>
        <v>0.41841004184100417</v>
      </c>
      <c r="T2428" s="1">
        <f t="shared" si="746"/>
        <v>2.4236197078484678E-2</v>
      </c>
      <c r="U2428" s="1">
        <f t="shared" si="747"/>
        <v>9.4009048212305657E-2</v>
      </c>
      <c r="V2428" s="1">
        <f t="shared" si="751"/>
        <v>0.60500904821230561</v>
      </c>
      <c r="W2428" s="1"/>
      <c r="X2428" s="17">
        <f t="shared" si="752"/>
        <v>652.86784215016701</v>
      </c>
      <c r="Y2428" s="18">
        <f t="shared" si="753"/>
        <v>1387.9360655435105</v>
      </c>
      <c r="Z2428" s="2">
        <f t="shared" si="764"/>
        <v>620.22445004265865</v>
      </c>
      <c r="AA2428" s="18">
        <f t="shared" si="764"/>
        <v>1318.5392622663348</v>
      </c>
      <c r="AB2428" s="2">
        <f t="shared" si="765"/>
        <v>-161.23195400168771</v>
      </c>
      <c r="AC2428" s="2">
        <f t="shared" si="765"/>
        <v>131.85392622663349</v>
      </c>
      <c r="AD2428" s="2">
        <f t="shared" si="754"/>
        <v>620.22445004265865</v>
      </c>
      <c r="AE2428" s="2">
        <f t="shared" si="755"/>
        <v>-1000</v>
      </c>
      <c r="AF2428" s="5">
        <f t="shared" si="756"/>
        <v>0.64900000000000002</v>
      </c>
      <c r="AG2428" s="5">
        <f t="shared" si="757"/>
        <v>-1</v>
      </c>
      <c r="AH2428" s="3">
        <f t="shared" si="758"/>
        <v>201409</v>
      </c>
      <c r="AI2428" s="21">
        <v>1.6060000000000001</v>
      </c>
      <c r="AJ2428" s="21">
        <v>2.4900000000000002</v>
      </c>
      <c r="AK2428" s="21">
        <v>1.649</v>
      </c>
      <c r="AL2428" s="21">
        <v>2.39</v>
      </c>
      <c r="AO2428">
        <f t="shared" si="763"/>
        <v>-160</v>
      </c>
      <c r="AP2428">
        <f>IF(E2428&lt;F2428,G2428,H2428)</f>
        <v>18</v>
      </c>
      <c r="AQ2428">
        <f>IF(E2428&lt;F2428,H2428,G2428)</f>
        <v>17</v>
      </c>
    </row>
    <row r="2429" spans="2:43" x14ac:dyDescent="0.25">
      <c r="B2429" s="23">
        <v>41890</v>
      </c>
      <c r="C2429" s="20" t="s">
        <v>34</v>
      </c>
      <c r="D2429" s="20" t="s">
        <v>25</v>
      </c>
      <c r="E2429" s="2">
        <v>-272.47956403269757</v>
      </c>
      <c r="F2429" s="2">
        <v>241</v>
      </c>
      <c r="G2429">
        <v>35</v>
      </c>
      <c r="H2429">
        <v>14</v>
      </c>
      <c r="J2429" s="2" t="str">
        <f t="shared" si="759"/>
        <v>Detroit Lions</v>
      </c>
      <c r="K2429" s="2" t="str">
        <f t="shared" si="760"/>
        <v>New York Giants</v>
      </c>
      <c r="L2429" s="17">
        <f t="shared" si="761"/>
        <v>-272.47956403269757</v>
      </c>
      <c r="M2429" s="18">
        <f t="shared" si="762"/>
        <v>241</v>
      </c>
      <c r="N2429" s="4">
        <f t="shared" si="748"/>
        <v>1.367</v>
      </c>
      <c r="O2429" s="4">
        <f t="shared" si="749"/>
        <v>3.41</v>
      </c>
      <c r="P2429" s="4"/>
      <c r="Q2429" s="4"/>
      <c r="R2429" s="1">
        <f t="shared" si="750"/>
        <v>0.73152889539136801</v>
      </c>
      <c r="S2429" s="1">
        <f t="shared" si="750"/>
        <v>0.29325513196480935</v>
      </c>
      <c r="T2429" s="1">
        <f t="shared" si="746"/>
        <v>2.4184634707975605E-2</v>
      </c>
      <c r="U2429" s="1">
        <f t="shared" si="747"/>
        <v>0.21913688171327933</v>
      </c>
      <c r="V2429" s="1">
        <f t="shared" si="751"/>
        <v>0.7301368817132794</v>
      </c>
      <c r="W2429" s="1"/>
      <c r="X2429" s="17">
        <f t="shared" si="752"/>
        <v>369.60619994086841</v>
      </c>
      <c r="Y2429" s="18">
        <f t="shared" si="753"/>
        <v>2366.9272701243281</v>
      </c>
      <c r="Z2429" s="2">
        <f t="shared" si="764"/>
        <v>351.12588994382497</v>
      </c>
      <c r="AA2429" s="18">
        <f t="shared" si="764"/>
        <v>2248.5809066181114</v>
      </c>
      <c r="AB2429" s="2">
        <f t="shared" si="765"/>
        <v>-284.79813896946916</v>
      </c>
      <c r="AC2429" s="2">
        <f t="shared" si="765"/>
        <v>224.85809066181113</v>
      </c>
      <c r="AD2429" s="2">
        <f t="shared" si="754"/>
        <v>351.12588994382497</v>
      </c>
      <c r="AE2429" s="2">
        <f t="shared" si="755"/>
        <v>-1000</v>
      </c>
      <c r="AF2429" s="5">
        <f t="shared" si="756"/>
        <v>0.36699999999999999</v>
      </c>
      <c r="AG2429" s="5">
        <f t="shared" si="757"/>
        <v>-1</v>
      </c>
      <c r="AH2429" s="3">
        <f t="shared" si="758"/>
        <v>201409</v>
      </c>
      <c r="AI2429" s="21">
        <v>1.48</v>
      </c>
      <c r="AJ2429" s="21">
        <v>2.86</v>
      </c>
      <c r="AK2429" s="21">
        <v>1.367</v>
      </c>
      <c r="AL2429" s="21">
        <v>3.41</v>
      </c>
      <c r="AO2429">
        <f t="shared" si="763"/>
        <v>-300</v>
      </c>
      <c r="AP2429">
        <f>IF(E2429&lt;F2429,G2429,H2429)</f>
        <v>35</v>
      </c>
      <c r="AQ2429">
        <f>IF(E2429&lt;F2429,H2429,G2429)</f>
        <v>14</v>
      </c>
    </row>
    <row r="2430" spans="2:43" x14ac:dyDescent="0.25">
      <c r="B2430" s="23">
        <v>41889</v>
      </c>
      <c r="C2430" s="20" t="s">
        <v>38</v>
      </c>
      <c r="D2430" s="20" t="s">
        <v>39</v>
      </c>
      <c r="E2430" s="2">
        <v>-380.22813688212943</v>
      </c>
      <c r="F2430" s="2">
        <v>330</v>
      </c>
      <c r="G2430">
        <v>31</v>
      </c>
      <c r="H2430">
        <v>24</v>
      </c>
      <c r="J2430" s="2" t="str">
        <f t="shared" si="759"/>
        <v>Denver Broncos</v>
      </c>
      <c r="K2430" s="2" t="str">
        <f t="shared" si="760"/>
        <v>Indianapolis Colts</v>
      </c>
      <c r="L2430" s="17">
        <f t="shared" si="761"/>
        <v>-380.22813688212943</v>
      </c>
      <c r="M2430" s="18">
        <f t="shared" si="762"/>
        <v>330</v>
      </c>
      <c r="N2430" s="4">
        <f t="shared" si="748"/>
        <v>1.2629999999999999</v>
      </c>
      <c r="O2430" s="4">
        <f t="shared" si="749"/>
        <v>4.3</v>
      </c>
      <c r="P2430" s="4"/>
      <c r="Q2430" s="4"/>
      <c r="R2430" s="1">
        <f t="shared" si="750"/>
        <v>0.79176563737133809</v>
      </c>
      <c r="S2430" s="1">
        <f t="shared" si="750"/>
        <v>0.23255813953488372</v>
      </c>
      <c r="T2430" s="1">
        <f t="shared" si="746"/>
        <v>2.3746180118641047E-2</v>
      </c>
      <c r="U2430" s="1">
        <f t="shared" si="747"/>
        <v>0.2796037489182272</v>
      </c>
      <c r="V2430" s="1">
        <f t="shared" si="751"/>
        <v>0.79060374891822716</v>
      </c>
      <c r="W2430" s="1"/>
      <c r="X2430" s="17">
        <f t="shared" si="752"/>
        <v>264.85613225119045</v>
      </c>
      <c r="Y2430" s="18">
        <f t="shared" si="753"/>
        <v>3182.3042096495674</v>
      </c>
      <c r="Z2430" s="2">
        <f t="shared" si="764"/>
        <v>251.6133256386309</v>
      </c>
      <c r="AA2430" s="18">
        <f t="shared" si="764"/>
        <v>3023.1889991670887</v>
      </c>
      <c r="AB2430" s="2">
        <f t="shared" si="765"/>
        <v>-397.43523021360488</v>
      </c>
      <c r="AC2430" s="2">
        <f t="shared" si="765"/>
        <v>302.31889991670886</v>
      </c>
      <c r="AD2430" s="2">
        <f t="shared" si="754"/>
        <v>251.6133256386309</v>
      </c>
      <c r="AE2430" s="2">
        <f t="shared" si="755"/>
        <v>-1000</v>
      </c>
      <c r="AF2430" s="5">
        <f t="shared" si="756"/>
        <v>0.2629999999999999</v>
      </c>
      <c r="AG2430" s="5">
        <f t="shared" si="757"/>
        <v>-1</v>
      </c>
      <c r="AH2430" s="3">
        <f t="shared" si="758"/>
        <v>201409</v>
      </c>
      <c r="AI2430" s="21">
        <v>1.3220000000000001</v>
      </c>
      <c r="AJ2430" s="21">
        <v>3.73</v>
      </c>
      <c r="AK2430" s="21">
        <v>1.2629999999999999</v>
      </c>
      <c r="AL2430" s="21">
        <v>4.3</v>
      </c>
      <c r="AO2430">
        <f t="shared" si="763"/>
        <v>-400</v>
      </c>
      <c r="AP2430">
        <f>IF(E2430&lt;F2430,G2430,H2430)</f>
        <v>31</v>
      </c>
      <c r="AQ2430">
        <f>IF(E2430&lt;F2430,H2430,G2430)</f>
        <v>24</v>
      </c>
    </row>
    <row r="2431" spans="2:43" x14ac:dyDescent="0.25">
      <c r="B2431" s="23">
        <v>41889</v>
      </c>
      <c r="C2431" s="20" t="s">
        <v>23</v>
      </c>
      <c r="D2431" s="20" t="s">
        <v>22</v>
      </c>
      <c r="E2431" s="2">
        <v>139</v>
      </c>
      <c r="F2431" s="2">
        <v>-154.08320493066256</v>
      </c>
      <c r="G2431">
        <v>17</v>
      </c>
      <c r="H2431">
        <v>28</v>
      </c>
      <c r="J2431" s="2" t="str">
        <f t="shared" si="759"/>
        <v>San Francisco 49ers</v>
      </c>
      <c r="K2431" s="2" t="str">
        <f t="shared" si="760"/>
        <v>Dallas Cowboys</v>
      </c>
      <c r="L2431" s="17">
        <f t="shared" si="761"/>
        <v>-154.08320493066256</v>
      </c>
      <c r="M2431" s="18">
        <f t="shared" si="762"/>
        <v>139</v>
      </c>
      <c r="N2431" s="4">
        <f t="shared" si="748"/>
        <v>1.649</v>
      </c>
      <c r="O2431" s="4">
        <f t="shared" si="749"/>
        <v>2.39</v>
      </c>
      <c r="P2431" s="4"/>
      <c r="Q2431" s="4"/>
      <c r="R2431" s="1">
        <f t="shared" si="750"/>
        <v>0.60642813826561548</v>
      </c>
      <c r="S2431" s="1">
        <f t="shared" si="750"/>
        <v>0.41841004184100417</v>
      </c>
      <c r="T2431" s="1">
        <f t="shared" si="746"/>
        <v>2.4236197078484678E-2</v>
      </c>
      <c r="U2431" s="1">
        <f t="shared" si="747"/>
        <v>9.4009048212305657E-2</v>
      </c>
      <c r="V2431" s="1">
        <f t="shared" si="751"/>
        <v>0.60500904821230561</v>
      </c>
      <c r="W2431" s="1"/>
      <c r="X2431" s="17">
        <f t="shared" si="752"/>
        <v>652.86784215016701</v>
      </c>
      <c r="Y2431" s="18">
        <f t="shared" si="753"/>
        <v>1387.9360655435105</v>
      </c>
      <c r="Z2431" s="2">
        <f t="shared" si="764"/>
        <v>620.22445004265865</v>
      </c>
      <c r="AA2431" s="18">
        <f t="shared" si="764"/>
        <v>1318.5392622663348</v>
      </c>
      <c r="AB2431" s="2">
        <f t="shared" si="765"/>
        <v>-161.23195400168771</v>
      </c>
      <c r="AC2431" s="2">
        <f t="shared" si="765"/>
        <v>131.85392622663349</v>
      </c>
      <c r="AD2431" s="2">
        <f t="shared" si="754"/>
        <v>620.22445004265865</v>
      </c>
      <c r="AE2431" s="2">
        <f t="shared" si="755"/>
        <v>-1000</v>
      </c>
      <c r="AF2431" s="5">
        <f t="shared" si="756"/>
        <v>0.64900000000000002</v>
      </c>
      <c r="AG2431" s="5">
        <f t="shared" si="757"/>
        <v>-1</v>
      </c>
      <c r="AH2431" s="3">
        <f t="shared" si="758"/>
        <v>201409</v>
      </c>
      <c r="AI2431" s="21">
        <v>3.1</v>
      </c>
      <c r="AJ2431" s="21">
        <v>1.425</v>
      </c>
      <c r="AK2431" s="21">
        <v>2.39</v>
      </c>
      <c r="AL2431" s="21">
        <v>1.649</v>
      </c>
      <c r="AO2431">
        <f t="shared" si="763"/>
        <v>-160</v>
      </c>
      <c r="AP2431">
        <f>IF(E2431&lt;F2431,G2431,H2431)</f>
        <v>28</v>
      </c>
      <c r="AQ2431">
        <f>IF(E2431&lt;F2431,H2431,G2431)</f>
        <v>17</v>
      </c>
    </row>
    <row r="2432" spans="2:43" x14ac:dyDescent="0.25">
      <c r="B2432" s="23">
        <v>41889</v>
      </c>
      <c r="C2432" s="20" t="s">
        <v>27</v>
      </c>
      <c r="D2432" s="20" t="s">
        <v>44</v>
      </c>
      <c r="E2432" s="2">
        <v>-225.22522522522524</v>
      </c>
      <c r="F2432" s="2">
        <v>200.99999999999997</v>
      </c>
      <c r="G2432">
        <v>14</v>
      </c>
      <c r="H2432">
        <v>20</v>
      </c>
      <c r="J2432" s="2" t="str">
        <f t="shared" si="759"/>
        <v>Tampa Bay Buccaneers</v>
      </c>
      <c r="K2432" s="2" t="str">
        <f t="shared" si="760"/>
        <v>Carolina Panthers</v>
      </c>
      <c r="L2432" s="17">
        <f t="shared" si="761"/>
        <v>-225.22522522522524</v>
      </c>
      <c r="M2432" s="18">
        <f t="shared" si="762"/>
        <v>200.99999999999997</v>
      </c>
      <c r="N2432" s="4">
        <f t="shared" si="748"/>
        <v>1.444</v>
      </c>
      <c r="O2432" s="4">
        <f t="shared" si="749"/>
        <v>3.01</v>
      </c>
      <c r="P2432" s="4"/>
      <c r="Q2432" s="4"/>
      <c r="R2432" s="1">
        <f t="shared" si="750"/>
        <v>0.69252077562326875</v>
      </c>
      <c r="S2432" s="1">
        <f t="shared" si="750"/>
        <v>0.33222591362126247</v>
      </c>
      <c r="T2432" s="1">
        <f t="shared" si="746"/>
        <v>2.4149079479119928E-2</v>
      </c>
      <c r="U2432" s="1">
        <f t="shared" si="747"/>
        <v>0.18014743100100314</v>
      </c>
      <c r="V2432" s="1">
        <f t="shared" si="751"/>
        <v>0.69114743100100318</v>
      </c>
      <c r="W2432" s="1"/>
      <c r="X2432" s="17">
        <f t="shared" si="752"/>
        <v>446.86930044965845</v>
      </c>
      <c r="Y2432" s="18">
        <f t="shared" si="753"/>
        <v>1988.0604066686358</v>
      </c>
      <c r="Z2432" s="2">
        <f t="shared" si="764"/>
        <v>424.52583542717554</v>
      </c>
      <c r="AA2432" s="18">
        <f t="shared" si="764"/>
        <v>1888.6573863352039</v>
      </c>
      <c r="AB2432" s="2">
        <f t="shared" si="765"/>
        <v>-235.55692411364279</v>
      </c>
      <c r="AC2432" s="2">
        <f t="shared" si="765"/>
        <v>188.86573863352038</v>
      </c>
      <c r="AD2432" s="2">
        <f t="shared" si="754"/>
        <v>-1000</v>
      </c>
      <c r="AE2432" s="2">
        <f t="shared" si="755"/>
        <v>1888.6573863352039</v>
      </c>
      <c r="AF2432" s="5">
        <f t="shared" si="756"/>
        <v>-1</v>
      </c>
      <c r="AG2432" s="5">
        <f t="shared" si="757"/>
        <v>2.0099999999999998</v>
      </c>
      <c r="AH2432" s="3">
        <f t="shared" si="758"/>
        <v>201409</v>
      </c>
      <c r="AI2432" s="21">
        <v>1.8260000000000001</v>
      </c>
      <c r="AJ2432" s="21">
        <v>2.1</v>
      </c>
      <c r="AK2432" s="21">
        <v>1.444</v>
      </c>
      <c r="AL2432" s="21">
        <v>3.01</v>
      </c>
      <c r="AO2432">
        <f t="shared" si="763"/>
        <v>-300</v>
      </c>
      <c r="AP2432">
        <f>IF(E2432&lt;F2432,G2432,H2432)</f>
        <v>14</v>
      </c>
      <c r="AQ2432">
        <f>IF(E2432&lt;F2432,H2432,G2432)</f>
        <v>20</v>
      </c>
    </row>
    <row r="2433" spans="2:43" x14ac:dyDescent="0.25">
      <c r="B2433" s="23">
        <v>41889</v>
      </c>
      <c r="C2433" s="20" t="s">
        <v>35</v>
      </c>
      <c r="D2433" s="20" t="s">
        <v>43</v>
      </c>
      <c r="E2433" s="2">
        <v>144</v>
      </c>
      <c r="F2433" s="2">
        <v>-160</v>
      </c>
      <c r="G2433">
        <v>37</v>
      </c>
      <c r="H2433">
        <v>34</v>
      </c>
      <c r="J2433" s="2" t="str">
        <f t="shared" si="759"/>
        <v>New Orleans Saints</v>
      </c>
      <c r="K2433" s="2" t="str">
        <f t="shared" si="760"/>
        <v>Atlanta Falcons</v>
      </c>
      <c r="L2433" s="17">
        <f t="shared" si="761"/>
        <v>-160</v>
      </c>
      <c r="M2433" s="18">
        <f t="shared" si="762"/>
        <v>144</v>
      </c>
      <c r="N2433" s="4">
        <f t="shared" si="748"/>
        <v>1.625</v>
      </c>
      <c r="O2433" s="4">
        <f t="shared" si="749"/>
        <v>2.44</v>
      </c>
      <c r="P2433" s="4"/>
      <c r="Q2433" s="4"/>
      <c r="R2433" s="1">
        <f t="shared" si="750"/>
        <v>0.61538461538461542</v>
      </c>
      <c r="S2433" s="1">
        <f t="shared" si="750"/>
        <v>0.4098360655737705</v>
      </c>
      <c r="T2433" s="1">
        <f t="shared" si="746"/>
        <v>2.4600246002459913E-2</v>
      </c>
      <c r="U2433" s="1">
        <f t="shared" si="747"/>
        <v>0.10277427490542246</v>
      </c>
      <c r="V2433" s="1">
        <f t="shared" si="751"/>
        <v>0.61377427490542247</v>
      </c>
      <c r="W2433" s="1"/>
      <c r="X2433" s="17">
        <f t="shared" si="752"/>
        <v>629.26346196912823</v>
      </c>
      <c r="Y2433" s="18">
        <f t="shared" si="753"/>
        <v>1438.0997917039526</v>
      </c>
      <c r="Z2433" s="2">
        <f t="shared" si="764"/>
        <v>597.80028887067181</v>
      </c>
      <c r="AA2433" s="18">
        <f t="shared" si="764"/>
        <v>1366.194802118755</v>
      </c>
      <c r="AB2433" s="2">
        <f t="shared" si="765"/>
        <v>-167.27994593129748</v>
      </c>
      <c r="AC2433" s="2">
        <f t="shared" si="765"/>
        <v>136.6194802118755</v>
      </c>
      <c r="AD2433" s="2">
        <f t="shared" si="754"/>
        <v>-1000</v>
      </c>
      <c r="AE2433" s="2">
        <f t="shared" si="755"/>
        <v>1366.194802118755</v>
      </c>
      <c r="AF2433" s="5">
        <f t="shared" si="756"/>
        <v>-1</v>
      </c>
      <c r="AG2433" s="5">
        <f t="shared" si="757"/>
        <v>1.44</v>
      </c>
      <c r="AH2433" s="3">
        <f t="shared" si="758"/>
        <v>201409</v>
      </c>
      <c r="AI2433" s="21">
        <v>2.31</v>
      </c>
      <c r="AJ2433" s="21">
        <v>1.6890000000000001</v>
      </c>
      <c r="AK2433" s="21">
        <v>2.44</v>
      </c>
      <c r="AL2433" s="21">
        <v>1.625</v>
      </c>
      <c r="AO2433">
        <f t="shared" si="763"/>
        <v>-160</v>
      </c>
      <c r="AP2433">
        <f>IF(E2433&lt;F2433,G2433,H2433)</f>
        <v>34</v>
      </c>
      <c r="AQ2433">
        <f>IF(E2433&lt;F2433,H2433,G2433)</f>
        <v>37</v>
      </c>
    </row>
    <row r="2434" spans="2:43" x14ac:dyDescent="0.25">
      <c r="B2434" s="23">
        <v>41889</v>
      </c>
      <c r="C2434" s="20" t="s">
        <v>28</v>
      </c>
      <c r="D2434" s="20" t="s">
        <v>21</v>
      </c>
      <c r="E2434" s="2">
        <v>-113.12217194570137</v>
      </c>
      <c r="F2434" s="2">
        <v>102</v>
      </c>
      <c r="G2434">
        <v>16</v>
      </c>
      <c r="H2434">
        <v>23</v>
      </c>
      <c r="J2434" s="2" t="str">
        <f t="shared" si="759"/>
        <v>Baltimore Ravens</v>
      </c>
      <c r="K2434" s="2" t="str">
        <f t="shared" si="760"/>
        <v>Cincinnati Bengals</v>
      </c>
      <c r="L2434" s="17">
        <f t="shared" si="761"/>
        <v>-113.12217194570137</v>
      </c>
      <c r="M2434" s="18">
        <f t="shared" si="762"/>
        <v>102</v>
      </c>
      <c r="N2434" s="4">
        <f t="shared" si="748"/>
        <v>1.8839999999999999</v>
      </c>
      <c r="O2434" s="4">
        <f t="shared" si="749"/>
        <v>2.02</v>
      </c>
      <c r="P2434" s="4"/>
      <c r="Q2434" s="4"/>
      <c r="R2434" s="1">
        <f t="shared" si="750"/>
        <v>0.53078556263269638</v>
      </c>
      <c r="S2434" s="1">
        <f t="shared" si="750"/>
        <v>0.49504950495049505</v>
      </c>
      <c r="T2434" s="1">
        <f t="shared" si="746"/>
        <v>2.5184426229508228E-2</v>
      </c>
      <c r="U2434" s="1">
        <f t="shared" si="747"/>
        <v>1.7868028841100669E-2</v>
      </c>
      <c r="V2434" s="1">
        <f t="shared" si="751"/>
        <v>0.52886802884110073</v>
      </c>
      <c r="W2434" s="1"/>
      <c r="X2434" s="17">
        <f t="shared" si="752"/>
        <v>890.83087928624184</v>
      </c>
      <c r="Y2434" s="18">
        <f t="shared" si="753"/>
        <v>1023.5691422820969</v>
      </c>
      <c r="Z2434" s="2">
        <f t="shared" si="764"/>
        <v>846.28933532192968</v>
      </c>
      <c r="AA2434" s="18">
        <f t="shared" si="764"/>
        <v>972.39068516799205</v>
      </c>
      <c r="AB2434" s="2">
        <f t="shared" si="765"/>
        <v>-118.16289751773826</v>
      </c>
      <c r="AC2434" s="2">
        <f t="shared" si="765"/>
        <v>-102.83932325279712</v>
      </c>
      <c r="AD2434" s="2">
        <f t="shared" si="754"/>
        <v>-1000</v>
      </c>
      <c r="AE2434" s="2">
        <f t="shared" si="755"/>
        <v>972.39068516799205</v>
      </c>
      <c r="AF2434" s="5">
        <f t="shared" si="756"/>
        <v>-1</v>
      </c>
      <c r="AG2434" s="5">
        <f t="shared" si="757"/>
        <v>1.02</v>
      </c>
      <c r="AH2434" s="3">
        <f t="shared" si="758"/>
        <v>201409</v>
      </c>
      <c r="AI2434" s="21">
        <v>1.847</v>
      </c>
      <c r="AJ2434" s="21">
        <v>2.0699999999999998</v>
      </c>
      <c r="AK2434" s="21">
        <v>1.8839999999999999</v>
      </c>
      <c r="AL2434" s="21">
        <v>2.02</v>
      </c>
      <c r="AO2434">
        <f t="shared" si="763"/>
        <v>-120</v>
      </c>
      <c r="AP2434">
        <f>IF(E2434&lt;F2434,G2434,H2434)</f>
        <v>16</v>
      </c>
      <c r="AQ2434">
        <f>IF(E2434&lt;F2434,H2434,G2434)</f>
        <v>23</v>
      </c>
    </row>
    <row r="2435" spans="2:43" x14ac:dyDescent="0.25">
      <c r="B2435" s="23">
        <v>41889</v>
      </c>
      <c r="C2435" s="20" t="s">
        <v>37</v>
      </c>
      <c r="D2435" s="20" t="s">
        <v>24</v>
      </c>
      <c r="E2435" s="2">
        <v>-270.2702702702702</v>
      </c>
      <c r="F2435" s="2">
        <v>239</v>
      </c>
      <c r="G2435">
        <v>20</v>
      </c>
      <c r="H2435">
        <v>23</v>
      </c>
      <c r="J2435" s="2" t="str">
        <f t="shared" si="759"/>
        <v>Chicago Bears</v>
      </c>
      <c r="K2435" s="2" t="str">
        <f t="shared" si="760"/>
        <v>Buffalo Bills</v>
      </c>
      <c r="L2435" s="17">
        <f t="shared" si="761"/>
        <v>-270.2702702702702</v>
      </c>
      <c r="M2435" s="18">
        <f t="shared" si="762"/>
        <v>239</v>
      </c>
      <c r="N2435" s="4">
        <f t="shared" si="748"/>
        <v>1.37</v>
      </c>
      <c r="O2435" s="4">
        <f t="shared" si="749"/>
        <v>3.39</v>
      </c>
      <c r="P2435" s="4"/>
      <c r="Q2435" s="4"/>
      <c r="R2435" s="1">
        <f t="shared" si="750"/>
        <v>0.72992700729927007</v>
      </c>
      <c r="S2435" s="1">
        <f t="shared" si="750"/>
        <v>0.29498525073746312</v>
      </c>
      <c r="T2435" s="1">
        <f t="shared" si="746"/>
        <v>2.4306722689075522E-2</v>
      </c>
      <c r="U2435" s="1">
        <f t="shared" si="747"/>
        <v>0.21747087828090347</v>
      </c>
      <c r="V2435" s="1">
        <f t="shared" si="751"/>
        <v>0.72847087828090351</v>
      </c>
      <c r="W2435" s="1"/>
      <c r="X2435" s="17">
        <f t="shared" si="752"/>
        <v>372.73847152252659</v>
      </c>
      <c r="Y2435" s="18">
        <f t="shared" si="753"/>
        <v>2348.8422438213829</v>
      </c>
      <c r="Z2435" s="2">
        <f t="shared" si="764"/>
        <v>354.10154794640027</v>
      </c>
      <c r="AA2435" s="18">
        <f t="shared" si="764"/>
        <v>2231.4001316303138</v>
      </c>
      <c r="AB2435" s="2">
        <f t="shared" si="765"/>
        <v>-282.40486544028556</v>
      </c>
      <c r="AC2435" s="2">
        <f t="shared" si="765"/>
        <v>223.14001316303137</v>
      </c>
      <c r="AD2435" s="2">
        <f t="shared" si="754"/>
        <v>-1000</v>
      </c>
      <c r="AE2435" s="2">
        <f t="shared" si="755"/>
        <v>2231.4001316303138</v>
      </c>
      <c r="AF2435" s="5">
        <f t="shared" si="756"/>
        <v>-1</v>
      </c>
      <c r="AG2435" s="5">
        <f t="shared" si="757"/>
        <v>2.39</v>
      </c>
      <c r="AH2435" s="3">
        <f t="shared" si="758"/>
        <v>201409</v>
      </c>
      <c r="AI2435" s="21">
        <v>1.357</v>
      </c>
      <c r="AJ2435" s="21">
        <v>3.48</v>
      </c>
      <c r="AK2435" s="21">
        <v>1.37</v>
      </c>
      <c r="AL2435" s="21">
        <v>3.39</v>
      </c>
      <c r="AO2435">
        <f t="shared" si="763"/>
        <v>-300</v>
      </c>
      <c r="AP2435">
        <f>IF(E2435&lt;F2435,G2435,H2435)</f>
        <v>20</v>
      </c>
      <c r="AQ2435">
        <f>IF(E2435&lt;F2435,H2435,G2435)</f>
        <v>23</v>
      </c>
    </row>
    <row r="2436" spans="2:43" x14ac:dyDescent="0.25">
      <c r="B2436" s="23">
        <v>41889</v>
      </c>
      <c r="C2436" s="20" t="s">
        <v>40</v>
      </c>
      <c r="D2436" s="20" t="s">
        <v>53</v>
      </c>
      <c r="E2436" s="2">
        <v>-177.30496453900707</v>
      </c>
      <c r="F2436" s="2">
        <v>159</v>
      </c>
      <c r="G2436">
        <v>17</v>
      </c>
      <c r="H2436">
        <v>6</v>
      </c>
      <c r="J2436" s="2" t="str">
        <f t="shared" si="759"/>
        <v>Houston Texans</v>
      </c>
      <c r="K2436" s="2" t="str">
        <f t="shared" si="760"/>
        <v>Washington Redskins</v>
      </c>
      <c r="L2436" s="17">
        <f t="shared" si="761"/>
        <v>-177.30496453900707</v>
      </c>
      <c r="M2436" s="18">
        <f t="shared" si="762"/>
        <v>159</v>
      </c>
      <c r="N2436" s="4">
        <f t="shared" si="748"/>
        <v>1.5640000000000001</v>
      </c>
      <c r="O2436" s="4">
        <f t="shared" si="749"/>
        <v>2.59</v>
      </c>
      <c r="P2436" s="4"/>
      <c r="Q2436" s="4"/>
      <c r="R2436" s="1">
        <f t="shared" si="750"/>
        <v>0.63938618925831203</v>
      </c>
      <c r="S2436" s="1">
        <f t="shared" si="750"/>
        <v>0.38610038610038611</v>
      </c>
      <c r="T2436" s="1">
        <f t="shared" ref="T2436:T2499" si="766">1-N2436*O2436/(N2436+O2436)</f>
        <v>2.4853153586904098E-2</v>
      </c>
      <c r="U2436" s="1">
        <f t="shared" ref="U2436:U2499" si="767">ABS(R2436-S2436)/2</f>
        <v>0.12664290157896296</v>
      </c>
      <c r="V2436" s="1">
        <f t="shared" si="751"/>
        <v>0.63764290157896297</v>
      </c>
      <c r="W2436" s="1"/>
      <c r="X2436" s="17">
        <f t="shared" si="752"/>
        <v>568.27590728878238</v>
      </c>
      <c r="Y2436" s="18">
        <f t="shared" si="753"/>
        <v>1585.5874535669882</v>
      </c>
      <c r="Z2436" s="2">
        <f t="shared" si="764"/>
        <v>539.86211192434325</v>
      </c>
      <c r="AA2436" s="18">
        <f t="shared" si="764"/>
        <v>1506.3080808886386</v>
      </c>
      <c r="AB2436" s="2">
        <f t="shared" si="765"/>
        <v>-185.23248398289911</v>
      </c>
      <c r="AC2436" s="2">
        <f t="shared" si="765"/>
        <v>150.63080808886386</v>
      </c>
      <c r="AD2436" s="2">
        <f t="shared" si="754"/>
        <v>539.86211192434325</v>
      </c>
      <c r="AE2436" s="2">
        <f t="shared" si="755"/>
        <v>-1000</v>
      </c>
      <c r="AF2436" s="5">
        <f t="shared" si="756"/>
        <v>0.56400000000000006</v>
      </c>
      <c r="AG2436" s="5">
        <f t="shared" si="757"/>
        <v>-1</v>
      </c>
      <c r="AH2436" s="3">
        <f t="shared" si="758"/>
        <v>201409</v>
      </c>
      <c r="AI2436" s="21">
        <v>1.7190000000000001</v>
      </c>
      <c r="AJ2436" s="21">
        <v>2.2599999999999998</v>
      </c>
      <c r="AK2436" s="21">
        <v>1.5640000000000001</v>
      </c>
      <c r="AL2436" s="21">
        <v>2.59</v>
      </c>
      <c r="AO2436">
        <f t="shared" si="763"/>
        <v>-180</v>
      </c>
      <c r="AP2436">
        <f>IF(E2436&lt;F2436,G2436,H2436)</f>
        <v>17</v>
      </c>
      <c r="AQ2436">
        <f>IF(E2436&lt;F2436,H2436,G2436)</f>
        <v>6</v>
      </c>
    </row>
    <row r="2437" spans="2:43" x14ac:dyDescent="0.25">
      <c r="B2437" s="23">
        <v>41889</v>
      </c>
      <c r="C2437" s="20" t="s">
        <v>20</v>
      </c>
      <c r="D2437" s="20" t="s">
        <v>41</v>
      </c>
      <c r="E2437" s="2">
        <v>-160</v>
      </c>
      <c r="F2437" s="2">
        <v>144</v>
      </c>
      <c r="G2437">
        <v>10</v>
      </c>
      <c r="H2437">
        <v>26</v>
      </c>
      <c r="J2437" s="2" t="str">
        <f t="shared" si="759"/>
        <v>Kansas City Chiefs</v>
      </c>
      <c r="K2437" s="2" t="str">
        <f t="shared" si="760"/>
        <v>Tennessee Titans</v>
      </c>
      <c r="L2437" s="17">
        <f t="shared" si="761"/>
        <v>-160</v>
      </c>
      <c r="M2437" s="18">
        <f t="shared" si="762"/>
        <v>144</v>
      </c>
      <c r="N2437" s="4">
        <f t="shared" ref="N2437:N2443" si="768">IF(E2437&lt;0,AK2437,AL2437)</f>
        <v>1.625</v>
      </c>
      <c r="O2437" s="4">
        <f t="shared" ref="O2437:O2443" si="769">IF(E2437&lt;0,AL2437,AK2437)</f>
        <v>2.44</v>
      </c>
      <c r="P2437" s="4"/>
      <c r="Q2437" s="4"/>
      <c r="R2437" s="1">
        <f t="shared" ref="R2437:S2444" si="770">1/N2437</f>
        <v>0.61538461538461542</v>
      </c>
      <c r="S2437" s="1">
        <f t="shared" si="770"/>
        <v>0.4098360655737705</v>
      </c>
      <c r="T2437" s="1">
        <f t="shared" si="766"/>
        <v>2.4600246002459913E-2</v>
      </c>
      <c r="U2437" s="1">
        <f t="shared" si="767"/>
        <v>0.10277427490542246</v>
      </c>
      <c r="V2437" s="1">
        <f t="shared" ref="V2437:V2443" si="771">V$1+IF(N2437&lt;=O2437,U2437,-U2437)</f>
        <v>0.61377427490542247</v>
      </c>
      <c r="W2437" s="1"/>
      <c r="X2437" s="17">
        <f t="shared" ref="X2437:X2443" si="772">(1/V2437-1)*1000</f>
        <v>629.26346196912823</v>
      </c>
      <c r="Y2437" s="18">
        <f t="shared" ref="Y2437:Y2444" si="773">1000000/(X2437+W$1)-X$1</f>
        <v>1438.0997917039526</v>
      </c>
      <c r="Z2437" s="2">
        <f t="shared" si="764"/>
        <v>597.80028887067181</v>
      </c>
      <c r="AA2437" s="18">
        <f t="shared" si="764"/>
        <v>1366.194802118755</v>
      </c>
      <c r="AB2437" s="2">
        <f t="shared" si="765"/>
        <v>-167.27994593129748</v>
      </c>
      <c r="AC2437" s="2">
        <f t="shared" si="765"/>
        <v>136.6194802118755</v>
      </c>
      <c r="AD2437" s="2">
        <f t="shared" ref="AD2437:AD2443" si="774">IF(AP2437&gt;AQ2437,Z2437,-1000)</f>
        <v>-1000</v>
      </c>
      <c r="AE2437" s="2">
        <f t="shared" ref="AE2437:AE2443" si="775">IF(AQ2437&gt;AP2437,AA2437,-1000)</f>
        <v>1366.194802118755</v>
      </c>
      <c r="AF2437" s="5">
        <f t="shared" ref="AF2437:AF2443" si="776">IF(AP2437&gt;AQ2437,N2437-1,-1)</f>
        <v>-1</v>
      </c>
      <c r="AG2437" s="5">
        <f t="shared" ref="AG2437:AG2443" si="777">IF(AQ2437&gt;AP2437,O2437-1,-1)</f>
        <v>1.44</v>
      </c>
      <c r="AH2437" s="3">
        <f t="shared" ref="AH2437:AH2443" si="778">YEAR(B2437)*100+MONTH(B2437)</f>
        <v>201409</v>
      </c>
      <c r="AI2437" s="21">
        <v>1.48</v>
      </c>
      <c r="AJ2437" s="21">
        <v>2.86</v>
      </c>
      <c r="AK2437" s="21">
        <v>1.625</v>
      </c>
      <c r="AL2437" s="21">
        <v>2.44</v>
      </c>
      <c r="AO2437">
        <f t="shared" si="763"/>
        <v>-160</v>
      </c>
      <c r="AP2437">
        <f>IF(E2437&lt;F2437,G2437,H2437)</f>
        <v>10</v>
      </c>
      <c r="AQ2437">
        <f>IF(E2437&lt;F2437,H2437,G2437)</f>
        <v>26</v>
      </c>
    </row>
    <row r="2438" spans="2:43" x14ac:dyDescent="0.25">
      <c r="B2438" s="23">
        <v>41889</v>
      </c>
      <c r="C2438" s="20" t="s">
        <v>30</v>
      </c>
      <c r="D2438" s="20" t="s">
        <v>36</v>
      </c>
      <c r="E2438" s="2">
        <v>161</v>
      </c>
      <c r="F2438" s="2">
        <v>-179.21146953405017</v>
      </c>
      <c r="G2438">
        <v>33</v>
      </c>
      <c r="H2438">
        <v>20</v>
      </c>
      <c r="J2438" s="2" t="str">
        <f t="shared" ref="J2438:J2501" si="779">IF(E2438&lt;=F2438,C2438,D2438)</f>
        <v>New England Patriots</v>
      </c>
      <c r="K2438" s="2" t="str">
        <f t="shared" ref="K2438:K2501" si="780">IF(E2438&gt;F2438,C2438,D2438)</f>
        <v>Miami Dolphins</v>
      </c>
      <c r="L2438" s="17">
        <f t="shared" ref="L2438:L2501" si="781">IF(E2438&lt;=F2438,E2438,F2438)</f>
        <v>-179.21146953405017</v>
      </c>
      <c r="M2438" s="18">
        <f t="shared" ref="M2438:M2501" si="782">IF(E2438&gt;F2438,E2438,F2438)</f>
        <v>161</v>
      </c>
      <c r="N2438" s="4">
        <f t="shared" si="768"/>
        <v>1.5580000000000001</v>
      </c>
      <c r="O2438" s="4">
        <f t="shared" si="769"/>
        <v>2.61</v>
      </c>
      <c r="P2438" s="4"/>
      <c r="Q2438" s="4"/>
      <c r="R2438" s="1">
        <f t="shared" si="770"/>
        <v>0.64184852374839541</v>
      </c>
      <c r="S2438" s="1">
        <f t="shared" si="770"/>
        <v>0.38314176245210729</v>
      </c>
      <c r="T2438" s="1">
        <f t="shared" si="766"/>
        <v>2.4380998080614336E-2</v>
      </c>
      <c r="U2438" s="1">
        <f t="shared" si="767"/>
        <v>0.12935338064814406</v>
      </c>
      <c r="V2438" s="1">
        <f t="shared" si="771"/>
        <v>0.64035338064814407</v>
      </c>
      <c r="W2438" s="1"/>
      <c r="X2438" s="17">
        <f t="shared" si="772"/>
        <v>561.63773038542206</v>
      </c>
      <c r="Y2438" s="18">
        <f t="shared" si="773"/>
        <v>1603.4302738055192</v>
      </c>
      <c r="Z2438" s="2">
        <f t="shared" si="764"/>
        <v>533.55584386615089</v>
      </c>
      <c r="AA2438" s="18">
        <f t="shared" si="764"/>
        <v>1523.2587601152431</v>
      </c>
      <c r="AB2438" s="2">
        <f t="shared" si="765"/>
        <v>-187.42180626379991</v>
      </c>
      <c r="AC2438" s="2">
        <f t="shared" si="765"/>
        <v>152.32587601152431</v>
      </c>
      <c r="AD2438" s="2">
        <f t="shared" si="774"/>
        <v>-1000</v>
      </c>
      <c r="AE2438" s="2">
        <f t="shared" si="775"/>
        <v>1523.2587601152431</v>
      </c>
      <c r="AF2438" s="5">
        <f t="shared" si="776"/>
        <v>-1</v>
      </c>
      <c r="AG2438" s="5">
        <f t="shared" si="777"/>
        <v>1.6099999999999999</v>
      </c>
      <c r="AH2438" s="3">
        <f t="shared" si="778"/>
        <v>201409</v>
      </c>
      <c r="AI2438" s="21">
        <v>2.84</v>
      </c>
      <c r="AJ2438" s="21">
        <v>1.4870000000000001</v>
      </c>
      <c r="AK2438" s="21">
        <v>2.61</v>
      </c>
      <c r="AL2438" s="21">
        <v>1.5580000000000001</v>
      </c>
      <c r="AO2438">
        <f t="shared" ref="AO2438:AO2444" si="783">IF(L2438&lt;-200,INT(L2438/100)*100,INT(L2438/10)*10)</f>
        <v>-180</v>
      </c>
      <c r="AP2438">
        <f>IF(E2438&lt;F2438,G2438,H2438)</f>
        <v>20</v>
      </c>
      <c r="AQ2438">
        <f>IF(E2438&lt;F2438,H2438,G2438)</f>
        <v>33</v>
      </c>
    </row>
    <row r="2439" spans="2:43" x14ac:dyDescent="0.25">
      <c r="B2439" s="23">
        <v>41889</v>
      </c>
      <c r="C2439" s="20" t="s">
        <v>42</v>
      </c>
      <c r="D2439" s="20" t="s">
        <v>52</v>
      </c>
      <c r="E2439" s="2">
        <v>-278.55153203342621</v>
      </c>
      <c r="F2439" s="2">
        <v>246</v>
      </c>
      <c r="G2439">
        <v>19</v>
      </c>
      <c r="H2439">
        <v>14</v>
      </c>
      <c r="J2439" s="2" t="str">
        <f t="shared" si="779"/>
        <v>New York Jets</v>
      </c>
      <c r="K2439" s="2" t="str">
        <f t="shared" si="780"/>
        <v>Oakland Raiders</v>
      </c>
      <c r="L2439" s="17">
        <f t="shared" si="781"/>
        <v>-278.55153203342621</v>
      </c>
      <c r="M2439" s="18">
        <f t="shared" si="782"/>
        <v>246</v>
      </c>
      <c r="N2439" s="4">
        <f t="shared" si="768"/>
        <v>1.359</v>
      </c>
      <c r="O2439" s="4">
        <f t="shared" si="769"/>
        <v>3.46</v>
      </c>
      <c r="P2439" s="4"/>
      <c r="Q2439" s="4"/>
      <c r="R2439" s="1">
        <f t="shared" si="770"/>
        <v>0.73583517292126566</v>
      </c>
      <c r="S2439" s="1">
        <f t="shared" si="770"/>
        <v>0.28901734104046245</v>
      </c>
      <c r="T2439" s="1">
        <f t="shared" si="766"/>
        <v>2.4249844366051043E-2</v>
      </c>
      <c r="U2439" s="1">
        <f t="shared" si="767"/>
        <v>0.2234089159404016</v>
      </c>
      <c r="V2439" s="1">
        <f t="shared" si="771"/>
        <v>0.73440891594040159</v>
      </c>
      <c r="W2439" s="1"/>
      <c r="X2439" s="17">
        <f t="shared" si="772"/>
        <v>361.63924251860749</v>
      </c>
      <c r="Y2439" s="18">
        <f t="shared" si="773"/>
        <v>2414.1822319122111</v>
      </c>
      <c r="Z2439" s="2">
        <f t="shared" si="764"/>
        <v>343.55728039267711</v>
      </c>
      <c r="AA2439" s="18">
        <f t="shared" si="764"/>
        <v>2293.4731203166007</v>
      </c>
      <c r="AB2439" s="2">
        <f t="shared" si="765"/>
        <v>-291.0722773381562</v>
      </c>
      <c r="AC2439" s="2">
        <f t="shared" si="765"/>
        <v>229.34731203166007</v>
      </c>
      <c r="AD2439" s="2">
        <f t="shared" si="774"/>
        <v>343.55728039267711</v>
      </c>
      <c r="AE2439" s="2">
        <f t="shared" si="775"/>
        <v>-1000</v>
      </c>
      <c r="AF2439" s="5">
        <f t="shared" si="776"/>
        <v>0.35899999999999999</v>
      </c>
      <c r="AG2439" s="5">
        <f t="shared" si="777"/>
        <v>-1</v>
      </c>
      <c r="AH2439" s="3">
        <f t="shared" si="778"/>
        <v>201409</v>
      </c>
      <c r="AI2439" s="21">
        <v>1.425</v>
      </c>
      <c r="AJ2439" s="21">
        <v>3.1</v>
      </c>
      <c r="AK2439" s="21">
        <v>1.359</v>
      </c>
      <c r="AL2439" s="21">
        <v>3.46</v>
      </c>
      <c r="AO2439">
        <f t="shared" si="783"/>
        <v>-300</v>
      </c>
      <c r="AP2439">
        <f>IF(E2439&lt;F2439,G2439,H2439)</f>
        <v>19</v>
      </c>
      <c r="AQ2439">
        <f>IF(E2439&lt;F2439,H2439,G2439)</f>
        <v>14</v>
      </c>
    </row>
    <row r="2440" spans="2:43" x14ac:dyDescent="0.25">
      <c r="B2440" s="23">
        <v>41889</v>
      </c>
      <c r="C2440" s="20" t="s">
        <v>19</v>
      </c>
      <c r="D2440" s="20" t="s">
        <v>26</v>
      </c>
      <c r="E2440" s="2">
        <v>-515.46391752577335</v>
      </c>
      <c r="F2440" s="2">
        <v>434.99999999999994</v>
      </c>
      <c r="G2440">
        <v>34</v>
      </c>
      <c r="H2440">
        <v>17</v>
      </c>
      <c r="J2440" s="2" t="str">
        <f t="shared" si="779"/>
        <v>Philadelphia Eagles</v>
      </c>
      <c r="K2440" s="2" t="str">
        <f t="shared" si="780"/>
        <v>Jacksonville Jaguars</v>
      </c>
      <c r="L2440" s="17">
        <f t="shared" si="781"/>
        <v>-515.46391752577335</v>
      </c>
      <c r="M2440" s="18">
        <f t="shared" si="782"/>
        <v>434.99999999999994</v>
      </c>
      <c r="N2440" s="4">
        <f t="shared" si="768"/>
        <v>1.194</v>
      </c>
      <c r="O2440" s="4">
        <f t="shared" si="769"/>
        <v>5.35</v>
      </c>
      <c r="P2440" s="4"/>
      <c r="Q2440" s="4"/>
      <c r="R2440" s="1">
        <f t="shared" si="770"/>
        <v>0.83752093802345062</v>
      </c>
      <c r="S2440" s="1">
        <f t="shared" si="770"/>
        <v>0.18691588785046731</v>
      </c>
      <c r="T2440" s="1">
        <f t="shared" si="766"/>
        <v>2.3853911980440179E-2</v>
      </c>
      <c r="U2440" s="1">
        <f t="shared" si="767"/>
        <v>0.32530252508649166</v>
      </c>
      <c r="V2440" s="1">
        <f t="shared" si="771"/>
        <v>0.83630252508649172</v>
      </c>
      <c r="W2440" s="1"/>
      <c r="X2440" s="17">
        <f t="shared" si="772"/>
        <v>195.73954400840577</v>
      </c>
      <c r="Y2440" s="18">
        <f t="shared" si="773"/>
        <v>4108.8668028925213</v>
      </c>
      <c r="Z2440" s="2">
        <f t="shared" si="764"/>
        <v>185.95256680798548</v>
      </c>
      <c r="AA2440" s="18">
        <f t="shared" si="764"/>
        <v>3903.423462747895</v>
      </c>
      <c r="AB2440" s="2">
        <f t="shared" si="765"/>
        <v>-537.77154957618814</v>
      </c>
      <c r="AC2440" s="2">
        <f t="shared" si="765"/>
        <v>390.34234627478952</v>
      </c>
      <c r="AD2440" s="2">
        <f t="shared" si="774"/>
        <v>185.95256680798548</v>
      </c>
      <c r="AE2440" s="2">
        <f t="shared" si="775"/>
        <v>-1000</v>
      </c>
      <c r="AF2440" s="5">
        <f t="shared" si="776"/>
        <v>0.19399999999999995</v>
      </c>
      <c r="AG2440" s="5">
        <f t="shared" si="777"/>
        <v>-1</v>
      </c>
      <c r="AH2440" s="3">
        <f t="shared" si="778"/>
        <v>201409</v>
      </c>
      <c r="AI2440" s="21">
        <v>1.2</v>
      </c>
      <c r="AJ2440" s="21">
        <v>5.23</v>
      </c>
      <c r="AK2440" s="21">
        <v>1.194</v>
      </c>
      <c r="AL2440" s="21">
        <v>5.35</v>
      </c>
      <c r="AO2440">
        <f t="shared" si="783"/>
        <v>-600</v>
      </c>
      <c r="AP2440">
        <f>IF(E2440&lt;F2440,G2440,H2440)</f>
        <v>34</v>
      </c>
      <c r="AQ2440">
        <f>IF(E2440&lt;F2440,H2440,G2440)</f>
        <v>17</v>
      </c>
    </row>
    <row r="2441" spans="2:43" x14ac:dyDescent="0.25">
      <c r="B2441" s="23">
        <v>41889</v>
      </c>
      <c r="C2441" s="20" t="s">
        <v>45</v>
      </c>
      <c r="D2441" s="20" t="s">
        <v>46</v>
      </c>
      <c r="E2441" s="2">
        <v>-242.13075060532685</v>
      </c>
      <c r="F2441" s="2">
        <v>216</v>
      </c>
      <c r="G2441">
        <v>30</v>
      </c>
      <c r="H2441">
        <v>27</v>
      </c>
      <c r="J2441" s="2" t="str">
        <f t="shared" si="779"/>
        <v>Pittsburgh Steelers</v>
      </c>
      <c r="K2441" s="2" t="str">
        <f t="shared" si="780"/>
        <v>Cleveland Browns</v>
      </c>
      <c r="L2441" s="17">
        <f t="shared" si="781"/>
        <v>-242.13075060532685</v>
      </c>
      <c r="M2441" s="18">
        <f t="shared" si="782"/>
        <v>216</v>
      </c>
      <c r="N2441" s="4">
        <f t="shared" si="768"/>
        <v>1.413</v>
      </c>
      <c r="O2441" s="4">
        <f t="shared" si="769"/>
        <v>3.16</v>
      </c>
      <c r="P2441" s="4"/>
      <c r="Q2441" s="4"/>
      <c r="R2441" s="1">
        <f t="shared" si="770"/>
        <v>0.70771408351026188</v>
      </c>
      <c r="S2441" s="1">
        <f t="shared" si="770"/>
        <v>0.31645569620253161</v>
      </c>
      <c r="T2441" s="1">
        <f t="shared" si="766"/>
        <v>2.359938771047454E-2</v>
      </c>
      <c r="U2441" s="1">
        <f t="shared" si="767"/>
        <v>0.19562919365386514</v>
      </c>
      <c r="V2441" s="1">
        <f t="shared" si="771"/>
        <v>0.70662919365386512</v>
      </c>
      <c r="W2441" s="1"/>
      <c r="X2441" s="17">
        <f t="shared" si="772"/>
        <v>415.16938301000829</v>
      </c>
      <c r="Y2441" s="18">
        <f t="shared" si="773"/>
        <v>2128.1128513133845</v>
      </c>
      <c r="Z2441" s="2">
        <f t="shared" si="764"/>
        <v>394.41091385950784</v>
      </c>
      <c r="AA2441" s="18">
        <f t="shared" si="764"/>
        <v>2021.7072087477152</v>
      </c>
      <c r="AB2441" s="2">
        <f t="shared" si="765"/>
        <v>-253.54267969273477</v>
      </c>
      <c r="AC2441" s="2">
        <f t="shared" si="765"/>
        <v>202.17072087477152</v>
      </c>
      <c r="AD2441" s="2">
        <f t="shared" si="774"/>
        <v>394.41091385950784</v>
      </c>
      <c r="AE2441" s="2">
        <f t="shared" si="775"/>
        <v>-1000</v>
      </c>
      <c r="AF2441" s="5">
        <f t="shared" si="776"/>
        <v>0.41300000000000003</v>
      </c>
      <c r="AG2441" s="5">
        <f t="shared" si="777"/>
        <v>-1</v>
      </c>
      <c r="AH2441" s="3">
        <f t="shared" si="778"/>
        <v>201409</v>
      </c>
      <c r="AI2441" s="21">
        <v>1.37</v>
      </c>
      <c r="AJ2441" s="21">
        <v>3.39</v>
      </c>
      <c r="AK2441" s="21">
        <v>1.413</v>
      </c>
      <c r="AL2441" s="21">
        <v>3.16</v>
      </c>
      <c r="AO2441">
        <f t="shared" si="783"/>
        <v>-300</v>
      </c>
      <c r="AP2441">
        <f>IF(E2441&lt;F2441,G2441,H2441)</f>
        <v>30</v>
      </c>
      <c r="AQ2441">
        <f>IF(E2441&lt;F2441,H2441,G2441)</f>
        <v>27</v>
      </c>
    </row>
    <row r="2442" spans="2:43" x14ac:dyDescent="0.25">
      <c r="B2442" s="23">
        <v>41889</v>
      </c>
      <c r="C2442" s="20" t="s">
        <v>55</v>
      </c>
      <c r="D2442" s="20" t="s">
        <v>29</v>
      </c>
      <c r="E2442" s="2">
        <v>-155.03875968992247</v>
      </c>
      <c r="F2442" s="2">
        <v>140</v>
      </c>
      <c r="G2442">
        <v>6</v>
      </c>
      <c r="H2442">
        <v>34</v>
      </c>
      <c r="J2442" s="2" t="str">
        <f t="shared" si="779"/>
        <v>St. Louis Rams</v>
      </c>
      <c r="K2442" s="2" t="str">
        <f t="shared" si="780"/>
        <v>Minnesota Vikings</v>
      </c>
      <c r="L2442" s="17">
        <f t="shared" si="781"/>
        <v>-155.03875968992247</v>
      </c>
      <c r="M2442" s="18">
        <f t="shared" si="782"/>
        <v>140</v>
      </c>
      <c r="N2442" s="4">
        <f t="shared" si="768"/>
        <v>1.645</v>
      </c>
      <c r="O2442" s="4">
        <f t="shared" si="769"/>
        <v>2.4</v>
      </c>
      <c r="P2442" s="4"/>
      <c r="Q2442" s="4"/>
      <c r="R2442" s="1">
        <f t="shared" si="770"/>
        <v>0.60790273556231</v>
      </c>
      <c r="S2442" s="1">
        <f t="shared" si="770"/>
        <v>0.41666666666666669</v>
      </c>
      <c r="T2442" s="1">
        <f t="shared" si="766"/>
        <v>2.3980222496909787E-2</v>
      </c>
      <c r="U2442" s="1">
        <f t="shared" si="767"/>
        <v>9.5618034447821659E-2</v>
      </c>
      <c r="V2442" s="1">
        <f t="shared" si="771"/>
        <v>0.6066180344478217</v>
      </c>
      <c r="W2442" s="1"/>
      <c r="X2442" s="17">
        <f t="shared" si="772"/>
        <v>648.48379575502895</v>
      </c>
      <c r="Y2442" s="18">
        <f t="shared" si="773"/>
        <v>1396.9947605426773</v>
      </c>
      <c r="Z2442" s="2">
        <f t="shared" si="764"/>
        <v>616.05960596727743</v>
      </c>
      <c r="AA2442" s="18">
        <f t="shared" si="764"/>
        <v>1327.1450225155434</v>
      </c>
      <c r="AB2442" s="2">
        <f t="shared" si="765"/>
        <v>-162.32195558900446</v>
      </c>
      <c r="AC2442" s="2">
        <f t="shared" si="765"/>
        <v>132.71450225155434</v>
      </c>
      <c r="AD2442" s="2">
        <f t="shared" si="774"/>
        <v>-1000</v>
      </c>
      <c r="AE2442" s="2">
        <f t="shared" si="775"/>
        <v>1327.1450225155434</v>
      </c>
      <c r="AF2442" s="5">
        <f t="shared" si="776"/>
        <v>-1</v>
      </c>
      <c r="AG2442" s="5">
        <f t="shared" si="777"/>
        <v>1.4</v>
      </c>
      <c r="AH2442" s="3">
        <f t="shared" si="778"/>
        <v>201409</v>
      </c>
      <c r="AI2442" s="21">
        <v>1.4950000000000001</v>
      </c>
      <c r="AJ2442" s="21">
        <v>2.81</v>
      </c>
      <c r="AK2442" s="21">
        <v>1.645</v>
      </c>
      <c r="AL2442" s="21">
        <v>2.4</v>
      </c>
      <c r="AO2442">
        <f t="shared" si="783"/>
        <v>-160</v>
      </c>
      <c r="AP2442">
        <f>IF(E2442&lt;F2442,G2442,H2442)</f>
        <v>6</v>
      </c>
      <c r="AQ2442">
        <f>IF(E2442&lt;F2442,H2442,G2442)</f>
        <v>34</v>
      </c>
    </row>
    <row r="2443" spans="2:43" x14ac:dyDescent="0.25">
      <c r="B2443" s="23">
        <v>41886</v>
      </c>
      <c r="C2443" s="20" t="s">
        <v>32</v>
      </c>
      <c r="D2443" s="20" t="s">
        <v>33</v>
      </c>
      <c r="E2443" s="2">
        <v>-110</v>
      </c>
      <c r="F2443" s="2">
        <v>-110</v>
      </c>
      <c r="G2443">
        <v>36</v>
      </c>
      <c r="H2443">
        <v>16</v>
      </c>
      <c r="J2443" s="2" t="str">
        <f t="shared" si="779"/>
        <v>Seattle Seahawks</v>
      </c>
      <c r="K2443" s="2" t="str">
        <f t="shared" si="780"/>
        <v>Green Bay Packers</v>
      </c>
      <c r="L2443" s="17">
        <f t="shared" si="781"/>
        <v>-110</v>
      </c>
      <c r="M2443" s="18">
        <f t="shared" si="782"/>
        <v>-110</v>
      </c>
      <c r="N2443" s="4">
        <f t="shared" si="768"/>
        <v>1.4339999999999999</v>
      </c>
      <c r="O2443" s="4">
        <f t="shared" si="769"/>
        <v>3.05</v>
      </c>
      <c r="P2443" s="4"/>
      <c r="Q2443" s="4"/>
      <c r="R2443" s="1">
        <f t="shared" si="770"/>
        <v>0.69735006973500702</v>
      </c>
      <c r="S2443" s="1">
        <f t="shared" si="770"/>
        <v>0.32786885245901642</v>
      </c>
      <c r="T2443" s="1">
        <f t="shared" si="766"/>
        <v>2.4598572702943966E-2</v>
      </c>
      <c r="U2443" s="1">
        <f t="shared" si="767"/>
        <v>0.1847406086379953</v>
      </c>
      <c r="V2443" s="1">
        <f t="shared" si="771"/>
        <v>0.69574060863799536</v>
      </c>
      <c r="W2443" s="1"/>
      <c r="X2443" s="17">
        <f t="shared" si="772"/>
        <v>437.31728115975989</v>
      </c>
      <c r="Y2443" s="18">
        <f t="shared" si="773"/>
        <v>2028.3240111062205</v>
      </c>
      <c r="Z2443" s="2">
        <f t="shared" si="764"/>
        <v>415.45141710177188</v>
      </c>
      <c r="AA2443" s="18">
        <f t="shared" si="764"/>
        <v>1926.9078105509093</v>
      </c>
      <c r="AB2443" s="2">
        <f t="shared" si="765"/>
        <v>-240.70203129311579</v>
      </c>
      <c r="AC2443" s="2">
        <f t="shared" si="765"/>
        <v>192.69078105509092</v>
      </c>
      <c r="AD2443" s="2">
        <f t="shared" si="774"/>
        <v>-1000</v>
      </c>
      <c r="AE2443" s="2">
        <f t="shared" si="775"/>
        <v>1926.9078105509093</v>
      </c>
      <c r="AF2443" s="5">
        <f t="shared" si="776"/>
        <v>-1</v>
      </c>
      <c r="AG2443" s="5">
        <f t="shared" si="777"/>
        <v>2.0499999999999998</v>
      </c>
      <c r="AH2443" s="3">
        <f t="shared" si="778"/>
        <v>201409</v>
      </c>
      <c r="AI2443" s="21">
        <v>1.448</v>
      </c>
      <c r="AJ2443" s="21">
        <v>2.99</v>
      </c>
      <c r="AK2443" s="21">
        <v>1.4339999999999999</v>
      </c>
      <c r="AL2443" s="21">
        <v>3.05</v>
      </c>
      <c r="AO2443">
        <f t="shared" si="783"/>
        <v>-110</v>
      </c>
      <c r="AP2443">
        <f>IF(E2443&lt;F2443,G2443,H2443)</f>
        <v>16</v>
      </c>
      <c r="AQ2443">
        <f>IF(E2443&lt;F2443,H2443,G2443)</f>
        <v>36</v>
      </c>
    </row>
    <row r="2444" spans="2:43" x14ac:dyDescent="0.25">
      <c r="B2444" s="23" t="s">
        <v>57</v>
      </c>
      <c r="N2444" s="4">
        <f>1/N2443+1/O2443</f>
        <v>1.0252189221940236</v>
      </c>
      <c r="R2444" s="1">
        <f t="shared" si="770"/>
        <v>0.97540142729705603</v>
      </c>
      <c r="X2444" s="27">
        <f>1/(1+X2443/1000)+1/(1+Y2443/1000)</f>
        <v>1.025956264668378</v>
      </c>
      <c r="Y2444" s="18">
        <f t="shared" si="773"/>
        <v>21681.870686826893</v>
      </c>
      <c r="Z2444" s="2">
        <f t="shared" si="764"/>
        <v>0.97465845143495899</v>
      </c>
      <c r="AA2444" s="18">
        <f t="shared" si="764"/>
        <v>20597.777152485549</v>
      </c>
      <c r="AB2444" s="2">
        <f t="shared" si="765"/>
        <v>-102600.04399774417</v>
      </c>
      <c r="AC2444" s="2">
        <f t="shared" si="765"/>
        <v>2059.7777152485551</v>
      </c>
    </row>
    <row r="2447" spans="2:43" x14ac:dyDescent="0.25">
      <c r="L2447" t="s">
        <v>59</v>
      </c>
      <c r="O2447" s="6" t="s">
        <v>62</v>
      </c>
      <c r="P2447" s="6"/>
      <c r="Q2447" s="6"/>
      <c r="R2447" s="6" t="s">
        <v>63</v>
      </c>
      <c r="S2447" t="s">
        <v>60</v>
      </c>
      <c r="T2447" t="s">
        <v>61</v>
      </c>
    </row>
    <row r="2448" spans="2:43" x14ac:dyDescent="0.25">
      <c r="L2448" s="5">
        <f>AVERAGEIF($AO$4:$AO$2443,$N2448,N$4:N$2443)</f>
        <v>1.9373793103448274</v>
      </c>
      <c r="M2448" s="5">
        <f>AVERAGEIF($AO$4:$AO$2443,$N2448,O$4:O$2443)</f>
        <v>1.9873448275862067</v>
      </c>
      <c r="N2448">
        <v>-110</v>
      </c>
      <c r="O2448" s="2">
        <f>AVERAGEIF($AO$4:$AO$2443,$N2448,L$4:L$2443)</f>
        <v>-106.7764962977439</v>
      </c>
      <c r="P2448" s="2"/>
      <c r="Q2448" s="2"/>
      <c r="R2448" s="2">
        <f>IF(M2448&lt;2,-100/(M2448-1),(M2448-1)*100)</f>
        <v>-101.28173785492267</v>
      </c>
      <c r="S2448" s="2">
        <f>AVERAGEIF($AO$4:$AO$2443,$N2448,AB$4:AB$2443)</f>
        <v>-114.19882423439127</v>
      </c>
      <c r="T2448" s="2">
        <f>IF(U2448&lt;2,-100/(U2448-1),(U2448-1)*100)</f>
        <v>-106.60048655971922</v>
      </c>
      <c r="U2448" s="2">
        <f>AVERAGEIF($AO$4:$AO$2443,$N2448,AA$4:AA$2443)/1000+1</f>
        <v>1.9380820222052033</v>
      </c>
      <c r="V2448" s="1">
        <f>PERCENTRANK(L$4:L$2443,N2448)</f>
        <v>0.98799999999999999</v>
      </c>
      <c r="W2448" s="4">
        <f>IF(O2448&lt;0,-(100-O2448)/O2448,O2448/100+1)</f>
        <v>1.9365356934090834</v>
      </c>
      <c r="X2448" s="4">
        <f t="shared" ref="X2448:Z2463" si="784">IF(R2448&lt;0,-(100-R2448)/R2448,R2448/100+1)</f>
        <v>1.9873448275862065</v>
      </c>
      <c r="Y2448" s="4">
        <f t="shared" si="784"/>
        <v>1.87566575812332</v>
      </c>
      <c r="Z2448" s="4">
        <f t="shared" si="784"/>
        <v>1.9380820222052035</v>
      </c>
      <c r="AA2448" s="4">
        <f>1/W2448+1/X2448</f>
        <v>1.019569980769798</v>
      </c>
      <c r="AC2448" s="4">
        <f>1/Y2448+1/Z2448</f>
        <v>1.0491180637525757</v>
      </c>
      <c r="AD2448" s="25">
        <f>1/W2448</f>
        <v>0.51638604101306129</v>
      </c>
      <c r="AE2448" s="25">
        <f>1/Y2448</f>
        <v>0.53314402935016558</v>
      </c>
      <c r="AF2448" s="2">
        <f>AVERAGEIF($AO$4:$AO$2443,$N2448,AD$4:AD$2443)</f>
        <v>-144.1277049376888</v>
      </c>
      <c r="AG2448" s="2">
        <f>AVERAGEIF($AO$4:$AO$2443,$N2448,AE$4:AE$2443)</f>
        <v>83.899986482304499</v>
      </c>
      <c r="AH2448" s="5">
        <f>AVERAGEIF($AO$4:$AO$2443,$N2448,AF$4:AF$2443)</f>
        <v>-0.12486206896551726</v>
      </c>
      <c r="AI2448" s="5">
        <f>AVERAGEIF($AO$4:$AO$2443,$N2448,AG$4:AG$2443)</f>
        <v>0.11224137931034479</v>
      </c>
    </row>
    <row r="2449" spans="12:35" x14ac:dyDescent="0.25">
      <c r="L2449" s="5">
        <f t="shared" ref="L2449:M2465" si="785">AVERAGEIF($AO$4:$AO$2443,$N2449,N$4:N$2443)</f>
        <v>1.8793057851239665</v>
      </c>
      <c r="M2449" s="5">
        <f t="shared" si="785"/>
        <v>1.9879504132231427</v>
      </c>
      <c r="N2449">
        <v>-120</v>
      </c>
      <c r="O2449" s="2">
        <f t="shared" ref="O2449:O2465" si="786">AVERAGEIF($AO$4:$AO$2443,$N2449,L$4:L$2443)</f>
        <v>-115.13880210434232</v>
      </c>
      <c r="P2449" s="2"/>
      <c r="Q2449" s="2"/>
      <c r="R2449" s="2">
        <f t="shared" ref="R2449:R2465" si="787">IF(M2449&lt;2,-100/(M2449-1),(M2449-1)*100)</f>
        <v>-101.21965501664664</v>
      </c>
      <c r="S2449" s="2">
        <f t="shared" ref="S2449:S2465" si="788">AVERAGEIF($AO$4:$AO$2443,$N2449,AB$4:AB$2443)</f>
        <v>-116.63544312033524</v>
      </c>
      <c r="T2449" s="2">
        <f t="shared" ref="T2449:T2465" si="789">IF(U2449&lt;2,-100/(U2449-1),(U2449-1)*100)</f>
        <v>-104.19145173344202</v>
      </c>
      <c r="U2449" s="2">
        <f t="shared" ref="U2449:U2465" si="790">AVERAGEIF($AO$4:$AO$2443,$N2449,AA$4:AA$2443)/1000+1</f>
        <v>1.9597716351609611</v>
      </c>
      <c r="V2449" s="1">
        <f t="shared" ref="V2449:V2465" si="791">PERCENTRANK(L$4:L$2443,N2449)</f>
        <v>0.93799999999999994</v>
      </c>
      <c r="W2449" s="4">
        <f t="shared" ref="W2449:W2465" si="792">IF(O2449&lt;0,-(100-O2449)/O2449,O2449/100+1)</f>
        <v>1.8685169393144887</v>
      </c>
      <c r="X2449" s="4">
        <f t="shared" si="784"/>
        <v>1.9879504132231427</v>
      </c>
      <c r="Y2449" s="4">
        <f t="shared" si="784"/>
        <v>1.8573723160362834</v>
      </c>
      <c r="Z2449" s="4">
        <f t="shared" si="784"/>
        <v>1.9597716351609611</v>
      </c>
      <c r="AA2449" s="4">
        <f t="shared" ref="AA2449:AA2465" si="793">1/W2449+1/X2449</f>
        <v>1.0382144579383161</v>
      </c>
      <c r="AC2449" s="4">
        <f t="shared" ref="AC2449:AC2465" si="794">1/Y2449+1/Z2449</f>
        <v>1.048658550979817</v>
      </c>
      <c r="AD2449" s="25">
        <f t="shared" ref="AD2449:AD2465" si="795">1/W2449</f>
        <v>0.53518380216926187</v>
      </c>
      <c r="AE2449" s="25">
        <f t="shared" ref="AE2449:AE2465" si="796">1/Y2449</f>
        <v>0.53839501717891713</v>
      </c>
      <c r="AF2449" s="2">
        <f t="shared" ref="AF2449:AI2465" si="797">AVERAGEIF($AO$4:$AO$2443,$N2449,AD$4:AD$2443)</f>
        <v>-32.551356734072804</v>
      </c>
      <c r="AG2449" s="2">
        <f t="shared" si="797"/>
        <v>-61.569310120270146</v>
      </c>
      <c r="AH2449" s="5">
        <f t="shared" si="797"/>
        <v>-2.1173553719008274E-2</v>
      </c>
      <c r="AI2449" s="5">
        <f t="shared" si="797"/>
        <v>-4.9487603305785118E-2</v>
      </c>
    </row>
    <row r="2450" spans="12:35" x14ac:dyDescent="0.25">
      <c r="L2450" s="5">
        <f t="shared" si="785"/>
        <v>1.8101079136690643</v>
      </c>
      <c r="M2450" s="5">
        <f t="shared" si="785"/>
        <v>2.0676258992805785</v>
      </c>
      <c r="N2450">
        <v>-130</v>
      </c>
      <c r="O2450" s="2">
        <f t="shared" si="786"/>
        <v>-123.49173694876286</v>
      </c>
      <c r="P2450" s="2"/>
      <c r="Q2450" s="2"/>
      <c r="R2450" s="2">
        <f t="shared" si="787"/>
        <v>106.76258992805785</v>
      </c>
      <c r="S2450" s="2">
        <f t="shared" si="788"/>
        <v>-126.29353886764966</v>
      </c>
      <c r="T2450" s="2">
        <f t="shared" si="789"/>
        <v>103.86057293364379</v>
      </c>
      <c r="U2450" s="2">
        <f t="shared" si="790"/>
        <v>2.0386057293364379</v>
      </c>
      <c r="V2450" s="1">
        <f t="shared" si="791"/>
        <v>0.88100000000000001</v>
      </c>
      <c r="W2450" s="4">
        <f t="shared" si="792"/>
        <v>1.8097707787646582</v>
      </c>
      <c r="X2450" s="4">
        <f t="shared" si="784"/>
        <v>2.0676258992805785</v>
      </c>
      <c r="Y2450" s="4">
        <f t="shared" si="784"/>
        <v>1.7918061438186146</v>
      </c>
      <c r="Z2450" s="4">
        <f t="shared" si="784"/>
        <v>2.0386057293364379</v>
      </c>
      <c r="AA2450" s="4">
        <f t="shared" si="793"/>
        <v>1.0362026501577064</v>
      </c>
      <c r="AC2450" s="4">
        <f t="shared" si="794"/>
        <v>1.04862742830958</v>
      </c>
      <c r="AD2450" s="25">
        <f t="shared" si="795"/>
        <v>0.55255616442353861</v>
      </c>
      <c r="AE2450" s="25">
        <f t="shared" si="796"/>
        <v>0.55809608837976532</v>
      </c>
      <c r="AF2450" s="2">
        <f t="shared" si="797"/>
        <v>-7.1076003973393327</v>
      </c>
      <c r="AG2450" s="2">
        <f t="shared" si="797"/>
        <v>-90.935911867010716</v>
      </c>
      <c r="AH2450" s="5">
        <f t="shared" si="797"/>
        <v>2.906474820143873E-3</v>
      </c>
      <c r="AI2450" s="5">
        <f t="shared" si="797"/>
        <v>-7.8489208633093555E-2</v>
      </c>
    </row>
    <row r="2451" spans="12:35" x14ac:dyDescent="0.25">
      <c r="L2451" s="5">
        <f t="shared" si="785"/>
        <v>1.7495428571428591</v>
      </c>
      <c r="M2451" s="5">
        <f t="shared" si="785"/>
        <v>2.1669285714285702</v>
      </c>
      <c r="N2451">
        <v>-140</v>
      </c>
      <c r="O2451" s="2">
        <f t="shared" si="786"/>
        <v>-133.46929104071776</v>
      </c>
      <c r="P2451" s="2"/>
      <c r="Q2451" s="2"/>
      <c r="R2451" s="2">
        <f t="shared" si="787"/>
        <v>116.69285714285702</v>
      </c>
      <c r="S2451" s="2">
        <f t="shared" si="788"/>
        <v>-137.31203551915797</v>
      </c>
      <c r="T2451" s="2">
        <f t="shared" si="789"/>
        <v>112.77190224102114</v>
      </c>
      <c r="U2451" s="2">
        <f t="shared" si="790"/>
        <v>2.1277190224102114</v>
      </c>
      <c r="V2451" s="1">
        <f t="shared" si="791"/>
        <v>0.82399999999999995</v>
      </c>
      <c r="W2451" s="4">
        <f t="shared" si="792"/>
        <v>1.7492360169163765</v>
      </c>
      <c r="X2451" s="4">
        <f t="shared" si="784"/>
        <v>2.1669285714285702</v>
      </c>
      <c r="Y2451" s="4">
        <f t="shared" si="784"/>
        <v>1.7282682805036989</v>
      </c>
      <c r="Z2451" s="4">
        <f t="shared" si="784"/>
        <v>2.1277190224102114</v>
      </c>
      <c r="AA2451" s="4">
        <f t="shared" si="793"/>
        <v>1.0331608221646151</v>
      </c>
      <c r="AC2451" s="4">
        <f t="shared" si="794"/>
        <v>1.0486007393692838</v>
      </c>
      <c r="AD2451" s="25">
        <f t="shared" si="795"/>
        <v>0.57167814424656094</v>
      </c>
      <c r="AE2451" s="25">
        <f t="shared" si="796"/>
        <v>0.57861387105279327</v>
      </c>
      <c r="AF2451" s="2">
        <f t="shared" si="797"/>
        <v>-86.969701445762283</v>
      </c>
      <c r="AG2451" s="2">
        <f t="shared" si="797"/>
        <v>-28.27918497436584</v>
      </c>
      <c r="AH2451" s="5">
        <f t="shared" si="797"/>
        <v>-7.5792857142857134E-2</v>
      </c>
      <c r="AI2451" s="5">
        <f t="shared" si="797"/>
        <v>-1.0857142857142838E-2</v>
      </c>
    </row>
    <row r="2452" spans="12:35" x14ac:dyDescent="0.25">
      <c r="L2452" s="5">
        <f t="shared" si="785"/>
        <v>1.6919496402877694</v>
      </c>
      <c r="M2452" s="5">
        <f t="shared" si="785"/>
        <v>2.2670503597122313</v>
      </c>
      <c r="N2452">
        <v>-150</v>
      </c>
      <c r="O2452" s="2">
        <f t="shared" si="786"/>
        <v>-144.5779953012312</v>
      </c>
      <c r="P2452" s="2"/>
      <c r="Q2452" s="2"/>
      <c r="R2452" s="2">
        <f t="shared" si="787"/>
        <v>126.70503597122314</v>
      </c>
      <c r="S2452" s="2">
        <f t="shared" si="788"/>
        <v>-148.98901001163765</v>
      </c>
      <c r="T2452" s="2">
        <f t="shared" si="789"/>
        <v>122.13078218743129</v>
      </c>
      <c r="U2452" s="2">
        <f t="shared" si="790"/>
        <v>2.221307821874313</v>
      </c>
      <c r="V2452" s="1">
        <f t="shared" si="791"/>
        <v>0.76700000000000002</v>
      </c>
      <c r="W2452" s="4">
        <f t="shared" si="792"/>
        <v>1.6916681877601634</v>
      </c>
      <c r="X2452" s="4">
        <f t="shared" si="784"/>
        <v>2.2670503597122313</v>
      </c>
      <c r="Y2452" s="4">
        <f t="shared" si="784"/>
        <v>1.671190445471038</v>
      </c>
      <c r="Z2452" s="4">
        <f t="shared" si="784"/>
        <v>2.221307821874313</v>
      </c>
      <c r="AA2452" s="4">
        <f t="shared" si="793"/>
        <v>1.0322342758863088</v>
      </c>
      <c r="AC2452" s="4">
        <f t="shared" si="794"/>
        <v>1.0485610903070064</v>
      </c>
      <c r="AD2452" s="25">
        <f t="shared" si="795"/>
        <v>0.59113247339836794</v>
      </c>
      <c r="AE2452" s="25">
        <f t="shared" si="796"/>
        <v>0.59837584801302657</v>
      </c>
      <c r="AF2452" s="2">
        <f t="shared" si="797"/>
        <v>-61.868777057484749</v>
      </c>
      <c r="AG2452" s="2">
        <f t="shared" si="797"/>
        <v>-40.757211091985212</v>
      </c>
      <c r="AH2452" s="5">
        <f t="shared" si="797"/>
        <v>-5.008633093525186E-2</v>
      </c>
      <c r="AI2452" s="5">
        <f t="shared" si="797"/>
        <v>-2.1654676258992783E-2</v>
      </c>
    </row>
    <row r="2453" spans="12:35" x14ac:dyDescent="0.25">
      <c r="L2453" s="5">
        <f t="shared" si="785"/>
        <v>1.6494569536423833</v>
      </c>
      <c r="M2453" s="5">
        <f t="shared" si="785"/>
        <v>2.3545033112582781</v>
      </c>
      <c r="N2453">
        <v>-160</v>
      </c>
      <c r="O2453" s="2">
        <f t="shared" si="786"/>
        <v>-154.03301759087296</v>
      </c>
      <c r="P2453" s="2"/>
      <c r="Q2453" s="2"/>
      <c r="R2453" s="2">
        <f t="shared" si="787"/>
        <v>135.4503311258278</v>
      </c>
      <c r="S2453" s="2">
        <f t="shared" si="788"/>
        <v>-159.08435068058631</v>
      </c>
      <c r="T2453" s="2">
        <f t="shared" si="789"/>
        <v>130.15096375904389</v>
      </c>
      <c r="U2453" s="2">
        <f t="shared" si="790"/>
        <v>2.3015096375904389</v>
      </c>
      <c r="V2453" s="1">
        <f t="shared" si="791"/>
        <v>0.70499999999999996</v>
      </c>
      <c r="W2453" s="4">
        <f t="shared" si="792"/>
        <v>1.6492114584524336</v>
      </c>
      <c r="X2453" s="4">
        <f t="shared" si="784"/>
        <v>2.3545033112582781</v>
      </c>
      <c r="Y2453" s="4">
        <f t="shared" si="784"/>
        <v>1.6285973420527242</v>
      </c>
      <c r="Z2453" s="4">
        <f t="shared" si="784"/>
        <v>2.3015096375904389</v>
      </c>
      <c r="AA2453" s="4">
        <f t="shared" si="793"/>
        <v>1.0310684099230878</v>
      </c>
      <c r="AC2453" s="4">
        <f t="shared" si="794"/>
        <v>1.0485227376365904</v>
      </c>
      <c r="AD2453" s="25">
        <f t="shared" si="795"/>
        <v>0.6063503833149253</v>
      </c>
      <c r="AE2453" s="25">
        <f t="shared" si="796"/>
        <v>0.61402531747938094</v>
      </c>
      <c r="AF2453" s="2">
        <f t="shared" si="797"/>
        <v>-115.30348982030804</v>
      </c>
      <c r="AG2453" s="2">
        <f t="shared" si="797"/>
        <v>21.412964836278451</v>
      </c>
      <c r="AH2453" s="5">
        <f t="shared" si="797"/>
        <v>-0.10447682119205298</v>
      </c>
      <c r="AI2453" s="5">
        <f t="shared" si="797"/>
        <v>4.5496688741721823E-2</v>
      </c>
    </row>
    <row r="2454" spans="12:35" x14ac:dyDescent="0.25">
      <c r="L2454" s="5">
        <f t="shared" si="785"/>
        <v>1.6103789473684209</v>
      </c>
      <c r="M2454" s="5">
        <f t="shared" si="785"/>
        <v>2.4416842105263163</v>
      </c>
      <c r="N2454">
        <v>-170</v>
      </c>
      <c r="O2454" s="2">
        <f t="shared" si="786"/>
        <v>-163.87136015047511</v>
      </c>
      <c r="P2454" s="2"/>
      <c r="Q2454" s="2"/>
      <c r="R2454" s="2">
        <f t="shared" si="787"/>
        <v>144.16842105263163</v>
      </c>
      <c r="S2454" s="2">
        <f t="shared" si="788"/>
        <v>-169.38047606634458</v>
      </c>
      <c r="T2454" s="2">
        <f t="shared" si="789"/>
        <v>138.26582125814539</v>
      </c>
      <c r="U2454" s="2">
        <f t="shared" si="790"/>
        <v>2.3826582125814539</v>
      </c>
      <c r="V2454" s="1">
        <f t="shared" si="791"/>
        <v>0.66600000000000004</v>
      </c>
      <c r="W2454" s="4">
        <f t="shared" si="792"/>
        <v>1.6102347591926669</v>
      </c>
      <c r="X2454" s="4">
        <f t="shared" si="784"/>
        <v>2.4416842105263163</v>
      </c>
      <c r="Y2454" s="4">
        <f t="shared" si="784"/>
        <v>1.5903868162516621</v>
      </c>
      <c r="Z2454" s="4">
        <f t="shared" si="784"/>
        <v>2.3826582125814539</v>
      </c>
      <c r="AA2454" s="4">
        <f t="shared" si="793"/>
        <v>1.030580829715152</v>
      </c>
      <c r="AC2454" s="4">
        <f t="shared" si="794"/>
        <v>1.0484771548513927</v>
      </c>
      <c r="AD2454" s="25">
        <f t="shared" si="795"/>
        <v>0.62102745844424323</v>
      </c>
      <c r="AE2454" s="25">
        <f t="shared" si="796"/>
        <v>0.6287778481192845</v>
      </c>
      <c r="AF2454" s="2">
        <f t="shared" si="797"/>
        <v>-95.964586483438666</v>
      </c>
      <c r="AG2454" s="2">
        <f t="shared" si="797"/>
        <v>28.042753108907934</v>
      </c>
      <c r="AH2454" s="5">
        <f t="shared" si="797"/>
        <v>-8.4557894736842082E-2</v>
      </c>
      <c r="AI2454" s="5">
        <f t="shared" si="797"/>
        <v>5.3052631578947379E-2</v>
      </c>
    </row>
    <row r="2455" spans="12:35" x14ac:dyDescent="0.25">
      <c r="L2455" s="5">
        <f t="shared" si="785"/>
        <v>1.5737810218978072</v>
      </c>
      <c r="M2455" s="5">
        <f t="shared" si="785"/>
        <v>2.5440145985401448</v>
      </c>
      <c r="N2455">
        <v>-180</v>
      </c>
      <c r="O2455" s="2">
        <f t="shared" si="786"/>
        <v>-174.31967664871001</v>
      </c>
      <c r="P2455" s="2"/>
      <c r="Q2455" s="2"/>
      <c r="R2455" s="2">
        <f t="shared" si="787"/>
        <v>154.40145985401449</v>
      </c>
      <c r="S2455" s="2">
        <f t="shared" si="788"/>
        <v>-180.9230359164097</v>
      </c>
      <c r="T2455" s="2">
        <f t="shared" si="789"/>
        <v>147.28216791631129</v>
      </c>
      <c r="U2455" s="2">
        <f t="shared" si="790"/>
        <v>2.472821679163113</v>
      </c>
      <c r="V2455" s="1">
        <f t="shared" si="791"/>
        <v>0.61</v>
      </c>
      <c r="W2455" s="4">
        <f t="shared" si="792"/>
        <v>1.5736587052161677</v>
      </c>
      <c r="X2455" s="4">
        <f t="shared" si="784"/>
        <v>2.5440145985401452</v>
      </c>
      <c r="Y2455" s="4">
        <f t="shared" si="784"/>
        <v>1.5527212137110178</v>
      </c>
      <c r="Z2455" s="4">
        <f t="shared" si="784"/>
        <v>2.472821679163113</v>
      </c>
      <c r="AA2455" s="4">
        <f t="shared" si="793"/>
        <v>1.02854130954361</v>
      </c>
      <c r="AC2455" s="4">
        <f t="shared" si="794"/>
        <v>1.0484269413947218</v>
      </c>
      <c r="AD2455" s="25">
        <f t="shared" si="795"/>
        <v>0.63546180419256393</v>
      </c>
      <c r="AE2455" s="25">
        <f t="shared" si="796"/>
        <v>0.64403061616578994</v>
      </c>
      <c r="AF2455" s="2">
        <f t="shared" si="797"/>
        <v>-183.84744528848822</v>
      </c>
      <c r="AG2455" s="2">
        <f t="shared" si="797"/>
        <v>155.19992864117486</v>
      </c>
      <c r="AH2455" s="5">
        <f t="shared" si="797"/>
        <v>-0.17284671532846713</v>
      </c>
      <c r="AI2455" s="5">
        <f t="shared" si="797"/>
        <v>0.18839416058394171</v>
      </c>
    </row>
    <row r="2456" spans="12:35" x14ac:dyDescent="0.25">
      <c r="L2456" s="5">
        <f t="shared" si="785"/>
        <v>1.5446034482758622</v>
      </c>
      <c r="M2456" s="5">
        <f t="shared" si="785"/>
        <v>2.635172413793105</v>
      </c>
      <c r="N2456">
        <v>-190</v>
      </c>
      <c r="O2456" s="2">
        <f t="shared" si="786"/>
        <v>-183.64526577096171</v>
      </c>
      <c r="P2456" s="2"/>
      <c r="Q2456" s="2"/>
      <c r="R2456" s="2">
        <f t="shared" si="787"/>
        <v>163.51724137931049</v>
      </c>
      <c r="S2456" s="2">
        <f t="shared" si="788"/>
        <v>-191.23721546499945</v>
      </c>
      <c r="T2456" s="2">
        <f t="shared" si="789"/>
        <v>155.27073314659191</v>
      </c>
      <c r="U2456" s="2">
        <f t="shared" si="790"/>
        <v>2.552707331465919</v>
      </c>
      <c r="V2456" s="1">
        <f t="shared" si="791"/>
        <v>0.56200000000000006</v>
      </c>
      <c r="W2456" s="4">
        <f t="shared" si="792"/>
        <v>1.5445280583748768</v>
      </c>
      <c r="X2456" s="4">
        <f t="shared" si="784"/>
        <v>2.635172413793105</v>
      </c>
      <c r="Y2456" s="4">
        <f t="shared" si="784"/>
        <v>1.522910772136306</v>
      </c>
      <c r="Z2456" s="4">
        <f t="shared" si="784"/>
        <v>2.552707331465919</v>
      </c>
      <c r="AA2456" s="4">
        <f t="shared" si="793"/>
        <v>1.0269287736149066</v>
      </c>
      <c r="AC2456" s="4">
        <f t="shared" si="794"/>
        <v>1.0483782403911126</v>
      </c>
      <c r="AD2456" s="25">
        <f t="shared" si="795"/>
        <v>0.64744696257067746</v>
      </c>
      <c r="AE2456" s="25">
        <f t="shared" si="796"/>
        <v>0.65663728847174796</v>
      </c>
      <c r="AF2456" s="2">
        <f t="shared" si="797"/>
        <v>-54.850702322752404</v>
      </c>
      <c r="AG2456" s="2">
        <f t="shared" si="797"/>
        <v>-32.213591446244877</v>
      </c>
      <c r="AH2456" s="5">
        <f t="shared" si="797"/>
        <v>-4.1344827586206966E-2</v>
      </c>
      <c r="AI2456" s="5">
        <f t="shared" si="797"/>
        <v>-1.2931034482758805E-3</v>
      </c>
    </row>
    <row r="2457" spans="12:35" x14ac:dyDescent="0.25">
      <c r="L2457" s="5">
        <f t="shared" si="785"/>
        <v>1.5090168067226897</v>
      </c>
      <c r="M2457" s="5">
        <f t="shared" si="785"/>
        <v>2.714033613445376</v>
      </c>
      <c r="N2457">
        <v>-200</v>
      </c>
      <c r="O2457" s="2">
        <f t="shared" si="786"/>
        <v>-196.53601027558017</v>
      </c>
      <c r="P2457" s="2"/>
      <c r="Q2457" s="2"/>
      <c r="R2457" s="2">
        <f t="shared" si="787"/>
        <v>171.40336134453759</v>
      </c>
      <c r="S2457" s="2">
        <f t="shared" si="788"/>
        <v>-202.64558539581535</v>
      </c>
      <c r="T2457" s="2">
        <f t="shared" si="789"/>
        <v>164.02934732858787</v>
      </c>
      <c r="U2457" s="2">
        <f t="shared" si="790"/>
        <v>2.6402934732858787</v>
      </c>
      <c r="V2457" s="1">
        <f t="shared" si="791"/>
        <v>0.51400000000000001</v>
      </c>
      <c r="W2457" s="4">
        <f t="shared" si="792"/>
        <v>1.5088126082328697</v>
      </c>
      <c r="X2457" s="4">
        <f t="shared" si="784"/>
        <v>2.714033613445376</v>
      </c>
      <c r="Y2457" s="4">
        <f t="shared" si="784"/>
        <v>1.4934723833468964</v>
      </c>
      <c r="Z2457" s="4">
        <f t="shared" si="784"/>
        <v>2.6402934732858787</v>
      </c>
      <c r="AA2457" s="4">
        <f t="shared" si="793"/>
        <v>1.031228102960527</v>
      </c>
      <c r="AC2457" s="4">
        <f t="shared" si="794"/>
        <v>1.0483262857704865</v>
      </c>
      <c r="AD2457" s="25">
        <f t="shared" si="795"/>
        <v>0.6627728284768285</v>
      </c>
      <c r="AE2457" s="25">
        <f t="shared" si="796"/>
        <v>0.66958050992478579</v>
      </c>
      <c r="AF2457" s="2">
        <f t="shared" si="797"/>
        <v>-109.46314742195713</v>
      </c>
      <c r="AG2457" s="2">
        <f t="shared" si="797"/>
        <v>40.886418279255338</v>
      </c>
      <c r="AH2457" s="5">
        <f t="shared" si="797"/>
        <v>-9.9882352941176464E-2</v>
      </c>
      <c r="AI2457" s="5">
        <f t="shared" si="797"/>
        <v>6.8739495798319325E-2</v>
      </c>
    </row>
    <row r="2458" spans="12:35" x14ac:dyDescent="0.25">
      <c r="L2458" s="5">
        <f t="shared" si="785"/>
        <v>1.4119363295880152</v>
      </c>
      <c r="M2458" s="5">
        <f t="shared" si="785"/>
        <v>3.0917790262172193</v>
      </c>
      <c r="N2458">
        <v>-300</v>
      </c>
      <c r="O2458" s="2">
        <f t="shared" si="786"/>
        <v>-245.61662101849785</v>
      </c>
      <c r="P2458" s="2"/>
      <c r="Q2458" s="2"/>
      <c r="R2458" s="2">
        <f t="shared" si="787"/>
        <v>209.17790262172193</v>
      </c>
      <c r="S2458" s="2">
        <f t="shared" si="788"/>
        <v>-251.08047331236688</v>
      </c>
      <c r="T2458" s="2">
        <f t="shared" si="789"/>
        <v>200.15263969015206</v>
      </c>
      <c r="U2458" s="2">
        <f t="shared" si="790"/>
        <v>3.0015263969015207</v>
      </c>
      <c r="V2458" s="1">
        <f t="shared" si="791"/>
        <v>0.29399999999999998</v>
      </c>
      <c r="W2458" s="4">
        <f t="shared" si="792"/>
        <v>1.4071385706119166</v>
      </c>
      <c r="X2458" s="4">
        <f t="shared" si="784"/>
        <v>3.0917790262172193</v>
      </c>
      <c r="Y2458" s="4">
        <f t="shared" si="784"/>
        <v>1.3982786820526298</v>
      </c>
      <c r="Z2458" s="4">
        <f t="shared" si="784"/>
        <v>3.0015263969015207</v>
      </c>
      <c r="AA2458" s="4">
        <f t="shared" si="793"/>
        <v>1.0341004434856496</v>
      </c>
      <c r="AC2458" s="4">
        <f t="shared" si="794"/>
        <v>1.0483288387703329</v>
      </c>
      <c r="AD2458" s="25">
        <f t="shared" si="795"/>
        <v>0.71066206334258475</v>
      </c>
      <c r="AE2458" s="25">
        <f t="shared" si="796"/>
        <v>0.71516501884447736</v>
      </c>
      <c r="AF2458" s="2">
        <f t="shared" si="797"/>
        <v>-58.731929779295733</v>
      </c>
      <c r="AG2458" s="2">
        <f t="shared" si="797"/>
        <v>-30.912796689182944</v>
      </c>
      <c r="AH2458" s="5">
        <f t="shared" si="797"/>
        <v>-5.2702247191011228E-2</v>
      </c>
      <c r="AI2458" s="5">
        <f t="shared" si="797"/>
        <v>-2.3408239700374615E-3</v>
      </c>
    </row>
    <row r="2459" spans="12:35" x14ac:dyDescent="0.25">
      <c r="L2459" s="5">
        <f t="shared" si="785"/>
        <v>1.2918985915492969</v>
      </c>
      <c r="M2459" s="5">
        <f t="shared" si="785"/>
        <v>3.8295774647887364</v>
      </c>
      <c r="N2459">
        <v>-400</v>
      </c>
      <c r="O2459" s="2">
        <f t="shared" si="786"/>
        <v>-345.47691625724258</v>
      </c>
      <c r="P2459" s="2"/>
      <c r="Q2459" s="2"/>
      <c r="R2459" s="2">
        <f t="shared" si="787"/>
        <v>282.95774647887362</v>
      </c>
      <c r="S2459" s="2">
        <f t="shared" si="788"/>
        <v>-348.74452760764757</v>
      </c>
      <c r="T2459" s="2">
        <f t="shared" si="789"/>
        <v>269.36960469016975</v>
      </c>
      <c r="U2459" s="2">
        <f t="shared" si="790"/>
        <v>3.6936960469016977</v>
      </c>
      <c r="V2459" s="1">
        <f t="shared" si="791"/>
        <v>0.14899999999999999</v>
      </c>
      <c r="W2459" s="4">
        <f t="shared" si="792"/>
        <v>1.2894549398071502</v>
      </c>
      <c r="X2459" s="4">
        <f t="shared" si="784"/>
        <v>3.829577464788736</v>
      </c>
      <c r="Y2459" s="4">
        <f t="shared" si="784"/>
        <v>1.2867428506648977</v>
      </c>
      <c r="Z2459" s="4">
        <f t="shared" si="784"/>
        <v>3.6936960469016977</v>
      </c>
      <c r="AA2459" s="4">
        <f t="shared" si="793"/>
        <v>1.0366468911861015</v>
      </c>
      <c r="AC2459" s="4">
        <f t="shared" si="794"/>
        <v>1.0478875916851882</v>
      </c>
      <c r="AD2459" s="25">
        <f t="shared" si="795"/>
        <v>0.77552147743104471</v>
      </c>
      <c r="AE2459" s="25">
        <f t="shared" si="796"/>
        <v>0.77715605684793254</v>
      </c>
      <c r="AF2459" s="2">
        <f t="shared" si="797"/>
        <v>2.3471142050847811</v>
      </c>
      <c r="AG2459" s="2">
        <f t="shared" si="797"/>
        <v>-197.61676120644915</v>
      </c>
      <c r="AH2459" s="5">
        <f t="shared" si="797"/>
        <v>4.6338028169014295E-3</v>
      </c>
      <c r="AI2459" s="5">
        <f t="shared" si="797"/>
        <v>-0.16890140845070423</v>
      </c>
    </row>
    <row r="2460" spans="12:35" x14ac:dyDescent="0.25">
      <c r="L2460" s="5">
        <f t="shared" si="785"/>
        <v>1.218121019108281</v>
      </c>
      <c r="M2460" s="5">
        <f t="shared" si="785"/>
        <v>4.6482165605095576</v>
      </c>
      <c r="N2460">
        <v>-500</v>
      </c>
      <c r="O2460" s="2">
        <f t="shared" si="786"/>
        <v>-460.40585116934068</v>
      </c>
      <c r="P2460" s="2"/>
      <c r="Q2460" s="2"/>
      <c r="R2460" s="2">
        <f t="shared" si="787"/>
        <v>364.82165605095577</v>
      </c>
      <c r="S2460" s="2">
        <f t="shared" si="788"/>
        <v>-461.05025796178302</v>
      </c>
      <c r="T2460" s="2">
        <f t="shared" si="789"/>
        <v>343.12794692560652</v>
      </c>
      <c r="U2460" s="2">
        <f t="shared" si="790"/>
        <v>4.4312794692560651</v>
      </c>
      <c r="V2460" s="1">
        <f t="shared" si="791"/>
        <v>0.104</v>
      </c>
      <c r="W2460" s="4">
        <f t="shared" si="792"/>
        <v>1.217199672302208</v>
      </c>
      <c r="X2460" s="4">
        <f t="shared" si="784"/>
        <v>4.6482165605095576</v>
      </c>
      <c r="Y2460" s="4">
        <f t="shared" si="784"/>
        <v>1.2168960938056543</v>
      </c>
      <c r="Z2460" s="4">
        <f t="shared" si="784"/>
        <v>4.4312794692560651</v>
      </c>
      <c r="AA2460" s="4">
        <f t="shared" si="793"/>
        <v>1.0366941703435779</v>
      </c>
      <c r="AC2460" s="4">
        <f t="shared" si="794"/>
        <v>1.0474313051105775</v>
      </c>
      <c r="AD2460" s="25">
        <f t="shared" si="795"/>
        <v>0.82155789453065065</v>
      </c>
      <c r="AE2460" s="25">
        <f t="shared" si="796"/>
        <v>0.82176284819244894</v>
      </c>
      <c r="AF2460" s="2">
        <f t="shared" si="797"/>
        <v>0.28805847154512143</v>
      </c>
      <c r="AG2460" s="2">
        <f t="shared" si="797"/>
        <v>-213.54400331124251</v>
      </c>
      <c r="AH2460" s="5">
        <f t="shared" si="797"/>
        <v>1.9745222929934696E-4</v>
      </c>
      <c r="AI2460" s="5">
        <f t="shared" si="797"/>
        <v>-0.17025477707006367</v>
      </c>
    </row>
    <row r="2461" spans="12:35" x14ac:dyDescent="0.25">
      <c r="L2461" s="5">
        <f t="shared" si="785"/>
        <v>1.184333333333333</v>
      </c>
      <c r="M2461" s="5">
        <f t="shared" si="785"/>
        <v>5.2811111111111133</v>
      </c>
      <c r="N2461">
        <v>-600</v>
      </c>
      <c r="O2461" s="2">
        <f t="shared" si="786"/>
        <v>-543.10645291308697</v>
      </c>
      <c r="P2461" s="2"/>
      <c r="Q2461" s="2"/>
      <c r="R2461" s="2">
        <f t="shared" si="787"/>
        <v>428.11111111111131</v>
      </c>
      <c r="S2461" s="2">
        <f t="shared" si="788"/>
        <v>-546.66923986465395</v>
      </c>
      <c r="T2461" s="2">
        <f t="shared" si="789"/>
        <v>395.50466765589789</v>
      </c>
      <c r="U2461" s="2">
        <f t="shared" si="790"/>
        <v>4.9550466765589789</v>
      </c>
      <c r="V2461" s="1">
        <f t="shared" si="791"/>
        <v>6.2E-2</v>
      </c>
      <c r="W2461" s="4">
        <f t="shared" si="792"/>
        <v>1.1841259654780845</v>
      </c>
      <c r="X2461" s="4">
        <f t="shared" si="784"/>
        <v>5.2811111111111133</v>
      </c>
      <c r="Y2461" s="4">
        <f t="shared" si="784"/>
        <v>1.1829259682230489</v>
      </c>
      <c r="Z2461" s="4">
        <f t="shared" si="784"/>
        <v>4.9550466765589789</v>
      </c>
      <c r="AA2461" s="4">
        <f t="shared" si="793"/>
        <v>1.0338588400878668</v>
      </c>
      <c r="AC2461" s="4">
        <f t="shared" si="794"/>
        <v>1.0471758860890601</v>
      </c>
      <c r="AD2461" s="25">
        <f t="shared" si="795"/>
        <v>0.84450474793554198</v>
      </c>
      <c r="AE2461" s="25">
        <f t="shared" si="796"/>
        <v>0.84536144007571834</v>
      </c>
      <c r="AF2461" s="2">
        <f t="shared" si="797"/>
        <v>-57.222457094454775</v>
      </c>
      <c r="AG2461" s="2">
        <f t="shared" si="797"/>
        <v>19.086215947164437</v>
      </c>
      <c r="AH2461" s="5">
        <f t="shared" si="797"/>
        <v>-5.6425925925925963E-2</v>
      </c>
      <c r="AI2461" s="5">
        <f t="shared" si="797"/>
        <v>8.8518518518518538E-2</v>
      </c>
    </row>
    <row r="2462" spans="12:35" x14ac:dyDescent="0.25">
      <c r="L2462" s="5">
        <f t="shared" si="785"/>
        <v>1.1563599999999996</v>
      </c>
      <c r="M2462" s="5">
        <f t="shared" si="785"/>
        <v>5.7472000000000003</v>
      </c>
      <c r="N2462">
        <v>-700</v>
      </c>
      <c r="O2462" s="2">
        <f t="shared" si="786"/>
        <v>-640.27393266289323</v>
      </c>
      <c r="P2462" s="2"/>
      <c r="Q2462" s="2"/>
      <c r="R2462" s="2">
        <f t="shared" si="787"/>
        <v>474.72</v>
      </c>
      <c r="S2462" s="2">
        <f t="shared" si="788"/>
        <v>-627.66293338291314</v>
      </c>
      <c r="T2462" s="2">
        <f t="shared" si="789"/>
        <v>442.21802644156122</v>
      </c>
      <c r="U2462" s="2">
        <f t="shared" si="790"/>
        <v>5.4221802644156121</v>
      </c>
      <c r="V2462" s="1">
        <f t="shared" si="791"/>
        <v>5.1999999999999998E-2</v>
      </c>
      <c r="W2462" s="4">
        <f t="shared" si="792"/>
        <v>1.1561831505213729</v>
      </c>
      <c r="X2462" s="4">
        <f t="shared" si="784"/>
        <v>5.7472000000000003</v>
      </c>
      <c r="Y2462" s="4">
        <f t="shared" si="784"/>
        <v>1.1593211812923703</v>
      </c>
      <c r="Z2462" s="4">
        <f t="shared" si="784"/>
        <v>5.4221802644156121</v>
      </c>
      <c r="AA2462" s="4">
        <f t="shared" si="793"/>
        <v>1.0389126434085338</v>
      </c>
      <c r="AC2462" s="4">
        <f t="shared" si="794"/>
        <v>1.0470013904136182</v>
      </c>
      <c r="AD2462" s="25">
        <f t="shared" si="795"/>
        <v>0.86491487058002603</v>
      </c>
      <c r="AE2462" s="25">
        <f t="shared" si="796"/>
        <v>0.86257373378207003</v>
      </c>
      <c r="AF2462" s="2">
        <f t="shared" si="797"/>
        <v>-26.98841284754274</v>
      </c>
      <c r="AG2462" s="2">
        <f t="shared" si="797"/>
        <v>-155.66390156041192</v>
      </c>
      <c r="AH2462" s="5">
        <f t="shared" si="797"/>
        <v>-2.9240000000000058E-2</v>
      </c>
      <c r="AI2462" s="5">
        <f t="shared" si="797"/>
        <v>-0.12</v>
      </c>
    </row>
    <row r="2463" spans="12:35" x14ac:dyDescent="0.25">
      <c r="L2463" s="5">
        <f t="shared" si="785"/>
        <v>1.1331025641025645</v>
      </c>
      <c r="M2463" s="5">
        <f t="shared" si="785"/>
        <v>6.569230769230769</v>
      </c>
      <c r="N2463">
        <v>-800</v>
      </c>
      <c r="O2463" s="2">
        <f t="shared" si="786"/>
        <v>-753.0143022450535</v>
      </c>
      <c r="P2463" s="2"/>
      <c r="Q2463" s="2"/>
      <c r="R2463" s="2">
        <f t="shared" si="787"/>
        <v>556.92307692307691</v>
      </c>
      <c r="S2463" s="2">
        <f t="shared" si="788"/>
        <v>-744.96515878916205</v>
      </c>
      <c r="T2463" s="2">
        <f t="shared" si="789"/>
        <v>505.12316156090435</v>
      </c>
      <c r="U2463" s="2">
        <f t="shared" si="790"/>
        <v>6.0512316156090433</v>
      </c>
      <c r="V2463" s="1">
        <f t="shared" si="791"/>
        <v>3.5999999999999997E-2</v>
      </c>
      <c r="W2463" s="4">
        <f t="shared" si="792"/>
        <v>1.1327996024801359</v>
      </c>
      <c r="X2463" s="4">
        <f t="shared" si="784"/>
        <v>6.569230769230769</v>
      </c>
      <c r="Y2463" s="4">
        <f t="shared" si="784"/>
        <v>1.1342344656259309</v>
      </c>
      <c r="Z2463" s="4">
        <f t="shared" si="784"/>
        <v>6.0512316156090433</v>
      </c>
      <c r="AA2463" s="4">
        <f t="shared" si="793"/>
        <v>1.0349934957172733</v>
      </c>
      <c r="AC2463" s="4">
        <f t="shared" si="794"/>
        <v>1.0469075396275123</v>
      </c>
      <c r="AD2463" s="25">
        <f t="shared" si="795"/>
        <v>0.88276867136130144</v>
      </c>
      <c r="AE2463" s="25">
        <f t="shared" si="796"/>
        <v>0.88165192498197176</v>
      </c>
      <c r="AF2463" s="2">
        <f t="shared" si="797"/>
        <v>-10.776308229195694</v>
      </c>
      <c r="AG2463" s="2">
        <f t="shared" si="797"/>
        <v>-231.51588104638233</v>
      </c>
      <c r="AH2463" s="5">
        <f t="shared" si="797"/>
        <v>-1.238461538461545E-2</v>
      </c>
      <c r="AI2463" s="5">
        <f t="shared" si="797"/>
        <v>-0.16820512820512823</v>
      </c>
    </row>
    <row r="2464" spans="12:35" x14ac:dyDescent="0.25">
      <c r="L2464" s="5">
        <f t="shared" si="785"/>
        <v>1.1188571428571432</v>
      </c>
      <c r="M2464" s="5">
        <f t="shared" si="785"/>
        <v>6.8407142857142844</v>
      </c>
      <c r="N2464">
        <v>-900</v>
      </c>
      <c r="O2464" s="2">
        <f t="shared" si="786"/>
        <v>-841.59940354630555</v>
      </c>
      <c r="P2464" s="2"/>
      <c r="Q2464" s="2"/>
      <c r="R2464" s="2">
        <f t="shared" si="787"/>
        <v>584.07142857142844</v>
      </c>
      <c r="S2464" s="2">
        <f t="shared" si="788"/>
        <v>-807.78428992206216</v>
      </c>
      <c r="T2464" s="2">
        <f t="shared" si="789"/>
        <v>537.20116896451918</v>
      </c>
      <c r="U2464" s="2">
        <f t="shared" si="790"/>
        <v>6.3720116896451922</v>
      </c>
      <c r="V2464" s="1">
        <f t="shared" si="791"/>
        <v>0.03</v>
      </c>
      <c r="W2464" s="4">
        <f t="shared" si="792"/>
        <v>1.1188213769860376</v>
      </c>
      <c r="X2464" s="4">
        <f t="shared" ref="X2464:Z2480" si="798">IF(R2464&lt;0,-(100-R2464)/R2464,R2464/100+1)</f>
        <v>6.8407142857142844</v>
      </c>
      <c r="Y2464" s="4">
        <f t="shared" si="798"/>
        <v>1.1237954256446958</v>
      </c>
      <c r="Z2464" s="4">
        <f t="shared" si="798"/>
        <v>6.3720116896451922</v>
      </c>
      <c r="AA2464" s="4">
        <f t="shared" si="793"/>
        <v>1.0399812885111839</v>
      </c>
      <c r="AC2464" s="4">
        <f t="shared" si="794"/>
        <v>1.0467779812277391</v>
      </c>
      <c r="AD2464" s="25">
        <f t="shared" si="795"/>
        <v>0.89379772372053956</v>
      </c>
      <c r="AE2464" s="25">
        <f t="shared" si="796"/>
        <v>0.88984167151803706</v>
      </c>
      <c r="AF2464" s="2">
        <f t="shared" si="797"/>
        <v>124.27393212089541</v>
      </c>
      <c r="AG2464" s="2">
        <f t="shared" si="797"/>
        <v>-1000</v>
      </c>
      <c r="AH2464" s="5">
        <f t="shared" si="797"/>
        <v>0.11885714285714293</v>
      </c>
      <c r="AI2464" s="5">
        <f t="shared" si="797"/>
        <v>-1</v>
      </c>
    </row>
    <row r="2465" spans="12:35" x14ac:dyDescent="0.25">
      <c r="L2465" s="5">
        <f t="shared" si="785"/>
        <v>1.1049354838709677</v>
      </c>
      <c r="M2465" s="5">
        <f t="shared" si="785"/>
        <v>7.3932258064516114</v>
      </c>
      <c r="N2465">
        <v>-1000</v>
      </c>
      <c r="O2465" s="2">
        <f t="shared" si="786"/>
        <v>-955.21914876753533</v>
      </c>
      <c r="P2465" s="2"/>
      <c r="Q2465" s="2"/>
      <c r="R2465" s="2">
        <f t="shared" si="787"/>
        <v>639.32258064516111</v>
      </c>
      <c r="S2465" s="2">
        <f t="shared" si="788"/>
        <v>-906.00603652634788</v>
      </c>
      <c r="T2465" s="2">
        <f t="shared" si="789"/>
        <v>584.50321872503002</v>
      </c>
      <c r="U2465" s="2">
        <f t="shared" si="790"/>
        <v>6.8450321872503004</v>
      </c>
      <c r="V2465" s="1">
        <f t="shared" si="791"/>
        <v>1.7999999999999999E-2</v>
      </c>
      <c r="W2465" s="4">
        <f t="shared" si="792"/>
        <v>1.104688018586127</v>
      </c>
      <c r="X2465" s="4">
        <f t="shared" si="798"/>
        <v>7.3932258064516114</v>
      </c>
      <c r="Y2465" s="4">
        <f t="shared" si="798"/>
        <v>1.1103745405311014</v>
      </c>
      <c r="Z2465" s="4">
        <f t="shared" si="798"/>
        <v>6.8450321872503004</v>
      </c>
      <c r="AA2465" s="4">
        <f t="shared" si="793"/>
        <v>1.040491910978822</v>
      </c>
      <c r="AC2465" s="4">
        <f t="shared" si="794"/>
        <v>1.0466883689594986</v>
      </c>
      <c r="AD2465" s="25">
        <f t="shared" si="795"/>
        <v>0.90523295552701333</v>
      </c>
      <c r="AE2465" s="25">
        <f t="shared" si="796"/>
        <v>0.90059701794107383</v>
      </c>
      <c r="AF2465" s="2">
        <f t="shared" si="797"/>
        <v>-33.11355692511372</v>
      </c>
      <c r="AG2465" s="2">
        <f t="shared" si="797"/>
        <v>-143.60061300027408</v>
      </c>
      <c r="AH2465" s="5">
        <f t="shared" si="797"/>
        <v>-3.7967741935483801E-2</v>
      </c>
      <c r="AI2465" s="5">
        <f t="shared" si="797"/>
        <v>-9.6774193548387094E-2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2BC66-4915-4D55-9F1F-265F146B48F4}">
  <sheetPr codeName="Sheet1"/>
  <dimension ref="A1:AQ2465"/>
  <sheetViews>
    <sheetView zoomScale="75" zoomScaleNormal="75" workbookViewId="0">
      <pane xSplit="21870" ySplit="2490" topLeftCell="AI2427"/>
      <selection activeCell="H4" sqref="H4"/>
      <selection pane="topRight" activeCell="AG5" sqref="AG5"/>
      <selection pane="bottomLeft" activeCell="C2436" sqref="C2436"/>
      <selection pane="bottomRight" activeCell="V2435" sqref="V2435"/>
    </sheetView>
  </sheetViews>
  <sheetFormatPr defaultRowHeight="15" x14ac:dyDescent="0.25"/>
  <cols>
    <col min="2" max="2" width="13.5703125" bestFit="1" customWidth="1"/>
    <col min="3" max="4" width="25.85546875" bestFit="1" customWidth="1"/>
    <col min="5" max="5" width="17.42578125" bestFit="1" customWidth="1"/>
    <col min="6" max="6" width="11.140625" bestFit="1" customWidth="1"/>
    <col min="7" max="8" width="11.140625" customWidth="1"/>
    <col min="9" max="9" width="17.42578125" bestFit="1" customWidth="1"/>
    <col min="10" max="10" width="19.5703125" customWidth="1"/>
    <col min="11" max="11" width="25.140625" bestFit="1" customWidth="1"/>
    <col min="12" max="14" width="11" customWidth="1"/>
    <col min="15" max="17" width="9.5703125" customWidth="1"/>
    <col min="18" max="18" width="13.140625" customWidth="1"/>
    <col min="19" max="20" width="9.28515625" bestFit="1" customWidth="1"/>
    <col min="21" max="22" width="10.28515625" bestFit="1" customWidth="1"/>
    <col min="23" max="26" width="9.28515625" bestFit="1" customWidth="1"/>
    <col min="27" max="27" width="9.28515625" customWidth="1"/>
    <col min="28" max="28" width="9.85546875" customWidth="1"/>
    <col min="29" max="34" width="12.85546875" customWidth="1"/>
    <col min="35" max="35" width="29" customWidth="1"/>
    <col min="36" max="36" width="16.42578125" customWidth="1"/>
    <col min="37" max="37" width="26" bestFit="1" customWidth="1"/>
    <col min="38" max="38" width="15.42578125" bestFit="1" customWidth="1"/>
    <col min="39" max="39" width="16.140625" customWidth="1"/>
    <col min="40" max="40" width="12.42578125" customWidth="1"/>
    <col min="41" max="41" width="14.42578125" bestFit="1" customWidth="1"/>
  </cols>
  <sheetData>
    <row r="1" spans="1:43" x14ac:dyDescent="0.25">
      <c r="E1" s="6" t="s">
        <v>11</v>
      </c>
      <c r="J1" t="s">
        <v>12</v>
      </c>
      <c r="N1" s="3"/>
      <c r="R1" s="3"/>
      <c r="S1" s="3"/>
      <c r="T1" s="3"/>
      <c r="U1" s="1"/>
      <c r="V1" s="1">
        <v>0.51100000000000001</v>
      </c>
      <c r="W1" s="3">
        <v>45</v>
      </c>
      <c r="X1">
        <f>W1</f>
        <v>45</v>
      </c>
      <c r="Y1" s="3"/>
      <c r="Z1" s="2"/>
      <c r="AA1" s="3"/>
      <c r="AB1" s="3"/>
      <c r="AC1" s="3"/>
      <c r="AD1" s="3"/>
      <c r="AE1" s="3"/>
      <c r="AF1" s="3"/>
      <c r="AG1" s="3"/>
      <c r="AH1" s="3"/>
      <c r="AI1" s="5"/>
      <c r="AK1" s="11"/>
      <c r="AM1" s="13"/>
    </row>
    <row r="2" spans="1:43" x14ac:dyDescent="0.25">
      <c r="E2" s="6" t="s">
        <v>7</v>
      </c>
      <c r="F2" s="6" t="s">
        <v>7</v>
      </c>
      <c r="G2" s="6"/>
      <c r="H2" s="6"/>
      <c r="J2" s="6"/>
      <c r="K2" s="6"/>
      <c r="L2" s="6"/>
      <c r="M2" s="6"/>
      <c r="N2" s="3" t="s">
        <v>6</v>
      </c>
      <c r="O2" s="3" t="s">
        <v>6</v>
      </c>
      <c r="P2" s="3"/>
      <c r="Q2" s="3"/>
      <c r="R2" s="3" t="s">
        <v>0</v>
      </c>
      <c r="S2" s="3" t="s">
        <v>0</v>
      </c>
      <c r="T2" s="3"/>
      <c r="U2" s="3"/>
      <c r="V2" s="3" t="s">
        <v>9</v>
      </c>
      <c r="W2" s="3"/>
      <c r="X2" s="3" t="s">
        <v>6</v>
      </c>
      <c r="Y2" s="3" t="s">
        <v>6</v>
      </c>
      <c r="Z2" s="3" t="s">
        <v>8</v>
      </c>
      <c r="AA2" s="3"/>
      <c r="AB2" s="3"/>
      <c r="AC2" s="3"/>
      <c r="AD2" s="3" t="s">
        <v>66</v>
      </c>
      <c r="AE2" s="3"/>
      <c r="AF2" s="3"/>
      <c r="AG2" s="3"/>
      <c r="AH2" s="3"/>
    </row>
    <row r="3" spans="1:43" ht="15.75" thickBot="1" x14ac:dyDescent="0.3">
      <c r="B3" s="6" t="s">
        <v>56</v>
      </c>
      <c r="C3" s="29" t="s">
        <v>2</v>
      </c>
      <c r="D3" s="29" t="s">
        <v>1</v>
      </c>
      <c r="E3" s="8" t="s">
        <v>2</v>
      </c>
      <c r="F3" s="7" t="s">
        <v>1</v>
      </c>
      <c r="G3" s="19" t="s">
        <v>67</v>
      </c>
      <c r="H3" s="19" t="s">
        <v>68</v>
      </c>
      <c r="J3" s="7" t="s">
        <v>13</v>
      </c>
      <c r="K3" s="7" t="s">
        <v>14</v>
      </c>
      <c r="L3" s="7" t="s">
        <v>13</v>
      </c>
      <c r="M3" s="7" t="s">
        <v>14</v>
      </c>
      <c r="N3" s="8" t="s">
        <v>2</v>
      </c>
      <c r="O3" s="7" t="s">
        <v>1</v>
      </c>
      <c r="P3" s="7"/>
      <c r="Q3" s="7"/>
      <c r="R3" s="8" t="s">
        <v>2</v>
      </c>
      <c r="S3" s="7" t="s">
        <v>1</v>
      </c>
      <c r="T3" s="7" t="s">
        <v>10</v>
      </c>
      <c r="U3" s="7" t="s">
        <v>5</v>
      </c>
      <c r="V3" s="7" t="s">
        <v>4</v>
      </c>
      <c r="W3" s="7" t="s">
        <v>3</v>
      </c>
      <c r="X3" s="8" t="s">
        <v>2</v>
      </c>
      <c r="Y3" s="7" t="s">
        <v>1</v>
      </c>
      <c r="Z3" s="8" t="s">
        <v>2</v>
      </c>
      <c r="AA3" s="7" t="s">
        <v>1</v>
      </c>
      <c r="AB3" s="8" t="s">
        <v>2</v>
      </c>
      <c r="AC3" s="7" t="s">
        <v>1</v>
      </c>
      <c r="AD3" s="8" t="s">
        <v>2</v>
      </c>
      <c r="AE3" s="7" t="s">
        <v>64</v>
      </c>
      <c r="AF3" s="8" t="s">
        <v>2</v>
      </c>
      <c r="AG3" s="7" t="s">
        <v>64</v>
      </c>
      <c r="AH3" s="7" t="s">
        <v>65</v>
      </c>
      <c r="AI3" s="19" t="s">
        <v>15</v>
      </c>
      <c r="AJ3" s="19" t="s">
        <v>17</v>
      </c>
      <c r="AK3" s="19" t="s">
        <v>16</v>
      </c>
      <c r="AL3" s="19" t="s">
        <v>18</v>
      </c>
      <c r="AO3" s="19" t="s">
        <v>58</v>
      </c>
    </row>
    <row r="4" spans="1:43" x14ac:dyDescent="0.25">
      <c r="A4">
        <v>0</v>
      </c>
      <c r="B4" s="23">
        <v>44969</v>
      </c>
      <c r="C4" s="20" t="s">
        <v>19</v>
      </c>
      <c r="D4" s="20" t="s">
        <v>20</v>
      </c>
      <c r="E4" s="2">
        <v>-120.04801920768308</v>
      </c>
      <c r="F4" s="2">
        <v>100</v>
      </c>
      <c r="G4">
        <v>35</v>
      </c>
      <c r="H4">
        <v>38</v>
      </c>
      <c r="I4" s="9"/>
      <c r="J4" s="2" t="str">
        <f t="shared" ref="J4" si="0">IF(E4&lt;=F4,C4,D4)</f>
        <v>Philadelphia Eagles</v>
      </c>
      <c r="K4" s="2" t="str">
        <f t="shared" ref="K4" si="1">IF(E4&gt;F4,C4,D4)</f>
        <v>Kansas City Chiefs</v>
      </c>
      <c r="L4" s="15">
        <f t="shared" ref="L4" si="2">IF(E4&lt;=F4,E4,F4)</f>
        <v>-120.04801920768308</v>
      </c>
      <c r="M4" s="16">
        <f>IF(E4&gt;F4,E4,F4)</f>
        <v>100</v>
      </c>
      <c r="N4" s="4">
        <f>IF(E4&lt;0,AI4,AJ4)</f>
        <v>1.833</v>
      </c>
      <c r="O4" s="4">
        <f>IF(E4&lt;0,AJ4,AI4)</f>
        <v>2</v>
      </c>
      <c r="P4" s="4"/>
      <c r="Q4" s="4"/>
      <c r="R4" s="1">
        <f>1/N4</f>
        <v>0.54555373704309873</v>
      </c>
      <c r="S4" s="1">
        <f>1/O4</f>
        <v>0.5</v>
      </c>
      <c r="T4" s="1">
        <f t="shared" ref="T4" si="3">1-N4*O4/(N4+O4)</f>
        <v>4.3569006000521826E-2</v>
      </c>
      <c r="U4" s="1">
        <f t="shared" ref="U4" si="4">ABS(R4-S4)/2</f>
        <v>2.2776868521549365E-2</v>
      </c>
      <c r="V4" s="1">
        <f>V$1+IF(N4&lt;=O4,U4,-U4)</f>
        <v>0.53377686852154937</v>
      </c>
      <c r="W4" s="1">
        <f>V$1+IF(N4&gt;O4,U4,-U4)</f>
        <v>0.48822313147845064</v>
      </c>
      <c r="X4" s="17">
        <f>(1/V4-1)*1000</f>
        <v>873.44199228751052</v>
      </c>
      <c r="Y4" s="18">
        <f>1000000/(X4+W$1)-X$1</f>
        <v>1043.8003906587041</v>
      </c>
      <c r="Z4" s="2">
        <f t="shared" ref="Z4" si="5">X4*0.95</f>
        <v>829.7698926731349</v>
      </c>
      <c r="AA4" s="18">
        <f t="shared" ref="AA4" si="6">Y4*0.95</f>
        <v>991.61037112576889</v>
      </c>
      <c r="AB4" s="2">
        <f t="shared" ref="AB4" si="7">IF(Z4&lt;1000,-100000/Z4,Z4/10)</f>
        <v>-120.51533911148094</v>
      </c>
      <c r="AC4" s="2">
        <f>IF(AA4&lt;1000,-100000/AA4,AA4/10)</f>
        <v>-100.84606102543144</v>
      </c>
      <c r="AD4" s="2">
        <f>IF(AP4&gt;AQ4,Z4,-1000)</f>
        <v>-1000</v>
      </c>
      <c r="AE4" s="2">
        <f>IF(AQ4&gt;AP4,AA4,-1000)</f>
        <v>991.61037112576889</v>
      </c>
      <c r="AF4" s="5">
        <f>IF(AP4&gt;AQ4,N4-1,-1)</f>
        <v>-1</v>
      </c>
      <c r="AG4" s="5">
        <f>IF(AQ4&gt;AP4,O4-1,-1)</f>
        <v>1</v>
      </c>
      <c r="AH4" s="3">
        <f>YEAR(B4)*100+MONTH(B4)</f>
        <v>202302</v>
      </c>
      <c r="AI4" s="21">
        <v>1.833</v>
      </c>
      <c r="AJ4" s="21">
        <v>2</v>
      </c>
      <c r="AK4" s="21">
        <v>1.833</v>
      </c>
      <c r="AL4" s="21">
        <v>2</v>
      </c>
      <c r="AO4">
        <f>IF(L4&lt;-200,INT(L4/100)*100,INT(L4/10)*10)</f>
        <v>-130</v>
      </c>
      <c r="AP4">
        <f>IF(E4&lt;F4,G4,H4)</f>
        <v>35</v>
      </c>
      <c r="AQ4">
        <f>IF(E4&lt;F4,H4,G4)</f>
        <v>38</v>
      </c>
    </row>
    <row r="5" spans="1:43" x14ac:dyDescent="0.25">
      <c r="A5">
        <v>1</v>
      </c>
      <c r="B5" s="23">
        <v>44955</v>
      </c>
      <c r="C5" s="20" t="s">
        <v>20</v>
      </c>
      <c r="D5" s="20" t="s">
        <v>21</v>
      </c>
      <c r="E5" s="2">
        <v>-130.03901170351108</v>
      </c>
      <c r="F5" s="2">
        <v>110.00000000000001</v>
      </c>
      <c r="G5">
        <v>23</v>
      </c>
      <c r="H5">
        <v>20</v>
      </c>
      <c r="I5" s="9"/>
      <c r="J5" s="2" t="str">
        <f>IF(E5&lt;=F5,C5,D5)</f>
        <v>Kansas City Chiefs</v>
      </c>
      <c r="K5" s="2" t="str">
        <f>IF(E5&gt;F5,C5,D5)</f>
        <v>Cincinnati Bengals</v>
      </c>
      <c r="L5" s="17">
        <f>IF(E5&lt;=F5,E5,F5)</f>
        <v>-130.03901170351108</v>
      </c>
      <c r="M5" s="18">
        <f>IF(E5&gt;F5,E5,F5)</f>
        <v>110.00000000000001</v>
      </c>
      <c r="N5" s="4">
        <f t="shared" ref="N5:N68" si="8">IF(E5&lt;0,AI5,AJ5)</f>
        <v>1.869</v>
      </c>
      <c r="O5" s="4">
        <f t="shared" ref="O5:O68" si="9">IF(E5&lt;0,AJ5,AI5)</f>
        <v>1.952</v>
      </c>
      <c r="P5" s="4"/>
      <c r="Q5" s="4"/>
      <c r="R5" s="1">
        <f t="shared" ref="R5:R68" si="10">1/N5</f>
        <v>0.53504547886570364</v>
      </c>
      <c r="S5" s="1">
        <f t="shared" ref="S5:S68" si="11">1/O5</f>
        <v>0.51229508196721307</v>
      </c>
      <c r="T5" s="1">
        <f t="shared" ref="T5:T68" si="12">1-N5*O5/(N5+O5)</f>
        <v>4.5200732792462617E-2</v>
      </c>
      <c r="U5" s="1">
        <f t="shared" ref="U5:U68" si="13">ABS(R5-S5)/2</f>
        <v>1.1375198449245283E-2</v>
      </c>
      <c r="V5" s="1">
        <f t="shared" ref="V5:V68" si="14">V$1+IF(N5&lt;=O5,U5,-U5)</f>
        <v>0.52237519844924529</v>
      </c>
      <c r="W5" s="1">
        <f t="shared" ref="W5:W7" si="15">V$1+IF(N5&gt;O5,U5,-U5)</f>
        <v>0.49962480155075473</v>
      </c>
      <c r="X5" s="17">
        <f t="shared" ref="X5:X68" si="16">(1/V5-1)*1000</f>
        <v>914.33284537370957</v>
      </c>
      <c r="Y5" s="18">
        <f t="shared" ref="Y5:Y68" si="17">1000000/(X5+W$1)-X$1</f>
        <v>997.39107919884509</v>
      </c>
      <c r="Z5" s="2">
        <f t="shared" ref="Z5:Z68" si="18">X5*0.95</f>
        <v>868.61620310502406</v>
      </c>
      <c r="AA5" s="18">
        <f t="shared" ref="AA5:AA68" si="19">Y5*0.95</f>
        <v>947.52152523890277</v>
      </c>
      <c r="AB5" s="2">
        <f t="shared" ref="AB5:AB68" si="20">IF(Z5&lt;1000,-100000/Z5,Z5/10)</f>
        <v>-115.12564426329155</v>
      </c>
      <c r="AC5" s="2">
        <f t="shared" ref="AC5:AC68" si="21">IF(AA5&lt;1000,-100000/AA5,AA5/10)</f>
        <v>-105.53849948135644</v>
      </c>
      <c r="AD5" s="2">
        <f t="shared" ref="AD5:AD68" si="22">IF(AP5&gt;AQ5,Z5,-1000)</f>
        <v>868.61620310502406</v>
      </c>
      <c r="AE5" s="2">
        <f t="shared" ref="AE5:AE68" si="23">IF(AQ5&gt;AP5,AA5,-1000)</f>
        <v>-1000</v>
      </c>
      <c r="AF5" s="5">
        <f t="shared" ref="AF5:AF68" si="24">IF(AP5&gt;AQ5,N5-1,-1)</f>
        <v>0.86899999999999999</v>
      </c>
      <c r="AG5" s="5">
        <f t="shared" ref="AG5:AG68" si="25">IF(AQ5&gt;AP5,O5-1,-1)</f>
        <v>-1</v>
      </c>
      <c r="AH5" s="3">
        <f t="shared" ref="AH5:AH68" si="26">YEAR(B5)*100+MONTH(B5)</f>
        <v>202301</v>
      </c>
      <c r="AI5" s="21">
        <v>1.869</v>
      </c>
      <c r="AJ5" s="21">
        <v>1.952</v>
      </c>
      <c r="AK5" s="21">
        <v>1.7689999999999999</v>
      </c>
      <c r="AL5" s="21">
        <v>2.1</v>
      </c>
      <c r="AO5">
        <f>IF(L5&lt;-200,INT(L5/100)*100,INT(L5/10)*10)</f>
        <v>-140</v>
      </c>
      <c r="AP5">
        <f>IF(E5&lt;F5,G5,H5)</f>
        <v>23</v>
      </c>
      <c r="AQ5">
        <f>IF(E5&lt;F5,H5,G5)</f>
        <v>20</v>
      </c>
    </row>
    <row r="6" spans="1:43" x14ac:dyDescent="0.25">
      <c r="A6">
        <v>2</v>
      </c>
      <c r="B6" s="23">
        <v>44955</v>
      </c>
      <c r="C6" s="20" t="s">
        <v>19</v>
      </c>
      <c r="D6" s="20" t="s">
        <v>22</v>
      </c>
      <c r="E6" s="2">
        <v>-155.03875968992247</v>
      </c>
      <c r="F6" s="2">
        <v>135</v>
      </c>
      <c r="G6">
        <v>31</v>
      </c>
      <c r="H6">
        <v>7</v>
      </c>
      <c r="I6" s="9"/>
      <c r="J6" s="2" t="str">
        <f t="shared" ref="J6" si="27">IF(E6&lt;=F6,C6,D6)</f>
        <v>Philadelphia Eagles</v>
      </c>
      <c r="K6" s="2" t="str">
        <f t="shared" ref="K6" si="28">IF(E6&gt;F6,C6,D6)</f>
        <v>San Francisco 49ers</v>
      </c>
      <c r="L6" s="17">
        <f t="shared" ref="L6" si="29">IF(E6&lt;=F6,E6,F6)</f>
        <v>-155.03875968992247</v>
      </c>
      <c r="M6" s="18">
        <f t="shared" ref="M6" si="30">IF(E6&gt;F6,E6,F6)</f>
        <v>135</v>
      </c>
      <c r="N6" s="4">
        <f t="shared" si="8"/>
        <v>1.7689999999999999</v>
      </c>
      <c r="O6" s="4">
        <f t="shared" si="9"/>
        <v>2.1</v>
      </c>
      <c r="P6" s="4"/>
      <c r="Q6" s="4"/>
      <c r="R6" s="1">
        <f t="shared" si="10"/>
        <v>0.56529112492933864</v>
      </c>
      <c r="S6" s="1">
        <f t="shared" si="11"/>
        <v>0.47619047619047616</v>
      </c>
      <c r="T6" s="1">
        <f t="shared" si="12"/>
        <v>3.982941328508649E-2</v>
      </c>
      <c r="U6" s="1">
        <f t="shared" si="13"/>
        <v>4.4550324369431238E-2</v>
      </c>
      <c r="V6" s="1">
        <f t="shared" si="14"/>
        <v>0.5555503243694313</v>
      </c>
      <c r="W6" s="1">
        <f t="shared" si="15"/>
        <v>0.46644967563056877</v>
      </c>
      <c r="X6" s="17">
        <f t="shared" si="16"/>
        <v>800.01694920263856</v>
      </c>
      <c r="Y6" s="18">
        <f t="shared" si="17"/>
        <v>1138.4082155909466</v>
      </c>
      <c r="Z6" s="2">
        <f t="shared" si="18"/>
        <v>760.01610174250663</v>
      </c>
      <c r="AA6" s="18">
        <f t="shared" si="19"/>
        <v>1081.4878048113992</v>
      </c>
      <c r="AB6" s="2">
        <f t="shared" si="20"/>
        <v>-131.57615972967898</v>
      </c>
      <c r="AC6" s="2">
        <f t="shared" si="21"/>
        <v>108.14878048113992</v>
      </c>
      <c r="AD6" s="2">
        <f t="shared" si="22"/>
        <v>760.01610174250663</v>
      </c>
      <c r="AE6" s="2">
        <f t="shared" si="23"/>
        <v>-1000</v>
      </c>
      <c r="AF6" s="5">
        <f t="shared" si="24"/>
        <v>0.76899999999999991</v>
      </c>
      <c r="AG6" s="5">
        <f t="shared" si="25"/>
        <v>-1</v>
      </c>
      <c r="AH6" s="3">
        <f t="shared" si="26"/>
        <v>202301</v>
      </c>
      <c r="AI6" s="21">
        <v>1.7689999999999999</v>
      </c>
      <c r="AJ6" s="21">
        <v>2.1</v>
      </c>
      <c r="AK6" s="21">
        <v>1.645</v>
      </c>
      <c r="AL6" s="21">
        <v>2.35</v>
      </c>
      <c r="AO6">
        <f t="shared" ref="AO6:AO68" si="31">IF(L6&lt;-200,INT(L6/100)*100,INT(L6/10)*10)</f>
        <v>-160</v>
      </c>
      <c r="AP6">
        <f>IF(E6&lt;F6,G6,H6)</f>
        <v>31</v>
      </c>
      <c r="AQ6">
        <f>IF(E6&lt;F6,H6,G6)</f>
        <v>7</v>
      </c>
    </row>
    <row r="7" spans="1:43" x14ac:dyDescent="0.25">
      <c r="A7">
        <v>3</v>
      </c>
      <c r="B7" s="23">
        <v>44948</v>
      </c>
      <c r="C7" s="20" t="s">
        <v>22</v>
      </c>
      <c r="D7" s="20" t="s">
        <v>23</v>
      </c>
      <c r="E7" s="2">
        <v>-200</v>
      </c>
      <c r="F7" s="2">
        <v>170.00000000000003</v>
      </c>
      <c r="G7">
        <v>19</v>
      </c>
      <c r="H7">
        <v>12</v>
      </c>
      <c r="I7" s="9"/>
      <c r="J7" s="2" t="str">
        <f t="shared" ref="J7:J70" si="32">IF(E7&lt;=F7,C7,D7)</f>
        <v>San Francisco 49ers</v>
      </c>
      <c r="K7" s="2" t="str">
        <f t="shared" ref="K7:K70" si="33">IF(E7&gt;F7,C7,D7)</f>
        <v>Dallas Cowboys</v>
      </c>
      <c r="L7" s="17">
        <f t="shared" ref="L7:L70" si="34">IF(E7&lt;=F7,E7,F7)</f>
        <v>-200</v>
      </c>
      <c r="M7" s="18">
        <f t="shared" ref="M7:M70" si="35">IF(E7&gt;F7,E7,F7)</f>
        <v>170.00000000000003</v>
      </c>
      <c r="N7" s="4">
        <f t="shared" si="8"/>
        <v>1.5</v>
      </c>
      <c r="O7" s="4">
        <f t="shared" si="9"/>
        <v>2.7</v>
      </c>
      <c r="P7" s="4"/>
      <c r="Q7" s="4"/>
      <c r="R7" s="1">
        <f t="shared" si="10"/>
        <v>0.66666666666666663</v>
      </c>
      <c r="S7" s="1">
        <f t="shared" si="11"/>
        <v>0.37037037037037035</v>
      </c>
      <c r="T7" s="1">
        <f t="shared" si="12"/>
        <v>3.5714285714285587E-2</v>
      </c>
      <c r="U7" s="1">
        <f t="shared" si="13"/>
        <v>0.14814814814814814</v>
      </c>
      <c r="V7" s="1">
        <f t="shared" si="14"/>
        <v>0.65914814814814815</v>
      </c>
      <c r="W7" s="1">
        <f t="shared" si="15"/>
        <v>0.36285185185185187</v>
      </c>
      <c r="X7" s="17">
        <f t="shared" si="16"/>
        <v>517.10962521773342</v>
      </c>
      <c r="Y7" s="18">
        <f t="shared" si="17"/>
        <v>1734.0124117028765</v>
      </c>
      <c r="Z7" s="2">
        <f t="shared" si="18"/>
        <v>491.25414395684675</v>
      </c>
      <c r="AA7" s="18">
        <f t="shared" si="19"/>
        <v>1647.3117911177326</v>
      </c>
      <c r="AB7" s="2">
        <f t="shared" si="20"/>
        <v>-203.56062382403903</v>
      </c>
      <c r="AC7" s="2">
        <f t="shared" si="21"/>
        <v>164.73117911177326</v>
      </c>
      <c r="AD7" s="2">
        <f t="shared" si="22"/>
        <v>491.25414395684675</v>
      </c>
      <c r="AE7" s="2">
        <f t="shared" si="23"/>
        <v>-1000</v>
      </c>
      <c r="AF7" s="5">
        <f t="shared" si="24"/>
        <v>0.5</v>
      </c>
      <c r="AG7" s="5">
        <f t="shared" si="25"/>
        <v>-1</v>
      </c>
      <c r="AH7" s="3">
        <f t="shared" si="26"/>
        <v>202301</v>
      </c>
      <c r="AI7" s="21">
        <v>1.5</v>
      </c>
      <c r="AJ7" s="21">
        <v>2.7</v>
      </c>
      <c r="AK7" s="21">
        <v>1.5</v>
      </c>
      <c r="AL7" s="21">
        <v>2.7</v>
      </c>
      <c r="AO7">
        <f t="shared" si="31"/>
        <v>-200</v>
      </c>
      <c r="AP7">
        <f>IF(E7&lt;F7,G7,H7)</f>
        <v>19</v>
      </c>
      <c r="AQ7">
        <f>IF(E7&lt;F7,H7,G7)</f>
        <v>12</v>
      </c>
    </row>
    <row r="8" spans="1:43" x14ac:dyDescent="0.25">
      <c r="A8">
        <v>4</v>
      </c>
      <c r="B8" s="23">
        <v>44948</v>
      </c>
      <c r="C8" s="20" t="s">
        <v>24</v>
      </c>
      <c r="D8" s="20" t="s">
        <v>21</v>
      </c>
      <c r="E8" s="2">
        <v>-260.41666666666674</v>
      </c>
      <c r="F8" s="2">
        <v>215</v>
      </c>
      <c r="G8">
        <v>10</v>
      </c>
      <c r="H8">
        <v>27</v>
      </c>
      <c r="I8" s="9"/>
      <c r="J8" s="2" t="str">
        <f t="shared" si="32"/>
        <v>Buffalo Bills</v>
      </c>
      <c r="K8" s="2" t="str">
        <f t="shared" si="33"/>
        <v>Cincinnati Bengals</v>
      </c>
      <c r="L8" s="17">
        <f t="shared" si="34"/>
        <v>-260.41666666666674</v>
      </c>
      <c r="M8" s="18">
        <f t="shared" si="35"/>
        <v>215</v>
      </c>
      <c r="N8" s="4">
        <f t="shared" si="8"/>
        <v>1.52</v>
      </c>
      <c r="O8" s="4">
        <f t="shared" si="9"/>
        <v>2.67</v>
      </c>
      <c r="P8" s="4"/>
      <c r="Q8" s="4"/>
      <c r="R8" s="1">
        <f t="shared" si="10"/>
        <v>0.65789473684210531</v>
      </c>
      <c r="S8" s="1">
        <f t="shared" si="11"/>
        <v>0.37453183520599254</v>
      </c>
      <c r="T8" s="1">
        <f t="shared" si="12"/>
        <v>3.1408114558472477E-2</v>
      </c>
      <c r="U8" s="1">
        <f t="shared" si="13"/>
        <v>0.14168145081805639</v>
      </c>
      <c r="V8" s="1">
        <f t="shared" si="14"/>
        <v>0.6526814508180564</v>
      </c>
      <c r="W8" s="1"/>
      <c r="X8" s="17">
        <f t="shared" si="16"/>
        <v>532.14098354813416</v>
      </c>
      <c r="Y8" s="18">
        <f t="shared" si="17"/>
        <v>1687.6788921698521</v>
      </c>
      <c r="Z8" s="2">
        <f t="shared" si="18"/>
        <v>505.53393437072742</v>
      </c>
      <c r="AA8" s="18">
        <f t="shared" si="19"/>
        <v>1603.2949475613595</v>
      </c>
      <c r="AB8" s="2">
        <f t="shared" si="20"/>
        <v>-197.81065760595641</v>
      </c>
      <c r="AC8" s="2">
        <f t="shared" si="21"/>
        <v>160.32949475613594</v>
      </c>
      <c r="AD8" s="2">
        <f t="shared" si="22"/>
        <v>-1000</v>
      </c>
      <c r="AE8" s="2">
        <f t="shared" si="23"/>
        <v>1603.2949475613595</v>
      </c>
      <c r="AF8" s="5">
        <f t="shared" si="24"/>
        <v>-1</v>
      </c>
      <c r="AG8" s="5">
        <f t="shared" si="25"/>
        <v>1.67</v>
      </c>
      <c r="AH8" s="3">
        <f t="shared" si="26"/>
        <v>202301</v>
      </c>
      <c r="AI8" s="21">
        <v>1.52</v>
      </c>
      <c r="AJ8" s="21">
        <v>2.67</v>
      </c>
      <c r="AK8" s="21">
        <v>1.3839999999999999</v>
      </c>
      <c r="AL8" s="21">
        <v>3.15</v>
      </c>
      <c r="AO8">
        <f t="shared" si="31"/>
        <v>-300</v>
      </c>
      <c r="AP8">
        <f>IF(E8&lt;F8,G8,H8)</f>
        <v>10</v>
      </c>
      <c r="AQ8">
        <f>IF(E8&lt;F8,H8,G8)</f>
        <v>27</v>
      </c>
    </row>
    <row r="9" spans="1:43" x14ac:dyDescent="0.25">
      <c r="A9">
        <v>5</v>
      </c>
      <c r="B9" s="23">
        <v>44947</v>
      </c>
      <c r="C9" s="20" t="s">
        <v>19</v>
      </c>
      <c r="D9" s="20" t="s">
        <v>25</v>
      </c>
      <c r="E9" s="2">
        <v>-380.22813688212943</v>
      </c>
      <c r="F9" s="2">
        <v>300</v>
      </c>
      <c r="G9">
        <v>38</v>
      </c>
      <c r="H9">
        <v>7</v>
      </c>
      <c r="I9" s="9"/>
      <c r="J9" s="2" t="str">
        <f t="shared" si="32"/>
        <v>Philadelphia Eagles</v>
      </c>
      <c r="K9" s="2" t="str">
        <f t="shared" si="33"/>
        <v>New York Giants</v>
      </c>
      <c r="L9" s="17">
        <f t="shared" si="34"/>
        <v>-380.22813688212943</v>
      </c>
      <c r="M9" s="18">
        <f t="shared" si="35"/>
        <v>300</v>
      </c>
      <c r="N9" s="4">
        <f t="shared" si="8"/>
        <v>1.3169999999999999</v>
      </c>
      <c r="O9" s="4">
        <f t="shared" si="9"/>
        <v>3.55</v>
      </c>
      <c r="P9" s="4"/>
      <c r="Q9" s="4"/>
      <c r="R9" s="1">
        <f t="shared" si="10"/>
        <v>0.75930144267274113</v>
      </c>
      <c r="S9" s="1">
        <f t="shared" si="11"/>
        <v>0.28169014084507044</v>
      </c>
      <c r="T9" s="1">
        <f t="shared" si="12"/>
        <v>3.9377439901376654E-2</v>
      </c>
      <c r="U9" s="1">
        <f t="shared" si="13"/>
        <v>0.23880565091383535</v>
      </c>
      <c r="V9" s="1">
        <f t="shared" si="14"/>
        <v>0.74980565091383533</v>
      </c>
      <c r="W9" s="1"/>
      <c r="X9" s="17">
        <f t="shared" si="16"/>
        <v>333.67893237565903</v>
      </c>
      <c r="Y9" s="18">
        <f t="shared" si="17"/>
        <v>2595.7595313699017</v>
      </c>
      <c r="Z9" s="2">
        <f t="shared" si="18"/>
        <v>316.99498575687608</v>
      </c>
      <c r="AA9" s="18">
        <f t="shared" si="19"/>
        <v>2465.9715548014065</v>
      </c>
      <c r="AB9" s="2">
        <f t="shared" si="20"/>
        <v>-315.46240317093361</v>
      </c>
      <c r="AC9" s="2">
        <f t="shared" si="21"/>
        <v>246.59715548014066</v>
      </c>
      <c r="AD9" s="2">
        <f t="shared" si="22"/>
        <v>316.99498575687608</v>
      </c>
      <c r="AE9" s="2">
        <f t="shared" si="23"/>
        <v>-1000</v>
      </c>
      <c r="AF9" s="5">
        <f t="shared" si="24"/>
        <v>0.31699999999999995</v>
      </c>
      <c r="AG9" s="5">
        <f t="shared" si="25"/>
        <v>-1</v>
      </c>
      <c r="AH9" s="3">
        <f t="shared" si="26"/>
        <v>202301</v>
      </c>
      <c r="AI9" s="21">
        <v>1.3169999999999999</v>
      </c>
      <c r="AJ9" s="21">
        <v>3.55</v>
      </c>
      <c r="AK9" s="21">
        <v>1.2629999999999999</v>
      </c>
      <c r="AL9" s="21">
        <v>4</v>
      </c>
      <c r="AO9">
        <f t="shared" si="31"/>
        <v>-400</v>
      </c>
      <c r="AP9">
        <f>IF(E9&lt;F9,G9,H9)</f>
        <v>38</v>
      </c>
      <c r="AQ9">
        <f>IF(E9&lt;F9,H9,G9)</f>
        <v>7</v>
      </c>
    </row>
    <row r="10" spans="1:43" x14ac:dyDescent="0.25">
      <c r="A10">
        <v>6</v>
      </c>
      <c r="B10" s="23">
        <v>44947</v>
      </c>
      <c r="C10" s="20" t="s">
        <v>20</v>
      </c>
      <c r="D10" s="20" t="s">
        <v>26</v>
      </c>
      <c r="E10" s="2">
        <v>-526.31578947368439</v>
      </c>
      <c r="F10" s="2">
        <v>400</v>
      </c>
      <c r="G10">
        <v>27</v>
      </c>
      <c r="H10">
        <v>20</v>
      </c>
      <c r="I10" s="9"/>
      <c r="J10" s="2" t="str">
        <f t="shared" si="32"/>
        <v>Kansas City Chiefs</v>
      </c>
      <c r="K10" s="2" t="str">
        <f t="shared" si="33"/>
        <v>Jacksonville Jaguars</v>
      </c>
      <c r="L10" s="17">
        <f t="shared" si="34"/>
        <v>-526.31578947368439</v>
      </c>
      <c r="M10" s="18">
        <f t="shared" si="35"/>
        <v>400</v>
      </c>
      <c r="N10" s="4">
        <f t="shared" si="8"/>
        <v>1.222</v>
      </c>
      <c r="O10" s="4">
        <f t="shared" si="9"/>
        <v>4.5</v>
      </c>
      <c r="P10" s="4"/>
      <c r="Q10" s="4"/>
      <c r="R10" s="1">
        <f t="shared" si="10"/>
        <v>0.81833060556464809</v>
      </c>
      <c r="S10" s="1">
        <f t="shared" si="11"/>
        <v>0.22222222222222221</v>
      </c>
      <c r="T10" s="1">
        <f t="shared" si="12"/>
        <v>3.897238727717578E-2</v>
      </c>
      <c r="U10" s="1">
        <f t="shared" si="13"/>
        <v>0.29805419167121294</v>
      </c>
      <c r="V10" s="1">
        <f t="shared" si="14"/>
        <v>0.80905419167121295</v>
      </c>
      <c r="W10" s="1"/>
      <c r="X10" s="17">
        <f t="shared" si="16"/>
        <v>236.01114770119679</v>
      </c>
      <c r="Y10" s="18">
        <f t="shared" si="17"/>
        <v>3513.5776869724555</v>
      </c>
      <c r="Z10" s="2">
        <f t="shared" si="18"/>
        <v>224.21059031613694</v>
      </c>
      <c r="AA10" s="18">
        <f t="shared" si="19"/>
        <v>3337.8988026238326</v>
      </c>
      <c r="AB10" s="2">
        <f t="shared" si="20"/>
        <v>-446.00926235910623</v>
      </c>
      <c r="AC10" s="2">
        <f t="shared" si="21"/>
        <v>333.78988026238324</v>
      </c>
      <c r="AD10" s="2">
        <f t="shared" si="22"/>
        <v>224.21059031613694</v>
      </c>
      <c r="AE10" s="2">
        <f t="shared" si="23"/>
        <v>-1000</v>
      </c>
      <c r="AF10" s="5">
        <f t="shared" si="24"/>
        <v>0.22199999999999998</v>
      </c>
      <c r="AG10" s="5">
        <f t="shared" si="25"/>
        <v>-1</v>
      </c>
      <c r="AH10" s="3">
        <f t="shared" si="26"/>
        <v>202301</v>
      </c>
      <c r="AI10" s="21">
        <v>1.222</v>
      </c>
      <c r="AJ10" s="21">
        <v>4.5</v>
      </c>
      <c r="AK10" s="21">
        <v>1.19</v>
      </c>
      <c r="AL10" s="21">
        <v>5</v>
      </c>
      <c r="AO10">
        <f t="shared" si="31"/>
        <v>-600</v>
      </c>
      <c r="AP10">
        <f>IF(E10&lt;F10,G10,H10)</f>
        <v>27</v>
      </c>
      <c r="AQ10">
        <f>IF(E10&lt;F10,H10,G10)</f>
        <v>20</v>
      </c>
    </row>
    <row r="11" spans="1:43" s="10" customFormat="1" x14ac:dyDescent="0.25">
      <c r="A11">
        <v>7</v>
      </c>
      <c r="B11" s="23">
        <v>44942</v>
      </c>
      <c r="C11" s="20" t="s">
        <v>27</v>
      </c>
      <c r="D11" s="20" t="s">
        <v>23</v>
      </c>
      <c r="E11" s="2">
        <v>125</v>
      </c>
      <c r="F11" s="2">
        <v>-145.13788098693757</v>
      </c>
      <c r="G11">
        <v>14</v>
      </c>
      <c r="H11">
        <v>31</v>
      </c>
      <c r="I11" s="9"/>
      <c r="J11" s="2" t="str">
        <f t="shared" si="32"/>
        <v>Dallas Cowboys</v>
      </c>
      <c r="K11" s="2" t="str">
        <f t="shared" si="33"/>
        <v>Tampa Bay Buccaneers</v>
      </c>
      <c r="L11" s="17">
        <f t="shared" si="34"/>
        <v>-145.13788098693757</v>
      </c>
      <c r="M11" s="18">
        <f t="shared" si="35"/>
        <v>125</v>
      </c>
      <c r="N11" s="4">
        <f t="shared" si="8"/>
        <v>1.6060000000000001</v>
      </c>
      <c r="O11" s="4">
        <f t="shared" si="9"/>
        <v>2.4500000000000002</v>
      </c>
      <c r="P11" s="4"/>
      <c r="Q11" s="4"/>
      <c r="R11" s="1">
        <f t="shared" si="10"/>
        <v>0.62266500622665</v>
      </c>
      <c r="S11" s="1">
        <f t="shared" si="11"/>
        <v>0.4081632653061224</v>
      </c>
      <c r="T11" s="1">
        <f t="shared" si="12"/>
        <v>2.9906311637080796E-2</v>
      </c>
      <c r="U11" s="1">
        <f t="shared" si="13"/>
        <v>0.1072508704602638</v>
      </c>
      <c r="V11" s="1">
        <f t="shared" si="14"/>
        <v>0.61825087046026383</v>
      </c>
      <c r="W11" s="1"/>
      <c r="X11" s="17">
        <f t="shared" si="16"/>
        <v>617.46638424550656</v>
      </c>
      <c r="Y11" s="18">
        <f t="shared" si="17"/>
        <v>1464.510555979253</v>
      </c>
      <c r="Z11" s="2">
        <f t="shared" si="18"/>
        <v>586.59306503323126</v>
      </c>
      <c r="AA11" s="18">
        <f t="shared" si="19"/>
        <v>1391.2850281802903</v>
      </c>
      <c r="AB11" s="2">
        <f t="shared" si="20"/>
        <v>-170.47593290986975</v>
      </c>
      <c r="AC11" s="2">
        <f t="shared" si="21"/>
        <v>139.12850281802903</v>
      </c>
      <c r="AD11" s="2">
        <f t="shared" si="22"/>
        <v>586.59306503323126</v>
      </c>
      <c r="AE11" s="2">
        <f t="shared" si="23"/>
        <v>-1000</v>
      </c>
      <c r="AF11" s="5">
        <f t="shared" si="24"/>
        <v>0.60600000000000009</v>
      </c>
      <c r="AG11" s="5">
        <f t="shared" si="25"/>
        <v>-1</v>
      </c>
      <c r="AH11" s="3">
        <f t="shared" si="26"/>
        <v>202301</v>
      </c>
      <c r="AI11" s="21">
        <v>2.4500000000000002</v>
      </c>
      <c r="AJ11" s="21">
        <v>1.6060000000000001</v>
      </c>
      <c r="AK11" s="21">
        <v>2.25</v>
      </c>
      <c r="AL11" s="21">
        <v>1.6890000000000001</v>
      </c>
      <c r="AO11">
        <f t="shared" si="31"/>
        <v>-150</v>
      </c>
      <c r="AP11">
        <f>IF(E11&lt;F11,G11,H11)</f>
        <v>31</v>
      </c>
      <c r="AQ11">
        <f>IF(E11&lt;F11,H11,G11)</f>
        <v>14</v>
      </c>
    </row>
    <row r="12" spans="1:43" s="12" customFormat="1" x14ac:dyDescent="0.25">
      <c r="A12" s="12">
        <v>8</v>
      </c>
      <c r="B12" s="24">
        <v>44941</v>
      </c>
      <c r="C12" s="20" t="s">
        <v>21</v>
      </c>
      <c r="D12" s="20" t="s">
        <v>28</v>
      </c>
      <c r="E12" s="2">
        <v>-425.53191489361683</v>
      </c>
      <c r="F12" s="2">
        <v>325</v>
      </c>
      <c r="G12">
        <v>24</v>
      </c>
      <c r="H12">
        <v>17</v>
      </c>
      <c r="I12" s="9"/>
      <c r="J12" s="2" t="str">
        <f t="shared" si="32"/>
        <v>Cincinnati Bengals</v>
      </c>
      <c r="K12" s="2" t="str">
        <f t="shared" si="33"/>
        <v>Baltimore Ravens</v>
      </c>
      <c r="L12" s="17">
        <f t="shared" si="34"/>
        <v>-425.53191489361683</v>
      </c>
      <c r="M12" s="18">
        <f t="shared" si="35"/>
        <v>325</v>
      </c>
      <c r="N12" s="4">
        <f t="shared" si="8"/>
        <v>1.333</v>
      </c>
      <c r="O12" s="4">
        <f t="shared" si="9"/>
        <v>3.4</v>
      </c>
      <c r="P12" s="4"/>
      <c r="Q12" s="4"/>
      <c r="R12" s="1">
        <f t="shared" si="10"/>
        <v>0.75018754688672173</v>
      </c>
      <c r="S12" s="1">
        <f t="shared" si="11"/>
        <v>0.29411764705882354</v>
      </c>
      <c r="T12" s="1">
        <f t="shared" si="12"/>
        <v>4.2425522924149583E-2</v>
      </c>
      <c r="U12" s="1">
        <f t="shared" si="13"/>
        <v>0.2280349499139491</v>
      </c>
      <c r="V12" s="1">
        <f t="shared" si="14"/>
        <v>0.73903494991394914</v>
      </c>
      <c r="W12" s="1"/>
      <c r="X12" s="17">
        <f t="shared" si="16"/>
        <v>353.11597931388337</v>
      </c>
      <c r="Y12" s="18">
        <f t="shared" si="17"/>
        <v>2466.8308532187252</v>
      </c>
      <c r="Z12" s="2">
        <f t="shared" si="18"/>
        <v>335.46018034818917</v>
      </c>
      <c r="AA12" s="18">
        <f t="shared" si="19"/>
        <v>2343.4893105577889</v>
      </c>
      <c r="AB12" s="2">
        <f t="shared" si="20"/>
        <v>-298.09797364386293</v>
      </c>
      <c r="AC12" s="2">
        <f t="shared" si="21"/>
        <v>234.34893105577891</v>
      </c>
      <c r="AD12" s="2">
        <f t="shared" si="22"/>
        <v>335.46018034818917</v>
      </c>
      <c r="AE12" s="2">
        <f t="shared" si="23"/>
        <v>-1000</v>
      </c>
      <c r="AF12" s="5">
        <f t="shared" si="24"/>
        <v>0.33299999999999996</v>
      </c>
      <c r="AG12" s="5">
        <f t="shared" si="25"/>
        <v>-1</v>
      </c>
      <c r="AH12" s="3">
        <f t="shared" si="26"/>
        <v>202301</v>
      </c>
      <c r="AI12" s="21">
        <v>1.333</v>
      </c>
      <c r="AJ12" s="21">
        <v>3.4</v>
      </c>
      <c r="AK12" s="21">
        <v>1.2350000000000001</v>
      </c>
      <c r="AL12" s="21">
        <v>4.25</v>
      </c>
      <c r="AO12">
        <f t="shared" si="31"/>
        <v>-500</v>
      </c>
      <c r="AP12">
        <f>IF(E12&lt;F12,G12,H12)</f>
        <v>24</v>
      </c>
      <c r="AQ12">
        <f>IF(E12&lt;F12,H12,G12)</f>
        <v>17</v>
      </c>
    </row>
    <row r="13" spans="1:43" x14ac:dyDescent="0.25">
      <c r="A13">
        <v>9</v>
      </c>
      <c r="B13" s="24">
        <v>44941</v>
      </c>
      <c r="C13" s="20" t="s">
        <v>29</v>
      </c>
      <c r="D13" s="20" t="s">
        <v>25</v>
      </c>
      <c r="E13" s="2">
        <v>-150.15015015015015</v>
      </c>
      <c r="F13" s="2">
        <v>129.99999999999997</v>
      </c>
      <c r="G13">
        <v>24</v>
      </c>
      <c r="H13">
        <v>31</v>
      </c>
      <c r="I13" s="9"/>
      <c r="J13" s="2" t="str">
        <f t="shared" si="32"/>
        <v>Minnesota Vikings</v>
      </c>
      <c r="K13" s="2" t="str">
        <f t="shared" si="33"/>
        <v>New York Giants</v>
      </c>
      <c r="L13" s="17">
        <f t="shared" si="34"/>
        <v>-150.15015015015015</v>
      </c>
      <c r="M13" s="18">
        <f t="shared" si="35"/>
        <v>129.99999999999997</v>
      </c>
      <c r="N13" s="4">
        <f t="shared" si="8"/>
        <v>1.6659999999999999</v>
      </c>
      <c r="O13" s="4">
        <f t="shared" si="9"/>
        <v>2.2999999999999998</v>
      </c>
      <c r="P13" s="4"/>
      <c r="Q13" s="4"/>
      <c r="R13" s="1">
        <f t="shared" si="10"/>
        <v>0.60024009603841544</v>
      </c>
      <c r="S13" s="1">
        <f t="shared" si="11"/>
        <v>0.43478260869565222</v>
      </c>
      <c r="T13" s="1">
        <f t="shared" si="12"/>
        <v>3.3837619768028349E-2</v>
      </c>
      <c r="U13" s="1">
        <f t="shared" si="13"/>
        <v>8.272874367138161E-2</v>
      </c>
      <c r="V13" s="1">
        <f t="shared" si="14"/>
        <v>0.59372874367138162</v>
      </c>
      <c r="W13" s="1"/>
      <c r="X13" s="17">
        <f t="shared" si="16"/>
        <v>684.27082343428242</v>
      </c>
      <c r="Y13" s="18">
        <f t="shared" si="17"/>
        <v>1326.2326996585434</v>
      </c>
      <c r="Z13" s="2">
        <f t="shared" si="18"/>
        <v>650.05728226256826</v>
      </c>
      <c r="AA13" s="18">
        <f t="shared" si="19"/>
        <v>1259.9210646756162</v>
      </c>
      <c r="AB13" s="2">
        <f t="shared" si="20"/>
        <v>-153.83259710889362</v>
      </c>
      <c r="AC13" s="2">
        <f t="shared" si="21"/>
        <v>125.99210646756163</v>
      </c>
      <c r="AD13" s="2">
        <f t="shared" si="22"/>
        <v>-1000</v>
      </c>
      <c r="AE13" s="2">
        <f t="shared" si="23"/>
        <v>1259.9210646756162</v>
      </c>
      <c r="AF13" s="5">
        <f t="shared" si="24"/>
        <v>-1</v>
      </c>
      <c r="AG13" s="5">
        <f t="shared" si="25"/>
        <v>1.2999999999999998</v>
      </c>
      <c r="AH13" s="3">
        <f t="shared" si="26"/>
        <v>202301</v>
      </c>
      <c r="AI13" s="21">
        <v>1.6659999999999999</v>
      </c>
      <c r="AJ13" s="21">
        <v>2.2999999999999998</v>
      </c>
      <c r="AK13" s="21">
        <v>1.6659999999999999</v>
      </c>
      <c r="AL13" s="21">
        <v>2.2999999999999998</v>
      </c>
      <c r="AO13">
        <f t="shared" si="31"/>
        <v>-160</v>
      </c>
      <c r="AP13">
        <f>IF(E13&lt;F13,G13,H13)</f>
        <v>24</v>
      </c>
      <c r="AQ13">
        <f>IF(E13&lt;F13,H13,G13)</f>
        <v>31</v>
      </c>
    </row>
    <row r="14" spans="1:43" x14ac:dyDescent="0.25">
      <c r="A14">
        <v>10</v>
      </c>
      <c r="B14" s="24">
        <v>44941</v>
      </c>
      <c r="C14" s="20" t="s">
        <v>24</v>
      </c>
      <c r="D14" s="20" t="s">
        <v>30</v>
      </c>
      <c r="E14" s="2">
        <v>-999.99999999999909</v>
      </c>
      <c r="F14" s="2">
        <v>650</v>
      </c>
      <c r="G14">
        <v>34</v>
      </c>
      <c r="H14">
        <v>31</v>
      </c>
      <c r="I14" s="9"/>
      <c r="J14" s="2" t="str">
        <f t="shared" si="32"/>
        <v>Buffalo Bills</v>
      </c>
      <c r="K14" s="2" t="str">
        <f t="shared" si="33"/>
        <v>Miami Dolphins</v>
      </c>
      <c r="L14" s="17">
        <f t="shared" si="34"/>
        <v>-999.99999999999909</v>
      </c>
      <c r="M14" s="18">
        <f t="shared" si="35"/>
        <v>650</v>
      </c>
      <c r="N14" s="4">
        <f t="shared" si="8"/>
        <v>1.1659999999999999</v>
      </c>
      <c r="O14" s="4">
        <f t="shared" si="9"/>
        <v>5.5</v>
      </c>
      <c r="P14" s="4"/>
      <c r="Q14" s="4"/>
      <c r="R14" s="1">
        <f t="shared" si="10"/>
        <v>0.85763293310463129</v>
      </c>
      <c r="S14" s="1">
        <f t="shared" si="11"/>
        <v>0.18181818181818182</v>
      </c>
      <c r="T14" s="1">
        <f t="shared" si="12"/>
        <v>3.7953795379538136E-2</v>
      </c>
      <c r="U14" s="1">
        <f t="shared" si="13"/>
        <v>0.33790737564322471</v>
      </c>
      <c r="V14" s="1">
        <f t="shared" si="14"/>
        <v>0.84890737564322472</v>
      </c>
      <c r="W14" s="1"/>
      <c r="X14" s="17">
        <f t="shared" si="16"/>
        <v>177.98481753358675</v>
      </c>
      <c r="Y14" s="18">
        <f t="shared" si="17"/>
        <v>4439.610257599159</v>
      </c>
      <c r="Z14" s="2">
        <f t="shared" si="18"/>
        <v>169.08557665690739</v>
      </c>
      <c r="AA14" s="18">
        <f t="shared" si="19"/>
        <v>4217.629744719201</v>
      </c>
      <c r="AB14" s="2">
        <f t="shared" si="20"/>
        <v>-591.41650031398376</v>
      </c>
      <c r="AC14" s="2">
        <f t="shared" si="21"/>
        <v>421.76297447192007</v>
      </c>
      <c r="AD14" s="2">
        <f t="shared" si="22"/>
        <v>169.08557665690739</v>
      </c>
      <c r="AE14" s="2">
        <f t="shared" si="23"/>
        <v>-1000</v>
      </c>
      <c r="AF14" s="5">
        <f t="shared" si="24"/>
        <v>0.16599999999999993</v>
      </c>
      <c r="AG14" s="5">
        <f t="shared" si="25"/>
        <v>-1</v>
      </c>
      <c r="AH14" s="3">
        <f t="shared" si="26"/>
        <v>202301</v>
      </c>
      <c r="AI14" s="21">
        <v>1.1659999999999999</v>
      </c>
      <c r="AJ14" s="21">
        <v>5.5</v>
      </c>
      <c r="AK14" s="21">
        <v>1.1000000000000001</v>
      </c>
      <c r="AL14" s="21">
        <v>7.5</v>
      </c>
      <c r="AO14">
        <f t="shared" si="31"/>
        <v>-1000</v>
      </c>
      <c r="AP14">
        <f>IF(E14&lt;F14,G14,H14)</f>
        <v>34</v>
      </c>
      <c r="AQ14">
        <f>IF(E14&lt;F14,H14,G14)</f>
        <v>31</v>
      </c>
    </row>
    <row r="15" spans="1:43" x14ac:dyDescent="0.25">
      <c r="A15">
        <v>11</v>
      </c>
      <c r="B15" s="24">
        <v>44940</v>
      </c>
      <c r="C15" s="20" t="s">
        <v>26</v>
      </c>
      <c r="D15" s="20" t="s">
        <v>31</v>
      </c>
      <c r="E15" s="2">
        <v>120.00000000000001</v>
      </c>
      <c r="F15" s="2">
        <v>-140.0560224089636</v>
      </c>
      <c r="G15">
        <v>31</v>
      </c>
      <c r="H15">
        <v>30</v>
      </c>
      <c r="I15" s="9"/>
      <c r="J15" s="2" t="str">
        <f t="shared" si="32"/>
        <v>Los Angeles Chargers</v>
      </c>
      <c r="K15" s="2" t="str">
        <f t="shared" si="33"/>
        <v>Jacksonville Jaguars</v>
      </c>
      <c r="L15" s="17">
        <f t="shared" si="34"/>
        <v>-140.0560224089636</v>
      </c>
      <c r="M15" s="18">
        <f t="shared" si="35"/>
        <v>120.00000000000001</v>
      </c>
      <c r="N15" s="4">
        <f t="shared" si="8"/>
        <v>1.833</v>
      </c>
      <c r="O15" s="4">
        <f t="shared" si="9"/>
        <v>2</v>
      </c>
      <c r="P15" s="4"/>
      <c r="Q15" s="4"/>
      <c r="R15" s="1">
        <f t="shared" si="10"/>
        <v>0.54555373704309873</v>
      </c>
      <c r="S15" s="1">
        <f t="shared" si="11"/>
        <v>0.5</v>
      </c>
      <c r="T15" s="1">
        <f t="shared" si="12"/>
        <v>4.3569006000521826E-2</v>
      </c>
      <c r="U15" s="1">
        <f t="shared" si="13"/>
        <v>2.2776868521549365E-2</v>
      </c>
      <c r="V15" s="1">
        <f t="shared" si="14"/>
        <v>0.53377686852154937</v>
      </c>
      <c r="W15" s="1"/>
      <c r="X15" s="17">
        <f t="shared" si="16"/>
        <v>873.44199228751052</v>
      </c>
      <c r="Y15" s="18">
        <f t="shared" si="17"/>
        <v>1043.8003906587041</v>
      </c>
      <c r="Z15" s="2">
        <f t="shared" si="18"/>
        <v>829.7698926731349</v>
      </c>
      <c r="AA15" s="18">
        <f t="shared" si="19"/>
        <v>991.61037112576889</v>
      </c>
      <c r="AB15" s="2">
        <f t="shared" si="20"/>
        <v>-120.51533911148094</v>
      </c>
      <c r="AC15" s="2">
        <f t="shared" si="21"/>
        <v>-100.84606102543144</v>
      </c>
      <c r="AD15" s="2">
        <f t="shared" si="22"/>
        <v>-1000</v>
      </c>
      <c r="AE15" s="2">
        <f t="shared" si="23"/>
        <v>991.61037112576889</v>
      </c>
      <c r="AF15" s="5">
        <f t="shared" si="24"/>
        <v>-1</v>
      </c>
      <c r="AG15" s="5">
        <f t="shared" si="25"/>
        <v>1</v>
      </c>
      <c r="AH15" s="3">
        <f t="shared" si="26"/>
        <v>202301</v>
      </c>
      <c r="AI15" s="21">
        <v>2</v>
      </c>
      <c r="AJ15" s="21">
        <v>1.833</v>
      </c>
      <c r="AK15" s="21">
        <v>2.2000000000000002</v>
      </c>
      <c r="AL15" s="21">
        <v>1.714</v>
      </c>
      <c r="AO15">
        <f t="shared" si="31"/>
        <v>-150</v>
      </c>
      <c r="AP15">
        <f>IF(E15&lt;F15,G15,H15)</f>
        <v>30</v>
      </c>
      <c r="AQ15">
        <f>IF(E15&lt;F15,H15,G15)</f>
        <v>31</v>
      </c>
    </row>
    <row r="16" spans="1:43" x14ac:dyDescent="0.25">
      <c r="A16">
        <v>12</v>
      </c>
      <c r="B16" s="24">
        <v>44940</v>
      </c>
      <c r="C16" s="20" t="s">
        <v>22</v>
      </c>
      <c r="D16" s="20" t="s">
        <v>32</v>
      </c>
      <c r="E16" s="2">
        <v>-500.00000000000011</v>
      </c>
      <c r="F16" s="2">
        <v>375</v>
      </c>
      <c r="G16">
        <v>41</v>
      </c>
      <c r="H16">
        <v>23</v>
      </c>
      <c r="I16" s="9"/>
      <c r="J16" s="2" t="str">
        <f t="shared" si="32"/>
        <v>San Francisco 49ers</v>
      </c>
      <c r="K16" s="2" t="str">
        <f t="shared" si="33"/>
        <v>Seattle Seahawks</v>
      </c>
      <c r="L16" s="17">
        <f t="shared" si="34"/>
        <v>-500.00000000000011</v>
      </c>
      <c r="M16" s="18">
        <f t="shared" si="35"/>
        <v>375</v>
      </c>
      <c r="N16" s="4">
        <f t="shared" si="8"/>
        <v>1.2</v>
      </c>
      <c r="O16" s="4">
        <f t="shared" si="9"/>
        <v>4.75</v>
      </c>
      <c r="P16" s="4"/>
      <c r="Q16" s="4"/>
      <c r="R16" s="1">
        <f t="shared" si="10"/>
        <v>0.83333333333333337</v>
      </c>
      <c r="S16" s="1">
        <f t="shared" si="11"/>
        <v>0.21052631578947367</v>
      </c>
      <c r="T16" s="1">
        <f t="shared" si="12"/>
        <v>4.2016806722689037E-2</v>
      </c>
      <c r="U16" s="1">
        <f t="shared" si="13"/>
        <v>0.31140350877192985</v>
      </c>
      <c r="V16" s="1">
        <f t="shared" si="14"/>
        <v>0.82240350877192991</v>
      </c>
      <c r="W16" s="1"/>
      <c r="X16" s="17">
        <f t="shared" si="16"/>
        <v>215.94811954689931</v>
      </c>
      <c r="Y16" s="18">
        <f t="shared" si="17"/>
        <v>3787.1793685900598</v>
      </c>
      <c r="Z16" s="2">
        <f t="shared" si="18"/>
        <v>205.15071356955434</v>
      </c>
      <c r="AA16" s="18">
        <f t="shared" si="19"/>
        <v>3597.8204001605568</v>
      </c>
      <c r="AB16" s="2">
        <f t="shared" si="20"/>
        <v>-487.44651315139578</v>
      </c>
      <c r="AC16" s="2">
        <f t="shared" si="21"/>
        <v>359.7820400160557</v>
      </c>
      <c r="AD16" s="2">
        <f t="shared" si="22"/>
        <v>205.15071356955434</v>
      </c>
      <c r="AE16" s="2">
        <f t="shared" si="23"/>
        <v>-1000</v>
      </c>
      <c r="AF16" s="5">
        <f t="shared" si="24"/>
        <v>0.19999999999999996</v>
      </c>
      <c r="AG16" s="5">
        <f t="shared" si="25"/>
        <v>-1</v>
      </c>
      <c r="AH16" s="3">
        <f t="shared" si="26"/>
        <v>202301</v>
      </c>
      <c r="AI16" s="21">
        <v>1.2</v>
      </c>
      <c r="AJ16" s="21">
        <v>4.75</v>
      </c>
      <c r="AK16" s="21">
        <v>1.2</v>
      </c>
      <c r="AL16" s="21">
        <v>4.75</v>
      </c>
      <c r="AO16">
        <f t="shared" si="31"/>
        <v>-500</v>
      </c>
      <c r="AP16">
        <f>IF(E16&lt;F16,G16,H16)</f>
        <v>41</v>
      </c>
      <c r="AQ16">
        <f>IF(E16&lt;F16,H16,G16)</f>
        <v>23</v>
      </c>
    </row>
    <row r="17" spans="1:43" x14ac:dyDescent="0.25">
      <c r="A17">
        <v>13</v>
      </c>
      <c r="B17" s="24">
        <v>44934</v>
      </c>
      <c r="C17" s="20" t="s">
        <v>33</v>
      </c>
      <c r="D17" s="20" t="s">
        <v>34</v>
      </c>
      <c r="E17" s="2">
        <v>-235.29411764705881</v>
      </c>
      <c r="F17" s="2">
        <v>195.00000000000003</v>
      </c>
      <c r="G17">
        <v>16</v>
      </c>
      <c r="H17">
        <v>20</v>
      </c>
      <c r="I17" s="9"/>
      <c r="J17" s="2" t="str">
        <f t="shared" si="32"/>
        <v>Green Bay Packers</v>
      </c>
      <c r="K17" s="2" t="str">
        <f t="shared" si="33"/>
        <v>Detroit Lions</v>
      </c>
      <c r="L17" s="17">
        <f t="shared" si="34"/>
        <v>-235.29411764705881</v>
      </c>
      <c r="M17" s="18">
        <f t="shared" si="35"/>
        <v>195.00000000000003</v>
      </c>
      <c r="N17" s="4">
        <f t="shared" si="8"/>
        <v>1.454</v>
      </c>
      <c r="O17" s="4">
        <f t="shared" si="9"/>
        <v>2.8</v>
      </c>
      <c r="P17" s="4"/>
      <c r="Q17" s="4"/>
      <c r="R17" s="1">
        <f t="shared" si="10"/>
        <v>0.68775790921595603</v>
      </c>
      <c r="S17" s="1">
        <f t="shared" si="11"/>
        <v>0.35714285714285715</v>
      </c>
      <c r="T17" s="1">
        <f t="shared" si="12"/>
        <v>4.2971321109544047E-2</v>
      </c>
      <c r="U17" s="1">
        <f t="shared" si="13"/>
        <v>0.16530752603654944</v>
      </c>
      <c r="V17" s="1">
        <f t="shared" si="14"/>
        <v>0.67630752603654942</v>
      </c>
      <c r="W17" s="1"/>
      <c r="X17" s="17">
        <f t="shared" si="16"/>
        <v>478.61728799681782</v>
      </c>
      <c r="Y17" s="18">
        <f t="shared" si="17"/>
        <v>1864.7917943574034</v>
      </c>
      <c r="Z17" s="2">
        <f t="shared" si="18"/>
        <v>454.68642359697691</v>
      </c>
      <c r="AA17" s="18">
        <f t="shared" si="19"/>
        <v>1771.5522046395331</v>
      </c>
      <c r="AB17" s="2">
        <f t="shared" si="20"/>
        <v>-219.93179213249962</v>
      </c>
      <c r="AC17" s="2">
        <f t="shared" si="21"/>
        <v>177.1552204639533</v>
      </c>
      <c r="AD17" s="2">
        <f t="shared" si="22"/>
        <v>-1000</v>
      </c>
      <c r="AE17" s="2">
        <f t="shared" si="23"/>
        <v>1771.5522046395331</v>
      </c>
      <c r="AF17" s="5">
        <f t="shared" si="24"/>
        <v>-1</v>
      </c>
      <c r="AG17" s="5">
        <f t="shared" si="25"/>
        <v>1.7999999999999998</v>
      </c>
      <c r="AH17" s="3">
        <f t="shared" si="26"/>
        <v>202301</v>
      </c>
      <c r="AI17" s="21">
        <v>1.454</v>
      </c>
      <c r="AJ17" s="21">
        <v>2.8</v>
      </c>
      <c r="AK17" s="21">
        <v>1.425</v>
      </c>
      <c r="AL17" s="21">
        <v>2.95</v>
      </c>
      <c r="AO17">
        <f t="shared" si="31"/>
        <v>-300</v>
      </c>
      <c r="AP17">
        <f>IF(E17&lt;F17,G17,H17)</f>
        <v>16</v>
      </c>
      <c r="AQ17">
        <f>IF(E17&lt;F17,H17,G17)</f>
        <v>20</v>
      </c>
    </row>
    <row r="18" spans="1:43" x14ac:dyDescent="0.25">
      <c r="A18">
        <v>14</v>
      </c>
      <c r="B18" s="24">
        <v>44934</v>
      </c>
      <c r="C18" s="20" t="s">
        <v>35</v>
      </c>
      <c r="D18" s="20" t="s">
        <v>27</v>
      </c>
      <c r="E18" s="2">
        <v>-260.41666666666674</v>
      </c>
      <c r="F18" s="2">
        <v>215</v>
      </c>
      <c r="G18">
        <v>30</v>
      </c>
      <c r="H18">
        <v>17</v>
      </c>
      <c r="I18" s="9"/>
      <c r="J18" s="2" t="str">
        <f t="shared" si="32"/>
        <v>Atlanta Falcons</v>
      </c>
      <c r="K18" s="2" t="str">
        <f t="shared" si="33"/>
        <v>Tampa Bay Buccaneers</v>
      </c>
      <c r="L18" s="17">
        <f t="shared" si="34"/>
        <v>-260.41666666666674</v>
      </c>
      <c r="M18" s="18">
        <f t="shared" si="35"/>
        <v>215</v>
      </c>
      <c r="N18" s="4">
        <f t="shared" si="8"/>
        <v>1.909</v>
      </c>
      <c r="O18" s="4">
        <f t="shared" si="9"/>
        <v>1.909</v>
      </c>
      <c r="P18" s="4"/>
      <c r="Q18" s="4"/>
      <c r="R18" s="1">
        <f t="shared" si="10"/>
        <v>0.52383446830801461</v>
      </c>
      <c r="S18" s="1">
        <f t="shared" si="11"/>
        <v>0.52383446830801461</v>
      </c>
      <c r="T18" s="1">
        <f t="shared" si="12"/>
        <v>4.5499999999999985E-2</v>
      </c>
      <c r="U18" s="1">
        <f t="shared" si="13"/>
        <v>0</v>
      </c>
      <c r="V18" s="1">
        <f t="shared" si="14"/>
        <v>0.51100000000000001</v>
      </c>
      <c r="W18" s="1"/>
      <c r="X18" s="17">
        <f t="shared" si="16"/>
        <v>956.94716242661434</v>
      </c>
      <c r="Y18" s="18">
        <f t="shared" si="17"/>
        <v>953.05662164669593</v>
      </c>
      <c r="Z18" s="2">
        <f t="shared" si="18"/>
        <v>909.09980430528356</v>
      </c>
      <c r="AA18" s="18">
        <f t="shared" si="19"/>
        <v>905.40379056436109</v>
      </c>
      <c r="AB18" s="2">
        <f t="shared" si="20"/>
        <v>-109.9989236895921</v>
      </c>
      <c r="AC18" s="2">
        <f t="shared" si="21"/>
        <v>-110.44795818412409</v>
      </c>
      <c r="AD18" s="2">
        <f t="shared" si="22"/>
        <v>909.09980430528356</v>
      </c>
      <c r="AE18" s="2">
        <f t="shared" si="23"/>
        <v>-1000</v>
      </c>
      <c r="AF18" s="5">
        <f t="shared" si="24"/>
        <v>0.90900000000000003</v>
      </c>
      <c r="AG18" s="5">
        <f t="shared" si="25"/>
        <v>-1</v>
      </c>
      <c r="AH18" s="3">
        <f t="shared" si="26"/>
        <v>202301</v>
      </c>
      <c r="AI18" s="21">
        <v>1.909</v>
      </c>
      <c r="AJ18" s="21">
        <v>1.909</v>
      </c>
      <c r="AK18" s="21">
        <v>1.3839999999999999</v>
      </c>
      <c r="AL18" s="21">
        <v>3.15</v>
      </c>
      <c r="AO18">
        <f t="shared" si="31"/>
        <v>-300</v>
      </c>
      <c r="AP18">
        <f>IF(E18&lt;F18,G18,H18)</f>
        <v>30</v>
      </c>
      <c r="AQ18">
        <f>IF(E18&lt;F18,H18,G18)</f>
        <v>17</v>
      </c>
    </row>
    <row r="19" spans="1:43" x14ac:dyDescent="0.25">
      <c r="A19">
        <v>15</v>
      </c>
      <c r="B19" s="24">
        <v>44934</v>
      </c>
      <c r="C19" s="20" t="s">
        <v>24</v>
      </c>
      <c r="D19" s="20" t="s">
        <v>36</v>
      </c>
      <c r="E19" s="2">
        <v>-380.22813688212943</v>
      </c>
      <c r="F19" s="2">
        <v>300</v>
      </c>
      <c r="G19">
        <v>35</v>
      </c>
      <c r="H19">
        <v>23</v>
      </c>
      <c r="I19" s="9"/>
      <c r="J19" s="2" t="str">
        <f t="shared" si="32"/>
        <v>Buffalo Bills</v>
      </c>
      <c r="K19" s="2" t="str">
        <f t="shared" si="33"/>
        <v>New England Patriots</v>
      </c>
      <c r="L19" s="17">
        <f t="shared" si="34"/>
        <v>-380.22813688212943</v>
      </c>
      <c r="M19" s="18">
        <f t="shared" si="35"/>
        <v>300</v>
      </c>
      <c r="N19" s="4">
        <f t="shared" si="8"/>
        <v>1.2</v>
      </c>
      <c r="O19" s="4">
        <f t="shared" si="9"/>
        <v>4.75</v>
      </c>
      <c r="P19" s="4"/>
      <c r="Q19" s="4"/>
      <c r="R19" s="1">
        <f t="shared" si="10"/>
        <v>0.83333333333333337</v>
      </c>
      <c r="S19" s="1">
        <f t="shared" si="11"/>
        <v>0.21052631578947367</v>
      </c>
      <c r="T19" s="1">
        <f t="shared" si="12"/>
        <v>4.2016806722689037E-2</v>
      </c>
      <c r="U19" s="1">
        <f t="shared" si="13"/>
        <v>0.31140350877192985</v>
      </c>
      <c r="V19" s="1">
        <f t="shared" si="14"/>
        <v>0.82240350877192991</v>
      </c>
      <c r="W19" s="1"/>
      <c r="X19" s="17">
        <f t="shared" si="16"/>
        <v>215.94811954689931</v>
      </c>
      <c r="Y19" s="18">
        <f t="shared" si="17"/>
        <v>3787.1793685900598</v>
      </c>
      <c r="Z19" s="2">
        <f t="shared" si="18"/>
        <v>205.15071356955434</v>
      </c>
      <c r="AA19" s="18">
        <f t="shared" si="19"/>
        <v>3597.8204001605568</v>
      </c>
      <c r="AB19" s="2">
        <f t="shared" si="20"/>
        <v>-487.44651315139578</v>
      </c>
      <c r="AC19" s="2">
        <f t="shared" si="21"/>
        <v>359.7820400160557</v>
      </c>
      <c r="AD19" s="2">
        <f t="shared" si="22"/>
        <v>205.15071356955434</v>
      </c>
      <c r="AE19" s="2">
        <f t="shared" si="23"/>
        <v>-1000</v>
      </c>
      <c r="AF19" s="5">
        <f t="shared" si="24"/>
        <v>0.19999999999999996</v>
      </c>
      <c r="AG19" s="5">
        <f t="shared" si="25"/>
        <v>-1</v>
      </c>
      <c r="AH19" s="3">
        <f t="shared" si="26"/>
        <v>202301</v>
      </c>
      <c r="AI19" s="21">
        <v>1.2</v>
      </c>
      <c r="AJ19" s="21">
        <v>4.75</v>
      </c>
      <c r="AK19" s="21">
        <v>1.2629999999999999</v>
      </c>
      <c r="AL19" s="21">
        <v>4</v>
      </c>
      <c r="AO19">
        <f t="shared" si="31"/>
        <v>-400</v>
      </c>
      <c r="AP19">
        <f>IF(E19&lt;F19,G19,H19)</f>
        <v>35</v>
      </c>
      <c r="AQ19">
        <f>IF(E19&lt;F19,H19,G19)</f>
        <v>23</v>
      </c>
    </row>
    <row r="20" spans="1:43" x14ac:dyDescent="0.25">
      <c r="A20">
        <v>16</v>
      </c>
      <c r="B20" s="24">
        <v>44934</v>
      </c>
      <c r="C20" s="20" t="s">
        <v>37</v>
      </c>
      <c r="D20" s="20" t="s">
        <v>29</v>
      </c>
      <c r="E20" s="2">
        <v>229.99999999999997</v>
      </c>
      <c r="F20" s="2">
        <v>-280.1120448179272</v>
      </c>
      <c r="G20">
        <v>13</v>
      </c>
      <c r="H20">
        <v>29</v>
      </c>
      <c r="I20" s="9"/>
      <c r="J20" s="2" t="str">
        <f t="shared" si="32"/>
        <v>Minnesota Vikings</v>
      </c>
      <c r="K20" s="2" t="str">
        <f t="shared" si="33"/>
        <v>Chicago Bears</v>
      </c>
      <c r="L20" s="17">
        <f t="shared" si="34"/>
        <v>-280.1120448179272</v>
      </c>
      <c r="M20" s="18">
        <f t="shared" si="35"/>
        <v>229.99999999999997</v>
      </c>
      <c r="N20" s="4">
        <f t="shared" si="8"/>
        <v>1.74</v>
      </c>
      <c r="O20" s="4">
        <f t="shared" si="9"/>
        <v>2.15</v>
      </c>
      <c r="P20" s="4"/>
      <c r="Q20" s="4"/>
      <c r="R20" s="1">
        <f t="shared" si="10"/>
        <v>0.57471264367816088</v>
      </c>
      <c r="S20" s="1">
        <f t="shared" si="11"/>
        <v>0.46511627906976744</v>
      </c>
      <c r="T20" s="1">
        <f t="shared" si="12"/>
        <v>3.8303341902313659E-2</v>
      </c>
      <c r="U20" s="1">
        <f t="shared" si="13"/>
        <v>5.4798182304196724E-2</v>
      </c>
      <c r="V20" s="1">
        <f t="shared" si="14"/>
        <v>0.56579818230419676</v>
      </c>
      <c r="W20" s="1"/>
      <c r="X20" s="17">
        <f t="shared" si="16"/>
        <v>767.41465645493759</v>
      </c>
      <c r="Y20" s="18">
        <f t="shared" si="17"/>
        <v>1185.8985221458363</v>
      </c>
      <c r="Z20" s="2">
        <f t="shared" si="18"/>
        <v>729.04392363219063</v>
      </c>
      <c r="AA20" s="18">
        <f t="shared" si="19"/>
        <v>1126.6035960385445</v>
      </c>
      <c r="AB20" s="2">
        <f t="shared" si="20"/>
        <v>-137.16594673992637</v>
      </c>
      <c r="AC20" s="2">
        <f t="shared" si="21"/>
        <v>112.66035960385446</v>
      </c>
      <c r="AD20" s="2">
        <f t="shared" si="22"/>
        <v>729.04392363219063</v>
      </c>
      <c r="AE20" s="2">
        <f t="shared" si="23"/>
        <v>-1000</v>
      </c>
      <c r="AF20" s="5">
        <f t="shared" si="24"/>
        <v>0.74</v>
      </c>
      <c r="AG20" s="5">
        <f t="shared" si="25"/>
        <v>-1</v>
      </c>
      <c r="AH20" s="3">
        <f t="shared" si="26"/>
        <v>202301</v>
      </c>
      <c r="AI20" s="21">
        <v>2.15</v>
      </c>
      <c r="AJ20" s="21">
        <v>1.74</v>
      </c>
      <c r="AK20" s="21">
        <v>3.3</v>
      </c>
      <c r="AL20" s="21">
        <v>1.357</v>
      </c>
      <c r="AO20">
        <f t="shared" si="31"/>
        <v>-300</v>
      </c>
      <c r="AP20">
        <f>IF(E20&lt;F20,G20,H20)</f>
        <v>29</v>
      </c>
      <c r="AQ20">
        <f>IF(E20&lt;F20,H20,G20)</f>
        <v>13</v>
      </c>
    </row>
    <row r="21" spans="1:43" x14ac:dyDescent="0.25">
      <c r="A21">
        <v>17</v>
      </c>
      <c r="B21" s="24">
        <v>44934</v>
      </c>
      <c r="C21" s="20" t="s">
        <v>21</v>
      </c>
      <c r="D21" s="20" t="s">
        <v>28</v>
      </c>
      <c r="E21" s="2">
        <v>-704.22535211267655</v>
      </c>
      <c r="F21" s="2">
        <v>500</v>
      </c>
      <c r="G21">
        <v>27</v>
      </c>
      <c r="H21">
        <v>16</v>
      </c>
      <c r="I21" s="9"/>
      <c r="J21" s="2" t="str">
        <f t="shared" si="32"/>
        <v>Cincinnati Bengals</v>
      </c>
      <c r="K21" s="2" t="str">
        <f t="shared" si="33"/>
        <v>Baltimore Ravens</v>
      </c>
      <c r="L21" s="17">
        <f t="shared" si="34"/>
        <v>-704.22535211267655</v>
      </c>
      <c r="M21" s="18">
        <f t="shared" si="35"/>
        <v>500</v>
      </c>
      <c r="N21" s="4">
        <f t="shared" si="8"/>
        <v>1.4</v>
      </c>
      <c r="O21" s="4">
        <f t="shared" si="9"/>
        <v>3.1</v>
      </c>
      <c r="P21" s="4"/>
      <c r="Q21" s="4"/>
      <c r="R21" s="1">
        <f t="shared" si="10"/>
        <v>0.7142857142857143</v>
      </c>
      <c r="S21" s="1">
        <f t="shared" si="11"/>
        <v>0.32258064516129031</v>
      </c>
      <c r="T21" s="1">
        <f t="shared" si="12"/>
        <v>3.5555555555555562E-2</v>
      </c>
      <c r="U21" s="1">
        <f t="shared" si="13"/>
        <v>0.19585253456221199</v>
      </c>
      <c r="V21" s="1">
        <f t="shared" si="14"/>
        <v>0.70685253456221198</v>
      </c>
      <c r="W21" s="1"/>
      <c r="X21" s="17">
        <f t="shared" si="16"/>
        <v>414.72223852086552</v>
      </c>
      <c r="Y21" s="18">
        <f t="shared" si="17"/>
        <v>2130.2265089838866</v>
      </c>
      <c r="Z21" s="2">
        <f t="shared" si="18"/>
        <v>393.98612659482222</v>
      </c>
      <c r="AA21" s="18">
        <f t="shared" si="19"/>
        <v>2023.7151835346922</v>
      </c>
      <c r="AB21" s="2">
        <f t="shared" si="20"/>
        <v>-253.81604389039978</v>
      </c>
      <c r="AC21" s="2">
        <f t="shared" si="21"/>
        <v>202.37151835346921</v>
      </c>
      <c r="AD21" s="2">
        <f t="shared" si="22"/>
        <v>393.98612659482222</v>
      </c>
      <c r="AE21" s="2">
        <f t="shared" si="23"/>
        <v>-1000</v>
      </c>
      <c r="AF21" s="5">
        <f t="shared" si="24"/>
        <v>0.39999999999999991</v>
      </c>
      <c r="AG21" s="5">
        <f t="shared" si="25"/>
        <v>-1</v>
      </c>
      <c r="AH21" s="3">
        <f t="shared" si="26"/>
        <v>202301</v>
      </c>
      <c r="AI21" s="21">
        <v>1.4</v>
      </c>
      <c r="AJ21" s="21">
        <v>3.1</v>
      </c>
      <c r="AK21" s="21">
        <v>1.1419999999999999</v>
      </c>
      <c r="AL21" s="21">
        <v>6</v>
      </c>
      <c r="AO21">
        <f t="shared" si="31"/>
        <v>-800</v>
      </c>
      <c r="AP21">
        <f>IF(E21&lt;F21,G21,H21)</f>
        <v>27</v>
      </c>
      <c r="AQ21">
        <f>IF(E21&lt;F21,H21,G21)</f>
        <v>16</v>
      </c>
    </row>
    <row r="22" spans="1:43" x14ac:dyDescent="0.25">
      <c r="A22">
        <v>18</v>
      </c>
      <c r="B22" s="24">
        <v>44934</v>
      </c>
      <c r="C22" s="20" t="s">
        <v>38</v>
      </c>
      <c r="D22" s="20" t="s">
        <v>31</v>
      </c>
      <c r="E22" s="2">
        <v>-280.1120448179272</v>
      </c>
      <c r="F22" s="2">
        <v>229.99999999999997</v>
      </c>
      <c r="G22">
        <v>31</v>
      </c>
      <c r="H22">
        <v>28</v>
      </c>
      <c r="I22" s="9"/>
      <c r="J22" s="2" t="str">
        <f t="shared" si="32"/>
        <v>Denver Broncos</v>
      </c>
      <c r="K22" s="2" t="str">
        <f t="shared" si="33"/>
        <v>Los Angeles Chargers</v>
      </c>
      <c r="L22" s="17">
        <f t="shared" si="34"/>
        <v>-280.1120448179272</v>
      </c>
      <c r="M22" s="18">
        <f t="shared" si="35"/>
        <v>229.99999999999997</v>
      </c>
      <c r="N22" s="4">
        <f t="shared" si="8"/>
        <v>1.74</v>
      </c>
      <c r="O22" s="4">
        <f t="shared" si="9"/>
        <v>2.15</v>
      </c>
      <c r="P22" s="4"/>
      <c r="Q22" s="4"/>
      <c r="R22" s="1">
        <f t="shared" si="10"/>
        <v>0.57471264367816088</v>
      </c>
      <c r="S22" s="1">
        <f t="shared" si="11"/>
        <v>0.46511627906976744</v>
      </c>
      <c r="T22" s="1">
        <f t="shared" si="12"/>
        <v>3.8303341902313659E-2</v>
      </c>
      <c r="U22" s="1">
        <f t="shared" si="13"/>
        <v>5.4798182304196724E-2</v>
      </c>
      <c r="V22" s="1">
        <f t="shared" si="14"/>
        <v>0.56579818230419676</v>
      </c>
      <c r="W22" s="1"/>
      <c r="X22" s="17">
        <f t="shared" si="16"/>
        <v>767.41465645493759</v>
      </c>
      <c r="Y22" s="18">
        <f t="shared" si="17"/>
        <v>1185.8985221458363</v>
      </c>
      <c r="Z22" s="2">
        <f t="shared" si="18"/>
        <v>729.04392363219063</v>
      </c>
      <c r="AA22" s="18">
        <f t="shared" si="19"/>
        <v>1126.6035960385445</v>
      </c>
      <c r="AB22" s="2">
        <f t="shared" si="20"/>
        <v>-137.16594673992637</v>
      </c>
      <c r="AC22" s="2">
        <f t="shared" si="21"/>
        <v>112.66035960385446</v>
      </c>
      <c r="AD22" s="2">
        <f t="shared" si="22"/>
        <v>729.04392363219063</v>
      </c>
      <c r="AE22" s="2">
        <f t="shared" si="23"/>
        <v>-1000</v>
      </c>
      <c r="AF22" s="5">
        <f t="shared" si="24"/>
        <v>0.74</v>
      </c>
      <c r="AG22" s="5">
        <f t="shared" si="25"/>
        <v>-1</v>
      </c>
      <c r="AH22" s="3">
        <f t="shared" si="26"/>
        <v>202301</v>
      </c>
      <c r="AI22" s="21">
        <v>1.74</v>
      </c>
      <c r="AJ22" s="21">
        <v>2.15</v>
      </c>
      <c r="AK22" s="21">
        <v>1.357</v>
      </c>
      <c r="AL22" s="21">
        <v>3.3</v>
      </c>
      <c r="AO22">
        <f t="shared" si="31"/>
        <v>-300</v>
      </c>
      <c r="AP22">
        <f>IF(E22&lt;F22,G22,H22)</f>
        <v>31</v>
      </c>
      <c r="AQ22">
        <f>IF(E22&lt;F22,H22,G22)</f>
        <v>28</v>
      </c>
    </row>
    <row r="23" spans="1:43" x14ac:dyDescent="0.25">
      <c r="A23">
        <v>19</v>
      </c>
      <c r="B23" s="24">
        <v>44934</v>
      </c>
      <c r="C23" s="20" t="s">
        <v>39</v>
      </c>
      <c r="D23" s="20" t="s">
        <v>40</v>
      </c>
      <c r="E23" s="2">
        <v>-155.03875968992247</v>
      </c>
      <c r="F23" s="2">
        <v>135</v>
      </c>
      <c r="G23">
        <v>31</v>
      </c>
      <c r="H23">
        <v>32</v>
      </c>
      <c r="I23" s="9"/>
      <c r="J23" s="2" t="str">
        <f t="shared" si="32"/>
        <v>Indianapolis Colts</v>
      </c>
      <c r="K23" s="2" t="str">
        <f t="shared" si="33"/>
        <v>Houston Texans</v>
      </c>
      <c r="L23" s="17">
        <f t="shared" si="34"/>
        <v>-155.03875968992247</v>
      </c>
      <c r="M23" s="18">
        <f t="shared" si="35"/>
        <v>135</v>
      </c>
      <c r="N23" s="4">
        <f t="shared" si="8"/>
        <v>1.74</v>
      </c>
      <c r="O23" s="4">
        <f t="shared" si="9"/>
        <v>2.15</v>
      </c>
      <c r="P23" s="4"/>
      <c r="Q23" s="4"/>
      <c r="R23" s="1">
        <f t="shared" si="10"/>
        <v>0.57471264367816088</v>
      </c>
      <c r="S23" s="1">
        <f t="shared" si="11"/>
        <v>0.46511627906976744</v>
      </c>
      <c r="T23" s="1">
        <f t="shared" si="12"/>
        <v>3.8303341902313659E-2</v>
      </c>
      <c r="U23" s="1">
        <f t="shared" si="13"/>
        <v>5.4798182304196724E-2</v>
      </c>
      <c r="V23" s="1">
        <f t="shared" si="14"/>
        <v>0.56579818230419676</v>
      </c>
      <c r="W23" s="1"/>
      <c r="X23" s="17">
        <f t="shared" si="16"/>
        <v>767.41465645493759</v>
      </c>
      <c r="Y23" s="18">
        <f t="shared" si="17"/>
        <v>1185.8985221458363</v>
      </c>
      <c r="Z23" s="2">
        <f t="shared" si="18"/>
        <v>729.04392363219063</v>
      </c>
      <c r="AA23" s="18">
        <f t="shared" si="19"/>
        <v>1126.6035960385445</v>
      </c>
      <c r="AB23" s="2">
        <f t="shared" si="20"/>
        <v>-137.16594673992637</v>
      </c>
      <c r="AC23" s="2">
        <f t="shared" si="21"/>
        <v>112.66035960385446</v>
      </c>
      <c r="AD23" s="2">
        <f t="shared" si="22"/>
        <v>-1000</v>
      </c>
      <c r="AE23" s="2">
        <f t="shared" si="23"/>
        <v>1126.6035960385445</v>
      </c>
      <c r="AF23" s="5">
        <f t="shared" si="24"/>
        <v>-1</v>
      </c>
      <c r="AG23" s="5">
        <f t="shared" si="25"/>
        <v>1.1499999999999999</v>
      </c>
      <c r="AH23" s="3">
        <f t="shared" si="26"/>
        <v>202301</v>
      </c>
      <c r="AI23" s="21">
        <v>1.74</v>
      </c>
      <c r="AJ23" s="21">
        <v>2.15</v>
      </c>
      <c r="AK23" s="21">
        <v>1.645</v>
      </c>
      <c r="AL23" s="21">
        <v>2.35</v>
      </c>
      <c r="AO23">
        <f t="shared" si="31"/>
        <v>-160</v>
      </c>
      <c r="AP23">
        <f>IF(E23&lt;F23,G23,H23)</f>
        <v>31</v>
      </c>
      <c r="AQ23">
        <f>IF(E23&lt;F23,H23,G23)</f>
        <v>32</v>
      </c>
    </row>
    <row r="24" spans="1:43" x14ac:dyDescent="0.25">
      <c r="A24">
        <v>20</v>
      </c>
      <c r="B24" s="24">
        <v>44934</v>
      </c>
      <c r="C24" s="20" t="s">
        <v>26</v>
      </c>
      <c r="D24" s="20" t="s">
        <v>41</v>
      </c>
      <c r="E24" s="2">
        <v>-280.1120448179272</v>
      </c>
      <c r="F24" s="2">
        <v>229.99999999999997</v>
      </c>
      <c r="G24">
        <v>20</v>
      </c>
      <c r="H24">
        <v>16</v>
      </c>
      <c r="I24" s="9"/>
      <c r="J24" s="2" t="str">
        <f t="shared" si="32"/>
        <v>Jacksonville Jaguars</v>
      </c>
      <c r="K24" s="2" t="str">
        <f t="shared" si="33"/>
        <v>Tennessee Titans</v>
      </c>
      <c r="L24" s="17">
        <f t="shared" si="34"/>
        <v>-280.1120448179272</v>
      </c>
      <c r="M24" s="18">
        <f t="shared" si="35"/>
        <v>229.99999999999997</v>
      </c>
      <c r="N24" s="4">
        <f t="shared" si="8"/>
        <v>1.37</v>
      </c>
      <c r="O24" s="4">
        <f t="shared" si="9"/>
        <v>3.2</v>
      </c>
      <c r="P24" s="4"/>
      <c r="Q24" s="4"/>
      <c r="R24" s="1">
        <f t="shared" si="10"/>
        <v>0.72992700729927007</v>
      </c>
      <c r="S24" s="1">
        <f t="shared" si="11"/>
        <v>0.3125</v>
      </c>
      <c r="T24" s="1">
        <f t="shared" si="12"/>
        <v>4.0700218818380707E-2</v>
      </c>
      <c r="U24" s="1">
        <f t="shared" si="13"/>
        <v>0.20871350364963503</v>
      </c>
      <c r="V24" s="1">
        <f t="shared" si="14"/>
        <v>0.71971350364963504</v>
      </c>
      <c r="W24" s="1"/>
      <c r="X24" s="17">
        <f t="shared" si="16"/>
        <v>389.44176388110628</v>
      </c>
      <c r="Y24" s="18">
        <f t="shared" si="17"/>
        <v>2256.8044836814311</v>
      </c>
      <c r="Z24" s="2">
        <f t="shared" si="18"/>
        <v>369.96967568705094</v>
      </c>
      <c r="AA24" s="18">
        <f t="shared" si="19"/>
        <v>2143.9642594973593</v>
      </c>
      <c r="AB24" s="2">
        <f t="shared" si="20"/>
        <v>-270.29242278923357</v>
      </c>
      <c r="AC24" s="2">
        <f t="shared" si="21"/>
        <v>214.39642594973594</v>
      </c>
      <c r="AD24" s="2">
        <f t="shared" si="22"/>
        <v>369.96967568705094</v>
      </c>
      <c r="AE24" s="2">
        <f t="shared" si="23"/>
        <v>-1000</v>
      </c>
      <c r="AF24" s="5">
        <f t="shared" si="24"/>
        <v>0.37000000000000011</v>
      </c>
      <c r="AG24" s="5">
        <f t="shared" si="25"/>
        <v>-1</v>
      </c>
      <c r="AH24" s="3">
        <f t="shared" si="26"/>
        <v>202301</v>
      </c>
      <c r="AI24" s="21">
        <v>1.37</v>
      </c>
      <c r="AJ24" s="21">
        <v>3.2</v>
      </c>
      <c r="AK24" s="21">
        <v>1.357</v>
      </c>
      <c r="AL24" s="21">
        <v>3.3</v>
      </c>
      <c r="AO24">
        <f t="shared" si="31"/>
        <v>-300</v>
      </c>
      <c r="AP24">
        <f>IF(E24&lt;F24,G24,H24)</f>
        <v>20</v>
      </c>
      <c r="AQ24">
        <f>IF(E24&lt;F24,H24,G24)</f>
        <v>16</v>
      </c>
    </row>
    <row r="25" spans="1:43" x14ac:dyDescent="0.25">
      <c r="A25">
        <v>21</v>
      </c>
      <c r="B25" s="24">
        <v>44934</v>
      </c>
      <c r="C25" s="20" t="s">
        <v>30</v>
      </c>
      <c r="D25" s="20" t="s">
        <v>42</v>
      </c>
      <c r="E25" s="2">
        <v>-185.18518518518516</v>
      </c>
      <c r="F25" s="2">
        <v>165</v>
      </c>
      <c r="G25">
        <v>11</v>
      </c>
      <c r="H25">
        <v>6</v>
      </c>
      <c r="I25" s="9"/>
      <c r="J25" s="2" t="str">
        <f t="shared" si="32"/>
        <v>Miami Dolphins</v>
      </c>
      <c r="K25" s="2" t="str">
        <f t="shared" si="33"/>
        <v>New York Jets</v>
      </c>
      <c r="L25" s="17">
        <f t="shared" si="34"/>
        <v>-185.18518518518516</v>
      </c>
      <c r="M25" s="18">
        <f t="shared" si="35"/>
        <v>165</v>
      </c>
      <c r="N25" s="4">
        <f t="shared" si="8"/>
        <v>1.909</v>
      </c>
      <c r="O25" s="4">
        <f t="shared" si="9"/>
        <v>1.909</v>
      </c>
      <c r="P25" s="4"/>
      <c r="Q25" s="4"/>
      <c r="R25" s="1">
        <f t="shared" si="10"/>
        <v>0.52383446830801461</v>
      </c>
      <c r="S25" s="1">
        <f t="shared" si="11"/>
        <v>0.52383446830801461</v>
      </c>
      <c r="T25" s="1">
        <f t="shared" si="12"/>
        <v>4.5499999999999985E-2</v>
      </c>
      <c r="U25" s="1">
        <f t="shared" si="13"/>
        <v>0</v>
      </c>
      <c r="V25" s="1">
        <f t="shared" si="14"/>
        <v>0.51100000000000001</v>
      </c>
      <c r="W25" s="1"/>
      <c r="X25" s="17">
        <f t="shared" si="16"/>
        <v>956.94716242661434</v>
      </c>
      <c r="Y25" s="18">
        <f t="shared" si="17"/>
        <v>953.05662164669593</v>
      </c>
      <c r="Z25" s="2">
        <f t="shared" si="18"/>
        <v>909.09980430528356</v>
      </c>
      <c r="AA25" s="18">
        <f t="shared" si="19"/>
        <v>905.40379056436109</v>
      </c>
      <c r="AB25" s="2">
        <f t="shared" si="20"/>
        <v>-109.9989236895921</v>
      </c>
      <c r="AC25" s="2">
        <f t="shared" si="21"/>
        <v>-110.44795818412409</v>
      </c>
      <c r="AD25" s="2">
        <f t="shared" si="22"/>
        <v>909.09980430528356</v>
      </c>
      <c r="AE25" s="2">
        <f t="shared" si="23"/>
        <v>-1000</v>
      </c>
      <c r="AF25" s="5">
        <f t="shared" si="24"/>
        <v>0.90900000000000003</v>
      </c>
      <c r="AG25" s="5">
        <f t="shared" si="25"/>
        <v>-1</v>
      </c>
      <c r="AH25" s="3">
        <f t="shared" si="26"/>
        <v>202301</v>
      </c>
      <c r="AI25" s="21">
        <v>1.909</v>
      </c>
      <c r="AJ25" s="21">
        <v>1.909</v>
      </c>
      <c r="AK25" s="21">
        <v>1.54</v>
      </c>
      <c r="AL25" s="21">
        <v>2.65</v>
      </c>
      <c r="AO25">
        <f t="shared" si="31"/>
        <v>-190</v>
      </c>
      <c r="AP25">
        <f>IF(E25&lt;F25,G25,H25)</f>
        <v>11</v>
      </c>
      <c r="AQ25">
        <f>IF(E25&lt;F25,H25,G25)</f>
        <v>6</v>
      </c>
    </row>
    <row r="26" spans="1:43" x14ac:dyDescent="0.25">
      <c r="A26">
        <v>22</v>
      </c>
      <c r="B26" s="24">
        <v>44934</v>
      </c>
      <c r="C26" s="20" t="s">
        <v>43</v>
      </c>
      <c r="D26" s="20" t="s">
        <v>44</v>
      </c>
      <c r="E26" s="2">
        <v>-180.1801801801802</v>
      </c>
      <c r="F26" s="2">
        <v>160</v>
      </c>
      <c r="G26">
        <v>7</v>
      </c>
      <c r="H26">
        <v>10</v>
      </c>
      <c r="I26" s="9"/>
      <c r="J26" s="2" t="str">
        <f t="shared" si="32"/>
        <v>New Orleans Saints</v>
      </c>
      <c r="K26" s="2" t="str">
        <f t="shared" si="33"/>
        <v>Carolina Panthers</v>
      </c>
      <c r="L26" s="17">
        <f t="shared" si="34"/>
        <v>-180.1801801801802</v>
      </c>
      <c r="M26" s="18">
        <f t="shared" si="35"/>
        <v>160</v>
      </c>
      <c r="N26" s="4">
        <f t="shared" si="8"/>
        <v>1.625</v>
      </c>
      <c r="O26" s="4">
        <f t="shared" si="9"/>
        <v>2.4</v>
      </c>
      <c r="P26" s="4"/>
      <c r="Q26" s="4"/>
      <c r="R26" s="1">
        <f t="shared" si="10"/>
        <v>0.61538461538461542</v>
      </c>
      <c r="S26" s="1">
        <f t="shared" si="11"/>
        <v>0.41666666666666669</v>
      </c>
      <c r="T26" s="1">
        <f t="shared" si="12"/>
        <v>3.1055900621118071E-2</v>
      </c>
      <c r="U26" s="1">
        <f t="shared" si="13"/>
        <v>9.9358974358974367E-2</v>
      </c>
      <c r="V26" s="1">
        <f t="shared" si="14"/>
        <v>0.61035897435897435</v>
      </c>
      <c r="W26" s="1"/>
      <c r="X26" s="17">
        <f t="shared" si="16"/>
        <v>638.38010418417082</v>
      </c>
      <c r="Y26" s="18">
        <f t="shared" si="17"/>
        <v>1418.3144773710007</v>
      </c>
      <c r="Z26" s="2">
        <f t="shared" si="18"/>
        <v>606.46109897496228</v>
      </c>
      <c r="AA26" s="18">
        <f t="shared" si="19"/>
        <v>1347.3987535024507</v>
      </c>
      <c r="AB26" s="2">
        <f t="shared" si="20"/>
        <v>-164.89103780773331</v>
      </c>
      <c r="AC26" s="2">
        <f t="shared" si="21"/>
        <v>134.73987535024509</v>
      </c>
      <c r="AD26" s="2">
        <f t="shared" si="22"/>
        <v>-1000</v>
      </c>
      <c r="AE26" s="2">
        <f t="shared" si="23"/>
        <v>1347.3987535024507</v>
      </c>
      <c r="AF26" s="5">
        <f t="shared" si="24"/>
        <v>-1</v>
      </c>
      <c r="AG26" s="5">
        <f t="shared" si="25"/>
        <v>1.4</v>
      </c>
      <c r="AH26" s="3">
        <f t="shared" si="26"/>
        <v>202301</v>
      </c>
      <c r="AI26" s="21">
        <v>1.625</v>
      </c>
      <c r="AJ26" s="21">
        <v>2.4</v>
      </c>
      <c r="AK26" s="21">
        <v>1.5549999999999999</v>
      </c>
      <c r="AL26" s="21">
        <v>2.6</v>
      </c>
      <c r="AO26">
        <f t="shared" si="31"/>
        <v>-190</v>
      </c>
      <c r="AP26">
        <f>IF(E26&lt;F26,G26,H26)</f>
        <v>7</v>
      </c>
      <c r="AQ26">
        <f>IF(E26&lt;F26,H26,G26)</f>
        <v>10</v>
      </c>
    </row>
    <row r="27" spans="1:43" x14ac:dyDescent="0.25">
      <c r="A27">
        <v>23</v>
      </c>
      <c r="B27" s="24">
        <v>44934</v>
      </c>
      <c r="C27" s="20" t="s">
        <v>19</v>
      </c>
      <c r="D27" s="20" t="s">
        <v>25</v>
      </c>
      <c r="E27" s="2">
        <v>-1612.9032258064501</v>
      </c>
      <c r="F27" s="2">
        <v>950</v>
      </c>
      <c r="G27">
        <v>22</v>
      </c>
      <c r="H27">
        <v>16</v>
      </c>
      <c r="I27" s="9"/>
      <c r="J27" s="2" t="str">
        <f t="shared" si="32"/>
        <v>Philadelphia Eagles</v>
      </c>
      <c r="K27" s="2" t="str">
        <f t="shared" si="33"/>
        <v>New York Giants</v>
      </c>
      <c r="L27" s="17">
        <f t="shared" si="34"/>
        <v>-1612.9032258064501</v>
      </c>
      <c r="M27" s="18">
        <f t="shared" si="35"/>
        <v>950</v>
      </c>
      <c r="N27" s="4">
        <f t="shared" si="8"/>
        <v>1.7689999999999999</v>
      </c>
      <c r="O27" s="4">
        <f t="shared" si="9"/>
        <v>2.1</v>
      </c>
      <c r="P27" s="4"/>
      <c r="Q27" s="4"/>
      <c r="R27" s="1">
        <f t="shared" si="10"/>
        <v>0.56529112492933864</v>
      </c>
      <c r="S27" s="1">
        <f t="shared" si="11"/>
        <v>0.47619047619047616</v>
      </c>
      <c r="T27" s="1">
        <f t="shared" si="12"/>
        <v>3.982941328508649E-2</v>
      </c>
      <c r="U27" s="1">
        <f t="shared" si="13"/>
        <v>4.4550324369431238E-2</v>
      </c>
      <c r="V27" s="1">
        <f t="shared" si="14"/>
        <v>0.5555503243694313</v>
      </c>
      <c r="W27" s="1"/>
      <c r="X27" s="17">
        <f t="shared" si="16"/>
        <v>800.01694920263856</v>
      </c>
      <c r="Y27" s="18">
        <f t="shared" si="17"/>
        <v>1138.4082155909466</v>
      </c>
      <c r="Z27" s="2">
        <f t="shared" si="18"/>
        <v>760.01610174250663</v>
      </c>
      <c r="AA27" s="18">
        <f t="shared" si="19"/>
        <v>1081.4878048113992</v>
      </c>
      <c r="AB27" s="2">
        <f t="shared" si="20"/>
        <v>-131.57615972967898</v>
      </c>
      <c r="AC27" s="2">
        <f t="shared" si="21"/>
        <v>108.14878048113992</v>
      </c>
      <c r="AD27" s="2">
        <f t="shared" si="22"/>
        <v>760.01610174250663</v>
      </c>
      <c r="AE27" s="2">
        <f t="shared" si="23"/>
        <v>-1000</v>
      </c>
      <c r="AF27" s="5">
        <f t="shared" si="24"/>
        <v>0.76899999999999991</v>
      </c>
      <c r="AG27" s="5">
        <f t="shared" si="25"/>
        <v>-1</v>
      </c>
      <c r="AH27" s="3">
        <f t="shared" si="26"/>
        <v>202301</v>
      </c>
      <c r="AI27" s="21">
        <v>1.7689999999999999</v>
      </c>
      <c r="AJ27" s="21">
        <v>2.1</v>
      </c>
      <c r="AK27" s="21">
        <v>1.0620000000000001</v>
      </c>
      <c r="AL27" s="21">
        <v>10.5</v>
      </c>
      <c r="AO27">
        <f t="shared" si="31"/>
        <v>-1700</v>
      </c>
      <c r="AP27">
        <f>IF(E27&lt;F27,G27,H27)</f>
        <v>22</v>
      </c>
      <c r="AQ27">
        <f>IF(E27&lt;F27,H27,G27)</f>
        <v>16</v>
      </c>
    </row>
    <row r="28" spans="1:43" x14ac:dyDescent="0.25">
      <c r="A28">
        <v>24</v>
      </c>
      <c r="B28" s="24">
        <v>44934</v>
      </c>
      <c r="C28" s="20" t="s">
        <v>45</v>
      </c>
      <c r="D28" s="20" t="s">
        <v>46</v>
      </c>
      <c r="E28" s="2">
        <v>-145.13788098693757</v>
      </c>
      <c r="F28" s="2">
        <v>125</v>
      </c>
      <c r="G28">
        <v>28</v>
      </c>
      <c r="H28">
        <v>14</v>
      </c>
      <c r="I28" s="9"/>
      <c r="J28" s="2" t="str">
        <f t="shared" si="32"/>
        <v>Pittsburgh Steelers</v>
      </c>
      <c r="K28" s="2" t="str">
        <f t="shared" si="33"/>
        <v>Cleveland Browns</v>
      </c>
      <c r="L28" s="17">
        <f t="shared" si="34"/>
        <v>-145.13788098693757</v>
      </c>
      <c r="M28" s="18">
        <f t="shared" si="35"/>
        <v>125</v>
      </c>
      <c r="N28" s="4">
        <f t="shared" si="8"/>
        <v>1.833</v>
      </c>
      <c r="O28" s="4">
        <f t="shared" si="9"/>
        <v>2</v>
      </c>
      <c r="P28" s="4"/>
      <c r="Q28" s="4"/>
      <c r="R28" s="1">
        <f t="shared" si="10"/>
        <v>0.54555373704309873</v>
      </c>
      <c r="S28" s="1">
        <f t="shared" si="11"/>
        <v>0.5</v>
      </c>
      <c r="T28" s="1">
        <f t="shared" si="12"/>
        <v>4.3569006000521826E-2</v>
      </c>
      <c r="U28" s="1">
        <f t="shared" si="13"/>
        <v>2.2776868521549365E-2</v>
      </c>
      <c r="V28" s="1">
        <f t="shared" si="14"/>
        <v>0.53377686852154937</v>
      </c>
      <c r="W28" s="1"/>
      <c r="X28" s="17">
        <f t="shared" si="16"/>
        <v>873.44199228751052</v>
      </c>
      <c r="Y28" s="18">
        <f t="shared" si="17"/>
        <v>1043.8003906587041</v>
      </c>
      <c r="Z28" s="2">
        <f t="shared" si="18"/>
        <v>829.7698926731349</v>
      </c>
      <c r="AA28" s="18">
        <f t="shared" si="19"/>
        <v>991.61037112576889</v>
      </c>
      <c r="AB28" s="2">
        <f t="shared" si="20"/>
        <v>-120.51533911148094</v>
      </c>
      <c r="AC28" s="2">
        <f t="shared" si="21"/>
        <v>-100.84606102543144</v>
      </c>
      <c r="AD28" s="2">
        <f t="shared" si="22"/>
        <v>829.7698926731349</v>
      </c>
      <c r="AE28" s="2">
        <f t="shared" si="23"/>
        <v>-1000</v>
      </c>
      <c r="AF28" s="5">
        <f t="shared" si="24"/>
        <v>0.83299999999999996</v>
      </c>
      <c r="AG28" s="5">
        <f t="shared" si="25"/>
        <v>-1</v>
      </c>
      <c r="AH28" s="3">
        <f t="shared" si="26"/>
        <v>202301</v>
      </c>
      <c r="AI28" s="21">
        <v>1.833</v>
      </c>
      <c r="AJ28" s="21">
        <v>2</v>
      </c>
      <c r="AK28" s="21">
        <v>1.6890000000000001</v>
      </c>
      <c r="AL28" s="21">
        <v>2.25</v>
      </c>
      <c r="AO28">
        <f t="shared" si="31"/>
        <v>-150</v>
      </c>
      <c r="AP28">
        <f>IF(E28&lt;F28,G28,H28)</f>
        <v>28</v>
      </c>
      <c r="AQ28">
        <f>IF(E28&lt;F28,H28,G28)</f>
        <v>14</v>
      </c>
    </row>
    <row r="29" spans="1:43" s="14" customFormat="1" x14ac:dyDescent="0.25">
      <c r="A29" s="14">
        <v>25</v>
      </c>
      <c r="B29" s="24">
        <v>44934</v>
      </c>
      <c r="C29" s="20" t="s">
        <v>32</v>
      </c>
      <c r="D29" s="20" t="s">
        <v>47</v>
      </c>
      <c r="E29" s="2">
        <v>-220.26431718061676</v>
      </c>
      <c r="F29" s="2">
        <v>179.99999999999997</v>
      </c>
      <c r="G29">
        <v>19</v>
      </c>
      <c r="H29">
        <v>16</v>
      </c>
      <c r="I29" s="9"/>
      <c r="J29" s="2" t="str">
        <f t="shared" si="32"/>
        <v>Seattle Seahawks</v>
      </c>
      <c r="K29" s="2" t="str">
        <f t="shared" si="33"/>
        <v>Los Angeles Rams</v>
      </c>
      <c r="L29" s="17">
        <f t="shared" si="34"/>
        <v>-220.26431718061676</v>
      </c>
      <c r="M29" s="18">
        <f t="shared" si="35"/>
        <v>179.99999999999997</v>
      </c>
      <c r="N29" s="4">
        <f t="shared" si="8"/>
        <v>1.625</v>
      </c>
      <c r="O29" s="4">
        <f t="shared" si="9"/>
        <v>2.4</v>
      </c>
      <c r="P29" s="4"/>
      <c r="Q29" s="4"/>
      <c r="R29" s="1">
        <f t="shared" si="10"/>
        <v>0.61538461538461542</v>
      </c>
      <c r="S29" s="1">
        <f t="shared" si="11"/>
        <v>0.41666666666666669</v>
      </c>
      <c r="T29" s="1">
        <f t="shared" si="12"/>
        <v>3.1055900621118071E-2</v>
      </c>
      <c r="U29" s="1">
        <f t="shared" si="13"/>
        <v>9.9358974358974367E-2</v>
      </c>
      <c r="V29" s="1">
        <f t="shared" si="14"/>
        <v>0.61035897435897435</v>
      </c>
      <c r="W29" s="1"/>
      <c r="X29" s="17">
        <f t="shared" si="16"/>
        <v>638.38010418417082</v>
      </c>
      <c r="Y29" s="18">
        <f t="shared" si="17"/>
        <v>1418.3144773710007</v>
      </c>
      <c r="Z29" s="2">
        <f t="shared" si="18"/>
        <v>606.46109897496228</v>
      </c>
      <c r="AA29" s="18">
        <f t="shared" si="19"/>
        <v>1347.3987535024507</v>
      </c>
      <c r="AB29" s="2">
        <f t="shared" si="20"/>
        <v>-164.89103780773331</v>
      </c>
      <c r="AC29" s="2">
        <f t="shared" si="21"/>
        <v>134.73987535024509</v>
      </c>
      <c r="AD29" s="2">
        <f t="shared" si="22"/>
        <v>606.46109897496228</v>
      </c>
      <c r="AE29" s="2">
        <f t="shared" si="23"/>
        <v>-1000</v>
      </c>
      <c r="AF29" s="5">
        <f t="shared" si="24"/>
        <v>0.625</v>
      </c>
      <c r="AG29" s="5">
        <f t="shared" si="25"/>
        <v>-1</v>
      </c>
      <c r="AH29" s="3">
        <f t="shared" si="26"/>
        <v>202301</v>
      </c>
      <c r="AI29" s="21">
        <v>1.625</v>
      </c>
      <c r="AJ29" s="21">
        <v>2.4</v>
      </c>
      <c r="AK29" s="21">
        <v>1.454</v>
      </c>
      <c r="AL29" s="21">
        <v>2.8</v>
      </c>
      <c r="AO29">
        <f t="shared" si="31"/>
        <v>-300</v>
      </c>
      <c r="AP29">
        <f>IF(E29&lt;F29,G29,H29)</f>
        <v>19</v>
      </c>
      <c r="AQ29">
        <f>IF(E29&lt;F29,H29,G29)</f>
        <v>16</v>
      </c>
    </row>
    <row r="30" spans="1:43" x14ac:dyDescent="0.25">
      <c r="A30">
        <v>26</v>
      </c>
      <c r="B30" s="24">
        <v>44934</v>
      </c>
      <c r="C30" s="20" t="s">
        <v>22</v>
      </c>
      <c r="D30" s="20" t="s">
        <v>48</v>
      </c>
      <c r="E30" s="2">
        <v>-1204.8192771084343</v>
      </c>
      <c r="F30" s="2">
        <v>750</v>
      </c>
      <c r="G30">
        <v>38</v>
      </c>
      <c r="H30">
        <v>13</v>
      </c>
      <c r="I30" s="9"/>
      <c r="J30" s="2" t="str">
        <f t="shared" si="32"/>
        <v>San Francisco 49ers</v>
      </c>
      <c r="K30" s="2" t="str">
        <f t="shared" si="33"/>
        <v>Arizona Cardinals</v>
      </c>
      <c r="L30" s="17">
        <f t="shared" si="34"/>
        <v>-1204.8192771084343</v>
      </c>
      <c r="M30" s="18">
        <f t="shared" si="35"/>
        <v>750</v>
      </c>
      <c r="N30" s="4">
        <f t="shared" si="8"/>
        <v>1.19</v>
      </c>
      <c r="O30" s="4">
        <f t="shared" si="9"/>
        <v>5</v>
      </c>
      <c r="P30" s="4"/>
      <c r="Q30" s="4"/>
      <c r="R30" s="1">
        <f t="shared" si="10"/>
        <v>0.84033613445378152</v>
      </c>
      <c r="S30" s="1">
        <f t="shared" si="11"/>
        <v>0.2</v>
      </c>
      <c r="T30" s="1">
        <f t="shared" si="12"/>
        <v>3.8772213247172949E-2</v>
      </c>
      <c r="U30" s="1">
        <f t="shared" si="13"/>
        <v>0.32016806722689073</v>
      </c>
      <c r="V30" s="1">
        <f t="shared" si="14"/>
        <v>0.83116806722689074</v>
      </c>
      <c r="W30" s="1"/>
      <c r="X30" s="17">
        <f t="shared" si="16"/>
        <v>203.12610581443556</v>
      </c>
      <c r="Y30" s="18">
        <f t="shared" si="17"/>
        <v>3985.2087388896653</v>
      </c>
      <c r="Z30" s="2">
        <f t="shared" si="18"/>
        <v>192.96980052371379</v>
      </c>
      <c r="AA30" s="18">
        <f t="shared" si="19"/>
        <v>3785.9483019451818</v>
      </c>
      <c r="AB30" s="2">
        <f t="shared" si="20"/>
        <v>-518.21580231001553</v>
      </c>
      <c r="AC30" s="2">
        <f t="shared" si="21"/>
        <v>378.59483019451818</v>
      </c>
      <c r="AD30" s="2">
        <f t="shared" si="22"/>
        <v>192.96980052371379</v>
      </c>
      <c r="AE30" s="2">
        <f t="shared" si="23"/>
        <v>-1000</v>
      </c>
      <c r="AF30" s="5">
        <f t="shared" si="24"/>
        <v>0.18999999999999995</v>
      </c>
      <c r="AG30" s="5">
        <f t="shared" si="25"/>
        <v>-1</v>
      </c>
      <c r="AH30" s="3">
        <f t="shared" si="26"/>
        <v>202301</v>
      </c>
      <c r="AI30" s="21">
        <v>1.19</v>
      </c>
      <c r="AJ30" s="21">
        <v>5</v>
      </c>
      <c r="AK30" s="21">
        <v>1.083</v>
      </c>
      <c r="AL30" s="21">
        <v>8.5</v>
      </c>
      <c r="AO30">
        <f t="shared" si="31"/>
        <v>-1300</v>
      </c>
      <c r="AP30">
        <f>IF(E30&lt;F30,G30,H30)</f>
        <v>38</v>
      </c>
      <c r="AQ30">
        <f>IF(E30&lt;F30,H30,G30)</f>
        <v>13</v>
      </c>
    </row>
    <row r="31" spans="1:43" x14ac:dyDescent="0.25">
      <c r="A31">
        <v>27</v>
      </c>
      <c r="B31" s="24">
        <v>44934</v>
      </c>
      <c r="C31" s="20" t="s">
        <v>49</v>
      </c>
      <c r="D31" s="20" t="s">
        <v>23</v>
      </c>
      <c r="E31" s="2">
        <v>275</v>
      </c>
      <c r="F31" s="2">
        <v>-350.87719298245622</v>
      </c>
      <c r="G31">
        <v>26</v>
      </c>
      <c r="H31">
        <v>6</v>
      </c>
      <c r="I31" s="9"/>
      <c r="J31" s="2" t="str">
        <f t="shared" si="32"/>
        <v>Dallas Cowboys</v>
      </c>
      <c r="K31" s="2" t="str">
        <f t="shared" si="33"/>
        <v>Washington Commanders</v>
      </c>
      <c r="L31" s="17">
        <f t="shared" si="34"/>
        <v>-350.87719298245622</v>
      </c>
      <c r="M31" s="18">
        <f t="shared" si="35"/>
        <v>275</v>
      </c>
      <c r="N31" s="4">
        <f t="shared" si="8"/>
        <v>2.75</v>
      </c>
      <c r="O31" s="4">
        <f t="shared" si="9"/>
        <v>1.476</v>
      </c>
      <c r="P31" s="4"/>
      <c r="Q31" s="4"/>
      <c r="R31" s="1">
        <f t="shared" si="10"/>
        <v>0.36363636363636365</v>
      </c>
      <c r="S31" s="1">
        <f t="shared" si="11"/>
        <v>0.6775067750677507</v>
      </c>
      <c r="T31" s="1">
        <f t="shared" si="12"/>
        <v>3.9517274017983883E-2</v>
      </c>
      <c r="U31" s="1">
        <f t="shared" si="13"/>
        <v>0.15693520571569353</v>
      </c>
      <c r="V31" s="1">
        <f t="shared" si="14"/>
        <v>0.35406479428430648</v>
      </c>
      <c r="W31" s="1"/>
      <c r="X31" s="17">
        <f t="shared" si="16"/>
        <v>1824.3418045032213</v>
      </c>
      <c r="Y31" s="18">
        <f t="shared" si="17"/>
        <v>489.94764712960057</v>
      </c>
      <c r="Z31" s="2">
        <f t="shared" si="18"/>
        <v>1733.1247142780601</v>
      </c>
      <c r="AA31" s="18">
        <f t="shared" si="19"/>
        <v>465.45026477312052</v>
      </c>
      <c r="AB31" s="2">
        <f t="shared" si="20"/>
        <v>173.312471427806</v>
      </c>
      <c r="AC31" s="2">
        <f t="shared" si="21"/>
        <v>-214.84572588812273</v>
      </c>
      <c r="AD31" s="2">
        <f t="shared" si="22"/>
        <v>-1000</v>
      </c>
      <c r="AE31" s="2">
        <f t="shared" si="23"/>
        <v>465.45026477312052</v>
      </c>
      <c r="AF31" s="5">
        <f t="shared" si="24"/>
        <v>-1</v>
      </c>
      <c r="AG31" s="5">
        <f t="shared" si="25"/>
        <v>0.47599999999999998</v>
      </c>
      <c r="AH31" s="3">
        <f t="shared" si="26"/>
        <v>202301</v>
      </c>
      <c r="AI31" s="21">
        <v>1.476</v>
      </c>
      <c r="AJ31" s="21">
        <v>2.75</v>
      </c>
      <c r="AK31" s="21">
        <v>3.75</v>
      </c>
      <c r="AL31" s="21">
        <v>1.2849999999999999</v>
      </c>
      <c r="AO31">
        <f t="shared" si="31"/>
        <v>-400</v>
      </c>
      <c r="AP31">
        <f>IF(E31&lt;F31,G31,H31)</f>
        <v>6</v>
      </c>
      <c r="AQ31">
        <f>IF(E31&lt;F31,H31,G31)</f>
        <v>26</v>
      </c>
    </row>
    <row r="32" spans="1:43" x14ac:dyDescent="0.25">
      <c r="A32">
        <v>28</v>
      </c>
      <c r="B32" s="24">
        <v>44933</v>
      </c>
      <c r="C32" s="20" t="s">
        <v>50</v>
      </c>
      <c r="D32" s="20" t="s">
        <v>20</v>
      </c>
      <c r="E32" s="2">
        <v>325</v>
      </c>
      <c r="F32" s="2">
        <v>-425.53191489361683</v>
      </c>
      <c r="G32">
        <v>13</v>
      </c>
      <c r="H32">
        <v>31</v>
      </c>
      <c r="I32" s="9"/>
      <c r="J32" s="2" t="str">
        <f t="shared" si="32"/>
        <v>Kansas City Chiefs</v>
      </c>
      <c r="K32" s="2" t="str">
        <f t="shared" si="33"/>
        <v>Las Vegas Raiders</v>
      </c>
      <c r="L32" s="17">
        <f t="shared" si="34"/>
        <v>-425.53191489361683</v>
      </c>
      <c r="M32" s="18">
        <f t="shared" si="35"/>
        <v>325</v>
      </c>
      <c r="N32" s="4">
        <f t="shared" si="8"/>
        <v>1.222</v>
      </c>
      <c r="O32" s="4">
        <f t="shared" si="9"/>
        <v>4.5</v>
      </c>
      <c r="P32" s="4"/>
      <c r="Q32" s="4"/>
      <c r="R32" s="1">
        <f t="shared" si="10"/>
        <v>0.81833060556464809</v>
      </c>
      <c r="S32" s="1">
        <f t="shared" si="11"/>
        <v>0.22222222222222221</v>
      </c>
      <c r="T32" s="1">
        <f t="shared" si="12"/>
        <v>3.897238727717578E-2</v>
      </c>
      <c r="U32" s="1">
        <f t="shared" si="13"/>
        <v>0.29805419167121294</v>
      </c>
      <c r="V32" s="1">
        <f t="shared" si="14"/>
        <v>0.80905419167121295</v>
      </c>
      <c r="W32" s="1"/>
      <c r="X32" s="17">
        <f t="shared" si="16"/>
        <v>236.01114770119679</v>
      </c>
      <c r="Y32" s="18">
        <f t="shared" si="17"/>
        <v>3513.5776869724555</v>
      </c>
      <c r="Z32" s="2">
        <f t="shared" si="18"/>
        <v>224.21059031613694</v>
      </c>
      <c r="AA32" s="18">
        <f t="shared" si="19"/>
        <v>3337.8988026238326</v>
      </c>
      <c r="AB32" s="2">
        <f t="shared" si="20"/>
        <v>-446.00926235910623</v>
      </c>
      <c r="AC32" s="2">
        <f t="shared" si="21"/>
        <v>333.78988026238324</v>
      </c>
      <c r="AD32" s="2">
        <f t="shared" si="22"/>
        <v>224.21059031613694</v>
      </c>
      <c r="AE32" s="2">
        <f t="shared" si="23"/>
        <v>-1000</v>
      </c>
      <c r="AF32" s="5">
        <f t="shared" si="24"/>
        <v>0.22199999999999998</v>
      </c>
      <c r="AG32" s="5">
        <f t="shared" si="25"/>
        <v>-1</v>
      </c>
      <c r="AH32" s="3">
        <f t="shared" si="26"/>
        <v>202301</v>
      </c>
      <c r="AI32" s="21">
        <v>4.5</v>
      </c>
      <c r="AJ32" s="21">
        <v>1.222</v>
      </c>
      <c r="AK32" s="21">
        <v>4.25</v>
      </c>
      <c r="AL32" s="21">
        <v>1.2350000000000001</v>
      </c>
      <c r="AO32">
        <f t="shared" si="31"/>
        <v>-500</v>
      </c>
      <c r="AP32">
        <f>IF(E32&lt;F32,G32,H32)</f>
        <v>31</v>
      </c>
      <c r="AQ32">
        <f>IF(E32&lt;F32,H32,G32)</f>
        <v>13</v>
      </c>
    </row>
    <row r="33" spans="1:43" x14ac:dyDescent="0.25">
      <c r="A33">
        <v>29</v>
      </c>
      <c r="B33" s="24">
        <v>44927</v>
      </c>
      <c r="C33" s="20" t="s">
        <v>28</v>
      </c>
      <c r="D33" s="20" t="s">
        <v>45</v>
      </c>
      <c r="E33" s="2">
        <v>-115.07479861910242</v>
      </c>
      <c r="F33" s="2">
        <v>-105.0420168067227</v>
      </c>
      <c r="G33">
        <v>13</v>
      </c>
      <c r="H33">
        <v>16</v>
      </c>
      <c r="I33" s="9"/>
      <c r="J33" s="2" t="str">
        <f t="shared" si="32"/>
        <v>Baltimore Ravens</v>
      </c>
      <c r="K33" s="2" t="str">
        <f t="shared" si="33"/>
        <v>Pittsburgh Steelers</v>
      </c>
      <c r="L33" s="17">
        <f t="shared" si="34"/>
        <v>-115.07479861910242</v>
      </c>
      <c r="M33" s="18">
        <f t="shared" si="35"/>
        <v>-105.0420168067227</v>
      </c>
      <c r="N33" s="4">
        <f t="shared" si="8"/>
        <v>1.476</v>
      </c>
      <c r="O33" s="4">
        <f t="shared" si="9"/>
        <v>2.75</v>
      </c>
      <c r="P33" s="4"/>
      <c r="Q33" s="4"/>
      <c r="R33" s="1">
        <f t="shared" si="10"/>
        <v>0.6775067750677507</v>
      </c>
      <c r="S33" s="1">
        <f t="shared" si="11"/>
        <v>0.36363636363636365</v>
      </c>
      <c r="T33" s="1">
        <f t="shared" si="12"/>
        <v>3.9517274017983883E-2</v>
      </c>
      <c r="U33" s="1">
        <f t="shared" si="13"/>
        <v>0.15693520571569353</v>
      </c>
      <c r="V33" s="1">
        <f t="shared" si="14"/>
        <v>0.66793520571569354</v>
      </c>
      <c r="W33" s="1"/>
      <c r="X33" s="17">
        <f t="shared" si="16"/>
        <v>497.15120784582467</v>
      </c>
      <c r="Y33" s="18">
        <f t="shared" si="17"/>
        <v>1799.5038681614021</v>
      </c>
      <c r="Z33" s="2">
        <f t="shared" si="18"/>
        <v>472.29364745353342</v>
      </c>
      <c r="AA33" s="18">
        <f t="shared" si="19"/>
        <v>1709.5286747533319</v>
      </c>
      <c r="AB33" s="2">
        <f t="shared" si="20"/>
        <v>-211.73268058795665</v>
      </c>
      <c r="AC33" s="2">
        <f t="shared" si="21"/>
        <v>170.95286747533319</v>
      </c>
      <c r="AD33" s="2">
        <f t="shared" si="22"/>
        <v>-1000</v>
      </c>
      <c r="AE33" s="2">
        <f t="shared" si="23"/>
        <v>1709.5286747533319</v>
      </c>
      <c r="AF33" s="5">
        <f t="shared" si="24"/>
        <v>-1</v>
      </c>
      <c r="AG33" s="5">
        <f t="shared" si="25"/>
        <v>1.75</v>
      </c>
      <c r="AH33" s="3">
        <f t="shared" si="26"/>
        <v>202301</v>
      </c>
      <c r="AI33" s="21">
        <v>1.476</v>
      </c>
      <c r="AJ33" s="21">
        <v>2.75</v>
      </c>
      <c r="AK33" s="21">
        <v>1.869</v>
      </c>
      <c r="AL33" s="21">
        <v>1.952</v>
      </c>
      <c r="AO33">
        <f t="shared" si="31"/>
        <v>-120</v>
      </c>
      <c r="AP33">
        <f>IF(E33&lt;F33,G33,H33)</f>
        <v>13</v>
      </c>
      <c r="AQ33">
        <f>IF(E33&lt;F33,H33,G33)</f>
        <v>16</v>
      </c>
    </row>
    <row r="34" spans="1:43" x14ac:dyDescent="0.25">
      <c r="A34">
        <v>30</v>
      </c>
      <c r="B34" s="24">
        <v>44927</v>
      </c>
      <c r="C34" s="20" t="s">
        <v>33</v>
      </c>
      <c r="D34" s="20" t="s">
        <v>29</v>
      </c>
      <c r="E34" s="2">
        <v>-185.18518518518516</v>
      </c>
      <c r="F34" s="2">
        <v>165</v>
      </c>
      <c r="G34">
        <v>41</v>
      </c>
      <c r="H34">
        <v>17</v>
      </c>
      <c r="I34" s="9"/>
      <c r="J34" s="2" t="str">
        <f t="shared" si="32"/>
        <v>Green Bay Packers</v>
      </c>
      <c r="K34" s="2" t="str">
        <f t="shared" si="33"/>
        <v>Minnesota Vikings</v>
      </c>
      <c r="L34" s="17">
        <f t="shared" si="34"/>
        <v>-185.18518518518516</v>
      </c>
      <c r="M34" s="18">
        <f t="shared" si="35"/>
        <v>165</v>
      </c>
      <c r="N34" s="4">
        <f t="shared" si="8"/>
        <v>1.74</v>
      </c>
      <c r="O34" s="4">
        <f t="shared" si="9"/>
        <v>2.15</v>
      </c>
      <c r="P34" s="4"/>
      <c r="Q34" s="4"/>
      <c r="R34" s="1">
        <f t="shared" si="10"/>
        <v>0.57471264367816088</v>
      </c>
      <c r="S34" s="1">
        <f t="shared" si="11"/>
        <v>0.46511627906976744</v>
      </c>
      <c r="T34" s="1">
        <f t="shared" si="12"/>
        <v>3.8303341902313659E-2</v>
      </c>
      <c r="U34" s="1">
        <f t="shared" si="13"/>
        <v>5.4798182304196724E-2</v>
      </c>
      <c r="V34" s="1">
        <f t="shared" si="14"/>
        <v>0.56579818230419676</v>
      </c>
      <c r="W34" s="1"/>
      <c r="X34" s="17">
        <f t="shared" si="16"/>
        <v>767.41465645493759</v>
      </c>
      <c r="Y34" s="18">
        <f t="shared" si="17"/>
        <v>1185.8985221458363</v>
      </c>
      <c r="Z34" s="2">
        <f t="shared" si="18"/>
        <v>729.04392363219063</v>
      </c>
      <c r="AA34" s="18">
        <f t="shared" si="19"/>
        <v>1126.6035960385445</v>
      </c>
      <c r="AB34" s="2">
        <f t="shared" si="20"/>
        <v>-137.16594673992637</v>
      </c>
      <c r="AC34" s="2">
        <f t="shared" si="21"/>
        <v>112.66035960385446</v>
      </c>
      <c r="AD34" s="2">
        <f t="shared" si="22"/>
        <v>729.04392363219063</v>
      </c>
      <c r="AE34" s="2">
        <f t="shared" si="23"/>
        <v>-1000</v>
      </c>
      <c r="AF34" s="5">
        <f t="shared" si="24"/>
        <v>0.74</v>
      </c>
      <c r="AG34" s="5">
        <f t="shared" si="25"/>
        <v>-1</v>
      </c>
      <c r="AH34" s="3">
        <f t="shared" si="26"/>
        <v>202301</v>
      </c>
      <c r="AI34" s="21">
        <v>1.74</v>
      </c>
      <c r="AJ34" s="21">
        <v>2.15</v>
      </c>
      <c r="AK34" s="21">
        <v>1.54</v>
      </c>
      <c r="AL34" s="21">
        <v>2.65</v>
      </c>
      <c r="AO34">
        <f t="shared" si="31"/>
        <v>-190</v>
      </c>
      <c r="AP34">
        <f>IF(E34&lt;F34,G34,H34)</f>
        <v>41</v>
      </c>
      <c r="AQ34">
        <f>IF(E34&lt;F34,H34,G34)</f>
        <v>17</v>
      </c>
    </row>
    <row r="35" spans="1:43" x14ac:dyDescent="0.25">
      <c r="A35">
        <v>31</v>
      </c>
      <c r="B35" s="24">
        <v>44927</v>
      </c>
      <c r="C35" s="20" t="s">
        <v>31</v>
      </c>
      <c r="D35" s="20" t="s">
        <v>47</v>
      </c>
      <c r="E35" s="2">
        <v>-275.48209366391183</v>
      </c>
      <c r="F35" s="2">
        <v>225</v>
      </c>
      <c r="G35">
        <v>31</v>
      </c>
      <c r="H35">
        <v>10</v>
      </c>
      <c r="I35" s="9"/>
      <c r="J35" s="2" t="str">
        <f t="shared" si="32"/>
        <v>Los Angeles Chargers</v>
      </c>
      <c r="K35" s="2" t="str">
        <f t="shared" si="33"/>
        <v>Los Angeles Rams</v>
      </c>
      <c r="L35" s="17">
        <f t="shared" si="34"/>
        <v>-275.48209366391183</v>
      </c>
      <c r="M35" s="18">
        <f t="shared" si="35"/>
        <v>225</v>
      </c>
      <c r="N35" s="4">
        <f t="shared" si="8"/>
        <v>1.327</v>
      </c>
      <c r="O35" s="4">
        <f t="shared" si="9"/>
        <v>3.45</v>
      </c>
      <c r="P35" s="4"/>
      <c r="Q35" s="4"/>
      <c r="R35" s="1">
        <f t="shared" si="10"/>
        <v>0.75357950263752826</v>
      </c>
      <c r="S35" s="1">
        <f t="shared" si="11"/>
        <v>0.28985507246376813</v>
      </c>
      <c r="T35" s="1">
        <f t="shared" si="12"/>
        <v>4.1626543855976639E-2</v>
      </c>
      <c r="U35" s="1">
        <f t="shared" si="13"/>
        <v>0.23186221508688007</v>
      </c>
      <c r="V35" s="1">
        <f t="shared" si="14"/>
        <v>0.74286221508688011</v>
      </c>
      <c r="W35" s="1"/>
      <c r="X35" s="17">
        <f t="shared" si="16"/>
        <v>346.14465467603139</v>
      </c>
      <c r="Y35" s="18">
        <f t="shared" si="17"/>
        <v>2511.5989156320129</v>
      </c>
      <c r="Z35" s="2">
        <f t="shared" si="18"/>
        <v>328.83742194222981</v>
      </c>
      <c r="AA35" s="18">
        <f t="shared" si="19"/>
        <v>2386.0189698504123</v>
      </c>
      <c r="AB35" s="2">
        <f t="shared" si="20"/>
        <v>-304.10164211045304</v>
      </c>
      <c r="AC35" s="2">
        <f t="shared" si="21"/>
        <v>238.60189698504124</v>
      </c>
      <c r="AD35" s="2">
        <f t="shared" si="22"/>
        <v>328.83742194222981</v>
      </c>
      <c r="AE35" s="2">
        <f t="shared" si="23"/>
        <v>-1000</v>
      </c>
      <c r="AF35" s="5">
        <f t="shared" si="24"/>
        <v>0.32699999999999996</v>
      </c>
      <c r="AG35" s="5">
        <f t="shared" si="25"/>
        <v>-1</v>
      </c>
      <c r="AH35" s="3">
        <f t="shared" si="26"/>
        <v>202301</v>
      </c>
      <c r="AI35" s="21">
        <v>1.327</v>
      </c>
      <c r="AJ35" s="21">
        <v>3.45</v>
      </c>
      <c r="AK35" s="21">
        <v>1.363</v>
      </c>
      <c r="AL35" s="21">
        <v>3.25</v>
      </c>
      <c r="AO35">
        <f t="shared" si="31"/>
        <v>-300</v>
      </c>
      <c r="AP35">
        <f>IF(E35&lt;F35,G35,H35)</f>
        <v>31</v>
      </c>
      <c r="AQ35">
        <f>IF(E35&lt;F35,H35,G35)</f>
        <v>10</v>
      </c>
    </row>
    <row r="36" spans="1:43" s="14" customFormat="1" x14ac:dyDescent="0.25">
      <c r="B36" s="24">
        <v>44927</v>
      </c>
      <c r="C36" s="20" t="s">
        <v>50</v>
      </c>
      <c r="D36" s="20" t="s">
        <v>22</v>
      </c>
      <c r="E36" s="2">
        <v>375</v>
      </c>
      <c r="F36" s="2">
        <v>-500.00000000000011</v>
      </c>
      <c r="G36">
        <v>34</v>
      </c>
      <c r="H36">
        <v>37</v>
      </c>
      <c r="I36" s="9"/>
      <c r="J36" s="2" t="str">
        <f t="shared" si="32"/>
        <v>San Francisco 49ers</v>
      </c>
      <c r="K36" s="2" t="str">
        <f t="shared" si="33"/>
        <v>Las Vegas Raiders</v>
      </c>
      <c r="L36" s="17">
        <f t="shared" si="34"/>
        <v>-500.00000000000011</v>
      </c>
      <c r="M36" s="18">
        <f t="shared" si="35"/>
        <v>375</v>
      </c>
      <c r="N36" s="4">
        <f t="shared" si="8"/>
        <v>1.454</v>
      </c>
      <c r="O36" s="4">
        <f t="shared" si="9"/>
        <v>2.8</v>
      </c>
      <c r="P36" s="4"/>
      <c r="Q36" s="4"/>
      <c r="R36" s="1">
        <f t="shared" si="10"/>
        <v>0.68775790921595603</v>
      </c>
      <c r="S36" s="1">
        <f t="shared" si="11"/>
        <v>0.35714285714285715</v>
      </c>
      <c r="T36" s="1">
        <f t="shared" si="12"/>
        <v>4.2971321109544047E-2</v>
      </c>
      <c r="U36" s="1">
        <f t="shared" si="13"/>
        <v>0.16530752603654944</v>
      </c>
      <c r="V36" s="1">
        <f t="shared" si="14"/>
        <v>0.67630752603654942</v>
      </c>
      <c r="W36" s="1"/>
      <c r="X36" s="17">
        <f t="shared" si="16"/>
        <v>478.61728799681782</v>
      </c>
      <c r="Y36" s="18">
        <f t="shared" si="17"/>
        <v>1864.7917943574034</v>
      </c>
      <c r="Z36" s="2">
        <f t="shared" si="18"/>
        <v>454.68642359697691</v>
      </c>
      <c r="AA36" s="18">
        <f t="shared" si="19"/>
        <v>1771.5522046395331</v>
      </c>
      <c r="AB36" s="2">
        <f t="shared" si="20"/>
        <v>-219.93179213249962</v>
      </c>
      <c r="AC36" s="2">
        <f t="shared" si="21"/>
        <v>177.1552204639533</v>
      </c>
      <c r="AD36" s="2">
        <f t="shared" si="22"/>
        <v>454.68642359697691</v>
      </c>
      <c r="AE36" s="2">
        <f t="shared" si="23"/>
        <v>-1000</v>
      </c>
      <c r="AF36" s="5">
        <f t="shared" si="24"/>
        <v>0.45399999999999996</v>
      </c>
      <c r="AG36" s="5">
        <f t="shared" si="25"/>
        <v>-1</v>
      </c>
      <c r="AH36" s="3">
        <f t="shared" si="26"/>
        <v>202301</v>
      </c>
      <c r="AI36" s="21">
        <v>2.8</v>
      </c>
      <c r="AJ36" s="21">
        <v>1.454</v>
      </c>
      <c r="AK36" s="21">
        <v>4.75</v>
      </c>
      <c r="AL36" s="21">
        <v>1.2</v>
      </c>
      <c r="AO36">
        <f t="shared" si="31"/>
        <v>-500</v>
      </c>
      <c r="AP36">
        <f>IF(E36&lt;F36,G36,H36)</f>
        <v>37</v>
      </c>
      <c r="AQ36">
        <f>IF(E36&lt;F36,H36,G36)</f>
        <v>34</v>
      </c>
    </row>
    <row r="37" spans="1:43" x14ac:dyDescent="0.25">
      <c r="B37" s="24">
        <v>44927</v>
      </c>
      <c r="C37" s="20" t="s">
        <v>32</v>
      </c>
      <c r="D37" s="20" t="s">
        <v>42</v>
      </c>
      <c r="E37" s="2">
        <v>104.99999999999999</v>
      </c>
      <c r="F37" s="2">
        <v>-125</v>
      </c>
      <c r="G37">
        <v>23</v>
      </c>
      <c r="H37">
        <v>6</v>
      </c>
      <c r="I37" s="9"/>
      <c r="J37" s="2" t="str">
        <f t="shared" si="32"/>
        <v>New York Jets</v>
      </c>
      <c r="K37" s="2" t="str">
        <f t="shared" si="33"/>
        <v>Seattle Seahawks</v>
      </c>
      <c r="L37" s="17">
        <f t="shared" si="34"/>
        <v>-125</v>
      </c>
      <c r="M37" s="18">
        <f t="shared" si="35"/>
        <v>104.99999999999999</v>
      </c>
      <c r="N37" s="4">
        <f t="shared" si="8"/>
        <v>2</v>
      </c>
      <c r="O37" s="4">
        <f t="shared" si="9"/>
        <v>1.833</v>
      </c>
      <c r="P37" s="4"/>
      <c r="Q37" s="4"/>
      <c r="R37" s="1">
        <f t="shared" si="10"/>
        <v>0.5</v>
      </c>
      <c r="S37" s="1">
        <f t="shared" si="11"/>
        <v>0.54555373704309873</v>
      </c>
      <c r="T37" s="1">
        <f t="shared" si="12"/>
        <v>4.3569006000521826E-2</v>
      </c>
      <c r="U37" s="1">
        <f t="shared" si="13"/>
        <v>2.2776868521549365E-2</v>
      </c>
      <c r="V37" s="1">
        <f t="shared" si="14"/>
        <v>0.48822313147845064</v>
      </c>
      <c r="W37" s="1"/>
      <c r="X37" s="17">
        <f t="shared" si="16"/>
        <v>1048.2437957656216</v>
      </c>
      <c r="Y37" s="18">
        <f t="shared" si="17"/>
        <v>869.70905563171209</v>
      </c>
      <c r="Z37" s="2">
        <f t="shared" si="18"/>
        <v>995.83160597734047</v>
      </c>
      <c r="AA37" s="18">
        <f t="shared" si="19"/>
        <v>826.22360285012644</v>
      </c>
      <c r="AB37" s="2">
        <f t="shared" si="20"/>
        <v>-100.41858422625265</v>
      </c>
      <c r="AC37" s="2">
        <f t="shared" si="21"/>
        <v>-121.03261109346398</v>
      </c>
      <c r="AD37" s="2">
        <f t="shared" si="22"/>
        <v>-1000</v>
      </c>
      <c r="AE37" s="2">
        <f t="shared" si="23"/>
        <v>826.22360285012644</v>
      </c>
      <c r="AF37" s="5">
        <f t="shared" si="24"/>
        <v>-1</v>
      </c>
      <c r="AG37" s="5">
        <f t="shared" si="25"/>
        <v>0.83299999999999996</v>
      </c>
      <c r="AH37" s="3">
        <f t="shared" si="26"/>
        <v>202301</v>
      </c>
      <c r="AI37" s="21">
        <v>1.833</v>
      </c>
      <c r="AJ37" s="21">
        <v>2</v>
      </c>
      <c r="AK37" s="21">
        <v>2.0499999999999998</v>
      </c>
      <c r="AL37" s="21">
        <v>1.8</v>
      </c>
      <c r="AO37">
        <f t="shared" si="31"/>
        <v>-130</v>
      </c>
      <c r="AP37">
        <f>IF(E37&lt;F37,G37,H37)</f>
        <v>6</v>
      </c>
      <c r="AQ37">
        <f>IF(E37&lt;F37,H37,G37)</f>
        <v>23</v>
      </c>
    </row>
    <row r="38" spans="1:43" x14ac:dyDescent="0.25">
      <c r="B38" s="24">
        <v>44927</v>
      </c>
      <c r="C38" s="20" t="s">
        <v>35</v>
      </c>
      <c r="D38" s="20" t="s">
        <v>48</v>
      </c>
      <c r="E38" s="2">
        <v>-290.69767441860461</v>
      </c>
      <c r="F38" s="2">
        <v>235</v>
      </c>
      <c r="G38">
        <v>20</v>
      </c>
      <c r="H38">
        <v>19</v>
      </c>
      <c r="I38" s="9"/>
      <c r="J38" s="2" t="str">
        <f t="shared" si="32"/>
        <v>Atlanta Falcons</v>
      </c>
      <c r="K38" s="2" t="str">
        <f t="shared" si="33"/>
        <v>Arizona Cardinals</v>
      </c>
      <c r="L38" s="17">
        <f t="shared" si="34"/>
        <v>-290.69767441860461</v>
      </c>
      <c r="M38" s="18">
        <f t="shared" si="35"/>
        <v>235</v>
      </c>
      <c r="N38" s="4">
        <f t="shared" si="8"/>
        <v>1.625</v>
      </c>
      <c r="O38" s="4">
        <f t="shared" si="9"/>
        <v>2.4</v>
      </c>
      <c r="P38" s="4"/>
      <c r="Q38" s="4"/>
      <c r="R38" s="1">
        <f t="shared" si="10"/>
        <v>0.61538461538461542</v>
      </c>
      <c r="S38" s="1">
        <f t="shared" si="11"/>
        <v>0.41666666666666669</v>
      </c>
      <c r="T38" s="1">
        <f t="shared" si="12"/>
        <v>3.1055900621118071E-2</v>
      </c>
      <c r="U38" s="1">
        <f t="shared" si="13"/>
        <v>9.9358974358974367E-2</v>
      </c>
      <c r="V38" s="1">
        <f t="shared" si="14"/>
        <v>0.61035897435897435</v>
      </c>
      <c r="W38" s="1"/>
      <c r="X38" s="17">
        <f t="shared" si="16"/>
        <v>638.38010418417082</v>
      </c>
      <c r="Y38" s="18">
        <f t="shared" si="17"/>
        <v>1418.3144773710007</v>
      </c>
      <c r="Z38" s="2">
        <f t="shared" si="18"/>
        <v>606.46109897496228</v>
      </c>
      <c r="AA38" s="18">
        <f t="shared" si="19"/>
        <v>1347.3987535024507</v>
      </c>
      <c r="AB38" s="2">
        <f t="shared" si="20"/>
        <v>-164.89103780773331</v>
      </c>
      <c r="AC38" s="2">
        <f t="shared" si="21"/>
        <v>134.73987535024509</v>
      </c>
      <c r="AD38" s="2">
        <f t="shared" si="22"/>
        <v>606.46109897496228</v>
      </c>
      <c r="AE38" s="2">
        <f t="shared" si="23"/>
        <v>-1000</v>
      </c>
      <c r="AF38" s="5">
        <f t="shared" si="24"/>
        <v>0.625</v>
      </c>
      <c r="AG38" s="5">
        <f t="shared" si="25"/>
        <v>-1</v>
      </c>
      <c r="AH38" s="3">
        <f t="shared" si="26"/>
        <v>202301</v>
      </c>
      <c r="AI38" s="21">
        <v>1.625</v>
      </c>
      <c r="AJ38" s="21">
        <v>2.4</v>
      </c>
      <c r="AK38" s="21">
        <v>1.3440000000000001</v>
      </c>
      <c r="AL38" s="21">
        <v>3.35</v>
      </c>
      <c r="AO38">
        <f t="shared" si="31"/>
        <v>-300</v>
      </c>
      <c r="AP38">
        <f>IF(E38&lt;F38,G38,H38)</f>
        <v>20</v>
      </c>
      <c r="AQ38">
        <f>IF(E38&lt;F38,H38,G38)</f>
        <v>19</v>
      </c>
    </row>
    <row r="39" spans="1:43" x14ac:dyDescent="0.25">
      <c r="B39" s="24">
        <v>44927</v>
      </c>
      <c r="C39" s="20" t="s">
        <v>34</v>
      </c>
      <c r="D39" s="20" t="s">
        <v>37</v>
      </c>
      <c r="E39" s="2">
        <v>-220.26431718061676</v>
      </c>
      <c r="F39" s="2">
        <v>179.99999999999997</v>
      </c>
      <c r="G39">
        <v>41</v>
      </c>
      <c r="H39">
        <v>10</v>
      </c>
      <c r="I39" s="9"/>
      <c r="J39" s="2" t="str">
        <f t="shared" si="32"/>
        <v>Detroit Lions</v>
      </c>
      <c r="K39" s="2" t="str">
        <f t="shared" si="33"/>
        <v>Chicago Bears</v>
      </c>
      <c r="L39" s="17">
        <f t="shared" si="34"/>
        <v>-220.26431718061676</v>
      </c>
      <c r="M39" s="18">
        <f t="shared" si="35"/>
        <v>179.99999999999997</v>
      </c>
      <c r="N39" s="4">
        <f t="shared" si="8"/>
        <v>1.357</v>
      </c>
      <c r="O39" s="4">
        <f t="shared" si="9"/>
        <v>3.3</v>
      </c>
      <c r="P39" s="4"/>
      <c r="Q39" s="4"/>
      <c r="R39" s="1">
        <f t="shared" si="10"/>
        <v>0.73691967575534267</v>
      </c>
      <c r="S39" s="1">
        <f t="shared" si="11"/>
        <v>0.30303030303030304</v>
      </c>
      <c r="T39" s="1">
        <f t="shared" si="12"/>
        <v>3.8415288812540416E-2</v>
      </c>
      <c r="U39" s="1">
        <f t="shared" si="13"/>
        <v>0.21694468636251982</v>
      </c>
      <c r="V39" s="1">
        <f t="shared" si="14"/>
        <v>0.72794468636251985</v>
      </c>
      <c r="W39" s="1"/>
      <c r="X39" s="17">
        <f t="shared" si="16"/>
        <v>373.73075006140687</v>
      </c>
      <c r="Y39" s="18">
        <f t="shared" si="17"/>
        <v>2343.1694856500267</v>
      </c>
      <c r="Z39" s="2">
        <f t="shared" si="18"/>
        <v>355.04421255833648</v>
      </c>
      <c r="AA39" s="18">
        <f t="shared" si="19"/>
        <v>2226.011011367525</v>
      </c>
      <c r="AB39" s="2">
        <f t="shared" si="20"/>
        <v>-281.65506284254451</v>
      </c>
      <c r="AC39" s="2">
        <f t="shared" si="21"/>
        <v>222.6011011367525</v>
      </c>
      <c r="AD39" s="2">
        <f t="shared" si="22"/>
        <v>355.04421255833648</v>
      </c>
      <c r="AE39" s="2">
        <f t="shared" si="23"/>
        <v>-1000</v>
      </c>
      <c r="AF39" s="5">
        <f t="shared" si="24"/>
        <v>0.35699999999999998</v>
      </c>
      <c r="AG39" s="5">
        <f t="shared" si="25"/>
        <v>-1</v>
      </c>
      <c r="AH39" s="3">
        <f t="shared" si="26"/>
        <v>202301</v>
      </c>
      <c r="AI39" s="21">
        <v>1.357</v>
      </c>
      <c r="AJ39" s="21">
        <v>3.3</v>
      </c>
      <c r="AK39" s="21">
        <v>1.454</v>
      </c>
      <c r="AL39" s="21">
        <v>2.8</v>
      </c>
      <c r="AO39">
        <f t="shared" si="31"/>
        <v>-300</v>
      </c>
      <c r="AP39">
        <f>IF(E39&lt;F39,G39,H39)</f>
        <v>41</v>
      </c>
      <c r="AQ39">
        <f>IF(E39&lt;F39,H39,G39)</f>
        <v>10</v>
      </c>
    </row>
    <row r="40" spans="1:43" x14ac:dyDescent="0.25">
      <c r="B40" s="24">
        <v>44927</v>
      </c>
      <c r="C40" s="20" t="s">
        <v>40</v>
      </c>
      <c r="D40" s="20" t="s">
        <v>26</v>
      </c>
      <c r="E40" s="2">
        <v>165</v>
      </c>
      <c r="F40" s="2">
        <v>-185.18518518518516</v>
      </c>
      <c r="G40">
        <v>3</v>
      </c>
      <c r="H40">
        <v>31</v>
      </c>
      <c r="I40" s="9"/>
      <c r="J40" s="2" t="str">
        <f t="shared" si="32"/>
        <v>Jacksonville Jaguars</v>
      </c>
      <c r="K40" s="2" t="str">
        <f t="shared" si="33"/>
        <v>Houston Texans</v>
      </c>
      <c r="L40" s="17">
        <f t="shared" si="34"/>
        <v>-185.18518518518516</v>
      </c>
      <c r="M40" s="18">
        <f t="shared" si="35"/>
        <v>165</v>
      </c>
      <c r="N40" s="4">
        <f t="shared" si="8"/>
        <v>1.454</v>
      </c>
      <c r="O40" s="4">
        <f t="shared" si="9"/>
        <v>2.8</v>
      </c>
      <c r="P40" s="4"/>
      <c r="Q40" s="4"/>
      <c r="R40" s="1">
        <f t="shared" si="10"/>
        <v>0.68775790921595603</v>
      </c>
      <c r="S40" s="1">
        <f t="shared" si="11"/>
        <v>0.35714285714285715</v>
      </c>
      <c r="T40" s="1">
        <f t="shared" si="12"/>
        <v>4.2971321109544047E-2</v>
      </c>
      <c r="U40" s="1">
        <f t="shared" si="13"/>
        <v>0.16530752603654944</v>
      </c>
      <c r="V40" s="1">
        <f t="shared" si="14"/>
        <v>0.67630752603654942</v>
      </c>
      <c r="W40" s="1"/>
      <c r="X40" s="17">
        <f t="shared" si="16"/>
        <v>478.61728799681782</v>
      </c>
      <c r="Y40" s="18">
        <f t="shared" si="17"/>
        <v>1864.7917943574034</v>
      </c>
      <c r="Z40" s="2">
        <f t="shared" si="18"/>
        <v>454.68642359697691</v>
      </c>
      <c r="AA40" s="18">
        <f t="shared" si="19"/>
        <v>1771.5522046395331</v>
      </c>
      <c r="AB40" s="2">
        <f t="shared" si="20"/>
        <v>-219.93179213249962</v>
      </c>
      <c r="AC40" s="2">
        <f t="shared" si="21"/>
        <v>177.1552204639533</v>
      </c>
      <c r="AD40" s="2">
        <f t="shared" si="22"/>
        <v>454.68642359697691</v>
      </c>
      <c r="AE40" s="2">
        <f t="shared" si="23"/>
        <v>-1000</v>
      </c>
      <c r="AF40" s="5">
        <f t="shared" si="24"/>
        <v>0.45399999999999996</v>
      </c>
      <c r="AG40" s="5">
        <f t="shared" si="25"/>
        <v>-1</v>
      </c>
      <c r="AH40" s="3">
        <f t="shared" si="26"/>
        <v>202301</v>
      </c>
      <c r="AI40" s="21">
        <v>2.8</v>
      </c>
      <c r="AJ40" s="21">
        <v>1.454</v>
      </c>
      <c r="AK40" s="21">
        <v>2.65</v>
      </c>
      <c r="AL40" s="21">
        <v>1.54</v>
      </c>
      <c r="AO40">
        <f t="shared" si="31"/>
        <v>-190</v>
      </c>
      <c r="AP40">
        <f>IF(E40&lt;F40,G40,H40)</f>
        <v>31</v>
      </c>
      <c r="AQ40">
        <f>IF(E40&lt;F40,H40,G40)</f>
        <v>3</v>
      </c>
    </row>
    <row r="41" spans="1:43" x14ac:dyDescent="0.25">
      <c r="B41" s="24">
        <v>44927</v>
      </c>
      <c r="C41" s="20" t="s">
        <v>20</v>
      </c>
      <c r="D41" s="20" t="s">
        <v>38</v>
      </c>
      <c r="E41" s="2">
        <v>-800</v>
      </c>
      <c r="F41" s="2">
        <v>550</v>
      </c>
      <c r="G41">
        <v>27</v>
      </c>
      <c r="H41">
        <v>24</v>
      </c>
      <c r="I41" s="9"/>
      <c r="J41" s="2" t="str">
        <f t="shared" si="32"/>
        <v>Kansas City Chiefs</v>
      </c>
      <c r="K41" s="2" t="str">
        <f t="shared" si="33"/>
        <v>Denver Broncos</v>
      </c>
      <c r="L41" s="17">
        <f t="shared" si="34"/>
        <v>-800</v>
      </c>
      <c r="M41" s="18">
        <f t="shared" si="35"/>
        <v>550</v>
      </c>
      <c r="N41" s="4">
        <f t="shared" si="8"/>
        <v>1.2</v>
      </c>
      <c r="O41" s="4">
        <f t="shared" si="9"/>
        <v>4.75</v>
      </c>
      <c r="P41" s="4"/>
      <c r="Q41" s="4"/>
      <c r="R41" s="1">
        <f t="shared" si="10"/>
        <v>0.83333333333333337</v>
      </c>
      <c r="S41" s="1">
        <f t="shared" si="11"/>
        <v>0.21052631578947367</v>
      </c>
      <c r="T41" s="1">
        <f t="shared" si="12"/>
        <v>4.2016806722689037E-2</v>
      </c>
      <c r="U41" s="1">
        <f t="shared" si="13"/>
        <v>0.31140350877192985</v>
      </c>
      <c r="V41" s="1">
        <f t="shared" si="14"/>
        <v>0.82240350877192991</v>
      </c>
      <c r="W41" s="1"/>
      <c r="X41" s="17">
        <f t="shared" si="16"/>
        <v>215.94811954689931</v>
      </c>
      <c r="Y41" s="18">
        <f t="shared" si="17"/>
        <v>3787.1793685900598</v>
      </c>
      <c r="Z41" s="2">
        <f t="shared" si="18"/>
        <v>205.15071356955434</v>
      </c>
      <c r="AA41" s="18">
        <f t="shared" si="19"/>
        <v>3597.8204001605568</v>
      </c>
      <c r="AB41" s="2">
        <f t="shared" si="20"/>
        <v>-487.44651315139578</v>
      </c>
      <c r="AC41" s="2">
        <f t="shared" si="21"/>
        <v>359.7820400160557</v>
      </c>
      <c r="AD41" s="2">
        <f t="shared" si="22"/>
        <v>205.15071356955434</v>
      </c>
      <c r="AE41" s="2">
        <f t="shared" si="23"/>
        <v>-1000</v>
      </c>
      <c r="AF41" s="5">
        <f t="shared" si="24"/>
        <v>0.19999999999999996</v>
      </c>
      <c r="AG41" s="5">
        <f t="shared" si="25"/>
        <v>-1</v>
      </c>
      <c r="AH41" s="3">
        <f t="shared" si="26"/>
        <v>202301</v>
      </c>
      <c r="AI41" s="21">
        <v>1.2</v>
      </c>
      <c r="AJ41" s="21">
        <v>4.75</v>
      </c>
      <c r="AK41" s="21">
        <v>1.125</v>
      </c>
      <c r="AL41" s="21">
        <v>6.5</v>
      </c>
      <c r="AO41">
        <f t="shared" si="31"/>
        <v>-800</v>
      </c>
      <c r="AP41">
        <f>IF(E41&lt;F41,G41,H41)</f>
        <v>27</v>
      </c>
      <c r="AQ41">
        <f>IF(E41&lt;F41,H41,G41)</f>
        <v>24</v>
      </c>
    </row>
    <row r="42" spans="1:43" x14ac:dyDescent="0.25">
      <c r="B42" s="24">
        <v>44927</v>
      </c>
      <c r="C42" s="20" t="s">
        <v>36</v>
      </c>
      <c r="D42" s="20" t="s">
        <v>30</v>
      </c>
      <c r="E42" s="2">
        <v>-165.016501650165</v>
      </c>
      <c r="F42" s="2">
        <v>145.00000000000003</v>
      </c>
      <c r="G42">
        <v>23</v>
      </c>
      <c r="H42">
        <v>21</v>
      </c>
      <c r="I42" s="9"/>
      <c r="J42" s="2" t="str">
        <f t="shared" si="32"/>
        <v>New England Patriots</v>
      </c>
      <c r="K42" s="2" t="str">
        <f t="shared" si="33"/>
        <v>Miami Dolphins</v>
      </c>
      <c r="L42" s="17">
        <f t="shared" si="34"/>
        <v>-165.016501650165</v>
      </c>
      <c r="M42" s="18">
        <f t="shared" si="35"/>
        <v>145.00000000000003</v>
      </c>
      <c r="N42" s="4">
        <f t="shared" si="8"/>
        <v>2.15</v>
      </c>
      <c r="O42" s="4">
        <f t="shared" si="9"/>
        <v>1.74</v>
      </c>
      <c r="P42" s="4"/>
      <c r="Q42" s="4"/>
      <c r="R42" s="1">
        <f t="shared" si="10"/>
        <v>0.46511627906976744</v>
      </c>
      <c r="S42" s="1">
        <f t="shared" si="11"/>
        <v>0.57471264367816088</v>
      </c>
      <c r="T42" s="1">
        <f t="shared" si="12"/>
        <v>3.8303341902313659E-2</v>
      </c>
      <c r="U42" s="1">
        <f t="shared" si="13"/>
        <v>5.4798182304196724E-2</v>
      </c>
      <c r="V42" s="1">
        <f t="shared" si="14"/>
        <v>0.45620181769580326</v>
      </c>
      <c r="W42" s="1"/>
      <c r="X42" s="17">
        <f t="shared" si="16"/>
        <v>1192.0123094879971</v>
      </c>
      <c r="Y42" s="18">
        <f t="shared" si="17"/>
        <v>763.39939290006168</v>
      </c>
      <c r="Z42" s="2">
        <f t="shared" si="18"/>
        <v>1132.4116940135971</v>
      </c>
      <c r="AA42" s="18">
        <f t="shared" si="19"/>
        <v>725.22942325505858</v>
      </c>
      <c r="AB42" s="2">
        <f t="shared" si="20"/>
        <v>113.24116940135971</v>
      </c>
      <c r="AC42" s="2">
        <f t="shared" si="21"/>
        <v>-137.88740058445015</v>
      </c>
      <c r="AD42" s="2">
        <f t="shared" si="22"/>
        <v>1132.4116940135971</v>
      </c>
      <c r="AE42" s="2">
        <f t="shared" si="23"/>
        <v>-1000</v>
      </c>
      <c r="AF42" s="5">
        <f t="shared" si="24"/>
        <v>1.1499999999999999</v>
      </c>
      <c r="AG42" s="5">
        <f t="shared" si="25"/>
        <v>-1</v>
      </c>
      <c r="AH42" s="3">
        <f t="shared" si="26"/>
        <v>202301</v>
      </c>
      <c r="AI42" s="21">
        <v>2.15</v>
      </c>
      <c r="AJ42" s="21">
        <v>1.74</v>
      </c>
      <c r="AK42" s="21">
        <v>1.6060000000000001</v>
      </c>
      <c r="AL42" s="21">
        <v>2.4500000000000002</v>
      </c>
      <c r="AO42">
        <f t="shared" si="31"/>
        <v>-170</v>
      </c>
      <c r="AP42">
        <f>IF(E42&lt;F42,G42,H42)</f>
        <v>23</v>
      </c>
      <c r="AQ42">
        <f>IF(E42&lt;F42,H42,G42)</f>
        <v>21</v>
      </c>
    </row>
    <row r="43" spans="1:43" x14ac:dyDescent="0.25">
      <c r="B43" s="24">
        <v>44927</v>
      </c>
      <c r="C43" s="20" t="s">
        <v>25</v>
      </c>
      <c r="D43" s="20" t="s">
        <v>39</v>
      </c>
      <c r="E43" s="2">
        <v>-245.09803921568633</v>
      </c>
      <c r="F43" s="2">
        <v>204.99999999999997</v>
      </c>
      <c r="G43">
        <v>38</v>
      </c>
      <c r="H43">
        <v>10</v>
      </c>
      <c r="I43" s="9"/>
      <c r="J43" s="2" t="str">
        <f t="shared" si="32"/>
        <v>New York Giants</v>
      </c>
      <c r="K43" s="2" t="str">
        <f t="shared" si="33"/>
        <v>Indianapolis Colts</v>
      </c>
      <c r="L43" s="17">
        <f t="shared" si="34"/>
        <v>-245.09803921568633</v>
      </c>
      <c r="M43" s="18">
        <f t="shared" si="35"/>
        <v>204.99999999999997</v>
      </c>
      <c r="N43" s="4">
        <f t="shared" si="8"/>
        <v>1.6060000000000001</v>
      </c>
      <c r="O43" s="4">
        <f t="shared" si="9"/>
        <v>2.4500000000000002</v>
      </c>
      <c r="P43" s="4"/>
      <c r="Q43" s="4"/>
      <c r="R43" s="1">
        <f t="shared" si="10"/>
        <v>0.62266500622665</v>
      </c>
      <c r="S43" s="1">
        <f t="shared" si="11"/>
        <v>0.4081632653061224</v>
      </c>
      <c r="T43" s="1">
        <f t="shared" si="12"/>
        <v>2.9906311637080796E-2</v>
      </c>
      <c r="U43" s="1">
        <f t="shared" si="13"/>
        <v>0.1072508704602638</v>
      </c>
      <c r="V43" s="1">
        <f t="shared" si="14"/>
        <v>0.61825087046026383</v>
      </c>
      <c r="W43" s="1"/>
      <c r="X43" s="17">
        <f t="shared" si="16"/>
        <v>617.46638424550656</v>
      </c>
      <c r="Y43" s="18">
        <f t="shared" si="17"/>
        <v>1464.510555979253</v>
      </c>
      <c r="Z43" s="2">
        <f t="shared" si="18"/>
        <v>586.59306503323126</v>
      </c>
      <c r="AA43" s="18">
        <f t="shared" si="19"/>
        <v>1391.2850281802903</v>
      </c>
      <c r="AB43" s="2">
        <f t="shared" si="20"/>
        <v>-170.47593290986975</v>
      </c>
      <c r="AC43" s="2">
        <f t="shared" si="21"/>
        <v>139.12850281802903</v>
      </c>
      <c r="AD43" s="2">
        <f t="shared" si="22"/>
        <v>586.59306503323126</v>
      </c>
      <c r="AE43" s="2">
        <f t="shared" si="23"/>
        <v>-1000</v>
      </c>
      <c r="AF43" s="5">
        <f t="shared" si="24"/>
        <v>0.60600000000000009</v>
      </c>
      <c r="AG43" s="5">
        <f t="shared" si="25"/>
        <v>-1</v>
      </c>
      <c r="AH43" s="3">
        <f t="shared" si="26"/>
        <v>202301</v>
      </c>
      <c r="AI43" s="21">
        <v>1.6060000000000001</v>
      </c>
      <c r="AJ43" s="21">
        <v>2.4500000000000002</v>
      </c>
      <c r="AK43" s="21">
        <v>1.4079999999999999</v>
      </c>
      <c r="AL43" s="21">
        <v>3.05</v>
      </c>
      <c r="AO43">
        <f t="shared" si="31"/>
        <v>-300</v>
      </c>
      <c r="AP43">
        <f>IF(E43&lt;F43,G43,H43)</f>
        <v>38</v>
      </c>
      <c r="AQ43">
        <f>IF(E43&lt;F43,H43,G43)</f>
        <v>10</v>
      </c>
    </row>
    <row r="44" spans="1:43" x14ac:dyDescent="0.25">
      <c r="B44" s="24">
        <v>44927</v>
      </c>
      <c r="C44" s="20" t="s">
        <v>19</v>
      </c>
      <c r="D44" s="20" t="s">
        <v>43</v>
      </c>
      <c r="E44" s="2">
        <v>-230.41474654377885</v>
      </c>
      <c r="F44" s="2">
        <v>190</v>
      </c>
      <c r="G44">
        <v>10</v>
      </c>
      <c r="H44">
        <v>20</v>
      </c>
      <c r="I44" s="9"/>
      <c r="J44" s="2" t="str">
        <f t="shared" si="32"/>
        <v>Philadelphia Eagles</v>
      </c>
      <c r="K44" s="2" t="str">
        <f t="shared" si="33"/>
        <v>New Orleans Saints</v>
      </c>
      <c r="L44" s="17">
        <f t="shared" si="34"/>
        <v>-230.41474654377885</v>
      </c>
      <c r="M44" s="18">
        <f t="shared" si="35"/>
        <v>190</v>
      </c>
      <c r="N44" s="4">
        <f t="shared" si="8"/>
        <v>1.3839999999999999</v>
      </c>
      <c r="O44" s="4">
        <f t="shared" si="9"/>
        <v>3.15</v>
      </c>
      <c r="P44" s="4"/>
      <c r="Q44" s="4"/>
      <c r="R44" s="1">
        <f t="shared" si="10"/>
        <v>0.7225433526011561</v>
      </c>
      <c r="S44" s="1">
        <f t="shared" si="11"/>
        <v>0.31746031746031744</v>
      </c>
      <c r="T44" s="1">
        <f t="shared" si="12"/>
        <v>3.8464931627701926E-2</v>
      </c>
      <c r="U44" s="1">
        <f t="shared" si="13"/>
        <v>0.20254151757041933</v>
      </c>
      <c r="V44" s="1">
        <f t="shared" si="14"/>
        <v>0.71354151757041939</v>
      </c>
      <c r="W44" s="1"/>
      <c r="X44" s="17">
        <f t="shared" si="16"/>
        <v>401.46014685306676</v>
      </c>
      <c r="Y44" s="18">
        <f t="shared" si="17"/>
        <v>2194.841578355049</v>
      </c>
      <c r="Z44" s="2">
        <f t="shared" si="18"/>
        <v>381.38713951041342</v>
      </c>
      <c r="AA44" s="18">
        <f t="shared" si="19"/>
        <v>2085.0994994372963</v>
      </c>
      <c r="AB44" s="2">
        <f t="shared" si="20"/>
        <v>-262.20076567964503</v>
      </c>
      <c r="AC44" s="2">
        <f t="shared" si="21"/>
        <v>208.50994994372962</v>
      </c>
      <c r="AD44" s="2">
        <f t="shared" si="22"/>
        <v>-1000</v>
      </c>
      <c r="AE44" s="2">
        <f t="shared" si="23"/>
        <v>2085.0994994372963</v>
      </c>
      <c r="AF44" s="5">
        <f t="shared" si="24"/>
        <v>-1</v>
      </c>
      <c r="AG44" s="5">
        <f t="shared" si="25"/>
        <v>2.15</v>
      </c>
      <c r="AH44" s="3">
        <f t="shared" si="26"/>
        <v>202301</v>
      </c>
      <c r="AI44" s="21">
        <v>1.3839999999999999</v>
      </c>
      <c r="AJ44" s="21">
        <v>3.15</v>
      </c>
      <c r="AK44" s="21">
        <v>1.4339999999999999</v>
      </c>
      <c r="AL44" s="21">
        <v>2.9</v>
      </c>
      <c r="AO44">
        <f t="shared" si="31"/>
        <v>-300</v>
      </c>
      <c r="AP44">
        <f>IF(E44&lt;F44,G44,H44)</f>
        <v>10</v>
      </c>
      <c r="AQ44">
        <f>IF(E44&lt;F44,H44,G44)</f>
        <v>20</v>
      </c>
    </row>
    <row r="45" spans="1:43" x14ac:dyDescent="0.25">
      <c r="B45" s="24">
        <v>44927</v>
      </c>
      <c r="C45" s="20" t="s">
        <v>27</v>
      </c>
      <c r="D45" s="20" t="s">
        <v>44</v>
      </c>
      <c r="E45" s="2">
        <v>-185.18518518518516</v>
      </c>
      <c r="F45" s="2">
        <v>165</v>
      </c>
      <c r="G45">
        <v>30</v>
      </c>
      <c r="H45">
        <v>24</v>
      </c>
      <c r="I45" s="9"/>
      <c r="J45" s="2" t="str">
        <f t="shared" si="32"/>
        <v>Tampa Bay Buccaneers</v>
      </c>
      <c r="K45" s="2" t="str">
        <f t="shared" si="33"/>
        <v>Carolina Panthers</v>
      </c>
      <c r="L45" s="17">
        <f t="shared" si="34"/>
        <v>-185.18518518518516</v>
      </c>
      <c r="M45" s="18">
        <f t="shared" si="35"/>
        <v>165</v>
      </c>
      <c r="N45" s="4">
        <f t="shared" si="8"/>
        <v>1.3169999999999999</v>
      </c>
      <c r="O45" s="4">
        <f t="shared" si="9"/>
        <v>3.55</v>
      </c>
      <c r="P45" s="4"/>
      <c r="Q45" s="4"/>
      <c r="R45" s="1">
        <f t="shared" si="10"/>
        <v>0.75930144267274113</v>
      </c>
      <c r="S45" s="1">
        <f t="shared" si="11"/>
        <v>0.28169014084507044</v>
      </c>
      <c r="T45" s="1">
        <f t="shared" si="12"/>
        <v>3.9377439901376654E-2</v>
      </c>
      <c r="U45" s="1">
        <f t="shared" si="13"/>
        <v>0.23880565091383535</v>
      </c>
      <c r="V45" s="1">
        <f t="shared" si="14"/>
        <v>0.74980565091383533</v>
      </c>
      <c r="W45" s="1"/>
      <c r="X45" s="17">
        <f t="shared" si="16"/>
        <v>333.67893237565903</v>
      </c>
      <c r="Y45" s="18">
        <f t="shared" si="17"/>
        <v>2595.7595313699017</v>
      </c>
      <c r="Z45" s="2">
        <f t="shared" si="18"/>
        <v>316.99498575687608</v>
      </c>
      <c r="AA45" s="18">
        <f t="shared" si="19"/>
        <v>2465.9715548014065</v>
      </c>
      <c r="AB45" s="2">
        <f t="shared" si="20"/>
        <v>-315.46240317093361</v>
      </c>
      <c r="AC45" s="2">
        <f t="shared" si="21"/>
        <v>246.59715548014066</v>
      </c>
      <c r="AD45" s="2">
        <f t="shared" si="22"/>
        <v>316.99498575687608</v>
      </c>
      <c r="AE45" s="2">
        <f t="shared" si="23"/>
        <v>-1000</v>
      </c>
      <c r="AF45" s="5">
        <f t="shared" si="24"/>
        <v>0.31699999999999995</v>
      </c>
      <c r="AG45" s="5">
        <f t="shared" si="25"/>
        <v>-1</v>
      </c>
      <c r="AH45" s="3">
        <f t="shared" si="26"/>
        <v>202301</v>
      </c>
      <c r="AI45" s="21">
        <v>1.3169999999999999</v>
      </c>
      <c r="AJ45" s="21">
        <v>3.55</v>
      </c>
      <c r="AK45" s="21">
        <v>1.54</v>
      </c>
      <c r="AL45" s="21">
        <v>2.65</v>
      </c>
      <c r="AO45">
        <f t="shared" si="31"/>
        <v>-190</v>
      </c>
      <c r="AP45">
        <f>IF(E45&lt;F45,G45,H45)</f>
        <v>30</v>
      </c>
      <c r="AQ45">
        <f>IF(E45&lt;F45,H45,G45)</f>
        <v>24</v>
      </c>
    </row>
    <row r="46" spans="1:43" x14ac:dyDescent="0.25">
      <c r="B46" s="24">
        <v>44927</v>
      </c>
      <c r="C46" s="20" t="s">
        <v>49</v>
      </c>
      <c r="D46" s="20" t="s">
        <v>46</v>
      </c>
      <c r="E46" s="2">
        <v>-130.03901170351108</v>
      </c>
      <c r="F46" s="2">
        <v>110.00000000000001</v>
      </c>
      <c r="G46">
        <v>10</v>
      </c>
      <c r="H46">
        <v>24</v>
      </c>
      <c r="I46" s="9"/>
      <c r="J46" s="2" t="str">
        <f t="shared" si="32"/>
        <v>Washington Commanders</v>
      </c>
      <c r="K46" s="2" t="str">
        <f t="shared" si="33"/>
        <v>Cleveland Browns</v>
      </c>
      <c r="L46" s="17">
        <f t="shared" si="34"/>
        <v>-130.03901170351108</v>
      </c>
      <c r="M46" s="18">
        <f t="shared" si="35"/>
        <v>110.00000000000001</v>
      </c>
      <c r="N46" s="4">
        <f t="shared" si="8"/>
        <v>1.7689999999999999</v>
      </c>
      <c r="O46" s="4">
        <f t="shared" si="9"/>
        <v>2.1</v>
      </c>
      <c r="P46" s="4"/>
      <c r="Q46" s="4"/>
      <c r="R46" s="1">
        <f t="shared" si="10"/>
        <v>0.56529112492933864</v>
      </c>
      <c r="S46" s="1">
        <f t="shared" si="11"/>
        <v>0.47619047619047616</v>
      </c>
      <c r="T46" s="1">
        <f t="shared" si="12"/>
        <v>3.982941328508649E-2</v>
      </c>
      <c r="U46" s="1">
        <f t="shared" si="13"/>
        <v>4.4550324369431238E-2</v>
      </c>
      <c r="V46" s="1">
        <f t="shared" si="14"/>
        <v>0.5555503243694313</v>
      </c>
      <c r="W46" s="1"/>
      <c r="X46" s="17">
        <f t="shared" si="16"/>
        <v>800.01694920263856</v>
      </c>
      <c r="Y46" s="18">
        <f t="shared" si="17"/>
        <v>1138.4082155909466</v>
      </c>
      <c r="Z46" s="2">
        <f t="shared" si="18"/>
        <v>760.01610174250663</v>
      </c>
      <c r="AA46" s="18">
        <f t="shared" si="19"/>
        <v>1081.4878048113992</v>
      </c>
      <c r="AB46" s="2">
        <f t="shared" si="20"/>
        <v>-131.57615972967898</v>
      </c>
      <c r="AC46" s="2">
        <f t="shared" si="21"/>
        <v>108.14878048113992</v>
      </c>
      <c r="AD46" s="2">
        <f t="shared" si="22"/>
        <v>-1000</v>
      </c>
      <c r="AE46" s="2">
        <f t="shared" si="23"/>
        <v>1081.4878048113992</v>
      </c>
      <c r="AF46" s="5">
        <f t="shared" si="24"/>
        <v>-1</v>
      </c>
      <c r="AG46" s="5">
        <f t="shared" si="25"/>
        <v>1.1000000000000001</v>
      </c>
      <c r="AH46" s="3">
        <f t="shared" si="26"/>
        <v>202301</v>
      </c>
      <c r="AI46" s="21">
        <v>1.7689999999999999</v>
      </c>
      <c r="AJ46" s="21">
        <v>2.1</v>
      </c>
      <c r="AK46" s="21">
        <v>1.7689999999999999</v>
      </c>
      <c r="AL46" s="21">
        <v>2.1</v>
      </c>
      <c r="AO46">
        <f t="shared" si="31"/>
        <v>-140</v>
      </c>
      <c r="AP46">
        <f>IF(E46&lt;F46,G46,H46)</f>
        <v>10</v>
      </c>
      <c r="AQ46">
        <f>IF(E46&lt;F46,H46,G46)</f>
        <v>24</v>
      </c>
    </row>
    <row r="47" spans="1:43" x14ac:dyDescent="0.25">
      <c r="B47" s="24">
        <v>44924</v>
      </c>
      <c r="C47" s="20" t="s">
        <v>41</v>
      </c>
      <c r="D47" s="20" t="s">
        <v>23</v>
      </c>
      <c r="E47" s="2">
        <v>600</v>
      </c>
      <c r="F47" s="2">
        <v>-900.90090090090098</v>
      </c>
      <c r="G47">
        <v>13</v>
      </c>
      <c r="H47">
        <v>27</v>
      </c>
      <c r="I47" s="9"/>
      <c r="J47" s="2" t="str">
        <f t="shared" si="32"/>
        <v>Dallas Cowboys</v>
      </c>
      <c r="K47" s="2" t="str">
        <f t="shared" si="33"/>
        <v>Tennessee Titans</v>
      </c>
      <c r="L47" s="17">
        <f t="shared" si="34"/>
        <v>-900.90090090090098</v>
      </c>
      <c r="M47" s="18">
        <f t="shared" si="35"/>
        <v>600</v>
      </c>
      <c r="N47" s="4">
        <f t="shared" si="8"/>
        <v>1.645</v>
      </c>
      <c r="O47" s="4">
        <f t="shared" si="9"/>
        <v>2.35</v>
      </c>
      <c r="P47" s="4"/>
      <c r="Q47" s="4"/>
      <c r="R47" s="1">
        <f t="shared" si="10"/>
        <v>0.60790273556231</v>
      </c>
      <c r="S47" s="1">
        <f t="shared" si="11"/>
        <v>0.42553191489361702</v>
      </c>
      <c r="T47" s="1">
        <f t="shared" si="12"/>
        <v>3.2352941176470584E-2</v>
      </c>
      <c r="U47" s="1">
        <f t="shared" si="13"/>
        <v>9.1185410334346489E-2</v>
      </c>
      <c r="V47" s="1">
        <f t="shared" si="14"/>
        <v>0.60218541033434647</v>
      </c>
      <c r="W47" s="1"/>
      <c r="X47" s="17">
        <f t="shared" si="16"/>
        <v>660.61811335611446</v>
      </c>
      <c r="Y47" s="18">
        <f t="shared" si="17"/>
        <v>1372.1971794257436</v>
      </c>
      <c r="Z47" s="2">
        <f t="shared" si="18"/>
        <v>627.58720768830869</v>
      </c>
      <c r="AA47" s="18">
        <f t="shared" si="19"/>
        <v>1303.5873204544564</v>
      </c>
      <c r="AB47" s="2">
        <f t="shared" si="20"/>
        <v>-159.34040524558463</v>
      </c>
      <c r="AC47" s="2">
        <f t="shared" si="21"/>
        <v>130.35873204544563</v>
      </c>
      <c r="AD47" s="2">
        <f t="shared" si="22"/>
        <v>627.58720768830869</v>
      </c>
      <c r="AE47" s="2">
        <f t="shared" si="23"/>
        <v>-1000</v>
      </c>
      <c r="AF47" s="5">
        <f t="shared" si="24"/>
        <v>0.64500000000000002</v>
      </c>
      <c r="AG47" s="5">
        <f t="shared" si="25"/>
        <v>-1</v>
      </c>
      <c r="AH47" s="3">
        <f t="shared" si="26"/>
        <v>202212</v>
      </c>
      <c r="AI47" s="21">
        <v>2.35</v>
      </c>
      <c r="AJ47" s="21">
        <v>1.645</v>
      </c>
      <c r="AK47" s="21">
        <v>7</v>
      </c>
      <c r="AL47" s="21">
        <v>1.111</v>
      </c>
      <c r="AO47">
        <f t="shared" si="31"/>
        <v>-1000</v>
      </c>
      <c r="AP47">
        <f>IF(E47&lt;F47,G47,H47)</f>
        <v>27</v>
      </c>
      <c r="AQ47">
        <f>IF(E47&lt;F47,H47,G47)</f>
        <v>13</v>
      </c>
    </row>
    <row r="48" spans="1:43" x14ac:dyDescent="0.25">
      <c r="B48" s="24">
        <v>44921</v>
      </c>
      <c r="C48" s="20" t="s">
        <v>39</v>
      </c>
      <c r="D48" s="20" t="s">
        <v>31</v>
      </c>
      <c r="E48" s="2">
        <v>170.00000000000003</v>
      </c>
      <c r="F48" s="2">
        <v>-200</v>
      </c>
      <c r="G48">
        <v>3</v>
      </c>
      <c r="H48">
        <v>20</v>
      </c>
      <c r="I48" s="9"/>
      <c r="J48" s="2" t="str">
        <f t="shared" si="32"/>
        <v>Los Angeles Chargers</v>
      </c>
      <c r="K48" s="2" t="str">
        <f t="shared" si="33"/>
        <v>Indianapolis Colts</v>
      </c>
      <c r="L48" s="17">
        <f t="shared" si="34"/>
        <v>-200</v>
      </c>
      <c r="M48" s="18">
        <f t="shared" si="35"/>
        <v>170.00000000000003</v>
      </c>
      <c r="N48" s="4">
        <f t="shared" si="8"/>
        <v>1.74</v>
      </c>
      <c r="O48" s="4">
        <f t="shared" si="9"/>
        <v>2.15</v>
      </c>
      <c r="P48" s="4"/>
      <c r="Q48" s="4"/>
      <c r="R48" s="1">
        <f t="shared" si="10"/>
        <v>0.57471264367816088</v>
      </c>
      <c r="S48" s="1">
        <f t="shared" si="11"/>
        <v>0.46511627906976744</v>
      </c>
      <c r="T48" s="1">
        <f t="shared" si="12"/>
        <v>3.8303341902313659E-2</v>
      </c>
      <c r="U48" s="1">
        <f t="shared" si="13"/>
        <v>5.4798182304196724E-2</v>
      </c>
      <c r="V48" s="1">
        <f t="shared" si="14"/>
        <v>0.56579818230419676</v>
      </c>
      <c r="W48" s="1"/>
      <c r="X48" s="17">
        <f t="shared" si="16"/>
        <v>767.41465645493759</v>
      </c>
      <c r="Y48" s="18">
        <f t="shared" si="17"/>
        <v>1185.8985221458363</v>
      </c>
      <c r="Z48" s="2">
        <f t="shared" si="18"/>
        <v>729.04392363219063</v>
      </c>
      <c r="AA48" s="18">
        <f t="shared" si="19"/>
        <v>1126.6035960385445</v>
      </c>
      <c r="AB48" s="2">
        <f t="shared" si="20"/>
        <v>-137.16594673992637</v>
      </c>
      <c r="AC48" s="2">
        <f t="shared" si="21"/>
        <v>112.66035960385446</v>
      </c>
      <c r="AD48" s="2">
        <f t="shared" si="22"/>
        <v>729.04392363219063</v>
      </c>
      <c r="AE48" s="2">
        <f t="shared" si="23"/>
        <v>-1000</v>
      </c>
      <c r="AF48" s="5">
        <f t="shared" si="24"/>
        <v>0.74</v>
      </c>
      <c r="AG48" s="5">
        <f t="shared" si="25"/>
        <v>-1</v>
      </c>
      <c r="AH48" s="3">
        <f t="shared" si="26"/>
        <v>202212</v>
      </c>
      <c r="AI48" s="21">
        <v>2.15</v>
      </c>
      <c r="AJ48" s="21">
        <v>1.74</v>
      </c>
      <c r="AK48" s="21">
        <v>2.7</v>
      </c>
      <c r="AL48" s="21">
        <v>1.5</v>
      </c>
      <c r="AO48">
        <f t="shared" si="31"/>
        <v>-200</v>
      </c>
      <c r="AP48">
        <f>IF(E48&lt;F48,G48,H48)</f>
        <v>20</v>
      </c>
      <c r="AQ48">
        <f>IF(E48&lt;F48,H48,G48)</f>
        <v>3</v>
      </c>
    </row>
    <row r="49" spans="2:43" x14ac:dyDescent="0.25">
      <c r="B49" s="24">
        <v>44920</v>
      </c>
      <c r="C49" s="20" t="s">
        <v>48</v>
      </c>
      <c r="D49" s="20" t="s">
        <v>27</v>
      </c>
      <c r="E49" s="2">
        <v>300</v>
      </c>
      <c r="F49" s="2">
        <v>-380.22813688212943</v>
      </c>
      <c r="G49">
        <v>16</v>
      </c>
      <c r="H49">
        <v>19</v>
      </c>
      <c r="I49" s="9"/>
      <c r="J49" s="2" t="str">
        <f t="shared" si="32"/>
        <v>Tampa Bay Buccaneers</v>
      </c>
      <c r="K49" s="2" t="str">
        <f t="shared" si="33"/>
        <v>Arizona Cardinals</v>
      </c>
      <c r="L49" s="17">
        <f t="shared" si="34"/>
        <v>-380.22813688212943</v>
      </c>
      <c r="M49" s="18">
        <f t="shared" si="35"/>
        <v>300</v>
      </c>
      <c r="N49" s="4">
        <f t="shared" si="8"/>
        <v>1.645</v>
      </c>
      <c r="O49" s="4">
        <f t="shared" si="9"/>
        <v>2.35</v>
      </c>
      <c r="P49" s="4"/>
      <c r="Q49" s="4"/>
      <c r="R49" s="1">
        <f t="shared" si="10"/>
        <v>0.60790273556231</v>
      </c>
      <c r="S49" s="1">
        <f t="shared" si="11"/>
        <v>0.42553191489361702</v>
      </c>
      <c r="T49" s="1">
        <f t="shared" si="12"/>
        <v>3.2352941176470584E-2</v>
      </c>
      <c r="U49" s="1">
        <f t="shared" si="13"/>
        <v>9.1185410334346489E-2</v>
      </c>
      <c r="V49" s="1">
        <f t="shared" si="14"/>
        <v>0.60218541033434647</v>
      </c>
      <c r="W49" s="1"/>
      <c r="X49" s="17">
        <f t="shared" si="16"/>
        <v>660.61811335611446</v>
      </c>
      <c r="Y49" s="18">
        <f t="shared" si="17"/>
        <v>1372.1971794257436</v>
      </c>
      <c r="Z49" s="2">
        <f t="shared" si="18"/>
        <v>627.58720768830869</v>
      </c>
      <c r="AA49" s="18">
        <f t="shared" si="19"/>
        <v>1303.5873204544564</v>
      </c>
      <c r="AB49" s="2">
        <f t="shared" si="20"/>
        <v>-159.34040524558463</v>
      </c>
      <c r="AC49" s="2">
        <f t="shared" si="21"/>
        <v>130.35873204544563</v>
      </c>
      <c r="AD49" s="2">
        <f t="shared" si="22"/>
        <v>627.58720768830869</v>
      </c>
      <c r="AE49" s="2">
        <f t="shared" si="23"/>
        <v>-1000</v>
      </c>
      <c r="AF49" s="5">
        <f t="shared" si="24"/>
        <v>0.64500000000000002</v>
      </c>
      <c r="AG49" s="5">
        <f t="shared" si="25"/>
        <v>-1</v>
      </c>
      <c r="AH49" s="3">
        <f t="shared" si="26"/>
        <v>202212</v>
      </c>
      <c r="AI49" s="21">
        <v>2.35</v>
      </c>
      <c r="AJ49" s="21">
        <v>1.645</v>
      </c>
      <c r="AK49" s="21">
        <v>4</v>
      </c>
      <c r="AL49" s="21">
        <v>1.2629999999999999</v>
      </c>
      <c r="AO49">
        <f t="shared" si="31"/>
        <v>-400</v>
      </c>
      <c r="AP49">
        <f>IF(E49&lt;F49,G49,H49)</f>
        <v>19</v>
      </c>
      <c r="AQ49">
        <f>IF(E49&lt;F49,H49,G49)</f>
        <v>16</v>
      </c>
    </row>
    <row r="50" spans="2:43" x14ac:dyDescent="0.25">
      <c r="B50" s="24">
        <v>44920</v>
      </c>
      <c r="C50" s="20" t="s">
        <v>47</v>
      </c>
      <c r="D50" s="20" t="s">
        <v>38</v>
      </c>
      <c r="E50" s="2">
        <v>154.99999999999997</v>
      </c>
      <c r="F50" s="2">
        <v>-175.13134851138355</v>
      </c>
      <c r="G50">
        <v>51</v>
      </c>
      <c r="H50">
        <v>14</v>
      </c>
      <c r="I50" s="9"/>
      <c r="J50" s="2" t="str">
        <f t="shared" si="32"/>
        <v>Denver Broncos</v>
      </c>
      <c r="K50" s="2" t="str">
        <f t="shared" si="33"/>
        <v>Los Angeles Rams</v>
      </c>
      <c r="L50" s="17">
        <f t="shared" si="34"/>
        <v>-175.13134851138355</v>
      </c>
      <c r="M50" s="18">
        <f t="shared" si="35"/>
        <v>154.99999999999997</v>
      </c>
      <c r="N50" s="4">
        <f t="shared" si="8"/>
        <v>1.952</v>
      </c>
      <c r="O50" s="4">
        <f t="shared" si="9"/>
        <v>1.869</v>
      </c>
      <c r="P50" s="4"/>
      <c r="Q50" s="4"/>
      <c r="R50" s="1">
        <f t="shared" si="10"/>
        <v>0.51229508196721307</v>
      </c>
      <c r="S50" s="1">
        <f t="shared" si="11"/>
        <v>0.53504547886570364</v>
      </c>
      <c r="T50" s="1">
        <f t="shared" si="12"/>
        <v>4.5200732792462617E-2</v>
      </c>
      <c r="U50" s="1">
        <f t="shared" si="13"/>
        <v>1.1375198449245283E-2</v>
      </c>
      <c r="V50" s="1">
        <f t="shared" si="14"/>
        <v>0.49962480155075473</v>
      </c>
      <c r="W50" s="1"/>
      <c r="X50" s="17">
        <f t="shared" si="16"/>
        <v>1001.5019208337166</v>
      </c>
      <c r="Y50" s="18">
        <f t="shared" si="17"/>
        <v>910.56441903453936</v>
      </c>
      <c r="Z50" s="2">
        <f t="shared" si="18"/>
        <v>951.42682479203063</v>
      </c>
      <c r="AA50" s="18">
        <f t="shared" si="19"/>
        <v>865.03619808281235</v>
      </c>
      <c r="AB50" s="2">
        <f t="shared" si="20"/>
        <v>-105.10529805784978</v>
      </c>
      <c r="AC50" s="2">
        <f t="shared" si="21"/>
        <v>-115.60209875798367</v>
      </c>
      <c r="AD50" s="2">
        <f t="shared" si="22"/>
        <v>-1000</v>
      </c>
      <c r="AE50" s="2">
        <f t="shared" si="23"/>
        <v>865.03619808281235</v>
      </c>
      <c r="AF50" s="5">
        <f t="shared" si="24"/>
        <v>-1</v>
      </c>
      <c r="AG50" s="5">
        <f t="shared" si="25"/>
        <v>0.86899999999999999</v>
      </c>
      <c r="AH50" s="3">
        <f t="shared" si="26"/>
        <v>202212</v>
      </c>
      <c r="AI50" s="21">
        <v>1.869</v>
      </c>
      <c r="AJ50" s="21">
        <v>1.952</v>
      </c>
      <c r="AK50" s="21">
        <v>2.5499999999999998</v>
      </c>
      <c r="AL50" s="21">
        <v>1.571</v>
      </c>
      <c r="AO50">
        <f t="shared" si="31"/>
        <v>-180</v>
      </c>
      <c r="AP50">
        <f>IF(E50&lt;F50,G50,H50)</f>
        <v>14</v>
      </c>
      <c r="AQ50">
        <f>IF(E50&lt;F50,H50,G50)</f>
        <v>51</v>
      </c>
    </row>
    <row r="51" spans="2:43" x14ac:dyDescent="0.25">
      <c r="B51" s="24">
        <v>44920</v>
      </c>
      <c r="C51" s="20" t="s">
        <v>30</v>
      </c>
      <c r="D51" s="20" t="s">
        <v>33</v>
      </c>
      <c r="E51" s="2">
        <v>-180.1801801801802</v>
      </c>
      <c r="F51" s="2">
        <v>160</v>
      </c>
      <c r="G51">
        <v>20</v>
      </c>
      <c r="H51">
        <v>26</v>
      </c>
      <c r="I51" s="9"/>
      <c r="J51" s="2" t="str">
        <f t="shared" si="32"/>
        <v>Miami Dolphins</v>
      </c>
      <c r="K51" s="2" t="str">
        <f t="shared" si="33"/>
        <v>Green Bay Packers</v>
      </c>
      <c r="L51" s="17">
        <f t="shared" si="34"/>
        <v>-180.1801801801802</v>
      </c>
      <c r="M51" s="18">
        <f t="shared" si="35"/>
        <v>160</v>
      </c>
      <c r="N51" s="4">
        <f t="shared" si="8"/>
        <v>1.54</v>
      </c>
      <c r="O51" s="4">
        <f t="shared" si="9"/>
        <v>2.65</v>
      </c>
      <c r="P51" s="4"/>
      <c r="Q51" s="4"/>
      <c r="R51" s="1">
        <f t="shared" si="10"/>
        <v>0.64935064935064934</v>
      </c>
      <c r="S51" s="1">
        <f t="shared" si="11"/>
        <v>0.37735849056603776</v>
      </c>
      <c r="T51" s="1">
        <f t="shared" si="12"/>
        <v>2.6014319809069208E-2</v>
      </c>
      <c r="U51" s="1">
        <f t="shared" si="13"/>
        <v>0.13599607939230579</v>
      </c>
      <c r="V51" s="1">
        <f t="shared" si="14"/>
        <v>0.64699607939230575</v>
      </c>
      <c r="W51" s="1"/>
      <c r="X51" s="17">
        <f t="shared" si="16"/>
        <v>545.60441995143913</v>
      </c>
      <c r="Y51" s="18">
        <f t="shared" si="17"/>
        <v>1648.1806912014345</v>
      </c>
      <c r="Z51" s="2">
        <f t="shared" si="18"/>
        <v>518.32419895386715</v>
      </c>
      <c r="AA51" s="18">
        <f t="shared" si="19"/>
        <v>1565.7716566413626</v>
      </c>
      <c r="AB51" s="2">
        <f t="shared" si="20"/>
        <v>-192.92944493394256</v>
      </c>
      <c r="AC51" s="2">
        <f t="shared" si="21"/>
        <v>156.57716566413626</v>
      </c>
      <c r="AD51" s="2">
        <f t="shared" si="22"/>
        <v>-1000</v>
      </c>
      <c r="AE51" s="2">
        <f t="shared" si="23"/>
        <v>1565.7716566413626</v>
      </c>
      <c r="AF51" s="5">
        <f t="shared" si="24"/>
        <v>-1</v>
      </c>
      <c r="AG51" s="5">
        <f t="shared" si="25"/>
        <v>1.65</v>
      </c>
      <c r="AH51" s="3">
        <f t="shared" si="26"/>
        <v>202212</v>
      </c>
      <c r="AI51" s="21">
        <v>1.54</v>
      </c>
      <c r="AJ51" s="21">
        <v>2.65</v>
      </c>
      <c r="AK51" s="21">
        <v>1.5549999999999999</v>
      </c>
      <c r="AL51" s="21">
        <v>2.6</v>
      </c>
      <c r="AO51">
        <f t="shared" si="31"/>
        <v>-190</v>
      </c>
      <c r="AP51">
        <f>IF(E51&lt;F51,G51,H51)</f>
        <v>20</v>
      </c>
      <c r="AQ51">
        <f>IF(E51&lt;F51,H51,G51)</f>
        <v>26</v>
      </c>
    </row>
    <row r="52" spans="2:43" x14ac:dyDescent="0.25">
      <c r="B52" s="24">
        <v>44919</v>
      </c>
      <c r="C52" s="20" t="s">
        <v>45</v>
      </c>
      <c r="D52" s="20" t="s">
        <v>50</v>
      </c>
      <c r="E52" s="2">
        <v>-130.03901170351108</v>
      </c>
      <c r="F52" s="2">
        <v>110.00000000000001</v>
      </c>
      <c r="G52">
        <v>13</v>
      </c>
      <c r="H52">
        <v>10</v>
      </c>
      <c r="I52" s="9"/>
      <c r="J52" s="2" t="str">
        <f t="shared" si="32"/>
        <v>Pittsburgh Steelers</v>
      </c>
      <c r="K52" s="2" t="str">
        <f t="shared" si="33"/>
        <v>Las Vegas Raiders</v>
      </c>
      <c r="L52" s="17">
        <f t="shared" si="34"/>
        <v>-130.03901170351108</v>
      </c>
      <c r="M52" s="18">
        <f t="shared" si="35"/>
        <v>110.00000000000001</v>
      </c>
      <c r="N52" s="4">
        <f t="shared" si="8"/>
        <v>1.869</v>
      </c>
      <c r="O52" s="4">
        <f t="shared" si="9"/>
        <v>1.952</v>
      </c>
      <c r="P52" s="4"/>
      <c r="Q52" s="4"/>
      <c r="R52" s="1">
        <f t="shared" si="10"/>
        <v>0.53504547886570364</v>
      </c>
      <c r="S52" s="1">
        <f t="shared" si="11"/>
        <v>0.51229508196721307</v>
      </c>
      <c r="T52" s="1">
        <f t="shared" si="12"/>
        <v>4.5200732792462617E-2</v>
      </c>
      <c r="U52" s="1">
        <f t="shared" si="13"/>
        <v>1.1375198449245283E-2</v>
      </c>
      <c r="V52" s="1">
        <f t="shared" si="14"/>
        <v>0.52237519844924529</v>
      </c>
      <c r="W52" s="1"/>
      <c r="X52" s="17">
        <f t="shared" si="16"/>
        <v>914.33284537370957</v>
      </c>
      <c r="Y52" s="18">
        <f t="shared" si="17"/>
        <v>997.39107919884509</v>
      </c>
      <c r="Z52" s="2">
        <f t="shared" si="18"/>
        <v>868.61620310502406</v>
      </c>
      <c r="AA52" s="18">
        <f t="shared" si="19"/>
        <v>947.52152523890277</v>
      </c>
      <c r="AB52" s="2">
        <f t="shared" si="20"/>
        <v>-115.12564426329155</v>
      </c>
      <c r="AC52" s="2">
        <f t="shared" si="21"/>
        <v>-105.53849948135644</v>
      </c>
      <c r="AD52" s="2">
        <f t="shared" si="22"/>
        <v>868.61620310502406</v>
      </c>
      <c r="AE52" s="2">
        <f t="shared" si="23"/>
        <v>-1000</v>
      </c>
      <c r="AF52" s="5">
        <f t="shared" si="24"/>
        <v>0.86899999999999999</v>
      </c>
      <c r="AG52" s="5">
        <f t="shared" si="25"/>
        <v>-1</v>
      </c>
      <c r="AH52" s="3">
        <f t="shared" si="26"/>
        <v>202212</v>
      </c>
      <c r="AI52" s="21">
        <v>1.869</v>
      </c>
      <c r="AJ52" s="21">
        <v>1.952</v>
      </c>
      <c r="AK52" s="21">
        <v>1.7689999999999999</v>
      </c>
      <c r="AL52" s="21">
        <v>2.1</v>
      </c>
      <c r="AO52">
        <f t="shared" si="31"/>
        <v>-140</v>
      </c>
      <c r="AP52">
        <f>IF(E52&lt;F52,G52,H52)</f>
        <v>13</v>
      </c>
      <c r="AQ52">
        <f>IF(E52&lt;F52,H52,G52)</f>
        <v>10</v>
      </c>
    </row>
    <row r="53" spans="2:43" x14ac:dyDescent="0.25">
      <c r="B53" s="24">
        <v>44919</v>
      </c>
      <c r="C53" s="20" t="s">
        <v>23</v>
      </c>
      <c r="D53" s="20" t="s">
        <v>19</v>
      </c>
      <c r="E53" s="2">
        <v>-200</v>
      </c>
      <c r="F53" s="2">
        <v>170.00000000000003</v>
      </c>
      <c r="G53">
        <v>40</v>
      </c>
      <c r="H53">
        <v>34</v>
      </c>
      <c r="I53" s="9"/>
      <c r="J53" s="2" t="str">
        <f t="shared" si="32"/>
        <v>Dallas Cowboys</v>
      </c>
      <c r="K53" s="2" t="str">
        <f t="shared" si="33"/>
        <v>Philadelphia Eagles</v>
      </c>
      <c r="L53" s="17">
        <f t="shared" si="34"/>
        <v>-200</v>
      </c>
      <c r="M53" s="18">
        <f t="shared" si="35"/>
        <v>170.00000000000003</v>
      </c>
      <c r="N53" s="4">
        <f t="shared" si="8"/>
        <v>1.8</v>
      </c>
      <c r="O53" s="4">
        <f t="shared" si="9"/>
        <v>2.0499999999999998</v>
      </c>
      <c r="P53" s="4"/>
      <c r="Q53" s="4"/>
      <c r="R53" s="1">
        <f t="shared" si="10"/>
        <v>0.55555555555555558</v>
      </c>
      <c r="S53" s="1">
        <f t="shared" si="11"/>
        <v>0.48780487804878053</v>
      </c>
      <c r="T53" s="1">
        <f t="shared" si="12"/>
        <v>4.1558441558441461E-2</v>
      </c>
      <c r="U53" s="1">
        <f t="shared" si="13"/>
        <v>3.3875338753387524E-2</v>
      </c>
      <c r="V53" s="1">
        <f t="shared" si="14"/>
        <v>0.54487533875338756</v>
      </c>
      <c r="W53" s="1"/>
      <c r="X53" s="17">
        <f t="shared" si="16"/>
        <v>835.28218085238643</v>
      </c>
      <c r="Y53" s="18">
        <f t="shared" si="17"/>
        <v>1090.9993667390718</v>
      </c>
      <c r="Z53" s="2">
        <f t="shared" si="18"/>
        <v>793.51807180976709</v>
      </c>
      <c r="AA53" s="18">
        <f t="shared" si="19"/>
        <v>1036.449398402118</v>
      </c>
      <c r="AB53" s="2">
        <f t="shared" si="20"/>
        <v>-126.02107444375048</v>
      </c>
      <c r="AC53" s="2">
        <f t="shared" si="21"/>
        <v>103.6449398402118</v>
      </c>
      <c r="AD53" s="2">
        <f t="shared" si="22"/>
        <v>793.51807180976709</v>
      </c>
      <c r="AE53" s="2">
        <f t="shared" si="23"/>
        <v>-1000</v>
      </c>
      <c r="AF53" s="5">
        <f t="shared" si="24"/>
        <v>0.8</v>
      </c>
      <c r="AG53" s="5">
        <f t="shared" si="25"/>
        <v>-1</v>
      </c>
      <c r="AH53" s="3">
        <f t="shared" si="26"/>
        <v>202212</v>
      </c>
      <c r="AI53" s="21">
        <v>1.8</v>
      </c>
      <c r="AJ53" s="21">
        <v>2.0499999999999998</v>
      </c>
      <c r="AK53" s="21">
        <v>1.5</v>
      </c>
      <c r="AL53" s="21">
        <v>2.7</v>
      </c>
      <c r="AO53">
        <f t="shared" si="31"/>
        <v>-200</v>
      </c>
      <c r="AP53">
        <f>IF(E53&lt;F53,G53,H53)</f>
        <v>40</v>
      </c>
      <c r="AQ53">
        <f>IF(E53&lt;F53,H53,G53)</f>
        <v>34</v>
      </c>
    </row>
    <row r="54" spans="2:43" x14ac:dyDescent="0.25">
      <c r="B54" s="24">
        <v>44919</v>
      </c>
      <c r="C54" s="20" t="s">
        <v>22</v>
      </c>
      <c r="D54" s="20" t="s">
        <v>49</v>
      </c>
      <c r="E54" s="2">
        <v>-310.55900621118008</v>
      </c>
      <c r="F54" s="2">
        <v>250</v>
      </c>
      <c r="G54">
        <v>37</v>
      </c>
      <c r="H54">
        <v>20</v>
      </c>
      <c r="I54" s="9"/>
      <c r="J54" s="2" t="str">
        <f t="shared" si="32"/>
        <v>San Francisco 49ers</v>
      </c>
      <c r="K54" s="2" t="str">
        <f t="shared" si="33"/>
        <v>Washington Commanders</v>
      </c>
      <c r="L54" s="17">
        <f t="shared" si="34"/>
        <v>-310.55900621118008</v>
      </c>
      <c r="M54" s="18">
        <f t="shared" si="35"/>
        <v>250</v>
      </c>
      <c r="N54" s="4">
        <f t="shared" si="8"/>
        <v>1.333</v>
      </c>
      <c r="O54" s="4">
        <f t="shared" si="9"/>
        <v>3.4</v>
      </c>
      <c r="P54" s="4"/>
      <c r="Q54" s="4"/>
      <c r="R54" s="1">
        <f t="shared" si="10"/>
        <v>0.75018754688672173</v>
      </c>
      <c r="S54" s="1">
        <f t="shared" si="11"/>
        <v>0.29411764705882354</v>
      </c>
      <c r="T54" s="1">
        <f t="shared" si="12"/>
        <v>4.2425522924149583E-2</v>
      </c>
      <c r="U54" s="1">
        <f t="shared" si="13"/>
        <v>0.2280349499139491</v>
      </c>
      <c r="V54" s="1">
        <f t="shared" si="14"/>
        <v>0.73903494991394914</v>
      </c>
      <c r="W54" s="1"/>
      <c r="X54" s="17">
        <f t="shared" si="16"/>
        <v>353.11597931388337</v>
      </c>
      <c r="Y54" s="18">
        <f t="shared" si="17"/>
        <v>2466.8308532187252</v>
      </c>
      <c r="Z54" s="2">
        <f t="shared" si="18"/>
        <v>335.46018034818917</v>
      </c>
      <c r="AA54" s="18">
        <f t="shared" si="19"/>
        <v>2343.4893105577889</v>
      </c>
      <c r="AB54" s="2">
        <f t="shared" si="20"/>
        <v>-298.09797364386293</v>
      </c>
      <c r="AC54" s="2">
        <f t="shared" si="21"/>
        <v>234.34893105577891</v>
      </c>
      <c r="AD54" s="2">
        <f t="shared" si="22"/>
        <v>335.46018034818917</v>
      </c>
      <c r="AE54" s="2">
        <f t="shared" si="23"/>
        <v>-1000</v>
      </c>
      <c r="AF54" s="5">
        <f t="shared" si="24"/>
        <v>0.33299999999999996</v>
      </c>
      <c r="AG54" s="5">
        <f t="shared" si="25"/>
        <v>-1</v>
      </c>
      <c r="AH54" s="3">
        <f t="shared" si="26"/>
        <v>202212</v>
      </c>
      <c r="AI54" s="21">
        <v>1.333</v>
      </c>
      <c r="AJ54" s="21">
        <v>3.4</v>
      </c>
      <c r="AK54" s="21">
        <v>1.3220000000000001</v>
      </c>
      <c r="AL54" s="21">
        <v>3.5</v>
      </c>
      <c r="AO54">
        <f t="shared" si="31"/>
        <v>-400</v>
      </c>
      <c r="AP54">
        <f>IF(E54&lt;F54,G54,H54)</f>
        <v>37</v>
      </c>
      <c r="AQ54">
        <f>IF(E54&lt;F54,H54,G54)</f>
        <v>20</v>
      </c>
    </row>
    <row r="55" spans="2:43" x14ac:dyDescent="0.25">
      <c r="B55" s="24">
        <v>44919</v>
      </c>
      <c r="C55" s="20" t="s">
        <v>28</v>
      </c>
      <c r="D55" s="20" t="s">
        <v>35</v>
      </c>
      <c r="E55" s="2">
        <v>-280.1120448179272</v>
      </c>
      <c r="F55" s="2">
        <v>229.99999999999997</v>
      </c>
      <c r="G55">
        <v>17</v>
      </c>
      <c r="H55">
        <v>9</v>
      </c>
      <c r="I55" s="9"/>
      <c r="J55" s="2" t="str">
        <f t="shared" si="32"/>
        <v>Baltimore Ravens</v>
      </c>
      <c r="K55" s="2" t="str">
        <f t="shared" si="33"/>
        <v>Atlanta Falcons</v>
      </c>
      <c r="L55" s="17">
        <f t="shared" si="34"/>
        <v>-280.1120448179272</v>
      </c>
      <c r="M55" s="18">
        <f t="shared" si="35"/>
        <v>229.99999999999997</v>
      </c>
      <c r="N55" s="4">
        <f t="shared" si="8"/>
        <v>1.333</v>
      </c>
      <c r="O55" s="4">
        <f t="shared" si="9"/>
        <v>3.4</v>
      </c>
      <c r="P55" s="4"/>
      <c r="Q55" s="4"/>
      <c r="R55" s="1">
        <f t="shared" si="10"/>
        <v>0.75018754688672173</v>
      </c>
      <c r="S55" s="1">
        <f t="shared" si="11"/>
        <v>0.29411764705882354</v>
      </c>
      <c r="T55" s="1">
        <f t="shared" si="12"/>
        <v>4.2425522924149583E-2</v>
      </c>
      <c r="U55" s="1">
        <f t="shared" si="13"/>
        <v>0.2280349499139491</v>
      </c>
      <c r="V55" s="1">
        <f t="shared" si="14"/>
        <v>0.73903494991394914</v>
      </c>
      <c r="W55" s="1"/>
      <c r="X55" s="17">
        <f t="shared" si="16"/>
        <v>353.11597931388337</v>
      </c>
      <c r="Y55" s="18">
        <f t="shared" si="17"/>
        <v>2466.8308532187252</v>
      </c>
      <c r="Z55" s="2">
        <f t="shared" si="18"/>
        <v>335.46018034818917</v>
      </c>
      <c r="AA55" s="18">
        <f t="shared" si="19"/>
        <v>2343.4893105577889</v>
      </c>
      <c r="AB55" s="2">
        <f t="shared" si="20"/>
        <v>-298.09797364386293</v>
      </c>
      <c r="AC55" s="2">
        <f t="shared" si="21"/>
        <v>234.34893105577891</v>
      </c>
      <c r="AD55" s="2">
        <f t="shared" si="22"/>
        <v>335.46018034818917</v>
      </c>
      <c r="AE55" s="2">
        <f t="shared" si="23"/>
        <v>-1000</v>
      </c>
      <c r="AF55" s="5">
        <f t="shared" si="24"/>
        <v>0.33299999999999996</v>
      </c>
      <c r="AG55" s="5">
        <f t="shared" si="25"/>
        <v>-1</v>
      </c>
      <c r="AH55" s="3">
        <f t="shared" si="26"/>
        <v>202212</v>
      </c>
      <c r="AI55" s="21">
        <v>1.333</v>
      </c>
      <c r="AJ55" s="21">
        <v>3.4</v>
      </c>
      <c r="AK55" s="21">
        <v>1.357</v>
      </c>
      <c r="AL55" s="21">
        <v>3.3</v>
      </c>
      <c r="AO55">
        <f t="shared" si="31"/>
        <v>-300</v>
      </c>
      <c r="AP55">
        <f>IF(E55&lt;F55,G55,H55)</f>
        <v>17</v>
      </c>
      <c r="AQ55">
        <f>IF(E55&lt;F55,H55,G55)</f>
        <v>9</v>
      </c>
    </row>
    <row r="56" spans="2:43" x14ac:dyDescent="0.25">
      <c r="B56" s="24">
        <v>44919</v>
      </c>
      <c r="C56" s="20" t="s">
        <v>44</v>
      </c>
      <c r="D56" s="20" t="s">
        <v>34</v>
      </c>
      <c r="E56" s="2">
        <v>114.99999999999999</v>
      </c>
      <c r="F56" s="2">
        <v>-135.13513513513513</v>
      </c>
      <c r="G56">
        <v>37</v>
      </c>
      <c r="H56">
        <v>23</v>
      </c>
      <c r="I56" s="9"/>
      <c r="J56" s="2" t="str">
        <f t="shared" si="32"/>
        <v>Detroit Lions</v>
      </c>
      <c r="K56" s="2" t="str">
        <f t="shared" si="33"/>
        <v>Carolina Panthers</v>
      </c>
      <c r="L56" s="17">
        <f t="shared" si="34"/>
        <v>-135.13513513513513</v>
      </c>
      <c r="M56" s="18">
        <f t="shared" si="35"/>
        <v>114.99999999999999</v>
      </c>
      <c r="N56" s="4">
        <f t="shared" si="8"/>
        <v>1.74</v>
      </c>
      <c r="O56" s="4">
        <f t="shared" si="9"/>
        <v>2.15</v>
      </c>
      <c r="P56" s="4"/>
      <c r="Q56" s="4"/>
      <c r="R56" s="1">
        <f t="shared" si="10"/>
        <v>0.57471264367816088</v>
      </c>
      <c r="S56" s="1">
        <f t="shared" si="11"/>
        <v>0.46511627906976744</v>
      </c>
      <c r="T56" s="1">
        <f t="shared" si="12"/>
        <v>3.8303341902313659E-2</v>
      </c>
      <c r="U56" s="1">
        <f t="shared" si="13"/>
        <v>5.4798182304196724E-2</v>
      </c>
      <c r="V56" s="1">
        <f t="shared" si="14"/>
        <v>0.56579818230419676</v>
      </c>
      <c r="W56" s="1"/>
      <c r="X56" s="17">
        <f t="shared" si="16"/>
        <v>767.41465645493759</v>
      </c>
      <c r="Y56" s="18">
        <f t="shared" si="17"/>
        <v>1185.8985221458363</v>
      </c>
      <c r="Z56" s="2">
        <f t="shared" si="18"/>
        <v>729.04392363219063</v>
      </c>
      <c r="AA56" s="18">
        <f t="shared" si="19"/>
        <v>1126.6035960385445</v>
      </c>
      <c r="AB56" s="2">
        <f t="shared" si="20"/>
        <v>-137.16594673992637</v>
      </c>
      <c r="AC56" s="2">
        <f t="shared" si="21"/>
        <v>112.66035960385446</v>
      </c>
      <c r="AD56" s="2">
        <f t="shared" si="22"/>
        <v>-1000</v>
      </c>
      <c r="AE56" s="2">
        <f t="shared" si="23"/>
        <v>1126.6035960385445</v>
      </c>
      <c r="AF56" s="5">
        <f t="shared" si="24"/>
        <v>-1</v>
      </c>
      <c r="AG56" s="5">
        <f t="shared" si="25"/>
        <v>1.1499999999999999</v>
      </c>
      <c r="AH56" s="3">
        <f t="shared" si="26"/>
        <v>202212</v>
      </c>
      <c r="AI56" s="21">
        <v>2.15</v>
      </c>
      <c r="AJ56" s="21">
        <v>1.74</v>
      </c>
      <c r="AK56" s="21">
        <v>2.15</v>
      </c>
      <c r="AL56" s="21">
        <v>1.74</v>
      </c>
      <c r="AO56">
        <f t="shared" si="31"/>
        <v>-140</v>
      </c>
      <c r="AP56">
        <f>IF(E56&lt;F56,G56,H56)</f>
        <v>23</v>
      </c>
      <c r="AQ56">
        <f>IF(E56&lt;F56,H56,G56)</f>
        <v>37</v>
      </c>
    </row>
    <row r="57" spans="2:43" x14ac:dyDescent="0.25">
      <c r="B57" s="24">
        <v>44919</v>
      </c>
      <c r="C57" s="20" t="s">
        <v>37</v>
      </c>
      <c r="D57" s="20" t="s">
        <v>24</v>
      </c>
      <c r="E57" s="2">
        <v>325</v>
      </c>
      <c r="F57" s="2">
        <v>-425.53191489361683</v>
      </c>
      <c r="G57">
        <v>13</v>
      </c>
      <c r="H57">
        <v>35</v>
      </c>
      <c r="I57" s="9"/>
      <c r="J57" s="2" t="str">
        <f t="shared" si="32"/>
        <v>Buffalo Bills</v>
      </c>
      <c r="K57" s="2" t="str">
        <f t="shared" si="33"/>
        <v>Chicago Bears</v>
      </c>
      <c r="L57" s="17">
        <f t="shared" si="34"/>
        <v>-425.53191489361683</v>
      </c>
      <c r="M57" s="18">
        <f t="shared" si="35"/>
        <v>325</v>
      </c>
      <c r="N57" s="4">
        <f t="shared" si="8"/>
        <v>1.222</v>
      </c>
      <c r="O57" s="4">
        <f t="shared" si="9"/>
        <v>4.5</v>
      </c>
      <c r="P57" s="4"/>
      <c r="Q57" s="4"/>
      <c r="R57" s="1">
        <f t="shared" si="10"/>
        <v>0.81833060556464809</v>
      </c>
      <c r="S57" s="1">
        <f t="shared" si="11"/>
        <v>0.22222222222222221</v>
      </c>
      <c r="T57" s="1">
        <f t="shared" si="12"/>
        <v>3.897238727717578E-2</v>
      </c>
      <c r="U57" s="1">
        <f t="shared" si="13"/>
        <v>0.29805419167121294</v>
      </c>
      <c r="V57" s="1">
        <f t="shared" si="14"/>
        <v>0.80905419167121295</v>
      </c>
      <c r="W57" s="1"/>
      <c r="X57" s="17">
        <f t="shared" si="16"/>
        <v>236.01114770119679</v>
      </c>
      <c r="Y57" s="18">
        <f t="shared" si="17"/>
        <v>3513.5776869724555</v>
      </c>
      <c r="Z57" s="2">
        <f t="shared" si="18"/>
        <v>224.21059031613694</v>
      </c>
      <c r="AA57" s="18">
        <f t="shared" si="19"/>
        <v>3337.8988026238326</v>
      </c>
      <c r="AB57" s="2">
        <f t="shared" si="20"/>
        <v>-446.00926235910623</v>
      </c>
      <c r="AC57" s="2">
        <f t="shared" si="21"/>
        <v>333.78988026238324</v>
      </c>
      <c r="AD57" s="2">
        <f t="shared" si="22"/>
        <v>224.21059031613694</v>
      </c>
      <c r="AE57" s="2">
        <f t="shared" si="23"/>
        <v>-1000</v>
      </c>
      <c r="AF57" s="5">
        <f t="shared" si="24"/>
        <v>0.22199999999999998</v>
      </c>
      <c r="AG57" s="5">
        <f t="shared" si="25"/>
        <v>-1</v>
      </c>
      <c r="AH57" s="3">
        <f t="shared" si="26"/>
        <v>202212</v>
      </c>
      <c r="AI57" s="21">
        <v>4.5</v>
      </c>
      <c r="AJ57" s="21">
        <v>1.222</v>
      </c>
      <c r="AK57" s="21">
        <v>4.25</v>
      </c>
      <c r="AL57" s="21">
        <v>1.2350000000000001</v>
      </c>
      <c r="AO57">
        <f t="shared" si="31"/>
        <v>-500</v>
      </c>
      <c r="AP57">
        <f>IF(E57&lt;F57,G57,H57)</f>
        <v>35</v>
      </c>
      <c r="AQ57">
        <f>IF(E57&lt;F57,H57,G57)</f>
        <v>13</v>
      </c>
    </row>
    <row r="58" spans="2:43" x14ac:dyDescent="0.25">
      <c r="B58" s="24">
        <v>44919</v>
      </c>
      <c r="C58" s="20" t="s">
        <v>46</v>
      </c>
      <c r="D58" s="20" t="s">
        <v>43</v>
      </c>
      <c r="E58" s="2">
        <v>-175.13134851138355</v>
      </c>
      <c r="F58" s="2">
        <v>154.99999999999997</v>
      </c>
      <c r="G58">
        <v>10</v>
      </c>
      <c r="H58">
        <v>17</v>
      </c>
      <c r="I58" s="9"/>
      <c r="J58" s="2" t="str">
        <f t="shared" si="32"/>
        <v>Cleveland Browns</v>
      </c>
      <c r="K58" s="2" t="str">
        <f t="shared" si="33"/>
        <v>New Orleans Saints</v>
      </c>
      <c r="L58" s="17">
        <f t="shared" si="34"/>
        <v>-175.13134851138355</v>
      </c>
      <c r="M58" s="18">
        <f t="shared" si="35"/>
        <v>154.99999999999997</v>
      </c>
      <c r="N58" s="4">
        <f t="shared" si="8"/>
        <v>1.5880000000000001</v>
      </c>
      <c r="O58" s="4">
        <f t="shared" si="9"/>
        <v>2.5</v>
      </c>
      <c r="P58" s="4"/>
      <c r="Q58" s="4"/>
      <c r="R58" s="1">
        <f t="shared" si="10"/>
        <v>0.62972292191435764</v>
      </c>
      <c r="S58" s="1">
        <f t="shared" si="11"/>
        <v>0.4</v>
      </c>
      <c r="T58" s="1">
        <f t="shared" si="12"/>
        <v>2.886497064579252E-2</v>
      </c>
      <c r="U58" s="1">
        <f t="shared" si="13"/>
        <v>0.11486146095717881</v>
      </c>
      <c r="V58" s="1">
        <f t="shared" si="14"/>
        <v>0.62586146095717887</v>
      </c>
      <c r="W58" s="1"/>
      <c r="X58" s="17">
        <f t="shared" si="16"/>
        <v>597.79769546861348</v>
      </c>
      <c r="Y58" s="18">
        <f t="shared" si="17"/>
        <v>1510.6994168608185</v>
      </c>
      <c r="Z58" s="2">
        <f t="shared" si="18"/>
        <v>567.90781069518277</v>
      </c>
      <c r="AA58" s="18">
        <f t="shared" si="19"/>
        <v>1435.1644460177774</v>
      </c>
      <c r="AB58" s="2">
        <f t="shared" si="20"/>
        <v>-176.0849175107995</v>
      </c>
      <c r="AC58" s="2">
        <f t="shared" si="21"/>
        <v>143.51644460177775</v>
      </c>
      <c r="AD58" s="2">
        <f t="shared" si="22"/>
        <v>-1000</v>
      </c>
      <c r="AE58" s="2">
        <f t="shared" si="23"/>
        <v>1435.1644460177774</v>
      </c>
      <c r="AF58" s="5">
        <f t="shared" si="24"/>
        <v>-1</v>
      </c>
      <c r="AG58" s="5">
        <f t="shared" si="25"/>
        <v>1.5</v>
      </c>
      <c r="AH58" s="3">
        <f t="shared" si="26"/>
        <v>202212</v>
      </c>
      <c r="AI58" s="21">
        <v>1.5880000000000001</v>
      </c>
      <c r="AJ58" s="21">
        <v>2.5</v>
      </c>
      <c r="AK58" s="21">
        <v>1.571</v>
      </c>
      <c r="AL58" s="21">
        <v>2.5499999999999998</v>
      </c>
      <c r="AO58">
        <f t="shared" si="31"/>
        <v>-180</v>
      </c>
      <c r="AP58">
        <f>IF(E58&lt;F58,G58,H58)</f>
        <v>10</v>
      </c>
      <c r="AQ58">
        <f>IF(E58&lt;F58,H58,G58)</f>
        <v>17</v>
      </c>
    </row>
    <row r="59" spans="2:43" x14ac:dyDescent="0.25">
      <c r="B59" s="24">
        <v>44919</v>
      </c>
      <c r="C59" s="20" t="s">
        <v>20</v>
      </c>
      <c r="D59" s="20" t="s">
        <v>32</v>
      </c>
      <c r="E59" s="2">
        <v>-500.00000000000011</v>
      </c>
      <c r="F59" s="2">
        <v>375</v>
      </c>
      <c r="G59">
        <v>24</v>
      </c>
      <c r="H59">
        <v>10</v>
      </c>
      <c r="I59" s="9"/>
      <c r="J59" s="2" t="str">
        <f t="shared" si="32"/>
        <v>Kansas City Chiefs</v>
      </c>
      <c r="K59" s="2" t="str">
        <f t="shared" si="33"/>
        <v>Seattle Seahawks</v>
      </c>
      <c r="L59" s="17">
        <f t="shared" si="34"/>
        <v>-500.00000000000011</v>
      </c>
      <c r="M59" s="18">
        <f t="shared" si="35"/>
        <v>375</v>
      </c>
      <c r="N59" s="4">
        <f t="shared" si="8"/>
        <v>1.222</v>
      </c>
      <c r="O59" s="4">
        <f t="shared" si="9"/>
        <v>4.5</v>
      </c>
      <c r="P59" s="4"/>
      <c r="Q59" s="4"/>
      <c r="R59" s="1">
        <f t="shared" si="10"/>
        <v>0.81833060556464809</v>
      </c>
      <c r="S59" s="1">
        <f t="shared" si="11"/>
        <v>0.22222222222222221</v>
      </c>
      <c r="T59" s="1">
        <f t="shared" si="12"/>
        <v>3.897238727717578E-2</v>
      </c>
      <c r="U59" s="1">
        <f t="shared" si="13"/>
        <v>0.29805419167121294</v>
      </c>
      <c r="V59" s="1">
        <f t="shared" si="14"/>
        <v>0.80905419167121295</v>
      </c>
      <c r="W59" s="1"/>
      <c r="X59" s="17">
        <f t="shared" si="16"/>
        <v>236.01114770119679</v>
      </c>
      <c r="Y59" s="18">
        <f t="shared" si="17"/>
        <v>3513.5776869724555</v>
      </c>
      <c r="Z59" s="2">
        <f t="shared" si="18"/>
        <v>224.21059031613694</v>
      </c>
      <c r="AA59" s="18">
        <f t="shared" si="19"/>
        <v>3337.8988026238326</v>
      </c>
      <c r="AB59" s="2">
        <f t="shared" si="20"/>
        <v>-446.00926235910623</v>
      </c>
      <c r="AC59" s="2">
        <f t="shared" si="21"/>
        <v>333.78988026238324</v>
      </c>
      <c r="AD59" s="2">
        <f t="shared" si="22"/>
        <v>224.21059031613694</v>
      </c>
      <c r="AE59" s="2">
        <f t="shared" si="23"/>
        <v>-1000</v>
      </c>
      <c r="AF59" s="5">
        <f t="shared" si="24"/>
        <v>0.22199999999999998</v>
      </c>
      <c r="AG59" s="5">
        <f t="shared" si="25"/>
        <v>-1</v>
      </c>
      <c r="AH59" s="3">
        <f t="shared" si="26"/>
        <v>202212</v>
      </c>
      <c r="AI59" s="21">
        <v>1.222</v>
      </c>
      <c r="AJ59" s="21">
        <v>4.5</v>
      </c>
      <c r="AK59" s="21">
        <v>1.2</v>
      </c>
      <c r="AL59" s="21">
        <v>4.75</v>
      </c>
      <c r="AO59">
        <f t="shared" si="31"/>
        <v>-500</v>
      </c>
      <c r="AP59">
        <f>IF(E59&lt;F59,G59,H59)</f>
        <v>24</v>
      </c>
      <c r="AQ59">
        <f>IF(E59&lt;F59,H59,G59)</f>
        <v>10</v>
      </c>
    </row>
    <row r="60" spans="2:43" x14ac:dyDescent="0.25">
      <c r="B60" s="24">
        <v>44919</v>
      </c>
      <c r="C60" s="20" t="s">
        <v>29</v>
      </c>
      <c r="D60" s="20" t="s">
        <v>25</v>
      </c>
      <c r="E60" s="2">
        <v>-220.26431718061676</v>
      </c>
      <c r="F60" s="2">
        <v>179.99999999999997</v>
      </c>
      <c r="G60">
        <v>27</v>
      </c>
      <c r="H60">
        <v>24</v>
      </c>
      <c r="I60" s="9"/>
      <c r="J60" s="2" t="str">
        <f t="shared" si="32"/>
        <v>Minnesota Vikings</v>
      </c>
      <c r="K60" s="2" t="str">
        <f t="shared" si="33"/>
        <v>New York Giants</v>
      </c>
      <c r="L60" s="17">
        <f t="shared" si="34"/>
        <v>-220.26431718061676</v>
      </c>
      <c r="M60" s="18">
        <f t="shared" si="35"/>
        <v>179.99999999999997</v>
      </c>
      <c r="N60" s="4">
        <f t="shared" si="8"/>
        <v>1.454</v>
      </c>
      <c r="O60" s="4">
        <f t="shared" si="9"/>
        <v>2.8</v>
      </c>
      <c r="P60" s="4"/>
      <c r="Q60" s="4"/>
      <c r="R60" s="1">
        <f t="shared" si="10"/>
        <v>0.68775790921595603</v>
      </c>
      <c r="S60" s="1">
        <f t="shared" si="11"/>
        <v>0.35714285714285715</v>
      </c>
      <c r="T60" s="1">
        <f t="shared" si="12"/>
        <v>4.2971321109544047E-2</v>
      </c>
      <c r="U60" s="1">
        <f t="shared" si="13"/>
        <v>0.16530752603654944</v>
      </c>
      <c r="V60" s="1">
        <f t="shared" si="14"/>
        <v>0.67630752603654942</v>
      </c>
      <c r="W60" s="1"/>
      <c r="X60" s="17">
        <f t="shared" si="16"/>
        <v>478.61728799681782</v>
      </c>
      <c r="Y60" s="18">
        <f t="shared" si="17"/>
        <v>1864.7917943574034</v>
      </c>
      <c r="Z60" s="2">
        <f t="shared" si="18"/>
        <v>454.68642359697691</v>
      </c>
      <c r="AA60" s="18">
        <f t="shared" si="19"/>
        <v>1771.5522046395331</v>
      </c>
      <c r="AB60" s="2">
        <f t="shared" si="20"/>
        <v>-219.93179213249962</v>
      </c>
      <c r="AC60" s="2">
        <f t="shared" si="21"/>
        <v>177.1552204639533</v>
      </c>
      <c r="AD60" s="2">
        <f t="shared" si="22"/>
        <v>454.68642359697691</v>
      </c>
      <c r="AE60" s="2">
        <f t="shared" si="23"/>
        <v>-1000</v>
      </c>
      <c r="AF60" s="5">
        <f t="shared" si="24"/>
        <v>0.45399999999999996</v>
      </c>
      <c r="AG60" s="5">
        <f t="shared" si="25"/>
        <v>-1</v>
      </c>
      <c r="AH60" s="3">
        <f t="shared" si="26"/>
        <v>202212</v>
      </c>
      <c r="AI60" s="21">
        <v>1.454</v>
      </c>
      <c r="AJ60" s="21">
        <v>2.8</v>
      </c>
      <c r="AK60" s="21">
        <v>1.454</v>
      </c>
      <c r="AL60" s="21">
        <v>2.8</v>
      </c>
      <c r="AO60">
        <f t="shared" si="31"/>
        <v>-300</v>
      </c>
      <c r="AP60">
        <f>IF(E60&lt;F60,G60,H60)</f>
        <v>27</v>
      </c>
      <c r="AQ60">
        <f>IF(E60&lt;F60,H60,G60)</f>
        <v>24</v>
      </c>
    </row>
    <row r="61" spans="2:43" x14ac:dyDescent="0.25">
      <c r="B61" s="24">
        <v>44919</v>
      </c>
      <c r="C61" s="20" t="s">
        <v>36</v>
      </c>
      <c r="D61" s="20" t="s">
        <v>21</v>
      </c>
      <c r="E61" s="2">
        <v>140</v>
      </c>
      <c r="F61" s="2">
        <v>-160</v>
      </c>
      <c r="G61">
        <v>18</v>
      </c>
      <c r="H61">
        <v>22</v>
      </c>
      <c r="I61" s="9"/>
      <c r="J61" s="2" t="str">
        <f t="shared" si="32"/>
        <v>Cincinnati Bengals</v>
      </c>
      <c r="K61" s="2" t="str">
        <f t="shared" si="33"/>
        <v>New England Patriots</v>
      </c>
      <c r="L61" s="17">
        <f t="shared" si="34"/>
        <v>-160</v>
      </c>
      <c r="M61" s="18">
        <f t="shared" si="35"/>
        <v>140</v>
      </c>
      <c r="N61" s="4">
        <f t="shared" si="8"/>
        <v>1.645</v>
      </c>
      <c r="O61" s="4">
        <f t="shared" si="9"/>
        <v>2.35</v>
      </c>
      <c r="P61" s="4"/>
      <c r="Q61" s="4"/>
      <c r="R61" s="1">
        <f t="shared" si="10"/>
        <v>0.60790273556231</v>
      </c>
      <c r="S61" s="1">
        <f t="shared" si="11"/>
        <v>0.42553191489361702</v>
      </c>
      <c r="T61" s="1">
        <f t="shared" si="12"/>
        <v>3.2352941176470584E-2</v>
      </c>
      <c r="U61" s="1">
        <f t="shared" si="13"/>
        <v>9.1185410334346489E-2</v>
      </c>
      <c r="V61" s="1">
        <f t="shared" si="14"/>
        <v>0.60218541033434647</v>
      </c>
      <c r="W61" s="1"/>
      <c r="X61" s="17">
        <f t="shared" si="16"/>
        <v>660.61811335611446</v>
      </c>
      <c r="Y61" s="18">
        <f t="shared" si="17"/>
        <v>1372.1971794257436</v>
      </c>
      <c r="Z61" s="2">
        <f t="shared" si="18"/>
        <v>627.58720768830869</v>
      </c>
      <c r="AA61" s="18">
        <f t="shared" si="19"/>
        <v>1303.5873204544564</v>
      </c>
      <c r="AB61" s="2">
        <f t="shared" si="20"/>
        <v>-159.34040524558463</v>
      </c>
      <c r="AC61" s="2">
        <f t="shared" si="21"/>
        <v>130.35873204544563</v>
      </c>
      <c r="AD61" s="2">
        <f t="shared" si="22"/>
        <v>627.58720768830869</v>
      </c>
      <c r="AE61" s="2">
        <f t="shared" si="23"/>
        <v>-1000</v>
      </c>
      <c r="AF61" s="5">
        <f t="shared" si="24"/>
        <v>0.64500000000000002</v>
      </c>
      <c r="AG61" s="5">
        <f t="shared" si="25"/>
        <v>-1</v>
      </c>
      <c r="AH61" s="3">
        <f t="shared" si="26"/>
        <v>202212</v>
      </c>
      <c r="AI61" s="21">
        <v>2.35</v>
      </c>
      <c r="AJ61" s="21">
        <v>1.645</v>
      </c>
      <c r="AK61" s="21">
        <v>2.4</v>
      </c>
      <c r="AL61" s="21">
        <v>1.625</v>
      </c>
      <c r="AO61">
        <f t="shared" si="31"/>
        <v>-160</v>
      </c>
      <c r="AP61">
        <f>IF(E61&lt;F61,G61,H61)</f>
        <v>22</v>
      </c>
      <c r="AQ61">
        <f>IF(E61&lt;F61,H61,G61)</f>
        <v>18</v>
      </c>
    </row>
    <row r="62" spans="2:43" x14ac:dyDescent="0.25">
      <c r="B62" s="24">
        <v>44919</v>
      </c>
      <c r="C62" s="20" t="s">
        <v>41</v>
      </c>
      <c r="D62" s="20" t="s">
        <v>40</v>
      </c>
      <c r="E62" s="2">
        <v>-170.06802721088434</v>
      </c>
      <c r="F62" s="2">
        <v>150</v>
      </c>
      <c r="G62">
        <v>14</v>
      </c>
      <c r="H62">
        <v>19</v>
      </c>
      <c r="I62" s="9"/>
      <c r="J62" s="2" t="str">
        <f t="shared" si="32"/>
        <v>Tennessee Titans</v>
      </c>
      <c r="K62" s="2" t="str">
        <f t="shared" si="33"/>
        <v>Houston Texans</v>
      </c>
      <c r="L62" s="17">
        <f t="shared" si="34"/>
        <v>-170.06802721088434</v>
      </c>
      <c r="M62" s="18">
        <f t="shared" si="35"/>
        <v>150</v>
      </c>
      <c r="N62" s="4">
        <f t="shared" si="8"/>
        <v>1.2350000000000001</v>
      </c>
      <c r="O62" s="4">
        <f t="shared" si="9"/>
        <v>4.25</v>
      </c>
      <c r="P62" s="4"/>
      <c r="Q62" s="4"/>
      <c r="R62" s="1">
        <f t="shared" si="10"/>
        <v>0.80971659919028338</v>
      </c>
      <c r="S62" s="1">
        <f t="shared" si="11"/>
        <v>0.23529411764705882</v>
      </c>
      <c r="T62" s="1">
        <f t="shared" si="12"/>
        <v>4.3072014585232465E-2</v>
      </c>
      <c r="U62" s="1">
        <f t="shared" si="13"/>
        <v>0.28721124077161231</v>
      </c>
      <c r="V62" s="1">
        <f t="shared" si="14"/>
        <v>0.79821124077161232</v>
      </c>
      <c r="W62" s="1"/>
      <c r="X62" s="17">
        <f t="shared" si="16"/>
        <v>252.80119963397561</v>
      </c>
      <c r="Y62" s="18">
        <f t="shared" si="17"/>
        <v>3312.9448344368311</v>
      </c>
      <c r="Z62" s="2">
        <f t="shared" si="18"/>
        <v>240.16113965227683</v>
      </c>
      <c r="AA62" s="18">
        <f t="shared" si="19"/>
        <v>3147.2975927149896</v>
      </c>
      <c r="AB62" s="2">
        <f t="shared" si="20"/>
        <v>-416.38709803254363</v>
      </c>
      <c r="AC62" s="2">
        <f t="shared" si="21"/>
        <v>314.72975927149895</v>
      </c>
      <c r="AD62" s="2">
        <f t="shared" si="22"/>
        <v>-1000</v>
      </c>
      <c r="AE62" s="2">
        <f t="shared" si="23"/>
        <v>3147.2975927149896</v>
      </c>
      <c r="AF62" s="5">
        <f t="shared" si="24"/>
        <v>-1</v>
      </c>
      <c r="AG62" s="5">
        <f t="shared" si="25"/>
        <v>3.25</v>
      </c>
      <c r="AH62" s="3">
        <f t="shared" si="26"/>
        <v>202212</v>
      </c>
      <c r="AI62" s="21">
        <v>1.2350000000000001</v>
      </c>
      <c r="AJ62" s="21">
        <v>4.25</v>
      </c>
      <c r="AK62" s="21">
        <v>1.5880000000000001</v>
      </c>
      <c r="AL62" s="21">
        <v>2.5</v>
      </c>
      <c r="AO62">
        <f t="shared" si="31"/>
        <v>-180</v>
      </c>
      <c r="AP62">
        <f>IF(E62&lt;F62,G62,H62)</f>
        <v>14</v>
      </c>
      <c r="AQ62">
        <f>IF(E62&lt;F62,H62,G62)</f>
        <v>19</v>
      </c>
    </row>
    <row r="63" spans="2:43" x14ac:dyDescent="0.25">
      <c r="B63" s="24">
        <v>44917</v>
      </c>
      <c r="C63" s="20" t="s">
        <v>42</v>
      </c>
      <c r="D63" s="20" t="s">
        <v>26</v>
      </c>
      <c r="E63" s="2">
        <v>-145.13788098693757</v>
      </c>
      <c r="F63" s="2">
        <v>125</v>
      </c>
      <c r="G63">
        <v>3</v>
      </c>
      <c r="H63">
        <v>19</v>
      </c>
      <c r="I63" s="9"/>
      <c r="J63" s="2" t="str">
        <f t="shared" si="32"/>
        <v>New York Jets</v>
      </c>
      <c r="K63" s="2" t="str">
        <f t="shared" si="33"/>
        <v>Jacksonville Jaguars</v>
      </c>
      <c r="L63" s="17">
        <f t="shared" si="34"/>
        <v>-145.13788098693757</v>
      </c>
      <c r="M63" s="18">
        <f t="shared" si="35"/>
        <v>125</v>
      </c>
      <c r="N63" s="4">
        <f t="shared" si="8"/>
        <v>1.8</v>
      </c>
      <c r="O63" s="4">
        <f t="shared" si="9"/>
        <v>2.0499999999999998</v>
      </c>
      <c r="P63" s="4"/>
      <c r="Q63" s="4"/>
      <c r="R63" s="1">
        <f t="shared" si="10"/>
        <v>0.55555555555555558</v>
      </c>
      <c r="S63" s="1">
        <f t="shared" si="11"/>
        <v>0.48780487804878053</v>
      </c>
      <c r="T63" s="1">
        <f t="shared" si="12"/>
        <v>4.1558441558441461E-2</v>
      </c>
      <c r="U63" s="1">
        <f t="shared" si="13"/>
        <v>3.3875338753387524E-2</v>
      </c>
      <c r="V63" s="1">
        <f t="shared" si="14"/>
        <v>0.54487533875338756</v>
      </c>
      <c r="W63" s="1"/>
      <c r="X63" s="17">
        <f t="shared" si="16"/>
        <v>835.28218085238643</v>
      </c>
      <c r="Y63" s="18">
        <f t="shared" si="17"/>
        <v>1090.9993667390718</v>
      </c>
      <c r="Z63" s="2">
        <f t="shared" si="18"/>
        <v>793.51807180976709</v>
      </c>
      <c r="AA63" s="18">
        <f t="shared" si="19"/>
        <v>1036.449398402118</v>
      </c>
      <c r="AB63" s="2">
        <f t="shared" si="20"/>
        <v>-126.02107444375048</v>
      </c>
      <c r="AC63" s="2">
        <f t="shared" si="21"/>
        <v>103.6449398402118</v>
      </c>
      <c r="AD63" s="2">
        <f t="shared" si="22"/>
        <v>-1000</v>
      </c>
      <c r="AE63" s="2">
        <f t="shared" si="23"/>
        <v>1036.449398402118</v>
      </c>
      <c r="AF63" s="5">
        <f t="shared" si="24"/>
        <v>-1</v>
      </c>
      <c r="AG63" s="5">
        <f t="shared" si="25"/>
        <v>1.0499999999999998</v>
      </c>
      <c r="AH63" s="3">
        <f t="shared" si="26"/>
        <v>202212</v>
      </c>
      <c r="AI63" s="21">
        <v>1.8</v>
      </c>
      <c r="AJ63" s="21">
        <v>2.0499999999999998</v>
      </c>
      <c r="AK63" s="21">
        <v>1.6890000000000001</v>
      </c>
      <c r="AL63" s="21">
        <v>2.25</v>
      </c>
      <c r="AO63">
        <f t="shared" si="31"/>
        <v>-150</v>
      </c>
      <c r="AP63">
        <f>IF(E63&lt;F63,G63,H63)</f>
        <v>3</v>
      </c>
      <c r="AQ63">
        <f>IF(E63&lt;F63,H63,G63)</f>
        <v>19</v>
      </c>
    </row>
    <row r="64" spans="2:43" x14ac:dyDescent="0.25">
      <c r="B64" s="24">
        <v>44914</v>
      </c>
      <c r="C64" s="20" t="s">
        <v>33</v>
      </c>
      <c r="D64" s="20" t="s">
        <v>47</v>
      </c>
      <c r="E64" s="2">
        <v>-370.37037037037032</v>
      </c>
      <c r="F64" s="2">
        <v>290</v>
      </c>
      <c r="G64">
        <v>24</v>
      </c>
      <c r="H64">
        <v>12</v>
      </c>
      <c r="I64" s="9"/>
      <c r="J64" s="2" t="str">
        <f t="shared" si="32"/>
        <v>Green Bay Packers</v>
      </c>
      <c r="K64" s="2" t="str">
        <f t="shared" si="33"/>
        <v>Los Angeles Rams</v>
      </c>
      <c r="L64" s="17">
        <f t="shared" si="34"/>
        <v>-370.37037037037032</v>
      </c>
      <c r="M64" s="18">
        <f t="shared" si="35"/>
        <v>290</v>
      </c>
      <c r="N64" s="4">
        <f t="shared" si="8"/>
        <v>1.2350000000000001</v>
      </c>
      <c r="O64" s="4">
        <f t="shared" si="9"/>
        <v>4.25</v>
      </c>
      <c r="P64" s="4"/>
      <c r="Q64" s="4"/>
      <c r="R64" s="1">
        <f t="shared" si="10"/>
        <v>0.80971659919028338</v>
      </c>
      <c r="S64" s="1">
        <f t="shared" si="11"/>
        <v>0.23529411764705882</v>
      </c>
      <c r="T64" s="1">
        <f t="shared" si="12"/>
        <v>4.3072014585232465E-2</v>
      </c>
      <c r="U64" s="1">
        <f t="shared" si="13"/>
        <v>0.28721124077161231</v>
      </c>
      <c r="V64" s="1">
        <f t="shared" si="14"/>
        <v>0.79821124077161232</v>
      </c>
      <c r="W64" s="1"/>
      <c r="X64" s="17">
        <f t="shared" si="16"/>
        <v>252.80119963397561</v>
      </c>
      <c r="Y64" s="18">
        <f t="shared" si="17"/>
        <v>3312.9448344368311</v>
      </c>
      <c r="Z64" s="2">
        <f t="shared" si="18"/>
        <v>240.16113965227683</v>
      </c>
      <c r="AA64" s="18">
        <f t="shared" si="19"/>
        <v>3147.2975927149896</v>
      </c>
      <c r="AB64" s="2">
        <f t="shared" si="20"/>
        <v>-416.38709803254363</v>
      </c>
      <c r="AC64" s="2">
        <f t="shared" si="21"/>
        <v>314.72975927149895</v>
      </c>
      <c r="AD64" s="2">
        <f t="shared" si="22"/>
        <v>240.16113965227683</v>
      </c>
      <c r="AE64" s="2">
        <f t="shared" si="23"/>
        <v>-1000</v>
      </c>
      <c r="AF64" s="5">
        <f t="shared" si="24"/>
        <v>0.2350000000000001</v>
      </c>
      <c r="AG64" s="5">
        <f t="shared" si="25"/>
        <v>-1</v>
      </c>
      <c r="AH64" s="3">
        <f t="shared" si="26"/>
        <v>202212</v>
      </c>
      <c r="AI64" s="21">
        <v>1.2350000000000001</v>
      </c>
      <c r="AJ64" s="21">
        <v>4.25</v>
      </c>
      <c r="AK64" s="21">
        <v>1.27</v>
      </c>
      <c r="AL64" s="21">
        <v>3.9</v>
      </c>
      <c r="AO64">
        <f t="shared" si="31"/>
        <v>-400</v>
      </c>
      <c r="AP64">
        <f>IF(E64&lt;F64,G64,H64)</f>
        <v>24</v>
      </c>
      <c r="AQ64">
        <f>IF(E64&lt;F64,H64,G64)</f>
        <v>12</v>
      </c>
    </row>
    <row r="65" spans="2:43" x14ac:dyDescent="0.25">
      <c r="B65" s="24">
        <v>44913</v>
      </c>
      <c r="C65" s="20" t="s">
        <v>49</v>
      </c>
      <c r="D65" s="20" t="s">
        <v>25</v>
      </c>
      <c r="E65" s="2">
        <v>-200</v>
      </c>
      <c r="F65" s="2">
        <v>170.00000000000003</v>
      </c>
      <c r="G65">
        <v>12</v>
      </c>
      <c r="H65">
        <v>20</v>
      </c>
      <c r="I65" s="9"/>
      <c r="J65" s="2" t="str">
        <f t="shared" si="32"/>
        <v>Washington Commanders</v>
      </c>
      <c r="K65" s="2" t="str">
        <f t="shared" si="33"/>
        <v>New York Giants</v>
      </c>
      <c r="L65" s="17">
        <f t="shared" si="34"/>
        <v>-200</v>
      </c>
      <c r="M65" s="18">
        <f t="shared" si="35"/>
        <v>170.00000000000003</v>
      </c>
      <c r="N65" s="4">
        <f t="shared" si="8"/>
        <v>1.5</v>
      </c>
      <c r="O65" s="4">
        <f t="shared" si="9"/>
        <v>2.7</v>
      </c>
      <c r="P65" s="4"/>
      <c r="Q65" s="4"/>
      <c r="R65" s="1">
        <f t="shared" si="10"/>
        <v>0.66666666666666663</v>
      </c>
      <c r="S65" s="1">
        <f t="shared" si="11"/>
        <v>0.37037037037037035</v>
      </c>
      <c r="T65" s="1">
        <f t="shared" si="12"/>
        <v>3.5714285714285587E-2</v>
      </c>
      <c r="U65" s="1">
        <f t="shared" si="13"/>
        <v>0.14814814814814814</v>
      </c>
      <c r="V65" s="1">
        <f t="shared" si="14"/>
        <v>0.65914814814814815</v>
      </c>
      <c r="W65" s="1"/>
      <c r="X65" s="17">
        <f t="shared" si="16"/>
        <v>517.10962521773342</v>
      </c>
      <c r="Y65" s="18">
        <f t="shared" si="17"/>
        <v>1734.0124117028765</v>
      </c>
      <c r="Z65" s="2">
        <f t="shared" si="18"/>
        <v>491.25414395684675</v>
      </c>
      <c r="AA65" s="18">
        <f t="shared" si="19"/>
        <v>1647.3117911177326</v>
      </c>
      <c r="AB65" s="2">
        <f t="shared" si="20"/>
        <v>-203.56062382403903</v>
      </c>
      <c r="AC65" s="2">
        <f t="shared" si="21"/>
        <v>164.73117911177326</v>
      </c>
      <c r="AD65" s="2">
        <f t="shared" si="22"/>
        <v>-1000</v>
      </c>
      <c r="AE65" s="2">
        <f t="shared" si="23"/>
        <v>1647.3117911177326</v>
      </c>
      <c r="AF65" s="5">
        <f t="shared" si="24"/>
        <v>-1</v>
      </c>
      <c r="AG65" s="5">
        <f t="shared" si="25"/>
        <v>1.7000000000000002</v>
      </c>
      <c r="AH65" s="3">
        <f t="shared" si="26"/>
        <v>202212</v>
      </c>
      <c r="AI65" s="21">
        <v>1.5</v>
      </c>
      <c r="AJ65" s="21">
        <v>2.7</v>
      </c>
      <c r="AK65" s="21">
        <v>1.5</v>
      </c>
      <c r="AL65" s="21">
        <v>2.7</v>
      </c>
      <c r="AO65">
        <f t="shared" si="31"/>
        <v>-200</v>
      </c>
      <c r="AP65">
        <f>IF(E65&lt;F65,G65,H65)</f>
        <v>12</v>
      </c>
      <c r="AQ65">
        <f>IF(E65&lt;F65,H65,G65)</f>
        <v>20</v>
      </c>
    </row>
    <row r="66" spans="2:43" x14ac:dyDescent="0.25">
      <c r="B66" s="24">
        <v>44913</v>
      </c>
      <c r="C66" s="20" t="s">
        <v>31</v>
      </c>
      <c r="D66" s="20" t="s">
        <v>41</v>
      </c>
      <c r="E66" s="2">
        <v>-155.03875968992247</v>
      </c>
      <c r="F66" s="2">
        <v>135</v>
      </c>
      <c r="G66">
        <v>17</v>
      </c>
      <c r="H66">
        <v>14</v>
      </c>
      <c r="I66" s="9"/>
      <c r="J66" s="2" t="str">
        <f t="shared" si="32"/>
        <v>Los Angeles Chargers</v>
      </c>
      <c r="K66" s="2" t="str">
        <f t="shared" si="33"/>
        <v>Tennessee Titans</v>
      </c>
      <c r="L66" s="17">
        <f t="shared" si="34"/>
        <v>-155.03875968992247</v>
      </c>
      <c r="M66" s="18">
        <f t="shared" si="35"/>
        <v>135</v>
      </c>
      <c r="N66" s="4">
        <f t="shared" si="8"/>
        <v>1.7689999999999999</v>
      </c>
      <c r="O66" s="4">
        <f t="shared" si="9"/>
        <v>2.1</v>
      </c>
      <c r="P66" s="4"/>
      <c r="Q66" s="4"/>
      <c r="R66" s="1">
        <f t="shared" si="10"/>
        <v>0.56529112492933864</v>
      </c>
      <c r="S66" s="1">
        <f t="shared" si="11"/>
        <v>0.47619047619047616</v>
      </c>
      <c r="T66" s="1">
        <f t="shared" si="12"/>
        <v>3.982941328508649E-2</v>
      </c>
      <c r="U66" s="1">
        <f t="shared" si="13"/>
        <v>4.4550324369431238E-2</v>
      </c>
      <c r="V66" s="1">
        <f t="shared" si="14"/>
        <v>0.5555503243694313</v>
      </c>
      <c r="W66" s="1"/>
      <c r="X66" s="17">
        <f t="shared" si="16"/>
        <v>800.01694920263856</v>
      </c>
      <c r="Y66" s="18">
        <f t="shared" si="17"/>
        <v>1138.4082155909466</v>
      </c>
      <c r="Z66" s="2">
        <f t="shared" si="18"/>
        <v>760.01610174250663</v>
      </c>
      <c r="AA66" s="18">
        <f t="shared" si="19"/>
        <v>1081.4878048113992</v>
      </c>
      <c r="AB66" s="2">
        <f t="shared" si="20"/>
        <v>-131.57615972967898</v>
      </c>
      <c r="AC66" s="2">
        <f t="shared" si="21"/>
        <v>108.14878048113992</v>
      </c>
      <c r="AD66" s="2">
        <f t="shared" si="22"/>
        <v>760.01610174250663</v>
      </c>
      <c r="AE66" s="2">
        <f t="shared" si="23"/>
        <v>-1000</v>
      </c>
      <c r="AF66" s="5">
        <f t="shared" si="24"/>
        <v>0.76899999999999991</v>
      </c>
      <c r="AG66" s="5">
        <f t="shared" si="25"/>
        <v>-1</v>
      </c>
      <c r="AH66" s="3">
        <f t="shared" si="26"/>
        <v>202212</v>
      </c>
      <c r="AI66" s="21">
        <v>1.7689999999999999</v>
      </c>
      <c r="AJ66" s="21">
        <v>2.1</v>
      </c>
      <c r="AK66" s="21">
        <v>1.645</v>
      </c>
      <c r="AL66" s="21">
        <v>2.35</v>
      </c>
      <c r="AO66">
        <f t="shared" si="31"/>
        <v>-160</v>
      </c>
      <c r="AP66">
        <f>IF(E66&lt;F66,G66,H66)</f>
        <v>17</v>
      </c>
      <c r="AQ66">
        <f>IF(E66&lt;F66,H66,G66)</f>
        <v>14</v>
      </c>
    </row>
    <row r="67" spans="2:43" x14ac:dyDescent="0.25">
      <c r="B67" s="24">
        <v>44913</v>
      </c>
      <c r="C67" s="20" t="s">
        <v>27</v>
      </c>
      <c r="D67" s="20" t="s">
        <v>21</v>
      </c>
      <c r="E67" s="2">
        <v>160</v>
      </c>
      <c r="F67" s="2">
        <v>-180.1801801801802</v>
      </c>
      <c r="G67">
        <v>23</v>
      </c>
      <c r="H67">
        <v>34</v>
      </c>
      <c r="I67" s="9"/>
      <c r="J67" s="2" t="str">
        <f t="shared" si="32"/>
        <v>Cincinnati Bengals</v>
      </c>
      <c r="K67" s="2" t="str">
        <f t="shared" si="33"/>
        <v>Tampa Bay Buccaneers</v>
      </c>
      <c r="L67" s="17">
        <f t="shared" si="34"/>
        <v>-180.1801801801802</v>
      </c>
      <c r="M67" s="18">
        <f t="shared" si="35"/>
        <v>160</v>
      </c>
      <c r="N67" s="4">
        <f t="shared" si="8"/>
        <v>1.7689999999999999</v>
      </c>
      <c r="O67" s="4">
        <f t="shared" si="9"/>
        <v>2.1</v>
      </c>
      <c r="P67" s="4"/>
      <c r="Q67" s="4"/>
      <c r="R67" s="1">
        <f t="shared" si="10"/>
        <v>0.56529112492933864</v>
      </c>
      <c r="S67" s="1">
        <f t="shared" si="11"/>
        <v>0.47619047619047616</v>
      </c>
      <c r="T67" s="1">
        <f t="shared" si="12"/>
        <v>3.982941328508649E-2</v>
      </c>
      <c r="U67" s="1">
        <f t="shared" si="13"/>
        <v>4.4550324369431238E-2</v>
      </c>
      <c r="V67" s="1">
        <f t="shared" si="14"/>
        <v>0.5555503243694313</v>
      </c>
      <c r="W67" s="1"/>
      <c r="X67" s="17">
        <f t="shared" si="16"/>
        <v>800.01694920263856</v>
      </c>
      <c r="Y67" s="18">
        <f t="shared" si="17"/>
        <v>1138.4082155909466</v>
      </c>
      <c r="Z67" s="2">
        <f t="shared" si="18"/>
        <v>760.01610174250663</v>
      </c>
      <c r="AA67" s="18">
        <f t="shared" si="19"/>
        <v>1081.4878048113992</v>
      </c>
      <c r="AB67" s="2">
        <f t="shared" si="20"/>
        <v>-131.57615972967898</v>
      </c>
      <c r="AC67" s="2">
        <f t="shared" si="21"/>
        <v>108.14878048113992</v>
      </c>
      <c r="AD67" s="2">
        <f t="shared" si="22"/>
        <v>760.01610174250663</v>
      </c>
      <c r="AE67" s="2">
        <f t="shared" si="23"/>
        <v>-1000</v>
      </c>
      <c r="AF67" s="5">
        <f t="shared" si="24"/>
        <v>0.76899999999999991</v>
      </c>
      <c r="AG67" s="5">
        <f t="shared" si="25"/>
        <v>-1</v>
      </c>
      <c r="AH67" s="3">
        <f t="shared" si="26"/>
        <v>202212</v>
      </c>
      <c r="AI67" s="21">
        <v>2.1</v>
      </c>
      <c r="AJ67" s="21">
        <v>1.7689999999999999</v>
      </c>
      <c r="AK67" s="21">
        <v>2.6</v>
      </c>
      <c r="AL67" s="21">
        <v>1.5549999999999999</v>
      </c>
      <c r="AO67">
        <f t="shared" si="31"/>
        <v>-190</v>
      </c>
      <c r="AP67">
        <f>IF(E67&lt;F67,G67,H67)</f>
        <v>34</v>
      </c>
      <c r="AQ67">
        <f>IF(E67&lt;F67,H67,G67)</f>
        <v>23</v>
      </c>
    </row>
    <row r="68" spans="2:43" x14ac:dyDescent="0.25">
      <c r="B68" s="24">
        <v>44913</v>
      </c>
      <c r="C68" s="20" t="s">
        <v>38</v>
      </c>
      <c r="D68" s="20" t="s">
        <v>48</v>
      </c>
      <c r="E68" s="2">
        <v>-125</v>
      </c>
      <c r="F68" s="2">
        <v>104.99999999999999</v>
      </c>
      <c r="G68">
        <v>24</v>
      </c>
      <c r="H68">
        <v>15</v>
      </c>
      <c r="I68" s="9"/>
      <c r="J68" s="2" t="str">
        <f t="shared" si="32"/>
        <v>Denver Broncos</v>
      </c>
      <c r="K68" s="2" t="str">
        <f t="shared" si="33"/>
        <v>Arizona Cardinals</v>
      </c>
      <c r="L68" s="17">
        <f t="shared" si="34"/>
        <v>-125</v>
      </c>
      <c r="M68" s="18">
        <f t="shared" si="35"/>
        <v>104.99999999999999</v>
      </c>
      <c r="N68" s="4">
        <f t="shared" si="8"/>
        <v>1.833</v>
      </c>
      <c r="O68" s="4">
        <f t="shared" si="9"/>
        <v>2</v>
      </c>
      <c r="P68" s="4"/>
      <c r="Q68" s="4"/>
      <c r="R68" s="1">
        <f t="shared" si="10"/>
        <v>0.54555373704309873</v>
      </c>
      <c r="S68" s="1">
        <f t="shared" si="11"/>
        <v>0.5</v>
      </c>
      <c r="T68" s="1">
        <f t="shared" si="12"/>
        <v>4.3569006000521826E-2</v>
      </c>
      <c r="U68" s="1">
        <f t="shared" si="13"/>
        <v>2.2776868521549365E-2</v>
      </c>
      <c r="V68" s="1">
        <f t="shared" si="14"/>
        <v>0.53377686852154937</v>
      </c>
      <c r="W68" s="1"/>
      <c r="X68" s="17">
        <f t="shared" si="16"/>
        <v>873.44199228751052</v>
      </c>
      <c r="Y68" s="18">
        <f t="shared" si="17"/>
        <v>1043.8003906587041</v>
      </c>
      <c r="Z68" s="2">
        <f t="shared" si="18"/>
        <v>829.7698926731349</v>
      </c>
      <c r="AA68" s="18">
        <f t="shared" si="19"/>
        <v>991.61037112576889</v>
      </c>
      <c r="AB68" s="2">
        <f t="shared" si="20"/>
        <v>-120.51533911148094</v>
      </c>
      <c r="AC68" s="2">
        <f t="shared" si="21"/>
        <v>-100.84606102543144</v>
      </c>
      <c r="AD68" s="2">
        <f t="shared" si="22"/>
        <v>829.7698926731349</v>
      </c>
      <c r="AE68" s="2">
        <f t="shared" si="23"/>
        <v>-1000</v>
      </c>
      <c r="AF68" s="5">
        <f t="shared" si="24"/>
        <v>0.83299999999999996</v>
      </c>
      <c r="AG68" s="5">
        <f t="shared" si="25"/>
        <v>-1</v>
      </c>
      <c r="AH68" s="3">
        <f t="shared" si="26"/>
        <v>202212</v>
      </c>
      <c r="AI68" s="21">
        <v>1.833</v>
      </c>
      <c r="AJ68" s="21">
        <v>2</v>
      </c>
      <c r="AK68" s="21">
        <v>1.8</v>
      </c>
      <c r="AL68" s="21">
        <v>2.0499999999999998</v>
      </c>
      <c r="AO68">
        <f t="shared" si="31"/>
        <v>-130</v>
      </c>
      <c r="AP68">
        <f>IF(E68&lt;F68,G68,H68)</f>
        <v>24</v>
      </c>
      <c r="AQ68">
        <f>IF(E68&lt;F68,H68,G68)</f>
        <v>15</v>
      </c>
    </row>
    <row r="69" spans="2:43" x14ac:dyDescent="0.25">
      <c r="B69" s="24">
        <v>44913</v>
      </c>
      <c r="C69" s="20" t="s">
        <v>50</v>
      </c>
      <c r="D69" s="20" t="s">
        <v>36</v>
      </c>
      <c r="E69" s="2">
        <v>-135.13513513513513</v>
      </c>
      <c r="F69" s="2">
        <v>114.99999999999999</v>
      </c>
      <c r="G69">
        <v>30</v>
      </c>
      <c r="H69">
        <v>24</v>
      </c>
      <c r="I69" s="9"/>
      <c r="J69" s="2" t="str">
        <f t="shared" si="32"/>
        <v>Las Vegas Raiders</v>
      </c>
      <c r="K69" s="2" t="str">
        <f t="shared" si="33"/>
        <v>New England Patriots</v>
      </c>
      <c r="L69" s="17">
        <f t="shared" si="34"/>
        <v>-135.13513513513513</v>
      </c>
      <c r="M69" s="18">
        <f t="shared" si="35"/>
        <v>114.99999999999999</v>
      </c>
      <c r="N69" s="4">
        <f t="shared" ref="N69:N132" si="36">IF(E69&lt;0,AI69,AJ69)</f>
        <v>1.7689999999999999</v>
      </c>
      <c r="O69" s="4">
        <f t="shared" ref="O69:O132" si="37">IF(E69&lt;0,AJ69,AI69)</f>
        <v>2.1</v>
      </c>
      <c r="P69" s="4"/>
      <c r="Q69" s="4"/>
      <c r="R69" s="1">
        <f t="shared" ref="R69:R132" si="38">1/N69</f>
        <v>0.56529112492933864</v>
      </c>
      <c r="S69" s="1">
        <f t="shared" ref="S69:S132" si="39">1/O69</f>
        <v>0.47619047619047616</v>
      </c>
      <c r="T69" s="1">
        <f t="shared" ref="T69:T132" si="40">1-N69*O69/(N69+O69)</f>
        <v>3.982941328508649E-2</v>
      </c>
      <c r="U69" s="1">
        <f t="shared" ref="U69:U132" si="41">ABS(R69-S69)/2</f>
        <v>4.4550324369431238E-2</v>
      </c>
      <c r="V69" s="1">
        <f t="shared" ref="V69:V132" si="42">V$1+IF(N69&lt;=O69,U69,-U69)</f>
        <v>0.5555503243694313</v>
      </c>
      <c r="W69" s="1"/>
      <c r="X69" s="17">
        <f t="shared" ref="X69:X132" si="43">(1/V69-1)*1000</f>
        <v>800.01694920263856</v>
      </c>
      <c r="Y69" s="18">
        <f t="shared" ref="Y69:Y132" si="44">1000000/(X69+W$1)-X$1</f>
        <v>1138.4082155909466</v>
      </c>
      <c r="Z69" s="2">
        <f t="shared" ref="Z69:Z132" si="45">X69*0.95</f>
        <v>760.01610174250663</v>
      </c>
      <c r="AA69" s="18">
        <f t="shared" ref="AA69:AA132" si="46">Y69*0.95</f>
        <v>1081.4878048113992</v>
      </c>
      <c r="AB69" s="2">
        <f t="shared" ref="AB69:AB132" si="47">IF(Z69&lt;1000,-100000/Z69,Z69/10)</f>
        <v>-131.57615972967898</v>
      </c>
      <c r="AC69" s="2">
        <f t="shared" ref="AC69:AC132" si="48">IF(AA69&lt;1000,-100000/AA69,AA69/10)</f>
        <v>108.14878048113992</v>
      </c>
      <c r="AD69" s="2">
        <f t="shared" ref="AD69:AD132" si="49">IF(AP69&gt;AQ69,Z69,-1000)</f>
        <v>760.01610174250663</v>
      </c>
      <c r="AE69" s="2">
        <f t="shared" ref="AE69:AE132" si="50">IF(AQ69&gt;AP69,AA69,-1000)</f>
        <v>-1000</v>
      </c>
      <c r="AF69" s="5">
        <f t="shared" ref="AF69:AF132" si="51">IF(AP69&gt;AQ69,N69-1,-1)</f>
        <v>0.76899999999999991</v>
      </c>
      <c r="AG69" s="5">
        <f t="shared" ref="AG69:AG132" si="52">IF(AQ69&gt;AP69,O69-1,-1)</f>
        <v>-1</v>
      </c>
      <c r="AH69" s="3">
        <f t="shared" ref="AH69:AH132" si="53">YEAR(B69)*100+MONTH(B69)</f>
        <v>202212</v>
      </c>
      <c r="AI69" s="21">
        <v>1.7689999999999999</v>
      </c>
      <c r="AJ69" s="21">
        <v>2.1</v>
      </c>
      <c r="AK69" s="21">
        <v>1.74</v>
      </c>
      <c r="AL69" s="21">
        <v>2.15</v>
      </c>
      <c r="AO69">
        <f t="shared" ref="AO69:AO132" si="54">IF(L69&lt;-200,INT(L69/100)*100,INT(L69/10)*10)</f>
        <v>-140</v>
      </c>
      <c r="AP69">
        <f>IF(E69&lt;F69,G69,H69)</f>
        <v>30</v>
      </c>
      <c r="AQ69">
        <f>IF(E69&lt;F69,H69,G69)</f>
        <v>24</v>
      </c>
    </row>
    <row r="70" spans="2:43" x14ac:dyDescent="0.25">
      <c r="B70" s="24">
        <v>44913</v>
      </c>
      <c r="C70" s="20" t="s">
        <v>44</v>
      </c>
      <c r="D70" s="20" t="s">
        <v>45</v>
      </c>
      <c r="E70" s="2">
        <v>-145.13788098693757</v>
      </c>
      <c r="F70" s="2">
        <v>125</v>
      </c>
      <c r="G70">
        <v>16</v>
      </c>
      <c r="H70">
        <v>24</v>
      </c>
      <c r="I70" s="9"/>
      <c r="J70" s="2" t="str">
        <f t="shared" si="32"/>
        <v>Carolina Panthers</v>
      </c>
      <c r="K70" s="2" t="str">
        <f t="shared" si="33"/>
        <v>Pittsburgh Steelers</v>
      </c>
      <c r="L70" s="17">
        <f t="shared" si="34"/>
        <v>-145.13788098693757</v>
      </c>
      <c r="M70" s="18">
        <f t="shared" si="35"/>
        <v>125</v>
      </c>
      <c r="N70" s="4">
        <f t="shared" si="36"/>
        <v>2.35</v>
      </c>
      <c r="O70" s="4">
        <f t="shared" si="37"/>
        <v>1.645</v>
      </c>
      <c r="P70" s="4"/>
      <c r="Q70" s="4"/>
      <c r="R70" s="1">
        <f t="shared" si="38"/>
        <v>0.42553191489361702</v>
      </c>
      <c r="S70" s="1">
        <f t="shared" si="39"/>
        <v>0.60790273556231</v>
      </c>
      <c r="T70" s="1">
        <f t="shared" si="40"/>
        <v>3.2352941176470584E-2</v>
      </c>
      <c r="U70" s="1">
        <f t="shared" si="41"/>
        <v>9.1185410334346489E-2</v>
      </c>
      <c r="V70" s="1">
        <f t="shared" si="42"/>
        <v>0.41981458966565355</v>
      </c>
      <c r="W70" s="1"/>
      <c r="X70" s="17">
        <f t="shared" si="43"/>
        <v>1382.0039241523609</v>
      </c>
      <c r="Y70" s="18">
        <f t="shared" si="44"/>
        <v>655.76892086614203</v>
      </c>
      <c r="Z70" s="2">
        <f t="shared" si="45"/>
        <v>1312.9037279447427</v>
      </c>
      <c r="AA70" s="18">
        <f t="shared" si="46"/>
        <v>622.98047482283494</v>
      </c>
      <c r="AB70" s="2">
        <f t="shared" si="47"/>
        <v>131.29037279447428</v>
      </c>
      <c r="AC70" s="2">
        <f t="shared" si="48"/>
        <v>-160.51867440699212</v>
      </c>
      <c r="AD70" s="2">
        <f t="shared" si="49"/>
        <v>-1000</v>
      </c>
      <c r="AE70" s="2">
        <f t="shared" si="50"/>
        <v>622.98047482283494</v>
      </c>
      <c r="AF70" s="5">
        <f t="shared" si="51"/>
        <v>-1</v>
      </c>
      <c r="AG70" s="5">
        <f t="shared" si="52"/>
        <v>0.64500000000000002</v>
      </c>
      <c r="AH70" s="3">
        <f t="shared" si="53"/>
        <v>202212</v>
      </c>
      <c r="AI70" s="21">
        <v>2.35</v>
      </c>
      <c r="AJ70" s="21">
        <v>1.645</v>
      </c>
      <c r="AK70" s="21">
        <v>1.6890000000000001</v>
      </c>
      <c r="AL70" s="21">
        <v>2.25</v>
      </c>
      <c r="AO70">
        <f t="shared" si="54"/>
        <v>-150</v>
      </c>
      <c r="AP70">
        <f>IF(E70&lt;F70,G70,H70)</f>
        <v>16</v>
      </c>
      <c r="AQ70">
        <f>IF(E70&lt;F70,H70,G70)</f>
        <v>24</v>
      </c>
    </row>
    <row r="71" spans="2:43" x14ac:dyDescent="0.25">
      <c r="B71" s="24">
        <v>44913</v>
      </c>
      <c r="C71" s="20" t="s">
        <v>37</v>
      </c>
      <c r="D71" s="20" t="s">
        <v>19</v>
      </c>
      <c r="E71" s="2">
        <v>309.99999999999994</v>
      </c>
      <c r="F71" s="2">
        <v>-390.625</v>
      </c>
      <c r="G71">
        <v>20</v>
      </c>
      <c r="H71">
        <v>25</v>
      </c>
      <c r="I71" s="9"/>
      <c r="J71" s="2" t="str">
        <f t="shared" ref="J71:J134" si="55">IF(E71&lt;=F71,C71,D71)</f>
        <v>Philadelphia Eagles</v>
      </c>
      <c r="K71" s="2" t="str">
        <f t="shared" ref="K71:K134" si="56">IF(E71&gt;F71,C71,D71)</f>
        <v>Chicago Bears</v>
      </c>
      <c r="L71" s="17">
        <f t="shared" ref="L71:L134" si="57">IF(E71&lt;=F71,E71,F71)</f>
        <v>-390.625</v>
      </c>
      <c r="M71" s="18">
        <f t="shared" ref="M71:M134" si="58">IF(E71&gt;F71,E71,F71)</f>
        <v>309.99999999999994</v>
      </c>
      <c r="N71" s="4">
        <f t="shared" si="36"/>
        <v>1.27</v>
      </c>
      <c r="O71" s="4">
        <f t="shared" si="37"/>
        <v>3.9</v>
      </c>
      <c r="P71" s="4"/>
      <c r="Q71" s="4"/>
      <c r="R71" s="1">
        <f t="shared" si="38"/>
        <v>0.78740157480314954</v>
      </c>
      <c r="S71" s="1">
        <f t="shared" si="39"/>
        <v>0.25641025641025644</v>
      </c>
      <c r="T71" s="1">
        <f t="shared" si="40"/>
        <v>4.1972920696324856E-2</v>
      </c>
      <c r="U71" s="1">
        <f t="shared" si="41"/>
        <v>0.26549565919644658</v>
      </c>
      <c r="V71" s="1">
        <f t="shared" si="42"/>
        <v>0.77649565919644659</v>
      </c>
      <c r="W71" s="1"/>
      <c r="X71" s="17">
        <f t="shared" si="43"/>
        <v>287.83720572867844</v>
      </c>
      <c r="Y71" s="18">
        <f t="shared" si="44"/>
        <v>2959.4718041984102</v>
      </c>
      <c r="Z71" s="2">
        <f t="shared" si="45"/>
        <v>273.4453454422445</v>
      </c>
      <c r="AA71" s="18">
        <f t="shared" si="46"/>
        <v>2811.4982139884896</v>
      </c>
      <c r="AB71" s="2">
        <f t="shared" si="47"/>
        <v>-365.70379297650692</v>
      </c>
      <c r="AC71" s="2">
        <f t="shared" si="48"/>
        <v>281.14982139884899</v>
      </c>
      <c r="AD71" s="2">
        <f t="shared" si="49"/>
        <v>273.4453454422445</v>
      </c>
      <c r="AE71" s="2">
        <f t="shared" si="50"/>
        <v>-1000</v>
      </c>
      <c r="AF71" s="5">
        <f t="shared" si="51"/>
        <v>0.27</v>
      </c>
      <c r="AG71" s="5">
        <f t="shared" si="52"/>
        <v>-1</v>
      </c>
      <c r="AH71" s="3">
        <f t="shared" si="53"/>
        <v>202212</v>
      </c>
      <c r="AI71" s="21">
        <v>3.9</v>
      </c>
      <c r="AJ71" s="21">
        <v>1.27</v>
      </c>
      <c r="AK71" s="21">
        <v>4.0999999999999996</v>
      </c>
      <c r="AL71" s="21">
        <v>1.256</v>
      </c>
      <c r="AO71">
        <f t="shared" si="54"/>
        <v>-400</v>
      </c>
      <c r="AP71">
        <f>IF(E71&lt;F71,G71,H71)</f>
        <v>25</v>
      </c>
      <c r="AQ71">
        <f>IF(E71&lt;F71,H71,G71)</f>
        <v>20</v>
      </c>
    </row>
    <row r="72" spans="2:43" x14ac:dyDescent="0.25">
      <c r="B72" s="24">
        <v>44913</v>
      </c>
      <c r="C72" s="20" t="s">
        <v>40</v>
      </c>
      <c r="D72" s="20" t="s">
        <v>20</v>
      </c>
      <c r="E72" s="2">
        <v>650</v>
      </c>
      <c r="F72" s="2">
        <v>-999.99999999999909</v>
      </c>
      <c r="G72">
        <v>24</v>
      </c>
      <c r="H72">
        <v>30</v>
      </c>
      <c r="I72" s="9"/>
      <c r="J72" s="2" t="str">
        <f t="shared" si="55"/>
        <v>Kansas City Chiefs</v>
      </c>
      <c r="K72" s="2" t="str">
        <f t="shared" si="56"/>
        <v>Houston Texans</v>
      </c>
      <c r="L72" s="17">
        <f t="shared" si="57"/>
        <v>-999.99999999999909</v>
      </c>
      <c r="M72" s="18">
        <f t="shared" si="58"/>
        <v>650</v>
      </c>
      <c r="N72" s="4">
        <f t="shared" si="36"/>
        <v>1.117</v>
      </c>
      <c r="O72" s="4">
        <f t="shared" si="37"/>
        <v>6.75</v>
      </c>
      <c r="P72" s="4"/>
      <c r="Q72" s="4"/>
      <c r="R72" s="1">
        <f t="shared" si="38"/>
        <v>0.89525514771709935</v>
      </c>
      <c r="S72" s="1">
        <f t="shared" si="39"/>
        <v>0.14814814814814814</v>
      </c>
      <c r="T72" s="1">
        <f t="shared" si="40"/>
        <v>4.1597813651963911E-2</v>
      </c>
      <c r="U72" s="1">
        <f t="shared" si="41"/>
        <v>0.37355349978447561</v>
      </c>
      <c r="V72" s="1">
        <f t="shared" si="42"/>
        <v>0.88455349978447562</v>
      </c>
      <c r="W72" s="1"/>
      <c r="X72" s="17">
        <f t="shared" si="43"/>
        <v>130.51386970223211</v>
      </c>
      <c r="Y72" s="18">
        <f t="shared" si="44"/>
        <v>5652.5554222384189</v>
      </c>
      <c r="Z72" s="2">
        <f t="shared" si="45"/>
        <v>123.9881762171205</v>
      </c>
      <c r="AA72" s="18">
        <f t="shared" si="46"/>
        <v>5369.9276511264979</v>
      </c>
      <c r="AB72" s="2">
        <f t="shared" si="47"/>
        <v>-806.52851788775513</v>
      </c>
      <c r="AC72" s="2">
        <f t="shared" si="48"/>
        <v>536.99276511264975</v>
      </c>
      <c r="AD72" s="2">
        <f t="shared" si="49"/>
        <v>123.9881762171205</v>
      </c>
      <c r="AE72" s="2">
        <f t="shared" si="50"/>
        <v>-1000</v>
      </c>
      <c r="AF72" s="5">
        <f t="shared" si="51"/>
        <v>0.11699999999999999</v>
      </c>
      <c r="AG72" s="5">
        <f t="shared" si="52"/>
        <v>-1</v>
      </c>
      <c r="AH72" s="3">
        <f t="shared" si="53"/>
        <v>202212</v>
      </c>
      <c r="AI72" s="21">
        <v>6.75</v>
      </c>
      <c r="AJ72" s="21">
        <v>1.117</v>
      </c>
      <c r="AK72" s="21">
        <v>7.5</v>
      </c>
      <c r="AL72" s="21">
        <v>1.1000000000000001</v>
      </c>
      <c r="AO72">
        <f t="shared" si="54"/>
        <v>-1000</v>
      </c>
      <c r="AP72">
        <f>IF(E72&lt;F72,G72,H72)</f>
        <v>30</v>
      </c>
      <c r="AQ72">
        <f>IF(E72&lt;F72,H72,G72)</f>
        <v>24</v>
      </c>
    </row>
    <row r="73" spans="2:43" x14ac:dyDescent="0.25">
      <c r="B73" s="24">
        <v>44913</v>
      </c>
      <c r="C73" s="20" t="s">
        <v>26</v>
      </c>
      <c r="D73" s="20" t="s">
        <v>23</v>
      </c>
      <c r="E73" s="2">
        <v>167</v>
      </c>
      <c r="F73" s="2">
        <v>-192.30769230769229</v>
      </c>
      <c r="G73">
        <v>40</v>
      </c>
      <c r="H73">
        <v>34</v>
      </c>
      <c r="I73" s="9"/>
      <c r="J73" s="2" t="str">
        <f t="shared" si="55"/>
        <v>Dallas Cowboys</v>
      </c>
      <c r="K73" s="2" t="str">
        <f t="shared" si="56"/>
        <v>Jacksonville Jaguars</v>
      </c>
      <c r="L73" s="17">
        <f t="shared" si="57"/>
        <v>-192.30769230769229</v>
      </c>
      <c r="M73" s="18">
        <f t="shared" si="58"/>
        <v>167</v>
      </c>
      <c r="N73" s="4">
        <f t="shared" si="36"/>
        <v>1.4</v>
      </c>
      <c r="O73" s="4">
        <f t="shared" si="37"/>
        <v>3.1</v>
      </c>
      <c r="P73" s="4"/>
      <c r="Q73" s="4"/>
      <c r="R73" s="1">
        <f t="shared" si="38"/>
        <v>0.7142857142857143</v>
      </c>
      <c r="S73" s="1">
        <f t="shared" si="39"/>
        <v>0.32258064516129031</v>
      </c>
      <c r="T73" s="1">
        <f t="shared" si="40"/>
        <v>3.5555555555555562E-2</v>
      </c>
      <c r="U73" s="1">
        <f t="shared" si="41"/>
        <v>0.19585253456221199</v>
      </c>
      <c r="V73" s="1">
        <f t="shared" si="42"/>
        <v>0.70685253456221198</v>
      </c>
      <c r="W73" s="1"/>
      <c r="X73" s="17">
        <f t="shared" si="43"/>
        <v>414.72223852086552</v>
      </c>
      <c r="Y73" s="18">
        <f t="shared" si="44"/>
        <v>2130.2265089838866</v>
      </c>
      <c r="Z73" s="2">
        <f t="shared" si="45"/>
        <v>393.98612659482222</v>
      </c>
      <c r="AA73" s="18">
        <f t="shared" si="46"/>
        <v>2023.7151835346922</v>
      </c>
      <c r="AB73" s="2">
        <f t="shared" si="47"/>
        <v>-253.81604389039978</v>
      </c>
      <c r="AC73" s="2">
        <f t="shared" si="48"/>
        <v>202.37151835346921</v>
      </c>
      <c r="AD73" s="2">
        <f t="shared" si="49"/>
        <v>-1000</v>
      </c>
      <c r="AE73" s="2">
        <f t="shared" si="50"/>
        <v>2023.7151835346922</v>
      </c>
      <c r="AF73" s="5">
        <f t="shared" si="51"/>
        <v>-1</v>
      </c>
      <c r="AG73" s="5">
        <f t="shared" si="52"/>
        <v>2.1</v>
      </c>
      <c r="AH73" s="3">
        <f t="shared" si="53"/>
        <v>202212</v>
      </c>
      <c r="AI73" s="21">
        <v>3.1</v>
      </c>
      <c r="AJ73" s="21">
        <v>1.4</v>
      </c>
      <c r="AK73" s="21">
        <v>2.67</v>
      </c>
      <c r="AL73" s="21">
        <v>1.52</v>
      </c>
      <c r="AO73">
        <f t="shared" si="54"/>
        <v>-200</v>
      </c>
      <c r="AP73">
        <f>IF(E73&lt;F73,G73,H73)</f>
        <v>34</v>
      </c>
      <c r="AQ73">
        <f>IF(E73&lt;F73,H73,G73)</f>
        <v>40</v>
      </c>
    </row>
    <row r="74" spans="2:43" x14ac:dyDescent="0.25">
      <c r="B74" s="24">
        <v>44913</v>
      </c>
      <c r="C74" s="20" t="s">
        <v>43</v>
      </c>
      <c r="D74" s="20" t="s">
        <v>35</v>
      </c>
      <c r="E74" s="2">
        <v>-230.41474654377885</v>
      </c>
      <c r="F74" s="2">
        <v>190</v>
      </c>
      <c r="G74">
        <v>21</v>
      </c>
      <c r="H74">
        <v>18</v>
      </c>
      <c r="I74" s="9"/>
      <c r="J74" s="2" t="str">
        <f t="shared" si="55"/>
        <v>New Orleans Saints</v>
      </c>
      <c r="K74" s="2" t="str">
        <f t="shared" si="56"/>
        <v>Atlanta Falcons</v>
      </c>
      <c r="L74" s="17">
        <f t="shared" si="57"/>
        <v>-230.41474654377885</v>
      </c>
      <c r="M74" s="18">
        <f t="shared" si="58"/>
        <v>190</v>
      </c>
      <c r="N74" s="4">
        <f t="shared" si="36"/>
        <v>1.52</v>
      </c>
      <c r="O74" s="4">
        <f t="shared" si="37"/>
        <v>2.67</v>
      </c>
      <c r="P74" s="4"/>
      <c r="Q74" s="4"/>
      <c r="R74" s="1">
        <f t="shared" si="38"/>
        <v>0.65789473684210531</v>
      </c>
      <c r="S74" s="1">
        <f t="shared" si="39"/>
        <v>0.37453183520599254</v>
      </c>
      <c r="T74" s="1">
        <f t="shared" si="40"/>
        <v>3.1408114558472477E-2</v>
      </c>
      <c r="U74" s="1">
        <f t="shared" si="41"/>
        <v>0.14168145081805639</v>
      </c>
      <c r="V74" s="1">
        <f t="shared" si="42"/>
        <v>0.6526814508180564</v>
      </c>
      <c r="W74" s="1"/>
      <c r="X74" s="17">
        <f t="shared" si="43"/>
        <v>532.14098354813416</v>
      </c>
      <c r="Y74" s="18">
        <f t="shared" si="44"/>
        <v>1687.6788921698521</v>
      </c>
      <c r="Z74" s="2">
        <f t="shared" si="45"/>
        <v>505.53393437072742</v>
      </c>
      <c r="AA74" s="18">
        <f t="shared" si="46"/>
        <v>1603.2949475613595</v>
      </c>
      <c r="AB74" s="2">
        <f t="shared" si="47"/>
        <v>-197.81065760595641</v>
      </c>
      <c r="AC74" s="2">
        <f t="shared" si="48"/>
        <v>160.32949475613594</v>
      </c>
      <c r="AD74" s="2">
        <f t="shared" si="49"/>
        <v>505.53393437072742</v>
      </c>
      <c r="AE74" s="2">
        <f t="shared" si="50"/>
        <v>-1000</v>
      </c>
      <c r="AF74" s="5">
        <f t="shared" si="51"/>
        <v>0.52</v>
      </c>
      <c r="AG74" s="5">
        <f t="shared" si="52"/>
        <v>-1</v>
      </c>
      <c r="AH74" s="3">
        <f t="shared" si="53"/>
        <v>202212</v>
      </c>
      <c r="AI74" s="21">
        <v>1.52</v>
      </c>
      <c r="AJ74" s="21">
        <v>2.67</v>
      </c>
      <c r="AK74" s="21">
        <v>1.4339999999999999</v>
      </c>
      <c r="AL74" s="21">
        <v>2.9</v>
      </c>
      <c r="AO74">
        <f t="shared" si="54"/>
        <v>-300</v>
      </c>
      <c r="AP74">
        <f>IF(E74&lt;F74,G74,H74)</f>
        <v>21</v>
      </c>
      <c r="AQ74">
        <f>IF(E74&lt;F74,H74,G74)</f>
        <v>18</v>
      </c>
    </row>
    <row r="75" spans="2:43" x14ac:dyDescent="0.25">
      <c r="B75" s="24">
        <v>44913</v>
      </c>
      <c r="C75" s="20" t="s">
        <v>42</v>
      </c>
      <c r="D75" s="20" t="s">
        <v>34</v>
      </c>
      <c r="E75" s="2">
        <v>-135.13513513513513</v>
      </c>
      <c r="F75" s="2">
        <v>114.99999999999999</v>
      </c>
      <c r="G75">
        <v>17</v>
      </c>
      <c r="H75">
        <v>20</v>
      </c>
      <c r="I75" s="9"/>
      <c r="J75" s="2" t="str">
        <f t="shared" si="55"/>
        <v>New York Jets</v>
      </c>
      <c r="K75" s="2" t="str">
        <f t="shared" si="56"/>
        <v>Detroit Lions</v>
      </c>
      <c r="L75" s="17">
        <f t="shared" si="57"/>
        <v>-135.13513513513513</v>
      </c>
      <c r="M75" s="18">
        <f t="shared" si="58"/>
        <v>114.99999999999999</v>
      </c>
      <c r="N75" s="4">
        <f t="shared" si="36"/>
        <v>1.6060000000000001</v>
      </c>
      <c r="O75" s="4">
        <f t="shared" si="37"/>
        <v>2.4500000000000002</v>
      </c>
      <c r="P75" s="4"/>
      <c r="Q75" s="4"/>
      <c r="R75" s="1">
        <f t="shared" si="38"/>
        <v>0.62266500622665</v>
      </c>
      <c r="S75" s="1">
        <f t="shared" si="39"/>
        <v>0.4081632653061224</v>
      </c>
      <c r="T75" s="1">
        <f t="shared" si="40"/>
        <v>2.9906311637080796E-2</v>
      </c>
      <c r="U75" s="1">
        <f t="shared" si="41"/>
        <v>0.1072508704602638</v>
      </c>
      <c r="V75" s="1">
        <f t="shared" si="42"/>
        <v>0.61825087046026383</v>
      </c>
      <c r="W75" s="1"/>
      <c r="X75" s="17">
        <f t="shared" si="43"/>
        <v>617.46638424550656</v>
      </c>
      <c r="Y75" s="18">
        <f t="shared" si="44"/>
        <v>1464.510555979253</v>
      </c>
      <c r="Z75" s="2">
        <f t="shared" si="45"/>
        <v>586.59306503323126</v>
      </c>
      <c r="AA75" s="18">
        <f t="shared" si="46"/>
        <v>1391.2850281802903</v>
      </c>
      <c r="AB75" s="2">
        <f t="shared" si="47"/>
        <v>-170.47593290986975</v>
      </c>
      <c r="AC75" s="2">
        <f t="shared" si="48"/>
        <v>139.12850281802903</v>
      </c>
      <c r="AD75" s="2">
        <f t="shared" si="49"/>
        <v>-1000</v>
      </c>
      <c r="AE75" s="2">
        <f t="shared" si="50"/>
        <v>1391.2850281802903</v>
      </c>
      <c r="AF75" s="5">
        <f t="shared" si="51"/>
        <v>-1</v>
      </c>
      <c r="AG75" s="5">
        <f t="shared" si="52"/>
        <v>1.4500000000000002</v>
      </c>
      <c r="AH75" s="3">
        <f t="shared" si="53"/>
        <v>202212</v>
      </c>
      <c r="AI75" s="21">
        <v>1.6060000000000001</v>
      </c>
      <c r="AJ75" s="21">
        <v>2.4500000000000002</v>
      </c>
      <c r="AK75" s="21">
        <v>1.74</v>
      </c>
      <c r="AL75" s="21">
        <v>2.15</v>
      </c>
      <c r="AO75">
        <f t="shared" si="54"/>
        <v>-140</v>
      </c>
      <c r="AP75">
        <f>IF(E75&lt;F75,G75,H75)</f>
        <v>17</v>
      </c>
      <c r="AQ75">
        <f>IF(E75&lt;F75,H75,G75)</f>
        <v>20</v>
      </c>
    </row>
    <row r="76" spans="2:43" x14ac:dyDescent="0.25">
      <c r="B76" s="24">
        <v>44912</v>
      </c>
      <c r="C76" s="20" t="s">
        <v>24</v>
      </c>
      <c r="D76" s="20" t="s">
        <v>30</v>
      </c>
      <c r="E76" s="2">
        <v>-361.01083032490988</v>
      </c>
      <c r="F76" s="2">
        <v>280</v>
      </c>
      <c r="G76">
        <v>32</v>
      </c>
      <c r="H76">
        <v>29</v>
      </c>
      <c r="I76" s="9"/>
      <c r="J76" s="2" t="str">
        <f t="shared" si="55"/>
        <v>Buffalo Bills</v>
      </c>
      <c r="K76" s="2" t="str">
        <f t="shared" si="56"/>
        <v>Miami Dolphins</v>
      </c>
      <c r="L76" s="17">
        <f t="shared" si="57"/>
        <v>-361.01083032490988</v>
      </c>
      <c r="M76" s="18">
        <f t="shared" si="58"/>
        <v>280</v>
      </c>
      <c r="N76" s="4">
        <f t="shared" si="36"/>
        <v>1.294</v>
      </c>
      <c r="O76" s="4">
        <f t="shared" si="37"/>
        <v>3.7</v>
      </c>
      <c r="P76" s="4"/>
      <c r="Q76" s="4"/>
      <c r="R76" s="1">
        <f t="shared" si="38"/>
        <v>0.77279752704791338</v>
      </c>
      <c r="S76" s="1">
        <f t="shared" si="39"/>
        <v>0.27027027027027023</v>
      </c>
      <c r="T76" s="1">
        <f t="shared" si="40"/>
        <v>4.1289547456948128E-2</v>
      </c>
      <c r="U76" s="1">
        <f t="shared" si="41"/>
        <v>0.25126362838882155</v>
      </c>
      <c r="V76" s="1">
        <f t="shared" si="42"/>
        <v>0.76226362838882156</v>
      </c>
      <c r="W76" s="1"/>
      <c r="X76" s="17">
        <f t="shared" si="43"/>
        <v>311.88208745270464</v>
      </c>
      <c r="Y76" s="18">
        <f t="shared" si="44"/>
        <v>2757.0459282157831</v>
      </c>
      <c r="Z76" s="2">
        <f t="shared" si="45"/>
        <v>296.28798308006941</v>
      </c>
      <c r="AA76" s="18">
        <f t="shared" si="46"/>
        <v>2619.1936318049939</v>
      </c>
      <c r="AB76" s="2">
        <f t="shared" si="47"/>
        <v>-337.50946953854628</v>
      </c>
      <c r="AC76" s="2">
        <f t="shared" si="48"/>
        <v>261.91936318049937</v>
      </c>
      <c r="AD76" s="2">
        <f t="shared" si="49"/>
        <v>296.28798308006941</v>
      </c>
      <c r="AE76" s="2">
        <f t="shared" si="50"/>
        <v>-1000</v>
      </c>
      <c r="AF76" s="5">
        <f t="shared" si="51"/>
        <v>0.29400000000000004</v>
      </c>
      <c r="AG76" s="5">
        <f t="shared" si="52"/>
        <v>-1</v>
      </c>
      <c r="AH76" s="3">
        <f t="shared" si="53"/>
        <v>202212</v>
      </c>
      <c r="AI76" s="21">
        <v>1.294</v>
      </c>
      <c r="AJ76" s="21">
        <v>3.7</v>
      </c>
      <c r="AK76" s="21">
        <v>1.2769999999999999</v>
      </c>
      <c r="AL76" s="21">
        <v>3.8</v>
      </c>
      <c r="AO76">
        <f t="shared" si="54"/>
        <v>-400</v>
      </c>
      <c r="AP76">
        <f>IF(E76&lt;F76,G76,H76)</f>
        <v>32</v>
      </c>
      <c r="AQ76">
        <f>IF(E76&lt;F76,H76,G76)</f>
        <v>29</v>
      </c>
    </row>
    <row r="77" spans="2:43" x14ac:dyDescent="0.25">
      <c r="B77" s="24">
        <v>44912</v>
      </c>
      <c r="C77" s="20" t="s">
        <v>46</v>
      </c>
      <c r="D77" s="20" t="s">
        <v>28</v>
      </c>
      <c r="E77" s="2">
        <v>-155.03875968992247</v>
      </c>
      <c r="F77" s="2">
        <v>135</v>
      </c>
      <c r="G77">
        <v>13</v>
      </c>
      <c r="H77">
        <v>3</v>
      </c>
      <c r="I77" s="9"/>
      <c r="J77" s="2" t="str">
        <f t="shared" si="55"/>
        <v>Cleveland Browns</v>
      </c>
      <c r="K77" s="2" t="str">
        <f t="shared" si="56"/>
        <v>Baltimore Ravens</v>
      </c>
      <c r="L77" s="17">
        <f t="shared" si="57"/>
        <v>-155.03875968992247</v>
      </c>
      <c r="M77" s="18">
        <f t="shared" si="58"/>
        <v>135</v>
      </c>
      <c r="N77" s="4">
        <f t="shared" si="36"/>
        <v>1.625</v>
      </c>
      <c r="O77" s="4">
        <f t="shared" si="37"/>
        <v>2.4</v>
      </c>
      <c r="P77" s="4"/>
      <c r="Q77" s="4"/>
      <c r="R77" s="1">
        <f t="shared" si="38"/>
        <v>0.61538461538461542</v>
      </c>
      <c r="S77" s="1">
        <f t="shared" si="39"/>
        <v>0.41666666666666669</v>
      </c>
      <c r="T77" s="1">
        <f t="shared" si="40"/>
        <v>3.1055900621118071E-2</v>
      </c>
      <c r="U77" s="1">
        <f t="shared" si="41"/>
        <v>9.9358974358974367E-2</v>
      </c>
      <c r="V77" s="1">
        <f t="shared" si="42"/>
        <v>0.61035897435897435</v>
      </c>
      <c r="W77" s="1"/>
      <c r="X77" s="17">
        <f t="shared" si="43"/>
        <v>638.38010418417082</v>
      </c>
      <c r="Y77" s="18">
        <f t="shared" si="44"/>
        <v>1418.3144773710007</v>
      </c>
      <c r="Z77" s="2">
        <f t="shared" si="45"/>
        <v>606.46109897496228</v>
      </c>
      <c r="AA77" s="18">
        <f t="shared" si="46"/>
        <v>1347.3987535024507</v>
      </c>
      <c r="AB77" s="2">
        <f t="shared" si="47"/>
        <v>-164.89103780773331</v>
      </c>
      <c r="AC77" s="2">
        <f t="shared" si="48"/>
        <v>134.73987535024509</v>
      </c>
      <c r="AD77" s="2">
        <f t="shared" si="49"/>
        <v>606.46109897496228</v>
      </c>
      <c r="AE77" s="2">
        <f t="shared" si="50"/>
        <v>-1000</v>
      </c>
      <c r="AF77" s="5">
        <f t="shared" si="51"/>
        <v>0.625</v>
      </c>
      <c r="AG77" s="5">
        <f t="shared" si="52"/>
        <v>-1</v>
      </c>
      <c r="AH77" s="3">
        <f t="shared" si="53"/>
        <v>202212</v>
      </c>
      <c r="AI77" s="21">
        <v>1.625</v>
      </c>
      <c r="AJ77" s="21">
        <v>2.4</v>
      </c>
      <c r="AK77" s="21">
        <v>1.645</v>
      </c>
      <c r="AL77" s="21">
        <v>2.35</v>
      </c>
      <c r="AO77">
        <f t="shared" si="54"/>
        <v>-160</v>
      </c>
      <c r="AP77">
        <f>IF(E77&lt;F77,G77,H77)</f>
        <v>13</v>
      </c>
      <c r="AQ77">
        <f>IF(E77&lt;F77,H77,G77)</f>
        <v>3</v>
      </c>
    </row>
    <row r="78" spans="2:43" x14ac:dyDescent="0.25">
      <c r="B78" s="24">
        <v>44912</v>
      </c>
      <c r="C78" s="20" t="s">
        <v>29</v>
      </c>
      <c r="D78" s="20" t="s">
        <v>39</v>
      </c>
      <c r="E78" s="2">
        <v>-200</v>
      </c>
      <c r="F78" s="2">
        <v>170.00000000000003</v>
      </c>
      <c r="G78">
        <v>39</v>
      </c>
      <c r="H78">
        <v>36</v>
      </c>
      <c r="I78" s="9"/>
      <c r="J78" s="2" t="str">
        <f t="shared" si="55"/>
        <v>Minnesota Vikings</v>
      </c>
      <c r="K78" s="2" t="str">
        <f t="shared" si="56"/>
        <v>Indianapolis Colts</v>
      </c>
      <c r="L78" s="17">
        <f t="shared" si="57"/>
        <v>-200</v>
      </c>
      <c r="M78" s="18">
        <f t="shared" si="58"/>
        <v>170.00000000000003</v>
      </c>
      <c r="N78" s="4">
        <f t="shared" si="36"/>
        <v>1.444</v>
      </c>
      <c r="O78" s="4">
        <f t="shared" si="37"/>
        <v>2.85</v>
      </c>
      <c r="P78" s="4"/>
      <c r="Q78" s="4"/>
      <c r="R78" s="1">
        <f t="shared" si="38"/>
        <v>0.69252077562326875</v>
      </c>
      <c r="S78" s="1">
        <f t="shared" si="39"/>
        <v>0.35087719298245612</v>
      </c>
      <c r="T78" s="1">
        <f t="shared" si="40"/>
        <v>4.1592920353982321E-2</v>
      </c>
      <c r="U78" s="1">
        <f t="shared" si="41"/>
        <v>0.17082179132040631</v>
      </c>
      <c r="V78" s="1">
        <f t="shared" si="42"/>
        <v>0.68182179132040632</v>
      </c>
      <c r="W78" s="1"/>
      <c r="X78" s="17">
        <f t="shared" si="43"/>
        <v>466.65890226743011</v>
      </c>
      <c r="Y78" s="18">
        <f t="shared" si="44"/>
        <v>1909.4270520232781</v>
      </c>
      <c r="Z78" s="2">
        <f t="shared" si="45"/>
        <v>443.32595715405859</v>
      </c>
      <c r="AA78" s="18">
        <f t="shared" si="46"/>
        <v>1813.9556994221141</v>
      </c>
      <c r="AB78" s="2">
        <f t="shared" si="47"/>
        <v>-225.56766276884022</v>
      </c>
      <c r="AC78" s="2">
        <f t="shared" si="48"/>
        <v>181.39556994221141</v>
      </c>
      <c r="AD78" s="2">
        <f t="shared" si="49"/>
        <v>443.32595715405859</v>
      </c>
      <c r="AE78" s="2">
        <f t="shared" si="50"/>
        <v>-1000</v>
      </c>
      <c r="AF78" s="5">
        <f t="shared" si="51"/>
        <v>0.44399999999999995</v>
      </c>
      <c r="AG78" s="5">
        <f t="shared" si="52"/>
        <v>-1</v>
      </c>
      <c r="AH78" s="3">
        <f t="shared" si="53"/>
        <v>202212</v>
      </c>
      <c r="AI78" s="21">
        <v>1.444</v>
      </c>
      <c r="AJ78" s="21">
        <v>2.85</v>
      </c>
      <c r="AK78" s="21">
        <v>1.5</v>
      </c>
      <c r="AL78" s="21">
        <v>2.7</v>
      </c>
      <c r="AO78">
        <f t="shared" si="54"/>
        <v>-200</v>
      </c>
      <c r="AP78">
        <f>IF(E78&lt;F78,G78,H78)</f>
        <v>39</v>
      </c>
      <c r="AQ78">
        <f>IF(E78&lt;F78,H78,G78)</f>
        <v>36</v>
      </c>
    </row>
    <row r="79" spans="2:43" x14ac:dyDescent="0.25">
      <c r="B79" s="24">
        <v>44910</v>
      </c>
      <c r="C79" s="20" t="s">
        <v>32</v>
      </c>
      <c r="D79" s="20" t="s">
        <v>22</v>
      </c>
      <c r="E79" s="2">
        <v>160</v>
      </c>
      <c r="F79" s="2">
        <v>-180.1801801801802</v>
      </c>
      <c r="G79">
        <v>13</v>
      </c>
      <c r="H79">
        <v>21</v>
      </c>
      <c r="I79" s="9"/>
      <c r="J79" s="2" t="str">
        <f t="shared" si="55"/>
        <v>San Francisco 49ers</v>
      </c>
      <c r="K79" s="2" t="str">
        <f t="shared" si="56"/>
        <v>Seattle Seahawks</v>
      </c>
      <c r="L79" s="17">
        <f t="shared" si="57"/>
        <v>-180.1801801801802</v>
      </c>
      <c r="M79" s="18">
        <f t="shared" si="58"/>
        <v>160</v>
      </c>
      <c r="N79" s="4">
        <f t="shared" si="36"/>
        <v>1.833</v>
      </c>
      <c r="O79" s="4">
        <f t="shared" si="37"/>
        <v>2</v>
      </c>
      <c r="P79" s="4"/>
      <c r="Q79" s="4"/>
      <c r="R79" s="1">
        <f t="shared" si="38"/>
        <v>0.54555373704309873</v>
      </c>
      <c r="S79" s="1">
        <f t="shared" si="39"/>
        <v>0.5</v>
      </c>
      <c r="T79" s="1">
        <f t="shared" si="40"/>
        <v>4.3569006000521826E-2</v>
      </c>
      <c r="U79" s="1">
        <f t="shared" si="41"/>
        <v>2.2776868521549365E-2</v>
      </c>
      <c r="V79" s="1">
        <f t="shared" si="42"/>
        <v>0.53377686852154937</v>
      </c>
      <c r="W79" s="1"/>
      <c r="X79" s="17">
        <f t="shared" si="43"/>
        <v>873.44199228751052</v>
      </c>
      <c r="Y79" s="18">
        <f t="shared" si="44"/>
        <v>1043.8003906587041</v>
      </c>
      <c r="Z79" s="2">
        <f t="shared" si="45"/>
        <v>829.7698926731349</v>
      </c>
      <c r="AA79" s="18">
        <f t="shared" si="46"/>
        <v>991.61037112576889</v>
      </c>
      <c r="AB79" s="2">
        <f t="shared" si="47"/>
        <v>-120.51533911148094</v>
      </c>
      <c r="AC79" s="2">
        <f t="shared" si="48"/>
        <v>-100.84606102543144</v>
      </c>
      <c r="AD79" s="2">
        <f t="shared" si="49"/>
        <v>829.7698926731349</v>
      </c>
      <c r="AE79" s="2">
        <f t="shared" si="50"/>
        <v>-1000</v>
      </c>
      <c r="AF79" s="5">
        <f t="shared" si="51"/>
        <v>0.83299999999999996</v>
      </c>
      <c r="AG79" s="5">
        <f t="shared" si="52"/>
        <v>-1</v>
      </c>
      <c r="AH79" s="3">
        <f t="shared" si="53"/>
        <v>202212</v>
      </c>
      <c r="AI79" s="21">
        <v>2</v>
      </c>
      <c r="AJ79" s="21">
        <v>1.833</v>
      </c>
      <c r="AK79" s="21">
        <v>2.6</v>
      </c>
      <c r="AL79" s="21">
        <v>1.5549999999999999</v>
      </c>
      <c r="AO79">
        <f t="shared" si="54"/>
        <v>-190</v>
      </c>
      <c r="AP79">
        <f>IF(E79&lt;F79,G79,H79)</f>
        <v>21</v>
      </c>
      <c r="AQ79">
        <f>IF(E79&lt;F79,H79,G79)</f>
        <v>13</v>
      </c>
    </row>
    <row r="80" spans="2:43" x14ac:dyDescent="0.25">
      <c r="B80" s="24">
        <v>44907</v>
      </c>
      <c r="C80" s="20" t="s">
        <v>48</v>
      </c>
      <c r="D80" s="20" t="s">
        <v>36</v>
      </c>
      <c r="E80" s="2">
        <v>114.99999999999999</v>
      </c>
      <c r="F80" s="2">
        <v>-135.13513513513513</v>
      </c>
      <c r="G80">
        <v>13</v>
      </c>
      <c r="H80">
        <v>27</v>
      </c>
      <c r="I80" s="9"/>
      <c r="J80" s="2" t="str">
        <f t="shared" si="55"/>
        <v>New England Patriots</v>
      </c>
      <c r="K80" s="2" t="str">
        <f t="shared" si="56"/>
        <v>Arizona Cardinals</v>
      </c>
      <c r="L80" s="17">
        <f t="shared" si="57"/>
        <v>-135.13513513513513</v>
      </c>
      <c r="M80" s="18">
        <f t="shared" si="58"/>
        <v>114.99999999999999</v>
      </c>
      <c r="N80" s="4">
        <f t="shared" si="36"/>
        <v>1.8</v>
      </c>
      <c r="O80" s="4">
        <f t="shared" si="37"/>
        <v>2.0499999999999998</v>
      </c>
      <c r="P80" s="4"/>
      <c r="Q80" s="4"/>
      <c r="R80" s="1">
        <f t="shared" si="38"/>
        <v>0.55555555555555558</v>
      </c>
      <c r="S80" s="1">
        <f t="shared" si="39"/>
        <v>0.48780487804878053</v>
      </c>
      <c r="T80" s="1">
        <f t="shared" si="40"/>
        <v>4.1558441558441461E-2</v>
      </c>
      <c r="U80" s="1">
        <f t="shared" si="41"/>
        <v>3.3875338753387524E-2</v>
      </c>
      <c r="V80" s="1">
        <f t="shared" si="42"/>
        <v>0.54487533875338756</v>
      </c>
      <c r="W80" s="1"/>
      <c r="X80" s="17">
        <f t="shared" si="43"/>
        <v>835.28218085238643</v>
      </c>
      <c r="Y80" s="18">
        <f t="shared" si="44"/>
        <v>1090.9993667390718</v>
      </c>
      <c r="Z80" s="2">
        <f t="shared" si="45"/>
        <v>793.51807180976709</v>
      </c>
      <c r="AA80" s="18">
        <f t="shared" si="46"/>
        <v>1036.449398402118</v>
      </c>
      <c r="AB80" s="2">
        <f t="shared" si="47"/>
        <v>-126.02107444375048</v>
      </c>
      <c r="AC80" s="2">
        <f t="shared" si="48"/>
        <v>103.6449398402118</v>
      </c>
      <c r="AD80" s="2">
        <f t="shared" si="49"/>
        <v>793.51807180976709</v>
      </c>
      <c r="AE80" s="2">
        <f t="shared" si="50"/>
        <v>-1000</v>
      </c>
      <c r="AF80" s="5">
        <f t="shared" si="51"/>
        <v>0.8</v>
      </c>
      <c r="AG80" s="5">
        <f t="shared" si="52"/>
        <v>-1</v>
      </c>
      <c r="AH80" s="3">
        <f t="shared" si="53"/>
        <v>202212</v>
      </c>
      <c r="AI80" s="21">
        <v>2.0499999999999998</v>
      </c>
      <c r="AJ80" s="21">
        <v>1.8</v>
      </c>
      <c r="AK80" s="21">
        <v>2.15</v>
      </c>
      <c r="AL80" s="21">
        <v>1.74</v>
      </c>
      <c r="AO80">
        <f t="shared" si="54"/>
        <v>-140</v>
      </c>
      <c r="AP80">
        <f>IF(E80&lt;F80,G80,H80)</f>
        <v>27</v>
      </c>
      <c r="AQ80">
        <f>IF(E80&lt;F80,H80,G80)</f>
        <v>13</v>
      </c>
    </row>
    <row r="81" spans="2:43" x14ac:dyDescent="0.25">
      <c r="B81" s="24">
        <v>44906</v>
      </c>
      <c r="C81" s="20" t="s">
        <v>31</v>
      </c>
      <c r="D81" s="20" t="s">
        <v>30</v>
      </c>
      <c r="E81" s="2">
        <v>150</v>
      </c>
      <c r="F81" s="2">
        <v>-170.06802721088434</v>
      </c>
      <c r="G81">
        <v>23</v>
      </c>
      <c r="H81">
        <v>17</v>
      </c>
      <c r="I81" s="9"/>
      <c r="J81" s="2" t="str">
        <f t="shared" si="55"/>
        <v>Miami Dolphins</v>
      </c>
      <c r="K81" s="2" t="str">
        <f t="shared" si="56"/>
        <v>Los Angeles Chargers</v>
      </c>
      <c r="L81" s="17">
        <f t="shared" si="57"/>
        <v>-170.06802721088434</v>
      </c>
      <c r="M81" s="18">
        <f t="shared" si="58"/>
        <v>150</v>
      </c>
      <c r="N81" s="4">
        <f t="shared" si="36"/>
        <v>1.83</v>
      </c>
      <c r="O81" s="4">
        <f t="shared" si="37"/>
        <v>2</v>
      </c>
      <c r="P81" s="4"/>
      <c r="Q81" s="4"/>
      <c r="R81" s="1">
        <f t="shared" si="38"/>
        <v>0.54644808743169393</v>
      </c>
      <c r="S81" s="1">
        <f t="shared" si="39"/>
        <v>0.5</v>
      </c>
      <c r="T81" s="1">
        <f t="shared" si="40"/>
        <v>4.4386422976501305E-2</v>
      </c>
      <c r="U81" s="1">
        <f t="shared" si="41"/>
        <v>2.3224043715846965E-2</v>
      </c>
      <c r="V81" s="1">
        <f t="shared" si="42"/>
        <v>0.53422404371584697</v>
      </c>
      <c r="W81" s="1"/>
      <c r="X81" s="17">
        <f t="shared" si="43"/>
        <v>871.87381729284084</v>
      </c>
      <c r="Y81" s="18">
        <f t="shared" si="44"/>
        <v>1045.6626202421151</v>
      </c>
      <c r="Z81" s="2">
        <f t="shared" si="45"/>
        <v>828.28012642819874</v>
      </c>
      <c r="AA81" s="18">
        <f t="shared" si="46"/>
        <v>993.3794892300092</v>
      </c>
      <c r="AB81" s="2">
        <f t="shared" si="47"/>
        <v>-120.73210114461043</v>
      </c>
      <c r="AC81" s="2">
        <f t="shared" si="48"/>
        <v>-100.66646340515068</v>
      </c>
      <c r="AD81" s="2">
        <f t="shared" si="49"/>
        <v>-1000</v>
      </c>
      <c r="AE81" s="2">
        <f t="shared" si="50"/>
        <v>993.3794892300092</v>
      </c>
      <c r="AF81" s="5">
        <f t="shared" si="51"/>
        <v>-1</v>
      </c>
      <c r="AG81" s="5">
        <f t="shared" si="52"/>
        <v>1</v>
      </c>
      <c r="AH81" s="3">
        <f t="shared" si="53"/>
        <v>202212</v>
      </c>
      <c r="AI81" s="21">
        <v>2</v>
      </c>
      <c r="AJ81" s="21">
        <v>1.83</v>
      </c>
      <c r="AK81" s="21">
        <v>2.5</v>
      </c>
      <c r="AL81" s="21">
        <v>1.5880000000000001</v>
      </c>
      <c r="AO81">
        <f t="shared" si="54"/>
        <v>-180</v>
      </c>
      <c r="AP81">
        <f>IF(E81&lt;F81,G81,H81)</f>
        <v>17</v>
      </c>
      <c r="AQ81">
        <f>IF(E81&lt;F81,H81,G81)</f>
        <v>23</v>
      </c>
    </row>
    <row r="82" spans="2:43" x14ac:dyDescent="0.25">
      <c r="B82" s="24">
        <v>44906</v>
      </c>
      <c r="C82" s="20" t="s">
        <v>32</v>
      </c>
      <c r="D82" s="20" t="s">
        <v>44</v>
      </c>
      <c r="E82" s="2">
        <v>-200</v>
      </c>
      <c r="F82" s="2">
        <v>170.00000000000003</v>
      </c>
      <c r="G82">
        <v>24</v>
      </c>
      <c r="H82">
        <v>30</v>
      </c>
      <c r="I82" s="9"/>
      <c r="J82" s="2" t="str">
        <f t="shared" si="55"/>
        <v>Seattle Seahawks</v>
      </c>
      <c r="K82" s="2" t="str">
        <f t="shared" si="56"/>
        <v>Carolina Panthers</v>
      </c>
      <c r="L82" s="17">
        <f t="shared" si="57"/>
        <v>-200</v>
      </c>
      <c r="M82" s="18">
        <f t="shared" si="58"/>
        <v>170.00000000000003</v>
      </c>
      <c r="N82" s="4">
        <f t="shared" si="36"/>
        <v>1.33</v>
      </c>
      <c r="O82" s="4">
        <f t="shared" si="37"/>
        <v>3.4</v>
      </c>
      <c r="P82" s="4"/>
      <c r="Q82" s="4"/>
      <c r="R82" s="1">
        <f t="shared" si="38"/>
        <v>0.75187969924812026</v>
      </c>
      <c r="S82" s="1">
        <f t="shared" si="39"/>
        <v>0.29411764705882354</v>
      </c>
      <c r="T82" s="1">
        <f t="shared" si="40"/>
        <v>4.3974630021141659E-2</v>
      </c>
      <c r="U82" s="1">
        <f t="shared" si="41"/>
        <v>0.22888102609464836</v>
      </c>
      <c r="V82" s="1">
        <f t="shared" si="42"/>
        <v>0.73988102609464834</v>
      </c>
      <c r="W82" s="1"/>
      <c r="X82" s="17">
        <f t="shared" si="43"/>
        <v>351.56865054149432</v>
      </c>
      <c r="Y82" s="18">
        <f t="shared" si="44"/>
        <v>2476.6314971810075</v>
      </c>
      <c r="Z82" s="2">
        <f t="shared" si="45"/>
        <v>333.99021801441961</v>
      </c>
      <c r="AA82" s="18">
        <f t="shared" si="46"/>
        <v>2352.7999223219572</v>
      </c>
      <c r="AB82" s="2">
        <f t="shared" si="47"/>
        <v>-299.40996653884821</v>
      </c>
      <c r="AC82" s="2">
        <f t="shared" si="48"/>
        <v>235.27999223219572</v>
      </c>
      <c r="AD82" s="2">
        <f t="shared" si="49"/>
        <v>-1000</v>
      </c>
      <c r="AE82" s="2">
        <f t="shared" si="50"/>
        <v>2352.7999223219572</v>
      </c>
      <c r="AF82" s="5">
        <f t="shared" si="51"/>
        <v>-1</v>
      </c>
      <c r="AG82" s="5">
        <f t="shared" si="52"/>
        <v>2.4</v>
      </c>
      <c r="AH82" s="3">
        <f t="shared" si="53"/>
        <v>202212</v>
      </c>
      <c r="AI82" s="21">
        <v>1.33</v>
      </c>
      <c r="AJ82" s="21">
        <v>3.4</v>
      </c>
      <c r="AK82" s="21">
        <v>1.5</v>
      </c>
      <c r="AL82" s="21">
        <v>2.7</v>
      </c>
      <c r="AO82">
        <f t="shared" si="54"/>
        <v>-200</v>
      </c>
      <c r="AP82">
        <f>IF(E82&lt;F82,G82,H82)</f>
        <v>24</v>
      </c>
      <c r="AQ82">
        <f>IF(E82&lt;F82,H82,G82)</f>
        <v>30</v>
      </c>
    </row>
    <row r="83" spans="2:43" x14ac:dyDescent="0.25">
      <c r="B83" s="24">
        <v>44906</v>
      </c>
      <c r="C83" s="20" t="s">
        <v>22</v>
      </c>
      <c r="D83" s="20" t="s">
        <v>27</v>
      </c>
      <c r="E83" s="2">
        <v>-180.1801801801802</v>
      </c>
      <c r="F83" s="2">
        <v>160</v>
      </c>
      <c r="G83">
        <v>35</v>
      </c>
      <c r="H83">
        <v>7</v>
      </c>
      <c r="I83" s="9"/>
      <c r="J83" s="2" t="str">
        <f t="shared" si="55"/>
        <v>San Francisco 49ers</v>
      </c>
      <c r="K83" s="2" t="str">
        <f t="shared" si="56"/>
        <v>Tampa Bay Buccaneers</v>
      </c>
      <c r="L83" s="17">
        <f t="shared" si="57"/>
        <v>-180.1801801801802</v>
      </c>
      <c r="M83" s="18">
        <f t="shared" si="58"/>
        <v>160</v>
      </c>
      <c r="N83" s="4">
        <f t="shared" si="36"/>
        <v>1.42</v>
      </c>
      <c r="O83" s="4">
        <f t="shared" si="37"/>
        <v>2.95</v>
      </c>
      <c r="P83" s="4"/>
      <c r="Q83" s="4"/>
      <c r="R83" s="1">
        <f t="shared" si="38"/>
        <v>0.70422535211267612</v>
      </c>
      <c r="S83" s="1">
        <f t="shared" si="39"/>
        <v>0.33898305084745761</v>
      </c>
      <c r="T83" s="1">
        <f t="shared" si="40"/>
        <v>4.1418764302059485E-2</v>
      </c>
      <c r="U83" s="1">
        <f t="shared" si="41"/>
        <v>0.18262115063260925</v>
      </c>
      <c r="V83" s="1">
        <f t="shared" si="42"/>
        <v>0.69362115063260932</v>
      </c>
      <c r="W83" s="1"/>
      <c r="X83" s="17">
        <f t="shared" si="43"/>
        <v>441.70920838841397</v>
      </c>
      <c r="Y83" s="18">
        <f t="shared" si="44"/>
        <v>2009.6149174189422</v>
      </c>
      <c r="Z83" s="2">
        <f t="shared" si="45"/>
        <v>419.62374796899326</v>
      </c>
      <c r="AA83" s="18">
        <f t="shared" si="46"/>
        <v>1909.134171547995</v>
      </c>
      <c r="AB83" s="2">
        <f t="shared" si="47"/>
        <v>-238.30872414634925</v>
      </c>
      <c r="AC83" s="2">
        <f t="shared" si="48"/>
        <v>190.9134171547995</v>
      </c>
      <c r="AD83" s="2">
        <f t="shared" si="49"/>
        <v>419.62374796899326</v>
      </c>
      <c r="AE83" s="2">
        <f t="shared" si="50"/>
        <v>-1000</v>
      </c>
      <c r="AF83" s="5">
        <f t="shared" si="51"/>
        <v>0.41999999999999993</v>
      </c>
      <c r="AG83" s="5">
        <f t="shared" si="52"/>
        <v>-1</v>
      </c>
      <c r="AH83" s="3">
        <f t="shared" si="53"/>
        <v>202212</v>
      </c>
      <c r="AI83" s="21">
        <v>1.42</v>
      </c>
      <c r="AJ83" s="21">
        <v>2.95</v>
      </c>
      <c r="AK83" s="21">
        <v>1.5549999999999999</v>
      </c>
      <c r="AL83" s="21">
        <v>2.6</v>
      </c>
      <c r="AO83">
        <f t="shared" si="54"/>
        <v>-190</v>
      </c>
      <c r="AP83">
        <f>IF(E83&lt;F83,G83,H83)</f>
        <v>35</v>
      </c>
      <c r="AQ83">
        <f>IF(E83&lt;F83,H83,G83)</f>
        <v>7</v>
      </c>
    </row>
    <row r="84" spans="2:43" x14ac:dyDescent="0.25">
      <c r="B84" s="24">
        <v>44906</v>
      </c>
      <c r="C84" s="20" t="s">
        <v>38</v>
      </c>
      <c r="D84" s="20" t="s">
        <v>20</v>
      </c>
      <c r="E84" s="2">
        <v>375</v>
      </c>
      <c r="F84" s="2">
        <v>-500.00000000000011</v>
      </c>
      <c r="G84">
        <v>28</v>
      </c>
      <c r="H84">
        <v>34</v>
      </c>
      <c r="I84" s="9"/>
      <c r="J84" s="2" t="str">
        <f t="shared" si="55"/>
        <v>Kansas City Chiefs</v>
      </c>
      <c r="K84" s="2" t="str">
        <f t="shared" si="56"/>
        <v>Denver Broncos</v>
      </c>
      <c r="L84" s="17">
        <f t="shared" si="57"/>
        <v>-500.00000000000011</v>
      </c>
      <c r="M84" s="18">
        <f t="shared" si="58"/>
        <v>375</v>
      </c>
      <c r="N84" s="4">
        <f t="shared" si="36"/>
        <v>1.32</v>
      </c>
      <c r="O84" s="4">
        <f t="shared" si="37"/>
        <v>3.45</v>
      </c>
      <c r="P84" s="4"/>
      <c r="Q84" s="4"/>
      <c r="R84" s="1">
        <f t="shared" si="38"/>
        <v>0.75757575757575757</v>
      </c>
      <c r="S84" s="1">
        <f t="shared" si="39"/>
        <v>0.28985507246376813</v>
      </c>
      <c r="T84" s="1">
        <f t="shared" si="40"/>
        <v>4.5283018867924518E-2</v>
      </c>
      <c r="U84" s="1">
        <f t="shared" si="41"/>
        <v>0.23386034255599472</v>
      </c>
      <c r="V84" s="1">
        <f t="shared" si="42"/>
        <v>0.74486034255599476</v>
      </c>
      <c r="W84" s="1"/>
      <c r="X84" s="17">
        <f t="shared" si="43"/>
        <v>342.5335500726099</v>
      </c>
      <c r="Y84" s="18">
        <f t="shared" si="44"/>
        <v>2535.4217462272254</v>
      </c>
      <c r="Z84" s="2">
        <f t="shared" si="45"/>
        <v>325.4068725689794</v>
      </c>
      <c r="AA84" s="18">
        <f t="shared" si="46"/>
        <v>2408.6506589158639</v>
      </c>
      <c r="AB84" s="2">
        <f t="shared" si="47"/>
        <v>-307.30758453419605</v>
      </c>
      <c r="AC84" s="2">
        <f t="shared" si="48"/>
        <v>240.8650658915864</v>
      </c>
      <c r="AD84" s="2">
        <f t="shared" si="49"/>
        <v>325.4068725689794</v>
      </c>
      <c r="AE84" s="2">
        <f t="shared" si="50"/>
        <v>-1000</v>
      </c>
      <c r="AF84" s="5">
        <f t="shared" si="51"/>
        <v>0.32000000000000006</v>
      </c>
      <c r="AG84" s="5">
        <f t="shared" si="52"/>
        <v>-1</v>
      </c>
      <c r="AH84" s="3">
        <f t="shared" si="53"/>
        <v>202212</v>
      </c>
      <c r="AI84" s="21">
        <v>3.45</v>
      </c>
      <c r="AJ84" s="21">
        <v>1.32</v>
      </c>
      <c r="AK84" s="21">
        <v>4.75</v>
      </c>
      <c r="AL84" s="21">
        <v>1.2</v>
      </c>
      <c r="AO84">
        <f t="shared" si="54"/>
        <v>-500</v>
      </c>
      <c r="AP84">
        <f>IF(E84&lt;F84,G84,H84)</f>
        <v>34</v>
      </c>
      <c r="AQ84">
        <f>IF(E84&lt;F84,H84,G84)</f>
        <v>28</v>
      </c>
    </row>
    <row r="85" spans="2:43" x14ac:dyDescent="0.25">
      <c r="B85" s="24">
        <v>44906</v>
      </c>
      <c r="C85" s="20" t="s">
        <v>24</v>
      </c>
      <c r="D85" s="20" t="s">
        <v>42</v>
      </c>
      <c r="E85" s="2">
        <v>-500.00000000000011</v>
      </c>
      <c r="F85" s="2">
        <v>375</v>
      </c>
      <c r="G85">
        <v>20</v>
      </c>
      <c r="H85">
        <v>12</v>
      </c>
      <c r="I85" s="9"/>
      <c r="J85" s="2" t="str">
        <f t="shared" si="55"/>
        <v>Buffalo Bills</v>
      </c>
      <c r="K85" s="2" t="str">
        <f t="shared" si="56"/>
        <v>New York Jets</v>
      </c>
      <c r="L85" s="17">
        <f t="shared" si="57"/>
        <v>-500.00000000000011</v>
      </c>
      <c r="M85" s="18">
        <f t="shared" si="58"/>
        <v>375</v>
      </c>
      <c r="N85" s="4">
        <f t="shared" si="36"/>
        <v>1.22</v>
      </c>
      <c r="O85" s="4">
        <f t="shared" si="37"/>
        <v>4.5</v>
      </c>
      <c r="P85" s="4"/>
      <c r="Q85" s="4"/>
      <c r="R85" s="1">
        <f t="shared" si="38"/>
        <v>0.81967213114754101</v>
      </c>
      <c r="S85" s="1">
        <f t="shared" si="39"/>
        <v>0.22222222222222221</v>
      </c>
      <c r="T85" s="1">
        <f t="shared" si="40"/>
        <v>4.0209790209790097E-2</v>
      </c>
      <c r="U85" s="1">
        <f t="shared" si="41"/>
        <v>0.2987249544626594</v>
      </c>
      <c r="V85" s="1">
        <f t="shared" si="42"/>
        <v>0.80972495446265946</v>
      </c>
      <c r="W85" s="1"/>
      <c r="X85" s="17">
        <f t="shared" si="43"/>
        <v>234.98725646118768</v>
      </c>
      <c r="Y85" s="18">
        <f t="shared" si="44"/>
        <v>3526.591123964678</v>
      </c>
      <c r="Z85" s="2">
        <f t="shared" si="45"/>
        <v>223.2378936381283</v>
      </c>
      <c r="AA85" s="18">
        <f t="shared" si="46"/>
        <v>3350.2615677664439</v>
      </c>
      <c r="AB85" s="2">
        <f t="shared" si="47"/>
        <v>-447.95262296329213</v>
      </c>
      <c r="AC85" s="2">
        <f t="shared" si="48"/>
        <v>335.02615677664437</v>
      </c>
      <c r="AD85" s="2">
        <f t="shared" si="49"/>
        <v>223.2378936381283</v>
      </c>
      <c r="AE85" s="2">
        <f t="shared" si="50"/>
        <v>-1000</v>
      </c>
      <c r="AF85" s="5">
        <f t="shared" si="51"/>
        <v>0.21999999999999997</v>
      </c>
      <c r="AG85" s="5">
        <f t="shared" si="52"/>
        <v>-1</v>
      </c>
      <c r="AH85" s="3">
        <f t="shared" si="53"/>
        <v>202212</v>
      </c>
      <c r="AI85" s="21">
        <v>1.22</v>
      </c>
      <c r="AJ85" s="21">
        <v>4.5</v>
      </c>
      <c r="AK85" s="21">
        <v>1.2</v>
      </c>
      <c r="AL85" s="21">
        <v>4.75</v>
      </c>
      <c r="AO85">
        <f t="shared" si="54"/>
        <v>-500</v>
      </c>
      <c r="AP85">
        <f>IF(E85&lt;F85,G85,H85)</f>
        <v>20</v>
      </c>
      <c r="AQ85">
        <f>IF(E85&lt;F85,H85,G85)</f>
        <v>12</v>
      </c>
    </row>
    <row r="86" spans="2:43" x14ac:dyDescent="0.25">
      <c r="B86" s="24">
        <v>44906</v>
      </c>
      <c r="C86" s="20" t="s">
        <v>21</v>
      </c>
      <c r="D86" s="20" t="s">
        <v>46</v>
      </c>
      <c r="E86" s="2">
        <v>-210.0840336134454</v>
      </c>
      <c r="F86" s="2">
        <v>175</v>
      </c>
      <c r="G86">
        <v>23</v>
      </c>
      <c r="H86">
        <v>10</v>
      </c>
      <c r="I86" s="9"/>
      <c r="J86" s="2" t="str">
        <f t="shared" si="55"/>
        <v>Cincinnati Bengals</v>
      </c>
      <c r="K86" s="2" t="str">
        <f t="shared" si="56"/>
        <v>Cleveland Browns</v>
      </c>
      <c r="L86" s="17">
        <f t="shared" si="57"/>
        <v>-210.0840336134454</v>
      </c>
      <c r="M86" s="18">
        <f t="shared" si="58"/>
        <v>175</v>
      </c>
      <c r="N86" s="4">
        <f t="shared" si="36"/>
        <v>1.52</v>
      </c>
      <c r="O86" s="4">
        <f t="shared" si="37"/>
        <v>2.67</v>
      </c>
      <c r="P86" s="4"/>
      <c r="Q86" s="4"/>
      <c r="R86" s="1">
        <f t="shared" si="38"/>
        <v>0.65789473684210531</v>
      </c>
      <c r="S86" s="1">
        <f t="shared" si="39"/>
        <v>0.37453183520599254</v>
      </c>
      <c r="T86" s="1">
        <f t="shared" si="40"/>
        <v>3.1408114558472477E-2</v>
      </c>
      <c r="U86" s="1">
        <f t="shared" si="41"/>
        <v>0.14168145081805639</v>
      </c>
      <c r="V86" s="1">
        <f t="shared" si="42"/>
        <v>0.6526814508180564</v>
      </c>
      <c r="W86" s="1"/>
      <c r="X86" s="17">
        <f t="shared" si="43"/>
        <v>532.14098354813416</v>
      </c>
      <c r="Y86" s="18">
        <f t="shared" si="44"/>
        <v>1687.6788921698521</v>
      </c>
      <c r="Z86" s="2">
        <f t="shared" si="45"/>
        <v>505.53393437072742</v>
      </c>
      <c r="AA86" s="18">
        <f t="shared" si="46"/>
        <v>1603.2949475613595</v>
      </c>
      <c r="AB86" s="2">
        <f t="shared" si="47"/>
        <v>-197.81065760595641</v>
      </c>
      <c r="AC86" s="2">
        <f t="shared" si="48"/>
        <v>160.32949475613594</v>
      </c>
      <c r="AD86" s="2">
        <f t="shared" si="49"/>
        <v>505.53393437072742</v>
      </c>
      <c r="AE86" s="2">
        <f t="shared" si="50"/>
        <v>-1000</v>
      </c>
      <c r="AF86" s="5">
        <f t="shared" si="51"/>
        <v>0.52</v>
      </c>
      <c r="AG86" s="5">
        <f t="shared" si="52"/>
        <v>-1</v>
      </c>
      <c r="AH86" s="3">
        <f t="shared" si="53"/>
        <v>202212</v>
      </c>
      <c r="AI86" s="21">
        <v>1.52</v>
      </c>
      <c r="AJ86" s="21">
        <v>2.67</v>
      </c>
      <c r="AK86" s="21">
        <v>1.476</v>
      </c>
      <c r="AL86" s="21">
        <v>2.75</v>
      </c>
      <c r="AO86">
        <f t="shared" si="54"/>
        <v>-300</v>
      </c>
      <c r="AP86">
        <f>IF(E86&lt;F86,G86,H86)</f>
        <v>23</v>
      </c>
      <c r="AQ86">
        <f>IF(E86&lt;F86,H86,G86)</f>
        <v>10</v>
      </c>
    </row>
    <row r="87" spans="2:43" x14ac:dyDescent="0.25">
      <c r="B87" s="24">
        <v>44906</v>
      </c>
      <c r="C87" s="20" t="s">
        <v>23</v>
      </c>
      <c r="D87" s="20" t="s">
        <v>40</v>
      </c>
      <c r="E87" s="2">
        <v>-1999.9999999999982</v>
      </c>
      <c r="F87" s="2">
        <v>1125</v>
      </c>
      <c r="G87">
        <v>27</v>
      </c>
      <c r="H87">
        <v>23</v>
      </c>
      <c r="I87" s="9"/>
      <c r="J87" s="2" t="str">
        <f t="shared" si="55"/>
        <v>Dallas Cowboys</v>
      </c>
      <c r="K87" s="2" t="str">
        <f t="shared" si="56"/>
        <v>Houston Texans</v>
      </c>
      <c r="L87" s="17">
        <f t="shared" si="57"/>
        <v>-1999.9999999999982</v>
      </c>
      <c r="M87" s="18">
        <f t="shared" si="58"/>
        <v>1125</v>
      </c>
      <c r="N87" s="4">
        <f t="shared" si="36"/>
        <v>1.1100000000000001</v>
      </c>
      <c r="O87" s="4">
        <f t="shared" si="37"/>
        <v>7</v>
      </c>
      <c r="P87" s="4"/>
      <c r="Q87" s="4"/>
      <c r="R87" s="1">
        <f t="shared" si="38"/>
        <v>0.9009009009009008</v>
      </c>
      <c r="S87" s="1">
        <f t="shared" si="39"/>
        <v>0.14285714285714285</v>
      </c>
      <c r="T87" s="1">
        <f t="shared" si="40"/>
        <v>4.1923551171393236E-2</v>
      </c>
      <c r="U87" s="1">
        <f t="shared" si="41"/>
        <v>0.379021879021879</v>
      </c>
      <c r="V87" s="1">
        <f t="shared" si="42"/>
        <v>0.89002187902187901</v>
      </c>
      <c r="W87" s="1"/>
      <c r="X87" s="17">
        <f t="shared" si="43"/>
        <v>123.56788475692903</v>
      </c>
      <c r="Y87" s="18">
        <f t="shared" si="44"/>
        <v>5887.3281029596874</v>
      </c>
      <c r="Z87" s="2">
        <f t="shared" si="45"/>
        <v>117.38949051908257</v>
      </c>
      <c r="AA87" s="18">
        <f t="shared" si="46"/>
        <v>5592.9616978117028</v>
      </c>
      <c r="AB87" s="2">
        <f t="shared" si="47"/>
        <v>-851.86501413211454</v>
      </c>
      <c r="AC87" s="2">
        <f t="shared" si="48"/>
        <v>559.29616978117031</v>
      </c>
      <c r="AD87" s="2">
        <f t="shared" si="49"/>
        <v>117.38949051908257</v>
      </c>
      <c r="AE87" s="2">
        <f t="shared" si="50"/>
        <v>-1000</v>
      </c>
      <c r="AF87" s="5">
        <f t="shared" si="51"/>
        <v>0.1100000000000001</v>
      </c>
      <c r="AG87" s="5">
        <f t="shared" si="52"/>
        <v>-1</v>
      </c>
      <c r="AH87" s="3">
        <f t="shared" si="53"/>
        <v>202212</v>
      </c>
      <c r="AI87" s="21">
        <v>1.1100000000000001</v>
      </c>
      <c r="AJ87" s="21">
        <v>7</v>
      </c>
      <c r="AK87" s="21">
        <v>1.05</v>
      </c>
      <c r="AL87" s="21">
        <v>12.25</v>
      </c>
      <c r="AO87">
        <f t="shared" si="54"/>
        <v>-2000</v>
      </c>
      <c r="AP87">
        <f>IF(E87&lt;F87,G87,H87)</f>
        <v>27</v>
      </c>
      <c r="AQ87">
        <f>IF(E87&lt;F87,H87,G87)</f>
        <v>23</v>
      </c>
    </row>
    <row r="88" spans="2:43" x14ac:dyDescent="0.25">
      <c r="B88" s="24">
        <v>44906</v>
      </c>
      <c r="C88" s="20" t="s">
        <v>34</v>
      </c>
      <c r="D88" s="20" t="s">
        <v>29</v>
      </c>
      <c r="E88" s="2">
        <v>-125</v>
      </c>
      <c r="F88" s="2">
        <v>104.99999999999999</v>
      </c>
      <c r="G88">
        <v>34</v>
      </c>
      <c r="H88">
        <v>23</v>
      </c>
      <c r="I88" s="9"/>
      <c r="J88" s="2" t="str">
        <f t="shared" si="55"/>
        <v>Detroit Lions</v>
      </c>
      <c r="K88" s="2" t="str">
        <f t="shared" si="56"/>
        <v>Minnesota Vikings</v>
      </c>
      <c r="L88" s="17">
        <f t="shared" si="57"/>
        <v>-125</v>
      </c>
      <c r="M88" s="18">
        <f t="shared" si="58"/>
        <v>104.99999999999999</v>
      </c>
      <c r="N88" s="4">
        <f t="shared" si="36"/>
        <v>2.2999999999999998</v>
      </c>
      <c r="O88" s="4">
        <f t="shared" si="37"/>
        <v>1.66</v>
      </c>
      <c r="P88" s="4"/>
      <c r="Q88" s="4"/>
      <c r="R88" s="1">
        <f t="shared" si="38"/>
        <v>0.43478260869565222</v>
      </c>
      <c r="S88" s="1">
        <f t="shared" si="39"/>
        <v>0.60240963855421692</v>
      </c>
      <c r="T88" s="1">
        <f t="shared" si="40"/>
        <v>3.5858585858585923E-2</v>
      </c>
      <c r="U88" s="1">
        <f t="shared" si="41"/>
        <v>8.3813514929282351E-2</v>
      </c>
      <c r="V88" s="1">
        <f t="shared" si="42"/>
        <v>0.42718648507071766</v>
      </c>
      <c r="W88" s="1"/>
      <c r="X88" s="17">
        <f t="shared" si="43"/>
        <v>1340.8980268522707</v>
      </c>
      <c r="Y88" s="18">
        <f t="shared" si="44"/>
        <v>676.55380888394507</v>
      </c>
      <c r="Z88" s="2">
        <f t="shared" si="45"/>
        <v>1273.853125509657</v>
      </c>
      <c r="AA88" s="18">
        <f t="shared" si="46"/>
        <v>642.72611843974778</v>
      </c>
      <c r="AB88" s="2">
        <f t="shared" si="47"/>
        <v>127.38531255096571</v>
      </c>
      <c r="AC88" s="2">
        <f t="shared" si="48"/>
        <v>-155.58726669262387</v>
      </c>
      <c r="AD88" s="2">
        <f t="shared" si="49"/>
        <v>1273.853125509657</v>
      </c>
      <c r="AE88" s="2">
        <f t="shared" si="50"/>
        <v>-1000</v>
      </c>
      <c r="AF88" s="5">
        <f t="shared" si="51"/>
        <v>1.2999999999999998</v>
      </c>
      <c r="AG88" s="5">
        <f t="shared" si="52"/>
        <v>-1</v>
      </c>
      <c r="AH88" s="3">
        <f t="shared" si="53"/>
        <v>202212</v>
      </c>
      <c r="AI88" s="21">
        <v>2.2999999999999998</v>
      </c>
      <c r="AJ88" s="21">
        <v>1.66</v>
      </c>
      <c r="AK88" s="21">
        <v>1.8</v>
      </c>
      <c r="AL88" s="21">
        <v>2.0499999999999998</v>
      </c>
      <c r="AO88">
        <f t="shared" si="54"/>
        <v>-130</v>
      </c>
      <c r="AP88">
        <f>IF(E88&lt;F88,G88,H88)</f>
        <v>34</v>
      </c>
      <c r="AQ88">
        <f>IF(E88&lt;F88,H88,G88)</f>
        <v>23</v>
      </c>
    </row>
    <row r="89" spans="2:43" x14ac:dyDescent="0.25">
      <c r="B89" s="24">
        <v>44906</v>
      </c>
      <c r="C89" s="20" t="s">
        <v>25</v>
      </c>
      <c r="D89" s="20" t="s">
        <v>19</v>
      </c>
      <c r="E89" s="2">
        <v>270</v>
      </c>
      <c r="F89" s="2">
        <v>-340.13605442176868</v>
      </c>
      <c r="G89">
        <v>22</v>
      </c>
      <c r="H89">
        <v>48</v>
      </c>
      <c r="I89" s="9"/>
      <c r="J89" s="2" t="str">
        <f t="shared" si="55"/>
        <v>Philadelphia Eagles</v>
      </c>
      <c r="K89" s="2" t="str">
        <f t="shared" si="56"/>
        <v>New York Giants</v>
      </c>
      <c r="L89" s="17">
        <f t="shared" si="57"/>
        <v>-340.13605442176868</v>
      </c>
      <c r="M89" s="18">
        <f t="shared" si="58"/>
        <v>270</v>
      </c>
      <c r="N89" s="4">
        <f t="shared" si="36"/>
        <v>1.42</v>
      </c>
      <c r="O89" s="4">
        <f t="shared" si="37"/>
        <v>2.95</v>
      </c>
      <c r="P89" s="4"/>
      <c r="Q89" s="4"/>
      <c r="R89" s="1">
        <f t="shared" si="38"/>
        <v>0.70422535211267612</v>
      </c>
      <c r="S89" s="1">
        <f t="shared" si="39"/>
        <v>0.33898305084745761</v>
      </c>
      <c r="T89" s="1">
        <f t="shared" si="40"/>
        <v>4.1418764302059485E-2</v>
      </c>
      <c r="U89" s="1">
        <f t="shared" si="41"/>
        <v>0.18262115063260925</v>
      </c>
      <c r="V89" s="1">
        <f t="shared" si="42"/>
        <v>0.69362115063260932</v>
      </c>
      <c r="W89" s="1"/>
      <c r="X89" s="17">
        <f t="shared" si="43"/>
        <v>441.70920838841397</v>
      </c>
      <c r="Y89" s="18">
        <f t="shared" si="44"/>
        <v>2009.6149174189422</v>
      </c>
      <c r="Z89" s="2">
        <f t="shared" si="45"/>
        <v>419.62374796899326</v>
      </c>
      <c r="AA89" s="18">
        <f t="shared" si="46"/>
        <v>1909.134171547995</v>
      </c>
      <c r="AB89" s="2">
        <f t="shared" si="47"/>
        <v>-238.30872414634925</v>
      </c>
      <c r="AC89" s="2">
        <f t="shared" si="48"/>
        <v>190.9134171547995</v>
      </c>
      <c r="AD89" s="2">
        <f t="shared" si="49"/>
        <v>419.62374796899326</v>
      </c>
      <c r="AE89" s="2">
        <f t="shared" si="50"/>
        <v>-1000</v>
      </c>
      <c r="AF89" s="5">
        <f t="shared" si="51"/>
        <v>0.41999999999999993</v>
      </c>
      <c r="AG89" s="5">
        <f t="shared" si="52"/>
        <v>-1</v>
      </c>
      <c r="AH89" s="3">
        <f t="shared" si="53"/>
        <v>202212</v>
      </c>
      <c r="AI89" s="21">
        <v>2.95</v>
      </c>
      <c r="AJ89" s="21">
        <v>1.42</v>
      </c>
      <c r="AK89" s="21">
        <v>3.7</v>
      </c>
      <c r="AL89" s="21">
        <v>1.294</v>
      </c>
      <c r="AO89">
        <f t="shared" si="54"/>
        <v>-400</v>
      </c>
      <c r="AP89">
        <f>IF(E89&lt;F89,G89,H89)</f>
        <v>48</v>
      </c>
      <c r="AQ89">
        <f>IF(E89&lt;F89,H89,G89)</f>
        <v>22</v>
      </c>
    </row>
    <row r="90" spans="2:43" x14ac:dyDescent="0.25">
      <c r="B90" s="24">
        <v>44906</v>
      </c>
      <c r="C90" s="20" t="s">
        <v>45</v>
      </c>
      <c r="D90" s="20" t="s">
        <v>28</v>
      </c>
      <c r="E90" s="2">
        <v>-130.03901170351108</v>
      </c>
      <c r="F90" s="2">
        <v>110.00000000000001</v>
      </c>
      <c r="G90">
        <v>14</v>
      </c>
      <c r="H90">
        <v>16</v>
      </c>
      <c r="I90" s="9"/>
      <c r="J90" s="2" t="str">
        <f t="shared" si="55"/>
        <v>Pittsburgh Steelers</v>
      </c>
      <c r="K90" s="2" t="str">
        <f t="shared" si="56"/>
        <v>Baltimore Ravens</v>
      </c>
      <c r="L90" s="17">
        <f t="shared" si="57"/>
        <v>-130.03901170351108</v>
      </c>
      <c r="M90" s="18">
        <f t="shared" si="58"/>
        <v>110.00000000000001</v>
      </c>
      <c r="N90" s="4">
        <f t="shared" si="36"/>
        <v>2.75</v>
      </c>
      <c r="O90" s="4">
        <f t="shared" si="37"/>
        <v>1.47</v>
      </c>
      <c r="P90" s="4"/>
      <c r="Q90" s="4"/>
      <c r="R90" s="1">
        <f t="shared" si="38"/>
        <v>0.36363636363636365</v>
      </c>
      <c r="S90" s="1">
        <f t="shared" si="39"/>
        <v>0.68027210884353739</v>
      </c>
      <c r="T90" s="1">
        <f t="shared" si="40"/>
        <v>4.206161137440767E-2</v>
      </c>
      <c r="U90" s="1">
        <f t="shared" si="41"/>
        <v>0.15831787260358687</v>
      </c>
      <c r="V90" s="1">
        <f t="shared" si="42"/>
        <v>0.35268212739641314</v>
      </c>
      <c r="W90" s="1"/>
      <c r="X90" s="17">
        <f t="shared" si="43"/>
        <v>1835.414449215921</v>
      </c>
      <c r="Y90" s="18">
        <f t="shared" si="44"/>
        <v>486.79765791364309</v>
      </c>
      <c r="Z90" s="2">
        <f t="shared" si="45"/>
        <v>1743.6437267551248</v>
      </c>
      <c r="AA90" s="18">
        <f t="shared" si="46"/>
        <v>462.4577750179609</v>
      </c>
      <c r="AB90" s="2">
        <f t="shared" si="47"/>
        <v>174.36437267551247</v>
      </c>
      <c r="AC90" s="2">
        <f t="shared" si="48"/>
        <v>-216.23595796635965</v>
      </c>
      <c r="AD90" s="2">
        <f t="shared" si="49"/>
        <v>-1000</v>
      </c>
      <c r="AE90" s="2">
        <f t="shared" si="50"/>
        <v>462.4577750179609</v>
      </c>
      <c r="AF90" s="5">
        <f t="shared" si="51"/>
        <v>-1</v>
      </c>
      <c r="AG90" s="5">
        <f t="shared" si="52"/>
        <v>0.47</v>
      </c>
      <c r="AH90" s="3">
        <f t="shared" si="53"/>
        <v>202212</v>
      </c>
      <c r="AI90" s="21">
        <v>2.75</v>
      </c>
      <c r="AJ90" s="21">
        <v>1.47</v>
      </c>
      <c r="AK90" s="21">
        <v>1.7689999999999999</v>
      </c>
      <c r="AL90" s="21">
        <v>2.1</v>
      </c>
      <c r="AO90">
        <f t="shared" si="54"/>
        <v>-140</v>
      </c>
      <c r="AP90">
        <f>IF(E90&lt;F90,G90,H90)</f>
        <v>14</v>
      </c>
      <c r="AQ90">
        <f>IF(E90&lt;F90,H90,G90)</f>
        <v>16</v>
      </c>
    </row>
    <row r="91" spans="2:43" x14ac:dyDescent="0.25">
      <c r="B91" s="24">
        <v>44906</v>
      </c>
      <c r="C91" s="20" t="s">
        <v>41</v>
      </c>
      <c r="D91" s="20" t="s">
        <v>26</v>
      </c>
      <c r="E91" s="2">
        <v>-175.13134851138355</v>
      </c>
      <c r="F91" s="2">
        <v>154.99999999999997</v>
      </c>
      <c r="G91">
        <v>22</v>
      </c>
      <c r="H91">
        <v>36</v>
      </c>
      <c r="I91" s="9"/>
      <c r="J91" s="2" t="str">
        <f t="shared" si="55"/>
        <v>Tennessee Titans</v>
      </c>
      <c r="K91" s="2" t="str">
        <f t="shared" si="56"/>
        <v>Jacksonville Jaguars</v>
      </c>
      <c r="L91" s="17">
        <f t="shared" si="57"/>
        <v>-175.13134851138355</v>
      </c>
      <c r="M91" s="18">
        <f t="shared" si="58"/>
        <v>154.99999999999997</v>
      </c>
      <c r="N91" s="4">
        <f t="shared" si="36"/>
        <v>1.47</v>
      </c>
      <c r="O91" s="4">
        <f t="shared" si="37"/>
        <v>2.75</v>
      </c>
      <c r="P91" s="4"/>
      <c r="Q91" s="4"/>
      <c r="R91" s="1">
        <f t="shared" si="38"/>
        <v>0.68027210884353739</v>
      </c>
      <c r="S91" s="1">
        <f t="shared" si="39"/>
        <v>0.36363636363636365</v>
      </c>
      <c r="T91" s="1">
        <f t="shared" si="40"/>
        <v>4.206161137440767E-2</v>
      </c>
      <c r="U91" s="1">
        <f t="shared" si="41"/>
        <v>0.15831787260358687</v>
      </c>
      <c r="V91" s="1">
        <f t="shared" si="42"/>
        <v>0.66931787260358688</v>
      </c>
      <c r="W91" s="1"/>
      <c r="X91" s="17">
        <f t="shared" si="43"/>
        <v>494.0584151893168</v>
      </c>
      <c r="Y91" s="18">
        <f t="shared" si="44"/>
        <v>1810.0865209085014</v>
      </c>
      <c r="Z91" s="2">
        <f t="shared" si="45"/>
        <v>469.35549442985092</v>
      </c>
      <c r="AA91" s="18">
        <f t="shared" si="46"/>
        <v>1719.5821948630762</v>
      </c>
      <c r="AB91" s="2">
        <f t="shared" si="47"/>
        <v>-213.05812158750777</v>
      </c>
      <c r="AC91" s="2">
        <f t="shared" si="48"/>
        <v>171.95821948630763</v>
      </c>
      <c r="AD91" s="2">
        <f t="shared" si="49"/>
        <v>-1000</v>
      </c>
      <c r="AE91" s="2">
        <f t="shared" si="50"/>
        <v>1719.5821948630762</v>
      </c>
      <c r="AF91" s="5">
        <f t="shared" si="51"/>
        <v>-1</v>
      </c>
      <c r="AG91" s="5">
        <f t="shared" si="52"/>
        <v>1.75</v>
      </c>
      <c r="AH91" s="3">
        <f t="shared" si="53"/>
        <v>202212</v>
      </c>
      <c r="AI91" s="21">
        <v>1.47</v>
      </c>
      <c r="AJ91" s="21">
        <v>2.75</v>
      </c>
      <c r="AK91" s="21">
        <v>1.571</v>
      </c>
      <c r="AL91" s="21">
        <v>2.5499999999999998</v>
      </c>
      <c r="AO91">
        <f t="shared" si="54"/>
        <v>-180</v>
      </c>
      <c r="AP91">
        <f>IF(E91&lt;F91,G91,H91)</f>
        <v>22</v>
      </c>
      <c r="AQ91">
        <f>IF(E91&lt;F91,H91,G91)</f>
        <v>36</v>
      </c>
    </row>
    <row r="92" spans="2:43" x14ac:dyDescent="0.25">
      <c r="B92" s="24">
        <v>44903</v>
      </c>
      <c r="C92" s="20" t="s">
        <v>47</v>
      </c>
      <c r="D92" s="20" t="s">
        <v>50</v>
      </c>
      <c r="E92" s="2">
        <v>229.99999999999997</v>
      </c>
      <c r="F92" s="2">
        <v>-280.1120448179272</v>
      </c>
      <c r="G92">
        <v>17</v>
      </c>
      <c r="H92">
        <v>16</v>
      </c>
      <c r="I92" s="9"/>
      <c r="J92" s="2" t="str">
        <f t="shared" si="55"/>
        <v>Las Vegas Raiders</v>
      </c>
      <c r="K92" s="2" t="str">
        <f t="shared" si="56"/>
        <v>Los Angeles Rams</v>
      </c>
      <c r="L92" s="17">
        <f t="shared" si="57"/>
        <v>-280.1120448179272</v>
      </c>
      <c r="M92" s="18">
        <f t="shared" si="58"/>
        <v>229.99999999999997</v>
      </c>
      <c r="N92" s="4">
        <f t="shared" si="36"/>
        <v>1.47</v>
      </c>
      <c r="O92" s="4">
        <f t="shared" si="37"/>
        <v>2.75</v>
      </c>
      <c r="P92" s="4"/>
      <c r="Q92" s="4"/>
      <c r="R92" s="1">
        <f t="shared" si="38"/>
        <v>0.68027210884353739</v>
      </c>
      <c r="S92" s="1">
        <f t="shared" si="39"/>
        <v>0.36363636363636365</v>
      </c>
      <c r="T92" s="1">
        <f t="shared" si="40"/>
        <v>4.206161137440767E-2</v>
      </c>
      <c r="U92" s="1">
        <f t="shared" si="41"/>
        <v>0.15831787260358687</v>
      </c>
      <c r="V92" s="1">
        <f t="shared" si="42"/>
        <v>0.66931787260358688</v>
      </c>
      <c r="W92" s="1"/>
      <c r="X92" s="17">
        <f t="shared" si="43"/>
        <v>494.0584151893168</v>
      </c>
      <c r="Y92" s="18">
        <f t="shared" si="44"/>
        <v>1810.0865209085014</v>
      </c>
      <c r="Z92" s="2">
        <f t="shared" si="45"/>
        <v>469.35549442985092</v>
      </c>
      <c r="AA92" s="18">
        <f t="shared" si="46"/>
        <v>1719.5821948630762</v>
      </c>
      <c r="AB92" s="2">
        <f t="shared" si="47"/>
        <v>-213.05812158750777</v>
      </c>
      <c r="AC92" s="2">
        <f t="shared" si="48"/>
        <v>171.95821948630763</v>
      </c>
      <c r="AD92" s="2">
        <f t="shared" si="49"/>
        <v>-1000</v>
      </c>
      <c r="AE92" s="2">
        <f t="shared" si="50"/>
        <v>1719.5821948630762</v>
      </c>
      <c r="AF92" s="5">
        <f t="shared" si="51"/>
        <v>-1</v>
      </c>
      <c r="AG92" s="5">
        <f t="shared" si="52"/>
        <v>1.75</v>
      </c>
      <c r="AH92" s="3">
        <f t="shared" si="53"/>
        <v>202212</v>
      </c>
      <c r="AI92" s="21">
        <v>2.75</v>
      </c>
      <c r="AJ92" s="21">
        <v>1.47</v>
      </c>
      <c r="AK92" s="21">
        <v>3.3</v>
      </c>
      <c r="AL92" s="21">
        <v>1.357</v>
      </c>
      <c r="AO92">
        <f t="shared" si="54"/>
        <v>-300</v>
      </c>
      <c r="AP92">
        <f>IF(E92&lt;F92,G92,H92)</f>
        <v>16</v>
      </c>
      <c r="AQ92">
        <f>IF(E92&lt;F92,H92,G92)</f>
        <v>17</v>
      </c>
    </row>
    <row r="93" spans="2:43" x14ac:dyDescent="0.25">
      <c r="B93" s="24">
        <v>44900</v>
      </c>
      <c r="C93" s="20" t="s">
        <v>27</v>
      </c>
      <c r="D93" s="20" t="s">
        <v>43</v>
      </c>
      <c r="E93" s="2">
        <v>-175.43859649122805</v>
      </c>
      <c r="F93" s="2">
        <v>154.99999999999997</v>
      </c>
      <c r="G93">
        <v>17</v>
      </c>
      <c r="H93">
        <v>16</v>
      </c>
      <c r="I93" s="9"/>
      <c r="J93" s="2" t="str">
        <f t="shared" si="55"/>
        <v>Tampa Bay Buccaneers</v>
      </c>
      <c r="K93" s="2" t="str">
        <f t="shared" si="56"/>
        <v>New Orleans Saints</v>
      </c>
      <c r="L93" s="17">
        <f t="shared" si="57"/>
        <v>-175.43859649122805</v>
      </c>
      <c r="M93" s="18">
        <f t="shared" si="58"/>
        <v>154.99999999999997</v>
      </c>
      <c r="N93" s="4">
        <f t="shared" si="36"/>
        <v>1.33</v>
      </c>
      <c r="O93" s="4">
        <f t="shared" si="37"/>
        <v>3.4</v>
      </c>
      <c r="P93" s="4"/>
      <c r="Q93" s="4"/>
      <c r="R93" s="1">
        <f t="shared" si="38"/>
        <v>0.75187969924812026</v>
      </c>
      <c r="S93" s="1">
        <f t="shared" si="39"/>
        <v>0.29411764705882354</v>
      </c>
      <c r="T93" s="1">
        <f t="shared" si="40"/>
        <v>4.3974630021141659E-2</v>
      </c>
      <c r="U93" s="1">
        <f t="shared" si="41"/>
        <v>0.22888102609464836</v>
      </c>
      <c r="V93" s="1">
        <f t="shared" si="42"/>
        <v>0.73988102609464834</v>
      </c>
      <c r="W93" s="1"/>
      <c r="X93" s="17">
        <f t="shared" si="43"/>
        <v>351.56865054149432</v>
      </c>
      <c r="Y93" s="18">
        <f t="shared" si="44"/>
        <v>2476.6314971810075</v>
      </c>
      <c r="Z93" s="2">
        <f t="shared" si="45"/>
        <v>333.99021801441961</v>
      </c>
      <c r="AA93" s="18">
        <f t="shared" si="46"/>
        <v>2352.7999223219572</v>
      </c>
      <c r="AB93" s="2">
        <f t="shared" si="47"/>
        <v>-299.40996653884821</v>
      </c>
      <c r="AC93" s="2">
        <f t="shared" si="48"/>
        <v>235.27999223219572</v>
      </c>
      <c r="AD93" s="2">
        <f t="shared" si="49"/>
        <v>333.99021801441961</v>
      </c>
      <c r="AE93" s="2">
        <f t="shared" si="50"/>
        <v>-1000</v>
      </c>
      <c r="AF93" s="5">
        <f t="shared" si="51"/>
        <v>0.33000000000000007</v>
      </c>
      <c r="AG93" s="5">
        <f t="shared" si="52"/>
        <v>-1</v>
      </c>
      <c r="AH93" s="3">
        <f t="shared" si="53"/>
        <v>202212</v>
      </c>
      <c r="AI93" s="21">
        <v>1.33</v>
      </c>
      <c r="AJ93" s="21">
        <v>3.4</v>
      </c>
      <c r="AK93" s="21">
        <v>1.57</v>
      </c>
      <c r="AL93" s="21">
        <v>2.5499999999999998</v>
      </c>
      <c r="AO93">
        <f t="shared" si="54"/>
        <v>-180</v>
      </c>
      <c r="AP93">
        <f>IF(E93&lt;F93,G93,H93)</f>
        <v>17</v>
      </c>
      <c r="AQ93">
        <f>IF(E93&lt;F93,H93,G93)</f>
        <v>16</v>
      </c>
    </row>
    <row r="94" spans="2:43" x14ac:dyDescent="0.25">
      <c r="B94" s="24">
        <v>44899</v>
      </c>
      <c r="C94" s="20" t="s">
        <v>23</v>
      </c>
      <c r="D94" s="20" t="s">
        <v>39</v>
      </c>
      <c r="E94" s="2">
        <v>-555.55555555555577</v>
      </c>
      <c r="F94" s="2">
        <v>425</v>
      </c>
      <c r="G94">
        <v>54</v>
      </c>
      <c r="H94">
        <v>19</v>
      </c>
      <c r="I94" s="9"/>
      <c r="J94" s="2" t="str">
        <f t="shared" si="55"/>
        <v>Dallas Cowboys</v>
      </c>
      <c r="K94" s="2" t="str">
        <f t="shared" si="56"/>
        <v>Indianapolis Colts</v>
      </c>
      <c r="L94" s="17">
        <f t="shared" si="57"/>
        <v>-555.55555555555577</v>
      </c>
      <c r="M94" s="18">
        <f t="shared" si="58"/>
        <v>425</v>
      </c>
      <c r="N94" s="4">
        <f t="shared" si="36"/>
        <v>1.23</v>
      </c>
      <c r="O94" s="4">
        <f t="shared" si="37"/>
        <v>4.25</v>
      </c>
      <c r="P94" s="4"/>
      <c r="Q94" s="4"/>
      <c r="R94" s="1">
        <f t="shared" si="38"/>
        <v>0.81300813008130079</v>
      </c>
      <c r="S94" s="1">
        <f t="shared" si="39"/>
        <v>0.23529411764705882</v>
      </c>
      <c r="T94" s="1">
        <f t="shared" si="40"/>
        <v>4.6076642335766471E-2</v>
      </c>
      <c r="U94" s="1">
        <f t="shared" si="41"/>
        <v>0.28885700621712096</v>
      </c>
      <c r="V94" s="1">
        <f t="shared" si="42"/>
        <v>0.79985700621712097</v>
      </c>
      <c r="W94" s="1"/>
      <c r="X94" s="17">
        <f t="shared" si="43"/>
        <v>250.2234677288684</v>
      </c>
      <c r="Y94" s="18">
        <f t="shared" si="44"/>
        <v>3342.2645955042926</v>
      </c>
      <c r="Z94" s="2">
        <f t="shared" si="45"/>
        <v>237.71229434242497</v>
      </c>
      <c r="AA94" s="18">
        <f t="shared" si="46"/>
        <v>3175.151365729078</v>
      </c>
      <c r="AB94" s="2">
        <f t="shared" si="47"/>
        <v>-420.67660100049278</v>
      </c>
      <c r="AC94" s="2">
        <f t="shared" si="48"/>
        <v>317.51513657290781</v>
      </c>
      <c r="AD94" s="2">
        <f t="shared" si="49"/>
        <v>237.71229434242497</v>
      </c>
      <c r="AE94" s="2">
        <f t="shared" si="50"/>
        <v>-1000</v>
      </c>
      <c r="AF94" s="5">
        <f t="shared" si="51"/>
        <v>0.22999999999999998</v>
      </c>
      <c r="AG94" s="5">
        <f t="shared" si="52"/>
        <v>-1</v>
      </c>
      <c r="AH94" s="3">
        <f t="shared" si="53"/>
        <v>202212</v>
      </c>
      <c r="AI94" s="21">
        <v>1.23</v>
      </c>
      <c r="AJ94" s="21">
        <v>4.25</v>
      </c>
      <c r="AK94" s="21">
        <v>1.18</v>
      </c>
      <c r="AL94" s="21">
        <v>5.25</v>
      </c>
      <c r="AO94">
        <f t="shared" si="54"/>
        <v>-600</v>
      </c>
      <c r="AP94">
        <f>IF(E94&lt;F94,G94,H94)</f>
        <v>54</v>
      </c>
      <c r="AQ94">
        <f>IF(E94&lt;F94,H94,G94)</f>
        <v>19</v>
      </c>
    </row>
    <row r="95" spans="2:43" x14ac:dyDescent="0.25">
      <c r="B95" s="24">
        <v>44899</v>
      </c>
      <c r="C95" s="20" t="s">
        <v>21</v>
      </c>
      <c r="D95" s="20" t="s">
        <v>20</v>
      </c>
      <c r="E95" s="2">
        <v>125</v>
      </c>
      <c r="F95" s="2">
        <v>-147.05882352941177</v>
      </c>
      <c r="G95">
        <v>27</v>
      </c>
      <c r="H95">
        <v>24</v>
      </c>
      <c r="I95" s="9"/>
      <c r="J95" s="2" t="str">
        <f t="shared" si="55"/>
        <v>Kansas City Chiefs</v>
      </c>
      <c r="K95" s="2" t="str">
        <f t="shared" si="56"/>
        <v>Cincinnati Bengals</v>
      </c>
      <c r="L95" s="17">
        <f t="shared" si="57"/>
        <v>-147.05882352941177</v>
      </c>
      <c r="M95" s="18">
        <f t="shared" si="58"/>
        <v>125</v>
      </c>
      <c r="N95" s="4">
        <f t="shared" si="36"/>
        <v>1.68</v>
      </c>
      <c r="O95" s="4">
        <f t="shared" si="37"/>
        <v>2.25</v>
      </c>
      <c r="P95" s="4"/>
      <c r="Q95" s="4"/>
      <c r="R95" s="1">
        <f t="shared" si="38"/>
        <v>0.59523809523809523</v>
      </c>
      <c r="S95" s="1">
        <f t="shared" si="39"/>
        <v>0.44444444444444442</v>
      </c>
      <c r="T95" s="1">
        <f t="shared" si="40"/>
        <v>3.8167938931297662E-2</v>
      </c>
      <c r="U95" s="1">
        <f t="shared" si="41"/>
        <v>7.5396825396825407E-2</v>
      </c>
      <c r="V95" s="1">
        <f t="shared" si="42"/>
        <v>0.58639682539682547</v>
      </c>
      <c r="W95" s="1"/>
      <c r="X95" s="17">
        <f t="shared" si="43"/>
        <v>705.32983244457648</v>
      </c>
      <c r="Y95" s="18">
        <f t="shared" si="44"/>
        <v>1287.7472223008879</v>
      </c>
      <c r="Z95" s="2">
        <f t="shared" si="45"/>
        <v>670.06334082234764</v>
      </c>
      <c r="AA95" s="18">
        <f t="shared" si="46"/>
        <v>1223.3598611858433</v>
      </c>
      <c r="AB95" s="2">
        <f t="shared" si="47"/>
        <v>-149.23962244714528</v>
      </c>
      <c r="AC95" s="2">
        <f t="shared" si="48"/>
        <v>122.33598611858433</v>
      </c>
      <c r="AD95" s="2">
        <f t="shared" si="49"/>
        <v>-1000</v>
      </c>
      <c r="AE95" s="2">
        <f t="shared" si="50"/>
        <v>1223.3598611858433</v>
      </c>
      <c r="AF95" s="5">
        <f t="shared" si="51"/>
        <v>-1</v>
      </c>
      <c r="AG95" s="5">
        <f t="shared" si="52"/>
        <v>1.25</v>
      </c>
      <c r="AH95" s="3">
        <f t="shared" si="53"/>
        <v>202212</v>
      </c>
      <c r="AI95" s="21">
        <v>2.25</v>
      </c>
      <c r="AJ95" s="21">
        <v>1.68</v>
      </c>
      <c r="AK95" s="21">
        <v>2.25</v>
      </c>
      <c r="AL95" s="21">
        <v>1.68</v>
      </c>
      <c r="AO95">
        <f t="shared" si="54"/>
        <v>-150</v>
      </c>
      <c r="AP95">
        <f>IF(E95&lt;F95,G95,H95)</f>
        <v>24</v>
      </c>
      <c r="AQ95">
        <f>IF(E95&lt;F95,H95,G95)</f>
        <v>27</v>
      </c>
    </row>
    <row r="96" spans="2:43" x14ac:dyDescent="0.25">
      <c r="B96" s="24">
        <v>44899</v>
      </c>
      <c r="C96" s="20" t="s">
        <v>50</v>
      </c>
      <c r="D96" s="20" t="s">
        <v>31</v>
      </c>
      <c r="E96" s="2">
        <v>-147.05882352941177</v>
      </c>
      <c r="F96" s="2">
        <v>125</v>
      </c>
      <c r="G96">
        <v>27</v>
      </c>
      <c r="H96">
        <v>20</v>
      </c>
      <c r="I96" s="9"/>
      <c r="J96" s="2" t="str">
        <f t="shared" si="55"/>
        <v>Las Vegas Raiders</v>
      </c>
      <c r="K96" s="2" t="str">
        <f t="shared" si="56"/>
        <v>Los Angeles Chargers</v>
      </c>
      <c r="L96" s="17">
        <f t="shared" si="57"/>
        <v>-147.05882352941177</v>
      </c>
      <c r="M96" s="18">
        <f t="shared" si="58"/>
        <v>125</v>
      </c>
      <c r="N96" s="4">
        <f t="shared" si="36"/>
        <v>2.2999999999999998</v>
      </c>
      <c r="O96" s="4">
        <f t="shared" si="37"/>
        <v>1.66</v>
      </c>
      <c r="P96" s="4"/>
      <c r="Q96" s="4"/>
      <c r="R96" s="1">
        <f t="shared" si="38"/>
        <v>0.43478260869565222</v>
      </c>
      <c r="S96" s="1">
        <f t="shared" si="39"/>
        <v>0.60240963855421692</v>
      </c>
      <c r="T96" s="1">
        <f t="shared" si="40"/>
        <v>3.5858585858585923E-2</v>
      </c>
      <c r="U96" s="1">
        <f t="shared" si="41"/>
        <v>8.3813514929282351E-2</v>
      </c>
      <c r="V96" s="1">
        <f t="shared" si="42"/>
        <v>0.42718648507071766</v>
      </c>
      <c r="W96" s="1"/>
      <c r="X96" s="17">
        <f t="shared" si="43"/>
        <v>1340.8980268522707</v>
      </c>
      <c r="Y96" s="18">
        <f t="shared" si="44"/>
        <v>676.55380888394507</v>
      </c>
      <c r="Z96" s="2">
        <f t="shared" si="45"/>
        <v>1273.853125509657</v>
      </c>
      <c r="AA96" s="18">
        <f t="shared" si="46"/>
        <v>642.72611843974778</v>
      </c>
      <c r="AB96" s="2">
        <f t="shared" si="47"/>
        <v>127.38531255096571</v>
      </c>
      <c r="AC96" s="2">
        <f t="shared" si="48"/>
        <v>-155.58726669262387</v>
      </c>
      <c r="AD96" s="2">
        <f t="shared" si="49"/>
        <v>1273.853125509657</v>
      </c>
      <c r="AE96" s="2">
        <f t="shared" si="50"/>
        <v>-1000</v>
      </c>
      <c r="AF96" s="5">
        <f t="shared" si="51"/>
        <v>1.2999999999999998</v>
      </c>
      <c r="AG96" s="5">
        <f t="shared" si="52"/>
        <v>-1</v>
      </c>
      <c r="AH96" s="3">
        <f t="shared" si="53"/>
        <v>202212</v>
      </c>
      <c r="AI96" s="21">
        <v>2.2999999999999998</v>
      </c>
      <c r="AJ96" s="21">
        <v>1.66</v>
      </c>
      <c r="AK96" s="21">
        <v>1.68</v>
      </c>
      <c r="AL96" s="21">
        <v>2.25</v>
      </c>
      <c r="AO96">
        <f t="shared" si="54"/>
        <v>-150</v>
      </c>
      <c r="AP96">
        <f>IF(E96&lt;F96,G96,H96)</f>
        <v>27</v>
      </c>
      <c r="AQ96">
        <f>IF(E96&lt;F96,H96,G96)</f>
        <v>20</v>
      </c>
    </row>
    <row r="97" spans="2:43" x14ac:dyDescent="0.25">
      <c r="B97" s="24">
        <v>44899</v>
      </c>
      <c r="C97" s="20" t="s">
        <v>47</v>
      </c>
      <c r="D97" s="20" t="s">
        <v>32</v>
      </c>
      <c r="E97" s="2">
        <v>250</v>
      </c>
      <c r="F97" s="2">
        <v>-312.49999999999994</v>
      </c>
      <c r="G97">
        <v>23</v>
      </c>
      <c r="H97">
        <v>27</v>
      </c>
      <c r="I97" s="9"/>
      <c r="J97" s="2" t="str">
        <f t="shared" si="55"/>
        <v>Seattle Seahawks</v>
      </c>
      <c r="K97" s="2" t="str">
        <f t="shared" si="56"/>
        <v>Los Angeles Rams</v>
      </c>
      <c r="L97" s="17">
        <f t="shared" si="57"/>
        <v>-312.49999999999994</v>
      </c>
      <c r="M97" s="18">
        <f t="shared" si="58"/>
        <v>250</v>
      </c>
      <c r="N97" s="4">
        <f t="shared" si="36"/>
        <v>1.66</v>
      </c>
      <c r="O97" s="4">
        <f t="shared" si="37"/>
        <v>2.2999999999999998</v>
      </c>
      <c r="P97" s="4"/>
      <c r="Q97" s="4"/>
      <c r="R97" s="1">
        <f t="shared" si="38"/>
        <v>0.60240963855421692</v>
      </c>
      <c r="S97" s="1">
        <f t="shared" si="39"/>
        <v>0.43478260869565222</v>
      </c>
      <c r="T97" s="1">
        <f t="shared" si="40"/>
        <v>3.5858585858585923E-2</v>
      </c>
      <c r="U97" s="1">
        <f t="shared" si="41"/>
        <v>8.3813514929282351E-2</v>
      </c>
      <c r="V97" s="1">
        <f t="shared" si="42"/>
        <v>0.59481351492928236</v>
      </c>
      <c r="W97" s="1"/>
      <c r="X97" s="17">
        <f t="shared" si="43"/>
        <v>681.19919084032654</v>
      </c>
      <c r="Y97" s="18">
        <f t="shared" si="44"/>
        <v>1332.032655245516</v>
      </c>
      <c r="Z97" s="2">
        <f t="shared" si="45"/>
        <v>647.13923129831016</v>
      </c>
      <c r="AA97" s="18">
        <f t="shared" si="46"/>
        <v>1265.4310224832402</v>
      </c>
      <c r="AB97" s="2">
        <f t="shared" si="47"/>
        <v>-154.5262521009227</v>
      </c>
      <c r="AC97" s="2">
        <f t="shared" si="48"/>
        <v>126.54310224832402</v>
      </c>
      <c r="AD97" s="2">
        <f t="shared" si="49"/>
        <v>647.13923129831016</v>
      </c>
      <c r="AE97" s="2">
        <f t="shared" si="50"/>
        <v>-1000</v>
      </c>
      <c r="AF97" s="5">
        <f t="shared" si="51"/>
        <v>0.65999999999999992</v>
      </c>
      <c r="AG97" s="5">
        <f t="shared" si="52"/>
        <v>-1</v>
      </c>
      <c r="AH97" s="3">
        <f t="shared" si="53"/>
        <v>202212</v>
      </c>
      <c r="AI97" s="21">
        <v>2.2999999999999998</v>
      </c>
      <c r="AJ97" s="21">
        <v>1.66</v>
      </c>
      <c r="AK97" s="21">
        <v>3.5</v>
      </c>
      <c r="AL97" s="21">
        <v>1.32</v>
      </c>
      <c r="AO97">
        <f t="shared" si="54"/>
        <v>-400</v>
      </c>
      <c r="AP97">
        <f>IF(E97&lt;F97,G97,H97)</f>
        <v>27</v>
      </c>
      <c r="AQ97">
        <f>IF(E97&lt;F97,H97,G97)</f>
        <v>23</v>
      </c>
    </row>
    <row r="98" spans="2:43" x14ac:dyDescent="0.25">
      <c r="B98" s="24">
        <v>44899</v>
      </c>
      <c r="C98" s="20" t="s">
        <v>22</v>
      </c>
      <c r="D98" s="20" t="s">
        <v>30</v>
      </c>
      <c r="E98" s="2">
        <v>-243.9024390243903</v>
      </c>
      <c r="F98" s="2">
        <v>200</v>
      </c>
      <c r="G98">
        <v>33</v>
      </c>
      <c r="H98">
        <v>17</v>
      </c>
      <c r="I98" s="9"/>
      <c r="J98" s="2" t="str">
        <f t="shared" si="55"/>
        <v>San Francisco 49ers</v>
      </c>
      <c r="K98" s="2" t="str">
        <f t="shared" si="56"/>
        <v>Miami Dolphins</v>
      </c>
      <c r="L98" s="17">
        <f t="shared" si="57"/>
        <v>-243.9024390243903</v>
      </c>
      <c r="M98" s="18">
        <f t="shared" si="58"/>
        <v>200</v>
      </c>
      <c r="N98" s="4">
        <f t="shared" si="36"/>
        <v>1.45</v>
      </c>
      <c r="O98" s="4">
        <f t="shared" si="37"/>
        <v>2.8</v>
      </c>
      <c r="P98" s="4"/>
      <c r="Q98" s="4"/>
      <c r="R98" s="1">
        <f t="shared" si="38"/>
        <v>0.68965517241379315</v>
      </c>
      <c r="S98" s="1">
        <f t="shared" si="39"/>
        <v>0.35714285714285715</v>
      </c>
      <c r="T98" s="1">
        <f t="shared" si="40"/>
        <v>4.4705882352941262E-2</v>
      </c>
      <c r="U98" s="1">
        <f t="shared" si="41"/>
        <v>0.166256157635468</v>
      </c>
      <c r="V98" s="1">
        <f t="shared" si="42"/>
        <v>0.67725615763546798</v>
      </c>
      <c r="W98" s="1"/>
      <c r="X98" s="17">
        <f t="shared" si="43"/>
        <v>476.54619116545314</v>
      </c>
      <c r="Y98" s="18">
        <f t="shared" si="44"/>
        <v>1872.3757127156628</v>
      </c>
      <c r="Z98" s="2">
        <f t="shared" si="45"/>
        <v>452.71888160718044</v>
      </c>
      <c r="AA98" s="18">
        <f t="shared" si="46"/>
        <v>1778.7569270798795</v>
      </c>
      <c r="AB98" s="2">
        <f t="shared" si="47"/>
        <v>-220.88762820095712</v>
      </c>
      <c r="AC98" s="2">
        <f t="shared" si="48"/>
        <v>177.87569270798795</v>
      </c>
      <c r="AD98" s="2">
        <f t="shared" si="49"/>
        <v>452.71888160718044</v>
      </c>
      <c r="AE98" s="2">
        <f t="shared" si="50"/>
        <v>-1000</v>
      </c>
      <c r="AF98" s="5">
        <f t="shared" si="51"/>
        <v>0.44999999999999996</v>
      </c>
      <c r="AG98" s="5">
        <f t="shared" si="52"/>
        <v>-1</v>
      </c>
      <c r="AH98" s="3">
        <f t="shared" si="53"/>
        <v>202212</v>
      </c>
      <c r="AI98" s="21">
        <v>1.45</v>
      </c>
      <c r="AJ98" s="21">
        <v>2.8</v>
      </c>
      <c r="AK98" s="21">
        <v>1.41</v>
      </c>
      <c r="AL98" s="21">
        <v>3</v>
      </c>
      <c r="AO98">
        <f t="shared" si="54"/>
        <v>-300</v>
      </c>
      <c r="AP98">
        <f>IF(E98&lt;F98,G98,H98)</f>
        <v>33</v>
      </c>
      <c r="AQ98">
        <f>IF(E98&lt;F98,H98,G98)</f>
        <v>17</v>
      </c>
    </row>
    <row r="99" spans="2:43" x14ac:dyDescent="0.25">
      <c r="B99" s="24">
        <v>44899</v>
      </c>
      <c r="C99" s="20" t="s">
        <v>35</v>
      </c>
      <c r="D99" s="20" t="s">
        <v>45</v>
      </c>
      <c r="E99" s="2">
        <v>100</v>
      </c>
      <c r="F99" s="2">
        <v>-120.48192771084337</v>
      </c>
      <c r="G99">
        <v>16</v>
      </c>
      <c r="H99">
        <v>19</v>
      </c>
      <c r="I99" s="9"/>
      <c r="J99" s="2" t="str">
        <f t="shared" si="55"/>
        <v>Pittsburgh Steelers</v>
      </c>
      <c r="K99" s="2" t="str">
        <f t="shared" si="56"/>
        <v>Atlanta Falcons</v>
      </c>
      <c r="L99" s="17">
        <f t="shared" si="57"/>
        <v>-120.48192771084337</v>
      </c>
      <c r="M99" s="18">
        <f t="shared" si="58"/>
        <v>100</v>
      </c>
      <c r="N99" s="4">
        <f t="shared" si="36"/>
        <v>2</v>
      </c>
      <c r="O99" s="4">
        <f t="shared" si="37"/>
        <v>1.83</v>
      </c>
      <c r="P99" s="4"/>
      <c r="Q99" s="4"/>
      <c r="R99" s="1">
        <f t="shared" si="38"/>
        <v>0.5</v>
      </c>
      <c r="S99" s="1">
        <f t="shared" si="39"/>
        <v>0.54644808743169393</v>
      </c>
      <c r="T99" s="1">
        <f t="shared" si="40"/>
        <v>4.4386422976501305E-2</v>
      </c>
      <c r="U99" s="1">
        <f t="shared" si="41"/>
        <v>2.3224043715846965E-2</v>
      </c>
      <c r="V99" s="1">
        <f t="shared" si="42"/>
        <v>0.48777595628415304</v>
      </c>
      <c r="W99" s="1"/>
      <c r="X99" s="17">
        <f t="shared" si="43"/>
        <v>1050.1215509225544</v>
      </c>
      <c r="Y99" s="18">
        <f t="shared" si="44"/>
        <v>868.14064558183338</v>
      </c>
      <c r="Z99" s="2">
        <f t="shared" si="45"/>
        <v>997.61547337642662</v>
      </c>
      <c r="AA99" s="18">
        <f t="shared" si="46"/>
        <v>824.73361330274167</v>
      </c>
      <c r="AB99" s="2">
        <f t="shared" si="47"/>
        <v>-100.23902261815397</v>
      </c>
      <c r="AC99" s="2">
        <f t="shared" si="48"/>
        <v>-121.25127239514147</v>
      </c>
      <c r="AD99" s="2">
        <f t="shared" si="49"/>
        <v>997.61547337642662</v>
      </c>
      <c r="AE99" s="2">
        <f t="shared" si="50"/>
        <v>-1000</v>
      </c>
      <c r="AF99" s="5">
        <f t="shared" si="51"/>
        <v>1</v>
      </c>
      <c r="AG99" s="5">
        <f t="shared" si="52"/>
        <v>-1</v>
      </c>
      <c r="AH99" s="3">
        <f t="shared" si="53"/>
        <v>202212</v>
      </c>
      <c r="AI99" s="21">
        <v>1.83</v>
      </c>
      <c r="AJ99" s="21">
        <v>2</v>
      </c>
      <c r="AK99" s="21">
        <v>2</v>
      </c>
      <c r="AL99" s="21">
        <v>1.83</v>
      </c>
      <c r="AO99">
        <f t="shared" si="54"/>
        <v>-130</v>
      </c>
      <c r="AP99">
        <f>IF(E99&lt;F99,G99,H99)</f>
        <v>19</v>
      </c>
      <c r="AQ99">
        <f>IF(E99&lt;F99,H99,G99)</f>
        <v>16</v>
      </c>
    </row>
    <row r="100" spans="2:43" x14ac:dyDescent="0.25">
      <c r="B100" s="24">
        <v>44899</v>
      </c>
      <c r="C100" s="20" t="s">
        <v>28</v>
      </c>
      <c r="D100" s="20" t="s">
        <v>38</v>
      </c>
      <c r="E100" s="2">
        <v>-400</v>
      </c>
      <c r="F100" s="2">
        <v>309.99999999999994</v>
      </c>
      <c r="G100">
        <v>10</v>
      </c>
      <c r="H100">
        <v>9</v>
      </c>
      <c r="I100" s="9"/>
      <c r="J100" s="2" t="str">
        <f t="shared" si="55"/>
        <v>Baltimore Ravens</v>
      </c>
      <c r="K100" s="2" t="str">
        <f t="shared" si="56"/>
        <v>Denver Broncos</v>
      </c>
      <c r="L100" s="17">
        <f t="shared" si="57"/>
        <v>-400</v>
      </c>
      <c r="M100" s="18">
        <f t="shared" si="58"/>
        <v>309.99999999999994</v>
      </c>
      <c r="N100" s="4">
        <f t="shared" si="36"/>
        <v>1.35</v>
      </c>
      <c r="O100" s="4">
        <f t="shared" si="37"/>
        <v>3.3</v>
      </c>
      <c r="P100" s="4"/>
      <c r="Q100" s="4"/>
      <c r="R100" s="1">
        <f t="shared" si="38"/>
        <v>0.7407407407407407</v>
      </c>
      <c r="S100" s="1">
        <f t="shared" si="39"/>
        <v>0.30303030303030304</v>
      </c>
      <c r="T100" s="1">
        <f t="shared" si="40"/>
        <v>4.1935483870967794E-2</v>
      </c>
      <c r="U100" s="1">
        <f t="shared" si="41"/>
        <v>0.21885521885521883</v>
      </c>
      <c r="V100" s="1">
        <f t="shared" si="42"/>
        <v>0.72985521885521887</v>
      </c>
      <c r="W100" s="1"/>
      <c r="X100" s="17">
        <f t="shared" si="43"/>
        <v>370.13475298361828</v>
      </c>
      <c r="Y100" s="18">
        <f t="shared" si="44"/>
        <v>2363.8563841328437</v>
      </c>
      <c r="Z100" s="2">
        <f t="shared" si="45"/>
        <v>351.62801533443735</v>
      </c>
      <c r="AA100" s="18">
        <f t="shared" si="46"/>
        <v>2245.6635649262016</v>
      </c>
      <c r="AB100" s="2">
        <f t="shared" si="47"/>
        <v>-284.39144675343596</v>
      </c>
      <c r="AC100" s="2">
        <f t="shared" si="48"/>
        <v>224.56635649262017</v>
      </c>
      <c r="AD100" s="2">
        <f t="shared" si="49"/>
        <v>351.62801533443735</v>
      </c>
      <c r="AE100" s="2">
        <f t="shared" si="50"/>
        <v>-1000</v>
      </c>
      <c r="AF100" s="5">
        <f t="shared" si="51"/>
        <v>0.35000000000000009</v>
      </c>
      <c r="AG100" s="5">
        <f t="shared" si="52"/>
        <v>-1</v>
      </c>
      <c r="AH100" s="3">
        <f t="shared" si="53"/>
        <v>202212</v>
      </c>
      <c r="AI100" s="21">
        <v>1.35</v>
      </c>
      <c r="AJ100" s="21">
        <v>3.3</v>
      </c>
      <c r="AK100" s="21">
        <v>1.25</v>
      </c>
      <c r="AL100" s="21">
        <v>4.0999999999999996</v>
      </c>
      <c r="AO100">
        <f t="shared" si="54"/>
        <v>-400</v>
      </c>
      <c r="AP100">
        <f>IF(E100&lt;F100,G100,H100)</f>
        <v>10</v>
      </c>
      <c r="AQ100">
        <f>IF(E100&lt;F100,H100,G100)</f>
        <v>9</v>
      </c>
    </row>
    <row r="101" spans="2:43" x14ac:dyDescent="0.25">
      <c r="B101" s="24">
        <v>44899</v>
      </c>
      <c r="C101" s="20" t="s">
        <v>37</v>
      </c>
      <c r="D101" s="20" t="s">
        <v>33</v>
      </c>
      <c r="E101" s="2">
        <v>165</v>
      </c>
      <c r="F101" s="2">
        <v>-185.18518518518516</v>
      </c>
      <c r="G101">
        <v>19</v>
      </c>
      <c r="H101">
        <v>28</v>
      </c>
      <c r="I101" s="9"/>
      <c r="J101" s="2" t="str">
        <f t="shared" si="55"/>
        <v>Green Bay Packers</v>
      </c>
      <c r="K101" s="2" t="str">
        <f t="shared" si="56"/>
        <v>Chicago Bears</v>
      </c>
      <c r="L101" s="17">
        <f t="shared" si="57"/>
        <v>-185.18518518518516</v>
      </c>
      <c r="M101" s="18">
        <f t="shared" si="58"/>
        <v>165</v>
      </c>
      <c r="N101" s="4">
        <f t="shared" si="36"/>
        <v>1.71</v>
      </c>
      <c r="O101" s="4">
        <f t="shared" si="37"/>
        <v>2.2000000000000002</v>
      </c>
      <c r="P101" s="4"/>
      <c r="Q101" s="4"/>
      <c r="R101" s="1">
        <f t="shared" si="38"/>
        <v>0.58479532163742687</v>
      </c>
      <c r="S101" s="1">
        <f t="shared" si="39"/>
        <v>0.45454545454545453</v>
      </c>
      <c r="T101" s="1">
        <f t="shared" si="40"/>
        <v>3.7851662404092101E-2</v>
      </c>
      <c r="U101" s="1">
        <f t="shared" si="41"/>
        <v>6.5124933545986169E-2</v>
      </c>
      <c r="V101" s="1">
        <f t="shared" si="42"/>
        <v>0.57612493354598615</v>
      </c>
      <c r="W101" s="1"/>
      <c r="X101" s="17">
        <f t="shared" si="43"/>
        <v>735.73463284275692</v>
      </c>
      <c r="Y101" s="18">
        <f t="shared" si="44"/>
        <v>1235.8449349286186</v>
      </c>
      <c r="Z101" s="2">
        <f t="shared" si="45"/>
        <v>698.94790120061907</v>
      </c>
      <c r="AA101" s="18">
        <f t="shared" si="46"/>
        <v>1174.0526881821877</v>
      </c>
      <c r="AB101" s="2">
        <f t="shared" si="47"/>
        <v>-143.07218009843768</v>
      </c>
      <c r="AC101" s="2">
        <f t="shared" si="48"/>
        <v>117.40526881821877</v>
      </c>
      <c r="AD101" s="2">
        <f t="shared" si="49"/>
        <v>698.94790120061907</v>
      </c>
      <c r="AE101" s="2">
        <f t="shared" si="50"/>
        <v>-1000</v>
      </c>
      <c r="AF101" s="5">
        <f t="shared" si="51"/>
        <v>0.71</v>
      </c>
      <c r="AG101" s="5">
        <f t="shared" si="52"/>
        <v>-1</v>
      </c>
      <c r="AH101" s="3">
        <f t="shared" si="53"/>
        <v>202212</v>
      </c>
      <c r="AI101" s="21">
        <v>2.2000000000000002</v>
      </c>
      <c r="AJ101" s="21">
        <v>1.71</v>
      </c>
      <c r="AK101" s="21">
        <v>2.65</v>
      </c>
      <c r="AL101" s="21">
        <v>1.54</v>
      </c>
      <c r="AO101">
        <f t="shared" si="54"/>
        <v>-190</v>
      </c>
      <c r="AP101">
        <f>IF(E101&lt;F101,G101,H101)</f>
        <v>28</v>
      </c>
      <c r="AQ101">
        <f>IF(E101&lt;F101,H101,G101)</f>
        <v>19</v>
      </c>
    </row>
    <row r="102" spans="2:43" x14ac:dyDescent="0.25">
      <c r="B102" s="24">
        <v>44899</v>
      </c>
      <c r="C102" s="20" t="s">
        <v>34</v>
      </c>
      <c r="D102" s="20" t="s">
        <v>26</v>
      </c>
      <c r="E102" s="2">
        <v>-116.27906976744185</v>
      </c>
      <c r="F102" s="2">
        <v>-105.26315789473685</v>
      </c>
      <c r="G102">
        <v>40</v>
      </c>
      <c r="H102">
        <v>14</v>
      </c>
      <c r="I102" s="9"/>
      <c r="J102" s="2" t="str">
        <f t="shared" si="55"/>
        <v>Detroit Lions</v>
      </c>
      <c r="K102" s="2" t="str">
        <f t="shared" si="56"/>
        <v>Jacksonville Jaguars</v>
      </c>
      <c r="L102" s="17">
        <f t="shared" si="57"/>
        <v>-116.27906976744185</v>
      </c>
      <c r="M102" s="18">
        <f t="shared" si="58"/>
        <v>-105.26315789473685</v>
      </c>
      <c r="N102" s="4">
        <f t="shared" si="36"/>
        <v>1.86</v>
      </c>
      <c r="O102" s="4">
        <f t="shared" si="37"/>
        <v>1.95</v>
      </c>
      <c r="P102" s="4"/>
      <c r="Q102" s="4"/>
      <c r="R102" s="1">
        <f t="shared" si="38"/>
        <v>0.5376344086021505</v>
      </c>
      <c r="S102" s="1">
        <f t="shared" si="39"/>
        <v>0.51282051282051289</v>
      </c>
      <c r="T102" s="1">
        <f t="shared" si="40"/>
        <v>4.8031496062992063E-2</v>
      </c>
      <c r="U102" s="1">
        <f t="shared" si="41"/>
        <v>1.2406947890818809E-2</v>
      </c>
      <c r="V102" s="1">
        <f t="shared" si="42"/>
        <v>0.52340694789081876</v>
      </c>
      <c r="W102" s="1"/>
      <c r="X102" s="17">
        <f t="shared" si="43"/>
        <v>910.55927711643062</v>
      </c>
      <c r="Y102" s="18">
        <f t="shared" si="44"/>
        <v>1001.5075521192962</v>
      </c>
      <c r="Z102" s="2">
        <f t="shared" si="45"/>
        <v>865.03131326060907</v>
      </c>
      <c r="AA102" s="18">
        <f t="shared" si="46"/>
        <v>951.43217451333135</v>
      </c>
      <c r="AB102" s="2">
        <f t="shared" si="47"/>
        <v>-115.60275156174939</v>
      </c>
      <c r="AC102" s="2">
        <f t="shared" si="48"/>
        <v>-105.10470707084419</v>
      </c>
      <c r="AD102" s="2">
        <f t="shared" si="49"/>
        <v>865.03131326060907</v>
      </c>
      <c r="AE102" s="2">
        <f t="shared" si="50"/>
        <v>-1000</v>
      </c>
      <c r="AF102" s="5">
        <f t="shared" si="51"/>
        <v>0.8600000000000001</v>
      </c>
      <c r="AG102" s="5">
        <f t="shared" si="52"/>
        <v>-1</v>
      </c>
      <c r="AH102" s="3">
        <f t="shared" si="53"/>
        <v>202212</v>
      </c>
      <c r="AI102" s="21">
        <v>1.86</v>
      </c>
      <c r="AJ102" s="21">
        <v>1.95</v>
      </c>
      <c r="AK102" s="21">
        <v>1.86</v>
      </c>
      <c r="AL102" s="21">
        <v>1.95</v>
      </c>
      <c r="AO102">
        <f t="shared" si="54"/>
        <v>-120</v>
      </c>
      <c r="AP102">
        <f>IF(E102&lt;F102,G102,H102)</f>
        <v>40</v>
      </c>
      <c r="AQ102">
        <f>IF(E102&lt;F102,H102,G102)</f>
        <v>14</v>
      </c>
    </row>
    <row r="103" spans="2:43" x14ac:dyDescent="0.25">
      <c r="B103" s="24">
        <v>44899</v>
      </c>
      <c r="C103" s="20" t="s">
        <v>40</v>
      </c>
      <c r="D103" s="20" t="s">
        <v>46</v>
      </c>
      <c r="E103" s="2">
        <v>275</v>
      </c>
      <c r="F103" s="2">
        <v>-357.14285714285711</v>
      </c>
      <c r="G103">
        <v>14</v>
      </c>
      <c r="H103">
        <v>27</v>
      </c>
      <c r="I103" s="9"/>
      <c r="J103" s="2" t="str">
        <f t="shared" si="55"/>
        <v>Cleveland Browns</v>
      </c>
      <c r="K103" s="2" t="str">
        <f t="shared" si="56"/>
        <v>Houston Texans</v>
      </c>
      <c r="L103" s="17">
        <f t="shared" si="57"/>
        <v>-357.14285714285711</v>
      </c>
      <c r="M103" s="18">
        <f t="shared" si="58"/>
        <v>275</v>
      </c>
      <c r="N103" s="4">
        <f t="shared" si="36"/>
        <v>1.42</v>
      </c>
      <c r="O103" s="4">
        <f t="shared" si="37"/>
        <v>2.95</v>
      </c>
      <c r="P103" s="4"/>
      <c r="Q103" s="4"/>
      <c r="R103" s="1">
        <f t="shared" si="38"/>
        <v>0.70422535211267612</v>
      </c>
      <c r="S103" s="1">
        <f t="shared" si="39"/>
        <v>0.33898305084745761</v>
      </c>
      <c r="T103" s="1">
        <f t="shared" si="40"/>
        <v>4.1418764302059485E-2</v>
      </c>
      <c r="U103" s="1">
        <f t="shared" si="41"/>
        <v>0.18262115063260925</v>
      </c>
      <c r="V103" s="1">
        <f t="shared" si="42"/>
        <v>0.69362115063260932</v>
      </c>
      <c r="W103" s="1"/>
      <c r="X103" s="17">
        <f t="shared" si="43"/>
        <v>441.70920838841397</v>
      </c>
      <c r="Y103" s="18">
        <f t="shared" si="44"/>
        <v>2009.6149174189422</v>
      </c>
      <c r="Z103" s="2">
        <f t="shared" si="45"/>
        <v>419.62374796899326</v>
      </c>
      <c r="AA103" s="18">
        <f t="shared" si="46"/>
        <v>1909.134171547995</v>
      </c>
      <c r="AB103" s="2">
        <f t="shared" si="47"/>
        <v>-238.30872414634925</v>
      </c>
      <c r="AC103" s="2">
        <f t="shared" si="48"/>
        <v>190.9134171547995</v>
      </c>
      <c r="AD103" s="2">
        <f t="shared" si="49"/>
        <v>419.62374796899326</v>
      </c>
      <c r="AE103" s="2">
        <f t="shared" si="50"/>
        <v>-1000</v>
      </c>
      <c r="AF103" s="5">
        <f t="shared" si="51"/>
        <v>0.41999999999999993</v>
      </c>
      <c r="AG103" s="5">
        <f t="shared" si="52"/>
        <v>-1</v>
      </c>
      <c r="AH103" s="3">
        <f t="shared" si="53"/>
        <v>202212</v>
      </c>
      <c r="AI103" s="21">
        <v>2.95</v>
      </c>
      <c r="AJ103" s="21">
        <v>1.42</v>
      </c>
      <c r="AK103" s="21">
        <v>3.75</v>
      </c>
      <c r="AL103" s="21">
        <v>1.28</v>
      </c>
      <c r="AO103">
        <f t="shared" si="54"/>
        <v>-400</v>
      </c>
      <c r="AP103">
        <f>IF(E103&lt;F103,G103,H103)</f>
        <v>27</v>
      </c>
      <c r="AQ103">
        <f>IF(E103&lt;F103,H103,G103)</f>
        <v>14</v>
      </c>
    </row>
    <row r="104" spans="2:43" x14ac:dyDescent="0.25">
      <c r="B104" s="24">
        <v>44899</v>
      </c>
      <c r="C104" s="20" t="s">
        <v>29</v>
      </c>
      <c r="D104" s="20" t="s">
        <v>42</v>
      </c>
      <c r="E104" s="2">
        <v>-156.25000000000003</v>
      </c>
      <c r="F104" s="2">
        <v>135</v>
      </c>
      <c r="G104">
        <v>27</v>
      </c>
      <c r="H104">
        <v>22</v>
      </c>
      <c r="I104" s="9"/>
      <c r="J104" s="2" t="str">
        <f t="shared" si="55"/>
        <v>Minnesota Vikings</v>
      </c>
      <c r="K104" s="2" t="str">
        <f t="shared" si="56"/>
        <v>New York Jets</v>
      </c>
      <c r="L104" s="17">
        <f t="shared" si="57"/>
        <v>-156.25000000000003</v>
      </c>
      <c r="M104" s="18">
        <f t="shared" si="58"/>
        <v>135</v>
      </c>
      <c r="N104" s="4">
        <f t="shared" si="36"/>
        <v>1.55</v>
      </c>
      <c r="O104" s="4">
        <f t="shared" si="37"/>
        <v>2.6</v>
      </c>
      <c r="P104" s="4"/>
      <c r="Q104" s="4"/>
      <c r="R104" s="1">
        <f t="shared" si="38"/>
        <v>0.64516129032258063</v>
      </c>
      <c r="S104" s="1">
        <f t="shared" si="39"/>
        <v>0.38461538461538458</v>
      </c>
      <c r="T104" s="1">
        <f t="shared" si="40"/>
        <v>2.8915662650602414E-2</v>
      </c>
      <c r="U104" s="1">
        <f t="shared" si="41"/>
        <v>0.13027295285359802</v>
      </c>
      <c r="V104" s="1">
        <f t="shared" si="42"/>
        <v>0.64127295285359809</v>
      </c>
      <c r="W104" s="1"/>
      <c r="X104" s="17">
        <f t="shared" si="43"/>
        <v>559.39837404665798</v>
      </c>
      <c r="Y104" s="18">
        <f t="shared" si="44"/>
        <v>1609.5378726032154</v>
      </c>
      <c r="Z104" s="2">
        <f t="shared" si="45"/>
        <v>531.42845534432502</v>
      </c>
      <c r="AA104" s="18">
        <f t="shared" si="46"/>
        <v>1529.0609789730545</v>
      </c>
      <c r="AB104" s="2">
        <f t="shared" si="47"/>
        <v>-188.17208411470486</v>
      </c>
      <c r="AC104" s="2">
        <f t="shared" si="48"/>
        <v>152.90609789730544</v>
      </c>
      <c r="AD104" s="2">
        <f t="shared" si="49"/>
        <v>531.42845534432502</v>
      </c>
      <c r="AE104" s="2">
        <f t="shared" si="50"/>
        <v>-1000</v>
      </c>
      <c r="AF104" s="5">
        <f t="shared" si="51"/>
        <v>0.55000000000000004</v>
      </c>
      <c r="AG104" s="5">
        <f t="shared" si="52"/>
        <v>-1</v>
      </c>
      <c r="AH104" s="3">
        <f t="shared" si="53"/>
        <v>202212</v>
      </c>
      <c r="AI104" s="21">
        <v>1.55</v>
      </c>
      <c r="AJ104" s="21">
        <v>2.6</v>
      </c>
      <c r="AK104" s="21">
        <v>1.64</v>
      </c>
      <c r="AL104" s="21">
        <v>2.35</v>
      </c>
      <c r="AO104">
        <f t="shared" si="54"/>
        <v>-160</v>
      </c>
      <c r="AP104">
        <f>IF(E104&lt;F104,G104,H104)</f>
        <v>27</v>
      </c>
      <c r="AQ104">
        <f>IF(E104&lt;F104,H104,G104)</f>
        <v>22</v>
      </c>
    </row>
    <row r="105" spans="2:43" x14ac:dyDescent="0.25">
      <c r="B105" s="24">
        <v>44899</v>
      </c>
      <c r="C105" s="20" t="s">
        <v>25</v>
      </c>
      <c r="D105" s="20" t="s">
        <v>49</v>
      </c>
      <c r="E105" s="2">
        <v>120.00000000000001</v>
      </c>
      <c r="F105" s="2">
        <v>-140.84507042253523</v>
      </c>
      <c r="G105">
        <v>20</v>
      </c>
      <c r="H105">
        <v>20</v>
      </c>
      <c r="I105" s="9"/>
      <c r="J105" s="2" t="str">
        <f t="shared" si="55"/>
        <v>Washington Commanders</v>
      </c>
      <c r="K105" s="2" t="str">
        <f t="shared" si="56"/>
        <v>New York Giants</v>
      </c>
      <c r="L105" s="17">
        <f t="shared" si="57"/>
        <v>-140.84507042253523</v>
      </c>
      <c r="M105" s="18">
        <f t="shared" si="58"/>
        <v>120.00000000000001</v>
      </c>
      <c r="N105" s="4">
        <f t="shared" si="36"/>
        <v>1.83</v>
      </c>
      <c r="O105" s="4">
        <f t="shared" si="37"/>
        <v>2</v>
      </c>
      <c r="P105" s="4"/>
      <c r="Q105" s="4"/>
      <c r="R105" s="1">
        <f t="shared" si="38"/>
        <v>0.54644808743169393</v>
      </c>
      <c r="S105" s="1">
        <f t="shared" si="39"/>
        <v>0.5</v>
      </c>
      <c r="T105" s="1">
        <f t="shared" si="40"/>
        <v>4.4386422976501305E-2</v>
      </c>
      <c r="U105" s="1">
        <f t="shared" si="41"/>
        <v>2.3224043715846965E-2</v>
      </c>
      <c r="V105" s="1">
        <f t="shared" si="42"/>
        <v>0.53422404371584697</v>
      </c>
      <c r="W105" s="1"/>
      <c r="X105" s="17">
        <f t="shared" si="43"/>
        <v>871.87381729284084</v>
      </c>
      <c r="Y105" s="18">
        <f t="shared" si="44"/>
        <v>1045.6626202421151</v>
      </c>
      <c r="Z105" s="2">
        <f t="shared" si="45"/>
        <v>828.28012642819874</v>
      </c>
      <c r="AA105" s="18">
        <f t="shared" si="46"/>
        <v>993.3794892300092</v>
      </c>
      <c r="AB105" s="2">
        <f t="shared" si="47"/>
        <v>-120.73210114461043</v>
      </c>
      <c r="AC105" s="2">
        <f t="shared" si="48"/>
        <v>-100.66646340515068</v>
      </c>
      <c r="AD105" s="2">
        <f t="shared" si="49"/>
        <v>-1000</v>
      </c>
      <c r="AE105" s="2">
        <f t="shared" si="50"/>
        <v>-1000</v>
      </c>
      <c r="AF105" s="5">
        <f t="shared" si="51"/>
        <v>-1</v>
      </c>
      <c r="AG105" s="5">
        <f t="shared" si="52"/>
        <v>-1</v>
      </c>
      <c r="AH105" s="3">
        <f t="shared" si="53"/>
        <v>202212</v>
      </c>
      <c r="AI105" s="21">
        <v>2</v>
      </c>
      <c r="AJ105" s="21">
        <v>1.83</v>
      </c>
      <c r="AK105" s="21">
        <v>2.2000000000000002</v>
      </c>
      <c r="AL105" s="21">
        <v>1.71</v>
      </c>
      <c r="AO105">
        <f t="shared" si="54"/>
        <v>-150</v>
      </c>
      <c r="AP105">
        <f>IF(E105&lt;F105,G105,H105)</f>
        <v>20</v>
      </c>
      <c r="AQ105">
        <f>IF(E105&lt;F105,H105,G105)</f>
        <v>20</v>
      </c>
    </row>
    <row r="106" spans="2:43" x14ac:dyDescent="0.25">
      <c r="B106" s="24">
        <v>44899</v>
      </c>
      <c r="C106" s="20" t="s">
        <v>19</v>
      </c>
      <c r="D106" s="20" t="s">
        <v>41</v>
      </c>
      <c r="E106" s="2">
        <v>-222.22222222222226</v>
      </c>
      <c r="F106" s="2">
        <v>179.99999999999997</v>
      </c>
      <c r="G106">
        <v>35</v>
      </c>
      <c r="H106">
        <v>10</v>
      </c>
      <c r="I106" s="9"/>
      <c r="J106" s="2" t="str">
        <f t="shared" si="55"/>
        <v>Philadelphia Eagles</v>
      </c>
      <c r="K106" s="2" t="str">
        <f t="shared" si="56"/>
        <v>Tennessee Titans</v>
      </c>
      <c r="L106" s="17">
        <f t="shared" si="57"/>
        <v>-222.22222222222226</v>
      </c>
      <c r="M106" s="18">
        <f t="shared" si="58"/>
        <v>179.99999999999997</v>
      </c>
      <c r="N106" s="4">
        <f t="shared" si="36"/>
        <v>1.33</v>
      </c>
      <c r="O106" s="4">
        <f t="shared" si="37"/>
        <v>3.4</v>
      </c>
      <c r="P106" s="4"/>
      <c r="Q106" s="4"/>
      <c r="R106" s="1">
        <f t="shared" si="38"/>
        <v>0.75187969924812026</v>
      </c>
      <c r="S106" s="1">
        <f t="shared" si="39"/>
        <v>0.29411764705882354</v>
      </c>
      <c r="T106" s="1">
        <f t="shared" si="40"/>
        <v>4.3974630021141659E-2</v>
      </c>
      <c r="U106" s="1">
        <f t="shared" si="41"/>
        <v>0.22888102609464836</v>
      </c>
      <c r="V106" s="1">
        <f t="shared" si="42"/>
        <v>0.73988102609464834</v>
      </c>
      <c r="W106" s="1"/>
      <c r="X106" s="17">
        <f t="shared" si="43"/>
        <v>351.56865054149432</v>
      </c>
      <c r="Y106" s="18">
        <f t="shared" si="44"/>
        <v>2476.6314971810075</v>
      </c>
      <c r="Z106" s="2">
        <f t="shared" si="45"/>
        <v>333.99021801441961</v>
      </c>
      <c r="AA106" s="18">
        <f t="shared" si="46"/>
        <v>2352.7999223219572</v>
      </c>
      <c r="AB106" s="2">
        <f t="shared" si="47"/>
        <v>-299.40996653884821</v>
      </c>
      <c r="AC106" s="2">
        <f t="shared" si="48"/>
        <v>235.27999223219572</v>
      </c>
      <c r="AD106" s="2">
        <f t="shared" si="49"/>
        <v>333.99021801441961</v>
      </c>
      <c r="AE106" s="2">
        <f t="shared" si="50"/>
        <v>-1000</v>
      </c>
      <c r="AF106" s="5">
        <f t="shared" si="51"/>
        <v>0.33000000000000007</v>
      </c>
      <c r="AG106" s="5">
        <f t="shared" si="52"/>
        <v>-1</v>
      </c>
      <c r="AH106" s="3">
        <f t="shared" si="53"/>
        <v>202212</v>
      </c>
      <c r="AI106" s="21">
        <v>1.33</v>
      </c>
      <c r="AJ106" s="21">
        <v>3.4</v>
      </c>
      <c r="AK106" s="21">
        <v>1.45</v>
      </c>
      <c r="AL106" s="21">
        <v>2.8</v>
      </c>
      <c r="AO106">
        <f t="shared" si="54"/>
        <v>-300</v>
      </c>
      <c r="AP106">
        <f>IF(E106&lt;F106,G106,H106)</f>
        <v>35</v>
      </c>
      <c r="AQ106">
        <f>IF(E106&lt;F106,H106,G106)</f>
        <v>10</v>
      </c>
    </row>
    <row r="107" spans="2:43" x14ac:dyDescent="0.25">
      <c r="B107" s="24">
        <v>44896</v>
      </c>
      <c r="C107" s="20" t="s">
        <v>36</v>
      </c>
      <c r="D107" s="20" t="s">
        <v>24</v>
      </c>
      <c r="E107" s="2">
        <v>170.00000000000003</v>
      </c>
      <c r="F107" s="2">
        <v>-200</v>
      </c>
      <c r="G107">
        <v>10</v>
      </c>
      <c r="H107">
        <v>24</v>
      </c>
      <c r="I107" s="9"/>
      <c r="J107" s="2" t="str">
        <f t="shared" si="55"/>
        <v>Buffalo Bills</v>
      </c>
      <c r="K107" s="2" t="str">
        <f t="shared" si="56"/>
        <v>New England Patriots</v>
      </c>
      <c r="L107" s="17">
        <f t="shared" si="57"/>
        <v>-200</v>
      </c>
      <c r="M107" s="18">
        <f t="shared" si="58"/>
        <v>170.00000000000003</v>
      </c>
      <c r="N107" s="4">
        <f t="shared" si="36"/>
        <v>1.43</v>
      </c>
      <c r="O107" s="4">
        <f t="shared" si="37"/>
        <v>2.9</v>
      </c>
      <c r="P107" s="4"/>
      <c r="Q107" s="4"/>
      <c r="R107" s="1">
        <f t="shared" si="38"/>
        <v>0.69930069930069938</v>
      </c>
      <c r="S107" s="1">
        <f t="shared" si="39"/>
        <v>0.34482758620689657</v>
      </c>
      <c r="T107" s="1">
        <f t="shared" si="40"/>
        <v>4.2263279445727608E-2</v>
      </c>
      <c r="U107" s="1">
        <f t="shared" si="41"/>
        <v>0.1772365565469014</v>
      </c>
      <c r="V107" s="1">
        <f t="shared" si="42"/>
        <v>0.68823655654690141</v>
      </c>
      <c r="W107" s="1"/>
      <c r="X107" s="17">
        <f t="shared" si="43"/>
        <v>452.98878777569371</v>
      </c>
      <c r="Y107" s="18">
        <f t="shared" si="44"/>
        <v>1963.0773393846457</v>
      </c>
      <c r="Z107" s="2">
        <f t="shared" si="45"/>
        <v>430.33934838690902</v>
      </c>
      <c r="AA107" s="18">
        <f t="shared" si="46"/>
        <v>1864.9234724154132</v>
      </c>
      <c r="AB107" s="2">
        <f t="shared" si="47"/>
        <v>-232.37475349358971</v>
      </c>
      <c r="AC107" s="2">
        <f t="shared" si="48"/>
        <v>186.49234724154132</v>
      </c>
      <c r="AD107" s="2">
        <f t="shared" si="49"/>
        <v>430.33934838690902</v>
      </c>
      <c r="AE107" s="2">
        <f t="shared" si="50"/>
        <v>-1000</v>
      </c>
      <c r="AF107" s="5">
        <f t="shared" si="51"/>
        <v>0.42999999999999994</v>
      </c>
      <c r="AG107" s="5">
        <f t="shared" si="52"/>
        <v>-1</v>
      </c>
      <c r="AH107" s="3">
        <f t="shared" si="53"/>
        <v>202212</v>
      </c>
      <c r="AI107" s="21">
        <v>2.9</v>
      </c>
      <c r="AJ107" s="21">
        <v>1.43</v>
      </c>
      <c r="AK107" s="21">
        <v>2.7</v>
      </c>
      <c r="AL107" s="21">
        <v>1.5</v>
      </c>
      <c r="AO107">
        <f t="shared" si="54"/>
        <v>-200</v>
      </c>
      <c r="AP107">
        <f>IF(E107&lt;F107,G107,H107)</f>
        <v>24</v>
      </c>
      <c r="AQ107">
        <f>IF(E107&lt;F107,H107,G107)</f>
        <v>10</v>
      </c>
    </row>
    <row r="108" spans="2:43" x14ac:dyDescent="0.25">
      <c r="B108" s="24">
        <v>44893</v>
      </c>
      <c r="C108" s="20" t="s">
        <v>39</v>
      </c>
      <c r="D108" s="20" t="s">
        <v>45</v>
      </c>
      <c r="E108" s="2">
        <v>-140.84507042253523</v>
      </c>
      <c r="F108" s="2">
        <v>120.00000000000001</v>
      </c>
      <c r="G108">
        <v>17</v>
      </c>
      <c r="H108">
        <v>24</v>
      </c>
      <c r="I108" s="9"/>
      <c r="J108" s="2" t="str">
        <f t="shared" si="55"/>
        <v>Indianapolis Colts</v>
      </c>
      <c r="K108" s="2" t="str">
        <f t="shared" si="56"/>
        <v>Pittsburgh Steelers</v>
      </c>
      <c r="L108" s="17">
        <f t="shared" si="57"/>
        <v>-140.84507042253523</v>
      </c>
      <c r="M108" s="18">
        <f t="shared" si="58"/>
        <v>120.00000000000001</v>
      </c>
      <c r="N108" s="4">
        <f t="shared" si="36"/>
        <v>1.6</v>
      </c>
      <c r="O108" s="4">
        <f t="shared" si="37"/>
        <v>2.4500000000000002</v>
      </c>
      <c r="P108" s="4"/>
      <c r="Q108" s="4"/>
      <c r="R108" s="1">
        <f t="shared" si="38"/>
        <v>0.625</v>
      </c>
      <c r="S108" s="1">
        <f t="shared" si="39"/>
        <v>0.4081632653061224</v>
      </c>
      <c r="T108" s="1">
        <f t="shared" si="40"/>
        <v>3.2098765432098886E-2</v>
      </c>
      <c r="U108" s="1">
        <f t="shared" si="41"/>
        <v>0.1084183673469388</v>
      </c>
      <c r="V108" s="1">
        <f t="shared" si="42"/>
        <v>0.61941836734693878</v>
      </c>
      <c r="W108" s="1"/>
      <c r="X108" s="17">
        <f t="shared" si="43"/>
        <v>614.4177388267467</v>
      </c>
      <c r="Y108" s="18">
        <f t="shared" si="44"/>
        <v>1471.4893831628281</v>
      </c>
      <c r="Z108" s="2">
        <f t="shared" si="45"/>
        <v>583.69685188540939</v>
      </c>
      <c r="AA108" s="18">
        <f t="shared" si="46"/>
        <v>1397.9149140046866</v>
      </c>
      <c r="AB108" s="2">
        <f t="shared" si="47"/>
        <v>-171.32180801898838</v>
      </c>
      <c r="AC108" s="2">
        <f t="shared" si="48"/>
        <v>139.79149140046866</v>
      </c>
      <c r="AD108" s="2">
        <f t="shared" si="49"/>
        <v>-1000</v>
      </c>
      <c r="AE108" s="2">
        <f t="shared" si="50"/>
        <v>1397.9149140046866</v>
      </c>
      <c r="AF108" s="5">
        <f t="shared" si="51"/>
        <v>-1</v>
      </c>
      <c r="AG108" s="5">
        <f t="shared" si="52"/>
        <v>1.4500000000000002</v>
      </c>
      <c r="AH108" s="3">
        <f t="shared" si="53"/>
        <v>202211</v>
      </c>
      <c r="AI108" s="21">
        <v>1.6</v>
      </c>
      <c r="AJ108" s="21">
        <v>2.4500000000000002</v>
      </c>
      <c r="AK108" s="21">
        <v>1.71</v>
      </c>
      <c r="AL108" s="21">
        <v>2.2000000000000002</v>
      </c>
      <c r="AO108">
        <f t="shared" si="54"/>
        <v>-150</v>
      </c>
      <c r="AP108">
        <f>IF(E108&lt;F108,G108,H108)</f>
        <v>17</v>
      </c>
      <c r="AQ108">
        <f>IF(E108&lt;F108,H108,G108)</f>
        <v>24</v>
      </c>
    </row>
    <row r="109" spans="2:43" x14ac:dyDescent="0.25">
      <c r="B109" s="24">
        <v>44892</v>
      </c>
      <c r="C109" s="20" t="s">
        <v>19</v>
      </c>
      <c r="D109" s="20" t="s">
        <v>33</v>
      </c>
      <c r="E109" s="2">
        <v>-285.71428571428567</v>
      </c>
      <c r="F109" s="2">
        <v>229.99999999999997</v>
      </c>
      <c r="G109">
        <v>40</v>
      </c>
      <c r="H109">
        <v>33</v>
      </c>
      <c r="I109" s="9"/>
      <c r="J109" s="2" t="str">
        <f t="shared" si="55"/>
        <v>Philadelphia Eagles</v>
      </c>
      <c r="K109" s="2" t="str">
        <f t="shared" si="56"/>
        <v>Green Bay Packers</v>
      </c>
      <c r="L109" s="17">
        <f t="shared" si="57"/>
        <v>-285.71428571428567</v>
      </c>
      <c r="M109" s="18">
        <f t="shared" si="58"/>
        <v>229.99999999999997</v>
      </c>
      <c r="N109" s="4">
        <f t="shared" si="36"/>
        <v>1.35</v>
      </c>
      <c r="O109" s="4">
        <f t="shared" si="37"/>
        <v>3.3</v>
      </c>
      <c r="P109" s="4"/>
      <c r="Q109" s="4"/>
      <c r="R109" s="1">
        <f t="shared" si="38"/>
        <v>0.7407407407407407</v>
      </c>
      <c r="S109" s="1">
        <f t="shared" si="39"/>
        <v>0.30303030303030304</v>
      </c>
      <c r="T109" s="1">
        <f t="shared" si="40"/>
        <v>4.1935483870967794E-2</v>
      </c>
      <c r="U109" s="1">
        <f t="shared" si="41"/>
        <v>0.21885521885521883</v>
      </c>
      <c r="V109" s="1">
        <f t="shared" si="42"/>
        <v>0.72985521885521887</v>
      </c>
      <c r="W109" s="1"/>
      <c r="X109" s="17">
        <f t="shared" si="43"/>
        <v>370.13475298361828</v>
      </c>
      <c r="Y109" s="18">
        <f t="shared" si="44"/>
        <v>2363.8563841328437</v>
      </c>
      <c r="Z109" s="2">
        <f t="shared" si="45"/>
        <v>351.62801533443735</v>
      </c>
      <c r="AA109" s="18">
        <f t="shared" si="46"/>
        <v>2245.6635649262016</v>
      </c>
      <c r="AB109" s="2">
        <f t="shared" si="47"/>
        <v>-284.39144675343596</v>
      </c>
      <c r="AC109" s="2">
        <f t="shared" si="48"/>
        <v>224.56635649262017</v>
      </c>
      <c r="AD109" s="2">
        <f t="shared" si="49"/>
        <v>351.62801533443735</v>
      </c>
      <c r="AE109" s="2">
        <f t="shared" si="50"/>
        <v>-1000</v>
      </c>
      <c r="AF109" s="5">
        <f t="shared" si="51"/>
        <v>0.35000000000000009</v>
      </c>
      <c r="AG109" s="5">
        <f t="shared" si="52"/>
        <v>-1</v>
      </c>
      <c r="AH109" s="3">
        <f t="shared" si="53"/>
        <v>202211</v>
      </c>
      <c r="AI109" s="21">
        <v>1.35</v>
      </c>
      <c r="AJ109" s="21">
        <v>3.3</v>
      </c>
      <c r="AK109" s="21">
        <v>1.35</v>
      </c>
      <c r="AL109" s="21">
        <v>3.3</v>
      </c>
      <c r="AO109">
        <f t="shared" si="54"/>
        <v>-300</v>
      </c>
      <c r="AP109">
        <f>IF(E109&lt;F109,G109,H109)</f>
        <v>40</v>
      </c>
      <c r="AQ109">
        <f>IF(E109&lt;F109,H109,G109)</f>
        <v>33</v>
      </c>
    </row>
    <row r="110" spans="2:43" x14ac:dyDescent="0.25">
      <c r="B110" s="24">
        <v>44892</v>
      </c>
      <c r="C110" s="20" t="s">
        <v>20</v>
      </c>
      <c r="D110" s="20" t="s">
        <v>47</v>
      </c>
      <c r="E110" s="2">
        <v>-1428.5714285714273</v>
      </c>
      <c r="F110" s="2">
        <v>800</v>
      </c>
      <c r="G110">
        <v>26</v>
      </c>
      <c r="H110">
        <v>10</v>
      </c>
      <c r="I110" s="9"/>
      <c r="J110" s="2" t="str">
        <f t="shared" si="55"/>
        <v>Kansas City Chiefs</v>
      </c>
      <c r="K110" s="2" t="str">
        <f t="shared" si="56"/>
        <v>Los Angeles Rams</v>
      </c>
      <c r="L110" s="17">
        <f t="shared" si="57"/>
        <v>-1428.5714285714273</v>
      </c>
      <c r="M110" s="18">
        <f t="shared" si="58"/>
        <v>800</v>
      </c>
      <c r="N110" s="4">
        <f t="shared" si="36"/>
        <v>1.22</v>
      </c>
      <c r="O110" s="4">
        <f t="shared" si="37"/>
        <v>4.5</v>
      </c>
      <c r="P110" s="4"/>
      <c r="Q110" s="4"/>
      <c r="R110" s="1">
        <f t="shared" si="38"/>
        <v>0.81967213114754101</v>
      </c>
      <c r="S110" s="1">
        <f t="shared" si="39"/>
        <v>0.22222222222222221</v>
      </c>
      <c r="T110" s="1">
        <f t="shared" si="40"/>
        <v>4.0209790209790097E-2</v>
      </c>
      <c r="U110" s="1">
        <f t="shared" si="41"/>
        <v>0.2987249544626594</v>
      </c>
      <c r="V110" s="1">
        <f t="shared" si="42"/>
        <v>0.80972495446265946</v>
      </c>
      <c r="W110" s="1"/>
      <c r="X110" s="17">
        <f t="shared" si="43"/>
        <v>234.98725646118768</v>
      </c>
      <c r="Y110" s="18">
        <f t="shared" si="44"/>
        <v>3526.591123964678</v>
      </c>
      <c r="Z110" s="2">
        <f t="shared" si="45"/>
        <v>223.2378936381283</v>
      </c>
      <c r="AA110" s="18">
        <f t="shared" si="46"/>
        <v>3350.2615677664439</v>
      </c>
      <c r="AB110" s="2">
        <f t="shared" si="47"/>
        <v>-447.95262296329213</v>
      </c>
      <c r="AC110" s="2">
        <f t="shared" si="48"/>
        <v>335.02615677664437</v>
      </c>
      <c r="AD110" s="2">
        <f t="shared" si="49"/>
        <v>223.2378936381283</v>
      </c>
      <c r="AE110" s="2">
        <f t="shared" si="50"/>
        <v>-1000</v>
      </c>
      <c r="AF110" s="5">
        <f t="shared" si="51"/>
        <v>0.21999999999999997</v>
      </c>
      <c r="AG110" s="5">
        <f t="shared" si="52"/>
        <v>-1</v>
      </c>
      <c r="AH110" s="3">
        <f t="shared" si="53"/>
        <v>202211</v>
      </c>
      <c r="AI110" s="21">
        <v>1.22</v>
      </c>
      <c r="AJ110" s="21">
        <v>4.5</v>
      </c>
      <c r="AK110" s="21">
        <v>1.07</v>
      </c>
      <c r="AL110" s="21">
        <v>9</v>
      </c>
      <c r="AO110">
        <f t="shared" si="54"/>
        <v>-1500</v>
      </c>
      <c r="AP110">
        <f>IF(E110&lt;F110,G110,H110)</f>
        <v>26</v>
      </c>
      <c r="AQ110">
        <f>IF(E110&lt;F110,H110,G110)</f>
        <v>10</v>
      </c>
    </row>
    <row r="111" spans="2:43" x14ac:dyDescent="0.25">
      <c r="B111" s="24">
        <v>44892</v>
      </c>
      <c r="C111" s="20" t="s">
        <v>22</v>
      </c>
      <c r="D111" s="20" t="s">
        <v>43</v>
      </c>
      <c r="E111" s="2">
        <v>-434.78260869565219</v>
      </c>
      <c r="F111" s="2">
        <v>325</v>
      </c>
      <c r="G111">
        <v>13</v>
      </c>
      <c r="H111">
        <v>0</v>
      </c>
      <c r="I111" s="9"/>
      <c r="J111" s="2" t="str">
        <f t="shared" si="55"/>
        <v>San Francisco 49ers</v>
      </c>
      <c r="K111" s="2" t="str">
        <f t="shared" si="56"/>
        <v>New Orleans Saints</v>
      </c>
      <c r="L111" s="17">
        <f t="shared" si="57"/>
        <v>-434.78260869565219</v>
      </c>
      <c r="M111" s="18">
        <f t="shared" si="58"/>
        <v>325</v>
      </c>
      <c r="N111" s="4">
        <f t="shared" si="36"/>
        <v>1.25</v>
      </c>
      <c r="O111" s="4">
        <f t="shared" si="37"/>
        <v>4.0999999999999996</v>
      </c>
      <c r="P111" s="4"/>
      <c r="Q111" s="4"/>
      <c r="R111" s="1">
        <f t="shared" si="38"/>
        <v>0.8</v>
      </c>
      <c r="S111" s="1">
        <f t="shared" si="39"/>
        <v>0.24390243902439027</v>
      </c>
      <c r="T111" s="1">
        <f t="shared" si="40"/>
        <v>4.2056074766355089E-2</v>
      </c>
      <c r="U111" s="1">
        <f t="shared" si="41"/>
        <v>0.2780487804878049</v>
      </c>
      <c r="V111" s="1">
        <f t="shared" si="42"/>
        <v>0.78904878048780491</v>
      </c>
      <c r="W111" s="1"/>
      <c r="X111" s="17">
        <f t="shared" si="43"/>
        <v>267.34876819881913</v>
      </c>
      <c r="Y111" s="18">
        <f t="shared" si="44"/>
        <v>3156.5493634457707</v>
      </c>
      <c r="Z111" s="2">
        <f t="shared" si="45"/>
        <v>253.98132978887816</v>
      </c>
      <c r="AA111" s="18">
        <f t="shared" si="46"/>
        <v>2998.721895273482</v>
      </c>
      <c r="AB111" s="2">
        <f t="shared" si="47"/>
        <v>-393.72972841399383</v>
      </c>
      <c r="AC111" s="2">
        <f t="shared" si="48"/>
        <v>299.87218952734821</v>
      </c>
      <c r="AD111" s="2">
        <f t="shared" si="49"/>
        <v>253.98132978887816</v>
      </c>
      <c r="AE111" s="2">
        <f t="shared" si="50"/>
        <v>-1000</v>
      </c>
      <c r="AF111" s="5">
        <f t="shared" si="51"/>
        <v>0.25</v>
      </c>
      <c r="AG111" s="5">
        <f t="shared" si="52"/>
        <v>-1</v>
      </c>
      <c r="AH111" s="3">
        <f t="shared" si="53"/>
        <v>202211</v>
      </c>
      <c r="AI111" s="21">
        <v>1.25</v>
      </c>
      <c r="AJ111" s="21">
        <v>4.0999999999999996</v>
      </c>
      <c r="AK111" s="21">
        <v>1.23</v>
      </c>
      <c r="AL111" s="21">
        <v>4.25</v>
      </c>
      <c r="AO111">
        <f t="shared" si="54"/>
        <v>-500</v>
      </c>
      <c r="AP111">
        <f>IF(E111&lt;F111,G111,H111)</f>
        <v>13</v>
      </c>
      <c r="AQ111">
        <f>IF(E111&lt;F111,H111,G111)</f>
        <v>0</v>
      </c>
    </row>
    <row r="112" spans="2:43" x14ac:dyDescent="0.25">
      <c r="B112" s="24">
        <v>44892</v>
      </c>
      <c r="C112" s="20" t="s">
        <v>48</v>
      </c>
      <c r="D112" s="20" t="s">
        <v>31</v>
      </c>
      <c r="E112" s="2">
        <v>125</v>
      </c>
      <c r="F112" s="2">
        <v>-147.05882352941177</v>
      </c>
      <c r="G112">
        <v>24</v>
      </c>
      <c r="H112">
        <v>25</v>
      </c>
      <c r="I112" s="9"/>
      <c r="J112" s="2" t="str">
        <f t="shared" si="55"/>
        <v>Los Angeles Chargers</v>
      </c>
      <c r="K112" s="2" t="str">
        <f t="shared" si="56"/>
        <v>Arizona Cardinals</v>
      </c>
      <c r="L112" s="17">
        <f t="shared" si="57"/>
        <v>-147.05882352941177</v>
      </c>
      <c r="M112" s="18">
        <f t="shared" si="58"/>
        <v>125</v>
      </c>
      <c r="N112" s="4">
        <f t="shared" si="36"/>
        <v>1.74</v>
      </c>
      <c r="O112" s="4">
        <f t="shared" si="37"/>
        <v>2.15</v>
      </c>
      <c r="P112" s="4"/>
      <c r="Q112" s="4"/>
      <c r="R112" s="1">
        <f t="shared" si="38"/>
        <v>0.57471264367816088</v>
      </c>
      <c r="S112" s="1">
        <f t="shared" si="39"/>
        <v>0.46511627906976744</v>
      </c>
      <c r="T112" s="1">
        <f t="shared" si="40"/>
        <v>3.8303341902313659E-2</v>
      </c>
      <c r="U112" s="1">
        <f t="shared" si="41"/>
        <v>5.4798182304196724E-2</v>
      </c>
      <c r="V112" s="1">
        <f t="shared" si="42"/>
        <v>0.56579818230419676</v>
      </c>
      <c r="W112" s="1"/>
      <c r="X112" s="17">
        <f t="shared" si="43"/>
        <v>767.41465645493759</v>
      </c>
      <c r="Y112" s="18">
        <f t="shared" si="44"/>
        <v>1185.8985221458363</v>
      </c>
      <c r="Z112" s="2">
        <f t="shared" si="45"/>
        <v>729.04392363219063</v>
      </c>
      <c r="AA112" s="18">
        <f t="shared" si="46"/>
        <v>1126.6035960385445</v>
      </c>
      <c r="AB112" s="2">
        <f t="shared" si="47"/>
        <v>-137.16594673992637</v>
      </c>
      <c r="AC112" s="2">
        <f t="shared" si="48"/>
        <v>112.66035960385446</v>
      </c>
      <c r="AD112" s="2">
        <f t="shared" si="49"/>
        <v>729.04392363219063</v>
      </c>
      <c r="AE112" s="2">
        <f t="shared" si="50"/>
        <v>-1000</v>
      </c>
      <c r="AF112" s="5">
        <f t="shared" si="51"/>
        <v>0.74</v>
      </c>
      <c r="AG112" s="5">
        <f t="shared" si="52"/>
        <v>-1</v>
      </c>
      <c r="AH112" s="3">
        <f t="shared" si="53"/>
        <v>202211</v>
      </c>
      <c r="AI112" s="21">
        <v>2.15</v>
      </c>
      <c r="AJ112" s="21">
        <v>1.74</v>
      </c>
      <c r="AK112" s="21">
        <v>2.25</v>
      </c>
      <c r="AL112" s="21">
        <v>1.68</v>
      </c>
      <c r="AO112">
        <f t="shared" si="54"/>
        <v>-150</v>
      </c>
      <c r="AP112">
        <f>IF(E112&lt;F112,G112,H112)</f>
        <v>25</v>
      </c>
      <c r="AQ112">
        <f>IF(E112&lt;F112,H112,G112)</f>
        <v>24</v>
      </c>
    </row>
    <row r="113" spans="2:43" x14ac:dyDescent="0.25">
      <c r="B113" s="24">
        <v>44892</v>
      </c>
      <c r="C113" s="20" t="s">
        <v>32</v>
      </c>
      <c r="D113" s="20" t="s">
        <v>50</v>
      </c>
      <c r="E113" s="2">
        <v>-200</v>
      </c>
      <c r="F113" s="2">
        <v>170.00000000000003</v>
      </c>
      <c r="G113">
        <v>34</v>
      </c>
      <c r="H113">
        <v>40</v>
      </c>
      <c r="I113" s="9"/>
      <c r="J113" s="2" t="str">
        <f t="shared" si="55"/>
        <v>Seattle Seahawks</v>
      </c>
      <c r="K113" s="2" t="str">
        <f t="shared" si="56"/>
        <v>Las Vegas Raiders</v>
      </c>
      <c r="L113" s="17">
        <f t="shared" si="57"/>
        <v>-200</v>
      </c>
      <c r="M113" s="18">
        <f t="shared" si="58"/>
        <v>170.00000000000003</v>
      </c>
      <c r="N113" s="4">
        <f t="shared" si="36"/>
        <v>1.64</v>
      </c>
      <c r="O113" s="4">
        <f t="shared" si="37"/>
        <v>2.35</v>
      </c>
      <c r="P113" s="4"/>
      <c r="Q113" s="4"/>
      <c r="R113" s="1">
        <f t="shared" si="38"/>
        <v>0.6097560975609756</v>
      </c>
      <c r="S113" s="1">
        <f t="shared" si="39"/>
        <v>0.42553191489361702</v>
      </c>
      <c r="T113" s="1">
        <f t="shared" si="40"/>
        <v>3.4085213032581496E-2</v>
      </c>
      <c r="U113" s="1">
        <f t="shared" si="41"/>
        <v>9.2112091333679286E-2</v>
      </c>
      <c r="V113" s="1">
        <f t="shared" si="42"/>
        <v>0.60311209133367927</v>
      </c>
      <c r="W113" s="1"/>
      <c r="X113" s="17">
        <f t="shared" si="43"/>
        <v>658.06657563218641</v>
      </c>
      <c r="Y113" s="18">
        <f t="shared" si="44"/>
        <v>1377.3404079490135</v>
      </c>
      <c r="Z113" s="2">
        <f t="shared" si="45"/>
        <v>625.16324685057702</v>
      </c>
      <c r="AA113" s="18">
        <f t="shared" si="46"/>
        <v>1308.4733875515628</v>
      </c>
      <c r="AB113" s="2">
        <f t="shared" si="47"/>
        <v>-159.95821971905113</v>
      </c>
      <c r="AC113" s="2">
        <f t="shared" si="48"/>
        <v>130.84733875515627</v>
      </c>
      <c r="AD113" s="2">
        <f t="shared" si="49"/>
        <v>-1000</v>
      </c>
      <c r="AE113" s="2">
        <f t="shared" si="50"/>
        <v>1308.4733875515628</v>
      </c>
      <c r="AF113" s="5">
        <f t="shared" si="51"/>
        <v>-1</v>
      </c>
      <c r="AG113" s="5">
        <f t="shared" si="52"/>
        <v>1.35</v>
      </c>
      <c r="AH113" s="3">
        <f t="shared" si="53"/>
        <v>202211</v>
      </c>
      <c r="AI113" s="21">
        <v>1.64</v>
      </c>
      <c r="AJ113" s="21">
        <v>2.35</v>
      </c>
      <c r="AK113" s="21">
        <v>1.5</v>
      </c>
      <c r="AL113" s="21">
        <v>2.7</v>
      </c>
      <c r="AO113">
        <f t="shared" si="54"/>
        <v>-200</v>
      </c>
      <c r="AP113">
        <f>IF(E113&lt;F113,G113,H113)</f>
        <v>34</v>
      </c>
      <c r="AQ113">
        <f>IF(E113&lt;F113,H113,G113)</f>
        <v>40</v>
      </c>
    </row>
    <row r="114" spans="2:43" x14ac:dyDescent="0.25">
      <c r="B114" s="24">
        <v>44892</v>
      </c>
      <c r="C114" s="20" t="s">
        <v>44</v>
      </c>
      <c r="D114" s="20" t="s">
        <v>38</v>
      </c>
      <c r="E114" s="2">
        <v>-105.26315789473685</v>
      </c>
      <c r="F114" s="2">
        <v>-116.27906976744185</v>
      </c>
      <c r="G114">
        <v>23</v>
      </c>
      <c r="H114">
        <v>10</v>
      </c>
      <c r="I114" s="9"/>
      <c r="J114" s="2" t="str">
        <f t="shared" si="55"/>
        <v>Denver Broncos</v>
      </c>
      <c r="K114" s="2" t="str">
        <f t="shared" si="56"/>
        <v>Carolina Panthers</v>
      </c>
      <c r="L114" s="17">
        <f t="shared" si="57"/>
        <v>-116.27906976744185</v>
      </c>
      <c r="M114" s="18">
        <f t="shared" si="58"/>
        <v>-105.26315789473685</v>
      </c>
      <c r="N114" s="4">
        <f t="shared" si="36"/>
        <v>2.25</v>
      </c>
      <c r="O114" s="4">
        <f t="shared" si="37"/>
        <v>1.68</v>
      </c>
      <c r="P114" s="4"/>
      <c r="Q114" s="4"/>
      <c r="R114" s="1">
        <f t="shared" si="38"/>
        <v>0.44444444444444442</v>
      </c>
      <c r="S114" s="1">
        <f t="shared" si="39"/>
        <v>0.59523809523809523</v>
      </c>
      <c r="T114" s="1">
        <f t="shared" si="40"/>
        <v>3.8167938931297662E-2</v>
      </c>
      <c r="U114" s="1">
        <f t="shared" si="41"/>
        <v>7.5396825396825407E-2</v>
      </c>
      <c r="V114" s="1">
        <f t="shared" si="42"/>
        <v>0.4356031746031746</v>
      </c>
      <c r="W114" s="1"/>
      <c r="X114" s="17">
        <f t="shared" si="43"/>
        <v>1295.6673833035745</v>
      </c>
      <c r="Y114" s="18">
        <f t="shared" si="44"/>
        <v>700.89716469112057</v>
      </c>
      <c r="Z114" s="2">
        <f t="shared" si="45"/>
        <v>1230.8840141383957</v>
      </c>
      <c r="AA114" s="18">
        <f t="shared" si="46"/>
        <v>665.85230645656452</v>
      </c>
      <c r="AB114" s="2">
        <f t="shared" si="47"/>
        <v>123.08840141383958</v>
      </c>
      <c r="AC114" s="2">
        <f t="shared" si="48"/>
        <v>-150.18345514512879</v>
      </c>
      <c r="AD114" s="2">
        <f t="shared" si="49"/>
        <v>-1000</v>
      </c>
      <c r="AE114" s="2">
        <f t="shared" si="50"/>
        <v>665.85230645656452</v>
      </c>
      <c r="AF114" s="5">
        <f t="shared" si="51"/>
        <v>-1</v>
      </c>
      <c r="AG114" s="5">
        <f t="shared" si="52"/>
        <v>0.67999999999999994</v>
      </c>
      <c r="AH114" s="3">
        <f t="shared" si="53"/>
        <v>202211</v>
      </c>
      <c r="AI114" s="21">
        <v>2.25</v>
      </c>
      <c r="AJ114" s="21">
        <v>1.68</v>
      </c>
      <c r="AK114" s="21">
        <v>1.95</v>
      </c>
      <c r="AL114" s="21">
        <v>1.86</v>
      </c>
      <c r="AO114">
        <f t="shared" si="54"/>
        <v>-120</v>
      </c>
      <c r="AP114">
        <f>IF(E114&lt;F114,G114,H114)</f>
        <v>10</v>
      </c>
      <c r="AQ114">
        <f>IF(E114&lt;F114,H114,G114)</f>
        <v>23</v>
      </c>
    </row>
    <row r="115" spans="2:43" x14ac:dyDescent="0.25">
      <c r="B115" s="24">
        <v>44892</v>
      </c>
      <c r="C115" s="20" t="s">
        <v>46</v>
      </c>
      <c r="D115" s="20" t="s">
        <v>27</v>
      </c>
      <c r="E115" s="2">
        <v>154.99999999999997</v>
      </c>
      <c r="F115" s="2">
        <v>-175.43859649122805</v>
      </c>
      <c r="G115">
        <v>23</v>
      </c>
      <c r="H115">
        <v>17</v>
      </c>
      <c r="I115" s="9"/>
      <c r="J115" s="2" t="str">
        <f t="shared" si="55"/>
        <v>Tampa Bay Buccaneers</v>
      </c>
      <c r="K115" s="2" t="str">
        <f t="shared" si="56"/>
        <v>Cleveland Browns</v>
      </c>
      <c r="L115" s="17">
        <f t="shared" si="57"/>
        <v>-175.43859649122805</v>
      </c>
      <c r="M115" s="18">
        <f t="shared" si="58"/>
        <v>154.99999999999997</v>
      </c>
      <c r="N115" s="4">
        <f t="shared" si="36"/>
        <v>1.6</v>
      </c>
      <c r="O115" s="4">
        <f t="shared" si="37"/>
        <v>2.4500000000000002</v>
      </c>
      <c r="P115" s="4"/>
      <c r="Q115" s="4"/>
      <c r="R115" s="1">
        <f t="shared" si="38"/>
        <v>0.625</v>
      </c>
      <c r="S115" s="1">
        <f t="shared" si="39"/>
        <v>0.4081632653061224</v>
      </c>
      <c r="T115" s="1">
        <f t="shared" si="40"/>
        <v>3.2098765432098886E-2</v>
      </c>
      <c r="U115" s="1">
        <f t="shared" si="41"/>
        <v>0.1084183673469388</v>
      </c>
      <c r="V115" s="1">
        <f t="shared" si="42"/>
        <v>0.61941836734693878</v>
      </c>
      <c r="W115" s="1"/>
      <c r="X115" s="17">
        <f t="shared" si="43"/>
        <v>614.4177388267467</v>
      </c>
      <c r="Y115" s="18">
        <f t="shared" si="44"/>
        <v>1471.4893831628281</v>
      </c>
      <c r="Z115" s="2">
        <f t="shared" si="45"/>
        <v>583.69685188540939</v>
      </c>
      <c r="AA115" s="18">
        <f t="shared" si="46"/>
        <v>1397.9149140046866</v>
      </c>
      <c r="AB115" s="2">
        <f t="shared" si="47"/>
        <v>-171.32180801898838</v>
      </c>
      <c r="AC115" s="2">
        <f t="shared" si="48"/>
        <v>139.79149140046866</v>
      </c>
      <c r="AD115" s="2">
        <f t="shared" si="49"/>
        <v>-1000</v>
      </c>
      <c r="AE115" s="2">
        <f t="shared" si="50"/>
        <v>1397.9149140046866</v>
      </c>
      <c r="AF115" s="5">
        <f t="shared" si="51"/>
        <v>-1</v>
      </c>
      <c r="AG115" s="5">
        <f t="shared" si="52"/>
        <v>1.4500000000000002</v>
      </c>
      <c r="AH115" s="3">
        <f t="shared" si="53"/>
        <v>202211</v>
      </c>
      <c r="AI115" s="21">
        <v>2.4500000000000002</v>
      </c>
      <c r="AJ115" s="21">
        <v>1.6</v>
      </c>
      <c r="AK115" s="21">
        <v>2.5499999999999998</v>
      </c>
      <c r="AL115" s="21">
        <v>1.57</v>
      </c>
      <c r="AO115">
        <f t="shared" si="54"/>
        <v>-180</v>
      </c>
      <c r="AP115">
        <f>IF(E115&lt;F115,G115,H115)</f>
        <v>17</v>
      </c>
      <c r="AQ115">
        <f>IF(E115&lt;F115,H115,G115)</f>
        <v>23</v>
      </c>
    </row>
    <row r="116" spans="2:43" x14ac:dyDescent="0.25">
      <c r="B116" s="24">
        <v>44892</v>
      </c>
      <c r="C116" s="20" t="s">
        <v>26</v>
      </c>
      <c r="D116" s="20" t="s">
        <v>28</v>
      </c>
      <c r="E116" s="2">
        <v>165</v>
      </c>
      <c r="F116" s="2">
        <v>-185.18518518518516</v>
      </c>
      <c r="G116">
        <v>28</v>
      </c>
      <c r="H116">
        <v>27</v>
      </c>
      <c r="I116" s="9"/>
      <c r="J116" s="2" t="str">
        <f t="shared" si="55"/>
        <v>Baltimore Ravens</v>
      </c>
      <c r="K116" s="2" t="str">
        <f t="shared" si="56"/>
        <v>Jacksonville Jaguars</v>
      </c>
      <c r="L116" s="17">
        <f t="shared" si="57"/>
        <v>-185.18518518518516</v>
      </c>
      <c r="M116" s="18">
        <f t="shared" si="58"/>
        <v>165</v>
      </c>
      <c r="N116" s="4">
        <f t="shared" si="36"/>
        <v>1.47</v>
      </c>
      <c r="O116" s="4">
        <f t="shared" si="37"/>
        <v>2.75</v>
      </c>
      <c r="P116" s="4"/>
      <c r="Q116" s="4"/>
      <c r="R116" s="1">
        <f t="shared" si="38"/>
        <v>0.68027210884353739</v>
      </c>
      <c r="S116" s="1">
        <f t="shared" si="39"/>
        <v>0.36363636363636365</v>
      </c>
      <c r="T116" s="1">
        <f t="shared" si="40"/>
        <v>4.206161137440767E-2</v>
      </c>
      <c r="U116" s="1">
        <f t="shared" si="41"/>
        <v>0.15831787260358687</v>
      </c>
      <c r="V116" s="1">
        <f t="shared" si="42"/>
        <v>0.66931787260358688</v>
      </c>
      <c r="W116" s="1"/>
      <c r="X116" s="17">
        <f t="shared" si="43"/>
        <v>494.0584151893168</v>
      </c>
      <c r="Y116" s="18">
        <f t="shared" si="44"/>
        <v>1810.0865209085014</v>
      </c>
      <c r="Z116" s="2">
        <f t="shared" si="45"/>
        <v>469.35549442985092</v>
      </c>
      <c r="AA116" s="18">
        <f t="shared" si="46"/>
        <v>1719.5821948630762</v>
      </c>
      <c r="AB116" s="2">
        <f t="shared" si="47"/>
        <v>-213.05812158750777</v>
      </c>
      <c r="AC116" s="2">
        <f t="shared" si="48"/>
        <v>171.95821948630763</v>
      </c>
      <c r="AD116" s="2">
        <f t="shared" si="49"/>
        <v>-1000</v>
      </c>
      <c r="AE116" s="2">
        <f t="shared" si="50"/>
        <v>1719.5821948630762</v>
      </c>
      <c r="AF116" s="5">
        <f t="shared" si="51"/>
        <v>-1</v>
      </c>
      <c r="AG116" s="5">
        <f t="shared" si="52"/>
        <v>1.75</v>
      </c>
      <c r="AH116" s="3">
        <f t="shared" si="53"/>
        <v>202211</v>
      </c>
      <c r="AI116" s="21">
        <v>2.75</v>
      </c>
      <c r="AJ116" s="21">
        <v>1.47</v>
      </c>
      <c r="AK116" s="21">
        <v>2.65</v>
      </c>
      <c r="AL116" s="21">
        <v>1.54</v>
      </c>
      <c r="AO116">
        <f t="shared" si="54"/>
        <v>-190</v>
      </c>
      <c r="AP116">
        <f>IF(E116&lt;F116,G116,H116)</f>
        <v>27</v>
      </c>
      <c r="AQ116">
        <f>IF(E116&lt;F116,H116,G116)</f>
        <v>28</v>
      </c>
    </row>
    <row r="117" spans="2:43" x14ac:dyDescent="0.25">
      <c r="B117" s="24">
        <v>44892</v>
      </c>
      <c r="C117" s="20" t="s">
        <v>30</v>
      </c>
      <c r="D117" s="20" t="s">
        <v>40</v>
      </c>
      <c r="E117" s="2">
        <v>-999.99999999999909</v>
      </c>
      <c r="F117" s="2">
        <v>625</v>
      </c>
      <c r="G117">
        <v>30</v>
      </c>
      <c r="H117">
        <v>15</v>
      </c>
      <c r="I117" s="9"/>
      <c r="J117" s="2" t="str">
        <f t="shared" si="55"/>
        <v>Miami Dolphins</v>
      </c>
      <c r="K117" s="2" t="str">
        <f t="shared" si="56"/>
        <v>Houston Texans</v>
      </c>
      <c r="L117" s="17">
        <f t="shared" si="57"/>
        <v>-999.99999999999909</v>
      </c>
      <c r="M117" s="18">
        <f t="shared" si="58"/>
        <v>625</v>
      </c>
      <c r="N117" s="4">
        <f t="shared" si="36"/>
        <v>1.23</v>
      </c>
      <c r="O117" s="4">
        <f t="shared" si="37"/>
        <v>4.25</v>
      </c>
      <c r="P117" s="4"/>
      <c r="Q117" s="4"/>
      <c r="R117" s="1">
        <f t="shared" si="38"/>
        <v>0.81300813008130079</v>
      </c>
      <c r="S117" s="1">
        <f t="shared" si="39"/>
        <v>0.23529411764705882</v>
      </c>
      <c r="T117" s="1">
        <f t="shared" si="40"/>
        <v>4.6076642335766471E-2</v>
      </c>
      <c r="U117" s="1">
        <f t="shared" si="41"/>
        <v>0.28885700621712096</v>
      </c>
      <c r="V117" s="1">
        <f t="shared" si="42"/>
        <v>0.79985700621712097</v>
      </c>
      <c r="W117" s="1"/>
      <c r="X117" s="17">
        <f t="shared" si="43"/>
        <v>250.2234677288684</v>
      </c>
      <c r="Y117" s="18">
        <f t="shared" si="44"/>
        <v>3342.2645955042926</v>
      </c>
      <c r="Z117" s="2">
        <f t="shared" si="45"/>
        <v>237.71229434242497</v>
      </c>
      <c r="AA117" s="18">
        <f t="shared" si="46"/>
        <v>3175.151365729078</v>
      </c>
      <c r="AB117" s="2">
        <f t="shared" si="47"/>
        <v>-420.67660100049278</v>
      </c>
      <c r="AC117" s="2">
        <f t="shared" si="48"/>
        <v>317.51513657290781</v>
      </c>
      <c r="AD117" s="2">
        <f t="shared" si="49"/>
        <v>237.71229434242497</v>
      </c>
      <c r="AE117" s="2">
        <f t="shared" si="50"/>
        <v>-1000</v>
      </c>
      <c r="AF117" s="5">
        <f t="shared" si="51"/>
        <v>0.22999999999999998</v>
      </c>
      <c r="AG117" s="5">
        <f t="shared" si="52"/>
        <v>-1</v>
      </c>
      <c r="AH117" s="3">
        <f t="shared" si="53"/>
        <v>202211</v>
      </c>
      <c r="AI117" s="21">
        <v>1.23</v>
      </c>
      <c r="AJ117" s="21">
        <v>4.25</v>
      </c>
      <c r="AK117" s="21">
        <v>1.1000000000000001</v>
      </c>
      <c r="AL117" s="21">
        <v>7.25</v>
      </c>
      <c r="AO117">
        <f t="shared" si="54"/>
        <v>-1000</v>
      </c>
      <c r="AP117">
        <f>IF(E117&lt;F117,G117,H117)</f>
        <v>30</v>
      </c>
      <c r="AQ117">
        <f>IF(E117&lt;F117,H117,G117)</f>
        <v>15</v>
      </c>
    </row>
    <row r="118" spans="2:43" x14ac:dyDescent="0.25">
      <c r="B118" s="24">
        <v>44892</v>
      </c>
      <c r="C118" s="20" t="s">
        <v>42</v>
      </c>
      <c r="D118" s="20" t="s">
        <v>37</v>
      </c>
      <c r="E118" s="2">
        <v>-370.37037037037032</v>
      </c>
      <c r="F118" s="2">
        <v>280</v>
      </c>
      <c r="G118">
        <v>31</v>
      </c>
      <c r="H118">
        <v>10</v>
      </c>
      <c r="I118" s="9"/>
      <c r="J118" s="2" t="str">
        <f t="shared" si="55"/>
        <v>New York Jets</v>
      </c>
      <c r="K118" s="2" t="str">
        <f t="shared" si="56"/>
        <v>Chicago Bears</v>
      </c>
      <c r="L118" s="17">
        <f t="shared" si="57"/>
        <v>-370.37037037037032</v>
      </c>
      <c r="M118" s="18">
        <f t="shared" si="58"/>
        <v>280</v>
      </c>
      <c r="N118" s="4">
        <f t="shared" si="36"/>
        <v>1.54</v>
      </c>
      <c r="O118" s="4">
        <f t="shared" si="37"/>
        <v>2.65</v>
      </c>
      <c r="P118" s="4"/>
      <c r="Q118" s="4"/>
      <c r="R118" s="1">
        <f t="shared" si="38"/>
        <v>0.64935064935064934</v>
      </c>
      <c r="S118" s="1">
        <f t="shared" si="39"/>
        <v>0.37735849056603776</v>
      </c>
      <c r="T118" s="1">
        <f t="shared" si="40"/>
        <v>2.6014319809069208E-2</v>
      </c>
      <c r="U118" s="1">
        <f t="shared" si="41"/>
        <v>0.13599607939230579</v>
      </c>
      <c r="V118" s="1">
        <f t="shared" si="42"/>
        <v>0.64699607939230575</v>
      </c>
      <c r="W118" s="1"/>
      <c r="X118" s="17">
        <f t="shared" si="43"/>
        <v>545.60441995143913</v>
      </c>
      <c r="Y118" s="18">
        <f t="shared" si="44"/>
        <v>1648.1806912014345</v>
      </c>
      <c r="Z118" s="2">
        <f t="shared" si="45"/>
        <v>518.32419895386715</v>
      </c>
      <c r="AA118" s="18">
        <f t="shared" si="46"/>
        <v>1565.7716566413626</v>
      </c>
      <c r="AB118" s="2">
        <f t="shared" si="47"/>
        <v>-192.92944493394256</v>
      </c>
      <c r="AC118" s="2">
        <f t="shared" si="48"/>
        <v>156.57716566413626</v>
      </c>
      <c r="AD118" s="2">
        <f t="shared" si="49"/>
        <v>518.32419895386715</v>
      </c>
      <c r="AE118" s="2">
        <f t="shared" si="50"/>
        <v>-1000</v>
      </c>
      <c r="AF118" s="5">
        <f t="shared" si="51"/>
        <v>0.54</v>
      </c>
      <c r="AG118" s="5">
        <f t="shared" si="52"/>
        <v>-1</v>
      </c>
      <c r="AH118" s="3">
        <f t="shared" si="53"/>
        <v>202211</v>
      </c>
      <c r="AI118" s="21">
        <v>1.54</v>
      </c>
      <c r="AJ118" s="21">
        <v>2.65</v>
      </c>
      <c r="AK118" s="21">
        <v>1.27</v>
      </c>
      <c r="AL118" s="21">
        <v>3.8</v>
      </c>
      <c r="AO118">
        <f t="shared" si="54"/>
        <v>-400</v>
      </c>
      <c r="AP118">
        <f>IF(E118&lt;F118,G118,H118)</f>
        <v>31</v>
      </c>
      <c r="AQ118">
        <f>IF(E118&lt;F118,H118,G118)</f>
        <v>10</v>
      </c>
    </row>
    <row r="119" spans="2:43" x14ac:dyDescent="0.25">
      <c r="B119" s="24">
        <v>44892</v>
      </c>
      <c r="C119" s="20" t="s">
        <v>41</v>
      </c>
      <c r="D119" s="20" t="s">
        <v>21</v>
      </c>
      <c r="E119" s="2">
        <v>-105.26315789473685</v>
      </c>
      <c r="F119" s="2">
        <v>-116.27906976744185</v>
      </c>
      <c r="G119">
        <v>16</v>
      </c>
      <c r="H119">
        <v>20</v>
      </c>
      <c r="I119" s="9"/>
      <c r="J119" s="2" t="str">
        <f t="shared" si="55"/>
        <v>Cincinnati Bengals</v>
      </c>
      <c r="K119" s="2" t="str">
        <f t="shared" si="56"/>
        <v>Tennessee Titans</v>
      </c>
      <c r="L119" s="17">
        <f t="shared" si="57"/>
        <v>-116.27906976744185</v>
      </c>
      <c r="M119" s="18">
        <f t="shared" si="58"/>
        <v>-105.26315789473685</v>
      </c>
      <c r="N119" s="4">
        <f t="shared" si="36"/>
        <v>2.1</v>
      </c>
      <c r="O119" s="4">
        <f t="shared" si="37"/>
        <v>1.76</v>
      </c>
      <c r="P119" s="4"/>
      <c r="Q119" s="4"/>
      <c r="R119" s="1">
        <f t="shared" si="38"/>
        <v>0.47619047619047616</v>
      </c>
      <c r="S119" s="1">
        <f t="shared" si="39"/>
        <v>0.56818181818181823</v>
      </c>
      <c r="T119" s="1">
        <f t="shared" si="40"/>
        <v>4.2487046632124437E-2</v>
      </c>
      <c r="U119" s="1">
        <f t="shared" si="41"/>
        <v>4.5995670995671034E-2</v>
      </c>
      <c r="V119" s="1">
        <f t="shared" si="42"/>
        <v>0.46500432900432898</v>
      </c>
      <c r="W119" s="1"/>
      <c r="X119" s="17">
        <f t="shared" si="43"/>
        <v>1150.517613763313</v>
      </c>
      <c r="Y119" s="18">
        <f t="shared" si="44"/>
        <v>791.4577723385836</v>
      </c>
      <c r="Z119" s="2">
        <f t="shared" si="45"/>
        <v>1092.9917330751473</v>
      </c>
      <c r="AA119" s="18">
        <f t="shared" si="46"/>
        <v>751.88488372165443</v>
      </c>
      <c r="AB119" s="2">
        <f t="shared" si="47"/>
        <v>109.29917330751474</v>
      </c>
      <c r="AC119" s="2">
        <f t="shared" si="48"/>
        <v>-132.99908292480009</v>
      </c>
      <c r="AD119" s="2">
        <f t="shared" si="49"/>
        <v>1092.9917330751473</v>
      </c>
      <c r="AE119" s="2">
        <f t="shared" si="50"/>
        <v>-1000</v>
      </c>
      <c r="AF119" s="5">
        <f t="shared" si="51"/>
        <v>1.1000000000000001</v>
      </c>
      <c r="AG119" s="5">
        <f t="shared" si="52"/>
        <v>-1</v>
      </c>
      <c r="AH119" s="3">
        <f t="shared" si="53"/>
        <v>202211</v>
      </c>
      <c r="AI119" s="21">
        <v>2.1</v>
      </c>
      <c r="AJ119" s="21">
        <v>1.76</v>
      </c>
      <c r="AK119" s="21">
        <v>1.95</v>
      </c>
      <c r="AL119" s="21">
        <v>1.86</v>
      </c>
      <c r="AO119">
        <f t="shared" si="54"/>
        <v>-120</v>
      </c>
      <c r="AP119">
        <f>IF(E119&lt;F119,G119,H119)</f>
        <v>20</v>
      </c>
      <c r="AQ119">
        <f>IF(E119&lt;F119,H119,G119)</f>
        <v>16</v>
      </c>
    </row>
    <row r="120" spans="2:43" x14ac:dyDescent="0.25">
      <c r="B120" s="24">
        <v>44892</v>
      </c>
      <c r="C120" s="20" t="s">
        <v>49</v>
      </c>
      <c r="D120" s="20" t="s">
        <v>35</v>
      </c>
      <c r="E120" s="2">
        <v>-185.18518518518516</v>
      </c>
      <c r="F120" s="2">
        <v>165</v>
      </c>
      <c r="G120">
        <v>19</v>
      </c>
      <c r="H120">
        <v>13</v>
      </c>
      <c r="I120" s="9"/>
      <c r="J120" s="2" t="str">
        <f t="shared" si="55"/>
        <v>Washington Commanders</v>
      </c>
      <c r="K120" s="2" t="str">
        <f t="shared" si="56"/>
        <v>Atlanta Falcons</v>
      </c>
      <c r="L120" s="17">
        <f t="shared" si="57"/>
        <v>-185.18518518518516</v>
      </c>
      <c r="M120" s="18">
        <f t="shared" si="58"/>
        <v>165</v>
      </c>
      <c r="N120" s="4">
        <f t="shared" si="36"/>
        <v>1.58</v>
      </c>
      <c r="O120" s="4">
        <f t="shared" si="37"/>
        <v>2.5</v>
      </c>
      <c r="P120" s="4"/>
      <c r="Q120" s="4"/>
      <c r="R120" s="1">
        <f t="shared" si="38"/>
        <v>0.63291139240506322</v>
      </c>
      <c r="S120" s="1">
        <f t="shared" si="39"/>
        <v>0.4</v>
      </c>
      <c r="T120" s="1">
        <f t="shared" si="40"/>
        <v>3.1862745098039214E-2</v>
      </c>
      <c r="U120" s="1">
        <f t="shared" si="41"/>
        <v>0.1164556962025316</v>
      </c>
      <c r="V120" s="1">
        <f t="shared" si="42"/>
        <v>0.62745569620253161</v>
      </c>
      <c r="W120" s="1"/>
      <c r="X120" s="17">
        <f t="shared" si="43"/>
        <v>593.73802174746322</v>
      </c>
      <c r="Y120" s="18">
        <f t="shared" si="44"/>
        <v>1520.5870888415161</v>
      </c>
      <c r="Z120" s="2">
        <f t="shared" si="45"/>
        <v>564.05112066009008</v>
      </c>
      <c r="AA120" s="18">
        <f t="shared" si="46"/>
        <v>1444.5577343994403</v>
      </c>
      <c r="AB120" s="2">
        <f t="shared" si="47"/>
        <v>-177.28889516782337</v>
      </c>
      <c r="AC120" s="2">
        <f t="shared" si="48"/>
        <v>144.45577343994404</v>
      </c>
      <c r="AD120" s="2">
        <f t="shared" si="49"/>
        <v>564.05112066009008</v>
      </c>
      <c r="AE120" s="2">
        <f t="shared" si="50"/>
        <v>-1000</v>
      </c>
      <c r="AF120" s="5">
        <f t="shared" si="51"/>
        <v>0.58000000000000007</v>
      </c>
      <c r="AG120" s="5">
        <f t="shared" si="52"/>
        <v>-1</v>
      </c>
      <c r="AH120" s="3">
        <f t="shared" si="53"/>
        <v>202211</v>
      </c>
      <c r="AI120" s="21">
        <v>1.58</v>
      </c>
      <c r="AJ120" s="21">
        <v>2.5</v>
      </c>
      <c r="AK120" s="21">
        <v>1.54</v>
      </c>
      <c r="AL120" s="21">
        <v>2.65</v>
      </c>
      <c r="AO120">
        <f t="shared" si="54"/>
        <v>-190</v>
      </c>
      <c r="AP120">
        <f>IF(E120&lt;F120,G120,H120)</f>
        <v>19</v>
      </c>
      <c r="AQ120">
        <f>IF(E120&lt;F120,H120,G120)</f>
        <v>13</v>
      </c>
    </row>
    <row r="121" spans="2:43" x14ac:dyDescent="0.25">
      <c r="B121" s="24">
        <v>44889</v>
      </c>
      <c r="C121" s="20" t="s">
        <v>29</v>
      </c>
      <c r="D121" s="20" t="s">
        <v>36</v>
      </c>
      <c r="E121" s="2">
        <v>-147.05882352941177</v>
      </c>
      <c r="F121" s="2">
        <v>125</v>
      </c>
      <c r="G121">
        <v>33</v>
      </c>
      <c r="H121">
        <v>26</v>
      </c>
      <c r="I121" s="9"/>
      <c r="J121" s="2" t="str">
        <f t="shared" si="55"/>
        <v>Minnesota Vikings</v>
      </c>
      <c r="K121" s="2" t="str">
        <f t="shared" si="56"/>
        <v>New England Patriots</v>
      </c>
      <c r="L121" s="17">
        <f t="shared" si="57"/>
        <v>-147.05882352941177</v>
      </c>
      <c r="M121" s="18">
        <f t="shared" si="58"/>
        <v>125</v>
      </c>
      <c r="N121" s="4">
        <f t="shared" si="36"/>
        <v>1.57</v>
      </c>
      <c r="O121" s="4">
        <f t="shared" si="37"/>
        <v>2.5499999999999998</v>
      </c>
      <c r="P121" s="4"/>
      <c r="Q121" s="4"/>
      <c r="R121" s="1">
        <f t="shared" si="38"/>
        <v>0.63694267515923564</v>
      </c>
      <c r="S121" s="1">
        <f t="shared" si="39"/>
        <v>0.39215686274509809</v>
      </c>
      <c r="T121" s="1">
        <f t="shared" si="40"/>
        <v>2.8276699029126329E-2</v>
      </c>
      <c r="U121" s="1">
        <f t="shared" si="41"/>
        <v>0.12239290620706877</v>
      </c>
      <c r="V121" s="1">
        <f t="shared" si="42"/>
        <v>0.63339290620706878</v>
      </c>
      <c r="W121" s="1"/>
      <c r="X121" s="17">
        <f t="shared" si="43"/>
        <v>578.79886276004493</v>
      </c>
      <c r="Y121" s="18">
        <f t="shared" si="44"/>
        <v>1558.0808321378222</v>
      </c>
      <c r="Z121" s="2">
        <f t="shared" si="45"/>
        <v>549.85891962204266</v>
      </c>
      <c r="AA121" s="18">
        <f t="shared" si="46"/>
        <v>1480.1767905309309</v>
      </c>
      <c r="AB121" s="2">
        <f t="shared" si="47"/>
        <v>-181.86483192586408</v>
      </c>
      <c r="AC121" s="2">
        <f t="shared" si="48"/>
        <v>148.0176790530931</v>
      </c>
      <c r="AD121" s="2">
        <f t="shared" si="49"/>
        <v>549.85891962204266</v>
      </c>
      <c r="AE121" s="2">
        <f t="shared" si="50"/>
        <v>-1000</v>
      </c>
      <c r="AF121" s="5">
        <f t="shared" si="51"/>
        <v>0.57000000000000006</v>
      </c>
      <c r="AG121" s="5">
        <f t="shared" si="52"/>
        <v>-1</v>
      </c>
      <c r="AH121" s="3">
        <f t="shared" si="53"/>
        <v>202211</v>
      </c>
      <c r="AI121" s="21">
        <v>1.57</v>
      </c>
      <c r="AJ121" s="21">
        <v>2.5499999999999998</v>
      </c>
      <c r="AK121" s="21">
        <v>1.68</v>
      </c>
      <c r="AL121" s="21">
        <v>2.25</v>
      </c>
      <c r="AO121">
        <f t="shared" si="54"/>
        <v>-150</v>
      </c>
      <c r="AP121">
        <f>IF(E121&lt;F121,G121,H121)</f>
        <v>33</v>
      </c>
      <c r="AQ121">
        <f>IF(E121&lt;F121,H121,G121)</f>
        <v>26</v>
      </c>
    </row>
    <row r="122" spans="2:43" x14ac:dyDescent="0.25">
      <c r="B122" s="24">
        <v>44889</v>
      </c>
      <c r="C122" s="20" t="s">
        <v>23</v>
      </c>
      <c r="D122" s="20" t="s">
        <v>25</v>
      </c>
      <c r="E122" s="2">
        <v>-500.00000000000011</v>
      </c>
      <c r="F122" s="2">
        <v>375</v>
      </c>
      <c r="G122">
        <v>28</v>
      </c>
      <c r="H122">
        <v>20</v>
      </c>
      <c r="I122" s="9"/>
      <c r="J122" s="2" t="str">
        <f t="shared" si="55"/>
        <v>Dallas Cowboys</v>
      </c>
      <c r="K122" s="2" t="str">
        <f t="shared" si="56"/>
        <v>New York Giants</v>
      </c>
      <c r="L122" s="17">
        <f t="shared" si="57"/>
        <v>-500.00000000000011</v>
      </c>
      <c r="M122" s="18">
        <f t="shared" si="58"/>
        <v>375</v>
      </c>
      <c r="N122" s="4">
        <f t="shared" si="36"/>
        <v>1.34</v>
      </c>
      <c r="O122" s="4">
        <f t="shared" si="37"/>
        <v>3.35</v>
      </c>
      <c r="P122" s="4"/>
      <c r="Q122" s="4"/>
      <c r="R122" s="1">
        <f t="shared" si="38"/>
        <v>0.74626865671641784</v>
      </c>
      <c r="S122" s="1">
        <f t="shared" si="39"/>
        <v>0.29850746268656714</v>
      </c>
      <c r="T122" s="1">
        <f t="shared" si="40"/>
        <v>4.2857142857142816E-2</v>
      </c>
      <c r="U122" s="1">
        <f t="shared" si="41"/>
        <v>0.22388059701492535</v>
      </c>
      <c r="V122" s="1">
        <f t="shared" si="42"/>
        <v>0.73488059701492536</v>
      </c>
      <c r="W122" s="1"/>
      <c r="X122" s="17">
        <f t="shared" si="43"/>
        <v>360.7652781444848</v>
      </c>
      <c r="Y122" s="18">
        <f t="shared" si="44"/>
        <v>2419.4789829550677</v>
      </c>
      <c r="Z122" s="2">
        <f t="shared" si="45"/>
        <v>342.72701423726056</v>
      </c>
      <c r="AA122" s="18">
        <f t="shared" si="46"/>
        <v>2298.5050338073142</v>
      </c>
      <c r="AB122" s="2">
        <f t="shared" si="47"/>
        <v>-291.77740839177835</v>
      </c>
      <c r="AC122" s="2">
        <f t="shared" si="48"/>
        <v>229.85050338073142</v>
      </c>
      <c r="AD122" s="2">
        <f t="shared" si="49"/>
        <v>342.72701423726056</v>
      </c>
      <c r="AE122" s="2">
        <f t="shared" si="50"/>
        <v>-1000</v>
      </c>
      <c r="AF122" s="5">
        <f t="shared" si="51"/>
        <v>0.34000000000000008</v>
      </c>
      <c r="AG122" s="5">
        <f t="shared" si="52"/>
        <v>-1</v>
      </c>
      <c r="AH122" s="3">
        <f t="shared" si="53"/>
        <v>202211</v>
      </c>
      <c r="AI122" s="21">
        <v>1.34</v>
      </c>
      <c r="AJ122" s="21">
        <v>3.35</v>
      </c>
      <c r="AK122" s="21">
        <v>1.2</v>
      </c>
      <c r="AL122" s="21">
        <v>4.75</v>
      </c>
      <c r="AO122">
        <f t="shared" si="54"/>
        <v>-500</v>
      </c>
      <c r="AP122">
        <f>IF(E122&lt;F122,G122,H122)</f>
        <v>28</v>
      </c>
      <c r="AQ122">
        <f>IF(E122&lt;F122,H122,G122)</f>
        <v>20</v>
      </c>
    </row>
    <row r="123" spans="2:43" x14ac:dyDescent="0.25">
      <c r="B123" s="24">
        <v>44889</v>
      </c>
      <c r="C123" s="20" t="s">
        <v>34</v>
      </c>
      <c r="D123" s="20" t="s">
        <v>24</v>
      </c>
      <c r="E123" s="2">
        <v>350</v>
      </c>
      <c r="F123" s="2">
        <v>-454.54545454545462</v>
      </c>
      <c r="G123">
        <v>25</v>
      </c>
      <c r="H123">
        <v>28</v>
      </c>
      <c r="I123" s="9"/>
      <c r="J123" s="2" t="str">
        <f t="shared" si="55"/>
        <v>Buffalo Bills</v>
      </c>
      <c r="K123" s="2" t="str">
        <f t="shared" si="56"/>
        <v>Detroit Lions</v>
      </c>
      <c r="L123" s="17">
        <f t="shared" si="57"/>
        <v>-454.54545454545462</v>
      </c>
      <c r="M123" s="18">
        <f t="shared" si="58"/>
        <v>350</v>
      </c>
      <c r="N123" s="4">
        <f t="shared" si="36"/>
        <v>1.22</v>
      </c>
      <c r="O123" s="4">
        <f t="shared" si="37"/>
        <v>4.5</v>
      </c>
      <c r="P123" s="4"/>
      <c r="Q123" s="4"/>
      <c r="R123" s="1">
        <f t="shared" si="38"/>
        <v>0.81967213114754101</v>
      </c>
      <c r="S123" s="1">
        <f t="shared" si="39"/>
        <v>0.22222222222222221</v>
      </c>
      <c r="T123" s="1">
        <f t="shared" si="40"/>
        <v>4.0209790209790097E-2</v>
      </c>
      <c r="U123" s="1">
        <f t="shared" si="41"/>
        <v>0.2987249544626594</v>
      </c>
      <c r="V123" s="1">
        <f t="shared" si="42"/>
        <v>0.80972495446265946</v>
      </c>
      <c r="W123" s="1"/>
      <c r="X123" s="17">
        <f t="shared" si="43"/>
        <v>234.98725646118768</v>
      </c>
      <c r="Y123" s="18">
        <f t="shared" si="44"/>
        <v>3526.591123964678</v>
      </c>
      <c r="Z123" s="2">
        <f t="shared" si="45"/>
        <v>223.2378936381283</v>
      </c>
      <c r="AA123" s="18">
        <f t="shared" si="46"/>
        <v>3350.2615677664439</v>
      </c>
      <c r="AB123" s="2">
        <f t="shared" si="47"/>
        <v>-447.95262296329213</v>
      </c>
      <c r="AC123" s="2">
        <f t="shared" si="48"/>
        <v>335.02615677664437</v>
      </c>
      <c r="AD123" s="2">
        <f t="shared" si="49"/>
        <v>223.2378936381283</v>
      </c>
      <c r="AE123" s="2">
        <f t="shared" si="50"/>
        <v>-1000</v>
      </c>
      <c r="AF123" s="5">
        <f t="shared" si="51"/>
        <v>0.21999999999999997</v>
      </c>
      <c r="AG123" s="5">
        <f t="shared" si="52"/>
        <v>-1</v>
      </c>
      <c r="AH123" s="3">
        <f t="shared" si="53"/>
        <v>202211</v>
      </c>
      <c r="AI123" s="21">
        <v>4.5</v>
      </c>
      <c r="AJ123" s="21">
        <v>1.22</v>
      </c>
      <c r="AK123" s="21">
        <v>4.5</v>
      </c>
      <c r="AL123" s="21">
        <v>1.22</v>
      </c>
      <c r="AO123">
        <f t="shared" si="54"/>
        <v>-500</v>
      </c>
      <c r="AP123">
        <f>IF(E123&lt;F123,G123,H123)</f>
        <v>28</v>
      </c>
      <c r="AQ123">
        <f>IF(E123&lt;F123,H123,G123)</f>
        <v>25</v>
      </c>
    </row>
    <row r="124" spans="2:43" x14ac:dyDescent="0.25">
      <c r="B124" s="24">
        <v>44886</v>
      </c>
      <c r="C124" s="20" t="s">
        <v>48</v>
      </c>
      <c r="D124" s="20" t="s">
        <v>22</v>
      </c>
      <c r="E124" s="2">
        <v>350</v>
      </c>
      <c r="F124" s="2">
        <v>-454.54545454545462</v>
      </c>
      <c r="G124">
        <v>10</v>
      </c>
      <c r="H124">
        <v>38</v>
      </c>
      <c r="I124" s="9"/>
      <c r="J124" s="2" t="str">
        <f t="shared" si="55"/>
        <v>San Francisco 49ers</v>
      </c>
      <c r="K124" s="2" t="str">
        <f t="shared" si="56"/>
        <v>Arizona Cardinals</v>
      </c>
      <c r="L124" s="17">
        <f t="shared" si="57"/>
        <v>-454.54545454545462</v>
      </c>
      <c r="M124" s="18">
        <f t="shared" si="58"/>
        <v>350</v>
      </c>
      <c r="N124" s="4">
        <f t="shared" si="36"/>
        <v>1.41</v>
      </c>
      <c r="O124" s="4">
        <f t="shared" si="37"/>
        <v>3</v>
      </c>
      <c r="P124" s="4"/>
      <c r="Q124" s="4"/>
      <c r="R124" s="1">
        <f t="shared" si="38"/>
        <v>0.70921985815602839</v>
      </c>
      <c r="S124" s="1">
        <f t="shared" si="39"/>
        <v>0.33333333333333331</v>
      </c>
      <c r="T124" s="1">
        <f t="shared" si="40"/>
        <v>4.0816326530612401E-2</v>
      </c>
      <c r="U124" s="1">
        <f t="shared" si="41"/>
        <v>0.18794326241134754</v>
      </c>
      <c r="V124" s="1">
        <f t="shared" si="42"/>
        <v>0.69894326241134752</v>
      </c>
      <c r="W124" s="1"/>
      <c r="X124" s="17">
        <f t="shared" si="43"/>
        <v>430.73129648608347</v>
      </c>
      <c r="Y124" s="18">
        <f t="shared" si="44"/>
        <v>2057.0269370258952</v>
      </c>
      <c r="Z124" s="2">
        <f t="shared" si="45"/>
        <v>409.19473166177926</v>
      </c>
      <c r="AA124" s="18">
        <f t="shared" si="46"/>
        <v>1954.1755901746003</v>
      </c>
      <c r="AB124" s="2">
        <f t="shared" si="47"/>
        <v>-244.3824229942804</v>
      </c>
      <c r="AC124" s="2">
        <f t="shared" si="48"/>
        <v>195.41755901746004</v>
      </c>
      <c r="AD124" s="2">
        <f t="shared" si="49"/>
        <v>409.19473166177926</v>
      </c>
      <c r="AE124" s="2">
        <f t="shared" si="50"/>
        <v>-1000</v>
      </c>
      <c r="AF124" s="5">
        <f t="shared" si="51"/>
        <v>0.40999999999999992</v>
      </c>
      <c r="AG124" s="5">
        <f t="shared" si="52"/>
        <v>-1</v>
      </c>
      <c r="AH124" s="3">
        <f t="shared" si="53"/>
        <v>202211</v>
      </c>
      <c r="AI124" s="21">
        <v>3</v>
      </c>
      <c r="AJ124" s="21">
        <v>1.41</v>
      </c>
      <c r="AK124" s="21">
        <v>4.5</v>
      </c>
      <c r="AL124" s="21">
        <v>1.22</v>
      </c>
      <c r="AO124">
        <f t="shared" si="54"/>
        <v>-500</v>
      </c>
      <c r="AP124">
        <f>IF(E124&lt;F124,G124,H124)</f>
        <v>38</v>
      </c>
      <c r="AQ124">
        <f>IF(E124&lt;F124,H124,G124)</f>
        <v>10</v>
      </c>
    </row>
    <row r="125" spans="2:43" x14ac:dyDescent="0.25">
      <c r="B125" s="24">
        <v>44885</v>
      </c>
      <c r="C125" s="20" t="s">
        <v>31</v>
      </c>
      <c r="D125" s="20" t="s">
        <v>20</v>
      </c>
      <c r="E125" s="2">
        <v>195.00000000000003</v>
      </c>
      <c r="F125" s="2">
        <v>-238.09523809523813</v>
      </c>
      <c r="G125">
        <v>27</v>
      </c>
      <c r="H125">
        <v>30</v>
      </c>
      <c r="I125" s="9"/>
      <c r="J125" s="2" t="str">
        <f t="shared" si="55"/>
        <v>Kansas City Chiefs</v>
      </c>
      <c r="K125" s="2" t="str">
        <f t="shared" si="56"/>
        <v>Los Angeles Chargers</v>
      </c>
      <c r="L125" s="17">
        <f t="shared" si="57"/>
        <v>-238.09523809523813</v>
      </c>
      <c r="M125" s="18">
        <f t="shared" si="58"/>
        <v>195.00000000000003</v>
      </c>
      <c r="N125" s="4">
        <f t="shared" si="36"/>
        <v>1.41</v>
      </c>
      <c r="O125" s="4">
        <f t="shared" si="37"/>
        <v>3</v>
      </c>
      <c r="P125" s="4"/>
      <c r="Q125" s="4"/>
      <c r="R125" s="1">
        <f t="shared" si="38"/>
        <v>0.70921985815602839</v>
      </c>
      <c r="S125" s="1">
        <f t="shared" si="39"/>
        <v>0.33333333333333331</v>
      </c>
      <c r="T125" s="1">
        <f t="shared" si="40"/>
        <v>4.0816326530612401E-2</v>
      </c>
      <c r="U125" s="1">
        <f t="shared" si="41"/>
        <v>0.18794326241134754</v>
      </c>
      <c r="V125" s="1">
        <f t="shared" si="42"/>
        <v>0.69894326241134752</v>
      </c>
      <c r="W125" s="1"/>
      <c r="X125" s="17">
        <f t="shared" si="43"/>
        <v>430.73129648608347</v>
      </c>
      <c r="Y125" s="18">
        <f t="shared" si="44"/>
        <v>2057.0269370258952</v>
      </c>
      <c r="Z125" s="2">
        <f t="shared" si="45"/>
        <v>409.19473166177926</v>
      </c>
      <c r="AA125" s="18">
        <f t="shared" si="46"/>
        <v>1954.1755901746003</v>
      </c>
      <c r="AB125" s="2">
        <f t="shared" si="47"/>
        <v>-244.3824229942804</v>
      </c>
      <c r="AC125" s="2">
        <f t="shared" si="48"/>
        <v>195.41755901746004</v>
      </c>
      <c r="AD125" s="2">
        <f t="shared" si="49"/>
        <v>409.19473166177926</v>
      </c>
      <c r="AE125" s="2">
        <f t="shared" si="50"/>
        <v>-1000</v>
      </c>
      <c r="AF125" s="5">
        <f t="shared" si="51"/>
        <v>0.40999999999999992</v>
      </c>
      <c r="AG125" s="5">
        <f t="shared" si="52"/>
        <v>-1</v>
      </c>
      <c r="AH125" s="3">
        <f t="shared" si="53"/>
        <v>202211</v>
      </c>
      <c r="AI125" s="21">
        <v>3</v>
      </c>
      <c r="AJ125" s="21">
        <v>1.41</v>
      </c>
      <c r="AK125" s="21">
        <v>2.95</v>
      </c>
      <c r="AL125" s="21">
        <v>1.42</v>
      </c>
      <c r="AO125">
        <f t="shared" si="54"/>
        <v>-300</v>
      </c>
      <c r="AP125">
        <f>IF(E125&lt;F125,G125,H125)</f>
        <v>30</v>
      </c>
      <c r="AQ125">
        <f>IF(E125&lt;F125,H125,G125)</f>
        <v>27</v>
      </c>
    </row>
    <row r="126" spans="2:43" x14ac:dyDescent="0.25">
      <c r="B126" s="24">
        <v>44885</v>
      </c>
      <c r="C126" s="20" t="s">
        <v>29</v>
      </c>
      <c r="D126" s="20" t="s">
        <v>23</v>
      </c>
      <c r="E126" s="2">
        <v>110.00000000000001</v>
      </c>
      <c r="F126" s="2">
        <v>-131.57894736842104</v>
      </c>
      <c r="G126">
        <v>3</v>
      </c>
      <c r="H126">
        <v>40</v>
      </c>
      <c r="I126" s="9"/>
      <c r="J126" s="2" t="str">
        <f t="shared" si="55"/>
        <v>Dallas Cowboys</v>
      </c>
      <c r="K126" s="2" t="str">
        <f t="shared" si="56"/>
        <v>Minnesota Vikings</v>
      </c>
      <c r="L126" s="17">
        <f t="shared" si="57"/>
        <v>-131.57894736842104</v>
      </c>
      <c r="M126" s="18">
        <f t="shared" si="58"/>
        <v>110.00000000000001</v>
      </c>
      <c r="N126" s="4">
        <f t="shared" si="36"/>
        <v>1.9</v>
      </c>
      <c r="O126" s="4">
        <f t="shared" si="37"/>
        <v>1.9</v>
      </c>
      <c r="P126" s="4"/>
      <c r="Q126" s="4"/>
      <c r="R126" s="1">
        <f t="shared" si="38"/>
        <v>0.52631578947368418</v>
      </c>
      <c r="S126" s="1">
        <f t="shared" si="39"/>
        <v>0.52631578947368418</v>
      </c>
      <c r="T126" s="1">
        <f t="shared" si="40"/>
        <v>4.9999999999999933E-2</v>
      </c>
      <c r="U126" s="1">
        <f t="shared" si="41"/>
        <v>0</v>
      </c>
      <c r="V126" s="1">
        <f t="shared" si="42"/>
        <v>0.51100000000000001</v>
      </c>
      <c r="W126" s="1"/>
      <c r="X126" s="17">
        <f t="shared" si="43"/>
        <v>956.94716242661434</v>
      </c>
      <c r="Y126" s="18">
        <f t="shared" si="44"/>
        <v>953.05662164669593</v>
      </c>
      <c r="Z126" s="2">
        <f t="shared" si="45"/>
        <v>909.09980430528356</v>
      </c>
      <c r="AA126" s="18">
        <f t="shared" si="46"/>
        <v>905.40379056436109</v>
      </c>
      <c r="AB126" s="2">
        <f t="shared" si="47"/>
        <v>-109.9989236895921</v>
      </c>
      <c r="AC126" s="2">
        <f t="shared" si="48"/>
        <v>-110.44795818412409</v>
      </c>
      <c r="AD126" s="2">
        <f t="shared" si="49"/>
        <v>909.09980430528356</v>
      </c>
      <c r="AE126" s="2">
        <f t="shared" si="50"/>
        <v>-1000</v>
      </c>
      <c r="AF126" s="5">
        <f t="shared" si="51"/>
        <v>0.89999999999999991</v>
      </c>
      <c r="AG126" s="5">
        <f t="shared" si="52"/>
        <v>-1</v>
      </c>
      <c r="AH126" s="3">
        <f t="shared" si="53"/>
        <v>202211</v>
      </c>
      <c r="AI126" s="21">
        <v>1.9</v>
      </c>
      <c r="AJ126" s="21">
        <v>1.9</v>
      </c>
      <c r="AK126" s="21">
        <v>2.1</v>
      </c>
      <c r="AL126" s="21">
        <v>1.76</v>
      </c>
      <c r="AO126">
        <f t="shared" si="54"/>
        <v>-140</v>
      </c>
      <c r="AP126">
        <f>IF(E126&lt;F126,G126,H126)</f>
        <v>40</v>
      </c>
      <c r="AQ126">
        <f>IF(E126&lt;F126,H126,G126)</f>
        <v>3</v>
      </c>
    </row>
    <row r="127" spans="2:43" x14ac:dyDescent="0.25">
      <c r="B127" s="24">
        <v>44885</v>
      </c>
      <c r="C127" s="20" t="s">
        <v>45</v>
      </c>
      <c r="D127" s="20" t="s">
        <v>21</v>
      </c>
      <c r="E127" s="2">
        <v>160</v>
      </c>
      <c r="F127" s="2">
        <v>-181.81818181818181</v>
      </c>
      <c r="G127">
        <v>30</v>
      </c>
      <c r="H127">
        <v>37</v>
      </c>
      <c r="I127" s="9"/>
      <c r="J127" s="2" t="str">
        <f t="shared" si="55"/>
        <v>Cincinnati Bengals</v>
      </c>
      <c r="K127" s="2" t="str">
        <f t="shared" si="56"/>
        <v>Pittsburgh Steelers</v>
      </c>
      <c r="L127" s="17">
        <f t="shared" si="57"/>
        <v>-181.81818181818181</v>
      </c>
      <c r="M127" s="18">
        <f t="shared" si="58"/>
        <v>160</v>
      </c>
      <c r="N127" s="4">
        <f t="shared" si="36"/>
        <v>1.41</v>
      </c>
      <c r="O127" s="4">
        <f t="shared" si="37"/>
        <v>3</v>
      </c>
      <c r="P127" s="4"/>
      <c r="Q127" s="4"/>
      <c r="R127" s="1">
        <f t="shared" si="38"/>
        <v>0.70921985815602839</v>
      </c>
      <c r="S127" s="1">
        <f t="shared" si="39"/>
        <v>0.33333333333333331</v>
      </c>
      <c r="T127" s="1">
        <f t="shared" si="40"/>
        <v>4.0816326530612401E-2</v>
      </c>
      <c r="U127" s="1">
        <f t="shared" si="41"/>
        <v>0.18794326241134754</v>
      </c>
      <c r="V127" s="1">
        <f t="shared" si="42"/>
        <v>0.69894326241134752</v>
      </c>
      <c r="W127" s="1"/>
      <c r="X127" s="17">
        <f t="shared" si="43"/>
        <v>430.73129648608347</v>
      </c>
      <c r="Y127" s="18">
        <f t="shared" si="44"/>
        <v>2057.0269370258952</v>
      </c>
      <c r="Z127" s="2">
        <f t="shared" si="45"/>
        <v>409.19473166177926</v>
      </c>
      <c r="AA127" s="18">
        <f t="shared" si="46"/>
        <v>1954.1755901746003</v>
      </c>
      <c r="AB127" s="2">
        <f t="shared" si="47"/>
        <v>-244.3824229942804</v>
      </c>
      <c r="AC127" s="2">
        <f t="shared" si="48"/>
        <v>195.41755901746004</v>
      </c>
      <c r="AD127" s="2">
        <f t="shared" si="49"/>
        <v>409.19473166177926</v>
      </c>
      <c r="AE127" s="2">
        <f t="shared" si="50"/>
        <v>-1000</v>
      </c>
      <c r="AF127" s="5">
        <f t="shared" si="51"/>
        <v>0.40999999999999992</v>
      </c>
      <c r="AG127" s="5">
        <f t="shared" si="52"/>
        <v>-1</v>
      </c>
      <c r="AH127" s="3">
        <f t="shared" si="53"/>
        <v>202211</v>
      </c>
      <c r="AI127" s="21">
        <v>3</v>
      </c>
      <c r="AJ127" s="21">
        <v>1.41</v>
      </c>
      <c r="AK127" s="21">
        <v>2.6</v>
      </c>
      <c r="AL127" s="21">
        <v>1.55</v>
      </c>
      <c r="AO127">
        <f t="shared" si="54"/>
        <v>-190</v>
      </c>
      <c r="AP127">
        <f>IF(E127&lt;F127,G127,H127)</f>
        <v>37</v>
      </c>
      <c r="AQ127">
        <f>IF(E127&lt;F127,H127,G127)</f>
        <v>30</v>
      </c>
    </row>
    <row r="128" spans="2:43" x14ac:dyDescent="0.25">
      <c r="B128" s="24">
        <v>44885</v>
      </c>
      <c r="C128" s="20" t="s">
        <v>38</v>
      </c>
      <c r="D128" s="20" t="s">
        <v>50</v>
      </c>
      <c r="E128" s="2">
        <v>-151.51515151515153</v>
      </c>
      <c r="F128" s="2">
        <v>129.99999999999997</v>
      </c>
      <c r="G128">
        <v>16</v>
      </c>
      <c r="H128">
        <v>22</v>
      </c>
      <c r="I128" s="9"/>
      <c r="J128" s="2" t="str">
        <f t="shared" si="55"/>
        <v>Denver Broncos</v>
      </c>
      <c r="K128" s="2" t="str">
        <f t="shared" si="56"/>
        <v>Las Vegas Raiders</v>
      </c>
      <c r="L128" s="17">
        <f t="shared" si="57"/>
        <v>-151.51515151515153</v>
      </c>
      <c r="M128" s="18">
        <f t="shared" si="58"/>
        <v>129.99999999999997</v>
      </c>
      <c r="N128" s="4">
        <f t="shared" si="36"/>
        <v>1.74</v>
      </c>
      <c r="O128" s="4">
        <f t="shared" si="37"/>
        <v>2.15</v>
      </c>
      <c r="P128" s="4"/>
      <c r="Q128" s="4"/>
      <c r="R128" s="1">
        <f t="shared" si="38"/>
        <v>0.57471264367816088</v>
      </c>
      <c r="S128" s="1">
        <f t="shared" si="39"/>
        <v>0.46511627906976744</v>
      </c>
      <c r="T128" s="1">
        <f t="shared" si="40"/>
        <v>3.8303341902313659E-2</v>
      </c>
      <c r="U128" s="1">
        <f t="shared" si="41"/>
        <v>5.4798182304196724E-2</v>
      </c>
      <c r="V128" s="1">
        <f t="shared" si="42"/>
        <v>0.56579818230419676</v>
      </c>
      <c r="W128" s="1"/>
      <c r="X128" s="17">
        <f t="shared" si="43"/>
        <v>767.41465645493759</v>
      </c>
      <c r="Y128" s="18">
        <f t="shared" si="44"/>
        <v>1185.8985221458363</v>
      </c>
      <c r="Z128" s="2">
        <f t="shared" si="45"/>
        <v>729.04392363219063</v>
      </c>
      <c r="AA128" s="18">
        <f t="shared" si="46"/>
        <v>1126.6035960385445</v>
      </c>
      <c r="AB128" s="2">
        <f t="shared" si="47"/>
        <v>-137.16594673992637</v>
      </c>
      <c r="AC128" s="2">
        <f t="shared" si="48"/>
        <v>112.66035960385446</v>
      </c>
      <c r="AD128" s="2">
        <f t="shared" si="49"/>
        <v>-1000</v>
      </c>
      <c r="AE128" s="2">
        <f t="shared" si="50"/>
        <v>1126.6035960385445</v>
      </c>
      <c r="AF128" s="5">
        <f t="shared" si="51"/>
        <v>-1</v>
      </c>
      <c r="AG128" s="5">
        <f t="shared" si="52"/>
        <v>1.1499999999999999</v>
      </c>
      <c r="AH128" s="3">
        <f t="shared" si="53"/>
        <v>202211</v>
      </c>
      <c r="AI128" s="21">
        <v>1.74</v>
      </c>
      <c r="AJ128" s="21">
        <v>2.15</v>
      </c>
      <c r="AK128" s="21">
        <v>1.66</v>
      </c>
      <c r="AL128" s="21">
        <v>2.2999999999999998</v>
      </c>
      <c r="AO128">
        <f t="shared" si="54"/>
        <v>-160</v>
      </c>
      <c r="AP128">
        <f>IF(E128&lt;F128,G128,H128)</f>
        <v>16</v>
      </c>
      <c r="AQ128">
        <f>IF(E128&lt;F128,H128,G128)</f>
        <v>22</v>
      </c>
    </row>
    <row r="129" spans="2:43" x14ac:dyDescent="0.25">
      <c r="B129" s="24">
        <v>44885</v>
      </c>
      <c r="C129" s="20" t="s">
        <v>35</v>
      </c>
      <c r="D129" s="20" t="s">
        <v>37</v>
      </c>
      <c r="E129" s="2">
        <v>-140.84507042253523</v>
      </c>
      <c r="F129" s="2">
        <v>120.00000000000001</v>
      </c>
      <c r="G129">
        <v>27</v>
      </c>
      <c r="H129">
        <v>24</v>
      </c>
      <c r="I129" s="9"/>
      <c r="J129" s="2" t="str">
        <f t="shared" si="55"/>
        <v>Atlanta Falcons</v>
      </c>
      <c r="K129" s="2" t="str">
        <f t="shared" si="56"/>
        <v>Chicago Bears</v>
      </c>
      <c r="L129" s="17">
        <f t="shared" si="57"/>
        <v>-140.84507042253523</v>
      </c>
      <c r="M129" s="18">
        <f t="shared" si="58"/>
        <v>120.00000000000001</v>
      </c>
      <c r="N129" s="4">
        <f t="shared" si="36"/>
        <v>1.45</v>
      </c>
      <c r="O129" s="4">
        <f t="shared" si="37"/>
        <v>2.8</v>
      </c>
      <c r="P129" s="4"/>
      <c r="Q129" s="4"/>
      <c r="R129" s="1">
        <f t="shared" si="38"/>
        <v>0.68965517241379315</v>
      </c>
      <c r="S129" s="1">
        <f t="shared" si="39"/>
        <v>0.35714285714285715</v>
      </c>
      <c r="T129" s="1">
        <f t="shared" si="40"/>
        <v>4.4705882352941262E-2</v>
      </c>
      <c r="U129" s="1">
        <f t="shared" si="41"/>
        <v>0.166256157635468</v>
      </c>
      <c r="V129" s="1">
        <f t="shared" si="42"/>
        <v>0.67725615763546798</v>
      </c>
      <c r="W129" s="1"/>
      <c r="X129" s="17">
        <f t="shared" si="43"/>
        <v>476.54619116545314</v>
      </c>
      <c r="Y129" s="18">
        <f t="shared" si="44"/>
        <v>1872.3757127156628</v>
      </c>
      <c r="Z129" s="2">
        <f t="shared" si="45"/>
        <v>452.71888160718044</v>
      </c>
      <c r="AA129" s="18">
        <f t="shared" si="46"/>
        <v>1778.7569270798795</v>
      </c>
      <c r="AB129" s="2">
        <f t="shared" si="47"/>
        <v>-220.88762820095712</v>
      </c>
      <c r="AC129" s="2">
        <f t="shared" si="48"/>
        <v>177.87569270798795</v>
      </c>
      <c r="AD129" s="2">
        <f t="shared" si="49"/>
        <v>452.71888160718044</v>
      </c>
      <c r="AE129" s="2">
        <f t="shared" si="50"/>
        <v>-1000</v>
      </c>
      <c r="AF129" s="5">
        <f t="shared" si="51"/>
        <v>0.44999999999999996</v>
      </c>
      <c r="AG129" s="5">
        <f t="shared" si="52"/>
        <v>-1</v>
      </c>
      <c r="AH129" s="3">
        <f t="shared" si="53"/>
        <v>202211</v>
      </c>
      <c r="AI129" s="21">
        <v>1.45</v>
      </c>
      <c r="AJ129" s="21">
        <v>2.8</v>
      </c>
      <c r="AK129" s="21">
        <v>1.71</v>
      </c>
      <c r="AL129" s="21">
        <v>2.2000000000000002</v>
      </c>
      <c r="AO129">
        <f t="shared" si="54"/>
        <v>-150</v>
      </c>
      <c r="AP129">
        <f>IF(E129&lt;F129,G129,H129)</f>
        <v>27</v>
      </c>
      <c r="AQ129">
        <f>IF(E129&lt;F129,H129,G129)</f>
        <v>24</v>
      </c>
    </row>
    <row r="130" spans="2:43" x14ac:dyDescent="0.25">
      <c r="B130" s="24">
        <v>44885</v>
      </c>
      <c r="C130" s="20" t="s">
        <v>28</v>
      </c>
      <c r="D130" s="20" t="s">
        <v>44</v>
      </c>
      <c r="E130" s="2">
        <v>-714.28571428571479</v>
      </c>
      <c r="F130" s="2">
        <v>500</v>
      </c>
      <c r="G130">
        <v>13</v>
      </c>
      <c r="H130">
        <v>3</v>
      </c>
      <c r="I130" s="9"/>
      <c r="J130" s="2" t="str">
        <f t="shared" si="55"/>
        <v>Baltimore Ravens</v>
      </c>
      <c r="K130" s="2" t="str">
        <f t="shared" si="56"/>
        <v>Carolina Panthers</v>
      </c>
      <c r="L130" s="17">
        <f t="shared" si="57"/>
        <v>-714.28571428571479</v>
      </c>
      <c r="M130" s="18">
        <f t="shared" si="58"/>
        <v>500</v>
      </c>
      <c r="N130" s="4">
        <f t="shared" si="36"/>
        <v>1.1299999999999999</v>
      </c>
      <c r="O130" s="4">
        <f t="shared" si="37"/>
        <v>6.25</v>
      </c>
      <c r="P130" s="4"/>
      <c r="Q130" s="4"/>
      <c r="R130" s="1">
        <f t="shared" si="38"/>
        <v>0.88495575221238942</v>
      </c>
      <c r="S130" s="1">
        <f t="shared" si="39"/>
        <v>0.16</v>
      </c>
      <c r="T130" s="1">
        <f t="shared" si="40"/>
        <v>4.3021680216802305E-2</v>
      </c>
      <c r="U130" s="1">
        <f t="shared" si="41"/>
        <v>0.3624778761061947</v>
      </c>
      <c r="V130" s="1">
        <f t="shared" si="42"/>
        <v>0.87347787610619476</v>
      </c>
      <c r="W130" s="1"/>
      <c r="X130" s="17">
        <f t="shared" si="43"/>
        <v>144.84868747657109</v>
      </c>
      <c r="Y130" s="18">
        <f t="shared" si="44"/>
        <v>5222.3527180608417</v>
      </c>
      <c r="Z130" s="2">
        <f t="shared" si="45"/>
        <v>137.60625310274253</v>
      </c>
      <c r="AA130" s="18">
        <f t="shared" si="46"/>
        <v>4961.2350821577993</v>
      </c>
      <c r="AB130" s="2">
        <f t="shared" si="47"/>
        <v>-726.71116134043598</v>
      </c>
      <c r="AC130" s="2">
        <f t="shared" si="48"/>
        <v>496.12350821577991</v>
      </c>
      <c r="AD130" s="2">
        <f t="shared" si="49"/>
        <v>137.60625310274253</v>
      </c>
      <c r="AE130" s="2">
        <f t="shared" si="50"/>
        <v>-1000</v>
      </c>
      <c r="AF130" s="5">
        <f t="shared" si="51"/>
        <v>0.12999999999999989</v>
      </c>
      <c r="AG130" s="5">
        <f t="shared" si="52"/>
        <v>-1</v>
      </c>
      <c r="AH130" s="3">
        <f t="shared" si="53"/>
        <v>202211</v>
      </c>
      <c r="AI130" s="21">
        <v>1.1299999999999999</v>
      </c>
      <c r="AJ130" s="21">
        <v>6.25</v>
      </c>
      <c r="AK130" s="21">
        <v>1.1399999999999999</v>
      </c>
      <c r="AL130" s="21">
        <v>6</v>
      </c>
      <c r="AO130">
        <f t="shared" si="54"/>
        <v>-800</v>
      </c>
      <c r="AP130">
        <f>IF(E130&lt;F130,G130,H130)</f>
        <v>13</v>
      </c>
      <c r="AQ130">
        <f>IF(E130&lt;F130,H130,G130)</f>
        <v>3</v>
      </c>
    </row>
    <row r="131" spans="2:43" x14ac:dyDescent="0.25">
      <c r="B131" s="24">
        <v>44885</v>
      </c>
      <c r="C131" s="20" t="s">
        <v>24</v>
      </c>
      <c r="D131" s="20" t="s">
        <v>46</v>
      </c>
      <c r="E131" s="2">
        <v>-370.37037037037032</v>
      </c>
      <c r="F131" s="2">
        <v>290</v>
      </c>
      <c r="G131">
        <v>31</v>
      </c>
      <c r="H131">
        <v>23</v>
      </c>
      <c r="I131" s="9"/>
      <c r="J131" s="2" t="str">
        <f t="shared" si="55"/>
        <v>Buffalo Bills</v>
      </c>
      <c r="K131" s="2" t="str">
        <f t="shared" si="56"/>
        <v>Cleveland Browns</v>
      </c>
      <c r="L131" s="17">
        <f t="shared" si="57"/>
        <v>-370.37037037037032</v>
      </c>
      <c r="M131" s="18">
        <f t="shared" si="58"/>
        <v>290</v>
      </c>
      <c r="N131" s="4">
        <f t="shared" si="36"/>
        <v>1.35</v>
      </c>
      <c r="O131" s="4">
        <f t="shared" si="37"/>
        <v>3.3</v>
      </c>
      <c r="P131" s="4"/>
      <c r="Q131" s="4"/>
      <c r="R131" s="1">
        <f t="shared" si="38"/>
        <v>0.7407407407407407</v>
      </c>
      <c r="S131" s="1">
        <f t="shared" si="39"/>
        <v>0.30303030303030304</v>
      </c>
      <c r="T131" s="1">
        <f t="shared" si="40"/>
        <v>4.1935483870967794E-2</v>
      </c>
      <c r="U131" s="1">
        <f t="shared" si="41"/>
        <v>0.21885521885521883</v>
      </c>
      <c r="V131" s="1">
        <f t="shared" si="42"/>
        <v>0.72985521885521887</v>
      </c>
      <c r="W131" s="1"/>
      <c r="X131" s="17">
        <f t="shared" si="43"/>
        <v>370.13475298361828</v>
      </c>
      <c r="Y131" s="18">
        <f t="shared" si="44"/>
        <v>2363.8563841328437</v>
      </c>
      <c r="Z131" s="2">
        <f t="shared" si="45"/>
        <v>351.62801533443735</v>
      </c>
      <c r="AA131" s="18">
        <f t="shared" si="46"/>
        <v>2245.6635649262016</v>
      </c>
      <c r="AB131" s="2">
        <f t="shared" si="47"/>
        <v>-284.39144675343596</v>
      </c>
      <c r="AC131" s="2">
        <f t="shared" si="48"/>
        <v>224.56635649262017</v>
      </c>
      <c r="AD131" s="2">
        <f t="shared" si="49"/>
        <v>351.62801533443735</v>
      </c>
      <c r="AE131" s="2">
        <f t="shared" si="50"/>
        <v>-1000</v>
      </c>
      <c r="AF131" s="5">
        <f t="shared" si="51"/>
        <v>0.35000000000000009</v>
      </c>
      <c r="AG131" s="5">
        <f t="shared" si="52"/>
        <v>-1</v>
      </c>
      <c r="AH131" s="3">
        <f t="shared" si="53"/>
        <v>202211</v>
      </c>
      <c r="AI131" s="21">
        <v>1.35</v>
      </c>
      <c r="AJ131" s="21">
        <v>3.3</v>
      </c>
      <c r="AK131" s="21">
        <v>1.27</v>
      </c>
      <c r="AL131" s="21">
        <v>3.9</v>
      </c>
      <c r="AO131">
        <f t="shared" si="54"/>
        <v>-400</v>
      </c>
      <c r="AP131">
        <f>IF(E131&lt;F131,G131,H131)</f>
        <v>31</v>
      </c>
      <c r="AQ131">
        <f>IF(E131&lt;F131,H131,G131)</f>
        <v>23</v>
      </c>
    </row>
    <row r="132" spans="2:43" x14ac:dyDescent="0.25">
      <c r="B132" s="24">
        <v>44885</v>
      </c>
      <c r="C132" s="20" t="s">
        <v>40</v>
      </c>
      <c r="D132" s="20" t="s">
        <v>49</v>
      </c>
      <c r="E132" s="2">
        <v>140</v>
      </c>
      <c r="F132" s="2">
        <v>-161.29032258064512</v>
      </c>
      <c r="G132">
        <v>10</v>
      </c>
      <c r="H132">
        <v>23</v>
      </c>
      <c r="I132" s="9"/>
      <c r="J132" s="2" t="str">
        <f t="shared" si="55"/>
        <v>Washington Commanders</v>
      </c>
      <c r="K132" s="2" t="str">
        <f t="shared" si="56"/>
        <v>Houston Texans</v>
      </c>
      <c r="L132" s="17">
        <f t="shared" si="57"/>
        <v>-161.29032258064512</v>
      </c>
      <c r="M132" s="18">
        <f t="shared" si="58"/>
        <v>140</v>
      </c>
      <c r="N132" s="4">
        <f t="shared" si="36"/>
        <v>1.71</v>
      </c>
      <c r="O132" s="4">
        <f t="shared" si="37"/>
        <v>2.2000000000000002</v>
      </c>
      <c r="P132" s="4"/>
      <c r="Q132" s="4"/>
      <c r="R132" s="1">
        <f t="shared" si="38"/>
        <v>0.58479532163742687</v>
      </c>
      <c r="S132" s="1">
        <f t="shared" si="39"/>
        <v>0.45454545454545453</v>
      </c>
      <c r="T132" s="1">
        <f t="shared" si="40"/>
        <v>3.7851662404092101E-2</v>
      </c>
      <c r="U132" s="1">
        <f t="shared" si="41"/>
        <v>6.5124933545986169E-2</v>
      </c>
      <c r="V132" s="1">
        <f t="shared" si="42"/>
        <v>0.57612493354598615</v>
      </c>
      <c r="W132" s="1"/>
      <c r="X132" s="17">
        <f t="shared" si="43"/>
        <v>735.73463284275692</v>
      </c>
      <c r="Y132" s="18">
        <f t="shared" si="44"/>
        <v>1235.8449349286186</v>
      </c>
      <c r="Z132" s="2">
        <f t="shared" si="45"/>
        <v>698.94790120061907</v>
      </c>
      <c r="AA132" s="18">
        <f t="shared" si="46"/>
        <v>1174.0526881821877</v>
      </c>
      <c r="AB132" s="2">
        <f t="shared" si="47"/>
        <v>-143.07218009843768</v>
      </c>
      <c r="AC132" s="2">
        <f t="shared" si="48"/>
        <v>117.40526881821877</v>
      </c>
      <c r="AD132" s="2">
        <f t="shared" si="49"/>
        <v>698.94790120061907</v>
      </c>
      <c r="AE132" s="2">
        <f t="shared" si="50"/>
        <v>-1000</v>
      </c>
      <c r="AF132" s="5">
        <f t="shared" si="51"/>
        <v>0.71</v>
      </c>
      <c r="AG132" s="5">
        <f t="shared" si="52"/>
        <v>-1</v>
      </c>
      <c r="AH132" s="3">
        <f t="shared" si="53"/>
        <v>202211</v>
      </c>
      <c r="AI132" s="21">
        <v>2.2000000000000002</v>
      </c>
      <c r="AJ132" s="21">
        <v>1.71</v>
      </c>
      <c r="AK132" s="21">
        <v>2.4</v>
      </c>
      <c r="AL132" s="21">
        <v>1.62</v>
      </c>
      <c r="AO132">
        <f t="shared" si="54"/>
        <v>-170</v>
      </c>
      <c r="AP132">
        <f>IF(E132&lt;F132,G132,H132)</f>
        <v>23</v>
      </c>
      <c r="AQ132">
        <f>IF(E132&lt;F132,H132,G132)</f>
        <v>10</v>
      </c>
    </row>
    <row r="133" spans="2:43" x14ac:dyDescent="0.25">
      <c r="B133" s="24">
        <v>44885</v>
      </c>
      <c r="C133" s="20" t="s">
        <v>39</v>
      </c>
      <c r="D133" s="20" t="s">
        <v>19</v>
      </c>
      <c r="E133" s="2">
        <v>240</v>
      </c>
      <c r="F133" s="2">
        <v>-303.03030303030295</v>
      </c>
      <c r="G133">
        <v>16</v>
      </c>
      <c r="H133">
        <v>17</v>
      </c>
      <c r="I133" s="9"/>
      <c r="J133" s="2" t="str">
        <f t="shared" si="55"/>
        <v>Philadelphia Eagles</v>
      </c>
      <c r="K133" s="2" t="str">
        <f t="shared" si="56"/>
        <v>Indianapolis Colts</v>
      </c>
      <c r="L133" s="17">
        <f t="shared" si="57"/>
        <v>-303.03030303030295</v>
      </c>
      <c r="M133" s="18">
        <f t="shared" si="58"/>
        <v>240</v>
      </c>
      <c r="N133" s="4">
        <f t="shared" ref="N133:N196" si="59">IF(E133&lt;0,AI133,AJ133)</f>
        <v>1.22</v>
      </c>
      <c r="O133" s="4">
        <f t="shared" ref="O133:O196" si="60">IF(E133&lt;0,AJ133,AI133)</f>
        <v>4.5</v>
      </c>
      <c r="P133" s="4"/>
      <c r="Q133" s="4"/>
      <c r="R133" s="1">
        <f t="shared" ref="R133:R196" si="61">1/N133</f>
        <v>0.81967213114754101</v>
      </c>
      <c r="S133" s="1">
        <f t="shared" ref="S133:S196" si="62">1/O133</f>
        <v>0.22222222222222221</v>
      </c>
      <c r="T133" s="1">
        <f t="shared" ref="T133:T196" si="63">1-N133*O133/(N133+O133)</f>
        <v>4.0209790209790097E-2</v>
      </c>
      <c r="U133" s="1">
        <f t="shared" ref="U133:U196" si="64">ABS(R133-S133)/2</f>
        <v>0.2987249544626594</v>
      </c>
      <c r="V133" s="1">
        <f t="shared" ref="V133:V196" si="65">V$1+IF(N133&lt;=O133,U133,-U133)</f>
        <v>0.80972495446265946</v>
      </c>
      <c r="W133" s="1"/>
      <c r="X133" s="17">
        <f t="shared" ref="X133:X196" si="66">(1/V133-1)*1000</f>
        <v>234.98725646118768</v>
      </c>
      <c r="Y133" s="18">
        <f t="shared" ref="Y133:Y196" si="67">1000000/(X133+W$1)-X$1</f>
        <v>3526.591123964678</v>
      </c>
      <c r="Z133" s="2">
        <f t="shared" ref="Z133:Z196" si="68">X133*0.95</f>
        <v>223.2378936381283</v>
      </c>
      <c r="AA133" s="18">
        <f t="shared" ref="AA133:AA196" si="69">Y133*0.95</f>
        <v>3350.2615677664439</v>
      </c>
      <c r="AB133" s="2">
        <f t="shared" ref="AB133:AB196" si="70">IF(Z133&lt;1000,-100000/Z133,Z133/10)</f>
        <v>-447.95262296329213</v>
      </c>
      <c r="AC133" s="2">
        <f t="shared" ref="AC133:AC196" si="71">IF(AA133&lt;1000,-100000/AA133,AA133/10)</f>
        <v>335.02615677664437</v>
      </c>
      <c r="AD133" s="2">
        <f t="shared" ref="AD133:AD196" si="72">IF(AP133&gt;AQ133,Z133,-1000)</f>
        <v>223.2378936381283</v>
      </c>
      <c r="AE133" s="2">
        <f t="shared" ref="AE133:AE196" si="73">IF(AQ133&gt;AP133,AA133,-1000)</f>
        <v>-1000</v>
      </c>
      <c r="AF133" s="5">
        <f t="shared" ref="AF133:AF196" si="74">IF(AP133&gt;AQ133,N133-1,-1)</f>
        <v>0.21999999999999997</v>
      </c>
      <c r="AG133" s="5">
        <f t="shared" ref="AG133:AG196" si="75">IF(AQ133&gt;AP133,O133-1,-1)</f>
        <v>-1</v>
      </c>
      <c r="AH133" s="3">
        <f t="shared" ref="AH133:AH196" si="76">YEAR(B133)*100+MONTH(B133)</f>
        <v>202211</v>
      </c>
      <c r="AI133" s="21">
        <v>4.5</v>
      </c>
      <c r="AJ133" s="21">
        <v>1.22</v>
      </c>
      <c r="AK133" s="21">
        <v>3.4</v>
      </c>
      <c r="AL133" s="21">
        <v>1.33</v>
      </c>
      <c r="AO133">
        <f t="shared" ref="AO133:AO196" si="77">IF(L133&lt;-200,INT(L133/100)*100,INT(L133/10)*10)</f>
        <v>-400</v>
      </c>
      <c r="AP133">
        <f>IF(E133&lt;F133,G133,H133)</f>
        <v>17</v>
      </c>
      <c r="AQ133">
        <f>IF(E133&lt;F133,H133,G133)</f>
        <v>16</v>
      </c>
    </row>
    <row r="134" spans="2:43" x14ac:dyDescent="0.25">
      <c r="B134" s="24">
        <v>44885</v>
      </c>
      <c r="C134" s="20" t="s">
        <v>36</v>
      </c>
      <c r="D134" s="20" t="s">
        <v>42</v>
      </c>
      <c r="E134" s="2">
        <v>-181.81818181818181</v>
      </c>
      <c r="F134" s="2">
        <v>160</v>
      </c>
      <c r="G134">
        <v>10</v>
      </c>
      <c r="H134">
        <v>3</v>
      </c>
      <c r="I134" s="9"/>
      <c r="J134" s="2" t="str">
        <f t="shared" si="55"/>
        <v>New England Patriots</v>
      </c>
      <c r="K134" s="2" t="str">
        <f t="shared" si="56"/>
        <v>New York Jets</v>
      </c>
      <c r="L134" s="17">
        <f t="shared" si="57"/>
        <v>-181.81818181818181</v>
      </c>
      <c r="M134" s="18">
        <f t="shared" si="58"/>
        <v>160</v>
      </c>
      <c r="N134" s="4">
        <f t="shared" si="59"/>
        <v>1.4</v>
      </c>
      <c r="O134" s="4">
        <f t="shared" si="60"/>
        <v>3.05</v>
      </c>
      <c r="P134" s="4"/>
      <c r="Q134" s="4"/>
      <c r="R134" s="1">
        <f t="shared" si="61"/>
        <v>0.7142857142857143</v>
      </c>
      <c r="S134" s="1">
        <f t="shared" si="62"/>
        <v>0.32786885245901642</v>
      </c>
      <c r="T134" s="1">
        <f t="shared" si="63"/>
        <v>4.0449438202247112E-2</v>
      </c>
      <c r="U134" s="1">
        <f t="shared" si="64"/>
        <v>0.19320843091334894</v>
      </c>
      <c r="V134" s="1">
        <f t="shared" si="65"/>
        <v>0.70420843091334895</v>
      </c>
      <c r="W134" s="1"/>
      <c r="X134" s="17">
        <f t="shared" si="66"/>
        <v>420.03412072617954</v>
      </c>
      <c r="Y134" s="18">
        <f t="shared" si="67"/>
        <v>2105.3798440390528</v>
      </c>
      <c r="Z134" s="2">
        <f t="shared" si="68"/>
        <v>399.03241468987056</v>
      </c>
      <c r="AA134" s="18">
        <f t="shared" si="69"/>
        <v>2000.1108518371002</v>
      </c>
      <c r="AB134" s="2">
        <f t="shared" si="70"/>
        <v>-250.60620721181351</v>
      </c>
      <c r="AC134" s="2">
        <f t="shared" si="71"/>
        <v>200.01108518371001</v>
      </c>
      <c r="AD134" s="2">
        <f t="shared" si="72"/>
        <v>399.03241468987056</v>
      </c>
      <c r="AE134" s="2">
        <f t="shared" si="73"/>
        <v>-1000</v>
      </c>
      <c r="AF134" s="5">
        <f t="shared" si="74"/>
        <v>0.39999999999999991</v>
      </c>
      <c r="AG134" s="5">
        <f t="shared" si="75"/>
        <v>-1</v>
      </c>
      <c r="AH134" s="3">
        <f t="shared" si="76"/>
        <v>202211</v>
      </c>
      <c r="AI134" s="21">
        <v>1.4</v>
      </c>
      <c r="AJ134" s="21">
        <v>3.05</v>
      </c>
      <c r="AK134" s="21">
        <v>1.55</v>
      </c>
      <c r="AL134" s="21">
        <v>2.6</v>
      </c>
      <c r="AO134">
        <f t="shared" si="77"/>
        <v>-190</v>
      </c>
      <c r="AP134">
        <f>IF(E134&lt;F134,G134,H134)</f>
        <v>10</v>
      </c>
      <c r="AQ134">
        <f>IF(E134&lt;F134,H134,G134)</f>
        <v>3</v>
      </c>
    </row>
    <row r="135" spans="2:43" x14ac:dyDescent="0.25">
      <c r="B135" s="24">
        <v>44885</v>
      </c>
      <c r="C135" s="20" t="s">
        <v>43</v>
      </c>
      <c r="D135" s="20" t="s">
        <v>47</v>
      </c>
      <c r="E135" s="2">
        <v>-140.84507042253523</v>
      </c>
      <c r="F135" s="2">
        <v>120.00000000000001</v>
      </c>
      <c r="G135">
        <v>27</v>
      </c>
      <c r="H135">
        <v>20</v>
      </c>
      <c r="I135" s="9"/>
      <c r="J135" s="2" t="str">
        <f t="shared" ref="J135:J198" si="78">IF(E135&lt;=F135,C135,D135)</f>
        <v>New Orleans Saints</v>
      </c>
      <c r="K135" s="2" t="str">
        <f t="shared" ref="K135:K198" si="79">IF(E135&gt;F135,C135,D135)</f>
        <v>Los Angeles Rams</v>
      </c>
      <c r="L135" s="17">
        <f t="shared" ref="L135:L198" si="80">IF(E135&lt;=F135,E135,F135)</f>
        <v>-140.84507042253523</v>
      </c>
      <c r="M135" s="18">
        <f t="shared" ref="M135:M198" si="81">IF(E135&gt;F135,E135,F135)</f>
        <v>120.00000000000001</v>
      </c>
      <c r="N135" s="4">
        <f t="shared" si="59"/>
        <v>1.9</v>
      </c>
      <c r="O135" s="4">
        <f t="shared" si="60"/>
        <v>1.9</v>
      </c>
      <c r="P135" s="4"/>
      <c r="Q135" s="4"/>
      <c r="R135" s="1">
        <f t="shared" si="61"/>
        <v>0.52631578947368418</v>
      </c>
      <c r="S135" s="1">
        <f t="shared" si="62"/>
        <v>0.52631578947368418</v>
      </c>
      <c r="T135" s="1">
        <f t="shared" si="63"/>
        <v>4.9999999999999933E-2</v>
      </c>
      <c r="U135" s="1">
        <f t="shared" si="64"/>
        <v>0</v>
      </c>
      <c r="V135" s="1">
        <f t="shared" si="65"/>
        <v>0.51100000000000001</v>
      </c>
      <c r="W135" s="1"/>
      <c r="X135" s="17">
        <f t="shared" si="66"/>
        <v>956.94716242661434</v>
      </c>
      <c r="Y135" s="18">
        <f t="shared" si="67"/>
        <v>953.05662164669593</v>
      </c>
      <c r="Z135" s="2">
        <f t="shared" si="68"/>
        <v>909.09980430528356</v>
      </c>
      <c r="AA135" s="18">
        <f t="shared" si="69"/>
        <v>905.40379056436109</v>
      </c>
      <c r="AB135" s="2">
        <f t="shared" si="70"/>
        <v>-109.9989236895921</v>
      </c>
      <c r="AC135" s="2">
        <f t="shared" si="71"/>
        <v>-110.44795818412409</v>
      </c>
      <c r="AD135" s="2">
        <f t="shared" si="72"/>
        <v>909.09980430528356</v>
      </c>
      <c r="AE135" s="2">
        <f t="shared" si="73"/>
        <v>-1000</v>
      </c>
      <c r="AF135" s="5">
        <f t="shared" si="74"/>
        <v>0.89999999999999991</v>
      </c>
      <c r="AG135" s="5">
        <f t="shared" si="75"/>
        <v>-1</v>
      </c>
      <c r="AH135" s="3">
        <f t="shared" si="76"/>
        <v>202211</v>
      </c>
      <c r="AI135" s="21">
        <v>1.9</v>
      </c>
      <c r="AJ135" s="21">
        <v>1.9</v>
      </c>
      <c r="AK135" s="21">
        <v>1.71</v>
      </c>
      <c r="AL135" s="21">
        <v>2.2000000000000002</v>
      </c>
      <c r="AO135">
        <f t="shared" si="77"/>
        <v>-150</v>
      </c>
      <c r="AP135">
        <f>IF(E135&lt;F135,G135,H135)</f>
        <v>27</v>
      </c>
      <c r="AQ135">
        <f>IF(E135&lt;F135,H135,G135)</f>
        <v>20</v>
      </c>
    </row>
    <row r="136" spans="2:43" x14ac:dyDescent="0.25">
      <c r="B136" s="24">
        <v>44885</v>
      </c>
      <c r="C136" s="20" t="s">
        <v>25</v>
      </c>
      <c r="D136" s="20" t="s">
        <v>34</v>
      </c>
      <c r="E136" s="2">
        <v>-166.66666666666663</v>
      </c>
      <c r="F136" s="2">
        <v>145.00000000000003</v>
      </c>
      <c r="G136">
        <v>18</v>
      </c>
      <c r="H136">
        <v>31</v>
      </c>
      <c r="I136" s="9"/>
      <c r="J136" s="2" t="str">
        <f t="shared" si="78"/>
        <v>New York Giants</v>
      </c>
      <c r="K136" s="2" t="str">
        <f t="shared" si="79"/>
        <v>Detroit Lions</v>
      </c>
      <c r="L136" s="17">
        <f t="shared" si="80"/>
        <v>-166.66666666666663</v>
      </c>
      <c r="M136" s="18">
        <f t="shared" si="81"/>
        <v>145.00000000000003</v>
      </c>
      <c r="N136" s="4">
        <f t="shared" si="59"/>
        <v>1.47</v>
      </c>
      <c r="O136" s="4">
        <f t="shared" si="60"/>
        <v>2.75</v>
      </c>
      <c r="P136" s="4"/>
      <c r="Q136" s="4"/>
      <c r="R136" s="1">
        <f t="shared" si="61"/>
        <v>0.68027210884353739</v>
      </c>
      <c r="S136" s="1">
        <f t="shared" si="62"/>
        <v>0.36363636363636365</v>
      </c>
      <c r="T136" s="1">
        <f t="shared" si="63"/>
        <v>4.206161137440767E-2</v>
      </c>
      <c r="U136" s="1">
        <f t="shared" si="64"/>
        <v>0.15831787260358687</v>
      </c>
      <c r="V136" s="1">
        <f t="shared" si="65"/>
        <v>0.66931787260358688</v>
      </c>
      <c r="W136" s="1"/>
      <c r="X136" s="17">
        <f t="shared" si="66"/>
        <v>494.0584151893168</v>
      </c>
      <c r="Y136" s="18">
        <f t="shared" si="67"/>
        <v>1810.0865209085014</v>
      </c>
      <c r="Z136" s="2">
        <f t="shared" si="68"/>
        <v>469.35549442985092</v>
      </c>
      <c r="AA136" s="18">
        <f t="shared" si="69"/>
        <v>1719.5821948630762</v>
      </c>
      <c r="AB136" s="2">
        <f t="shared" si="70"/>
        <v>-213.05812158750777</v>
      </c>
      <c r="AC136" s="2">
        <f t="shared" si="71"/>
        <v>171.95821948630763</v>
      </c>
      <c r="AD136" s="2">
        <f t="shared" si="72"/>
        <v>-1000</v>
      </c>
      <c r="AE136" s="2">
        <f t="shared" si="73"/>
        <v>1719.5821948630762</v>
      </c>
      <c r="AF136" s="5">
        <f t="shared" si="74"/>
        <v>-1</v>
      </c>
      <c r="AG136" s="5">
        <f t="shared" si="75"/>
        <v>1.75</v>
      </c>
      <c r="AH136" s="3">
        <f t="shared" si="76"/>
        <v>202211</v>
      </c>
      <c r="AI136" s="21">
        <v>1.47</v>
      </c>
      <c r="AJ136" s="21">
        <v>2.75</v>
      </c>
      <c r="AK136" s="21">
        <v>1.6</v>
      </c>
      <c r="AL136" s="21">
        <v>2.4500000000000002</v>
      </c>
      <c r="AO136">
        <f t="shared" si="77"/>
        <v>-170</v>
      </c>
      <c r="AP136">
        <f>IF(E136&lt;F136,G136,H136)</f>
        <v>18</v>
      </c>
      <c r="AQ136">
        <f>IF(E136&lt;F136,H136,G136)</f>
        <v>31</v>
      </c>
    </row>
    <row r="137" spans="2:43" x14ac:dyDescent="0.25">
      <c r="B137" s="24">
        <v>44882</v>
      </c>
      <c r="C137" s="20" t="s">
        <v>33</v>
      </c>
      <c r="D137" s="20" t="s">
        <v>41</v>
      </c>
      <c r="E137" s="2">
        <v>-172.41379310344826</v>
      </c>
      <c r="F137" s="2">
        <v>150</v>
      </c>
      <c r="G137">
        <v>17</v>
      </c>
      <c r="H137">
        <v>27</v>
      </c>
      <c r="I137" s="9"/>
      <c r="J137" s="2" t="str">
        <f t="shared" si="78"/>
        <v>Green Bay Packers</v>
      </c>
      <c r="K137" s="2" t="str">
        <f t="shared" si="79"/>
        <v>Tennessee Titans</v>
      </c>
      <c r="L137" s="17">
        <f t="shared" si="80"/>
        <v>-172.41379310344826</v>
      </c>
      <c r="M137" s="18">
        <f t="shared" si="81"/>
        <v>150</v>
      </c>
      <c r="N137" s="4">
        <f t="shared" si="59"/>
        <v>1.86</v>
      </c>
      <c r="O137" s="4">
        <f t="shared" si="60"/>
        <v>1.95</v>
      </c>
      <c r="P137" s="4"/>
      <c r="Q137" s="4"/>
      <c r="R137" s="1">
        <f t="shared" si="61"/>
        <v>0.5376344086021505</v>
      </c>
      <c r="S137" s="1">
        <f t="shared" si="62"/>
        <v>0.51282051282051289</v>
      </c>
      <c r="T137" s="1">
        <f t="shared" si="63"/>
        <v>4.8031496062992063E-2</v>
      </c>
      <c r="U137" s="1">
        <f t="shared" si="64"/>
        <v>1.2406947890818809E-2</v>
      </c>
      <c r="V137" s="1">
        <f t="shared" si="65"/>
        <v>0.52340694789081876</v>
      </c>
      <c r="W137" s="1"/>
      <c r="X137" s="17">
        <f t="shared" si="66"/>
        <v>910.55927711643062</v>
      </c>
      <c r="Y137" s="18">
        <f t="shared" si="67"/>
        <v>1001.5075521192962</v>
      </c>
      <c r="Z137" s="2">
        <f t="shared" si="68"/>
        <v>865.03131326060907</v>
      </c>
      <c r="AA137" s="18">
        <f t="shared" si="69"/>
        <v>951.43217451333135</v>
      </c>
      <c r="AB137" s="2">
        <f t="shared" si="70"/>
        <v>-115.60275156174939</v>
      </c>
      <c r="AC137" s="2">
        <f t="shared" si="71"/>
        <v>-105.10470707084419</v>
      </c>
      <c r="AD137" s="2">
        <f t="shared" si="72"/>
        <v>-1000</v>
      </c>
      <c r="AE137" s="2">
        <f t="shared" si="73"/>
        <v>951.43217451333135</v>
      </c>
      <c r="AF137" s="5">
        <f t="shared" si="74"/>
        <v>-1</v>
      </c>
      <c r="AG137" s="5">
        <f t="shared" si="75"/>
        <v>0.95</v>
      </c>
      <c r="AH137" s="3">
        <f t="shared" si="76"/>
        <v>202211</v>
      </c>
      <c r="AI137" s="21">
        <v>1.86</v>
      </c>
      <c r="AJ137" s="21">
        <v>1.95</v>
      </c>
      <c r="AK137" s="21">
        <v>1.58</v>
      </c>
      <c r="AL137" s="21">
        <v>2.5</v>
      </c>
      <c r="AO137">
        <f t="shared" si="77"/>
        <v>-180</v>
      </c>
      <c r="AP137">
        <f>IF(E137&lt;F137,G137,H137)</f>
        <v>17</v>
      </c>
      <c r="AQ137">
        <f>IF(E137&lt;F137,H137,G137)</f>
        <v>27</v>
      </c>
    </row>
    <row r="138" spans="2:43" x14ac:dyDescent="0.25">
      <c r="B138" s="24">
        <v>44879</v>
      </c>
      <c r="C138" s="20" t="s">
        <v>19</v>
      </c>
      <c r="D138" s="20" t="s">
        <v>49</v>
      </c>
      <c r="E138" s="2">
        <v>-526.31578947368439</v>
      </c>
      <c r="F138" s="2">
        <v>400</v>
      </c>
      <c r="G138">
        <v>21</v>
      </c>
      <c r="H138">
        <v>32</v>
      </c>
      <c r="I138" s="9"/>
      <c r="J138" s="2" t="str">
        <f t="shared" si="78"/>
        <v>Philadelphia Eagles</v>
      </c>
      <c r="K138" s="2" t="str">
        <f t="shared" si="79"/>
        <v>Washington Commanders</v>
      </c>
      <c r="L138" s="17">
        <f t="shared" si="80"/>
        <v>-526.31578947368439</v>
      </c>
      <c r="M138" s="18">
        <f t="shared" si="81"/>
        <v>400</v>
      </c>
      <c r="N138" s="4">
        <f t="shared" si="59"/>
        <v>1.2</v>
      </c>
      <c r="O138" s="4">
        <f t="shared" si="60"/>
        <v>4.75</v>
      </c>
      <c r="P138" s="4"/>
      <c r="Q138" s="4"/>
      <c r="R138" s="1">
        <f t="shared" si="61"/>
        <v>0.83333333333333337</v>
      </c>
      <c r="S138" s="1">
        <f t="shared" si="62"/>
        <v>0.21052631578947367</v>
      </c>
      <c r="T138" s="1">
        <f t="shared" si="63"/>
        <v>4.2016806722689037E-2</v>
      </c>
      <c r="U138" s="1">
        <f t="shared" si="64"/>
        <v>0.31140350877192985</v>
      </c>
      <c r="V138" s="1">
        <f t="shared" si="65"/>
        <v>0.82240350877192991</v>
      </c>
      <c r="W138" s="1"/>
      <c r="X138" s="17">
        <f t="shared" si="66"/>
        <v>215.94811954689931</v>
      </c>
      <c r="Y138" s="18">
        <f t="shared" si="67"/>
        <v>3787.1793685900598</v>
      </c>
      <c r="Z138" s="2">
        <f t="shared" si="68"/>
        <v>205.15071356955434</v>
      </c>
      <c r="AA138" s="18">
        <f t="shared" si="69"/>
        <v>3597.8204001605568</v>
      </c>
      <c r="AB138" s="2">
        <f t="shared" si="70"/>
        <v>-487.44651315139578</v>
      </c>
      <c r="AC138" s="2">
        <f t="shared" si="71"/>
        <v>359.7820400160557</v>
      </c>
      <c r="AD138" s="2">
        <f t="shared" si="72"/>
        <v>-1000</v>
      </c>
      <c r="AE138" s="2">
        <f t="shared" si="73"/>
        <v>3597.8204001605568</v>
      </c>
      <c r="AF138" s="5">
        <f t="shared" si="74"/>
        <v>-1</v>
      </c>
      <c r="AG138" s="5">
        <f t="shared" si="75"/>
        <v>3.75</v>
      </c>
      <c r="AH138" s="3">
        <f t="shared" si="76"/>
        <v>202211</v>
      </c>
      <c r="AI138" s="21">
        <v>1.2</v>
      </c>
      <c r="AJ138" s="21">
        <v>4.75</v>
      </c>
      <c r="AK138" s="21">
        <v>1.19</v>
      </c>
      <c r="AL138" s="21">
        <v>5</v>
      </c>
      <c r="AO138">
        <f t="shared" si="77"/>
        <v>-600</v>
      </c>
      <c r="AP138">
        <f>IF(E138&lt;F138,G138,H138)</f>
        <v>21</v>
      </c>
      <c r="AQ138">
        <f>IF(E138&lt;F138,H138,G138)</f>
        <v>32</v>
      </c>
    </row>
    <row r="139" spans="2:43" x14ac:dyDescent="0.25">
      <c r="B139" s="24">
        <v>44878</v>
      </c>
      <c r="C139" s="20" t="s">
        <v>22</v>
      </c>
      <c r="D139" s="20" t="s">
        <v>31</v>
      </c>
      <c r="E139" s="2">
        <v>-370.37037037037032</v>
      </c>
      <c r="F139" s="2">
        <v>290</v>
      </c>
      <c r="G139">
        <v>22</v>
      </c>
      <c r="H139">
        <v>16</v>
      </c>
      <c r="I139" s="9"/>
      <c r="J139" s="2" t="str">
        <f t="shared" si="78"/>
        <v>San Francisco 49ers</v>
      </c>
      <c r="K139" s="2" t="str">
        <f t="shared" si="79"/>
        <v>Los Angeles Chargers</v>
      </c>
      <c r="L139" s="17">
        <f t="shared" si="80"/>
        <v>-370.37037037037032</v>
      </c>
      <c r="M139" s="18">
        <f t="shared" si="81"/>
        <v>290</v>
      </c>
      <c r="N139" s="4">
        <f t="shared" si="59"/>
        <v>1.52</v>
      </c>
      <c r="O139" s="4">
        <f t="shared" si="60"/>
        <v>2.67</v>
      </c>
      <c r="P139" s="4"/>
      <c r="Q139" s="4"/>
      <c r="R139" s="1">
        <f t="shared" si="61"/>
        <v>0.65789473684210531</v>
      </c>
      <c r="S139" s="1">
        <f t="shared" si="62"/>
        <v>0.37453183520599254</v>
      </c>
      <c r="T139" s="1">
        <f t="shared" si="63"/>
        <v>3.1408114558472477E-2</v>
      </c>
      <c r="U139" s="1">
        <f t="shared" si="64"/>
        <v>0.14168145081805639</v>
      </c>
      <c r="V139" s="1">
        <f t="shared" si="65"/>
        <v>0.6526814508180564</v>
      </c>
      <c r="W139" s="1"/>
      <c r="X139" s="17">
        <f t="shared" si="66"/>
        <v>532.14098354813416</v>
      </c>
      <c r="Y139" s="18">
        <f t="shared" si="67"/>
        <v>1687.6788921698521</v>
      </c>
      <c r="Z139" s="2">
        <f t="shared" si="68"/>
        <v>505.53393437072742</v>
      </c>
      <c r="AA139" s="18">
        <f t="shared" si="69"/>
        <v>1603.2949475613595</v>
      </c>
      <c r="AB139" s="2">
        <f t="shared" si="70"/>
        <v>-197.81065760595641</v>
      </c>
      <c r="AC139" s="2">
        <f t="shared" si="71"/>
        <v>160.32949475613594</v>
      </c>
      <c r="AD139" s="2">
        <f t="shared" si="72"/>
        <v>505.53393437072742</v>
      </c>
      <c r="AE139" s="2">
        <f t="shared" si="73"/>
        <v>-1000</v>
      </c>
      <c r="AF139" s="5">
        <f t="shared" si="74"/>
        <v>0.52</v>
      </c>
      <c r="AG139" s="5">
        <f t="shared" si="75"/>
        <v>-1</v>
      </c>
      <c r="AH139" s="3">
        <f t="shared" si="76"/>
        <v>202211</v>
      </c>
      <c r="AI139" s="21">
        <v>1.52</v>
      </c>
      <c r="AJ139" s="21">
        <v>2.67</v>
      </c>
      <c r="AK139" s="21">
        <v>1.27</v>
      </c>
      <c r="AL139" s="21">
        <v>3.9</v>
      </c>
      <c r="AO139">
        <f t="shared" si="77"/>
        <v>-400</v>
      </c>
      <c r="AP139">
        <f>IF(E139&lt;F139,G139,H139)</f>
        <v>22</v>
      </c>
      <c r="AQ139">
        <f>IF(E139&lt;F139,H139,G139)</f>
        <v>16</v>
      </c>
    </row>
    <row r="140" spans="2:43" x14ac:dyDescent="0.25">
      <c r="B140" s="24">
        <v>44878</v>
      </c>
      <c r="C140" s="20" t="s">
        <v>33</v>
      </c>
      <c r="D140" s="20" t="s">
        <v>23</v>
      </c>
      <c r="E140" s="2">
        <v>170.00000000000003</v>
      </c>
      <c r="F140" s="2">
        <v>-200</v>
      </c>
      <c r="G140">
        <v>31</v>
      </c>
      <c r="H140">
        <v>28</v>
      </c>
      <c r="I140" s="9"/>
      <c r="J140" s="2" t="str">
        <f t="shared" si="78"/>
        <v>Dallas Cowboys</v>
      </c>
      <c r="K140" s="2" t="str">
        <f t="shared" si="79"/>
        <v>Green Bay Packers</v>
      </c>
      <c r="L140" s="17">
        <f t="shared" si="80"/>
        <v>-200</v>
      </c>
      <c r="M140" s="18">
        <f t="shared" si="81"/>
        <v>170.00000000000003</v>
      </c>
      <c r="N140" s="4">
        <f t="shared" si="59"/>
        <v>1.66</v>
      </c>
      <c r="O140" s="4">
        <f t="shared" si="60"/>
        <v>2.2999999999999998</v>
      </c>
      <c r="P140" s="4"/>
      <c r="Q140" s="4"/>
      <c r="R140" s="1">
        <f t="shared" si="61"/>
        <v>0.60240963855421692</v>
      </c>
      <c r="S140" s="1">
        <f t="shared" si="62"/>
        <v>0.43478260869565222</v>
      </c>
      <c r="T140" s="1">
        <f t="shared" si="63"/>
        <v>3.5858585858585923E-2</v>
      </c>
      <c r="U140" s="1">
        <f t="shared" si="64"/>
        <v>8.3813514929282351E-2</v>
      </c>
      <c r="V140" s="1">
        <f t="shared" si="65"/>
        <v>0.59481351492928236</v>
      </c>
      <c r="W140" s="1"/>
      <c r="X140" s="17">
        <f t="shared" si="66"/>
        <v>681.19919084032654</v>
      </c>
      <c r="Y140" s="18">
        <f t="shared" si="67"/>
        <v>1332.032655245516</v>
      </c>
      <c r="Z140" s="2">
        <f t="shared" si="68"/>
        <v>647.13923129831016</v>
      </c>
      <c r="AA140" s="18">
        <f t="shared" si="69"/>
        <v>1265.4310224832402</v>
      </c>
      <c r="AB140" s="2">
        <f t="shared" si="70"/>
        <v>-154.5262521009227</v>
      </c>
      <c r="AC140" s="2">
        <f t="shared" si="71"/>
        <v>126.54310224832402</v>
      </c>
      <c r="AD140" s="2">
        <f t="shared" si="72"/>
        <v>-1000</v>
      </c>
      <c r="AE140" s="2">
        <f t="shared" si="73"/>
        <v>1265.4310224832402</v>
      </c>
      <c r="AF140" s="5">
        <f t="shared" si="74"/>
        <v>-1</v>
      </c>
      <c r="AG140" s="5">
        <f t="shared" si="75"/>
        <v>1.2999999999999998</v>
      </c>
      <c r="AH140" s="3">
        <f t="shared" si="76"/>
        <v>202211</v>
      </c>
      <c r="AI140" s="21">
        <v>2.2999999999999998</v>
      </c>
      <c r="AJ140" s="21">
        <v>1.66</v>
      </c>
      <c r="AK140" s="21">
        <v>2.7</v>
      </c>
      <c r="AL140" s="21">
        <v>1.5</v>
      </c>
      <c r="AO140">
        <f t="shared" si="77"/>
        <v>-200</v>
      </c>
      <c r="AP140">
        <f>IF(E140&lt;F140,G140,H140)</f>
        <v>28</v>
      </c>
      <c r="AQ140">
        <f>IF(E140&lt;F140,H140,G140)</f>
        <v>31</v>
      </c>
    </row>
    <row r="141" spans="2:43" x14ac:dyDescent="0.25">
      <c r="B141" s="24">
        <v>44878</v>
      </c>
      <c r="C141" s="20" t="s">
        <v>47</v>
      </c>
      <c r="D141" s="20" t="s">
        <v>48</v>
      </c>
      <c r="E141" s="2">
        <v>-181.81818181818181</v>
      </c>
      <c r="F141" s="2">
        <v>160</v>
      </c>
      <c r="G141">
        <v>17</v>
      </c>
      <c r="H141">
        <v>27</v>
      </c>
      <c r="I141" s="9"/>
      <c r="J141" s="2" t="str">
        <f t="shared" si="78"/>
        <v>Los Angeles Rams</v>
      </c>
      <c r="K141" s="2" t="str">
        <f t="shared" si="79"/>
        <v>Arizona Cardinals</v>
      </c>
      <c r="L141" s="17">
        <f t="shared" si="80"/>
        <v>-181.81818181818181</v>
      </c>
      <c r="M141" s="18">
        <f t="shared" si="81"/>
        <v>160</v>
      </c>
      <c r="N141" s="4">
        <f t="shared" si="59"/>
        <v>1.58</v>
      </c>
      <c r="O141" s="4">
        <f t="shared" si="60"/>
        <v>2.5</v>
      </c>
      <c r="P141" s="4"/>
      <c r="Q141" s="4"/>
      <c r="R141" s="1">
        <f t="shared" si="61"/>
        <v>0.63291139240506322</v>
      </c>
      <c r="S141" s="1">
        <f t="shared" si="62"/>
        <v>0.4</v>
      </c>
      <c r="T141" s="1">
        <f t="shared" si="63"/>
        <v>3.1862745098039214E-2</v>
      </c>
      <c r="U141" s="1">
        <f t="shared" si="64"/>
        <v>0.1164556962025316</v>
      </c>
      <c r="V141" s="1">
        <f t="shared" si="65"/>
        <v>0.62745569620253161</v>
      </c>
      <c r="W141" s="1"/>
      <c r="X141" s="17">
        <f t="shared" si="66"/>
        <v>593.73802174746322</v>
      </c>
      <c r="Y141" s="18">
        <f t="shared" si="67"/>
        <v>1520.5870888415161</v>
      </c>
      <c r="Z141" s="2">
        <f t="shared" si="68"/>
        <v>564.05112066009008</v>
      </c>
      <c r="AA141" s="18">
        <f t="shared" si="69"/>
        <v>1444.5577343994403</v>
      </c>
      <c r="AB141" s="2">
        <f t="shared" si="70"/>
        <v>-177.28889516782337</v>
      </c>
      <c r="AC141" s="2">
        <f t="shared" si="71"/>
        <v>144.45577343994404</v>
      </c>
      <c r="AD141" s="2">
        <f t="shared" si="72"/>
        <v>-1000</v>
      </c>
      <c r="AE141" s="2">
        <f t="shared" si="73"/>
        <v>1444.5577343994403</v>
      </c>
      <c r="AF141" s="5">
        <f t="shared" si="74"/>
        <v>-1</v>
      </c>
      <c r="AG141" s="5">
        <f t="shared" si="75"/>
        <v>1.5</v>
      </c>
      <c r="AH141" s="3">
        <f t="shared" si="76"/>
        <v>202211</v>
      </c>
      <c r="AI141" s="21">
        <v>1.58</v>
      </c>
      <c r="AJ141" s="21">
        <v>2.5</v>
      </c>
      <c r="AK141" s="21">
        <v>1.55</v>
      </c>
      <c r="AL141" s="21">
        <v>2.6</v>
      </c>
      <c r="AO141">
        <f t="shared" si="77"/>
        <v>-190</v>
      </c>
      <c r="AP141">
        <f>IF(E141&lt;F141,G141,H141)</f>
        <v>17</v>
      </c>
      <c r="AQ141">
        <f>IF(E141&lt;F141,H141,G141)</f>
        <v>27</v>
      </c>
    </row>
    <row r="142" spans="2:43" x14ac:dyDescent="0.25">
      <c r="B142" s="24">
        <v>44878</v>
      </c>
      <c r="C142" s="20" t="s">
        <v>50</v>
      </c>
      <c r="D142" s="20" t="s">
        <v>39</v>
      </c>
      <c r="E142" s="2">
        <v>-212.76595744680853</v>
      </c>
      <c r="F142" s="2">
        <v>175</v>
      </c>
      <c r="G142">
        <v>20</v>
      </c>
      <c r="H142">
        <v>25</v>
      </c>
      <c r="I142" s="9"/>
      <c r="J142" s="2" t="str">
        <f t="shared" si="78"/>
        <v>Las Vegas Raiders</v>
      </c>
      <c r="K142" s="2" t="str">
        <f t="shared" si="79"/>
        <v>Indianapolis Colts</v>
      </c>
      <c r="L142" s="17">
        <f t="shared" si="80"/>
        <v>-212.76595744680853</v>
      </c>
      <c r="M142" s="18">
        <f t="shared" si="81"/>
        <v>175</v>
      </c>
      <c r="N142" s="4">
        <f t="shared" si="59"/>
        <v>1.54</v>
      </c>
      <c r="O142" s="4">
        <f t="shared" si="60"/>
        <v>2.65</v>
      </c>
      <c r="P142" s="4"/>
      <c r="Q142" s="4"/>
      <c r="R142" s="1">
        <f t="shared" si="61"/>
        <v>0.64935064935064934</v>
      </c>
      <c r="S142" s="1">
        <f t="shared" si="62"/>
        <v>0.37735849056603776</v>
      </c>
      <c r="T142" s="1">
        <f t="shared" si="63"/>
        <v>2.6014319809069208E-2</v>
      </c>
      <c r="U142" s="1">
        <f t="shared" si="64"/>
        <v>0.13599607939230579</v>
      </c>
      <c r="V142" s="1">
        <f t="shared" si="65"/>
        <v>0.64699607939230575</v>
      </c>
      <c r="W142" s="1"/>
      <c r="X142" s="17">
        <f t="shared" si="66"/>
        <v>545.60441995143913</v>
      </c>
      <c r="Y142" s="18">
        <f t="shared" si="67"/>
        <v>1648.1806912014345</v>
      </c>
      <c r="Z142" s="2">
        <f t="shared" si="68"/>
        <v>518.32419895386715</v>
      </c>
      <c r="AA142" s="18">
        <f t="shared" si="69"/>
        <v>1565.7716566413626</v>
      </c>
      <c r="AB142" s="2">
        <f t="shared" si="70"/>
        <v>-192.92944493394256</v>
      </c>
      <c r="AC142" s="2">
        <f t="shared" si="71"/>
        <v>156.57716566413626</v>
      </c>
      <c r="AD142" s="2">
        <f t="shared" si="72"/>
        <v>-1000</v>
      </c>
      <c r="AE142" s="2">
        <f t="shared" si="73"/>
        <v>1565.7716566413626</v>
      </c>
      <c r="AF142" s="5">
        <f t="shared" si="74"/>
        <v>-1</v>
      </c>
      <c r="AG142" s="5">
        <f t="shared" si="75"/>
        <v>1.65</v>
      </c>
      <c r="AH142" s="3">
        <f t="shared" si="76"/>
        <v>202211</v>
      </c>
      <c r="AI142" s="21">
        <v>1.54</v>
      </c>
      <c r="AJ142" s="21">
        <v>2.65</v>
      </c>
      <c r="AK142" s="21">
        <v>1.47</v>
      </c>
      <c r="AL142" s="21">
        <v>2.75</v>
      </c>
      <c r="AO142">
        <f t="shared" si="77"/>
        <v>-300</v>
      </c>
      <c r="AP142">
        <f>IF(E142&lt;F142,G142,H142)</f>
        <v>20</v>
      </c>
      <c r="AQ142">
        <f>IF(E142&lt;F142,H142,G142)</f>
        <v>25</v>
      </c>
    </row>
    <row r="143" spans="2:43" x14ac:dyDescent="0.25">
      <c r="B143" s="24">
        <v>44878</v>
      </c>
      <c r="C143" s="20" t="s">
        <v>24</v>
      </c>
      <c r="D143" s="20" t="s">
        <v>29</v>
      </c>
      <c r="E143" s="2">
        <v>-263.1578947368422</v>
      </c>
      <c r="F143" s="2">
        <v>215</v>
      </c>
      <c r="G143">
        <v>30</v>
      </c>
      <c r="H143">
        <v>33</v>
      </c>
      <c r="I143" s="9"/>
      <c r="J143" s="2" t="str">
        <f t="shared" si="78"/>
        <v>Buffalo Bills</v>
      </c>
      <c r="K143" s="2" t="str">
        <f t="shared" si="79"/>
        <v>Minnesota Vikings</v>
      </c>
      <c r="L143" s="17">
        <f t="shared" si="80"/>
        <v>-263.1578947368422</v>
      </c>
      <c r="M143" s="18">
        <f t="shared" si="81"/>
        <v>215</v>
      </c>
      <c r="N143" s="4">
        <f t="shared" si="59"/>
        <v>1.22</v>
      </c>
      <c r="O143" s="4">
        <f t="shared" si="60"/>
        <v>4.5</v>
      </c>
      <c r="P143" s="4"/>
      <c r="Q143" s="4"/>
      <c r="R143" s="1">
        <f t="shared" si="61"/>
        <v>0.81967213114754101</v>
      </c>
      <c r="S143" s="1">
        <f t="shared" si="62"/>
        <v>0.22222222222222221</v>
      </c>
      <c r="T143" s="1">
        <f t="shared" si="63"/>
        <v>4.0209790209790097E-2</v>
      </c>
      <c r="U143" s="1">
        <f t="shared" si="64"/>
        <v>0.2987249544626594</v>
      </c>
      <c r="V143" s="1">
        <f t="shared" si="65"/>
        <v>0.80972495446265946</v>
      </c>
      <c r="W143" s="1"/>
      <c r="X143" s="17">
        <f t="shared" si="66"/>
        <v>234.98725646118768</v>
      </c>
      <c r="Y143" s="18">
        <f t="shared" si="67"/>
        <v>3526.591123964678</v>
      </c>
      <c r="Z143" s="2">
        <f t="shared" si="68"/>
        <v>223.2378936381283</v>
      </c>
      <c r="AA143" s="18">
        <f t="shared" si="69"/>
        <v>3350.2615677664439</v>
      </c>
      <c r="AB143" s="2">
        <f t="shared" si="70"/>
        <v>-447.95262296329213</v>
      </c>
      <c r="AC143" s="2">
        <f t="shared" si="71"/>
        <v>335.02615677664437</v>
      </c>
      <c r="AD143" s="2">
        <f t="shared" si="72"/>
        <v>-1000</v>
      </c>
      <c r="AE143" s="2">
        <f t="shared" si="73"/>
        <v>3350.2615677664439</v>
      </c>
      <c r="AF143" s="5">
        <f t="shared" si="74"/>
        <v>-1</v>
      </c>
      <c r="AG143" s="5">
        <f t="shared" si="75"/>
        <v>3.5</v>
      </c>
      <c r="AH143" s="3">
        <f t="shared" si="76"/>
        <v>202211</v>
      </c>
      <c r="AI143" s="21">
        <v>1.22</v>
      </c>
      <c r="AJ143" s="21">
        <v>4.5</v>
      </c>
      <c r="AK143" s="21">
        <v>1.38</v>
      </c>
      <c r="AL143" s="21">
        <v>3.15</v>
      </c>
      <c r="AO143">
        <f t="shared" si="77"/>
        <v>-300</v>
      </c>
      <c r="AP143">
        <f>IF(E143&lt;F143,G143,H143)</f>
        <v>30</v>
      </c>
      <c r="AQ143">
        <f>IF(E143&lt;F143,H143,G143)</f>
        <v>33</v>
      </c>
    </row>
    <row r="144" spans="2:43" x14ac:dyDescent="0.25">
      <c r="B144" s="24">
        <v>44878</v>
      </c>
      <c r="C144" s="20" t="s">
        <v>37</v>
      </c>
      <c r="D144" s="20" t="s">
        <v>34</v>
      </c>
      <c r="E144" s="2">
        <v>-161.29032258064512</v>
      </c>
      <c r="F144" s="2">
        <v>140</v>
      </c>
      <c r="G144">
        <v>30</v>
      </c>
      <c r="H144">
        <v>31</v>
      </c>
      <c r="I144" s="9"/>
      <c r="J144" s="2" t="str">
        <f t="shared" si="78"/>
        <v>Chicago Bears</v>
      </c>
      <c r="K144" s="2" t="str">
        <f t="shared" si="79"/>
        <v>Detroit Lions</v>
      </c>
      <c r="L144" s="17">
        <f t="shared" si="80"/>
        <v>-161.29032258064512</v>
      </c>
      <c r="M144" s="18">
        <f t="shared" si="81"/>
        <v>140</v>
      </c>
      <c r="N144" s="4">
        <f t="shared" si="59"/>
        <v>1.8</v>
      </c>
      <c r="O144" s="4">
        <f t="shared" si="60"/>
        <v>2.0499999999999998</v>
      </c>
      <c r="P144" s="4"/>
      <c r="Q144" s="4"/>
      <c r="R144" s="1">
        <f t="shared" si="61"/>
        <v>0.55555555555555558</v>
      </c>
      <c r="S144" s="1">
        <f t="shared" si="62"/>
        <v>0.48780487804878053</v>
      </c>
      <c r="T144" s="1">
        <f t="shared" si="63"/>
        <v>4.1558441558441461E-2</v>
      </c>
      <c r="U144" s="1">
        <f t="shared" si="64"/>
        <v>3.3875338753387524E-2</v>
      </c>
      <c r="V144" s="1">
        <f t="shared" si="65"/>
        <v>0.54487533875338756</v>
      </c>
      <c r="W144" s="1"/>
      <c r="X144" s="17">
        <f t="shared" si="66"/>
        <v>835.28218085238643</v>
      </c>
      <c r="Y144" s="18">
        <f t="shared" si="67"/>
        <v>1090.9993667390718</v>
      </c>
      <c r="Z144" s="2">
        <f t="shared" si="68"/>
        <v>793.51807180976709</v>
      </c>
      <c r="AA144" s="18">
        <f t="shared" si="69"/>
        <v>1036.449398402118</v>
      </c>
      <c r="AB144" s="2">
        <f t="shared" si="70"/>
        <v>-126.02107444375048</v>
      </c>
      <c r="AC144" s="2">
        <f t="shared" si="71"/>
        <v>103.6449398402118</v>
      </c>
      <c r="AD144" s="2">
        <f t="shared" si="72"/>
        <v>-1000</v>
      </c>
      <c r="AE144" s="2">
        <f t="shared" si="73"/>
        <v>1036.449398402118</v>
      </c>
      <c r="AF144" s="5">
        <f t="shared" si="74"/>
        <v>-1</v>
      </c>
      <c r="AG144" s="5">
        <f t="shared" si="75"/>
        <v>1.0499999999999998</v>
      </c>
      <c r="AH144" s="3">
        <f t="shared" si="76"/>
        <v>202211</v>
      </c>
      <c r="AI144" s="21">
        <v>1.8</v>
      </c>
      <c r="AJ144" s="21">
        <v>2.0499999999999998</v>
      </c>
      <c r="AK144" s="21">
        <v>1.62</v>
      </c>
      <c r="AL144" s="21">
        <v>2.4</v>
      </c>
      <c r="AO144">
        <f t="shared" si="77"/>
        <v>-170</v>
      </c>
      <c r="AP144">
        <f>IF(E144&lt;F144,G144,H144)</f>
        <v>30</v>
      </c>
      <c r="AQ144">
        <f>IF(E144&lt;F144,H144,G144)</f>
        <v>31</v>
      </c>
    </row>
    <row r="145" spans="2:43" x14ac:dyDescent="0.25">
      <c r="B145" s="24">
        <v>44878</v>
      </c>
      <c r="C145" s="20" t="s">
        <v>20</v>
      </c>
      <c r="D145" s="20" t="s">
        <v>26</v>
      </c>
      <c r="E145" s="2">
        <v>-454.54545454545462</v>
      </c>
      <c r="F145" s="2">
        <v>350</v>
      </c>
      <c r="G145">
        <v>27</v>
      </c>
      <c r="H145">
        <v>17</v>
      </c>
      <c r="I145" s="9"/>
      <c r="J145" s="2" t="str">
        <f t="shared" si="78"/>
        <v>Kansas City Chiefs</v>
      </c>
      <c r="K145" s="2" t="str">
        <f t="shared" si="79"/>
        <v>Jacksonville Jaguars</v>
      </c>
      <c r="L145" s="17">
        <f t="shared" si="80"/>
        <v>-454.54545454545462</v>
      </c>
      <c r="M145" s="18">
        <f t="shared" si="81"/>
        <v>350</v>
      </c>
      <c r="N145" s="4">
        <f t="shared" si="59"/>
        <v>1.22</v>
      </c>
      <c r="O145" s="4">
        <f t="shared" si="60"/>
        <v>4.5</v>
      </c>
      <c r="P145" s="4"/>
      <c r="Q145" s="4"/>
      <c r="R145" s="1">
        <f t="shared" si="61"/>
        <v>0.81967213114754101</v>
      </c>
      <c r="S145" s="1">
        <f t="shared" si="62"/>
        <v>0.22222222222222221</v>
      </c>
      <c r="T145" s="1">
        <f t="shared" si="63"/>
        <v>4.0209790209790097E-2</v>
      </c>
      <c r="U145" s="1">
        <f t="shared" si="64"/>
        <v>0.2987249544626594</v>
      </c>
      <c r="V145" s="1">
        <f t="shared" si="65"/>
        <v>0.80972495446265946</v>
      </c>
      <c r="W145" s="1"/>
      <c r="X145" s="17">
        <f t="shared" si="66"/>
        <v>234.98725646118768</v>
      </c>
      <c r="Y145" s="18">
        <f t="shared" si="67"/>
        <v>3526.591123964678</v>
      </c>
      <c r="Z145" s="2">
        <f t="shared" si="68"/>
        <v>223.2378936381283</v>
      </c>
      <c r="AA145" s="18">
        <f t="shared" si="69"/>
        <v>3350.2615677664439</v>
      </c>
      <c r="AB145" s="2">
        <f t="shared" si="70"/>
        <v>-447.95262296329213</v>
      </c>
      <c r="AC145" s="2">
        <f t="shared" si="71"/>
        <v>335.02615677664437</v>
      </c>
      <c r="AD145" s="2">
        <f t="shared" si="72"/>
        <v>223.2378936381283</v>
      </c>
      <c r="AE145" s="2">
        <f t="shared" si="73"/>
        <v>-1000</v>
      </c>
      <c r="AF145" s="5">
        <f t="shared" si="74"/>
        <v>0.21999999999999997</v>
      </c>
      <c r="AG145" s="5">
        <f t="shared" si="75"/>
        <v>-1</v>
      </c>
      <c r="AH145" s="3">
        <f t="shared" si="76"/>
        <v>202211</v>
      </c>
      <c r="AI145" s="21">
        <v>1.22</v>
      </c>
      <c r="AJ145" s="21">
        <v>4.5</v>
      </c>
      <c r="AK145" s="21">
        <v>1.22</v>
      </c>
      <c r="AL145" s="21">
        <v>4.5</v>
      </c>
      <c r="AO145">
        <f t="shared" si="77"/>
        <v>-500</v>
      </c>
      <c r="AP145">
        <f>IF(E145&lt;F145,G145,H145)</f>
        <v>27</v>
      </c>
      <c r="AQ145">
        <f>IF(E145&lt;F145,H145,G145)</f>
        <v>17</v>
      </c>
    </row>
    <row r="146" spans="2:43" x14ac:dyDescent="0.25">
      <c r="B146" s="24">
        <v>44878</v>
      </c>
      <c r="C146" s="20" t="s">
        <v>30</v>
      </c>
      <c r="D146" s="20" t="s">
        <v>46</v>
      </c>
      <c r="E146" s="2">
        <v>-172.41379310344826</v>
      </c>
      <c r="F146" s="2">
        <v>150</v>
      </c>
      <c r="G146">
        <v>39</v>
      </c>
      <c r="H146">
        <v>17</v>
      </c>
      <c r="I146" s="9"/>
      <c r="J146" s="2" t="str">
        <f t="shared" si="78"/>
        <v>Miami Dolphins</v>
      </c>
      <c r="K146" s="2" t="str">
        <f t="shared" si="79"/>
        <v>Cleveland Browns</v>
      </c>
      <c r="L146" s="17">
        <f t="shared" si="80"/>
        <v>-172.41379310344826</v>
      </c>
      <c r="M146" s="18">
        <f t="shared" si="81"/>
        <v>150</v>
      </c>
      <c r="N146" s="4">
        <f t="shared" si="59"/>
        <v>1.38</v>
      </c>
      <c r="O146" s="4">
        <f t="shared" si="60"/>
        <v>3.15</v>
      </c>
      <c r="P146" s="4"/>
      <c r="Q146" s="4"/>
      <c r="R146" s="1">
        <f t="shared" si="61"/>
        <v>0.7246376811594204</v>
      </c>
      <c r="S146" s="1">
        <f t="shared" si="62"/>
        <v>0.31746031746031744</v>
      </c>
      <c r="T146" s="1">
        <f t="shared" si="63"/>
        <v>4.039735099337749E-2</v>
      </c>
      <c r="U146" s="1">
        <f t="shared" si="64"/>
        <v>0.20358868184955148</v>
      </c>
      <c r="V146" s="1">
        <f t="shared" si="65"/>
        <v>0.71458868184955149</v>
      </c>
      <c r="W146" s="1"/>
      <c r="X146" s="17">
        <f t="shared" si="66"/>
        <v>399.40643533805462</v>
      </c>
      <c r="Y146" s="18">
        <f t="shared" si="67"/>
        <v>2205.1924375584526</v>
      </c>
      <c r="Z146" s="2">
        <f t="shared" si="68"/>
        <v>379.43611357115185</v>
      </c>
      <c r="AA146" s="18">
        <f t="shared" si="69"/>
        <v>2094.93281568053</v>
      </c>
      <c r="AB146" s="2">
        <f t="shared" si="70"/>
        <v>-263.54897813712716</v>
      </c>
      <c r="AC146" s="2">
        <f t="shared" si="71"/>
        <v>209.49328156805299</v>
      </c>
      <c r="AD146" s="2">
        <f t="shared" si="72"/>
        <v>379.43611357115185</v>
      </c>
      <c r="AE146" s="2">
        <f t="shared" si="73"/>
        <v>-1000</v>
      </c>
      <c r="AF146" s="5">
        <f t="shared" si="74"/>
        <v>0.37999999999999989</v>
      </c>
      <c r="AG146" s="5">
        <f t="shared" si="75"/>
        <v>-1</v>
      </c>
      <c r="AH146" s="3">
        <f t="shared" si="76"/>
        <v>202211</v>
      </c>
      <c r="AI146" s="21">
        <v>1.38</v>
      </c>
      <c r="AJ146" s="21">
        <v>3.15</v>
      </c>
      <c r="AK146" s="21">
        <v>1.58</v>
      </c>
      <c r="AL146" s="21">
        <v>2.5</v>
      </c>
      <c r="AO146">
        <f t="shared" si="77"/>
        <v>-180</v>
      </c>
      <c r="AP146">
        <f>IF(E146&lt;F146,G146,H146)</f>
        <v>39</v>
      </c>
      <c r="AQ146">
        <f>IF(E146&lt;F146,H146,G146)</f>
        <v>17</v>
      </c>
    </row>
    <row r="147" spans="2:43" x14ac:dyDescent="0.25">
      <c r="B147" s="24">
        <v>44878</v>
      </c>
      <c r="C147" s="20" t="s">
        <v>25</v>
      </c>
      <c r="D147" s="20" t="s">
        <v>40</v>
      </c>
      <c r="E147" s="2">
        <v>-232.55813953488376</v>
      </c>
      <c r="F147" s="2">
        <v>190</v>
      </c>
      <c r="G147">
        <v>24</v>
      </c>
      <c r="H147">
        <v>16</v>
      </c>
      <c r="I147" s="9"/>
      <c r="J147" s="2" t="str">
        <f t="shared" si="78"/>
        <v>New York Giants</v>
      </c>
      <c r="K147" s="2" t="str">
        <f t="shared" si="79"/>
        <v>Houston Texans</v>
      </c>
      <c r="L147" s="17">
        <f t="shared" si="80"/>
        <v>-232.55813953488376</v>
      </c>
      <c r="M147" s="18">
        <f t="shared" si="81"/>
        <v>190</v>
      </c>
      <c r="N147" s="4">
        <f t="shared" si="59"/>
        <v>1.38</v>
      </c>
      <c r="O147" s="4">
        <f t="shared" si="60"/>
        <v>3.15</v>
      </c>
      <c r="P147" s="4"/>
      <c r="Q147" s="4"/>
      <c r="R147" s="1">
        <f t="shared" si="61"/>
        <v>0.7246376811594204</v>
      </c>
      <c r="S147" s="1">
        <f t="shared" si="62"/>
        <v>0.31746031746031744</v>
      </c>
      <c r="T147" s="1">
        <f t="shared" si="63"/>
        <v>4.039735099337749E-2</v>
      </c>
      <c r="U147" s="1">
        <f t="shared" si="64"/>
        <v>0.20358868184955148</v>
      </c>
      <c r="V147" s="1">
        <f t="shared" si="65"/>
        <v>0.71458868184955149</v>
      </c>
      <c r="W147" s="1"/>
      <c r="X147" s="17">
        <f t="shared" si="66"/>
        <v>399.40643533805462</v>
      </c>
      <c r="Y147" s="18">
        <f t="shared" si="67"/>
        <v>2205.1924375584526</v>
      </c>
      <c r="Z147" s="2">
        <f t="shared" si="68"/>
        <v>379.43611357115185</v>
      </c>
      <c r="AA147" s="18">
        <f t="shared" si="69"/>
        <v>2094.93281568053</v>
      </c>
      <c r="AB147" s="2">
        <f t="shared" si="70"/>
        <v>-263.54897813712716</v>
      </c>
      <c r="AC147" s="2">
        <f t="shared" si="71"/>
        <v>209.49328156805299</v>
      </c>
      <c r="AD147" s="2">
        <f t="shared" si="72"/>
        <v>379.43611357115185</v>
      </c>
      <c r="AE147" s="2">
        <f t="shared" si="73"/>
        <v>-1000</v>
      </c>
      <c r="AF147" s="5">
        <f t="shared" si="74"/>
        <v>0.37999999999999989</v>
      </c>
      <c r="AG147" s="5">
        <f t="shared" si="75"/>
        <v>-1</v>
      </c>
      <c r="AH147" s="3">
        <f t="shared" si="76"/>
        <v>202211</v>
      </c>
      <c r="AI147" s="21">
        <v>1.38</v>
      </c>
      <c r="AJ147" s="21">
        <v>3.15</v>
      </c>
      <c r="AK147" s="21">
        <v>1.43</v>
      </c>
      <c r="AL147" s="21">
        <v>2.9</v>
      </c>
      <c r="AO147">
        <f t="shared" si="77"/>
        <v>-300</v>
      </c>
      <c r="AP147">
        <f>IF(E147&lt;F147,G147,H147)</f>
        <v>24</v>
      </c>
      <c r="AQ147">
        <f>IF(E147&lt;F147,H147,G147)</f>
        <v>16</v>
      </c>
    </row>
    <row r="148" spans="2:43" x14ac:dyDescent="0.25">
      <c r="B148" s="24">
        <v>44878</v>
      </c>
      <c r="C148" s="20" t="s">
        <v>45</v>
      </c>
      <c r="D148" s="20" t="s">
        <v>43</v>
      </c>
      <c r="E148" s="2">
        <v>-116.27906976744185</v>
      </c>
      <c r="F148" s="2">
        <v>-105.26315789473685</v>
      </c>
      <c r="G148">
        <v>20</v>
      </c>
      <c r="H148">
        <v>10</v>
      </c>
      <c r="I148" s="9"/>
      <c r="J148" s="2" t="str">
        <f t="shared" si="78"/>
        <v>Pittsburgh Steelers</v>
      </c>
      <c r="K148" s="2" t="str">
        <f t="shared" si="79"/>
        <v>New Orleans Saints</v>
      </c>
      <c r="L148" s="17">
        <f t="shared" si="80"/>
        <v>-116.27906976744185</v>
      </c>
      <c r="M148" s="18">
        <f t="shared" si="81"/>
        <v>-105.26315789473685</v>
      </c>
      <c r="N148" s="4">
        <f t="shared" si="59"/>
        <v>2.25</v>
      </c>
      <c r="O148" s="4">
        <f t="shared" si="60"/>
        <v>1.68</v>
      </c>
      <c r="P148" s="4"/>
      <c r="Q148" s="4"/>
      <c r="R148" s="1">
        <f t="shared" si="61"/>
        <v>0.44444444444444442</v>
      </c>
      <c r="S148" s="1">
        <f t="shared" si="62"/>
        <v>0.59523809523809523</v>
      </c>
      <c r="T148" s="1">
        <f t="shared" si="63"/>
        <v>3.8167938931297662E-2</v>
      </c>
      <c r="U148" s="1">
        <f t="shared" si="64"/>
        <v>7.5396825396825407E-2</v>
      </c>
      <c r="V148" s="1">
        <f t="shared" si="65"/>
        <v>0.4356031746031746</v>
      </c>
      <c r="W148" s="1"/>
      <c r="X148" s="17">
        <f t="shared" si="66"/>
        <v>1295.6673833035745</v>
      </c>
      <c r="Y148" s="18">
        <f t="shared" si="67"/>
        <v>700.89716469112057</v>
      </c>
      <c r="Z148" s="2">
        <f t="shared" si="68"/>
        <v>1230.8840141383957</v>
      </c>
      <c r="AA148" s="18">
        <f t="shared" si="69"/>
        <v>665.85230645656452</v>
      </c>
      <c r="AB148" s="2">
        <f t="shared" si="70"/>
        <v>123.08840141383958</v>
      </c>
      <c r="AC148" s="2">
        <f t="shared" si="71"/>
        <v>-150.18345514512879</v>
      </c>
      <c r="AD148" s="2">
        <f t="shared" si="72"/>
        <v>1230.8840141383957</v>
      </c>
      <c r="AE148" s="2">
        <f t="shared" si="73"/>
        <v>-1000</v>
      </c>
      <c r="AF148" s="5">
        <f t="shared" si="74"/>
        <v>1.25</v>
      </c>
      <c r="AG148" s="5">
        <f t="shared" si="75"/>
        <v>-1</v>
      </c>
      <c r="AH148" s="3">
        <f t="shared" si="76"/>
        <v>202211</v>
      </c>
      <c r="AI148" s="21">
        <v>2.25</v>
      </c>
      <c r="AJ148" s="21">
        <v>1.68</v>
      </c>
      <c r="AK148" s="21">
        <v>1.86</v>
      </c>
      <c r="AL148" s="21">
        <v>1.95</v>
      </c>
      <c r="AO148">
        <f t="shared" si="77"/>
        <v>-120</v>
      </c>
      <c r="AP148">
        <f>IF(E148&lt;F148,G148,H148)</f>
        <v>20</v>
      </c>
      <c r="AQ148">
        <f>IF(E148&lt;F148,H148,G148)</f>
        <v>10</v>
      </c>
    </row>
    <row r="149" spans="2:43" x14ac:dyDescent="0.25">
      <c r="B149" s="24">
        <v>44878</v>
      </c>
      <c r="C149" s="20" t="s">
        <v>41</v>
      </c>
      <c r="D149" s="20" t="s">
        <v>38</v>
      </c>
      <c r="E149" s="2">
        <v>-140.84507042253523</v>
      </c>
      <c r="F149" s="2">
        <v>120.00000000000001</v>
      </c>
      <c r="G149">
        <v>17</v>
      </c>
      <c r="H149">
        <v>10</v>
      </c>
      <c r="I149" s="9"/>
      <c r="J149" s="2" t="str">
        <f t="shared" si="78"/>
        <v>Tennessee Titans</v>
      </c>
      <c r="K149" s="2" t="str">
        <f t="shared" si="79"/>
        <v>Denver Broncos</v>
      </c>
      <c r="L149" s="17">
        <f t="shared" si="80"/>
        <v>-140.84507042253523</v>
      </c>
      <c r="M149" s="18">
        <f t="shared" si="81"/>
        <v>120.00000000000001</v>
      </c>
      <c r="N149" s="4">
        <f t="shared" si="59"/>
        <v>1.76</v>
      </c>
      <c r="O149" s="4">
        <f t="shared" si="60"/>
        <v>2.1</v>
      </c>
      <c r="P149" s="4"/>
      <c r="Q149" s="4"/>
      <c r="R149" s="1">
        <f t="shared" si="61"/>
        <v>0.56818181818181823</v>
      </c>
      <c r="S149" s="1">
        <f t="shared" si="62"/>
        <v>0.47619047619047616</v>
      </c>
      <c r="T149" s="1">
        <f t="shared" si="63"/>
        <v>4.2487046632124437E-2</v>
      </c>
      <c r="U149" s="1">
        <f t="shared" si="64"/>
        <v>4.5995670995671034E-2</v>
      </c>
      <c r="V149" s="1">
        <f t="shared" si="65"/>
        <v>0.55699567099567104</v>
      </c>
      <c r="W149" s="1"/>
      <c r="X149" s="17">
        <f t="shared" si="66"/>
        <v>795.34608987611307</v>
      </c>
      <c r="Y149" s="18">
        <f t="shared" si="67"/>
        <v>1144.9859022934511</v>
      </c>
      <c r="Z149" s="2">
        <f t="shared" si="68"/>
        <v>755.57878538230739</v>
      </c>
      <c r="AA149" s="18">
        <f t="shared" si="69"/>
        <v>1087.7366071787785</v>
      </c>
      <c r="AB149" s="2">
        <f t="shared" si="70"/>
        <v>-132.3488720628942</v>
      </c>
      <c r="AC149" s="2">
        <f t="shared" si="71"/>
        <v>108.77366071787785</v>
      </c>
      <c r="AD149" s="2">
        <f t="shared" si="72"/>
        <v>755.57878538230739</v>
      </c>
      <c r="AE149" s="2">
        <f t="shared" si="73"/>
        <v>-1000</v>
      </c>
      <c r="AF149" s="5">
        <f t="shared" si="74"/>
        <v>0.76</v>
      </c>
      <c r="AG149" s="5">
        <f t="shared" si="75"/>
        <v>-1</v>
      </c>
      <c r="AH149" s="3">
        <f t="shared" si="76"/>
        <v>202211</v>
      </c>
      <c r="AI149" s="21">
        <v>1.76</v>
      </c>
      <c r="AJ149" s="21">
        <v>2.1</v>
      </c>
      <c r="AK149" s="21">
        <v>1.71</v>
      </c>
      <c r="AL149" s="21">
        <v>2.2000000000000002</v>
      </c>
      <c r="AO149">
        <f t="shared" si="77"/>
        <v>-150</v>
      </c>
      <c r="AP149">
        <f>IF(E149&lt;F149,G149,H149)</f>
        <v>17</v>
      </c>
      <c r="AQ149">
        <f>IF(E149&lt;F149,H149,G149)</f>
        <v>10</v>
      </c>
    </row>
    <row r="150" spans="2:43" x14ac:dyDescent="0.25">
      <c r="B150" s="24">
        <v>44878</v>
      </c>
      <c r="C150" s="20" t="s">
        <v>27</v>
      </c>
      <c r="D150" s="20" t="s">
        <v>32</v>
      </c>
      <c r="E150" s="2">
        <v>-151.51515151515153</v>
      </c>
      <c r="F150" s="2">
        <v>129.99999999999997</v>
      </c>
      <c r="G150">
        <v>21</v>
      </c>
      <c r="H150">
        <v>16</v>
      </c>
      <c r="I150" s="9"/>
      <c r="J150" s="2" t="str">
        <f t="shared" si="78"/>
        <v>Tampa Bay Buccaneers</v>
      </c>
      <c r="K150" s="2" t="str">
        <f t="shared" si="79"/>
        <v>Seattle Seahawks</v>
      </c>
      <c r="L150" s="17">
        <f t="shared" si="80"/>
        <v>-151.51515151515153</v>
      </c>
      <c r="M150" s="18">
        <f t="shared" si="81"/>
        <v>129.99999999999997</v>
      </c>
      <c r="N150" s="4">
        <f t="shared" si="59"/>
        <v>1.71</v>
      </c>
      <c r="O150" s="4">
        <f t="shared" si="60"/>
        <v>2.2000000000000002</v>
      </c>
      <c r="P150" s="4"/>
      <c r="Q150" s="4"/>
      <c r="R150" s="1">
        <f t="shared" si="61"/>
        <v>0.58479532163742687</v>
      </c>
      <c r="S150" s="1">
        <f t="shared" si="62"/>
        <v>0.45454545454545453</v>
      </c>
      <c r="T150" s="1">
        <f t="shared" si="63"/>
        <v>3.7851662404092101E-2</v>
      </c>
      <c r="U150" s="1">
        <f t="shared" si="64"/>
        <v>6.5124933545986169E-2</v>
      </c>
      <c r="V150" s="1">
        <f t="shared" si="65"/>
        <v>0.57612493354598615</v>
      </c>
      <c r="W150" s="1"/>
      <c r="X150" s="17">
        <f t="shared" si="66"/>
        <v>735.73463284275692</v>
      </c>
      <c r="Y150" s="18">
        <f t="shared" si="67"/>
        <v>1235.8449349286186</v>
      </c>
      <c r="Z150" s="2">
        <f t="shared" si="68"/>
        <v>698.94790120061907</v>
      </c>
      <c r="AA150" s="18">
        <f t="shared" si="69"/>
        <v>1174.0526881821877</v>
      </c>
      <c r="AB150" s="2">
        <f t="shared" si="70"/>
        <v>-143.07218009843768</v>
      </c>
      <c r="AC150" s="2">
        <f t="shared" si="71"/>
        <v>117.40526881821877</v>
      </c>
      <c r="AD150" s="2">
        <f t="shared" si="72"/>
        <v>698.94790120061907</v>
      </c>
      <c r="AE150" s="2">
        <f t="shared" si="73"/>
        <v>-1000</v>
      </c>
      <c r="AF150" s="5">
        <f t="shared" si="74"/>
        <v>0.71</v>
      </c>
      <c r="AG150" s="5">
        <f t="shared" si="75"/>
        <v>-1</v>
      </c>
      <c r="AH150" s="3">
        <f t="shared" si="76"/>
        <v>202211</v>
      </c>
      <c r="AI150" s="21">
        <v>1.71</v>
      </c>
      <c r="AJ150" s="21">
        <v>2.2000000000000002</v>
      </c>
      <c r="AK150" s="21">
        <v>1.66</v>
      </c>
      <c r="AL150" s="21">
        <v>2.2999999999999998</v>
      </c>
      <c r="AO150">
        <f t="shared" si="77"/>
        <v>-160</v>
      </c>
      <c r="AP150">
        <f>IF(E150&lt;F150,G150,H150)</f>
        <v>21</v>
      </c>
      <c r="AQ150">
        <f>IF(E150&lt;F150,H150,G150)</f>
        <v>16</v>
      </c>
    </row>
    <row r="151" spans="2:43" x14ac:dyDescent="0.25">
      <c r="B151" s="24">
        <v>44875</v>
      </c>
      <c r="C151" s="20" t="s">
        <v>44</v>
      </c>
      <c r="D151" s="20" t="s">
        <v>35</v>
      </c>
      <c r="E151" s="2">
        <v>129.99999999999997</v>
      </c>
      <c r="F151" s="2">
        <v>-151.51515151515153</v>
      </c>
      <c r="G151">
        <v>25</v>
      </c>
      <c r="H151">
        <v>15</v>
      </c>
      <c r="I151" s="9"/>
      <c r="J151" s="2" t="str">
        <f t="shared" si="78"/>
        <v>Atlanta Falcons</v>
      </c>
      <c r="K151" s="2" t="str">
        <f t="shared" si="79"/>
        <v>Carolina Panthers</v>
      </c>
      <c r="L151" s="17">
        <f t="shared" si="80"/>
        <v>-151.51515151515153</v>
      </c>
      <c r="M151" s="18">
        <f t="shared" si="81"/>
        <v>129.99999999999997</v>
      </c>
      <c r="N151" s="4">
        <f t="shared" si="59"/>
        <v>1.8</v>
      </c>
      <c r="O151" s="4">
        <f t="shared" si="60"/>
        <v>2.0499999999999998</v>
      </c>
      <c r="P151" s="4"/>
      <c r="Q151" s="4"/>
      <c r="R151" s="1">
        <f t="shared" si="61"/>
        <v>0.55555555555555558</v>
      </c>
      <c r="S151" s="1">
        <f t="shared" si="62"/>
        <v>0.48780487804878053</v>
      </c>
      <c r="T151" s="1">
        <f t="shared" si="63"/>
        <v>4.1558441558441461E-2</v>
      </c>
      <c r="U151" s="1">
        <f t="shared" si="64"/>
        <v>3.3875338753387524E-2</v>
      </c>
      <c r="V151" s="1">
        <f t="shared" si="65"/>
        <v>0.54487533875338756</v>
      </c>
      <c r="W151" s="1"/>
      <c r="X151" s="17">
        <f t="shared" si="66"/>
        <v>835.28218085238643</v>
      </c>
      <c r="Y151" s="18">
        <f t="shared" si="67"/>
        <v>1090.9993667390718</v>
      </c>
      <c r="Z151" s="2">
        <f t="shared" si="68"/>
        <v>793.51807180976709</v>
      </c>
      <c r="AA151" s="18">
        <f t="shared" si="69"/>
        <v>1036.449398402118</v>
      </c>
      <c r="AB151" s="2">
        <f t="shared" si="70"/>
        <v>-126.02107444375048</v>
      </c>
      <c r="AC151" s="2">
        <f t="shared" si="71"/>
        <v>103.6449398402118</v>
      </c>
      <c r="AD151" s="2">
        <f t="shared" si="72"/>
        <v>-1000</v>
      </c>
      <c r="AE151" s="2">
        <f t="shared" si="73"/>
        <v>1036.449398402118</v>
      </c>
      <c r="AF151" s="5">
        <f t="shared" si="74"/>
        <v>-1</v>
      </c>
      <c r="AG151" s="5">
        <f t="shared" si="75"/>
        <v>1.0499999999999998</v>
      </c>
      <c r="AH151" s="3">
        <f t="shared" si="76"/>
        <v>202211</v>
      </c>
      <c r="AI151" s="21">
        <v>2.0499999999999998</v>
      </c>
      <c r="AJ151" s="21">
        <v>1.8</v>
      </c>
      <c r="AK151" s="21">
        <v>2.2999999999999998</v>
      </c>
      <c r="AL151" s="21">
        <v>1.66</v>
      </c>
      <c r="AO151">
        <f t="shared" si="77"/>
        <v>-160</v>
      </c>
      <c r="AP151">
        <f>IF(E151&lt;F151,G151,H151)</f>
        <v>15</v>
      </c>
      <c r="AQ151">
        <f>IF(E151&lt;F151,H151,G151)</f>
        <v>25</v>
      </c>
    </row>
    <row r="152" spans="2:43" x14ac:dyDescent="0.25">
      <c r="B152" s="24">
        <v>44872</v>
      </c>
      <c r="C152" s="20" t="s">
        <v>43</v>
      </c>
      <c r="D152" s="20" t="s">
        <v>28</v>
      </c>
      <c r="E152" s="2">
        <v>110.00000000000001</v>
      </c>
      <c r="F152" s="2">
        <v>-131.57894736842104</v>
      </c>
      <c r="G152">
        <v>13</v>
      </c>
      <c r="H152">
        <v>27</v>
      </c>
      <c r="I152" s="9"/>
      <c r="J152" s="2" t="str">
        <f t="shared" si="78"/>
        <v>Baltimore Ravens</v>
      </c>
      <c r="K152" s="2" t="str">
        <f t="shared" si="79"/>
        <v>New Orleans Saints</v>
      </c>
      <c r="L152" s="17">
        <f t="shared" si="80"/>
        <v>-131.57894736842104</v>
      </c>
      <c r="M152" s="18">
        <f t="shared" si="81"/>
        <v>110.00000000000001</v>
      </c>
      <c r="N152" s="4">
        <f t="shared" si="59"/>
        <v>1.6</v>
      </c>
      <c r="O152" s="4">
        <f t="shared" si="60"/>
        <v>2.4500000000000002</v>
      </c>
      <c r="P152" s="4"/>
      <c r="Q152" s="4"/>
      <c r="R152" s="1">
        <f t="shared" si="61"/>
        <v>0.625</v>
      </c>
      <c r="S152" s="1">
        <f t="shared" si="62"/>
        <v>0.4081632653061224</v>
      </c>
      <c r="T152" s="1">
        <f t="shared" si="63"/>
        <v>3.2098765432098886E-2</v>
      </c>
      <c r="U152" s="1">
        <f t="shared" si="64"/>
        <v>0.1084183673469388</v>
      </c>
      <c r="V152" s="1">
        <f t="shared" si="65"/>
        <v>0.61941836734693878</v>
      </c>
      <c r="W152" s="1"/>
      <c r="X152" s="17">
        <f t="shared" si="66"/>
        <v>614.4177388267467</v>
      </c>
      <c r="Y152" s="18">
        <f t="shared" si="67"/>
        <v>1471.4893831628281</v>
      </c>
      <c r="Z152" s="2">
        <f t="shared" si="68"/>
        <v>583.69685188540939</v>
      </c>
      <c r="AA152" s="18">
        <f t="shared" si="69"/>
        <v>1397.9149140046866</v>
      </c>
      <c r="AB152" s="2">
        <f t="shared" si="70"/>
        <v>-171.32180801898838</v>
      </c>
      <c r="AC152" s="2">
        <f t="shared" si="71"/>
        <v>139.79149140046866</v>
      </c>
      <c r="AD152" s="2">
        <f t="shared" si="72"/>
        <v>583.69685188540939</v>
      </c>
      <c r="AE152" s="2">
        <f t="shared" si="73"/>
        <v>-1000</v>
      </c>
      <c r="AF152" s="5">
        <f t="shared" si="74"/>
        <v>0.60000000000000009</v>
      </c>
      <c r="AG152" s="5">
        <f t="shared" si="75"/>
        <v>-1</v>
      </c>
      <c r="AH152" s="3">
        <f t="shared" si="76"/>
        <v>202211</v>
      </c>
      <c r="AI152" s="21">
        <v>2.4500000000000002</v>
      </c>
      <c r="AJ152" s="21">
        <v>1.6</v>
      </c>
      <c r="AK152" s="21">
        <v>2.1</v>
      </c>
      <c r="AL152" s="21">
        <v>1.76</v>
      </c>
      <c r="AO152">
        <f t="shared" si="77"/>
        <v>-140</v>
      </c>
      <c r="AP152">
        <f>IF(E152&lt;F152,G152,H152)</f>
        <v>27</v>
      </c>
      <c r="AQ152">
        <f>IF(E152&lt;F152,H152,G152)</f>
        <v>13</v>
      </c>
    </row>
    <row r="153" spans="2:43" x14ac:dyDescent="0.25">
      <c r="B153" s="24">
        <v>44871</v>
      </c>
      <c r="C153" s="20" t="s">
        <v>20</v>
      </c>
      <c r="D153" s="20" t="s">
        <v>41</v>
      </c>
      <c r="E153" s="2">
        <v>-909.09090909090833</v>
      </c>
      <c r="F153" s="2">
        <v>575</v>
      </c>
      <c r="G153">
        <v>20</v>
      </c>
      <c r="H153">
        <v>17</v>
      </c>
      <c r="I153" s="9"/>
      <c r="J153" s="2" t="str">
        <f t="shared" si="78"/>
        <v>Kansas City Chiefs</v>
      </c>
      <c r="K153" s="2" t="str">
        <f t="shared" si="79"/>
        <v>Tennessee Titans</v>
      </c>
      <c r="L153" s="17">
        <f t="shared" si="80"/>
        <v>-909.09090909090833</v>
      </c>
      <c r="M153" s="18">
        <f t="shared" si="81"/>
        <v>575</v>
      </c>
      <c r="N153" s="4">
        <f t="shared" si="59"/>
        <v>1.18</v>
      </c>
      <c r="O153" s="4">
        <f t="shared" si="60"/>
        <v>5.25</v>
      </c>
      <c r="P153" s="4"/>
      <c r="Q153" s="4"/>
      <c r="R153" s="1">
        <f t="shared" si="61"/>
        <v>0.84745762711864414</v>
      </c>
      <c r="S153" s="1">
        <f t="shared" si="62"/>
        <v>0.19047619047619047</v>
      </c>
      <c r="T153" s="1">
        <f t="shared" si="63"/>
        <v>3.6547433903577065E-2</v>
      </c>
      <c r="U153" s="1">
        <f t="shared" si="64"/>
        <v>0.32849071832122684</v>
      </c>
      <c r="V153" s="1">
        <f t="shared" si="65"/>
        <v>0.83949071832122679</v>
      </c>
      <c r="W153" s="1"/>
      <c r="X153" s="17">
        <f t="shared" si="66"/>
        <v>191.19839942930162</v>
      </c>
      <c r="Y153" s="18">
        <f t="shared" si="67"/>
        <v>4188.72894319429</v>
      </c>
      <c r="Z153" s="2">
        <f t="shared" si="68"/>
        <v>181.63847945783652</v>
      </c>
      <c r="AA153" s="18">
        <f t="shared" si="69"/>
        <v>3979.2924960345754</v>
      </c>
      <c r="AB153" s="2">
        <f t="shared" si="70"/>
        <v>-550.54413744535259</v>
      </c>
      <c r="AC153" s="2">
        <f t="shared" si="71"/>
        <v>397.92924960345755</v>
      </c>
      <c r="AD153" s="2">
        <f t="shared" si="72"/>
        <v>181.63847945783652</v>
      </c>
      <c r="AE153" s="2">
        <f t="shared" si="73"/>
        <v>-1000</v>
      </c>
      <c r="AF153" s="5">
        <f t="shared" si="74"/>
        <v>0.17999999999999994</v>
      </c>
      <c r="AG153" s="5">
        <f t="shared" si="75"/>
        <v>-1</v>
      </c>
      <c r="AH153" s="3">
        <f t="shared" si="76"/>
        <v>202211</v>
      </c>
      <c r="AI153" s="21">
        <v>1.18</v>
      </c>
      <c r="AJ153" s="21">
        <v>5.25</v>
      </c>
      <c r="AK153" s="21">
        <v>1.1100000000000001</v>
      </c>
      <c r="AL153" s="21">
        <v>6.75</v>
      </c>
      <c r="AO153">
        <f t="shared" si="77"/>
        <v>-1000</v>
      </c>
      <c r="AP153">
        <f>IF(E153&lt;F153,G153,H153)</f>
        <v>20</v>
      </c>
      <c r="AQ153">
        <f>IF(E153&lt;F153,H153,G153)</f>
        <v>17</v>
      </c>
    </row>
    <row r="154" spans="2:43" x14ac:dyDescent="0.25">
      <c r="B154" s="24">
        <v>44871</v>
      </c>
      <c r="C154" s="20" t="s">
        <v>27</v>
      </c>
      <c r="D154" s="20" t="s">
        <v>47</v>
      </c>
      <c r="E154" s="2">
        <v>-156.25000000000003</v>
      </c>
      <c r="F154" s="2">
        <v>135</v>
      </c>
      <c r="G154">
        <v>16</v>
      </c>
      <c r="H154">
        <v>13</v>
      </c>
      <c r="I154" s="9"/>
      <c r="J154" s="2" t="str">
        <f t="shared" si="78"/>
        <v>Tampa Bay Buccaneers</v>
      </c>
      <c r="K154" s="2" t="str">
        <f t="shared" si="79"/>
        <v>Los Angeles Rams</v>
      </c>
      <c r="L154" s="17">
        <f t="shared" si="80"/>
        <v>-156.25000000000003</v>
      </c>
      <c r="M154" s="18">
        <f t="shared" si="81"/>
        <v>135</v>
      </c>
      <c r="N154" s="4">
        <f t="shared" si="59"/>
        <v>1.8</v>
      </c>
      <c r="O154" s="4">
        <f t="shared" si="60"/>
        <v>2.0499999999999998</v>
      </c>
      <c r="P154" s="4"/>
      <c r="Q154" s="4"/>
      <c r="R154" s="1">
        <f t="shared" si="61"/>
        <v>0.55555555555555558</v>
      </c>
      <c r="S154" s="1">
        <f t="shared" si="62"/>
        <v>0.48780487804878053</v>
      </c>
      <c r="T154" s="1">
        <f t="shared" si="63"/>
        <v>4.1558441558441461E-2</v>
      </c>
      <c r="U154" s="1">
        <f t="shared" si="64"/>
        <v>3.3875338753387524E-2</v>
      </c>
      <c r="V154" s="1">
        <f t="shared" si="65"/>
        <v>0.54487533875338756</v>
      </c>
      <c r="W154" s="1"/>
      <c r="X154" s="17">
        <f t="shared" si="66"/>
        <v>835.28218085238643</v>
      </c>
      <c r="Y154" s="18">
        <f t="shared" si="67"/>
        <v>1090.9993667390718</v>
      </c>
      <c r="Z154" s="2">
        <f t="shared" si="68"/>
        <v>793.51807180976709</v>
      </c>
      <c r="AA154" s="18">
        <f t="shared" si="69"/>
        <v>1036.449398402118</v>
      </c>
      <c r="AB154" s="2">
        <f t="shared" si="70"/>
        <v>-126.02107444375048</v>
      </c>
      <c r="AC154" s="2">
        <f t="shared" si="71"/>
        <v>103.6449398402118</v>
      </c>
      <c r="AD154" s="2">
        <f t="shared" si="72"/>
        <v>793.51807180976709</v>
      </c>
      <c r="AE154" s="2">
        <f t="shared" si="73"/>
        <v>-1000</v>
      </c>
      <c r="AF154" s="5">
        <f t="shared" si="74"/>
        <v>0.8</v>
      </c>
      <c r="AG154" s="5">
        <f t="shared" si="75"/>
        <v>-1</v>
      </c>
      <c r="AH154" s="3">
        <f t="shared" si="76"/>
        <v>202211</v>
      </c>
      <c r="AI154" s="21">
        <v>1.8</v>
      </c>
      <c r="AJ154" s="21">
        <v>2.0499999999999998</v>
      </c>
      <c r="AK154" s="21">
        <v>1.64</v>
      </c>
      <c r="AL154" s="21">
        <v>2.35</v>
      </c>
      <c r="AO154">
        <f t="shared" si="77"/>
        <v>-160</v>
      </c>
      <c r="AP154">
        <f>IF(E154&lt;F154,G154,H154)</f>
        <v>16</v>
      </c>
      <c r="AQ154">
        <f>IF(E154&lt;F154,H154,G154)</f>
        <v>13</v>
      </c>
    </row>
    <row r="155" spans="2:43" x14ac:dyDescent="0.25">
      <c r="B155" s="24">
        <v>44871</v>
      </c>
      <c r="C155" s="20" t="s">
        <v>48</v>
      </c>
      <c r="D155" s="20" t="s">
        <v>32</v>
      </c>
      <c r="E155" s="2">
        <v>-131.57894736842104</v>
      </c>
      <c r="F155" s="2">
        <v>110.00000000000001</v>
      </c>
      <c r="G155">
        <v>21</v>
      </c>
      <c r="H155">
        <v>31</v>
      </c>
      <c r="I155" s="9"/>
      <c r="J155" s="2" t="str">
        <f t="shared" si="78"/>
        <v>Arizona Cardinals</v>
      </c>
      <c r="K155" s="2" t="str">
        <f t="shared" si="79"/>
        <v>Seattle Seahawks</v>
      </c>
      <c r="L155" s="17">
        <f t="shared" si="80"/>
        <v>-131.57894736842104</v>
      </c>
      <c r="M155" s="18">
        <f t="shared" si="81"/>
        <v>110.00000000000001</v>
      </c>
      <c r="N155" s="4">
        <f t="shared" si="59"/>
        <v>1.52</v>
      </c>
      <c r="O155" s="4">
        <f t="shared" si="60"/>
        <v>2.67</v>
      </c>
      <c r="P155" s="4"/>
      <c r="Q155" s="4"/>
      <c r="R155" s="1">
        <f t="shared" si="61"/>
        <v>0.65789473684210531</v>
      </c>
      <c r="S155" s="1">
        <f t="shared" si="62"/>
        <v>0.37453183520599254</v>
      </c>
      <c r="T155" s="1">
        <f t="shared" si="63"/>
        <v>3.1408114558472477E-2</v>
      </c>
      <c r="U155" s="1">
        <f t="shared" si="64"/>
        <v>0.14168145081805639</v>
      </c>
      <c r="V155" s="1">
        <f t="shared" si="65"/>
        <v>0.6526814508180564</v>
      </c>
      <c r="W155" s="1"/>
      <c r="X155" s="17">
        <f t="shared" si="66"/>
        <v>532.14098354813416</v>
      </c>
      <c r="Y155" s="18">
        <f t="shared" si="67"/>
        <v>1687.6788921698521</v>
      </c>
      <c r="Z155" s="2">
        <f t="shared" si="68"/>
        <v>505.53393437072742</v>
      </c>
      <c r="AA155" s="18">
        <f t="shared" si="69"/>
        <v>1603.2949475613595</v>
      </c>
      <c r="AB155" s="2">
        <f t="shared" si="70"/>
        <v>-197.81065760595641</v>
      </c>
      <c r="AC155" s="2">
        <f t="shared" si="71"/>
        <v>160.32949475613594</v>
      </c>
      <c r="AD155" s="2">
        <f t="shared" si="72"/>
        <v>-1000</v>
      </c>
      <c r="AE155" s="2">
        <f t="shared" si="73"/>
        <v>1603.2949475613595</v>
      </c>
      <c r="AF155" s="5">
        <f t="shared" si="74"/>
        <v>-1</v>
      </c>
      <c r="AG155" s="5">
        <f t="shared" si="75"/>
        <v>1.67</v>
      </c>
      <c r="AH155" s="3">
        <f t="shared" si="76"/>
        <v>202211</v>
      </c>
      <c r="AI155" s="21">
        <v>1.52</v>
      </c>
      <c r="AJ155" s="21">
        <v>2.67</v>
      </c>
      <c r="AK155" s="21">
        <v>1.76</v>
      </c>
      <c r="AL155" s="21">
        <v>2.1</v>
      </c>
      <c r="AO155">
        <f t="shared" si="77"/>
        <v>-140</v>
      </c>
      <c r="AP155">
        <f>IF(E155&lt;F155,G155,H155)</f>
        <v>21</v>
      </c>
      <c r="AQ155">
        <f>IF(E155&lt;F155,H155,G155)</f>
        <v>31</v>
      </c>
    </row>
    <row r="156" spans="2:43" x14ac:dyDescent="0.25">
      <c r="B156" s="24">
        <v>44871</v>
      </c>
      <c r="C156" s="20" t="s">
        <v>35</v>
      </c>
      <c r="D156" s="20" t="s">
        <v>31</v>
      </c>
      <c r="E156" s="2">
        <v>125</v>
      </c>
      <c r="F156" s="2">
        <v>-147.05882352941177</v>
      </c>
      <c r="G156">
        <v>17</v>
      </c>
      <c r="H156">
        <v>20</v>
      </c>
      <c r="I156" s="9"/>
      <c r="J156" s="2" t="str">
        <f t="shared" si="78"/>
        <v>Los Angeles Chargers</v>
      </c>
      <c r="K156" s="2" t="str">
        <f t="shared" si="79"/>
        <v>Atlanta Falcons</v>
      </c>
      <c r="L156" s="17">
        <f t="shared" si="80"/>
        <v>-147.05882352941177</v>
      </c>
      <c r="M156" s="18">
        <f t="shared" si="81"/>
        <v>125</v>
      </c>
      <c r="N156" s="4">
        <f t="shared" si="59"/>
        <v>1.62</v>
      </c>
      <c r="O156" s="4">
        <f t="shared" si="60"/>
        <v>2.4</v>
      </c>
      <c r="P156" s="4"/>
      <c r="Q156" s="4"/>
      <c r="R156" s="1">
        <f t="shared" si="61"/>
        <v>0.61728395061728392</v>
      </c>
      <c r="S156" s="1">
        <f t="shared" si="62"/>
        <v>0.41666666666666669</v>
      </c>
      <c r="T156" s="1">
        <f t="shared" si="63"/>
        <v>3.2835820895522283E-2</v>
      </c>
      <c r="U156" s="1">
        <f t="shared" si="64"/>
        <v>0.10030864197530862</v>
      </c>
      <c r="V156" s="1">
        <f t="shared" si="65"/>
        <v>0.61130864197530865</v>
      </c>
      <c r="W156" s="1"/>
      <c r="X156" s="17">
        <f t="shared" si="66"/>
        <v>635.83488165441463</v>
      </c>
      <c r="Y156" s="18">
        <f t="shared" si="67"/>
        <v>1423.7849094482656</v>
      </c>
      <c r="Z156" s="2">
        <f t="shared" si="68"/>
        <v>604.04313757169382</v>
      </c>
      <c r="AA156" s="18">
        <f t="shared" si="69"/>
        <v>1352.5956639758522</v>
      </c>
      <c r="AB156" s="2">
        <f t="shared" si="70"/>
        <v>-165.55109027810289</v>
      </c>
      <c r="AC156" s="2">
        <f t="shared" si="71"/>
        <v>135.25956639758522</v>
      </c>
      <c r="AD156" s="2">
        <f t="shared" si="72"/>
        <v>604.04313757169382</v>
      </c>
      <c r="AE156" s="2">
        <f t="shared" si="73"/>
        <v>-1000</v>
      </c>
      <c r="AF156" s="5">
        <f t="shared" si="74"/>
        <v>0.62000000000000011</v>
      </c>
      <c r="AG156" s="5">
        <f t="shared" si="75"/>
        <v>-1</v>
      </c>
      <c r="AH156" s="3">
        <f t="shared" si="76"/>
        <v>202211</v>
      </c>
      <c r="AI156" s="21">
        <v>2.4</v>
      </c>
      <c r="AJ156" s="21">
        <v>1.62</v>
      </c>
      <c r="AK156" s="21">
        <v>2.25</v>
      </c>
      <c r="AL156" s="21">
        <v>1.68</v>
      </c>
      <c r="AO156">
        <f t="shared" si="77"/>
        <v>-150</v>
      </c>
      <c r="AP156">
        <f>IF(E156&lt;F156,G156,H156)</f>
        <v>20</v>
      </c>
      <c r="AQ156">
        <f>IF(E156&lt;F156,H156,G156)</f>
        <v>17</v>
      </c>
    </row>
    <row r="157" spans="2:43" x14ac:dyDescent="0.25">
      <c r="B157" s="24">
        <v>44871</v>
      </c>
      <c r="C157" s="20" t="s">
        <v>37</v>
      </c>
      <c r="D157" s="20" t="s">
        <v>30</v>
      </c>
      <c r="E157" s="2">
        <v>165</v>
      </c>
      <c r="F157" s="2">
        <v>-185.18518518518516</v>
      </c>
      <c r="G157">
        <v>32</v>
      </c>
      <c r="H157">
        <v>35</v>
      </c>
      <c r="I157" s="9"/>
      <c r="J157" s="2" t="str">
        <f t="shared" si="78"/>
        <v>Miami Dolphins</v>
      </c>
      <c r="K157" s="2" t="str">
        <f t="shared" si="79"/>
        <v>Chicago Bears</v>
      </c>
      <c r="L157" s="17">
        <f t="shared" si="80"/>
        <v>-185.18518518518516</v>
      </c>
      <c r="M157" s="18">
        <f t="shared" si="81"/>
        <v>165</v>
      </c>
      <c r="N157" s="4">
        <f t="shared" si="59"/>
        <v>1.57</v>
      </c>
      <c r="O157" s="4">
        <f t="shared" si="60"/>
        <v>2.5499999999999998</v>
      </c>
      <c r="P157" s="4"/>
      <c r="Q157" s="4"/>
      <c r="R157" s="1">
        <f t="shared" si="61"/>
        <v>0.63694267515923564</v>
      </c>
      <c r="S157" s="1">
        <f t="shared" si="62"/>
        <v>0.39215686274509809</v>
      </c>
      <c r="T157" s="1">
        <f t="shared" si="63"/>
        <v>2.8276699029126329E-2</v>
      </c>
      <c r="U157" s="1">
        <f t="shared" si="64"/>
        <v>0.12239290620706877</v>
      </c>
      <c r="V157" s="1">
        <f t="shared" si="65"/>
        <v>0.63339290620706878</v>
      </c>
      <c r="W157" s="1"/>
      <c r="X157" s="17">
        <f t="shared" si="66"/>
        <v>578.79886276004493</v>
      </c>
      <c r="Y157" s="18">
        <f t="shared" si="67"/>
        <v>1558.0808321378222</v>
      </c>
      <c r="Z157" s="2">
        <f t="shared" si="68"/>
        <v>549.85891962204266</v>
      </c>
      <c r="AA157" s="18">
        <f t="shared" si="69"/>
        <v>1480.1767905309309</v>
      </c>
      <c r="AB157" s="2">
        <f t="shared" si="70"/>
        <v>-181.86483192586408</v>
      </c>
      <c r="AC157" s="2">
        <f t="shared" si="71"/>
        <v>148.0176790530931</v>
      </c>
      <c r="AD157" s="2">
        <f t="shared" si="72"/>
        <v>549.85891962204266</v>
      </c>
      <c r="AE157" s="2">
        <f t="shared" si="73"/>
        <v>-1000</v>
      </c>
      <c r="AF157" s="5">
        <f t="shared" si="74"/>
        <v>0.57000000000000006</v>
      </c>
      <c r="AG157" s="5">
        <f t="shared" si="75"/>
        <v>-1</v>
      </c>
      <c r="AH157" s="3">
        <f t="shared" si="76"/>
        <v>202211</v>
      </c>
      <c r="AI157" s="21">
        <v>2.5499999999999998</v>
      </c>
      <c r="AJ157" s="21">
        <v>1.57</v>
      </c>
      <c r="AK157" s="21">
        <v>2.65</v>
      </c>
      <c r="AL157" s="21">
        <v>1.54</v>
      </c>
      <c r="AO157">
        <f t="shared" si="77"/>
        <v>-190</v>
      </c>
      <c r="AP157">
        <f>IF(E157&lt;F157,G157,H157)</f>
        <v>35</v>
      </c>
      <c r="AQ157">
        <f>IF(E157&lt;F157,H157,G157)</f>
        <v>32</v>
      </c>
    </row>
    <row r="158" spans="2:43" x14ac:dyDescent="0.25">
      <c r="B158" s="24">
        <v>44871</v>
      </c>
      <c r="C158" s="20" t="s">
        <v>21</v>
      </c>
      <c r="D158" s="20" t="s">
        <v>44</v>
      </c>
      <c r="E158" s="2">
        <v>-344.82758620689651</v>
      </c>
      <c r="F158" s="2">
        <v>270</v>
      </c>
      <c r="G158">
        <v>42</v>
      </c>
      <c r="H158">
        <v>21</v>
      </c>
      <c r="I158" s="9"/>
      <c r="J158" s="2" t="str">
        <f t="shared" si="78"/>
        <v>Cincinnati Bengals</v>
      </c>
      <c r="K158" s="2" t="str">
        <f t="shared" si="79"/>
        <v>Carolina Panthers</v>
      </c>
      <c r="L158" s="17">
        <f t="shared" si="80"/>
        <v>-344.82758620689651</v>
      </c>
      <c r="M158" s="18">
        <f t="shared" si="81"/>
        <v>270</v>
      </c>
      <c r="N158" s="4">
        <f t="shared" si="59"/>
        <v>1.22</v>
      </c>
      <c r="O158" s="4">
        <f t="shared" si="60"/>
        <v>4.5</v>
      </c>
      <c r="P158" s="4"/>
      <c r="Q158" s="4"/>
      <c r="R158" s="1">
        <f t="shared" si="61"/>
        <v>0.81967213114754101</v>
      </c>
      <c r="S158" s="1">
        <f t="shared" si="62"/>
        <v>0.22222222222222221</v>
      </c>
      <c r="T158" s="1">
        <f t="shared" si="63"/>
        <v>4.0209790209790097E-2</v>
      </c>
      <c r="U158" s="1">
        <f t="shared" si="64"/>
        <v>0.2987249544626594</v>
      </c>
      <c r="V158" s="1">
        <f t="shared" si="65"/>
        <v>0.80972495446265946</v>
      </c>
      <c r="W158" s="1"/>
      <c r="X158" s="17">
        <f t="shared" si="66"/>
        <v>234.98725646118768</v>
      </c>
      <c r="Y158" s="18">
        <f t="shared" si="67"/>
        <v>3526.591123964678</v>
      </c>
      <c r="Z158" s="2">
        <f t="shared" si="68"/>
        <v>223.2378936381283</v>
      </c>
      <c r="AA158" s="18">
        <f t="shared" si="69"/>
        <v>3350.2615677664439</v>
      </c>
      <c r="AB158" s="2">
        <f t="shared" si="70"/>
        <v>-447.95262296329213</v>
      </c>
      <c r="AC158" s="2">
        <f t="shared" si="71"/>
        <v>335.02615677664437</v>
      </c>
      <c r="AD158" s="2">
        <f t="shared" si="72"/>
        <v>223.2378936381283</v>
      </c>
      <c r="AE158" s="2">
        <f t="shared" si="73"/>
        <v>-1000</v>
      </c>
      <c r="AF158" s="5">
        <f t="shared" si="74"/>
        <v>0.21999999999999997</v>
      </c>
      <c r="AG158" s="5">
        <f t="shared" si="75"/>
        <v>-1</v>
      </c>
      <c r="AH158" s="3">
        <f t="shared" si="76"/>
        <v>202211</v>
      </c>
      <c r="AI158" s="21">
        <v>1.22</v>
      </c>
      <c r="AJ158" s="21">
        <v>4.5</v>
      </c>
      <c r="AK158" s="21">
        <v>1.29</v>
      </c>
      <c r="AL158" s="21">
        <v>3.7</v>
      </c>
      <c r="AO158">
        <f t="shared" si="77"/>
        <v>-400</v>
      </c>
      <c r="AP158">
        <f>IF(E158&lt;F158,G158,H158)</f>
        <v>42</v>
      </c>
      <c r="AQ158">
        <f>IF(E158&lt;F158,H158,G158)</f>
        <v>21</v>
      </c>
    </row>
    <row r="159" spans="2:43" x14ac:dyDescent="0.25">
      <c r="B159" s="24">
        <v>44871</v>
      </c>
      <c r="C159" s="20" t="s">
        <v>34</v>
      </c>
      <c r="D159" s="20" t="s">
        <v>33</v>
      </c>
      <c r="E159" s="2">
        <v>167</v>
      </c>
      <c r="F159" s="2">
        <v>-192.30769230769229</v>
      </c>
      <c r="G159">
        <v>15</v>
      </c>
      <c r="H159">
        <v>9</v>
      </c>
      <c r="I159" s="9"/>
      <c r="J159" s="2" t="str">
        <f t="shared" si="78"/>
        <v>Green Bay Packers</v>
      </c>
      <c r="K159" s="2" t="str">
        <f t="shared" si="79"/>
        <v>Detroit Lions</v>
      </c>
      <c r="L159" s="17">
        <f t="shared" si="80"/>
        <v>-192.30769230769229</v>
      </c>
      <c r="M159" s="18">
        <f t="shared" si="81"/>
        <v>167</v>
      </c>
      <c r="N159" s="4">
        <f t="shared" si="59"/>
        <v>1.57</v>
      </c>
      <c r="O159" s="4">
        <f t="shared" si="60"/>
        <v>2.5499999999999998</v>
      </c>
      <c r="P159" s="4"/>
      <c r="Q159" s="4"/>
      <c r="R159" s="1">
        <f t="shared" si="61"/>
        <v>0.63694267515923564</v>
      </c>
      <c r="S159" s="1">
        <f t="shared" si="62"/>
        <v>0.39215686274509809</v>
      </c>
      <c r="T159" s="1">
        <f t="shared" si="63"/>
        <v>2.8276699029126329E-2</v>
      </c>
      <c r="U159" s="1">
        <f t="shared" si="64"/>
        <v>0.12239290620706877</v>
      </c>
      <c r="V159" s="1">
        <f t="shared" si="65"/>
        <v>0.63339290620706878</v>
      </c>
      <c r="W159" s="1"/>
      <c r="X159" s="17">
        <f t="shared" si="66"/>
        <v>578.79886276004493</v>
      </c>
      <c r="Y159" s="18">
        <f t="shared" si="67"/>
        <v>1558.0808321378222</v>
      </c>
      <c r="Z159" s="2">
        <f t="shared" si="68"/>
        <v>549.85891962204266</v>
      </c>
      <c r="AA159" s="18">
        <f t="shared" si="69"/>
        <v>1480.1767905309309</v>
      </c>
      <c r="AB159" s="2">
        <f t="shared" si="70"/>
        <v>-181.86483192586408</v>
      </c>
      <c r="AC159" s="2">
        <f t="shared" si="71"/>
        <v>148.0176790530931</v>
      </c>
      <c r="AD159" s="2">
        <f t="shared" si="72"/>
        <v>-1000</v>
      </c>
      <c r="AE159" s="2">
        <f t="shared" si="73"/>
        <v>1480.1767905309309</v>
      </c>
      <c r="AF159" s="5">
        <f t="shared" si="74"/>
        <v>-1</v>
      </c>
      <c r="AG159" s="5">
        <f t="shared" si="75"/>
        <v>1.5499999999999998</v>
      </c>
      <c r="AH159" s="3">
        <f t="shared" si="76"/>
        <v>202211</v>
      </c>
      <c r="AI159" s="21">
        <v>2.5499999999999998</v>
      </c>
      <c r="AJ159" s="21">
        <v>1.57</v>
      </c>
      <c r="AK159" s="21">
        <v>2.67</v>
      </c>
      <c r="AL159" s="21">
        <v>1.52</v>
      </c>
      <c r="AO159">
        <f t="shared" si="77"/>
        <v>-200</v>
      </c>
      <c r="AP159">
        <f>IF(E159&lt;F159,G159,H159)</f>
        <v>9</v>
      </c>
      <c r="AQ159">
        <f>IF(E159&lt;F159,H159,G159)</f>
        <v>15</v>
      </c>
    </row>
    <row r="160" spans="2:43" x14ac:dyDescent="0.25">
      <c r="B160" s="24">
        <v>44871</v>
      </c>
      <c r="C160" s="20" t="s">
        <v>26</v>
      </c>
      <c r="D160" s="20" t="s">
        <v>50</v>
      </c>
      <c r="E160" s="2">
        <v>120.00000000000001</v>
      </c>
      <c r="F160" s="2">
        <v>-140.84507042253523</v>
      </c>
      <c r="G160">
        <v>27</v>
      </c>
      <c r="H160">
        <v>20</v>
      </c>
      <c r="I160" s="9"/>
      <c r="J160" s="2" t="str">
        <f t="shared" si="78"/>
        <v>Las Vegas Raiders</v>
      </c>
      <c r="K160" s="2" t="str">
        <f t="shared" si="79"/>
        <v>Jacksonville Jaguars</v>
      </c>
      <c r="L160" s="17">
        <f t="shared" si="80"/>
        <v>-140.84507042253523</v>
      </c>
      <c r="M160" s="18">
        <f t="shared" si="81"/>
        <v>120.00000000000001</v>
      </c>
      <c r="N160" s="4">
        <f t="shared" si="59"/>
        <v>1.8</v>
      </c>
      <c r="O160" s="4">
        <f t="shared" si="60"/>
        <v>2.0499999999999998</v>
      </c>
      <c r="P160" s="4"/>
      <c r="Q160" s="4"/>
      <c r="R160" s="1">
        <f t="shared" si="61"/>
        <v>0.55555555555555558</v>
      </c>
      <c r="S160" s="1">
        <f t="shared" si="62"/>
        <v>0.48780487804878053</v>
      </c>
      <c r="T160" s="1">
        <f t="shared" si="63"/>
        <v>4.1558441558441461E-2</v>
      </c>
      <c r="U160" s="1">
        <f t="shared" si="64"/>
        <v>3.3875338753387524E-2</v>
      </c>
      <c r="V160" s="1">
        <f t="shared" si="65"/>
        <v>0.54487533875338756</v>
      </c>
      <c r="W160" s="1"/>
      <c r="X160" s="17">
        <f t="shared" si="66"/>
        <v>835.28218085238643</v>
      </c>
      <c r="Y160" s="18">
        <f t="shared" si="67"/>
        <v>1090.9993667390718</v>
      </c>
      <c r="Z160" s="2">
        <f t="shared" si="68"/>
        <v>793.51807180976709</v>
      </c>
      <c r="AA160" s="18">
        <f t="shared" si="69"/>
        <v>1036.449398402118</v>
      </c>
      <c r="AB160" s="2">
        <f t="shared" si="70"/>
        <v>-126.02107444375048</v>
      </c>
      <c r="AC160" s="2">
        <f t="shared" si="71"/>
        <v>103.6449398402118</v>
      </c>
      <c r="AD160" s="2">
        <f t="shared" si="72"/>
        <v>-1000</v>
      </c>
      <c r="AE160" s="2">
        <f t="shared" si="73"/>
        <v>1036.449398402118</v>
      </c>
      <c r="AF160" s="5">
        <f t="shared" si="74"/>
        <v>-1</v>
      </c>
      <c r="AG160" s="5">
        <f t="shared" si="75"/>
        <v>1.0499999999999998</v>
      </c>
      <c r="AH160" s="3">
        <f t="shared" si="76"/>
        <v>202211</v>
      </c>
      <c r="AI160" s="21">
        <v>2.0499999999999998</v>
      </c>
      <c r="AJ160" s="21">
        <v>1.8</v>
      </c>
      <c r="AK160" s="21">
        <v>2.2000000000000002</v>
      </c>
      <c r="AL160" s="21">
        <v>1.71</v>
      </c>
      <c r="AO160">
        <f t="shared" si="77"/>
        <v>-150</v>
      </c>
      <c r="AP160">
        <f>IF(E160&lt;F160,G160,H160)</f>
        <v>20</v>
      </c>
      <c r="AQ160">
        <f>IF(E160&lt;F160,H160,G160)</f>
        <v>27</v>
      </c>
    </row>
    <row r="161" spans="2:43" x14ac:dyDescent="0.25">
      <c r="B161" s="24">
        <v>44871</v>
      </c>
      <c r="C161" s="20" t="s">
        <v>36</v>
      </c>
      <c r="D161" s="20" t="s">
        <v>39</v>
      </c>
      <c r="E161" s="2">
        <v>-232.55813953488376</v>
      </c>
      <c r="F161" s="2">
        <v>190</v>
      </c>
      <c r="G161">
        <v>26</v>
      </c>
      <c r="H161">
        <v>3</v>
      </c>
      <c r="I161" s="9"/>
      <c r="J161" s="2" t="str">
        <f t="shared" si="78"/>
        <v>New England Patriots</v>
      </c>
      <c r="K161" s="2" t="str">
        <f t="shared" si="79"/>
        <v>Indianapolis Colts</v>
      </c>
      <c r="L161" s="17">
        <f t="shared" si="80"/>
        <v>-232.55813953488376</v>
      </c>
      <c r="M161" s="18">
        <f t="shared" si="81"/>
        <v>190</v>
      </c>
      <c r="N161" s="4">
        <f t="shared" si="59"/>
        <v>1.36</v>
      </c>
      <c r="O161" s="4">
        <f t="shared" si="60"/>
        <v>3.25</v>
      </c>
      <c r="P161" s="4"/>
      <c r="Q161" s="4"/>
      <c r="R161" s="1">
        <f t="shared" si="61"/>
        <v>0.73529411764705876</v>
      </c>
      <c r="S161" s="1">
        <f t="shared" si="62"/>
        <v>0.30769230769230771</v>
      </c>
      <c r="T161" s="1">
        <f t="shared" si="63"/>
        <v>4.1214750542299394E-2</v>
      </c>
      <c r="U161" s="1">
        <f t="shared" si="64"/>
        <v>0.21380090497737553</v>
      </c>
      <c r="V161" s="1">
        <f t="shared" si="65"/>
        <v>0.72480090497737559</v>
      </c>
      <c r="W161" s="1"/>
      <c r="X161" s="17">
        <f t="shared" si="66"/>
        <v>379.68922656245121</v>
      </c>
      <c r="Y161" s="18">
        <f t="shared" si="67"/>
        <v>2309.6629804910967</v>
      </c>
      <c r="Z161" s="2">
        <f t="shared" si="68"/>
        <v>360.70476523432865</v>
      </c>
      <c r="AA161" s="18">
        <f t="shared" si="69"/>
        <v>2194.1798314665416</v>
      </c>
      <c r="AB161" s="2">
        <f t="shared" si="70"/>
        <v>-277.23503995029256</v>
      </c>
      <c r="AC161" s="2">
        <f t="shared" si="71"/>
        <v>219.41798314665417</v>
      </c>
      <c r="AD161" s="2">
        <f t="shared" si="72"/>
        <v>360.70476523432865</v>
      </c>
      <c r="AE161" s="2">
        <f t="shared" si="73"/>
        <v>-1000</v>
      </c>
      <c r="AF161" s="5">
        <f t="shared" si="74"/>
        <v>0.3600000000000001</v>
      </c>
      <c r="AG161" s="5">
        <f t="shared" si="75"/>
        <v>-1</v>
      </c>
      <c r="AH161" s="3">
        <f t="shared" si="76"/>
        <v>202211</v>
      </c>
      <c r="AI161" s="21">
        <v>1.36</v>
      </c>
      <c r="AJ161" s="21">
        <v>3.25</v>
      </c>
      <c r="AK161" s="21">
        <v>1.43</v>
      </c>
      <c r="AL161" s="21">
        <v>2.9</v>
      </c>
      <c r="AO161">
        <f t="shared" si="77"/>
        <v>-300</v>
      </c>
      <c r="AP161">
        <f>IF(E161&lt;F161,G161,H161)</f>
        <v>26</v>
      </c>
      <c r="AQ161">
        <f>IF(E161&lt;F161,H161,G161)</f>
        <v>3</v>
      </c>
    </row>
    <row r="162" spans="2:43" x14ac:dyDescent="0.25">
      <c r="B162" s="24">
        <v>44871</v>
      </c>
      <c r="C162" s="20" t="s">
        <v>42</v>
      </c>
      <c r="D162" s="20" t="s">
        <v>24</v>
      </c>
      <c r="E162" s="2">
        <v>425</v>
      </c>
      <c r="F162" s="2">
        <v>-555.55555555555577</v>
      </c>
      <c r="G162">
        <v>20</v>
      </c>
      <c r="H162">
        <v>17</v>
      </c>
      <c r="I162" s="9"/>
      <c r="J162" s="2" t="str">
        <f t="shared" si="78"/>
        <v>Buffalo Bills</v>
      </c>
      <c r="K162" s="2" t="str">
        <f t="shared" si="79"/>
        <v>New York Jets</v>
      </c>
      <c r="L162" s="17">
        <f t="shared" si="80"/>
        <v>-555.55555555555577</v>
      </c>
      <c r="M162" s="18">
        <f t="shared" si="81"/>
        <v>425</v>
      </c>
      <c r="N162" s="4">
        <f t="shared" si="59"/>
        <v>1.19</v>
      </c>
      <c r="O162" s="4">
        <f t="shared" si="60"/>
        <v>5</v>
      </c>
      <c r="P162" s="4"/>
      <c r="Q162" s="4"/>
      <c r="R162" s="1">
        <f t="shared" si="61"/>
        <v>0.84033613445378152</v>
      </c>
      <c r="S162" s="1">
        <f t="shared" si="62"/>
        <v>0.2</v>
      </c>
      <c r="T162" s="1">
        <f t="shared" si="63"/>
        <v>3.8772213247172949E-2</v>
      </c>
      <c r="U162" s="1">
        <f t="shared" si="64"/>
        <v>0.32016806722689073</v>
      </c>
      <c r="V162" s="1">
        <f t="shared" si="65"/>
        <v>0.83116806722689074</v>
      </c>
      <c r="W162" s="1"/>
      <c r="X162" s="17">
        <f t="shared" si="66"/>
        <v>203.12610581443556</v>
      </c>
      <c r="Y162" s="18">
        <f t="shared" si="67"/>
        <v>3985.2087388896653</v>
      </c>
      <c r="Z162" s="2">
        <f t="shared" si="68"/>
        <v>192.96980052371379</v>
      </c>
      <c r="AA162" s="18">
        <f t="shared" si="69"/>
        <v>3785.9483019451818</v>
      </c>
      <c r="AB162" s="2">
        <f t="shared" si="70"/>
        <v>-518.21580231001553</v>
      </c>
      <c r="AC162" s="2">
        <f t="shared" si="71"/>
        <v>378.59483019451818</v>
      </c>
      <c r="AD162" s="2">
        <f t="shared" si="72"/>
        <v>-1000</v>
      </c>
      <c r="AE162" s="2">
        <f t="shared" si="73"/>
        <v>3785.9483019451818</v>
      </c>
      <c r="AF162" s="5">
        <f t="shared" si="74"/>
        <v>-1</v>
      </c>
      <c r="AG162" s="5">
        <f t="shared" si="75"/>
        <v>4</v>
      </c>
      <c r="AH162" s="3">
        <f t="shared" si="76"/>
        <v>202211</v>
      </c>
      <c r="AI162" s="21">
        <v>5</v>
      </c>
      <c r="AJ162" s="21">
        <v>1.19</v>
      </c>
      <c r="AK162" s="21">
        <v>5.25</v>
      </c>
      <c r="AL162" s="21">
        <v>1.18</v>
      </c>
      <c r="AO162">
        <f t="shared" si="77"/>
        <v>-600</v>
      </c>
      <c r="AP162">
        <f>IF(E162&lt;F162,G162,H162)</f>
        <v>17</v>
      </c>
      <c r="AQ162">
        <f>IF(E162&lt;F162,H162,G162)</f>
        <v>20</v>
      </c>
    </row>
    <row r="163" spans="2:43" x14ac:dyDescent="0.25">
      <c r="B163" s="24">
        <v>44871</v>
      </c>
      <c r="C163" s="20" t="s">
        <v>49</v>
      </c>
      <c r="D163" s="20" t="s">
        <v>29</v>
      </c>
      <c r="E163" s="2">
        <v>145.00000000000003</v>
      </c>
      <c r="F163" s="2">
        <v>-166.66666666666663</v>
      </c>
      <c r="G163">
        <v>17</v>
      </c>
      <c r="H163">
        <v>20</v>
      </c>
      <c r="I163" s="9"/>
      <c r="J163" s="2" t="str">
        <f t="shared" si="78"/>
        <v>Minnesota Vikings</v>
      </c>
      <c r="K163" s="2" t="str">
        <f t="shared" si="79"/>
        <v>Washington Commanders</v>
      </c>
      <c r="L163" s="17">
        <f t="shared" si="80"/>
        <v>-166.66666666666663</v>
      </c>
      <c r="M163" s="18">
        <f t="shared" si="81"/>
        <v>145.00000000000003</v>
      </c>
      <c r="N163" s="4">
        <f t="shared" si="59"/>
        <v>1.68</v>
      </c>
      <c r="O163" s="4">
        <f t="shared" si="60"/>
        <v>2.25</v>
      </c>
      <c r="P163" s="4"/>
      <c r="Q163" s="4"/>
      <c r="R163" s="1">
        <f t="shared" si="61"/>
        <v>0.59523809523809523</v>
      </c>
      <c r="S163" s="1">
        <f t="shared" si="62"/>
        <v>0.44444444444444442</v>
      </c>
      <c r="T163" s="1">
        <f t="shared" si="63"/>
        <v>3.8167938931297662E-2</v>
      </c>
      <c r="U163" s="1">
        <f t="shared" si="64"/>
        <v>7.5396825396825407E-2</v>
      </c>
      <c r="V163" s="1">
        <f t="shared" si="65"/>
        <v>0.58639682539682547</v>
      </c>
      <c r="W163" s="1"/>
      <c r="X163" s="17">
        <f t="shared" si="66"/>
        <v>705.32983244457648</v>
      </c>
      <c r="Y163" s="18">
        <f t="shared" si="67"/>
        <v>1287.7472223008879</v>
      </c>
      <c r="Z163" s="2">
        <f t="shared" si="68"/>
        <v>670.06334082234764</v>
      </c>
      <c r="AA163" s="18">
        <f t="shared" si="69"/>
        <v>1223.3598611858433</v>
      </c>
      <c r="AB163" s="2">
        <f t="shared" si="70"/>
        <v>-149.23962244714528</v>
      </c>
      <c r="AC163" s="2">
        <f t="shared" si="71"/>
        <v>122.33598611858433</v>
      </c>
      <c r="AD163" s="2">
        <f t="shared" si="72"/>
        <v>670.06334082234764</v>
      </c>
      <c r="AE163" s="2">
        <f t="shared" si="73"/>
        <v>-1000</v>
      </c>
      <c r="AF163" s="5">
        <f t="shared" si="74"/>
        <v>0.67999999999999994</v>
      </c>
      <c r="AG163" s="5">
        <f t="shared" si="75"/>
        <v>-1</v>
      </c>
      <c r="AH163" s="3">
        <f t="shared" si="76"/>
        <v>202211</v>
      </c>
      <c r="AI163" s="21">
        <v>2.25</v>
      </c>
      <c r="AJ163" s="21">
        <v>1.68</v>
      </c>
      <c r="AK163" s="21">
        <v>2.4500000000000002</v>
      </c>
      <c r="AL163" s="21">
        <v>1.6</v>
      </c>
      <c r="AO163">
        <f t="shared" si="77"/>
        <v>-170</v>
      </c>
      <c r="AP163">
        <f>IF(E163&lt;F163,G163,H163)</f>
        <v>20</v>
      </c>
      <c r="AQ163">
        <f>IF(E163&lt;F163,H163,G163)</f>
        <v>17</v>
      </c>
    </row>
    <row r="164" spans="2:43" x14ac:dyDescent="0.25">
      <c r="B164" s="24">
        <v>44868</v>
      </c>
      <c r="C164" s="20" t="s">
        <v>40</v>
      </c>
      <c r="D164" s="20" t="s">
        <v>19</v>
      </c>
      <c r="E164" s="2">
        <v>550</v>
      </c>
      <c r="F164" s="2">
        <v>-833.33333333333258</v>
      </c>
      <c r="G164">
        <v>17</v>
      </c>
      <c r="H164">
        <v>29</v>
      </c>
      <c r="I164" s="9"/>
      <c r="J164" s="2" t="str">
        <f t="shared" si="78"/>
        <v>Philadelphia Eagles</v>
      </c>
      <c r="K164" s="2" t="str">
        <f t="shared" si="79"/>
        <v>Houston Texans</v>
      </c>
      <c r="L164" s="17">
        <f t="shared" si="80"/>
        <v>-833.33333333333258</v>
      </c>
      <c r="M164" s="18">
        <f t="shared" si="81"/>
        <v>550</v>
      </c>
      <c r="N164" s="4">
        <f t="shared" si="59"/>
        <v>1.22</v>
      </c>
      <c r="O164" s="4">
        <f t="shared" si="60"/>
        <v>4.5</v>
      </c>
      <c r="P164" s="4"/>
      <c r="Q164" s="4"/>
      <c r="R164" s="1">
        <f t="shared" si="61"/>
        <v>0.81967213114754101</v>
      </c>
      <c r="S164" s="1">
        <f t="shared" si="62"/>
        <v>0.22222222222222221</v>
      </c>
      <c r="T164" s="1">
        <f t="shared" si="63"/>
        <v>4.0209790209790097E-2</v>
      </c>
      <c r="U164" s="1">
        <f t="shared" si="64"/>
        <v>0.2987249544626594</v>
      </c>
      <c r="V164" s="1">
        <f t="shared" si="65"/>
        <v>0.80972495446265946</v>
      </c>
      <c r="W164" s="1"/>
      <c r="X164" s="17">
        <f t="shared" si="66"/>
        <v>234.98725646118768</v>
      </c>
      <c r="Y164" s="18">
        <f t="shared" si="67"/>
        <v>3526.591123964678</v>
      </c>
      <c r="Z164" s="2">
        <f t="shared" si="68"/>
        <v>223.2378936381283</v>
      </c>
      <c r="AA164" s="18">
        <f t="shared" si="69"/>
        <v>3350.2615677664439</v>
      </c>
      <c r="AB164" s="2">
        <f t="shared" si="70"/>
        <v>-447.95262296329213</v>
      </c>
      <c r="AC164" s="2">
        <f t="shared" si="71"/>
        <v>335.02615677664437</v>
      </c>
      <c r="AD164" s="2">
        <f t="shared" si="72"/>
        <v>223.2378936381283</v>
      </c>
      <c r="AE164" s="2">
        <f t="shared" si="73"/>
        <v>-1000</v>
      </c>
      <c r="AF164" s="5">
        <f t="shared" si="74"/>
        <v>0.21999999999999997</v>
      </c>
      <c r="AG164" s="5">
        <f t="shared" si="75"/>
        <v>-1</v>
      </c>
      <c r="AH164" s="3">
        <f t="shared" si="76"/>
        <v>202211</v>
      </c>
      <c r="AI164" s="21">
        <v>4.5</v>
      </c>
      <c r="AJ164" s="21">
        <v>1.22</v>
      </c>
      <c r="AK164" s="21">
        <v>6.5</v>
      </c>
      <c r="AL164" s="21">
        <v>1.1200000000000001</v>
      </c>
      <c r="AO164">
        <f t="shared" si="77"/>
        <v>-900</v>
      </c>
      <c r="AP164">
        <f>IF(E164&lt;F164,G164,H164)</f>
        <v>29</v>
      </c>
      <c r="AQ164">
        <f>IF(E164&lt;F164,H164,G164)</f>
        <v>17</v>
      </c>
    </row>
    <row r="165" spans="2:43" x14ac:dyDescent="0.25">
      <c r="B165" s="24">
        <v>44865</v>
      </c>
      <c r="C165" s="20" t="s">
        <v>46</v>
      </c>
      <c r="D165" s="20" t="s">
        <v>21</v>
      </c>
      <c r="E165" s="2">
        <v>150</v>
      </c>
      <c r="F165" s="2">
        <v>-172.41379310344826</v>
      </c>
      <c r="G165">
        <v>32</v>
      </c>
      <c r="H165">
        <v>13</v>
      </c>
      <c r="I165" s="9"/>
      <c r="J165" s="2" t="str">
        <f t="shared" si="78"/>
        <v>Cincinnati Bengals</v>
      </c>
      <c r="K165" s="2" t="str">
        <f t="shared" si="79"/>
        <v>Cleveland Browns</v>
      </c>
      <c r="L165" s="17">
        <f t="shared" si="80"/>
        <v>-172.41379310344826</v>
      </c>
      <c r="M165" s="18">
        <f t="shared" si="81"/>
        <v>150</v>
      </c>
      <c r="N165" s="4">
        <f t="shared" si="59"/>
        <v>1.68</v>
      </c>
      <c r="O165" s="4">
        <f t="shared" si="60"/>
        <v>2.25</v>
      </c>
      <c r="P165" s="4"/>
      <c r="Q165" s="4"/>
      <c r="R165" s="1">
        <f t="shared" si="61"/>
        <v>0.59523809523809523</v>
      </c>
      <c r="S165" s="1">
        <f t="shared" si="62"/>
        <v>0.44444444444444442</v>
      </c>
      <c r="T165" s="1">
        <f t="shared" si="63"/>
        <v>3.8167938931297662E-2</v>
      </c>
      <c r="U165" s="1">
        <f t="shared" si="64"/>
        <v>7.5396825396825407E-2</v>
      </c>
      <c r="V165" s="1">
        <f t="shared" si="65"/>
        <v>0.58639682539682547</v>
      </c>
      <c r="W165" s="1"/>
      <c r="X165" s="17">
        <f t="shared" si="66"/>
        <v>705.32983244457648</v>
      </c>
      <c r="Y165" s="18">
        <f t="shared" si="67"/>
        <v>1287.7472223008879</v>
      </c>
      <c r="Z165" s="2">
        <f t="shared" si="68"/>
        <v>670.06334082234764</v>
      </c>
      <c r="AA165" s="18">
        <f t="shared" si="69"/>
        <v>1223.3598611858433</v>
      </c>
      <c r="AB165" s="2">
        <f t="shared" si="70"/>
        <v>-149.23962244714528</v>
      </c>
      <c r="AC165" s="2">
        <f t="shared" si="71"/>
        <v>122.33598611858433</v>
      </c>
      <c r="AD165" s="2">
        <f t="shared" si="72"/>
        <v>-1000</v>
      </c>
      <c r="AE165" s="2">
        <f t="shared" si="73"/>
        <v>1223.3598611858433</v>
      </c>
      <c r="AF165" s="5">
        <f t="shared" si="74"/>
        <v>-1</v>
      </c>
      <c r="AG165" s="5">
        <f t="shared" si="75"/>
        <v>1.25</v>
      </c>
      <c r="AH165" s="3">
        <f t="shared" si="76"/>
        <v>202210</v>
      </c>
      <c r="AI165" s="21">
        <v>2.25</v>
      </c>
      <c r="AJ165" s="21">
        <v>1.68</v>
      </c>
      <c r="AK165" s="21">
        <v>2.5</v>
      </c>
      <c r="AL165" s="21">
        <v>1.58</v>
      </c>
      <c r="AO165">
        <f t="shared" si="77"/>
        <v>-180</v>
      </c>
      <c r="AP165">
        <f>IF(E165&lt;F165,G165,H165)</f>
        <v>13</v>
      </c>
      <c r="AQ165">
        <f>IF(E165&lt;F165,H165,G165)</f>
        <v>32</v>
      </c>
    </row>
    <row r="166" spans="2:43" x14ac:dyDescent="0.25">
      <c r="B166" s="24">
        <v>44864</v>
      </c>
      <c r="C166" s="20" t="s">
        <v>24</v>
      </c>
      <c r="D166" s="20" t="s">
        <v>33</v>
      </c>
      <c r="E166" s="2">
        <v>-526.31578947368439</v>
      </c>
      <c r="F166" s="2">
        <v>400</v>
      </c>
      <c r="G166">
        <v>27</v>
      </c>
      <c r="H166">
        <v>17</v>
      </c>
      <c r="I166" s="9"/>
      <c r="J166" s="2" t="str">
        <f t="shared" si="78"/>
        <v>Buffalo Bills</v>
      </c>
      <c r="K166" s="2" t="str">
        <f t="shared" si="79"/>
        <v>Green Bay Packers</v>
      </c>
      <c r="L166" s="17">
        <f t="shared" si="80"/>
        <v>-526.31578947368439</v>
      </c>
      <c r="M166" s="18">
        <f t="shared" si="81"/>
        <v>400</v>
      </c>
      <c r="N166" s="4">
        <f t="shared" si="59"/>
        <v>1.23</v>
      </c>
      <c r="O166" s="4">
        <f t="shared" si="60"/>
        <v>4.25</v>
      </c>
      <c r="P166" s="4"/>
      <c r="Q166" s="4"/>
      <c r="R166" s="1">
        <f t="shared" si="61"/>
        <v>0.81300813008130079</v>
      </c>
      <c r="S166" s="1">
        <f t="shared" si="62"/>
        <v>0.23529411764705882</v>
      </c>
      <c r="T166" s="1">
        <f t="shared" si="63"/>
        <v>4.6076642335766471E-2</v>
      </c>
      <c r="U166" s="1">
        <f t="shared" si="64"/>
        <v>0.28885700621712096</v>
      </c>
      <c r="V166" s="1">
        <f t="shared" si="65"/>
        <v>0.79985700621712097</v>
      </c>
      <c r="W166" s="1"/>
      <c r="X166" s="17">
        <f t="shared" si="66"/>
        <v>250.2234677288684</v>
      </c>
      <c r="Y166" s="18">
        <f t="shared" si="67"/>
        <v>3342.2645955042926</v>
      </c>
      <c r="Z166" s="2">
        <f t="shared" si="68"/>
        <v>237.71229434242497</v>
      </c>
      <c r="AA166" s="18">
        <f t="shared" si="69"/>
        <v>3175.151365729078</v>
      </c>
      <c r="AB166" s="2">
        <f t="shared" si="70"/>
        <v>-420.67660100049278</v>
      </c>
      <c r="AC166" s="2">
        <f t="shared" si="71"/>
        <v>317.51513657290781</v>
      </c>
      <c r="AD166" s="2">
        <f t="shared" si="72"/>
        <v>237.71229434242497</v>
      </c>
      <c r="AE166" s="2">
        <f t="shared" si="73"/>
        <v>-1000</v>
      </c>
      <c r="AF166" s="5">
        <f t="shared" si="74"/>
        <v>0.22999999999999998</v>
      </c>
      <c r="AG166" s="5">
        <f t="shared" si="75"/>
        <v>-1</v>
      </c>
      <c r="AH166" s="3">
        <f t="shared" si="76"/>
        <v>202210</v>
      </c>
      <c r="AI166" s="21">
        <v>1.23</v>
      </c>
      <c r="AJ166" s="21">
        <v>4.25</v>
      </c>
      <c r="AK166" s="21">
        <v>1.19</v>
      </c>
      <c r="AL166" s="21">
        <v>5</v>
      </c>
      <c r="AO166">
        <f t="shared" si="77"/>
        <v>-600</v>
      </c>
      <c r="AP166">
        <f>IF(E166&lt;F166,G166,H166)</f>
        <v>27</v>
      </c>
      <c r="AQ166">
        <f>IF(E166&lt;F166,H166,G166)</f>
        <v>17</v>
      </c>
    </row>
    <row r="167" spans="2:43" x14ac:dyDescent="0.25">
      <c r="B167" s="24">
        <v>44864</v>
      </c>
      <c r="C167" s="20" t="s">
        <v>39</v>
      </c>
      <c r="D167" s="20" t="s">
        <v>49</v>
      </c>
      <c r="E167" s="2">
        <v>-151.51515151515153</v>
      </c>
      <c r="F167" s="2">
        <v>129.99999999999997</v>
      </c>
      <c r="G167">
        <v>16</v>
      </c>
      <c r="H167">
        <v>17</v>
      </c>
      <c r="I167" s="9"/>
      <c r="J167" s="2" t="str">
        <f t="shared" si="78"/>
        <v>Indianapolis Colts</v>
      </c>
      <c r="K167" s="2" t="str">
        <f t="shared" si="79"/>
        <v>Washington Commanders</v>
      </c>
      <c r="L167" s="17">
        <f t="shared" si="80"/>
        <v>-151.51515151515153</v>
      </c>
      <c r="M167" s="18">
        <f t="shared" si="81"/>
        <v>129.99999999999997</v>
      </c>
      <c r="N167" s="4">
        <f t="shared" si="59"/>
        <v>1.38</v>
      </c>
      <c r="O167" s="4">
        <f t="shared" si="60"/>
        <v>3.15</v>
      </c>
      <c r="P167" s="4"/>
      <c r="Q167" s="4"/>
      <c r="R167" s="1">
        <f t="shared" si="61"/>
        <v>0.7246376811594204</v>
      </c>
      <c r="S167" s="1">
        <f t="shared" si="62"/>
        <v>0.31746031746031744</v>
      </c>
      <c r="T167" s="1">
        <f t="shared" si="63"/>
        <v>4.039735099337749E-2</v>
      </c>
      <c r="U167" s="1">
        <f t="shared" si="64"/>
        <v>0.20358868184955148</v>
      </c>
      <c r="V167" s="1">
        <f t="shared" si="65"/>
        <v>0.71458868184955149</v>
      </c>
      <c r="W167" s="1"/>
      <c r="X167" s="17">
        <f t="shared" si="66"/>
        <v>399.40643533805462</v>
      </c>
      <c r="Y167" s="18">
        <f t="shared" si="67"/>
        <v>2205.1924375584526</v>
      </c>
      <c r="Z167" s="2">
        <f t="shared" si="68"/>
        <v>379.43611357115185</v>
      </c>
      <c r="AA167" s="18">
        <f t="shared" si="69"/>
        <v>2094.93281568053</v>
      </c>
      <c r="AB167" s="2">
        <f t="shared" si="70"/>
        <v>-263.54897813712716</v>
      </c>
      <c r="AC167" s="2">
        <f t="shared" si="71"/>
        <v>209.49328156805299</v>
      </c>
      <c r="AD167" s="2">
        <f t="shared" si="72"/>
        <v>-1000</v>
      </c>
      <c r="AE167" s="2">
        <f t="shared" si="73"/>
        <v>2094.93281568053</v>
      </c>
      <c r="AF167" s="5">
        <f t="shared" si="74"/>
        <v>-1</v>
      </c>
      <c r="AG167" s="5">
        <f t="shared" si="75"/>
        <v>2.15</v>
      </c>
      <c r="AH167" s="3">
        <f t="shared" si="76"/>
        <v>202210</v>
      </c>
      <c r="AI167" s="21">
        <v>1.38</v>
      </c>
      <c r="AJ167" s="21">
        <v>3.15</v>
      </c>
      <c r="AK167" s="21">
        <v>1.66</v>
      </c>
      <c r="AL167" s="21">
        <v>2.2999999999999998</v>
      </c>
      <c r="AO167">
        <f t="shared" si="77"/>
        <v>-160</v>
      </c>
      <c r="AP167">
        <f>IF(E167&lt;F167,G167,H167)</f>
        <v>16</v>
      </c>
      <c r="AQ167">
        <f>IF(E167&lt;F167,H167,G167)</f>
        <v>17</v>
      </c>
    </row>
    <row r="168" spans="2:43" x14ac:dyDescent="0.25">
      <c r="B168" s="24">
        <v>44864</v>
      </c>
      <c r="C168" s="20" t="s">
        <v>47</v>
      </c>
      <c r="D168" s="20" t="s">
        <v>22</v>
      </c>
      <c r="E168" s="2">
        <v>-116.27906976744185</v>
      </c>
      <c r="F168" s="2">
        <v>-105.26315789473685</v>
      </c>
      <c r="G168">
        <v>14</v>
      </c>
      <c r="H168">
        <v>31</v>
      </c>
      <c r="I168" s="9"/>
      <c r="J168" s="2" t="str">
        <f t="shared" si="78"/>
        <v>Los Angeles Rams</v>
      </c>
      <c r="K168" s="2" t="str">
        <f t="shared" si="79"/>
        <v>San Francisco 49ers</v>
      </c>
      <c r="L168" s="17">
        <f t="shared" si="80"/>
        <v>-116.27906976744185</v>
      </c>
      <c r="M168" s="18">
        <f t="shared" si="81"/>
        <v>-105.26315789473685</v>
      </c>
      <c r="N168" s="4">
        <f t="shared" si="59"/>
        <v>1.71</v>
      </c>
      <c r="O168" s="4">
        <f t="shared" si="60"/>
        <v>2.2000000000000002</v>
      </c>
      <c r="P168" s="4"/>
      <c r="Q168" s="4"/>
      <c r="R168" s="1">
        <f t="shared" si="61"/>
        <v>0.58479532163742687</v>
      </c>
      <c r="S168" s="1">
        <f t="shared" si="62"/>
        <v>0.45454545454545453</v>
      </c>
      <c r="T168" s="1">
        <f t="shared" si="63"/>
        <v>3.7851662404092101E-2</v>
      </c>
      <c r="U168" s="1">
        <f t="shared" si="64"/>
        <v>6.5124933545986169E-2</v>
      </c>
      <c r="V168" s="1">
        <f t="shared" si="65"/>
        <v>0.57612493354598615</v>
      </c>
      <c r="W168" s="1"/>
      <c r="X168" s="17">
        <f t="shared" si="66"/>
        <v>735.73463284275692</v>
      </c>
      <c r="Y168" s="18">
        <f t="shared" si="67"/>
        <v>1235.8449349286186</v>
      </c>
      <c r="Z168" s="2">
        <f t="shared" si="68"/>
        <v>698.94790120061907</v>
      </c>
      <c r="AA168" s="18">
        <f t="shared" si="69"/>
        <v>1174.0526881821877</v>
      </c>
      <c r="AB168" s="2">
        <f t="shared" si="70"/>
        <v>-143.07218009843768</v>
      </c>
      <c r="AC168" s="2">
        <f t="shared" si="71"/>
        <v>117.40526881821877</v>
      </c>
      <c r="AD168" s="2">
        <f t="shared" si="72"/>
        <v>-1000</v>
      </c>
      <c r="AE168" s="2">
        <f t="shared" si="73"/>
        <v>1174.0526881821877</v>
      </c>
      <c r="AF168" s="5">
        <f t="shared" si="74"/>
        <v>-1</v>
      </c>
      <c r="AG168" s="5">
        <f t="shared" si="75"/>
        <v>1.2000000000000002</v>
      </c>
      <c r="AH168" s="3">
        <f t="shared" si="76"/>
        <v>202210</v>
      </c>
      <c r="AI168" s="21">
        <v>1.71</v>
      </c>
      <c r="AJ168" s="21">
        <v>2.2000000000000002</v>
      </c>
      <c r="AK168" s="21">
        <v>1.86</v>
      </c>
      <c r="AL168" s="21">
        <v>1.95</v>
      </c>
      <c r="AO168">
        <f t="shared" si="77"/>
        <v>-120</v>
      </c>
      <c r="AP168">
        <f>IF(E168&lt;F168,G168,H168)</f>
        <v>14</v>
      </c>
      <c r="AQ168">
        <f>IF(E168&lt;F168,H168,G168)</f>
        <v>31</v>
      </c>
    </row>
    <row r="169" spans="2:43" x14ac:dyDescent="0.25">
      <c r="B169" s="24">
        <v>44864</v>
      </c>
      <c r="C169" s="20" t="s">
        <v>32</v>
      </c>
      <c r="D169" s="20" t="s">
        <v>25</v>
      </c>
      <c r="E169" s="2">
        <v>-172.41379310344826</v>
      </c>
      <c r="F169" s="2">
        <v>150</v>
      </c>
      <c r="G169">
        <v>27</v>
      </c>
      <c r="H169">
        <v>13</v>
      </c>
      <c r="I169" s="9"/>
      <c r="J169" s="2" t="str">
        <f t="shared" si="78"/>
        <v>Seattle Seahawks</v>
      </c>
      <c r="K169" s="2" t="str">
        <f t="shared" si="79"/>
        <v>New York Giants</v>
      </c>
      <c r="L169" s="17">
        <f t="shared" si="80"/>
        <v>-172.41379310344826</v>
      </c>
      <c r="M169" s="18">
        <f t="shared" si="81"/>
        <v>150</v>
      </c>
      <c r="N169" s="4">
        <f t="shared" si="59"/>
        <v>1.83</v>
      </c>
      <c r="O169" s="4">
        <f t="shared" si="60"/>
        <v>2</v>
      </c>
      <c r="P169" s="4"/>
      <c r="Q169" s="4"/>
      <c r="R169" s="1">
        <f t="shared" si="61"/>
        <v>0.54644808743169393</v>
      </c>
      <c r="S169" s="1">
        <f t="shared" si="62"/>
        <v>0.5</v>
      </c>
      <c r="T169" s="1">
        <f t="shared" si="63"/>
        <v>4.4386422976501305E-2</v>
      </c>
      <c r="U169" s="1">
        <f t="shared" si="64"/>
        <v>2.3224043715846965E-2</v>
      </c>
      <c r="V169" s="1">
        <f t="shared" si="65"/>
        <v>0.53422404371584697</v>
      </c>
      <c r="W169" s="1"/>
      <c r="X169" s="17">
        <f t="shared" si="66"/>
        <v>871.87381729284084</v>
      </c>
      <c r="Y169" s="18">
        <f t="shared" si="67"/>
        <v>1045.6626202421151</v>
      </c>
      <c r="Z169" s="2">
        <f t="shared" si="68"/>
        <v>828.28012642819874</v>
      </c>
      <c r="AA169" s="18">
        <f t="shared" si="69"/>
        <v>993.3794892300092</v>
      </c>
      <c r="AB169" s="2">
        <f t="shared" si="70"/>
        <v>-120.73210114461043</v>
      </c>
      <c r="AC169" s="2">
        <f t="shared" si="71"/>
        <v>-100.66646340515068</v>
      </c>
      <c r="AD169" s="2">
        <f t="shared" si="72"/>
        <v>828.28012642819874</v>
      </c>
      <c r="AE169" s="2">
        <f t="shared" si="73"/>
        <v>-1000</v>
      </c>
      <c r="AF169" s="5">
        <f t="shared" si="74"/>
        <v>0.83000000000000007</v>
      </c>
      <c r="AG169" s="5">
        <f t="shared" si="75"/>
        <v>-1</v>
      </c>
      <c r="AH169" s="3">
        <f t="shared" si="76"/>
        <v>202210</v>
      </c>
      <c r="AI169" s="21">
        <v>1.83</v>
      </c>
      <c r="AJ169" s="21">
        <v>2</v>
      </c>
      <c r="AK169" s="21">
        <v>1.58</v>
      </c>
      <c r="AL169" s="21">
        <v>2.5</v>
      </c>
      <c r="AO169">
        <f t="shared" si="77"/>
        <v>-180</v>
      </c>
      <c r="AP169">
        <f>IF(E169&lt;F169,G169,H169)</f>
        <v>27</v>
      </c>
      <c r="AQ169">
        <f>IF(E169&lt;F169,H169,G169)</f>
        <v>13</v>
      </c>
    </row>
    <row r="170" spans="2:43" x14ac:dyDescent="0.25">
      <c r="B170" s="24">
        <v>44864</v>
      </c>
      <c r="C170" s="20" t="s">
        <v>40</v>
      </c>
      <c r="D170" s="20" t="s">
        <v>41</v>
      </c>
      <c r="E170" s="2">
        <v>100</v>
      </c>
      <c r="F170" s="2">
        <v>-120.48192771084337</v>
      </c>
      <c r="G170">
        <v>10</v>
      </c>
      <c r="H170">
        <v>17</v>
      </c>
      <c r="I170" s="9"/>
      <c r="J170" s="2" t="str">
        <f t="shared" si="78"/>
        <v>Tennessee Titans</v>
      </c>
      <c r="K170" s="2" t="str">
        <f t="shared" si="79"/>
        <v>Houston Texans</v>
      </c>
      <c r="L170" s="17">
        <f t="shared" si="80"/>
        <v>-120.48192771084337</v>
      </c>
      <c r="M170" s="18">
        <f t="shared" si="81"/>
        <v>100</v>
      </c>
      <c r="N170" s="4">
        <f t="shared" si="59"/>
        <v>1.55</v>
      </c>
      <c r="O170" s="4">
        <f t="shared" si="60"/>
        <v>2.6</v>
      </c>
      <c r="P170" s="4"/>
      <c r="Q170" s="4"/>
      <c r="R170" s="1">
        <f t="shared" si="61"/>
        <v>0.64516129032258063</v>
      </c>
      <c r="S170" s="1">
        <f t="shared" si="62"/>
        <v>0.38461538461538458</v>
      </c>
      <c r="T170" s="1">
        <f t="shared" si="63"/>
        <v>2.8915662650602414E-2</v>
      </c>
      <c r="U170" s="1">
        <f t="shared" si="64"/>
        <v>0.13027295285359802</v>
      </c>
      <c r="V170" s="1">
        <f t="shared" si="65"/>
        <v>0.64127295285359809</v>
      </c>
      <c r="W170" s="1"/>
      <c r="X170" s="17">
        <f t="shared" si="66"/>
        <v>559.39837404665798</v>
      </c>
      <c r="Y170" s="18">
        <f t="shared" si="67"/>
        <v>1609.5378726032154</v>
      </c>
      <c r="Z170" s="2">
        <f t="shared" si="68"/>
        <v>531.42845534432502</v>
      </c>
      <c r="AA170" s="18">
        <f t="shared" si="69"/>
        <v>1529.0609789730545</v>
      </c>
      <c r="AB170" s="2">
        <f t="shared" si="70"/>
        <v>-188.17208411470486</v>
      </c>
      <c r="AC170" s="2">
        <f t="shared" si="71"/>
        <v>152.90609789730544</v>
      </c>
      <c r="AD170" s="2">
        <f t="shared" si="72"/>
        <v>531.42845534432502</v>
      </c>
      <c r="AE170" s="2">
        <f t="shared" si="73"/>
        <v>-1000</v>
      </c>
      <c r="AF170" s="5">
        <f t="shared" si="74"/>
        <v>0.55000000000000004</v>
      </c>
      <c r="AG170" s="5">
        <f t="shared" si="75"/>
        <v>-1</v>
      </c>
      <c r="AH170" s="3">
        <f t="shared" si="76"/>
        <v>202210</v>
      </c>
      <c r="AI170" s="21">
        <v>2.6</v>
      </c>
      <c r="AJ170" s="21">
        <v>1.55</v>
      </c>
      <c r="AK170" s="21">
        <v>2</v>
      </c>
      <c r="AL170" s="21">
        <v>1.83</v>
      </c>
      <c r="AO170">
        <f t="shared" si="77"/>
        <v>-130</v>
      </c>
      <c r="AP170">
        <f>IF(E170&lt;F170,G170,H170)</f>
        <v>17</v>
      </c>
      <c r="AQ170">
        <f>IF(E170&lt;F170,H170,G170)</f>
        <v>10</v>
      </c>
    </row>
    <row r="171" spans="2:43" x14ac:dyDescent="0.25">
      <c r="B171" s="24">
        <v>44864</v>
      </c>
      <c r="C171" s="20" t="s">
        <v>35</v>
      </c>
      <c r="D171" s="20" t="s">
        <v>44</v>
      </c>
      <c r="E171" s="2">
        <v>-200</v>
      </c>
      <c r="F171" s="2">
        <v>170.00000000000003</v>
      </c>
      <c r="G171">
        <v>37</v>
      </c>
      <c r="H171">
        <v>34</v>
      </c>
      <c r="I171" s="9"/>
      <c r="J171" s="2" t="str">
        <f t="shared" si="78"/>
        <v>Atlanta Falcons</v>
      </c>
      <c r="K171" s="2" t="str">
        <f t="shared" si="79"/>
        <v>Carolina Panthers</v>
      </c>
      <c r="L171" s="17">
        <f t="shared" si="80"/>
        <v>-200</v>
      </c>
      <c r="M171" s="18">
        <f t="shared" si="81"/>
        <v>170.00000000000003</v>
      </c>
      <c r="N171" s="4">
        <f t="shared" si="59"/>
        <v>1.37</v>
      </c>
      <c r="O171" s="4">
        <f t="shared" si="60"/>
        <v>3.2</v>
      </c>
      <c r="P171" s="4"/>
      <c r="Q171" s="4"/>
      <c r="R171" s="1">
        <f t="shared" si="61"/>
        <v>0.72992700729927007</v>
      </c>
      <c r="S171" s="1">
        <f t="shared" si="62"/>
        <v>0.3125</v>
      </c>
      <c r="T171" s="1">
        <f t="shared" si="63"/>
        <v>4.0700218818380707E-2</v>
      </c>
      <c r="U171" s="1">
        <f t="shared" si="64"/>
        <v>0.20871350364963503</v>
      </c>
      <c r="V171" s="1">
        <f t="shared" si="65"/>
        <v>0.71971350364963504</v>
      </c>
      <c r="W171" s="1"/>
      <c r="X171" s="17">
        <f t="shared" si="66"/>
        <v>389.44176388110628</v>
      </c>
      <c r="Y171" s="18">
        <f t="shared" si="67"/>
        <v>2256.8044836814311</v>
      </c>
      <c r="Z171" s="2">
        <f t="shared" si="68"/>
        <v>369.96967568705094</v>
      </c>
      <c r="AA171" s="18">
        <f t="shared" si="69"/>
        <v>2143.9642594973593</v>
      </c>
      <c r="AB171" s="2">
        <f t="shared" si="70"/>
        <v>-270.29242278923357</v>
      </c>
      <c r="AC171" s="2">
        <f t="shared" si="71"/>
        <v>214.39642594973594</v>
      </c>
      <c r="AD171" s="2">
        <f t="shared" si="72"/>
        <v>369.96967568705094</v>
      </c>
      <c r="AE171" s="2">
        <f t="shared" si="73"/>
        <v>-1000</v>
      </c>
      <c r="AF171" s="5">
        <f t="shared" si="74"/>
        <v>0.37000000000000011</v>
      </c>
      <c r="AG171" s="5">
        <f t="shared" si="75"/>
        <v>-1</v>
      </c>
      <c r="AH171" s="3">
        <f t="shared" si="76"/>
        <v>202210</v>
      </c>
      <c r="AI171" s="21">
        <v>1.37</v>
      </c>
      <c r="AJ171" s="21">
        <v>3.2</v>
      </c>
      <c r="AK171" s="21">
        <v>1.5</v>
      </c>
      <c r="AL171" s="21">
        <v>2.7</v>
      </c>
      <c r="AO171">
        <f t="shared" si="77"/>
        <v>-200</v>
      </c>
      <c r="AP171">
        <f>IF(E171&lt;F171,G171,H171)</f>
        <v>37</v>
      </c>
      <c r="AQ171">
        <f>IF(E171&lt;F171,H171,G171)</f>
        <v>34</v>
      </c>
    </row>
    <row r="172" spans="2:43" x14ac:dyDescent="0.25">
      <c r="B172" s="24">
        <v>44864</v>
      </c>
      <c r="C172" s="20" t="s">
        <v>23</v>
      </c>
      <c r="D172" s="20" t="s">
        <v>37</v>
      </c>
      <c r="E172" s="2">
        <v>-454.54545454545462</v>
      </c>
      <c r="F172" s="2">
        <v>350</v>
      </c>
      <c r="G172">
        <v>49</v>
      </c>
      <c r="H172">
        <v>29</v>
      </c>
      <c r="I172" s="9"/>
      <c r="J172" s="2" t="str">
        <f t="shared" si="78"/>
        <v>Dallas Cowboys</v>
      </c>
      <c r="K172" s="2" t="str">
        <f t="shared" si="79"/>
        <v>Chicago Bears</v>
      </c>
      <c r="L172" s="17">
        <f t="shared" si="80"/>
        <v>-454.54545454545462</v>
      </c>
      <c r="M172" s="18">
        <f t="shared" si="81"/>
        <v>350</v>
      </c>
      <c r="N172" s="4">
        <f t="shared" si="59"/>
        <v>1.19</v>
      </c>
      <c r="O172" s="4">
        <f t="shared" si="60"/>
        <v>5</v>
      </c>
      <c r="P172" s="4"/>
      <c r="Q172" s="4"/>
      <c r="R172" s="1">
        <f t="shared" si="61"/>
        <v>0.84033613445378152</v>
      </c>
      <c r="S172" s="1">
        <f t="shared" si="62"/>
        <v>0.2</v>
      </c>
      <c r="T172" s="1">
        <f t="shared" si="63"/>
        <v>3.8772213247172949E-2</v>
      </c>
      <c r="U172" s="1">
        <f t="shared" si="64"/>
        <v>0.32016806722689073</v>
      </c>
      <c r="V172" s="1">
        <f t="shared" si="65"/>
        <v>0.83116806722689074</v>
      </c>
      <c r="W172" s="1"/>
      <c r="X172" s="17">
        <f t="shared" si="66"/>
        <v>203.12610581443556</v>
      </c>
      <c r="Y172" s="18">
        <f t="shared" si="67"/>
        <v>3985.2087388896653</v>
      </c>
      <c r="Z172" s="2">
        <f t="shared" si="68"/>
        <v>192.96980052371379</v>
      </c>
      <c r="AA172" s="18">
        <f t="shared" si="69"/>
        <v>3785.9483019451818</v>
      </c>
      <c r="AB172" s="2">
        <f t="shared" si="70"/>
        <v>-518.21580231001553</v>
      </c>
      <c r="AC172" s="2">
        <f t="shared" si="71"/>
        <v>378.59483019451818</v>
      </c>
      <c r="AD172" s="2">
        <f t="shared" si="72"/>
        <v>192.96980052371379</v>
      </c>
      <c r="AE172" s="2">
        <f t="shared" si="73"/>
        <v>-1000</v>
      </c>
      <c r="AF172" s="5">
        <f t="shared" si="74"/>
        <v>0.18999999999999995</v>
      </c>
      <c r="AG172" s="5">
        <f t="shared" si="75"/>
        <v>-1</v>
      </c>
      <c r="AH172" s="3">
        <f t="shared" si="76"/>
        <v>202210</v>
      </c>
      <c r="AI172" s="21">
        <v>1.19</v>
      </c>
      <c r="AJ172" s="21">
        <v>5</v>
      </c>
      <c r="AK172" s="21">
        <v>1.22</v>
      </c>
      <c r="AL172" s="21">
        <v>4.5</v>
      </c>
      <c r="AO172">
        <f t="shared" si="77"/>
        <v>-500</v>
      </c>
      <c r="AP172">
        <f>IF(E172&lt;F172,G172,H172)</f>
        <v>49</v>
      </c>
      <c r="AQ172">
        <f>IF(E172&lt;F172,H172,G172)</f>
        <v>29</v>
      </c>
    </row>
    <row r="173" spans="2:43" x14ac:dyDescent="0.25">
      <c r="B173" s="24">
        <v>44864</v>
      </c>
      <c r="C173" s="20" t="s">
        <v>34</v>
      </c>
      <c r="D173" s="20" t="s">
        <v>30</v>
      </c>
      <c r="E173" s="2">
        <v>165</v>
      </c>
      <c r="F173" s="2">
        <v>-185.18518518518516</v>
      </c>
      <c r="G173">
        <v>27</v>
      </c>
      <c r="H173">
        <v>31</v>
      </c>
      <c r="I173" s="9"/>
      <c r="J173" s="2" t="str">
        <f t="shared" si="78"/>
        <v>Miami Dolphins</v>
      </c>
      <c r="K173" s="2" t="str">
        <f t="shared" si="79"/>
        <v>Detroit Lions</v>
      </c>
      <c r="L173" s="17">
        <f t="shared" si="80"/>
        <v>-185.18518518518516</v>
      </c>
      <c r="M173" s="18">
        <f t="shared" si="81"/>
        <v>165</v>
      </c>
      <c r="N173" s="4">
        <f t="shared" si="59"/>
        <v>1.6</v>
      </c>
      <c r="O173" s="4">
        <f t="shared" si="60"/>
        <v>2.4500000000000002</v>
      </c>
      <c r="P173" s="4"/>
      <c r="Q173" s="4"/>
      <c r="R173" s="1">
        <f t="shared" si="61"/>
        <v>0.625</v>
      </c>
      <c r="S173" s="1">
        <f t="shared" si="62"/>
        <v>0.4081632653061224</v>
      </c>
      <c r="T173" s="1">
        <f t="shared" si="63"/>
        <v>3.2098765432098886E-2</v>
      </c>
      <c r="U173" s="1">
        <f t="shared" si="64"/>
        <v>0.1084183673469388</v>
      </c>
      <c r="V173" s="1">
        <f t="shared" si="65"/>
        <v>0.61941836734693878</v>
      </c>
      <c r="W173" s="1"/>
      <c r="X173" s="17">
        <f t="shared" si="66"/>
        <v>614.4177388267467</v>
      </c>
      <c r="Y173" s="18">
        <f t="shared" si="67"/>
        <v>1471.4893831628281</v>
      </c>
      <c r="Z173" s="2">
        <f t="shared" si="68"/>
        <v>583.69685188540939</v>
      </c>
      <c r="AA173" s="18">
        <f t="shared" si="69"/>
        <v>1397.9149140046866</v>
      </c>
      <c r="AB173" s="2">
        <f t="shared" si="70"/>
        <v>-171.32180801898838</v>
      </c>
      <c r="AC173" s="2">
        <f t="shared" si="71"/>
        <v>139.79149140046866</v>
      </c>
      <c r="AD173" s="2">
        <f t="shared" si="72"/>
        <v>583.69685188540939</v>
      </c>
      <c r="AE173" s="2">
        <f t="shared" si="73"/>
        <v>-1000</v>
      </c>
      <c r="AF173" s="5">
        <f t="shared" si="74"/>
        <v>0.60000000000000009</v>
      </c>
      <c r="AG173" s="5">
        <f t="shared" si="75"/>
        <v>-1</v>
      </c>
      <c r="AH173" s="3">
        <f t="shared" si="76"/>
        <v>202210</v>
      </c>
      <c r="AI173" s="21">
        <v>2.4500000000000002</v>
      </c>
      <c r="AJ173" s="21">
        <v>1.6</v>
      </c>
      <c r="AK173" s="21">
        <v>2.65</v>
      </c>
      <c r="AL173" s="21">
        <v>1.54</v>
      </c>
      <c r="AO173">
        <f t="shared" si="77"/>
        <v>-190</v>
      </c>
      <c r="AP173">
        <f>IF(E173&lt;F173,G173,H173)</f>
        <v>31</v>
      </c>
      <c r="AQ173">
        <f>IF(E173&lt;F173,H173,G173)</f>
        <v>27</v>
      </c>
    </row>
    <row r="174" spans="2:43" x14ac:dyDescent="0.25">
      <c r="B174" s="24">
        <v>44864</v>
      </c>
      <c r="C174" s="20" t="s">
        <v>29</v>
      </c>
      <c r="D174" s="20" t="s">
        <v>48</v>
      </c>
      <c r="E174" s="2">
        <v>-200</v>
      </c>
      <c r="F174" s="2">
        <v>170.00000000000003</v>
      </c>
      <c r="G174">
        <v>34</v>
      </c>
      <c r="H174">
        <v>26</v>
      </c>
      <c r="I174" s="9"/>
      <c r="J174" s="2" t="str">
        <f t="shared" si="78"/>
        <v>Minnesota Vikings</v>
      </c>
      <c r="K174" s="2" t="str">
        <f t="shared" si="79"/>
        <v>Arizona Cardinals</v>
      </c>
      <c r="L174" s="17">
        <f t="shared" si="80"/>
        <v>-200</v>
      </c>
      <c r="M174" s="18">
        <f t="shared" si="81"/>
        <v>170.00000000000003</v>
      </c>
      <c r="N174" s="4">
        <f t="shared" si="59"/>
        <v>1.37</v>
      </c>
      <c r="O174" s="4">
        <f t="shared" si="60"/>
        <v>3.2</v>
      </c>
      <c r="P174" s="4"/>
      <c r="Q174" s="4"/>
      <c r="R174" s="1">
        <f t="shared" si="61"/>
        <v>0.72992700729927007</v>
      </c>
      <c r="S174" s="1">
        <f t="shared" si="62"/>
        <v>0.3125</v>
      </c>
      <c r="T174" s="1">
        <f t="shared" si="63"/>
        <v>4.0700218818380707E-2</v>
      </c>
      <c r="U174" s="1">
        <f t="shared" si="64"/>
        <v>0.20871350364963503</v>
      </c>
      <c r="V174" s="1">
        <f t="shared" si="65"/>
        <v>0.71971350364963504</v>
      </c>
      <c r="W174" s="1"/>
      <c r="X174" s="17">
        <f t="shared" si="66"/>
        <v>389.44176388110628</v>
      </c>
      <c r="Y174" s="18">
        <f t="shared" si="67"/>
        <v>2256.8044836814311</v>
      </c>
      <c r="Z174" s="2">
        <f t="shared" si="68"/>
        <v>369.96967568705094</v>
      </c>
      <c r="AA174" s="18">
        <f t="shared" si="69"/>
        <v>2143.9642594973593</v>
      </c>
      <c r="AB174" s="2">
        <f t="shared" si="70"/>
        <v>-270.29242278923357</v>
      </c>
      <c r="AC174" s="2">
        <f t="shared" si="71"/>
        <v>214.39642594973594</v>
      </c>
      <c r="AD174" s="2">
        <f t="shared" si="72"/>
        <v>369.96967568705094</v>
      </c>
      <c r="AE174" s="2">
        <f t="shared" si="73"/>
        <v>-1000</v>
      </c>
      <c r="AF174" s="5">
        <f t="shared" si="74"/>
        <v>0.37000000000000011</v>
      </c>
      <c r="AG174" s="5">
        <f t="shared" si="75"/>
        <v>-1</v>
      </c>
      <c r="AH174" s="3">
        <f t="shared" si="76"/>
        <v>202210</v>
      </c>
      <c r="AI174" s="21">
        <v>1.37</v>
      </c>
      <c r="AJ174" s="21">
        <v>3.2</v>
      </c>
      <c r="AK174" s="21">
        <v>1.5</v>
      </c>
      <c r="AL174" s="21">
        <v>2.7</v>
      </c>
      <c r="AO174">
        <f t="shared" si="77"/>
        <v>-200</v>
      </c>
      <c r="AP174">
        <f>IF(E174&lt;F174,G174,H174)</f>
        <v>34</v>
      </c>
      <c r="AQ174">
        <f>IF(E174&lt;F174,H174,G174)</f>
        <v>26</v>
      </c>
    </row>
    <row r="175" spans="2:43" x14ac:dyDescent="0.25">
      <c r="B175" s="24">
        <v>44864</v>
      </c>
      <c r="C175" s="20" t="s">
        <v>43</v>
      </c>
      <c r="D175" s="20" t="s">
        <v>50</v>
      </c>
      <c r="E175" s="2">
        <v>100</v>
      </c>
      <c r="F175" s="2">
        <v>-120.48192771084337</v>
      </c>
      <c r="G175">
        <v>24</v>
      </c>
      <c r="H175">
        <v>0</v>
      </c>
      <c r="I175" s="9"/>
      <c r="J175" s="2" t="str">
        <f t="shared" si="78"/>
        <v>Las Vegas Raiders</v>
      </c>
      <c r="K175" s="2" t="str">
        <f t="shared" si="79"/>
        <v>New Orleans Saints</v>
      </c>
      <c r="L175" s="17">
        <f t="shared" si="80"/>
        <v>-120.48192771084337</v>
      </c>
      <c r="M175" s="18">
        <f t="shared" si="81"/>
        <v>100</v>
      </c>
      <c r="N175" s="4">
        <f t="shared" si="59"/>
        <v>1.9</v>
      </c>
      <c r="O175" s="4">
        <f t="shared" si="60"/>
        <v>1.9</v>
      </c>
      <c r="P175" s="4"/>
      <c r="Q175" s="4"/>
      <c r="R175" s="1">
        <f t="shared" si="61"/>
        <v>0.52631578947368418</v>
      </c>
      <c r="S175" s="1">
        <f t="shared" si="62"/>
        <v>0.52631578947368418</v>
      </c>
      <c r="T175" s="1">
        <f t="shared" si="63"/>
        <v>4.9999999999999933E-2</v>
      </c>
      <c r="U175" s="1">
        <f t="shared" si="64"/>
        <v>0</v>
      </c>
      <c r="V175" s="1">
        <f t="shared" si="65"/>
        <v>0.51100000000000001</v>
      </c>
      <c r="W175" s="1"/>
      <c r="X175" s="17">
        <f t="shared" si="66"/>
        <v>956.94716242661434</v>
      </c>
      <c r="Y175" s="18">
        <f t="shared" si="67"/>
        <v>953.05662164669593</v>
      </c>
      <c r="Z175" s="2">
        <f t="shared" si="68"/>
        <v>909.09980430528356</v>
      </c>
      <c r="AA175" s="18">
        <f t="shared" si="69"/>
        <v>905.40379056436109</v>
      </c>
      <c r="AB175" s="2">
        <f t="shared" si="70"/>
        <v>-109.9989236895921</v>
      </c>
      <c r="AC175" s="2">
        <f t="shared" si="71"/>
        <v>-110.44795818412409</v>
      </c>
      <c r="AD175" s="2">
        <f t="shared" si="72"/>
        <v>-1000</v>
      </c>
      <c r="AE175" s="2">
        <f t="shared" si="73"/>
        <v>905.40379056436109</v>
      </c>
      <c r="AF175" s="5">
        <f t="shared" si="74"/>
        <v>-1</v>
      </c>
      <c r="AG175" s="5">
        <f t="shared" si="75"/>
        <v>0.89999999999999991</v>
      </c>
      <c r="AH175" s="3">
        <f t="shared" si="76"/>
        <v>202210</v>
      </c>
      <c r="AI175" s="21">
        <v>1.9</v>
      </c>
      <c r="AJ175" s="21">
        <v>1.9</v>
      </c>
      <c r="AK175" s="21">
        <v>2</v>
      </c>
      <c r="AL175" s="21">
        <v>1.83</v>
      </c>
      <c r="AO175">
        <f t="shared" si="77"/>
        <v>-130</v>
      </c>
      <c r="AP175">
        <f>IF(E175&lt;F175,G175,H175)</f>
        <v>0</v>
      </c>
      <c r="AQ175">
        <f>IF(E175&lt;F175,H175,G175)</f>
        <v>24</v>
      </c>
    </row>
    <row r="176" spans="2:43" x14ac:dyDescent="0.25">
      <c r="B176" s="24">
        <v>44864</v>
      </c>
      <c r="C176" s="20" t="s">
        <v>42</v>
      </c>
      <c r="D176" s="20" t="s">
        <v>36</v>
      </c>
      <c r="E176" s="2">
        <v>140</v>
      </c>
      <c r="F176" s="2">
        <v>-161.29032258064512</v>
      </c>
      <c r="G176">
        <v>17</v>
      </c>
      <c r="H176">
        <v>22</v>
      </c>
      <c r="I176" s="9"/>
      <c r="J176" s="2" t="str">
        <f t="shared" si="78"/>
        <v>New England Patriots</v>
      </c>
      <c r="K176" s="2" t="str">
        <f t="shared" si="79"/>
        <v>New York Jets</v>
      </c>
      <c r="L176" s="17">
        <f t="shared" si="80"/>
        <v>-161.29032258064512</v>
      </c>
      <c r="M176" s="18">
        <f t="shared" si="81"/>
        <v>140</v>
      </c>
      <c r="N176" s="4">
        <f t="shared" si="59"/>
        <v>1.86</v>
      </c>
      <c r="O176" s="4">
        <f t="shared" si="60"/>
        <v>1.95</v>
      </c>
      <c r="P176" s="4"/>
      <c r="Q176" s="4"/>
      <c r="R176" s="1">
        <f t="shared" si="61"/>
        <v>0.5376344086021505</v>
      </c>
      <c r="S176" s="1">
        <f t="shared" si="62"/>
        <v>0.51282051282051289</v>
      </c>
      <c r="T176" s="1">
        <f t="shared" si="63"/>
        <v>4.8031496062992063E-2</v>
      </c>
      <c r="U176" s="1">
        <f t="shared" si="64"/>
        <v>1.2406947890818809E-2</v>
      </c>
      <c r="V176" s="1">
        <f t="shared" si="65"/>
        <v>0.52340694789081876</v>
      </c>
      <c r="W176" s="1"/>
      <c r="X176" s="17">
        <f t="shared" si="66"/>
        <v>910.55927711643062</v>
      </c>
      <c r="Y176" s="18">
        <f t="shared" si="67"/>
        <v>1001.5075521192962</v>
      </c>
      <c r="Z176" s="2">
        <f t="shared" si="68"/>
        <v>865.03131326060907</v>
      </c>
      <c r="AA176" s="18">
        <f t="shared" si="69"/>
        <v>951.43217451333135</v>
      </c>
      <c r="AB176" s="2">
        <f t="shared" si="70"/>
        <v>-115.60275156174939</v>
      </c>
      <c r="AC176" s="2">
        <f t="shared" si="71"/>
        <v>-105.10470707084419</v>
      </c>
      <c r="AD176" s="2">
        <f t="shared" si="72"/>
        <v>865.03131326060907</v>
      </c>
      <c r="AE176" s="2">
        <f t="shared" si="73"/>
        <v>-1000</v>
      </c>
      <c r="AF176" s="5">
        <f t="shared" si="74"/>
        <v>0.8600000000000001</v>
      </c>
      <c r="AG176" s="5">
        <f t="shared" si="75"/>
        <v>-1</v>
      </c>
      <c r="AH176" s="3">
        <f t="shared" si="76"/>
        <v>202210</v>
      </c>
      <c r="AI176" s="21">
        <v>1.95</v>
      </c>
      <c r="AJ176" s="21">
        <v>1.86</v>
      </c>
      <c r="AK176" s="21">
        <v>2.4</v>
      </c>
      <c r="AL176" s="21">
        <v>1.62</v>
      </c>
      <c r="AO176">
        <f t="shared" si="77"/>
        <v>-170</v>
      </c>
      <c r="AP176">
        <f>IF(E176&lt;F176,G176,H176)</f>
        <v>22</v>
      </c>
      <c r="AQ176">
        <f>IF(E176&lt;F176,H176,G176)</f>
        <v>17</v>
      </c>
    </row>
    <row r="177" spans="2:43" x14ac:dyDescent="0.25">
      <c r="B177" s="24">
        <v>44864</v>
      </c>
      <c r="C177" s="20" t="s">
        <v>19</v>
      </c>
      <c r="D177" s="20" t="s">
        <v>45</v>
      </c>
      <c r="E177" s="2">
        <v>-625.00000000000034</v>
      </c>
      <c r="F177" s="2">
        <v>450</v>
      </c>
      <c r="G177">
        <v>35</v>
      </c>
      <c r="H177">
        <v>13</v>
      </c>
      <c r="I177" s="9"/>
      <c r="J177" s="2" t="str">
        <f t="shared" si="78"/>
        <v>Philadelphia Eagles</v>
      </c>
      <c r="K177" s="2" t="str">
        <f t="shared" si="79"/>
        <v>Pittsburgh Steelers</v>
      </c>
      <c r="L177" s="17">
        <f t="shared" si="80"/>
        <v>-625.00000000000034</v>
      </c>
      <c r="M177" s="18">
        <f t="shared" si="81"/>
        <v>450</v>
      </c>
      <c r="N177" s="4">
        <f t="shared" si="59"/>
        <v>1.22</v>
      </c>
      <c r="O177" s="4">
        <f t="shared" si="60"/>
        <v>4.5</v>
      </c>
      <c r="P177" s="4"/>
      <c r="Q177" s="4"/>
      <c r="R177" s="1">
        <f t="shared" si="61"/>
        <v>0.81967213114754101</v>
      </c>
      <c r="S177" s="1">
        <f t="shared" si="62"/>
        <v>0.22222222222222221</v>
      </c>
      <c r="T177" s="1">
        <f t="shared" si="63"/>
        <v>4.0209790209790097E-2</v>
      </c>
      <c r="U177" s="1">
        <f t="shared" si="64"/>
        <v>0.2987249544626594</v>
      </c>
      <c r="V177" s="1">
        <f t="shared" si="65"/>
        <v>0.80972495446265946</v>
      </c>
      <c r="W177" s="1"/>
      <c r="X177" s="17">
        <f t="shared" si="66"/>
        <v>234.98725646118768</v>
      </c>
      <c r="Y177" s="18">
        <f t="shared" si="67"/>
        <v>3526.591123964678</v>
      </c>
      <c r="Z177" s="2">
        <f t="shared" si="68"/>
        <v>223.2378936381283</v>
      </c>
      <c r="AA177" s="18">
        <f t="shared" si="69"/>
        <v>3350.2615677664439</v>
      </c>
      <c r="AB177" s="2">
        <f t="shared" si="70"/>
        <v>-447.95262296329213</v>
      </c>
      <c r="AC177" s="2">
        <f t="shared" si="71"/>
        <v>335.02615677664437</v>
      </c>
      <c r="AD177" s="2">
        <f t="shared" si="72"/>
        <v>223.2378936381283</v>
      </c>
      <c r="AE177" s="2">
        <f t="shared" si="73"/>
        <v>-1000</v>
      </c>
      <c r="AF177" s="5">
        <f t="shared" si="74"/>
        <v>0.21999999999999997</v>
      </c>
      <c r="AG177" s="5">
        <f t="shared" si="75"/>
        <v>-1</v>
      </c>
      <c r="AH177" s="3">
        <f t="shared" si="76"/>
        <v>202210</v>
      </c>
      <c r="AI177" s="21">
        <v>1.22</v>
      </c>
      <c r="AJ177" s="21">
        <v>4.5</v>
      </c>
      <c r="AK177" s="21">
        <v>1.1599999999999999</v>
      </c>
      <c r="AL177" s="21">
        <v>5.5</v>
      </c>
      <c r="AO177">
        <f t="shared" si="77"/>
        <v>-700</v>
      </c>
      <c r="AP177">
        <f>IF(E177&lt;F177,G177,H177)</f>
        <v>35</v>
      </c>
      <c r="AQ177">
        <f>IF(E177&lt;F177,H177,G177)</f>
        <v>13</v>
      </c>
    </row>
    <row r="178" spans="2:43" x14ac:dyDescent="0.25">
      <c r="B178" s="24">
        <v>44864</v>
      </c>
      <c r="C178" s="20" t="s">
        <v>26</v>
      </c>
      <c r="D178" s="20" t="s">
        <v>38</v>
      </c>
      <c r="E178" s="2">
        <v>-120.48192771084337</v>
      </c>
      <c r="F178" s="2">
        <v>100</v>
      </c>
      <c r="G178">
        <v>17</v>
      </c>
      <c r="H178">
        <v>21</v>
      </c>
      <c r="I178" s="9"/>
      <c r="J178" s="2" t="str">
        <f t="shared" si="78"/>
        <v>Jacksonville Jaguars</v>
      </c>
      <c r="K178" s="2" t="str">
        <f t="shared" si="79"/>
        <v>Denver Broncos</v>
      </c>
      <c r="L178" s="17">
        <f t="shared" si="80"/>
        <v>-120.48192771084337</v>
      </c>
      <c r="M178" s="18">
        <f t="shared" si="81"/>
        <v>100</v>
      </c>
      <c r="N178" s="4">
        <f t="shared" si="59"/>
        <v>1.6</v>
      </c>
      <c r="O178" s="4">
        <f t="shared" si="60"/>
        <v>2.4500000000000002</v>
      </c>
      <c r="P178" s="4"/>
      <c r="Q178" s="4"/>
      <c r="R178" s="1">
        <f t="shared" si="61"/>
        <v>0.625</v>
      </c>
      <c r="S178" s="1">
        <f t="shared" si="62"/>
        <v>0.4081632653061224</v>
      </c>
      <c r="T178" s="1">
        <f t="shared" si="63"/>
        <v>3.2098765432098886E-2</v>
      </c>
      <c r="U178" s="1">
        <f t="shared" si="64"/>
        <v>0.1084183673469388</v>
      </c>
      <c r="V178" s="1">
        <f t="shared" si="65"/>
        <v>0.61941836734693878</v>
      </c>
      <c r="W178" s="1"/>
      <c r="X178" s="17">
        <f t="shared" si="66"/>
        <v>614.4177388267467</v>
      </c>
      <c r="Y178" s="18">
        <f t="shared" si="67"/>
        <v>1471.4893831628281</v>
      </c>
      <c r="Z178" s="2">
        <f t="shared" si="68"/>
        <v>583.69685188540939</v>
      </c>
      <c r="AA178" s="18">
        <f t="shared" si="69"/>
        <v>1397.9149140046866</v>
      </c>
      <c r="AB178" s="2">
        <f t="shared" si="70"/>
        <v>-171.32180801898838</v>
      </c>
      <c r="AC178" s="2">
        <f t="shared" si="71"/>
        <v>139.79149140046866</v>
      </c>
      <c r="AD178" s="2">
        <f t="shared" si="72"/>
        <v>-1000</v>
      </c>
      <c r="AE178" s="2">
        <f t="shared" si="73"/>
        <v>1397.9149140046866</v>
      </c>
      <c r="AF178" s="5">
        <f t="shared" si="74"/>
        <v>-1</v>
      </c>
      <c r="AG178" s="5">
        <f t="shared" si="75"/>
        <v>1.4500000000000002</v>
      </c>
      <c r="AH178" s="3">
        <f t="shared" si="76"/>
        <v>202210</v>
      </c>
      <c r="AI178" s="21">
        <v>1.6</v>
      </c>
      <c r="AJ178" s="21">
        <v>2.4500000000000002</v>
      </c>
      <c r="AK178" s="21">
        <v>1.83</v>
      </c>
      <c r="AL178" s="21">
        <v>2</v>
      </c>
      <c r="AO178">
        <f t="shared" si="77"/>
        <v>-130</v>
      </c>
      <c r="AP178">
        <f>IF(E178&lt;F178,G178,H178)</f>
        <v>17</v>
      </c>
      <c r="AQ178">
        <f>IF(E178&lt;F178,H178,G178)</f>
        <v>21</v>
      </c>
    </row>
    <row r="179" spans="2:43" x14ac:dyDescent="0.25">
      <c r="B179" s="24">
        <v>44861</v>
      </c>
      <c r="C179" s="20" t="s">
        <v>27</v>
      </c>
      <c r="D179" s="20" t="s">
        <v>28</v>
      </c>
      <c r="E179" s="2">
        <v>-131.57894736842104</v>
      </c>
      <c r="F179" s="2">
        <v>110.00000000000001</v>
      </c>
      <c r="G179">
        <v>22</v>
      </c>
      <c r="H179">
        <v>27</v>
      </c>
      <c r="I179" s="9"/>
      <c r="J179" s="2" t="str">
        <f t="shared" si="78"/>
        <v>Tampa Bay Buccaneers</v>
      </c>
      <c r="K179" s="2" t="str">
        <f t="shared" si="79"/>
        <v>Baltimore Ravens</v>
      </c>
      <c r="L179" s="17">
        <f t="shared" si="80"/>
        <v>-131.57894736842104</v>
      </c>
      <c r="M179" s="18">
        <f t="shared" si="81"/>
        <v>110.00000000000001</v>
      </c>
      <c r="N179" s="4">
        <f t="shared" si="59"/>
        <v>1.6</v>
      </c>
      <c r="O179" s="4">
        <f t="shared" si="60"/>
        <v>2.4500000000000002</v>
      </c>
      <c r="P179" s="4"/>
      <c r="Q179" s="4"/>
      <c r="R179" s="1">
        <f t="shared" si="61"/>
        <v>0.625</v>
      </c>
      <c r="S179" s="1">
        <f t="shared" si="62"/>
        <v>0.4081632653061224</v>
      </c>
      <c r="T179" s="1">
        <f t="shared" si="63"/>
        <v>3.2098765432098886E-2</v>
      </c>
      <c r="U179" s="1">
        <f t="shared" si="64"/>
        <v>0.1084183673469388</v>
      </c>
      <c r="V179" s="1">
        <f t="shared" si="65"/>
        <v>0.61941836734693878</v>
      </c>
      <c r="W179" s="1"/>
      <c r="X179" s="17">
        <f t="shared" si="66"/>
        <v>614.4177388267467</v>
      </c>
      <c r="Y179" s="18">
        <f t="shared" si="67"/>
        <v>1471.4893831628281</v>
      </c>
      <c r="Z179" s="2">
        <f t="shared" si="68"/>
        <v>583.69685188540939</v>
      </c>
      <c r="AA179" s="18">
        <f t="shared" si="69"/>
        <v>1397.9149140046866</v>
      </c>
      <c r="AB179" s="2">
        <f t="shared" si="70"/>
        <v>-171.32180801898838</v>
      </c>
      <c r="AC179" s="2">
        <f t="shared" si="71"/>
        <v>139.79149140046866</v>
      </c>
      <c r="AD179" s="2">
        <f t="shared" si="72"/>
        <v>-1000</v>
      </c>
      <c r="AE179" s="2">
        <f t="shared" si="73"/>
        <v>1397.9149140046866</v>
      </c>
      <c r="AF179" s="5">
        <f t="shared" si="74"/>
        <v>-1</v>
      </c>
      <c r="AG179" s="5">
        <f t="shared" si="75"/>
        <v>1.4500000000000002</v>
      </c>
      <c r="AH179" s="3">
        <f t="shared" si="76"/>
        <v>202210</v>
      </c>
      <c r="AI179" s="21">
        <v>1.6</v>
      </c>
      <c r="AJ179" s="21">
        <v>2.4500000000000002</v>
      </c>
      <c r="AK179" s="21">
        <v>1.76</v>
      </c>
      <c r="AL179" s="21">
        <v>2.1</v>
      </c>
      <c r="AO179">
        <f t="shared" si="77"/>
        <v>-140</v>
      </c>
      <c r="AP179">
        <f>IF(E179&lt;F179,G179,H179)</f>
        <v>22</v>
      </c>
      <c r="AQ179">
        <f>IF(E179&lt;F179,H179,G179)</f>
        <v>27</v>
      </c>
    </row>
    <row r="180" spans="2:43" x14ac:dyDescent="0.25">
      <c r="B180" s="24">
        <v>44858</v>
      </c>
      <c r="C180" s="20" t="s">
        <v>36</v>
      </c>
      <c r="D180" s="20" t="s">
        <v>37</v>
      </c>
      <c r="E180" s="2">
        <v>-400</v>
      </c>
      <c r="F180" s="2">
        <v>320</v>
      </c>
      <c r="G180">
        <v>14</v>
      </c>
      <c r="H180">
        <v>33</v>
      </c>
      <c r="I180" s="9"/>
      <c r="J180" s="2" t="str">
        <f t="shared" si="78"/>
        <v>New England Patriots</v>
      </c>
      <c r="K180" s="2" t="str">
        <f t="shared" si="79"/>
        <v>Chicago Bears</v>
      </c>
      <c r="L180" s="17">
        <f t="shared" si="80"/>
        <v>-400</v>
      </c>
      <c r="M180" s="18">
        <f t="shared" si="81"/>
        <v>320</v>
      </c>
      <c r="N180" s="4">
        <f t="shared" si="59"/>
        <v>1.38</v>
      </c>
      <c r="O180" s="4">
        <f t="shared" si="60"/>
        <v>3.15</v>
      </c>
      <c r="P180" s="4"/>
      <c r="Q180" s="4"/>
      <c r="R180" s="1">
        <f t="shared" si="61"/>
        <v>0.7246376811594204</v>
      </c>
      <c r="S180" s="1">
        <f t="shared" si="62"/>
        <v>0.31746031746031744</v>
      </c>
      <c r="T180" s="1">
        <f t="shared" si="63"/>
        <v>4.039735099337749E-2</v>
      </c>
      <c r="U180" s="1">
        <f t="shared" si="64"/>
        <v>0.20358868184955148</v>
      </c>
      <c r="V180" s="1">
        <f t="shared" si="65"/>
        <v>0.71458868184955149</v>
      </c>
      <c r="W180" s="1"/>
      <c r="X180" s="17">
        <f t="shared" si="66"/>
        <v>399.40643533805462</v>
      </c>
      <c r="Y180" s="18">
        <f t="shared" si="67"/>
        <v>2205.1924375584526</v>
      </c>
      <c r="Z180" s="2">
        <f t="shared" si="68"/>
        <v>379.43611357115185</v>
      </c>
      <c r="AA180" s="18">
        <f t="shared" si="69"/>
        <v>2094.93281568053</v>
      </c>
      <c r="AB180" s="2">
        <f t="shared" si="70"/>
        <v>-263.54897813712716</v>
      </c>
      <c r="AC180" s="2">
        <f t="shared" si="71"/>
        <v>209.49328156805299</v>
      </c>
      <c r="AD180" s="2">
        <f t="shared" si="72"/>
        <v>-1000</v>
      </c>
      <c r="AE180" s="2">
        <f t="shared" si="73"/>
        <v>2094.93281568053</v>
      </c>
      <c r="AF180" s="5">
        <f t="shared" si="74"/>
        <v>-1</v>
      </c>
      <c r="AG180" s="5">
        <f t="shared" si="75"/>
        <v>2.15</v>
      </c>
      <c r="AH180" s="3">
        <f t="shared" si="76"/>
        <v>202210</v>
      </c>
      <c r="AI180" s="21">
        <v>1.38</v>
      </c>
      <c r="AJ180" s="21">
        <v>3.15</v>
      </c>
      <c r="AK180" s="21">
        <v>1.25</v>
      </c>
      <c r="AL180" s="21">
        <v>4.2</v>
      </c>
      <c r="AO180">
        <f t="shared" si="77"/>
        <v>-400</v>
      </c>
      <c r="AP180">
        <f>IF(E180&lt;F180,G180,H180)</f>
        <v>14</v>
      </c>
      <c r="AQ180">
        <f>IF(E180&lt;F180,H180,G180)</f>
        <v>33</v>
      </c>
    </row>
    <row r="181" spans="2:43" x14ac:dyDescent="0.25">
      <c r="B181" s="24">
        <v>44857</v>
      </c>
      <c r="C181" s="20" t="s">
        <v>30</v>
      </c>
      <c r="D181" s="20" t="s">
        <v>45</v>
      </c>
      <c r="E181" s="2">
        <v>-344.82758620689651</v>
      </c>
      <c r="F181" s="2">
        <v>270</v>
      </c>
      <c r="G181">
        <v>16</v>
      </c>
      <c r="H181">
        <v>10</v>
      </c>
      <c r="I181" s="9"/>
      <c r="J181" s="2" t="str">
        <f t="shared" si="78"/>
        <v>Miami Dolphins</v>
      </c>
      <c r="K181" s="2" t="str">
        <f t="shared" si="79"/>
        <v>Pittsburgh Steelers</v>
      </c>
      <c r="L181" s="17">
        <f t="shared" si="80"/>
        <v>-344.82758620689651</v>
      </c>
      <c r="M181" s="18">
        <f t="shared" si="81"/>
        <v>270</v>
      </c>
      <c r="N181" s="4">
        <f t="shared" si="59"/>
        <v>1.38</v>
      </c>
      <c r="O181" s="4">
        <f t="shared" si="60"/>
        <v>3.15</v>
      </c>
      <c r="P181" s="4"/>
      <c r="Q181" s="4"/>
      <c r="R181" s="1">
        <f t="shared" si="61"/>
        <v>0.7246376811594204</v>
      </c>
      <c r="S181" s="1">
        <f t="shared" si="62"/>
        <v>0.31746031746031744</v>
      </c>
      <c r="T181" s="1">
        <f t="shared" si="63"/>
        <v>4.039735099337749E-2</v>
      </c>
      <c r="U181" s="1">
        <f t="shared" si="64"/>
        <v>0.20358868184955148</v>
      </c>
      <c r="V181" s="1">
        <f t="shared" si="65"/>
        <v>0.71458868184955149</v>
      </c>
      <c r="W181" s="1"/>
      <c r="X181" s="17">
        <f t="shared" si="66"/>
        <v>399.40643533805462</v>
      </c>
      <c r="Y181" s="18">
        <f t="shared" si="67"/>
        <v>2205.1924375584526</v>
      </c>
      <c r="Z181" s="2">
        <f t="shared" si="68"/>
        <v>379.43611357115185</v>
      </c>
      <c r="AA181" s="18">
        <f t="shared" si="69"/>
        <v>2094.93281568053</v>
      </c>
      <c r="AB181" s="2">
        <f t="shared" si="70"/>
        <v>-263.54897813712716</v>
      </c>
      <c r="AC181" s="2">
        <f t="shared" si="71"/>
        <v>209.49328156805299</v>
      </c>
      <c r="AD181" s="2">
        <f t="shared" si="72"/>
        <v>379.43611357115185</v>
      </c>
      <c r="AE181" s="2">
        <f t="shared" si="73"/>
        <v>-1000</v>
      </c>
      <c r="AF181" s="5">
        <f t="shared" si="74"/>
        <v>0.37999999999999989</v>
      </c>
      <c r="AG181" s="5">
        <f t="shared" si="75"/>
        <v>-1</v>
      </c>
      <c r="AH181" s="3">
        <f t="shared" si="76"/>
        <v>202210</v>
      </c>
      <c r="AI181" s="21">
        <v>1.38</v>
      </c>
      <c r="AJ181" s="21">
        <v>3.15</v>
      </c>
      <c r="AK181" s="21">
        <v>1.29</v>
      </c>
      <c r="AL181" s="21">
        <v>3.7</v>
      </c>
      <c r="AO181">
        <f t="shared" si="77"/>
        <v>-400</v>
      </c>
      <c r="AP181">
        <f>IF(E181&lt;F181,G181,H181)</f>
        <v>16</v>
      </c>
      <c r="AQ181">
        <f>IF(E181&lt;F181,H181,G181)</f>
        <v>10</v>
      </c>
    </row>
    <row r="182" spans="2:43" x14ac:dyDescent="0.25">
      <c r="B182" s="24">
        <v>44857</v>
      </c>
      <c r="C182" s="20" t="s">
        <v>31</v>
      </c>
      <c r="D182" s="20" t="s">
        <v>32</v>
      </c>
      <c r="E182" s="2">
        <v>-227.27272727272731</v>
      </c>
      <c r="F182" s="2">
        <v>185</v>
      </c>
      <c r="G182">
        <v>23</v>
      </c>
      <c r="H182">
        <v>37</v>
      </c>
      <c r="I182" s="9"/>
      <c r="J182" s="2" t="str">
        <f t="shared" si="78"/>
        <v>Los Angeles Chargers</v>
      </c>
      <c r="K182" s="2" t="str">
        <f t="shared" si="79"/>
        <v>Seattle Seahawks</v>
      </c>
      <c r="L182" s="17">
        <f t="shared" si="80"/>
        <v>-227.27272727272731</v>
      </c>
      <c r="M182" s="18">
        <f t="shared" si="81"/>
        <v>185</v>
      </c>
      <c r="N182" s="4">
        <f t="shared" si="59"/>
        <v>1.27</v>
      </c>
      <c r="O182" s="4">
        <f t="shared" si="60"/>
        <v>3.8</v>
      </c>
      <c r="P182" s="4"/>
      <c r="Q182" s="4"/>
      <c r="R182" s="1">
        <f t="shared" si="61"/>
        <v>0.78740157480314954</v>
      </c>
      <c r="S182" s="1">
        <f t="shared" si="62"/>
        <v>0.26315789473684209</v>
      </c>
      <c r="T182" s="1">
        <f t="shared" si="63"/>
        <v>4.8126232741617536E-2</v>
      </c>
      <c r="U182" s="1">
        <f t="shared" si="64"/>
        <v>0.26212184003315375</v>
      </c>
      <c r="V182" s="1">
        <f t="shared" si="65"/>
        <v>0.77312184003315376</v>
      </c>
      <c r="W182" s="1"/>
      <c r="X182" s="17">
        <f t="shared" si="66"/>
        <v>293.45718645992071</v>
      </c>
      <c r="Y182" s="18">
        <f t="shared" si="67"/>
        <v>2909.583445130711</v>
      </c>
      <c r="Z182" s="2">
        <f t="shared" si="68"/>
        <v>278.78432713692467</v>
      </c>
      <c r="AA182" s="18">
        <f t="shared" si="69"/>
        <v>2764.1042728741754</v>
      </c>
      <c r="AB182" s="2">
        <f t="shared" si="70"/>
        <v>-358.70022187755586</v>
      </c>
      <c r="AC182" s="2">
        <f t="shared" si="71"/>
        <v>276.41042728741752</v>
      </c>
      <c r="AD182" s="2">
        <f t="shared" si="72"/>
        <v>-1000</v>
      </c>
      <c r="AE182" s="2">
        <f t="shared" si="73"/>
        <v>2764.1042728741754</v>
      </c>
      <c r="AF182" s="5">
        <f t="shared" si="74"/>
        <v>-1</v>
      </c>
      <c r="AG182" s="5">
        <f t="shared" si="75"/>
        <v>2.8</v>
      </c>
      <c r="AH182" s="3">
        <f t="shared" si="76"/>
        <v>202210</v>
      </c>
      <c r="AI182" s="21">
        <v>1.27</v>
      </c>
      <c r="AJ182" s="21">
        <v>3.8</v>
      </c>
      <c r="AK182" s="21">
        <v>1.44</v>
      </c>
      <c r="AL182" s="21">
        <v>2.85</v>
      </c>
      <c r="AO182">
        <f t="shared" si="77"/>
        <v>-300</v>
      </c>
      <c r="AP182">
        <f>IF(E182&lt;F182,G182,H182)</f>
        <v>23</v>
      </c>
      <c r="AQ182">
        <f>IF(E182&lt;F182,H182,G182)</f>
        <v>37</v>
      </c>
    </row>
    <row r="183" spans="2:43" x14ac:dyDescent="0.25">
      <c r="B183" s="24">
        <v>44857</v>
      </c>
      <c r="C183" s="20" t="s">
        <v>22</v>
      </c>
      <c r="D183" s="20" t="s">
        <v>20</v>
      </c>
      <c r="E183" s="2">
        <v>-105.26315789473685</v>
      </c>
      <c r="F183" s="2">
        <v>-116.27906976744185</v>
      </c>
      <c r="G183">
        <v>23</v>
      </c>
      <c r="H183">
        <v>44</v>
      </c>
      <c r="I183" s="9"/>
      <c r="J183" s="2" t="str">
        <f t="shared" si="78"/>
        <v>Kansas City Chiefs</v>
      </c>
      <c r="K183" s="2" t="str">
        <f t="shared" si="79"/>
        <v>San Francisco 49ers</v>
      </c>
      <c r="L183" s="17">
        <f t="shared" si="80"/>
        <v>-116.27906976744185</v>
      </c>
      <c r="M183" s="18">
        <f t="shared" si="81"/>
        <v>-105.26315789473685</v>
      </c>
      <c r="N183" s="4">
        <f t="shared" si="59"/>
        <v>2.0499999999999998</v>
      </c>
      <c r="O183" s="4">
        <f t="shared" si="60"/>
        <v>1.8</v>
      </c>
      <c r="P183" s="4"/>
      <c r="Q183" s="4"/>
      <c r="R183" s="1">
        <f t="shared" si="61"/>
        <v>0.48780487804878053</v>
      </c>
      <c r="S183" s="1">
        <f t="shared" si="62"/>
        <v>0.55555555555555558</v>
      </c>
      <c r="T183" s="1">
        <f t="shared" si="63"/>
        <v>4.1558441558441461E-2</v>
      </c>
      <c r="U183" s="1">
        <f t="shared" si="64"/>
        <v>3.3875338753387524E-2</v>
      </c>
      <c r="V183" s="1">
        <f t="shared" si="65"/>
        <v>0.47712466124661246</v>
      </c>
      <c r="W183" s="1"/>
      <c r="X183" s="17">
        <f t="shared" si="66"/>
        <v>1095.8883101687502</v>
      </c>
      <c r="Y183" s="18">
        <f t="shared" si="67"/>
        <v>831.50998882799388</v>
      </c>
      <c r="Z183" s="2">
        <f t="shared" si="68"/>
        <v>1041.0938946603126</v>
      </c>
      <c r="AA183" s="18">
        <f t="shared" si="69"/>
        <v>789.93448938659412</v>
      </c>
      <c r="AB183" s="2">
        <f t="shared" si="70"/>
        <v>104.10938946603126</v>
      </c>
      <c r="AC183" s="2">
        <f t="shared" si="71"/>
        <v>-126.59277616508776</v>
      </c>
      <c r="AD183" s="2">
        <f t="shared" si="72"/>
        <v>1041.0938946603126</v>
      </c>
      <c r="AE183" s="2">
        <f t="shared" si="73"/>
        <v>-1000</v>
      </c>
      <c r="AF183" s="5">
        <f t="shared" si="74"/>
        <v>1.0499999999999998</v>
      </c>
      <c r="AG183" s="5">
        <f t="shared" si="75"/>
        <v>-1</v>
      </c>
      <c r="AH183" s="3">
        <f t="shared" si="76"/>
        <v>202210</v>
      </c>
      <c r="AI183" s="21">
        <v>2.0499999999999998</v>
      </c>
      <c r="AJ183" s="21">
        <v>1.8</v>
      </c>
      <c r="AK183" s="21">
        <v>1.95</v>
      </c>
      <c r="AL183" s="21">
        <v>1.86</v>
      </c>
      <c r="AO183">
        <f t="shared" si="77"/>
        <v>-120</v>
      </c>
      <c r="AP183">
        <f>IF(E183&lt;F183,G183,H183)</f>
        <v>44</v>
      </c>
      <c r="AQ183">
        <f>IF(E183&lt;F183,H183,G183)</f>
        <v>23</v>
      </c>
    </row>
    <row r="184" spans="2:43" x14ac:dyDescent="0.25">
      <c r="B184" s="24">
        <v>44857</v>
      </c>
      <c r="C184" s="20" t="s">
        <v>38</v>
      </c>
      <c r="D184" s="20" t="s">
        <v>42</v>
      </c>
      <c r="E184" s="2">
        <v>110.00000000000001</v>
      </c>
      <c r="F184" s="2">
        <v>-131.57894736842104</v>
      </c>
      <c r="G184">
        <v>9</v>
      </c>
      <c r="H184">
        <v>16</v>
      </c>
      <c r="I184" s="9"/>
      <c r="J184" s="2" t="str">
        <f t="shared" si="78"/>
        <v>New York Jets</v>
      </c>
      <c r="K184" s="2" t="str">
        <f t="shared" si="79"/>
        <v>Denver Broncos</v>
      </c>
      <c r="L184" s="17">
        <f t="shared" si="80"/>
        <v>-131.57894736842104</v>
      </c>
      <c r="M184" s="18">
        <f t="shared" si="81"/>
        <v>110.00000000000001</v>
      </c>
      <c r="N184" s="4">
        <f t="shared" si="59"/>
        <v>2.67</v>
      </c>
      <c r="O184" s="4">
        <f t="shared" si="60"/>
        <v>1.52</v>
      </c>
      <c r="P184" s="4"/>
      <c r="Q184" s="4"/>
      <c r="R184" s="1">
        <f t="shared" si="61"/>
        <v>0.37453183520599254</v>
      </c>
      <c r="S184" s="1">
        <f t="shared" si="62"/>
        <v>0.65789473684210531</v>
      </c>
      <c r="T184" s="1">
        <f t="shared" si="63"/>
        <v>3.1408114558472477E-2</v>
      </c>
      <c r="U184" s="1">
        <f t="shared" si="64"/>
        <v>0.14168145081805639</v>
      </c>
      <c r="V184" s="1">
        <f t="shared" si="65"/>
        <v>0.36931854918194362</v>
      </c>
      <c r="W184" s="1"/>
      <c r="X184" s="17">
        <f t="shared" si="66"/>
        <v>1707.6896143317003</v>
      </c>
      <c r="Y184" s="18">
        <f t="shared" si="67"/>
        <v>525.5516777317697</v>
      </c>
      <c r="Z184" s="2">
        <f t="shared" si="68"/>
        <v>1622.3051336151152</v>
      </c>
      <c r="AA184" s="18">
        <f t="shared" si="69"/>
        <v>499.2740938451812</v>
      </c>
      <c r="AB184" s="2">
        <f t="shared" si="70"/>
        <v>162.23051336151153</v>
      </c>
      <c r="AC184" s="2">
        <f t="shared" si="71"/>
        <v>-200.29078462662793</v>
      </c>
      <c r="AD184" s="2">
        <f t="shared" si="72"/>
        <v>1622.3051336151152</v>
      </c>
      <c r="AE184" s="2">
        <f t="shared" si="73"/>
        <v>-1000</v>
      </c>
      <c r="AF184" s="5">
        <f t="shared" si="74"/>
        <v>1.67</v>
      </c>
      <c r="AG184" s="5">
        <f t="shared" si="75"/>
        <v>-1</v>
      </c>
      <c r="AH184" s="3">
        <f t="shared" si="76"/>
        <v>202210</v>
      </c>
      <c r="AI184" s="21">
        <v>1.52</v>
      </c>
      <c r="AJ184" s="21">
        <v>2.67</v>
      </c>
      <c r="AK184" s="21">
        <v>2.1</v>
      </c>
      <c r="AL184" s="21">
        <v>1.76</v>
      </c>
      <c r="AO184">
        <f t="shared" si="77"/>
        <v>-140</v>
      </c>
      <c r="AP184">
        <f>IF(E184&lt;F184,G184,H184)</f>
        <v>16</v>
      </c>
      <c r="AQ184">
        <f>IF(E184&lt;F184,H184,G184)</f>
        <v>9</v>
      </c>
    </row>
    <row r="185" spans="2:43" x14ac:dyDescent="0.25">
      <c r="B185" s="24">
        <v>44857</v>
      </c>
      <c r="C185" s="20" t="s">
        <v>50</v>
      </c>
      <c r="D185" s="20" t="s">
        <v>40</v>
      </c>
      <c r="E185" s="2">
        <v>-322.58064516129025</v>
      </c>
      <c r="F185" s="2">
        <v>254.99999999999997</v>
      </c>
      <c r="G185">
        <v>38</v>
      </c>
      <c r="H185">
        <v>20</v>
      </c>
      <c r="I185" s="9"/>
      <c r="J185" s="2" t="str">
        <f t="shared" si="78"/>
        <v>Las Vegas Raiders</v>
      </c>
      <c r="K185" s="2" t="str">
        <f t="shared" si="79"/>
        <v>Houston Texans</v>
      </c>
      <c r="L185" s="17">
        <f t="shared" si="80"/>
        <v>-322.58064516129025</v>
      </c>
      <c r="M185" s="18">
        <f t="shared" si="81"/>
        <v>254.99999999999997</v>
      </c>
      <c r="N185" s="4">
        <f t="shared" si="59"/>
        <v>1.34</v>
      </c>
      <c r="O185" s="4">
        <f t="shared" si="60"/>
        <v>3.35</v>
      </c>
      <c r="P185" s="4"/>
      <c r="Q185" s="4"/>
      <c r="R185" s="1">
        <f t="shared" si="61"/>
        <v>0.74626865671641784</v>
      </c>
      <c r="S185" s="1">
        <f t="shared" si="62"/>
        <v>0.29850746268656714</v>
      </c>
      <c r="T185" s="1">
        <f t="shared" si="63"/>
        <v>4.2857142857142816E-2</v>
      </c>
      <c r="U185" s="1">
        <f t="shared" si="64"/>
        <v>0.22388059701492535</v>
      </c>
      <c r="V185" s="1">
        <f t="shared" si="65"/>
        <v>0.73488059701492536</v>
      </c>
      <c r="W185" s="1"/>
      <c r="X185" s="17">
        <f t="shared" si="66"/>
        <v>360.7652781444848</v>
      </c>
      <c r="Y185" s="18">
        <f t="shared" si="67"/>
        <v>2419.4789829550677</v>
      </c>
      <c r="Z185" s="2">
        <f t="shared" si="68"/>
        <v>342.72701423726056</v>
      </c>
      <c r="AA185" s="18">
        <f t="shared" si="69"/>
        <v>2298.5050338073142</v>
      </c>
      <c r="AB185" s="2">
        <f t="shared" si="70"/>
        <v>-291.77740839177835</v>
      </c>
      <c r="AC185" s="2">
        <f t="shared" si="71"/>
        <v>229.85050338073142</v>
      </c>
      <c r="AD185" s="2">
        <f t="shared" si="72"/>
        <v>342.72701423726056</v>
      </c>
      <c r="AE185" s="2">
        <f t="shared" si="73"/>
        <v>-1000</v>
      </c>
      <c r="AF185" s="5">
        <f t="shared" si="74"/>
        <v>0.34000000000000008</v>
      </c>
      <c r="AG185" s="5">
        <f t="shared" si="75"/>
        <v>-1</v>
      </c>
      <c r="AH185" s="3">
        <f t="shared" si="76"/>
        <v>202210</v>
      </c>
      <c r="AI185" s="21">
        <v>1.34</v>
      </c>
      <c r="AJ185" s="21">
        <v>3.35</v>
      </c>
      <c r="AK185" s="21">
        <v>1.31</v>
      </c>
      <c r="AL185" s="21">
        <v>3.55</v>
      </c>
      <c r="AO185">
        <f t="shared" si="77"/>
        <v>-400</v>
      </c>
      <c r="AP185">
        <f>IF(E185&lt;F185,G185,H185)</f>
        <v>38</v>
      </c>
      <c r="AQ185">
        <f>IF(E185&lt;F185,H185,G185)</f>
        <v>20</v>
      </c>
    </row>
    <row r="186" spans="2:43" x14ac:dyDescent="0.25">
      <c r="B186" s="24">
        <v>44857</v>
      </c>
      <c r="C186" s="20" t="s">
        <v>28</v>
      </c>
      <c r="D186" s="20" t="s">
        <v>46</v>
      </c>
      <c r="E186" s="2">
        <v>-285.71428571428567</v>
      </c>
      <c r="F186" s="2">
        <v>229.99999999999997</v>
      </c>
      <c r="G186">
        <v>23</v>
      </c>
      <c r="H186">
        <v>20</v>
      </c>
      <c r="I186" s="9"/>
      <c r="J186" s="2" t="str">
        <f t="shared" si="78"/>
        <v>Baltimore Ravens</v>
      </c>
      <c r="K186" s="2" t="str">
        <f t="shared" si="79"/>
        <v>Cleveland Browns</v>
      </c>
      <c r="L186" s="17">
        <f t="shared" si="80"/>
        <v>-285.71428571428567</v>
      </c>
      <c r="M186" s="18">
        <f t="shared" si="81"/>
        <v>229.99999999999997</v>
      </c>
      <c r="N186" s="4">
        <f t="shared" si="59"/>
        <v>1.38</v>
      </c>
      <c r="O186" s="4">
        <f t="shared" si="60"/>
        <v>3.15</v>
      </c>
      <c r="P186" s="4"/>
      <c r="Q186" s="4"/>
      <c r="R186" s="1">
        <f t="shared" si="61"/>
        <v>0.7246376811594204</v>
      </c>
      <c r="S186" s="1">
        <f t="shared" si="62"/>
        <v>0.31746031746031744</v>
      </c>
      <c r="T186" s="1">
        <f t="shared" si="63"/>
        <v>4.039735099337749E-2</v>
      </c>
      <c r="U186" s="1">
        <f t="shared" si="64"/>
        <v>0.20358868184955148</v>
      </c>
      <c r="V186" s="1">
        <f t="shared" si="65"/>
        <v>0.71458868184955149</v>
      </c>
      <c r="W186" s="1"/>
      <c r="X186" s="17">
        <f t="shared" si="66"/>
        <v>399.40643533805462</v>
      </c>
      <c r="Y186" s="18">
        <f t="shared" si="67"/>
        <v>2205.1924375584526</v>
      </c>
      <c r="Z186" s="2">
        <f t="shared" si="68"/>
        <v>379.43611357115185</v>
      </c>
      <c r="AA186" s="18">
        <f t="shared" si="69"/>
        <v>2094.93281568053</v>
      </c>
      <c r="AB186" s="2">
        <f t="shared" si="70"/>
        <v>-263.54897813712716</v>
      </c>
      <c r="AC186" s="2">
        <f t="shared" si="71"/>
        <v>209.49328156805299</v>
      </c>
      <c r="AD186" s="2">
        <f t="shared" si="72"/>
        <v>379.43611357115185</v>
      </c>
      <c r="AE186" s="2">
        <f t="shared" si="73"/>
        <v>-1000</v>
      </c>
      <c r="AF186" s="5">
        <f t="shared" si="74"/>
        <v>0.37999999999999989</v>
      </c>
      <c r="AG186" s="5">
        <f t="shared" si="75"/>
        <v>-1</v>
      </c>
      <c r="AH186" s="3">
        <f t="shared" si="76"/>
        <v>202210</v>
      </c>
      <c r="AI186" s="21">
        <v>1.38</v>
      </c>
      <c r="AJ186" s="21">
        <v>3.15</v>
      </c>
      <c r="AK186" s="21">
        <v>1.35</v>
      </c>
      <c r="AL186" s="21">
        <v>3.3</v>
      </c>
      <c r="AO186">
        <f t="shared" si="77"/>
        <v>-300</v>
      </c>
      <c r="AP186">
        <f>IF(E186&lt;F186,G186,H186)</f>
        <v>23</v>
      </c>
      <c r="AQ186">
        <f>IF(E186&lt;F186,H186,G186)</f>
        <v>20</v>
      </c>
    </row>
    <row r="187" spans="2:43" x14ac:dyDescent="0.25">
      <c r="B187" s="24">
        <v>44857</v>
      </c>
      <c r="C187" s="20" t="s">
        <v>44</v>
      </c>
      <c r="D187" s="20" t="s">
        <v>27</v>
      </c>
      <c r="E187" s="2">
        <v>525</v>
      </c>
      <c r="F187" s="2">
        <v>-769.23076923076985</v>
      </c>
      <c r="G187">
        <v>21</v>
      </c>
      <c r="H187">
        <v>3</v>
      </c>
      <c r="I187" s="9"/>
      <c r="J187" s="2" t="str">
        <f t="shared" si="78"/>
        <v>Tampa Bay Buccaneers</v>
      </c>
      <c r="K187" s="2" t="str">
        <f t="shared" si="79"/>
        <v>Carolina Panthers</v>
      </c>
      <c r="L187" s="17">
        <f t="shared" si="80"/>
        <v>-769.23076923076985</v>
      </c>
      <c r="M187" s="18">
        <f t="shared" si="81"/>
        <v>525</v>
      </c>
      <c r="N187" s="4">
        <f t="shared" si="59"/>
        <v>1.22</v>
      </c>
      <c r="O187" s="4">
        <f t="shared" si="60"/>
        <v>4.5</v>
      </c>
      <c r="P187" s="4"/>
      <c r="Q187" s="4"/>
      <c r="R187" s="1">
        <f t="shared" si="61"/>
        <v>0.81967213114754101</v>
      </c>
      <c r="S187" s="1">
        <f t="shared" si="62"/>
        <v>0.22222222222222221</v>
      </c>
      <c r="T187" s="1">
        <f t="shared" si="63"/>
        <v>4.0209790209790097E-2</v>
      </c>
      <c r="U187" s="1">
        <f t="shared" si="64"/>
        <v>0.2987249544626594</v>
      </c>
      <c r="V187" s="1">
        <f t="shared" si="65"/>
        <v>0.80972495446265946</v>
      </c>
      <c r="W187" s="1"/>
      <c r="X187" s="17">
        <f t="shared" si="66"/>
        <v>234.98725646118768</v>
      </c>
      <c r="Y187" s="18">
        <f t="shared" si="67"/>
        <v>3526.591123964678</v>
      </c>
      <c r="Z187" s="2">
        <f t="shared" si="68"/>
        <v>223.2378936381283</v>
      </c>
      <c r="AA187" s="18">
        <f t="shared" si="69"/>
        <v>3350.2615677664439</v>
      </c>
      <c r="AB187" s="2">
        <f t="shared" si="70"/>
        <v>-447.95262296329213</v>
      </c>
      <c r="AC187" s="2">
        <f t="shared" si="71"/>
        <v>335.02615677664437</v>
      </c>
      <c r="AD187" s="2">
        <f t="shared" si="72"/>
        <v>-1000</v>
      </c>
      <c r="AE187" s="2">
        <f t="shared" si="73"/>
        <v>3350.2615677664439</v>
      </c>
      <c r="AF187" s="5">
        <f t="shared" si="74"/>
        <v>-1</v>
      </c>
      <c r="AG187" s="5">
        <f t="shared" si="75"/>
        <v>3.5</v>
      </c>
      <c r="AH187" s="3">
        <f t="shared" si="76"/>
        <v>202210</v>
      </c>
      <c r="AI187" s="21">
        <v>4.5</v>
      </c>
      <c r="AJ187" s="21">
        <v>1.22</v>
      </c>
      <c r="AK187" s="21">
        <v>6.25</v>
      </c>
      <c r="AL187" s="21">
        <v>1.1299999999999999</v>
      </c>
      <c r="AO187">
        <f t="shared" si="77"/>
        <v>-800</v>
      </c>
      <c r="AP187">
        <f>IF(E187&lt;F187,G187,H187)</f>
        <v>3</v>
      </c>
      <c r="AQ187">
        <f>IF(E187&lt;F187,H187,G187)</f>
        <v>21</v>
      </c>
    </row>
    <row r="188" spans="2:43" x14ac:dyDescent="0.25">
      <c r="B188" s="24">
        <v>44857</v>
      </c>
      <c r="C188" s="20" t="s">
        <v>21</v>
      </c>
      <c r="D188" s="20" t="s">
        <v>35</v>
      </c>
      <c r="E188" s="2">
        <v>-303.03030303030295</v>
      </c>
      <c r="F188" s="2">
        <v>240</v>
      </c>
      <c r="G188">
        <v>35</v>
      </c>
      <c r="H188">
        <v>17</v>
      </c>
      <c r="I188" s="9"/>
      <c r="J188" s="2" t="str">
        <f t="shared" si="78"/>
        <v>Cincinnati Bengals</v>
      </c>
      <c r="K188" s="2" t="str">
        <f t="shared" si="79"/>
        <v>Atlanta Falcons</v>
      </c>
      <c r="L188" s="17">
        <f t="shared" si="80"/>
        <v>-303.03030303030295</v>
      </c>
      <c r="M188" s="18">
        <f t="shared" si="81"/>
        <v>240</v>
      </c>
      <c r="N188" s="4">
        <f t="shared" si="59"/>
        <v>1.32</v>
      </c>
      <c r="O188" s="4">
        <f t="shared" si="60"/>
        <v>3.45</v>
      </c>
      <c r="P188" s="4"/>
      <c r="Q188" s="4"/>
      <c r="R188" s="1">
        <f t="shared" si="61"/>
        <v>0.75757575757575757</v>
      </c>
      <c r="S188" s="1">
        <f t="shared" si="62"/>
        <v>0.28985507246376813</v>
      </c>
      <c r="T188" s="1">
        <f t="shared" si="63"/>
        <v>4.5283018867924518E-2</v>
      </c>
      <c r="U188" s="1">
        <f t="shared" si="64"/>
        <v>0.23386034255599472</v>
      </c>
      <c r="V188" s="1">
        <f t="shared" si="65"/>
        <v>0.74486034255599476</v>
      </c>
      <c r="W188" s="1"/>
      <c r="X188" s="17">
        <f t="shared" si="66"/>
        <v>342.5335500726099</v>
      </c>
      <c r="Y188" s="18">
        <f t="shared" si="67"/>
        <v>2535.4217462272254</v>
      </c>
      <c r="Z188" s="2">
        <f t="shared" si="68"/>
        <v>325.4068725689794</v>
      </c>
      <c r="AA188" s="18">
        <f t="shared" si="69"/>
        <v>2408.6506589158639</v>
      </c>
      <c r="AB188" s="2">
        <f t="shared" si="70"/>
        <v>-307.30758453419605</v>
      </c>
      <c r="AC188" s="2">
        <f t="shared" si="71"/>
        <v>240.8650658915864</v>
      </c>
      <c r="AD188" s="2">
        <f t="shared" si="72"/>
        <v>325.4068725689794</v>
      </c>
      <c r="AE188" s="2">
        <f t="shared" si="73"/>
        <v>-1000</v>
      </c>
      <c r="AF188" s="5">
        <f t="shared" si="74"/>
        <v>0.32000000000000006</v>
      </c>
      <c r="AG188" s="5">
        <f t="shared" si="75"/>
        <v>-1</v>
      </c>
      <c r="AH188" s="3">
        <f t="shared" si="76"/>
        <v>202210</v>
      </c>
      <c r="AI188" s="21">
        <v>1.32</v>
      </c>
      <c r="AJ188" s="21">
        <v>3.45</v>
      </c>
      <c r="AK188" s="21">
        <v>1.33</v>
      </c>
      <c r="AL188" s="21">
        <v>3.4</v>
      </c>
      <c r="AO188">
        <f t="shared" si="77"/>
        <v>-400</v>
      </c>
      <c r="AP188">
        <f>IF(E188&lt;F188,G188,H188)</f>
        <v>35</v>
      </c>
      <c r="AQ188">
        <f>IF(E188&lt;F188,H188,G188)</f>
        <v>17</v>
      </c>
    </row>
    <row r="189" spans="2:43" x14ac:dyDescent="0.25">
      <c r="B189" s="24">
        <v>44857</v>
      </c>
      <c r="C189" s="20" t="s">
        <v>23</v>
      </c>
      <c r="D189" s="20" t="s">
        <v>34</v>
      </c>
      <c r="E189" s="2">
        <v>-312.49999999999994</v>
      </c>
      <c r="F189" s="2">
        <v>245.00000000000003</v>
      </c>
      <c r="G189">
        <v>24</v>
      </c>
      <c r="H189">
        <v>6</v>
      </c>
      <c r="I189" s="9"/>
      <c r="J189" s="2" t="str">
        <f t="shared" si="78"/>
        <v>Dallas Cowboys</v>
      </c>
      <c r="K189" s="2" t="str">
        <f t="shared" si="79"/>
        <v>Detroit Lions</v>
      </c>
      <c r="L189" s="17">
        <f t="shared" si="80"/>
        <v>-312.49999999999994</v>
      </c>
      <c r="M189" s="18">
        <f t="shared" si="81"/>
        <v>245.00000000000003</v>
      </c>
      <c r="N189" s="4">
        <f t="shared" si="59"/>
        <v>1.33</v>
      </c>
      <c r="O189" s="4">
        <f t="shared" si="60"/>
        <v>3.4</v>
      </c>
      <c r="P189" s="4"/>
      <c r="Q189" s="4"/>
      <c r="R189" s="1">
        <f t="shared" si="61"/>
        <v>0.75187969924812026</v>
      </c>
      <c r="S189" s="1">
        <f t="shared" si="62"/>
        <v>0.29411764705882354</v>
      </c>
      <c r="T189" s="1">
        <f t="shared" si="63"/>
        <v>4.3974630021141659E-2</v>
      </c>
      <c r="U189" s="1">
        <f t="shared" si="64"/>
        <v>0.22888102609464836</v>
      </c>
      <c r="V189" s="1">
        <f t="shared" si="65"/>
        <v>0.73988102609464834</v>
      </c>
      <c r="W189" s="1"/>
      <c r="X189" s="17">
        <f t="shared" si="66"/>
        <v>351.56865054149432</v>
      </c>
      <c r="Y189" s="18">
        <f t="shared" si="67"/>
        <v>2476.6314971810075</v>
      </c>
      <c r="Z189" s="2">
        <f t="shared" si="68"/>
        <v>333.99021801441961</v>
      </c>
      <c r="AA189" s="18">
        <f t="shared" si="69"/>
        <v>2352.7999223219572</v>
      </c>
      <c r="AB189" s="2">
        <f t="shared" si="70"/>
        <v>-299.40996653884821</v>
      </c>
      <c r="AC189" s="2">
        <f t="shared" si="71"/>
        <v>235.27999223219572</v>
      </c>
      <c r="AD189" s="2">
        <f t="shared" si="72"/>
        <v>333.99021801441961</v>
      </c>
      <c r="AE189" s="2">
        <f t="shared" si="73"/>
        <v>-1000</v>
      </c>
      <c r="AF189" s="5">
        <f t="shared" si="74"/>
        <v>0.33000000000000007</v>
      </c>
      <c r="AG189" s="5">
        <f t="shared" si="75"/>
        <v>-1</v>
      </c>
      <c r="AH189" s="3">
        <f t="shared" si="76"/>
        <v>202210</v>
      </c>
      <c r="AI189" s="21">
        <v>1.33</v>
      </c>
      <c r="AJ189" s="21">
        <v>3.4</v>
      </c>
      <c r="AK189" s="21">
        <v>1.32</v>
      </c>
      <c r="AL189" s="21">
        <v>3.45</v>
      </c>
      <c r="AO189">
        <f t="shared" si="77"/>
        <v>-400</v>
      </c>
      <c r="AP189">
        <f>IF(E189&lt;F189,G189,H189)</f>
        <v>24</v>
      </c>
      <c r="AQ189">
        <f>IF(E189&lt;F189,H189,G189)</f>
        <v>6</v>
      </c>
    </row>
    <row r="190" spans="2:43" x14ac:dyDescent="0.25">
      <c r="B190" s="24">
        <v>44857</v>
      </c>
      <c r="C190" s="20" t="s">
        <v>26</v>
      </c>
      <c r="D190" s="20" t="s">
        <v>25</v>
      </c>
      <c r="E190" s="2">
        <v>-166.66666666666663</v>
      </c>
      <c r="F190" s="2">
        <v>145.00000000000003</v>
      </c>
      <c r="G190">
        <v>17</v>
      </c>
      <c r="H190">
        <v>23</v>
      </c>
      <c r="I190" s="9"/>
      <c r="J190" s="2" t="str">
        <f t="shared" si="78"/>
        <v>Jacksonville Jaguars</v>
      </c>
      <c r="K190" s="2" t="str">
        <f t="shared" si="79"/>
        <v>New York Giants</v>
      </c>
      <c r="L190" s="17">
        <f t="shared" si="80"/>
        <v>-166.66666666666663</v>
      </c>
      <c r="M190" s="18">
        <f t="shared" si="81"/>
        <v>145.00000000000003</v>
      </c>
      <c r="N190" s="4">
        <f t="shared" si="59"/>
        <v>1.66</v>
      </c>
      <c r="O190" s="4">
        <f t="shared" si="60"/>
        <v>2.2999999999999998</v>
      </c>
      <c r="P190" s="4"/>
      <c r="Q190" s="4"/>
      <c r="R190" s="1">
        <f t="shared" si="61"/>
        <v>0.60240963855421692</v>
      </c>
      <c r="S190" s="1">
        <f t="shared" si="62"/>
        <v>0.43478260869565222</v>
      </c>
      <c r="T190" s="1">
        <f t="shared" si="63"/>
        <v>3.5858585858585923E-2</v>
      </c>
      <c r="U190" s="1">
        <f t="shared" si="64"/>
        <v>8.3813514929282351E-2</v>
      </c>
      <c r="V190" s="1">
        <f t="shared" si="65"/>
        <v>0.59481351492928236</v>
      </c>
      <c r="W190" s="1"/>
      <c r="X190" s="17">
        <f t="shared" si="66"/>
        <v>681.19919084032654</v>
      </c>
      <c r="Y190" s="18">
        <f t="shared" si="67"/>
        <v>1332.032655245516</v>
      </c>
      <c r="Z190" s="2">
        <f t="shared" si="68"/>
        <v>647.13923129831016</v>
      </c>
      <c r="AA190" s="18">
        <f t="shared" si="69"/>
        <v>1265.4310224832402</v>
      </c>
      <c r="AB190" s="2">
        <f t="shared" si="70"/>
        <v>-154.5262521009227</v>
      </c>
      <c r="AC190" s="2">
        <f t="shared" si="71"/>
        <v>126.54310224832402</v>
      </c>
      <c r="AD190" s="2">
        <f t="shared" si="72"/>
        <v>-1000</v>
      </c>
      <c r="AE190" s="2">
        <f t="shared" si="73"/>
        <v>1265.4310224832402</v>
      </c>
      <c r="AF190" s="5">
        <f t="shared" si="74"/>
        <v>-1</v>
      </c>
      <c r="AG190" s="5">
        <f t="shared" si="75"/>
        <v>1.2999999999999998</v>
      </c>
      <c r="AH190" s="3">
        <f t="shared" si="76"/>
        <v>202210</v>
      </c>
      <c r="AI190" s="21">
        <v>1.66</v>
      </c>
      <c r="AJ190" s="21">
        <v>2.2999999999999998</v>
      </c>
      <c r="AK190" s="21">
        <v>1.6</v>
      </c>
      <c r="AL190" s="21">
        <v>2.4500000000000002</v>
      </c>
      <c r="AO190">
        <f t="shared" si="77"/>
        <v>-170</v>
      </c>
      <c r="AP190">
        <f>IF(E190&lt;F190,G190,H190)</f>
        <v>17</v>
      </c>
      <c r="AQ190">
        <f>IF(E190&lt;F190,H190,G190)</f>
        <v>23</v>
      </c>
    </row>
    <row r="191" spans="2:43" x14ac:dyDescent="0.25">
      <c r="B191" s="24">
        <v>44857</v>
      </c>
      <c r="C191" s="20" t="s">
        <v>41</v>
      </c>
      <c r="D191" s="20" t="s">
        <v>39</v>
      </c>
      <c r="E191" s="2">
        <v>-147.05882352941177</v>
      </c>
      <c r="F191" s="2">
        <v>125</v>
      </c>
      <c r="G191">
        <v>19</v>
      </c>
      <c r="H191">
        <v>10</v>
      </c>
      <c r="I191" s="9"/>
      <c r="J191" s="2" t="str">
        <f t="shared" si="78"/>
        <v>Tennessee Titans</v>
      </c>
      <c r="K191" s="2" t="str">
        <f t="shared" si="79"/>
        <v>Indianapolis Colts</v>
      </c>
      <c r="L191" s="17">
        <f t="shared" si="80"/>
        <v>-147.05882352941177</v>
      </c>
      <c r="M191" s="18">
        <f t="shared" si="81"/>
        <v>125</v>
      </c>
      <c r="N191" s="4">
        <f t="shared" si="59"/>
        <v>1.8</v>
      </c>
      <c r="O191" s="4">
        <f t="shared" si="60"/>
        <v>2.0499999999999998</v>
      </c>
      <c r="P191" s="4"/>
      <c r="Q191" s="4"/>
      <c r="R191" s="1">
        <f t="shared" si="61"/>
        <v>0.55555555555555558</v>
      </c>
      <c r="S191" s="1">
        <f t="shared" si="62"/>
        <v>0.48780487804878053</v>
      </c>
      <c r="T191" s="1">
        <f t="shared" si="63"/>
        <v>4.1558441558441461E-2</v>
      </c>
      <c r="U191" s="1">
        <f t="shared" si="64"/>
        <v>3.3875338753387524E-2</v>
      </c>
      <c r="V191" s="1">
        <f t="shared" si="65"/>
        <v>0.54487533875338756</v>
      </c>
      <c r="W191" s="1"/>
      <c r="X191" s="17">
        <f t="shared" si="66"/>
        <v>835.28218085238643</v>
      </c>
      <c r="Y191" s="18">
        <f t="shared" si="67"/>
        <v>1090.9993667390718</v>
      </c>
      <c r="Z191" s="2">
        <f t="shared" si="68"/>
        <v>793.51807180976709</v>
      </c>
      <c r="AA191" s="18">
        <f t="shared" si="69"/>
        <v>1036.449398402118</v>
      </c>
      <c r="AB191" s="2">
        <f t="shared" si="70"/>
        <v>-126.02107444375048</v>
      </c>
      <c r="AC191" s="2">
        <f t="shared" si="71"/>
        <v>103.6449398402118</v>
      </c>
      <c r="AD191" s="2">
        <f t="shared" si="72"/>
        <v>793.51807180976709</v>
      </c>
      <c r="AE191" s="2">
        <f t="shared" si="73"/>
        <v>-1000</v>
      </c>
      <c r="AF191" s="5">
        <f t="shared" si="74"/>
        <v>0.8</v>
      </c>
      <c r="AG191" s="5">
        <f t="shared" si="75"/>
        <v>-1</v>
      </c>
      <c r="AH191" s="3">
        <f t="shared" si="76"/>
        <v>202210</v>
      </c>
      <c r="AI191" s="21">
        <v>1.8</v>
      </c>
      <c r="AJ191" s="21">
        <v>2.0499999999999998</v>
      </c>
      <c r="AK191" s="21">
        <v>1.68</v>
      </c>
      <c r="AL191" s="21">
        <v>2.25</v>
      </c>
      <c r="AO191">
        <f t="shared" si="77"/>
        <v>-150</v>
      </c>
      <c r="AP191">
        <f>IF(E191&lt;F191,G191,H191)</f>
        <v>19</v>
      </c>
      <c r="AQ191">
        <f>IF(E191&lt;F191,H191,G191)</f>
        <v>10</v>
      </c>
    </row>
    <row r="192" spans="2:43" x14ac:dyDescent="0.25">
      <c r="B192" s="24">
        <v>44857</v>
      </c>
      <c r="C192" s="20" t="s">
        <v>49</v>
      </c>
      <c r="D192" s="20" t="s">
        <v>33</v>
      </c>
      <c r="E192" s="2">
        <v>175</v>
      </c>
      <c r="F192" s="2">
        <v>-212.76595744680853</v>
      </c>
      <c r="G192">
        <v>23</v>
      </c>
      <c r="H192">
        <v>21</v>
      </c>
      <c r="I192" s="9"/>
      <c r="J192" s="2" t="str">
        <f t="shared" si="78"/>
        <v>Green Bay Packers</v>
      </c>
      <c r="K192" s="2" t="str">
        <f t="shared" si="79"/>
        <v>Washington Commanders</v>
      </c>
      <c r="L192" s="17">
        <f t="shared" si="80"/>
        <v>-212.76595744680853</v>
      </c>
      <c r="M192" s="18">
        <f t="shared" si="81"/>
        <v>175</v>
      </c>
      <c r="N192" s="4">
        <f t="shared" si="59"/>
        <v>1.44</v>
      </c>
      <c r="O192" s="4">
        <f t="shared" si="60"/>
        <v>2.85</v>
      </c>
      <c r="P192" s="4"/>
      <c r="Q192" s="4"/>
      <c r="R192" s="1">
        <f t="shared" si="61"/>
        <v>0.69444444444444442</v>
      </c>
      <c r="S192" s="1">
        <f t="shared" si="62"/>
        <v>0.35087719298245612</v>
      </c>
      <c r="T192" s="1">
        <f t="shared" si="63"/>
        <v>4.3356643356643354E-2</v>
      </c>
      <c r="U192" s="1">
        <f t="shared" si="64"/>
        <v>0.17178362573099415</v>
      </c>
      <c r="V192" s="1">
        <f t="shared" si="65"/>
        <v>0.68278362573099416</v>
      </c>
      <c r="W192" s="1"/>
      <c r="X192" s="17">
        <f t="shared" si="66"/>
        <v>464.59282606461329</v>
      </c>
      <c r="Y192" s="18">
        <f t="shared" si="67"/>
        <v>1917.3510160506185</v>
      </c>
      <c r="Z192" s="2">
        <f t="shared" si="68"/>
        <v>441.36318476138263</v>
      </c>
      <c r="AA192" s="18">
        <f t="shared" si="69"/>
        <v>1821.4834652480874</v>
      </c>
      <c r="AB192" s="2">
        <f t="shared" si="70"/>
        <v>-226.57077765573882</v>
      </c>
      <c r="AC192" s="2">
        <f t="shared" si="71"/>
        <v>182.14834652480874</v>
      </c>
      <c r="AD192" s="2">
        <f t="shared" si="72"/>
        <v>-1000</v>
      </c>
      <c r="AE192" s="2">
        <f t="shared" si="73"/>
        <v>1821.4834652480874</v>
      </c>
      <c r="AF192" s="5">
        <f t="shared" si="74"/>
        <v>-1</v>
      </c>
      <c r="AG192" s="5">
        <f t="shared" si="75"/>
        <v>1.85</v>
      </c>
      <c r="AH192" s="3">
        <f t="shared" si="76"/>
        <v>202210</v>
      </c>
      <c r="AI192" s="21">
        <v>2.85</v>
      </c>
      <c r="AJ192" s="21">
        <v>1.44</v>
      </c>
      <c r="AK192" s="21">
        <v>2.75</v>
      </c>
      <c r="AL192" s="21">
        <v>1.47</v>
      </c>
      <c r="AO192">
        <f t="shared" si="77"/>
        <v>-300</v>
      </c>
      <c r="AP192">
        <f>IF(E192&lt;F192,G192,H192)</f>
        <v>21</v>
      </c>
      <c r="AQ192">
        <f>IF(E192&lt;F192,H192,G192)</f>
        <v>23</v>
      </c>
    </row>
    <row r="193" spans="2:43" x14ac:dyDescent="0.25">
      <c r="B193" s="24">
        <v>44854</v>
      </c>
      <c r="C193" s="20" t="s">
        <v>48</v>
      </c>
      <c r="D193" s="20" t="s">
        <v>43</v>
      </c>
      <c r="E193" s="2">
        <v>-140.84507042253523</v>
      </c>
      <c r="F193" s="2">
        <v>120.00000000000001</v>
      </c>
      <c r="G193">
        <v>42</v>
      </c>
      <c r="H193">
        <v>34</v>
      </c>
      <c r="I193" s="9"/>
      <c r="J193" s="2" t="str">
        <f t="shared" si="78"/>
        <v>Arizona Cardinals</v>
      </c>
      <c r="K193" s="2" t="str">
        <f t="shared" si="79"/>
        <v>New Orleans Saints</v>
      </c>
      <c r="L193" s="17">
        <f t="shared" si="80"/>
        <v>-140.84507042253523</v>
      </c>
      <c r="M193" s="18">
        <f t="shared" si="81"/>
        <v>120.00000000000001</v>
      </c>
      <c r="N193" s="4">
        <f t="shared" si="59"/>
        <v>1.74</v>
      </c>
      <c r="O193" s="4">
        <f t="shared" si="60"/>
        <v>2.15</v>
      </c>
      <c r="P193" s="4"/>
      <c r="Q193" s="4"/>
      <c r="R193" s="1">
        <f t="shared" si="61"/>
        <v>0.57471264367816088</v>
      </c>
      <c r="S193" s="1">
        <f t="shared" si="62"/>
        <v>0.46511627906976744</v>
      </c>
      <c r="T193" s="1">
        <f t="shared" si="63"/>
        <v>3.8303341902313659E-2</v>
      </c>
      <c r="U193" s="1">
        <f t="shared" si="64"/>
        <v>5.4798182304196724E-2</v>
      </c>
      <c r="V193" s="1">
        <f t="shared" si="65"/>
        <v>0.56579818230419676</v>
      </c>
      <c r="W193" s="1"/>
      <c r="X193" s="17">
        <f t="shared" si="66"/>
        <v>767.41465645493759</v>
      </c>
      <c r="Y193" s="18">
        <f t="shared" si="67"/>
        <v>1185.8985221458363</v>
      </c>
      <c r="Z193" s="2">
        <f t="shared" si="68"/>
        <v>729.04392363219063</v>
      </c>
      <c r="AA193" s="18">
        <f t="shared" si="69"/>
        <v>1126.6035960385445</v>
      </c>
      <c r="AB193" s="2">
        <f t="shared" si="70"/>
        <v>-137.16594673992637</v>
      </c>
      <c r="AC193" s="2">
        <f t="shared" si="71"/>
        <v>112.66035960385446</v>
      </c>
      <c r="AD193" s="2">
        <f t="shared" si="72"/>
        <v>729.04392363219063</v>
      </c>
      <c r="AE193" s="2">
        <f t="shared" si="73"/>
        <v>-1000</v>
      </c>
      <c r="AF193" s="5">
        <f t="shared" si="74"/>
        <v>0.74</v>
      </c>
      <c r="AG193" s="5">
        <f t="shared" si="75"/>
        <v>-1</v>
      </c>
      <c r="AH193" s="3">
        <f t="shared" si="76"/>
        <v>202210</v>
      </c>
      <c r="AI193" s="21">
        <v>1.74</v>
      </c>
      <c r="AJ193" s="21">
        <v>2.15</v>
      </c>
      <c r="AK193" s="21">
        <v>1.71</v>
      </c>
      <c r="AL193" s="21">
        <v>2.2000000000000002</v>
      </c>
      <c r="AO193">
        <f t="shared" si="77"/>
        <v>-150</v>
      </c>
      <c r="AP193">
        <f>IF(E193&lt;F193,G193,H193)</f>
        <v>42</v>
      </c>
      <c r="AQ193">
        <f>IF(E193&lt;F193,H193,G193)</f>
        <v>34</v>
      </c>
    </row>
    <row r="194" spans="2:43" x14ac:dyDescent="0.25">
      <c r="B194" s="24">
        <v>44851</v>
      </c>
      <c r="C194" s="20" t="s">
        <v>31</v>
      </c>
      <c r="D194" s="20" t="s">
        <v>38</v>
      </c>
      <c r="E194" s="2">
        <v>-200</v>
      </c>
      <c r="F194" s="2">
        <v>170.00000000000003</v>
      </c>
      <c r="G194">
        <v>19</v>
      </c>
      <c r="H194">
        <v>16</v>
      </c>
      <c r="I194" s="9"/>
      <c r="J194" s="2" t="str">
        <f t="shared" si="78"/>
        <v>Los Angeles Chargers</v>
      </c>
      <c r="K194" s="2" t="str">
        <f t="shared" si="79"/>
        <v>Denver Broncos</v>
      </c>
      <c r="L194" s="17">
        <f t="shared" si="80"/>
        <v>-200</v>
      </c>
      <c r="M194" s="18">
        <f t="shared" si="81"/>
        <v>170.00000000000003</v>
      </c>
      <c r="N194" s="4">
        <f t="shared" si="59"/>
        <v>1.5</v>
      </c>
      <c r="O194" s="4">
        <f t="shared" si="60"/>
        <v>2.7</v>
      </c>
      <c r="P194" s="4"/>
      <c r="Q194" s="4"/>
      <c r="R194" s="1">
        <f t="shared" si="61"/>
        <v>0.66666666666666663</v>
      </c>
      <c r="S194" s="1">
        <f t="shared" si="62"/>
        <v>0.37037037037037035</v>
      </c>
      <c r="T194" s="1">
        <f t="shared" si="63"/>
        <v>3.5714285714285587E-2</v>
      </c>
      <c r="U194" s="1">
        <f t="shared" si="64"/>
        <v>0.14814814814814814</v>
      </c>
      <c r="V194" s="1">
        <f t="shared" si="65"/>
        <v>0.65914814814814815</v>
      </c>
      <c r="W194" s="1"/>
      <c r="X194" s="17">
        <f t="shared" si="66"/>
        <v>517.10962521773342</v>
      </c>
      <c r="Y194" s="18">
        <f t="shared" si="67"/>
        <v>1734.0124117028765</v>
      </c>
      <c r="Z194" s="2">
        <f t="shared" si="68"/>
        <v>491.25414395684675</v>
      </c>
      <c r="AA194" s="18">
        <f t="shared" si="69"/>
        <v>1647.3117911177326</v>
      </c>
      <c r="AB194" s="2">
        <f t="shared" si="70"/>
        <v>-203.56062382403903</v>
      </c>
      <c r="AC194" s="2">
        <f t="shared" si="71"/>
        <v>164.73117911177326</v>
      </c>
      <c r="AD194" s="2">
        <f t="shared" si="72"/>
        <v>491.25414395684675</v>
      </c>
      <c r="AE194" s="2">
        <f t="shared" si="73"/>
        <v>-1000</v>
      </c>
      <c r="AF194" s="5">
        <f t="shared" si="74"/>
        <v>0.5</v>
      </c>
      <c r="AG194" s="5">
        <f t="shared" si="75"/>
        <v>-1</v>
      </c>
      <c r="AH194" s="3">
        <f t="shared" si="76"/>
        <v>202210</v>
      </c>
      <c r="AI194" s="21">
        <v>1.5</v>
      </c>
      <c r="AJ194" s="21">
        <v>2.7</v>
      </c>
      <c r="AK194" s="21">
        <v>1.5</v>
      </c>
      <c r="AL194" s="21">
        <v>2.7</v>
      </c>
      <c r="AO194">
        <f t="shared" si="77"/>
        <v>-200</v>
      </c>
      <c r="AP194">
        <f>IF(E194&lt;F194,G194,H194)</f>
        <v>19</v>
      </c>
      <c r="AQ194">
        <f>IF(E194&lt;F194,H194,G194)</f>
        <v>16</v>
      </c>
    </row>
    <row r="195" spans="2:43" x14ac:dyDescent="0.25">
      <c r="B195" s="24">
        <v>44850</v>
      </c>
      <c r="C195" s="20" t="s">
        <v>19</v>
      </c>
      <c r="D195" s="20" t="s">
        <v>23</v>
      </c>
      <c r="E195" s="2">
        <v>-294.11764705882348</v>
      </c>
      <c r="F195" s="2">
        <v>235</v>
      </c>
      <c r="G195">
        <v>26</v>
      </c>
      <c r="H195">
        <v>17</v>
      </c>
      <c r="I195" s="9"/>
      <c r="J195" s="2" t="str">
        <f t="shared" si="78"/>
        <v>Philadelphia Eagles</v>
      </c>
      <c r="K195" s="2" t="str">
        <f t="shared" si="79"/>
        <v>Dallas Cowboys</v>
      </c>
      <c r="L195" s="17">
        <f t="shared" si="80"/>
        <v>-294.11764705882348</v>
      </c>
      <c r="M195" s="18">
        <f t="shared" si="81"/>
        <v>235</v>
      </c>
      <c r="N195" s="4">
        <f t="shared" si="59"/>
        <v>1.44</v>
      </c>
      <c r="O195" s="4">
        <f t="shared" si="60"/>
        <v>2.85</v>
      </c>
      <c r="P195" s="4"/>
      <c r="Q195" s="4"/>
      <c r="R195" s="1">
        <f t="shared" si="61"/>
        <v>0.69444444444444442</v>
      </c>
      <c r="S195" s="1">
        <f t="shared" si="62"/>
        <v>0.35087719298245612</v>
      </c>
      <c r="T195" s="1">
        <f t="shared" si="63"/>
        <v>4.3356643356643354E-2</v>
      </c>
      <c r="U195" s="1">
        <f t="shared" si="64"/>
        <v>0.17178362573099415</v>
      </c>
      <c r="V195" s="1">
        <f t="shared" si="65"/>
        <v>0.68278362573099416</v>
      </c>
      <c r="W195" s="1"/>
      <c r="X195" s="17">
        <f t="shared" si="66"/>
        <v>464.59282606461329</v>
      </c>
      <c r="Y195" s="18">
        <f t="shared" si="67"/>
        <v>1917.3510160506185</v>
      </c>
      <c r="Z195" s="2">
        <f t="shared" si="68"/>
        <v>441.36318476138263</v>
      </c>
      <c r="AA195" s="18">
        <f t="shared" si="69"/>
        <v>1821.4834652480874</v>
      </c>
      <c r="AB195" s="2">
        <f t="shared" si="70"/>
        <v>-226.57077765573882</v>
      </c>
      <c r="AC195" s="2">
        <f t="shared" si="71"/>
        <v>182.14834652480874</v>
      </c>
      <c r="AD195" s="2">
        <f t="shared" si="72"/>
        <v>441.36318476138263</v>
      </c>
      <c r="AE195" s="2">
        <f t="shared" si="73"/>
        <v>-1000</v>
      </c>
      <c r="AF195" s="5">
        <f t="shared" si="74"/>
        <v>0.43999999999999995</v>
      </c>
      <c r="AG195" s="5">
        <f t="shared" si="75"/>
        <v>-1</v>
      </c>
      <c r="AH195" s="3">
        <f t="shared" si="76"/>
        <v>202210</v>
      </c>
      <c r="AI195" s="21">
        <v>1.44</v>
      </c>
      <c r="AJ195" s="21">
        <v>2.85</v>
      </c>
      <c r="AK195" s="21">
        <v>1.34</v>
      </c>
      <c r="AL195" s="21">
        <v>3.35</v>
      </c>
      <c r="AO195">
        <f t="shared" si="77"/>
        <v>-300</v>
      </c>
      <c r="AP195">
        <f>IF(E195&lt;F195,G195,H195)</f>
        <v>26</v>
      </c>
      <c r="AQ195">
        <f>IF(E195&lt;F195,H195,G195)</f>
        <v>17</v>
      </c>
    </row>
    <row r="196" spans="2:43" x14ac:dyDescent="0.25">
      <c r="B196" s="24">
        <v>44850</v>
      </c>
      <c r="C196" s="20" t="s">
        <v>20</v>
      </c>
      <c r="D196" s="20" t="s">
        <v>24</v>
      </c>
      <c r="E196" s="2">
        <v>129.99999999999997</v>
      </c>
      <c r="F196" s="2">
        <v>-151.51515151515153</v>
      </c>
      <c r="G196">
        <v>20</v>
      </c>
      <c r="H196">
        <v>24</v>
      </c>
      <c r="I196" s="9"/>
      <c r="J196" s="2" t="str">
        <f t="shared" si="78"/>
        <v>Buffalo Bills</v>
      </c>
      <c r="K196" s="2" t="str">
        <f t="shared" si="79"/>
        <v>Kansas City Chiefs</v>
      </c>
      <c r="L196" s="17">
        <f t="shared" si="80"/>
        <v>-151.51515151515153</v>
      </c>
      <c r="M196" s="18">
        <f t="shared" si="81"/>
        <v>129.99999999999997</v>
      </c>
      <c r="N196" s="4">
        <f t="shared" si="59"/>
        <v>1.9</v>
      </c>
      <c r="O196" s="4">
        <f t="shared" si="60"/>
        <v>1.9</v>
      </c>
      <c r="P196" s="4"/>
      <c r="Q196" s="4"/>
      <c r="R196" s="1">
        <f t="shared" si="61"/>
        <v>0.52631578947368418</v>
      </c>
      <c r="S196" s="1">
        <f t="shared" si="62"/>
        <v>0.52631578947368418</v>
      </c>
      <c r="T196" s="1">
        <f t="shared" si="63"/>
        <v>4.9999999999999933E-2</v>
      </c>
      <c r="U196" s="1">
        <f t="shared" si="64"/>
        <v>0</v>
      </c>
      <c r="V196" s="1">
        <f t="shared" si="65"/>
        <v>0.51100000000000001</v>
      </c>
      <c r="W196" s="1"/>
      <c r="X196" s="17">
        <f t="shared" si="66"/>
        <v>956.94716242661434</v>
      </c>
      <c r="Y196" s="18">
        <f t="shared" si="67"/>
        <v>953.05662164669593</v>
      </c>
      <c r="Z196" s="2">
        <f t="shared" si="68"/>
        <v>909.09980430528356</v>
      </c>
      <c r="AA196" s="18">
        <f t="shared" si="69"/>
        <v>905.40379056436109</v>
      </c>
      <c r="AB196" s="2">
        <f t="shared" si="70"/>
        <v>-109.9989236895921</v>
      </c>
      <c r="AC196" s="2">
        <f t="shared" si="71"/>
        <v>-110.44795818412409</v>
      </c>
      <c r="AD196" s="2">
        <f t="shared" si="72"/>
        <v>909.09980430528356</v>
      </c>
      <c r="AE196" s="2">
        <f t="shared" si="73"/>
        <v>-1000</v>
      </c>
      <c r="AF196" s="5">
        <f t="shared" si="74"/>
        <v>0.89999999999999991</v>
      </c>
      <c r="AG196" s="5">
        <f t="shared" si="75"/>
        <v>-1</v>
      </c>
      <c r="AH196" s="3">
        <f t="shared" si="76"/>
        <v>202210</v>
      </c>
      <c r="AI196" s="21">
        <v>1.9</v>
      </c>
      <c r="AJ196" s="21">
        <v>1.9</v>
      </c>
      <c r="AK196" s="21">
        <v>2.2999999999999998</v>
      </c>
      <c r="AL196" s="21">
        <v>1.66</v>
      </c>
      <c r="AO196">
        <f t="shared" si="77"/>
        <v>-160</v>
      </c>
      <c r="AP196">
        <f>IF(E196&lt;F196,G196,H196)</f>
        <v>24</v>
      </c>
      <c r="AQ196">
        <f>IF(E196&lt;F196,H196,G196)</f>
        <v>20</v>
      </c>
    </row>
    <row r="197" spans="2:43" x14ac:dyDescent="0.25">
      <c r="B197" s="24">
        <v>44850</v>
      </c>
      <c r="C197" s="20" t="s">
        <v>47</v>
      </c>
      <c r="D197" s="20" t="s">
        <v>44</v>
      </c>
      <c r="E197" s="2">
        <v>-454.54545454545462</v>
      </c>
      <c r="F197" s="2">
        <v>350</v>
      </c>
      <c r="G197">
        <v>24</v>
      </c>
      <c r="H197">
        <v>10</v>
      </c>
      <c r="I197" s="9"/>
      <c r="J197" s="2" t="str">
        <f t="shared" si="78"/>
        <v>Los Angeles Rams</v>
      </c>
      <c r="K197" s="2" t="str">
        <f t="shared" si="79"/>
        <v>Carolina Panthers</v>
      </c>
      <c r="L197" s="17">
        <f t="shared" si="80"/>
        <v>-454.54545454545462</v>
      </c>
      <c r="M197" s="18">
        <f t="shared" si="81"/>
        <v>350</v>
      </c>
      <c r="N197" s="4">
        <f t="shared" ref="N197:N260" si="82">IF(E197&lt;0,AI197,AJ197)</f>
        <v>1.22</v>
      </c>
      <c r="O197" s="4">
        <f t="shared" ref="O197:O260" si="83">IF(E197&lt;0,AJ197,AI197)</f>
        <v>4.5</v>
      </c>
      <c r="P197" s="4"/>
      <c r="Q197" s="4"/>
      <c r="R197" s="1">
        <f t="shared" ref="R197:R260" si="84">1/N197</f>
        <v>0.81967213114754101</v>
      </c>
      <c r="S197" s="1">
        <f t="shared" ref="S197:S260" si="85">1/O197</f>
        <v>0.22222222222222221</v>
      </c>
      <c r="T197" s="1">
        <f t="shared" ref="T197:T260" si="86">1-N197*O197/(N197+O197)</f>
        <v>4.0209790209790097E-2</v>
      </c>
      <c r="U197" s="1">
        <f t="shared" ref="U197:U260" si="87">ABS(R197-S197)/2</f>
        <v>0.2987249544626594</v>
      </c>
      <c r="V197" s="1">
        <f t="shared" ref="V197:V260" si="88">V$1+IF(N197&lt;=O197,U197,-U197)</f>
        <v>0.80972495446265946</v>
      </c>
      <c r="W197" s="1"/>
      <c r="X197" s="17">
        <f t="shared" ref="X197:X260" si="89">(1/V197-1)*1000</f>
        <v>234.98725646118768</v>
      </c>
      <c r="Y197" s="18">
        <f t="shared" ref="Y197:Y260" si="90">1000000/(X197+W$1)-X$1</f>
        <v>3526.591123964678</v>
      </c>
      <c r="Z197" s="2">
        <f t="shared" ref="Z197:Z260" si="91">X197*0.95</f>
        <v>223.2378936381283</v>
      </c>
      <c r="AA197" s="18">
        <f t="shared" ref="AA197:AA260" si="92">Y197*0.95</f>
        <v>3350.2615677664439</v>
      </c>
      <c r="AB197" s="2">
        <f t="shared" ref="AB197:AB260" si="93">IF(Z197&lt;1000,-100000/Z197,Z197/10)</f>
        <v>-447.95262296329213</v>
      </c>
      <c r="AC197" s="2">
        <f t="shared" ref="AC197:AC260" si="94">IF(AA197&lt;1000,-100000/AA197,AA197/10)</f>
        <v>335.02615677664437</v>
      </c>
      <c r="AD197" s="2">
        <f t="shared" ref="AD197:AD260" si="95">IF(AP197&gt;AQ197,Z197,-1000)</f>
        <v>223.2378936381283</v>
      </c>
      <c r="AE197" s="2">
        <f t="shared" ref="AE197:AE260" si="96">IF(AQ197&gt;AP197,AA197,-1000)</f>
        <v>-1000</v>
      </c>
      <c r="AF197" s="5">
        <f t="shared" ref="AF197:AF260" si="97">IF(AP197&gt;AQ197,N197-1,-1)</f>
        <v>0.21999999999999997</v>
      </c>
      <c r="AG197" s="5">
        <f t="shared" ref="AG197:AG260" si="98">IF(AQ197&gt;AP197,O197-1,-1)</f>
        <v>-1</v>
      </c>
      <c r="AH197" s="3">
        <f t="shared" ref="AH197:AH260" si="99">YEAR(B197)*100+MONTH(B197)</f>
        <v>202210</v>
      </c>
      <c r="AI197" s="21">
        <v>1.22</v>
      </c>
      <c r="AJ197" s="21">
        <v>4.5</v>
      </c>
      <c r="AK197" s="21">
        <v>1.22</v>
      </c>
      <c r="AL197" s="21">
        <v>4.5</v>
      </c>
      <c r="AO197">
        <f t="shared" ref="AO197:AO260" si="100">IF(L197&lt;-200,INT(L197/100)*100,INT(L197/10)*10)</f>
        <v>-500</v>
      </c>
      <c r="AP197">
        <f>IF(E197&lt;F197,G197,H197)</f>
        <v>24</v>
      </c>
      <c r="AQ197">
        <f>IF(E197&lt;F197,H197,G197)</f>
        <v>10</v>
      </c>
    </row>
    <row r="198" spans="2:43" x14ac:dyDescent="0.25">
      <c r="B198" s="24">
        <v>44850</v>
      </c>
      <c r="C198" s="20" t="s">
        <v>32</v>
      </c>
      <c r="D198" s="20" t="s">
        <v>48</v>
      </c>
      <c r="E198" s="2">
        <v>114.99999999999999</v>
      </c>
      <c r="F198" s="2">
        <v>-135.13513513513513</v>
      </c>
      <c r="G198">
        <v>19</v>
      </c>
      <c r="H198">
        <v>9</v>
      </c>
      <c r="I198" s="9"/>
      <c r="J198" s="2" t="str">
        <f t="shared" si="78"/>
        <v>Arizona Cardinals</v>
      </c>
      <c r="K198" s="2" t="str">
        <f t="shared" si="79"/>
        <v>Seattle Seahawks</v>
      </c>
      <c r="L198" s="17">
        <f t="shared" si="80"/>
        <v>-135.13513513513513</v>
      </c>
      <c r="M198" s="18">
        <f t="shared" si="81"/>
        <v>114.99999999999999</v>
      </c>
      <c r="N198" s="4">
        <f t="shared" si="82"/>
        <v>1.74</v>
      </c>
      <c r="O198" s="4">
        <f t="shared" si="83"/>
        <v>2.15</v>
      </c>
      <c r="P198" s="4"/>
      <c r="Q198" s="4"/>
      <c r="R198" s="1">
        <f t="shared" si="84"/>
        <v>0.57471264367816088</v>
      </c>
      <c r="S198" s="1">
        <f t="shared" si="85"/>
        <v>0.46511627906976744</v>
      </c>
      <c r="T198" s="1">
        <f t="shared" si="86"/>
        <v>3.8303341902313659E-2</v>
      </c>
      <c r="U198" s="1">
        <f t="shared" si="87"/>
        <v>5.4798182304196724E-2</v>
      </c>
      <c r="V198" s="1">
        <f t="shared" si="88"/>
        <v>0.56579818230419676</v>
      </c>
      <c r="W198" s="1"/>
      <c r="X198" s="17">
        <f t="shared" si="89"/>
        <v>767.41465645493759</v>
      </c>
      <c r="Y198" s="18">
        <f t="shared" si="90"/>
        <v>1185.8985221458363</v>
      </c>
      <c r="Z198" s="2">
        <f t="shared" si="91"/>
        <v>729.04392363219063</v>
      </c>
      <c r="AA198" s="18">
        <f t="shared" si="92"/>
        <v>1126.6035960385445</v>
      </c>
      <c r="AB198" s="2">
        <f t="shared" si="93"/>
        <v>-137.16594673992637</v>
      </c>
      <c r="AC198" s="2">
        <f t="shared" si="94"/>
        <v>112.66035960385446</v>
      </c>
      <c r="AD198" s="2">
        <f t="shared" si="95"/>
        <v>-1000</v>
      </c>
      <c r="AE198" s="2">
        <f t="shared" si="96"/>
        <v>1126.6035960385445</v>
      </c>
      <c r="AF198" s="5">
        <f t="shared" si="97"/>
        <v>-1</v>
      </c>
      <c r="AG198" s="5">
        <f t="shared" si="98"/>
        <v>1.1499999999999999</v>
      </c>
      <c r="AH198" s="3">
        <f t="shared" si="99"/>
        <v>202210</v>
      </c>
      <c r="AI198" s="21">
        <v>2.15</v>
      </c>
      <c r="AJ198" s="21">
        <v>1.74</v>
      </c>
      <c r="AK198" s="21">
        <v>2.15</v>
      </c>
      <c r="AL198" s="21">
        <v>1.74</v>
      </c>
      <c r="AO198">
        <f t="shared" si="100"/>
        <v>-140</v>
      </c>
      <c r="AP198">
        <f>IF(E198&lt;F198,G198,H198)</f>
        <v>9</v>
      </c>
      <c r="AQ198">
        <f>IF(E198&lt;F198,H198,G198)</f>
        <v>19</v>
      </c>
    </row>
    <row r="199" spans="2:43" x14ac:dyDescent="0.25">
      <c r="B199" s="24">
        <v>44850</v>
      </c>
      <c r="C199" s="20" t="s">
        <v>35</v>
      </c>
      <c r="D199" s="20" t="s">
        <v>22</v>
      </c>
      <c r="E199" s="2">
        <v>175</v>
      </c>
      <c r="F199" s="2">
        <v>-212.76595744680853</v>
      </c>
      <c r="G199">
        <v>28</v>
      </c>
      <c r="H199">
        <v>14</v>
      </c>
      <c r="I199" s="9"/>
      <c r="J199" s="2" t="str">
        <f t="shared" ref="J199:J262" si="101">IF(E199&lt;=F199,C199,D199)</f>
        <v>San Francisco 49ers</v>
      </c>
      <c r="K199" s="2" t="str">
        <f t="shared" ref="K199:K262" si="102">IF(E199&gt;F199,C199,D199)</f>
        <v>Atlanta Falcons</v>
      </c>
      <c r="L199" s="17">
        <f t="shared" ref="L199:L262" si="103">IF(E199&lt;=F199,E199,F199)</f>
        <v>-212.76595744680853</v>
      </c>
      <c r="M199" s="18">
        <f t="shared" ref="M199:M262" si="104">IF(E199&gt;F199,E199,F199)</f>
        <v>175</v>
      </c>
      <c r="N199" s="4">
        <f t="shared" si="82"/>
        <v>1.34</v>
      </c>
      <c r="O199" s="4">
        <f t="shared" si="83"/>
        <v>3.35</v>
      </c>
      <c r="P199" s="4"/>
      <c r="Q199" s="4"/>
      <c r="R199" s="1">
        <f t="shared" si="84"/>
        <v>0.74626865671641784</v>
      </c>
      <c r="S199" s="1">
        <f t="shared" si="85"/>
        <v>0.29850746268656714</v>
      </c>
      <c r="T199" s="1">
        <f t="shared" si="86"/>
        <v>4.2857142857142816E-2</v>
      </c>
      <c r="U199" s="1">
        <f t="shared" si="87"/>
        <v>0.22388059701492535</v>
      </c>
      <c r="V199" s="1">
        <f t="shared" si="88"/>
        <v>0.73488059701492536</v>
      </c>
      <c r="W199" s="1"/>
      <c r="X199" s="17">
        <f t="shared" si="89"/>
        <v>360.7652781444848</v>
      </c>
      <c r="Y199" s="18">
        <f t="shared" si="90"/>
        <v>2419.4789829550677</v>
      </c>
      <c r="Z199" s="2">
        <f t="shared" si="91"/>
        <v>342.72701423726056</v>
      </c>
      <c r="AA199" s="18">
        <f t="shared" si="92"/>
        <v>2298.5050338073142</v>
      </c>
      <c r="AB199" s="2">
        <f t="shared" si="93"/>
        <v>-291.77740839177835</v>
      </c>
      <c r="AC199" s="2">
        <f t="shared" si="94"/>
        <v>229.85050338073142</v>
      </c>
      <c r="AD199" s="2">
        <f t="shared" si="95"/>
        <v>-1000</v>
      </c>
      <c r="AE199" s="2">
        <f t="shared" si="96"/>
        <v>2298.5050338073142</v>
      </c>
      <c r="AF199" s="5">
        <f t="shared" si="97"/>
        <v>-1</v>
      </c>
      <c r="AG199" s="5">
        <f t="shared" si="98"/>
        <v>2.35</v>
      </c>
      <c r="AH199" s="3">
        <f t="shared" si="99"/>
        <v>202210</v>
      </c>
      <c r="AI199" s="21">
        <v>3.35</v>
      </c>
      <c r="AJ199" s="21">
        <v>1.34</v>
      </c>
      <c r="AK199" s="21">
        <v>2.75</v>
      </c>
      <c r="AL199" s="21">
        <v>1.47</v>
      </c>
      <c r="AO199">
        <f t="shared" si="100"/>
        <v>-300</v>
      </c>
      <c r="AP199">
        <f>IF(E199&lt;F199,G199,H199)</f>
        <v>14</v>
      </c>
      <c r="AQ199">
        <f>IF(E199&lt;F199,H199,G199)</f>
        <v>28</v>
      </c>
    </row>
    <row r="200" spans="2:43" x14ac:dyDescent="0.25">
      <c r="B200" s="24">
        <v>44850</v>
      </c>
      <c r="C200" s="20" t="s">
        <v>46</v>
      </c>
      <c r="D200" s="20" t="s">
        <v>36</v>
      </c>
      <c r="E200" s="2">
        <v>-151.51515151515153</v>
      </c>
      <c r="F200" s="2">
        <v>129.99999999999997</v>
      </c>
      <c r="G200">
        <v>15</v>
      </c>
      <c r="H200">
        <v>38</v>
      </c>
      <c r="I200" s="9"/>
      <c r="J200" s="2" t="str">
        <f t="shared" si="101"/>
        <v>Cleveland Browns</v>
      </c>
      <c r="K200" s="2" t="str">
        <f t="shared" si="102"/>
        <v>New England Patriots</v>
      </c>
      <c r="L200" s="17">
        <f t="shared" si="103"/>
        <v>-151.51515151515153</v>
      </c>
      <c r="M200" s="18">
        <f t="shared" si="104"/>
        <v>129.99999999999997</v>
      </c>
      <c r="N200" s="4">
        <f t="shared" si="82"/>
        <v>1.57</v>
      </c>
      <c r="O200" s="4">
        <f t="shared" si="83"/>
        <v>2.5499999999999998</v>
      </c>
      <c r="P200" s="4"/>
      <c r="Q200" s="4"/>
      <c r="R200" s="1">
        <f t="shared" si="84"/>
        <v>0.63694267515923564</v>
      </c>
      <c r="S200" s="1">
        <f t="shared" si="85"/>
        <v>0.39215686274509809</v>
      </c>
      <c r="T200" s="1">
        <f t="shared" si="86"/>
        <v>2.8276699029126329E-2</v>
      </c>
      <c r="U200" s="1">
        <f t="shared" si="87"/>
        <v>0.12239290620706877</v>
      </c>
      <c r="V200" s="1">
        <f t="shared" si="88"/>
        <v>0.63339290620706878</v>
      </c>
      <c r="W200" s="1"/>
      <c r="X200" s="17">
        <f t="shared" si="89"/>
        <v>578.79886276004493</v>
      </c>
      <c r="Y200" s="18">
        <f t="shared" si="90"/>
        <v>1558.0808321378222</v>
      </c>
      <c r="Z200" s="2">
        <f t="shared" si="91"/>
        <v>549.85891962204266</v>
      </c>
      <c r="AA200" s="18">
        <f t="shared" si="92"/>
        <v>1480.1767905309309</v>
      </c>
      <c r="AB200" s="2">
        <f t="shared" si="93"/>
        <v>-181.86483192586408</v>
      </c>
      <c r="AC200" s="2">
        <f t="shared" si="94"/>
        <v>148.0176790530931</v>
      </c>
      <c r="AD200" s="2">
        <f t="shared" si="95"/>
        <v>-1000</v>
      </c>
      <c r="AE200" s="2">
        <f t="shared" si="96"/>
        <v>1480.1767905309309</v>
      </c>
      <c r="AF200" s="5">
        <f t="shared" si="97"/>
        <v>-1</v>
      </c>
      <c r="AG200" s="5">
        <f t="shared" si="98"/>
        <v>1.5499999999999998</v>
      </c>
      <c r="AH200" s="3">
        <f t="shared" si="99"/>
        <v>202210</v>
      </c>
      <c r="AI200" s="21">
        <v>1.57</v>
      </c>
      <c r="AJ200" s="21">
        <v>2.5499999999999998</v>
      </c>
      <c r="AK200" s="21">
        <v>1.66</v>
      </c>
      <c r="AL200" s="21">
        <v>2.2999999999999998</v>
      </c>
      <c r="AO200">
        <f t="shared" si="100"/>
        <v>-160</v>
      </c>
      <c r="AP200">
        <f>IF(E200&lt;F200,G200,H200)</f>
        <v>15</v>
      </c>
      <c r="AQ200">
        <f>IF(E200&lt;F200,H200,G200)</f>
        <v>38</v>
      </c>
    </row>
    <row r="201" spans="2:43" x14ac:dyDescent="0.25">
      <c r="B201" s="24">
        <v>44850</v>
      </c>
      <c r="C201" s="20" t="s">
        <v>33</v>
      </c>
      <c r="D201" s="20" t="s">
        <v>42</v>
      </c>
      <c r="E201" s="2">
        <v>-370.37037037037032</v>
      </c>
      <c r="F201" s="2">
        <v>290</v>
      </c>
      <c r="G201">
        <v>10</v>
      </c>
      <c r="H201">
        <v>27</v>
      </c>
      <c r="I201" s="9"/>
      <c r="J201" s="2" t="str">
        <f t="shared" si="101"/>
        <v>Green Bay Packers</v>
      </c>
      <c r="K201" s="2" t="str">
        <f t="shared" si="102"/>
        <v>New York Jets</v>
      </c>
      <c r="L201" s="17">
        <f t="shared" si="103"/>
        <v>-370.37037037037032</v>
      </c>
      <c r="M201" s="18">
        <f t="shared" si="104"/>
        <v>290</v>
      </c>
      <c r="N201" s="4">
        <f t="shared" si="82"/>
        <v>1.22</v>
      </c>
      <c r="O201" s="4">
        <f t="shared" si="83"/>
        <v>4.5</v>
      </c>
      <c r="P201" s="4"/>
      <c r="Q201" s="4"/>
      <c r="R201" s="1">
        <f t="shared" si="84"/>
        <v>0.81967213114754101</v>
      </c>
      <c r="S201" s="1">
        <f t="shared" si="85"/>
        <v>0.22222222222222221</v>
      </c>
      <c r="T201" s="1">
        <f t="shared" si="86"/>
        <v>4.0209790209790097E-2</v>
      </c>
      <c r="U201" s="1">
        <f t="shared" si="87"/>
        <v>0.2987249544626594</v>
      </c>
      <c r="V201" s="1">
        <f t="shared" si="88"/>
        <v>0.80972495446265946</v>
      </c>
      <c r="W201" s="1"/>
      <c r="X201" s="17">
        <f t="shared" si="89"/>
        <v>234.98725646118768</v>
      </c>
      <c r="Y201" s="18">
        <f t="shared" si="90"/>
        <v>3526.591123964678</v>
      </c>
      <c r="Z201" s="2">
        <f t="shared" si="91"/>
        <v>223.2378936381283</v>
      </c>
      <c r="AA201" s="18">
        <f t="shared" si="92"/>
        <v>3350.2615677664439</v>
      </c>
      <c r="AB201" s="2">
        <f t="shared" si="93"/>
        <v>-447.95262296329213</v>
      </c>
      <c r="AC201" s="2">
        <f t="shared" si="94"/>
        <v>335.02615677664437</v>
      </c>
      <c r="AD201" s="2">
        <f t="shared" si="95"/>
        <v>-1000</v>
      </c>
      <c r="AE201" s="2">
        <f t="shared" si="96"/>
        <v>3350.2615677664439</v>
      </c>
      <c r="AF201" s="5">
        <f t="shared" si="97"/>
        <v>-1</v>
      </c>
      <c r="AG201" s="5">
        <f t="shared" si="98"/>
        <v>3.5</v>
      </c>
      <c r="AH201" s="3">
        <f t="shared" si="99"/>
        <v>202210</v>
      </c>
      <c r="AI201" s="21">
        <v>1.22</v>
      </c>
      <c r="AJ201" s="21">
        <v>4.5</v>
      </c>
      <c r="AK201" s="21">
        <v>1.27</v>
      </c>
      <c r="AL201" s="21">
        <v>3.9</v>
      </c>
      <c r="AO201">
        <f t="shared" si="100"/>
        <v>-400</v>
      </c>
      <c r="AP201">
        <f>IF(E201&lt;F201,G201,H201)</f>
        <v>10</v>
      </c>
      <c r="AQ201">
        <f>IF(E201&lt;F201,H201,G201)</f>
        <v>27</v>
      </c>
    </row>
    <row r="202" spans="2:43" x14ac:dyDescent="0.25">
      <c r="B202" s="24">
        <v>44850</v>
      </c>
      <c r="C202" s="20" t="s">
        <v>39</v>
      </c>
      <c r="D202" s="20" t="s">
        <v>26</v>
      </c>
      <c r="E202" s="2">
        <v>-125</v>
      </c>
      <c r="F202" s="2">
        <v>104.99999999999999</v>
      </c>
      <c r="G202">
        <v>34</v>
      </c>
      <c r="H202">
        <v>27</v>
      </c>
      <c r="I202" s="9"/>
      <c r="J202" s="2" t="str">
        <f t="shared" si="101"/>
        <v>Indianapolis Colts</v>
      </c>
      <c r="K202" s="2" t="str">
        <f t="shared" si="102"/>
        <v>Jacksonville Jaguars</v>
      </c>
      <c r="L202" s="17">
        <f t="shared" si="103"/>
        <v>-125</v>
      </c>
      <c r="M202" s="18">
        <f t="shared" si="104"/>
        <v>104.99999999999999</v>
      </c>
      <c r="N202" s="4">
        <f t="shared" si="82"/>
        <v>1.74</v>
      </c>
      <c r="O202" s="4">
        <f t="shared" si="83"/>
        <v>2.15</v>
      </c>
      <c r="P202" s="4"/>
      <c r="Q202" s="4"/>
      <c r="R202" s="1">
        <f t="shared" si="84"/>
        <v>0.57471264367816088</v>
      </c>
      <c r="S202" s="1">
        <f t="shared" si="85"/>
        <v>0.46511627906976744</v>
      </c>
      <c r="T202" s="1">
        <f t="shared" si="86"/>
        <v>3.8303341902313659E-2</v>
      </c>
      <c r="U202" s="1">
        <f t="shared" si="87"/>
        <v>5.4798182304196724E-2</v>
      </c>
      <c r="V202" s="1">
        <f t="shared" si="88"/>
        <v>0.56579818230419676</v>
      </c>
      <c r="W202" s="1"/>
      <c r="X202" s="17">
        <f t="shared" si="89"/>
        <v>767.41465645493759</v>
      </c>
      <c r="Y202" s="18">
        <f t="shared" si="90"/>
        <v>1185.8985221458363</v>
      </c>
      <c r="Z202" s="2">
        <f t="shared" si="91"/>
        <v>729.04392363219063</v>
      </c>
      <c r="AA202" s="18">
        <f t="shared" si="92"/>
        <v>1126.6035960385445</v>
      </c>
      <c r="AB202" s="2">
        <f t="shared" si="93"/>
        <v>-137.16594673992637</v>
      </c>
      <c r="AC202" s="2">
        <f t="shared" si="94"/>
        <v>112.66035960385446</v>
      </c>
      <c r="AD202" s="2">
        <f t="shared" si="95"/>
        <v>729.04392363219063</v>
      </c>
      <c r="AE202" s="2">
        <f t="shared" si="96"/>
        <v>-1000</v>
      </c>
      <c r="AF202" s="5">
        <f t="shared" si="97"/>
        <v>0.74</v>
      </c>
      <c r="AG202" s="5">
        <f t="shared" si="98"/>
        <v>-1</v>
      </c>
      <c r="AH202" s="3">
        <f t="shared" si="99"/>
        <v>202210</v>
      </c>
      <c r="AI202" s="21">
        <v>1.74</v>
      </c>
      <c r="AJ202" s="21">
        <v>2.15</v>
      </c>
      <c r="AK202" s="21">
        <v>1.8</v>
      </c>
      <c r="AL202" s="21">
        <v>2.0499999999999998</v>
      </c>
      <c r="AO202">
        <f t="shared" si="100"/>
        <v>-130</v>
      </c>
      <c r="AP202">
        <f>IF(E202&lt;F202,G202,H202)</f>
        <v>34</v>
      </c>
      <c r="AQ202">
        <f>IF(E202&lt;F202,H202,G202)</f>
        <v>27</v>
      </c>
    </row>
    <row r="203" spans="2:43" x14ac:dyDescent="0.25">
      <c r="B203" s="24">
        <v>44850</v>
      </c>
      <c r="C203" s="20" t="s">
        <v>30</v>
      </c>
      <c r="D203" s="20" t="s">
        <v>29</v>
      </c>
      <c r="E203" s="2">
        <v>150</v>
      </c>
      <c r="F203" s="2">
        <v>-172.41379310344826</v>
      </c>
      <c r="G203">
        <v>16</v>
      </c>
      <c r="H203">
        <v>24</v>
      </c>
      <c r="I203" s="9"/>
      <c r="J203" s="2" t="str">
        <f t="shared" si="101"/>
        <v>Minnesota Vikings</v>
      </c>
      <c r="K203" s="2" t="str">
        <f t="shared" si="102"/>
        <v>Miami Dolphins</v>
      </c>
      <c r="L203" s="17">
        <f t="shared" si="103"/>
        <v>-172.41379310344826</v>
      </c>
      <c r="M203" s="18">
        <f t="shared" si="104"/>
        <v>150</v>
      </c>
      <c r="N203" s="4">
        <f t="shared" si="82"/>
        <v>2</v>
      </c>
      <c r="O203" s="4">
        <f t="shared" si="83"/>
        <v>1.83</v>
      </c>
      <c r="P203" s="4"/>
      <c r="Q203" s="4"/>
      <c r="R203" s="1">
        <f t="shared" si="84"/>
        <v>0.5</v>
      </c>
      <c r="S203" s="1">
        <f t="shared" si="85"/>
        <v>0.54644808743169393</v>
      </c>
      <c r="T203" s="1">
        <f t="shared" si="86"/>
        <v>4.4386422976501305E-2</v>
      </c>
      <c r="U203" s="1">
        <f t="shared" si="87"/>
        <v>2.3224043715846965E-2</v>
      </c>
      <c r="V203" s="1">
        <f t="shared" si="88"/>
        <v>0.48777595628415304</v>
      </c>
      <c r="W203" s="1"/>
      <c r="X203" s="17">
        <f t="shared" si="89"/>
        <v>1050.1215509225544</v>
      </c>
      <c r="Y203" s="18">
        <f t="shared" si="90"/>
        <v>868.14064558183338</v>
      </c>
      <c r="Z203" s="2">
        <f t="shared" si="91"/>
        <v>997.61547337642662</v>
      </c>
      <c r="AA203" s="18">
        <f t="shared" si="92"/>
        <v>824.73361330274167</v>
      </c>
      <c r="AB203" s="2">
        <f t="shared" si="93"/>
        <v>-100.23902261815397</v>
      </c>
      <c r="AC203" s="2">
        <f t="shared" si="94"/>
        <v>-121.25127239514147</v>
      </c>
      <c r="AD203" s="2">
        <f t="shared" si="95"/>
        <v>997.61547337642662</v>
      </c>
      <c r="AE203" s="2">
        <f t="shared" si="96"/>
        <v>-1000</v>
      </c>
      <c r="AF203" s="5">
        <f t="shared" si="97"/>
        <v>1</v>
      </c>
      <c r="AG203" s="5">
        <f t="shared" si="98"/>
        <v>-1</v>
      </c>
      <c r="AH203" s="3">
        <f t="shared" si="99"/>
        <v>202210</v>
      </c>
      <c r="AI203" s="21">
        <v>1.83</v>
      </c>
      <c r="AJ203" s="21">
        <v>2</v>
      </c>
      <c r="AK203" s="21">
        <v>2.5</v>
      </c>
      <c r="AL203" s="21">
        <v>1.58</v>
      </c>
      <c r="AO203">
        <f t="shared" si="100"/>
        <v>-180</v>
      </c>
      <c r="AP203">
        <f>IF(E203&lt;F203,G203,H203)</f>
        <v>24</v>
      </c>
      <c r="AQ203">
        <f>IF(E203&lt;F203,H203,G203)</f>
        <v>16</v>
      </c>
    </row>
    <row r="204" spans="2:43" x14ac:dyDescent="0.25">
      <c r="B204" s="24">
        <v>44850</v>
      </c>
      <c r="C204" s="20" t="s">
        <v>43</v>
      </c>
      <c r="D204" s="20" t="s">
        <v>21</v>
      </c>
      <c r="E204" s="2">
        <v>145.00000000000003</v>
      </c>
      <c r="F204" s="2">
        <v>-166.66666666666663</v>
      </c>
      <c r="G204">
        <v>26</v>
      </c>
      <c r="H204">
        <v>30</v>
      </c>
      <c r="I204" s="9"/>
      <c r="J204" s="2" t="str">
        <f t="shared" si="101"/>
        <v>Cincinnati Bengals</v>
      </c>
      <c r="K204" s="2" t="str">
        <f t="shared" si="102"/>
        <v>New Orleans Saints</v>
      </c>
      <c r="L204" s="17">
        <f t="shared" si="103"/>
        <v>-166.66666666666663</v>
      </c>
      <c r="M204" s="18">
        <f t="shared" si="104"/>
        <v>145.00000000000003</v>
      </c>
      <c r="N204" s="4">
        <f t="shared" si="82"/>
        <v>1.83</v>
      </c>
      <c r="O204" s="4">
        <f t="shared" si="83"/>
        <v>2</v>
      </c>
      <c r="P204" s="4"/>
      <c r="Q204" s="4"/>
      <c r="R204" s="1">
        <f t="shared" si="84"/>
        <v>0.54644808743169393</v>
      </c>
      <c r="S204" s="1">
        <f t="shared" si="85"/>
        <v>0.5</v>
      </c>
      <c r="T204" s="1">
        <f t="shared" si="86"/>
        <v>4.4386422976501305E-2</v>
      </c>
      <c r="U204" s="1">
        <f t="shared" si="87"/>
        <v>2.3224043715846965E-2</v>
      </c>
      <c r="V204" s="1">
        <f t="shared" si="88"/>
        <v>0.53422404371584697</v>
      </c>
      <c r="W204" s="1"/>
      <c r="X204" s="17">
        <f t="shared" si="89"/>
        <v>871.87381729284084</v>
      </c>
      <c r="Y204" s="18">
        <f t="shared" si="90"/>
        <v>1045.6626202421151</v>
      </c>
      <c r="Z204" s="2">
        <f t="shared" si="91"/>
        <v>828.28012642819874</v>
      </c>
      <c r="AA204" s="18">
        <f t="shared" si="92"/>
        <v>993.3794892300092</v>
      </c>
      <c r="AB204" s="2">
        <f t="shared" si="93"/>
        <v>-120.73210114461043</v>
      </c>
      <c r="AC204" s="2">
        <f t="shared" si="94"/>
        <v>-100.66646340515068</v>
      </c>
      <c r="AD204" s="2">
        <f t="shared" si="95"/>
        <v>828.28012642819874</v>
      </c>
      <c r="AE204" s="2">
        <f t="shared" si="96"/>
        <v>-1000</v>
      </c>
      <c r="AF204" s="5">
        <f t="shared" si="97"/>
        <v>0.83000000000000007</v>
      </c>
      <c r="AG204" s="5">
        <f t="shared" si="98"/>
        <v>-1</v>
      </c>
      <c r="AH204" s="3">
        <f t="shared" si="99"/>
        <v>202210</v>
      </c>
      <c r="AI204" s="21">
        <v>2</v>
      </c>
      <c r="AJ204" s="21">
        <v>1.83</v>
      </c>
      <c r="AK204" s="21">
        <v>2.4500000000000002</v>
      </c>
      <c r="AL204" s="21">
        <v>1.6</v>
      </c>
      <c r="AO204">
        <f t="shared" si="100"/>
        <v>-170</v>
      </c>
      <c r="AP204">
        <f>IF(E204&lt;F204,G204,H204)</f>
        <v>30</v>
      </c>
      <c r="AQ204">
        <f>IF(E204&lt;F204,H204,G204)</f>
        <v>26</v>
      </c>
    </row>
    <row r="205" spans="2:43" x14ac:dyDescent="0.25">
      <c r="B205" s="24">
        <v>44850</v>
      </c>
      <c r="C205" s="20" t="s">
        <v>25</v>
      </c>
      <c r="D205" s="20" t="s">
        <v>28</v>
      </c>
      <c r="E205" s="2">
        <v>200</v>
      </c>
      <c r="F205" s="2">
        <v>-243.9024390243903</v>
      </c>
      <c r="G205">
        <v>24</v>
      </c>
      <c r="H205">
        <v>20</v>
      </c>
      <c r="I205" s="9"/>
      <c r="J205" s="2" t="str">
        <f t="shared" si="101"/>
        <v>Baltimore Ravens</v>
      </c>
      <c r="K205" s="2" t="str">
        <f t="shared" si="102"/>
        <v>New York Giants</v>
      </c>
      <c r="L205" s="17">
        <f t="shared" si="103"/>
        <v>-243.9024390243903</v>
      </c>
      <c r="M205" s="18">
        <f t="shared" si="104"/>
        <v>200</v>
      </c>
      <c r="N205" s="4">
        <f t="shared" si="82"/>
        <v>1.4</v>
      </c>
      <c r="O205" s="4">
        <f t="shared" si="83"/>
        <v>3.1</v>
      </c>
      <c r="P205" s="4"/>
      <c r="Q205" s="4"/>
      <c r="R205" s="1">
        <f t="shared" si="84"/>
        <v>0.7142857142857143</v>
      </c>
      <c r="S205" s="1">
        <f t="shared" si="85"/>
        <v>0.32258064516129031</v>
      </c>
      <c r="T205" s="1">
        <f t="shared" si="86"/>
        <v>3.5555555555555562E-2</v>
      </c>
      <c r="U205" s="1">
        <f t="shared" si="87"/>
        <v>0.19585253456221199</v>
      </c>
      <c r="V205" s="1">
        <f t="shared" si="88"/>
        <v>0.70685253456221198</v>
      </c>
      <c r="W205" s="1"/>
      <c r="X205" s="17">
        <f t="shared" si="89"/>
        <v>414.72223852086552</v>
      </c>
      <c r="Y205" s="18">
        <f t="shared" si="90"/>
        <v>2130.2265089838866</v>
      </c>
      <c r="Z205" s="2">
        <f t="shared" si="91"/>
        <v>393.98612659482222</v>
      </c>
      <c r="AA205" s="18">
        <f t="shared" si="92"/>
        <v>2023.7151835346922</v>
      </c>
      <c r="AB205" s="2">
        <f t="shared" si="93"/>
        <v>-253.81604389039978</v>
      </c>
      <c r="AC205" s="2">
        <f t="shared" si="94"/>
        <v>202.37151835346921</v>
      </c>
      <c r="AD205" s="2">
        <f t="shared" si="95"/>
        <v>-1000</v>
      </c>
      <c r="AE205" s="2">
        <f t="shared" si="96"/>
        <v>2023.7151835346922</v>
      </c>
      <c r="AF205" s="5">
        <f t="shared" si="97"/>
        <v>-1</v>
      </c>
      <c r="AG205" s="5">
        <f t="shared" si="98"/>
        <v>2.1</v>
      </c>
      <c r="AH205" s="3">
        <f t="shared" si="99"/>
        <v>202210</v>
      </c>
      <c r="AI205" s="21">
        <v>3.1</v>
      </c>
      <c r="AJ205" s="21">
        <v>1.4</v>
      </c>
      <c r="AK205" s="21">
        <v>3</v>
      </c>
      <c r="AL205" s="21">
        <v>1.41</v>
      </c>
      <c r="AO205">
        <f t="shared" si="100"/>
        <v>-300</v>
      </c>
      <c r="AP205">
        <f>IF(E205&lt;F205,G205,H205)</f>
        <v>20</v>
      </c>
      <c r="AQ205">
        <f>IF(E205&lt;F205,H205,G205)</f>
        <v>24</v>
      </c>
    </row>
    <row r="206" spans="2:43" x14ac:dyDescent="0.25">
      <c r="B206" s="24">
        <v>44850</v>
      </c>
      <c r="C206" s="20" t="s">
        <v>45</v>
      </c>
      <c r="D206" s="20" t="s">
        <v>27</v>
      </c>
      <c r="E206" s="2">
        <v>350</v>
      </c>
      <c r="F206" s="2">
        <v>-454.54545454545462</v>
      </c>
      <c r="G206">
        <v>20</v>
      </c>
      <c r="H206">
        <v>18</v>
      </c>
      <c r="I206" s="9"/>
      <c r="J206" s="2" t="str">
        <f t="shared" si="101"/>
        <v>Tampa Bay Buccaneers</v>
      </c>
      <c r="K206" s="2" t="str">
        <f t="shared" si="102"/>
        <v>Pittsburgh Steelers</v>
      </c>
      <c r="L206" s="17">
        <f t="shared" si="103"/>
        <v>-454.54545454545462</v>
      </c>
      <c r="M206" s="18">
        <f t="shared" si="104"/>
        <v>350</v>
      </c>
      <c r="N206" s="4">
        <f t="shared" si="82"/>
        <v>1.36</v>
      </c>
      <c r="O206" s="4">
        <f t="shared" si="83"/>
        <v>3.25</v>
      </c>
      <c r="P206" s="4"/>
      <c r="Q206" s="4"/>
      <c r="R206" s="1">
        <f t="shared" si="84"/>
        <v>0.73529411764705876</v>
      </c>
      <c r="S206" s="1">
        <f t="shared" si="85"/>
        <v>0.30769230769230771</v>
      </c>
      <c r="T206" s="1">
        <f t="shared" si="86"/>
        <v>4.1214750542299394E-2</v>
      </c>
      <c r="U206" s="1">
        <f t="shared" si="87"/>
        <v>0.21380090497737553</v>
      </c>
      <c r="V206" s="1">
        <f t="shared" si="88"/>
        <v>0.72480090497737559</v>
      </c>
      <c r="W206" s="1"/>
      <c r="X206" s="17">
        <f t="shared" si="89"/>
        <v>379.68922656245121</v>
      </c>
      <c r="Y206" s="18">
        <f t="shared" si="90"/>
        <v>2309.6629804910967</v>
      </c>
      <c r="Z206" s="2">
        <f t="shared" si="91"/>
        <v>360.70476523432865</v>
      </c>
      <c r="AA206" s="18">
        <f t="shared" si="92"/>
        <v>2194.1798314665416</v>
      </c>
      <c r="AB206" s="2">
        <f t="shared" si="93"/>
        <v>-277.23503995029256</v>
      </c>
      <c r="AC206" s="2">
        <f t="shared" si="94"/>
        <v>219.41798314665417</v>
      </c>
      <c r="AD206" s="2">
        <f t="shared" si="95"/>
        <v>-1000</v>
      </c>
      <c r="AE206" s="2">
        <f t="shared" si="96"/>
        <v>2194.1798314665416</v>
      </c>
      <c r="AF206" s="5">
        <f t="shared" si="97"/>
        <v>-1</v>
      </c>
      <c r="AG206" s="5">
        <f t="shared" si="98"/>
        <v>2.25</v>
      </c>
      <c r="AH206" s="3">
        <f t="shared" si="99"/>
        <v>202210</v>
      </c>
      <c r="AI206" s="21">
        <v>3.25</v>
      </c>
      <c r="AJ206" s="21">
        <v>1.36</v>
      </c>
      <c r="AK206" s="21">
        <v>4.5</v>
      </c>
      <c r="AL206" s="21">
        <v>1.22</v>
      </c>
      <c r="AO206">
        <f t="shared" si="100"/>
        <v>-500</v>
      </c>
      <c r="AP206">
        <f>IF(E206&lt;F206,G206,H206)</f>
        <v>18</v>
      </c>
      <c r="AQ206">
        <f>IF(E206&lt;F206,H206,G206)</f>
        <v>20</v>
      </c>
    </row>
    <row r="207" spans="2:43" x14ac:dyDescent="0.25">
      <c r="B207" s="24">
        <v>44847</v>
      </c>
      <c r="C207" s="20" t="s">
        <v>37</v>
      </c>
      <c r="D207" s="20" t="s">
        <v>49</v>
      </c>
      <c r="E207" s="2">
        <v>100</v>
      </c>
      <c r="F207" s="2">
        <v>-120.48192771084337</v>
      </c>
      <c r="G207">
        <v>7</v>
      </c>
      <c r="H207">
        <v>12</v>
      </c>
      <c r="I207" s="9"/>
      <c r="J207" s="2" t="str">
        <f t="shared" si="101"/>
        <v>Washington Commanders</v>
      </c>
      <c r="K207" s="2" t="str">
        <f t="shared" si="102"/>
        <v>Chicago Bears</v>
      </c>
      <c r="L207" s="17">
        <f t="shared" si="103"/>
        <v>-120.48192771084337</v>
      </c>
      <c r="M207" s="18">
        <f t="shared" si="104"/>
        <v>100</v>
      </c>
      <c r="N207" s="4">
        <f t="shared" si="82"/>
        <v>1.83</v>
      </c>
      <c r="O207" s="4">
        <f t="shared" si="83"/>
        <v>2</v>
      </c>
      <c r="P207" s="4"/>
      <c r="Q207" s="4"/>
      <c r="R207" s="1">
        <f t="shared" si="84"/>
        <v>0.54644808743169393</v>
      </c>
      <c r="S207" s="1">
        <f t="shared" si="85"/>
        <v>0.5</v>
      </c>
      <c r="T207" s="1">
        <f t="shared" si="86"/>
        <v>4.4386422976501305E-2</v>
      </c>
      <c r="U207" s="1">
        <f t="shared" si="87"/>
        <v>2.3224043715846965E-2</v>
      </c>
      <c r="V207" s="1">
        <f t="shared" si="88"/>
        <v>0.53422404371584697</v>
      </c>
      <c r="W207" s="1"/>
      <c r="X207" s="17">
        <f t="shared" si="89"/>
        <v>871.87381729284084</v>
      </c>
      <c r="Y207" s="18">
        <f t="shared" si="90"/>
        <v>1045.6626202421151</v>
      </c>
      <c r="Z207" s="2">
        <f t="shared" si="91"/>
        <v>828.28012642819874</v>
      </c>
      <c r="AA207" s="18">
        <f t="shared" si="92"/>
        <v>993.3794892300092</v>
      </c>
      <c r="AB207" s="2">
        <f t="shared" si="93"/>
        <v>-120.73210114461043</v>
      </c>
      <c r="AC207" s="2">
        <f t="shared" si="94"/>
        <v>-100.66646340515068</v>
      </c>
      <c r="AD207" s="2">
        <f t="shared" si="95"/>
        <v>828.28012642819874</v>
      </c>
      <c r="AE207" s="2">
        <f t="shared" si="96"/>
        <v>-1000</v>
      </c>
      <c r="AF207" s="5">
        <f t="shared" si="97"/>
        <v>0.83000000000000007</v>
      </c>
      <c r="AG207" s="5">
        <f t="shared" si="98"/>
        <v>-1</v>
      </c>
      <c r="AH207" s="3">
        <f t="shared" si="99"/>
        <v>202210</v>
      </c>
      <c r="AI207" s="21">
        <v>2</v>
      </c>
      <c r="AJ207" s="21">
        <v>1.83</v>
      </c>
      <c r="AK207" s="21">
        <v>2</v>
      </c>
      <c r="AL207" s="21">
        <v>1.83</v>
      </c>
      <c r="AO207">
        <f t="shared" si="100"/>
        <v>-130</v>
      </c>
      <c r="AP207">
        <f>IF(E207&lt;F207,G207,H207)</f>
        <v>12</v>
      </c>
      <c r="AQ207">
        <f>IF(E207&lt;F207,H207,G207)</f>
        <v>7</v>
      </c>
    </row>
    <row r="208" spans="2:43" x14ac:dyDescent="0.25">
      <c r="B208" s="24">
        <v>44844</v>
      </c>
      <c r="C208" s="20" t="s">
        <v>20</v>
      </c>
      <c r="D208" s="20" t="s">
        <v>50</v>
      </c>
      <c r="E208" s="2">
        <v>-357.14285714285711</v>
      </c>
      <c r="F208" s="2">
        <v>275</v>
      </c>
      <c r="G208">
        <v>30</v>
      </c>
      <c r="H208">
        <v>29</v>
      </c>
      <c r="I208" s="9"/>
      <c r="J208" s="2" t="str">
        <f t="shared" si="101"/>
        <v>Kansas City Chiefs</v>
      </c>
      <c r="K208" s="2" t="str">
        <f t="shared" si="102"/>
        <v>Las Vegas Raiders</v>
      </c>
      <c r="L208" s="17">
        <f t="shared" si="103"/>
        <v>-357.14285714285711</v>
      </c>
      <c r="M208" s="18">
        <f t="shared" si="104"/>
        <v>275</v>
      </c>
      <c r="N208" s="4">
        <f t="shared" si="82"/>
        <v>1.28</v>
      </c>
      <c r="O208" s="4">
        <f t="shared" si="83"/>
        <v>3.75</v>
      </c>
      <c r="P208" s="4"/>
      <c r="Q208" s="4"/>
      <c r="R208" s="1">
        <f t="shared" si="84"/>
        <v>0.78125</v>
      </c>
      <c r="S208" s="1">
        <f t="shared" si="85"/>
        <v>0.26666666666666666</v>
      </c>
      <c r="T208" s="1">
        <f t="shared" si="86"/>
        <v>4.5725646123260466E-2</v>
      </c>
      <c r="U208" s="1">
        <f t="shared" si="87"/>
        <v>0.2572916666666667</v>
      </c>
      <c r="V208" s="1">
        <f t="shared" si="88"/>
        <v>0.76829166666666671</v>
      </c>
      <c r="W208" s="1"/>
      <c r="X208" s="17">
        <f t="shared" si="89"/>
        <v>301.58902326590373</v>
      </c>
      <c r="Y208" s="18">
        <f t="shared" si="90"/>
        <v>2840.2616005464147</v>
      </c>
      <c r="Z208" s="2">
        <f t="shared" si="91"/>
        <v>286.50957210260856</v>
      </c>
      <c r="AA208" s="18">
        <f t="shared" si="92"/>
        <v>2698.2485205190937</v>
      </c>
      <c r="AB208" s="2">
        <f t="shared" si="93"/>
        <v>-349.02847840695074</v>
      </c>
      <c r="AC208" s="2">
        <f t="shared" si="94"/>
        <v>269.82485205190937</v>
      </c>
      <c r="AD208" s="2">
        <f t="shared" si="95"/>
        <v>286.50957210260856</v>
      </c>
      <c r="AE208" s="2">
        <f t="shared" si="96"/>
        <v>-1000</v>
      </c>
      <c r="AF208" s="5">
        <f t="shared" si="97"/>
        <v>0.28000000000000003</v>
      </c>
      <c r="AG208" s="5">
        <f t="shared" si="98"/>
        <v>-1</v>
      </c>
      <c r="AH208" s="3">
        <f t="shared" si="99"/>
        <v>202210</v>
      </c>
      <c r="AI208" s="21">
        <v>1.28</v>
      </c>
      <c r="AJ208" s="21">
        <v>3.75</v>
      </c>
      <c r="AK208" s="21">
        <v>1.28</v>
      </c>
      <c r="AL208" s="21">
        <v>3.75</v>
      </c>
      <c r="AO208">
        <f t="shared" si="100"/>
        <v>-400</v>
      </c>
      <c r="AP208">
        <f>IF(E208&lt;F208,G208,H208)</f>
        <v>30</v>
      </c>
      <c r="AQ208">
        <f>IF(E208&lt;F208,H208,G208)</f>
        <v>29</v>
      </c>
    </row>
    <row r="209" spans="2:43" x14ac:dyDescent="0.25">
      <c r="B209" s="24">
        <v>44843</v>
      </c>
      <c r="C209" s="20" t="s">
        <v>28</v>
      </c>
      <c r="D209" s="20" t="s">
        <v>21</v>
      </c>
      <c r="E209" s="2">
        <v>-166.66666666666663</v>
      </c>
      <c r="F209" s="2">
        <v>145.00000000000003</v>
      </c>
      <c r="G209">
        <v>19</v>
      </c>
      <c r="H209">
        <v>17</v>
      </c>
      <c r="I209" s="9"/>
      <c r="J209" s="2" t="str">
        <f t="shared" si="101"/>
        <v>Baltimore Ravens</v>
      </c>
      <c r="K209" s="2" t="str">
        <f t="shared" si="102"/>
        <v>Cincinnati Bengals</v>
      </c>
      <c r="L209" s="17">
        <f t="shared" si="103"/>
        <v>-166.66666666666663</v>
      </c>
      <c r="M209" s="18">
        <f t="shared" si="104"/>
        <v>145.00000000000003</v>
      </c>
      <c r="N209" s="4">
        <f t="shared" si="82"/>
        <v>1.54</v>
      </c>
      <c r="O209" s="4">
        <f t="shared" si="83"/>
        <v>2.65</v>
      </c>
      <c r="P209" s="4"/>
      <c r="Q209" s="4"/>
      <c r="R209" s="1">
        <f t="shared" si="84"/>
        <v>0.64935064935064934</v>
      </c>
      <c r="S209" s="1">
        <f t="shared" si="85"/>
        <v>0.37735849056603776</v>
      </c>
      <c r="T209" s="1">
        <f t="shared" si="86"/>
        <v>2.6014319809069208E-2</v>
      </c>
      <c r="U209" s="1">
        <f t="shared" si="87"/>
        <v>0.13599607939230579</v>
      </c>
      <c r="V209" s="1">
        <f t="shared" si="88"/>
        <v>0.64699607939230575</v>
      </c>
      <c r="W209" s="1"/>
      <c r="X209" s="17">
        <f t="shared" si="89"/>
        <v>545.60441995143913</v>
      </c>
      <c r="Y209" s="18">
        <f t="shared" si="90"/>
        <v>1648.1806912014345</v>
      </c>
      <c r="Z209" s="2">
        <f t="shared" si="91"/>
        <v>518.32419895386715</v>
      </c>
      <c r="AA209" s="18">
        <f t="shared" si="92"/>
        <v>1565.7716566413626</v>
      </c>
      <c r="AB209" s="2">
        <f t="shared" si="93"/>
        <v>-192.92944493394256</v>
      </c>
      <c r="AC209" s="2">
        <f t="shared" si="94"/>
        <v>156.57716566413626</v>
      </c>
      <c r="AD209" s="2">
        <f t="shared" si="95"/>
        <v>518.32419895386715</v>
      </c>
      <c r="AE209" s="2">
        <f t="shared" si="96"/>
        <v>-1000</v>
      </c>
      <c r="AF209" s="5">
        <f t="shared" si="97"/>
        <v>0.54</v>
      </c>
      <c r="AG209" s="5">
        <f t="shared" si="98"/>
        <v>-1</v>
      </c>
      <c r="AH209" s="3">
        <f t="shared" si="99"/>
        <v>202210</v>
      </c>
      <c r="AI209" s="21">
        <v>1.54</v>
      </c>
      <c r="AJ209" s="21">
        <v>2.65</v>
      </c>
      <c r="AK209" s="21">
        <v>1.6</v>
      </c>
      <c r="AL209" s="21">
        <v>2.4500000000000002</v>
      </c>
      <c r="AO209">
        <f t="shared" si="100"/>
        <v>-170</v>
      </c>
      <c r="AP209">
        <f>IF(E209&lt;F209,G209,H209)</f>
        <v>19</v>
      </c>
      <c r="AQ209">
        <f>IF(E209&lt;F209,H209,G209)</f>
        <v>17</v>
      </c>
    </row>
    <row r="210" spans="2:43" x14ac:dyDescent="0.25">
      <c r="B210" s="24">
        <v>44843</v>
      </c>
      <c r="C210" s="20" t="s">
        <v>48</v>
      </c>
      <c r="D210" s="20" t="s">
        <v>19</v>
      </c>
      <c r="E210" s="2">
        <v>195.00000000000003</v>
      </c>
      <c r="F210" s="2">
        <v>-238.09523809523813</v>
      </c>
      <c r="G210">
        <v>17</v>
      </c>
      <c r="H210">
        <v>20</v>
      </c>
      <c r="I210" s="9"/>
      <c r="J210" s="2" t="str">
        <f t="shared" si="101"/>
        <v>Philadelphia Eagles</v>
      </c>
      <c r="K210" s="2" t="str">
        <f t="shared" si="102"/>
        <v>Arizona Cardinals</v>
      </c>
      <c r="L210" s="17">
        <f t="shared" si="103"/>
        <v>-238.09523809523813</v>
      </c>
      <c r="M210" s="18">
        <f t="shared" si="104"/>
        <v>195.00000000000003</v>
      </c>
      <c r="N210" s="4">
        <f t="shared" si="82"/>
        <v>1.43</v>
      </c>
      <c r="O210" s="4">
        <f t="shared" si="83"/>
        <v>2.9</v>
      </c>
      <c r="P210" s="4"/>
      <c r="Q210" s="4"/>
      <c r="R210" s="1">
        <f t="shared" si="84"/>
        <v>0.69930069930069938</v>
      </c>
      <c r="S210" s="1">
        <f t="shared" si="85"/>
        <v>0.34482758620689657</v>
      </c>
      <c r="T210" s="1">
        <f t="shared" si="86"/>
        <v>4.2263279445727608E-2</v>
      </c>
      <c r="U210" s="1">
        <f t="shared" si="87"/>
        <v>0.1772365565469014</v>
      </c>
      <c r="V210" s="1">
        <f t="shared" si="88"/>
        <v>0.68823655654690141</v>
      </c>
      <c r="W210" s="1"/>
      <c r="X210" s="17">
        <f t="shared" si="89"/>
        <v>452.98878777569371</v>
      </c>
      <c r="Y210" s="18">
        <f t="shared" si="90"/>
        <v>1963.0773393846457</v>
      </c>
      <c r="Z210" s="2">
        <f t="shared" si="91"/>
        <v>430.33934838690902</v>
      </c>
      <c r="AA210" s="18">
        <f t="shared" si="92"/>
        <v>1864.9234724154132</v>
      </c>
      <c r="AB210" s="2">
        <f t="shared" si="93"/>
        <v>-232.37475349358971</v>
      </c>
      <c r="AC210" s="2">
        <f t="shared" si="94"/>
        <v>186.49234724154132</v>
      </c>
      <c r="AD210" s="2">
        <f t="shared" si="95"/>
        <v>430.33934838690902</v>
      </c>
      <c r="AE210" s="2">
        <f t="shared" si="96"/>
        <v>-1000</v>
      </c>
      <c r="AF210" s="5">
        <f t="shared" si="97"/>
        <v>0.42999999999999994</v>
      </c>
      <c r="AG210" s="5">
        <f t="shared" si="98"/>
        <v>-1</v>
      </c>
      <c r="AH210" s="3">
        <f t="shared" si="99"/>
        <v>202210</v>
      </c>
      <c r="AI210" s="21">
        <v>2.9</v>
      </c>
      <c r="AJ210" s="21">
        <v>1.43</v>
      </c>
      <c r="AK210" s="21">
        <v>2.95</v>
      </c>
      <c r="AL210" s="21">
        <v>1.42</v>
      </c>
      <c r="AO210">
        <f t="shared" si="100"/>
        <v>-300</v>
      </c>
      <c r="AP210">
        <f>IF(E210&lt;F210,G210,H210)</f>
        <v>20</v>
      </c>
      <c r="AQ210">
        <f>IF(E210&lt;F210,H210,G210)</f>
        <v>17</v>
      </c>
    </row>
    <row r="211" spans="2:43" x14ac:dyDescent="0.25">
      <c r="B211" s="24">
        <v>44843</v>
      </c>
      <c r="C211" s="20" t="s">
        <v>47</v>
      </c>
      <c r="D211" s="20" t="s">
        <v>23</v>
      </c>
      <c r="E211" s="2">
        <v>-232.55813953488376</v>
      </c>
      <c r="F211" s="2">
        <v>190</v>
      </c>
      <c r="G211">
        <v>10</v>
      </c>
      <c r="H211">
        <v>22</v>
      </c>
      <c r="I211" s="9"/>
      <c r="J211" s="2" t="str">
        <f t="shared" si="101"/>
        <v>Los Angeles Rams</v>
      </c>
      <c r="K211" s="2" t="str">
        <f t="shared" si="102"/>
        <v>Dallas Cowboys</v>
      </c>
      <c r="L211" s="17">
        <f t="shared" si="103"/>
        <v>-232.55813953488376</v>
      </c>
      <c r="M211" s="18">
        <f t="shared" si="104"/>
        <v>190</v>
      </c>
      <c r="N211" s="4">
        <f t="shared" si="82"/>
        <v>1.4</v>
      </c>
      <c r="O211" s="4">
        <f t="shared" si="83"/>
        <v>3.1</v>
      </c>
      <c r="P211" s="4"/>
      <c r="Q211" s="4"/>
      <c r="R211" s="1">
        <f t="shared" si="84"/>
        <v>0.7142857142857143</v>
      </c>
      <c r="S211" s="1">
        <f t="shared" si="85"/>
        <v>0.32258064516129031</v>
      </c>
      <c r="T211" s="1">
        <f t="shared" si="86"/>
        <v>3.5555555555555562E-2</v>
      </c>
      <c r="U211" s="1">
        <f t="shared" si="87"/>
        <v>0.19585253456221199</v>
      </c>
      <c r="V211" s="1">
        <f t="shared" si="88"/>
        <v>0.70685253456221198</v>
      </c>
      <c r="W211" s="1"/>
      <c r="X211" s="17">
        <f t="shared" si="89"/>
        <v>414.72223852086552</v>
      </c>
      <c r="Y211" s="18">
        <f t="shared" si="90"/>
        <v>2130.2265089838866</v>
      </c>
      <c r="Z211" s="2">
        <f t="shared" si="91"/>
        <v>393.98612659482222</v>
      </c>
      <c r="AA211" s="18">
        <f t="shared" si="92"/>
        <v>2023.7151835346922</v>
      </c>
      <c r="AB211" s="2">
        <f t="shared" si="93"/>
        <v>-253.81604389039978</v>
      </c>
      <c r="AC211" s="2">
        <f t="shared" si="94"/>
        <v>202.37151835346921</v>
      </c>
      <c r="AD211" s="2">
        <f t="shared" si="95"/>
        <v>-1000</v>
      </c>
      <c r="AE211" s="2">
        <f t="shared" si="96"/>
        <v>2023.7151835346922</v>
      </c>
      <c r="AF211" s="5">
        <f t="shared" si="97"/>
        <v>-1</v>
      </c>
      <c r="AG211" s="5">
        <f t="shared" si="98"/>
        <v>2.1</v>
      </c>
      <c r="AH211" s="3">
        <f t="shared" si="99"/>
        <v>202210</v>
      </c>
      <c r="AI211" s="21">
        <v>1.4</v>
      </c>
      <c r="AJ211" s="21">
        <v>3.1</v>
      </c>
      <c r="AK211" s="21">
        <v>1.43</v>
      </c>
      <c r="AL211" s="21">
        <v>2.9</v>
      </c>
      <c r="AO211">
        <f t="shared" si="100"/>
        <v>-300</v>
      </c>
      <c r="AP211">
        <f>IF(E211&lt;F211,G211,H211)</f>
        <v>10</v>
      </c>
      <c r="AQ211">
        <f>IF(E211&lt;F211,H211,G211)</f>
        <v>22</v>
      </c>
    </row>
    <row r="212" spans="2:43" x14ac:dyDescent="0.25">
      <c r="B212" s="24">
        <v>44843</v>
      </c>
      <c r="C212" s="20" t="s">
        <v>44</v>
      </c>
      <c r="D212" s="20" t="s">
        <v>22</v>
      </c>
      <c r="E212" s="2">
        <v>215</v>
      </c>
      <c r="F212" s="2">
        <v>-263.1578947368422</v>
      </c>
      <c r="G212">
        <v>15</v>
      </c>
      <c r="H212">
        <v>37</v>
      </c>
      <c r="I212" s="9"/>
      <c r="J212" s="2" t="str">
        <f t="shared" si="101"/>
        <v>San Francisco 49ers</v>
      </c>
      <c r="K212" s="2" t="str">
        <f t="shared" si="102"/>
        <v>Carolina Panthers</v>
      </c>
      <c r="L212" s="17">
        <f t="shared" si="103"/>
        <v>-263.1578947368422</v>
      </c>
      <c r="M212" s="18">
        <f t="shared" si="104"/>
        <v>215</v>
      </c>
      <c r="N212" s="4">
        <f t="shared" si="82"/>
        <v>1.47</v>
      </c>
      <c r="O212" s="4">
        <f t="shared" si="83"/>
        <v>2.75</v>
      </c>
      <c r="P212" s="4"/>
      <c r="Q212" s="4"/>
      <c r="R212" s="1">
        <f t="shared" si="84"/>
        <v>0.68027210884353739</v>
      </c>
      <c r="S212" s="1">
        <f t="shared" si="85"/>
        <v>0.36363636363636365</v>
      </c>
      <c r="T212" s="1">
        <f t="shared" si="86"/>
        <v>4.206161137440767E-2</v>
      </c>
      <c r="U212" s="1">
        <f t="shared" si="87"/>
        <v>0.15831787260358687</v>
      </c>
      <c r="V212" s="1">
        <f t="shared" si="88"/>
        <v>0.66931787260358688</v>
      </c>
      <c r="W212" s="1"/>
      <c r="X212" s="17">
        <f t="shared" si="89"/>
        <v>494.0584151893168</v>
      </c>
      <c r="Y212" s="18">
        <f t="shared" si="90"/>
        <v>1810.0865209085014</v>
      </c>
      <c r="Z212" s="2">
        <f t="shared" si="91"/>
        <v>469.35549442985092</v>
      </c>
      <c r="AA212" s="18">
        <f t="shared" si="92"/>
        <v>1719.5821948630762</v>
      </c>
      <c r="AB212" s="2">
        <f t="shared" si="93"/>
        <v>-213.05812158750777</v>
      </c>
      <c r="AC212" s="2">
        <f t="shared" si="94"/>
        <v>171.95821948630763</v>
      </c>
      <c r="AD212" s="2">
        <f t="shared" si="95"/>
        <v>469.35549442985092</v>
      </c>
      <c r="AE212" s="2">
        <f t="shared" si="96"/>
        <v>-1000</v>
      </c>
      <c r="AF212" s="5">
        <f t="shared" si="97"/>
        <v>0.47</v>
      </c>
      <c r="AG212" s="5">
        <f t="shared" si="98"/>
        <v>-1</v>
      </c>
      <c r="AH212" s="3">
        <f t="shared" si="99"/>
        <v>202210</v>
      </c>
      <c r="AI212" s="21">
        <v>2.75</v>
      </c>
      <c r="AJ212" s="21">
        <v>1.47</v>
      </c>
      <c r="AK212" s="21">
        <v>3.15</v>
      </c>
      <c r="AL212" s="21">
        <v>1.38</v>
      </c>
      <c r="AO212">
        <f t="shared" si="100"/>
        <v>-300</v>
      </c>
      <c r="AP212">
        <f>IF(E212&lt;F212,G212,H212)</f>
        <v>37</v>
      </c>
      <c r="AQ212">
        <f>IF(E212&lt;F212,H212,G212)</f>
        <v>15</v>
      </c>
    </row>
    <row r="213" spans="2:43" x14ac:dyDescent="0.25">
      <c r="B213" s="24">
        <v>44843</v>
      </c>
      <c r="C213" s="20" t="s">
        <v>24</v>
      </c>
      <c r="D213" s="20" t="s">
        <v>45</v>
      </c>
      <c r="E213" s="2">
        <v>-999.99999999999909</v>
      </c>
      <c r="F213" s="2">
        <v>625</v>
      </c>
      <c r="G213">
        <v>38</v>
      </c>
      <c r="H213">
        <v>3</v>
      </c>
      <c r="I213" s="9"/>
      <c r="J213" s="2" t="str">
        <f t="shared" si="101"/>
        <v>Buffalo Bills</v>
      </c>
      <c r="K213" s="2" t="str">
        <f t="shared" si="102"/>
        <v>Pittsburgh Steelers</v>
      </c>
      <c r="L213" s="17">
        <f t="shared" si="103"/>
        <v>-999.99999999999909</v>
      </c>
      <c r="M213" s="18">
        <f t="shared" si="104"/>
        <v>625</v>
      </c>
      <c r="N213" s="4">
        <f t="shared" si="82"/>
        <v>1.1100000000000001</v>
      </c>
      <c r="O213" s="4">
        <f t="shared" si="83"/>
        <v>6.75</v>
      </c>
      <c r="P213" s="4"/>
      <c r="Q213" s="4"/>
      <c r="R213" s="1">
        <f t="shared" si="84"/>
        <v>0.9009009009009008</v>
      </c>
      <c r="S213" s="1">
        <f t="shared" si="85"/>
        <v>0.14814814814814814</v>
      </c>
      <c r="T213" s="1">
        <f t="shared" si="86"/>
        <v>4.6755725190839703E-2</v>
      </c>
      <c r="U213" s="1">
        <f t="shared" si="87"/>
        <v>0.37637637637637633</v>
      </c>
      <c r="V213" s="1">
        <f t="shared" si="88"/>
        <v>0.88737637637637634</v>
      </c>
      <c r="W213" s="1"/>
      <c r="X213" s="17">
        <f t="shared" si="89"/>
        <v>126.9175364838142</v>
      </c>
      <c r="Y213" s="18">
        <f t="shared" si="90"/>
        <v>5771.7422617421498</v>
      </c>
      <c r="Z213" s="2">
        <f t="shared" si="91"/>
        <v>120.57165965962349</v>
      </c>
      <c r="AA213" s="18">
        <f t="shared" si="92"/>
        <v>5483.1551486550425</v>
      </c>
      <c r="AB213" s="2">
        <f t="shared" si="93"/>
        <v>-829.38229665497056</v>
      </c>
      <c r="AC213" s="2">
        <f t="shared" si="94"/>
        <v>548.31551486550427</v>
      </c>
      <c r="AD213" s="2">
        <f t="shared" si="95"/>
        <v>120.57165965962349</v>
      </c>
      <c r="AE213" s="2">
        <f t="shared" si="96"/>
        <v>-1000</v>
      </c>
      <c r="AF213" s="5">
        <f t="shared" si="97"/>
        <v>0.1100000000000001</v>
      </c>
      <c r="AG213" s="5">
        <f t="shared" si="98"/>
        <v>-1</v>
      </c>
      <c r="AH213" s="3">
        <f t="shared" si="99"/>
        <v>202210</v>
      </c>
      <c r="AI213" s="21">
        <v>1.1100000000000001</v>
      </c>
      <c r="AJ213" s="21">
        <v>6.75</v>
      </c>
      <c r="AK213" s="21">
        <v>1.1000000000000001</v>
      </c>
      <c r="AL213" s="21">
        <v>7.25</v>
      </c>
      <c r="AO213">
        <f t="shared" si="100"/>
        <v>-1000</v>
      </c>
      <c r="AP213">
        <f>IF(E213&lt;F213,G213,H213)</f>
        <v>38</v>
      </c>
      <c r="AQ213">
        <f>IF(E213&lt;F213,H213,G213)</f>
        <v>3</v>
      </c>
    </row>
    <row r="214" spans="2:43" x14ac:dyDescent="0.25">
      <c r="B214" s="24">
        <v>44843</v>
      </c>
      <c r="C214" s="20" t="s">
        <v>46</v>
      </c>
      <c r="D214" s="20" t="s">
        <v>31</v>
      </c>
      <c r="E214" s="2">
        <v>104.99999999999999</v>
      </c>
      <c r="F214" s="2">
        <v>-125</v>
      </c>
      <c r="G214">
        <v>28</v>
      </c>
      <c r="H214">
        <v>30</v>
      </c>
      <c r="I214" s="9"/>
      <c r="J214" s="2" t="str">
        <f t="shared" si="101"/>
        <v>Los Angeles Chargers</v>
      </c>
      <c r="K214" s="2" t="str">
        <f t="shared" si="102"/>
        <v>Cleveland Browns</v>
      </c>
      <c r="L214" s="17">
        <f t="shared" si="103"/>
        <v>-125</v>
      </c>
      <c r="M214" s="18">
        <f t="shared" si="104"/>
        <v>104.99999999999999</v>
      </c>
      <c r="N214" s="4">
        <f t="shared" si="82"/>
        <v>1.66</v>
      </c>
      <c r="O214" s="4">
        <f t="shared" si="83"/>
        <v>2.2999999999999998</v>
      </c>
      <c r="P214" s="4"/>
      <c r="Q214" s="4"/>
      <c r="R214" s="1">
        <f t="shared" si="84"/>
        <v>0.60240963855421692</v>
      </c>
      <c r="S214" s="1">
        <f t="shared" si="85"/>
        <v>0.43478260869565222</v>
      </c>
      <c r="T214" s="1">
        <f t="shared" si="86"/>
        <v>3.5858585858585923E-2</v>
      </c>
      <c r="U214" s="1">
        <f t="shared" si="87"/>
        <v>8.3813514929282351E-2</v>
      </c>
      <c r="V214" s="1">
        <f t="shared" si="88"/>
        <v>0.59481351492928236</v>
      </c>
      <c r="W214" s="1"/>
      <c r="X214" s="17">
        <f t="shared" si="89"/>
        <v>681.19919084032654</v>
      </c>
      <c r="Y214" s="18">
        <f t="shared" si="90"/>
        <v>1332.032655245516</v>
      </c>
      <c r="Z214" s="2">
        <f t="shared" si="91"/>
        <v>647.13923129831016</v>
      </c>
      <c r="AA214" s="18">
        <f t="shared" si="92"/>
        <v>1265.4310224832402</v>
      </c>
      <c r="AB214" s="2">
        <f t="shared" si="93"/>
        <v>-154.5262521009227</v>
      </c>
      <c r="AC214" s="2">
        <f t="shared" si="94"/>
        <v>126.54310224832402</v>
      </c>
      <c r="AD214" s="2">
        <f t="shared" si="95"/>
        <v>647.13923129831016</v>
      </c>
      <c r="AE214" s="2">
        <f t="shared" si="96"/>
        <v>-1000</v>
      </c>
      <c r="AF214" s="5">
        <f t="shared" si="97"/>
        <v>0.65999999999999992</v>
      </c>
      <c r="AG214" s="5">
        <f t="shared" si="98"/>
        <v>-1</v>
      </c>
      <c r="AH214" s="3">
        <f t="shared" si="99"/>
        <v>202210</v>
      </c>
      <c r="AI214" s="21">
        <v>2.2999999999999998</v>
      </c>
      <c r="AJ214" s="21">
        <v>1.66</v>
      </c>
      <c r="AK214" s="21">
        <v>2.0499999999999998</v>
      </c>
      <c r="AL214" s="21">
        <v>1.8</v>
      </c>
      <c r="AO214">
        <f t="shared" si="100"/>
        <v>-130</v>
      </c>
      <c r="AP214">
        <f>IF(E214&lt;F214,G214,H214)</f>
        <v>30</v>
      </c>
      <c r="AQ214">
        <f>IF(E214&lt;F214,H214,G214)</f>
        <v>28</v>
      </c>
    </row>
    <row r="215" spans="2:43" x14ac:dyDescent="0.25">
      <c r="B215" s="24">
        <v>44843</v>
      </c>
      <c r="C215" s="20" t="s">
        <v>26</v>
      </c>
      <c r="D215" s="20" t="s">
        <v>40</v>
      </c>
      <c r="E215" s="2">
        <v>-312.49999999999994</v>
      </c>
      <c r="F215" s="2">
        <v>250</v>
      </c>
      <c r="G215">
        <v>6</v>
      </c>
      <c r="H215">
        <v>13</v>
      </c>
      <c r="I215" s="9"/>
      <c r="J215" s="2" t="str">
        <f t="shared" si="101"/>
        <v>Jacksonville Jaguars</v>
      </c>
      <c r="K215" s="2" t="str">
        <f t="shared" si="102"/>
        <v>Houston Texans</v>
      </c>
      <c r="L215" s="17">
        <f t="shared" si="103"/>
        <v>-312.49999999999994</v>
      </c>
      <c r="M215" s="18">
        <f t="shared" si="104"/>
        <v>250</v>
      </c>
      <c r="N215" s="4">
        <f t="shared" si="82"/>
        <v>1.31</v>
      </c>
      <c r="O215" s="4">
        <f t="shared" si="83"/>
        <v>3.6</v>
      </c>
      <c r="P215" s="4"/>
      <c r="Q215" s="4"/>
      <c r="R215" s="1">
        <f t="shared" si="84"/>
        <v>0.76335877862595414</v>
      </c>
      <c r="S215" s="1">
        <f t="shared" si="85"/>
        <v>0.27777777777777779</v>
      </c>
      <c r="T215" s="1">
        <f t="shared" si="86"/>
        <v>3.9511201629327863E-2</v>
      </c>
      <c r="U215" s="1">
        <f t="shared" si="87"/>
        <v>0.24279050042408817</v>
      </c>
      <c r="V215" s="1">
        <f t="shared" si="88"/>
        <v>0.75379050042408813</v>
      </c>
      <c r="W215" s="1"/>
      <c r="X215" s="17">
        <f t="shared" si="89"/>
        <v>326.62855188197847</v>
      </c>
      <c r="Y215" s="18">
        <f t="shared" si="90"/>
        <v>2645.8589098869329</v>
      </c>
      <c r="Z215" s="2">
        <f t="shared" si="91"/>
        <v>310.29712428787951</v>
      </c>
      <c r="AA215" s="18">
        <f t="shared" si="92"/>
        <v>2513.565964392586</v>
      </c>
      <c r="AB215" s="2">
        <f t="shared" si="93"/>
        <v>-322.27175881663845</v>
      </c>
      <c r="AC215" s="2">
        <f t="shared" si="94"/>
        <v>251.3565964392586</v>
      </c>
      <c r="AD215" s="2">
        <f t="shared" si="95"/>
        <v>-1000</v>
      </c>
      <c r="AE215" s="2">
        <f t="shared" si="96"/>
        <v>2513.565964392586</v>
      </c>
      <c r="AF215" s="5">
        <f t="shared" si="97"/>
        <v>-1</v>
      </c>
      <c r="AG215" s="5">
        <f t="shared" si="98"/>
        <v>2.6</v>
      </c>
      <c r="AH215" s="3">
        <f t="shared" si="99"/>
        <v>202210</v>
      </c>
      <c r="AI215" s="21">
        <v>1.31</v>
      </c>
      <c r="AJ215" s="21">
        <v>3.6</v>
      </c>
      <c r="AK215" s="21">
        <v>1.32</v>
      </c>
      <c r="AL215" s="21">
        <v>3.5</v>
      </c>
      <c r="AO215">
        <f t="shared" si="100"/>
        <v>-400</v>
      </c>
      <c r="AP215">
        <f>IF(E215&lt;F215,G215,H215)</f>
        <v>6</v>
      </c>
      <c r="AQ215">
        <f>IF(E215&lt;F215,H215,G215)</f>
        <v>13</v>
      </c>
    </row>
    <row r="216" spans="2:43" x14ac:dyDescent="0.25">
      <c r="B216" s="24">
        <v>44843</v>
      </c>
      <c r="C216" s="20" t="s">
        <v>29</v>
      </c>
      <c r="D216" s="20" t="s">
        <v>37</v>
      </c>
      <c r="E216" s="2">
        <v>-400</v>
      </c>
      <c r="F216" s="2">
        <v>309.99999999999994</v>
      </c>
      <c r="G216">
        <v>29</v>
      </c>
      <c r="H216">
        <v>22</v>
      </c>
      <c r="I216" s="9"/>
      <c r="J216" s="2" t="str">
        <f t="shared" si="101"/>
        <v>Minnesota Vikings</v>
      </c>
      <c r="K216" s="2" t="str">
        <f t="shared" si="102"/>
        <v>Chicago Bears</v>
      </c>
      <c r="L216" s="17">
        <f t="shared" si="103"/>
        <v>-400</v>
      </c>
      <c r="M216" s="18">
        <f t="shared" si="104"/>
        <v>309.99999999999994</v>
      </c>
      <c r="N216" s="4">
        <f t="shared" si="82"/>
        <v>1.31</v>
      </c>
      <c r="O216" s="4">
        <f t="shared" si="83"/>
        <v>3.55</v>
      </c>
      <c r="P216" s="4"/>
      <c r="Q216" s="4"/>
      <c r="R216" s="1">
        <f t="shared" si="84"/>
        <v>0.76335877862595414</v>
      </c>
      <c r="S216" s="1">
        <f t="shared" si="85"/>
        <v>0.28169014084507044</v>
      </c>
      <c r="T216" s="1">
        <f t="shared" si="86"/>
        <v>4.3106995884773514E-2</v>
      </c>
      <c r="U216" s="1">
        <f t="shared" si="87"/>
        <v>0.24083431889044185</v>
      </c>
      <c r="V216" s="1">
        <f t="shared" si="88"/>
        <v>0.75183431889044183</v>
      </c>
      <c r="W216" s="1"/>
      <c r="X216" s="17">
        <f t="shared" si="89"/>
        <v>330.08027815995609</v>
      </c>
      <c r="Y216" s="18">
        <f t="shared" si="90"/>
        <v>2621.0959219336551</v>
      </c>
      <c r="Z216" s="2">
        <f t="shared" si="91"/>
        <v>313.57626425195826</v>
      </c>
      <c r="AA216" s="18">
        <f t="shared" si="92"/>
        <v>2490.0411258369722</v>
      </c>
      <c r="AB216" s="2">
        <f t="shared" si="93"/>
        <v>-318.90168804246639</v>
      </c>
      <c r="AC216" s="2">
        <f t="shared" si="94"/>
        <v>249.00411258369724</v>
      </c>
      <c r="AD216" s="2">
        <f t="shared" si="95"/>
        <v>313.57626425195826</v>
      </c>
      <c r="AE216" s="2">
        <f t="shared" si="96"/>
        <v>-1000</v>
      </c>
      <c r="AF216" s="5">
        <f t="shared" si="97"/>
        <v>0.31000000000000005</v>
      </c>
      <c r="AG216" s="5">
        <f t="shared" si="98"/>
        <v>-1</v>
      </c>
      <c r="AH216" s="3">
        <f t="shared" si="99"/>
        <v>202210</v>
      </c>
      <c r="AI216" s="21">
        <v>1.31</v>
      </c>
      <c r="AJ216" s="21">
        <v>3.55</v>
      </c>
      <c r="AK216" s="21">
        <v>1.25</v>
      </c>
      <c r="AL216" s="21">
        <v>4.0999999999999996</v>
      </c>
      <c r="AO216">
        <f t="shared" si="100"/>
        <v>-400</v>
      </c>
      <c r="AP216">
        <f>IF(E216&lt;F216,G216,H216)</f>
        <v>29</v>
      </c>
      <c r="AQ216">
        <f>IF(E216&lt;F216,H216,G216)</f>
        <v>22</v>
      </c>
    </row>
    <row r="217" spans="2:43" x14ac:dyDescent="0.25">
      <c r="B217" s="24">
        <v>44843</v>
      </c>
      <c r="C217" s="20" t="s">
        <v>36</v>
      </c>
      <c r="D217" s="20" t="s">
        <v>34</v>
      </c>
      <c r="E217" s="2">
        <v>-156.25000000000003</v>
      </c>
      <c r="F217" s="2">
        <v>135</v>
      </c>
      <c r="G217">
        <v>29</v>
      </c>
      <c r="H217">
        <v>0</v>
      </c>
      <c r="I217" s="9"/>
      <c r="J217" s="2" t="str">
        <f t="shared" si="101"/>
        <v>New England Patriots</v>
      </c>
      <c r="K217" s="2" t="str">
        <f t="shared" si="102"/>
        <v>Detroit Lions</v>
      </c>
      <c r="L217" s="17">
        <f t="shared" si="103"/>
        <v>-156.25000000000003</v>
      </c>
      <c r="M217" s="18">
        <f t="shared" si="104"/>
        <v>135</v>
      </c>
      <c r="N217" s="4">
        <f t="shared" si="82"/>
        <v>1.68</v>
      </c>
      <c r="O217" s="4">
        <f t="shared" si="83"/>
        <v>2.25</v>
      </c>
      <c r="P217" s="4"/>
      <c r="Q217" s="4"/>
      <c r="R217" s="1">
        <f t="shared" si="84"/>
        <v>0.59523809523809523</v>
      </c>
      <c r="S217" s="1">
        <f t="shared" si="85"/>
        <v>0.44444444444444442</v>
      </c>
      <c r="T217" s="1">
        <f t="shared" si="86"/>
        <v>3.8167938931297662E-2</v>
      </c>
      <c r="U217" s="1">
        <f t="shared" si="87"/>
        <v>7.5396825396825407E-2</v>
      </c>
      <c r="V217" s="1">
        <f t="shared" si="88"/>
        <v>0.58639682539682547</v>
      </c>
      <c r="W217" s="1"/>
      <c r="X217" s="17">
        <f t="shared" si="89"/>
        <v>705.32983244457648</v>
      </c>
      <c r="Y217" s="18">
        <f t="shared" si="90"/>
        <v>1287.7472223008879</v>
      </c>
      <c r="Z217" s="2">
        <f t="shared" si="91"/>
        <v>670.06334082234764</v>
      </c>
      <c r="AA217" s="18">
        <f t="shared" si="92"/>
        <v>1223.3598611858433</v>
      </c>
      <c r="AB217" s="2">
        <f t="shared" si="93"/>
        <v>-149.23962244714528</v>
      </c>
      <c r="AC217" s="2">
        <f t="shared" si="94"/>
        <v>122.33598611858433</v>
      </c>
      <c r="AD217" s="2">
        <f t="shared" si="95"/>
        <v>670.06334082234764</v>
      </c>
      <c r="AE217" s="2">
        <f t="shared" si="96"/>
        <v>-1000</v>
      </c>
      <c r="AF217" s="5">
        <f t="shared" si="97"/>
        <v>0.67999999999999994</v>
      </c>
      <c r="AG217" s="5">
        <f t="shared" si="98"/>
        <v>-1</v>
      </c>
      <c r="AH217" s="3">
        <f t="shared" si="99"/>
        <v>202210</v>
      </c>
      <c r="AI217" s="21">
        <v>1.68</v>
      </c>
      <c r="AJ217" s="21">
        <v>2.25</v>
      </c>
      <c r="AK217" s="21">
        <v>1.64</v>
      </c>
      <c r="AL217" s="21">
        <v>2.35</v>
      </c>
      <c r="AO217">
        <f t="shared" si="100"/>
        <v>-160</v>
      </c>
      <c r="AP217">
        <f>IF(E217&lt;F217,G217,H217)</f>
        <v>29</v>
      </c>
      <c r="AQ217">
        <f>IF(E217&lt;F217,H217,G217)</f>
        <v>0</v>
      </c>
    </row>
    <row r="218" spans="2:43" x14ac:dyDescent="0.25">
      <c r="B218" s="24">
        <v>44843</v>
      </c>
      <c r="C218" s="20" t="s">
        <v>43</v>
      </c>
      <c r="D218" s="20" t="s">
        <v>32</v>
      </c>
      <c r="E218" s="2">
        <v>-238.09523809523813</v>
      </c>
      <c r="F218" s="2">
        <v>195.00000000000003</v>
      </c>
      <c r="G218">
        <v>39</v>
      </c>
      <c r="H218">
        <v>32</v>
      </c>
      <c r="I218" s="9"/>
      <c r="J218" s="2" t="str">
        <f t="shared" si="101"/>
        <v>New Orleans Saints</v>
      </c>
      <c r="K218" s="2" t="str">
        <f t="shared" si="102"/>
        <v>Seattle Seahawks</v>
      </c>
      <c r="L218" s="17">
        <f t="shared" si="103"/>
        <v>-238.09523809523813</v>
      </c>
      <c r="M218" s="18">
        <f t="shared" si="104"/>
        <v>195.00000000000003</v>
      </c>
      <c r="N218" s="4">
        <f t="shared" si="82"/>
        <v>1.5</v>
      </c>
      <c r="O218" s="4">
        <f t="shared" si="83"/>
        <v>2.7</v>
      </c>
      <c r="P218" s="4"/>
      <c r="Q218" s="4"/>
      <c r="R218" s="1">
        <f t="shared" si="84"/>
        <v>0.66666666666666663</v>
      </c>
      <c r="S218" s="1">
        <f t="shared" si="85"/>
        <v>0.37037037037037035</v>
      </c>
      <c r="T218" s="1">
        <f t="shared" si="86"/>
        <v>3.5714285714285587E-2</v>
      </c>
      <c r="U218" s="1">
        <f t="shared" si="87"/>
        <v>0.14814814814814814</v>
      </c>
      <c r="V218" s="1">
        <f t="shared" si="88"/>
        <v>0.65914814814814815</v>
      </c>
      <c r="W218" s="1"/>
      <c r="X218" s="17">
        <f t="shared" si="89"/>
        <v>517.10962521773342</v>
      </c>
      <c r="Y218" s="18">
        <f t="shared" si="90"/>
        <v>1734.0124117028765</v>
      </c>
      <c r="Z218" s="2">
        <f t="shared" si="91"/>
        <v>491.25414395684675</v>
      </c>
      <c r="AA218" s="18">
        <f t="shared" si="92"/>
        <v>1647.3117911177326</v>
      </c>
      <c r="AB218" s="2">
        <f t="shared" si="93"/>
        <v>-203.56062382403903</v>
      </c>
      <c r="AC218" s="2">
        <f t="shared" si="94"/>
        <v>164.73117911177326</v>
      </c>
      <c r="AD218" s="2">
        <f t="shared" si="95"/>
        <v>491.25414395684675</v>
      </c>
      <c r="AE218" s="2">
        <f t="shared" si="96"/>
        <v>-1000</v>
      </c>
      <c r="AF218" s="5">
        <f t="shared" si="97"/>
        <v>0.5</v>
      </c>
      <c r="AG218" s="5">
        <f t="shared" si="98"/>
        <v>-1</v>
      </c>
      <c r="AH218" s="3">
        <f t="shared" si="99"/>
        <v>202210</v>
      </c>
      <c r="AI218" s="21">
        <v>1.5</v>
      </c>
      <c r="AJ218" s="21">
        <v>2.7</v>
      </c>
      <c r="AK218" s="21">
        <v>1.42</v>
      </c>
      <c r="AL218" s="21">
        <v>2.95</v>
      </c>
      <c r="AO218">
        <f t="shared" si="100"/>
        <v>-300</v>
      </c>
      <c r="AP218">
        <f>IF(E218&lt;F218,G218,H218)</f>
        <v>39</v>
      </c>
      <c r="AQ218">
        <f>IF(E218&lt;F218,H218,G218)</f>
        <v>32</v>
      </c>
    </row>
    <row r="219" spans="2:43" x14ac:dyDescent="0.25">
      <c r="B219" s="24">
        <v>44843</v>
      </c>
      <c r="C219" s="20" t="s">
        <v>42</v>
      </c>
      <c r="D219" s="20" t="s">
        <v>30</v>
      </c>
      <c r="E219" s="2">
        <v>150</v>
      </c>
      <c r="F219" s="2">
        <v>-172.41379310344826</v>
      </c>
      <c r="G219">
        <v>40</v>
      </c>
      <c r="H219">
        <v>17</v>
      </c>
      <c r="I219" s="9"/>
      <c r="J219" s="2" t="str">
        <f t="shared" si="101"/>
        <v>Miami Dolphins</v>
      </c>
      <c r="K219" s="2" t="str">
        <f t="shared" si="102"/>
        <v>New York Jets</v>
      </c>
      <c r="L219" s="17">
        <f t="shared" si="103"/>
        <v>-172.41379310344826</v>
      </c>
      <c r="M219" s="18">
        <f t="shared" si="104"/>
        <v>150</v>
      </c>
      <c r="N219" s="4">
        <f t="shared" si="82"/>
        <v>1.64</v>
      </c>
      <c r="O219" s="4">
        <f t="shared" si="83"/>
        <v>2.35</v>
      </c>
      <c r="P219" s="4"/>
      <c r="Q219" s="4"/>
      <c r="R219" s="1">
        <f t="shared" si="84"/>
        <v>0.6097560975609756</v>
      </c>
      <c r="S219" s="1">
        <f t="shared" si="85"/>
        <v>0.42553191489361702</v>
      </c>
      <c r="T219" s="1">
        <f t="shared" si="86"/>
        <v>3.4085213032581496E-2</v>
      </c>
      <c r="U219" s="1">
        <f t="shared" si="87"/>
        <v>9.2112091333679286E-2</v>
      </c>
      <c r="V219" s="1">
        <f t="shared" si="88"/>
        <v>0.60311209133367927</v>
      </c>
      <c r="W219" s="1"/>
      <c r="X219" s="17">
        <f t="shared" si="89"/>
        <v>658.06657563218641</v>
      </c>
      <c r="Y219" s="18">
        <f t="shared" si="90"/>
        <v>1377.3404079490135</v>
      </c>
      <c r="Z219" s="2">
        <f t="shared" si="91"/>
        <v>625.16324685057702</v>
      </c>
      <c r="AA219" s="18">
        <f t="shared" si="92"/>
        <v>1308.4733875515628</v>
      </c>
      <c r="AB219" s="2">
        <f t="shared" si="93"/>
        <v>-159.95821971905113</v>
      </c>
      <c r="AC219" s="2">
        <f t="shared" si="94"/>
        <v>130.84733875515627</v>
      </c>
      <c r="AD219" s="2">
        <f t="shared" si="95"/>
        <v>-1000</v>
      </c>
      <c r="AE219" s="2">
        <f t="shared" si="96"/>
        <v>1308.4733875515628</v>
      </c>
      <c r="AF219" s="5">
        <f t="shared" si="97"/>
        <v>-1</v>
      </c>
      <c r="AG219" s="5">
        <f t="shared" si="98"/>
        <v>1.35</v>
      </c>
      <c r="AH219" s="3">
        <f t="shared" si="99"/>
        <v>202210</v>
      </c>
      <c r="AI219" s="21">
        <v>2.35</v>
      </c>
      <c r="AJ219" s="21">
        <v>1.64</v>
      </c>
      <c r="AK219" s="21">
        <v>2.5</v>
      </c>
      <c r="AL219" s="21">
        <v>1.58</v>
      </c>
      <c r="AO219">
        <f t="shared" si="100"/>
        <v>-180</v>
      </c>
      <c r="AP219">
        <f>IF(E219&lt;F219,G219,H219)</f>
        <v>17</v>
      </c>
      <c r="AQ219">
        <f>IF(E219&lt;F219,H219,G219)</f>
        <v>40</v>
      </c>
    </row>
    <row r="220" spans="2:43" x14ac:dyDescent="0.25">
      <c r="B220" s="24">
        <v>44843</v>
      </c>
      <c r="C220" s="20" t="s">
        <v>27</v>
      </c>
      <c r="D220" s="20" t="s">
        <v>35</v>
      </c>
      <c r="E220" s="2">
        <v>-526.31578947368439</v>
      </c>
      <c r="F220" s="2">
        <v>400</v>
      </c>
      <c r="G220">
        <v>21</v>
      </c>
      <c r="H220">
        <v>15</v>
      </c>
      <c r="I220" s="9"/>
      <c r="J220" s="2" t="str">
        <f t="shared" si="101"/>
        <v>Tampa Bay Buccaneers</v>
      </c>
      <c r="K220" s="2" t="str">
        <f t="shared" si="102"/>
        <v>Atlanta Falcons</v>
      </c>
      <c r="L220" s="17">
        <f t="shared" si="103"/>
        <v>-526.31578947368439</v>
      </c>
      <c r="M220" s="18">
        <f t="shared" si="104"/>
        <v>400</v>
      </c>
      <c r="N220" s="4">
        <f t="shared" si="82"/>
        <v>1.27</v>
      </c>
      <c r="O220" s="4">
        <f t="shared" si="83"/>
        <v>3.8</v>
      </c>
      <c r="P220" s="4"/>
      <c r="Q220" s="4"/>
      <c r="R220" s="1">
        <f t="shared" si="84"/>
        <v>0.78740157480314954</v>
      </c>
      <c r="S220" s="1">
        <f t="shared" si="85"/>
        <v>0.26315789473684209</v>
      </c>
      <c r="T220" s="1">
        <f t="shared" si="86"/>
        <v>4.8126232741617536E-2</v>
      </c>
      <c r="U220" s="1">
        <f t="shared" si="87"/>
        <v>0.26212184003315375</v>
      </c>
      <c r="V220" s="1">
        <f t="shared" si="88"/>
        <v>0.77312184003315376</v>
      </c>
      <c r="W220" s="1"/>
      <c r="X220" s="17">
        <f t="shared" si="89"/>
        <v>293.45718645992071</v>
      </c>
      <c r="Y220" s="18">
        <f t="shared" si="90"/>
        <v>2909.583445130711</v>
      </c>
      <c r="Z220" s="2">
        <f t="shared" si="91"/>
        <v>278.78432713692467</v>
      </c>
      <c r="AA220" s="18">
        <f t="shared" si="92"/>
        <v>2764.1042728741754</v>
      </c>
      <c r="AB220" s="2">
        <f t="shared" si="93"/>
        <v>-358.70022187755586</v>
      </c>
      <c r="AC220" s="2">
        <f t="shared" si="94"/>
        <v>276.41042728741752</v>
      </c>
      <c r="AD220" s="2">
        <f t="shared" si="95"/>
        <v>278.78432713692467</v>
      </c>
      <c r="AE220" s="2">
        <f t="shared" si="96"/>
        <v>-1000</v>
      </c>
      <c r="AF220" s="5">
        <f t="shared" si="97"/>
        <v>0.27</v>
      </c>
      <c r="AG220" s="5">
        <f t="shared" si="98"/>
        <v>-1</v>
      </c>
      <c r="AH220" s="3">
        <f t="shared" si="99"/>
        <v>202210</v>
      </c>
      <c r="AI220" s="21">
        <v>1.27</v>
      </c>
      <c r="AJ220" s="21">
        <v>3.8</v>
      </c>
      <c r="AK220" s="21">
        <v>1.19</v>
      </c>
      <c r="AL220" s="21">
        <v>5</v>
      </c>
      <c r="AO220">
        <f t="shared" si="100"/>
        <v>-600</v>
      </c>
      <c r="AP220">
        <f>IF(E220&lt;F220,G220,H220)</f>
        <v>21</v>
      </c>
      <c r="AQ220">
        <f>IF(E220&lt;F220,H220,G220)</f>
        <v>15</v>
      </c>
    </row>
    <row r="221" spans="2:43" x14ac:dyDescent="0.25">
      <c r="B221" s="24">
        <v>44843</v>
      </c>
      <c r="C221" s="20" t="s">
        <v>49</v>
      </c>
      <c r="D221" s="20" t="s">
        <v>41</v>
      </c>
      <c r="E221" s="2">
        <v>-105.26315789473685</v>
      </c>
      <c r="F221" s="2">
        <v>-116.27906976744185</v>
      </c>
      <c r="G221">
        <v>17</v>
      </c>
      <c r="H221">
        <v>21</v>
      </c>
      <c r="I221" s="9"/>
      <c r="J221" s="2" t="str">
        <f t="shared" si="101"/>
        <v>Tennessee Titans</v>
      </c>
      <c r="K221" s="2" t="str">
        <f t="shared" si="102"/>
        <v>Washington Commanders</v>
      </c>
      <c r="L221" s="17">
        <f t="shared" si="103"/>
        <v>-116.27906976744185</v>
      </c>
      <c r="M221" s="18">
        <f t="shared" si="104"/>
        <v>-105.26315789473685</v>
      </c>
      <c r="N221" s="4">
        <f t="shared" si="82"/>
        <v>2.25</v>
      </c>
      <c r="O221" s="4">
        <f t="shared" si="83"/>
        <v>1.68</v>
      </c>
      <c r="P221" s="4"/>
      <c r="Q221" s="4"/>
      <c r="R221" s="1">
        <f t="shared" si="84"/>
        <v>0.44444444444444442</v>
      </c>
      <c r="S221" s="1">
        <f t="shared" si="85"/>
        <v>0.59523809523809523</v>
      </c>
      <c r="T221" s="1">
        <f t="shared" si="86"/>
        <v>3.8167938931297662E-2</v>
      </c>
      <c r="U221" s="1">
        <f t="shared" si="87"/>
        <v>7.5396825396825407E-2</v>
      </c>
      <c r="V221" s="1">
        <f t="shared" si="88"/>
        <v>0.4356031746031746</v>
      </c>
      <c r="W221" s="1"/>
      <c r="X221" s="17">
        <f t="shared" si="89"/>
        <v>1295.6673833035745</v>
      </c>
      <c r="Y221" s="18">
        <f t="shared" si="90"/>
        <v>700.89716469112057</v>
      </c>
      <c r="Z221" s="2">
        <f t="shared" si="91"/>
        <v>1230.8840141383957</v>
      </c>
      <c r="AA221" s="18">
        <f t="shared" si="92"/>
        <v>665.85230645656452</v>
      </c>
      <c r="AB221" s="2">
        <f t="shared" si="93"/>
        <v>123.08840141383958</v>
      </c>
      <c r="AC221" s="2">
        <f t="shared" si="94"/>
        <v>-150.18345514512879</v>
      </c>
      <c r="AD221" s="2">
        <f t="shared" si="95"/>
        <v>1230.8840141383957</v>
      </c>
      <c r="AE221" s="2">
        <f t="shared" si="96"/>
        <v>-1000</v>
      </c>
      <c r="AF221" s="5">
        <f t="shared" si="97"/>
        <v>1.25</v>
      </c>
      <c r="AG221" s="5">
        <f t="shared" si="98"/>
        <v>-1</v>
      </c>
      <c r="AH221" s="3">
        <f t="shared" si="99"/>
        <v>202210</v>
      </c>
      <c r="AI221" s="21">
        <v>2.25</v>
      </c>
      <c r="AJ221" s="21">
        <v>1.68</v>
      </c>
      <c r="AK221" s="21">
        <v>1.95</v>
      </c>
      <c r="AL221" s="21">
        <v>1.86</v>
      </c>
      <c r="AO221">
        <f t="shared" si="100"/>
        <v>-120</v>
      </c>
      <c r="AP221">
        <f>IF(E221&lt;F221,G221,H221)</f>
        <v>21</v>
      </c>
      <c r="AQ221">
        <f>IF(E221&lt;F221,H221,G221)</f>
        <v>17</v>
      </c>
    </row>
    <row r="222" spans="2:43" x14ac:dyDescent="0.25">
      <c r="B222" s="24">
        <v>44843</v>
      </c>
      <c r="C222" s="20" t="s">
        <v>33</v>
      </c>
      <c r="D222" s="20" t="s">
        <v>25</v>
      </c>
      <c r="E222" s="2">
        <v>-434.78260869565219</v>
      </c>
      <c r="F222" s="2">
        <v>325</v>
      </c>
      <c r="G222">
        <v>22</v>
      </c>
      <c r="H222">
        <v>27</v>
      </c>
      <c r="I222" s="9"/>
      <c r="J222" s="2" t="str">
        <f t="shared" si="101"/>
        <v>Green Bay Packers</v>
      </c>
      <c r="K222" s="2" t="str">
        <f t="shared" si="102"/>
        <v>New York Giants</v>
      </c>
      <c r="L222" s="17">
        <f t="shared" si="103"/>
        <v>-434.78260869565219</v>
      </c>
      <c r="M222" s="18">
        <f t="shared" si="104"/>
        <v>325</v>
      </c>
      <c r="N222" s="4">
        <f t="shared" si="82"/>
        <v>1.27</v>
      </c>
      <c r="O222" s="4">
        <f t="shared" si="83"/>
        <v>3.8</v>
      </c>
      <c r="P222" s="4"/>
      <c r="Q222" s="4"/>
      <c r="R222" s="1">
        <f t="shared" si="84"/>
        <v>0.78740157480314954</v>
      </c>
      <c r="S222" s="1">
        <f t="shared" si="85"/>
        <v>0.26315789473684209</v>
      </c>
      <c r="T222" s="1">
        <f t="shared" si="86"/>
        <v>4.8126232741617536E-2</v>
      </c>
      <c r="U222" s="1">
        <f t="shared" si="87"/>
        <v>0.26212184003315375</v>
      </c>
      <c r="V222" s="1">
        <f t="shared" si="88"/>
        <v>0.77312184003315376</v>
      </c>
      <c r="W222" s="1"/>
      <c r="X222" s="17">
        <f t="shared" si="89"/>
        <v>293.45718645992071</v>
      </c>
      <c r="Y222" s="18">
        <f t="shared" si="90"/>
        <v>2909.583445130711</v>
      </c>
      <c r="Z222" s="2">
        <f t="shared" si="91"/>
        <v>278.78432713692467</v>
      </c>
      <c r="AA222" s="18">
        <f t="shared" si="92"/>
        <v>2764.1042728741754</v>
      </c>
      <c r="AB222" s="2">
        <f t="shared" si="93"/>
        <v>-358.70022187755586</v>
      </c>
      <c r="AC222" s="2">
        <f t="shared" si="94"/>
        <v>276.41042728741752</v>
      </c>
      <c r="AD222" s="2">
        <f t="shared" si="95"/>
        <v>-1000</v>
      </c>
      <c r="AE222" s="2">
        <f t="shared" si="96"/>
        <v>2764.1042728741754</v>
      </c>
      <c r="AF222" s="5">
        <f t="shared" si="97"/>
        <v>-1</v>
      </c>
      <c r="AG222" s="5">
        <f t="shared" si="98"/>
        <v>2.8</v>
      </c>
      <c r="AH222" s="3">
        <f t="shared" si="99"/>
        <v>202210</v>
      </c>
      <c r="AI222" s="21">
        <v>1.27</v>
      </c>
      <c r="AJ222" s="21">
        <v>3.8</v>
      </c>
      <c r="AK222" s="21">
        <v>1.23</v>
      </c>
      <c r="AL222" s="21">
        <v>4.25</v>
      </c>
      <c r="AO222">
        <f t="shared" si="100"/>
        <v>-500</v>
      </c>
      <c r="AP222">
        <f>IF(E222&lt;F222,G222,H222)</f>
        <v>22</v>
      </c>
      <c r="AQ222">
        <f>IF(E222&lt;F222,H222,G222)</f>
        <v>27</v>
      </c>
    </row>
    <row r="223" spans="2:43" x14ac:dyDescent="0.25">
      <c r="B223" s="24">
        <v>44840</v>
      </c>
      <c r="C223" s="20" t="s">
        <v>38</v>
      </c>
      <c r="D223" s="20" t="s">
        <v>39</v>
      </c>
      <c r="E223" s="2">
        <v>-175.43859649122805</v>
      </c>
      <c r="F223" s="2">
        <v>154.99999999999997</v>
      </c>
      <c r="G223">
        <v>9</v>
      </c>
      <c r="H223">
        <v>12</v>
      </c>
      <c r="I223" s="9"/>
      <c r="J223" s="2" t="str">
        <f t="shared" si="101"/>
        <v>Denver Broncos</v>
      </c>
      <c r="K223" s="2" t="str">
        <f t="shared" si="102"/>
        <v>Indianapolis Colts</v>
      </c>
      <c r="L223" s="17">
        <f t="shared" si="103"/>
        <v>-175.43859649122805</v>
      </c>
      <c r="M223" s="18">
        <f t="shared" si="104"/>
        <v>154.99999999999997</v>
      </c>
      <c r="N223" s="4">
        <f t="shared" si="82"/>
        <v>1.58</v>
      </c>
      <c r="O223" s="4">
        <f t="shared" si="83"/>
        <v>2.5</v>
      </c>
      <c r="P223" s="4"/>
      <c r="Q223" s="4"/>
      <c r="R223" s="1">
        <f t="shared" si="84"/>
        <v>0.63291139240506322</v>
      </c>
      <c r="S223" s="1">
        <f t="shared" si="85"/>
        <v>0.4</v>
      </c>
      <c r="T223" s="1">
        <f t="shared" si="86"/>
        <v>3.1862745098039214E-2</v>
      </c>
      <c r="U223" s="1">
        <f t="shared" si="87"/>
        <v>0.1164556962025316</v>
      </c>
      <c r="V223" s="1">
        <f t="shared" si="88"/>
        <v>0.62745569620253161</v>
      </c>
      <c r="W223" s="1"/>
      <c r="X223" s="17">
        <f t="shared" si="89"/>
        <v>593.73802174746322</v>
      </c>
      <c r="Y223" s="18">
        <f t="shared" si="90"/>
        <v>1520.5870888415161</v>
      </c>
      <c r="Z223" s="2">
        <f t="shared" si="91"/>
        <v>564.05112066009008</v>
      </c>
      <c r="AA223" s="18">
        <f t="shared" si="92"/>
        <v>1444.5577343994403</v>
      </c>
      <c r="AB223" s="2">
        <f t="shared" si="93"/>
        <v>-177.28889516782337</v>
      </c>
      <c r="AC223" s="2">
        <f t="shared" si="94"/>
        <v>144.45577343994404</v>
      </c>
      <c r="AD223" s="2">
        <f t="shared" si="95"/>
        <v>-1000</v>
      </c>
      <c r="AE223" s="2">
        <f t="shared" si="96"/>
        <v>1444.5577343994403</v>
      </c>
      <c r="AF223" s="5">
        <f t="shared" si="97"/>
        <v>-1</v>
      </c>
      <c r="AG223" s="5">
        <f t="shared" si="98"/>
        <v>1.5</v>
      </c>
      <c r="AH223" s="3">
        <f t="shared" si="99"/>
        <v>202210</v>
      </c>
      <c r="AI223" s="21">
        <v>1.58</v>
      </c>
      <c r="AJ223" s="21">
        <v>2.5</v>
      </c>
      <c r="AK223" s="21">
        <v>1.57</v>
      </c>
      <c r="AL223" s="21">
        <v>2.5499999999999998</v>
      </c>
      <c r="AO223">
        <f t="shared" si="100"/>
        <v>-180</v>
      </c>
      <c r="AP223">
        <f>IF(E223&lt;F223,G223,H223)</f>
        <v>9</v>
      </c>
      <c r="AQ223">
        <f>IF(E223&lt;F223,H223,G223)</f>
        <v>12</v>
      </c>
    </row>
    <row r="224" spans="2:43" x14ac:dyDescent="0.25">
      <c r="B224" s="24">
        <v>44837</v>
      </c>
      <c r="C224" s="20" t="s">
        <v>22</v>
      </c>
      <c r="D224" s="20" t="s">
        <v>47</v>
      </c>
      <c r="E224" s="2">
        <v>-125</v>
      </c>
      <c r="F224" s="2">
        <v>104.99999999999999</v>
      </c>
      <c r="G224">
        <v>24</v>
      </c>
      <c r="H224">
        <v>9</v>
      </c>
      <c r="I224" s="9"/>
      <c r="J224" s="2" t="str">
        <f t="shared" si="101"/>
        <v>San Francisco 49ers</v>
      </c>
      <c r="K224" s="2" t="str">
        <f t="shared" si="102"/>
        <v>Los Angeles Rams</v>
      </c>
      <c r="L224" s="17">
        <f t="shared" si="103"/>
        <v>-125</v>
      </c>
      <c r="M224" s="18">
        <f t="shared" si="104"/>
        <v>104.99999999999999</v>
      </c>
      <c r="N224" s="4">
        <f t="shared" si="82"/>
        <v>1.86</v>
      </c>
      <c r="O224" s="4">
        <f t="shared" si="83"/>
        <v>1.95</v>
      </c>
      <c r="P224" s="4"/>
      <c r="Q224" s="4"/>
      <c r="R224" s="1">
        <f t="shared" si="84"/>
        <v>0.5376344086021505</v>
      </c>
      <c r="S224" s="1">
        <f t="shared" si="85"/>
        <v>0.51282051282051289</v>
      </c>
      <c r="T224" s="1">
        <f t="shared" si="86"/>
        <v>4.8031496062992063E-2</v>
      </c>
      <c r="U224" s="1">
        <f t="shared" si="87"/>
        <v>1.2406947890818809E-2</v>
      </c>
      <c r="V224" s="1">
        <f t="shared" si="88"/>
        <v>0.52340694789081876</v>
      </c>
      <c r="W224" s="1"/>
      <c r="X224" s="17">
        <f t="shared" si="89"/>
        <v>910.55927711643062</v>
      </c>
      <c r="Y224" s="18">
        <f t="shared" si="90"/>
        <v>1001.5075521192962</v>
      </c>
      <c r="Z224" s="2">
        <f t="shared" si="91"/>
        <v>865.03131326060907</v>
      </c>
      <c r="AA224" s="18">
        <f t="shared" si="92"/>
        <v>951.43217451333135</v>
      </c>
      <c r="AB224" s="2">
        <f t="shared" si="93"/>
        <v>-115.60275156174939</v>
      </c>
      <c r="AC224" s="2">
        <f t="shared" si="94"/>
        <v>-105.10470707084419</v>
      </c>
      <c r="AD224" s="2">
        <f t="shared" si="95"/>
        <v>865.03131326060907</v>
      </c>
      <c r="AE224" s="2">
        <f t="shared" si="96"/>
        <v>-1000</v>
      </c>
      <c r="AF224" s="5">
        <f t="shared" si="97"/>
        <v>0.8600000000000001</v>
      </c>
      <c r="AG224" s="5">
        <f t="shared" si="98"/>
        <v>-1</v>
      </c>
      <c r="AH224" s="3">
        <f t="shared" si="99"/>
        <v>202210</v>
      </c>
      <c r="AI224" s="21">
        <v>1.86</v>
      </c>
      <c r="AJ224" s="21">
        <v>1.95</v>
      </c>
      <c r="AK224" s="21">
        <v>1.8</v>
      </c>
      <c r="AL224" s="21">
        <v>2.0499999999999998</v>
      </c>
      <c r="AO224">
        <f t="shared" si="100"/>
        <v>-130</v>
      </c>
      <c r="AP224">
        <f>IF(E224&lt;F224,G224,H224)</f>
        <v>24</v>
      </c>
      <c r="AQ224">
        <f>IF(E224&lt;F224,H224,G224)</f>
        <v>9</v>
      </c>
    </row>
    <row r="225" spans="2:43" x14ac:dyDescent="0.25">
      <c r="B225" s="24">
        <v>44836</v>
      </c>
      <c r="C225" s="20" t="s">
        <v>27</v>
      </c>
      <c r="D225" s="20" t="s">
        <v>20</v>
      </c>
      <c r="E225" s="2">
        <v>-131.57894736842104</v>
      </c>
      <c r="F225" s="2">
        <v>110.00000000000001</v>
      </c>
      <c r="G225">
        <v>31</v>
      </c>
      <c r="H225">
        <v>41</v>
      </c>
      <c r="I225" s="9"/>
      <c r="J225" s="2" t="str">
        <f t="shared" si="101"/>
        <v>Tampa Bay Buccaneers</v>
      </c>
      <c r="K225" s="2" t="str">
        <f t="shared" si="102"/>
        <v>Kansas City Chiefs</v>
      </c>
      <c r="L225" s="17">
        <f t="shared" si="103"/>
        <v>-131.57894736842104</v>
      </c>
      <c r="M225" s="18">
        <f t="shared" si="104"/>
        <v>110.00000000000001</v>
      </c>
      <c r="N225" s="4">
        <f t="shared" si="82"/>
        <v>2.0499999999999998</v>
      </c>
      <c r="O225" s="4">
        <f t="shared" si="83"/>
        <v>1.8</v>
      </c>
      <c r="P225" s="4"/>
      <c r="Q225" s="4"/>
      <c r="R225" s="1">
        <f t="shared" si="84"/>
        <v>0.48780487804878053</v>
      </c>
      <c r="S225" s="1">
        <f t="shared" si="85"/>
        <v>0.55555555555555558</v>
      </c>
      <c r="T225" s="1">
        <f t="shared" si="86"/>
        <v>4.1558441558441461E-2</v>
      </c>
      <c r="U225" s="1">
        <f t="shared" si="87"/>
        <v>3.3875338753387524E-2</v>
      </c>
      <c r="V225" s="1">
        <f t="shared" si="88"/>
        <v>0.47712466124661246</v>
      </c>
      <c r="W225" s="1"/>
      <c r="X225" s="17">
        <f t="shared" si="89"/>
        <v>1095.8883101687502</v>
      </c>
      <c r="Y225" s="18">
        <f t="shared" si="90"/>
        <v>831.50998882799388</v>
      </c>
      <c r="Z225" s="2">
        <f t="shared" si="91"/>
        <v>1041.0938946603126</v>
      </c>
      <c r="AA225" s="18">
        <f t="shared" si="92"/>
        <v>789.93448938659412</v>
      </c>
      <c r="AB225" s="2">
        <f t="shared" si="93"/>
        <v>104.10938946603126</v>
      </c>
      <c r="AC225" s="2">
        <f t="shared" si="94"/>
        <v>-126.59277616508776</v>
      </c>
      <c r="AD225" s="2">
        <f t="shared" si="95"/>
        <v>-1000</v>
      </c>
      <c r="AE225" s="2">
        <f t="shared" si="96"/>
        <v>789.93448938659412</v>
      </c>
      <c r="AF225" s="5">
        <f t="shared" si="97"/>
        <v>-1</v>
      </c>
      <c r="AG225" s="5">
        <f t="shared" si="98"/>
        <v>0.8</v>
      </c>
      <c r="AH225" s="3">
        <f t="shared" si="99"/>
        <v>202210</v>
      </c>
      <c r="AI225" s="21">
        <v>2.0499999999999998</v>
      </c>
      <c r="AJ225" s="21">
        <v>1.8</v>
      </c>
      <c r="AK225" s="21">
        <v>1.76</v>
      </c>
      <c r="AL225" s="21">
        <v>2.1</v>
      </c>
      <c r="AO225">
        <f t="shared" si="100"/>
        <v>-140</v>
      </c>
      <c r="AP225">
        <f>IF(E225&lt;F225,G225,H225)</f>
        <v>31</v>
      </c>
      <c r="AQ225">
        <f>IF(E225&lt;F225,H225,G225)</f>
        <v>41</v>
      </c>
    </row>
    <row r="226" spans="2:43" x14ac:dyDescent="0.25">
      <c r="B226" s="24">
        <v>44836</v>
      </c>
      <c r="C226" s="20" t="s">
        <v>33</v>
      </c>
      <c r="D226" s="20" t="s">
        <v>36</v>
      </c>
      <c r="E226" s="2">
        <v>-454.54545454545462</v>
      </c>
      <c r="F226" s="2">
        <v>350</v>
      </c>
      <c r="G226">
        <v>27</v>
      </c>
      <c r="H226">
        <v>24</v>
      </c>
      <c r="I226" s="9"/>
      <c r="J226" s="2" t="str">
        <f t="shared" si="101"/>
        <v>Green Bay Packers</v>
      </c>
      <c r="K226" s="2" t="str">
        <f t="shared" si="102"/>
        <v>New England Patriots</v>
      </c>
      <c r="L226" s="17">
        <f t="shared" si="103"/>
        <v>-454.54545454545462</v>
      </c>
      <c r="M226" s="18">
        <f t="shared" si="104"/>
        <v>350</v>
      </c>
      <c r="N226" s="4">
        <f t="shared" si="82"/>
        <v>1.35</v>
      </c>
      <c r="O226" s="4">
        <f t="shared" si="83"/>
        <v>3.3</v>
      </c>
      <c r="P226" s="4"/>
      <c r="Q226" s="4"/>
      <c r="R226" s="1">
        <f t="shared" si="84"/>
        <v>0.7407407407407407</v>
      </c>
      <c r="S226" s="1">
        <f t="shared" si="85"/>
        <v>0.30303030303030304</v>
      </c>
      <c r="T226" s="1">
        <f t="shared" si="86"/>
        <v>4.1935483870967794E-2</v>
      </c>
      <c r="U226" s="1">
        <f t="shared" si="87"/>
        <v>0.21885521885521883</v>
      </c>
      <c r="V226" s="1">
        <f t="shared" si="88"/>
        <v>0.72985521885521887</v>
      </c>
      <c r="W226" s="1"/>
      <c r="X226" s="17">
        <f t="shared" si="89"/>
        <v>370.13475298361828</v>
      </c>
      <c r="Y226" s="18">
        <f t="shared" si="90"/>
        <v>2363.8563841328437</v>
      </c>
      <c r="Z226" s="2">
        <f t="shared" si="91"/>
        <v>351.62801533443735</v>
      </c>
      <c r="AA226" s="18">
        <f t="shared" si="92"/>
        <v>2245.6635649262016</v>
      </c>
      <c r="AB226" s="2">
        <f t="shared" si="93"/>
        <v>-284.39144675343596</v>
      </c>
      <c r="AC226" s="2">
        <f t="shared" si="94"/>
        <v>224.56635649262017</v>
      </c>
      <c r="AD226" s="2">
        <f t="shared" si="95"/>
        <v>351.62801533443735</v>
      </c>
      <c r="AE226" s="2">
        <f t="shared" si="96"/>
        <v>-1000</v>
      </c>
      <c r="AF226" s="5">
        <f t="shared" si="97"/>
        <v>0.35000000000000009</v>
      </c>
      <c r="AG226" s="5">
        <f t="shared" si="98"/>
        <v>-1</v>
      </c>
      <c r="AH226" s="3">
        <f t="shared" si="99"/>
        <v>202210</v>
      </c>
      <c r="AI226" s="21">
        <v>1.35</v>
      </c>
      <c r="AJ226" s="21">
        <v>3.3</v>
      </c>
      <c r="AK226" s="21">
        <v>1.22</v>
      </c>
      <c r="AL226" s="21">
        <v>4.5</v>
      </c>
      <c r="AO226">
        <f t="shared" si="100"/>
        <v>-500</v>
      </c>
      <c r="AP226">
        <f>IF(E226&lt;F226,G226,H226)</f>
        <v>27</v>
      </c>
      <c r="AQ226">
        <f>IF(E226&lt;F226,H226,G226)</f>
        <v>24</v>
      </c>
    </row>
    <row r="227" spans="2:43" x14ac:dyDescent="0.25">
      <c r="B227" s="24">
        <v>44836</v>
      </c>
      <c r="C227" s="20" t="s">
        <v>50</v>
      </c>
      <c r="D227" s="20" t="s">
        <v>38</v>
      </c>
      <c r="E227" s="2">
        <v>-151.51515151515153</v>
      </c>
      <c r="F227" s="2">
        <v>129.99999999999997</v>
      </c>
      <c r="G227">
        <v>32</v>
      </c>
      <c r="H227">
        <v>23</v>
      </c>
      <c r="I227" s="9"/>
      <c r="J227" s="2" t="str">
        <f t="shared" si="101"/>
        <v>Las Vegas Raiders</v>
      </c>
      <c r="K227" s="2" t="str">
        <f t="shared" si="102"/>
        <v>Denver Broncos</v>
      </c>
      <c r="L227" s="17">
        <f t="shared" si="103"/>
        <v>-151.51515151515153</v>
      </c>
      <c r="M227" s="18">
        <f t="shared" si="104"/>
        <v>129.99999999999997</v>
      </c>
      <c r="N227" s="4">
        <f t="shared" si="82"/>
        <v>1.8</v>
      </c>
      <c r="O227" s="4">
        <f t="shared" si="83"/>
        <v>2.0499999999999998</v>
      </c>
      <c r="P227" s="4"/>
      <c r="Q227" s="4"/>
      <c r="R227" s="1">
        <f t="shared" si="84"/>
        <v>0.55555555555555558</v>
      </c>
      <c r="S227" s="1">
        <f t="shared" si="85"/>
        <v>0.48780487804878053</v>
      </c>
      <c r="T227" s="1">
        <f t="shared" si="86"/>
        <v>4.1558441558441461E-2</v>
      </c>
      <c r="U227" s="1">
        <f t="shared" si="87"/>
        <v>3.3875338753387524E-2</v>
      </c>
      <c r="V227" s="1">
        <f t="shared" si="88"/>
        <v>0.54487533875338756</v>
      </c>
      <c r="W227" s="1"/>
      <c r="X227" s="17">
        <f t="shared" si="89"/>
        <v>835.28218085238643</v>
      </c>
      <c r="Y227" s="18">
        <f t="shared" si="90"/>
        <v>1090.9993667390718</v>
      </c>
      <c r="Z227" s="2">
        <f t="shared" si="91"/>
        <v>793.51807180976709</v>
      </c>
      <c r="AA227" s="18">
        <f t="shared" si="92"/>
        <v>1036.449398402118</v>
      </c>
      <c r="AB227" s="2">
        <f t="shared" si="93"/>
        <v>-126.02107444375048</v>
      </c>
      <c r="AC227" s="2">
        <f t="shared" si="94"/>
        <v>103.6449398402118</v>
      </c>
      <c r="AD227" s="2">
        <f t="shared" si="95"/>
        <v>793.51807180976709</v>
      </c>
      <c r="AE227" s="2">
        <f t="shared" si="96"/>
        <v>-1000</v>
      </c>
      <c r="AF227" s="5">
        <f t="shared" si="97"/>
        <v>0.8</v>
      </c>
      <c r="AG227" s="5">
        <f t="shared" si="98"/>
        <v>-1</v>
      </c>
      <c r="AH227" s="3">
        <f t="shared" si="99"/>
        <v>202210</v>
      </c>
      <c r="AI227" s="21">
        <v>1.8</v>
      </c>
      <c r="AJ227" s="21">
        <v>2.0499999999999998</v>
      </c>
      <c r="AK227" s="21">
        <v>1.66</v>
      </c>
      <c r="AL227" s="21">
        <v>2.2999999999999998</v>
      </c>
      <c r="AO227">
        <f t="shared" si="100"/>
        <v>-160</v>
      </c>
      <c r="AP227">
        <f>IF(E227&lt;F227,G227,H227)</f>
        <v>32</v>
      </c>
      <c r="AQ227">
        <f>IF(E227&lt;F227,H227,G227)</f>
        <v>23</v>
      </c>
    </row>
    <row r="228" spans="2:43" x14ac:dyDescent="0.25">
      <c r="B228" s="24">
        <v>44836</v>
      </c>
      <c r="C228" s="20" t="s">
        <v>44</v>
      </c>
      <c r="D228" s="20" t="s">
        <v>48</v>
      </c>
      <c r="E228" s="2">
        <v>-116.27906976744185</v>
      </c>
      <c r="F228" s="2">
        <v>-105.26315789473685</v>
      </c>
      <c r="G228">
        <v>16</v>
      </c>
      <c r="H228">
        <v>26</v>
      </c>
      <c r="I228" s="9"/>
      <c r="J228" s="2" t="str">
        <f t="shared" si="101"/>
        <v>Carolina Panthers</v>
      </c>
      <c r="K228" s="2" t="str">
        <f t="shared" si="102"/>
        <v>Arizona Cardinals</v>
      </c>
      <c r="L228" s="17">
        <f t="shared" si="103"/>
        <v>-116.27906976744185</v>
      </c>
      <c r="M228" s="18">
        <f t="shared" si="104"/>
        <v>-105.26315789473685</v>
      </c>
      <c r="N228" s="4">
        <f t="shared" si="82"/>
        <v>2.25</v>
      </c>
      <c r="O228" s="4">
        <f t="shared" si="83"/>
        <v>1.68</v>
      </c>
      <c r="P228" s="4"/>
      <c r="Q228" s="4"/>
      <c r="R228" s="1">
        <f t="shared" si="84"/>
        <v>0.44444444444444442</v>
      </c>
      <c r="S228" s="1">
        <f t="shared" si="85"/>
        <v>0.59523809523809523</v>
      </c>
      <c r="T228" s="1">
        <f t="shared" si="86"/>
        <v>3.8167938931297662E-2</v>
      </c>
      <c r="U228" s="1">
        <f t="shared" si="87"/>
        <v>7.5396825396825407E-2</v>
      </c>
      <c r="V228" s="1">
        <f t="shared" si="88"/>
        <v>0.4356031746031746</v>
      </c>
      <c r="W228" s="1"/>
      <c r="X228" s="17">
        <f t="shared" si="89"/>
        <v>1295.6673833035745</v>
      </c>
      <c r="Y228" s="18">
        <f t="shared" si="90"/>
        <v>700.89716469112057</v>
      </c>
      <c r="Z228" s="2">
        <f t="shared" si="91"/>
        <v>1230.8840141383957</v>
      </c>
      <c r="AA228" s="18">
        <f t="shared" si="92"/>
        <v>665.85230645656452</v>
      </c>
      <c r="AB228" s="2">
        <f t="shared" si="93"/>
        <v>123.08840141383958</v>
      </c>
      <c r="AC228" s="2">
        <f t="shared" si="94"/>
        <v>-150.18345514512879</v>
      </c>
      <c r="AD228" s="2">
        <f t="shared" si="95"/>
        <v>-1000</v>
      </c>
      <c r="AE228" s="2">
        <f t="shared" si="96"/>
        <v>665.85230645656452</v>
      </c>
      <c r="AF228" s="5">
        <f t="shared" si="97"/>
        <v>-1</v>
      </c>
      <c r="AG228" s="5">
        <f t="shared" si="98"/>
        <v>0.67999999999999994</v>
      </c>
      <c r="AH228" s="3">
        <f t="shared" si="99"/>
        <v>202210</v>
      </c>
      <c r="AI228" s="21">
        <v>2.25</v>
      </c>
      <c r="AJ228" s="21">
        <v>1.68</v>
      </c>
      <c r="AK228" s="21">
        <v>1.86</v>
      </c>
      <c r="AL228" s="21">
        <v>1.95</v>
      </c>
      <c r="AO228">
        <f t="shared" si="100"/>
        <v>-120</v>
      </c>
      <c r="AP228">
        <f>IF(E228&lt;F228,G228,H228)</f>
        <v>16</v>
      </c>
      <c r="AQ228">
        <f>IF(E228&lt;F228,H228,G228)</f>
        <v>26</v>
      </c>
    </row>
    <row r="229" spans="2:43" x14ac:dyDescent="0.25">
      <c r="B229" s="24">
        <v>44836</v>
      </c>
      <c r="C229" s="20" t="s">
        <v>35</v>
      </c>
      <c r="D229" s="20" t="s">
        <v>46</v>
      </c>
      <c r="E229" s="2">
        <v>100</v>
      </c>
      <c r="F229" s="2">
        <v>-120.48192771084337</v>
      </c>
      <c r="G229">
        <v>23</v>
      </c>
      <c r="H229">
        <v>20</v>
      </c>
      <c r="I229" s="9"/>
      <c r="J229" s="2" t="str">
        <f t="shared" si="101"/>
        <v>Cleveland Browns</v>
      </c>
      <c r="K229" s="2" t="str">
        <f t="shared" si="102"/>
        <v>Atlanta Falcons</v>
      </c>
      <c r="L229" s="17">
        <f t="shared" si="103"/>
        <v>-120.48192771084337</v>
      </c>
      <c r="M229" s="18">
        <f t="shared" si="104"/>
        <v>100</v>
      </c>
      <c r="N229" s="4">
        <f t="shared" si="82"/>
        <v>1.6</v>
      </c>
      <c r="O229" s="4">
        <f t="shared" si="83"/>
        <v>2.4500000000000002</v>
      </c>
      <c r="P229" s="4"/>
      <c r="Q229" s="4"/>
      <c r="R229" s="1">
        <f t="shared" si="84"/>
        <v>0.625</v>
      </c>
      <c r="S229" s="1">
        <f t="shared" si="85"/>
        <v>0.4081632653061224</v>
      </c>
      <c r="T229" s="1">
        <f t="shared" si="86"/>
        <v>3.2098765432098886E-2</v>
      </c>
      <c r="U229" s="1">
        <f t="shared" si="87"/>
        <v>0.1084183673469388</v>
      </c>
      <c r="V229" s="1">
        <f t="shared" si="88"/>
        <v>0.61941836734693878</v>
      </c>
      <c r="W229" s="1"/>
      <c r="X229" s="17">
        <f t="shared" si="89"/>
        <v>614.4177388267467</v>
      </c>
      <c r="Y229" s="18">
        <f t="shared" si="90"/>
        <v>1471.4893831628281</v>
      </c>
      <c r="Z229" s="2">
        <f t="shared" si="91"/>
        <v>583.69685188540939</v>
      </c>
      <c r="AA229" s="18">
        <f t="shared" si="92"/>
        <v>1397.9149140046866</v>
      </c>
      <c r="AB229" s="2">
        <f t="shared" si="93"/>
        <v>-171.32180801898838</v>
      </c>
      <c r="AC229" s="2">
        <f t="shared" si="94"/>
        <v>139.79149140046866</v>
      </c>
      <c r="AD229" s="2">
        <f t="shared" si="95"/>
        <v>-1000</v>
      </c>
      <c r="AE229" s="2">
        <f t="shared" si="96"/>
        <v>1397.9149140046866</v>
      </c>
      <c r="AF229" s="5">
        <f t="shared" si="97"/>
        <v>-1</v>
      </c>
      <c r="AG229" s="5">
        <f t="shared" si="98"/>
        <v>1.4500000000000002</v>
      </c>
      <c r="AH229" s="3">
        <f t="shared" si="99"/>
        <v>202210</v>
      </c>
      <c r="AI229" s="21">
        <v>2.4500000000000002</v>
      </c>
      <c r="AJ229" s="21">
        <v>1.6</v>
      </c>
      <c r="AK229" s="21">
        <v>2</v>
      </c>
      <c r="AL229" s="21">
        <v>1.83</v>
      </c>
      <c r="AO229">
        <f t="shared" si="100"/>
        <v>-130</v>
      </c>
      <c r="AP229">
        <f>IF(E229&lt;F229,G229,H229)</f>
        <v>20</v>
      </c>
      <c r="AQ229">
        <f>IF(E229&lt;F229,H229,G229)</f>
        <v>23</v>
      </c>
    </row>
    <row r="230" spans="2:43" x14ac:dyDescent="0.25">
      <c r="B230" s="24">
        <v>44836</v>
      </c>
      <c r="C230" s="20" t="s">
        <v>28</v>
      </c>
      <c r="D230" s="20" t="s">
        <v>24</v>
      </c>
      <c r="E230" s="2">
        <v>150</v>
      </c>
      <c r="F230" s="2">
        <v>-172.41379310344826</v>
      </c>
      <c r="G230">
        <v>20</v>
      </c>
      <c r="H230">
        <v>23</v>
      </c>
      <c r="I230" s="9"/>
      <c r="J230" s="2" t="str">
        <f t="shared" si="101"/>
        <v>Buffalo Bills</v>
      </c>
      <c r="K230" s="2" t="str">
        <f t="shared" si="102"/>
        <v>Baltimore Ravens</v>
      </c>
      <c r="L230" s="17">
        <f t="shared" si="103"/>
        <v>-172.41379310344826</v>
      </c>
      <c r="M230" s="18">
        <f t="shared" si="104"/>
        <v>150</v>
      </c>
      <c r="N230" s="4">
        <f t="shared" si="82"/>
        <v>1.55</v>
      </c>
      <c r="O230" s="4">
        <f t="shared" si="83"/>
        <v>2.6</v>
      </c>
      <c r="P230" s="4"/>
      <c r="Q230" s="4"/>
      <c r="R230" s="1">
        <f t="shared" si="84"/>
        <v>0.64516129032258063</v>
      </c>
      <c r="S230" s="1">
        <f t="shared" si="85"/>
        <v>0.38461538461538458</v>
      </c>
      <c r="T230" s="1">
        <f t="shared" si="86"/>
        <v>2.8915662650602414E-2</v>
      </c>
      <c r="U230" s="1">
        <f t="shared" si="87"/>
        <v>0.13027295285359802</v>
      </c>
      <c r="V230" s="1">
        <f t="shared" si="88"/>
        <v>0.64127295285359809</v>
      </c>
      <c r="W230" s="1"/>
      <c r="X230" s="17">
        <f t="shared" si="89"/>
        <v>559.39837404665798</v>
      </c>
      <c r="Y230" s="18">
        <f t="shared" si="90"/>
        <v>1609.5378726032154</v>
      </c>
      <c r="Z230" s="2">
        <f t="shared" si="91"/>
        <v>531.42845534432502</v>
      </c>
      <c r="AA230" s="18">
        <f t="shared" si="92"/>
        <v>1529.0609789730545</v>
      </c>
      <c r="AB230" s="2">
        <f t="shared" si="93"/>
        <v>-188.17208411470486</v>
      </c>
      <c r="AC230" s="2">
        <f t="shared" si="94"/>
        <v>152.90609789730544</v>
      </c>
      <c r="AD230" s="2">
        <f t="shared" si="95"/>
        <v>531.42845534432502</v>
      </c>
      <c r="AE230" s="2">
        <f t="shared" si="96"/>
        <v>-1000</v>
      </c>
      <c r="AF230" s="5">
        <f t="shared" si="97"/>
        <v>0.55000000000000004</v>
      </c>
      <c r="AG230" s="5">
        <f t="shared" si="98"/>
        <v>-1</v>
      </c>
      <c r="AH230" s="3">
        <f t="shared" si="99"/>
        <v>202210</v>
      </c>
      <c r="AI230" s="21">
        <v>2.6</v>
      </c>
      <c r="AJ230" s="21">
        <v>1.55</v>
      </c>
      <c r="AK230" s="21">
        <v>2.5</v>
      </c>
      <c r="AL230" s="21">
        <v>1.58</v>
      </c>
      <c r="AO230">
        <f t="shared" si="100"/>
        <v>-180</v>
      </c>
      <c r="AP230">
        <f>IF(E230&lt;F230,G230,H230)</f>
        <v>23</v>
      </c>
      <c r="AQ230">
        <f>IF(E230&lt;F230,H230,G230)</f>
        <v>20</v>
      </c>
    </row>
    <row r="231" spans="2:43" x14ac:dyDescent="0.25">
      <c r="B231" s="24">
        <v>44836</v>
      </c>
      <c r="C231" s="20" t="s">
        <v>23</v>
      </c>
      <c r="D231" s="20" t="s">
        <v>49</v>
      </c>
      <c r="E231" s="2">
        <v>-161.29032258064512</v>
      </c>
      <c r="F231" s="2">
        <v>140</v>
      </c>
      <c r="G231">
        <v>25</v>
      </c>
      <c r="H231">
        <v>10</v>
      </c>
      <c r="I231" s="9"/>
      <c r="J231" s="2" t="str">
        <f t="shared" si="101"/>
        <v>Dallas Cowboys</v>
      </c>
      <c r="K231" s="2" t="str">
        <f t="shared" si="102"/>
        <v>Washington Commanders</v>
      </c>
      <c r="L231" s="17">
        <f t="shared" si="103"/>
        <v>-161.29032258064512</v>
      </c>
      <c r="M231" s="18">
        <f t="shared" si="104"/>
        <v>140</v>
      </c>
      <c r="N231" s="4">
        <f t="shared" si="82"/>
        <v>1.66</v>
      </c>
      <c r="O231" s="4">
        <f t="shared" si="83"/>
        <v>2.2999999999999998</v>
      </c>
      <c r="P231" s="4"/>
      <c r="Q231" s="4"/>
      <c r="R231" s="1">
        <f t="shared" si="84"/>
        <v>0.60240963855421692</v>
      </c>
      <c r="S231" s="1">
        <f t="shared" si="85"/>
        <v>0.43478260869565222</v>
      </c>
      <c r="T231" s="1">
        <f t="shared" si="86"/>
        <v>3.5858585858585923E-2</v>
      </c>
      <c r="U231" s="1">
        <f t="shared" si="87"/>
        <v>8.3813514929282351E-2</v>
      </c>
      <c r="V231" s="1">
        <f t="shared" si="88"/>
        <v>0.59481351492928236</v>
      </c>
      <c r="W231" s="1"/>
      <c r="X231" s="17">
        <f t="shared" si="89"/>
        <v>681.19919084032654</v>
      </c>
      <c r="Y231" s="18">
        <f t="shared" si="90"/>
        <v>1332.032655245516</v>
      </c>
      <c r="Z231" s="2">
        <f t="shared" si="91"/>
        <v>647.13923129831016</v>
      </c>
      <c r="AA231" s="18">
        <f t="shared" si="92"/>
        <v>1265.4310224832402</v>
      </c>
      <c r="AB231" s="2">
        <f t="shared" si="93"/>
        <v>-154.5262521009227</v>
      </c>
      <c r="AC231" s="2">
        <f t="shared" si="94"/>
        <v>126.54310224832402</v>
      </c>
      <c r="AD231" s="2">
        <f t="shared" si="95"/>
        <v>647.13923129831016</v>
      </c>
      <c r="AE231" s="2">
        <f t="shared" si="96"/>
        <v>-1000</v>
      </c>
      <c r="AF231" s="5">
        <f t="shared" si="97"/>
        <v>0.65999999999999992</v>
      </c>
      <c r="AG231" s="5">
        <f t="shared" si="98"/>
        <v>-1</v>
      </c>
      <c r="AH231" s="3">
        <f t="shared" si="99"/>
        <v>202210</v>
      </c>
      <c r="AI231" s="21">
        <v>1.66</v>
      </c>
      <c r="AJ231" s="21">
        <v>2.2999999999999998</v>
      </c>
      <c r="AK231" s="21">
        <v>1.62</v>
      </c>
      <c r="AL231" s="21">
        <v>2.4</v>
      </c>
      <c r="AO231">
        <f t="shared" si="100"/>
        <v>-170</v>
      </c>
      <c r="AP231">
        <f>IF(E231&lt;F231,G231,H231)</f>
        <v>25</v>
      </c>
      <c r="AQ231">
        <f>IF(E231&lt;F231,H231,G231)</f>
        <v>10</v>
      </c>
    </row>
    <row r="232" spans="2:43" x14ac:dyDescent="0.25">
      <c r="B232" s="24">
        <v>44836</v>
      </c>
      <c r="C232" s="20" t="s">
        <v>34</v>
      </c>
      <c r="D232" s="20" t="s">
        <v>32</v>
      </c>
      <c r="E232" s="2">
        <v>-181.81818181818181</v>
      </c>
      <c r="F232" s="2">
        <v>160</v>
      </c>
      <c r="G232">
        <v>45</v>
      </c>
      <c r="H232">
        <v>48</v>
      </c>
      <c r="I232" s="9"/>
      <c r="J232" s="2" t="str">
        <f t="shared" si="101"/>
        <v>Detroit Lions</v>
      </c>
      <c r="K232" s="2" t="str">
        <f t="shared" si="102"/>
        <v>Seattle Seahawks</v>
      </c>
      <c r="L232" s="17">
        <f t="shared" si="103"/>
        <v>-181.81818181818181</v>
      </c>
      <c r="M232" s="18">
        <f t="shared" si="104"/>
        <v>160</v>
      </c>
      <c r="N232" s="4">
        <f t="shared" si="82"/>
        <v>1.44</v>
      </c>
      <c r="O232" s="4">
        <f t="shared" si="83"/>
        <v>2.85</v>
      </c>
      <c r="P232" s="4"/>
      <c r="Q232" s="4"/>
      <c r="R232" s="1">
        <f t="shared" si="84"/>
        <v>0.69444444444444442</v>
      </c>
      <c r="S232" s="1">
        <f t="shared" si="85"/>
        <v>0.35087719298245612</v>
      </c>
      <c r="T232" s="1">
        <f t="shared" si="86"/>
        <v>4.3356643356643354E-2</v>
      </c>
      <c r="U232" s="1">
        <f t="shared" si="87"/>
        <v>0.17178362573099415</v>
      </c>
      <c r="V232" s="1">
        <f t="shared" si="88"/>
        <v>0.68278362573099416</v>
      </c>
      <c r="W232" s="1"/>
      <c r="X232" s="17">
        <f t="shared" si="89"/>
        <v>464.59282606461329</v>
      </c>
      <c r="Y232" s="18">
        <f t="shared" si="90"/>
        <v>1917.3510160506185</v>
      </c>
      <c r="Z232" s="2">
        <f t="shared" si="91"/>
        <v>441.36318476138263</v>
      </c>
      <c r="AA232" s="18">
        <f t="shared" si="92"/>
        <v>1821.4834652480874</v>
      </c>
      <c r="AB232" s="2">
        <f t="shared" si="93"/>
        <v>-226.57077765573882</v>
      </c>
      <c r="AC232" s="2">
        <f t="shared" si="94"/>
        <v>182.14834652480874</v>
      </c>
      <c r="AD232" s="2">
        <f t="shared" si="95"/>
        <v>-1000</v>
      </c>
      <c r="AE232" s="2">
        <f t="shared" si="96"/>
        <v>1821.4834652480874</v>
      </c>
      <c r="AF232" s="5">
        <f t="shared" si="97"/>
        <v>-1</v>
      </c>
      <c r="AG232" s="5">
        <f t="shared" si="98"/>
        <v>1.85</v>
      </c>
      <c r="AH232" s="3">
        <f t="shared" si="99"/>
        <v>202210</v>
      </c>
      <c r="AI232" s="21">
        <v>1.44</v>
      </c>
      <c r="AJ232" s="21">
        <v>2.85</v>
      </c>
      <c r="AK232" s="21">
        <v>1.55</v>
      </c>
      <c r="AL232" s="21">
        <v>2.6</v>
      </c>
      <c r="AO232">
        <f t="shared" si="100"/>
        <v>-190</v>
      </c>
      <c r="AP232">
        <f>IF(E232&lt;F232,G232,H232)</f>
        <v>45</v>
      </c>
      <c r="AQ232">
        <f>IF(E232&lt;F232,H232,G232)</f>
        <v>48</v>
      </c>
    </row>
    <row r="233" spans="2:43" x14ac:dyDescent="0.25">
      <c r="B233" s="24">
        <v>44836</v>
      </c>
      <c r="C233" s="20" t="s">
        <v>40</v>
      </c>
      <c r="D233" s="20" t="s">
        <v>31</v>
      </c>
      <c r="E233" s="2">
        <v>204.99999999999997</v>
      </c>
      <c r="F233" s="2">
        <v>-250.00000000000006</v>
      </c>
      <c r="G233">
        <v>24</v>
      </c>
      <c r="H233">
        <v>34</v>
      </c>
      <c r="I233" s="9"/>
      <c r="J233" s="2" t="str">
        <f t="shared" si="101"/>
        <v>Los Angeles Chargers</v>
      </c>
      <c r="K233" s="2" t="str">
        <f t="shared" si="102"/>
        <v>Houston Texans</v>
      </c>
      <c r="L233" s="17">
        <f t="shared" si="103"/>
        <v>-250.00000000000006</v>
      </c>
      <c r="M233" s="18">
        <f t="shared" si="104"/>
        <v>204.99999999999997</v>
      </c>
      <c r="N233" s="4">
        <f t="shared" si="82"/>
        <v>1.31</v>
      </c>
      <c r="O233" s="4">
        <f t="shared" si="83"/>
        <v>3.6</v>
      </c>
      <c r="P233" s="4"/>
      <c r="Q233" s="4"/>
      <c r="R233" s="1">
        <f t="shared" si="84"/>
        <v>0.76335877862595414</v>
      </c>
      <c r="S233" s="1">
        <f t="shared" si="85"/>
        <v>0.27777777777777779</v>
      </c>
      <c r="T233" s="1">
        <f t="shared" si="86"/>
        <v>3.9511201629327863E-2</v>
      </c>
      <c r="U233" s="1">
        <f t="shared" si="87"/>
        <v>0.24279050042408817</v>
      </c>
      <c r="V233" s="1">
        <f t="shared" si="88"/>
        <v>0.75379050042408813</v>
      </c>
      <c r="W233" s="1"/>
      <c r="X233" s="17">
        <f t="shared" si="89"/>
        <v>326.62855188197847</v>
      </c>
      <c r="Y233" s="18">
        <f t="shared" si="90"/>
        <v>2645.8589098869329</v>
      </c>
      <c r="Z233" s="2">
        <f t="shared" si="91"/>
        <v>310.29712428787951</v>
      </c>
      <c r="AA233" s="18">
        <f t="shared" si="92"/>
        <v>2513.565964392586</v>
      </c>
      <c r="AB233" s="2">
        <f t="shared" si="93"/>
        <v>-322.27175881663845</v>
      </c>
      <c r="AC233" s="2">
        <f t="shared" si="94"/>
        <v>251.3565964392586</v>
      </c>
      <c r="AD233" s="2">
        <f t="shared" si="95"/>
        <v>310.29712428787951</v>
      </c>
      <c r="AE233" s="2">
        <f t="shared" si="96"/>
        <v>-1000</v>
      </c>
      <c r="AF233" s="5">
        <f t="shared" si="97"/>
        <v>0.31000000000000005</v>
      </c>
      <c r="AG233" s="5">
        <f t="shared" si="98"/>
        <v>-1</v>
      </c>
      <c r="AH233" s="3">
        <f t="shared" si="99"/>
        <v>202210</v>
      </c>
      <c r="AI233" s="21">
        <v>3.6</v>
      </c>
      <c r="AJ233" s="21">
        <v>1.31</v>
      </c>
      <c r="AK233" s="21">
        <v>3.05</v>
      </c>
      <c r="AL233" s="21">
        <v>1.4</v>
      </c>
      <c r="AO233">
        <f t="shared" si="100"/>
        <v>-300</v>
      </c>
      <c r="AP233">
        <f>IF(E233&lt;F233,G233,H233)</f>
        <v>34</v>
      </c>
      <c r="AQ233">
        <f>IF(E233&lt;F233,H233,G233)</f>
        <v>24</v>
      </c>
    </row>
    <row r="234" spans="2:43" x14ac:dyDescent="0.25">
      <c r="B234" s="24">
        <v>44836</v>
      </c>
      <c r="C234" s="20" t="s">
        <v>39</v>
      </c>
      <c r="D234" s="20" t="s">
        <v>41</v>
      </c>
      <c r="E234" s="2">
        <v>-192.30769230769229</v>
      </c>
      <c r="F234" s="2">
        <v>167</v>
      </c>
      <c r="G234">
        <v>17</v>
      </c>
      <c r="H234">
        <v>24</v>
      </c>
      <c r="I234" s="9"/>
      <c r="J234" s="2" t="str">
        <f t="shared" si="101"/>
        <v>Indianapolis Colts</v>
      </c>
      <c r="K234" s="2" t="str">
        <f t="shared" si="102"/>
        <v>Tennessee Titans</v>
      </c>
      <c r="L234" s="17">
        <f t="shared" si="103"/>
        <v>-192.30769230769229</v>
      </c>
      <c r="M234" s="18">
        <f t="shared" si="104"/>
        <v>167</v>
      </c>
      <c r="N234" s="4">
        <f t="shared" si="82"/>
        <v>1.54</v>
      </c>
      <c r="O234" s="4">
        <f t="shared" si="83"/>
        <v>2.65</v>
      </c>
      <c r="P234" s="4"/>
      <c r="Q234" s="4"/>
      <c r="R234" s="1">
        <f t="shared" si="84"/>
        <v>0.64935064935064934</v>
      </c>
      <c r="S234" s="1">
        <f t="shared" si="85"/>
        <v>0.37735849056603776</v>
      </c>
      <c r="T234" s="1">
        <f t="shared" si="86"/>
        <v>2.6014319809069208E-2</v>
      </c>
      <c r="U234" s="1">
        <f t="shared" si="87"/>
        <v>0.13599607939230579</v>
      </c>
      <c r="V234" s="1">
        <f t="shared" si="88"/>
        <v>0.64699607939230575</v>
      </c>
      <c r="W234" s="1"/>
      <c r="X234" s="17">
        <f t="shared" si="89"/>
        <v>545.60441995143913</v>
      </c>
      <c r="Y234" s="18">
        <f t="shared" si="90"/>
        <v>1648.1806912014345</v>
      </c>
      <c r="Z234" s="2">
        <f t="shared" si="91"/>
        <v>518.32419895386715</v>
      </c>
      <c r="AA234" s="18">
        <f t="shared" si="92"/>
        <v>1565.7716566413626</v>
      </c>
      <c r="AB234" s="2">
        <f t="shared" si="93"/>
        <v>-192.92944493394256</v>
      </c>
      <c r="AC234" s="2">
        <f t="shared" si="94"/>
        <v>156.57716566413626</v>
      </c>
      <c r="AD234" s="2">
        <f t="shared" si="95"/>
        <v>-1000</v>
      </c>
      <c r="AE234" s="2">
        <f t="shared" si="96"/>
        <v>1565.7716566413626</v>
      </c>
      <c r="AF234" s="5">
        <f t="shared" si="97"/>
        <v>-1</v>
      </c>
      <c r="AG234" s="5">
        <f t="shared" si="98"/>
        <v>1.65</v>
      </c>
      <c r="AH234" s="3">
        <f t="shared" si="99"/>
        <v>202210</v>
      </c>
      <c r="AI234" s="21">
        <v>1.54</v>
      </c>
      <c r="AJ234" s="21">
        <v>2.65</v>
      </c>
      <c r="AK234" s="21">
        <v>1.52</v>
      </c>
      <c r="AL234" s="21">
        <v>2.67</v>
      </c>
      <c r="AO234">
        <f t="shared" si="100"/>
        <v>-200</v>
      </c>
      <c r="AP234">
        <f>IF(E234&lt;F234,G234,H234)</f>
        <v>17</v>
      </c>
      <c r="AQ234">
        <f>IF(E234&lt;F234,H234,G234)</f>
        <v>24</v>
      </c>
    </row>
    <row r="235" spans="2:43" x14ac:dyDescent="0.25">
      <c r="B235" s="24">
        <v>44836</v>
      </c>
      <c r="C235" s="20" t="s">
        <v>25</v>
      </c>
      <c r="D235" s="20" t="s">
        <v>37</v>
      </c>
      <c r="E235" s="2">
        <v>-151.51515151515153</v>
      </c>
      <c r="F235" s="2">
        <v>129.99999999999997</v>
      </c>
      <c r="G235">
        <v>20</v>
      </c>
      <c r="H235">
        <v>12</v>
      </c>
      <c r="I235" s="9"/>
      <c r="J235" s="2" t="str">
        <f t="shared" si="101"/>
        <v>New York Giants</v>
      </c>
      <c r="K235" s="2" t="str">
        <f t="shared" si="102"/>
        <v>Chicago Bears</v>
      </c>
      <c r="L235" s="17">
        <f t="shared" si="103"/>
        <v>-151.51515151515153</v>
      </c>
      <c r="M235" s="18">
        <f t="shared" si="104"/>
        <v>129.99999999999997</v>
      </c>
      <c r="N235" s="4">
        <f t="shared" si="82"/>
        <v>1.6</v>
      </c>
      <c r="O235" s="4">
        <f t="shared" si="83"/>
        <v>2.4500000000000002</v>
      </c>
      <c r="P235" s="4"/>
      <c r="Q235" s="4"/>
      <c r="R235" s="1">
        <f t="shared" si="84"/>
        <v>0.625</v>
      </c>
      <c r="S235" s="1">
        <f t="shared" si="85"/>
        <v>0.4081632653061224</v>
      </c>
      <c r="T235" s="1">
        <f t="shared" si="86"/>
        <v>3.2098765432098886E-2</v>
      </c>
      <c r="U235" s="1">
        <f t="shared" si="87"/>
        <v>0.1084183673469388</v>
      </c>
      <c r="V235" s="1">
        <f t="shared" si="88"/>
        <v>0.61941836734693878</v>
      </c>
      <c r="W235" s="1"/>
      <c r="X235" s="17">
        <f t="shared" si="89"/>
        <v>614.4177388267467</v>
      </c>
      <c r="Y235" s="18">
        <f t="shared" si="90"/>
        <v>1471.4893831628281</v>
      </c>
      <c r="Z235" s="2">
        <f t="shared" si="91"/>
        <v>583.69685188540939</v>
      </c>
      <c r="AA235" s="18">
        <f t="shared" si="92"/>
        <v>1397.9149140046866</v>
      </c>
      <c r="AB235" s="2">
        <f t="shared" si="93"/>
        <v>-171.32180801898838</v>
      </c>
      <c r="AC235" s="2">
        <f t="shared" si="94"/>
        <v>139.79149140046866</v>
      </c>
      <c r="AD235" s="2">
        <f t="shared" si="95"/>
        <v>583.69685188540939</v>
      </c>
      <c r="AE235" s="2">
        <f t="shared" si="96"/>
        <v>-1000</v>
      </c>
      <c r="AF235" s="5">
        <f t="shared" si="97"/>
        <v>0.60000000000000009</v>
      </c>
      <c r="AG235" s="5">
        <f t="shared" si="98"/>
        <v>-1</v>
      </c>
      <c r="AH235" s="3">
        <f t="shared" si="99"/>
        <v>202210</v>
      </c>
      <c r="AI235" s="21">
        <v>1.6</v>
      </c>
      <c r="AJ235" s="21">
        <v>2.4500000000000002</v>
      </c>
      <c r="AK235" s="21">
        <v>1.66</v>
      </c>
      <c r="AL235" s="21">
        <v>2.2999999999999998</v>
      </c>
      <c r="AO235">
        <f t="shared" si="100"/>
        <v>-160</v>
      </c>
      <c r="AP235">
        <f>IF(E235&lt;F235,G235,H235)</f>
        <v>20</v>
      </c>
      <c r="AQ235">
        <f>IF(E235&lt;F235,H235,G235)</f>
        <v>12</v>
      </c>
    </row>
    <row r="236" spans="2:43" x14ac:dyDescent="0.25">
      <c r="B236" s="24">
        <v>44836</v>
      </c>
      <c r="C236" s="20" t="s">
        <v>19</v>
      </c>
      <c r="D236" s="20" t="s">
        <v>26</v>
      </c>
      <c r="E236" s="2">
        <v>-294.11764705882348</v>
      </c>
      <c r="F236" s="2">
        <v>235</v>
      </c>
      <c r="G236">
        <v>29</v>
      </c>
      <c r="H236">
        <v>21</v>
      </c>
      <c r="I236" s="9"/>
      <c r="J236" s="2" t="str">
        <f t="shared" si="101"/>
        <v>Philadelphia Eagles</v>
      </c>
      <c r="K236" s="2" t="str">
        <f t="shared" si="102"/>
        <v>Jacksonville Jaguars</v>
      </c>
      <c r="L236" s="17">
        <f t="shared" si="103"/>
        <v>-294.11764705882348</v>
      </c>
      <c r="M236" s="18">
        <f t="shared" si="104"/>
        <v>235</v>
      </c>
      <c r="N236" s="4">
        <f t="shared" si="82"/>
        <v>1.31</v>
      </c>
      <c r="O236" s="4">
        <f t="shared" si="83"/>
        <v>3.6</v>
      </c>
      <c r="P236" s="4"/>
      <c r="Q236" s="4"/>
      <c r="R236" s="1">
        <f t="shared" si="84"/>
        <v>0.76335877862595414</v>
      </c>
      <c r="S236" s="1">
        <f t="shared" si="85"/>
        <v>0.27777777777777779</v>
      </c>
      <c r="T236" s="1">
        <f t="shared" si="86"/>
        <v>3.9511201629327863E-2</v>
      </c>
      <c r="U236" s="1">
        <f t="shared" si="87"/>
        <v>0.24279050042408817</v>
      </c>
      <c r="V236" s="1">
        <f t="shared" si="88"/>
        <v>0.75379050042408813</v>
      </c>
      <c r="W236" s="1"/>
      <c r="X236" s="17">
        <f t="shared" si="89"/>
        <v>326.62855188197847</v>
      </c>
      <c r="Y236" s="18">
        <f t="shared" si="90"/>
        <v>2645.8589098869329</v>
      </c>
      <c r="Z236" s="2">
        <f t="shared" si="91"/>
        <v>310.29712428787951</v>
      </c>
      <c r="AA236" s="18">
        <f t="shared" si="92"/>
        <v>2513.565964392586</v>
      </c>
      <c r="AB236" s="2">
        <f t="shared" si="93"/>
        <v>-322.27175881663845</v>
      </c>
      <c r="AC236" s="2">
        <f t="shared" si="94"/>
        <v>251.3565964392586</v>
      </c>
      <c r="AD236" s="2">
        <f t="shared" si="95"/>
        <v>310.29712428787951</v>
      </c>
      <c r="AE236" s="2">
        <f t="shared" si="96"/>
        <v>-1000</v>
      </c>
      <c r="AF236" s="5">
        <f t="shared" si="97"/>
        <v>0.31000000000000005</v>
      </c>
      <c r="AG236" s="5">
        <f t="shared" si="98"/>
        <v>-1</v>
      </c>
      <c r="AH236" s="3">
        <f t="shared" si="99"/>
        <v>202210</v>
      </c>
      <c r="AI236" s="21">
        <v>1.31</v>
      </c>
      <c r="AJ236" s="21">
        <v>3.6</v>
      </c>
      <c r="AK236" s="21">
        <v>1.34</v>
      </c>
      <c r="AL236" s="21">
        <v>3.35</v>
      </c>
      <c r="AO236">
        <f t="shared" si="100"/>
        <v>-300</v>
      </c>
      <c r="AP236">
        <f>IF(E236&lt;F236,G236,H236)</f>
        <v>29</v>
      </c>
      <c r="AQ236">
        <f>IF(E236&lt;F236,H236,G236)</f>
        <v>21</v>
      </c>
    </row>
    <row r="237" spans="2:43" x14ac:dyDescent="0.25">
      <c r="B237" s="24">
        <v>44836</v>
      </c>
      <c r="C237" s="20" t="s">
        <v>45</v>
      </c>
      <c r="D237" s="20" t="s">
        <v>42</v>
      </c>
      <c r="E237" s="2">
        <v>-161.29032258064512</v>
      </c>
      <c r="F237" s="2">
        <v>140</v>
      </c>
      <c r="G237">
        <v>20</v>
      </c>
      <c r="H237">
        <v>24</v>
      </c>
      <c r="I237" s="9"/>
      <c r="J237" s="2" t="str">
        <f t="shared" si="101"/>
        <v>Pittsburgh Steelers</v>
      </c>
      <c r="K237" s="2" t="str">
        <f t="shared" si="102"/>
        <v>New York Jets</v>
      </c>
      <c r="L237" s="17">
        <f t="shared" si="103"/>
        <v>-161.29032258064512</v>
      </c>
      <c r="M237" s="18">
        <f t="shared" si="104"/>
        <v>140</v>
      </c>
      <c r="N237" s="4">
        <f t="shared" si="82"/>
        <v>1.58</v>
      </c>
      <c r="O237" s="4">
        <f t="shared" si="83"/>
        <v>2.5</v>
      </c>
      <c r="P237" s="4"/>
      <c r="Q237" s="4"/>
      <c r="R237" s="1">
        <f t="shared" si="84"/>
        <v>0.63291139240506322</v>
      </c>
      <c r="S237" s="1">
        <f t="shared" si="85"/>
        <v>0.4</v>
      </c>
      <c r="T237" s="1">
        <f t="shared" si="86"/>
        <v>3.1862745098039214E-2</v>
      </c>
      <c r="U237" s="1">
        <f t="shared" si="87"/>
        <v>0.1164556962025316</v>
      </c>
      <c r="V237" s="1">
        <f t="shared" si="88"/>
        <v>0.62745569620253161</v>
      </c>
      <c r="W237" s="1"/>
      <c r="X237" s="17">
        <f t="shared" si="89"/>
        <v>593.73802174746322</v>
      </c>
      <c r="Y237" s="18">
        <f t="shared" si="90"/>
        <v>1520.5870888415161</v>
      </c>
      <c r="Z237" s="2">
        <f t="shared" si="91"/>
        <v>564.05112066009008</v>
      </c>
      <c r="AA237" s="18">
        <f t="shared" si="92"/>
        <v>1444.5577343994403</v>
      </c>
      <c r="AB237" s="2">
        <f t="shared" si="93"/>
        <v>-177.28889516782337</v>
      </c>
      <c r="AC237" s="2">
        <f t="shared" si="94"/>
        <v>144.45577343994404</v>
      </c>
      <c r="AD237" s="2">
        <f t="shared" si="95"/>
        <v>-1000</v>
      </c>
      <c r="AE237" s="2">
        <f t="shared" si="96"/>
        <v>1444.5577343994403</v>
      </c>
      <c r="AF237" s="5">
        <f t="shared" si="97"/>
        <v>-1</v>
      </c>
      <c r="AG237" s="5">
        <f t="shared" si="98"/>
        <v>1.5</v>
      </c>
      <c r="AH237" s="3">
        <f t="shared" si="99"/>
        <v>202210</v>
      </c>
      <c r="AI237" s="21">
        <v>1.58</v>
      </c>
      <c r="AJ237" s="21">
        <v>2.5</v>
      </c>
      <c r="AK237" s="21">
        <v>1.62</v>
      </c>
      <c r="AL237" s="21">
        <v>2.4</v>
      </c>
      <c r="AO237">
        <f t="shared" si="100"/>
        <v>-170</v>
      </c>
      <c r="AP237">
        <f>IF(E237&lt;F237,G237,H237)</f>
        <v>20</v>
      </c>
      <c r="AQ237">
        <f>IF(E237&lt;F237,H237,G237)</f>
        <v>24</v>
      </c>
    </row>
    <row r="238" spans="2:43" x14ac:dyDescent="0.25">
      <c r="B238" s="24">
        <v>44836</v>
      </c>
      <c r="C238" s="20" t="s">
        <v>43</v>
      </c>
      <c r="D238" s="20" t="s">
        <v>29</v>
      </c>
      <c r="E238" s="2">
        <v>175</v>
      </c>
      <c r="F238" s="2">
        <v>-212.76595744680853</v>
      </c>
      <c r="G238">
        <v>25</v>
      </c>
      <c r="H238">
        <v>28</v>
      </c>
      <c r="I238" s="9"/>
      <c r="J238" s="2" t="str">
        <f t="shared" si="101"/>
        <v>Minnesota Vikings</v>
      </c>
      <c r="K238" s="2" t="str">
        <f t="shared" si="102"/>
        <v>New Orleans Saints</v>
      </c>
      <c r="L238" s="17">
        <f t="shared" si="103"/>
        <v>-212.76595744680853</v>
      </c>
      <c r="M238" s="18">
        <f t="shared" si="104"/>
        <v>175</v>
      </c>
      <c r="N238" s="4">
        <f t="shared" si="82"/>
        <v>1.86</v>
      </c>
      <c r="O238" s="4">
        <f t="shared" si="83"/>
        <v>1.95</v>
      </c>
      <c r="P238" s="4"/>
      <c r="Q238" s="4"/>
      <c r="R238" s="1">
        <f t="shared" si="84"/>
        <v>0.5376344086021505</v>
      </c>
      <c r="S238" s="1">
        <f t="shared" si="85"/>
        <v>0.51282051282051289</v>
      </c>
      <c r="T238" s="1">
        <f t="shared" si="86"/>
        <v>4.8031496062992063E-2</v>
      </c>
      <c r="U238" s="1">
        <f t="shared" si="87"/>
        <v>1.2406947890818809E-2</v>
      </c>
      <c r="V238" s="1">
        <f t="shared" si="88"/>
        <v>0.52340694789081876</v>
      </c>
      <c r="W238" s="1"/>
      <c r="X238" s="17">
        <f t="shared" si="89"/>
        <v>910.55927711643062</v>
      </c>
      <c r="Y238" s="18">
        <f t="shared" si="90"/>
        <v>1001.5075521192962</v>
      </c>
      <c r="Z238" s="2">
        <f t="shared" si="91"/>
        <v>865.03131326060907</v>
      </c>
      <c r="AA238" s="18">
        <f t="shared" si="92"/>
        <v>951.43217451333135</v>
      </c>
      <c r="AB238" s="2">
        <f t="shared" si="93"/>
        <v>-115.60275156174939</v>
      </c>
      <c r="AC238" s="2">
        <f t="shared" si="94"/>
        <v>-105.10470707084419</v>
      </c>
      <c r="AD238" s="2">
        <f t="shared" si="95"/>
        <v>865.03131326060907</v>
      </c>
      <c r="AE238" s="2">
        <f t="shared" si="96"/>
        <v>-1000</v>
      </c>
      <c r="AF238" s="5">
        <f t="shared" si="97"/>
        <v>0.8600000000000001</v>
      </c>
      <c r="AG238" s="5">
        <f t="shared" si="98"/>
        <v>-1</v>
      </c>
      <c r="AH238" s="3">
        <f t="shared" si="99"/>
        <v>202210</v>
      </c>
      <c r="AI238" s="21">
        <v>1.95</v>
      </c>
      <c r="AJ238" s="21">
        <v>1.86</v>
      </c>
      <c r="AK238" s="21">
        <v>2.75</v>
      </c>
      <c r="AL238" s="21">
        <v>1.47</v>
      </c>
      <c r="AO238">
        <f t="shared" si="100"/>
        <v>-300</v>
      </c>
      <c r="AP238">
        <f>IF(E238&lt;F238,G238,H238)</f>
        <v>28</v>
      </c>
      <c r="AQ238">
        <f>IF(E238&lt;F238,H238,G238)</f>
        <v>25</v>
      </c>
    </row>
    <row r="239" spans="2:43" x14ac:dyDescent="0.25">
      <c r="B239" s="24">
        <v>44833</v>
      </c>
      <c r="C239" s="20" t="s">
        <v>21</v>
      </c>
      <c r="D239" s="20" t="s">
        <v>30</v>
      </c>
      <c r="E239" s="2">
        <v>-200</v>
      </c>
      <c r="F239" s="2">
        <v>170.00000000000003</v>
      </c>
      <c r="G239">
        <v>27</v>
      </c>
      <c r="H239">
        <v>15</v>
      </c>
      <c r="I239" s="9"/>
      <c r="J239" s="2" t="str">
        <f t="shared" si="101"/>
        <v>Cincinnati Bengals</v>
      </c>
      <c r="K239" s="2" t="str">
        <f t="shared" si="102"/>
        <v>Miami Dolphins</v>
      </c>
      <c r="L239" s="17">
        <f t="shared" si="103"/>
        <v>-200</v>
      </c>
      <c r="M239" s="18">
        <f t="shared" si="104"/>
        <v>170.00000000000003</v>
      </c>
      <c r="N239" s="4">
        <f t="shared" si="82"/>
        <v>1.8</v>
      </c>
      <c r="O239" s="4">
        <f t="shared" si="83"/>
        <v>2.0499999999999998</v>
      </c>
      <c r="P239" s="4"/>
      <c r="Q239" s="4"/>
      <c r="R239" s="1">
        <f t="shared" si="84"/>
        <v>0.55555555555555558</v>
      </c>
      <c r="S239" s="1">
        <f t="shared" si="85"/>
        <v>0.48780487804878053</v>
      </c>
      <c r="T239" s="1">
        <f t="shared" si="86"/>
        <v>4.1558441558441461E-2</v>
      </c>
      <c r="U239" s="1">
        <f t="shared" si="87"/>
        <v>3.3875338753387524E-2</v>
      </c>
      <c r="V239" s="1">
        <f t="shared" si="88"/>
        <v>0.54487533875338756</v>
      </c>
      <c r="W239" s="1"/>
      <c r="X239" s="17">
        <f t="shared" si="89"/>
        <v>835.28218085238643</v>
      </c>
      <c r="Y239" s="18">
        <f t="shared" si="90"/>
        <v>1090.9993667390718</v>
      </c>
      <c r="Z239" s="2">
        <f t="shared" si="91"/>
        <v>793.51807180976709</v>
      </c>
      <c r="AA239" s="18">
        <f t="shared" si="92"/>
        <v>1036.449398402118</v>
      </c>
      <c r="AB239" s="2">
        <f t="shared" si="93"/>
        <v>-126.02107444375048</v>
      </c>
      <c r="AC239" s="2">
        <f t="shared" si="94"/>
        <v>103.6449398402118</v>
      </c>
      <c r="AD239" s="2">
        <f t="shared" si="95"/>
        <v>793.51807180976709</v>
      </c>
      <c r="AE239" s="2">
        <f t="shared" si="96"/>
        <v>-1000</v>
      </c>
      <c r="AF239" s="5">
        <f t="shared" si="97"/>
        <v>0.8</v>
      </c>
      <c r="AG239" s="5">
        <f t="shared" si="98"/>
        <v>-1</v>
      </c>
      <c r="AH239" s="3">
        <f t="shared" si="99"/>
        <v>202209</v>
      </c>
      <c r="AI239" s="21">
        <v>1.8</v>
      </c>
      <c r="AJ239" s="21">
        <v>2.0499999999999998</v>
      </c>
      <c r="AK239" s="21">
        <v>1.5</v>
      </c>
      <c r="AL239" s="21">
        <v>2.7</v>
      </c>
      <c r="AO239">
        <f t="shared" si="100"/>
        <v>-200</v>
      </c>
      <c r="AP239">
        <f>IF(E239&lt;F239,G239,H239)</f>
        <v>27</v>
      </c>
      <c r="AQ239">
        <f>IF(E239&lt;F239,H239,G239)</f>
        <v>15</v>
      </c>
    </row>
    <row r="240" spans="2:43" x14ac:dyDescent="0.25">
      <c r="B240" s="24">
        <v>44830</v>
      </c>
      <c r="C240" s="20" t="s">
        <v>25</v>
      </c>
      <c r="D240" s="20" t="s">
        <v>23</v>
      </c>
      <c r="E240" s="2">
        <v>-116.27906976744185</v>
      </c>
      <c r="F240" s="2">
        <v>-105.26315789473685</v>
      </c>
      <c r="G240">
        <v>16</v>
      </c>
      <c r="H240">
        <v>23</v>
      </c>
      <c r="I240" s="9"/>
      <c r="J240" s="2" t="str">
        <f t="shared" si="101"/>
        <v>New York Giants</v>
      </c>
      <c r="K240" s="2" t="str">
        <f t="shared" si="102"/>
        <v>Dallas Cowboys</v>
      </c>
      <c r="L240" s="17">
        <f t="shared" si="103"/>
        <v>-116.27906976744185</v>
      </c>
      <c r="M240" s="18">
        <f t="shared" si="104"/>
        <v>-105.26315789473685</v>
      </c>
      <c r="N240" s="4">
        <f t="shared" si="82"/>
        <v>1.52</v>
      </c>
      <c r="O240" s="4">
        <f t="shared" si="83"/>
        <v>2.67</v>
      </c>
      <c r="P240" s="4"/>
      <c r="Q240" s="4"/>
      <c r="R240" s="1">
        <f t="shared" si="84"/>
        <v>0.65789473684210531</v>
      </c>
      <c r="S240" s="1">
        <f t="shared" si="85"/>
        <v>0.37453183520599254</v>
      </c>
      <c r="T240" s="1">
        <f t="shared" si="86"/>
        <v>3.1408114558472477E-2</v>
      </c>
      <c r="U240" s="1">
        <f t="shared" si="87"/>
        <v>0.14168145081805639</v>
      </c>
      <c r="V240" s="1">
        <f t="shared" si="88"/>
        <v>0.6526814508180564</v>
      </c>
      <c r="W240" s="1"/>
      <c r="X240" s="17">
        <f t="shared" si="89"/>
        <v>532.14098354813416</v>
      </c>
      <c r="Y240" s="18">
        <f t="shared" si="90"/>
        <v>1687.6788921698521</v>
      </c>
      <c r="Z240" s="2">
        <f t="shared" si="91"/>
        <v>505.53393437072742</v>
      </c>
      <c r="AA240" s="18">
        <f t="shared" si="92"/>
        <v>1603.2949475613595</v>
      </c>
      <c r="AB240" s="2">
        <f t="shared" si="93"/>
        <v>-197.81065760595641</v>
      </c>
      <c r="AC240" s="2">
        <f t="shared" si="94"/>
        <v>160.32949475613594</v>
      </c>
      <c r="AD240" s="2">
        <f t="shared" si="95"/>
        <v>-1000</v>
      </c>
      <c r="AE240" s="2">
        <f t="shared" si="96"/>
        <v>1603.2949475613595</v>
      </c>
      <c r="AF240" s="5">
        <f t="shared" si="97"/>
        <v>-1</v>
      </c>
      <c r="AG240" s="5">
        <f t="shared" si="98"/>
        <v>1.67</v>
      </c>
      <c r="AH240" s="3">
        <f t="shared" si="99"/>
        <v>202209</v>
      </c>
      <c r="AI240" s="21">
        <v>1.52</v>
      </c>
      <c r="AJ240" s="21">
        <v>2.67</v>
      </c>
      <c r="AK240" s="21">
        <v>1.86</v>
      </c>
      <c r="AL240" s="21">
        <v>1.95</v>
      </c>
      <c r="AO240">
        <f t="shared" si="100"/>
        <v>-120</v>
      </c>
      <c r="AP240">
        <f>IF(E240&lt;F240,G240,H240)</f>
        <v>16</v>
      </c>
      <c r="AQ240">
        <f>IF(E240&lt;F240,H240,G240)</f>
        <v>23</v>
      </c>
    </row>
    <row r="241" spans="2:43" x14ac:dyDescent="0.25">
      <c r="B241" s="24">
        <v>44829</v>
      </c>
      <c r="C241" s="20" t="s">
        <v>38</v>
      </c>
      <c r="D241" s="20" t="s">
        <v>22</v>
      </c>
      <c r="E241" s="2">
        <v>100</v>
      </c>
      <c r="F241" s="2">
        <v>-120.48192771084337</v>
      </c>
      <c r="G241">
        <v>11</v>
      </c>
      <c r="H241">
        <v>10</v>
      </c>
      <c r="I241" s="9"/>
      <c r="J241" s="2" t="str">
        <f t="shared" si="101"/>
        <v>San Francisco 49ers</v>
      </c>
      <c r="K241" s="2" t="str">
        <f t="shared" si="102"/>
        <v>Denver Broncos</v>
      </c>
      <c r="L241" s="17">
        <f t="shared" si="103"/>
        <v>-120.48192771084337</v>
      </c>
      <c r="M241" s="18">
        <f t="shared" si="104"/>
        <v>100</v>
      </c>
      <c r="N241" s="4">
        <f t="shared" si="82"/>
        <v>2.2999999999999998</v>
      </c>
      <c r="O241" s="4">
        <f t="shared" si="83"/>
        <v>1.66</v>
      </c>
      <c r="P241" s="4"/>
      <c r="Q241" s="4"/>
      <c r="R241" s="1">
        <f t="shared" si="84"/>
        <v>0.43478260869565222</v>
      </c>
      <c r="S241" s="1">
        <f t="shared" si="85"/>
        <v>0.60240963855421692</v>
      </c>
      <c r="T241" s="1">
        <f t="shared" si="86"/>
        <v>3.5858585858585923E-2</v>
      </c>
      <c r="U241" s="1">
        <f t="shared" si="87"/>
        <v>8.3813514929282351E-2</v>
      </c>
      <c r="V241" s="1">
        <f t="shared" si="88"/>
        <v>0.42718648507071766</v>
      </c>
      <c r="W241" s="1"/>
      <c r="X241" s="17">
        <f t="shared" si="89"/>
        <v>1340.8980268522707</v>
      </c>
      <c r="Y241" s="18">
        <f t="shared" si="90"/>
        <v>676.55380888394507</v>
      </c>
      <c r="Z241" s="2">
        <f t="shared" si="91"/>
        <v>1273.853125509657</v>
      </c>
      <c r="AA241" s="18">
        <f t="shared" si="92"/>
        <v>642.72611843974778</v>
      </c>
      <c r="AB241" s="2">
        <f t="shared" si="93"/>
        <v>127.38531255096571</v>
      </c>
      <c r="AC241" s="2">
        <f t="shared" si="94"/>
        <v>-155.58726669262387</v>
      </c>
      <c r="AD241" s="2">
        <f t="shared" si="95"/>
        <v>-1000</v>
      </c>
      <c r="AE241" s="2">
        <f t="shared" si="96"/>
        <v>642.72611843974778</v>
      </c>
      <c r="AF241" s="5">
        <f t="shared" si="97"/>
        <v>-1</v>
      </c>
      <c r="AG241" s="5">
        <f t="shared" si="98"/>
        <v>0.65999999999999992</v>
      </c>
      <c r="AH241" s="3">
        <f t="shared" si="99"/>
        <v>202209</v>
      </c>
      <c r="AI241" s="21">
        <v>1.66</v>
      </c>
      <c r="AJ241" s="21">
        <v>2.2999999999999998</v>
      </c>
      <c r="AK241" s="21">
        <v>2</v>
      </c>
      <c r="AL241" s="21">
        <v>1.83</v>
      </c>
      <c r="AO241">
        <f t="shared" si="100"/>
        <v>-130</v>
      </c>
      <c r="AP241">
        <f>IF(E241&lt;F241,G241,H241)</f>
        <v>10</v>
      </c>
      <c r="AQ241">
        <f>IF(E241&lt;F241,H241,G241)</f>
        <v>11</v>
      </c>
    </row>
    <row r="242" spans="2:43" x14ac:dyDescent="0.25">
      <c r="B242" s="24">
        <v>44829</v>
      </c>
      <c r="C242" s="20" t="s">
        <v>48</v>
      </c>
      <c r="D242" s="20" t="s">
        <v>47</v>
      </c>
      <c r="E242" s="2">
        <v>154.99999999999997</v>
      </c>
      <c r="F242" s="2">
        <v>-175.43859649122805</v>
      </c>
      <c r="G242">
        <v>12</v>
      </c>
      <c r="H242">
        <v>20</v>
      </c>
      <c r="I242" s="9"/>
      <c r="J242" s="2" t="str">
        <f t="shared" si="101"/>
        <v>Los Angeles Rams</v>
      </c>
      <c r="K242" s="2" t="str">
        <f t="shared" si="102"/>
        <v>Arizona Cardinals</v>
      </c>
      <c r="L242" s="17">
        <f t="shared" si="103"/>
        <v>-175.43859649122805</v>
      </c>
      <c r="M242" s="18">
        <f t="shared" si="104"/>
        <v>154.99999999999997</v>
      </c>
      <c r="N242" s="4">
        <f t="shared" si="82"/>
        <v>1.5</v>
      </c>
      <c r="O242" s="4">
        <f t="shared" si="83"/>
        <v>2.7</v>
      </c>
      <c r="P242" s="4"/>
      <c r="Q242" s="4"/>
      <c r="R242" s="1">
        <f t="shared" si="84"/>
        <v>0.66666666666666663</v>
      </c>
      <c r="S242" s="1">
        <f t="shared" si="85"/>
        <v>0.37037037037037035</v>
      </c>
      <c r="T242" s="1">
        <f t="shared" si="86"/>
        <v>3.5714285714285587E-2</v>
      </c>
      <c r="U242" s="1">
        <f t="shared" si="87"/>
        <v>0.14814814814814814</v>
      </c>
      <c r="V242" s="1">
        <f t="shared" si="88"/>
        <v>0.65914814814814815</v>
      </c>
      <c r="W242" s="1"/>
      <c r="X242" s="17">
        <f t="shared" si="89"/>
        <v>517.10962521773342</v>
      </c>
      <c r="Y242" s="18">
        <f t="shared" si="90"/>
        <v>1734.0124117028765</v>
      </c>
      <c r="Z242" s="2">
        <f t="shared" si="91"/>
        <v>491.25414395684675</v>
      </c>
      <c r="AA242" s="18">
        <f t="shared" si="92"/>
        <v>1647.3117911177326</v>
      </c>
      <c r="AB242" s="2">
        <f t="shared" si="93"/>
        <v>-203.56062382403903</v>
      </c>
      <c r="AC242" s="2">
        <f t="shared" si="94"/>
        <v>164.73117911177326</v>
      </c>
      <c r="AD242" s="2">
        <f t="shared" si="95"/>
        <v>491.25414395684675</v>
      </c>
      <c r="AE242" s="2">
        <f t="shared" si="96"/>
        <v>-1000</v>
      </c>
      <c r="AF242" s="5">
        <f t="shared" si="97"/>
        <v>0.5</v>
      </c>
      <c r="AG242" s="5">
        <f t="shared" si="98"/>
        <v>-1</v>
      </c>
      <c r="AH242" s="3">
        <f t="shared" si="99"/>
        <v>202209</v>
      </c>
      <c r="AI242" s="21">
        <v>2.7</v>
      </c>
      <c r="AJ242" s="21">
        <v>1.5</v>
      </c>
      <c r="AK242" s="21">
        <v>2.5499999999999998</v>
      </c>
      <c r="AL242" s="21">
        <v>1.57</v>
      </c>
      <c r="AO242">
        <f t="shared" si="100"/>
        <v>-180</v>
      </c>
      <c r="AP242">
        <f>IF(E242&lt;F242,G242,H242)</f>
        <v>20</v>
      </c>
      <c r="AQ242">
        <f>IF(E242&lt;F242,H242,G242)</f>
        <v>12</v>
      </c>
    </row>
    <row r="243" spans="2:43" x14ac:dyDescent="0.25">
      <c r="B243" s="24">
        <v>44829</v>
      </c>
      <c r="C243" s="20" t="s">
        <v>32</v>
      </c>
      <c r="D243" s="20" t="s">
        <v>35</v>
      </c>
      <c r="E243" s="2">
        <v>-116.27906976744185</v>
      </c>
      <c r="F243" s="2">
        <v>-105.26315789473685</v>
      </c>
      <c r="G243">
        <v>23</v>
      </c>
      <c r="H243">
        <v>27</v>
      </c>
      <c r="I243" s="9"/>
      <c r="J243" s="2" t="str">
        <f t="shared" si="101"/>
        <v>Seattle Seahawks</v>
      </c>
      <c r="K243" s="2" t="str">
        <f t="shared" si="102"/>
        <v>Atlanta Falcons</v>
      </c>
      <c r="L243" s="17">
        <f t="shared" si="103"/>
        <v>-116.27906976744185</v>
      </c>
      <c r="M243" s="18">
        <f t="shared" si="104"/>
        <v>-105.26315789473685</v>
      </c>
      <c r="N243" s="4">
        <f t="shared" si="82"/>
        <v>1.58</v>
      </c>
      <c r="O243" s="4">
        <f t="shared" si="83"/>
        <v>2.5</v>
      </c>
      <c r="P243" s="4"/>
      <c r="Q243" s="4"/>
      <c r="R243" s="1">
        <f t="shared" si="84"/>
        <v>0.63291139240506322</v>
      </c>
      <c r="S243" s="1">
        <f t="shared" si="85"/>
        <v>0.4</v>
      </c>
      <c r="T243" s="1">
        <f t="shared" si="86"/>
        <v>3.1862745098039214E-2</v>
      </c>
      <c r="U243" s="1">
        <f t="shared" si="87"/>
        <v>0.1164556962025316</v>
      </c>
      <c r="V243" s="1">
        <f t="shared" si="88"/>
        <v>0.62745569620253161</v>
      </c>
      <c r="W243" s="1"/>
      <c r="X243" s="17">
        <f t="shared" si="89"/>
        <v>593.73802174746322</v>
      </c>
      <c r="Y243" s="18">
        <f t="shared" si="90"/>
        <v>1520.5870888415161</v>
      </c>
      <c r="Z243" s="2">
        <f t="shared" si="91"/>
        <v>564.05112066009008</v>
      </c>
      <c r="AA243" s="18">
        <f t="shared" si="92"/>
        <v>1444.5577343994403</v>
      </c>
      <c r="AB243" s="2">
        <f t="shared" si="93"/>
        <v>-177.28889516782337</v>
      </c>
      <c r="AC243" s="2">
        <f t="shared" si="94"/>
        <v>144.45577343994404</v>
      </c>
      <c r="AD243" s="2">
        <f t="shared" si="95"/>
        <v>-1000</v>
      </c>
      <c r="AE243" s="2">
        <f t="shared" si="96"/>
        <v>1444.5577343994403</v>
      </c>
      <c r="AF243" s="5">
        <f t="shared" si="97"/>
        <v>-1</v>
      </c>
      <c r="AG243" s="5">
        <f t="shared" si="98"/>
        <v>1.5</v>
      </c>
      <c r="AH243" s="3">
        <f t="shared" si="99"/>
        <v>202209</v>
      </c>
      <c r="AI243" s="21">
        <v>1.58</v>
      </c>
      <c r="AJ243" s="21">
        <v>2.5</v>
      </c>
      <c r="AK243" s="21">
        <v>1.86</v>
      </c>
      <c r="AL243" s="21">
        <v>1.95</v>
      </c>
      <c r="AO243">
        <f t="shared" si="100"/>
        <v>-120</v>
      </c>
      <c r="AP243">
        <f>IF(E243&lt;F243,G243,H243)</f>
        <v>23</v>
      </c>
      <c r="AQ243">
        <f>IF(E243&lt;F243,H243,G243)</f>
        <v>27</v>
      </c>
    </row>
    <row r="244" spans="2:43" x14ac:dyDescent="0.25">
      <c r="B244" s="24">
        <v>44829</v>
      </c>
      <c r="C244" s="20" t="s">
        <v>27</v>
      </c>
      <c r="D244" s="20" t="s">
        <v>33</v>
      </c>
      <c r="E244" s="2">
        <v>-125</v>
      </c>
      <c r="F244" s="2">
        <v>104.99999999999999</v>
      </c>
      <c r="G244">
        <v>12</v>
      </c>
      <c r="H244">
        <v>14</v>
      </c>
      <c r="I244" s="9"/>
      <c r="J244" s="2" t="str">
        <f t="shared" si="101"/>
        <v>Tampa Bay Buccaneers</v>
      </c>
      <c r="K244" s="2" t="str">
        <f t="shared" si="102"/>
        <v>Green Bay Packers</v>
      </c>
      <c r="L244" s="17">
        <f t="shared" si="103"/>
        <v>-125</v>
      </c>
      <c r="M244" s="18">
        <f t="shared" si="104"/>
        <v>104.99999999999999</v>
      </c>
      <c r="N244" s="4">
        <f t="shared" si="82"/>
        <v>1.58</v>
      </c>
      <c r="O244" s="4">
        <f t="shared" si="83"/>
        <v>2.5</v>
      </c>
      <c r="P244" s="4"/>
      <c r="Q244" s="4"/>
      <c r="R244" s="1">
        <f t="shared" si="84"/>
        <v>0.63291139240506322</v>
      </c>
      <c r="S244" s="1">
        <f t="shared" si="85"/>
        <v>0.4</v>
      </c>
      <c r="T244" s="1">
        <f t="shared" si="86"/>
        <v>3.1862745098039214E-2</v>
      </c>
      <c r="U244" s="1">
        <f t="shared" si="87"/>
        <v>0.1164556962025316</v>
      </c>
      <c r="V244" s="1">
        <f t="shared" si="88"/>
        <v>0.62745569620253161</v>
      </c>
      <c r="W244" s="1"/>
      <c r="X244" s="17">
        <f t="shared" si="89"/>
        <v>593.73802174746322</v>
      </c>
      <c r="Y244" s="18">
        <f t="shared" si="90"/>
        <v>1520.5870888415161</v>
      </c>
      <c r="Z244" s="2">
        <f t="shared" si="91"/>
        <v>564.05112066009008</v>
      </c>
      <c r="AA244" s="18">
        <f t="shared" si="92"/>
        <v>1444.5577343994403</v>
      </c>
      <c r="AB244" s="2">
        <f t="shared" si="93"/>
        <v>-177.28889516782337</v>
      </c>
      <c r="AC244" s="2">
        <f t="shared" si="94"/>
        <v>144.45577343994404</v>
      </c>
      <c r="AD244" s="2">
        <f t="shared" si="95"/>
        <v>-1000</v>
      </c>
      <c r="AE244" s="2">
        <f t="shared" si="96"/>
        <v>1444.5577343994403</v>
      </c>
      <c r="AF244" s="5">
        <f t="shared" si="97"/>
        <v>-1</v>
      </c>
      <c r="AG244" s="5">
        <f t="shared" si="98"/>
        <v>1.5</v>
      </c>
      <c r="AH244" s="3">
        <f t="shared" si="99"/>
        <v>202209</v>
      </c>
      <c r="AI244" s="21">
        <v>1.58</v>
      </c>
      <c r="AJ244" s="21">
        <v>2.5</v>
      </c>
      <c r="AK244" s="21">
        <v>1.8</v>
      </c>
      <c r="AL244" s="21">
        <v>2.0499999999999998</v>
      </c>
      <c r="AO244">
        <f t="shared" si="100"/>
        <v>-130</v>
      </c>
      <c r="AP244">
        <f>IF(E244&lt;F244,G244,H244)</f>
        <v>12</v>
      </c>
      <c r="AQ244">
        <f>IF(E244&lt;F244,H244,G244)</f>
        <v>14</v>
      </c>
    </row>
    <row r="245" spans="2:43" x14ac:dyDescent="0.25">
      <c r="B245" s="24">
        <v>44829</v>
      </c>
      <c r="C245" s="20" t="s">
        <v>31</v>
      </c>
      <c r="D245" s="20" t="s">
        <v>26</v>
      </c>
      <c r="E245" s="2">
        <v>-270.2702702702702</v>
      </c>
      <c r="F245" s="2">
        <v>220.00000000000003</v>
      </c>
      <c r="G245">
        <v>10</v>
      </c>
      <c r="H245">
        <v>38</v>
      </c>
      <c r="I245" s="9"/>
      <c r="J245" s="2" t="str">
        <f t="shared" si="101"/>
        <v>Los Angeles Chargers</v>
      </c>
      <c r="K245" s="2" t="str">
        <f t="shared" si="102"/>
        <v>Jacksonville Jaguars</v>
      </c>
      <c r="L245" s="17">
        <f t="shared" si="103"/>
        <v>-270.2702702702702</v>
      </c>
      <c r="M245" s="18">
        <f t="shared" si="104"/>
        <v>220.00000000000003</v>
      </c>
      <c r="N245" s="4">
        <f t="shared" si="82"/>
        <v>1.23</v>
      </c>
      <c r="O245" s="4">
        <f t="shared" si="83"/>
        <v>4.25</v>
      </c>
      <c r="P245" s="4"/>
      <c r="Q245" s="4"/>
      <c r="R245" s="1">
        <f t="shared" si="84"/>
        <v>0.81300813008130079</v>
      </c>
      <c r="S245" s="1">
        <f t="shared" si="85"/>
        <v>0.23529411764705882</v>
      </c>
      <c r="T245" s="1">
        <f t="shared" si="86"/>
        <v>4.6076642335766471E-2</v>
      </c>
      <c r="U245" s="1">
        <f t="shared" si="87"/>
        <v>0.28885700621712096</v>
      </c>
      <c r="V245" s="1">
        <f t="shared" si="88"/>
        <v>0.79985700621712097</v>
      </c>
      <c r="W245" s="1"/>
      <c r="X245" s="17">
        <f t="shared" si="89"/>
        <v>250.2234677288684</v>
      </c>
      <c r="Y245" s="18">
        <f t="shared" si="90"/>
        <v>3342.2645955042926</v>
      </c>
      <c r="Z245" s="2">
        <f t="shared" si="91"/>
        <v>237.71229434242497</v>
      </c>
      <c r="AA245" s="18">
        <f t="shared" si="92"/>
        <v>3175.151365729078</v>
      </c>
      <c r="AB245" s="2">
        <f t="shared" si="93"/>
        <v>-420.67660100049278</v>
      </c>
      <c r="AC245" s="2">
        <f t="shared" si="94"/>
        <v>317.51513657290781</v>
      </c>
      <c r="AD245" s="2">
        <f t="shared" si="95"/>
        <v>-1000</v>
      </c>
      <c r="AE245" s="2">
        <f t="shared" si="96"/>
        <v>3175.151365729078</v>
      </c>
      <c r="AF245" s="5">
        <f t="shared" si="97"/>
        <v>-1</v>
      </c>
      <c r="AG245" s="5">
        <f t="shared" si="98"/>
        <v>3.25</v>
      </c>
      <c r="AH245" s="3">
        <f t="shared" si="99"/>
        <v>202209</v>
      </c>
      <c r="AI245" s="21">
        <v>1.23</v>
      </c>
      <c r="AJ245" s="21">
        <v>4.25</v>
      </c>
      <c r="AK245" s="21">
        <v>1.37</v>
      </c>
      <c r="AL245" s="21">
        <v>3.2</v>
      </c>
      <c r="AO245">
        <f t="shared" si="100"/>
        <v>-300</v>
      </c>
      <c r="AP245">
        <f>IF(E245&lt;F245,G245,H245)</f>
        <v>10</v>
      </c>
      <c r="AQ245">
        <f>IF(E245&lt;F245,H245,G245)</f>
        <v>38</v>
      </c>
    </row>
    <row r="246" spans="2:43" x14ac:dyDescent="0.25">
      <c r="B246" s="24">
        <v>44829</v>
      </c>
      <c r="C246" s="20" t="s">
        <v>44</v>
      </c>
      <c r="D246" s="20" t="s">
        <v>43</v>
      </c>
      <c r="E246" s="2">
        <v>110.00000000000001</v>
      </c>
      <c r="F246" s="2">
        <v>-131.57894736842104</v>
      </c>
      <c r="G246">
        <v>22</v>
      </c>
      <c r="H246">
        <v>14</v>
      </c>
      <c r="I246" s="9"/>
      <c r="J246" s="2" t="str">
        <f t="shared" si="101"/>
        <v>New Orleans Saints</v>
      </c>
      <c r="K246" s="2" t="str">
        <f t="shared" si="102"/>
        <v>Carolina Panthers</v>
      </c>
      <c r="L246" s="17">
        <f t="shared" si="103"/>
        <v>-131.57894736842104</v>
      </c>
      <c r="M246" s="18">
        <f t="shared" si="104"/>
        <v>110.00000000000001</v>
      </c>
      <c r="N246" s="4">
        <f t="shared" si="82"/>
        <v>1.71</v>
      </c>
      <c r="O246" s="4">
        <f t="shared" si="83"/>
        <v>2.2000000000000002</v>
      </c>
      <c r="P246" s="4"/>
      <c r="Q246" s="4"/>
      <c r="R246" s="1">
        <f t="shared" si="84"/>
        <v>0.58479532163742687</v>
      </c>
      <c r="S246" s="1">
        <f t="shared" si="85"/>
        <v>0.45454545454545453</v>
      </c>
      <c r="T246" s="1">
        <f t="shared" si="86"/>
        <v>3.7851662404092101E-2</v>
      </c>
      <c r="U246" s="1">
        <f t="shared" si="87"/>
        <v>6.5124933545986169E-2</v>
      </c>
      <c r="V246" s="1">
        <f t="shared" si="88"/>
        <v>0.57612493354598615</v>
      </c>
      <c r="W246" s="1"/>
      <c r="X246" s="17">
        <f t="shared" si="89"/>
        <v>735.73463284275692</v>
      </c>
      <c r="Y246" s="18">
        <f t="shared" si="90"/>
        <v>1235.8449349286186</v>
      </c>
      <c r="Z246" s="2">
        <f t="shared" si="91"/>
        <v>698.94790120061907</v>
      </c>
      <c r="AA246" s="18">
        <f t="shared" si="92"/>
        <v>1174.0526881821877</v>
      </c>
      <c r="AB246" s="2">
        <f t="shared" si="93"/>
        <v>-143.07218009843768</v>
      </c>
      <c r="AC246" s="2">
        <f t="shared" si="94"/>
        <v>117.40526881821877</v>
      </c>
      <c r="AD246" s="2">
        <f t="shared" si="95"/>
        <v>-1000</v>
      </c>
      <c r="AE246" s="2">
        <f t="shared" si="96"/>
        <v>1174.0526881821877</v>
      </c>
      <c r="AF246" s="5">
        <f t="shared" si="97"/>
        <v>-1</v>
      </c>
      <c r="AG246" s="5">
        <f t="shared" si="98"/>
        <v>1.2000000000000002</v>
      </c>
      <c r="AH246" s="3">
        <f t="shared" si="99"/>
        <v>202209</v>
      </c>
      <c r="AI246" s="21">
        <v>2.2000000000000002</v>
      </c>
      <c r="AJ246" s="21">
        <v>1.71</v>
      </c>
      <c r="AK246" s="21">
        <v>2.1</v>
      </c>
      <c r="AL246" s="21">
        <v>1.76</v>
      </c>
      <c r="AO246">
        <f t="shared" si="100"/>
        <v>-140</v>
      </c>
      <c r="AP246">
        <f>IF(E246&lt;F246,G246,H246)</f>
        <v>14</v>
      </c>
      <c r="AQ246">
        <f>IF(E246&lt;F246,H246,G246)</f>
        <v>22</v>
      </c>
    </row>
    <row r="247" spans="2:43" x14ac:dyDescent="0.25">
      <c r="B247" s="24">
        <v>44829</v>
      </c>
      <c r="C247" s="20" t="s">
        <v>37</v>
      </c>
      <c r="D247" s="20" t="s">
        <v>40</v>
      </c>
      <c r="E247" s="2">
        <v>-161.29032258064512</v>
      </c>
      <c r="F247" s="2">
        <v>140</v>
      </c>
      <c r="G247">
        <v>23</v>
      </c>
      <c r="H247">
        <v>20</v>
      </c>
      <c r="I247" s="9"/>
      <c r="J247" s="2" t="str">
        <f t="shared" si="101"/>
        <v>Chicago Bears</v>
      </c>
      <c r="K247" s="2" t="str">
        <f t="shared" si="102"/>
        <v>Houston Texans</v>
      </c>
      <c r="L247" s="17">
        <f t="shared" si="103"/>
        <v>-161.29032258064512</v>
      </c>
      <c r="M247" s="18">
        <f t="shared" si="104"/>
        <v>140</v>
      </c>
      <c r="N247" s="4">
        <f t="shared" si="82"/>
        <v>1.6</v>
      </c>
      <c r="O247" s="4">
        <f t="shared" si="83"/>
        <v>2.4500000000000002</v>
      </c>
      <c r="P247" s="4"/>
      <c r="Q247" s="4"/>
      <c r="R247" s="1">
        <f t="shared" si="84"/>
        <v>0.625</v>
      </c>
      <c r="S247" s="1">
        <f t="shared" si="85"/>
        <v>0.4081632653061224</v>
      </c>
      <c r="T247" s="1">
        <f t="shared" si="86"/>
        <v>3.2098765432098886E-2</v>
      </c>
      <c r="U247" s="1">
        <f t="shared" si="87"/>
        <v>0.1084183673469388</v>
      </c>
      <c r="V247" s="1">
        <f t="shared" si="88"/>
        <v>0.61941836734693878</v>
      </c>
      <c r="W247" s="1"/>
      <c r="X247" s="17">
        <f t="shared" si="89"/>
        <v>614.4177388267467</v>
      </c>
      <c r="Y247" s="18">
        <f t="shared" si="90"/>
        <v>1471.4893831628281</v>
      </c>
      <c r="Z247" s="2">
        <f t="shared" si="91"/>
        <v>583.69685188540939</v>
      </c>
      <c r="AA247" s="18">
        <f t="shared" si="92"/>
        <v>1397.9149140046866</v>
      </c>
      <c r="AB247" s="2">
        <f t="shared" si="93"/>
        <v>-171.32180801898838</v>
      </c>
      <c r="AC247" s="2">
        <f t="shared" si="94"/>
        <v>139.79149140046866</v>
      </c>
      <c r="AD247" s="2">
        <f t="shared" si="95"/>
        <v>583.69685188540939</v>
      </c>
      <c r="AE247" s="2">
        <f t="shared" si="96"/>
        <v>-1000</v>
      </c>
      <c r="AF247" s="5">
        <f t="shared" si="97"/>
        <v>0.60000000000000009</v>
      </c>
      <c r="AG247" s="5">
        <f t="shared" si="98"/>
        <v>-1</v>
      </c>
      <c r="AH247" s="3">
        <f t="shared" si="99"/>
        <v>202209</v>
      </c>
      <c r="AI247" s="21">
        <v>1.6</v>
      </c>
      <c r="AJ247" s="21">
        <v>2.4500000000000002</v>
      </c>
      <c r="AK247" s="21">
        <v>1.62</v>
      </c>
      <c r="AL247" s="21">
        <v>2.4</v>
      </c>
      <c r="AO247">
        <f t="shared" si="100"/>
        <v>-170</v>
      </c>
      <c r="AP247">
        <f>IF(E247&lt;F247,G247,H247)</f>
        <v>23</v>
      </c>
      <c r="AQ247">
        <f>IF(E247&lt;F247,H247,G247)</f>
        <v>20</v>
      </c>
    </row>
    <row r="248" spans="2:43" x14ac:dyDescent="0.25">
      <c r="B248" s="24">
        <v>44829</v>
      </c>
      <c r="C248" s="20" t="s">
        <v>39</v>
      </c>
      <c r="D248" s="20" t="s">
        <v>20</v>
      </c>
      <c r="E248" s="2">
        <v>190</v>
      </c>
      <c r="F248" s="2">
        <v>-232.55813953488376</v>
      </c>
      <c r="G248">
        <v>20</v>
      </c>
      <c r="H248">
        <v>17</v>
      </c>
      <c r="I248" s="9"/>
      <c r="J248" s="2" t="str">
        <f t="shared" si="101"/>
        <v>Kansas City Chiefs</v>
      </c>
      <c r="K248" s="2" t="str">
        <f t="shared" si="102"/>
        <v>Indianapolis Colts</v>
      </c>
      <c r="L248" s="17">
        <f t="shared" si="103"/>
        <v>-232.55813953488376</v>
      </c>
      <c r="M248" s="18">
        <f t="shared" si="104"/>
        <v>190</v>
      </c>
      <c r="N248" s="4">
        <f t="shared" si="82"/>
        <v>1.62</v>
      </c>
      <c r="O248" s="4">
        <f t="shared" si="83"/>
        <v>2.4</v>
      </c>
      <c r="P248" s="4"/>
      <c r="Q248" s="4"/>
      <c r="R248" s="1">
        <f t="shared" si="84"/>
        <v>0.61728395061728392</v>
      </c>
      <c r="S248" s="1">
        <f t="shared" si="85"/>
        <v>0.41666666666666669</v>
      </c>
      <c r="T248" s="1">
        <f t="shared" si="86"/>
        <v>3.2835820895522283E-2</v>
      </c>
      <c r="U248" s="1">
        <f t="shared" si="87"/>
        <v>0.10030864197530862</v>
      </c>
      <c r="V248" s="1">
        <f t="shared" si="88"/>
        <v>0.61130864197530865</v>
      </c>
      <c r="W248" s="1"/>
      <c r="X248" s="17">
        <f t="shared" si="89"/>
        <v>635.83488165441463</v>
      </c>
      <c r="Y248" s="18">
        <f t="shared" si="90"/>
        <v>1423.7849094482656</v>
      </c>
      <c r="Z248" s="2">
        <f t="shared" si="91"/>
        <v>604.04313757169382</v>
      </c>
      <c r="AA248" s="18">
        <f t="shared" si="92"/>
        <v>1352.5956639758522</v>
      </c>
      <c r="AB248" s="2">
        <f t="shared" si="93"/>
        <v>-165.55109027810289</v>
      </c>
      <c r="AC248" s="2">
        <f t="shared" si="94"/>
        <v>135.25956639758522</v>
      </c>
      <c r="AD248" s="2">
        <f t="shared" si="95"/>
        <v>-1000</v>
      </c>
      <c r="AE248" s="2">
        <f t="shared" si="96"/>
        <v>1352.5956639758522</v>
      </c>
      <c r="AF248" s="5">
        <f t="shared" si="97"/>
        <v>-1</v>
      </c>
      <c r="AG248" s="5">
        <f t="shared" si="98"/>
        <v>1.4</v>
      </c>
      <c r="AH248" s="3">
        <f t="shared" si="99"/>
        <v>202209</v>
      </c>
      <c r="AI248" s="21">
        <v>2.4</v>
      </c>
      <c r="AJ248" s="21">
        <v>1.62</v>
      </c>
      <c r="AK248" s="21">
        <v>2.9</v>
      </c>
      <c r="AL248" s="21">
        <v>1.43</v>
      </c>
      <c r="AO248">
        <f t="shared" si="100"/>
        <v>-300</v>
      </c>
      <c r="AP248">
        <f>IF(E248&lt;F248,G248,H248)</f>
        <v>17</v>
      </c>
      <c r="AQ248">
        <f>IF(E248&lt;F248,H248,G248)</f>
        <v>20</v>
      </c>
    </row>
    <row r="249" spans="2:43" x14ac:dyDescent="0.25">
      <c r="B249" s="24">
        <v>44829</v>
      </c>
      <c r="C249" s="20" t="s">
        <v>30</v>
      </c>
      <c r="D249" s="20" t="s">
        <v>24</v>
      </c>
      <c r="E249" s="2">
        <v>170.00000000000003</v>
      </c>
      <c r="F249" s="2">
        <v>-200</v>
      </c>
      <c r="G249">
        <v>21</v>
      </c>
      <c r="H249">
        <v>19</v>
      </c>
      <c r="I249" s="9"/>
      <c r="J249" s="2" t="str">
        <f t="shared" si="101"/>
        <v>Buffalo Bills</v>
      </c>
      <c r="K249" s="2" t="str">
        <f t="shared" si="102"/>
        <v>Miami Dolphins</v>
      </c>
      <c r="L249" s="17">
        <f t="shared" si="103"/>
        <v>-200</v>
      </c>
      <c r="M249" s="18">
        <f t="shared" si="104"/>
        <v>170.00000000000003</v>
      </c>
      <c r="N249" s="4">
        <f t="shared" si="82"/>
        <v>1.5</v>
      </c>
      <c r="O249" s="4">
        <f t="shared" si="83"/>
        <v>2.7</v>
      </c>
      <c r="P249" s="4"/>
      <c r="Q249" s="4"/>
      <c r="R249" s="1">
        <f t="shared" si="84"/>
        <v>0.66666666666666663</v>
      </c>
      <c r="S249" s="1">
        <f t="shared" si="85"/>
        <v>0.37037037037037035</v>
      </c>
      <c r="T249" s="1">
        <f t="shared" si="86"/>
        <v>3.5714285714285587E-2</v>
      </c>
      <c r="U249" s="1">
        <f t="shared" si="87"/>
        <v>0.14814814814814814</v>
      </c>
      <c r="V249" s="1">
        <f t="shared" si="88"/>
        <v>0.65914814814814815</v>
      </c>
      <c r="W249" s="1"/>
      <c r="X249" s="17">
        <f t="shared" si="89"/>
        <v>517.10962521773342</v>
      </c>
      <c r="Y249" s="18">
        <f t="shared" si="90"/>
        <v>1734.0124117028765</v>
      </c>
      <c r="Z249" s="2">
        <f t="shared" si="91"/>
        <v>491.25414395684675</v>
      </c>
      <c r="AA249" s="18">
        <f t="shared" si="92"/>
        <v>1647.3117911177326</v>
      </c>
      <c r="AB249" s="2">
        <f t="shared" si="93"/>
        <v>-203.56062382403903</v>
      </c>
      <c r="AC249" s="2">
        <f t="shared" si="94"/>
        <v>164.73117911177326</v>
      </c>
      <c r="AD249" s="2">
        <f t="shared" si="95"/>
        <v>-1000</v>
      </c>
      <c r="AE249" s="2">
        <f t="shared" si="96"/>
        <v>1647.3117911177326</v>
      </c>
      <c r="AF249" s="5">
        <f t="shared" si="97"/>
        <v>-1</v>
      </c>
      <c r="AG249" s="5">
        <f t="shared" si="98"/>
        <v>1.7000000000000002</v>
      </c>
      <c r="AH249" s="3">
        <f t="shared" si="99"/>
        <v>202209</v>
      </c>
      <c r="AI249" s="21">
        <v>2.7</v>
      </c>
      <c r="AJ249" s="21">
        <v>1.5</v>
      </c>
      <c r="AK249" s="21">
        <v>2.7</v>
      </c>
      <c r="AL249" s="21">
        <v>1.5</v>
      </c>
      <c r="AO249">
        <f t="shared" si="100"/>
        <v>-200</v>
      </c>
      <c r="AP249">
        <f>IF(E249&lt;F249,G249,H249)</f>
        <v>19</v>
      </c>
      <c r="AQ249">
        <f>IF(E249&lt;F249,H249,G249)</f>
        <v>21</v>
      </c>
    </row>
    <row r="250" spans="2:43" x14ac:dyDescent="0.25">
      <c r="B250" s="24">
        <v>44829</v>
      </c>
      <c r="C250" s="20" t="s">
        <v>29</v>
      </c>
      <c r="D250" s="20" t="s">
        <v>34</v>
      </c>
      <c r="E250" s="2">
        <v>-270.2702702702702</v>
      </c>
      <c r="F250" s="2">
        <v>220.00000000000003</v>
      </c>
      <c r="G250">
        <v>28</v>
      </c>
      <c r="H250">
        <v>24</v>
      </c>
      <c r="I250" s="9"/>
      <c r="J250" s="2" t="str">
        <f t="shared" si="101"/>
        <v>Minnesota Vikings</v>
      </c>
      <c r="K250" s="2" t="str">
        <f t="shared" si="102"/>
        <v>Detroit Lions</v>
      </c>
      <c r="L250" s="17">
        <f t="shared" si="103"/>
        <v>-270.2702702702702</v>
      </c>
      <c r="M250" s="18">
        <f t="shared" si="104"/>
        <v>220.00000000000003</v>
      </c>
      <c r="N250" s="4">
        <f t="shared" si="82"/>
        <v>1.29</v>
      </c>
      <c r="O250" s="4">
        <f t="shared" si="83"/>
        <v>3.7</v>
      </c>
      <c r="P250" s="4"/>
      <c r="Q250" s="4"/>
      <c r="R250" s="1">
        <f t="shared" si="84"/>
        <v>0.77519379844961234</v>
      </c>
      <c r="S250" s="1">
        <f t="shared" si="85"/>
        <v>0.27027027027027023</v>
      </c>
      <c r="T250" s="1">
        <f t="shared" si="86"/>
        <v>4.3486973947895691E-2</v>
      </c>
      <c r="U250" s="1">
        <f t="shared" si="87"/>
        <v>0.25246176408967103</v>
      </c>
      <c r="V250" s="1">
        <f t="shared" si="88"/>
        <v>0.76346176408967104</v>
      </c>
      <c r="W250" s="1"/>
      <c r="X250" s="17">
        <f t="shared" si="89"/>
        <v>309.82329048576543</v>
      </c>
      <c r="Y250" s="18">
        <f t="shared" si="90"/>
        <v>2773.304285017382</v>
      </c>
      <c r="Z250" s="2">
        <f t="shared" si="91"/>
        <v>294.33212596147712</v>
      </c>
      <c r="AA250" s="18">
        <f t="shared" si="92"/>
        <v>2634.6390707665128</v>
      </c>
      <c r="AB250" s="2">
        <f t="shared" si="93"/>
        <v>-339.75224305989701</v>
      </c>
      <c r="AC250" s="2">
        <f t="shared" si="94"/>
        <v>263.46390707665125</v>
      </c>
      <c r="AD250" s="2">
        <f t="shared" si="95"/>
        <v>294.33212596147712</v>
      </c>
      <c r="AE250" s="2">
        <f t="shared" si="96"/>
        <v>-1000</v>
      </c>
      <c r="AF250" s="5">
        <f t="shared" si="97"/>
        <v>0.29000000000000004</v>
      </c>
      <c r="AG250" s="5">
        <f t="shared" si="98"/>
        <v>-1</v>
      </c>
      <c r="AH250" s="3">
        <f t="shared" si="99"/>
        <v>202209</v>
      </c>
      <c r="AI250" s="21">
        <v>1.29</v>
      </c>
      <c r="AJ250" s="21">
        <v>3.7</v>
      </c>
      <c r="AK250" s="21">
        <v>1.37</v>
      </c>
      <c r="AL250" s="21">
        <v>3.2</v>
      </c>
      <c r="AO250">
        <f t="shared" si="100"/>
        <v>-300</v>
      </c>
      <c r="AP250">
        <f>IF(E250&lt;F250,G250,H250)</f>
        <v>28</v>
      </c>
      <c r="AQ250">
        <f>IF(E250&lt;F250,H250,G250)</f>
        <v>24</v>
      </c>
    </row>
    <row r="251" spans="2:43" x14ac:dyDescent="0.25">
      <c r="B251" s="24">
        <v>44829</v>
      </c>
      <c r="C251" s="20" t="s">
        <v>36</v>
      </c>
      <c r="D251" s="20" t="s">
        <v>28</v>
      </c>
      <c r="E251" s="2">
        <v>125</v>
      </c>
      <c r="F251" s="2">
        <v>-147.05882352941177</v>
      </c>
      <c r="G251">
        <v>26</v>
      </c>
      <c r="H251">
        <v>37</v>
      </c>
      <c r="I251" s="9"/>
      <c r="J251" s="2" t="str">
        <f t="shared" si="101"/>
        <v>Baltimore Ravens</v>
      </c>
      <c r="K251" s="2" t="str">
        <f t="shared" si="102"/>
        <v>New England Patriots</v>
      </c>
      <c r="L251" s="17">
        <f t="shared" si="103"/>
        <v>-147.05882352941177</v>
      </c>
      <c r="M251" s="18">
        <f t="shared" si="104"/>
        <v>125</v>
      </c>
      <c r="N251" s="4">
        <f t="shared" si="82"/>
        <v>1.62</v>
      </c>
      <c r="O251" s="4">
        <f t="shared" si="83"/>
        <v>2.4</v>
      </c>
      <c r="P251" s="4"/>
      <c r="Q251" s="4"/>
      <c r="R251" s="1">
        <f t="shared" si="84"/>
        <v>0.61728395061728392</v>
      </c>
      <c r="S251" s="1">
        <f t="shared" si="85"/>
        <v>0.41666666666666669</v>
      </c>
      <c r="T251" s="1">
        <f t="shared" si="86"/>
        <v>3.2835820895522283E-2</v>
      </c>
      <c r="U251" s="1">
        <f t="shared" si="87"/>
        <v>0.10030864197530862</v>
      </c>
      <c r="V251" s="1">
        <f t="shared" si="88"/>
        <v>0.61130864197530865</v>
      </c>
      <c r="W251" s="1"/>
      <c r="X251" s="17">
        <f t="shared" si="89"/>
        <v>635.83488165441463</v>
      </c>
      <c r="Y251" s="18">
        <f t="shared" si="90"/>
        <v>1423.7849094482656</v>
      </c>
      <c r="Z251" s="2">
        <f t="shared" si="91"/>
        <v>604.04313757169382</v>
      </c>
      <c r="AA251" s="18">
        <f t="shared" si="92"/>
        <v>1352.5956639758522</v>
      </c>
      <c r="AB251" s="2">
        <f t="shared" si="93"/>
        <v>-165.55109027810289</v>
      </c>
      <c r="AC251" s="2">
        <f t="shared" si="94"/>
        <v>135.25956639758522</v>
      </c>
      <c r="AD251" s="2">
        <f t="shared" si="95"/>
        <v>604.04313757169382</v>
      </c>
      <c r="AE251" s="2">
        <f t="shared" si="96"/>
        <v>-1000</v>
      </c>
      <c r="AF251" s="5">
        <f t="shared" si="97"/>
        <v>0.62000000000000011</v>
      </c>
      <c r="AG251" s="5">
        <f t="shared" si="98"/>
        <v>-1</v>
      </c>
      <c r="AH251" s="3">
        <f t="shared" si="99"/>
        <v>202209</v>
      </c>
      <c r="AI251" s="21">
        <v>2.4</v>
      </c>
      <c r="AJ251" s="21">
        <v>1.62</v>
      </c>
      <c r="AK251" s="21">
        <v>2.25</v>
      </c>
      <c r="AL251" s="21">
        <v>1.68</v>
      </c>
      <c r="AO251">
        <f t="shared" si="100"/>
        <v>-150</v>
      </c>
      <c r="AP251">
        <f>IF(E251&lt;F251,G251,H251)</f>
        <v>37</v>
      </c>
      <c r="AQ251">
        <f>IF(E251&lt;F251,H251,G251)</f>
        <v>26</v>
      </c>
    </row>
    <row r="252" spans="2:43" x14ac:dyDescent="0.25">
      <c r="B252" s="24">
        <v>44829</v>
      </c>
      <c r="C252" s="20" t="s">
        <v>42</v>
      </c>
      <c r="D252" s="20" t="s">
        <v>21</v>
      </c>
      <c r="E252" s="2">
        <v>220.00000000000003</v>
      </c>
      <c r="F252" s="2">
        <v>-270.2702702702702</v>
      </c>
      <c r="G252">
        <v>12</v>
      </c>
      <c r="H252">
        <v>27</v>
      </c>
      <c r="I252" s="9"/>
      <c r="J252" s="2" t="str">
        <f t="shared" si="101"/>
        <v>Cincinnati Bengals</v>
      </c>
      <c r="K252" s="2" t="str">
        <f t="shared" si="102"/>
        <v>New York Jets</v>
      </c>
      <c r="L252" s="17">
        <f t="shared" si="103"/>
        <v>-270.2702702702702</v>
      </c>
      <c r="M252" s="18">
        <f t="shared" si="104"/>
        <v>220.00000000000003</v>
      </c>
      <c r="N252" s="4">
        <f t="shared" si="82"/>
        <v>1.41</v>
      </c>
      <c r="O252" s="4">
        <f t="shared" si="83"/>
        <v>3</v>
      </c>
      <c r="P252" s="4"/>
      <c r="Q252" s="4"/>
      <c r="R252" s="1">
        <f t="shared" si="84"/>
        <v>0.70921985815602839</v>
      </c>
      <c r="S252" s="1">
        <f t="shared" si="85"/>
        <v>0.33333333333333331</v>
      </c>
      <c r="T252" s="1">
        <f t="shared" si="86"/>
        <v>4.0816326530612401E-2</v>
      </c>
      <c r="U252" s="1">
        <f t="shared" si="87"/>
        <v>0.18794326241134754</v>
      </c>
      <c r="V252" s="1">
        <f t="shared" si="88"/>
        <v>0.69894326241134752</v>
      </c>
      <c r="W252" s="1"/>
      <c r="X252" s="17">
        <f t="shared" si="89"/>
        <v>430.73129648608347</v>
      </c>
      <c r="Y252" s="18">
        <f t="shared" si="90"/>
        <v>2057.0269370258952</v>
      </c>
      <c r="Z252" s="2">
        <f t="shared" si="91"/>
        <v>409.19473166177926</v>
      </c>
      <c r="AA252" s="18">
        <f t="shared" si="92"/>
        <v>1954.1755901746003</v>
      </c>
      <c r="AB252" s="2">
        <f t="shared" si="93"/>
        <v>-244.3824229942804</v>
      </c>
      <c r="AC252" s="2">
        <f t="shared" si="94"/>
        <v>195.41755901746004</v>
      </c>
      <c r="AD252" s="2">
        <f t="shared" si="95"/>
        <v>409.19473166177926</v>
      </c>
      <c r="AE252" s="2">
        <f t="shared" si="96"/>
        <v>-1000</v>
      </c>
      <c r="AF252" s="5">
        <f t="shared" si="97"/>
        <v>0.40999999999999992</v>
      </c>
      <c r="AG252" s="5">
        <f t="shared" si="98"/>
        <v>-1</v>
      </c>
      <c r="AH252" s="3">
        <f t="shared" si="99"/>
        <v>202209</v>
      </c>
      <c r="AI252" s="21">
        <v>3</v>
      </c>
      <c r="AJ252" s="21">
        <v>1.41</v>
      </c>
      <c r="AK252" s="21">
        <v>3.2</v>
      </c>
      <c r="AL252" s="21">
        <v>1.37</v>
      </c>
      <c r="AO252">
        <f t="shared" si="100"/>
        <v>-300</v>
      </c>
      <c r="AP252">
        <f>IF(E252&lt;F252,G252,H252)</f>
        <v>27</v>
      </c>
      <c r="AQ252">
        <f>IF(E252&lt;F252,H252,G252)</f>
        <v>12</v>
      </c>
    </row>
    <row r="253" spans="2:43" x14ac:dyDescent="0.25">
      <c r="B253" s="24">
        <v>44829</v>
      </c>
      <c r="C253" s="20" t="s">
        <v>41</v>
      </c>
      <c r="D253" s="20" t="s">
        <v>50</v>
      </c>
      <c r="E253" s="2">
        <v>110.00000000000001</v>
      </c>
      <c r="F253" s="2">
        <v>-131.57894736842104</v>
      </c>
      <c r="G253">
        <v>24</v>
      </c>
      <c r="H253">
        <v>22</v>
      </c>
      <c r="I253" s="9"/>
      <c r="J253" s="2" t="str">
        <f t="shared" si="101"/>
        <v>Las Vegas Raiders</v>
      </c>
      <c r="K253" s="2" t="str">
        <f t="shared" si="102"/>
        <v>Tennessee Titans</v>
      </c>
      <c r="L253" s="17">
        <f t="shared" si="103"/>
        <v>-131.57894736842104</v>
      </c>
      <c r="M253" s="18">
        <f t="shared" si="104"/>
        <v>110.00000000000001</v>
      </c>
      <c r="N253" s="4">
        <f t="shared" si="82"/>
        <v>1.9</v>
      </c>
      <c r="O253" s="4">
        <f t="shared" si="83"/>
        <v>1.9</v>
      </c>
      <c r="P253" s="4"/>
      <c r="Q253" s="4"/>
      <c r="R253" s="1">
        <f t="shared" si="84"/>
        <v>0.52631578947368418</v>
      </c>
      <c r="S253" s="1">
        <f t="shared" si="85"/>
        <v>0.52631578947368418</v>
      </c>
      <c r="T253" s="1">
        <f t="shared" si="86"/>
        <v>4.9999999999999933E-2</v>
      </c>
      <c r="U253" s="1">
        <f t="shared" si="87"/>
        <v>0</v>
      </c>
      <c r="V253" s="1">
        <f t="shared" si="88"/>
        <v>0.51100000000000001</v>
      </c>
      <c r="W253" s="1"/>
      <c r="X253" s="17">
        <f t="shared" si="89"/>
        <v>956.94716242661434</v>
      </c>
      <c r="Y253" s="18">
        <f t="shared" si="90"/>
        <v>953.05662164669593</v>
      </c>
      <c r="Z253" s="2">
        <f t="shared" si="91"/>
        <v>909.09980430528356</v>
      </c>
      <c r="AA253" s="18">
        <f t="shared" si="92"/>
        <v>905.40379056436109</v>
      </c>
      <c r="AB253" s="2">
        <f t="shared" si="93"/>
        <v>-109.9989236895921</v>
      </c>
      <c r="AC253" s="2">
        <f t="shared" si="94"/>
        <v>-110.44795818412409</v>
      </c>
      <c r="AD253" s="2">
        <f t="shared" si="95"/>
        <v>-1000</v>
      </c>
      <c r="AE253" s="2">
        <f t="shared" si="96"/>
        <v>905.40379056436109</v>
      </c>
      <c r="AF253" s="5">
        <f t="shared" si="97"/>
        <v>-1</v>
      </c>
      <c r="AG253" s="5">
        <f t="shared" si="98"/>
        <v>0.89999999999999991</v>
      </c>
      <c r="AH253" s="3">
        <f t="shared" si="99"/>
        <v>202209</v>
      </c>
      <c r="AI253" s="21">
        <v>1.9</v>
      </c>
      <c r="AJ253" s="21">
        <v>1.9</v>
      </c>
      <c r="AK253" s="21">
        <v>2.1</v>
      </c>
      <c r="AL253" s="21">
        <v>1.76</v>
      </c>
      <c r="AO253">
        <f t="shared" si="100"/>
        <v>-140</v>
      </c>
      <c r="AP253">
        <f>IF(E253&lt;F253,G253,H253)</f>
        <v>22</v>
      </c>
      <c r="AQ253">
        <f>IF(E253&lt;F253,H253,G253)</f>
        <v>24</v>
      </c>
    </row>
    <row r="254" spans="2:43" x14ac:dyDescent="0.25">
      <c r="B254" s="24">
        <v>44829</v>
      </c>
      <c r="C254" s="20" t="s">
        <v>49</v>
      </c>
      <c r="D254" s="20" t="s">
        <v>19</v>
      </c>
      <c r="E254" s="2">
        <v>215</v>
      </c>
      <c r="F254" s="2">
        <v>-263.1578947368422</v>
      </c>
      <c r="G254">
        <v>8</v>
      </c>
      <c r="H254">
        <v>24</v>
      </c>
      <c r="I254" s="9"/>
      <c r="J254" s="2" t="str">
        <f t="shared" si="101"/>
        <v>Philadelphia Eagles</v>
      </c>
      <c r="K254" s="2" t="str">
        <f t="shared" si="102"/>
        <v>Washington Commanders</v>
      </c>
      <c r="L254" s="17">
        <f t="shared" si="103"/>
        <v>-263.1578947368422</v>
      </c>
      <c r="M254" s="18">
        <f t="shared" si="104"/>
        <v>215</v>
      </c>
      <c r="N254" s="4">
        <f t="shared" si="82"/>
        <v>1.62</v>
      </c>
      <c r="O254" s="4">
        <f t="shared" si="83"/>
        <v>2.4</v>
      </c>
      <c r="P254" s="4"/>
      <c r="Q254" s="4"/>
      <c r="R254" s="1">
        <f t="shared" si="84"/>
        <v>0.61728395061728392</v>
      </c>
      <c r="S254" s="1">
        <f t="shared" si="85"/>
        <v>0.41666666666666669</v>
      </c>
      <c r="T254" s="1">
        <f t="shared" si="86"/>
        <v>3.2835820895522283E-2</v>
      </c>
      <c r="U254" s="1">
        <f t="shared" si="87"/>
        <v>0.10030864197530862</v>
      </c>
      <c r="V254" s="1">
        <f t="shared" si="88"/>
        <v>0.61130864197530865</v>
      </c>
      <c r="W254" s="1"/>
      <c r="X254" s="17">
        <f t="shared" si="89"/>
        <v>635.83488165441463</v>
      </c>
      <c r="Y254" s="18">
        <f t="shared" si="90"/>
        <v>1423.7849094482656</v>
      </c>
      <c r="Z254" s="2">
        <f t="shared" si="91"/>
        <v>604.04313757169382</v>
      </c>
      <c r="AA254" s="18">
        <f t="shared" si="92"/>
        <v>1352.5956639758522</v>
      </c>
      <c r="AB254" s="2">
        <f t="shared" si="93"/>
        <v>-165.55109027810289</v>
      </c>
      <c r="AC254" s="2">
        <f t="shared" si="94"/>
        <v>135.25956639758522</v>
      </c>
      <c r="AD254" s="2">
        <f t="shared" si="95"/>
        <v>604.04313757169382</v>
      </c>
      <c r="AE254" s="2">
        <f t="shared" si="96"/>
        <v>-1000</v>
      </c>
      <c r="AF254" s="5">
        <f t="shared" si="97"/>
        <v>0.62000000000000011</v>
      </c>
      <c r="AG254" s="5">
        <f t="shared" si="98"/>
        <v>-1</v>
      </c>
      <c r="AH254" s="3">
        <f t="shared" si="99"/>
        <v>202209</v>
      </c>
      <c r="AI254" s="21">
        <v>2.4</v>
      </c>
      <c r="AJ254" s="21">
        <v>1.62</v>
      </c>
      <c r="AK254" s="21">
        <v>3.15</v>
      </c>
      <c r="AL254" s="21">
        <v>1.38</v>
      </c>
      <c r="AO254">
        <f t="shared" si="100"/>
        <v>-300</v>
      </c>
      <c r="AP254">
        <f>IF(E254&lt;F254,G254,H254)</f>
        <v>24</v>
      </c>
      <c r="AQ254">
        <f>IF(E254&lt;F254,H254,G254)</f>
        <v>8</v>
      </c>
    </row>
    <row r="255" spans="2:43" x14ac:dyDescent="0.25">
      <c r="B255" s="24">
        <v>44826</v>
      </c>
      <c r="C255" s="20" t="s">
        <v>46</v>
      </c>
      <c r="D255" s="20" t="s">
        <v>45</v>
      </c>
      <c r="E255" s="2">
        <v>-222.22222222222226</v>
      </c>
      <c r="F255" s="2">
        <v>179.99999999999997</v>
      </c>
      <c r="G255">
        <v>29</v>
      </c>
      <c r="H255">
        <v>17</v>
      </c>
      <c r="I255" s="9"/>
      <c r="J255" s="2" t="str">
        <f t="shared" si="101"/>
        <v>Cleveland Browns</v>
      </c>
      <c r="K255" s="2" t="str">
        <f t="shared" si="102"/>
        <v>Pittsburgh Steelers</v>
      </c>
      <c r="L255" s="17">
        <f t="shared" si="103"/>
        <v>-222.22222222222226</v>
      </c>
      <c r="M255" s="18">
        <f t="shared" si="104"/>
        <v>179.99999999999997</v>
      </c>
      <c r="N255" s="4">
        <f t="shared" si="82"/>
        <v>1.58</v>
      </c>
      <c r="O255" s="4">
        <f t="shared" si="83"/>
        <v>2.5</v>
      </c>
      <c r="P255" s="4"/>
      <c r="Q255" s="4"/>
      <c r="R255" s="1">
        <f t="shared" si="84"/>
        <v>0.63291139240506322</v>
      </c>
      <c r="S255" s="1">
        <f t="shared" si="85"/>
        <v>0.4</v>
      </c>
      <c r="T255" s="1">
        <f t="shared" si="86"/>
        <v>3.1862745098039214E-2</v>
      </c>
      <c r="U255" s="1">
        <f t="shared" si="87"/>
        <v>0.1164556962025316</v>
      </c>
      <c r="V255" s="1">
        <f t="shared" si="88"/>
        <v>0.62745569620253161</v>
      </c>
      <c r="W255" s="1"/>
      <c r="X255" s="17">
        <f t="shared" si="89"/>
        <v>593.73802174746322</v>
      </c>
      <c r="Y255" s="18">
        <f t="shared" si="90"/>
        <v>1520.5870888415161</v>
      </c>
      <c r="Z255" s="2">
        <f t="shared" si="91"/>
        <v>564.05112066009008</v>
      </c>
      <c r="AA255" s="18">
        <f t="shared" si="92"/>
        <v>1444.5577343994403</v>
      </c>
      <c r="AB255" s="2">
        <f t="shared" si="93"/>
        <v>-177.28889516782337</v>
      </c>
      <c r="AC255" s="2">
        <f t="shared" si="94"/>
        <v>144.45577343994404</v>
      </c>
      <c r="AD255" s="2">
        <f t="shared" si="95"/>
        <v>564.05112066009008</v>
      </c>
      <c r="AE255" s="2">
        <f t="shared" si="96"/>
        <v>-1000</v>
      </c>
      <c r="AF255" s="5">
        <f t="shared" si="97"/>
        <v>0.58000000000000007</v>
      </c>
      <c r="AG255" s="5">
        <f t="shared" si="98"/>
        <v>-1</v>
      </c>
      <c r="AH255" s="3">
        <f t="shared" si="99"/>
        <v>202209</v>
      </c>
      <c r="AI255" s="21">
        <v>1.58</v>
      </c>
      <c r="AJ255" s="21">
        <v>2.5</v>
      </c>
      <c r="AK255" s="21">
        <v>1.45</v>
      </c>
      <c r="AL255" s="21">
        <v>2.8</v>
      </c>
      <c r="AO255">
        <f t="shared" si="100"/>
        <v>-300</v>
      </c>
      <c r="AP255">
        <f>IF(E255&lt;F255,G255,H255)</f>
        <v>29</v>
      </c>
      <c r="AQ255">
        <f>IF(E255&lt;F255,H255,G255)</f>
        <v>17</v>
      </c>
    </row>
    <row r="256" spans="2:43" x14ac:dyDescent="0.25">
      <c r="B256" s="24">
        <v>44823</v>
      </c>
      <c r="C256" s="20" t="s">
        <v>19</v>
      </c>
      <c r="D256" s="20" t="s">
        <v>29</v>
      </c>
      <c r="E256" s="2">
        <v>-147.05882352941177</v>
      </c>
      <c r="F256" s="2">
        <v>125</v>
      </c>
      <c r="G256">
        <v>24</v>
      </c>
      <c r="H256">
        <v>7</v>
      </c>
      <c r="I256" s="9"/>
      <c r="J256" s="2" t="str">
        <f t="shared" si="101"/>
        <v>Philadelphia Eagles</v>
      </c>
      <c r="K256" s="2" t="str">
        <f t="shared" si="102"/>
        <v>Minnesota Vikings</v>
      </c>
      <c r="L256" s="17">
        <f t="shared" si="103"/>
        <v>-147.05882352941177</v>
      </c>
      <c r="M256" s="18">
        <f t="shared" si="104"/>
        <v>125</v>
      </c>
      <c r="N256" s="4">
        <f t="shared" si="82"/>
        <v>1.74</v>
      </c>
      <c r="O256" s="4">
        <f t="shared" si="83"/>
        <v>2.15</v>
      </c>
      <c r="P256" s="4"/>
      <c r="Q256" s="4"/>
      <c r="R256" s="1">
        <f t="shared" si="84"/>
        <v>0.57471264367816088</v>
      </c>
      <c r="S256" s="1">
        <f t="shared" si="85"/>
        <v>0.46511627906976744</v>
      </c>
      <c r="T256" s="1">
        <f t="shared" si="86"/>
        <v>3.8303341902313659E-2</v>
      </c>
      <c r="U256" s="1">
        <f t="shared" si="87"/>
        <v>5.4798182304196724E-2</v>
      </c>
      <c r="V256" s="1">
        <f t="shared" si="88"/>
        <v>0.56579818230419676</v>
      </c>
      <c r="W256" s="1"/>
      <c r="X256" s="17">
        <f t="shared" si="89"/>
        <v>767.41465645493759</v>
      </c>
      <c r="Y256" s="18">
        <f t="shared" si="90"/>
        <v>1185.8985221458363</v>
      </c>
      <c r="Z256" s="2">
        <f t="shared" si="91"/>
        <v>729.04392363219063</v>
      </c>
      <c r="AA256" s="18">
        <f t="shared" si="92"/>
        <v>1126.6035960385445</v>
      </c>
      <c r="AB256" s="2">
        <f t="shared" si="93"/>
        <v>-137.16594673992637</v>
      </c>
      <c r="AC256" s="2">
        <f t="shared" si="94"/>
        <v>112.66035960385446</v>
      </c>
      <c r="AD256" s="2">
        <f t="shared" si="95"/>
        <v>729.04392363219063</v>
      </c>
      <c r="AE256" s="2">
        <f t="shared" si="96"/>
        <v>-1000</v>
      </c>
      <c r="AF256" s="5">
        <f t="shared" si="97"/>
        <v>0.74</v>
      </c>
      <c r="AG256" s="5">
        <f t="shared" si="98"/>
        <v>-1</v>
      </c>
      <c r="AH256" s="3">
        <f t="shared" si="99"/>
        <v>202209</v>
      </c>
      <c r="AI256" s="21">
        <v>1.74</v>
      </c>
      <c r="AJ256" s="21">
        <v>2.15</v>
      </c>
      <c r="AK256" s="21">
        <v>1.68</v>
      </c>
      <c r="AL256" s="21">
        <v>2.25</v>
      </c>
      <c r="AO256">
        <f t="shared" si="100"/>
        <v>-150</v>
      </c>
      <c r="AP256">
        <f>IF(E256&lt;F256,G256,H256)</f>
        <v>24</v>
      </c>
      <c r="AQ256">
        <f>IF(E256&lt;F256,H256,G256)</f>
        <v>7</v>
      </c>
    </row>
    <row r="257" spans="2:43" x14ac:dyDescent="0.25">
      <c r="B257" s="24">
        <v>44823</v>
      </c>
      <c r="C257" s="20" t="s">
        <v>24</v>
      </c>
      <c r="D257" s="20" t="s">
        <v>41</v>
      </c>
      <c r="E257" s="2">
        <v>-454.54545454545462</v>
      </c>
      <c r="F257" s="2">
        <v>350</v>
      </c>
      <c r="G257">
        <v>41</v>
      </c>
      <c r="H257">
        <v>7</v>
      </c>
      <c r="I257" s="9"/>
      <c r="J257" s="2" t="str">
        <f t="shared" si="101"/>
        <v>Buffalo Bills</v>
      </c>
      <c r="K257" s="2" t="str">
        <f t="shared" si="102"/>
        <v>Tennessee Titans</v>
      </c>
      <c r="L257" s="17">
        <f t="shared" si="103"/>
        <v>-454.54545454545462</v>
      </c>
      <c r="M257" s="18">
        <f t="shared" si="104"/>
        <v>350</v>
      </c>
      <c r="N257" s="4">
        <f t="shared" si="82"/>
        <v>1.28</v>
      </c>
      <c r="O257" s="4">
        <f t="shared" si="83"/>
        <v>3.75</v>
      </c>
      <c r="P257" s="4"/>
      <c r="Q257" s="4"/>
      <c r="R257" s="1">
        <f t="shared" si="84"/>
        <v>0.78125</v>
      </c>
      <c r="S257" s="1">
        <f t="shared" si="85"/>
        <v>0.26666666666666666</v>
      </c>
      <c r="T257" s="1">
        <f t="shared" si="86"/>
        <v>4.5725646123260466E-2</v>
      </c>
      <c r="U257" s="1">
        <f t="shared" si="87"/>
        <v>0.2572916666666667</v>
      </c>
      <c r="V257" s="1">
        <f t="shared" si="88"/>
        <v>0.76829166666666671</v>
      </c>
      <c r="W257" s="1"/>
      <c r="X257" s="17">
        <f t="shared" si="89"/>
        <v>301.58902326590373</v>
      </c>
      <c r="Y257" s="18">
        <f t="shared" si="90"/>
        <v>2840.2616005464147</v>
      </c>
      <c r="Z257" s="2">
        <f t="shared" si="91"/>
        <v>286.50957210260856</v>
      </c>
      <c r="AA257" s="18">
        <f t="shared" si="92"/>
        <v>2698.2485205190937</v>
      </c>
      <c r="AB257" s="2">
        <f t="shared" si="93"/>
        <v>-349.02847840695074</v>
      </c>
      <c r="AC257" s="2">
        <f t="shared" si="94"/>
        <v>269.82485205190937</v>
      </c>
      <c r="AD257" s="2">
        <f t="shared" si="95"/>
        <v>286.50957210260856</v>
      </c>
      <c r="AE257" s="2">
        <f t="shared" si="96"/>
        <v>-1000</v>
      </c>
      <c r="AF257" s="5">
        <f t="shared" si="97"/>
        <v>0.28000000000000003</v>
      </c>
      <c r="AG257" s="5">
        <f t="shared" si="98"/>
        <v>-1</v>
      </c>
      <c r="AH257" s="3">
        <f t="shared" si="99"/>
        <v>202209</v>
      </c>
      <c r="AI257" s="21">
        <v>1.28</v>
      </c>
      <c r="AJ257" s="21">
        <v>3.75</v>
      </c>
      <c r="AK257" s="21">
        <v>1.22</v>
      </c>
      <c r="AL257" s="21">
        <v>4.5</v>
      </c>
      <c r="AO257">
        <f t="shared" si="100"/>
        <v>-500</v>
      </c>
      <c r="AP257">
        <f>IF(E257&lt;F257,G257,H257)</f>
        <v>41</v>
      </c>
      <c r="AQ257">
        <f>IF(E257&lt;F257,H257,G257)</f>
        <v>7</v>
      </c>
    </row>
    <row r="258" spans="2:43" x14ac:dyDescent="0.25">
      <c r="B258" s="24">
        <v>44822</v>
      </c>
      <c r="C258" s="20" t="s">
        <v>33</v>
      </c>
      <c r="D258" s="20" t="s">
        <v>37</v>
      </c>
      <c r="E258" s="2">
        <v>-500.00000000000011</v>
      </c>
      <c r="F258" s="2">
        <v>375</v>
      </c>
      <c r="G258">
        <v>27</v>
      </c>
      <c r="H258">
        <v>10</v>
      </c>
      <c r="I258" s="9"/>
      <c r="J258" s="2" t="str">
        <f t="shared" si="101"/>
        <v>Green Bay Packers</v>
      </c>
      <c r="K258" s="2" t="str">
        <f t="shared" si="102"/>
        <v>Chicago Bears</v>
      </c>
      <c r="L258" s="17">
        <f t="shared" si="103"/>
        <v>-500.00000000000011</v>
      </c>
      <c r="M258" s="18">
        <f t="shared" si="104"/>
        <v>375</v>
      </c>
      <c r="N258" s="4">
        <f t="shared" si="82"/>
        <v>1.2</v>
      </c>
      <c r="O258" s="4">
        <f t="shared" si="83"/>
        <v>4.75</v>
      </c>
      <c r="P258" s="4"/>
      <c r="Q258" s="4"/>
      <c r="R258" s="1">
        <f t="shared" si="84"/>
        <v>0.83333333333333337</v>
      </c>
      <c r="S258" s="1">
        <f t="shared" si="85"/>
        <v>0.21052631578947367</v>
      </c>
      <c r="T258" s="1">
        <f t="shared" si="86"/>
        <v>4.2016806722689037E-2</v>
      </c>
      <c r="U258" s="1">
        <f t="shared" si="87"/>
        <v>0.31140350877192985</v>
      </c>
      <c r="V258" s="1">
        <f t="shared" si="88"/>
        <v>0.82240350877192991</v>
      </c>
      <c r="W258" s="1"/>
      <c r="X258" s="17">
        <f t="shared" si="89"/>
        <v>215.94811954689931</v>
      </c>
      <c r="Y258" s="18">
        <f t="shared" si="90"/>
        <v>3787.1793685900598</v>
      </c>
      <c r="Z258" s="2">
        <f t="shared" si="91"/>
        <v>205.15071356955434</v>
      </c>
      <c r="AA258" s="18">
        <f t="shared" si="92"/>
        <v>3597.8204001605568</v>
      </c>
      <c r="AB258" s="2">
        <f t="shared" si="93"/>
        <v>-487.44651315139578</v>
      </c>
      <c r="AC258" s="2">
        <f t="shared" si="94"/>
        <v>359.7820400160557</v>
      </c>
      <c r="AD258" s="2">
        <f t="shared" si="95"/>
        <v>205.15071356955434</v>
      </c>
      <c r="AE258" s="2">
        <f t="shared" si="96"/>
        <v>-1000</v>
      </c>
      <c r="AF258" s="5">
        <f t="shared" si="97"/>
        <v>0.19999999999999996</v>
      </c>
      <c r="AG258" s="5">
        <f t="shared" si="98"/>
        <v>-1</v>
      </c>
      <c r="AH258" s="3">
        <f t="shared" si="99"/>
        <v>202209</v>
      </c>
      <c r="AI258" s="21">
        <v>1.2</v>
      </c>
      <c r="AJ258" s="21">
        <v>4.75</v>
      </c>
      <c r="AK258" s="21">
        <v>1.2</v>
      </c>
      <c r="AL258" s="21">
        <v>4.75</v>
      </c>
      <c r="AO258">
        <f t="shared" si="100"/>
        <v>-500</v>
      </c>
      <c r="AP258">
        <f>IF(E258&lt;F258,G258,H258)</f>
        <v>27</v>
      </c>
      <c r="AQ258">
        <f>IF(E258&lt;F258,H258,G258)</f>
        <v>10</v>
      </c>
    </row>
    <row r="259" spans="2:43" x14ac:dyDescent="0.25">
      <c r="B259" s="24">
        <v>44822</v>
      </c>
      <c r="C259" s="20" t="s">
        <v>23</v>
      </c>
      <c r="D259" s="20" t="s">
        <v>21</v>
      </c>
      <c r="E259" s="2">
        <v>275</v>
      </c>
      <c r="F259" s="2">
        <v>-357.14285714285711</v>
      </c>
      <c r="G259">
        <v>20</v>
      </c>
      <c r="H259">
        <v>17</v>
      </c>
      <c r="I259" s="9"/>
      <c r="J259" s="2" t="str">
        <f t="shared" si="101"/>
        <v>Cincinnati Bengals</v>
      </c>
      <c r="K259" s="2" t="str">
        <f t="shared" si="102"/>
        <v>Dallas Cowboys</v>
      </c>
      <c r="L259" s="17">
        <f t="shared" si="103"/>
        <v>-357.14285714285711</v>
      </c>
      <c r="M259" s="18">
        <f t="shared" si="104"/>
        <v>275</v>
      </c>
      <c r="N259" s="4">
        <f t="shared" si="82"/>
        <v>2.0499999999999998</v>
      </c>
      <c r="O259" s="4">
        <f t="shared" si="83"/>
        <v>1.8</v>
      </c>
      <c r="P259" s="4"/>
      <c r="Q259" s="4"/>
      <c r="R259" s="1">
        <f t="shared" si="84"/>
        <v>0.48780487804878053</v>
      </c>
      <c r="S259" s="1">
        <f t="shared" si="85"/>
        <v>0.55555555555555558</v>
      </c>
      <c r="T259" s="1">
        <f t="shared" si="86"/>
        <v>4.1558441558441461E-2</v>
      </c>
      <c r="U259" s="1">
        <f t="shared" si="87"/>
        <v>3.3875338753387524E-2</v>
      </c>
      <c r="V259" s="1">
        <f t="shared" si="88"/>
        <v>0.47712466124661246</v>
      </c>
      <c r="W259" s="1"/>
      <c r="X259" s="17">
        <f t="shared" si="89"/>
        <v>1095.8883101687502</v>
      </c>
      <c r="Y259" s="18">
        <f t="shared" si="90"/>
        <v>831.50998882799388</v>
      </c>
      <c r="Z259" s="2">
        <f t="shared" si="91"/>
        <v>1041.0938946603126</v>
      </c>
      <c r="AA259" s="18">
        <f t="shared" si="92"/>
        <v>789.93448938659412</v>
      </c>
      <c r="AB259" s="2">
        <f t="shared" si="93"/>
        <v>104.10938946603126</v>
      </c>
      <c r="AC259" s="2">
        <f t="shared" si="94"/>
        <v>-126.59277616508776</v>
      </c>
      <c r="AD259" s="2">
        <f t="shared" si="95"/>
        <v>-1000</v>
      </c>
      <c r="AE259" s="2">
        <f t="shared" si="96"/>
        <v>789.93448938659412</v>
      </c>
      <c r="AF259" s="5">
        <f t="shared" si="97"/>
        <v>-1</v>
      </c>
      <c r="AG259" s="5">
        <f t="shared" si="98"/>
        <v>0.8</v>
      </c>
      <c r="AH259" s="3">
        <f t="shared" si="99"/>
        <v>202209</v>
      </c>
      <c r="AI259" s="21">
        <v>1.8</v>
      </c>
      <c r="AJ259" s="21">
        <v>2.0499999999999998</v>
      </c>
      <c r="AK259" s="21">
        <v>3.75</v>
      </c>
      <c r="AL259" s="21">
        <v>1.28</v>
      </c>
      <c r="AO259">
        <f t="shared" si="100"/>
        <v>-400</v>
      </c>
      <c r="AP259">
        <f>IF(E259&lt;F259,G259,H259)</f>
        <v>17</v>
      </c>
      <c r="AQ259">
        <f>IF(E259&lt;F259,H259,G259)</f>
        <v>20</v>
      </c>
    </row>
    <row r="260" spans="2:43" x14ac:dyDescent="0.25">
      <c r="B260" s="24">
        <v>44822</v>
      </c>
      <c r="C260" s="20" t="s">
        <v>38</v>
      </c>
      <c r="D260" s="20" t="s">
        <v>40</v>
      </c>
      <c r="E260" s="2">
        <v>-500.00000000000011</v>
      </c>
      <c r="F260" s="2">
        <v>375</v>
      </c>
      <c r="G260">
        <v>16</v>
      </c>
      <c r="H260">
        <v>9</v>
      </c>
      <c r="I260" s="9"/>
      <c r="J260" s="2" t="str">
        <f t="shared" si="101"/>
        <v>Denver Broncos</v>
      </c>
      <c r="K260" s="2" t="str">
        <f t="shared" si="102"/>
        <v>Houston Texans</v>
      </c>
      <c r="L260" s="17">
        <f t="shared" si="103"/>
        <v>-500.00000000000011</v>
      </c>
      <c r="M260" s="18">
        <f t="shared" si="104"/>
        <v>375</v>
      </c>
      <c r="N260" s="4">
        <f t="shared" si="82"/>
        <v>1.1599999999999999</v>
      </c>
      <c r="O260" s="4">
        <f t="shared" si="83"/>
        <v>5.5</v>
      </c>
      <c r="P260" s="4"/>
      <c r="Q260" s="4"/>
      <c r="R260" s="1">
        <f t="shared" si="84"/>
        <v>0.86206896551724144</v>
      </c>
      <c r="S260" s="1">
        <f t="shared" si="85"/>
        <v>0.18181818181818182</v>
      </c>
      <c r="T260" s="1">
        <f t="shared" si="86"/>
        <v>4.2042042042042094E-2</v>
      </c>
      <c r="U260" s="1">
        <f t="shared" si="87"/>
        <v>0.34012539184952983</v>
      </c>
      <c r="V260" s="1">
        <f t="shared" si="88"/>
        <v>0.85112539184952984</v>
      </c>
      <c r="W260" s="1"/>
      <c r="X260" s="17">
        <f t="shared" si="89"/>
        <v>174.91501202538396</v>
      </c>
      <c r="Y260" s="18">
        <f t="shared" si="90"/>
        <v>4502.2111739446591</v>
      </c>
      <c r="Z260" s="2">
        <f t="shared" si="91"/>
        <v>166.16926142411475</v>
      </c>
      <c r="AA260" s="18">
        <f t="shared" si="92"/>
        <v>4277.1006152474256</v>
      </c>
      <c r="AB260" s="2">
        <f t="shared" si="93"/>
        <v>-601.79601896869144</v>
      </c>
      <c r="AC260" s="2">
        <f t="shared" si="94"/>
        <v>427.71006152474257</v>
      </c>
      <c r="AD260" s="2">
        <f t="shared" si="95"/>
        <v>166.16926142411475</v>
      </c>
      <c r="AE260" s="2">
        <f t="shared" si="96"/>
        <v>-1000</v>
      </c>
      <c r="AF260" s="5">
        <f t="shared" si="97"/>
        <v>0.15999999999999992</v>
      </c>
      <c r="AG260" s="5">
        <f t="shared" si="98"/>
        <v>-1</v>
      </c>
      <c r="AH260" s="3">
        <f t="shared" si="99"/>
        <v>202209</v>
      </c>
      <c r="AI260" s="21">
        <v>1.1599999999999999</v>
      </c>
      <c r="AJ260" s="21">
        <v>5.5</v>
      </c>
      <c r="AK260" s="21">
        <v>1.2</v>
      </c>
      <c r="AL260" s="21">
        <v>4.75</v>
      </c>
      <c r="AO260">
        <f t="shared" si="100"/>
        <v>-500</v>
      </c>
      <c r="AP260">
        <f>IF(E260&lt;F260,G260,H260)</f>
        <v>16</v>
      </c>
      <c r="AQ260">
        <f>IF(E260&lt;F260,H260,G260)</f>
        <v>9</v>
      </c>
    </row>
    <row r="261" spans="2:43" x14ac:dyDescent="0.25">
      <c r="B261" s="24">
        <v>44822</v>
      </c>
      <c r="C261" s="20" t="s">
        <v>50</v>
      </c>
      <c r="D261" s="20" t="s">
        <v>48</v>
      </c>
      <c r="E261" s="2">
        <v>-238.09523809523813</v>
      </c>
      <c r="F261" s="2">
        <v>195.00000000000003</v>
      </c>
      <c r="G261">
        <v>23</v>
      </c>
      <c r="H261">
        <v>29</v>
      </c>
      <c r="I261" s="9"/>
      <c r="J261" s="2" t="str">
        <f t="shared" si="101"/>
        <v>Las Vegas Raiders</v>
      </c>
      <c r="K261" s="2" t="str">
        <f t="shared" si="102"/>
        <v>Arizona Cardinals</v>
      </c>
      <c r="L261" s="17">
        <f t="shared" si="103"/>
        <v>-238.09523809523813</v>
      </c>
      <c r="M261" s="18">
        <f t="shared" si="104"/>
        <v>195.00000000000003</v>
      </c>
      <c r="N261" s="4">
        <f t="shared" ref="N261:N324" si="105">IF(E261&lt;0,AI261,AJ261)</f>
        <v>1.71</v>
      </c>
      <c r="O261" s="4">
        <f t="shared" ref="O261:O324" si="106">IF(E261&lt;0,AJ261,AI261)</f>
        <v>2.2000000000000002</v>
      </c>
      <c r="P261" s="4"/>
      <c r="Q261" s="4"/>
      <c r="R261" s="1">
        <f t="shared" ref="R261:R324" si="107">1/N261</f>
        <v>0.58479532163742687</v>
      </c>
      <c r="S261" s="1">
        <f t="shared" ref="S261:S324" si="108">1/O261</f>
        <v>0.45454545454545453</v>
      </c>
      <c r="T261" s="1">
        <f t="shared" ref="T261:T324" si="109">1-N261*O261/(N261+O261)</f>
        <v>3.7851662404092101E-2</v>
      </c>
      <c r="U261" s="1">
        <f t="shared" ref="U261:U324" si="110">ABS(R261-S261)/2</f>
        <v>6.5124933545986169E-2</v>
      </c>
      <c r="V261" s="1">
        <f t="shared" ref="V261:V324" si="111">V$1+IF(N261&lt;=O261,U261,-U261)</f>
        <v>0.57612493354598615</v>
      </c>
      <c r="W261" s="1"/>
      <c r="X261" s="17">
        <f t="shared" ref="X261:X324" si="112">(1/V261-1)*1000</f>
        <v>735.73463284275692</v>
      </c>
      <c r="Y261" s="18">
        <f t="shared" ref="Y261:Y324" si="113">1000000/(X261+W$1)-X$1</f>
        <v>1235.8449349286186</v>
      </c>
      <c r="Z261" s="2">
        <f t="shared" ref="Z261:Z324" si="114">X261*0.95</f>
        <v>698.94790120061907</v>
      </c>
      <c r="AA261" s="18">
        <f t="shared" ref="AA261:AA324" si="115">Y261*0.95</f>
        <v>1174.0526881821877</v>
      </c>
      <c r="AB261" s="2">
        <f t="shared" ref="AB261:AB324" si="116">IF(Z261&lt;1000,-100000/Z261,Z261/10)</f>
        <v>-143.07218009843768</v>
      </c>
      <c r="AC261" s="2">
        <f t="shared" ref="AC261:AC324" si="117">IF(AA261&lt;1000,-100000/AA261,AA261/10)</f>
        <v>117.40526881821877</v>
      </c>
      <c r="AD261" s="2">
        <f t="shared" ref="AD261:AD324" si="118">IF(AP261&gt;AQ261,Z261,-1000)</f>
        <v>-1000</v>
      </c>
      <c r="AE261" s="2">
        <f t="shared" ref="AE261:AE324" si="119">IF(AQ261&gt;AP261,AA261,-1000)</f>
        <v>1174.0526881821877</v>
      </c>
      <c r="AF261" s="5">
        <f t="shared" ref="AF261:AF324" si="120">IF(AP261&gt;AQ261,N261-1,-1)</f>
        <v>-1</v>
      </c>
      <c r="AG261" s="5">
        <f t="shared" ref="AG261:AG324" si="121">IF(AQ261&gt;AP261,O261-1,-1)</f>
        <v>1.2000000000000002</v>
      </c>
      <c r="AH261" s="3">
        <f t="shared" ref="AH261:AH324" si="122">YEAR(B261)*100+MONTH(B261)</f>
        <v>202209</v>
      </c>
      <c r="AI261" s="21">
        <v>1.71</v>
      </c>
      <c r="AJ261" s="21">
        <v>2.2000000000000002</v>
      </c>
      <c r="AK261" s="21">
        <v>1.42</v>
      </c>
      <c r="AL261" s="21">
        <v>2.95</v>
      </c>
      <c r="AO261">
        <f t="shared" ref="AO261:AO324" si="123">IF(L261&lt;-200,INT(L261/100)*100,INT(L261/10)*10)</f>
        <v>-300</v>
      </c>
      <c r="AP261">
        <f>IF(E261&lt;F261,G261,H261)</f>
        <v>23</v>
      </c>
      <c r="AQ261">
        <f>IF(E261&lt;F261,H261,G261)</f>
        <v>29</v>
      </c>
    </row>
    <row r="262" spans="2:43" x14ac:dyDescent="0.25">
      <c r="B262" s="24">
        <v>44822</v>
      </c>
      <c r="C262" s="20" t="s">
        <v>47</v>
      </c>
      <c r="D262" s="20" t="s">
        <v>35</v>
      </c>
      <c r="E262" s="2">
        <v>-500.00000000000011</v>
      </c>
      <c r="F262" s="2">
        <v>375</v>
      </c>
      <c r="G262">
        <v>31</v>
      </c>
      <c r="H262">
        <v>27</v>
      </c>
      <c r="I262" s="9"/>
      <c r="J262" s="2" t="str">
        <f t="shared" si="101"/>
        <v>Los Angeles Rams</v>
      </c>
      <c r="K262" s="2" t="str">
        <f t="shared" si="102"/>
        <v>Atlanta Falcons</v>
      </c>
      <c r="L262" s="17">
        <f t="shared" si="103"/>
        <v>-500.00000000000011</v>
      </c>
      <c r="M262" s="18">
        <f t="shared" si="104"/>
        <v>375</v>
      </c>
      <c r="N262" s="4">
        <f t="shared" si="105"/>
        <v>1.1100000000000001</v>
      </c>
      <c r="O262" s="4">
        <f t="shared" si="106"/>
        <v>6.75</v>
      </c>
      <c r="P262" s="4"/>
      <c r="Q262" s="4"/>
      <c r="R262" s="1">
        <f t="shared" si="107"/>
        <v>0.9009009009009008</v>
      </c>
      <c r="S262" s="1">
        <f t="shared" si="108"/>
        <v>0.14814814814814814</v>
      </c>
      <c r="T262" s="1">
        <f t="shared" si="109"/>
        <v>4.6755725190839703E-2</v>
      </c>
      <c r="U262" s="1">
        <f t="shared" si="110"/>
        <v>0.37637637637637633</v>
      </c>
      <c r="V262" s="1">
        <f t="shared" si="111"/>
        <v>0.88737637637637634</v>
      </c>
      <c r="W262" s="1"/>
      <c r="X262" s="17">
        <f t="shared" si="112"/>
        <v>126.9175364838142</v>
      </c>
      <c r="Y262" s="18">
        <f t="shared" si="113"/>
        <v>5771.7422617421498</v>
      </c>
      <c r="Z262" s="2">
        <f t="shared" si="114"/>
        <v>120.57165965962349</v>
      </c>
      <c r="AA262" s="18">
        <f t="shared" si="115"/>
        <v>5483.1551486550425</v>
      </c>
      <c r="AB262" s="2">
        <f t="shared" si="116"/>
        <v>-829.38229665497056</v>
      </c>
      <c r="AC262" s="2">
        <f t="shared" si="117"/>
        <v>548.31551486550427</v>
      </c>
      <c r="AD262" s="2">
        <f t="shared" si="118"/>
        <v>120.57165965962349</v>
      </c>
      <c r="AE262" s="2">
        <f t="shared" si="119"/>
        <v>-1000</v>
      </c>
      <c r="AF262" s="5">
        <f t="shared" si="120"/>
        <v>0.1100000000000001</v>
      </c>
      <c r="AG262" s="5">
        <f t="shared" si="121"/>
        <v>-1</v>
      </c>
      <c r="AH262" s="3">
        <f t="shared" si="122"/>
        <v>202209</v>
      </c>
      <c r="AI262" s="21">
        <v>1.1100000000000001</v>
      </c>
      <c r="AJ262" s="21">
        <v>6.75</v>
      </c>
      <c r="AK262" s="21">
        <v>1.2</v>
      </c>
      <c r="AL262" s="21">
        <v>4.75</v>
      </c>
      <c r="AO262">
        <f t="shared" si="123"/>
        <v>-500</v>
      </c>
      <c r="AP262">
        <f>IF(E262&lt;F262,G262,H262)</f>
        <v>31</v>
      </c>
      <c r="AQ262">
        <f>IF(E262&lt;F262,H262,G262)</f>
        <v>27</v>
      </c>
    </row>
    <row r="263" spans="2:43" x14ac:dyDescent="0.25">
      <c r="B263" s="24">
        <v>44822</v>
      </c>
      <c r="C263" s="20" t="s">
        <v>22</v>
      </c>
      <c r="D263" s="20" t="s">
        <v>32</v>
      </c>
      <c r="E263" s="2">
        <v>-400</v>
      </c>
      <c r="F263" s="2">
        <v>309.99999999999994</v>
      </c>
      <c r="G263">
        <v>27</v>
      </c>
      <c r="H263">
        <v>7</v>
      </c>
      <c r="I263" s="9"/>
      <c r="J263" s="2" t="str">
        <f t="shared" ref="J263:J326" si="124">IF(E263&lt;=F263,C263,D263)</f>
        <v>San Francisco 49ers</v>
      </c>
      <c r="K263" s="2" t="str">
        <f t="shared" ref="K263:K326" si="125">IF(E263&gt;F263,C263,D263)</f>
        <v>Seattle Seahawks</v>
      </c>
      <c r="L263" s="17">
        <f t="shared" ref="L263:L326" si="126">IF(E263&lt;=F263,E263,F263)</f>
        <v>-400</v>
      </c>
      <c r="M263" s="18">
        <f t="shared" ref="M263:M326" si="127">IF(E263&gt;F263,E263,F263)</f>
        <v>309.99999999999994</v>
      </c>
      <c r="N263" s="4">
        <f t="shared" si="105"/>
        <v>1.25</v>
      </c>
      <c r="O263" s="4">
        <f t="shared" si="106"/>
        <v>4.2</v>
      </c>
      <c r="P263" s="4"/>
      <c r="Q263" s="4"/>
      <c r="R263" s="1">
        <f t="shared" si="107"/>
        <v>0.8</v>
      </c>
      <c r="S263" s="1">
        <f t="shared" si="108"/>
        <v>0.23809523809523808</v>
      </c>
      <c r="T263" s="1">
        <f t="shared" si="109"/>
        <v>3.669724770642202E-2</v>
      </c>
      <c r="U263" s="1">
        <f t="shared" si="110"/>
        <v>0.28095238095238095</v>
      </c>
      <c r="V263" s="1">
        <f t="shared" si="111"/>
        <v>0.79195238095238096</v>
      </c>
      <c r="W263" s="1"/>
      <c r="X263" s="17">
        <f t="shared" si="112"/>
        <v>262.7021826709157</v>
      </c>
      <c r="Y263" s="18">
        <f t="shared" si="113"/>
        <v>3204.8956988858595</v>
      </c>
      <c r="Z263" s="2">
        <f t="shared" si="114"/>
        <v>249.56707353736991</v>
      </c>
      <c r="AA263" s="18">
        <f t="shared" si="115"/>
        <v>3044.6509139415662</v>
      </c>
      <c r="AB263" s="2">
        <f t="shared" si="116"/>
        <v>-400.69388394309198</v>
      </c>
      <c r="AC263" s="2">
        <f t="shared" si="117"/>
        <v>304.46509139415662</v>
      </c>
      <c r="AD263" s="2">
        <f t="shared" si="118"/>
        <v>249.56707353736991</v>
      </c>
      <c r="AE263" s="2">
        <f t="shared" si="119"/>
        <v>-1000</v>
      </c>
      <c r="AF263" s="5">
        <f t="shared" si="120"/>
        <v>0.25</v>
      </c>
      <c r="AG263" s="5">
        <f t="shared" si="121"/>
        <v>-1</v>
      </c>
      <c r="AH263" s="3">
        <f t="shared" si="122"/>
        <v>202209</v>
      </c>
      <c r="AI263" s="21">
        <v>1.25</v>
      </c>
      <c r="AJ263" s="21">
        <v>4.2</v>
      </c>
      <c r="AK263" s="21">
        <v>1.25</v>
      </c>
      <c r="AL263" s="21">
        <v>4.0999999999999996</v>
      </c>
      <c r="AO263">
        <f t="shared" si="123"/>
        <v>-400</v>
      </c>
      <c r="AP263">
        <f>IF(E263&lt;F263,G263,H263)</f>
        <v>27</v>
      </c>
      <c r="AQ263">
        <f>IF(E263&lt;F263,H263,G263)</f>
        <v>7</v>
      </c>
    </row>
    <row r="264" spans="2:43" x14ac:dyDescent="0.25">
      <c r="B264" s="24">
        <v>44822</v>
      </c>
      <c r="C264" s="20" t="s">
        <v>28</v>
      </c>
      <c r="D264" s="20" t="s">
        <v>30</v>
      </c>
      <c r="E264" s="2">
        <v>-175.43859649122805</v>
      </c>
      <c r="F264" s="2">
        <v>154.99999999999997</v>
      </c>
      <c r="G264">
        <v>38</v>
      </c>
      <c r="H264">
        <v>42</v>
      </c>
      <c r="I264" s="9"/>
      <c r="J264" s="2" t="str">
        <f t="shared" si="124"/>
        <v>Baltimore Ravens</v>
      </c>
      <c r="K264" s="2" t="str">
        <f t="shared" si="125"/>
        <v>Miami Dolphins</v>
      </c>
      <c r="L264" s="17">
        <f t="shared" si="126"/>
        <v>-175.43859649122805</v>
      </c>
      <c r="M264" s="18">
        <f t="shared" si="127"/>
        <v>154.99999999999997</v>
      </c>
      <c r="N264" s="4">
        <f t="shared" si="105"/>
        <v>1.52</v>
      </c>
      <c r="O264" s="4">
        <f t="shared" si="106"/>
        <v>2.67</v>
      </c>
      <c r="P264" s="4"/>
      <c r="Q264" s="4"/>
      <c r="R264" s="1">
        <f t="shared" si="107"/>
        <v>0.65789473684210531</v>
      </c>
      <c r="S264" s="1">
        <f t="shared" si="108"/>
        <v>0.37453183520599254</v>
      </c>
      <c r="T264" s="1">
        <f t="shared" si="109"/>
        <v>3.1408114558472477E-2</v>
      </c>
      <c r="U264" s="1">
        <f t="shared" si="110"/>
        <v>0.14168145081805639</v>
      </c>
      <c r="V264" s="1">
        <f t="shared" si="111"/>
        <v>0.6526814508180564</v>
      </c>
      <c r="W264" s="1"/>
      <c r="X264" s="17">
        <f t="shared" si="112"/>
        <v>532.14098354813416</v>
      </c>
      <c r="Y264" s="18">
        <f t="shared" si="113"/>
        <v>1687.6788921698521</v>
      </c>
      <c r="Z264" s="2">
        <f t="shared" si="114"/>
        <v>505.53393437072742</v>
      </c>
      <c r="AA264" s="18">
        <f t="shared" si="115"/>
        <v>1603.2949475613595</v>
      </c>
      <c r="AB264" s="2">
        <f t="shared" si="116"/>
        <v>-197.81065760595641</v>
      </c>
      <c r="AC264" s="2">
        <f t="shared" si="117"/>
        <v>160.32949475613594</v>
      </c>
      <c r="AD264" s="2">
        <f t="shared" si="118"/>
        <v>-1000</v>
      </c>
      <c r="AE264" s="2">
        <f t="shared" si="119"/>
        <v>1603.2949475613595</v>
      </c>
      <c r="AF264" s="5">
        <f t="shared" si="120"/>
        <v>-1</v>
      </c>
      <c r="AG264" s="5">
        <f t="shared" si="121"/>
        <v>1.67</v>
      </c>
      <c r="AH264" s="3">
        <f t="shared" si="122"/>
        <v>202209</v>
      </c>
      <c r="AI264" s="21">
        <v>1.52</v>
      </c>
      <c r="AJ264" s="21">
        <v>2.67</v>
      </c>
      <c r="AK264" s="21">
        <v>1.57</v>
      </c>
      <c r="AL264" s="21">
        <v>2.5499999999999998</v>
      </c>
      <c r="AO264">
        <f t="shared" si="123"/>
        <v>-180</v>
      </c>
      <c r="AP264">
        <f>IF(E264&lt;F264,G264,H264)</f>
        <v>38</v>
      </c>
      <c r="AQ264">
        <f>IF(E264&lt;F264,H264,G264)</f>
        <v>42</v>
      </c>
    </row>
    <row r="265" spans="2:43" x14ac:dyDescent="0.25">
      <c r="B265" s="24">
        <v>44822</v>
      </c>
      <c r="C265" s="20" t="s">
        <v>46</v>
      </c>
      <c r="D265" s="20" t="s">
        <v>42</v>
      </c>
      <c r="E265" s="2">
        <v>-277.77777777777771</v>
      </c>
      <c r="F265" s="2">
        <v>225</v>
      </c>
      <c r="G265">
        <v>30</v>
      </c>
      <c r="H265">
        <v>31</v>
      </c>
      <c r="I265" s="9"/>
      <c r="J265" s="2" t="str">
        <f t="shared" si="124"/>
        <v>Cleveland Browns</v>
      </c>
      <c r="K265" s="2" t="str">
        <f t="shared" si="125"/>
        <v>New York Jets</v>
      </c>
      <c r="L265" s="17">
        <f t="shared" si="126"/>
        <v>-277.77777777777771</v>
      </c>
      <c r="M265" s="18">
        <f t="shared" si="127"/>
        <v>225</v>
      </c>
      <c r="N265" s="4">
        <f t="shared" si="105"/>
        <v>1.35</v>
      </c>
      <c r="O265" s="4">
        <f t="shared" si="106"/>
        <v>3.3</v>
      </c>
      <c r="P265" s="4"/>
      <c r="Q265" s="4"/>
      <c r="R265" s="1">
        <f t="shared" si="107"/>
        <v>0.7407407407407407</v>
      </c>
      <c r="S265" s="1">
        <f t="shared" si="108"/>
        <v>0.30303030303030304</v>
      </c>
      <c r="T265" s="1">
        <f t="shared" si="109"/>
        <v>4.1935483870967794E-2</v>
      </c>
      <c r="U265" s="1">
        <f t="shared" si="110"/>
        <v>0.21885521885521883</v>
      </c>
      <c r="V265" s="1">
        <f t="shared" si="111"/>
        <v>0.72985521885521887</v>
      </c>
      <c r="W265" s="1"/>
      <c r="X265" s="17">
        <f t="shared" si="112"/>
        <v>370.13475298361828</v>
      </c>
      <c r="Y265" s="18">
        <f t="shared" si="113"/>
        <v>2363.8563841328437</v>
      </c>
      <c r="Z265" s="2">
        <f t="shared" si="114"/>
        <v>351.62801533443735</v>
      </c>
      <c r="AA265" s="18">
        <f t="shared" si="115"/>
        <v>2245.6635649262016</v>
      </c>
      <c r="AB265" s="2">
        <f t="shared" si="116"/>
        <v>-284.39144675343596</v>
      </c>
      <c r="AC265" s="2">
        <f t="shared" si="117"/>
        <v>224.56635649262017</v>
      </c>
      <c r="AD265" s="2">
        <f t="shared" si="118"/>
        <v>-1000</v>
      </c>
      <c r="AE265" s="2">
        <f t="shared" si="119"/>
        <v>2245.6635649262016</v>
      </c>
      <c r="AF265" s="5">
        <f t="shared" si="120"/>
        <v>-1</v>
      </c>
      <c r="AG265" s="5">
        <f t="shared" si="121"/>
        <v>2.2999999999999998</v>
      </c>
      <c r="AH265" s="3">
        <f t="shared" si="122"/>
        <v>202209</v>
      </c>
      <c r="AI265" s="21">
        <v>1.35</v>
      </c>
      <c r="AJ265" s="21">
        <v>3.3</v>
      </c>
      <c r="AK265" s="21">
        <v>1.36</v>
      </c>
      <c r="AL265" s="21">
        <v>3.25</v>
      </c>
      <c r="AO265">
        <f t="shared" si="123"/>
        <v>-300</v>
      </c>
      <c r="AP265">
        <f>IF(E265&lt;F265,G265,H265)</f>
        <v>30</v>
      </c>
      <c r="AQ265">
        <f>IF(E265&lt;F265,H265,G265)</f>
        <v>31</v>
      </c>
    </row>
    <row r="266" spans="2:43" x14ac:dyDescent="0.25">
      <c r="B266" s="24">
        <v>44822</v>
      </c>
      <c r="C266" s="20" t="s">
        <v>34</v>
      </c>
      <c r="D266" s="20" t="s">
        <v>49</v>
      </c>
      <c r="E266" s="2">
        <v>-116.27906976744185</v>
      </c>
      <c r="F266" s="2">
        <v>-105.26315789473685</v>
      </c>
      <c r="G266">
        <v>36</v>
      </c>
      <c r="H266">
        <v>27</v>
      </c>
      <c r="I266" s="9"/>
      <c r="J266" s="2" t="str">
        <f t="shared" si="124"/>
        <v>Detroit Lions</v>
      </c>
      <c r="K266" s="2" t="str">
        <f t="shared" si="125"/>
        <v>Washington Commanders</v>
      </c>
      <c r="L266" s="17">
        <f t="shared" si="126"/>
        <v>-116.27906976744185</v>
      </c>
      <c r="M266" s="18">
        <f t="shared" si="127"/>
        <v>-105.26315789473685</v>
      </c>
      <c r="N266" s="4">
        <f t="shared" si="105"/>
        <v>2.0499999999999998</v>
      </c>
      <c r="O266" s="4">
        <f t="shared" si="106"/>
        <v>1.8</v>
      </c>
      <c r="P266" s="4"/>
      <c r="Q266" s="4"/>
      <c r="R266" s="1">
        <f t="shared" si="107"/>
        <v>0.48780487804878053</v>
      </c>
      <c r="S266" s="1">
        <f t="shared" si="108"/>
        <v>0.55555555555555558</v>
      </c>
      <c r="T266" s="1">
        <f t="shared" si="109"/>
        <v>4.1558441558441461E-2</v>
      </c>
      <c r="U266" s="1">
        <f t="shared" si="110"/>
        <v>3.3875338753387524E-2</v>
      </c>
      <c r="V266" s="1">
        <f t="shared" si="111"/>
        <v>0.47712466124661246</v>
      </c>
      <c r="W266" s="1"/>
      <c r="X266" s="17">
        <f t="shared" si="112"/>
        <v>1095.8883101687502</v>
      </c>
      <c r="Y266" s="18">
        <f t="shared" si="113"/>
        <v>831.50998882799388</v>
      </c>
      <c r="Z266" s="2">
        <f t="shared" si="114"/>
        <v>1041.0938946603126</v>
      </c>
      <c r="AA266" s="18">
        <f t="shared" si="115"/>
        <v>789.93448938659412</v>
      </c>
      <c r="AB266" s="2">
        <f t="shared" si="116"/>
        <v>104.10938946603126</v>
      </c>
      <c r="AC266" s="2">
        <f t="shared" si="117"/>
        <v>-126.59277616508776</v>
      </c>
      <c r="AD266" s="2">
        <f t="shared" si="118"/>
        <v>1041.0938946603126</v>
      </c>
      <c r="AE266" s="2">
        <f t="shared" si="119"/>
        <v>-1000</v>
      </c>
      <c r="AF266" s="5">
        <f t="shared" si="120"/>
        <v>1.0499999999999998</v>
      </c>
      <c r="AG266" s="5">
        <f t="shared" si="121"/>
        <v>-1</v>
      </c>
      <c r="AH266" s="3">
        <f t="shared" si="122"/>
        <v>202209</v>
      </c>
      <c r="AI266" s="21">
        <v>2.0499999999999998</v>
      </c>
      <c r="AJ266" s="21">
        <v>1.8</v>
      </c>
      <c r="AK266" s="21">
        <v>1.86</v>
      </c>
      <c r="AL266" s="21">
        <v>1.95</v>
      </c>
      <c r="AO266">
        <f t="shared" si="123"/>
        <v>-120</v>
      </c>
      <c r="AP266">
        <f>IF(E266&lt;F266,G266,H266)</f>
        <v>36</v>
      </c>
      <c r="AQ266">
        <f>IF(E266&lt;F266,H266,G266)</f>
        <v>27</v>
      </c>
    </row>
    <row r="267" spans="2:43" x14ac:dyDescent="0.25">
      <c r="B267" s="24">
        <v>44822</v>
      </c>
      <c r="C267" s="20" t="s">
        <v>26</v>
      </c>
      <c r="D267" s="20" t="s">
        <v>39</v>
      </c>
      <c r="E267" s="2">
        <v>140</v>
      </c>
      <c r="F267" s="2">
        <v>-161.29032258064512</v>
      </c>
      <c r="G267">
        <v>24</v>
      </c>
      <c r="H267">
        <v>0</v>
      </c>
      <c r="I267" s="9"/>
      <c r="J267" s="2" t="str">
        <f t="shared" si="124"/>
        <v>Indianapolis Colts</v>
      </c>
      <c r="K267" s="2" t="str">
        <f t="shared" si="125"/>
        <v>Jacksonville Jaguars</v>
      </c>
      <c r="L267" s="17">
        <f t="shared" si="126"/>
        <v>-161.29032258064512</v>
      </c>
      <c r="M267" s="18">
        <f t="shared" si="127"/>
        <v>140</v>
      </c>
      <c r="N267" s="4">
        <f t="shared" si="105"/>
        <v>1.5</v>
      </c>
      <c r="O267" s="4">
        <f t="shared" si="106"/>
        <v>2.7</v>
      </c>
      <c r="P267" s="4"/>
      <c r="Q267" s="4"/>
      <c r="R267" s="1">
        <f t="shared" si="107"/>
        <v>0.66666666666666663</v>
      </c>
      <c r="S267" s="1">
        <f t="shared" si="108"/>
        <v>0.37037037037037035</v>
      </c>
      <c r="T267" s="1">
        <f t="shared" si="109"/>
        <v>3.5714285714285587E-2</v>
      </c>
      <c r="U267" s="1">
        <f t="shared" si="110"/>
        <v>0.14814814814814814</v>
      </c>
      <c r="V267" s="1">
        <f t="shared" si="111"/>
        <v>0.65914814814814815</v>
      </c>
      <c r="W267" s="1"/>
      <c r="X267" s="17">
        <f t="shared" si="112"/>
        <v>517.10962521773342</v>
      </c>
      <c r="Y267" s="18">
        <f t="shared" si="113"/>
        <v>1734.0124117028765</v>
      </c>
      <c r="Z267" s="2">
        <f t="shared" si="114"/>
        <v>491.25414395684675</v>
      </c>
      <c r="AA267" s="18">
        <f t="shared" si="115"/>
        <v>1647.3117911177326</v>
      </c>
      <c r="AB267" s="2">
        <f t="shared" si="116"/>
        <v>-203.56062382403903</v>
      </c>
      <c r="AC267" s="2">
        <f t="shared" si="117"/>
        <v>164.73117911177326</v>
      </c>
      <c r="AD267" s="2">
        <f t="shared" si="118"/>
        <v>-1000</v>
      </c>
      <c r="AE267" s="2">
        <f t="shared" si="119"/>
        <v>1647.3117911177326</v>
      </c>
      <c r="AF267" s="5">
        <f t="shared" si="120"/>
        <v>-1</v>
      </c>
      <c r="AG267" s="5">
        <f t="shared" si="121"/>
        <v>1.7000000000000002</v>
      </c>
      <c r="AH267" s="3">
        <f t="shared" si="122"/>
        <v>202209</v>
      </c>
      <c r="AI267" s="21">
        <v>2.7</v>
      </c>
      <c r="AJ267" s="21">
        <v>1.5</v>
      </c>
      <c r="AK267" s="21">
        <v>2.4</v>
      </c>
      <c r="AL267" s="21">
        <v>1.62</v>
      </c>
      <c r="AO267">
        <f t="shared" si="123"/>
        <v>-170</v>
      </c>
      <c r="AP267">
        <f>IF(E267&lt;F267,G267,H267)</f>
        <v>0</v>
      </c>
      <c r="AQ267">
        <f>IF(E267&lt;F267,H267,G267)</f>
        <v>24</v>
      </c>
    </row>
    <row r="268" spans="2:43" x14ac:dyDescent="0.25">
      <c r="B268" s="24">
        <v>44822</v>
      </c>
      <c r="C268" s="20" t="s">
        <v>43</v>
      </c>
      <c r="D268" s="20" t="s">
        <v>27</v>
      </c>
      <c r="E268" s="2">
        <v>125</v>
      </c>
      <c r="F268" s="2">
        <v>-147.05882352941177</v>
      </c>
      <c r="G268">
        <v>10</v>
      </c>
      <c r="H268">
        <v>20</v>
      </c>
      <c r="I268" s="9"/>
      <c r="J268" s="2" t="str">
        <f t="shared" si="124"/>
        <v>Tampa Bay Buccaneers</v>
      </c>
      <c r="K268" s="2" t="str">
        <f t="shared" si="125"/>
        <v>New Orleans Saints</v>
      </c>
      <c r="L268" s="17">
        <f t="shared" si="126"/>
        <v>-147.05882352941177</v>
      </c>
      <c r="M268" s="18">
        <f t="shared" si="127"/>
        <v>125</v>
      </c>
      <c r="N268" s="4">
        <f t="shared" si="105"/>
        <v>1.55</v>
      </c>
      <c r="O268" s="4">
        <f t="shared" si="106"/>
        <v>2.6</v>
      </c>
      <c r="P268" s="4"/>
      <c r="Q268" s="4"/>
      <c r="R268" s="1">
        <f t="shared" si="107"/>
        <v>0.64516129032258063</v>
      </c>
      <c r="S268" s="1">
        <f t="shared" si="108"/>
        <v>0.38461538461538458</v>
      </c>
      <c r="T268" s="1">
        <f t="shared" si="109"/>
        <v>2.8915662650602414E-2</v>
      </c>
      <c r="U268" s="1">
        <f t="shared" si="110"/>
        <v>0.13027295285359802</v>
      </c>
      <c r="V268" s="1">
        <f t="shared" si="111"/>
        <v>0.64127295285359809</v>
      </c>
      <c r="W268" s="1"/>
      <c r="X268" s="17">
        <f t="shared" si="112"/>
        <v>559.39837404665798</v>
      </c>
      <c r="Y268" s="18">
        <f t="shared" si="113"/>
        <v>1609.5378726032154</v>
      </c>
      <c r="Z268" s="2">
        <f t="shared" si="114"/>
        <v>531.42845534432502</v>
      </c>
      <c r="AA268" s="18">
        <f t="shared" si="115"/>
        <v>1529.0609789730545</v>
      </c>
      <c r="AB268" s="2">
        <f t="shared" si="116"/>
        <v>-188.17208411470486</v>
      </c>
      <c r="AC268" s="2">
        <f t="shared" si="117"/>
        <v>152.90609789730544</v>
      </c>
      <c r="AD268" s="2">
        <f t="shared" si="118"/>
        <v>531.42845534432502</v>
      </c>
      <c r="AE268" s="2">
        <f t="shared" si="119"/>
        <v>-1000</v>
      </c>
      <c r="AF268" s="5">
        <f t="shared" si="120"/>
        <v>0.55000000000000004</v>
      </c>
      <c r="AG268" s="5">
        <f t="shared" si="121"/>
        <v>-1</v>
      </c>
      <c r="AH268" s="3">
        <f t="shared" si="122"/>
        <v>202209</v>
      </c>
      <c r="AI268" s="21">
        <v>2.6</v>
      </c>
      <c r="AJ268" s="21">
        <v>1.55</v>
      </c>
      <c r="AK268" s="21">
        <v>2.25</v>
      </c>
      <c r="AL268" s="21">
        <v>1.68</v>
      </c>
      <c r="AO268">
        <f t="shared" si="123"/>
        <v>-150</v>
      </c>
      <c r="AP268">
        <f>IF(E268&lt;F268,G268,H268)</f>
        <v>20</v>
      </c>
      <c r="AQ268">
        <f>IF(E268&lt;F268,H268,G268)</f>
        <v>10</v>
      </c>
    </row>
    <row r="269" spans="2:43" x14ac:dyDescent="0.25">
      <c r="B269" s="24">
        <v>44822</v>
      </c>
      <c r="C269" s="20" t="s">
        <v>25</v>
      </c>
      <c r="D269" s="20" t="s">
        <v>44</v>
      </c>
      <c r="E269" s="2">
        <v>-105.26315789473685</v>
      </c>
      <c r="F269" s="2">
        <v>-116.27906976744185</v>
      </c>
      <c r="G269">
        <v>19</v>
      </c>
      <c r="H269">
        <v>16</v>
      </c>
      <c r="I269" s="9"/>
      <c r="J269" s="2" t="str">
        <f t="shared" si="124"/>
        <v>Carolina Panthers</v>
      </c>
      <c r="K269" s="2" t="str">
        <f t="shared" si="125"/>
        <v>New York Giants</v>
      </c>
      <c r="L269" s="17">
        <f t="shared" si="126"/>
        <v>-116.27906976744185</v>
      </c>
      <c r="M269" s="18">
        <f t="shared" si="127"/>
        <v>-105.26315789473685</v>
      </c>
      <c r="N269" s="4">
        <f t="shared" si="105"/>
        <v>1.8</v>
      </c>
      <c r="O269" s="4">
        <f t="shared" si="106"/>
        <v>2.0499999999999998</v>
      </c>
      <c r="P269" s="4"/>
      <c r="Q269" s="4"/>
      <c r="R269" s="1">
        <f t="shared" si="107"/>
        <v>0.55555555555555558</v>
      </c>
      <c r="S269" s="1">
        <f t="shared" si="108"/>
        <v>0.48780487804878053</v>
      </c>
      <c r="T269" s="1">
        <f t="shared" si="109"/>
        <v>4.1558441558441461E-2</v>
      </c>
      <c r="U269" s="1">
        <f t="shared" si="110"/>
        <v>3.3875338753387524E-2</v>
      </c>
      <c r="V269" s="1">
        <f t="shared" si="111"/>
        <v>0.54487533875338756</v>
      </c>
      <c r="W269" s="1"/>
      <c r="X269" s="17">
        <f t="shared" si="112"/>
        <v>835.28218085238643</v>
      </c>
      <c r="Y269" s="18">
        <f t="shared" si="113"/>
        <v>1090.9993667390718</v>
      </c>
      <c r="Z269" s="2">
        <f t="shared" si="114"/>
        <v>793.51807180976709</v>
      </c>
      <c r="AA269" s="18">
        <f t="shared" si="115"/>
        <v>1036.449398402118</v>
      </c>
      <c r="AB269" s="2">
        <f t="shared" si="116"/>
        <v>-126.02107444375048</v>
      </c>
      <c r="AC269" s="2">
        <f t="shared" si="117"/>
        <v>103.6449398402118</v>
      </c>
      <c r="AD269" s="2">
        <f t="shared" si="118"/>
        <v>-1000</v>
      </c>
      <c r="AE269" s="2">
        <f t="shared" si="119"/>
        <v>1036.449398402118</v>
      </c>
      <c r="AF269" s="5">
        <f t="shared" si="120"/>
        <v>-1</v>
      </c>
      <c r="AG269" s="5">
        <f t="shared" si="121"/>
        <v>1.0499999999999998</v>
      </c>
      <c r="AH269" s="3">
        <f t="shared" si="122"/>
        <v>202209</v>
      </c>
      <c r="AI269" s="21">
        <v>1.8</v>
      </c>
      <c r="AJ269" s="21">
        <v>2.0499999999999998</v>
      </c>
      <c r="AK269" s="21">
        <v>1.95</v>
      </c>
      <c r="AL269" s="21">
        <v>1.86</v>
      </c>
      <c r="AO269">
        <f t="shared" si="123"/>
        <v>-120</v>
      </c>
      <c r="AP269">
        <f>IF(E269&lt;F269,G269,H269)</f>
        <v>16</v>
      </c>
      <c r="AQ269">
        <f>IF(E269&lt;F269,H269,G269)</f>
        <v>19</v>
      </c>
    </row>
    <row r="270" spans="2:43" x14ac:dyDescent="0.25">
      <c r="B270" s="24">
        <v>44822</v>
      </c>
      <c r="C270" s="20" t="s">
        <v>45</v>
      </c>
      <c r="D270" s="20" t="s">
        <v>36</v>
      </c>
      <c r="E270" s="2">
        <v>135</v>
      </c>
      <c r="F270" s="2">
        <v>-156.25000000000003</v>
      </c>
      <c r="G270">
        <v>14</v>
      </c>
      <c r="H270">
        <v>17</v>
      </c>
      <c r="I270" s="9"/>
      <c r="J270" s="2" t="str">
        <f t="shared" si="124"/>
        <v>New England Patriots</v>
      </c>
      <c r="K270" s="2" t="str">
        <f t="shared" si="125"/>
        <v>Pittsburgh Steelers</v>
      </c>
      <c r="L270" s="17">
        <f t="shared" si="126"/>
        <v>-156.25000000000003</v>
      </c>
      <c r="M270" s="18">
        <f t="shared" si="127"/>
        <v>135</v>
      </c>
      <c r="N270" s="4">
        <f t="shared" si="105"/>
        <v>1.83</v>
      </c>
      <c r="O270" s="4">
        <f t="shared" si="106"/>
        <v>2</v>
      </c>
      <c r="P270" s="4"/>
      <c r="Q270" s="4"/>
      <c r="R270" s="1">
        <f t="shared" si="107"/>
        <v>0.54644808743169393</v>
      </c>
      <c r="S270" s="1">
        <f t="shared" si="108"/>
        <v>0.5</v>
      </c>
      <c r="T270" s="1">
        <f t="shared" si="109"/>
        <v>4.4386422976501305E-2</v>
      </c>
      <c r="U270" s="1">
        <f t="shared" si="110"/>
        <v>2.3224043715846965E-2</v>
      </c>
      <c r="V270" s="1">
        <f t="shared" si="111"/>
        <v>0.53422404371584697</v>
      </c>
      <c r="W270" s="1"/>
      <c r="X270" s="17">
        <f t="shared" si="112"/>
        <v>871.87381729284084</v>
      </c>
      <c r="Y270" s="18">
        <f t="shared" si="113"/>
        <v>1045.6626202421151</v>
      </c>
      <c r="Z270" s="2">
        <f t="shared" si="114"/>
        <v>828.28012642819874</v>
      </c>
      <c r="AA270" s="18">
        <f t="shared" si="115"/>
        <v>993.3794892300092</v>
      </c>
      <c r="AB270" s="2">
        <f t="shared" si="116"/>
        <v>-120.73210114461043</v>
      </c>
      <c r="AC270" s="2">
        <f t="shared" si="117"/>
        <v>-100.66646340515068</v>
      </c>
      <c r="AD270" s="2">
        <f t="shared" si="118"/>
        <v>828.28012642819874</v>
      </c>
      <c r="AE270" s="2">
        <f t="shared" si="119"/>
        <v>-1000</v>
      </c>
      <c r="AF270" s="5">
        <f t="shared" si="120"/>
        <v>0.83000000000000007</v>
      </c>
      <c r="AG270" s="5">
        <f t="shared" si="121"/>
        <v>-1</v>
      </c>
      <c r="AH270" s="3">
        <f t="shared" si="122"/>
        <v>202209</v>
      </c>
      <c r="AI270" s="21">
        <v>2</v>
      </c>
      <c r="AJ270" s="21">
        <v>1.83</v>
      </c>
      <c r="AK270" s="21">
        <v>2.35</v>
      </c>
      <c r="AL270" s="21">
        <v>1.64</v>
      </c>
      <c r="AO270">
        <f t="shared" si="123"/>
        <v>-160</v>
      </c>
      <c r="AP270">
        <f>IF(E270&lt;F270,G270,H270)</f>
        <v>17</v>
      </c>
      <c r="AQ270">
        <f>IF(E270&lt;F270,H270,G270)</f>
        <v>14</v>
      </c>
    </row>
    <row r="271" spans="2:43" x14ac:dyDescent="0.25">
      <c r="B271" s="24">
        <v>44819</v>
      </c>
      <c r="C271" s="20" t="s">
        <v>20</v>
      </c>
      <c r="D271" s="20" t="s">
        <v>31</v>
      </c>
      <c r="E271" s="2">
        <v>-212.76595744680853</v>
      </c>
      <c r="F271" s="2">
        <v>175</v>
      </c>
      <c r="G271">
        <v>27</v>
      </c>
      <c r="H271">
        <v>24</v>
      </c>
      <c r="I271" s="9"/>
      <c r="J271" s="2" t="str">
        <f t="shared" si="124"/>
        <v>Kansas City Chiefs</v>
      </c>
      <c r="K271" s="2" t="str">
        <f t="shared" si="125"/>
        <v>Los Angeles Chargers</v>
      </c>
      <c r="L271" s="17">
        <f t="shared" si="126"/>
        <v>-212.76595744680853</v>
      </c>
      <c r="M271" s="18">
        <f t="shared" si="127"/>
        <v>175</v>
      </c>
      <c r="N271" s="4">
        <f t="shared" si="105"/>
        <v>1.62</v>
      </c>
      <c r="O271" s="4">
        <f t="shared" si="106"/>
        <v>2.4</v>
      </c>
      <c r="P271" s="4"/>
      <c r="Q271" s="4"/>
      <c r="R271" s="1">
        <f t="shared" si="107"/>
        <v>0.61728395061728392</v>
      </c>
      <c r="S271" s="1">
        <f t="shared" si="108"/>
        <v>0.41666666666666669</v>
      </c>
      <c r="T271" s="1">
        <f t="shared" si="109"/>
        <v>3.2835820895522283E-2</v>
      </c>
      <c r="U271" s="1">
        <f t="shared" si="110"/>
        <v>0.10030864197530862</v>
      </c>
      <c r="V271" s="1">
        <f t="shared" si="111"/>
        <v>0.61130864197530865</v>
      </c>
      <c r="W271" s="1"/>
      <c r="X271" s="17">
        <f t="shared" si="112"/>
        <v>635.83488165441463</v>
      </c>
      <c r="Y271" s="18">
        <f t="shared" si="113"/>
        <v>1423.7849094482656</v>
      </c>
      <c r="Z271" s="2">
        <f t="shared" si="114"/>
        <v>604.04313757169382</v>
      </c>
      <c r="AA271" s="18">
        <f t="shared" si="115"/>
        <v>1352.5956639758522</v>
      </c>
      <c r="AB271" s="2">
        <f t="shared" si="116"/>
        <v>-165.55109027810289</v>
      </c>
      <c r="AC271" s="2">
        <f t="shared" si="117"/>
        <v>135.25956639758522</v>
      </c>
      <c r="AD271" s="2">
        <f t="shared" si="118"/>
        <v>604.04313757169382</v>
      </c>
      <c r="AE271" s="2">
        <f t="shared" si="119"/>
        <v>-1000</v>
      </c>
      <c r="AF271" s="5">
        <f t="shared" si="120"/>
        <v>0.62000000000000011</v>
      </c>
      <c r="AG271" s="5">
        <f t="shared" si="121"/>
        <v>-1</v>
      </c>
      <c r="AH271" s="3">
        <f t="shared" si="122"/>
        <v>202209</v>
      </c>
      <c r="AI271" s="21">
        <v>1.62</v>
      </c>
      <c r="AJ271" s="21">
        <v>2.4</v>
      </c>
      <c r="AK271" s="21">
        <v>1.47</v>
      </c>
      <c r="AL271" s="21">
        <v>2.75</v>
      </c>
      <c r="AO271">
        <f t="shared" si="123"/>
        <v>-300</v>
      </c>
      <c r="AP271">
        <f>IF(E271&lt;F271,G271,H271)</f>
        <v>27</v>
      </c>
      <c r="AQ271">
        <f>IF(E271&lt;F271,H271,G271)</f>
        <v>24</v>
      </c>
    </row>
    <row r="272" spans="2:43" x14ac:dyDescent="0.25">
      <c r="B272" s="24">
        <v>44816</v>
      </c>
      <c r="C272" s="20" t="s">
        <v>32</v>
      </c>
      <c r="D272" s="20" t="s">
        <v>38</v>
      </c>
      <c r="E272" s="2">
        <v>225</v>
      </c>
      <c r="F272" s="2">
        <v>-277.77777777777771</v>
      </c>
      <c r="G272">
        <v>17</v>
      </c>
      <c r="H272">
        <v>16</v>
      </c>
      <c r="I272" s="9"/>
      <c r="J272" s="2" t="str">
        <f t="shared" si="124"/>
        <v>Denver Broncos</v>
      </c>
      <c r="K272" s="2" t="str">
        <f t="shared" si="125"/>
        <v>Seattle Seahawks</v>
      </c>
      <c r="L272" s="17">
        <f t="shared" si="126"/>
        <v>-277.77777777777771</v>
      </c>
      <c r="M272" s="18">
        <f t="shared" si="127"/>
        <v>225</v>
      </c>
      <c r="N272" s="4">
        <f t="shared" si="105"/>
        <v>1.55</v>
      </c>
      <c r="O272" s="4">
        <f t="shared" si="106"/>
        <v>2.6</v>
      </c>
      <c r="P272" s="4"/>
      <c r="Q272" s="4"/>
      <c r="R272" s="1">
        <f t="shared" si="107"/>
        <v>0.64516129032258063</v>
      </c>
      <c r="S272" s="1">
        <f t="shared" si="108"/>
        <v>0.38461538461538458</v>
      </c>
      <c r="T272" s="1">
        <f t="shared" si="109"/>
        <v>2.8915662650602414E-2</v>
      </c>
      <c r="U272" s="1">
        <f t="shared" si="110"/>
        <v>0.13027295285359802</v>
      </c>
      <c r="V272" s="1">
        <f t="shared" si="111"/>
        <v>0.64127295285359809</v>
      </c>
      <c r="W272" s="1"/>
      <c r="X272" s="17">
        <f t="shared" si="112"/>
        <v>559.39837404665798</v>
      </c>
      <c r="Y272" s="18">
        <f t="shared" si="113"/>
        <v>1609.5378726032154</v>
      </c>
      <c r="Z272" s="2">
        <f t="shared" si="114"/>
        <v>531.42845534432502</v>
      </c>
      <c r="AA272" s="18">
        <f t="shared" si="115"/>
        <v>1529.0609789730545</v>
      </c>
      <c r="AB272" s="2">
        <f t="shared" si="116"/>
        <v>-188.17208411470486</v>
      </c>
      <c r="AC272" s="2">
        <f t="shared" si="117"/>
        <v>152.90609789730544</v>
      </c>
      <c r="AD272" s="2">
        <f t="shared" si="118"/>
        <v>-1000</v>
      </c>
      <c r="AE272" s="2">
        <f t="shared" si="119"/>
        <v>1529.0609789730545</v>
      </c>
      <c r="AF272" s="5">
        <f t="shared" si="120"/>
        <v>-1</v>
      </c>
      <c r="AG272" s="5">
        <f t="shared" si="121"/>
        <v>1.6</v>
      </c>
      <c r="AH272" s="3">
        <f t="shared" si="122"/>
        <v>202209</v>
      </c>
      <c r="AI272" s="21">
        <v>2.6</v>
      </c>
      <c r="AJ272" s="21">
        <v>1.55</v>
      </c>
      <c r="AK272" s="21">
        <v>3.25</v>
      </c>
      <c r="AL272" s="21">
        <v>1.36</v>
      </c>
      <c r="AO272">
        <f t="shared" si="123"/>
        <v>-300</v>
      </c>
      <c r="AP272">
        <f>IF(E272&lt;F272,G272,H272)</f>
        <v>16</v>
      </c>
      <c r="AQ272">
        <f>IF(E272&lt;F272,H272,G272)</f>
        <v>17</v>
      </c>
    </row>
    <row r="273" spans="2:43" x14ac:dyDescent="0.25">
      <c r="B273" s="24">
        <v>44815</v>
      </c>
      <c r="C273" s="20" t="s">
        <v>23</v>
      </c>
      <c r="D273" s="20" t="s">
        <v>27</v>
      </c>
      <c r="E273" s="2">
        <v>114.99999999999999</v>
      </c>
      <c r="F273" s="2">
        <v>-135.13513513513513</v>
      </c>
      <c r="G273">
        <v>3</v>
      </c>
      <c r="H273">
        <v>19</v>
      </c>
      <c r="I273" s="9"/>
      <c r="J273" s="2" t="str">
        <f t="shared" si="124"/>
        <v>Tampa Bay Buccaneers</v>
      </c>
      <c r="K273" s="2" t="str">
        <f t="shared" si="125"/>
        <v>Dallas Cowboys</v>
      </c>
      <c r="L273" s="17">
        <f t="shared" si="126"/>
        <v>-135.13513513513513</v>
      </c>
      <c r="M273" s="18">
        <f t="shared" si="127"/>
        <v>114.99999999999999</v>
      </c>
      <c r="N273" s="4">
        <f t="shared" si="105"/>
        <v>1.74</v>
      </c>
      <c r="O273" s="4">
        <f t="shared" si="106"/>
        <v>2.15</v>
      </c>
      <c r="P273" s="4"/>
      <c r="Q273" s="4"/>
      <c r="R273" s="1">
        <f t="shared" si="107"/>
        <v>0.57471264367816088</v>
      </c>
      <c r="S273" s="1">
        <f t="shared" si="108"/>
        <v>0.46511627906976744</v>
      </c>
      <c r="T273" s="1">
        <f t="shared" si="109"/>
        <v>3.8303341902313659E-2</v>
      </c>
      <c r="U273" s="1">
        <f t="shared" si="110"/>
        <v>5.4798182304196724E-2</v>
      </c>
      <c r="V273" s="1">
        <f t="shared" si="111"/>
        <v>0.56579818230419676</v>
      </c>
      <c r="W273" s="1"/>
      <c r="X273" s="17">
        <f t="shared" si="112"/>
        <v>767.41465645493759</v>
      </c>
      <c r="Y273" s="18">
        <f t="shared" si="113"/>
        <v>1185.8985221458363</v>
      </c>
      <c r="Z273" s="2">
        <f t="shared" si="114"/>
        <v>729.04392363219063</v>
      </c>
      <c r="AA273" s="18">
        <f t="shared" si="115"/>
        <v>1126.6035960385445</v>
      </c>
      <c r="AB273" s="2">
        <f t="shared" si="116"/>
        <v>-137.16594673992637</v>
      </c>
      <c r="AC273" s="2">
        <f t="shared" si="117"/>
        <v>112.66035960385446</v>
      </c>
      <c r="AD273" s="2">
        <f t="shared" si="118"/>
        <v>729.04392363219063</v>
      </c>
      <c r="AE273" s="2">
        <f t="shared" si="119"/>
        <v>-1000</v>
      </c>
      <c r="AF273" s="5">
        <f t="shared" si="120"/>
        <v>0.74</v>
      </c>
      <c r="AG273" s="5">
        <f t="shared" si="121"/>
        <v>-1</v>
      </c>
      <c r="AH273" s="3">
        <f t="shared" si="122"/>
        <v>202209</v>
      </c>
      <c r="AI273" s="21">
        <v>2.15</v>
      </c>
      <c r="AJ273" s="21">
        <v>1.74</v>
      </c>
      <c r="AK273" s="21">
        <v>2.15</v>
      </c>
      <c r="AL273" s="21">
        <v>1.74</v>
      </c>
      <c r="AO273">
        <f t="shared" si="123"/>
        <v>-140</v>
      </c>
      <c r="AP273">
        <f>IF(E273&lt;F273,G273,H273)</f>
        <v>19</v>
      </c>
      <c r="AQ273">
        <f>IF(E273&lt;F273,H273,G273)</f>
        <v>3</v>
      </c>
    </row>
    <row r="274" spans="2:43" x14ac:dyDescent="0.25">
      <c r="B274" s="24">
        <v>44815</v>
      </c>
      <c r="C274" s="20" t="s">
        <v>48</v>
      </c>
      <c r="D274" s="20" t="s">
        <v>20</v>
      </c>
      <c r="E274" s="2">
        <v>215</v>
      </c>
      <c r="F274" s="2">
        <v>-263.1578947368422</v>
      </c>
      <c r="G274">
        <v>21</v>
      </c>
      <c r="H274">
        <v>44</v>
      </c>
      <c r="I274" s="9"/>
      <c r="J274" s="2" t="str">
        <f t="shared" si="124"/>
        <v>Kansas City Chiefs</v>
      </c>
      <c r="K274" s="2" t="str">
        <f t="shared" si="125"/>
        <v>Arizona Cardinals</v>
      </c>
      <c r="L274" s="17">
        <f t="shared" si="126"/>
        <v>-263.1578947368422</v>
      </c>
      <c r="M274" s="18">
        <f t="shared" si="127"/>
        <v>215</v>
      </c>
      <c r="N274" s="4">
        <f t="shared" si="105"/>
        <v>1.66</v>
      </c>
      <c r="O274" s="4">
        <f t="shared" si="106"/>
        <v>2.2999999999999998</v>
      </c>
      <c r="P274" s="4"/>
      <c r="Q274" s="4"/>
      <c r="R274" s="1">
        <f t="shared" si="107"/>
        <v>0.60240963855421692</v>
      </c>
      <c r="S274" s="1">
        <f t="shared" si="108"/>
        <v>0.43478260869565222</v>
      </c>
      <c r="T274" s="1">
        <f t="shared" si="109"/>
        <v>3.5858585858585923E-2</v>
      </c>
      <c r="U274" s="1">
        <f t="shared" si="110"/>
        <v>8.3813514929282351E-2</v>
      </c>
      <c r="V274" s="1">
        <f t="shared" si="111"/>
        <v>0.59481351492928236</v>
      </c>
      <c r="W274" s="1"/>
      <c r="X274" s="17">
        <f t="shared" si="112"/>
        <v>681.19919084032654</v>
      </c>
      <c r="Y274" s="18">
        <f t="shared" si="113"/>
        <v>1332.032655245516</v>
      </c>
      <c r="Z274" s="2">
        <f t="shared" si="114"/>
        <v>647.13923129831016</v>
      </c>
      <c r="AA274" s="18">
        <f t="shared" si="115"/>
        <v>1265.4310224832402</v>
      </c>
      <c r="AB274" s="2">
        <f t="shared" si="116"/>
        <v>-154.5262521009227</v>
      </c>
      <c r="AC274" s="2">
        <f t="shared" si="117"/>
        <v>126.54310224832402</v>
      </c>
      <c r="AD274" s="2">
        <f t="shared" si="118"/>
        <v>647.13923129831016</v>
      </c>
      <c r="AE274" s="2">
        <f t="shared" si="119"/>
        <v>-1000</v>
      </c>
      <c r="AF274" s="5">
        <f t="shared" si="120"/>
        <v>0.65999999999999992</v>
      </c>
      <c r="AG274" s="5">
        <f t="shared" si="121"/>
        <v>-1</v>
      </c>
      <c r="AH274" s="3">
        <f t="shared" si="122"/>
        <v>202209</v>
      </c>
      <c r="AI274" s="21">
        <v>2.2999999999999998</v>
      </c>
      <c r="AJ274" s="21">
        <v>1.66</v>
      </c>
      <c r="AK274" s="21">
        <v>3.15</v>
      </c>
      <c r="AL274" s="21">
        <v>1.38</v>
      </c>
      <c r="AO274">
        <f t="shared" si="123"/>
        <v>-300</v>
      </c>
      <c r="AP274">
        <f>IF(E274&lt;F274,G274,H274)</f>
        <v>44</v>
      </c>
      <c r="AQ274">
        <f>IF(E274&lt;F274,H274,G274)</f>
        <v>21</v>
      </c>
    </row>
    <row r="275" spans="2:43" x14ac:dyDescent="0.25">
      <c r="B275" s="24">
        <v>44815</v>
      </c>
      <c r="C275" s="20" t="s">
        <v>31</v>
      </c>
      <c r="D275" s="20" t="s">
        <v>50</v>
      </c>
      <c r="E275" s="2">
        <v>-181.81818181818181</v>
      </c>
      <c r="F275" s="2">
        <v>160</v>
      </c>
      <c r="G275">
        <v>24</v>
      </c>
      <c r="H275">
        <v>19</v>
      </c>
      <c r="I275" s="9"/>
      <c r="J275" s="2" t="str">
        <f t="shared" si="124"/>
        <v>Los Angeles Chargers</v>
      </c>
      <c r="K275" s="2" t="str">
        <f t="shared" si="125"/>
        <v>Las Vegas Raiders</v>
      </c>
      <c r="L275" s="17">
        <f t="shared" si="126"/>
        <v>-181.81818181818181</v>
      </c>
      <c r="M275" s="18">
        <f t="shared" si="127"/>
        <v>160</v>
      </c>
      <c r="N275" s="4">
        <f t="shared" si="105"/>
        <v>1.5</v>
      </c>
      <c r="O275" s="4">
        <f t="shared" si="106"/>
        <v>2.7</v>
      </c>
      <c r="P275" s="4"/>
      <c r="Q275" s="4"/>
      <c r="R275" s="1">
        <f t="shared" si="107"/>
        <v>0.66666666666666663</v>
      </c>
      <c r="S275" s="1">
        <f t="shared" si="108"/>
        <v>0.37037037037037035</v>
      </c>
      <c r="T275" s="1">
        <f t="shared" si="109"/>
        <v>3.5714285714285587E-2</v>
      </c>
      <c r="U275" s="1">
        <f t="shared" si="110"/>
        <v>0.14814814814814814</v>
      </c>
      <c r="V275" s="1">
        <f t="shared" si="111"/>
        <v>0.65914814814814815</v>
      </c>
      <c r="W275" s="1"/>
      <c r="X275" s="17">
        <f t="shared" si="112"/>
        <v>517.10962521773342</v>
      </c>
      <c r="Y275" s="18">
        <f t="shared" si="113"/>
        <v>1734.0124117028765</v>
      </c>
      <c r="Z275" s="2">
        <f t="shared" si="114"/>
        <v>491.25414395684675</v>
      </c>
      <c r="AA275" s="18">
        <f t="shared" si="115"/>
        <v>1647.3117911177326</v>
      </c>
      <c r="AB275" s="2">
        <f t="shared" si="116"/>
        <v>-203.56062382403903</v>
      </c>
      <c r="AC275" s="2">
        <f t="shared" si="117"/>
        <v>164.73117911177326</v>
      </c>
      <c r="AD275" s="2">
        <f t="shared" si="118"/>
        <v>491.25414395684675</v>
      </c>
      <c r="AE275" s="2">
        <f t="shared" si="119"/>
        <v>-1000</v>
      </c>
      <c r="AF275" s="5">
        <f t="shared" si="120"/>
        <v>0.5</v>
      </c>
      <c r="AG275" s="5">
        <f t="shared" si="121"/>
        <v>-1</v>
      </c>
      <c r="AH275" s="3">
        <f t="shared" si="122"/>
        <v>202209</v>
      </c>
      <c r="AI275" s="21">
        <v>1.5</v>
      </c>
      <c r="AJ275" s="21">
        <v>2.7</v>
      </c>
      <c r="AK275" s="21">
        <v>1.55</v>
      </c>
      <c r="AL275" s="21">
        <v>2.6</v>
      </c>
      <c r="AO275">
        <f t="shared" si="123"/>
        <v>-190</v>
      </c>
      <c r="AP275">
        <f>IF(E275&lt;F275,G275,H275)</f>
        <v>24</v>
      </c>
      <c r="AQ275">
        <f>IF(E275&lt;F275,H275,G275)</f>
        <v>19</v>
      </c>
    </row>
    <row r="276" spans="2:43" x14ac:dyDescent="0.25">
      <c r="B276" s="24">
        <v>44815</v>
      </c>
      <c r="C276" s="20" t="s">
        <v>29</v>
      </c>
      <c r="D276" s="20" t="s">
        <v>33</v>
      </c>
      <c r="E276" s="2">
        <v>-131.57894736842104</v>
      </c>
      <c r="F276" s="2">
        <v>110.00000000000001</v>
      </c>
      <c r="G276">
        <v>23</v>
      </c>
      <c r="H276">
        <v>7</v>
      </c>
      <c r="I276" s="9"/>
      <c r="J276" s="2" t="str">
        <f t="shared" si="124"/>
        <v>Minnesota Vikings</v>
      </c>
      <c r="K276" s="2" t="str">
        <f t="shared" si="125"/>
        <v>Green Bay Packers</v>
      </c>
      <c r="L276" s="17">
        <f t="shared" si="126"/>
        <v>-131.57894736842104</v>
      </c>
      <c r="M276" s="18">
        <f t="shared" si="127"/>
        <v>110.00000000000001</v>
      </c>
      <c r="N276" s="4">
        <f t="shared" si="105"/>
        <v>2</v>
      </c>
      <c r="O276" s="4">
        <f t="shared" si="106"/>
        <v>1.83</v>
      </c>
      <c r="P276" s="4"/>
      <c r="Q276" s="4"/>
      <c r="R276" s="1">
        <f t="shared" si="107"/>
        <v>0.5</v>
      </c>
      <c r="S276" s="1">
        <f t="shared" si="108"/>
        <v>0.54644808743169393</v>
      </c>
      <c r="T276" s="1">
        <f t="shared" si="109"/>
        <v>4.4386422976501305E-2</v>
      </c>
      <c r="U276" s="1">
        <f t="shared" si="110"/>
        <v>2.3224043715846965E-2</v>
      </c>
      <c r="V276" s="1">
        <f t="shared" si="111"/>
        <v>0.48777595628415304</v>
      </c>
      <c r="W276" s="1"/>
      <c r="X276" s="17">
        <f t="shared" si="112"/>
        <v>1050.1215509225544</v>
      </c>
      <c r="Y276" s="18">
        <f t="shared" si="113"/>
        <v>868.14064558183338</v>
      </c>
      <c r="Z276" s="2">
        <f t="shared" si="114"/>
        <v>997.61547337642662</v>
      </c>
      <c r="AA276" s="18">
        <f t="shared" si="115"/>
        <v>824.73361330274167</v>
      </c>
      <c r="AB276" s="2">
        <f t="shared" si="116"/>
        <v>-100.23902261815397</v>
      </c>
      <c r="AC276" s="2">
        <f t="shared" si="117"/>
        <v>-121.25127239514147</v>
      </c>
      <c r="AD276" s="2">
        <f t="shared" si="118"/>
        <v>997.61547337642662</v>
      </c>
      <c r="AE276" s="2">
        <f t="shared" si="119"/>
        <v>-1000</v>
      </c>
      <c r="AF276" s="5">
        <f t="shared" si="120"/>
        <v>1</v>
      </c>
      <c r="AG276" s="5">
        <f t="shared" si="121"/>
        <v>-1</v>
      </c>
      <c r="AH276" s="3">
        <f t="shared" si="122"/>
        <v>202209</v>
      </c>
      <c r="AI276" s="21">
        <v>2</v>
      </c>
      <c r="AJ276" s="21">
        <v>1.83</v>
      </c>
      <c r="AK276" s="21">
        <v>1.76</v>
      </c>
      <c r="AL276" s="21">
        <v>2.1</v>
      </c>
      <c r="AO276">
        <f t="shared" si="123"/>
        <v>-140</v>
      </c>
      <c r="AP276">
        <f>IF(E276&lt;F276,G276,H276)</f>
        <v>23</v>
      </c>
      <c r="AQ276">
        <f>IF(E276&lt;F276,H276,G276)</f>
        <v>7</v>
      </c>
    </row>
    <row r="277" spans="2:43" x14ac:dyDescent="0.25">
      <c r="B277" s="24">
        <v>44815</v>
      </c>
      <c r="C277" s="20" t="s">
        <v>41</v>
      </c>
      <c r="D277" s="20" t="s">
        <v>25</v>
      </c>
      <c r="E277" s="2">
        <v>-250.00000000000006</v>
      </c>
      <c r="F277" s="2">
        <v>210</v>
      </c>
      <c r="G277">
        <v>20</v>
      </c>
      <c r="H277">
        <v>21</v>
      </c>
      <c r="I277" s="9"/>
      <c r="J277" s="2" t="str">
        <f t="shared" si="124"/>
        <v>Tennessee Titans</v>
      </c>
      <c r="K277" s="2" t="str">
        <f t="shared" si="125"/>
        <v>New York Giants</v>
      </c>
      <c r="L277" s="17">
        <f t="shared" si="126"/>
        <v>-250.00000000000006</v>
      </c>
      <c r="M277" s="18">
        <f t="shared" si="127"/>
        <v>210</v>
      </c>
      <c r="N277" s="4">
        <f t="shared" si="105"/>
        <v>1.34</v>
      </c>
      <c r="O277" s="4">
        <f t="shared" si="106"/>
        <v>3.35</v>
      </c>
      <c r="P277" s="4"/>
      <c r="Q277" s="4"/>
      <c r="R277" s="1">
        <f t="shared" si="107"/>
        <v>0.74626865671641784</v>
      </c>
      <c r="S277" s="1">
        <f t="shared" si="108"/>
        <v>0.29850746268656714</v>
      </c>
      <c r="T277" s="1">
        <f t="shared" si="109"/>
        <v>4.2857142857142816E-2</v>
      </c>
      <c r="U277" s="1">
        <f t="shared" si="110"/>
        <v>0.22388059701492535</v>
      </c>
      <c r="V277" s="1">
        <f t="shared" si="111"/>
        <v>0.73488059701492536</v>
      </c>
      <c r="W277" s="1"/>
      <c r="X277" s="17">
        <f t="shared" si="112"/>
        <v>360.7652781444848</v>
      </c>
      <c r="Y277" s="18">
        <f t="shared" si="113"/>
        <v>2419.4789829550677</v>
      </c>
      <c r="Z277" s="2">
        <f t="shared" si="114"/>
        <v>342.72701423726056</v>
      </c>
      <c r="AA277" s="18">
        <f t="shared" si="115"/>
        <v>2298.5050338073142</v>
      </c>
      <c r="AB277" s="2">
        <f t="shared" si="116"/>
        <v>-291.77740839177835</v>
      </c>
      <c r="AC277" s="2">
        <f t="shared" si="117"/>
        <v>229.85050338073142</v>
      </c>
      <c r="AD277" s="2">
        <f t="shared" si="118"/>
        <v>-1000</v>
      </c>
      <c r="AE277" s="2">
        <f t="shared" si="119"/>
        <v>2298.5050338073142</v>
      </c>
      <c r="AF277" s="5">
        <f t="shared" si="120"/>
        <v>-1</v>
      </c>
      <c r="AG277" s="5">
        <f t="shared" si="121"/>
        <v>2.35</v>
      </c>
      <c r="AH277" s="3">
        <f t="shared" si="122"/>
        <v>202209</v>
      </c>
      <c r="AI277" s="21">
        <v>1.34</v>
      </c>
      <c r="AJ277" s="21">
        <v>3.35</v>
      </c>
      <c r="AK277" s="21">
        <v>1.4</v>
      </c>
      <c r="AL277" s="21">
        <v>3.1</v>
      </c>
      <c r="AO277">
        <f t="shared" si="123"/>
        <v>-300</v>
      </c>
      <c r="AP277">
        <f>IF(E277&lt;F277,G277,H277)</f>
        <v>20</v>
      </c>
      <c r="AQ277">
        <f>IF(E277&lt;F277,H277,G277)</f>
        <v>21</v>
      </c>
    </row>
    <row r="278" spans="2:43" x14ac:dyDescent="0.25">
      <c r="B278" s="24">
        <v>44815</v>
      </c>
      <c r="C278" s="20" t="s">
        <v>35</v>
      </c>
      <c r="D278" s="20" t="s">
        <v>43</v>
      </c>
      <c r="E278" s="2">
        <v>190</v>
      </c>
      <c r="F278" s="2">
        <v>-232.55813953488376</v>
      </c>
      <c r="G278">
        <v>26</v>
      </c>
      <c r="H278">
        <v>27</v>
      </c>
      <c r="I278" s="9"/>
      <c r="J278" s="2" t="str">
        <f t="shared" si="124"/>
        <v>New Orleans Saints</v>
      </c>
      <c r="K278" s="2" t="str">
        <f t="shared" si="125"/>
        <v>Atlanta Falcons</v>
      </c>
      <c r="L278" s="17">
        <f t="shared" si="126"/>
        <v>-232.55813953488376</v>
      </c>
      <c r="M278" s="18">
        <f t="shared" si="127"/>
        <v>190</v>
      </c>
      <c r="N278" s="4">
        <f t="shared" si="105"/>
        <v>1.57</v>
      </c>
      <c r="O278" s="4">
        <f t="shared" si="106"/>
        <v>2.5499999999999998</v>
      </c>
      <c r="P278" s="4"/>
      <c r="Q278" s="4"/>
      <c r="R278" s="1">
        <f t="shared" si="107"/>
        <v>0.63694267515923564</v>
      </c>
      <c r="S278" s="1">
        <f t="shared" si="108"/>
        <v>0.39215686274509809</v>
      </c>
      <c r="T278" s="1">
        <f t="shared" si="109"/>
        <v>2.8276699029126329E-2</v>
      </c>
      <c r="U278" s="1">
        <f t="shared" si="110"/>
        <v>0.12239290620706877</v>
      </c>
      <c r="V278" s="1">
        <f t="shared" si="111"/>
        <v>0.63339290620706878</v>
      </c>
      <c r="W278" s="1"/>
      <c r="X278" s="17">
        <f t="shared" si="112"/>
        <v>578.79886276004493</v>
      </c>
      <c r="Y278" s="18">
        <f t="shared" si="113"/>
        <v>1558.0808321378222</v>
      </c>
      <c r="Z278" s="2">
        <f t="shared" si="114"/>
        <v>549.85891962204266</v>
      </c>
      <c r="AA278" s="18">
        <f t="shared" si="115"/>
        <v>1480.1767905309309</v>
      </c>
      <c r="AB278" s="2">
        <f t="shared" si="116"/>
        <v>-181.86483192586408</v>
      </c>
      <c r="AC278" s="2">
        <f t="shared" si="117"/>
        <v>148.0176790530931</v>
      </c>
      <c r="AD278" s="2">
        <f t="shared" si="118"/>
        <v>549.85891962204266</v>
      </c>
      <c r="AE278" s="2">
        <f t="shared" si="119"/>
        <v>-1000</v>
      </c>
      <c r="AF278" s="5">
        <f t="shared" si="120"/>
        <v>0.57000000000000006</v>
      </c>
      <c r="AG278" s="5">
        <f t="shared" si="121"/>
        <v>-1</v>
      </c>
      <c r="AH278" s="3">
        <f t="shared" si="122"/>
        <v>202209</v>
      </c>
      <c r="AI278" s="21">
        <v>2.5499999999999998</v>
      </c>
      <c r="AJ278" s="21">
        <v>1.57</v>
      </c>
      <c r="AK278" s="21">
        <v>2.9</v>
      </c>
      <c r="AL278" s="21">
        <v>1.43</v>
      </c>
      <c r="AO278">
        <f t="shared" si="123"/>
        <v>-300</v>
      </c>
      <c r="AP278">
        <f>IF(E278&lt;F278,G278,H278)</f>
        <v>27</v>
      </c>
      <c r="AQ278">
        <f>IF(E278&lt;F278,H278,G278)</f>
        <v>26</v>
      </c>
    </row>
    <row r="279" spans="2:43" x14ac:dyDescent="0.25">
      <c r="B279" s="24">
        <v>44815</v>
      </c>
      <c r="C279" s="20" t="s">
        <v>44</v>
      </c>
      <c r="D279" s="20" t="s">
        <v>46</v>
      </c>
      <c r="E279" s="2">
        <v>-116.27906976744185</v>
      </c>
      <c r="F279" s="2">
        <v>-105.26315789473685</v>
      </c>
      <c r="G279">
        <v>24</v>
      </c>
      <c r="H279">
        <v>26</v>
      </c>
      <c r="I279" s="9"/>
      <c r="J279" s="2" t="str">
        <f t="shared" si="124"/>
        <v>Carolina Panthers</v>
      </c>
      <c r="K279" s="2" t="str">
        <f t="shared" si="125"/>
        <v>Cleveland Browns</v>
      </c>
      <c r="L279" s="17">
        <f t="shared" si="126"/>
        <v>-116.27906976744185</v>
      </c>
      <c r="M279" s="18">
        <f t="shared" si="127"/>
        <v>-105.26315789473685</v>
      </c>
      <c r="N279" s="4">
        <f t="shared" si="105"/>
        <v>2.75</v>
      </c>
      <c r="O279" s="4">
        <f t="shared" si="106"/>
        <v>1.47</v>
      </c>
      <c r="P279" s="4"/>
      <c r="Q279" s="4"/>
      <c r="R279" s="1">
        <f t="shared" si="107"/>
        <v>0.36363636363636365</v>
      </c>
      <c r="S279" s="1">
        <f t="shared" si="108"/>
        <v>0.68027210884353739</v>
      </c>
      <c r="T279" s="1">
        <f t="shared" si="109"/>
        <v>4.206161137440767E-2</v>
      </c>
      <c r="U279" s="1">
        <f t="shared" si="110"/>
        <v>0.15831787260358687</v>
      </c>
      <c r="V279" s="1">
        <f t="shared" si="111"/>
        <v>0.35268212739641314</v>
      </c>
      <c r="W279" s="1"/>
      <c r="X279" s="17">
        <f t="shared" si="112"/>
        <v>1835.414449215921</v>
      </c>
      <c r="Y279" s="18">
        <f t="shared" si="113"/>
        <v>486.79765791364309</v>
      </c>
      <c r="Z279" s="2">
        <f t="shared" si="114"/>
        <v>1743.6437267551248</v>
      </c>
      <c r="AA279" s="18">
        <f t="shared" si="115"/>
        <v>462.4577750179609</v>
      </c>
      <c r="AB279" s="2">
        <f t="shared" si="116"/>
        <v>174.36437267551247</v>
      </c>
      <c r="AC279" s="2">
        <f t="shared" si="117"/>
        <v>-216.23595796635965</v>
      </c>
      <c r="AD279" s="2">
        <f t="shared" si="118"/>
        <v>-1000</v>
      </c>
      <c r="AE279" s="2">
        <f t="shared" si="119"/>
        <v>462.4577750179609</v>
      </c>
      <c r="AF279" s="5">
        <f t="shared" si="120"/>
        <v>-1</v>
      </c>
      <c r="AG279" s="5">
        <f t="shared" si="121"/>
        <v>0.47</v>
      </c>
      <c r="AH279" s="3">
        <f t="shared" si="122"/>
        <v>202209</v>
      </c>
      <c r="AI279" s="21">
        <v>2.75</v>
      </c>
      <c r="AJ279" s="21">
        <v>1.47</v>
      </c>
      <c r="AK279" s="21">
        <v>1.86</v>
      </c>
      <c r="AL279" s="21">
        <v>1.95</v>
      </c>
      <c r="AO279">
        <f t="shared" si="123"/>
        <v>-120</v>
      </c>
      <c r="AP279">
        <f>IF(E279&lt;F279,G279,H279)</f>
        <v>24</v>
      </c>
      <c r="AQ279">
        <f>IF(E279&lt;F279,H279,G279)</f>
        <v>26</v>
      </c>
    </row>
    <row r="280" spans="2:43" x14ac:dyDescent="0.25">
      <c r="B280" s="24">
        <v>44815</v>
      </c>
      <c r="C280" s="20" t="s">
        <v>37</v>
      </c>
      <c r="D280" s="20" t="s">
        <v>22</v>
      </c>
      <c r="E280" s="2">
        <v>229.99999999999997</v>
      </c>
      <c r="F280" s="2">
        <v>-285.71428571428567</v>
      </c>
      <c r="G280">
        <v>19</v>
      </c>
      <c r="H280">
        <v>10</v>
      </c>
      <c r="I280" s="9"/>
      <c r="J280" s="2" t="str">
        <f t="shared" si="124"/>
        <v>San Francisco 49ers</v>
      </c>
      <c r="K280" s="2" t="str">
        <f t="shared" si="125"/>
        <v>Chicago Bears</v>
      </c>
      <c r="L280" s="17">
        <f t="shared" si="126"/>
        <v>-285.71428571428567</v>
      </c>
      <c r="M280" s="18">
        <f t="shared" si="127"/>
        <v>229.99999999999997</v>
      </c>
      <c r="N280" s="4">
        <f t="shared" si="105"/>
        <v>1.34</v>
      </c>
      <c r="O280" s="4">
        <f t="shared" si="106"/>
        <v>3.35</v>
      </c>
      <c r="P280" s="4"/>
      <c r="Q280" s="4"/>
      <c r="R280" s="1">
        <f t="shared" si="107"/>
        <v>0.74626865671641784</v>
      </c>
      <c r="S280" s="1">
        <f t="shared" si="108"/>
        <v>0.29850746268656714</v>
      </c>
      <c r="T280" s="1">
        <f t="shared" si="109"/>
        <v>4.2857142857142816E-2</v>
      </c>
      <c r="U280" s="1">
        <f t="shared" si="110"/>
        <v>0.22388059701492535</v>
      </c>
      <c r="V280" s="1">
        <f t="shared" si="111"/>
        <v>0.73488059701492536</v>
      </c>
      <c r="W280" s="1"/>
      <c r="X280" s="17">
        <f t="shared" si="112"/>
        <v>360.7652781444848</v>
      </c>
      <c r="Y280" s="18">
        <f t="shared" si="113"/>
        <v>2419.4789829550677</v>
      </c>
      <c r="Z280" s="2">
        <f t="shared" si="114"/>
        <v>342.72701423726056</v>
      </c>
      <c r="AA280" s="18">
        <f t="shared" si="115"/>
        <v>2298.5050338073142</v>
      </c>
      <c r="AB280" s="2">
        <f t="shared" si="116"/>
        <v>-291.77740839177835</v>
      </c>
      <c r="AC280" s="2">
        <f t="shared" si="117"/>
        <v>229.85050338073142</v>
      </c>
      <c r="AD280" s="2">
        <f t="shared" si="118"/>
        <v>-1000</v>
      </c>
      <c r="AE280" s="2">
        <f t="shared" si="119"/>
        <v>2298.5050338073142</v>
      </c>
      <c r="AF280" s="5">
        <f t="shared" si="120"/>
        <v>-1</v>
      </c>
      <c r="AG280" s="5">
        <f t="shared" si="121"/>
        <v>2.35</v>
      </c>
      <c r="AH280" s="3">
        <f t="shared" si="122"/>
        <v>202209</v>
      </c>
      <c r="AI280" s="21">
        <v>3.35</v>
      </c>
      <c r="AJ280" s="21">
        <v>1.34</v>
      </c>
      <c r="AK280" s="21">
        <v>3.3</v>
      </c>
      <c r="AL280" s="21">
        <v>1.35</v>
      </c>
      <c r="AO280">
        <f t="shared" si="123"/>
        <v>-300</v>
      </c>
      <c r="AP280">
        <f>IF(E280&lt;F280,G280,H280)</f>
        <v>10</v>
      </c>
      <c r="AQ280">
        <f>IF(E280&lt;F280,H280,G280)</f>
        <v>19</v>
      </c>
    </row>
    <row r="281" spans="2:43" x14ac:dyDescent="0.25">
      <c r="B281" s="24">
        <v>44815</v>
      </c>
      <c r="C281" s="20" t="s">
        <v>21</v>
      </c>
      <c r="D281" s="20" t="s">
        <v>45</v>
      </c>
      <c r="E281" s="2">
        <v>-333.33333333333326</v>
      </c>
      <c r="F281" s="2">
        <v>265</v>
      </c>
      <c r="G281">
        <v>20</v>
      </c>
      <c r="H281">
        <v>23</v>
      </c>
      <c r="I281" s="9"/>
      <c r="J281" s="2" t="str">
        <f t="shared" si="124"/>
        <v>Cincinnati Bengals</v>
      </c>
      <c r="K281" s="2" t="str">
        <f t="shared" si="125"/>
        <v>Pittsburgh Steelers</v>
      </c>
      <c r="L281" s="17">
        <f t="shared" si="126"/>
        <v>-333.33333333333326</v>
      </c>
      <c r="M281" s="18">
        <f t="shared" si="127"/>
        <v>265</v>
      </c>
      <c r="N281" s="4">
        <f t="shared" si="105"/>
        <v>1.37</v>
      </c>
      <c r="O281" s="4">
        <f t="shared" si="106"/>
        <v>3.2</v>
      </c>
      <c r="P281" s="4"/>
      <c r="Q281" s="4"/>
      <c r="R281" s="1">
        <f t="shared" si="107"/>
        <v>0.72992700729927007</v>
      </c>
      <c r="S281" s="1">
        <f t="shared" si="108"/>
        <v>0.3125</v>
      </c>
      <c r="T281" s="1">
        <f t="shared" si="109"/>
        <v>4.0700218818380707E-2</v>
      </c>
      <c r="U281" s="1">
        <f t="shared" si="110"/>
        <v>0.20871350364963503</v>
      </c>
      <c r="V281" s="1">
        <f t="shared" si="111"/>
        <v>0.71971350364963504</v>
      </c>
      <c r="W281" s="1"/>
      <c r="X281" s="17">
        <f t="shared" si="112"/>
        <v>389.44176388110628</v>
      </c>
      <c r="Y281" s="18">
        <f t="shared" si="113"/>
        <v>2256.8044836814311</v>
      </c>
      <c r="Z281" s="2">
        <f t="shared" si="114"/>
        <v>369.96967568705094</v>
      </c>
      <c r="AA281" s="18">
        <f t="shared" si="115"/>
        <v>2143.9642594973593</v>
      </c>
      <c r="AB281" s="2">
        <f t="shared" si="116"/>
        <v>-270.29242278923357</v>
      </c>
      <c r="AC281" s="2">
        <f t="shared" si="117"/>
        <v>214.39642594973594</v>
      </c>
      <c r="AD281" s="2">
        <f t="shared" si="118"/>
        <v>-1000</v>
      </c>
      <c r="AE281" s="2">
        <f t="shared" si="119"/>
        <v>2143.9642594973593</v>
      </c>
      <c r="AF281" s="5">
        <f t="shared" si="120"/>
        <v>-1</v>
      </c>
      <c r="AG281" s="5">
        <f t="shared" si="121"/>
        <v>2.2000000000000002</v>
      </c>
      <c r="AH281" s="3">
        <f t="shared" si="122"/>
        <v>202209</v>
      </c>
      <c r="AI281" s="21">
        <v>1.37</v>
      </c>
      <c r="AJ281" s="21">
        <v>3.2</v>
      </c>
      <c r="AK281" s="21">
        <v>1.3</v>
      </c>
      <c r="AL281" s="21">
        <v>3.65</v>
      </c>
      <c r="AO281">
        <f t="shared" si="123"/>
        <v>-400</v>
      </c>
      <c r="AP281">
        <f>IF(E281&lt;F281,G281,H281)</f>
        <v>20</v>
      </c>
      <c r="AQ281">
        <f>IF(E281&lt;F281,H281,G281)</f>
        <v>23</v>
      </c>
    </row>
    <row r="282" spans="2:43" x14ac:dyDescent="0.25">
      <c r="B282" s="24">
        <v>44815</v>
      </c>
      <c r="C282" s="20" t="s">
        <v>34</v>
      </c>
      <c r="D282" s="20" t="s">
        <v>19</v>
      </c>
      <c r="E282" s="2">
        <v>195.00000000000003</v>
      </c>
      <c r="F282" s="2">
        <v>-238.09523809523813</v>
      </c>
      <c r="G282">
        <v>35</v>
      </c>
      <c r="H282">
        <v>38</v>
      </c>
      <c r="I282" s="9"/>
      <c r="J282" s="2" t="str">
        <f t="shared" si="124"/>
        <v>Philadelphia Eagles</v>
      </c>
      <c r="K282" s="2" t="str">
        <f t="shared" si="125"/>
        <v>Detroit Lions</v>
      </c>
      <c r="L282" s="17">
        <f t="shared" si="126"/>
        <v>-238.09523809523813</v>
      </c>
      <c r="M282" s="18">
        <f t="shared" si="127"/>
        <v>195.00000000000003</v>
      </c>
      <c r="N282" s="4">
        <f t="shared" si="105"/>
        <v>1.5</v>
      </c>
      <c r="O282" s="4">
        <f t="shared" si="106"/>
        <v>2.7</v>
      </c>
      <c r="P282" s="4"/>
      <c r="Q282" s="4"/>
      <c r="R282" s="1">
        <f t="shared" si="107"/>
        <v>0.66666666666666663</v>
      </c>
      <c r="S282" s="1">
        <f t="shared" si="108"/>
        <v>0.37037037037037035</v>
      </c>
      <c r="T282" s="1">
        <f t="shared" si="109"/>
        <v>3.5714285714285587E-2</v>
      </c>
      <c r="U282" s="1">
        <f t="shared" si="110"/>
        <v>0.14814814814814814</v>
      </c>
      <c r="V282" s="1">
        <f t="shared" si="111"/>
        <v>0.65914814814814815</v>
      </c>
      <c r="W282" s="1"/>
      <c r="X282" s="17">
        <f t="shared" si="112"/>
        <v>517.10962521773342</v>
      </c>
      <c r="Y282" s="18">
        <f t="shared" si="113"/>
        <v>1734.0124117028765</v>
      </c>
      <c r="Z282" s="2">
        <f t="shared" si="114"/>
        <v>491.25414395684675</v>
      </c>
      <c r="AA282" s="18">
        <f t="shared" si="115"/>
        <v>1647.3117911177326</v>
      </c>
      <c r="AB282" s="2">
        <f t="shared" si="116"/>
        <v>-203.56062382403903</v>
      </c>
      <c r="AC282" s="2">
        <f t="shared" si="117"/>
        <v>164.73117911177326</v>
      </c>
      <c r="AD282" s="2">
        <f t="shared" si="118"/>
        <v>491.25414395684675</v>
      </c>
      <c r="AE282" s="2">
        <f t="shared" si="119"/>
        <v>-1000</v>
      </c>
      <c r="AF282" s="5">
        <f t="shared" si="120"/>
        <v>0.5</v>
      </c>
      <c r="AG282" s="5">
        <f t="shared" si="121"/>
        <v>-1</v>
      </c>
      <c r="AH282" s="3">
        <f t="shared" si="122"/>
        <v>202209</v>
      </c>
      <c r="AI282" s="21">
        <v>2.7</v>
      </c>
      <c r="AJ282" s="21">
        <v>1.5</v>
      </c>
      <c r="AK282" s="21">
        <v>2.95</v>
      </c>
      <c r="AL282" s="21">
        <v>1.42</v>
      </c>
      <c r="AO282">
        <f t="shared" si="123"/>
        <v>-300</v>
      </c>
      <c r="AP282">
        <f>IF(E282&lt;F282,G282,H282)</f>
        <v>38</v>
      </c>
      <c r="AQ282">
        <f>IF(E282&lt;F282,H282,G282)</f>
        <v>35</v>
      </c>
    </row>
    <row r="283" spans="2:43" x14ac:dyDescent="0.25">
      <c r="B283" s="24">
        <v>44815</v>
      </c>
      <c r="C283" s="20" t="s">
        <v>40</v>
      </c>
      <c r="D283" s="20" t="s">
        <v>39</v>
      </c>
      <c r="E283" s="2">
        <v>275</v>
      </c>
      <c r="F283" s="2">
        <v>-357.14285714285711</v>
      </c>
      <c r="G283">
        <v>20</v>
      </c>
      <c r="H283">
        <v>20</v>
      </c>
      <c r="I283" s="9"/>
      <c r="J283" s="2" t="str">
        <f t="shared" si="124"/>
        <v>Indianapolis Colts</v>
      </c>
      <c r="K283" s="2" t="str">
        <f t="shared" si="125"/>
        <v>Houston Texans</v>
      </c>
      <c r="L283" s="17">
        <f t="shared" si="126"/>
        <v>-357.14285714285711</v>
      </c>
      <c r="M283" s="18">
        <f t="shared" si="127"/>
        <v>275</v>
      </c>
      <c r="N283" s="4">
        <f t="shared" si="105"/>
        <v>1.26</v>
      </c>
      <c r="O283" s="4">
        <f t="shared" si="106"/>
        <v>4</v>
      </c>
      <c r="P283" s="4"/>
      <c r="Q283" s="4"/>
      <c r="R283" s="1">
        <f t="shared" si="107"/>
        <v>0.79365079365079361</v>
      </c>
      <c r="S283" s="1">
        <f t="shared" si="108"/>
        <v>0.25</v>
      </c>
      <c r="T283" s="1">
        <f t="shared" si="109"/>
        <v>4.1825095057034134E-2</v>
      </c>
      <c r="U283" s="1">
        <f t="shared" si="110"/>
        <v>0.2718253968253968</v>
      </c>
      <c r="V283" s="1">
        <f t="shared" si="111"/>
        <v>0.78282539682539687</v>
      </c>
      <c r="W283" s="1"/>
      <c r="X283" s="17">
        <f t="shared" si="112"/>
        <v>277.42406423618138</v>
      </c>
      <c r="Y283" s="18">
        <f t="shared" si="113"/>
        <v>3056.5054734484152</v>
      </c>
      <c r="Z283" s="2">
        <f t="shared" si="114"/>
        <v>263.55286102437231</v>
      </c>
      <c r="AA283" s="18">
        <f t="shared" si="115"/>
        <v>2903.6801997759944</v>
      </c>
      <c r="AB283" s="2">
        <f t="shared" si="116"/>
        <v>-379.4305233922405</v>
      </c>
      <c r="AC283" s="2">
        <f t="shared" si="117"/>
        <v>290.36801997759943</v>
      </c>
      <c r="AD283" s="2">
        <f t="shared" si="118"/>
        <v>-1000</v>
      </c>
      <c r="AE283" s="2">
        <f t="shared" si="119"/>
        <v>-1000</v>
      </c>
      <c r="AF283" s="5">
        <f t="shared" si="120"/>
        <v>-1</v>
      </c>
      <c r="AG283" s="5">
        <f t="shared" si="121"/>
        <v>-1</v>
      </c>
      <c r="AH283" s="3">
        <f t="shared" si="122"/>
        <v>202209</v>
      </c>
      <c r="AI283" s="21">
        <v>4</v>
      </c>
      <c r="AJ283" s="21">
        <v>1.26</v>
      </c>
      <c r="AK283" s="21">
        <v>3.75</v>
      </c>
      <c r="AL283" s="21">
        <v>1.28</v>
      </c>
      <c r="AO283">
        <f t="shared" si="123"/>
        <v>-400</v>
      </c>
      <c r="AP283">
        <f>IF(E283&lt;F283,G283,H283)</f>
        <v>20</v>
      </c>
      <c r="AQ283">
        <f>IF(E283&lt;F283,H283,G283)</f>
        <v>20</v>
      </c>
    </row>
    <row r="284" spans="2:43" x14ac:dyDescent="0.25">
      <c r="B284" s="24">
        <v>44815</v>
      </c>
      <c r="C284" s="20" t="s">
        <v>30</v>
      </c>
      <c r="D284" s="20" t="s">
        <v>36</v>
      </c>
      <c r="E284" s="2">
        <v>-172.41379310344826</v>
      </c>
      <c r="F284" s="2">
        <v>150</v>
      </c>
      <c r="G284">
        <v>20</v>
      </c>
      <c r="H284">
        <v>7</v>
      </c>
      <c r="I284" s="9"/>
      <c r="J284" s="2" t="str">
        <f t="shared" si="124"/>
        <v>Miami Dolphins</v>
      </c>
      <c r="K284" s="2" t="str">
        <f t="shared" si="125"/>
        <v>New England Patriots</v>
      </c>
      <c r="L284" s="17">
        <f t="shared" si="126"/>
        <v>-172.41379310344826</v>
      </c>
      <c r="M284" s="18">
        <f t="shared" si="127"/>
        <v>150</v>
      </c>
      <c r="N284" s="4">
        <f t="shared" si="105"/>
        <v>1.62</v>
      </c>
      <c r="O284" s="4">
        <f t="shared" si="106"/>
        <v>2.4</v>
      </c>
      <c r="P284" s="4"/>
      <c r="Q284" s="4"/>
      <c r="R284" s="1">
        <f t="shared" si="107"/>
        <v>0.61728395061728392</v>
      </c>
      <c r="S284" s="1">
        <f t="shared" si="108"/>
        <v>0.41666666666666669</v>
      </c>
      <c r="T284" s="1">
        <f t="shared" si="109"/>
        <v>3.2835820895522283E-2</v>
      </c>
      <c r="U284" s="1">
        <f t="shared" si="110"/>
        <v>0.10030864197530862</v>
      </c>
      <c r="V284" s="1">
        <f t="shared" si="111"/>
        <v>0.61130864197530865</v>
      </c>
      <c r="W284" s="1"/>
      <c r="X284" s="17">
        <f t="shared" si="112"/>
        <v>635.83488165441463</v>
      </c>
      <c r="Y284" s="18">
        <f t="shared" si="113"/>
        <v>1423.7849094482656</v>
      </c>
      <c r="Z284" s="2">
        <f t="shared" si="114"/>
        <v>604.04313757169382</v>
      </c>
      <c r="AA284" s="18">
        <f t="shared" si="115"/>
        <v>1352.5956639758522</v>
      </c>
      <c r="AB284" s="2">
        <f t="shared" si="116"/>
        <v>-165.55109027810289</v>
      </c>
      <c r="AC284" s="2">
        <f t="shared" si="117"/>
        <v>135.25956639758522</v>
      </c>
      <c r="AD284" s="2">
        <f t="shared" si="118"/>
        <v>604.04313757169382</v>
      </c>
      <c r="AE284" s="2">
        <f t="shared" si="119"/>
        <v>-1000</v>
      </c>
      <c r="AF284" s="5">
        <f t="shared" si="120"/>
        <v>0.62000000000000011</v>
      </c>
      <c r="AG284" s="5">
        <f t="shared" si="121"/>
        <v>-1</v>
      </c>
      <c r="AH284" s="3">
        <f t="shared" si="122"/>
        <v>202209</v>
      </c>
      <c r="AI284" s="21">
        <v>1.62</v>
      </c>
      <c r="AJ284" s="21">
        <v>2.4</v>
      </c>
      <c r="AK284" s="21">
        <v>1.58</v>
      </c>
      <c r="AL284" s="21">
        <v>2.5</v>
      </c>
      <c r="AO284">
        <f t="shared" si="123"/>
        <v>-180</v>
      </c>
      <c r="AP284">
        <f>IF(E284&lt;F284,G284,H284)</f>
        <v>20</v>
      </c>
      <c r="AQ284">
        <f>IF(E284&lt;F284,H284,G284)</f>
        <v>7</v>
      </c>
    </row>
    <row r="285" spans="2:43" x14ac:dyDescent="0.25">
      <c r="B285" s="24">
        <v>44815</v>
      </c>
      <c r="C285" s="20" t="s">
        <v>42</v>
      </c>
      <c r="D285" s="20" t="s">
        <v>28</v>
      </c>
      <c r="E285" s="2">
        <v>240</v>
      </c>
      <c r="F285" s="2">
        <v>-303.03030303030295</v>
      </c>
      <c r="G285">
        <v>9</v>
      </c>
      <c r="H285">
        <v>24</v>
      </c>
      <c r="I285" s="9"/>
      <c r="J285" s="2" t="str">
        <f t="shared" si="124"/>
        <v>Baltimore Ravens</v>
      </c>
      <c r="K285" s="2" t="str">
        <f t="shared" si="125"/>
        <v>New York Jets</v>
      </c>
      <c r="L285" s="17">
        <f t="shared" si="126"/>
        <v>-303.03030303030295</v>
      </c>
      <c r="M285" s="18">
        <f t="shared" si="127"/>
        <v>240</v>
      </c>
      <c r="N285" s="4">
        <f t="shared" si="105"/>
        <v>1.47</v>
      </c>
      <c r="O285" s="4">
        <f t="shared" si="106"/>
        <v>2.75</v>
      </c>
      <c r="P285" s="4"/>
      <c r="Q285" s="4"/>
      <c r="R285" s="1">
        <f t="shared" si="107"/>
        <v>0.68027210884353739</v>
      </c>
      <c r="S285" s="1">
        <f t="shared" si="108"/>
        <v>0.36363636363636365</v>
      </c>
      <c r="T285" s="1">
        <f t="shared" si="109"/>
        <v>4.206161137440767E-2</v>
      </c>
      <c r="U285" s="1">
        <f t="shared" si="110"/>
        <v>0.15831787260358687</v>
      </c>
      <c r="V285" s="1">
        <f t="shared" si="111"/>
        <v>0.66931787260358688</v>
      </c>
      <c r="W285" s="1"/>
      <c r="X285" s="17">
        <f t="shared" si="112"/>
        <v>494.0584151893168</v>
      </c>
      <c r="Y285" s="18">
        <f t="shared" si="113"/>
        <v>1810.0865209085014</v>
      </c>
      <c r="Z285" s="2">
        <f t="shared" si="114"/>
        <v>469.35549442985092</v>
      </c>
      <c r="AA285" s="18">
        <f t="shared" si="115"/>
        <v>1719.5821948630762</v>
      </c>
      <c r="AB285" s="2">
        <f t="shared" si="116"/>
        <v>-213.05812158750777</v>
      </c>
      <c r="AC285" s="2">
        <f t="shared" si="117"/>
        <v>171.95821948630763</v>
      </c>
      <c r="AD285" s="2">
        <f t="shared" si="118"/>
        <v>469.35549442985092</v>
      </c>
      <c r="AE285" s="2">
        <f t="shared" si="119"/>
        <v>-1000</v>
      </c>
      <c r="AF285" s="5">
        <f t="shared" si="120"/>
        <v>0.47</v>
      </c>
      <c r="AG285" s="5">
        <f t="shared" si="121"/>
        <v>-1</v>
      </c>
      <c r="AH285" s="3">
        <f t="shared" si="122"/>
        <v>202209</v>
      </c>
      <c r="AI285" s="21">
        <v>2.75</v>
      </c>
      <c r="AJ285" s="21">
        <v>1.47</v>
      </c>
      <c r="AK285" s="21">
        <v>3.4</v>
      </c>
      <c r="AL285" s="21">
        <v>1.33</v>
      </c>
      <c r="AO285">
        <f t="shared" si="123"/>
        <v>-400</v>
      </c>
      <c r="AP285">
        <f>IF(E285&lt;F285,G285,H285)</f>
        <v>24</v>
      </c>
      <c r="AQ285">
        <f>IF(E285&lt;F285,H285,G285)</f>
        <v>9</v>
      </c>
    </row>
    <row r="286" spans="2:43" x14ac:dyDescent="0.25">
      <c r="B286" s="24">
        <v>44815</v>
      </c>
      <c r="C286" s="20" t="s">
        <v>49</v>
      </c>
      <c r="D286" s="20" t="s">
        <v>26</v>
      </c>
      <c r="E286" s="2">
        <v>-156.25000000000003</v>
      </c>
      <c r="F286" s="2">
        <v>135</v>
      </c>
      <c r="G286">
        <v>28</v>
      </c>
      <c r="H286">
        <v>22</v>
      </c>
      <c r="I286" s="9"/>
      <c r="J286" s="2" t="str">
        <f t="shared" si="124"/>
        <v>Washington Commanders</v>
      </c>
      <c r="K286" s="2" t="str">
        <f t="shared" si="125"/>
        <v>Jacksonville Jaguars</v>
      </c>
      <c r="L286" s="17">
        <f t="shared" si="126"/>
        <v>-156.25000000000003</v>
      </c>
      <c r="M286" s="18">
        <f t="shared" si="127"/>
        <v>135</v>
      </c>
      <c r="N286" s="4">
        <f t="shared" si="105"/>
        <v>1.5</v>
      </c>
      <c r="O286" s="4">
        <f t="shared" si="106"/>
        <v>2.7</v>
      </c>
      <c r="P286" s="4"/>
      <c r="Q286" s="4"/>
      <c r="R286" s="1">
        <f t="shared" si="107"/>
        <v>0.66666666666666663</v>
      </c>
      <c r="S286" s="1">
        <f t="shared" si="108"/>
        <v>0.37037037037037035</v>
      </c>
      <c r="T286" s="1">
        <f t="shared" si="109"/>
        <v>3.5714285714285587E-2</v>
      </c>
      <c r="U286" s="1">
        <f t="shared" si="110"/>
        <v>0.14814814814814814</v>
      </c>
      <c r="V286" s="1">
        <f t="shared" si="111"/>
        <v>0.65914814814814815</v>
      </c>
      <c r="W286" s="1"/>
      <c r="X286" s="17">
        <f t="shared" si="112"/>
        <v>517.10962521773342</v>
      </c>
      <c r="Y286" s="18">
        <f t="shared" si="113"/>
        <v>1734.0124117028765</v>
      </c>
      <c r="Z286" s="2">
        <f t="shared" si="114"/>
        <v>491.25414395684675</v>
      </c>
      <c r="AA286" s="18">
        <f t="shared" si="115"/>
        <v>1647.3117911177326</v>
      </c>
      <c r="AB286" s="2">
        <f t="shared" si="116"/>
        <v>-203.56062382403903</v>
      </c>
      <c r="AC286" s="2">
        <f t="shared" si="117"/>
        <v>164.73117911177326</v>
      </c>
      <c r="AD286" s="2">
        <f t="shared" si="118"/>
        <v>491.25414395684675</v>
      </c>
      <c r="AE286" s="2">
        <f t="shared" si="119"/>
        <v>-1000</v>
      </c>
      <c r="AF286" s="5">
        <f t="shared" si="120"/>
        <v>0.5</v>
      </c>
      <c r="AG286" s="5">
        <f t="shared" si="121"/>
        <v>-1</v>
      </c>
      <c r="AH286" s="3">
        <f t="shared" si="122"/>
        <v>202209</v>
      </c>
      <c r="AI286" s="21">
        <v>1.5</v>
      </c>
      <c r="AJ286" s="21">
        <v>2.7</v>
      </c>
      <c r="AK286" s="21">
        <v>1.64</v>
      </c>
      <c r="AL286" s="21">
        <v>2.35</v>
      </c>
      <c r="AO286">
        <f t="shared" si="123"/>
        <v>-160</v>
      </c>
      <c r="AP286">
        <f>IF(E286&lt;F286,G286,H286)</f>
        <v>28</v>
      </c>
      <c r="AQ286">
        <f>IF(E286&lt;F286,H286,G286)</f>
        <v>22</v>
      </c>
    </row>
    <row r="287" spans="2:43" x14ac:dyDescent="0.25">
      <c r="B287" s="24">
        <v>44812</v>
      </c>
      <c r="C287" s="20" t="s">
        <v>47</v>
      </c>
      <c r="D287" s="20" t="s">
        <v>24</v>
      </c>
      <c r="E287" s="2">
        <v>110.00000000000001</v>
      </c>
      <c r="F287" s="2">
        <v>-131.57894736842104</v>
      </c>
      <c r="G287">
        <v>10</v>
      </c>
      <c r="H287">
        <v>31</v>
      </c>
      <c r="I287" s="9"/>
      <c r="J287" s="2" t="str">
        <f t="shared" si="124"/>
        <v>Buffalo Bills</v>
      </c>
      <c r="K287" s="2" t="str">
        <f t="shared" si="125"/>
        <v>Los Angeles Rams</v>
      </c>
      <c r="L287" s="17">
        <f t="shared" si="126"/>
        <v>-131.57894736842104</v>
      </c>
      <c r="M287" s="18">
        <f t="shared" si="127"/>
        <v>110.00000000000001</v>
      </c>
      <c r="N287" s="4">
        <f t="shared" si="105"/>
        <v>1.95</v>
      </c>
      <c r="O287" s="4">
        <f t="shared" si="106"/>
        <v>1.86</v>
      </c>
      <c r="P287" s="4"/>
      <c r="Q287" s="4"/>
      <c r="R287" s="1">
        <f t="shared" si="107"/>
        <v>0.51282051282051289</v>
      </c>
      <c r="S287" s="1">
        <f t="shared" si="108"/>
        <v>0.5376344086021505</v>
      </c>
      <c r="T287" s="1">
        <f t="shared" si="109"/>
        <v>4.8031496062992063E-2</v>
      </c>
      <c r="U287" s="1">
        <f t="shared" si="110"/>
        <v>1.2406947890818809E-2</v>
      </c>
      <c r="V287" s="1">
        <f t="shared" si="111"/>
        <v>0.4985930521091812</v>
      </c>
      <c r="W287" s="1"/>
      <c r="X287" s="17">
        <f t="shared" si="112"/>
        <v>1005.6436722688655</v>
      </c>
      <c r="Y287" s="18">
        <f t="shared" si="113"/>
        <v>906.79748033936153</v>
      </c>
      <c r="Z287" s="2">
        <f t="shared" si="114"/>
        <v>955.36148865542225</v>
      </c>
      <c r="AA287" s="18">
        <f t="shared" si="115"/>
        <v>861.45760632239342</v>
      </c>
      <c r="AB287" s="2">
        <f t="shared" si="116"/>
        <v>-104.67242105471533</v>
      </c>
      <c r="AC287" s="2">
        <f t="shared" si="117"/>
        <v>-116.08232287472057</v>
      </c>
      <c r="AD287" s="2">
        <f t="shared" si="118"/>
        <v>955.36148865542225</v>
      </c>
      <c r="AE287" s="2">
        <f t="shared" si="119"/>
        <v>-1000</v>
      </c>
      <c r="AF287" s="5">
        <f t="shared" si="120"/>
        <v>0.95</v>
      </c>
      <c r="AG287" s="5">
        <f t="shared" si="121"/>
        <v>-1</v>
      </c>
      <c r="AH287" s="3">
        <f t="shared" si="122"/>
        <v>202209</v>
      </c>
      <c r="AI287" s="21">
        <v>1.86</v>
      </c>
      <c r="AJ287" s="21">
        <v>1.95</v>
      </c>
      <c r="AK287" s="21">
        <v>2.1</v>
      </c>
      <c r="AL287" s="21">
        <v>1.76</v>
      </c>
      <c r="AO287">
        <f t="shared" si="123"/>
        <v>-140</v>
      </c>
      <c r="AP287">
        <f>IF(E287&lt;F287,G287,H287)</f>
        <v>31</v>
      </c>
      <c r="AQ287">
        <f>IF(E287&lt;F287,H287,G287)</f>
        <v>10</v>
      </c>
    </row>
    <row r="288" spans="2:43" x14ac:dyDescent="0.25">
      <c r="B288" s="24">
        <v>44605</v>
      </c>
      <c r="C288" s="20" t="s">
        <v>21</v>
      </c>
      <c r="D288" s="20" t="s">
        <v>47</v>
      </c>
      <c r="E288" s="2">
        <v>179.99999999999997</v>
      </c>
      <c r="F288" s="2">
        <v>-222.22222222222226</v>
      </c>
      <c r="G288">
        <v>20</v>
      </c>
      <c r="H288">
        <v>23</v>
      </c>
      <c r="I288" s="9"/>
      <c r="J288" s="2" t="str">
        <f t="shared" si="124"/>
        <v>Los Angeles Rams</v>
      </c>
      <c r="K288" s="2" t="str">
        <f t="shared" si="125"/>
        <v>Cincinnati Bengals</v>
      </c>
      <c r="L288" s="17">
        <f t="shared" si="126"/>
        <v>-222.22222222222226</v>
      </c>
      <c r="M288" s="18">
        <f t="shared" si="127"/>
        <v>179.99999999999997</v>
      </c>
      <c r="N288" s="4">
        <f t="shared" si="105"/>
        <v>1.54</v>
      </c>
      <c r="O288" s="4">
        <f t="shared" si="106"/>
        <v>2.65</v>
      </c>
      <c r="P288" s="4"/>
      <c r="Q288" s="4"/>
      <c r="R288" s="1">
        <f t="shared" si="107"/>
        <v>0.64935064935064934</v>
      </c>
      <c r="S288" s="1">
        <f t="shared" si="108"/>
        <v>0.37735849056603776</v>
      </c>
      <c r="T288" s="1">
        <f t="shared" si="109"/>
        <v>2.6014319809069208E-2</v>
      </c>
      <c r="U288" s="1">
        <f t="shared" si="110"/>
        <v>0.13599607939230579</v>
      </c>
      <c r="V288" s="1">
        <f t="shared" si="111"/>
        <v>0.64699607939230575</v>
      </c>
      <c r="W288" s="1"/>
      <c r="X288" s="17">
        <f t="shared" si="112"/>
        <v>545.60441995143913</v>
      </c>
      <c r="Y288" s="18">
        <f t="shared" si="113"/>
        <v>1648.1806912014345</v>
      </c>
      <c r="Z288" s="2">
        <f t="shared" si="114"/>
        <v>518.32419895386715</v>
      </c>
      <c r="AA288" s="18">
        <f t="shared" si="115"/>
        <v>1565.7716566413626</v>
      </c>
      <c r="AB288" s="2">
        <f t="shared" si="116"/>
        <v>-192.92944493394256</v>
      </c>
      <c r="AC288" s="2">
        <f t="shared" si="117"/>
        <v>156.57716566413626</v>
      </c>
      <c r="AD288" s="2">
        <f t="shared" si="118"/>
        <v>518.32419895386715</v>
      </c>
      <c r="AE288" s="2">
        <f t="shared" si="119"/>
        <v>-1000</v>
      </c>
      <c r="AF288" s="5">
        <f t="shared" si="120"/>
        <v>0.54</v>
      </c>
      <c r="AG288" s="5">
        <f t="shared" si="121"/>
        <v>-1</v>
      </c>
      <c r="AH288" s="3">
        <f t="shared" si="122"/>
        <v>202202</v>
      </c>
      <c r="AI288" s="21">
        <v>2.65</v>
      </c>
      <c r="AJ288" s="21">
        <v>1.54</v>
      </c>
      <c r="AK288" s="21">
        <v>2.8</v>
      </c>
      <c r="AL288" s="21">
        <v>1.45</v>
      </c>
      <c r="AO288">
        <f t="shared" si="123"/>
        <v>-300</v>
      </c>
      <c r="AP288">
        <f>IF(E288&lt;F288,G288,H288)</f>
        <v>23</v>
      </c>
      <c r="AQ288">
        <f>IF(E288&lt;F288,H288,G288)</f>
        <v>20</v>
      </c>
    </row>
    <row r="289" spans="2:43" x14ac:dyDescent="0.25">
      <c r="B289" s="24">
        <v>44591</v>
      </c>
      <c r="C289" s="20" t="s">
        <v>47</v>
      </c>
      <c r="D289" s="20" t="s">
        <v>22</v>
      </c>
      <c r="E289" s="2">
        <v>-175.43859649122805</v>
      </c>
      <c r="F289" s="2">
        <v>154.99999999999997</v>
      </c>
      <c r="G289">
        <v>20</v>
      </c>
      <c r="H289">
        <v>17</v>
      </c>
      <c r="I289" s="9"/>
      <c r="J289" s="2" t="str">
        <f t="shared" si="124"/>
        <v>Los Angeles Rams</v>
      </c>
      <c r="K289" s="2" t="str">
        <f t="shared" si="125"/>
        <v>San Francisco 49ers</v>
      </c>
      <c r="L289" s="17">
        <f t="shared" si="126"/>
        <v>-175.43859649122805</v>
      </c>
      <c r="M289" s="18">
        <f t="shared" si="127"/>
        <v>154.99999999999997</v>
      </c>
      <c r="N289" s="4">
        <f t="shared" si="105"/>
        <v>1.58</v>
      </c>
      <c r="O289" s="4">
        <f t="shared" si="106"/>
        <v>2.5</v>
      </c>
      <c r="P289" s="4"/>
      <c r="Q289" s="4"/>
      <c r="R289" s="1">
        <f t="shared" si="107"/>
        <v>0.63291139240506322</v>
      </c>
      <c r="S289" s="1">
        <f t="shared" si="108"/>
        <v>0.4</v>
      </c>
      <c r="T289" s="1">
        <f t="shared" si="109"/>
        <v>3.1862745098039214E-2</v>
      </c>
      <c r="U289" s="1">
        <f t="shared" si="110"/>
        <v>0.1164556962025316</v>
      </c>
      <c r="V289" s="1">
        <f t="shared" si="111"/>
        <v>0.62745569620253161</v>
      </c>
      <c r="W289" s="1"/>
      <c r="X289" s="17">
        <f t="shared" si="112"/>
        <v>593.73802174746322</v>
      </c>
      <c r="Y289" s="18">
        <f t="shared" si="113"/>
        <v>1520.5870888415161</v>
      </c>
      <c r="Z289" s="2">
        <f t="shared" si="114"/>
        <v>564.05112066009008</v>
      </c>
      <c r="AA289" s="18">
        <f t="shared" si="115"/>
        <v>1444.5577343994403</v>
      </c>
      <c r="AB289" s="2">
        <f t="shared" si="116"/>
        <v>-177.28889516782337</v>
      </c>
      <c r="AC289" s="2">
        <f t="shared" si="117"/>
        <v>144.45577343994404</v>
      </c>
      <c r="AD289" s="2">
        <f t="shared" si="118"/>
        <v>564.05112066009008</v>
      </c>
      <c r="AE289" s="2">
        <f t="shared" si="119"/>
        <v>-1000</v>
      </c>
      <c r="AF289" s="5">
        <f t="shared" si="120"/>
        <v>0.58000000000000007</v>
      </c>
      <c r="AG289" s="5">
        <f t="shared" si="121"/>
        <v>-1</v>
      </c>
      <c r="AH289" s="3">
        <f t="shared" si="122"/>
        <v>202201</v>
      </c>
      <c r="AI289" s="21">
        <v>1.58</v>
      </c>
      <c r="AJ289" s="21">
        <v>2.5</v>
      </c>
      <c r="AK289" s="21">
        <v>1.57</v>
      </c>
      <c r="AL289" s="21">
        <v>2.5499999999999998</v>
      </c>
      <c r="AO289">
        <f t="shared" si="123"/>
        <v>-180</v>
      </c>
      <c r="AP289">
        <f>IF(E289&lt;F289,G289,H289)</f>
        <v>20</v>
      </c>
      <c r="AQ289">
        <f>IF(E289&lt;F289,H289,G289)</f>
        <v>17</v>
      </c>
    </row>
    <row r="290" spans="2:43" x14ac:dyDescent="0.25">
      <c r="B290" s="24">
        <v>44591</v>
      </c>
      <c r="C290" s="20" t="s">
        <v>20</v>
      </c>
      <c r="D290" s="20" t="s">
        <v>21</v>
      </c>
      <c r="E290" s="2">
        <v>-344.82758620689651</v>
      </c>
      <c r="F290" s="2">
        <v>270</v>
      </c>
      <c r="G290">
        <v>24</v>
      </c>
      <c r="H290">
        <v>27</v>
      </c>
      <c r="I290" s="9"/>
      <c r="J290" s="2" t="str">
        <f t="shared" si="124"/>
        <v>Kansas City Chiefs</v>
      </c>
      <c r="K290" s="2" t="str">
        <f t="shared" si="125"/>
        <v>Cincinnati Bengals</v>
      </c>
      <c r="L290" s="17">
        <f t="shared" si="126"/>
        <v>-344.82758620689651</v>
      </c>
      <c r="M290" s="18">
        <f t="shared" si="127"/>
        <v>270</v>
      </c>
      <c r="N290" s="4">
        <f t="shared" si="105"/>
        <v>1.31</v>
      </c>
      <c r="O290" s="4">
        <f t="shared" si="106"/>
        <v>3.6</v>
      </c>
      <c r="P290" s="4"/>
      <c r="Q290" s="4"/>
      <c r="R290" s="1">
        <f t="shared" si="107"/>
        <v>0.76335877862595414</v>
      </c>
      <c r="S290" s="1">
        <f t="shared" si="108"/>
        <v>0.27777777777777779</v>
      </c>
      <c r="T290" s="1">
        <f t="shared" si="109"/>
        <v>3.9511201629327863E-2</v>
      </c>
      <c r="U290" s="1">
        <f t="shared" si="110"/>
        <v>0.24279050042408817</v>
      </c>
      <c r="V290" s="1">
        <f t="shared" si="111"/>
        <v>0.75379050042408813</v>
      </c>
      <c r="W290" s="1"/>
      <c r="X290" s="17">
        <f t="shared" si="112"/>
        <v>326.62855188197847</v>
      </c>
      <c r="Y290" s="18">
        <f t="shared" si="113"/>
        <v>2645.8589098869329</v>
      </c>
      <c r="Z290" s="2">
        <f t="shared" si="114"/>
        <v>310.29712428787951</v>
      </c>
      <c r="AA290" s="18">
        <f t="shared" si="115"/>
        <v>2513.565964392586</v>
      </c>
      <c r="AB290" s="2">
        <f t="shared" si="116"/>
        <v>-322.27175881663845</v>
      </c>
      <c r="AC290" s="2">
        <f t="shared" si="117"/>
        <v>251.3565964392586</v>
      </c>
      <c r="AD290" s="2">
        <f t="shared" si="118"/>
        <v>-1000</v>
      </c>
      <c r="AE290" s="2">
        <f t="shared" si="119"/>
        <v>2513.565964392586</v>
      </c>
      <c r="AF290" s="5">
        <f t="shared" si="120"/>
        <v>-1</v>
      </c>
      <c r="AG290" s="5">
        <f t="shared" si="121"/>
        <v>2.6</v>
      </c>
      <c r="AH290" s="3">
        <f t="shared" si="122"/>
        <v>202201</v>
      </c>
      <c r="AI290" s="21">
        <v>1.31</v>
      </c>
      <c r="AJ290" s="21">
        <v>3.6</v>
      </c>
      <c r="AK290" s="21">
        <v>1.29</v>
      </c>
      <c r="AL290" s="21">
        <v>3.7</v>
      </c>
      <c r="AO290">
        <f t="shared" si="123"/>
        <v>-400</v>
      </c>
      <c r="AP290">
        <f>IF(E290&lt;F290,G290,H290)</f>
        <v>24</v>
      </c>
      <c r="AQ290">
        <f>IF(E290&lt;F290,H290,G290)</f>
        <v>27</v>
      </c>
    </row>
    <row r="291" spans="2:43" x14ac:dyDescent="0.25">
      <c r="B291" s="24">
        <v>44584</v>
      </c>
      <c r="C291" s="20" t="s">
        <v>20</v>
      </c>
      <c r="D291" s="20" t="s">
        <v>24</v>
      </c>
      <c r="E291" s="2">
        <v>-135.13513513513513</v>
      </c>
      <c r="F291" s="2">
        <v>114.99999999999999</v>
      </c>
      <c r="G291">
        <v>42</v>
      </c>
      <c r="H291">
        <v>36</v>
      </c>
      <c r="I291" s="9"/>
      <c r="J291" s="2" t="str">
        <f t="shared" si="124"/>
        <v>Kansas City Chiefs</v>
      </c>
      <c r="K291" s="2" t="str">
        <f t="shared" si="125"/>
        <v>Buffalo Bills</v>
      </c>
      <c r="L291" s="17">
        <f t="shared" si="126"/>
        <v>-135.13513513513513</v>
      </c>
      <c r="M291" s="18">
        <f t="shared" si="127"/>
        <v>114.99999999999999</v>
      </c>
      <c r="N291" s="4">
        <f t="shared" si="105"/>
        <v>1.76</v>
      </c>
      <c r="O291" s="4">
        <f t="shared" si="106"/>
        <v>2.1</v>
      </c>
      <c r="P291" s="4"/>
      <c r="Q291" s="4"/>
      <c r="R291" s="1">
        <f t="shared" si="107"/>
        <v>0.56818181818181823</v>
      </c>
      <c r="S291" s="1">
        <f t="shared" si="108"/>
        <v>0.47619047619047616</v>
      </c>
      <c r="T291" s="1">
        <f t="shared" si="109"/>
        <v>4.2487046632124437E-2</v>
      </c>
      <c r="U291" s="1">
        <f t="shared" si="110"/>
        <v>4.5995670995671034E-2</v>
      </c>
      <c r="V291" s="1">
        <f t="shared" si="111"/>
        <v>0.55699567099567104</v>
      </c>
      <c r="W291" s="1"/>
      <c r="X291" s="17">
        <f t="shared" si="112"/>
        <v>795.34608987611307</v>
      </c>
      <c r="Y291" s="18">
        <f t="shared" si="113"/>
        <v>1144.9859022934511</v>
      </c>
      <c r="Z291" s="2">
        <f t="shared" si="114"/>
        <v>755.57878538230739</v>
      </c>
      <c r="AA291" s="18">
        <f t="shared" si="115"/>
        <v>1087.7366071787785</v>
      </c>
      <c r="AB291" s="2">
        <f t="shared" si="116"/>
        <v>-132.3488720628942</v>
      </c>
      <c r="AC291" s="2">
        <f t="shared" si="117"/>
        <v>108.77366071787785</v>
      </c>
      <c r="AD291" s="2">
        <f t="shared" si="118"/>
        <v>755.57878538230739</v>
      </c>
      <c r="AE291" s="2">
        <f t="shared" si="119"/>
        <v>-1000</v>
      </c>
      <c r="AF291" s="5">
        <f t="shared" si="120"/>
        <v>0.76</v>
      </c>
      <c r="AG291" s="5">
        <f t="shared" si="121"/>
        <v>-1</v>
      </c>
      <c r="AH291" s="3">
        <f t="shared" si="122"/>
        <v>202201</v>
      </c>
      <c r="AI291" s="21">
        <v>1.76</v>
      </c>
      <c r="AJ291" s="21">
        <v>2.1</v>
      </c>
      <c r="AK291" s="21">
        <v>1.74</v>
      </c>
      <c r="AL291" s="21">
        <v>2.15</v>
      </c>
      <c r="AO291">
        <f t="shared" si="123"/>
        <v>-140</v>
      </c>
      <c r="AP291">
        <f>IF(E291&lt;F291,G291,H291)</f>
        <v>42</v>
      </c>
      <c r="AQ291">
        <f>IF(E291&lt;F291,H291,G291)</f>
        <v>36</v>
      </c>
    </row>
    <row r="292" spans="2:43" x14ac:dyDescent="0.25">
      <c r="B292" s="24">
        <v>44584</v>
      </c>
      <c r="C292" s="20" t="s">
        <v>27</v>
      </c>
      <c r="D292" s="20" t="s">
        <v>47</v>
      </c>
      <c r="E292" s="2">
        <v>-151.51515151515153</v>
      </c>
      <c r="F292" s="2">
        <v>129.99999999999997</v>
      </c>
      <c r="G292">
        <v>27</v>
      </c>
      <c r="H292">
        <v>30</v>
      </c>
      <c r="I292" s="9"/>
      <c r="J292" s="2" t="str">
        <f t="shared" si="124"/>
        <v>Tampa Bay Buccaneers</v>
      </c>
      <c r="K292" s="2" t="str">
        <f t="shared" si="125"/>
        <v>Los Angeles Rams</v>
      </c>
      <c r="L292" s="17">
        <f t="shared" si="126"/>
        <v>-151.51515151515153</v>
      </c>
      <c r="M292" s="18">
        <f t="shared" si="127"/>
        <v>129.99999999999997</v>
      </c>
      <c r="N292" s="4">
        <f t="shared" si="105"/>
        <v>1.66</v>
      </c>
      <c r="O292" s="4">
        <f t="shared" si="106"/>
        <v>2.2999999999999998</v>
      </c>
      <c r="P292" s="4"/>
      <c r="Q292" s="4"/>
      <c r="R292" s="1">
        <f t="shared" si="107"/>
        <v>0.60240963855421692</v>
      </c>
      <c r="S292" s="1">
        <f t="shared" si="108"/>
        <v>0.43478260869565222</v>
      </c>
      <c r="T292" s="1">
        <f t="shared" si="109"/>
        <v>3.5858585858585923E-2</v>
      </c>
      <c r="U292" s="1">
        <f t="shared" si="110"/>
        <v>8.3813514929282351E-2</v>
      </c>
      <c r="V292" s="1">
        <f t="shared" si="111"/>
        <v>0.59481351492928236</v>
      </c>
      <c r="W292" s="1"/>
      <c r="X292" s="17">
        <f t="shared" si="112"/>
        <v>681.19919084032654</v>
      </c>
      <c r="Y292" s="18">
        <f t="shared" si="113"/>
        <v>1332.032655245516</v>
      </c>
      <c r="Z292" s="2">
        <f t="shared" si="114"/>
        <v>647.13923129831016</v>
      </c>
      <c r="AA292" s="18">
        <f t="shared" si="115"/>
        <v>1265.4310224832402</v>
      </c>
      <c r="AB292" s="2">
        <f t="shared" si="116"/>
        <v>-154.5262521009227</v>
      </c>
      <c r="AC292" s="2">
        <f t="shared" si="117"/>
        <v>126.54310224832402</v>
      </c>
      <c r="AD292" s="2">
        <f t="shared" si="118"/>
        <v>-1000</v>
      </c>
      <c r="AE292" s="2">
        <f t="shared" si="119"/>
        <v>1265.4310224832402</v>
      </c>
      <c r="AF292" s="5">
        <f t="shared" si="120"/>
        <v>-1</v>
      </c>
      <c r="AG292" s="5">
        <f t="shared" si="121"/>
        <v>1.2999999999999998</v>
      </c>
      <c r="AH292" s="3">
        <f t="shared" si="122"/>
        <v>202201</v>
      </c>
      <c r="AI292" s="21">
        <v>1.66</v>
      </c>
      <c r="AJ292" s="21">
        <v>2.2999999999999998</v>
      </c>
      <c r="AK292" s="21">
        <v>1.66</v>
      </c>
      <c r="AL292" s="21">
        <v>2.2999999999999998</v>
      </c>
      <c r="AO292">
        <f t="shared" si="123"/>
        <v>-160</v>
      </c>
      <c r="AP292">
        <f>IF(E292&lt;F292,G292,H292)</f>
        <v>27</v>
      </c>
      <c r="AQ292">
        <f>IF(E292&lt;F292,H292,G292)</f>
        <v>30</v>
      </c>
    </row>
    <row r="293" spans="2:43" x14ac:dyDescent="0.25">
      <c r="B293" s="24">
        <v>44583</v>
      </c>
      <c r="C293" s="20" t="s">
        <v>33</v>
      </c>
      <c r="D293" s="20" t="s">
        <v>22</v>
      </c>
      <c r="E293" s="2">
        <v>-263.1578947368422</v>
      </c>
      <c r="F293" s="2">
        <v>215</v>
      </c>
      <c r="G293">
        <v>10</v>
      </c>
      <c r="H293">
        <v>13</v>
      </c>
      <c r="I293" s="9"/>
      <c r="J293" s="2" t="str">
        <f t="shared" si="124"/>
        <v>Green Bay Packers</v>
      </c>
      <c r="K293" s="2" t="str">
        <f t="shared" si="125"/>
        <v>San Francisco 49ers</v>
      </c>
      <c r="L293" s="17">
        <f t="shared" si="126"/>
        <v>-263.1578947368422</v>
      </c>
      <c r="M293" s="18">
        <f t="shared" si="127"/>
        <v>215</v>
      </c>
      <c r="N293" s="4">
        <f t="shared" si="105"/>
        <v>1.44</v>
      </c>
      <c r="O293" s="4">
        <f t="shared" si="106"/>
        <v>2.85</v>
      </c>
      <c r="P293" s="4"/>
      <c r="Q293" s="4"/>
      <c r="R293" s="1">
        <f t="shared" si="107"/>
        <v>0.69444444444444442</v>
      </c>
      <c r="S293" s="1">
        <f t="shared" si="108"/>
        <v>0.35087719298245612</v>
      </c>
      <c r="T293" s="1">
        <f t="shared" si="109"/>
        <v>4.3356643356643354E-2</v>
      </c>
      <c r="U293" s="1">
        <f t="shared" si="110"/>
        <v>0.17178362573099415</v>
      </c>
      <c r="V293" s="1">
        <f t="shared" si="111"/>
        <v>0.68278362573099416</v>
      </c>
      <c r="W293" s="1"/>
      <c r="X293" s="17">
        <f t="shared" si="112"/>
        <v>464.59282606461329</v>
      </c>
      <c r="Y293" s="18">
        <f t="shared" si="113"/>
        <v>1917.3510160506185</v>
      </c>
      <c r="Z293" s="2">
        <f t="shared" si="114"/>
        <v>441.36318476138263</v>
      </c>
      <c r="AA293" s="18">
        <f t="shared" si="115"/>
        <v>1821.4834652480874</v>
      </c>
      <c r="AB293" s="2">
        <f t="shared" si="116"/>
        <v>-226.57077765573882</v>
      </c>
      <c r="AC293" s="2">
        <f t="shared" si="117"/>
        <v>182.14834652480874</v>
      </c>
      <c r="AD293" s="2">
        <f t="shared" si="118"/>
        <v>-1000</v>
      </c>
      <c r="AE293" s="2">
        <f t="shared" si="119"/>
        <v>1821.4834652480874</v>
      </c>
      <c r="AF293" s="5">
        <f t="shared" si="120"/>
        <v>-1</v>
      </c>
      <c r="AG293" s="5">
        <f t="shared" si="121"/>
        <v>1.85</v>
      </c>
      <c r="AH293" s="3">
        <f t="shared" si="122"/>
        <v>202201</v>
      </c>
      <c r="AI293" s="21">
        <v>1.44</v>
      </c>
      <c r="AJ293" s="21">
        <v>2.85</v>
      </c>
      <c r="AK293" s="21">
        <v>1.38</v>
      </c>
      <c r="AL293" s="21">
        <v>3.15</v>
      </c>
      <c r="AO293">
        <f t="shared" si="123"/>
        <v>-300</v>
      </c>
      <c r="AP293">
        <f>IF(E293&lt;F293,G293,H293)</f>
        <v>10</v>
      </c>
      <c r="AQ293">
        <f>IF(E293&lt;F293,H293,G293)</f>
        <v>13</v>
      </c>
    </row>
    <row r="294" spans="2:43" x14ac:dyDescent="0.25">
      <c r="B294" s="24">
        <v>44583</v>
      </c>
      <c r="C294" s="20" t="s">
        <v>41</v>
      </c>
      <c r="D294" s="20" t="s">
        <v>21</v>
      </c>
      <c r="E294" s="2">
        <v>-212.76595744680853</v>
      </c>
      <c r="F294" s="2">
        <v>175</v>
      </c>
      <c r="G294">
        <v>16</v>
      </c>
      <c r="H294">
        <v>19</v>
      </c>
      <c r="I294" s="9"/>
      <c r="J294" s="2" t="str">
        <f t="shared" si="124"/>
        <v>Tennessee Titans</v>
      </c>
      <c r="K294" s="2" t="str">
        <f t="shared" si="125"/>
        <v>Cincinnati Bengals</v>
      </c>
      <c r="L294" s="17">
        <f t="shared" si="126"/>
        <v>-212.76595744680853</v>
      </c>
      <c r="M294" s="18">
        <f t="shared" si="127"/>
        <v>175</v>
      </c>
      <c r="N294" s="4">
        <f t="shared" si="105"/>
        <v>1.57</v>
      </c>
      <c r="O294" s="4">
        <f t="shared" si="106"/>
        <v>2.5499999999999998</v>
      </c>
      <c r="P294" s="4"/>
      <c r="Q294" s="4"/>
      <c r="R294" s="1">
        <f t="shared" si="107"/>
        <v>0.63694267515923564</v>
      </c>
      <c r="S294" s="1">
        <f t="shared" si="108"/>
        <v>0.39215686274509809</v>
      </c>
      <c r="T294" s="1">
        <f t="shared" si="109"/>
        <v>2.8276699029126329E-2</v>
      </c>
      <c r="U294" s="1">
        <f t="shared" si="110"/>
        <v>0.12239290620706877</v>
      </c>
      <c r="V294" s="1">
        <f t="shared" si="111"/>
        <v>0.63339290620706878</v>
      </c>
      <c r="W294" s="1"/>
      <c r="X294" s="17">
        <f t="shared" si="112"/>
        <v>578.79886276004493</v>
      </c>
      <c r="Y294" s="18">
        <f t="shared" si="113"/>
        <v>1558.0808321378222</v>
      </c>
      <c r="Z294" s="2">
        <f t="shared" si="114"/>
        <v>549.85891962204266</v>
      </c>
      <c r="AA294" s="18">
        <f t="shared" si="115"/>
        <v>1480.1767905309309</v>
      </c>
      <c r="AB294" s="2">
        <f t="shared" si="116"/>
        <v>-181.86483192586408</v>
      </c>
      <c r="AC294" s="2">
        <f t="shared" si="117"/>
        <v>148.0176790530931</v>
      </c>
      <c r="AD294" s="2">
        <f t="shared" si="118"/>
        <v>-1000</v>
      </c>
      <c r="AE294" s="2">
        <f t="shared" si="119"/>
        <v>1480.1767905309309</v>
      </c>
      <c r="AF294" s="5">
        <f t="shared" si="120"/>
        <v>-1</v>
      </c>
      <c r="AG294" s="5">
        <f t="shared" si="121"/>
        <v>1.5499999999999998</v>
      </c>
      <c r="AH294" s="3">
        <f t="shared" si="122"/>
        <v>202201</v>
      </c>
      <c r="AI294" s="21">
        <v>1.57</v>
      </c>
      <c r="AJ294" s="21">
        <v>2.5499999999999998</v>
      </c>
      <c r="AK294" s="21">
        <v>1.47</v>
      </c>
      <c r="AL294" s="21">
        <v>2.75</v>
      </c>
      <c r="AO294">
        <f t="shared" si="123"/>
        <v>-300</v>
      </c>
      <c r="AP294">
        <f>IF(E294&lt;F294,G294,H294)</f>
        <v>16</v>
      </c>
      <c r="AQ294">
        <f>IF(E294&lt;F294,H294,G294)</f>
        <v>19</v>
      </c>
    </row>
    <row r="295" spans="2:43" x14ac:dyDescent="0.25">
      <c r="B295" s="24">
        <v>44578</v>
      </c>
      <c r="C295" s="20" t="s">
        <v>47</v>
      </c>
      <c r="D295" s="20" t="s">
        <v>48</v>
      </c>
      <c r="E295" s="2">
        <v>-172.41379310344826</v>
      </c>
      <c r="F295" s="2">
        <v>150</v>
      </c>
      <c r="G295">
        <v>34</v>
      </c>
      <c r="H295">
        <v>11</v>
      </c>
      <c r="I295" s="9"/>
      <c r="J295" s="2" t="str">
        <f t="shared" si="124"/>
        <v>Los Angeles Rams</v>
      </c>
      <c r="K295" s="2" t="str">
        <f t="shared" si="125"/>
        <v>Arizona Cardinals</v>
      </c>
      <c r="L295" s="17">
        <f t="shared" si="126"/>
        <v>-172.41379310344826</v>
      </c>
      <c r="M295" s="18">
        <f t="shared" si="127"/>
        <v>150</v>
      </c>
      <c r="N295" s="4">
        <f t="shared" si="105"/>
        <v>1.5</v>
      </c>
      <c r="O295" s="4">
        <f t="shared" si="106"/>
        <v>2.7</v>
      </c>
      <c r="P295" s="4"/>
      <c r="Q295" s="4"/>
      <c r="R295" s="1">
        <f t="shared" si="107"/>
        <v>0.66666666666666663</v>
      </c>
      <c r="S295" s="1">
        <f t="shared" si="108"/>
        <v>0.37037037037037035</v>
      </c>
      <c r="T295" s="1">
        <f t="shared" si="109"/>
        <v>3.5714285714285587E-2</v>
      </c>
      <c r="U295" s="1">
        <f t="shared" si="110"/>
        <v>0.14814814814814814</v>
      </c>
      <c r="V295" s="1">
        <f t="shared" si="111"/>
        <v>0.65914814814814815</v>
      </c>
      <c r="W295" s="1"/>
      <c r="X295" s="17">
        <f t="shared" si="112"/>
        <v>517.10962521773342</v>
      </c>
      <c r="Y295" s="18">
        <f t="shared" si="113"/>
        <v>1734.0124117028765</v>
      </c>
      <c r="Z295" s="2">
        <f t="shared" si="114"/>
        <v>491.25414395684675</v>
      </c>
      <c r="AA295" s="18">
        <f t="shared" si="115"/>
        <v>1647.3117911177326</v>
      </c>
      <c r="AB295" s="2">
        <f t="shared" si="116"/>
        <v>-203.56062382403903</v>
      </c>
      <c r="AC295" s="2">
        <f t="shared" si="117"/>
        <v>164.73117911177326</v>
      </c>
      <c r="AD295" s="2">
        <f t="shared" si="118"/>
        <v>491.25414395684675</v>
      </c>
      <c r="AE295" s="2">
        <f t="shared" si="119"/>
        <v>-1000</v>
      </c>
      <c r="AF295" s="5">
        <f t="shared" si="120"/>
        <v>0.5</v>
      </c>
      <c r="AG295" s="5">
        <f t="shared" si="121"/>
        <v>-1</v>
      </c>
      <c r="AH295" s="3">
        <f t="shared" si="122"/>
        <v>202201</v>
      </c>
      <c r="AI295" s="21">
        <v>1.5</v>
      </c>
      <c r="AJ295" s="21">
        <v>2.7</v>
      </c>
      <c r="AK295" s="21">
        <v>1.58</v>
      </c>
      <c r="AL295" s="21">
        <v>2.5</v>
      </c>
      <c r="AO295">
        <f t="shared" si="123"/>
        <v>-180</v>
      </c>
      <c r="AP295">
        <f>IF(E295&lt;F295,G295,H295)</f>
        <v>34</v>
      </c>
      <c r="AQ295">
        <f>IF(E295&lt;F295,H295,G295)</f>
        <v>11</v>
      </c>
    </row>
    <row r="296" spans="2:43" x14ac:dyDescent="0.25">
      <c r="B296" s="24">
        <v>44577</v>
      </c>
      <c r="C296" s="20" t="s">
        <v>20</v>
      </c>
      <c r="D296" s="20" t="s">
        <v>45</v>
      </c>
      <c r="E296" s="2">
        <v>-833.33333333333258</v>
      </c>
      <c r="F296" s="2">
        <v>550</v>
      </c>
      <c r="G296">
        <v>42</v>
      </c>
      <c r="H296">
        <v>21</v>
      </c>
      <c r="I296" s="9"/>
      <c r="J296" s="2" t="str">
        <f t="shared" si="124"/>
        <v>Kansas City Chiefs</v>
      </c>
      <c r="K296" s="2" t="str">
        <f t="shared" si="125"/>
        <v>Pittsburgh Steelers</v>
      </c>
      <c r="L296" s="17">
        <f t="shared" si="126"/>
        <v>-833.33333333333258</v>
      </c>
      <c r="M296" s="18">
        <f t="shared" si="127"/>
        <v>550</v>
      </c>
      <c r="N296" s="4">
        <f t="shared" si="105"/>
        <v>1.1399999999999999</v>
      </c>
      <c r="O296" s="4">
        <f t="shared" si="106"/>
        <v>6</v>
      </c>
      <c r="P296" s="4"/>
      <c r="Q296" s="4"/>
      <c r="R296" s="1">
        <f t="shared" si="107"/>
        <v>0.87719298245614041</v>
      </c>
      <c r="S296" s="1">
        <f t="shared" si="108"/>
        <v>0.16666666666666666</v>
      </c>
      <c r="T296" s="1">
        <f t="shared" si="109"/>
        <v>4.2016806722689037E-2</v>
      </c>
      <c r="U296" s="1">
        <f t="shared" si="110"/>
        <v>0.35526315789473689</v>
      </c>
      <c r="V296" s="1">
        <f t="shared" si="111"/>
        <v>0.86626315789473685</v>
      </c>
      <c r="W296" s="1"/>
      <c r="X296" s="17">
        <f t="shared" si="112"/>
        <v>154.38361990400384</v>
      </c>
      <c r="Y296" s="18">
        <f t="shared" si="113"/>
        <v>4970.4571397663694</v>
      </c>
      <c r="Z296" s="2">
        <f t="shared" si="114"/>
        <v>146.66443890880365</v>
      </c>
      <c r="AA296" s="18">
        <f t="shared" si="115"/>
        <v>4721.9342827780511</v>
      </c>
      <c r="AB296" s="2">
        <f t="shared" si="116"/>
        <v>-681.8285382878687</v>
      </c>
      <c r="AC296" s="2">
        <f t="shared" si="117"/>
        <v>472.19342827780508</v>
      </c>
      <c r="AD296" s="2">
        <f t="shared" si="118"/>
        <v>146.66443890880365</v>
      </c>
      <c r="AE296" s="2">
        <f t="shared" si="119"/>
        <v>-1000</v>
      </c>
      <c r="AF296" s="5">
        <f t="shared" si="120"/>
        <v>0.1399999999999999</v>
      </c>
      <c r="AG296" s="5">
        <f t="shared" si="121"/>
        <v>-1</v>
      </c>
      <c r="AH296" s="3">
        <f t="shared" si="122"/>
        <v>202201</v>
      </c>
      <c r="AI296" s="21">
        <v>1.1399999999999999</v>
      </c>
      <c r="AJ296" s="21">
        <v>6</v>
      </c>
      <c r="AK296" s="21">
        <v>1.1200000000000001</v>
      </c>
      <c r="AL296" s="21">
        <v>6.5</v>
      </c>
      <c r="AO296">
        <f t="shared" si="123"/>
        <v>-900</v>
      </c>
      <c r="AP296">
        <f>IF(E296&lt;F296,G296,H296)</f>
        <v>42</v>
      </c>
      <c r="AQ296">
        <f>IF(E296&lt;F296,H296,G296)</f>
        <v>21</v>
      </c>
    </row>
    <row r="297" spans="2:43" x14ac:dyDescent="0.25">
      <c r="B297" s="24">
        <v>44577</v>
      </c>
      <c r="C297" s="20" t="s">
        <v>23</v>
      </c>
      <c r="D297" s="20" t="s">
        <v>22</v>
      </c>
      <c r="E297" s="2">
        <v>-185.18518518518516</v>
      </c>
      <c r="F297" s="2">
        <v>165</v>
      </c>
      <c r="G297">
        <v>17</v>
      </c>
      <c r="H297">
        <v>23</v>
      </c>
      <c r="I297" s="9"/>
      <c r="J297" s="2" t="str">
        <f t="shared" si="124"/>
        <v>Dallas Cowboys</v>
      </c>
      <c r="K297" s="2" t="str">
        <f t="shared" si="125"/>
        <v>San Francisco 49ers</v>
      </c>
      <c r="L297" s="17">
        <f t="shared" si="126"/>
        <v>-185.18518518518516</v>
      </c>
      <c r="M297" s="18">
        <f t="shared" si="127"/>
        <v>165</v>
      </c>
      <c r="N297" s="4">
        <f t="shared" si="105"/>
        <v>1.62</v>
      </c>
      <c r="O297" s="4">
        <f t="shared" si="106"/>
        <v>2.4</v>
      </c>
      <c r="P297" s="4"/>
      <c r="Q297" s="4"/>
      <c r="R297" s="1">
        <f t="shared" si="107"/>
        <v>0.61728395061728392</v>
      </c>
      <c r="S297" s="1">
        <f t="shared" si="108"/>
        <v>0.41666666666666669</v>
      </c>
      <c r="T297" s="1">
        <f t="shared" si="109"/>
        <v>3.2835820895522283E-2</v>
      </c>
      <c r="U297" s="1">
        <f t="shared" si="110"/>
        <v>0.10030864197530862</v>
      </c>
      <c r="V297" s="1">
        <f t="shared" si="111"/>
        <v>0.61130864197530865</v>
      </c>
      <c r="W297" s="1"/>
      <c r="X297" s="17">
        <f t="shared" si="112"/>
        <v>635.83488165441463</v>
      </c>
      <c r="Y297" s="18">
        <f t="shared" si="113"/>
        <v>1423.7849094482656</v>
      </c>
      <c r="Z297" s="2">
        <f t="shared" si="114"/>
        <v>604.04313757169382</v>
      </c>
      <c r="AA297" s="18">
        <f t="shared" si="115"/>
        <v>1352.5956639758522</v>
      </c>
      <c r="AB297" s="2">
        <f t="shared" si="116"/>
        <v>-165.55109027810289</v>
      </c>
      <c r="AC297" s="2">
        <f t="shared" si="117"/>
        <v>135.25956639758522</v>
      </c>
      <c r="AD297" s="2">
        <f t="shared" si="118"/>
        <v>-1000</v>
      </c>
      <c r="AE297" s="2">
        <f t="shared" si="119"/>
        <v>1352.5956639758522</v>
      </c>
      <c r="AF297" s="5">
        <f t="shared" si="120"/>
        <v>-1</v>
      </c>
      <c r="AG297" s="5">
        <f t="shared" si="121"/>
        <v>1.4</v>
      </c>
      <c r="AH297" s="3">
        <f t="shared" si="122"/>
        <v>202201</v>
      </c>
      <c r="AI297" s="21">
        <v>1.62</v>
      </c>
      <c r="AJ297" s="21">
        <v>2.4</v>
      </c>
      <c r="AK297" s="21">
        <v>1.54</v>
      </c>
      <c r="AL297" s="21">
        <v>2.65</v>
      </c>
      <c r="AO297">
        <f t="shared" si="123"/>
        <v>-190</v>
      </c>
      <c r="AP297">
        <f>IF(E297&lt;F297,G297,H297)</f>
        <v>17</v>
      </c>
      <c r="AQ297">
        <f>IF(E297&lt;F297,H297,G297)</f>
        <v>23</v>
      </c>
    </row>
    <row r="298" spans="2:43" x14ac:dyDescent="0.25">
      <c r="B298" s="24">
        <v>44577</v>
      </c>
      <c r="C298" s="20" t="s">
        <v>27</v>
      </c>
      <c r="D298" s="20" t="s">
        <v>19</v>
      </c>
      <c r="E298" s="2">
        <v>-370.37037037037032</v>
      </c>
      <c r="F298" s="2">
        <v>280</v>
      </c>
      <c r="G298">
        <v>31</v>
      </c>
      <c r="H298">
        <v>15</v>
      </c>
      <c r="I298" s="9"/>
      <c r="J298" s="2" t="str">
        <f t="shared" si="124"/>
        <v>Tampa Bay Buccaneers</v>
      </c>
      <c r="K298" s="2" t="str">
        <f t="shared" si="125"/>
        <v>Philadelphia Eagles</v>
      </c>
      <c r="L298" s="17">
        <f t="shared" si="126"/>
        <v>-370.37037037037032</v>
      </c>
      <c r="M298" s="18">
        <f t="shared" si="127"/>
        <v>280</v>
      </c>
      <c r="N298" s="4">
        <f t="shared" si="105"/>
        <v>1.25</v>
      </c>
      <c r="O298" s="4">
        <f t="shared" si="106"/>
        <v>4.2</v>
      </c>
      <c r="P298" s="4"/>
      <c r="Q298" s="4"/>
      <c r="R298" s="1">
        <f t="shared" si="107"/>
        <v>0.8</v>
      </c>
      <c r="S298" s="1">
        <f t="shared" si="108"/>
        <v>0.23809523809523808</v>
      </c>
      <c r="T298" s="1">
        <f t="shared" si="109"/>
        <v>3.669724770642202E-2</v>
      </c>
      <c r="U298" s="1">
        <f t="shared" si="110"/>
        <v>0.28095238095238095</v>
      </c>
      <c r="V298" s="1">
        <f t="shared" si="111"/>
        <v>0.79195238095238096</v>
      </c>
      <c r="W298" s="1"/>
      <c r="X298" s="17">
        <f t="shared" si="112"/>
        <v>262.7021826709157</v>
      </c>
      <c r="Y298" s="18">
        <f t="shared" si="113"/>
        <v>3204.8956988858595</v>
      </c>
      <c r="Z298" s="2">
        <f t="shared" si="114"/>
        <v>249.56707353736991</v>
      </c>
      <c r="AA298" s="18">
        <f t="shared" si="115"/>
        <v>3044.6509139415662</v>
      </c>
      <c r="AB298" s="2">
        <f t="shared" si="116"/>
        <v>-400.69388394309198</v>
      </c>
      <c r="AC298" s="2">
        <f t="shared" si="117"/>
        <v>304.46509139415662</v>
      </c>
      <c r="AD298" s="2">
        <f t="shared" si="118"/>
        <v>249.56707353736991</v>
      </c>
      <c r="AE298" s="2">
        <f t="shared" si="119"/>
        <v>-1000</v>
      </c>
      <c r="AF298" s="5">
        <f t="shared" si="120"/>
        <v>0.25</v>
      </c>
      <c r="AG298" s="5">
        <f t="shared" si="121"/>
        <v>-1</v>
      </c>
      <c r="AH298" s="3">
        <f t="shared" si="122"/>
        <v>202201</v>
      </c>
      <c r="AI298" s="21">
        <v>1.25</v>
      </c>
      <c r="AJ298" s="21">
        <v>4.2</v>
      </c>
      <c r="AK298" s="21">
        <v>1.27</v>
      </c>
      <c r="AL298" s="21">
        <v>3.8</v>
      </c>
      <c r="AO298">
        <f t="shared" si="123"/>
        <v>-400</v>
      </c>
      <c r="AP298">
        <f>IF(E298&lt;F298,G298,H298)</f>
        <v>31</v>
      </c>
      <c r="AQ298">
        <f>IF(E298&lt;F298,H298,G298)</f>
        <v>15</v>
      </c>
    </row>
    <row r="299" spans="2:43" x14ac:dyDescent="0.25">
      <c r="B299" s="24">
        <v>44576</v>
      </c>
      <c r="C299" s="20" t="s">
        <v>24</v>
      </c>
      <c r="D299" s="20" t="s">
        <v>36</v>
      </c>
      <c r="E299" s="2">
        <v>-222.22222222222226</v>
      </c>
      <c r="F299" s="2">
        <v>179.99999999999997</v>
      </c>
      <c r="G299">
        <v>47</v>
      </c>
      <c r="H299">
        <v>17</v>
      </c>
      <c r="I299" s="9"/>
      <c r="J299" s="2" t="str">
        <f t="shared" si="124"/>
        <v>Buffalo Bills</v>
      </c>
      <c r="K299" s="2" t="str">
        <f t="shared" si="125"/>
        <v>New England Patriots</v>
      </c>
      <c r="L299" s="17">
        <f t="shared" si="126"/>
        <v>-222.22222222222226</v>
      </c>
      <c r="M299" s="18">
        <f t="shared" si="127"/>
        <v>179.99999999999997</v>
      </c>
      <c r="N299" s="4">
        <f t="shared" si="105"/>
        <v>1.47</v>
      </c>
      <c r="O299" s="4">
        <f t="shared" si="106"/>
        <v>2.75</v>
      </c>
      <c r="P299" s="4"/>
      <c r="Q299" s="4"/>
      <c r="R299" s="1">
        <f t="shared" si="107"/>
        <v>0.68027210884353739</v>
      </c>
      <c r="S299" s="1">
        <f t="shared" si="108"/>
        <v>0.36363636363636365</v>
      </c>
      <c r="T299" s="1">
        <f t="shared" si="109"/>
        <v>4.206161137440767E-2</v>
      </c>
      <c r="U299" s="1">
        <f t="shared" si="110"/>
        <v>0.15831787260358687</v>
      </c>
      <c r="V299" s="1">
        <f t="shared" si="111"/>
        <v>0.66931787260358688</v>
      </c>
      <c r="W299" s="1"/>
      <c r="X299" s="17">
        <f t="shared" si="112"/>
        <v>494.0584151893168</v>
      </c>
      <c r="Y299" s="18">
        <f t="shared" si="113"/>
        <v>1810.0865209085014</v>
      </c>
      <c r="Z299" s="2">
        <f t="shared" si="114"/>
        <v>469.35549442985092</v>
      </c>
      <c r="AA299" s="18">
        <f t="shared" si="115"/>
        <v>1719.5821948630762</v>
      </c>
      <c r="AB299" s="2">
        <f t="shared" si="116"/>
        <v>-213.05812158750777</v>
      </c>
      <c r="AC299" s="2">
        <f t="shared" si="117"/>
        <v>171.95821948630763</v>
      </c>
      <c r="AD299" s="2">
        <f t="shared" si="118"/>
        <v>469.35549442985092</v>
      </c>
      <c r="AE299" s="2">
        <f t="shared" si="119"/>
        <v>-1000</v>
      </c>
      <c r="AF299" s="5">
        <f t="shared" si="120"/>
        <v>0.47</v>
      </c>
      <c r="AG299" s="5">
        <f t="shared" si="121"/>
        <v>-1</v>
      </c>
      <c r="AH299" s="3">
        <f t="shared" si="122"/>
        <v>202201</v>
      </c>
      <c r="AI299" s="21">
        <v>1.47</v>
      </c>
      <c r="AJ299" s="21">
        <v>2.75</v>
      </c>
      <c r="AK299" s="21">
        <v>1.45</v>
      </c>
      <c r="AL299" s="21">
        <v>2.8</v>
      </c>
      <c r="AO299">
        <f t="shared" si="123"/>
        <v>-300</v>
      </c>
      <c r="AP299">
        <f>IF(E299&lt;F299,G299,H299)</f>
        <v>47</v>
      </c>
      <c r="AQ299">
        <f>IF(E299&lt;F299,H299,G299)</f>
        <v>17</v>
      </c>
    </row>
    <row r="300" spans="2:43" x14ac:dyDescent="0.25">
      <c r="B300" s="24">
        <v>44576</v>
      </c>
      <c r="C300" s="20" t="s">
        <v>21</v>
      </c>
      <c r="D300" s="20" t="s">
        <v>50</v>
      </c>
      <c r="E300" s="2">
        <v>-263.1578947368422</v>
      </c>
      <c r="F300" s="2">
        <v>215</v>
      </c>
      <c r="G300">
        <v>26</v>
      </c>
      <c r="H300">
        <v>19</v>
      </c>
      <c r="I300" s="9"/>
      <c r="J300" s="2" t="str">
        <f t="shared" si="124"/>
        <v>Cincinnati Bengals</v>
      </c>
      <c r="K300" s="2" t="str">
        <f t="shared" si="125"/>
        <v>Las Vegas Raiders</v>
      </c>
      <c r="L300" s="17">
        <f t="shared" si="126"/>
        <v>-263.1578947368422</v>
      </c>
      <c r="M300" s="18">
        <f t="shared" si="127"/>
        <v>215</v>
      </c>
      <c r="N300" s="4">
        <f t="shared" si="105"/>
        <v>1.37</v>
      </c>
      <c r="O300" s="4">
        <f t="shared" si="106"/>
        <v>3.2</v>
      </c>
      <c r="P300" s="4"/>
      <c r="Q300" s="4"/>
      <c r="R300" s="1">
        <f t="shared" si="107"/>
        <v>0.72992700729927007</v>
      </c>
      <c r="S300" s="1">
        <f t="shared" si="108"/>
        <v>0.3125</v>
      </c>
      <c r="T300" s="1">
        <f t="shared" si="109"/>
        <v>4.0700218818380707E-2</v>
      </c>
      <c r="U300" s="1">
        <f t="shared" si="110"/>
        <v>0.20871350364963503</v>
      </c>
      <c r="V300" s="1">
        <f t="shared" si="111"/>
        <v>0.71971350364963504</v>
      </c>
      <c r="W300" s="1"/>
      <c r="X300" s="17">
        <f t="shared" si="112"/>
        <v>389.44176388110628</v>
      </c>
      <c r="Y300" s="18">
        <f t="shared" si="113"/>
        <v>2256.8044836814311</v>
      </c>
      <c r="Z300" s="2">
        <f t="shared" si="114"/>
        <v>369.96967568705094</v>
      </c>
      <c r="AA300" s="18">
        <f t="shared" si="115"/>
        <v>2143.9642594973593</v>
      </c>
      <c r="AB300" s="2">
        <f t="shared" si="116"/>
        <v>-270.29242278923357</v>
      </c>
      <c r="AC300" s="2">
        <f t="shared" si="117"/>
        <v>214.39642594973594</v>
      </c>
      <c r="AD300" s="2">
        <f t="shared" si="118"/>
        <v>369.96967568705094</v>
      </c>
      <c r="AE300" s="2">
        <f t="shared" si="119"/>
        <v>-1000</v>
      </c>
      <c r="AF300" s="5">
        <f t="shared" si="120"/>
        <v>0.37000000000000011</v>
      </c>
      <c r="AG300" s="5">
        <f t="shared" si="121"/>
        <v>-1</v>
      </c>
      <c r="AH300" s="3">
        <f t="shared" si="122"/>
        <v>202201</v>
      </c>
      <c r="AI300" s="21">
        <v>1.37</v>
      </c>
      <c r="AJ300" s="21">
        <v>3.2</v>
      </c>
      <c r="AK300" s="21">
        <v>1.38</v>
      </c>
      <c r="AL300" s="21">
        <v>3.15</v>
      </c>
      <c r="AO300">
        <f t="shared" si="123"/>
        <v>-300</v>
      </c>
      <c r="AP300">
        <f>IF(E300&lt;F300,G300,H300)</f>
        <v>26</v>
      </c>
      <c r="AQ300">
        <f>IF(E300&lt;F300,H300,G300)</f>
        <v>19</v>
      </c>
    </row>
    <row r="301" spans="2:43" x14ac:dyDescent="0.25">
      <c r="B301" s="24">
        <v>44570</v>
      </c>
      <c r="C301" s="20" t="s">
        <v>50</v>
      </c>
      <c r="D301" s="20" t="s">
        <v>31</v>
      </c>
      <c r="E301" s="2">
        <v>150</v>
      </c>
      <c r="F301" s="2">
        <v>-172.41379310344826</v>
      </c>
      <c r="G301">
        <v>35</v>
      </c>
      <c r="H301">
        <v>32</v>
      </c>
      <c r="I301" s="9"/>
      <c r="J301" s="2" t="str">
        <f t="shared" si="124"/>
        <v>Los Angeles Chargers</v>
      </c>
      <c r="K301" s="2" t="str">
        <f t="shared" si="125"/>
        <v>Las Vegas Raiders</v>
      </c>
      <c r="L301" s="17">
        <f t="shared" si="126"/>
        <v>-172.41379310344826</v>
      </c>
      <c r="M301" s="18">
        <f t="shared" si="127"/>
        <v>150</v>
      </c>
      <c r="N301" s="4">
        <f t="shared" si="105"/>
        <v>1.66</v>
      </c>
      <c r="O301" s="4">
        <f t="shared" si="106"/>
        <v>2.2999999999999998</v>
      </c>
      <c r="P301" s="4"/>
      <c r="Q301" s="4"/>
      <c r="R301" s="1">
        <f t="shared" si="107"/>
        <v>0.60240963855421692</v>
      </c>
      <c r="S301" s="1">
        <f t="shared" si="108"/>
        <v>0.43478260869565222</v>
      </c>
      <c r="T301" s="1">
        <f t="shared" si="109"/>
        <v>3.5858585858585923E-2</v>
      </c>
      <c r="U301" s="1">
        <f t="shared" si="110"/>
        <v>8.3813514929282351E-2</v>
      </c>
      <c r="V301" s="1">
        <f t="shared" si="111"/>
        <v>0.59481351492928236</v>
      </c>
      <c r="W301" s="1"/>
      <c r="X301" s="17">
        <f t="shared" si="112"/>
        <v>681.19919084032654</v>
      </c>
      <c r="Y301" s="18">
        <f t="shared" si="113"/>
        <v>1332.032655245516</v>
      </c>
      <c r="Z301" s="2">
        <f t="shared" si="114"/>
        <v>647.13923129831016</v>
      </c>
      <c r="AA301" s="18">
        <f t="shared" si="115"/>
        <v>1265.4310224832402</v>
      </c>
      <c r="AB301" s="2">
        <f t="shared" si="116"/>
        <v>-154.5262521009227</v>
      </c>
      <c r="AC301" s="2">
        <f t="shared" si="117"/>
        <v>126.54310224832402</v>
      </c>
      <c r="AD301" s="2">
        <f t="shared" si="118"/>
        <v>-1000</v>
      </c>
      <c r="AE301" s="2">
        <f t="shared" si="119"/>
        <v>1265.4310224832402</v>
      </c>
      <c r="AF301" s="5">
        <f t="shared" si="120"/>
        <v>-1</v>
      </c>
      <c r="AG301" s="5">
        <f t="shared" si="121"/>
        <v>1.2999999999999998</v>
      </c>
      <c r="AH301" s="3">
        <f t="shared" si="122"/>
        <v>202201</v>
      </c>
      <c r="AI301" s="21">
        <v>2.2999999999999998</v>
      </c>
      <c r="AJ301" s="21">
        <v>1.66</v>
      </c>
      <c r="AK301" s="21">
        <v>2.5</v>
      </c>
      <c r="AL301" s="21">
        <v>1.58</v>
      </c>
      <c r="AO301">
        <f t="shared" si="123"/>
        <v>-180</v>
      </c>
      <c r="AP301">
        <f>IF(E301&lt;F301,G301,H301)</f>
        <v>32</v>
      </c>
      <c r="AQ301">
        <f>IF(E301&lt;F301,H301,G301)</f>
        <v>35</v>
      </c>
    </row>
    <row r="302" spans="2:43" x14ac:dyDescent="0.25">
      <c r="B302" s="24">
        <v>44570</v>
      </c>
      <c r="C302" s="20" t="s">
        <v>48</v>
      </c>
      <c r="D302" s="20" t="s">
        <v>32</v>
      </c>
      <c r="E302" s="2">
        <v>-232.55813953488376</v>
      </c>
      <c r="F302" s="2">
        <v>190</v>
      </c>
      <c r="G302">
        <v>30</v>
      </c>
      <c r="H302">
        <v>38</v>
      </c>
      <c r="I302" s="9"/>
      <c r="J302" s="2" t="str">
        <f t="shared" si="124"/>
        <v>Arizona Cardinals</v>
      </c>
      <c r="K302" s="2" t="str">
        <f t="shared" si="125"/>
        <v>Seattle Seahawks</v>
      </c>
      <c r="L302" s="17">
        <f t="shared" si="126"/>
        <v>-232.55813953488376</v>
      </c>
      <c r="M302" s="18">
        <f t="shared" si="127"/>
        <v>190</v>
      </c>
      <c r="N302" s="4">
        <f t="shared" si="105"/>
        <v>1.35</v>
      </c>
      <c r="O302" s="4">
        <f t="shared" si="106"/>
        <v>3.3</v>
      </c>
      <c r="P302" s="4"/>
      <c r="Q302" s="4"/>
      <c r="R302" s="1">
        <f t="shared" si="107"/>
        <v>0.7407407407407407</v>
      </c>
      <c r="S302" s="1">
        <f t="shared" si="108"/>
        <v>0.30303030303030304</v>
      </c>
      <c r="T302" s="1">
        <f t="shared" si="109"/>
        <v>4.1935483870967794E-2</v>
      </c>
      <c r="U302" s="1">
        <f t="shared" si="110"/>
        <v>0.21885521885521883</v>
      </c>
      <c r="V302" s="1">
        <f t="shared" si="111"/>
        <v>0.72985521885521887</v>
      </c>
      <c r="W302" s="1"/>
      <c r="X302" s="17">
        <f t="shared" si="112"/>
        <v>370.13475298361828</v>
      </c>
      <c r="Y302" s="18">
        <f t="shared" si="113"/>
        <v>2363.8563841328437</v>
      </c>
      <c r="Z302" s="2">
        <f t="shared" si="114"/>
        <v>351.62801533443735</v>
      </c>
      <c r="AA302" s="18">
        <f t="shared" si="115"/>
        <v>2245.6635649262016</v>
      </c>
      <c r="AB302" s="2">
        <f t="shared" si="116"/>
        <v>-284.39144675343596</v>
      </c>
      <c r="AC302" s="2">
        <f t="shared" si="117"/>
        <v>224.56635649262017</v>
      </c>
      <c r="AD302" s="2">
        <f t="shared" si="118"/>
        <v>-1000</v>
      </c>
      <c r="AE302" s="2">
        <f t="shared" si="119"/>
        <v>2245.6635649262016</v>
      </c>
      <c r="AF302" s="5">
        <f t="shared" si="120"/>
        <v>-1</v>
      </c>
      <c r="AG302" s="5">
        <f t="shared" si="121"/>
        <v>2.2999999999999998</v>
      </c>
      <c r="AH302" s="3">
        <f t="shared" si="122"/>
        <v>202201</v>
      </c>
      <c r="AI302" s="21">
        <v>1.35</v>
      </c>
      <c r="AJ302" s="21">
        <v>3.3</v>
      </c>
      <c r="AK302" s="21">
        <v>1.43</v>
      </c>
      <c r="AL302" s="21">
        <v>2.9</v>
      </c>
      <c r="AO302">
        <f t="shared" si="123"/>
        <v>-300</v>
      </c>
      <c r="AP302">
        <f>IF(E302&lt;F302,G302,H302)</f>
        <v>30</v>
      </c>
      <c r="AQ302">
        <f>IF(E302&lt;F302,H302,G302)</f>
        <v>38</v>
      </c>
    </row>
    <row r="303" spans="2:43" x14ac:dyDescent="0.25">
      <c r="B303" s="24">
        <v>44570</v>
      </c>
      <c r="C303" s="20" t="s">
        <v>47</v>
      </c>
      <c r="D303" s="20" t="s">
        <v>22</v>
      </c>
      <c r="E303" s="2">
        <v>-172.41379310344826</v>
      </c>
      <c r="F303" s="2">
        <v>150</v>
      </c>
      <c r="G303">
        <v>24</v>
      </c>
      <c r="H303">
        <v>27</v>
      </c>
      <c r="I303" s="9"/>
      <c r="J303" s="2" t="str">
        <f t="shared" si="124"/>
        <v>Los Angeles Rams</v>
      </c>
      <c r="K303" s="2" t="str">
        <f t="shared" si="125"/>
        <v>San Francisco 49ers</v>
      </c>
      <c r="L303" s="17">
        <f t="shared" si="126"/>
        <v>-172.41379310344826</v>
      </c>
      <c r="M303" s="18">
        <f t="shared" si="127"/>
        <v>150</v>
      </c>
      <c r="N303" s="4">
        <f t="shared" si="105"/>
        <v>1.4</v>
      </c>
      <c r="O303" s="4">
        <f t="shared" si="106"/>
        <v>3.1</v>
      </c>
      <c r="P303" s="4"/>
      <c r="Q303" s="4"/>
      <c r="R303" s="1">
        <f t="shared" si="107"/>
        <v>0.7142857142857143</v>
      </c>
      <c r="S303" s="1">
        <f t="shared" si="108"/>
        <v>0.32258064516129031</v>
      </c>
      <c r="T303" s="1">
        <f t="shared" si="109"/>
        <v>3.5555555555555562E-2</v>
      </c>
      <c r="U303" s="1">
        <f t="shared" si="110"/>
        <v>0.19585253456221199</v>
      </c>
      <c r="V303" s="1">
        <f t="shared" si="111"/>
        <v>0.70685253456221198</v>
      </c>
      <c r="W303" s="1"/>
      <c r="X303" s="17">
        <f t="shared" si="112"/>
        <v>414.72223852086552</v>
      </c>
      <c r="Y303" s="18">
        <f t="shared" si="113"/>
        <v>2130.2265089838866</v>
      </c>
      <c r="Z303" s="2">
        <f t="shared" si="114"/>
        <v>393.98612659482222</v>
      </c>
      <c r="AA303" s="18">
        <f t="shared" si="115"/>
        <v>2023.7151835346922</v>
      </c>
      <c r="AB303" s="2">
        <f t="shared" si="116"/>
        <v>-253.81604389039978</v>
      </c>
      <c r="AC303" s="2">
        <f t="shared" si="117"/>
        <v>202.37151835346921</v>
      </c>
      <c r="AD303" s="2">
        <f t="shared" si="118"/>
        <v>-1000</v>
      </c>
      <c r="AE303" s="2">
        <f t="shared" si="119"/>
        <v>2023.7151835346922</v>
      </c>
      <c r="AF303" s="5">
        <f t="shared" si="120"/>
        <v>-1</v>
      </c>
      <c r="AG303" s="5">
        <f t="shared" si="121"/>
        <v>2.1</v>
      </c>
      <c r="AH303" s="3">
        <f t="shared" si="122"/>
        <v>202201</v>
      </c>
      <c r="AI303" s="21">
        <v>1.4</v>
      </c>
      <c r="AJ303" s="21">
        <v>3.1</v>
      </c>
      <c r="AK303" s="21">
        <v>1.58</v>
      </c>
      <c r="AL303" s="21">
        <v>2.5</v>
      </c>
      <c r="AO303">
        <f t="shared" si="123"/>
        <v>-180</v>
      </c>
      <c r="AP303">
        <f>IF(E303&lt;F303,G303,H303)</f>
        <v>24</v>
      </c>
      <c r="AQ303">
        <f>IF(E303&lt;F303,H303,G303)</f>
        <v>27</v>
      </c>
    </row>
    <row r="304" spans="2:43" x14ac:dyDescent="0.25">
      <c r="B304" s="24">
        <v>44570</v>
      </c>
      <c r="C304" s="20" t="s">
        <v>35</v>
      </c>
      <c r="D304" s="20" t="s">
        <v>43</v>
      </c>
      <c r="E304" s="2">
        <v>175</v>
      </c>
      <c r="F304" s="2">
        <v>-212.76595744680853</v>
      </c>
      <c r="G304">
        <v>20</v>
      </c>
      <c r="H304">
        <v>30</v>
      </c>
      <c r="I304" s="9"/>
      <c r="J304" s="2" t="str">
        <f t="shared" si="124"/>
        <v>New Orleans Saints</v>
      </c>
      <c r="K304" s="2" t="str">
        <f t="shared" si="125"/>
        <v>Atlanta Falcons</v>
      </c>
      <c r="L304" s="17">
        <f t="shared" si="126"/>
        <v>-212.76595744680853</v>
      </c>
      <c r="M304" s="18">
        <f t="shared" si="127"/>
        <v>175</v>
      </c>
      <c r="N304" s="4">
        <f t="shared" si="105"/>
        <v>1.47</v>
      </c>
      <c r="O304" s="4">
        <f t="shared" si="106"/>
        <v>2.75</v>
      </c>
      <c r="P304" s="4"/>
      <c r="Q304" s="4"/>
      <c r="R304" s="1">
        <f t="shared" si="107"/>
        <v>0.68027210884353739</v>
      </c>
      <c r="S304" s="1">
        <f t="shared" si="108"/>
        <v>0.36363636363636365</v>
      </c>
      <c r="T304" s="1">
        <f t="shared" si="109"/>
        <v>4.206161137440767E-2</v>
      </c>
      <c r="U304" s="1">
        <f t="shared" si="110"/>
        <v>0.15831787260358687</v>
      </c>
      <c r="V304" s="1">
        <f t="shared" si="111"/>
        <v>0.66931787260358688</v>
      </c>
      <c r="W304" s="1"/>
      <c r="X304" s="17">
        <f t="shared" si="112"/>
        <v>494.0584151893168</v>
      </c>
      <c r="Y304" s="18">
        <f t="shared" si="113"/>
        <v>1810.0865209085014</v>
      </c>
      <c r="Z304" s="2">
        <f t="shared" si="114"/>
        <v>469.35549442985092</v>
      </c>
      <c r="AA304" s="18">
        <f t="shared" si="115"/>
        <v>1719.5821948630762</v>
      </c>
      <c r="AB304" s="2">
        <f t="shared" si="116"/>
        <v>-213.05812158750777</v>
      </c>
      <c r="AC304" s="2">
        <f t="shared" si="117"/>
        <v>171.95821948630763</v>
      </c>
      <c r="AD304" s="2">
        <f t="shared" si="118"/>
        <v>469.35549442985092</v>
      </c>
      <c r="AE304" s="2">
        <f t="shared" si="119"/>
        <v>-1000</v>
      </c>
      <c r="AF304" s="5">
        <f t="shared" si="120"/>
        <v>0.47</v>
      </c>
      <c r="AG304" s="5">
        <f t="shared" si="121"/>
        <v>-1</v>
      </c>
      <c r="AH304" s="3">
        <f t="shared" si="122"/>
        <v>202201</v>
      </c>
      <c r="AI304" s="21">
        <v>2.75</v>
      </c>
      <c r="AJ304" s="21">
        <v>1.47</v>
      </c>
      <c r="AK304" s="21">
        <v>2.75</v>
      </c>
      <c r="AL304" s="21">
        <v>1.47</v>
      </c>
      <c r="AO304">
        <f t="shared" si="123"/>
        <v>-300</v>
      </c>
      <c r="AP304">
        <f>IF(E304&lt;F304,G304,H304)</f>
        <v>30</v>
      </c>
      <c r="AQ304">
        <f>IF(E304&lt;F304,H304,G304)</f>
        <v>20</v>
      </c>
    </row>
    <row r="305" spans="2:43" x14ac:dyDescent="0.25">
      <c r="B305" s="24">
        <v>44570</v>
      </c>
      <c r="C305" s="20" t="s">
        <v>28</v>
      </c>
      <c r="D305" s="20" t="s">
        <v>45</v>
      </c>
      <c r="E305" s="2">
        <v>-161.29032258064512</v>
      </c>
      <c r="F305" s="2">
        <v>140</v>
      </c>
      <c r="G305">
        <v>13</v>
      </c>
      <c r="H305">
        <v>16</v>
      </c>
      <c r="I305" s="9"/>
      <c r="J305" s="2" t="str">
        <f t="shared" si="124"/>
        <v>Baltimore Ravens</v>
      </c>
      <c r="K305" s="2" t="str">
        <f t="shared" si="125"/>
        <v>Pittsburgh Steelers</v>
      </c>
      <c r="L305" s="17">
        <f t="shared" si="126"/>
        <v>-161.29032258064512</v>
      </c>
      <c r="M305" s="18">
        <f t="shared" si="127"/>
        <v>140</v>
      </c>
      <c r="N305" s="4">
        <f t="shared" si="105"/>
        <v>1.47</v>
      </c>
      <c r="O305" s="4">
        <f t="shared" si="106"/>
        <v>2.75</v>
      </c>
      <c r="P305" s="4"/>
      <c r="Q305" s="4"/>
      <c r="R305" s="1">
        <f t="shared" si="107"/>
        <v>0.68027210884353739</v>
      </c>
      <c r="S305" s="1">
        <f t="shared" si="108"/>
        <v>0.36363636363636365</v>
      </c>
      <c r="T305" s="1">
        <f t="shared" si="109"/>
        <v>4.206161137440767E-2</v>
      </c>
      <c r="U305" s="1">
        <f t="shared" si="110"/>
        <v>0.15831787260358687</v>
      </c>
      <c r="V305" s="1">
        <f t="shared" si="111"/>
        <v>0.66931787260358688</v>
      </c>
      <c r="W305" s="1"/>
      <c r="X305" s="17">
        <f t="shared" si="112"/>
        <v>494.0584151893168</v>
      </c>
      <c r="Y305" s="18">
        <f t="shared" si="113"/>
        <v>1810.0865209085014</v>
      </c>
      <c r="Z305" s="2">
        <f t="shared" si="114"/>
        <v>469.35549442985092</v>
      </c>
      <c r="AA305" s="18">
        <f t="shared" si="115"/>
        <v>1719.5821948630762</v>
      </c>
      <c r="AB305" s="2">
        <f t="shared" si="116"/>
        <v>-213.05812158750777</v>
      </c>
      <c r="AC305" s="2">
        <f t="shared" si="117"/>
        <v>171.95821948630763</v>
      </c>
      <c r="AD305" s="2">
        <f t="shared" si="118"/>
        <v>-1000</v>
      </c>
      <c r="AE305" s="2">
        <f t="shared" si="119"/>
        <v>1719.5821948630762</v>
      </c>
      <c r="AF305" s="5">
        <f t="shared" si="120"/>
        <v>-1</v>
      </c>
      <c r="AG305" s="5">
        <f t="shared" si="121"/>
        <v>1.75</v>
      </c>
      <c r="AH305" s="3">
        <f t="shared" si="122"/>
        <v>202201</v>
      </c>
      <c r="AI305" s="21">
        <v>1.47</v>
      </c>
      <c r="AJ305" s="21">
        <v>2.75</v>
      </c>
      <c r="AK305" s="21">
        <v>1.62</v>
      </c>
      <c r="AL305" s="21">
        <v>2.4</v>
      </c>
      <c r="AO305">
        <f t="shared" si="123"/>
        <v>-170</v>
      </c>
      <c r="AP305">
        <f>IF(E305&lt;F305,G305,H305)</f>
        <v>13</v>
      </c>
      <c r="AQ305">
        <f>IF(E305&lt;F305,H305,G305)</f>
        <v>16</v>
      </c>
    </row>
    <row r="306" spans="2:43" x14ac:dyDescent="0.25">
      <c r="B306" s="24">
        <v>44570</v>
      </c>
      <c r="C306" s="20" t="s">
        <v>24</v>
      </c>
      <c r="D306" s="20" t="s">
        <v>42</v>
      </c>
      <c r="E306" s="2">
        <v>-1428.5714285714273</v>
      </c>
      <c r="F306" s="2">
        <v>800</v>
      </c>
      <c r="G306">
        <v>27</v>
      </c>
      <c r="H306">
        <v>10</v>
      </c>
      <c r="I306" s="9"/>
      <c r="J306" s="2" t="str">
        <f t="shared" si="124"/>
        <v>Buffalo Bills</v>
      </c>
      <c r="K306" s="2" t="str">
        <f t="shared" si="125"/>
        <v>New York Jets</v>
      </c>
      <c r="L306" s="17">
        <f t="shared" si="126"/>
        <v>-1428.5714285714273</v>
      </c>
      <c r="M306" s="18">
        <f t="shared" si="127"/>
        <v>800</v>
      </c>
      <c r="N306" s="4">
        <f t="shared" si="105"/>
        <v>1.07</v>
      </c>
      <c r="O306" s="4">
        <f t="shared" si="106"/>
        <v>9</v>
      </c>
      <c r="P306" s="4"/>
      <c r="Q306" s="4"/>
      <c r="R306" s="1">
        <f t="shared" si="107"/>
        <v>0.93457943925233644</v>
      </c>
      <c r="S306" s="1">
        <f t="shared" si="108"/>
        <v>0.1111111111111111</v>
      </c>
      <c r="T306" s="1">
        <f t="shared" si="109"/>
        <v>4.3694141012909582E-2</v>
      </c>
      <c r="U306" s="1">
        <f t="shared" si="110"/>
        <v>0.4117341640706127</v>
      </c>
      <c r="V306" s="1">
        <f t="shared" si="111"/>
        <v>0.92273416407061271</v>
      </c>
      <c r="W306" s="1"/>
      <c r="X306" s="17">
        <f t="shared" si="112"/>
        <v>83.735748537294256</v>
      </c>
      <c r="Y306" s="18">
        <f t="shared" si="113"/>
        <v>7722.8501221461711</v>
      </c>
      <c r="Z306" s="2">
        <f t="shared" si="114"/>
        <v>79.548961110429545</v>
      </c>
      <c r="AA306" s="18">
        <f t="shared" si="115"/>
        <v>7336.7076160388624</v>
      </c>
      <c r="AB306" s="2">
        <f t="shared" si="116"/>
        <v>-1257.0874415466019</v>
      </c>
      <c r="AC306" s="2">
        <f t="shared" si="117"/>
        <v>733.67076160388626</v>
      </c>
      <c r="AD306" s="2">
        <f t="shared" si="118"/>
        <v>79.548961110429545</v>
      </c>
      <c r="AE306" s="2">
        <f t="shared" si="119"/>
        <v>-1000</v>
      </c>
      <c r="AF306" s="5">
        <f t="shared" si="120"/>
        <v>7.0000000000000062E-2</v>
      </c>
      <c r="AG306" s="5">
        <f t="shared" si="121"/>
        <v>-1</v>
      </c>
      <c r="AH306" s="3">
        <f t="shared" si="122"/>
        <v>202201</v>
      </c>
      <c r="AI306" s="21">
        <v>1.07</v>
      </c>
      <c r="AJ306" s="21">
        <v>9</v>
      </c>
      <c r="AK306" s="21">
        <v>1.07</v>
      </c>
      <c r="AL306" s="21">
        <v>9</v>
      </c>
      <c r="AO306">
        <f t="shared" si="123"/>
        <v>-1500</v>
      </c>
      <c r="AP306">
        <f>IF(E306&lt;F306,G306,H306)</f>
        <v>27</v>
      </c>
      <c r="AQ306">
        <f>IF(E306&lt;F306,H306,G306)</f>
        <v>10</v>
      </c>
    </row>
    <row r="307" spans="2:43" x14ac:dyDescent="0.25">
      <c r="B307" s="24">
        <v>44570</v>
      </c>
      <c r="C307" s="20" t="s">
        <v>46</v>
      </c>
      <c r="D307" s="20" t="s">
        <v>21</v>
      </c>
      <c r="E307" s="2">
        <v>-270.2702702702702</v>
      </c>
      <c r="F307" s="2">
        <v>220.00000000000003</v>
      </c>
      <c r="G307">
        <v>21</v>
      </c>
      <c r="H307">
        <v>16</v>
      </c>
      <c r="I307" s="9"/>
      <c r="J307" s="2" t="str">
        <f t="shared" si="124"/>
        <v>Cleveland Browns</v>
      </c>
      <c r="K307" s="2" t="str">
        <f t="shared" si="125"/>
        <v>Cincinnati Bengals</v>
      </c>
      <c r="L307" s="17">
        <f t="shared" si="126"/>
        <v>-270.2702702702702</v>
      </c>
      <c r="M307" s="18">
        <f t="shared" si="127"/>
        <v>220.00000000000003</v>
      </c>
      <c r="N307" s="4">
        <f t="shared" si="105"/>
        <v>1.66</v>
      </c>
      <c r="O307" s="4">
        <f t="shared" si="106"/>
        <v>2.2999999999999998</v>
      </c>
      <c r="P307" s="4"/>
      <c r="Q307" s="4"/>
      <c r="R307" s="1">
        <f t="shared" si="107"/>
        <v>0.60240963855421692</v>
      </c>
      <c r="S307" s="1">
        <f t="shared" si="108"/>
        <v>0.43478260869565222</v>
      </c>
      <c r="T307" s="1">
        <f t="shared" si="109"/>
        <v>3.5858585858585923E-2</v>
      </c>
      <c r="U307" s="1">
        <f t="shared" si="110"/>
        <v>8.3813514929282351E-2</v>
      </c>
      <c r="V307" s="1">
        <f t="shared" si="111"/>
        <v>0.59481351492928236</v>
      </c>
      <c r="W307" s="1"/>
      <c r="X307" s="17">
        <f t="shared" si="112"/>
        <v>681.19919084032654</v>
      </c>
      <c r="Y307" s="18">
        <f t="shared" si="113"/>
        <v>1332.032655245516</v>
      </c>
      <c r="Z307" s="2">
        <f t="shared" si="114"/>
        <v>647.13923129831016</v>
      </c>
      <c r="AA307" s="18">
        <f t="shared" si="115"/>
        <v>1265.4310224832402</v>
      </c>
      <c r="AB307" s="2">
        <f t="shared" si="116"/>
        <v>-154.5262521009227</v>
      </c>
      <c r="AC307" s="2">
        <f t="shared" si="117"/>
        <v>126.54310224832402</v>
      </c>
      <c r="AD307" s="2">
        <f t="shared" si="118"/>
        <v>647.13923129831016</v>
      </c>
      <c r="AE307" s="2">
        <f t="shared" si="119"/>
        <v>-1000</v>
      </c>
      <c r="AF307" s="5">
        <f t="shared" si="120"/>
        <v>0.65999999999999992</v>
      </c>
      <c r="AG307" s="5">
        <f t="shared" si="121"/>
        <v>-1</v>
      </c>
      <c r="AH307" s="3">
        <f t="shared" si="122"/>
        <v>202201</v>
      </c>
      <c r="AI307" s="21">
        <v>1.66</v>
      </c>
      <c r="AJ307" s="21">
        <v>2.2999999999999998</v>
      </c>
      <c r="AK307" s="21">
        <v>1.37</v>
      </c>
      <c r="AL307" s="21">
        <v>3.2</v>
      </c>
      <c r="AO307">
        <f t="shared" si="123"/>
        <v>-300</v>
      </c>
      <c r="AP307">
        <f>IF(E307&lt;F307,G307,H307)</f>
        <v>21</v>
      </c>
      <c r="AQ307">
        <f>IF(E307&lt;F307,H307,G307)</f>
        <v>16</v>
      </c>
    </row>
    <row r="308" spans="2:43" x14ac:dyDescent="0.25">
      <c r="B308" s="24">
        <v>44570</v>
      </c>
      <c r="C308" s="20" t="s">
        <v>34</v>
      </c>
      <c r="D308" s="20" t="s">
        <v>33</v>
      </c>
      <c r="E308" s="2">
        <v>170.00000000000003</v>
      </c>
      <c r="F308" s="2">
        <v>-200</v>
      </c>
      <c r="G308">
        <v>37</v>
      </c>
      <c r="H308">
        <v>30</v>
      </c>
      <c r="I308" s="9"/>
      <c r="J308" s="2" t="str">
        <f t="shared" si="124"/>
        <v>Green Bay Packers</v>
      </c>
      <c r="K308" s="2" t="str">
        <f t="shared" si="125"/>
        <v>Detroit Lions</v>
      </c>
      <c r="L308" s="17">
        <f t="shared" si="126"/>
        <v>-200</v>
      </c>
      <c r="M308" s="18">
        <f t="shared" si="127"/>
        <v>170.00000000000003</v>
      </c>
      <c r="N308" s="4">
        <f t="shared" si="105"/>
        <v>1.68</v>
      </c>
      <c r="O308" s="4">
        <f t="shared" si="106"/>
        <v>2.25</v>
      </c>
      <c r="P308" s="4"/>
      <c r="Q308" s="4"/>
      <c r="R308" s="1">
        <f t="shared" si="107"/>
        <v>0.59523809523809523</v>
      </c>
      <c r="S308" s="1">
        <f t="shared" si="108"/>
        <v>0.44444444444444442</v>
      </c>
      <c r="T308" s="1">
        <f t="shared" si="109"/>
        <v>3.8167938931297662E-2</v>
      </c>
      <c r="U308" s="1">
        <f t="shared" si="110"/>
        <v>7.5396825396825407E-2</v>
      </c>
      <c r="V308" s="1">
        <f t="shared" si="111"/>
        <v>0.58639682539682547</v>
      </c>
      <c r="W308" s="1"/>
      <c r="X308" s="17">
        <f t="shared" si="112"/>
        <v>705.32983244457648</v>
      </c>
      <c r="Y308" s="18">
        <f t="shared" si="113"/>
        <v>1287.7472223008879</v>
      </c>
      <c r="Z308" s="2">
        <f t="shared" si="114"/>
        <v>670.06334082234764</v>
      </c>
      <c r="AA308" s="18">
        <f t="shared" si="115"/>
        <v>1223.3598611858433</v>
      </c>
      <c r="AB308" s="2">
        <f t="shared" si="116"/>
        <v>-149.23962244714528</v>
      </c>
      <c r="AC308" s="2">
        <f t="shared" si="117"/>
        <v>122.33598611858433</v>
      </c>
      <c r="AD308" s="2">
        <f t="shared" si="118"/>
        <v>-1000</v>
      </c>
      <c r="AE308" s="2">
        <f t="shared" si="119"/>
        <v>1223.3598611858433</v>
      </c>
      <c r="AF308" s="5">
        <f t="shared" si="120"/>
        <v>-1</v>
      </c>
      <c r="AG308" s="5">
        <f t="shared" si="121"/>
        <v>1.25</v>
      </c>
      <c r="AH308" s="3">
        <f t="shared" si="122"/>
        <v>202201</v>
      </c>
      <c r="AI308" s="21">
        <v>2.25</v>
      </c>
      <c r="AJ308" s="21">
        <v>1.68</v>
      </c>
      <c r="AK308" s="21">
        <v>2.7</v>
      </c>
      <c r="AL308" s="21">
        <v>1.5</v>
      </c>
      <c r="AO308">
        <f t="shared" si="123"/>
        <v>-200</v>
      </c>
      <c r="AP308">
        <f>IF(E308&lt;F308,G308,H308)</f>
        <v>30</v>
      </c>
      <c r="AQ308">
        <f>IF(E308&lt;F308,H308,G308)</f>
        <v>37</v>
      </c>
    </row>
    <row r="309" spans="2:43" x14ac:dyDescent="0.25">
      <c r="B309" s="24">
        <v>44570</v>
      </c>
      <c r="C309" s="20" t="s">
        <v>40</v>
      </c>
      <c r="D309" s="20" t="s">
        <v>41</v>
      </c>
      <c r="E309" s="2">
        <v>450</v>
      </c>
      <c r="F309" s="2">
        <v>-625.00000000000034</v>
      </c>
      <c r="G309">
        <v>25</v>
      </c>
      <c r="H309">
        <v>28</v>
      </c>
      <c r="I309" s="9"/>
      <c r="J309" s="2" t="str">
        <f t="shared" si="124"/>
        <v>Tennessee Titans</v>
      </c>
      <c r="K309" s="2" t="str">
        <f t="shared" si="125"/>
        <v>Houston Texans</v>
      </c>
      <c r="L309" s="17">
        <f t="shared" si="126"/>
        <v>-625.00000000000034</v>
      </c>
      <c r="M309" s="18">
        <f t="shared" si="127"/>
        <v>450</v>
      </c>
      <c r="N309" s="4">
        <f t="shared" si="105"/>
        <v>1.19</v>
      </c>
      <c r="O309" s="4">
        <f t="shared" si="106"/>
        <v>5</v>
      </c>
      <c r="P309" s="4"/>
      <c r="Q309" s="4"/>
      <c r="R309" s="1">
        <f t="shared" si="107"/>
        <v>0.84033613445378152</v>
      </c>
      <c r="S309" s="1">
        <f t="shared" si="108"/>
        <v>0.2</v>
      </c>
      <c r="T309" s="1">
        <f t="shared" si="109"/>
        <v>3.8772213247172949E-2</v>
      </c>
      <c r="U309" s="1">
        <f t="shared" si="110"/>
        <v>0.32016806722689073</v>
      </c>
      <c r="V309" s="1">
        <f t="shared" si="111"/>
        <v>0.83116806722689074</v>
      </c>
      <c r="W309" s="1"/>
      <c r="X309" s="17">
        <f t="shared" si="112"/>
        <v>203.12610581443556</v>
      </c>
      <c r="Y309" s="18">
        <f t="shared" si="113"/>
        <v>3985.2087388896653</v>
      </c>
      <c r="Z309" s="2">
        <f t="shared" si="114"/>
        <v>192.96980052371379</v>
      </c>
      <c r="AA309" s="18">
        <f t="shared" si="115"/>
        <v>3785.9483019451818</v>
      </c>
      <c r="AB309" s="2">
        <f t="shared" si="116"/>
        <v>-518.21580231001553</v>
      </c>
      <c r="AC309" s="2">
        <f t="shared" si="117"/>
        <v>378.59483019451818</v>
      </c>
      <c r="AD309" s="2">
        <f t="shared" si="118"/>
        <v>192.96980052371379</v>
      </c>
      <c r="AE309" s="2">
        <f t="shared" si="119"/>
        <v>-1000</v>
      </c>
      <c r="AF309" s="5">
        <f t="shared" si="120"/>
        <v>0.18999999999999995</v>
      </c>
      <c r="AG309" s="5">
        <f t="shared" si="121"/>
        <v>-1</v>
      </c>
      <c r="AH309" s="3">
        <f t="shared" si="122"/>
        <v>202201</v>
      </c>
      <c r="AI309" s="21">
        <v>5</v>
      </c>
      <c r="AJ309" s="21">
        <v>1.19</v>
      </c>
      <c r="AK309" s="21">
        <v>5.5</v>
      </c>
      <c r="AL309" s="21">
        <v>1.1599999999999999</v>
      </c>
      <c r="AO309">
        <f t="shared" si="123"/>
        <v>-700</v>
      </c>
      <c r="AP309">
        <f>IF(E309&lt;F309,G309,H309)</f>
        <v>28</v>
      </c>
      <c r="AQ309">
        <f>IF(E309&lt;F309,H309,G309)</f>
        <v>25</v>
      </c>
    </row>
    <row r="310" spans="2:43" x14ac:dyDescent="0.25">
      <c r="B310" s="24">
        <v>44570</v>
      </c>
      <c r="C310" s="20" t="s">
        <v>26</v>
      </c>
      <c r="D310" s="20" t="s">
        <v>39</v>
      </c>
      <c r="E310" s="2">
        <v>650</v>
      </c>
      <c r="F310" s="2">
        <v>-999.99999999999909</v>
      </c>
      <c r="G310">
        <v>26</v>
      </c>
      <c r="H310">
        <v>11</v>
      </c>
      <c r="I310" s="9"/>
      <c r="J310" s="2" t="str">
        <f t="shared" si="124"/>
        <v>Indianapolis Colts</v>
      </c>
      <c r="K310" s="2" t="str">
        <f t="shared" si="125"/>
        <v>Jacksonville Jaguars</v>
      </c>
      <c r="L310" s="17">
        <f t="shared" si="126"/>
        <v>-999.99999999999909</v>
      </c>
      <c r="M310" s="18">
        <f t="shared" si="127"/>
        <v>650</v>
      </c>
      <c r="N310" s="4">
        <f t="shared" si="105"/>
        <v>1.0900000000000001</v>
      </c>
      <c r="O310" s="4">
        <f t="shared" si="106"/>
        <v>8</v>
      </c>
      <c r="P310" s="4"/>
      <c r="Q310" s="4"/>
      <c r="R310" s="1">
        <f t="shared" si="107"/>
        <v>0.9174311926605504</v>
      </c>
      <c r="S310" s="1">
        <f t="shared" si="108"/>
        <v>0.125</v>
      </c>
      <c r="T310" s="1">
        <f t="shared" si="109"/>
        <v>4.0704070407040605E-2</v>
      </c>
      <c r="U310" s="1">
        <f t="shared" si="110"/>
        <v>0.3962155963302752</v>
      </c>
      <c r="V310" s="1">
        <f t="shared" si="111"/>
        <v>0.90721559633027526</v>
      </c>
      <c r="W310" s="1"/>
      <c r="X310" s="17">
        <f t="shared" si="112"/>
        <v>102.27381897427846</v>
      </c>
      <c r="Y310" s="18">
        <f t="shared" si="113"/>
        <v>6745.0731234154464</v>
      </c>
      <c r="Z310" s="2">
        <f t="shared" si="114"/>
        <v>97.160128025564532</v>
      </c>
      <c r="AA310" s="18">
        <f t="shared" si="115"/>
        <v>6407.8194672446734</v>
      </c>
      <c r="AB310" s="2">
        <f t="shared" si="116"/>
        <v>-1029.2287796665753</v>
      </c>
      <c r="AC310" s="2">
        <f t="shared" si="117"/>
        <v>640.78194672446739</v>
      </c>
      <c r="AD310" s="2">
        <f t="shared" si="118"/>
        <v>-1000</v>
      </c>
      <c r="AE310" s="2">
        <f t="shared" si="119"/>
        <v>6407.8194672446734</v>
      </c>
      <c r="AF310" s="5">
        <f t="shared" si="120"/>
        <v>-1</v>
      </c>
      <c r="AG310" s="5">
        <f t="shared" si="121"/>
        <v>7</v>
      </c>
      <c r="AH310" s="3">
        <f t="shared" si="122"/>
        <v>202201</v>
      </c>
      <c r="AI310" s="21">
        <v>8</v>
      </c>
      <c r="AJ310" s="21">
        <v>1.0900000000000001</v>
      </c>
      <c r="AK310" s="21">
        <v>7.5</v>
      </c>
      <c r="AL310" s="21">
        <v>1.1000000000000001</v>
      </c>
      <c r="AO310">
        <f t="shared" si="123"/>
        <v>-1000</v>
      </c>
      <c r="AP310">
        <f>IF(E310&lt;F310,G310,H310)</f>
        <v>11</v>
      </c>
      <c r="AQ310">
        <f>IF(E310&lt;F310,H310,G310)</f>
        <v>26</v>
      </c>
    </row>
    <row r="311" spans="2:43" x14ac:dyDescent="0.25">
      <c r="B311" s="24">
        <v>44570</v>
      </c>
      <c r="C311" s="20" t="s">
        <v>30</v>
      </c>
      <c r="D311" s="20" t="s">
        <v>36</v>
      </c>
      <c r="E311" s="2">
        <v>220.00000000000003</v>
      </c>
      <c r="F311" s="2">
        <v>-270.2702702702702</v>
      </c>
      <c r="G311">
        <v>33</v>
      </c>
      <c r="H311">
        <v>24</v>
      </c>
      <c r="I311" s="9"/>
      <c r="J311" s="2" t="str">
        <f t="shared" si="124"/>
        <v>New England Patriots</v>
      </c>
      <c r="K311" s="2" t="str">
        <f t="shared" si="125"/>
        <v>Miami Dolphins</v>
      </c>
      <c r="L311" s="17">
        <f t="shared" si="126"/>
        <v>-270.2702702702702</v>
      </c>
      <c r="M311" s="18">
        <f t="shared" si="127"/>
        <v>220.00000000000003</v>
      </c>
      <c r="N311" s="4">
        <f t="shared" si="105"/>
        <v>1.4</v>
      </c>
      <c r="O311" s="4">
        <f t="shared" si="106"/>
        <v>3.05</v>
      </c>
      <c r="P311" s="4"/>
      <c r="Q311" s="4"/>
      <c r="R311" s="1">
        <f t="shared" si="107"/>
        <v>0.7142857142857143</v>
      </c>
      <c r="S311" s="1">
        <f t="shared" si="108"/>
        <v>0.32786885245901642</v>
      </c>
      <c r="T311" s="1">
        <f t="shared" si="109"/>
        <v>4.0449438202247112E-2</v>
      </c>
      <c r="U311" s="1">
        <f t="shared" si="110"/>
        <v>0.19320843091334894</v>
      </c>
      <c r="V311" s="1">
        <f t="shared" si="111"/>
        <v>0.70420843091334895</v>
      </c>
      <c r="W311" s="1"/>
      <c r="X311" s="17">
        <f t="shared" si="112"/>
        <v>420.03412072617954</v>
      </c>
      <c r="Y311" s="18">
        <f t="shared" si="113"/>
        <v>2105.3798440390528</v>
      </c>
      <c r="Z311" s="2">
        <f t="shared" si="114"/>
        <v>399.03241468987056</v>
      </c>
      <c r="AA311" s="18">
        <f t="shared" si="115"/>
        <v>2000.1108518371002</v>
      </c>
      <c r="AB311" s="2">
        <f t="shared" si="116"/>
        <v>-250.60620721181351</v>
      </c>
      <c r="AC311" s="2">
        <f t="shared" si="117"/>
        <v>200.01108518371001</v>
      </c>
      <c r="AD311" s="2">
        <f t="shared" si="118"/>
        <v>-1000</v>
      </c>
      <c r="AE311" s="2">
        <f t="shared" si="119"/>
        <v>2000.1108518371002</v>
      </c>
      <c r="AF311" s="5">
        <f t="shared" si="120"/>
        <v>-1</v>
      </c>
      <c r="AG311" s="5">
        <f t="shared" si="121"/>
        <v>2.0499999999999998</v>
      </c>
      <c r="AH311" s="3">
        <f t="shared" si="122"/>
        <v>202201</v>
      </c>
      <c r="AI311" s="21">
        <v>3.05</v>
      </c>
      <c r="AJ311" s="21">
        <v>1.4</v>
      </c>
      <c r="AK311" s="21">
        <v>3.2</v>
      </c>
      <c r="AL311" s="21">
        <v>1.37</v>
      </c>
      <c r="AO311">
        <f t="shared" si="123"/>
        <v>-300</v>
      </c>
      <c r="AP311">
        <f>IF(E311&lt;F311,G311,H311)</f>
        <v>24</v>
      </c>
      <c r="AQ311">
        <f>IF(E311&lt;F311,H311,G311)</f>
        <v>33</v>
      </c>
    </row>
    <row r="312" spans="2:43" x14ac:dyDescent="0.25">
      <c r="B312" s="24">
        <v>44570</v>
      </c>
      <c r="C312" s="20" t="s">
        <v>29</v>
      </c>
      <c r="D312" s="20" t="s">
        <v>37</v>
      </c>
      <c r="E312" s="2">
        <v>-185.18518518518516</v>
      </c>
      <c r="F312" s="2">
        <v>165</v>
      </c>
      <c r="G312">
        <v>31</v>
      </c>
      <c r="H312">
        <v>17</v>
      </c>
      <c r="I312" s="9"/>
      <c r="J312" s="2" t="str">
        <f t="shared" si="124"/>
        <v>Minnesota Vikings</v>
      </c>
      <c r="K312" s="2" t="str">
        <f t="shared" si="125"/>
        <v>Chicago Bears</v>
      </c>
      <c r="L312" s="17">
        <f t="shared" si="126"/>
        <v>-185.18518518518516</v>
      </c>
      <c r="M312" s="18">
        <f t="shared" si="127"/>
        <v>165</v>
      </c>
      <c r="N312" s="4">
        <f t="shared" si="105"/>
        <v>1.54</v>
      </c>
      <c r="O312" s="4">
        <f t="shared" si="106"/>
        <v>2.65</v>
      </c>
      <c r="P312" s="4"/>
      <c r="Q312" s="4"/>
      <c r="R312" s="1">
        <f t="shared" si="107"/>
        <v>0.64935064935064934</v>
      </c>
      <c r="S312" s="1">
        <f t="shared" si="108"/>
        <v>0.37735849056603776</v>
      </c>
      <c r="T312" s="1">
        <f t="shared" si="109"/>
        <v>2.6014319809069208E-2</v>
      </c>
      <c r="U312" s="1">
        <f t="shared" si="110"/>
        <v>0.13599607939230579</v>
      </c>
      <c r="V312" s="1">
        <f t="shared" si="111"/>
        <v>0.64699607939230575</v>
      </c>
      <c r="W312" s="1"/>
      <c r="X312" s="17">
        <f t="shared" si="112"/>
        <v>545.60441995143913</v>
      </c>
      <c r="Y312" s="18">
        <f t="shared" si="113"/>
        <v>1648.1806912014345</v>
      </c>
      <c r="Z312" s="2">
        <f t="shared" si="114"/>
        <v>518.32419895386715</v>
      </c>
      <c r="AA312" s="18">
        <f t="shared" si="115"/>
        <v>1565.7716566413626</v>
      </c>
      <c r="AB312" s="2">
        <f t="shared" si="116"/>
        <v>-192.92944493394256</v>
      </c>
      <c r="AC312" s="2">
        <f t="shared" si="117"/>
        <v>156.57716566413626</v>
      </c>
      <c r="AD312" s="2">
        <f t="shared" si="118"/>
        <v>518.32419895386715</v>
      </c>
      <c r="AE312" s="2">
        <f t="shared" si="119"/>
        <v>-1000</v>
      </c>
      <c r="AF312" s="5">
        <f t="shared" si="120"/>
        <v>0.54</v>
      </c>
      <c r="AG312" s="5">
        <f t="shared" si="121"/>
        <v>-1</v>
      </c>
      <c r="AH312" s="3">
        <f t="shared" si="122"/>
        <v>202201</v>
      </c>
      <c r="AI312" s="21">
        <v>1.54</v>
      </c>
      <c r="AJ312" s="21">
        <v>2.65</v>
      </c>
      <c r="AK312" s="21">
        <v>1.54</v>
      </c>
      <c r="AL312" s="21">
        <v>2.65</v>
      </c>
      <c r="AO312">
        <f t="shared" si="123"/>
        <v>-190</v>
      </c>
      <c r="AP312">
        <f>IF(E312&lt;F312,G312,H312)</f>
        <v>31</v>
      </c>
      <c r="AQ312">
        <f>IF(E312&lt;F312,H312,G312)</f>
        <v>17</v>
      </c>
    </row>
    <row r="313" spans="2:43" x14ac:dyDescent="0.25">
      <c r="B313" s="24">
        <v>44570</v>
      </c>
      <c r="C313" s="20" t="s">
        <v>25</v>
      </c>
      <c r="D313" s="20" t="s">
        <v>51</v>
      </c>
      <c r="E313" s="2">
        <v>215</v>
      </c>
      <c r="F313" s="2">
        <v>-263.1578947368422</v>
      </c>
      <c r="G313">
        <v>7</v>
      </c>
      <c r="H313">
        <v>22</v>
      </c>
      <c r="I313" s="9"/>
      <c r="J313" s="2" t="str">
        <f t="shared" si="124"/>
        <v>Washington Football Team</v>
      </c>
      <c r="K313" s="2" t="str">
        <f t="shared" si="125"/>
        <v>New York Giants</v>
      </c>
      <c r="L313" s="17">
        <f t="shared" si="126"/>
        <v>-263.1578947368422</v>
      </c>
      <c r="M313" s="18">
        <f t="shared" si="127"/>
        <v>215</v>
      </c>
      <c r="N313" s="4">
        <f t="shared" si="105"/>
        <v>1.32</v>
      </c>
      <c r="O313" s="4">
        <f t="shared" si="106"/>
        <v>3.45</v>
      </c>
      <c r="P313" s="4"/>
      <c r="Q313" s="4"/>
      <c r="R313" s="1">
        <f t="shared" si="107"/>
        <v>0.75757575757575757</v>
      </c>
      <c r="S313" s="1">
        <f t="shared" si="108"/>
        <v>0.28985507246376813</v>
      </c>
      <c r="T313" s="1">
        <f t="shared" si="109"/>
        <v>4.5283018867924518E-2</v>
      </c>
      <c r="U313" s="1">
        <f t="shared" si="110"/>
        <v>0.23386034255599472</v>
      </c>
      <c r="V313" s="1">
        <f t="shared" si="111"/>
        <v>0.74486034255599476</v>
      </c>
      <c r="W313" s="1"/>
      <c r="X313" s="17">
        <f t="shared" si="112"/>
        <v>342.5335500726099</v>
      </c>
      <c r="Y313" s="18">
        <f t="shared" si="113"/>
        <v>2535.4217462272254</v>
      </c>
      <c r="Z313" s="2">
        <f t="shared" si="114"/>
        <v>325.4068725689794</v>
      </c>
      <c r="AA313" s="18">
        <f t="shared" si="115"/>
        <v>2408.6506589158639</v>
      </c>
      <c r="AB313" s="2">
        <f t="shared" si="116"/>
        <v>-307.30758453419605</v>
      </c>
      <c r="AC313" s="2">
        <f t="shared" si="117"/>
        <v>240.8650658915864</v>
      </c>
      <c r="AD313" s="2">
        <f t="shared" si="118"/>
        <v>325.4068725689794</v>
      </c>
      <c r="AE313" s="2">
        <f t="shared" si="119"/>
        <v>-1000</v>
      </c>
      <c r="AF313" s="5">
        <f t="shared" si="120"/>
        <v>0.32000000000000006</v>
      </c>
      <c r="AG313" s="5">
        <f t="shared" si="121"/>
        <v>-1</v>
      </c>
      <c r="AH313" s="3">
        <f t="shared" si="122"/>
        <v>202201</v>
      </c>
      <c r="AI313" s="21">
        <v>3.45</v>
      </c>
      <c r="AJ313" s="21">
        <v>1.32</v>
      </c>
      <c r="AK313" s="21">
        <v>3.15</v>
      </c>
      <c r="AL313" s="21">
        <v>1.38</v>
      </c>
      <c r="AO313">
        <f t="shared" si="123"/>
        <v>-300</v>
      </c>
      <c r="AP313">
        <f>IF(E313&lt;F313,G313,H313)</f>
        <v>22</v>
      </c>
      <c r="AQ313">
        <f>IF(E313&lt;F313,H313,G313)</f>
        <v>7</v>
      </c>
    </row>
    <row r="314" spans="2:43" x14ac:dyDescent="0.25">
      <c r="B314" s="24">
        <v>44570</v>
      </c>
      <c r="C314" s="20" t="s">
        <v>27</v>
      </c>
      <c r="D314" s="20" t="s">
        <v>44</v>
      </c>
      <c r="E314" s="2">
        <v>-526.31578947368439</v>
      </c>
      <c r="F314" s="2">
        <v>400</v>
      </c>
      <c r="G314">
        <v>41</v>
      </c>
      <c r="H314">
        <v>17</v>
      </c>
      <c r="I314" s="9"/>
      <c r="J314" s="2" t="str">
        <f t="shared" si="124"/>
        <v>Tampa Bay Buccaneers</v>
      </c>
      <c r="K314" s="2" t="str">
        <f t="shared" si="125"/>
        <v>Carolina Panthers</v>
      </c>
      <c r="L314" s="17">
        <f t="shared" si="126"/>
        <v>-526.31578947368439</v>
      </c>
      <c r="M314" s="18">
        <f t="shared" si="127"/>
        <v>400</v>
      </c>
      <c r="N314" s="4">
        <f t="shared" si="105"/>
        <v>1.25</v>
      </c>
      <c r="O314" s="4">
        <f t="shared" si="106"/>
        <v>4.2</v>
      </c>
      <c r="P314" s="4"/>
      <c r="Q314" s="4"/>
      <c r="R314" s="1">
        <f t="shared" si="107"/>
        <v>0.8</v>
      </c>
      <c r="S314" s="1">
        <f t="shared" si="108"/>
        <v>0.23809523809523808</v>
      </c>
      <c r="T314" s="1">
        <f t="shared" si="109"/>
        <v>3.669724770642202E-2</v>
      </c>
      <c r="U314" s="1">
        <f t="shared" si="110"/>
        <v>0.28095238095238095</v>
      </c>
      <c r="V314" s="1">
        <f t="shared" si="111"/>
        <v>0.79195238095238096</v>
      </c>
      <c r="W314" s="1"/>
      <c r="X314" s="17">
        <f t="shared" si="112"/>
        <v>262.7021826709157</v>
      </c>
      <c r="Y314" s="18">
        <f t="shared" si="113"/>
        <v>3204.8956988858595</v>
      </c>
      <c r="Z314" s="2">
        <f t="shared" si="114"/>
        <v>249.56707353736991</v>
      </c>
      <c r="AA314" s="18">
        <f t="shared" si="115"/>
        <v>3044.6509139415662</v>
      </c>
      <c r="AB314" s="2">
        <f t="shared" si="116"/>
        <v>-400.69388394309198</v>
      </c>
      <c r="AC314" s="2">
        <f t="shared" si="117"/>
        <v>304.46509139415662</v>
      </c>
      <c r="AD314" s="2">
        <f t="shared" si="118"/>
        <v>249.56707353736991</v>
      </c>
      <c r="AE314" s="2">
        <f t="shared" si="119"/>
        <v>-1000</v>
      </c>
      <c r="AF314" s="5">
        <f t="shared" si="120"/>
        <v>0.25</v>
      </c>
      <c r="AG314" s="5">
        <f t="shared" si="121"/>
        <v>-1</v>
      </c>
      <c r="AH314" s="3">
        <f t="shared" si="122"/>
        <v>202201</v>
      </c>
      <c r="AI314" s="21">
        <v>1.25</v>
      </c>
      <c r="AJ314" s="21">
        <v>4.2</v>
      </c>
      <c r="AK314" s="21">
        <v>1.19</v>
      </c>
      <c r="AL314" s="21">
        <v>5</v>
      </c>
      <c r="AO314">
        <f t="shared" si="123"/>
        <v>-600</v>
      </c>
      <c r="AP314">
        <f>IF(E314&lt;F314,G314,H314)</f>
        <v>41</v>
      </c>
      <c r="AQ314">
        <f>IF(E314&lt;F314,H314,G314)</f>
        <v>17</v>
      </c>
    </row>
    <row r="315" spans="2:43" x14ac:dyDescent="0.25">
      <c r="B315" s="24">
        <v>44569</v>
      </c>
      <c r="C315" s="20" t="s">
        <v>19</v>
      </c>
      <c r="D315" s="20" t="s">
        <v>23</v>
      </c>
      <c r="E315" s="2">
        <v>225</v>
      </c>
      <c r="F315" s="2">
        <v>-277.77777777777771</v>
      </c>
      <c r="G315">
        <v>26</v>
      </c>
      <c r="H315">
        <v>51</v>
      </c>
      <c r="I315" s="9"/>
      <c r="J315" s="2" t="str">
        <f t="shared" si="124"/>
        <v>Dallas Cowboys</v>
      </c>
      <c r="K315" s="2" t="str">
        <f t="shared" si="125"/>
        <v>Philadelphia Eagles</v>
      </c>
      <c r="L315" s="17">
        <f t="shared" si="126"/>
        <v>-277.77777777777771</v>
      </c>
      <c r="M315" s="18">
        <f t="shared" si="127"/>
        <v>225</v>
      </c>
      <c r="N315" s="4">
        <f t="shared" si="105"/>
        <v>1.71</v>
      </c>
      <c r="O315" s="4">
        <f t="shared" si="106"/>
        <v>2.2000000000000002</v>
      </c>
      <c r="P315" s="4"/>
      <c r="Q315" s="4"/>
      <c r="R315" s="1">
        <f t="shared" si="107"/>
        <v>0.58479532163742687</v>
      </c>
      <c r="S315" s="1">
        <f t="shared" si="108"/>
        <v>0.45454545454545453</v>
      </c>
      <c r="T315" s="1">
        <f t="shared" si="109"/>
        <v>3.7851662404092101E-2</v>
      </c>
      <c r="U315" s="1">
        <f t="shared" si="110"/>
        <v>6.5124933545986169E-2</v>
      </c>
      <c r="V315" s="1">
        <f t="shared" si="111"/>
        <v>0.57612493354598615</v>
      </c>
      <c r="W315" s="1"/>
      <c r="X315" s="17">
        <f t="shared" si="112"/>
        <v>735.73463284275692</v>
      </c>
      <c r="Y315" s="18">
        <f t="shared" si="113"/>
        <v>1235.8449349286186</v>
      </c>
      <c r="Z315" s="2">
        <f t="shared" si="114"/>
        <v>698.94790120061907</v>
      </c>
      <c r="AA315" s="18">
        <f t="shared" si="115"/>
        <v>1174.0526881821877</v>
      </c>
      <c r="AB315" s="2">
        <f t="shared" si="116"/>
        <v>-143.07218009843768</v>
      </c>
      <c r="AC315" s="2">
        <f t="shared" si="117"/>
        <v>117.40526881821877</v>
      </c>
      <c r="AD315" s="2">
        <f t="shared" si="118"/>
        <v>698.94790120061907</v>
      </c>
      <c r="AE315" s="2">
        <f t="shared" si="119"/>
        <v>-1000</v>
      </c>
      <c r="AF315" s="5">
        <f t="shared" si="120"/>
        <v>0.71</v>
      </c>
      <c r="AG315" s="5">
        <f t="shared" si="121"/>
        <v>-1</v>
      </c>
      <c r="AH315" s="3">
        <f t="shared" si="122"/>
        <v>202201</v>
      </c>
      <c r="AI315" s="21">
        <v>2.2000000000000002</v>
      </c>
      <c r="AJ315" s="21">
        <v>1.71</v>
      </c>
      <c r="AK315" s="21">
        <v>3.25</v>
      </c>
      <c r="AL315" s="21">
        <v>1.36</v>
      </c>
      <c r="AO315">
        <f t="shared" si="123"/>
        <v>-300</v>
      </c>
      <c r="AP315">
        <f>IF(E315&lt;F315,G315,H315)</f>
        <v>51</v>
      </c>
      <c r="AQ315">
        <f>IF(E315&lt;F315,H315,G315)</f>
        <v>26</v>
      </c>
    </row>
    <row r="316" spans="2:43" x14ac:dyDescent="0.25">
      <c r="B316" s="24">
        <v>44569</v>
      </c>
      <c r="C316" s="20" t="s">
        <v>38</v>
      </c>
      <c r="D316" s="20" t="s">
        <v>20</v>
      </c>
      <c r="E316" s="2">
        <v>450</v>
      </c>
      <c r="F316" s="2">
        <v>-625.00000000000034</v>
      </c>
      <c r="G316">
        <v>24</v>
      </c>
      <c r="H316">
        <v>28</v>
      </c>
      <c r="I316" s="9"/>
      <c r="J316" s="2" t="str">
        <f t="shared" si="124"/>
        <v>Kansas City Chiefs</v>
      </c>
      <c r="K316" s="2" t="str">
        <f t="shared" si="125"/>
        <v>Denver Broncos</v>
      </c>
      <c r="L316" s="17">
        <f t="shared" si="126"/>
        <v>-625.00000000000034</v>
      </c>
      <c r="M316" s="18">
        <f t="shared" si="127"/>
        <v>450</v>
      </c>
      <c r="N316" s="4">
        <f t="shared" si="105"/>
        <v>1.22</v>
      </c>
      <c r="O316" s="4">
        <f t="shared" si="106"/>
        <v>4.5</v>
      </c>
      <c r="P316" s="4"/>
      <c r="Q316" s="4"/>
      <c r="R316" s="1">
        <f t="shared" si="107"/>
        <v>0.81967213114754101</v>
      </c>
      <c r="S316" s="1">
        <f t="shared" si="108"/>
        <v>0.22222222222222221</v>
      </c>
      <c r="T316" s="1">
        <f t="shared" si="109"/>
        <v>4.0209790209790097E-2</v>
      </c>
      <c r="U316" s="1">
        <f t="shared" si="110"/>
        <v>0.2987249544626594</v>
      </c>
      <c r="V316" s="1">
        <f t="shared" si="111"/>
        <v>0.80972495446265946</v>
      </c>
      <c r="W316" s="1"/>
      <c r="X316" s="17">
        <f t="shared" si="112"/>
        <v>234.98725646118768</v>
      </c>
      <c r="Y316" s="18">
        <f t="shared" si="113"/>
        <v>3526.591123964678</v>
      </c>
      <c r="Z316" s="2">
        <f t="shared" si="114"/>
        <v>223.2378936381283</v>
      </c>
      <c r="AA316" s="18">
        <f t="shared" si="115"/>
        <v>3350.2615677664439</v>
      </c>
      <c r="AB316" s="2">
        <f t="shared" si="116"/>
        <v>-447.95262296329213</v>
      </c>
      <c r="AC316" s="2">
        <f t="shared" si="117"/>
        <v>335.02615677664437</v>
      </c>
      <c r="AD316" s="2">
        <f t="shared" si="118"/>
        <v>223.2378936381283</v>
      </c>
      <c r="AE316" s="2">
        <f t="shared" si="119"/>
        <v>-1000</v>
      </c>
      <c r="AF316" s="5">
        <f t="shared" si="120"/>
        <v>0.21999999999999997</v>
      </c>
      <c r="AG316" s="5">
        <f t="shared" si="121"/>
        <v>-1</v>
      </c>
      <c r="AH316" s="3">
        <f t="shared" si="122"/>
        <v>202201</v>
      </c>
      <c r="AI316" s="21">
        <v>4.5</v>
      </c>
      <c r="AJ316" s="21">
        <v>1.22</v>
      </c>
      <c r="AK316" s="21">
        <v>5.5</v>
      </c>
      <c r="AL316" s="21">
        <v>1.1599999999999999</v>
      </c>
      <c r="AO316">
        <f t="shared" si="123"/>
        <v>-700</v>
      </c>
      <c r="AP316">
        <f>IF(E316&lt;F316,G316,H316)</f>
        <v>28</v>
      </c>
      <c r="AQ316">
        <f>IF(E316&lt;F316,H316,G316)</f>
        <v>24</v>
      </c>
    </row>
    <row r="317" spans="2:43" x14ac:dyDescent="0.25">
      <c r="B317" s="24">
        <v>44564</v>
      </c>
      <c r="C317" s="20" t="s">
        <v>45</v>
      </c>
      <c r="D317" s="20" t="s">
        <v>46</v>
      </c>
      <c r="E317" s="2">
        <v>-116.27906976744185</v>
      </c>
      <c r="F317" s="2">
        <v>-105.26315789473685</v>
      </c>
      <c r="G317">
        <v>26</v>
      </c>
      <c r="H317">
        <v>14</v>
      </c>
      <c r="I317" s="9"/>
      <c r="J317" s="2" t="str">
        <f t="shared" si="124"/>
        <v>Pittsburgh Steelers</v>
      </c>
      <c r="K317" s="2" t="str">
        <f t="shared" si="125"/>
        <v>Cleveland Browns</v>
      </c>
      <c r="L317" s="17">
        <f t="shared" si="126"/>
        <v>-116.27906976744185</v>
      </c>
      <c r="M317" s="18">
        <f t="shared" si="127"/>
        <v>-105.26315789473685</v>
      </c>
      <c r="N317" s="4">
        <f t="shared" si="105"/>
        <v>2.4</v>
      </c>
      <c r="O317" s="4">
        <f t="shared" si="106"/>
        <v>1.62</v>
      </c>
      <c r="P317" s="4"/>
      <c r="Q317" s="4"/>
      <c r="R317" s="1">
        <f t="shared" si="107"/>
        <v>0.41666666666666669</v>
      </c>
      <c r="S317" s="1">
        <f t="shared" si="108"/>
        <v>0.61728395061728392</v>
      </c>
      <c r="T317" s="1">
        <f t="shared" si="109"/>
        <v>3.2835820895522283E-2</v>
      </c>
      <c r="U317" s="1">
        <f t="shared" si="110"/>
        <v>0.10030864197530862</v>
      </c>
      <c r="V317" s="1">
        <f t="shared" si="111"/>
        <v>0.41069135802469137</v>
      </c>
      <c r="W317" s="1"/>
      <c r="X317" s="17">
        <f t="shared" si="112"/>
        <v>1434.918535441592</v>
      </c>
      <c r="Y317" s="18">
        <f t="shared" si="113"/>
        <v>630.71286935845467</v>
      </c>
      <c r="Z317" s="2">
        <f t="shared" si="114"/>
        <v>1363.1726086695123</v>
      </c>
      <c r="AA317" s="18">
        <f t="shared" si="115"/>
        <v>599.17722589053187</v>
      </c>
      <c r="AB317" s="2">
        <f t="shared" si="116"/>
        <v>136.31726086695124</v>
      </c>
      <c r="AC317" s="2">
        <f t="shared" si="117"/>
        <v>-166.89552886689611</v>
      </c>
      <c r="AD317" s="2">
        <f t="shared" si="118"/>
        <v>1363.1726086695123</v>
      </c>
      <c r="AE317" s="2">
        <f t="shared" si="119"/>
        <v>-1000</v>
      </c>
      <c r="AF317" s="5">
        <f t="shared" si="120"/>
        <v>1.4</v>
      </c>
      <c r="AG317" s="5">
        <f t="shared" si="121"/>
        <v>-1</v>
      </c>
      <c r="AH317" s="3">
        <f t="shared" si="122"/>
        <v>202201</v>
      </c>
      <c r="AI317" s="21">
        <v>2.4</v>
      </c>
      <c r="AJ317" s="21">
        <v>1.62</v>
      </c>
      <c r="AK317" s="21">
        <v>1.86</v>
      </c>
      <c r="AL317" s="21">
        <v>1.95</v>
      </c>
      <c r="AO317">
        <f t="shared" si="123"/>
        <v>-120</v>
      </c>
      <c r="AP317">
        <f>IF(E317&lt;F317,G317,H317)</f>
        <v>26</v>
      </c>
      <c r="AQ317">
        <f>IF(E317&lt;F317,H317,G317)</f>
        <v>14</v>
      </c>
    </row>
    <row r="318" spans="2:43" x14ac:dyDescent="0.25">
      <c r="B318" s="24">
        <v>44563</v>
      </c>
      <c r="C318" s="20" t="s">
        <v>33</v>
      </c>
      <c r="D318" s="20" t="s">
        <v>29</v>
      </c>
      <c r="E318" s="2">
        <v>-769.23076923076985</v>
      </c>
      <c r="F318" s="2">
        <v>525</v>
      </c>
      <c r="G318">
        <v>37</v>
      </c>
      <c r="H318">
        <v>10</v>
      </c>
      <c r="I318" s="9"/>
      <c r="J318" s="2" t="str">
        <f t="shared" si="124"/>
        <v>Green Bay Packers</v>
      </c>
      <c r="K318" s="2" t="str">
        <f t="shared" si="125"/>
        <v>Minnesota Vikings</v>
      </c>
      <c r="L318" s="17">
        <f t="shared" si="126"/>
        <v>-769.23076923076985</v>
      </c>
      <c r="M318" s="18">
        <f t="shared" si="127"/>
        <v>525</v>
      </c>
      <c r="N318" s="4">
        <f t="shared" si="105"/>
        <v>1.34</v>
      </c>
      <c r="O318" s="4">
        <f t="shared" si="106"/>
        <v>3.35</v>
      </c>
      <c r="P318" s="4"/>
      <c r="Q318" s="4"/>
      <c r="R318" s="1">
        <f t="shared" si="107"/>
        <v>0.74626865671641784</v>
      </c>
      <c r="S318" s="1">
        <f t="shared" si="108"/>
        <v>0.29850746268656714</v>
      </c>
      <c r="T318" s="1">
        <f t="shared" si="109"/>
        <v>4.2857142857142816E-2</v>
      </c>
      <c r="U318" s="1">
        <f t="shared" si="110"/>
        <v>0.22388059701492535</v>
      </c>
      <c r="V318" s="1">
        <f t="shared" si="111"/>
        <v>0.73488059701492536</v>
      </c>
      <c r="W318" s="1"/>
      <c r="X318" s="17">
        <f t="shared" si="112"/>
        <v>360.7652781444848</v>
      </c>
      <c r="Y318" s="18">
        <f t="shared" si="113"/>
        <v>2419.4789829550677</v>
      </c>
      <c r="Z318" s="2">
        <f t="shared" si="114"/>
        <v>342.72701423726056</v>
      </c>
      <c r="AA318" s="18">
        <f t="shared" si="115"/>
        <v>2298.5050338073142</v>
      </c>
      <c r="AB318" s="2">
        <f t="shared" si="116"/>
        <v>-291.77740839177835</v>
      </c>
      <c r="AC318" s="2">
        <f t="shared" si="117"/>
        <v>229.85050338073142</v>
      </c>
      <c r="AD318" s="2">
        <f t="shared" si="118"/>
        <v>342.72701423726056</v>
      </c>
      <c r="AE318" s="2">
        <f t="shared" si="119"/>
        <v>-1000</v>
      </c>
      <c r="AF318" s="5">
        <f t="shared" si="120"/>
        <v>0.34000000000000008</v>
      </c>
      <c r="AG318" s="5">
        <f t="shared" si="121"/>
        <v>-1</v>
      </c>
      <c r="AH318" s="3">
        <f t="shared" si="122"/>
        <v>202201</v>
      </c>
      <c r="AI318" s="21">
        <v>1.34</v>
      </c>
      <c r="AJ318" s="21">
        <v>3.35</v>
      </c>
      <c r="AK318" s="21">
        <v>1.1299999999999999</v>
      </c>
      <c r="AL318" s="21">
        <v>6.25</v>
      </c>
      <c r="AO318">
        <f t="shared" si="123"/>
        <v>-800</v>
      </c>
      <c r="AP318">
        <f>IF(E318&lt;F318,G318,H318)</f>
        <v>37</v>
      </c>
      <c r="AQ318">
        <f>IF(E318&lt;F318,H318,G318)</f>
        <v>10</v>
      </c>
    </row>
    <row r="319" spans="2:43" x14ac:dyDescent="0.25">
      <c r="B319" s="24">
        <v>44563</v>
      </c>
      <c r="C319" s="20" t="s">
        <v>28</v>
      </c>
      <c r="D319" s="20" t="s">
        <v>47</v>
      </c>
      <c r="E319" s="2">
        <v>260</v>
      </c>
      <c r="F319" s="2">
        <v>-322.58064516129025</v>
      </c>
      <c r="G319">
        <v>19</v>
      </c>
      <c r="H319">
        <v>20</v>
      </c>
      <c r="I319" s="9"/>
      <c r="J319" s="2" t="str">
        <f t="shared" si="124"/>
        <v>Los Angeles Rams</v>
      </c>
      <c r="K319" s="2" t="str">
        <f t="shared" si="125"/>
        <v>Baltimore Ravens</v>
      </c>
      <c r="L319" s="17">
        <f t="shared" si="126"/>
        <v>-322.58064516129025</v>
      </c>
      <c r="M319" s="18">
        <f t="shared" si="127"/>
        <v>260</v>
      </c>
      <c r="N319" s="4">
        <f t="shared" si="105"/>
        <v>1.62</v>
      </c>
      <c r="O319" s="4">
        <f t="shared" si="106"/>
        <v>2.4</v>
      </c>
      <c r="P319" s="4"/>
      <c r="Q319" s="4"/>
      <c r="R319" s="1">
        <f t="shared" si="107"/>
        <v>0.61728395061728392</v>
      </c>
      <c r="S319" s="1">
        <f t="shared" si="108"/>
        <v>0.41666666666666669</v>
      </c>
      <c r="T319" s="1">
        <f t="shared" si="109"/>
        <v>3.2835820895522283E-2</v>
      </c>
      <c r="U319" s="1">
        <f t="shared" si="110"/>
        <v>0.10030864197530862</v>
      </c>
      <c r="V319" s="1">
        <f t="shared" si="111"/>
        <v>0.61130864197530865</v>
      </c>
      <c r="W319" s="1"/>
      <c r="X319" s="17">
        <f t="shared" si="112"/>
        <v>635.83488165441463</v>
      </c>
      <c r="Y319" s="18">
        <f t="shared" si="113"/>
        <v>1423.7849094482656</v>
      </c>
      <c r="Z319" s="2">
        <f t="shared" si="114"/>
        <v>604.04313757169382</v>
      </c>
      <c r="AA319" s="18">
        <f t="shared" si="115"/>
        <v>1352.5956639758522</v>
      </c>
      <c r="AB319" s="2">
        <f t="shared" si="116"/>
        <v>-165.55109027810289</v>
      </c>
      <c r="AC319" s="2">
        <f t="shared" si="117"/>
        <v>135.25956639758522</v>
      </c>
      <c r="AD319" s="2">
        <f t="shared" si="118"/>
        <v>604.04313757169382</v>
      </c>
      <c r="AE319" s="2">
        <f t="shared" si="119"/>
        <v>-1000</v>
      </c>
      <c r="AF319" s="5">
        <f t="shared" si="120"/>
        <v>0.62000000000000011</v>
      </c>
      <c r="AG319" s="5">
        <f t="shared" si="121"/>
        <v>-1</v>
      </c>
      <c r="AH319" s="3">
        <f t="shared" si="122"/>
        <v>202201</v>
      </c>
      <c r="AI319" s="21">
        <v>2.4</v>
      </c>
      <c r="AJ319" s="21">
        <v>1.62</v>
      </c>
      <c r="AK319" s="21">
        <v>3.6</v>
      </c>
      <c r="AL319" s="21">
        <v>1.31</v>
      </c>
      <c r="AO319">
        <f t="shared" si="123"/>
        <v>-400</v>
      </c>
      <c r="AP319">
        <f>IF(E319&lt;F319,G319,H319)</f>
        <v>20</v>
      </c>
      <c r="AQ319">
        <f>IF(E319&lt;F319,H319,G319)</f>
        <v>19</v>
      </c>
    </row>
    <row r="320" spans="2:43" x14ac:dyDescent="0.25">
      <c r="B320" s="24">
        <v>44563</v>
      </c>
      <c r="C320" s="20" t="s">
        <v>23</v>
      </c>
      <c r="D320" s="20" t="s">
        <v>48</v>
      </c>
      <c r="E320" s="2">
        <v>-270.2702702702702</v>
      </c>
      <c r="F320" s="2">
        <v>220.00000000000003</v>
      </c>
      <c r="G320">
        <v>22</v>
      </c>
      <c r="H320">
        <v>25</v>
      </c>
      <c r="I320" s="9"/>
      <c r="J320" s="2" t="str">
        <f t="shared" si="124"/>
        <v>Dallas Cowboys</v>
      </c>
      <c r="K320" s="2" t="str">
        <f t="shared" si="125"/>
        <v>Arizona Cardinals</v>
      </c>
      <c r="L320" s="17">
        <f t="shared" si="126"/>
        <v>-270.2702702702702</v>
      </c>
      <c r="M320" s="18">
        <f t="shared" si="127"/>
        <v>220.00000000000003</v>
      </c>
      <c r="N320" s="4">
        <f t="shared" si="105"/>
        <v>1.43</v>
      </c>
      <c r="O320" s="4">
        <f t="shared" si="106"/>
        <v>2.9</v>
      </c>
      <c r="P320" s="4"/>
      <c r="Q320" s="4"/>
      <c r="R320" s="1">
        <f t="shared" si="107"/>
        <v>0.69930069930069938</v>
      </c>
      <c r="S320" s="1">
        <f t="shared" si="108"/>
        <v>0.34482758620689657</v>
      </c>
      <c r="T320" s="1">
        <f t="shared" si="109"/>
        <v>4.2263279445727608E-2</v>
      </c>
      <c r="U320" s="1">
        <f t="shared" si="110"/>
        <v>0.1772365565469014</v>
      </c>
      <c r="V320" s="1">
        <f t="shared" si="111"/>
        <v>0.68823655654690141</v>
      </c>
      <c r="W320" s="1"/>
      <c r="X320" s="17">
        <f t="shared" si="112"/>
        <v>452.98878777569371</v>
      </c>
      <c r="Y320" s="18">
        <f t="shared" si="113"/>
        <v>1963.0773393846457</v>
      </c>
      <c r="Z320" s="2">
        <f t="shared" si="114"/>
        <v>430.33934838690902</v>
      </c>
      <c r="AA320" s="18">
        <f t="shared" si="115"/>
        <v>1864.9234724154132</v>
      </c>
      <c r="AB320" s="2">
        <f t="shared" si="116"/>
        <v>-232.37475349358971</v>
      </c>
      <c r="AC320" s="2">
        <f t="shared" si="117"/>
        <v>186.49234724154132</v>
      </c>
      <c r="AD320" s="2">
        <f t="shared" si="118"/>
        <v>-1000</v>
      </c>
      <c r="AE320" s="2">
        <f t="shared" si="119"/>
        <v>1864.9234724154132</v>
      </c>
      <c r="AF320" s="5">
        <f t="shared" si="120"/>
        <v>-1</v>
      </c>
      <c r="AG320" s="5">
        <f t="shared" si="121"/>
        <v>1.9</v>
      </c>
      <c r="AH320" s="3">
        <f t="shared" si="122"/>
        <v>202201</v>
      </c>
      <c r="AI320" s="21">
        <v>1.43</v>
      </c>
      <c r="AJ320" s="21">
        <v>2.9</v>
      </c>
      <c r="AK320" s="21">
        <v>1.37</v>
      </c>
      <c r="AL320" s="21">
        <v>3.2</v>
      </c>
      <c r="AO320">
        <f t="shared" si="123"/>
        <v>-300</v>
      </c>
      <c r="AP320">
        <f>IF(E320&lt;F320,G320,H320)</f>
        <v>22</v>
      </c>
      <c r="AQ320">
        <f>IF(E320&lt;F320,H320,G320)</f>
        <v>25</v>
      </c>
    </row>
    <row r="321" spans="2:43" x14ac:dyDescent="0.25">
      <c r="B321" s="24">
        <v>44563</v>
      </c>
      <c r="C321" s="20" t="s">
        <v>32</v>
      </c>
      <c r="D321" s="20" t="s">
        <v>34</v>
      </c>
      <c r="E321" s="2">
        <v>-384.61538461538458</v>
      </c>
      <c r="F321" s="2">
        <v>300</v>
      </c>
      <c r="G321">
        <v>51</v>
      </c>
      <c r="H321">
        <v>29</v>
      </c>
      <c r="I321" s="9"/>
      <c r="J321" s="2" t="str">
        <f t="shared" si="124"/>
        <v>Seattle Seahawks</v>
      </c>
      <c r="K321" s="2" t="str">
        <f t="shared" si="125"/>
        <v>Detroit Lions</v>
      </c>
      <c r="L321" s="17">
        <f t="shared" si="126"/>
        <v>-384.61538461538458</v>
      </c>
      <c r="M321" s="18">
        <f t="shared" si="127"/>
        <v>300</v>
      </c>
      <c r="N321" s="4">
        <f t="shared" si="105"/>
        <v>1.26</v>
      </c>
      <c r="O321" s="4">
        <f t="shared" si="106"/>
        <v>4</v>
      </c>
      <c r="P321" s="4"/>
      <c r="Q321" s="4"/>
      <c r="R321" s="1">
        <f t="shared" si="107"/>
        <v>0.79365079365079361</v>
      </c>
      <c r="S321" s="1">
        <f t="shared" si="108"/>
        <v>0.25</v>
      </c>
      <c r="T321" s="1">
        <f t="shared" si="109"/>
        <v>4.1825095057034134E-2</v>
      </c>
      <c r="U321" s="1">
        <f t="shared" si="110"/>
        <v>0.2718253968253968</v>
      </c>
      <c r="V321" s="1">
        <f t="shared" si="111"/>
        <v>0.78282539682539687</v>
      </c>
      <c r="W321" s="1"/>
      <c r="X321" s="17">
        <f t="shared" si="112"/>
        <v>277.42406423618138</v>
      </c>
      <c r="Y321" s="18">
        <f t="shared" si="113"/>
        <v>3056.5054734484152</v>
      </c>
      <c r="Z321" s="2">
        <f t="shared" si="114"/>
        <v>263.55286102437231</v>
      </c>
      <c r="AA321" s="18">
        <f t="shared" si="115"/>
        <v>2903.6801997759944</v>
      </c>
      <c r="AB321" s="2">
        <f t="shared" si="116"/>
        <v>-379.4305233922405</v>
      </c>
      <c r="AC321" s="2">
        <f t="shared" si="117"/>
        <v>290.36801997759943</v>
      </c>
      <c r="AD321" s="2">
        <f t="shared" si="118"/>
        <v>263.55286102437231</v>
      </c>
      <c r="AE321" s="2">
        <f t="shared" si="119"/>
        <v>-1000</v>
      </c>
      <c r="AF321" s="5">
        <f t="shared" si="120"/>
        <v>0.26</v>
      </c>
      <c r="AG321" s="5">
        <f t="shared" si="121"/>
        <v>-1</v>
      </c>
      <c r="AH321" s="3">
        <f t="shared" si="122"/>
        <v>202201</v>
      </c>
      <c r="AI321" s="21">
        <v>1.26</v>
      </c>
      <c r="AJ321" s="21">
        <v>4</v>
      </c>
      <c r="AK321" s="21">
        <v>1.26</v>
      </c>
      <c r="AL321" s="21">
        <v>4</v>
      </c>
      <c r="AO321">
        <f t="shared" si="123"/>
        <v>-400</v>
      </c>
      <c r="AP321">
        <f>IF(E321&lt;F321,G321,H321)</f>
        <v>51</v>
      </c>
      <c r="AQ321">
        <f>IF(E321&lt;F321,H321,G321)</f>
        <v>29</v>
      </c>
    </row>
    <row r="322" spans="2:43" x14ac:dyDescent="0.25">
      <c r="B322" s="24">
        <v>44563</v>
      </c>
      <c r="C322" s="20" t="s">
        <v>31</v>
      </c>
      <c r="D322" s="20" t="s">
        <v>38</v>
      </c>
      <c r="E322" s="2">
        <v>-370.37037037037032</v>
      </c>
      <c r="F322" s="2">
        <v>280</v>
      </c>
      <c r="G322">
        <v>34</v>
      </c>
      <c r="H322">
        <v>13</v>
      </c>
      <c r="I322" s="9"/>
      <c r="J322" s="2" t="str">
        <f t="shared" si="124"/>
        <v>Los Angeles Chargers</v>
      </c>
      <c r="K322" s="2" t="str">
        <f t="shared" si="125"/>
        <v>Denver Broncos</v>
      </c>
      <c r="L322" s="17">
        <f t="shared" si="126"/>
        <v>-370.37037037037032</v>
      </c>
      <c r="M322" s="18">
        <f t="shared" si="127"/>
        <v>280</v>
      </c>
      <c r="N322" s="4">
        <f t="shared" si="105"/>
        <v>1.38</v>
      </c>
      <c r="O322" s="4">
        <f t="shared" si="106"/>
        <v>3.15</v>
      </c>
      <c r="P322" s="4"/>
      <c r="Q322" s="4"/>
      <c r="R322" s="1">
        <f t="shared" si="107"/>
        <v>0.7246376811594204</v>
      </c>
      <c r="S322" s="1">
        <f t="shared" si="108"/>
        <v>0.31746031746031744</v>
      </c>
      <c r="T322" s="1">
        <f t="shared" si="109"/>
        <v>4.039735099337749E-2</v>
      </c>
      <c r="U322" s="1">
        <f t="shared" si="110"/>
        <v>0.20358868184955148</v>
      </c>
      <c r="V322" s="1">
        <f t="shared" si="111"/>
        <v>0.71458868184955149</v>
      </c>
      <c r="W322" s="1"/>
      <c r="X322" s="17">
        <f t="shared" si="112"/>
        <v>399.40643533805462</v>
      </c>
      <c r="Y322" s="18">
        <f t="shared" si="113"/>
        <v>2205.1924375584526</v>
      </c>
      <c r="Z322" s="2">
        <f t="shared" si="114"/>
        <v>379.43611357115185</v>
      </c>
      <c r="AA322" s="18">
        <f t="shared" si="115"/>
        <v>2094.93281568053</v>
      </c>
      <c r="AB322" s="2">
        <f t="shared" si="116"/>
        <v>-263.54897813712716</v>
      </c>
      <c r="AC322" s="2">
        <f t="shared" si="117"/>
        <v>209.49328156805299</v>
      </c>
      <c r="AD322" s="2">
        <f t="shared" si="118"/>
        <v>379.43611357115185</v>
      </c>
      <c r="AE322" s="2">
        <f t="shared" si="119"/>
        <v>-1000</v>
      </c>
      <c r="AF322" s="5">
        <f t="shared" si="120"/>
        <v>0.37999999999999989</v>
      </c>
      <c r="AG322" s="5">
        <f t="shared" si="121"/>
        <v>-1</v>
      </c>
      <c r="AH322" s="3">
        <f t="shared" si="122"/>
        <v>202201</v>
      </c>
      <c r="AI322" s="21">
        <v>1.38</v>
      </c>
      <c r="AJ322" s="21">
        <v>3.15</v>
      </c>
      <c r="AK322" s="21">
        <v>1.27</v>
      </c>
      <c r="AL322" s="21">
        <v>3.8</v>
      </c>
      <c r="AO322">
        <f t="shared" si="123"/>
        <v>-400</v>
      </c>
      <c r="AP322">
        <f>IF(E322&lt;F322,G322,H322)</f>
        <v>34</v>
      </c>
      <c r="AQ322">
        <f>IF(E322&lt;F322,H322,G322)</f>
        <v>13</v>
      </c>
    </row>
    <row r="323" spans="2:43" x14ac:dyDescent="0.25">
      <c r="B323" s="24">
        <v>44563</v>
      </c>
      <c r="C323" s="20" t="s">
        <v>22</v>
      </c>
      <c r="D323" s="20" t="s">
        <v>40</v>
      </c>
      <c r="E323" s="2">
        <v>-769.23076923076985</v>
      </c>
      <c r="F323" s="2">
        <v>525</v>
      </c>
      <c r="G323">
        <v>23</v>
      </c>
      <c r="H323">
        <v>7</v>
      </c>
      <c r="I323" s="9"/>
      <c r="J323" s="2" t="str">
        <f t="shared" si="124"/>
        <v>San Francisco 49ers</v>
      </c>
      <c r="K323" s="2" t="str">
        <f t="shared" si="125"/>
        <v>Houston Texans</v>
      </c>
      <c r="L323" s="17">
        <f t="shared" si="126"/>
        <v>-769.23076923076985</v>
      </c>
      <c r="M323" s="18">
        <f t="shared" si="127"/>
        <v>525</v>
      </c>
      <c r="N323" s="4">
        <f t="shared" si="105"/>
        <v>1.08</v>
      </c>
      <c r="O323" s="4">
        <f t="shared" si="106"/>
        <v>8.5</v>
      </c>
      <c r="P323" s="4"/>
      <c r="Q323" s="4"/>
      <c r="R323" s="1">
        <f t="shared" si="107"/>
        <v>0.92592592592592582</v>
      </c>
      <c r="S323" s="1">
        <f t="shared" si="108"/>
        <v>0.11764705882352941</v>
      </c>
      <c r="T323" s="1">
        <f t="shared" si="109"/>
        <v>4.1753653444676408E-2</v>
      </c>
      <c r="U323" s="1">
        <f t="shared" si="110"/>
        <v>0.40413943355119819</v>
      </c>
      <c r="V323" s="1">
        <f t="shared" si="111"/>
        <v>0.9151394335511982</v>
      </c>
      <c r="W323" s="1"/>
      <c r="X323" s="17">
        <f t="shared" si="112"/>
        <v>92.729657730407752</v>
      </c>
      <c r="Y323" s="18">
        <f t="shared" si="113"/>
        <v>7215.6003418479522</v>
      </c>
      <c r="Z323" s="2">
        <f t="shared" si="114"/>
        <v>88.093174843887354</v>
      </c>
      <c r="AA323" s="18">
        <f t="shared" si="115"/>
        <v>6854.8203247555539</v>
      </c>
      <c r="AB323" s="2">
        <f t="shared" si="116"/>
        <v>-1135.1617214070568</v>
      </c>
      <c r="AC323" s="2">
        <f t="shared" si="117"/>
        <v>685.48203247555534</v>
      </c>
      <c r="AD323" s="2">
        <f t="shared" si="118"/>
        <v>88.093174843887354</v>
      </c>
      <c r="AE323" s="2">
        <f t="shared" si="119"/>
        <v>-1000</v>
      </c>
      <c r="AF323" s="5">
        <f t="shared" si="120"/>
        <v>8.0000000000000071E-2</v>
      </c>
      <c r="AG323" s="5">
        <f t="shared" si="121"/>
        <v>-1</v>
      </c>
      <c r="AH323" s="3">
        <f t="shared" si="122"/>
        <v>202201</v>
      </c>
      <c r="AI323" s="21">
        <v>1.08</v>
      </c>
      <c r="AJ323" s="21">
        <v>8.5</v>
      </c>
      <c r="AK323" s="21">
        <v>1.1299999999999999</v>
      </c>
      <c r="AL323" s="21">
        <v>6.25</v>
      </c>
      <c r="AO323">
        <f t="shared" si="123"/>
        <v>-800</v>
      </c>
      <c r="AP323">
        <f>IF(E323&lt;F323,G323,H323)</f>
        <v>23</v>
      </c>
      <c r="AQ323">
        <f>IF(E323&lt;F323,H323,G323)</f>
        <v>7</v>
      </c>
    </row>
    <row r="324" spans="2:43" x14ac:dyDescent="0.25">
      <c r="B324" s="24">
        <v>44563</v>
      </c>
      <c r="C324" s="20" t="s">
        <v>24</v>
      </c>
      <c r="D324" s="20" t="s">
        <v>35</v>
      </c>
      <c r="E324" s="2">
        <v>-1111.1111111111102</v>
      </c>
      <c r="F324" s="2">
        <v>700</v>
      </c>
      <c r="G324">
        <v>29</v>
      </c>
      <c r="H324">
        <v>15</v>
      </c>
      <c r="I324" s="9"/>
      <c r="J324" s="2" t="str">
        <f t="shared" si="124"/>
        <v>Buffalo Bills</v>
      </c>
      <c r="K324" s="2" t="str">
        <f t="shared" si="125"/>
        <v>Atlanta Falcons</v>
      </c>
      <c r="L324" s="17">
        <f t="shared" si="126"/>
        <v>-1111.1111111111102</v>
      </c>
      <c r="M324" s="18">
        <f t="shared" si="127"/>
        <v>700</v>
      </c>
      <c r="N324" s="4">
        <f t="shared" si="105"/>
        <v>1.1100000000000001</v>
      </c>
      <c r="O324" s="4">
        <f t="shared" si="106"/>
        <v>7</v>
      </c>
      <c r="P324" s="4"/>
      <c r="Q324" s="4"/>
      <c r="R324" s="1">
        <f t="shared" si="107"/>
        <v>0.9009009009009008</v>
      </c>
      <c r="S324" s="1">
        <f t="shared" si="108"/>
        <v>0.14285714285714285</v>
      </c>
      <c r="T324" s="1">
        <f t="shared" si="109"/>
        <v>4.1923551171393236E-2</v>
      </c>
      <c r="U324" s="1">
        <f t="shared" si="110"/>
        <v>0.379021879021879</v>
      </c>
      <c r="V324" s="1">
        <f t="shared" si="111"/>
        <v>0.89002187902187901</v>
      </c>
      <c r="W324" s="1"/>
      <c r="X324" s="17">
        <f t="shared" si="112"/>
        <v>123.56788475692903</v>
      </c>
      <c r="Y324" s="18">
        <f t="shared" si="113"/>
        <v>5887.3281029596874</v>
      </c>
      <c r="Z324" s="2">
        <f t="shared" si="114"/>
        <v>117.38949051908257</v>
      </c>
      <c r="AA324" s="18">
        <f t="shared" si="115"/>
        <v>5592.9616978117028</v>
      </c>
      <c r="AB324" s="2">
        <f t="shared" si="116"/>
        <v>-851.86501413211454</v>
      </c>
      <c r="AC324" s="2">
        <f t="shared" si="117"/>
        <v>559.29616978117031</v>
      </c>
      <c r="AD324" s="2">
        <f t="shared" si="118"/>
        <v>117.38949051908257</v>
      </c>
      <c r="AE324" s="2">
        <f t="shared" si="119"/>
        <v>-1000</v>
      </c>
      <c r="AF324" s="5">
        <f t="shared" si="120"/>
        <v>0.1100000000000001</v>
      </c>
      <c r="AG324" s="5">
        <f t="shared" si="121"/>
        <v>-1</v>
      </c>
      <c r="AH324" s="3">
        <f t="shared" si="122"/>
        <v>202201</v>
      </c>
      <c r="AI324" s="21">
        <v>1.1100000000000001</v>
      </c>
      <c r="AJ324" s="21">
        <v>7</v>
      </c>
      <c r="AK324" s="21">
        <v>1.0900000000000001</v>
      </c>
      <c r="AL324" s="21">
        <v>8</v>
      </c>
      <c r="AO324">
        <f t="shared" si="123"/>
        <v>-1200</v>
      </c>
      <c r="AP324">
        <f>IF(E324&lt;F324,G324,H324)</f>
        <v>29</v>
      </c>
      <c r="AQ324">
        <f>IF(E324&lt;F324,H324,G324)</f>
        <v>15</v>
      </c>
    </row>
    <row r="325" spans="2:43" x14ac:dyDescent="0.25">
      <c r="B325" s="24">
        <v>44563</v>
      </c>
      <c r="C325" s="20" t="s">
        <v>37</v>
      </c>
      <c r="D325" s="20" t="s">
        <v>25</v>
      </c>
      <c r="E325" s="2">
        <v>-294.11764705882348</v>
      </c>
      <c r="F325" s="2">
        <v>235</v>
      </c>
      <c r="G325">
        <v>29</v>
      </c>
      <c r="H325">
        <v>3</v>
      </c>
      <c r="I325" s="9"/>
      <c r="J325" s="2" t="str">
        <f t="shared" si="124"/>
        <v>Chicago Bears</v>
      </c>
      <c r="K325" s="2" t="str">
        <f t="shared" si="125"/>
        <v>New York Giants</v>
      </c>
      <c r="L325" s="17">
        <f t="shared" si="126"/>
        <v>-294.11764705882348</v>
      </c>
      <c r="M325" s="18">
        <f t="shared" si="127"/>
        <v>235</v>
      </c>
      <c r="N325" s="4">
        <f t="shared" ref="N325:N388" si="128">IF(E325&lt;0,AI325,AJ325)</f>
        <v>1.37</v>
      </c>
      <c r="O325" s="4">
        <f t="shared" ref="O325:O388" si="129">IF(E325&lt;0,AJ325,AI325)</f>
        <v>3.2</v>
      </c>
      <c r="P325" s="4"/>
      <c r="Q325" s="4"/>
      <c r="R325" s="1">
        <f t="shared" ref="R325:R388" si="130">1/N325</f>
        <v>0.72992700729927007</v>
      </c>
      <c r="S325" s="1">
        <f t="shared" ref="S325:S388" si="131">1/O325</f>
        <v>0.3125</v>
      </c>
      <c r="T325" s="1">
        <f t="shared" ref="T325:T388" si="132">1-N325*O325/(N325+O325)</f>
        <v>4.0700218818380707E-2</v>
      </c>
      <c r="U325" s="1">
        <f t="shared" ref="U325:U388" si="133">ABS(R325-S325)/2</f>
        <v>0.20871350364963503</v>
      </c>
      <c r="V325" s="1">
        <f t="shared" ref="V325:V388" si="134">V$1+IF(N325&lt;=O325,U325,-U325)</f>
        <v>0.71971350364963504</v>
      </c>
      <c r="W325" s="1"/>
      <c r="X325" s="17">
        <f t="shared" ref="X325:X388" si="135">(1/V325-1)*1000</f>
        <v>389.44176388110628</v>
      </c>
      <c r="Y325" s="18">
        <f t="shared" ref="Y325:Y388" si="136">1000000/(X325+W$1)-X$1</f>
        <v>2256.8044836814311</v>
      </c>
      <c r="Z325" s="2">
        <f t="shared" ref="Z325:Z388" si="137">X325*0.95</f>
        <v>369.96967568705094</v>
      </c>
      <c r="AA325" s="18">
        <f t="shared" ref="AA325:AA388" si="138">Y325*0.95</f>
        <v>2143.9642594973593</v>
      </c>
      <c r="AB325" s="2">
        <f t="shared" ref="AB325:AB388" si="139">IF(Z325&lt;1000,-100000/Z325,Z325/10)</f>
        <v>-270.29242278923357</v>
      </c>
      <c r="AC325" s="2">
        <f t="shared" ref="AC325:AC388" si="140">IF(AA325&lt;1000,-100000/AA325,AA325/10)</f>
        <v>214.39642594973594</v>
      </c>
      <c r="AD325" s="2">
        <f t="shared" ref="AD325:AD388" si="141">IF(AP325&gt;AQ325,Z325,-1000)</f>
        <v>369.96967568705094</v>
      </c>
      <c r="AE325" s="2">
        <f t="shared" ref="AE325:AE388" si="142">IF(AQ325&gt;AP325,AA325,-1000)</f>
        <v>-1000</v>
      </c>
      <c r="AF325" s="5">
        <f t="shared" ref="AF325:AF388" si="143">IF(AP325&gt;AQ325,N325-1,-1)</f>
        <v>0.37000000000000011</v>
      </c>
      <c r="AG325" s="5">
        <f t="shared" ref="AG325:AG388" si="144">IF(AQ325&gt;AP325,O325-1,-1)</f>
        <v>-1</v>
      </c>
      <c r="AH325" s="3">
        <f t="shared" ref="AH325:AH388" si="145">YEAR(B325)*100+MONTH(B325)</f>
        <v>202201</v>
      </c>
      <c r="AI325" s="21">
        <v>1.37</v>
      </c>
      <c r="AJ325" s="21">
        <v>3.2</v>
      </c>
      <c r="AK325" s="21">
        <v>1.34</v>
      </c>
      <c r="AL325" s="21">
        <v>3.35</v>
      </c>
      <c r="AO325">
        <f t="shared" ref="AO325:AO388" si="146">IF(L325&lt;-200,INT(L325/100)*100,INT(L325/10)*10)</f>
        <v>-300</v>
      </c>
      <c r="AP325">
        <f>IF(E325&lt;F325,G325,H325)</f>
        <v>29</v>
      </c>
      <c r="AQ325">
        <f>IF(E325&lt;F325,H325,G325)</f>
        <v>3</v>
      </c>
    </row>
    <row r="326" spans="2:43" x14ac:dyDescent="0.25">
      <c r="B326" s="24">
        <v>44563</v>
      </c>
      <c r="C326" s="20" t="s">
        <v>21</v>
      </c>
      <c r="D326" s="20" t="s">
        <v>20</v>
      </c>
      <c r="E326" s="2">
        <v>165</v>
      </c>
      <c r="F326" s="2">
        <v>-185.18518518518516</v>
      </c>
      <c r="G326">
        <v>34</v>
      </c>
      <c r="H326">
        <v>31</v>
      </c>
      <c r="I326" s="9"/>
      <c r="J326" s="2" t="str">
        <f t="shared" si="124"/>
        <v>Kansas City Chiefs</v>
      </c>
      <c r="K326" s="2" t="str">
        <f t="shared" si="125"/>
        <v>Cincinnati Bengals</v>
      </c>
      <c r="L326" s="17">
        <f t="shared" si="126"/>
        <v>-185.18518518518516</v>
      </c>
      <c r="M326" s="18">
        <f t="shared" si="127"/>
        <v>165</v>
      </c>
      <c r="N326" s="4">
        <f t="shared" si="128"/>
        <v>1.45</v>
      </c>
      <c r="O326" s="4">
        <f t="shared" si="129"/>
        <v>2.8</v>
      </c>
      <c r="P326" s="4"/>
      <c r="Q326" s="4"/>
      <c r="R326" s="1">
        <f t="shared" si="130"/>
        <v>0.68965517241379315</v>
      </c>
      <c r="S326" s="1">
        <f t="shared" si="131"/>
        <v>0.35714285714285715</v>
      </c>
      <c r="T326" s="1">
        <f t="shared" si="132"/>
        <v>4.4705882352941262E-2</v>
      </c>
      <c r="U326" s="1">
        <f t="shared" si="133"/>
        <v>0.166256157635468</v>
      </c>
      <c r="V326" s="1">
        <f t="shared" si="134"/>
        <v>0.67725615763546798</v>
      </c>
      <c r="W326" s="1"/>
      <c r="X326" s="17">
        <f t="shared" si="135"/>
        <v>476.54619116545314</v>
      </c>
      <c r="Y326" s="18">
        <f t="shared" si="136"/>
        <v>1872.3757127156628</v>
      </c>
      <c r="Z326" s="2">
        <f t="shared" si="137"/>
        <v>452.71888160718044</v>
      </c>
      <c r="AA326" s="18">
        <f t="shared" si="138"/>
        <v>1778.7569270798795</v>
      </c>
      <c r="AB326" s="2">
        <f t="shared" si="139"/>
        <v>-220.88762820095712</v>
      </c>
      <c r="AC326" s="2">
        <f t="shared" si="140"/>
        <v>177.87569270798795</v>
      </c>
      <c r="AD326" s="2">
        <f t="shared" si="141"/>
        <v>-1000</v>
      </c>
      <c r="AE326" s="2">
        <f t="shared" si="142"/>
        <v>1778.7569270798795</v>
      </c>
      <c r="AF326" s="5">
        <f t="shared" si="143"/>
        <v>-1</v>
      </c>
      <c r="AG326" s="5">
        <f t="shared" si="144"/>
        <v>1.7999999999999998</v>
      </c>
      <c r="AH326" s="3">
        <f t="shared" si="145"/>
        <v>202201</v>
      </c>
      <c r="AI326" s="21">
        <v>2.8</v>
      </c>
      <c r="AJ326" s="21">
        <v>1.45</v>
      </c>
      <c r="AK326" s="21">
        <v>2.65</v>
      </c>
      <c r="AL326" s="21">
        <v>1.54</v>
      </c>
      <c r="AO326">
        <f t="shared" si="146"/>
        <v>-190</v>
      </c>
      <c r="AP326">
        <f>IF(E326&lt;F326,G326,H326)</f>
        <v>31</v>
      </c>
      <c r="AQ326">
        <f>IF(E326&lt;F326,H326,G326)</f>
        <v>34</v>
      </c>
    </row>
    <row r="327" spans="2:43" x14ac:dyDescent="0.25">
      <c r="B327" s="24">
        <v>44563</v>
      </c>
      <c r="C327" s="20" t="s">
        <v>39</v>
      </c>
      <c r="D327" s="20" t="s">
        <v>50</v>
      </c>
      <c r="E327" s="2">
        <v>-400</v>
      </c>
      <c r="F327" s="2">
        <v>320</v>
      </c>
      <c r="G327">
        <v>20</v>
      </c>
      <c r="H327">
        <v>23</v>
      </c>
      <c r="I327" s="9"/>
      <c r="J327" s="2" t="str">
        <f t="shared" ref="J327:J390" si="147">IF(E327&lt;=F327,C327,D327)</f>
        <v>Indianapolis Colts</v>
      </c>
      <c r="K327" s="2" t="str">
        <f t="shared" ref="K327:K390" si="148">IF(E327&gt;F327,C327,D327)</f>
        <v>Las Vegas Raiders</v>
      </c>
      <c r="L327" s="17">
        <f t="shared" ref="L327:L390" si="149">IF(E327&lt;=F327,E327,F327)</f>
        <v>-400</v>
      </c>
      <c r="M327" s="18">
        <f t="shared" ref="M327:M390" si="150">IF(E327&gt;F327,E327,F327)</f>
        <v>320</v>
      </c>
      <c r="N327" s="4">
        <f t="shared" si="128"/>
        <v>1.27</v>
      </c>
      <c r="O327" s="4">
        <f t="shared" si="129"/>
        <v>3.9</v>
      </c>
      <c r="P327" s="4"/>
      <c r="Q327" s="4"/>
      <c r="R327" s="1">
        <f t="shared" si="130"/>
        <v>0.78740157480314954</v>
      </c>
      <c r="S327" s="1">
        <f t="shared" si="131"/>
        <v>0.25641025641025644</v>
      </c>
      <c r="T327" s="1">
        <f t="shared" si="132"/>
        <v>4.1972920696324856E-2</v>
      </c>
      <c r="U327" s="1">
        <f t="shared" si="133"/>
        <v>0.26549565919644658</v>
      </c>
      <c r="V327" s="1">
        <f t="shared" si="134"/>
        <v>0.77649565919644659</v>
      </c>
      <c r="W327" s="1"/>
      <c r="X327" s="17">
        <f t="shared" si="135"/>
        <v>287.83720572867844</v>
      </c>
      <c r="Y327" s="18">
        <f t="shared" si="136"/>
        <v>2959.4718041984102</v>
      </c>
      <c r="Z327" s="2">
        <f t="shared" si="137"/>
        <v>273.4453454422445</v>
      </c>
      <c r="AA327" s="18">
        <f t="shared" si="138"/>
        <v>2811.4982139884896</v>
      </c>
      <c r="AB327" s="2">
        <f t="shared" si="139"/>
        <v>-365.70379297650692</v>
      </c>
      <c r="AC327" s="2">
        <f t="shared" si="140"/>
        <v>281.14982139884899</v>
      </c>
      <c r="AD327" s="2">
        <f t="shared" si="141"/>
        <v>-1000</v>
      </c>
      <c r="AE327" s="2">
        <f t="shared" si="142"/>
        <v>2811.4982139884896</v>
      </c>
      <c r="AF327" s="5">
        <f t="shared" si="143"/>
        <v>-1</v>
      </c>
      <c r="AG327" s="5">
        <f t="shared" si="144"/>
        <v>2.9</v>
      </c>
      <c r="AH327" s="3">
        <f t="shared" si="145"/>
        <v>202201</v>
      </c>
      <c r="AI327" s="21">
        <v>1.27</v>
      </c>
      <c r="AJ327" s="21">
        <v>3.9</v>
      </c>
      <c r="AK327" s="21">
        <v>1.25</v>
      </c>
      <c r="AL327" s="21">
        <v>4.2</v>
      </c>
      <c r="AO327">
        <f t="shared" si="146"/>
        <v>-400</v>
      </c>
      <c r="AP327">
        <f>IF(E327&lt;F327,G327,H327)</f>
        <v>20</v>
      </c>
      <c r="AQ327">
        <f>IF(E327&lt;F327,H327,G327)</f>
        <v>23</v>
      </c>
    </row>
    <row r="328" spans="2:43" x14ac:dyDescent="0.25">
      <c r="B328" s="24">
        <v>44563</v>
      </c>
      <c r="C328" s="20" t="s">
        <v>36</v>
      </c>
      <c r="D328" s="20" t="s">
        <v>26</v>
      </c>
      <c r="E328" s="2">
        <v>-1428.5714285714273</v>
      </c>
      <c r="F328" s="2">
        <v>800</v>
      </c>
      <c r="G328">
        <v>50</v>
      </c>
      <c r="H328">
        <v>10</v>
      </c>
      <c r="I328" s="9"/>
      <c r="J328" s="2" t="str">
        <f t="shared" si="147"/>
        <v>New England Patriots</v>
      </c>
      <c r="K328" s="2" t="str">
        <f t="shared" si="148"/>
        <v>Jacksonville Jaguars</v>
      </c>
      <c r="L328" s="17">
        <f t="shared" si="149"/>
        <v>-1428.5714285714273</v>
      </c>
      <c r="M328" s="18">
        <f t="shared" si="150"/>
        <v>800</v>
      </c>
      <c r="N328" s="4">
        <f t="shared" si="128"/>
        <v>1.0900000000000001</v>
      </c>
      <c r="O328" s="4">
        <f t="shared" si="129"/>
        <v>8</v>
      </c>
      <c r="P328" s="4"/>
      <c r="Q328" s="4"/>
      <c r="R328" s="1">
        <f t="shared" si="130"/>
        <v>0.9174311926605504</v>
      </c>
      <c r="S328" s="1">
        <f t="shared" si="131"/>
        <v>0.125</v>
      </c>
      <c r="T328" s="1">
        <f t="shared" si="132"/>
        <v>4.0704070407040605E-2</v>
      </c>
      <c r="U328" s="1">
        <f t="shared" si="133"/>
        <v>0.3962155963302752</v>
      </c>
      <c r="V328" s="1">
        <f t="shared" si="134"/>
        <v>0.90721559633027526</v>
      </c>
      <c r="W328" s="1"/>
      <c r="X328" s="17">
        <f t="shared" si="135"/>
        <v>102.27381897427846</v>
      </c>
      <c r="Y328" s="18">
        <f t="shared" si="136"/>
        <v>6745.0731234154464</v>
      </c>
      <c r="Z328" s="2">
        <f t="shared" si="137"/>
        <v>97.160128025564532</v>
      </c>
      <c r="AA328" s="18">
        <f t="shared" si="138"/>
        <v>6407.8194672446734</v>
      </c>
      <c r="AB328" s="2">
        <f t="shared" si="139"/>
        <v>-1029.2287796665753</v>
      </c>
      <c r="AC328" s="2">
        <f t="shared" si="140"/>
        <v>640.78194672446739</v>
      </c>
      <c r="AD328" s="2">
        <f t="shared" si="141"/>
        <v>97.160128025564532</v>
      </c>
      <c r="AE328" s="2">
        <f t="shared" si="142"/>
        <v>-1000</v>
      </c>
      <c r="AF328" s="5">
        <f t="shared" si="143"/>
        <v>9.000000000000008E-2</v>
      </c>
      <c r="AG328" s="5">
        <f t="shared" si="144"/>
        <v>-1</v>
      </c>
      <c r="AH328" s="3">
        <f t="shared" si="145"/>
        <v>202201</v>
      </c>
      <c r="AI328" s="21">
        <v>1.0900000000000001</v>
      </c>
      <c r="AJ328" s="21">
        <v>8</v>
      </c>
      <c r="AK328" s="21">
        <v>1.07</v>
      </c>
      <c r="AL328" s="21">
        <v>9</v>
      </c>
      <c r="AO328">
        <f t="shared" si="146"/>
        <v>-1500</v>
      </c>
      <c r="AP328">
        <f>IF(E328&lt;F328,G328,H328)</f>
        <v>50</v>
      </c>
      <c r="AQ328">
        <f>IF(E328&lt;F328,H328,G328)</f>
        <v>10</v>
      </c>
    </row>
    <row r="329" spans="2:43" x14ac:dyDescent="0.25">
      <c r="B329" s="24">
        <v>44563</v>
      </c>
      <c r="C329" s="20" t="s">
        <v>43</v>
      </c>
      <c r="D329" s="20" t="s">
        <v>44</v>
      </c>
      <c r="E329" s="2">
        <v>-303.03030303030295</v>
      </c>
      <c r="F329" s="2">
        <v>240</v>
      </c>
      <c r="G329">
        <v>18</v>
      </c>
      <c r="H329">
        <v>10</v>
      </c>
      <c r="I329" s="9"/>
      <c r="J329" s="2" t="str">
        <f t="shared" si="147"/>
        <v>New Orleans Saints</v>
      </c>
      <c r="K329" s="2" t="str">
        <f t="shared" si="148"/>
        <v>Carolina Panthers</v>
      </c>
      <c r="L329" s="17">
        <f t="shared" si="149"/>
        <v>-303.03030303030295</v>
      </c>
      <c r="M329" s="18">
        <f t="shared" si="150"/>
        <v>240</v>
      </c>
      <c r="N329" s="4">
        <f t="shared" si="128"/>
        <v>1.34</v>
      </c>
      <c r="O329" s="4">
        <f t="shared" si="129"/>
        <v>3.35</v>
      </c>
      <c r="P329" s="4"/>
      <c r="Q329" s="4"/>
      <c r="R329" s="1">
        <f t="shared" si="130"/>
        <v>0.74626865671641784</v>
      </c>
      <c r="S329" s="1">
        <f t="shared" si="131"/>
        <v>0.29850746268656714</v>
      </c>
      <c r="T329" s="1">
        <f t="shared" si="132"/>
        <v>4.2857142857142816E-2</v>
      </c>
      <c r="U329" s="1">
        <f t="shared" si="133"/>
        <v>0.22388059701492535</v>
      </c>
      <c r="V329" s="1">
        <f t="shared" si="134"/>
        <v>0.73488059701492536</v>
      </c>
      <c r="W329" s="1"/>
      <c r="X329" s="17">
        <f t="shared" si="135"/>
        <v>360.7652781444848</v>
      </c>
      <c r="Y329" s="18">
        <f t="shared" si="136"/>
        <v>2419.4789829550677</v>
      </c>
      <c r="Z329" s="2">
        <f t="shared" si="137"/>
        <v>342.72701423726056</v>
      </c>
      <c r="AA329" s="18">
        <f t="shared" si="138"/>
        <v>2298.5050338073142</v>
      </c>
      <c r="AB329" s="2">
        <f t="shared" si="139"/>
        <v>-291.77740839177835</v>
      </c>
      <c r="AC329" s="2">
        <f t="shared" si="140"/>
        <v>229.85050338073142</v>
      </c>
      <c r="AD329" s="2">
        <f t="shared" si="141"/>
        <v>342.72701423726056</v>
      </c>
      <c r="AE329" s="2">
        <f t="shared" si="142"/>
        <v>-1000</v>
      </c>
      <c r="AF329" s="5">
        <f t="shared" si="143"/>
        <v>0.34000000000000008</v>
      </c>
      <c r="AG329" s="5">
        <f t="shared" si="144"/>
        <v>-1</v>
      </c>
      <c r="AH329" s="3">
        <f t="shared" si="145"/>
        <v>202201</v>
      </c>
      <c r="AI329" s="21">
        <v>1.34</v>
      </c>
      <c r="AJ329" s="21">
        <v>3.35</v>
      </c>
      <c r="AK329" s="21">
        <v>1.33</v>
      </c>
      <c r="AL329" s="21">
        <v>3.4</v>
      </c>
      <c r="AO329">
        <f t="shared" si="146"/>
        <v>-400</v>
      </c>
      <c r="AP329">
        <f>IF(E329&lt;F329,G329,H329)</f>
        <v>18</v>
      </c>
      <c r="AQ329">
        <f>IF(E329&lt;F329,H329,G329)</f>
        <v>10</v>
      </c>
    </row>
    <row r="330" spans="2:43" x14ac:dyDescent="0.25">
      <c r="B330" s="24">
        <v>44563</v>
      </c>
      <c r="C330" s="20" t="s">
        <v>42</v>
      </c>
      <c r="D330" s="20" t="s">
        <v>27</v>
      </c>
      <c r="E330" s="2">
        <v>575</v>
      </c>
      <c r="F330" s="2">
        <v>-909.09090909090833</v>
      </c>
      <c r="G330">
        <v>24</v>
      </c>
      <c r="H330">
        <v>28</v>
      </c>
      <c r="I330" s="9"/>
      <c r="J330" s="2" t="str">
        <f t="shared" si="147"/>
        <v>Tampa Bay Buccaneers</v>
      </c>
      <c r="K330" s="2" t="str">
        <f t="shared" si="148"/>
        <v>New York Jets</v>
      </c>
      <c r="L330" s="17">
        <f t="shared" si="149"/>
        <v>-909.09090909090833</v>
      </c>
      <c r="M330" s="18">
        <f t="shared" si="150"/>
        <v>575</v>
      </c>
      <c r="N330" s="4">
        <f t="shared" si="128"/>
        <v>1.1200000000000001</v>
      </c>
      <c r="O330" s="4">
        <f t="shared" si="129"/>
        <v>6.5</v>
      </c>
      <c r="P330" s="4"/>
      <c r="Q330" s="4"/>
      <c r="R330" s="1">
        <f t="shared" si="130"/>
        <v>0.89285714285714279</v>
      </c>
      <c r="S330" s="1">
        <f t="shared" si="131"/>
        <v>0.15384615384615385</v>
      </c>
      <c r="T330" s="1">
        <f t="shared" si="132"/>
        <v>4.4619422572178324E-2</v>
      </c>
      <c r="U330" s="1">
        <f t="shared" si="133"/>
        <v>0.36950549450549447</v>
      </c>
      <c r="V330" s="1">
        <f t="shared" si="134"/>
        <v>0.88050549450549442</v>
      </c>
      <c r="W330" s="1"/>
      <c r="X330" s="17">
        <f t="shared" si="135"/>
        <v>135.71125477373158</v>
      </c>
      <c r="Y330" s="18">
        <f t="shared" si="136"/>
        <v>5488.6896490044255</v>
      </c>
      <c r="Z330" s="2">
        <f t="shared" si="137"/>
        <v>128.92569203504499</v>
      </c>
      <c r="AA330" s="18">
        <f t="shared" si="138"/>
        <v>5214.2551665542042</v>
      </c>
      <c r="AB330" s="2">
        <f t="shared" si="139"/>
        <v>-775.64059127033954</v>
      </c>
      <c r="AC330" s="2">
        <f t="shared" si="140"/>
        <v>521.42551665542044</v>
      </c>
      <c r="AD330" s="2">
        <f t="shared" si="141"/>
        <v>128.92569203504499</v>
      </c>
      <c r="AE330" s="2">
        <f t="shared" si="142"/>
        <v>-1000</v>
      </c>
      <c r="AF330" s="5">
        <f t="shared" si="143"/>
        <v>0.12000000000000011</v>
      </c>
      <c r="AG330" s="5">
        <f t="shared" si="144"/>
        <v>-1</v>
      </c>
      <c r="AH330" s="3">
        <f t="shared" si="145"/>
        <v>202201</v>
      </c>
      <c r="AI330" s="21">
        <v>6.5</v>
      </c>
      <c r="AJ330" s="21">
        <v>1.1200000000000001</v>
      </c>
      <c r="AK330" s="21">
        <v>6.75</v>
      </c>
      <c r="AL330" s="21">
        <v>1.1100000000000001</v>
      </c>
      <c r="AO330">
        <f t="shared" si="146"/>
        <v>-1000</v>
      </c>
      <c r="AP330">
        <f>IF(E330&lt;F330,G330,H330)</f>
        <v>28</v>
      </c>
      <c r="AQ330">
        <f>IF(E330&lt;F330,H330,G330)</f>
        <v>24</v>
      </c>
    </row>
    <row r="331" spans="2:43" x14ac:dyDescent="0.25">
      <c r="B331" s="24">
        <v>44563</v>
      </c>
      <c r="C331" s="20" t="s">
        <v>41</v>
      </c>
      <c r="D331" s="20" t="s">
        <v>30</v>
      </c>
      <c r="E331" s="2">
        <v>-172.41379310344826</v>
      </c>
      <c r="F331" s="2">
        <v>150</v>
      </c>
      <c r="G331">
        <v>34</v>
      </c>
      <c r="H331">
        <v>3</v>
      </c>
      <c r="I331" s="9"/>
      <c r="J331" s="2" t="str">
        <f t="shared" si="147"/>
        <v>Tennessee Titans</v>
      </c>
      <c r="K331" s="2" t="str">
        <f t="shared" si="148"/>
        <v>Miami Dolphins</v>
      </c>
      <c r="L331" s="17">
        <f t="shared" si="149"/>
        <v>-172.41379310344826</v>
      </c>
      <c r="M331" s="18">
        <f t="shared" si="150"/>
        <v>150</v>
      </c>
      <c r="N331" s="4">
        <f t="shared" si="128"/>
        <v>1.55</v>
      </c>
      <c r="O331" s="4">
        <f t="shared" si="129"/>
        <v>2.6</v>
      </c>
      <c r="P331" s="4"/>
      <c r="Q331" s="4"/>
      <c r="R331" s="1">
        <f t="shared" si="130"/>
        <v>0.64516129032258063</v>
      </c>
      <c r="S331" s="1">
        <f t="shared" si="131"/>
        <v>0.38461538461538458</v>
      </c>
      <c r="T331" s="1">
        <f t="shared" si="132"/>
        <v>2.8915662650602414E-2</v>
      </c>
      <c r="U331" s="1">
        <f t="shared" si="133"/>
        <v>0.13027295285359802</v>
      </c>
      <c r="V331" s="1">
        <f t="shared" si="134"/>
        <v>0.64127295285359809</v>
      </c>
      <c r="W331" s="1"/>
      <c r="X331" s="17">
        <f t="shared" si="135"/>
        <v>559.39837404665798</v>
      </c>
      <c r="Y331" s="18">
        <f t="shared" si="136"/>
        <v>1609.5378726032154</v>
      </c>
      <c r="Z331" s="2">
        <f t="shared" si="137"/>
        <v>531.42845534432502</v>
      </c>
      <c r="AA331" s="18">
        <f t="shared" si="138"/>
        <v>1529.0609789730545</v>
      </c>
      <c r="AB331" s="2">
        <f t="shared" si="139"/>
        <v>-188.17208411470486</v>
      </c>
      <c r="AC331" s="2">
        <f t="shared" si="140"/>
        <v>152.90609789730544</v>
      </c>
      <c r="AD331" s="2">
        <f t="shared" si="141"/>
        <v>531.42845534432502</v>
      </c>
      <c r="AE331" s="2">
        <f t="shared" si="142"/>
        <v>-1000</v>
      </c>
      <c r="AF331" s="5">
        <f t="shared" si="143"/>
        <v>0.55000000000000004</v>
      </c>
      <c r="AG331" s="5">
        <f t="shared" si="144"/>
        <v>-1</v>
      </c>
      <c r="AH331" s="3">
        <f t="shared" si="145"/>
        <v>202201</v>
      </c>
      <c r="AI331" s="21">
        <v>1.55</v>
      </c>
      <c r="AJ331" s="21">
        <v>2.6</v>
      </c>
      <c r="AK331" s="21">
        <v>1.58</v>
      </c>
      <c r="AL331" s="21">
        <v>2.5</v>
      </c>
      <c r="AO331">
        <f t="shared" si="146"/>
        <v>-180</v>
      </c>
      <c r="AP331">
        <f>IF(E331&lt;F331,G331,H331)</f>
        <v>34</v>
      </c>
      <c r="AQ331">
        <f>IF(E331&lt;F331,H331,G331)</f>
        <v>3</v>
      </c>
    </row>
    <row r="332" spans="2:43" x14ac:dyDescent="0.25">
      <c r="B332" s="24">
        <v>44563</v>
      </c>
      <c r="C332" s="20" t="s">
        <v>51</v>
      </c>
      <c r="D332" s="20" t="s">
        <v>19</v>
      </c>
      <c r="E332" s="2">
        <v>215</v>
      </c>
      <c r="F332" s="2">
        <v>-263.1578947368422</v>
      </c>
      <c r="G332">
        <v>16</v>
      </c>
      <c r="H332">
        <v>20</v>
      </c>
      <c r="I332" s="9"/>
      <c r="J332" s="2" t="str">
        <f t="shared" si="147"/>
        <v>Philadelphia Eagles</v>
      </c>
      <c r="K332" s="2" t="str">
        <f t="shared" si="148"/>
        <v>Washington Football Team</v>
      </c>
      <c r="L332" s="17">
        <f t="shared" si="149"/>
        <v>-263.1578947368422</v>
      </c>
      <c r="M332" s="18">
        <f t="shared" si="150"/>
        <v>215</v>
      </c>
      <c r="N332" s="4">
        <f t="shared" si="128"/>
        <v>1.62</v>
      </c>
      <c r="O332" s="4">
        <f t="shared" si="129"/>
        <v>2.4</v>
      </c>
      <c r="P332" s="4"/>
      <c r="Q332" s="4"/>
      <c r="R332" s="1">
        <f t="shared" si="130"/>
        <v>0.61728395061728392</v>
      </c>
      <c r="S332" s="1">
        <f t="shared" si="131"/>
        <v>0.41666666666666669</v>
      </c>
      <c r="T332" s="1">
        <f t="shared" si="132"/>
        <v>3.2835820895522283E-2</v>
      </c>
      <c r="U332" s="1">
        <f t="shared" si="133"/>
        <v>0.10030864197530862</v>
      </c>
      <c r="V332" s="1">
        <f t="shared" si="134"/>
        <v>0.61130864197530865</v>
      </c>
      <c r="W332" s="1"/>
      <c r="X332" s="17">
        <f t="shared" si="135"/>
        <v>635.83488165441463</v>
      </c>
      <c r="Y332" s="18">
        <f t="shared" si="136"/>
        <v>1423.7849094482656</v>
      </c>
      <c r="Z332" s="2">
        <f t="shared" si="137"/>
        <v>604.04313757169382</v>
      </c>
      <c r="AA332" s="18">
        <f t="shared" si="138"/>
        <v>1352.5956639758522</v>
      </c>
      <c r="AB332" s="2">
        <f t="shared" si="139"/>
        <v>-165.55109027810289</v>
      </c>
      <c r="AC332" s="2">
        <f t="shared" si="140"/>
        <v>135.25956639758522</v>
      </c>
      <c r="AD332" s="2">
        <f t="shared" si="141"/>
        <v>604.04313757169382</v>
      </c>
      <c r="AE332" s="2">
        <f t="shared" si="142"/>
        <v>-1000</v>
      </c>
      <c r="AF332" s="5">
        <f t="shared" si="143"/>
        <v>0.62000000000000011</v>
      </c>
      <c r="AG332" s="5">
        <f t="shared" si="144"/>
        <v>-1</v>
      </c>
      <c r="AH332" s="3">
        <f t="shared" si="145"/>
        <v>202201</v>
      </c>
      <c r="AI332" s="21">
        <v>2.4</v>
      </c>
      <c r="AJ332" s="21">
        <v>1.62</v>
      </c>
      <c r="AK332" s="21">
        <v>3.15</v>
      </c>
      <c r="AL332" s="21">
        <v>1.38</v>
      </c>
      <c r="AO332">
        <f t="shared" si="146"/>
        <v>-300</v>
      </c>
      <c r="AP332">
        <f>IF(E332&lt;F332,G332,H332)</f>
        <v>20</v>
      </c>
      <c r="AQ332">
        <f>IF(E332&lt;F332,H332,G332)</f>
        <v>16</v>
      </c>
    </row>
    <row r="333" spans="2:43" x14ac:dyDescent="0.25">
      <c r="B333" s="24">
        <v>44557</v>
      </c>
      <c r="C333" s="20" t="s">
        <v>43</v>
      </c>
      <c r="D333" s="20" t="s">
        <v>30</v>
      </c>
      <c r="E333" s="2">
        <v>150</v>
      </c>
      <c r="F333" s="2">
        <v>-172.41379310344826</v>
      </c>
      <c r="G333">
        <v>3</v>
      </c>
      <c r="H333">
        <v>20</v>
      </c>
      <c r="I333" s="9"/>
      <c r="J333" s="2" t="str">
        <f t="shared" si="147"/>
        <v>Miami Dolphins</v>
      </c>
      <c r="K333" s="2" t="str">
        <f t="shared" si="148"/>
        <v>New Orleans Saints</v>
      </c>
      <c r="L333" s="17">
        <f t="shared" si="149"/>
        <v>-172.41379310344826</v>
      </c>
      <c r="M333" s="18">
        <f t="shared" si="150"/>
        <v>150</v>
      </c>
      <c r="N333" s="4">
        <f t="shared" si="128"/>
        <v>2.4</v>
      </c>
      <c r="O333" s="4">
        <f t="shared" si="129"/>
        <v>1.62</v>
      </c>
      <c r="P333" s="4"/>
      <c r="Q333" s="4"/>
      <c r="R333" s="1">
        <f t="shared" si="130"/>
        <v>0.41666666666666669</v>
      </c>
      <c r="S333" s="1">
        <f t="shared" si="131"/>
        <v>0.61728395061728392</v>
      </c>
      <c r="T333" s="1">
        <f t="shared" si="132"/>
        <v>3.2835820895522283E-2</v>
      </c>
      <c r="U333" s="1">
        <f t="shared" si="133"/>
        <v>0.10030864197530862</v>
      </c>
      <c r="V333" s="1">
        <f t="shared" si="134"/>
        <v>0.41069135802469137</v>
      </c>
      <c r="W333" s="1"/>
      <c r="X333" s="17">
        <f t="shared" si="135"/>
        <v>1434.918535441592</v>
      </c>
      <c r="Y333" s="18">
        <f t="shared" si="136"/>
        <v>630.71286935845467</v>
      </c>
      <c r="Z333" s="2">
        <f t="shared" si="137"/>
        <v>1363.1726086695123</v>
      </c>
      <c r="AA333" s="18">
        <f t="shared" si="138"/>
        <v>599.17722589053187</v>
      </c>
      <c r="AB333" s="2">
        <f t="shared" si="139"/>
        <v>136.31726086695124</v>
      </c>
      <c r="AC333" s="2">
        <f t="shared" si="140"/>
        <v>-166.89552886689611</v>
      </c>
      <c r="AD333" s="2">
        <f t="shared" si="141"/>
        <v>1363.1726086695123</v>
      </c>
      <c r="AE333" s="2">
        <f t="shared" si="142"/>
        <v>-1000</v>
      </c>
      <c r="AF333" s="5">
        <f t="shared" si="143"/>
        <v>1.4</v>
      </c>
      <c r="AG333" s="5">
        <f t="shared" si="144"/>
        <v>-1</v>
      </c>
      <c r="AH333" s="3">
        <f t="shared" si="145"/>
        <v>202112</v>
      </c>
      <c r="AI333" s="21">
        <v>1.62</v>
      </c>
      <c r="AJ333" s="21">
        <v>2.4</v>
      </c>
      <c r="AK333" s="21">
        <v>2.5</v>
      </c>
      <c r="AL333" s="21">
        <v>1.58</v>
      </c>
      <c r="AO333">
        <f t="shared" si="146"/>
        <v>-180</v>
      </c>
      <c r="AP333">
        <f>IF(E333&lt;F333,G333,H333)</f>
        <v>20</v>
      </c>
      <c r="AQ333">
        <f>IF(E333&lt;F333,H333,G333)</f>
        <v>3</v>
      </c>
    </row>
    <row r="334" spans="2:43" x14ac:dyDescent="0.25">
      <c r="B334" s="24">
        <v>44556</v>
      </c>
      <c r="C334" s="20" t="s">
        <v>23</v>
      </c>
      <c r="D334" s="20" t="s">
        <v>51</v>
      </c>
      <c r="E334" s="2">
        <v>-500.00000000000011</v>
      </c>
      <c r="F334" s="2">
        <v>375</v>
      </c>
      <c r="G334">
        <v>56</v>
      </c>
      <c r="H334">
        <v>14</v>
      </c>
      <c r="I334" s="9"/>
      <c r="J334" s="2" t="str">
        <f t="shared" si="147"/>
        <v>Dallas Cowboys</v>
      </c>
      <c r="K334" s="2" t="str">
        <f t="shared" si="148"/>
        <v>Washington Football Team</v>
      </c>
      <c r="L334" s="17">
        <f t="shared" si="149"/>
        <v>-500.00000000000011</v>
      </c>
      <c r="M334" s="18">
        <f t="shared" si="150"/>
        <v>375</v>
      </c>
      <c r="N334" s="4">
        <f t="shared" si="128"/>
        <v>1.2</v>
      </c>
      <c r="O334" s="4">
        <f t="shared" si="129"/>
        <v>4.75</v>
      </c>
      <c r="P334" s="4"/>
      <c r="Q334" s="4"/>
      <c r="R334" s="1">
        <f t="shared" si="130"/>
        <v>0.83333333333333337</v>
      </c>
      <c r="S334" s="1">
        <f t="shared" si="131"/>
        <v>0.21052631578947367</v>
      </c>
      <c r="T334" s="1">
        <f t="shared" si="132"/>
        <v>4.2016806722689037E-2</v>
      </c>
      <c r="U334" s="1">
        <f t="shared" si="133"/>
        <v>0.31140350877192985</v>
      </c>
      <c r="V334" s="1">
        <f t="shared" si="134"/>
        <v>0.82240350877192991</v>
      </c>
      <c r="W334" s="1"/>
      <c r="X334" s="17">
        <f t="shared" si="135"/>
        <v>215.94811954689931</v>
      </c>
      <c r="Y334" s="18">
        <f t="shared" si="136"/>
        <v>3787.1793685900598</v>
      </c>
      <c r="Z334" s="2">
        <f t="shared" si="137"/>
        <v>205.15071356955434</v>
      </c>
      <c r="AA334" s="18">
        <f t="shared" si="138"/>
        <v>3597.8204001605568</v>
      </c>
      <c r="AB334" s="2">
        <f t="shared" si="139"/>
        <v>-487.44651315139578</v>
      </c>
      <c r="AC334" s="2">
        <f t="shared" si="140"/>
        <v>359.7820400160557</v>
      </c>
      <c r="AD334" s="2">
        <f t="shared" si="141"/>
        <v>205.15071356955434</v>
      </c>
      <c r="AE334" s="2">
        <f t="shared" si="142"/>
        <v>-1000</v>
      </c>
      <c r="AF334" s="5">
        <f t="shared" si="143"/>
        <v>0.19999999999999996</v>
      </c>
      <c r="AG334" s="5">
        <f t="shared" si="144"/>
        <v>-1</v>
      </c>
      <c r="AH334" s="3">
        <f t="shared" si="145"/>
        <v>202112</v>
      </c>
      <c r="AI334" s="21">
        <v>1.2</v>
      </c>
      <c r="AJ334" s="21">
        <v>4.75</v>
      </c>
      <c r="AK334" s="21">
        <v>1.2</v>
      </c>
      <c r="AL334" s="21">
        <v>4.75</v>
      </c>
      <c r="AO334">
        <f t="shared" si="146"/>
        <v>-500</v>
      </c>
      <c r="AP334">
        <f>IF(E334&lt;F334,G334,H334)</f>
        <v>56</v>
      </c>
      <c r="AQ334">
        <f>IF(E334&lt;F334,H334,G334)</f>
        <v>14</v>
      </c>
    </row>
    <row r="335" spans="2:43" x14ac:dyDescent="0.25">
      <c r="B335" s="24">
        <v>44556</v>
      </c>
      <c r="C335" s="20" t="s">
        <v>20</v>
      </c>
      <c r="D335" s="20" t="s">
        <v>45</v>
      </c>
      <c r="E335" s="2">
        <v>-454.54545454545462</v>
      </c>
      <c r="F335" s="2">
        <v>350</v>
      </c>
      <c r="G335">
        <v>36</v>
      </c>
      <c r="H335">
        <v>10</v>
      </c>
      <c r="I335" s="9"/>
      <c r="J335" s="2" t="str">
        <f t="shared" si="147"/>
        <v>Kansas City Chiefs</v>
      </c>
      <c r="K335" s="2" t="str">
        <f t="shared" si="148"/>
        <v>Pittsburgh Steelers</v>
      </c>
      <c r="L335" s="17">
        <f t="shared" si="149"/>
        <v>-454.54545454545462</v>
      </c>
      <c r="M335" s="18">
        <f t="shared" si="150"/>
        <v>350</v>
      </c>
      <c r="N335" s="4">
        <f t="shared" si="128"/>
        <v>1.22</v>
      </c>
      <c r="O335" s="4">
        <f t="shared" si="129"/>
        <v>4.5</v>
      </c>
      <c r="P335" s="4"/>
      <c r="Q335" s="4"/>
      <c r="R335" s="1">
        <f t="shared" si="130"/>
        <v>0.81967213114754101</v>
      </c>
      <c r="S335" s="1">
        <f t="shared" si="131"/>
        <v>0.22222222222222221</v>
      </c>
      <c r="T335" s="1">
        <f t="shared" si="132"/>
        <v>4.0209790209790097E-2</v>
      </c>
      <c r="U335" s="1">
        <f t="shared" si="133"/>
        <v>0.2987249544626594</v>
      </c>
      <c r="V335" s="1">
        <f t="shared" si="134"/>
        <v>0.80972495446265946</v>
      </c>
      <c r="W335" s="1"/>
      <c r="X335" s="17">
        <f t="shared" si="135"/>
        <v>234.98725646118768</v>
      </c>
      <c r="Y335" s="18">
        <f t="shared" si="136"/>
        <v>3526.591123964678</v>
      </c>
      <c r="Z335" s="2">
        <f t="shared" si="137"/>
        <v>223.2378936381283</v>
      </c>
      <c r="AA335" s="18">
        <f t="shared" si="138"/>
        <v>3350.2615677664439</v>
      </c>
      <c r="AB335" s="2">
        <f t="shared" si="139"/>
        <v>-447.95262296329213</v>
      </c>
      <c r="AC335" s="2">
        <f t="shared" si="140"/>
        <v>335.02615677664437</v>
      </c>
      <c r="AD335" s="2">
        <f t="shared" si="141"/>
        <v>223.2378936381283</v>
      </c>
      <c r="AE335" s="2">
        <f t="shared" si="142"/>
        <v>-1000</v>
      </c>
      <c r="AF335" s="5">
        <f t="shared" si="143"/>
        <v>0.21999999999999997</v>
      </c>
      <c r="AG335" s="5">
        <f t="shared" si="144"/>
        <v>-1</v>
      </c>
      <c r="AH335" s="3">
        <f t="shared" si="145"/>
        <v>202112</v>
      </c>
      <c r="AI335" s="21">
        <v>1.22</v>
      </c>
      <c r="AJ335" s="21">
        <v>4.5</v>
      </c>
      <c r="AK335" s="21">
        <v>1.22</v>
      </c>
      <c r="AL335" s="21">
        <v>4.5</v>
      </c>
      <c r="AO335">
        <f t="shared" si="146"/>
        <v>-500</v>
      </c>
      <c r="AP335">
        <f>IF(E335&lt;F335,G335,H335)</f>
        <v>36</v>
      </c>
      <c r="AQ335">
        <f>IF(E335&lt;F335,H335,G335)</f>
        <v>10</v>
      </c>
    </row>
    <row r="336" spans="2:43" x14ac:dyDescent="0.25">
      <c r="B336" s="24">
        <v>44556</v>
      </c>
      <c r="C336" s="20" t="s">
        <v>50</v>
      </c>
      <c r="D336" s="20" t="s">
        <v>38</v>
      </c>
      <c r="E336" s="2">
        <v>-111.11111111111113</v>
      </c>
      <c r="F336" s="2">
        <v>-111.11111111111113</v>
      </c>
      <c r="G336">
        <v>17</v>
      </c>
      <c r="H336">
        <v>13</v>
      </c>
      <c r="I336" s="9"/>
      <c r="J336" s="2" t="str">
        <f t="shared" si="147"/>
        <v>Las Vegas Raiders</v>
      </c>
      <c r="K336" s="2" t="str">
        <f t="shared" si="148"/>
        <v>Denver Broncos</v>
      </c>
      <c r="L336" s="17">
        <f t="shared" si="149"/>
        <v>-111.11111111111113</v>
      </c>
      <c r="M336" s="18">
        <f t="shared" si="150"/>
        <v>-111.11111111111113</v>
      </c>
      <c r="N336" s="4">
        <f t="shared" si="128"/>
        <v>1.9</v>
      </c>
      <c r="O336" s="4">
        <f t="shared" si="129"/>
        <v>1.9</v>
      </c>
      <c r="P336" s="4"/>
      <c r="Q336" s="4"/>
      <c r="R336" s="1">
        <f t="shared" si="130"/>
        <v>0.52631578947368418</v>
      </c>
      <c r="S336" s="1">
        <f t="shared" si="131"/>
        <v>0.52631578947368418</v>
      </c>
      <c r="T336" s="1">
        <f t="shared" si="132"/>
        <v>4.9999999999999933E-2</v>
      </c>
      <c r="U336" s="1">
        <f t="shared" si="133"/>
        <v>0</v>
      </c>
      <c r="V336" s="1">
        <f t="shared" si="134"/>
        <v>0.51100000000000001</v>
      </c>
      <c r="W336" s="1"/>
      <c r="X336" s="17">
        <f t="shared" si="135"/>
        <v>956.94716242661434</v>
      </c>
      <c r="Y336" s="18">
        <f t="shared" si="136"/>
        <v>953.05662164669593</v>
      </c>
      <c r="Z336" s="2">
        <f t="shared" si="137"/>
        <v>909.09980430528356</v>
      </c>
      <c r="AA336" s="18">
        <f t="shared" si="138"/>
        <v>905.40379056436109</v>
      </c>
      <c r="AB336" s="2">
        <f t="shared" si="139"/>
        <v>-109.9989236895921</v>
      </c>
      <c r="AC336" s="2">
        <f t="shared" si="140"/>
        <v>-110.44795818412409</v>
      </c>
      <c r="AD336" s="2">
        <f t="shared" si="141"/>
        <v>-1000</v>
      </c>
      <c r="AE336" s="2">
        <f t="shared" si="142"/>
        <v>905.40379056436109</v>
      </c>
      <c r="AF336" s="5">
        <f t="shared" si="143"/>
        <v>-1</v>
      </c>
      <c r="AG336" s="5">
        <f t="shared" si="144"/>
        <v>0.89999999999999991</v>
      </c>
      <c r="AH336" s="3">
        <f t="shared" si="145"/>
        <v>202112</v>
      </c>
      <c r="AI336" s="21">
        <v>1.9</v>
      </c>
      <c r="AJ336" s="21">
        <v>1.9</v>
      </c>
      <c r="AK336" s="21">
        <v>1.9</v>
      </c>
      <c r="AL336" s="21">
        <v>1.9</v>
      </c>
      <c r="AO336">
        <f t="shared" si="146"/>
        <v>-120</v>
      </c>
      <c r="AP336">
        <f>IF(E336&lt;F336,G336,H336)</f>
        <v>13</v>
      </c>
      <c r="AQ336">
        <f>IF(E336&lt;F336,H336,G336)</f>
        <v>17</v>
      </c>
    </row>
    <row r="337" spans="2:43" x14ac:dyDescent="0.25">
      <c r="B337" s="24">
        <v>44556</v>
      </c>
      <c r="C337" s="20" t="s">
        <v>32</v>
      </c>
      <c r="D337" s="20" t="s">
        <v>37</v>
      </c>
      <c r="E337" s="2">
        <v>-322.58064516129025</v>
      </c>
      <c r="F337" s="2">
        <v>260</v>
      </c>
      <c r="G337">
        <v>24</v>
      </c>
      <c r="H337">
        <v>25</v>
      </c>
      <c r="I337" s="9"/>
      <c r="J337" s="2" t="str">
        <f t="shared" si="147"/>
        <v>Seattle Seahawks</v>
      </c>
      <c r="K337" s="2" t="str">
        <f t="shared" si="148"/>
        <v>Chicago Bears</v>
      </c>
      <c r="L337" s="17">
        <f t="shared" si="149"/>
        <v>-322.58064516129025</v>
      </c>
      <c r="M337" s="18">
        <f t="shared" si="150"/>
        <v>260</v>
      </c>
      <c r="N337" s="4">
        <f t="shared" si="128"/>
        <v>1.32</v>
      </c>
      <c r="O337" s="4">
        <f t="shared" si="129"/>
        <v>3.5</v>
      </c>
      <c r="P337" s="4"/>
      <c r="Q337" s="4"/>
      <c r="R337" s="1">
        <f t="shared" si="130"/>
        <v>0.75757575757575757</v>
      </c>
      <c r="S337" s="1">
        <f t="shared" si="131"/>
        <v>0.2857142857142857</v>
      </c>
      <c r="T337" s="1">
        <f t="shared" si="132"/>
        <v>4.1493775933610033E-2</v>
      </c>
      <c r="U337" s="1">
        <f t="shared" si="133"/>
        <v>0.23593073593073594</v>
      </c>
      <c r="V337" s="1">
        <f t="shared" si="134"/>
        <v>0.746930735930736</v>
      </c>
      <c r="W337" s="1"/>
      <c r="X337" s="17">
        <f t="shared" si="135"/>
        <v>338.81222434088107</v>
      </c>
      <c r="Y337" s="18">
        <f t="shared" si="136"/>
        <v>2560.4407248682487</v>
      </c>
      <c r="Z337" s="2">
        <f t="shared" si="137"/>
        <v>321.87161312383699</v>
      </c>
      <c r="AA337" s="18">
        <f t="shared" si="138"/>
        <v>2432.4186886248362</v>
      </c>
      <c r="AB337" s="2">
        <f t="shared" si="139"/>
        <v>-310.68288075943485</v>
      </c>
      <c r="AC337" s="2">
        <f t="shared" si="140"/>
        <v>243.24186886248361</v>
      </c>
      <c r="AD337" s="2">
        <f t="shared" si="141"/>
        <v>-1000</v>
      </c>
      <c r="AE337" s="2">
        <f t="shared" si="142"/>
        <v>2432.4186886248362</v>
      </c>
      <c r="AF337" s="5">
        <f t="shared" si="143"/>
        <v>-1</v>
      </c>
      <c r="AG337" s="5">
        <f t="shared" si="144"/>
        <v>2.5</v>
      </c>
      <c r="AH337" s="3">
        <f t="shared" si="145"/>
        <v>202112</v>
      </c>
      <c r="AI337" s="21">
        <v>1.32</v>
      </c>
      <c r="AJ337" s="21">
        <v>3.5</v>
      </c>
      <c r="AK337" s="21">
        <v>1.31</v>
      </c>
      <c r="AL337" s="21">
        <v>3.6</v>
      </c>
      <c r="AO337">
        <f t="shared" si="146"/>
        <v>-400</v>
      </c>
      <c r="AP337">
        <f>IF(E337&lt;F337,G337,H337)</f>
        <v>24</v>
      </c>
      <c r="AQ337">
        <f>IF(E337&lt;F337,H337,G337)</f>
        <v>25</v>
      </c>
    </row>
    <row r="338" spans="2:43" x14ac:dyDescent="0.25">
      <c r="B338" s="24">
        <v>44556</v>
      </c>
      <c r="C338" s="20" t="s">
        <v>35</v>
      </c>
      <c r="D338" s="20" t="s">
        <v>34</v>
      </c>
      <c r="E338" s="2">
        <v>-384.61538461538458</v>
      </c>
      <c r="F338" s="2">
        <v>300</v>
      </c>
      <c r="G338">
        <v>20</v>
      </c>
      <c r="H338">
        <v>16</v>
      </c>
      <c r="I338" s="9"/>
      <c r="J338" s="2" t="str">
        <f t="shared" si="147"/>
        <v>Atlanta Falcons</v>
      </c>
      <c r="K338" s="2" t="str">
        <f t="shared" si="148"/>
        <v>Detroit Lions</v>
      </c>
      <c r="L338" s="17">
        <f t="shared" si="149"/>
        <v>-384.61538461538458</v>
      </c>
      <c r="M338" s="18">
        <f t="shared" si="150"/>
        <v>300</v>
      </c>
      <c r="N338" s="4">
        <f t="shared" si="128"/>
        <v>1.47</v>
      </c>
      <c r="O338" s="4">
        <f t="shared" si="129"/>
        <v>2.75</v>
      </c>
      <c r="P338" s="4"/>
      <c r="Q338" s="4"/>
      <c r="R338" s="1">
        <f t="shared" si="130"/>
        <v>0.68027210884353739</v>
      </c>
      <c r="S338" s="1">
        <f t="shared" si="131"/>
        <v>0.36363636363636365</v>
      </c>
      <c r="T338" s="1">
        <f t="shared" si="132"/>
        <v>4.206161137440767E-2</v>
      </c>
      <c r="U338" s="1">
        <f t="shared" si="133"/>
        <v>0.15831787260358687</v>
      </c>
      <c r="V338" s="1">
        <f t="shared" si="134"/>
        <v>0.66931787260358688</v>
      </c>
      <c r="W338" s="1"/>
      <c r="X338" s="17">
        <f t="shared" si="135"/>
        <v>494.0584151893168</v>
      </c>
      <c r="Y338" s="18">
        <f t="shared" si="136"/>
        <v>1810.0865209085014</v>
      </c>
      <c r="Z338" s="2">
        <f t="shared" si="137"/>
        <v>469.35549442985092</v>
      </c>
      <c r="AA338" s="18">
        <f t="shared" si="138"/>
        <v>1719.5821948630762</v>
      </c>
      <c r="AB338" s="2">
        <f t="shared" si="139"/>
        <v>-213.05812158750777</v>
      </c>
      <c r="AC338" s="2">
        <f t="shared" si="140"/>
        <v>171.95821948630763</v>
      </c>
      <c r="AD338" s="2">
        <f t="shared" si="141"/>
        <v>469.35549442985092</v>
      </c>
      <c r="AE338" s="2">
        <f t="shared" si="142"/>
        <v>-1000</v>
      </c>
      <c r="AF338" s="5">
        <f t="shared" si="143"/>
        <v>0.47</v>
      </c>
      <c r="AG338" s="5">
        <f t="shared" si="144"/>
        <v>-1</v>
      </c>
      <c r="AH338" s="3">
        <f t="shared" si="145"/>
        <v>202112</v>
      </c>
      <c r="AI338" s="21">
        <v>1.47</v>
      </c>
      <c r="AJ338" s="21">
        <v>2.75</v>
      </c>
      <c r="AK338" s="21">
        <v>1.26</v>
      </c>
      <c r="AL338" s="21">
        <v>4</v>
      </c>
      <c r="AO338">
        <f t="shared" si="146"/>
        <v>-400</v>
      </c>
      <c r="AP338">
        <f>IF(E338&lt;F338,G338,H338)</f>
        <v>20</v>
      </c>
      <c r="AQ338">
        <f>IF(E338&lt;F338,H338,G338)</f>
        <v>16</v>
      </c>
    </row>
    <row r="339" spans="2:43" x14ac:dyDescent="0.25">
      <c r="B339" s="24">
        <v>44556</v>
      </c>
      <c r="C339" s="20" t="s">
        <v>44</v>
      </c>
      <c r="D339" s="20" t="s">
        <v>27</v>
      </c>
      <c r="E339" s="2">
        <v>400</v>
      </c>
      <c r="F339" s="2">
        <v>-526.31578947368439</v>
      </c>
      <c r="G339">
        <v>6</v>
      </c>
      <c r="H339">
        <v>32</v>
      </c>
      <c r="I339" s="9"/>
      <c r="J339" s="2" t="str">
        <f t="shared" si="147"/>
        <v>Tampa Bay Buccaneers</v>
      </c>
      <c r="K339" s="2" t="str">
        <f t="shared" si="148"/>
        <v>Carolina Panthers</v>
      </c>
      <c r="L339" s="17">
        <f t="shared" si="149"/>
        <v>-526.31578947368439</v>
      </c>
      <c r="M339" s="18">
        <f t="shared" si="150"/>
        <v>400</v>
      </c>
      <c r="N339" s="4">
        <f t="shared" si="128"/>
        <v>1.1399999999999999</v>
      </c>
      <c r="O339" s="4">
        <f t="shared" si="129"/>
        <v>6</v>
      </c>
      <c r="P339" s="4"/>
      <c r="Q339" s="4"/>
      <c r="R339" s="1">
        <f t="shared" si="130"/>
        <v>0.87719298245614041</v>
      </c>
      <c r="S339" s="1">
        <f t="shared" si="131"/>
        <v>0.16666666666666666</v>
      </c>
      <c r="T339" s="1">
        <f t="shared" si="132"/>
        <v>4.2016806722689037E-2</v>
      </c>
      <c r="U339" s="1">
        <f t="shared" si="133"/>
        <v>0.35526315789473689</v>
      </c>
      <c r="V339" s="1">
        <f t="shared" si="134"/>
        <v>0.86626315789473685</v>
      </c>
      <c r="W339" s="1"/>
      <c r="X339" s="17">
        <f t="shared" si="135"/>
        <v>154.38361990400384</v>
      </c>
      <c r="Y339" s="18">
        <f t="shared" si="136"/>
        <v>4970.4571397663694</v>
      </c>
      <c r="Z339" s="2">
        <f t="shared" si="137"/>
        <v>146.66443890880365</v>
      </c>
      <c r="AA339" s="18">
        <f t="shared" si="138"/>
        <v>4721.9342827780511</v>
      </c>
      <c r="AB339" s="2">
        <f t="shared" si="139"/>
        <v>-681.8285382878687</v>
      </c>
      <c r="AC339" s="2">
        <f t="shared" si="140"/>
        <v>472.19342827780508</v>
      </c>
      <c r="AD339" s="2">
        <f t="shared" si="141"/>
        <v>146.66443890880365</v>
      </c>
      <c r="AE339" s="2">
        <f t="shared" si="142"/>
        <v>-1000</v>
      </c>
      <c r="AF339" s="5">
        <f t="shared" si="143"/>
        <v>0.1399999999999999</v>
      </c>
      <c r="AG339" s="5">
        <f t="shared" si="144"/>
        <v>-1</v>
      </c>
      <c r="AH339" s="3">
        <f t="shared" si="145"/>
        <v>202112</v>
      </c>
      <c r="AI339" s="21">
        <v>6</v>
      </c>
      <c r="AJ339" s="21">
        <v>1.1399999999999999</v>
      </c>
      <c r="AK339" s="21">
        <v>5</v>
      </c>
      <c r="AL339" s="21">
        <v>1.19</v>
      </c>
      <c r="AO339">
        <f t="shared" si="146"/>
        <v>-600</v>
      </c>
      <c r="AP339">
        <f>IF(E339&lt;F339,G339,H339)</f>
        <v>32</v>
      </c>
      <c r="AQ339">
        <f>IF(E339&lt;F339,H339,G339)</f>
        <v>6</v>
      </c>
    </row>
    <row r="340" spans="2:43" x14ac:dyDescent="0.25">
      <c r="B340" s="24">
        <v>44556</v>
      </c>
      <c r="C340" s="20" t="s">
        <v>21</v>
      </c>
      <c r="D340" s="20" t="s">
        <v>28</v>
      </c>
      <c r="E340" s="2">
        <v>-370.37037037037032</v>
      </c>
      <c r="F340" s="2">
        <v>290</v>
      </c>
      <c r="G340">
        <v>41</v>
      </c>
      <c r="H340">
        <v>21</v>
      </c>
      <c r="I340" s="9"/>
      <c r="J340" s="2" t="str">
        <f t="shared" si="147"/>
        <v>Cincinnati Bengals</v>
      </c>
      <c r="K340" s="2" t="str">
        <f t="shared" si="148"/>
        <v>Baltimore Ravens</v>
      </c>
      <c r="L340" s="17">
        <f t="shared" si="149"/>
        <v>-370.37037037037032</v>
      </c>
      <c r="M340" s="18">
        <f t="shared" si="150"/>
        <v>290</v>
      </c>
      <c r="N340" s="4">
        <f t="shared" si="128"/>
        <v>1.71</v>
      </c>
      <c r="O340" s="4">
        <f t="shared" si="129"/>
        <v>2.2000000000000002</v>
      </c>
      <c r="P340" s="4"/>
      <c r="Q340" s="4"/>
      <c r="R340" s="1">
        <f t="shared" si="130"/>
        <v>0.58479532163742687</v>
      </c>
      <c r="S340" s="1">
        <f t="shared" si="131"/>
        <v>0.45454545454545453</v>
      </c>
      <c r="T340" s="1">
        <f t="shared" si="132"/>
        <v>3.7851662404092101E-2</v>
      </c>
      <c r="U340" s="1">
        <f t="shared" si="133"/>
        <v>6.5124933545986169E-2</v>
      </c>
      <c r="V340" s="1">
        <f t="shared" si="134"/>
        <v>0.57612493354598615</v>
      </c>
      <c r="W340" s="1"/>
      <c r="X340" s="17">
        <f t="shared" si="135"/>
        <v>735.73463284275692</v>
      </c>
      <c r="Y340" s="18">
        <f t="shared" si="136"/>
        <v>1235.8449349286186</v>
      </c>
      <c r="Z340" s="2">
        <f t="shared" si="137"/>
        <v>698.94790120061907</v>
      </c>
      <c r="AA340" s="18">
        <f t="shared" si="138"/>
        <v>1174.0526881821877</v>
      </c>
      <c r="AB340" s="2">
        <f t="shared" si="139"/>
        <v>-143.07218009843768</v>
      </c>
      <c r="AC340" s="2">
        <f t="shared" si="140"/>
        <v>117.40526881821877</v>
      </c>
      <c r="AD340" s="2">
        <f t="shared" si="141"/>
        <v>698.94790120061907</v>
      </c>
      <c r="AE340" s="2">
        <f t="shared" si="142"/>
        <v>-1000</v>
      </c>
      <c r="AF340" s="5">
        <f t="shared" si="143"/>
        <v>0.71</v>
      </c>
      <c r="AG340" s="5">
        <f t="shared" si="144"/>
        <v>-1</v>
      </c>
      <c r="AH340" s="3">
        <f t="shared" si="145"/>
        <v>202112</v>
      </c>
      <c r="AI340" s="21">
        <v>1.71</v>
      </c>
      <c r="AJ340" s="21">
        <v>2.2000000000000002</v>
      </c>
      <c r="AK340" s="21">
        <v>1.27</v>
      </c>
      <c r="AL340" s="21">
        <v>3.9</v>
      </c>
      <c r="AO340">
        <f t="shared" si="146"/>
        <v>-400</v>
      </c>
      <c r="AP340">
        <f>IF(E340&lt;F340,G340,H340)</f>
        <v>41</v>
      </c>
      <c r="AQ340">
        <f>IF(E340&lt;F340,H340,G340)</f>
        <v>21</v>
      </c>
    </row>
    <row r="341" spans="2:43" x14ac:dyDescent="0.25">
      <c r="B341" s="24">
        <v>44556</v>
      </c>
      <c r="C341" s="20" t="s">
        <v>40</v>
      </c>
      <c r="D341" s="20" t="s">
        <v>31</v>
      </c>
      <c r="E341" s="2">
        <v>500</v>
      </c>
      <c r="F341" s="2">
        <v>-714.28571428571479</v>
      </c>
      <c r="G341">
        <v>41</v>
      </c>
      <c r="H341">
        <v>29</v>
      </c>
      <c r="I341" s="9"/>
      <c r="J341" s="2" t="str">
        <f t="shared" si="147"/>
        <v>Los Angeles Chargers</v>
      </c>
      <c r="K341" s="2" t="str">
        <f t="shared" si="148"/>
        <v>Houston Texans</v>
      </c>
      <c r="L341" s="17">
        <f t="shared" si="149"/>
        <v>-714.28571428571479</v>
      </c>
      <c r="M341" s="18">
        <f t="shared" si="150"/>
        <v>500</v>
      </c>
      <c r="N341" s="4">
        <f t="shared" si="128"/>
        <v>1.19</v>
      </c>
      <c r="O341" s="4">
        <f t="shared" si="129"/>
        <v>5</v>
      </c>
      <c r="P341" s="4"/>
      <c r="Q341" s="4"/>
      <c r="R341" s="1">
        <f t="shared" si="130"/>
        <v>0.84033613445378152</v>
      </c>
      <c r="S341" s="1">
        <f t="shared" si="131"/>
        <v>0.2</v>
      </c>
      <c r="T341" s="1">
        <f t="shared" si="132"/>
        <v>3.8772213247172949E-2</v>
      </c>
      <c r="U341" s="1">
        <f t="shared" si="133"/>
        <v>0.32016806722689073</v>
      </c>
      <c r="V341" s="1">
        <f t="shared" si="134"/>
        <v>0.83116806722689074</v>
      </c>
      <c r="W341" s="1"/>
      <c r="X341" s="17">
        <f t="shared" si="135"/>
        <v>203.12610581443556</v>
      </c>
      <c r="Y341" s="18">
        <f t="shared" si="136"/>
        <v>3985.2087388896653</v>
      </c>
      <c r="Z341" s="2">
        <f t="shared" si="137"/>
        <v>192.96980052371379</v>
      </c>
      <c r="AA341" s="18">
        <f t="shared" si="138"/>
        <v>3785.9483019451818</v>
      </c>
      <c r="AB341" s="2">
        <f t="shared" si="139"/>
        <v>-518.21580231001553</v>
      </c>
      <c r="AC341" s="2">
        <f t="shared" si="140"/>
        <v>378.59483019451818</v>
      </c>
      <c r="AD341" s="2">
        <f t="shared" si="141"/>
        <v>-1000</v>
      </c>
      <c r="AE341" s="2">
        <f t="shared" si="142"/>
        <v>3785.9483019451818</v>
      </c>
      <c r="AF341" s="5">
        <f t="shared" si="143"/>
        <v>-1</v>
      </c>
      <c r="AG341" s="5">
        <f t="shared" si="144"/>
        <v>4</v>
      </c>
      <c r="AH341" s="3">
        <f t="shared" si="145"/>
        <v>202112</v>
      </c>
      <c r="AI341" s="21">
        <v>5</v>
      </c>
      <c r="AJ341" s="21">
        <v>1.19</v>
      </c>
      <c r="AK341" s="21">
        <v>6</v>
      </c>
      <c r="AL341" s="21">
        <v>1.1399999999999999</v>
      </c>
      <c r="AO341">
        <f t="shared" si="146"/>
        <v>-800</v>
      </c>
      <c r="AP341">
        <f>IF(E341&lt;F341,G341,H341)</f>
        <v>29</v>
      </c>
      <c r="AQ341">
        <f>IF(E341&lt;F341,H341,G341)</f>
        <v>41</v>
      </c>
    </row>
    <row r="342" spans="2:43" x14ac:dyDescent="0.25">
      <c r="B342" s="24">
        <v>44556</v>
      </c>
      <c r="C342" s="20" t="s">
        <v>29</v>
      </c>
      <c r="D342" s="20" t="s">
        <v>47</v>
      </c>
      <c r="E342" s="2">
        <v>154.99999999999997</v>
      </c>
      <c r="F342" s="2">
        <v>-175.43859649122805</v>
      </c>
      <c r="G342">
        <v>23</v>
      </c>
      <c r="H342">
        <v>30</v>
      </c>
      <c r="I342" s="9"/>
      <c r="J342" s="2" t="str">
        <f t="shared" si="147"/>
        <v>Los Angeles Rams</v>
      </c>
      <c r="K342" s="2" t="str">
        <f t="shared" si="148"/>
        <v>Minnesota Vikings</v>
      </c>
      <c r="L342" s="17">
        <f t="shared" si="149"/>
        <v>-175.43859649122805</v>
      </c>
      <c r="M342" s="18">
        <f t="shared" si="150"/>
        <v>154.99999999999997</v>
      </c>
      <c r="N342" s="4">
        <f t="shared" si="128"/>
        <v>1.62</v>
      </c>
      <c r="O342" s="4">
        <f t="shared" si="129"/>
        <v>2.4</v>
      </c>
      <c r="P342" s="4"/>
      <c r="Q342" s="4"/>
      <c r="R342" s="1">
        <f t="shared" si="130"/>
        <v>0.61728395061728392</v>
      </c>
      <c r="S342" s="1">
        <f t="shared" si="131"/>
        <v>0.41666666666666669</v>
      </c>
      <c r="T342" s="1">
        <f t="shared" si="132"/>
        <v>3.2835820895522283E-2</v>
      </c>
      <c r="U342" s="1">
        <f t="shared" si="133"/>
        <v>0.10030864197530862</v>
      </c>
      <c r="V342" s="1">
        <f t="shared" si="134"/>
        <v>0.61130864197530865</v>
      </c>
      <c r="W342" s="1"/>
      <c r="X342" s="17">
        <f t="shared" si="135"/>
        <v>635.83488165441463</v>
      </c>
      <c r="Y342" s="18">
        <f t="shared" si="136"/>
        <v>1423.7849094482656</v>
      </c>
      <c r="Z342" s="2">
        <f t="shared" si="137"/>
        <v>604.04313757169382</v>
      </c>
      <c r="AA342" s="18">
        <f t="shared" si="138"/>
        <v>1352.5956639758522</v>
      </c>
      <c r="AB342" s="2">
        <f t="shared" si="139"/>
        <v>-165.55109027810289</v>
      </c>
      <c r="AC342" s="2">
        <f t="shared" si="140"/>
        <v>135.25956639758522</v>
      </c>
      <c r="AD342" s="2">
        <f t="shared" si="141"/>
        <v>604.04313757169382</v>
      </c>
      <c r="AE342" s="2">
        <f t="shared" si="142"/>
        <v>-1000</v>
      </c>
      <c r="AF342" s="5">
        <f t="shared" si="143"/>
        <v>0.62000000000000011</v>
      </c>
      <c r="AG342" s="5">
        <f t="shared" si="144"/>
        <v>-1</v>
      </c>
      <c r="AH342" s="3">
        <f t="shared" si="145"/>
        <v>202112</v>
      </c>
      <c r="AI342" s="21">
        <v>2.4</v>
      </c>
      <c r="AJ342" s="21">
        <v>1.62</v>
      </c>
      <c r="AK342" s="21">
        <v>2.5499999999999998</v>
      </c>
      <c r="AL342" s="21">
        <v>1.57</v>
      </c>
      <c r="AO342">
        <f t="shared" si="146"/>
        <v>-180</v>
      </c>
      <c r="AP342">
        <f>IF(E342&lt;F342,G342,H342)</f>
        <v>30</v>
      </c>
      <c r="AQ342">
        <f>IF(E342&lt;F342,H342,G342)</f>
        <v>23</v>
      </c>
    </row>
    <row r="343" spans="2:43" x14ac:dyDescent="0.25">
      <c r="B343" s="24">
        <v>44556</v>
      </c>
      <c r="C343" s="20" t="s">
        <v>36</v>
      </c>
      <c r="D343" s="20" t="s">
        <v>24</v>
      </c>
      <c r="E343" s="2">
        <v>-111.11111111111113</v>
      </c>
      <c r="F343" s="2">
        <v>-111.11111111111113</v>
      </c>
      <c r="G343">
        <v>21</v>
      </c>
      <c r="H343">
        <v>33</v>
      </c>
      <c r="I343" s="9"/>
      <c r="J343" s="2" t="str">
        <f t="shared" si="147"/>
        <v>New England Patriots</v>
      </c>
      <c r="K343" s="2" t="str">
        <f t="shared" si="148"/>
        <v>Buffalo Bills</v>
      </c>
      <c r="L343" s="17">
        <f t="shared" si="149"/>
        <v>-111.11111111111113</v>
      </c>
      <c r="M343" s="18">
        <f t="shared" si="150"/>
        <v>-111.11111111111113</v>
      </c>
      <c r="N343" s="4">
        <f t="shared" si="128"/>
        <v>1.8</v>
      </c>
      <c r="O343" s="4">
        <f t="shared" si="129"/>
        <v>2.0499999999999998</v>
      </c>
      <c r="P343" s="4"/>
      <c r="Q343" s="4"/>
      <c r="R343" s="1">
        <f t="shared" si="130"/>
        <v>0.55555555555555558</v>
      </c>
      <c r="S343" s="1">
        <f t="shared" si="131"/>
        <v>0.48780487804878053</v>
      </c>
      <c r="T343" s="1">
        <f t="shared" si="132"/>
        <v>4.1558441558441461E-2</v>
      </c>
      <c r="U343" s="1">
        <f t="shared" si="133"/>
        <v>3.3875338753387524E-2</v>
      </c>
      <c r="V343" s="1">
        <f t="shared" si="134"/>
        <v>0.54487533875338756</v>
      </c>
      <c r="W343" s="1"/>
      <c r="X343" s="17">
        <f t="shared" si="135"/>
        <v>835.28218085238643</v>
      </c>
      <c r="Y343" s="18">
        <f t="shared" si="136"/>
        <v>1090.9993667390718</v>
      </c>
      <c r="Z343" s="2">
        <f t="shared" si="137"/>
        <v>793.51807180976709</v>
      </c>
      <c r="AA343" s="18">
        <f t="shared" si="138"/>
        <v>1036.449398402118</v>
      </c>
      <c r="AB343" s="2">
        <f t="shared" si="139"/>
        <v>-126.02107444375048</v>
      </c>
      <c r="AC343" s="2">
        <f t="shared" si="140"/>
        <v>103.6449398402118</v>
      </c>
      <c r="AD343" s="2">
        <f t="shared" si="141"/>
        <v>793.51807180976709</v>
      </c>
      <c r="AE343" s="2">
        <f t="shared" si="142"/>
        <v>-1000</v>
      </c>
      <c r="AF343" s="5">
        <f t="shared" si="143"/>
        <v>0.8</v>
      </c>
      <c r="AG343" s="5">
        <f t="shared" si="144"/>
        <v>-1</v>
      </c>
      <c r="AH343" s="3">
        <f t="shared" si="145"/>
        <v>202112</v>
      </c>
      <c r="AI343" s="21">
        <v>1.8</v>
      </c>
      <c r="AJ343" s="21">
        <v>2.0499999999999998</v>
      </c>
      <c r="AK343" s="21">
        <v>1.9</v>
      </c>
      <c r="AL343" s="21">
        <v>1.9</v>
      </c>
      <c r="AO343">
        <f t="shared" si="146"/>
        <v>-120</v>
      </c>
      <c r="AP343">
        <f>IF(E343&lt;F343,G343,H343)</f>
        <v>33</v>
      </c>
      <c r="AQ343">
        <f>IF(E343&lt;F343,H343,G343)</f>
        <v>21</v>
      </c>
    </row>
    <row r="344" spans="2:43" x14ac:dyDescent="0.25">
      <c r="B344" s="24">
        <v>44556</v>
      </c>
      <c r="C344" s="20" t="s">
        <v>42</v>
      </c>
      <c r="D344" s="20" t="s">
        <v>26</v>
      </c>
      <c r="E344" s="2">
        <v>-135.13513513513513</v>
      </c>
      <c r="F344" s="2">
        <v>114.99999999999999</v>
      </c>
      <c r="G344">
        <v>26</v>
      </c>
      <c r="H344">
        <v>21</v>
      </c>
      <c r="I344" s="9"/>
      <c r="J344" s="2" t="str">
        <f t="shared" si="147"/>
        <v>New York Jets</v>
      </c>
      <c r="K344" s="2" t="str">
        <f t="shared" si="148"/>
        <v>Jacksonville Jaguars</v>
      </c>
      <c r="L344" s="17">
        <f t="shared" si="149"/>
        <v>-135.13513513513513</v>
      </c>
      <c r="M344" s="18">
        <f t="shared" si="150"/>
        <v>114.99999999999999</v>
      </c>
      <c r="N344" s="4">
        <f t="shared" si="128"/>
        <v>1.76</v>
      </c>
      <c r="O344" s="4">
        <f t="shared" si="129"/>
        <v>2.1</v>
      </c>
      <c r="P344" s="4"/>
      <c r="Q344" s="4"/>
      <c r="R344" s="1">
        <f t="shared" si="130"/>
        <v>0.56818181818181823</v>
      </c>
      <c r="S344" s="1">
        <f t="shared" si="131"/>
        <v>0.47619047619047616</v>
      </c>
      <c r="T344" s="1">
        <f t="shared" si="132"/>
        <v>4.2487046632124437E-2</v>
      </c>
      <c r="U344" s="1">
        <f t="shared" si="133"/>
        <v>4.5995670995671034E-2</v>
      </c>
      <c r="V344" s="1">
        <f t="shared" si="134"/>
        <v>0.55699567099567104</v>
      </c>
      <c r="W344" s="1"/>
      <c r="X344" s="17">
        <f t="shared" si="135"/>
        <v>795.34608987611307</v>
      </c>
      <c r="Y344" s="18">
        <f t="shared" si="136"/>
        <v>1144.9859022934511</v>
      </c>
      <c r="Z344" s="2">
        <f t="shared" si="137"/>
        <v>755.57878538230739</v>
      </c>
      <c r="AA344" s="18">
        <f t="shared" si="138"/>
        <v>1087.7366071787785</v>
      </c>
      <c r="AB344" s="2">
        <f t="shared" si="139"/>
        <v>-132.3488720628942</v>
      </c>
      <c r="AC344" s="2">
        <f t="shared" si="140"/>
        <v>108.77366071787785</v>
      </c>
      <c r="AD344" s="2">
        <f t="shared" si="141"/>
        <v>755.57878538230739</v>
      </c>
      <c r="AE344" s="2">
        <f t="shared" si="142"/>
        <v>-1000</v>
      </c>
      <c r="AF344" s="5">
        <f t="shared" si="143"/>
        <v>0.76</v>
      </c>
      <c r="AG344" s="5">
        <f t="shared" si="144"/>
        <v>-1</v>
      </c>
      <c r="AH344" s="3">
        <f t="shared" si="145"/>
        <v>202112</v>
      </c>
      <c r="AI344" s="21">
        <v>1.76</v>
      </c>
      <c r="AJ344" s="21">
        <v>2.1</v>
      </c>
      <c r="AK344" s="21">
        <v>1.74</v>
      </c>
      <c r="AL344" s="21">
        <v>2.15</v>
      </c>
      <c r="AO344">
        <f t="shared" si="146"/>
        <v>-140</v>
      </c>
      <c r="AP344">
        <f>IF(E344&lt;F344,G344,H344)</f>
        <v>26</v>
      </c>
      <c r="AQ344">
        <f>IF(E344&lt;F344,H344,G344)</f>
        <v>21</v>
      </c>
    </row>
    <row r="345" spans="2:43" x14ac:dyDescent="0.25">
      <c r="B345" s="24">
        <v>44556</v>
      </c>
      <c r="C345" s="20" t="s">
        <v>19</v>
      </c>
      <c r="D345" s="20" t="s">
        <v>25</v>
      </c>
      <c r="E345" s="2">
        <v>-555.55555555555577</v>
      </c>
      <c r="F345" s="2">
        <v>425</v>
      </c>
      <c r="G345">
        <v>34</v>
      </c>
      <c r="H345">
        <v>10</v>
      </c>
      <c r="I345" s="9"/>
      <c r="J345" s="2" t="str">
        <f t="shared" si="147"/>
        <v>Philadelphia Eagles</v>
      </c>
      <c r="K345" s="2" t="str">
        <f t="shared" si="148"/>
        <v>New York Giants</v>
      </c>
      <c r="L345" s="17">
        <f t="shared" si="149"/>
        <v>-555.55555555555577</v>
      </c>
      <c r="M345" s="18">
        <f t="shared" si="150"/>
        <v>425</v>
      </c>
      <c r="N345" s="4">
        <f t="shared" si="128"/>
        <v>1.2</v>
      </c>
      <c r="O345" s="4">
        <f t="shared" si="129"/>
        <v>4.75</v>
      </c>
      <c r="P345" s="4"/>
      <c r="Q345" s="4"/>
      <c r="R345" s="1">
        <f t="shared" si="130"/>
        <v>0.83333333333333337</v>
      </c>
      <c r="S345" s="1">
        <f t="shared" si="131"/>
        <v>0.21052631578947367</v>
      </c>
      <c r="T345" s="1">
        <f t="shared" si="132"/>
        <v>4.2016806722689037E-2</v>
      </c>
      <c r="U345" s="1">
        <f t="shared" si="133"/>
        <v>0.31140350877192985</v>
      </c>
      <c r="V345" s="1">
        <f t="shared" si="134"/>
        <v>0.82240350877192991</v>
      </c>
      <c r="W345" s="1"/>
      <c r="X345" s="17">
        <f t="shared" si="135"/>
        <v>215.94811954689931</v>
      </c>
      <c r="Y345" s="18">
        <f t="shared" si="136"/>
        <v>3787.1793685900598</v>
      </c>
      <c r="Z345" s="2">
        <f t="shared" si="137"/>
        <v>205.15071356955434</v>
      </c>
      <c r="AA345" s="18">
        <f t="shared" si="138"/>
        <v>3597.8204001605568</v>
      </c>
      <c r="AB345" s="2">
        <f t="shared" si="139"/>
        <v>-487.44651315139578</v>
      </c>
      <c r="AC345" s="2">
        <f t="shared" si="140"/>
        <v>359.7820400160557</v>
      </c>
      <c r="AD345" s="2">
        <f t="shared" si="141"/>
        <v>205.15071356955434</v>
      </c>
      <c r="AE345" s="2">
        <f t="shared" si="142"/>
        <v>-1000</v>
      </c>
      <c r="AF345" s="5">
        <f t="shared" si="143"/>
        <v>0.19999999999999996</v>
      </c>
      <c r="AG345" s="5">
        <f t="shared" si="144"/>
        <v>-1</v>
      </c>
      <c r="AH345" s="3">
        <f t="shared" si="145"/>
        <v>202112</v>
      </c>
      <c r="AI345" s="21">
        <v>1.2</v>
      </c>
      <c r="AJ345" s="21">
        <v>4.75</v>
      </c>
      <c r="AK345" s="21">
        <v>1.18</v>
      </c>
      <c r="AL345" s="21">
        <v>5.25</v>
      </c>
      <c r="AO345">
        <f t="shared" si="146"/>
        <v>-600</v>
      </c>
      <c r="AP345">
        <f>IF(E345&lt;F345,G345,H345)</f>
        <v>34</v>
      </c>
      <c r="AQ345">
        <f>IF(E345&lt;F345,H345,G345)</f>
        <v>10</v>
      </c>
    </row>
    <row r="346" spans="2:43" x14ac:dyDescent="0.25">
      <c r="B346" s="24">
        <v>44555</v>
      </c>
      <c r="C346" s="20" t="s">
        <v>48</v>
      </c>
      <c r="D346" s="20" t="s">
        <v>39</v>
      </c>
      <c r="E346" s="2">
        <v>-166.66666666666663</v>
      </c>
      <c r="F346" s="2">
        <v>145.00000000000003</v>
      </c>
      <c r="G346">
        <v>16</v>
      </c>
      <c r="H346">
        <v>22</v>
      </c>
      <c r="I346" s="9"/>
      <c r="J346" s="2" t="str">
        <f t="shared" si="147"/>
        <v>Arizona Cardinals</v>
      </c>
      <c r="K346" s="2" t="str">
        <f t="shared" si="148"/>
        <v>Indianapolis Colts</v>
      </c>
      <c r="L346" s="17">
        <f t="shared" si="149"/>
        <v>-166.66666666666663</v>
      </c>
      <c r="M346" s="18">
        <f t="shared" si="150"/>
        <v>145.00000000000003</v>
      </c>
      <c r="N346" s="4">
        <f t="shared" si="128"/>
        <v>1.8</v>
      </c>
      <c r="O346" s="4">
        <f t="shared" si="129"/>
        <v>2.0499999999999998</v>
      </c>
      <c r="P346" s="4"/>
      <c r="Q346" s="4"/>
      <c r="R346" s="1">
        <f t="shared" si="130"/>
        <v>0.55555555555555558</v>
      </c>
      <c r="S346" s="1">
        <f t="shared" si="131"/>
        <v>0.48780487804878053</v>
      </c>
      <c r="T346" s="1">
        <f t="shared" si="132"/>
        <v>4.1558441558441461E-2</v>
      </c>
      <c r="U346" s="1">
        <f t="shared" si="133"/>
        <v>3.3875338753387524E-2</v>
      </c>
      <c r="V346" s="1">
        <f t="shared" si="134"/>
        <v>0.54487533875338756</v>
      </c>
      <c r="W346" s="1"/>
      <c r="X346" s="17">
        <f t="shared" si="135"/>
        <v>835.28218085238643</v>
      </c>
      <c r="Y346" s="18">
        <f t="shared" si="136"/>
        <v>1090.9993667390718</v>
      </c>
      <c r="Z346" s="2">
        <f t="shared" si="137"/>
        <v>793.51807180976709</v>
      </c>
      <c r="AA346" s="18">
        <f t="shared" si="138"/>
        <v>1036.449398402118</v>
      </c>
      <c r="AB346" s="2">
        <f t="shared" si="139"/>
        <v>-126.02107444375048</v>
      </c>
      <c r="AC346" s="2">
        <f t="shared" si="140"/>
        <v>103.6449398402118</v>
      </c>
      <c r="AD346" s="2">
        <f t="shared" si="141"/>
        <v>-1000</v>
      </c>
      <c r="AE346" s="2">
        <f t="shared" si="142"/>
        <v>1036.449398402118</v>
      </c>
      <c r="AF346" s="5">
        <f t="shared" si="143"/>
        <v>-1</v>
      </c>
      <c r="AG346" s="5">
        <f t="shared" si="144"/>
        <v>1.0499999999999998</v>
      </c>
      <c r="AH346" s="3">
        <f t="shared" si="145"/>
        <v>202112</v>
      </c>
      <c r="AI346" s="21">
        <v>1.8</v>
      </c>
      <c r="AJ346" s="21">
        <v>2.0499999999999998</v>
      </c>
      <c r="AK346" s="21">
        <v>1.6</v>
      </c>
      <c r="AL346" s="21">
        <v>2.4500000000000002</v>
      </c>
      <c r="AO346">
        <f t="shared" si="146"/>
        <v>-170</v>
      </c>
      <c r="AP346">
        <f>IF(E346&lt;F346,G346,H346)</f>
        <v>16</v>
      </c>
      <c r="AQ346">
        <f>IF(E346&lt;F346,H346,G346)</f>
        <v>22</v>
      </c>
    </row>
    <row r="347" spans="2:43" x14ac:dyDescent="0.25">
      <c r="B347" s="24">
        <v>44555</v>
      </c>
      <c r="C347" s="20" t="s">
        <v>33</v>
      </c>
      <c r="D347" s="20" t="s">
        <v>46</v>
      </c>
      <c r="E347" s="2">
        <v>-434.78260869565219</v>
      </c>
      <c r="F347" s="2">
        <v>325</v>
      </c>
      <c r="G347">
        <v>24</v>
      </c>
      <c r="H347">
        <v>22</v>
      </c>
      <c r="I347" s="9"/>
      <c r="J347" s="2" t="str">
        <f t="shared" si="147"/>
        <v>Green Bay Packers</v>
      </c>
      <c r="K347" s="2" t="str">
        <f t="shared" si="148"/>
        <v>Cleveland Browns</v>
      </c>
      <c r="L347" s="17">
        <f t="shared" si="149"/>
        <v>-434.78260869565219</v>
      </c>
      <c r="M347" s="18">
        <f t="shared" si="150"/>
        <v>325</v>
      </c>
      <c r="N347" s="4">
        <f t="shared" si="128"/>
        <v>1.29</v>
      </c>
      <c r="O347" s="4">
        <f t="shared" si="129"/>
        <v>3.7</v>
      </c>
      <c r="P347" s="4"/>
      <c r="Q347" s="4"/>
      <c r="R347" s="1">
        <f t="shared" si="130"/>
        <v>0.77519379844961234</v>
      </c>
      <c r="S347" s="1">
        <f t="shared" si="131"/>
        <v>0.27027027027027023</v>
      </c>
      <c r="T347" s="1">
        <f t="shared" si="132"/>
        <v>4.3486973947895691E-2</v>
      </c>
      <c r="U347" s="1">
        <f t="shared" si="133"/>
        <v>0.25246176408967103</v>
      </c>
      <c r="V347" s="1">
        <f t="shared" si="134"/>
        <v>0.76346176408967104</v>
      </c>
      <c r="W347" s="1"/>
      <c r="X347" s="17">
        <f t="shared" si="135"/>
        <v>309.82329048576543</v>
      </c>
      <c r="Y347" s="18">
        <f t="shared" si="136"/>
        <v>2773.304285017382</v>
      </c>
      <c r="Z347" s="2">
        <f t="shared" si="137"/>
        <v>294.33212596147712</v>
      </c>
      <c r="AA347" s="18">
        <f t="shared" si="138"/>
        <v>2634.6390707665128</v>
      </c>
      <c r="AB347" s="2">
        <f t="shared" si="139"/>
        <v>-339.75224305989701</v>
      </c>
      <c r="AC347" s="2">
        <f t="shared" si="140"/>
        <v>263.46390707665125</v>
      </c>
      <c r="AD347" s="2">
        <f t="shared" si="141"/>
        <v>294.33212596147712</v>
      </c>
      <c r="AE347" s="2">
        <f t="shared" si="142"/>
        <v>-1000</v>
      </c>
      <c r="AF347" s="5">
        <f t="shared" si="143"/>
        <v>0.29000000000000004</v>
      </c>
      <c r="AG347" s="5">
        <f t="shared" si="144"/>
        <v>-1</v>
      </c>
      <c r="AH347" s="3">
        <f t="shared" si="145"/>
        <v>202112</v>
      </c>
      <c r="AI347" s="21">
        <v>1.29</v>
      </c>
      <c r="AJ347" s="21">
        <v>3.7</v>
      </c>
      <c r="AK347" s="21">
        <v>1.23</v>
      </c>
      <c r="AL347" s="21">
        <v>4.25</v>
      </c>
      <c r="AO347">
        <f t="shared" si="146"/>
        <v>-500</v>
      </c>
      <c r="AP347">
        <f>IF(E347&lt;F347,G347,H347)</f>
        <v>24</v>
      </c>
      <c r="AQ347">
        <f>IF(E347&lt;F347,H347,G347)</f>
        <v>22</v>
      </c>
    </row>
    <row r="348" spans="2:43" x14ac:dyDescent="0.25">
      <c r="B348" s="24">
        <v>44553</v>
      </c>
      <c r="C348" s="20" t="s">
        <v>41</v>
      </c>
      <c r="D348" s="20" t="s">
        <v>22</v>
      </c>
      <c r="E348" s="2">
        <v>150</v>
      </c>
      <c r="F348" s="2">
        <v>-172.41379310344826</v>
      </c>
      <c r="G348">
        <v>20</v>
      </c>
      <c r="H348">
        <v>17</v>
      </c>
      <c r="I348" s="9"/>
      <c r="J348" s="2" t="str">
        <f t="shared" si="147"/>
        <v>San Francisco 49ers</v>
      </c>
      <c r="K348" s="2" t="str">
        <f t="shared" si="148"/>
        <v>Tennessee Titans</v>
      </c>
      <c r="L348" s="17">
        <f t="shared" si="149"/>
        <v>-172.41379310344826</v>
      </c>
      <c r="M348" s="18">
        <f t="shared" si="150"/>
        <v>150</v>
      </c>
      <c r="N348" s="4">
        <f t="shared" si="128"/>
        <v>1.58</v>
      </c>
      <c r="O348" s="4">
        <f t="shared" si="129"/>
        <v>2.5</v>
      </c>
      <c r="P348" s="4"/>
      <c r="Q348" s="4"/>
      <c r="R348" s="1">
        <f t="shared" si="130"/>
        <v>0.63291139240506322</v>
      </c>
      <c r="S348" s="1">
        <f t="shared" si="131"/>
        <v>0.4</v>
      </c>
      <c r="T348" s="1">
        <f t="shared" si="132"/>
        <v>3.1862745098039214E-2</v>
      </c>
      <c r="U348" s="1">
        <f t="shared" si="133"/>
        <v>0.1164556962025316</v>
      </c>
      <c r="V348" s="1">
        <f t="shared" si="134"/>
        <v>0.62745569620253161</v>
      </c>
      <c r="W348" s="1"/>
      <c r="X348" s="17">
        <f t="shared" si="135"/>
        <v>593.73802174746322</v>
      </c>
      <c r="Y348" s="18">
        <f t="shared" si="136"/>
        <v>1520.5870888415161</v>
      </c>
      <c r="Z348" s="2">
        <f t="shared" si="137"/>
        <v>564.05112066009008</v>
      </c>
      <c r="AA348" s="18">
        <f t="shared" si="138"/>
        <v>1444.5577343994403</v>
      </c>
      <c r="AB348" s="2">
        <f t="shared" si="139"/>
        <v>-177.28889516782337</v>
      </c>
      <c r="AC348" s="2">
        <f t="shared" si="140"/>
        <v>144.45577343994404</v>
      </c>
      <c r="AD348" s="2">
        <f t="shared" si="141"/>
        <v>-1000</v>
      </c>
      <c r="AE348" s="2">
        <f t="shared" si="142"/>
        <v>1444.5577343994403</v>
      </c>
      <c r="AF348" s="5">
        <f t="shared" si="143"/>
        <v>-1</v>
      </c>
      <c r="AG348" s="5">
        <f t="shared" si="144"/>
        <v>1.5</v>
      </c>
      <c r="AH348" s="3">
        <f t="shared" si="145"/>
        <v>202112</v>
      </c>
      <c r="AI348" s="21">
        <v>2.5</v>
      </c>
      <c r="AJ348" s="21">
        <v>1.58</v>
      </c>
      <c r="AK348" s="21">
        <v>2.5</v>
      </c>
      <c r="AL348" s="21">
        <v>1.58</v>
      </c>
      <c r="AO348">
        <f t="shared" si="146"/>
        <v>-180</v>
      </c>
      <c r="AP348">
        <f>IF(E348&lt;F348,G348,H348)</f>
        <v>17</v>
      </c>
      <c r="AQ348">
        <f>IF(E348&lt;F348,H348,G348)</f>
        <v>20</v>
      </c>
    </row>
    <row r="349" spans="2:43" x14ac:dyDescent="0.25">
      <c r="B349" s="24">
        <v>44551</v>
      </c>
      <c r="C349" s="20" t="s">
        <v>47</v>
      </c>
      <c r="D349" s="20" t="s">
        <v>32</v>
      </c>
      <c r="E349" s="2">
        <v>-370.37037037037032</v>
      </c>
      <c r="F349" s="2">
        <v>280</v>
      </c>
      <c r="G349">
        <v>20</v>
      </c>
      <c r="H349">
        <v>10</v>
      </c>
      <c r="I349" s="9"/>
      <c r="J349" s="2" t="str">
        <f t="shared" si="147"/>
        <v>Los Angeles Rams</v>
      </c>
      <c r="K349" s="2" t="str">
        <f t="shared" si="148"/>
        <v>Seattle Seahawks</v>
      </c>
      <c r="L349" s="17">
        <f t="shared" si="149"/>
        <v>-370.37037037037032</v>
      </c>
      <c r="M349" s="18">
        <f t="shared" si="150"/>
        <v>280</v>
      </c>
      <c r="N349" s="4">
        <f t="shared" si="128"/>
        <v>1.3</v>
      </c>
      <c r="O349" s="4">
        <f t="shared" si="129"/>
        <v>3.65</v>
      </c>
      <c r="P349" s="4"/>
      <c r="Q349" s="4"/>
      <c r="R349" s="1">
        <f t="shared" si="130"/>
        <v>0.76923076923076916</v>
      </c>
      <c r="S349" s="1">
        <f t="shared" si="131"/>
        <v>0.27397260273972601</v>
      </c>
      <c r="T349" s="1">
        <f t="shared" si="132"/>
        <v>4.1414141414141459E-2</v>
      </c>
      <c r="U349" s="1">
        <f t="shared" si="133"/>
        <v>0.24762908324552158</v>
      </c>
      <c r="V349" s="1">
        <f t="shared" si="134"/>
        <v>0.75862908324552158</v>
      </c>
      <c r="W349" s="1"/>
      <c r="X349" s="17">
        <f t="shared" si="135"/>
        <v>318.16723361284784</v>
      </c>
      <c r="Y349" s="18">
        <f t="shared" si="136"/>
        <v>2708.5523787535408</v>
      </c>
      <c r="Z349" s="2">
        <f t="shared" si="137"/>
        <v>302.25887193220541</v>
      </c>
      <c r="AA349" s="18">
        <f t="shared" si="138"/>
        <v>2573.1247598158634</v>
      </c>
      <c r="AB349" s="2">
        <f t="shared" si="139"/>
        <v>-330.84223255630133</v>
      </c>
      <c r="AC349" s="2">
        <f t="shared" si="140"/>
        <v>257.31247598158632</v>
      </c>
      <c r="AD349" s="2">
        <f t="shared" si="141"/>
        <v>302.25887193220541</v>
      </c>
      <c r="AE349" s="2">
        <f t="shared" si="142"/>
        <v>-1000</v>
      </c>
      <c r="AF349" s="5">
        <f t="shared" si="143"/>
        <v>0.30000000000000004</v>
      </c>
      <c r="AG349" s="5">
        <f t="shared" si="144"/>
        <v>-1</v>
      </c>
      <c r="AH349" s="3">
        <f t="shared" si="145"/>
        <v>202112</v>
      </c>
      <c r="AI349" s="21">
        <v>1.3</v>
      </c>
      <c r="AJ349" s="21">
        <v>3.65</v>
      </c>
      <c r="AK349" s="21">
        <v>1.27</v>
      </c>
      <c r="AL349" s="21">
        <v>3.8</v>
      </c>
      <c r="AO349">
        <f t="shared" si="146"/>
        <v>-400</v>
      </c>
      <c r="AP349">
        <f>IF(E349&lt;F349,G349,H349)</f>
        <v>20</v>
      </c>
      <c r="AQ349">
        <f>IF(E349&lt;F349,H349,G349)</f>
        <v>10</v>
      </c>
    </row>
    <row r="350" spans="2:43" x14ac:dyDescent="0.25">
      <c r="B350" s="24">
        <v>44551</v>
      </c>
      <c r="C350" s="20" t="s">
        <v>19</v>
      </c>
      <c r="D350" s="20" t="s">
        <v>51</v>
      </c>
      <c r="E350" s="2">
        <v>-500.00000000000011</v>
      </c>
      <c r="F350" s="2">
        <v>375</v>
      </c>
      <c r="G350">
        <v>27</v>
      </c>
      <c r="H350">
        <v>17</v>
      </c>
      <c r="I350" s="9"/>
      <c r="J350" s="2" t="str">
        <f t="shared" si="147"/>
        <v>Philadelphia Eagles</v>
      </c>
      <c r="K350" s="2" t="str">
        <f t="shared" si="148"/>
        <v>Washington Football Team</v>
      </c>
      <c r="L350" s="17">
        <f t="shared" si="149"/>
        <v>-500.00000000000011</v>
      </c>
      <c r="M350" s="18">
        <f t="shared" si="150"/>
        <v>375</v>
      </c>
      <c r="N350" s="4">
        <f t="shared" si="128"/>
        <v>1.5</v>
      </c>
      <c r="O350" s="4">
        <f t="shared" si="129"/>
        <v>2.7</v>
      </c>
      <c r="P350" s="4"/>
      <c r="Q350" s="4"/>
      <c r="R350" s="1">
        <f t="shared" si="130"/>
        <v>0.66666666666666663</v>
      </c>
      <c r="S350" s="1">
        <f t="shared" si="131"/>
        <v>0.37037037037037035</v>
      </c>
      <c r="T350" s="1">
        <f t="shared" si="132"/>
        <v>3.5714285714285587E-2</v>
      </c>
      <c r="U350" s="1">
        <f t="shared" si="133"/>
        <v>0.14814814814814814</v>
      </c>
      <c r="V350" s="1">
        <f t="shared" si="134"/>
        <v>0.65914814814814815</v>
      </c>
      <c r="W350" s="1"/>
      <c r="X350" s="17">
        <f t="shared" si="135"/>
        <v>517.10962521773342</v>
      </c>
      <c r="Y350" s="18">
        <f t="shared" si="136"/>
        <v>1734.0124117028765</v>
      </c>
      <c r="Z350" s="2">
        <f t="shared" si="137"/>
        <v>491.25414395684675</v>
      </c>
      <c r="AA350" s="18">
        <f t="shared" si="138"/>
        <v>1647.3117911177326</v>
      </c>
      <c r="AB350" s="2">
        <f t="shared" si="139"/>
        <v>-203.56062382403903</v>
      </c>
      <c r="AC350" s="2">
        <f t="shared" si="140"/>
        <v>164.73117911177326</v>
      </c>
      <c r="AD350" s="2">
        <f t="shared" si="141"/>
        <v>491.25414395684675</v>
      </c>
      <c r="AE350" s="2">
        <f t="shared" si="142"/>
        <v>-1000</v>
      </c>
      <c r="AF350" s="5">
        <f t="shared" si="143"/>
        <v>0.5</v>
      </c>
      <c r="AG350" s="5">
        <f t="shared" si="144"/>
        <v>-1</v>
      </c>
      <c r="AH350" s="3">
        <f t="shared" si="145"/>
        <v>202112</v>
      </c>
      <c r="AI350" s="21">
        <v>1.5</v>
      </c>
      <c r="AJ350" s="21">
        <v>2.7</v>
      </c>
      <c r="AK350" s="21">
        <v>1.2</v>
      </c>
      <c r="AL350" s="21">
        <v>4.75</v>
      </c>
      <c r="AO350">
        <f t="shared" si="146"/>
        <v>-500</v>
      </c>
      <c r="AP350">
        <f>IF(E350&lt;F350,G350,H350)</f>
        <v>27</v>
      </c>
      <c r="AQ350">
        <f>IF(E350&lt;F350,H350,G350)</f>
        <v>17</v>
      </c>
    </row>
    <row r="351" spans="2:43" x14ac:dyDescent="0.25">
      <c r="B351" s="24">
        <v>44550</v>
      </c>
      <c r="C351" s="20" t="s">
        <v>37</v>
      </c>
      <c r="D351" s="20" t="s">
        <v>29</v>
      </c>
      <c r="E351" s="2">
        <v>250</v>
      </c>
      <c r="F351" s="2">
        <v>-312.49999999999994</v>
      </c>
      <c r="G351">
        <v>9</v>
      </c>
      <c r="H351">
        <v>17</v>
      </c>
      <c r="I351" s="9"/>
      <c r="J351" s="2" t="str">
        <f t="shared" si="147"/>
        <v>Minnesota Vikings</v>
      </c>
      <c r="K351" s="2" t="str">
        <f t="shared" si="148"/>
        <v>Chicago Bears</v>
      </c>
      <c r="L351" s="17">
        <f t="shared" si="149"/>
        <v>-312.49999999999994</v>
      </c>
      <c r="M351" s="18">
        <f t="shared" si="150"/>
        <v>250</v>
      </c>
      <c r="N351" s="4">
        <f t="shared" si="128"/>
        <v>1.5</v>
      </c>
      <c r="O351" s="4">
        <f t="shared" si="129"/>
        <v>2.7</v>
      </c>
      <c r="P351" s="4"/>
      <c r="Q351" s="4"/>
      <c r="R351" s="1">
        <f t="shared" si="130"/>
        <v>0.66666666666666663</v>
      </c>
      <c r="S351" s="1">
        <f t="shared" si="131"/>
        <v>0.37037037037037035</v>
      </c>
      <c r="T351" s="1">
        <f t="shared" si="132"/>
        <v>3.5714285714285587E-2</v>
      </c>
      <c r="U351" s="1">
        <f t="shared" si="133"/>
        <v>0.14814814814814814</v>
      </c>
      <c r="V351" s="1">
        <f t="shared" si="134"/>
        <v>0.65914814814814815</v>
      </c>
      <c r="W351" s="1"/>
      <c r="X351" s="17">
        <f t="shared" si="135"/>
        <v>517.10962521773342</v>
      </c>
      <c r="Y351" s="18">
        <f t="shared" si="136"/>
        <v>1734.0124117028765</v>
      </c>
      <c r="Z351" s="2">
        <f t="shared" si="137"/>
        <v>491.25414395684675</v>
      </c>
      <c r="AA351" s="18">
        <f t="shared" si="138"/>
        <v>1647.3117911177326</v>
      </c>
      <c r="AB351" s="2">
        <f t="shared" si="139"/>
        <v>-203.56062382403903</v>
      </c>
      <c r="AC351" s="2">
        <f t="shared" si="140"/>
        <v>164.73117911177326</v>
      </c>
      <c r="AD351" s="2">
        <f t="shared" si="141"/>
        <v>491.25414395684675</v>
      </c>
      <c r="AE351" s="2">
        <f t="shared" si="142"/>
        <v>-1000</v>
      </c>
      <c r="AF351" s="5">
        <f t="shared" si="143"/>
        <v>0.5</v>
      </c>
      <c r="AG351" s="5">
        <f t="shared" si="144"/>
        <v>-1</v>
      </c>
      <c r="AH351" s="3">
        <f t="shared" si="145"/>
        <v>202112</v>
      </c>
      <c r="AI351" s="21">
        <v>2.7</v>
      </c>
      <c r="AJ351" s="21">
        <v>1.5</v>
      </c>
      <c r="AK351" s="21">
        <v>3.5</v>
      </c>
      <c r="AL351" s="21">
        <v>1.32</v>
      </c>
      <c r="AO351">
        <f t="shared" si="146"/>
        <v>-400</v>
      </c>
      <c r="AP351">
        <f>IF(E351&lt;F351,G351,H351)</f>
        <v>17</v>
      </c>
      <c r="AQ351">
        <f>IF(E351&lt;F351,H351,G351)</f>
        <v>9</v>
      </c>
    </row>
    <row r="352" spans="2:43" x14ac:dyDescent="0.25">
      <c r="B352" s="24">
        <v>44550</v>
      </c>
      <c r="C352" s="20" t="s">
        <v>46</v>
      </c>
      <c r="D352" s="20" t="s">
        <v>50</v>
      </c>
      <c r="E352" s="2">
        <v>100</v>
      </c>
      <c r="F352" s="2">
        <v>-120.48192771084337</v>
      </c>
      <c r="G352">
        <v>14</v>
      </c>
      <c r="H352">
        <v>16</v>
      </c>
      <c r="I352" s="9"/>
      <c r="J352" s="2" t="str">
        <f t="shared" si="147"/>
        <v>Las Vegas Raiders</v>
      </c>
      <c r="K352" s="2" t="str">
        <f t="shared" si="148"/>
        <v>Cleveland Browns</v>
      </c>
      <c r="L352" s="17">
        <f t="shared" si="149"/>
        <v>-120.48192771084337</v>
      </c>
      <c r="M352" s="18">
        <f t="shared" si="150"/>
        <v>100</v>
      </c>
      <c r="N352" s="4">
        <f t="shared" si="128"/>
        <v>3.2</v>
      </c>
      <c r="O352" s="4">
        <f t="shared" si="129"/>
        <v>1.37</v>
      </c>
      <c r="P352" s="4"/>
      <c r="Q352" s="4"/>
      <c r="R352" s="1">
        <f t="shared" si="130"/>
        <v>0.3125</v>
      </c>
      <c r="S352" s="1">
        <f t="shared" si="131"/>
        <v>0.72992700729927007</v>
      </c>
      <c r="T352" s="1">
        <f t="shared" si="132"/>
        <v>4.0700218818380707E-2</v>
      </c>
      <c r="U352" s="1">
        <f t="shared" si="133"/>
        <v>0.20871350364963503</v>
      </c>
      <c r="V352" s="1">
        <f t="shared" si="134"/>
        <v>0.30228649635036497</v>
      </c>
      <c r="W352" s="1"/>
      <c r="X352" s="17">
        <f t="shared" si="135"/>
        <v>2308.119985753352</v>
      </c>
      <c r="Y352" s="18">
        <f t="shared" si="136"/>
        <v>379.96770502752315</v>
      </c>
      <c r="Z352" s="2">
        <f t="shared" si="137"/>
        <v>2192.7139864656842</v>
      </c>
      <c r="AA352" s="18">
        <f t="shared" si="138"/>
        <v>360.96931977614696</v>
      </c>
      <c r="AB352" s="2">
        <f t="shared" si="139"/>
        <v>219.27139864656843</v>
      </c>
      <c r="AC352" s="2">
        <f t="shared" si="140"/>
        <v>-277.03185429170111</v>
      </c>
      <c r="AD352" s="2">
        <f t="shared" si="141"/>
        <v>2192.7139864656842</v>
      </c>
      <c r="AE352" s="2">
        <f t="shared" si="142"/>
        <v>-1000</v>
      </c>
      <c r="AF352" s="5">
        <f t="shared" si="143"/>
        <v>2.2000000000000002</v>
      </c>
      <c r="AG352" s="5">
        <f t="shared" si="144"/>
        <v>-1</v>
      </c>
      <c r="AH352" s="3">
        <f t="shared" si="145"/>
        <v>202112</v>
      </c>
      <c r="AI352" s="21">
        <v>1.37</v>
      </c>
      <c r="AJ352" s="21">
        <v>3.2</v>
      </c>
      <c r="AK352" s="21">
        <v>2</v>
      </c>
      <c r="AL352" s="21">
        <v>1.83</v>
      </c>
      <c r="AO352">
        <f t="shared" si="146"/>
        <v>-130</v>
      </c>
      <c r="AP352">
        <f>IF(E352&lt;F352,G352,H352)</f>
        <v>16</v>
      </c>
      <c r="AQ352">
        <f>IF(E352&lt;F352,H352,G352)</f>
        <v>14</v>
      </c>
    </row>
    <row r="353" spans="2:43" x14ac:dyDescent="0.25">
      <c r="B353" s="24">
        <v>44549</v>
      </c>
      <c r="C353" s="20" t="s">
        <v>27</v>
      </c>
      <c r="D353" s="20" t="s">
        <v>43</v>
      </c>
      <c r="E353" s="2">
        <v>-625.00000000000034</v>
      </c>
      <c r="F353" s="2">
        <v>450</v>
      </c>
      <c r="G353">
        <v>0</v>
      </c>
      <c r="H353">
        <v>9</v>
      </c>
      <c r="I353" s="9"/>
      <c r="J353" s="2" t="str">
        <f t="shared" si="147"/>
        <v>Tampa Bay Buccaneers</v>
      </c>
      <c r="K353" s="2" t="str">
        <f t="shared" si="148"/>
        <v>New Orleans Saints</v>
      </c>
      <c r="L353" s="17">
        <f t="shared" si="149"/>
        <v>-625.00000000000034</v>
      </c>
      <c r="M353" s="18">
        <f t="shared" si="150"/>
        <v>450</v>
      </c>
      <c r="N353" s="4">
        <f t="shared" si="128"/>
        <v>1.19</v>
      </c>
      <c r="O353" s="4">
        <f t="shared" si="129"/>
        <v>5</v>
      </c>
      <c r="P353" s="4"/>
      <c r="Q353" s="4"/>
      <c r="R353" s="1">
        <f t="shared" si="130"/>
        <v>0.84033613445378152</v>
      </c>
      <c r="S353" s="1">
        <f t="shared" si="131"/>
        <v>0.2</v>
      </c>
      <c r="T353" s="1">
        <f t="shared" si="132"/>
        <v>3.8772213247172949E-2</v>
      </c>
      <c r="U353" s="1">
        <f t="shared" si="133"/>
        <v>0.32016806722689073</v>
      </c>
      <c r="V353" s="1">
        <f t="shared" si="134"/>
        <v>0.83116806722689074</v>
      </c>
      <c r="W353" s="1"/>
      <c r="X353" s="17">
        <f t="shared" si="135"/>
        <v>203.12610581443556</v>
      </c>
      <c r="Y353" s="18">
        <f t="shared" si="136"/>
        <v>3985.2087388896653</v>
      </c>
      <c r="Z353" s="2">
        <f t="shared" si="137"/>
        <v>192.96980052371379</v>
      </c>
      <c r="AA353" s="18">
        <f t="shared" si="138"/>
        <v>3785.9483019451818</v>
      </c>
      <c r="AB353" s="2">
        <f t="shared" si="139"/>
        <v>-518.21580231001553</v>
      </c>
      <c r="AC353" s="2">
        <f t="shared" si="140"/>
        <v>378.59483019451818</v>
      </c>
      <c r="AD353" s="2">
        <f t="shared" si="141"/>
        <v>-1000</v>
      </c>
      <c r="AE353" s="2">
        <f t="shared" si="142"/>
        <v>3785.9483019451818</v>
      </c>
      <c r="AF353" s="5">
        <f t="shared" si="143"/>
        <v>-1</v>
      </c>
      <c r="AG353" s="5">
        <f t="shared" si="144"/>
        <v>4</v>
      </c>
      <c r="AH353" s="3">
        <f t="shared" si="145"/>
        <v>202112</v>
      </c>
      <c r="AI353" s="21">
        <v>1.19</v>
      </c>
      <c r="AJ353" s="21">
        <v>5</v>
      </c>
      <c r="AK353" s="21">
        <v>1.1599999999999999</v>
      </c>
      <c r="AL353" s="21">
        <v>5.5</v>
      </c>
      <c r="AO353">
        <f t="shared" si="146"/>
        <v>-700</v>
      </c>
      <c r="AP353">
        <f>IF(E353&lt;F353,G353,H353)</f>
        <v>0</v>
      </c>
      <c r="AQ353">
        <f>IF(E353&lt;F353,H353,G353)</f>
        <v>9</v>
      </c>
    </row>
    <row r="354" spans="2:43" x14ac:dyDescent="0.25">
      <c r="B354" s="24">
        <v>44549</v>
      </c>
      <c r="C354" s="20" t="s">
        <v>28</v>
      </c>
      <c r="D354" s="20" t="s">
        <v>33</v>
      </c>
      <c r="E354" s="2">
        <v>320</v>
      </c>
      <c r="F354" s="2">
        <v>-400</v>
      </c>
      <c r="G354">
        <v>30</v>
      </c>
      <c r="H354">
        <v>31</v>
      </c>
      <c r="I354" s="9"/>
      <c r="J354" s="2" t="str">
        <f t="shared" si="147"/>
        <v>Green Bay Packers</v>
      </c>
      <c r="K354" s="2" t="str">
        <f t="shared" si="148"/>
        <v>Baltimore Ravens</v>
      </c>
      <c r="L354" s="17">
        <f t="shared" si="149"/>
        <v>-400</v>
      </c>
      <c r="M354" s="18">
        <f t="shared" si="150"/>
        <v>320</v>
      </c>
      <c r="N354" s="4">
        <f t="shared" si="128"/>
        <v>1.35</v>
      </c>
      <c r="O354" s="4">
        <f t="shared" si="129"/>
        <v>3.3</v>
      </c>
      <c r="P354" s="4"/>
      <c r="Q354" s="4"/>
      <c r="R354" s="1">
        <f t="shared" si="130"/>
        <v>0.7407407407407407</v>
      </c>
      <c r="S354" s="1">
        <f t="shared" si="131"/>
        <v>0.30303030303030304</v>
      </c>
      <c r="T354" s="1">
        <f t="shared" si="132"/>
        <v>4.1935483870967794E-2</v>
      </c>
      <c r="U354" s="1">
        <f t="shared" si="133"/>
        <v>0.21885521885521883</v>
      </c>
      <c r="V354" s="1">
        <f t="shared" si="134"/>
        <v>0.72985521885521887</v>
      </c>
      <c r="W354" s="1"/>
      <c r="X354" s="17">
        <f t="shared" si="135"/>
        <v>370.13475298361828</v>
      </c>
      <c r="Y354" s="18">
        <f t="shared" si="136"/>
        <v>2363.8563841328437</v>
      </c>
      <c r="Z354" s="2">
        <f t="shared" si="137"/>
        <v>351.62801533443735</v>
      </c>
      <c r="AA354" s="18">
        <f t="shared" si="138"/>
        <v>2245.6635649262016</v>
      </c>
      <c r="AB354" s="2">
        <f t="shared" si="139"/>
        <v>-284.39144675343596</v>
      </c>
      <c r="AC354" s="2">
        <f t="shared" si="140"/>
        <v>224.56635649262017</v>
      </c>
      <c r="AD354" s="2">
        <f t="shared" si="141"/>
        <v>351.62801533443735</v>
      </c>
      <c r="AE354" s="2">
        <f t="shared" si="142"/>
        <v>-1000</v>
      </c>
      <c r="AF354" s="5">
        <f t="shared" si="143"/>
        <v>0.35000000000000009</v>
      </c>
      <c r="AG354" s="5">
        <f t="shared" si="144"/>
        <v>-1</v>
      </c>
      <c r="AH354" s="3">
        <f t="shared" si="145"/>
        <v>202112</v>
      </c>
      <c r="AI354" s="21">
        <v>3.3</v>
      </c>
      <c r="AJ354" s="21">
        <v>1.35</v>
      </c>
      <c r="AK354" s="21">
        <v>4.2</v>
      </c>
      <c r="AL354" s="21">
        <v>1.25</v>
      </c>
      <c r="AO354">
        <f t="shared" si="146"/>
        <v>-400</v>
      </c>
      <c r="AP354">
        <f>IF(E354&lt;F354,G354,H354)</f>
        <v>31</v>
      </c>
      <c r="AQ354">
        <f>IF(E354&lt;F354,H354,G354)</f>
        <v>30</v>
      </c>
    </row>
    <row r="355" spans="2:43" x14ac:dyDescent="0.25">
      <c r="B355" s="24">
        <v>44549</v>
      </c>
      <c r="C355" s="20" t="s">
        <v>38</v>
      </c>
      <c r="D355" s="20" t="s">
        <v>21</v>
      </c>
      <c r="E355" s="2">
        <v>-156.25000000000003</v>
      </c>
      <c r="F355" s="2">
        <v>135</v>
      </c>
      <c r="G355">
        <v>10</v>
      </c>
      <c r="H355">
        <v>15</v>
      </c>
      <c r="I355" s="9"/>
      <c r="J355" s="2" t="str">
        <f t="shared" si="147"/>
        <v>Denver Broncos</v>
      </c>
      <c r="K355" s="2" t="str">
        <f t="shared" si="148"/>
        <v>Cincinnati Bengals</v>
      </c>
      <c r="L355" s="17">
        <f t="shared" si="149"/>
        <v>-156.25000000000003</v>
      </c>
      <c r="M355" s="18">
        <f t="shared" si="150"/>
        <v>135</v>
      </c>
      <c r="N355" s="4">
        <f t="shared" si="128"/>
        <v>1.83</v>
      </c>
      <c r="O355" s="4">
        <f t="shared" si="129"/>
        <v>2</v>
      </c>
      <c r="P355" s="4"/>
      <c r="Q355" s="4"/>
      <c r="R355" s="1">
        <f t="shared" si="130"/>
        <v>0.54644808743169393</v>
      </c>
      <c r="S355" s="1">
        <f t="shared" si="131"/>
        <v>0.5</v>
      </c>
      <c r="T355" s="1">
        <f t="shared" si="132"/>
        <v>4.4386422976501305E-2</v>
      </c>
      <c r="U355" s="1">
        <f t="shared" si="133"/>
        <v>2.3224043715846965E-2</v>
      </c>
      <c r="V355" s="1">
        <f t="shared" si="134"/>
        <v>0.53422404371584697</v>
      </c>
      <c r="W355" s="1"/>
      <c r="X355" s="17">
        <f t="shared" si="135"/>
        <v>871.87381729284084</v>
      </c>
      <c r="Y355" s="18">
        <f t="shared" si="136"/>
        <v>1045.6626202421151</v>
      </c>
      <c r="Z355" s="2">
        <f t="shared" si="137"/>
        <v>828.28012642819874</v>
      </c>
      <c r="AA355" s="18">
        <f t="shared" si="138"/>
        <v>993.3794892300092</v>
      </c>
      <c r="AB355" s="2">
        <f t="shared" si="139"/>
        <v>-120.73210114461043</v>
      </c>
      <c r="AC355" s="2">
        <f t="shared" si="140"/>
        <v>-100.66646340515068</v>
      </c>
      <c r="AD355" s="2">
        <f t="shared" si="141"/>
        <v>-1000</v>
      </c>
      <c r="AE355" s="2">
        <f t="shared" si="142"/>
        <v>993.3794892300092</v>
      </c>
      <c r="AF355" s="5">
        <f t="shared" si="143"/>
        <v>-1</v>
      </c>
      <c r="AG355" s="5">
        <f t="shared" si="144"/>
        <v>1</v>
      </c>
      <c r="AH355" s="3">
        <f t="shared" si="145"/>
        <v>202112</v>
      </c>
      <c r="AI355" s="21">
        <v>1.83</v>
      </c>
      <c r="AJ355" s="21">
        <v>2</v>
      </c>
      <c r="AK355" s="21">
        <v>1.64</v>
      </c>
      <c r="AL355" s="21">
        <v>2.35</v>
      </c>
      <c r="AO355">
        <f t="shared" si="146"/>
        <v>-160</v>
      </c>
      <c r="AP355">
        <f>IF(E355&lt;F355,G355,H355)</f>
        <v>10</v>
      </c>
      <c r="AQ355">
        <f>IF(E355&lt;F355,H355,G355)</f>
        <v>15</v>
      </c>
    </row>
    <row r="356" spans="2:43" x14ac:dyDescent="0.25">
      <c r="B356" s="24">
        <v>44549</v>
      </c>
      <c r="C356" s="20" t="s">
        <v>22</v>
      </c>
      <c r="D356" s="20" t="s">
        <v>35</v>
      </c>
      <c r="E356" s="2">
        <v>-400</v>
      </c>
      <c r="F356" s="2">
        <v>309.99999999999994</v>
      </c>
      <c r="G356">
        <v>31</v>
      </c>
      <c r="H356">
        <v>13</v>
      </c>
      <c r="I356" s="9"/>
      <c r="J356" s="2" t="str">
        <f t="shared" si="147"/>
        <v>San Francisco 49ers</v>
      </c>
      <c r="K356" s="2" t="str">
        <f t="shared" si="148"/>
        <v>Atlanta Falcons</v>
      </c>
      <c r="L356" s="17">
        <f t="shared" si="149"/>
        <v>-400</v>
      </c>
      <c r="M356" s="18">
        <f t="shared" si="150"/>
        <v>309.99999999999994</v>
      </c>
      <c r="N356" s="4">
        <f t="shared" si="128"/>
        <v>1.25</v>
      </c>
      <c r="O356" s="4">
        <f t="shared" si="129"/>
        <v>4.0999999999999996</v>
      </c>
      <c r="P356" s="4"/>
      <c r="Q356" s="4"/>
      <c r="R356" s="1">
        <f t="shared" si="130"/>
        <v>0.8</v>
      </c>
      <c r="S356" s="1">
        <f t="shared" si="131"/>
        <v>0.24390243902439027</v>
      </c>
      <c r="T356" s="1">
        <f t="shared" si="132"/>
        <v>4.2056074766355089E-2</v>
      </c>
      <c r="U356" s="1">
        <f t="shared" si="133"/>
        <v>0.2780487804878049</v>
      </c>
      <c r="V356" s="1">
        <f t="shared" si="134"/>
        <v>0.78904878048780491</v>
      </c>
      <c r="W356" s="1"/>
      <c r="X356" s="17">
        <f t="shared" si="135"/>
        <v>267.34876819881913</v>
      </c>
      <c r="Y356" s="18">
        <f t="shared" si="136"/>
        <v>3156.5493634457707</v>
      </c>
      <c r="Z356" s="2">
        <f t="shared" si="137"/>
        <v>253.98132978887816</v>
      </c>
      <c r="AA356" s="18">
        <f t="shared" si="138"/>
        <v>2998.721895273482</v>
      </c>
      <c r="AB356" s="2">
        <f t="shared" si="139"/>
        <v>-393.72972841399383</v>
      </c>
      <c r="AC356" s="2">
        <f t="shared" si="140"/>
        <v>299.87218952734821</v>
      </c>
      <c r="AD356" s="2">
        <f t="shared" si="141"/>
        <v>253.98132978887816</v>
      </c>
      <c r="AE356" s="2">
        <f t="shared" si="142"/>
        <v>-1000</v>
      </c>
      <c r="AF356" s="5">
        <f t="shared" si="143"/>
        <v>0.25</v>
      </c>
      <c r="AG356" s="5">
        <f t="shared" si="144"/>
        <v>-1</v>
      </c>
      <c r="AH356" s="3">
        <f t="shared" si="145"/>
        <v>202112</v>
      </c>
      <c r="AI356" s="21">
        <v>1.25</v>
      </c>
      <c r="AJ356" s="21">
        <v>4.0999999999999996</v>
      </c>
      <c r="AK356" s="21">
        <v>1.25</v>
      </c>
      <c r="AL356" s="21">
        <v>4.0999999999999996</v>
      </c>
      <c r="AO356">
        <f t="shared" si="146"/>
        <v>-400</v>
      </c>
      <c r="AP356">
        <f>IF(E356&lt;F356,G356,H356)</f>
        <v>31</v>
      </c>
      <c r="AQ356">
        <f>IF(E356&lt;F356,H356,G356)</f>
        <v>13</v>
      </c>
    </row>
    <row r="357" spans="2:43" x14ac:dyDescent="0.25">
      <c r="B357" s="24">
        <v>44549</v>
      </c>
      <c r="C357" s="20" t="s">
        <v>24</v>
      </c>
      <c r="D357" s="20" t="s">
        <v>44</v>
      </c>
      <c r="E357" s="2">
        <v>-909.09090909090833</v>
      </c>
      <c r="F357" s="2">
        <v>575</v>
      </c>
      <c r="G357">
        <v>31</v>
      </c>
      <c r="H357">
        <v>14</v>
      </c>
      <c r="I357" s="9"/>
      <c r="J357" s="2" t="str">
        <f t="shared" si="147"/>
        <v>Buffalo Bills</v>
      </c>
      <c r="K357" s="2" t="str">
        <f t="shared" si="148"/>
        <v>Carolina Panthers</v>
      </c>
      <c r="L357" s="17">
        <f t="shared" si="149"/>
        <v>-909.09090909090833</v>
      </c>
      <c r="M357" s="18">
        <f t="shared" si="150"/>
        <v>575</v>
      </c>
      <c r="N357" s="4">
        <f t="shared" si="128"/>
        <v>1.1599999999999999</v>
      </c>
      <c r="O357" s="4">
        <f t="shared" si="129"/>
        <v>5.5</v>
      </c>
      <c r="P357" s="4"/>
      <c r="Q357" s="4"/>
      <c r="R357" s="1">
        <f t="shared" si="130"/>
        <v>0.86206896551724144</v>
      </c>
      <c r="S357" s="1">
        <f t="shared" si="131"/>
        <v>0.18181818181818182</v>
      </c>
      <c r="T357" s="1">
        <f t="shared" si="132"/>
        <v>4.2042042042042094E-2</v>
      </c>
      <c r="U357" s="1">
        <f t="shared" si="133"/>
        <v>0.34012539184952983</v>
      </c>
      <c r="V357" s="1">
        <f t="shared" si="134"/>
        <v>0.85112539184952984</v>
      </c>
      <c r="W357" s="1"/>
      <c r="X357" s="17">
        <f t="shared" si="135"/>
        <v>174.91501202538396</v>
      </c>
      <c r="Y357" s="18">
        <f t="shared" si="136"/>
        <v>4502.2111739446591</v>
      </c>
      <c r="Z357" s="2">
        <f t="shared" si="137"/>
        <v>166.16926142411475</v>
      </c>
      <c r="AA357" s="18">
        <f t="shared" si="138"/>
        <v>4277.1006152474256</v>
      </c>
      <c r="AB357" s="2">
        <f t="shared" si="139"/>
        <v>-601.79601896869144</v>
      </c>
      <c r="AC357" s="2">
        <f t="shared" si="140"/>
        <v>427.71006152474257</v>
      </c>
      <c r="AD357" s="2">
        <f t="shared" si="141"/>
        <v>166.16926142411475</v>
      </c>
      <c r="AE357" s="2">
        <f t="shared" si="142"/>
        <v>-1000</v>
      </c>
      <c r="AF357" s="5">
        <f t="shared" si="143"/>
        <v>0.15999999999999992</v>
      </c>
      <c r="AG357" s="5">
        <f t="shared" si="144"/>
        <v>-1</v>
      </c>
      <c r="AH357" s="3">
        <f t="shared" si="145"/>
        <v>202112</v>
      </c>
      <c r="AI357" s="21">
        <v>1.1599999999999999</v>
      </c>
      <c r="AJ357" s="21">
        <v>5.5</v>
      </c>
      <c r="AK357" s="21">
        <v>1.1100000000000001</v>
      </c>
      <c r="AL357" s="21">
        <v>6.75</v>
      </c>
      <c r="AO357">
        <f t="shared" si="146"/>
        <v>-1000</v>
      </c>
      <c r="AP357">
        <f>IF(E357&lt;F357,G357,H357)</f>
        <v>31</v>
      </c>
      <c r="AQ357">
        <f>IF(E357&lt;F357,H357,G357)</f>
        <v>14</v>
      </c>
    </row>
    <row r="358" spans="2:43" x14ac:dyDescent="0.25">
      <c r="B358" s="24">
        <v>44549</v>
      </c>
      <c r="C358" s="20" t="s">
        <v>34</v>
      </c>
      <c r="D358" s="20" t="s">
        <v>48</v>
      </c>
      <c r="E358" s="2">
        <v>500</v>
      </c>
      <c r="F358" s="2">
        <v>-714.28571428571479</v>
      </c>
      <c r="G358">
        <v>30</v>
      </c>
      <c r="H358">
        <v>12</v>
      </c>
      <c r="I358" s="9"/>
      <c r="J358" s="2" t="str">
        <f t="shared" si="147"/>
        <v>Arizona Cardinals</v>
      </c>
      <c r="K358" s="2" t="str">
        <f t="shared" si="148"/>
        <v>Detroit Lions</v>
      </c>
      <c r="L358" s="17">
        <f t="shared" si="149"/>
        <v>-714.28571428571479</v>
      </c>
      <c r="M358" s="18">
        <f t="shared" si="150"/>
        <v>500</v>
      </c>
      <c r="N358" s="4">
        <f t="shared" si="128"/>
        <v>1.1100000000000001</v>
      </c>
      <c r="O358" s="4">
        <f t="shared" si="129"/>
        <v>7</v>
      </c>
      <c r="P358" s="4"/>
      <c r="Q358" s="4"/>
      <c r="R358" s="1">
        <f t="shared" si="130"/>
        <v>0.9009009009009008</v>
      </c>
      <c r="S358" s="1">
        <f t="shared" si="131"/>
        <v>0.14285714285714285</v>
      </c>
      <c r="T358" s="1">
        <f t="shared" si="132"/>
        <v>4.1923551171393236E-2</v>
      </c>
      <c r="U358" s="1">
        <f t="shared" si="133"/>
        <v>0.379021879021879</v>
      </c>
      <c r="V358" s="1">
        <f t="shared" si="134"/>
        <v>0.89002187902187901</v>
      </c>
      <c r="W358" s="1"/>
      <c r="X358" s="17">
        <f t="shared" si="135"/>
        <v>123.56788475692903</v>
      </c>
      <c r="Y358" s="18">
        <f t="shared" si="136"/>
        <v>5887.3281029596874</v>
      </c>
      <c r="Z358" s="2">
        <f t="shared" si="137"/>
        <v>117.38949051908257</v>
      </c>
      <c r="AA358" s="18">
        <f t="shared" si="138"/>
        <v>5592.9616978117028</v>
      </c>
      <c r="AB358" s="2">
        <f t="shared" si="139"/>
        <v>-851.86501413211454</v>
      </c>
      <c r="AC358" s="2">
        <f t="shared" si="140"/>
        <v>559.29616978117031</v>
      </c>
      <c r="AD358" s="2">
        <f t="shared" si="141"/>
        <v>-1000</v>
      </c>
      <c r="AE358" s="2">
        <f t="shared" si="142"/>
        <v>5592.9616978117028</v>
      </c>
      <c r="AF358" s="5">
        <f t="shared" si="143"/>
        <v>-1</v>
      </c>
      <c r="AG358" s="5">
        <f t="shared" si="144"/>
        <v>6</v>
      </c>
      <c r="AH358" s="3">
        <f t="shared" si="145"/>
        <v>202112</v>
      </c>
      <c r="AI358" s="21">
        <v>7</v>
      </c>
      <c r="AJ358" s="21">
        <v>1.1100000000000001</v>
      </c>
      <c r="AK358" s="21">
        <v>6</v>
      </c>
      <c r="AL358" s="21">
        <v>1.1399999999999999</v>
      </c>
      <c r="AO358">
        <f t="shared" si="146"/>
        <v>-800</v>
      </c>
      <c r="AP358">
        <f>IF(E358&lt;F358,G358,H358)</f>
        <v>12</v>
      </c>
      <c r="AQ358">
        <f>IF(E358&lt;F358,H358,G358)</f>
        <v>30</v>
      </c>
    </row>
    <row r="359" spans="2:43" x14ac:dyDescent="0.25">
      <c r="B359" s="24">
        <v>44549</v>
      </c>
      <c r="C359" s="20" t="s">
        <v>26</v>
      </c>
      <c r="D359" s="20" t="s">
        <v>40</v>
      </c>
      <c r="E359" s="2">
        <v>-270.2702702702702</v>
      </c>
      <c r="F359" s="2">
        <v>220.00000000000003</v>
      </c>
      <c r="G359">
        <v>16</v>
      </c>
      <c r="H359">
        <v>30</v>
      </c>
      <c r="I359" s="9"/>
      <c r="J359" s="2" t="str">
        <f t="shared" si="147"/>
        <v>Jacksonville Jaguars</v>
      </c>
      <c r="K359" s="2" t="str">
        <f t="shared" si="148"/>
        <v>Houston Texans</v>
      </c>
      <c r="L359" s="17">
        <f t="shared" si="149"/>
        <v>-270.2702702702702</v>
      </c>
      <c r="M359" s="18">
        <f t="shared" si="150"/>
        <v>220.00000000000003</v>
      </c>
      <c r="N359" s="4">
        <f t="shared" si="128"/>
        <v>1.62</v>
      </c>
      <c r="O359" s="4">
        <f t="shared" si="129"/>
        <v>2.4</v>
      </c>
      <c r="P359" s="4"/>
      <c r="Q359" s="4"/>
      <c r="R359" s="1">
        <f t="shared" si="130"/>
        <v>0.61728395061728392</v>
      </c>
      <c r="S359" s="1">
        <f t="shared" si="131"/>
        <v>0.41666666666666669</v>
      </c>
      <c r="T359" s="1">
        <f t="shared" si="132"/>
        <v>3.2835820895522283E-2</v>
      </c>
      <c r="U359" s="1">
        <f t="shared" si="133"/>
        <v>0.10030864197530862</v>
      </c>
      <c r="V359" s="1">
        <f t="shared" si="134"/>
        <v>0.61130864197530865</v>
      </c>
      <c r="W359" s="1"/>
      <c r="X359" s="17">
        <f t="shared" si="135"/>
        <v>635.83488165441463</v>
      </c>
      <c r="Y359" s="18">
        <f t="shared" si="136"/>
        <v>1423.7849094482656</v>
      </c>
      <c r="Z359" s="2">
        <f t="shared" si="137"/>
        <v>604.04313757169382</v>
      </c>
      <c r="AA359" s="18">
        <f t="shared" si="138"/>
        <v>1352.5956639758522</v>
      </c>
      <c r="AB359" s="2">
        <f t="shared" si="139"/>
        <v>-165.55109027810289</v>
      </c>
      <c r="AC359" s="2">
        <f t="shared" si="140"/>
        <v>135.25956639758522</v>
      </c>
      <c r="AD359" s="2">
        <f t="shared" si="141"/>
        <v>-1000</v>
      </c>
      <c r="AE359" s="2">
        <f t="shared" si="142"/>
        <v>1352.5956639758522</v>
      </c>
      <c r="AF359" s="5">
        <f t="shared" si="143"/>
        <v>-1</v>
      </c>
      <c r="AG359" s="5">
        <f t="shared" si="144"/>
        <v>1.4</v>
      </c>
      <c r="AH359" s="3">
        <f t="shared" si="145"/>
        <v>202112</v>
      </c>
      <c r="AI359" s="21">
        <v>1.62</v>
      </c>
      <c r="AJ359" s="21">
        <v>2.4</v>
      </c>
      <c r="AK359" s="21">
        <v>1.37</v>
      </c>
      <c r="AL359" s="21">
        <v>3.2</v>
      </c>
      <c r="AO359">
        <f t="shared" si="146"/>
        <v>-300</v>
      </c>
      <c r="AP359">
        <f>IF(E359&lt;F359,G359,H359)</f>
        <v>16</v>
      </c>
      <c r="AQ359">
        <f>IF(E359&lt;F359,H359,G359)</f>
        <v>30</v>
      </c>
    </row>
    <row r="360" spans="2:43" x14ac:dyDescent="0.25">
      <c r="B360" s="24">
        <v>44549</v>
      </c>
      <c r="C360" s="20" t="s">
        <v>30</v>
      </c>
      <c r="D360" s="20" t="s">
        <v>42</v>
      </c>
      <c r="E360" s="2">
        <v>-454.54545454545462</v>
      </c>
      <c r="F360" s="2">
        <v>350</v>
      </c>
      <c r="G360">
        <v>31</v>
      </c>
      <c r="H360">
        <v>24</v>
      </c>
      <c r="I360" s="9"/>
      <c r="J360" s="2" t="str">
        <f t="shared" si="147"/>
        <v>Miami Dolphins</v>
      </c>
      <c r="K360" s="2" t="str">
        <f t="shared" si="148"/>
        <v>New York Jets</v>
      </c>
      <c r="L360" s="17">
        <f t="shared" si="149"/>
        <v>-454.54545454545462</v>
      </c>
      <c r="M360" s="18">
        <f t="shared" si="150"/>
        <v>350</v>
      </c>
      <c r="N360" s="4">
        <f t="shared" si="128"/>
        <v>1.25</v>
      </c>
      <c r="O360" s="4">
        <f t="shared" si="129"/>
        <v>4.0999999999999996</v>
      </c>
      <c r="P360" s="4"/>
      <c r="Q360" s="4"/>
      <c r="R360" s="1">
        <f t="shared" si="130"/>
        <v>0.8</v>
      </c>
      <c r="S360" s="1">
        <f t="shared" si="131"/>
        <v>0.24390243902439027</v>
      </c>
      <c r="T360" s="1">
        <f t="shared" si="132"/>
        <v>4.2056074766355089E-2</v>
      </c>
      <c r="U360" s="1">
        <f t="shared" si="133"/>
        <v>0.2780487804878049</v>
      </c>
      <c r="V360" s="1">
        <f t="shared" si="134"/>
        <v>0.78904878048780491</v>
      </c>
      <c r="W360" s="1"/>
      <c r="X360" s="17">
        <f t="shared" si="135"/>
        <v>267.34876819881913</v>
      </c>
      <c r="Y360" s="18">
        <f t="shared" si="136"/>
        <v>3156.5493634457707</v>
      </c>
      <c r="Z360" s="2">
        <f t="shared" si="137"/>
        <v>253.98132978887816</v>
      </c>
      <c r="AA360" s="18">
        <f t="shared" si="138"/>
        <v>2998.721895273482</v>
      </c>
      <c r="AB360" s="2">
        <f t="shared" si="139"/>
        <v>-393.72972841399383</v>
      </c>
      <c r="AC360" s="2">
        <f t="shared" si="140"/>
        <v>299.87218952734821</v>
      </c>
      <c r="AD360" s="2">
        <f t="shared" si="141"/>
        <v>253.98132978887816</v>
      </c>
      <c r="AE360" s="2">
        <f t="shared" si="142"/>
        <v>-1000</v>
      </c>
      <c r="AF360" s="5">
        <f t="shared" si="143"/>
        <v>0.25</v>
      </c>
      <c r="AG360" s="5">
        <f t="shared" si="144"/>
        <v>-1</v>
      </c>
      <c r="AH360" s="3">
        <f t="shared" si="145"/>
        <v>202112</v>
      </c>
      <c r="AI360" s="21">
        <v>1.25</v>
      </c>
      <c r="AJ360" s="21">
        <v>4.0999999999999996</v>
      </c>
      <c r="AK360" s="21">
        <v>1.22</v>
      </c>
      <c r="AL360" s="21">
        <v>4.5</v>
      </c>
      <c r="AO360">
        <f t="shared" si="146"/>
        <v>-500</v>
      </c>
      <c r="AP360">
        <f>IF(E360&lt;F360,G360,H360)</f>
        <v>31</v>
      </c>
      <c r="AQ360">
        <f>IF(E360&lt;F360,H360,G360)</f>
        <v>24</v>
      </c>
    </row>
    <row r="361" spans="2:43" x14ac:dyDescent="0.25">
      <c r="B361" s="24">
        <v>44549</v>
      </c>
      <c r="C361" s="20" t="s">
        <v>25</v>
      </c>
      <c r="D361" s="20" t="s">
        <v>23</v>
      </c>
      <c r="E361" s="2">
        <v>425</v>
      </c>
      <c r="F361" s="2">
        <v>-555.55555555555577</v>
      </c>
      <c r="G361">
        <v>6</v>
      </c>
      <c r="H361">
        <v>21</v>
      </c>
      <c r="I361" s="9"/>
      <c r="J361" s="2" t="str">
        <f t="shared" si="147"/>
        <v>Dallas Cowboys</v>
      </c>
      <c r="K361" s="2" t="str">
        <f t="shared" si="148"/>
        <v>New York Giants</v>
      </c>
      <c r="L361" s="17">
        <f t="shared" si="149"/>
        <v>-555.55555555555577</v>
      </c>
      <c r="M361" s="18">
        <f t="shared" si="150"/>
        <v>425</v>
      </c>
      <c r="N361" s="4">
        <f t="shared" si="128"/>
        <v>1.19</v>
      </c>
      <c r="O361" s="4">
        <f t="shared" si="129"/>
        <v>5</v>
      </c>
      <c r="P361" s="4"/>
      <c r="Q361" s="4"/>
      <c r="R361" s="1">
        <f t="shared" si="130"/>
        <v>0.84033613445378152</v>
      </c>
      <c r="S361" s="1">
        <f t="shared" si="131"/>
        <v>0.2</v>
      </c>
      <c r="T361" s="1">
        <f t="shared" si="132"/>
        <v>3.8772213247172949E-2</v>
      </c>
      <c r="U361" s="1">
        <f t="shared" si="133"/>
        <v>0.32016806722689073</v>
      </c>
      <c r="V361" s="1">
        <f t="shared" si="134"/>
        <v>0.83116806722689074</v>
      </c>
      <c r="W361" s="1"/>
      <c r="X361" s="17">
        <f t="shared" si="135"/>
        <v>203.12610581443556</v>
      </c>
      <c r="Y361" s="18">
        <f t="shared" si="136"/>
        <v>3985.2087388896653</v>
      </c>
      <c r="Z361" s="2">
        <f t="shared" si="137"/>
        <v>192.96980052371379</v>
      </c>
      <c r="AA361" s="18">
        <f t="shared" si="138"/>
        <v>3785.9483019451818</v>
      </c>
      <c r="AB361" s="2">
        <f t="shared" si="139"/>
        <v>-518.21580231001553</v>
      </c>
      <c r="AC361" s="2">
        <f t="shared" si="140"/>
        <v>378.59483019451818</v>
      </c>
      <c r="AD361" s="2">
        <f t="shared" si="141"/>
        <v>192.96980052371379</v>
      </c>
      <c r="AE361" s="2">
        <f t="shared" si="142"/>
        <v>-1000</v>
      </c>
      <c r="AF361" s="5">
        <f t="shared" si="143"/>
        <v>0.18999999999999995</v>
      </c>
      <c r="AG361" s="5">
        <f t="shared" si="144"/>
        <v>-1</v>
      </c>
      <c r="AH361" s="3">
        <f t="shared" si="145"/>
        <v>202112</v>
      </c>
      <c r="AI361" s="21">
        <v>5</v>
      </c>
      <c r="AJ361" s="21">
        <v>1.19</v>
      </c>
      <c r="AK361" s="21">
        <v>5.25</v>
      </c>
      <c r="AL361" s="21">
        <v>1.18</v>
      </c>
      <c r="AO361">
        <f t="shared" si="146"/>
        <v>-600</v>
      </c>
      <c r="AP361">
        <f>IF(E361&lt;F361,G361,H361)</f>
        <v>21</v>
      </c>
      <c r="AQ361">
        <f>IF(E361&lt;F361,H361,G361)</f>
        <v>6</v>
      </c>
    </row>
    <row r="362" spans="2:43" x14ac:dyDescent="0.25">
      <c r="B362" s="24">
        <v>44549</v>
      </c>
      <c r="C362" s="20" t="s">
        <v>45</v>
      </c>
      <c r="D362" s="20" t="s">
        <v>41</v>
      </c>
      <c r="E362" s="2">
        <v>-125</v>
      </c>
      <c r="F362" s="2">
        <v>104.99999999999999</v>
      </c>
      <c r="G362">
        <v>19</v>
      </c>
      <c r="H362">
        <v>13</v>
      </c>
      <c r="I362" s="9"/>
      <c r="J362" s="2" t="str">
        <f t="shared" si="147"/>
        <v>Pittsburgh Steelers</v>
      </c>
      <c r="K362" s="2" t="str">
        <f t="shared" si="148"/>
        <v>Tennessee Titans</v>
      </c>
      <c r="L362" s="17">
        <f t="shared" si="149"/>
        <v>-125</v>
      </c>
      <c r="M362" s="18">
        <f t="shared" si="150"/>
        <v>104.99999999999999</v>
      </c>
      <c r="N362" s="4">
        <f t="shared" si="128"/>
        <v>2.15</v>
      </c>
      <c r="O362" s="4">
        <f t="shared" si="129"/>
        <v>1.74</v>
      </c>
      <c r="P362" s="4"/>
      <c r="Q362" s="4"/>
      <c r="R362" s="1">
        <f t="shared" si="130"/>
        <v>0.46511627906976744</v>
      </c>
      <c r="S362" s="1">
        <f t="shared" si="131"/>
        <v>0.57471264367816088</v>
      </c>
      <c r="T362" s="1">
        <f t="shared" si="132"/>
        <v>3.8303341902313659E-2</v>
      </c>
      <c r="U362" s="1">
        <f t="shared" si="133"/>
        <v>5.4798182304196724E-2</v>
      </c>
      <c r="V362" s="1">
        <f t="shared" si="134"/>
        <v>0.45620181769580326</v>
      </c>
      <c r="W362" s="1"/>
      <c r="X362" s="17">
        <f t="shared" si="135"/>
        <v>1192.0123094879971</v>
      </c>
      <c r="Y362" s="18">
        <f t="shared" si="136"/>
        <v>763.39939290006168</v>
      </c>
      <c r="Z362" s="2">
        <f t="shared" si="137"/>
        <v>1132.4116940135971</v>
      </c>
      <c r="AA362" s="18">
        <f t="shared" si="138"/>
        <v>725.22942325505858</v>
      </c>
      <c r="AB362" s="2">
        <f t="shared" si="139"/>
        <v>113.24116940135971</v>
      </c>
      <c r="AC362" s="2">
        <f t="shared" si="140"/>
        <v>-137.88740058445015</v>
      </c>
      <c r="AD362" s="2">
        <f t="shared" si="141"/>
        <v>1132.4116940135971</v>
      </c>
      <c r="AE362" s="2">
        <f t="shared" si="142"/>
        <v>-1000</v>
      </c>
      <c r="AF362" s="5">
        <f t="shared" si="143"/>
        <v>1.1499999999999999</v>
      </c>
      <c r="AG362" s="5">
        <f t="shared" si="144"/>
        <v>-1</v>
      </c>
      <c r="AH362" s="3">
        <f t="shared" si="145"/>
        <v>202112</v>
      </c>
      <c r="AI362" s="21">
        <v>2.15</v>
      </c>
      <c r="AJ362" s="21">
        <v>1.74</v>
      </c>
      <c r="AK362" s="21">
        <v>1.8</v>
      </c>
      <c r="AL362" s="21">
        <v>2.0499999999999998</v>
      </c>
      <c r="AO362">
        <f t="shared" si="146"/>
        <v>-130</v>
      </c>
      <c r="AP362">
        <f>IF(E362&lt;F362,G362,H362)</f>
        <v>19</v>
      </c>
      <c r="AQ362">
        <f>IF(E362&lt;F362,H362,G362)</f>
        <v>13</v>
      </c>
    </row>
    <row r="363" spans="2:43" x14ac:dyDescent="0.25">
      <c r="B363" s="24">
        <v>44548</v>
      </c>
      <c r="C363" s="20" t="s">
        <v>39</v>
      </c>
      <c r="D363" s="20" t="s">
        <v>36</v>
      </c>
      <c r="E363" s="2">
        <v>-125</v>
      </c>
      <c r="F363" s="2">
        <v>104.99999999999999</v>
      </c>
      <c r="G363">
        <v>27</v>
      </c>
      <c r="H363">
        <v>17</v>
      </c>
      <c r="I363" s="9"/>
      <c r="J363" s="2" t="str">
        <f t="shared" si="147"/>
        <v>Indianapolis Colts</v>
      </c>
      <c r="K363" s="2" t="str">
        <f t="shared" si="148"/>
        <v>New England Patriots</v>
      </c>
      <c r="L363" s="17">
        <f t="shared" si="149"/>
        <v>-125</v>
      </c>
      <c r="M363" s="18">
        <f t="shared" si="150"/>
        <v>104.99999999999999</v>
      </c>
      <c r="N363" s="4">
        <f t="shared" si="128"/>
        <v>1.83</v>
      </c>
      <c r="O363" s="4">
        <f t="shared" si="129"/>
        <v>2</v>
      </c>
      <c r="P363" s="4"/>
      <c r="Q363" s="4"/>
      <c r="R363" s="1">
        <f t="shared" si="130"/>
        <v>0.54644808743169393</v>
      </c>
      <c r="S363" s="1">
        <f t="shared" si="131"/>
        <v>0.5</v>
      </c>
      <c r="T363" s="1">
        <f t="shared" si="132"/>
        <v>4.4386422976501305E-2</v>
      </c>
      <c r="U363" s="1">
        <f t="shared" si="133"/>
        <v>2.3224043715846965E-2</v>
      </c>
      <c r="V363" s="1">
        <f t="shared" si="134"/>
        <v>0.53422404371584697</v>
      </c>
      <c r="W363" s="1"/>
      <c r="X363" s="17">
        <f t="shared" si="135"/>
        <v>871.87381729284084</v>
      </c>
      <c r="Y363" s="18">
        <f t="shared" si="136"/>
        <v>1045.6626202421151</v>
      </c>
      <c r="Z363" s="2">
        <f t="shared" si="137"/>
        <v>828.28012642819874</v>
      </c>
      <c r="AA363" s="18">
        <f t="shared" si="138"/>
        <v>993.3794892300092</v>
      </c>
      <c r="AB363" s="2">
        <f t="shared" si="139"/>
        <v>-120.73210114461043</v>
      </c>
      <c r="AC363" s="2">
        <f t="shared" si="140"/>
        <v>-100.66646340515068</v>
      </c>
      <c r="AD363" s="2">
        <f t="shared" si="141"/>
        <v>828.28012642819874</v>
      </c>
      <c r="AE363" s="2">
        <f t="shared" si="142"/>
        <v>-1000</v>
      </c>
      <c r="AF363" s="5">
        <f t="shared" si="143"/>
        <v>0.83000000000000007</v>
      </c>
      <c r="AG363" s="5">
        <f t="shared" si="144"/>
        <v>-1</v>
      </c>
      <c r="AH363" s="3">
        <f t="shared" si="145"/>
        <v>202112</v>
      </c>
      <c r="AI363" s="21">
        <v>1.83</v>
      </c>
      <c r="AJ363" s="21">
        <v>2</v>
      </c>
      <c r="AK363" s="21">
        <v>1.8</v>
      </c>
      <c r="AL363" s="21">
        <v>2.0499999999999998</v>
      </c>
      <c r="AO363">
        <f t="shared" si="146"/>
        <v>-130</v>
      </c>
      <c r="AP363">
        <f>IF(E363&lt;F363,G363,H363)</f>
        <v>27</v>
      </c>
      <c r="AQ363">
        <f>IF(E363&lt;F363,H363,G363)</f>
        <v>17</v>
      </c>
    </row>
    <row r="364" spans="2:43" x14ac:dyDescent="0.25">
      <c r="B364" s="24">
        <v>44546</v>
      </c>
      <c r="C364" s="20" t="s">
        <v>31</v>
      </c>
      <c r="D364" s="20" t="s">
        <v>20</v>
      </c>
      <c r="E364" s="2">
        <v>150</v>
      </c>
      <c r="F364" s="2">
        <v>-172.41379310344826</v>
      </c>
      <c r="G364">
        <v>28</v>
      </c>
      <c r="H364">
        <v>34</v>
      </c>
      <c r="I364" s="9"/>
      <c r="J364" s="2" t="str">
        <f t="shared" si="147"/>
        <v>Kansas City Chiefs</v>
      </c>
      <c r="K364" s="2" t="str">
        <f t="shared" si="148"/>
        <v>Los Angeles Chargers</v>
      </c>
      <c r="L364" s="17">
        <f t="shared" si="149"/>
        <v>-172.41379310344826</v>
      </c>
      <c r="M364" s="18">
        <f t="shared" si="150"/>
        <v>150</v>
      </c>
      <c r="N364" s="4">
        <f t="shared" si="128"/>
        <v>1.58</v>
      </c>
      <c r="O364" s="4">
        <f t="shared" si="129"/>
        <v>2.5</v>
      </c>
      <c r="P364" s="4"/>
      <c r="Q364" s="4"/>
      <c r="R364" s="1">
        <f t="shared" si="130"/>
        <v>0.63291139240506322</v>
      </c>
      <c r="S364" s="1">
        <f t="shared" si="131"/>
        <v>0.4</v>
      </c>
      <c r="T364" s="1">
        <f t="shared" si="132"/>
        <v>3.1862745098039214E-2</v>
      </c>
      <c r="U364" s="1">
        <f t="shared" si="133"/>
        <v>0.1164556962025316</v>
      </c>
      <c r="V364" s="1">
        <f t="shared" si="134"/>
        <v>0.62745569620253161</v>
      </c>
      <c r="W364" s="1"/>
      <c r="X364" s="17">
        <f t="shared" si="135"/>
        <v>593.73802174746322</v>
      </c>
      <c r="Y364" s="18">
        <f t="shared" si="136"/>
        <v>1520.5870888415161</v>
      </c>
      <c r="Z364" s="2">
        <f t="shared" si="137"/>
        <v>564.05112066009008</v>
      </c>
      <c r="AA364" s="18">
        <f t="shared" si="138"/>
        <v>1444.5577343994403</v>
      </c>
      <c r="AB364" s="2">
        <f t="shared" si="139"/>
        <v>-177.28889516782337</v>
      </c>
      <c r="AC364" s="2">
        <f t="shared" si="140"/>
        <v>144.45577343994404</v>
      </c>
      <c r="AD364" s="2">
        <f t="shared" si="141"/>
        <v>564.05112066009008</v>
      </c>
      <c r="AE364" s="2">
        <f t="shared" si="142"/>
        <v>-1000</v>
      </c>
      <c r="AF364" s="5">
        <f t="shared" si="143"/>
        <v>0.58000000000000007</v>
      </c>
      <c r="AG364" s="5">
        <f t="shared" si="144"/>
        <v>-1</v>
      </c>
      <c r="AH364" s="3">
        <f t="shared" si="145"/>
        <v>202112</v>
      </c>
      <c r="AI364" s="21">
        <v>2.5</v>
      </c>
      <c r="AJ364" s="21">
        <v>1.58</v>
      </c>
      <c r="AK364" s="21">
        <v>2.5</v>
      </c>
      <c r="AL364" s="21">
        <v>1.58</v>
      </c>
      <c r="AO364">
        <f t="shared" si="146"/>
        <v>-180</v>
      </c>
      <c r="AP364">
        <f>IF(E364&lt;F364,G364,H364)</f>
        <v>34</v>
      </c>
      <c r="AQ364">
        <f>IF(E364&lt;F364,H364,G364)</f>
        <v>28</v>
      </c>
    </row>
    <row r="365" spans="2:43" x14ac:dyDescent="0.25">
      <c r="B365" s="24">
        <v>44543</v>
      </c>
      <c r="C365" s="20" t="s">
        <v>48</v>
      </c>
      <c r="D365" s="20" t="s">
        <v>47</v>
      </c>
      <c r="E365" s="2">
        <v>-166.66666666666663</v>
      </c>
      <c r="F365" s="2">
        <v>145.00000000000003</v>
      </c>
      <c r="G365">
        <v>23</v>
      </c>
      <c r="H365">
        <v>30</v>
      </c>
      <c r="I365" s="9"/>
      <c r="J365" s="2" t="str">
        <f t="shared" si="147"/>
        <v>Arizona Cardinals</v>
      </c>
      <c r="K365" s="2" t="str">
        <f t="shared" si="148"/>
        <v>Los Angeles Rams</v>
      </c>
      <c r="L365" s="17">
        <f t="shared" si="149"/>
        <v>-166.66666666666663</v>
      </c>
      <c r="M365" s="18">
        <f t="shared" si="150"/>
        <v>145.00000000000003</v>
      </c>
      <c r="N365" s="4">
        <f t="shared" si="128"/>
        <v>1.66</v>
      </c>
      <c r="O365" s="4">
        <f t="shared" si="129"/>
        <v>2.2999999999999998</v>
      </c>
      <c r="P365" s="4"/>
      <c r="Q365" s="4"/>
      <c r="R365" s="1">
        <f t="shared" si="130"/>
        <v>0.60240963855421692</v>
      </c>
      <c r="S365" s="1">
        <f t="shared" si="131"/>
        <v>0.43478260869565222</v>
      </c>
      <c r="T365" s="1">
        <f t="shared" si="132"/>
        <v>3.5858585858585923E-2</v>
      </c>
      <c r="U365" s="1">
        <f t="shared" si="133"/>
        <v>8.3813514929282351E-2</v>
      </c>
      <c r="V365" s="1">
        <f t="shared" si="134"/>
        <v>0.59481351492928236</v>
      </c>
      <c r="W365" s="1"/>
      <c r="X365" s="17">
        <f t="shared" si="135"/>
        <v>681.19919084032654</v>
      </c>
      <c r="Y365" s="18">
        <f t="shared" si="136"/>
        <v>1332.032655245516</v>
      </c>
      <c r="Z365" s="2">
        <f t="shared" si="137"/>
        <v>647.13923129831016</v>
      </c>
      <c r="AA365" s="18">
        <f t="shared" si="138"/>
        <v>1265.4310224832402</v>
      </c>
      <c r="AB365" s="2">
        <f t="shared" si="139"/>
        <v>-154.5262521009227</v>
      </c>
      <c r="AC365" s="2">
        <f t="shared" si="140"/>
        <v>126.54310224832402</v>
      </c>
      <c r="AD365" s="2">
        <f t="shared" si="141"/>
        <v>-1000</v>
      </c>
      <c r="AE365" s="2">
        <f t="shared" si="142"/>
        <v>1265.4310224832402</v>
      </c>
      <c r="AF365" s="5">
        <f t="shared" si="143"/>
        <v>-1</v>
      </c>
      <c r="AG365" s="5">
        <f t="shared" si="144"/>
        <v>1.2999999999999998</v>
      </c>
      <c r="AH365" s="3">
        <f t="shared" si="145"/>
        <v>202112</v>
      </c>
      <c r="AI365" s="21">
        <v>1.66</v>
      </c>
      <c r="AJ365" s="21">
        <v>2.2999999999999998</v>
      </c>
      <c r="AK365" s="21">
        <v>1.6</v>
      </c>
      <c r="AL365" s="21">
        <v>2.4500000000000002</v>
      </c>
      <c r="AO365">
        <f t="shared" si="146"/>
        <v>-170</v>
      </c>
      <c r="AP365">
        <f>IF(E365&lt;F365,G365,H365)</f>
        <v>23</v>
      </c>
      <c r="AQ365">
        <f>IF(E365&lt;F365,H365,G365)</f>
        <v>30</v>
      </c>
    </row>
    <row r="366" spans="2:43" x14ac:dyDescent="0.25">
      <c r="B366" s="24">
        <v>44542</v>
      </c>
      <c r="C366" s="20" t="s">
        <v>33</v>
      </c>
      <c r="D366" s="20" t="s">
        <v>37</v>
      </c>
      <c r="E366" s="2">
        <v>-714.28571428571479</v>
      </c>
      <c r="F366" s="2">
        <v>500</v>
      </c>
      <c r="G366">
        <v>45</v>
      </c>
      <c r="H366">
        <v>30</v>
      </c>
      <c r="I366" s="9"/>
      <c r="J366" s="2" t="str">
        <f t="shared" si="147"/>
        <v>Green Bay Packers</v>
      </c>
      <c r="K366" s="2" t="str">
        <f t="shared" si="148"/>
        <v>Chicago Bears</v>
      </c>
      <c r="L366" s="17">
        <f t="shared" si="149"/>
        <v>-714.28571428571479</v>
      </c>
      <c r="M366" s="18">
        <f t="shared" si="150"/>
        <v>500</v>
      </c>
      <c r="N366" s="4">
        <f t="shared" si="128"/>
        <v>1.1299999999999999</v>
      </c>
      <c r="O366" s="4">
        <f t="shared" si="129"/>
        <v>6.25</v>
      </c>
      <c r="P366" s="4"/>
      <c r="Q366" s="4"/>
      <c r="R366" s="1">
        <f t="shared" si="130"/>
        <v>0.88495575221238942</v>
      </c>
      <c r="S366" s="1">
        <f t="shared" si="131"/>
        <v>0.16</v>
      </c>
      <c r="T366" s="1">
        <f t="shared" si="132"/>
        <v>4.3021680216802305E-2</v>
      </c>
      <c r="U366" s="1">
        <f t="shared" si="133"/>
        <v>0.3624778761061947</v>
      </c>
      <c r="V366" s="1">
        <f t="shared" si="134"/>
        <v>0.87347787610619476</v>
      </c>
      <c r="W366" s="1"/>
      <c r="X366" s="17">
        <f t="shared" si="135"/>
        <v>144.84868747657109</v>
      </c>
      <c r="Y366" s="18">
        <f t="shared" si="136"/>
        <v>5222.3527180608417</v>
      </c>
      <c r="Z366" s="2">
        <f t="shared" si="137"/>
        <v>137.60625310274253</v>
      </c>
      <c r="AA366" s="18">
        <f t="shared" si="138"/>
        <v>4961.2350821577993</v>
      </c>
      <c r="AB366" s="2">
        <f t="shared" si="139"/>
        <v>-726.71116134043598</v>
      </c>
      <c r="AC366" s="2">
        <f t="shared" si="140"/>
        <v>496.12350821577991</v>
      </c>
      <c r="AD366" s="2">
        <f t="shared" si="141"/>
        <v>137.60625310274253</v>
      </c>
      <c r="AE366" s="2">
        <f t="shared" si="142"/>
        <v>-1000</v>
      </c>
      <c r="AF366" s="5">
        <f t="shared" si="143"/>
        <v>0.12999999999999989</v>
      </c>
      <c r="AG366" s="5">
        <f t="shared" si="144"/>
        <v>-1</v>
      </c>
      <c r="AH366" s="3">
        <f t="shared" si="145"/>
        <v>202112</v>
      </c>
      <c r="AI366" s="21">
        <v>1.1299999999999999</v>
      </c>
      <c r="AJ366" s="21">
        <v>6.25</v>
      </c>
      <c r="AK366" s="21">
        <v>1.1399999999999999</v>
      </c>
      <c r="AL366" s="21">
        <v>6</v>
      </c>
      <c r="AO366">
        <f t="shared" si="146"/>
        <v>-800</v>
      </c>
      <c r="AP366">
        <f>IF(E366&lt;F366,G366,H366)</f>
        <v>45</v>
      </c>
      <c r="AQ366">
        <f>IF(E366&lt;F366,H366,G366)</f>
        <v>30</v>
      </c>
    </row>
    <row r="367" spans="2:43" x14ac:dyDescent="0.25">
      <c r="B367" s="24">
        <v>44542</v>
      </c>
      <c r="C367" s="20" t="s">
        <v>21</v>
      </c>
      <c r="D367" s="20" t="s">
        <v>22</v>
      </c>
      <c r="E367" s="2">
        <v>114.99999999999999</v>
      </c>
      <c r="F367" s="2">
        <v>-135.13513513513513</v>
      </c>
      <c r="G367">
        <v>23</v>
      </c>
      <c r="H367">
        <v>26</v>
      </c>
      <c r="I367" s="9"/>
      <c r="J367" s="2" t="str">
        <f t="shared" si="147"/>
        <v>San Francisco 49ers</v>
      </c>
      <c r="K367" s="2" t="str">
        <f t="shared" si="148"/>
        <v>Cincinnati Bengals</v>
      </c>
      <c r="L367" s="17">
        <f t="shared" si="149"/>
        <v>-135.13513513513513</v>
      </c>
      <c r="M367" s="18">
        <f t="shared" si="150"/>
        <v>114.99999999999999</v>
      </c>
      <c r="N367" s="4">
        <f t="shared" si="128"/>
        <v>1.95</v>
      </c>
      <c r="O367" s="4">
        <f t="shared" si="129"/>
        <v>1.86</v>
      </c>
      <c r="P367" s="4"/>
      <c r="Q367" s="4"/>
      <c r="R367" s="1">
        <f t="shared" si="130"/>
        <v>0.51282051282051289</v>
      </c>
      <c r="S367" s="1">
        <f t="shared" si="131"/>
        <v>0.5376344086021505</v>
      </c>
      <c r="T367" s="1">
        <f t="shared" si="132"/>
        <v>4.8031496062992063E-2</v>
      </c>
      <c r="U367" s="1">
        <f t="shared" si="133"/>
        <v>1.2406947890818809E-2</v>
      </c>
      <c r="V367" s="1">
        <f t="shared" si="134"/>
        <v>0.4985930521091812</v>
      </c>
      <c r="W367" s="1"/>
      <c r="X367" s="17">
        <f t="shared" si="135"/>
        <v>1005.6436722688655</v>
      </c>
      <c r="Y367" s="18">
        <f t="shared" si="136"/>
        <v>906.79748033936153</v>
      </c>
      <c r="Z367" s="2">
        <f t="shared" si="137"/>
        <v>955.36148865542225</v>
      </c>
      <c r="AA367" s="18">
        <f t="shared" si="138"/>
        <v>861.45760632239342</v>
      </c>
      <c r="AB367" s="2">
        <f t="shared" si="139"/>
        <v>-104.67242105471533</v>
      </c>
      <c r="AC367" s="2">
        <f t="shared" si="140"/>
        <v>-116.08232287472057</v>
      </c>
      <c r="AD367" s="2">
        <f t="shared" si="141"/>
        <v>955.36148865542225</v>
      </c>
      <c r="AE367" s="2">
        <f t="shared" si="142"/>
        <v>-1000</v>
      </c>
      <c r="AF367" s="5">
        <f t="shared" si="143"/>
        <v>0.95</v>
      </c>
      <c r="AG367" s="5">
        <f t="shared" si="144"/>
        <v>-1</v>
      </c>
      <c r="AH367" s="3">
        <f t="shared" si="145"/>
        <v>202112</v>
      </c>
      <c r="AI367" s="21">
        <v>1.86</v>
      </c>
      <c r="AJ367" s="21">
        <v>1.95</v>
      </c>
      <c r="AK367" s="21">
        <v>2.15</v>
      </c>
      <c r="AL367" s="21">
        <v>1.74</v>
      </c>
      <c r="AO367">
        <f t="shared" si="146"/>
        <v>-140</v>
      </c>
      <c r="AP367">
        <f>IF(E367&lt;F367,G367,H367)</f>
        <v>26</v>
      </c>
      <c r="AQ367">
        <f>IF(E367&lt;F367,H367,G367)</f>
        <v>23</v>
      </c>
    </row>
    <row r="368" spans="2:43" x14ac:dyDescent="0.25">
      <c r="B368" s="24">
        <v>44542</v>
      </c>
      <c r="C368" s="20" t="s">
        <v>27</v>
      </c>
      <c r="D368" s="20" t="s">
        <v>24</v>
      </c>
      <c r="E368" s="2">
        <v>-175.43859649122805</v>
      </c>
      <c r="F368" s="2">
        <v>154.99999999999997</v>
      </c>
      <c r="G368">
        <v>33</v>
      </c>
      <c r="H368">
        <v>27</v>
      </c>
      <c r="I368" s="9"/>
      <c r="J368" s="2" t="str">
        <f t="shared" si="147"/>
        <v>Tampa Bay Buccaneers</v>
      </c>
      <c r="K368" s="2" t="str">
        <f t="shared" si="148"/>
        <v>Buffalo Bills</v>
      </c>
      <c r="L368" s="17">
        <f t="shared" si="149"/>
        <v>-175.43859649122805</v>
      </c>
      <c r="M368" s="18">
        <f t="shared" si="150"/>
        <v>154.99999999999997</v>
      </c>
      <c r="N368" s="4">
        <f t="shared" si="128"/>
        <v>1.58</v>
      </c>
      <c r="O368" s="4">
        <f t="shared" si="129"/>
        <v>2.5</v>
      </c>
      <c r="P368" s="4"/>
      <c r="Q368" s="4"/>
      <c r="R368" s="1">
        <f t="shared" si="130"/>
        <v>0.63291139240506322</v>
      </c>
      <c r="S368" s="1">
        <f t="shared" si="131"/>
        <v>0.4</v>
      </c>
      <c r="T368" s="1">
        <f t="shared" si="132"/>
        <v>3.1862745098039214E-2</v>
      </c>
      <c r="U368" s="1">
        <f t="shared" si="133"/>
        <v>0.1164556962025316</v>
      </c>
      <c r="V368" s="1">
        <f t="shared" si="134"/>
        <v>0.62745569620253161</v>
      </c>
      <c r="W368" s="1"/>
      <c r="X368" s="17">
        <f t="shared" si="135"/>
        <v>593.73802174746322</v>
      </c>
      <c r="Y368" s="18">
        <f t="shared" si="136"/>
        <v>1520.5870888415161</v>
      </c>
      <c r="Z368" s="2">
        <f t="shared" si="137"/>
        <v>564.05112066009008</v>
      </c>
      <c r="AA368" s="18">
        <f t="shared" si="138"/>
        <v>1444.5577343994403</v>
      </c>
      <c r="AB368" s="2">
        <f t="shared" si="139"/>
        <v>-177.28889516782337</v>
      </c>
      <c r="AC368" s="2">
        <f t="shared" si="140"/>
        <v>144.45577343994404</v>
      </c>
      <c r="AD368" s="2">
        <f t="shared" si="141"/>
        <v>564.05112066009008</v>
      </c>
      <c r="AE368" s="2">
        <f t="shared" si="142"/>
        <v>-1000</v>
      </c>
      <c r="AF368" s="5">
        <f t="shared" si="143"/>
        <v>0.58000000000000007</v>
      </c>
      <c r="AG368" s="5">
        <f t="shared" si="144"/>
        <v>-1</v>
      </c>
      <c r="AH368" s="3">
        <f t="shared" si="145"/>
        <v>202112</v>
      </c>
      <c r="AI368" s="21">
        <v>1.58</v>
      </c>
      <c r="AJ368" s="21">
        <v>2.5</v>
      </c>
      <c r="AK368" s="21">
        <v>1.57</v>
      </c>
      <c r="AL368" s="21">
        <v>2.5499999999999998</v>
      </c>
      <c r="AO368">
        <f t="shared" si="146"/>
        <v>-180</v>
      </c>
      <c r="AP368">
        <f>IF(E368&lt;F368,G368,H368)</f>
        <v>33</v>
      </c>
      <c r="AQ368">
        <f>IF(E368&lt;F368,H368,G368)</f>
        <v>27</v>
      </c>
    </row>
    <row r="369" spans="2:43" x14ac:dyDescent="0.25">
      <c r="B369" s="24">
        <v>44542</v>
      </c>
      <c r="C369" s="20" t="s">
        <v>38</v>
      </c>
      <c r="D369" s="20" t="s">
        <v>34</v>
      </c>
      <c r="E369" s="2">
        <v>-666.66666666666708</v>
      </c>
      <c r="F369" s="2">
        <v>475</v>
      </c>
      <c r="G369">
        <v>38</v>
      </c>
      <c r="H369">
        <v>10</v>
      </c>
      <c r="I369" s="9"/>
      <c r="J369" s="2" t="str">
        <f t="shared" si="147"/>
        <v>Denver Broncos</v>
      </c>
      <c r="K369" s="2" t="str">
        <f t="shared" si="148"/>
        <v>Detroit Lions</v>
      </c>
      <c r="L369" s="17">
        <f t="shared" si="149"/>
        <v>-666.66666666666708</v>
      </c>
      <c r="M369" s="18">
        <f t="shared" si="150"/>
        <v>475</v>
      </c>
      <c r="N369" s="4">
        <f t="shared" si="128"/>
        <v>1.26</v>
      </c>
      <c r="O369" s="4">
        <f t="shared" si="129"/>
        <v>4</v>
      </c>
      <c r="P369" s="4"/>
      <c r="Q369" s="4"/>
      <c r="R369" s="1">
        <f t="shared" si="130"/>
        <v>0.79365079365079361</v>
      </c>
      <c r="S369" s="1">
        <f t="shared" si="131"/>
        <v>0.25</v>
      </c>
      <c r="T369" s="1">
        <f t="shared" si="132"/>
        <v>4.1825095057034134E-2</v>
      </c>
      <c r="U369" s="1">
        <f t="shared" si="133"/>
        <v>0.2718253968253968</v>
      </c>
      <c r="V369" s="1">
        <f t="shared" si="134"/>
        <v>0.78282539682539687</v>
      </c>
      <c r="W369" s="1"/>
      <c r="X369" s="17">
        <f t="shared" si="135"/>
        <v>277.42406423618138</v>
      </c>
      <c r="Y369" s="18">
        <f t="shared" si="136"/>
        <v>3056.5054734484152</v>
      </c>
      <c r="Z369" s="2">
        <f t="shared" si="137"/>
        <v>263.55286102437231</v>
      </c>
      <c r="AA369" s="18">
        <f t="shared" si="138"/>
        <v>2903.6801997759944</v>
      </c>
      <c r="AB369" s="2">
        <f t="shared" si="139"/>
        <v>-379.4305233922405</v>
      </c>
      <c r="AC369" s="2">
        <f t="shared" si="140"/>
        <v>290.36801997759943</v>
      </c>
      <c r="AD369" s="2">
        <f t="shared" si="141"/>
        <v>263.55286102437231</v>
      </c>
      <c r="AE369" s="2">
        <f t="shared" si="142"/>
        <v>-1000</v>
      </c>
      <c r="AF369" s="5">
        <f t="shared" si="143"/>
        <v>0.26</v>
      </c>
      <c r="AG369" s="5">
        <f t="shared" si="144"/>
        <v>-1</v>
      </c>
      <c r="AH369" s="3">
        <f t="shared" si="145"/>
        <v>202112</v>
      </c>
      <c r="AI369" s="21">
        <v>1.26</v>
      </c>
      <c r="AJ369" s="21">
        <v>4</v>
      </c>
      <c r="AK369" s="21">
        <v>1.1499999999999999</v>
      </c>
      <c r="AL369" s="21">
        <v>5.75</v>
      </c>
      <c r="AO369">
        <f t="shared" si="146"/>
        <v>-700</v>
      </c>
      <c r="AP369">
        <f>IF(E369&lt;F369,G369,H369)</f>
        <v>38</v>
      </c>
      <c r="AQ369">
        <f>IF(E369&lt;F369,H369,G369)</f>
        <v>10</v>
      </c>
    </row>
    <row r="370" spans="2:43" x14ac:dyDescent="0.25">
      <c r="B370" s="24">
        <v>44542</v>
      </c>
      <c r="C370" s="20" t="s">
        <v>31</v>
      </c>
      <c r="D370" s="20" t="s">
        <v>25</v>
      </c>
      <c r="E370" s="2">
        <v>-434.78260869565219</v>
      </c>
      <c r="F370" s="2">
        <v>325</v>
      </c>
      <c r="G370">
        <v>37</v>
      </c>
      <c r="H370">
        <v>21</v>
      </c>
      <c r="I370" s="9"/>
      <c r="J370" s="2" t="str">
        <f t="shared" si="147"/>
        <v>Los Angeles Chargers</v>
      </c>
      <c r="K370" s="2" t="str">
        <f t="shared" si="148"/>
        <v>New York Giants</v>
      </c>
      <c r="L370" s="17">
        <f t="shared" si="149"/>
        <v>-434.78260869565219</v>
      </c>
      <c r="M370" s="18">
        <f t="shared" si="150"/>
        <v>325</v>
      </c>
      <c r="N370" s="4">
        <f t="shared" si="128"/>
        <v>1.18</v>
      </c>
      <c r="O370" s="4">
        <f t="shared" si="129"/>
        <v>5.25</v>
      </c>
      <c r="P370" s="4"/>
      <c r="Q370" s="4"/>
      <c r="R370" s="1">
        <f t="shared" si="130"/>
        <v>0.84745762711864414</v>
      </c>
      <c r="S370" s="1">
        <f t="shared" si="131"/>
        <v>0.19047619047619047</v>
      </c>
      <c r="T370" s="1">
        <f t="shared" si="132"/>
        <v>3.6547433903577065E-2</v>
      </c>
      <c r="U370" s="1">
        <f t="shared" si="133"/>
        <v>0.32849071832122684</v>
      </c>
      <c r="V370" s="1">
        <f t="shared" si="134"/>
        <v>0.83949071832122679</v>
      </c>
      <c r="W370" s="1"/>
      <c r="X370" s="17">
        <f t="shared" si="135"/>
        <v>191.19839942930162</v>
      </c>
      <c r="Y370" s="18">
        <f t="shared" si="136"/>
        <v>4188.72894319429</v>
      </c>
      <c r="Z370" s="2">
        <f t="shared" si="137"/>
        <v>181.63847945783652</v>
      </c>
      <c r="AA370" s="18">
        <f t="shared" si="138"/>
        <v>3979.2924960345754</v>
      </c>
      <c r="AB370" s="2">
        <f t="shared" si="139"/>
        <v>-550.54413744535259</v>
      </c>
      <c r="AC370" s="2">
        <f t="shared" si="140"/>
        <v>397.92924960345755</v>
      </c>
      <c r="AD370" s="2">
        <f t="shared" si="141"/>
        <v>181.63847945783652</v>
      </c>
      <c r="AE370" s="2">
        <f t="shared" si="142"/>
        <v>-1000</v>
      </c>
      <c r="AF370" s="5">
        <f t="shared" si="143"/>
        <v>0.17999999999999994</v>
      </c>
      <c r="AG370" s="5">
        <f t="shared" si="144"/>
        <v>-1</v>
      </c>
      <c r="AH370" s="3">
        <f t="shared" si="145"/>
        <v>202112</v>
      </c>
      <c r="AI370" s="21">
        <v>1.18</v>
      </c>
      <c r="AJ370" s="21">
        <v>5.25</v>
      </c>
      <c r="AK370" s="21">
        <v>1.23</v>
      </c>
      <c r="AL370" s="21">
        <v>4.25</v>
      </c>
      <c r="AO370">
        <f t="shared" si="146"/>
        <v>-500</v>
      </c>
      <c r="AP370">
        <f>IF(E370&lt;F370,G370,H370)</f>
        <v>37</v>
      </c>
      <c r="AQ370">
        <f>IF(E370&lt;F370,H370,G370)</f>
        <v>21</v>
      </c>
    </row>
    <row r="371" spans="2:43" x14ac:dyDescent="0.25">
      <c r="B371" s="24">
        <v>44542</v>
      </c>
      <c r="C371" s="20" t="s">
        <v>44</v>
      </c>
      <c r="D371" s="20" t="s">
        <v>35</v>
      </c>
      <c r="E371" s="2">
        <v>-147.05882352941177</v>
      </c>
      <c r="F371" s="2">
        <v>125</v>
      </c>
      <c r="G371">
        <v>21</v>
      </c>
      <c r="H371">
        <v>29</v>
      </c>
      <c r="I371" s="9"/>
      <c r="J371" s="2" t="str">
        <f t="shared" si="147"/>
        <v>Carolina Panthers</v>
      </c>
      <c r="K371" s="2" t="str">
        <f t="shared" si="148"/>
        <v>Atlanta Falcons</v>
      </c>
      <c r="L371" s="17">
        <f t="shared" si="149"/>
        <v>-147.05882352941177</v>
      </c>
      <c r="M371" s="18">
        <f t="shared" si="150"/>
        <v>125</v>
      </c>
      <c r="N371" s="4">
        <f t="shared" si="128"/>
        <v>1.66</v>
      </c>
      <c r="O371" s="4">
        <f t="shared" si="129"/>
        <v>2.2999999999999998</v>
      </c>
      <c r="P371" s="4"/>
      <c r="Q371" s="4"/>
      <c r="R371" s="1">
        <f t="shared" si="130"/>
        <v>0.60240963855421692</v>
      </c>
      <c r="S371" s="1">
        <f t="shared" si="131"/>
        <v>0.43478260869565222</v>
      </c>
      <c r="T371" s="1">
        <f t="shared" si="132"/>
        <v>3.5858585858585923E-2</v>
      </c>
      <c r="U371" s="1">
        <f t="shared" si="133"/>
        <v>8.3813514929282351E-2</v>
      </c>
      <c r="V371" s="1">
        <f t="shared" si="134"/>
        <v>0.59481351492928236</v>
      </c>
      <c r="W371" s="1"/>
      <c r="X371" s="17">
        <f t="shared" si="135"/>
        <v>681.19919084032654</v>
      </c>
      <c r="Y371" s="18">
        <f t="shared" si="136"/>
        <v>1332.032655245516</v>
      </c>
      <c r="Z371" s="2">
        <f t="shared" si="137"/>
        <v>647.13923129831016</v>
      </c>
      <c r="AA371" s="18">
        <f t="shared" si="138"/>
        <v>1265.4310224832402</v>
      </c>
      <c r="AB371" s="2">
        <f t="shared" si="139"/>
        <v>-154.5262521009227</v>
      </c>
      <c r="AC371" s="2">
        <f t="shared" si="140"/>
        <v>126.54310224832402</v>
      </c>
      <c r="AD371" s="2">
        <f t="shared" si="141"/>
        <v>-1000</v>
      </c>
      <c r="AE371" s="2">
        <f t="shared" si="142"/>
        <v>1265.4310224832402</v>
      </c>
      <c r="AF371" s="5">
        <f t="shared" si="143"/>
        <v>-1</v>
      </c>
      <c r="AG371" s="5">
        <f t="shared" si="144"/>
        <v>1.2999999999999998</v>
      </c>
      <c r="AH371" s="3">
        <f t="shared" si="145"/>
        <v>202112</v>
      </c>
      <c r="AI371" s="21">
        <v>1.66</v>
      </c>
      <c r="AJ371" s="21">
        <v>2.2999999999999998</v>
      </c>
      <c r="AK371" s="21">
        <v>1.68</v>
      </c>
      <c r="AL371" s="21">
        <v>2.25</v>
      </c>
      <c r="AO371">
        <f t="shared" si="146"/>
        <v>-150</v>
      </c>
      <c r="AP371">
        <f>IF(E371&lt;F371,G371,H371)</f>
        <v>21</v>
      </c>
      <c r="AQ371">
        <f>IF(E371&lt;F371,H371,G371)</f>
        <v>29</v>
      </c>
    </row>
    <row r="372" spans="2:43" x14ac:dyDescent="0.25">
      <c r="B372" s="24">
        <v>44542</v>
      </c>
      <c r="C372" s="20" t="s">
        <v>46</v>
      </c>
      <c r="D372" s="20" t="s">
        <v>28</v>
      </c>
      <c r="E372" s="2">
        <v>-156.25000000000003</v>
      </c>
      <c r="F372" s="2">
        <v>135</v>
      </c>
      <c r="G372">
        <v>24</v>
      </c>
      <c r="H372">
        <v>22</v>
      </c>
      <c r="I372" s="9"/>
      <c r="J372" s="2" t="str">
        <f t="shared" si="147"/>
        <v>Cleveland Browns</v>
      </c>
      <c r="K372" s="2" t="str">
        <f t="shared" si="148"/>
        <v>Baltimore Ravens</v>
      </c>
      <c r="L372" s="17">
        <f t="shared" si="149"/>
        <v>-156.25000000000003</v>
      </c>
      <c r="M372" s="18">
        <f t="shared" si="150"/>
        <v>135</v>
      </c>
      <c r="N372" s="4">
        <f t="shared" si="128"/>
        <v>1.83</v>
      </c>
      <c r="O372" s="4">
        <f t="shared" si="129"/>
        <v>2</v>
      </c>
      <c r="P372" s="4"/>
      <c r="Q372" s="4"/>
      <c r="R372" s="1">
        <f t="shared" si="130"/>
        <v>0.54644808743169393</v>
      </c>
      <c r="S372" s="1">
        <f t="shared" si="131"/>
        <v>0.5</v>
      </c>
      <c r="T372" s="1">
        <f t="shared" si="132"/>
        <v>4.4386422976501305E-2</v>
      </c>
      <c r="U372" s="1">
        <f t="shared" si="133"/>
        <v>2.3224043715846965E-2</v>
      </c>
      <c r="V372" s="1">
        <f t="shared" si="134"/>
        <v>0.53422404371584697</v>
      </c>
      <c r="W372" s="1"/>
      <c r="X372" s="17">
        <f t="shared" si="135"/>
        <v>871.87381729284084</v>
      </c>
      <c r="Y372" s="18">
        <f t="shared" si="136"/>
        <v>1045.6626202421151</v>
      </c>
      <c r="Z372" s="2">
        <f t="shared" si="137"/>
        <v>828.28012642819874</v>
      </c>
      <c r="AA372" s="18">
        <f t="shared" si="138"/>
        <v>993.3794892300092</v>
      </c>
      <c r="AB372" s="2">
        <f t="shared" si="139"/>
        <v>-120.73210114461043</v>
      </c>
      <c r="AC372" s="2">
        <f t="shared" si="140"/>
        <v>-100.66646340515068</v>
      </c>
      <c r="AD372" s="2">
        <f t="shared" si="141"/>
        <v>828.28012642819874</v>
      </c>
      <c r="AE372" s="2">
        <f t="shared" si="142"/>
        <v>-1000</v>
      </c>
      <c r="AF372" s="5">
        <f t="shared" si="143"/>
        <v>0.83000000000000007</v>
      </c>
      <c r="AG372" s="5">
        <f t="shared" si="144"/>
        <v>-1</v>
      </c>
      <c r="AH372" s="3">
        <f t="shared" si="145"/>
        <v>202112</v>
      </c>
      <c r="AI372" s="21">
        <v>1.83</v>
      </c>
      <c r="AJ372" s="21">
        <v>2</v>
      </c>
      <c r="AK372" s="21">
        <v>1.64</v>
      </c>
      <c r="AL372" s="21">
        <v>2.35</v>
      </c>
      <c r="AO372">
        <f t="shared" si="146"/>
        <v>-160</v>
      </c>
      <c r="AP372">
        <f>IF(E372&lt;F372,G372,H372)</f>
        <v>24</v>
      </c>
      <c r="AQ372">
        <f>IF(E372&lt;F372,H372,G372)</f>
        <v>22</v>
      </c>
    </row>
    <row r="373" spans="2:43" x14ac:dyDescent="0.25">
      <c r="B373" s="24">
        <v>44542</v>
      </c>
      <c r="C373" s="20" t="s">
        <v>40</v>
      </c>
      <c r="D373" s="20" t="s">
        <v>32</v>
      </c>
      <c r="E373" s="2">
        <v>350</v>
      </c>
      <c r="F373" s="2">
        <v>-454.54545454545462</v>
      </c>
      <c r="G373">
        <v>13</v>
      </c>
      <c r="H373">
        <v>33</v>
      </c>
      <c r="I373" s="9"/>
      <c r="J373" s="2" t="str">
        <f t="shared" si="147"/>
        <v>Seattle Seahawks</v>
      </c>
      <c r="K373" s="2" t="str">
        <f t="shared" si="148"/>
        <v>Houston Texans</v>
      </c>
      <c r="L373" s="17">
        <f t="shared" si="149"/>
        <v>-454.54545454545462</v>
      </c>
      <c r="M373" s="18">
        <f t="shared" si="150"/>
        <v>350</v>
      </c>
      <c r="N373" s="4">
        <f t="shared" si="128"/>
        <v>1.27</v>
      </c>
      <c r="O373" s="4">
        <f t="shared" si="129"/>
        <v>3.9</v>
      </c>
      <c r="P373" s="4"/>
      <c r="Q373" s="4"/>
      <c r="R373" s="1">
        <f t="shared" si="130"/>
        <v>0.78740157480314954</v>
      </c>
      <c r="S373" s="1">
        <f t="shared" si="131"/>
        <v>0.25641025641025644</v>
      </c>
      <c r="T373" s="1">
        <f t="shared" si="132"/>
        <v>4.1972920696324856E-2</v>
      </c>
      <c r="U373" s="1">
        <f t="shared" si="133"/>
        <v>0.26549565919644658</v>
      </c>
      <c r="V373" s="1">
        <f t="shared" si="134"/>
        <v>0.77649565919644659</v>
      </c>
      <c r="W373" s="1"/>
      <c r="X373" s="17">
        <f t="shared" si="135"/>
        <v>287.83720572867844</v>
      </c>
      <c r="Y373" s="18">
        <f t="shared" si="136"/>
        <v>2959.4718041984102</v>
      </c>
      <c r="Z373" s="2">
        <f t="shared" si="137"/>
        <v>273.4453454422445</v>
      </c>
      <c r="AA373" s="18">
        <f t="shared" si="138"/>
        <v>2811.4982139884896</v>
      </c>
      <c r="AB373" s="2">
        <f t="shared" si="139"/>
        <v>-365.70379297650692</v>
      </c>
      <c r="AC373" s="2">
        <f t="shared" si="140"/>
        <v>281.14982139884899</v>
      </c>
      <c r="AD373" s="2">
        <f t="shared" si="141"/>
        <v>273.4453454422445</v>
      </c>
      <c r="AE373" s="2">
        <f t="shared" si="142"/>
        <v>-1000</v>
      </c>
      <c r="AF373" s="5">
        <f t="shared" si="143"/>
        <v>0.27</v>
      </c>
      <c r="AG373" s="5">
        <f t="shared" si="144"/>
        <v>-1</v>
      </c>
      <c r="AH373" s="3">
        <f t="shared" si="145"/>
        <v>202112</v>
      </c>
      <c r="AI373" s="21">
        <v>3.9</v>
      </c>
      <c r="AJ373" s="21">
        <v>1.27</v>
      </c>
      <c r="AK373" s="21">
        <v>4.5</v>
      </c>
      <c r="AL373" s="21">
        <v>1.22</v>
      </c>
      <c r="AO373">
        <f t="shared" si="146"/>
        <v>-500</v>
      </c>
      <c r="AP373">
        <f>IF(E373&lt;F373,G373,H373)</f>
        <v>33</v>
      </c>
      <c r="AQ373">
        <f>IF(E373&lt;F373,H373,G373)</f>
        <v>13</v>
      </c>
    </row>
    <row r="374" spans="2:43" x14ac:dyDescent="0.25">
      <c r="B374" s="24">
        <v>44542</v>
      </c>
      <c r="C374" s="20" t="s">
        <v>20</v>
      </c>
      <c r="D374" s="20" t="s">
        <v>50</v>
      </c>
      <c r="E374" s="2">
        <v>-454.54545454545462</v>
      </c>
      <c r="F374" s="2">
        <v>350</v>
      </c>
      <c r="G374">
        <v>48</v>
      </c>
      <c r="H374">
        <v>9</v>
      </c>
      <c r="I374" s="9"/>
      <c r="J374" s="2" t="str">
        <f t="shared" si="147"/>
        <v>Kansas City Chiefs</v>
      </c>
      <c r="K374" s="2" t="str">
        <f t="shared" si="148"/>
        <v>Las Vegas Raiders</v>
      </c>
      <c r="L374" s="17">
        <f t="shared" si="149"/>
        <v>-454.54545454545462</v>
      </c>
      <c r="M374" s="18">
        <f t="shared" si="150"/>
        <v>350</v>
      </c>
      <c r="N374" s="4">
        <f t="shared" si="128"/>
        <v>1.22</v>
      </c>
      <c r="O374" s="4">
        <f t="shared" si="129"/>
        <v>4.5</v>
      </c>
      <c r="P374" s="4"/>
      <c r="Q374" s="4"/>
      <c r="R374" s="1">
        <f t="shared" si="130"/>
        <v>0.81967213114754101</v>
      </c>
      <c r="S374" s="1">
        <f t="shared" si="131"/>
        <v>0.22222222222222221</v>
      </c>
      <c r="T374" s="1">
        <f t="shared" si="132"/>
        <v>4.0209790209790097E-2</v>
      </c>
      <c r="U374" s="1">
        <f t="shared" si="133"/>
        <v>0.2987249544626594</v>
      </c>
      <c r="V374" s="1">
        <f t="shared" si="134"/>
        <v>0.80972495446265946</v>
      </c>
      <c r="W374" s="1"/>
      <c r="X374" s="17">
        <f t="shared" si="135"/>
        <v>234.98725646118768</v>
      </c>
      <c r="Y374" s="18">
        <f t="shared" si="136"/>
        <v>3526.591123964678</v>
      </c>
      <c r="Z374" s="2">
        <f t="shared" si="137"/>
        <v>223.2378936381283</v>
      </c>
      <c r="AA374" s="18">
        <f t="shared" si="138"/>
        <v>3350.2615677664439</v>
      </c>
      <c r="AB374" s="2">
        <f t="shared" si="139"/>
        <v>-447.95262296329213</v>
      </c>
      <c r="AC374" s="2">
        <f t="shared" si="140"/>
        <v>335.02615677664437</v>
      </c>
      <c r="AD374" s="2">
        <f t="shared" si="141"/>
        <v>223.2378936381283</v>
      </c>
      <c r="AE374" s="2">
        <f t="shared" si="142"/>
        <v>-1000</v>
      </c>
      <c r="AF374" s="5">
        <f t="shared" si="143"/>
        <v>0.21999999999999997</v>
      </c>
      <c r="AG374" s="5">
        <f t="shared" si="144"/>
        <v>-1</v>
      </c>
      <c r="AH374" s="3">
        <f t="shared" si="145"/>
        <v>202112</v>
      </c>
      <c r="AI374" s="21">
        <v>1.22</v>
      </c>
      <c r="AJ374" s="21">
        <v>4.5</v>
      </c>
      <c r="AK374" s="21">
        <v>1.22</v>
      </c>
      <c r="AL374" s="21">
        <v>4.5</v>
      </c>
      <c r="AO374">
        <f t="shared" si="146"/>
        <v>-500</v>
      </c>
      <c r="AP374">
        <f>IF(E374&lt;F374,G374,H374)</f>
        <v>48</v>
      </c>
      <c r="AQ374">
        <f>IF(E374&lt;F374,H374,G374)</f>
        <v>9</v>
      </c>
    </row>
    <row r="375" spans="2:43" x14ac:dyDescent="0.25">
      <c r="B375" s="24">
        <v>44542</v>
      </c>
      <c r="C375" s="20" t="s">
        <v>42</v>
      </c>
      <c r="D375" s="20" t="s">
        <v>43</v>
      </c>
      <c r="E375" s="2">
        <v>175</v>
      </c>
      <c r="F375" s="2">
        <v>-212.76595744680853</v>
      </c>
      <c r="G375">
        <v>9</v>
      </c>
      <c r="H375">
        <v>30</v>
      </c>
      <c r="I375" s="9"/>
      <c r="J375" s="2" t="str">
        <f t="shared" si="147"/>
        <v>New Orleans Saints</v>
      </c>
      <c r="K375" s="2" t="str">
        <f t="shared" si="148"/>
        <v>New York Jets</v>
      </c>
      <c r="L375" s="17">
        <f t="shared" si="149"/>
        <v>-212.76595744680853</v>
      </c>
      <c r="M375" s="18">
        <f t="shared" si="150"/>
        <v>175</v>
      </c>
      <c r="N375" s="4">
        <f t="shared" si="128"/>
        <v>1.38</v>
      </c>
      <c r="O375" s="4">
        <f t="shared" si="129"/>
        <v>3.15</v>
      </c>
      <c r="P375" s="4"/>
      <c r="Q375" s="4"/>
      <c r="R375" s="1">
        <f t="shared" si="130"/>
        <v>0.7246376811594204</v>
      </c>
      <c r="S375" s="1">
        <f t="shared" si="131"/>
        <v>0.31746031746031744</v>
      </c>
      <c r="T375" s="1">
        <f t="shared" si="132"/>
        <v>4.039735099337749E-2</v>
      </c>
      <c r="U375" s="1">
        <f t="shared" si="133"/>
        <v>0.20358868184955148</v>
      </c>
      <c r="V375" s="1">
        <f t="shared" si="134"/>
        <v>0.71458868184955149</v>
      </c>
      <c r="W375" s="1"/>
      <c r="X375" s="17">
        <f t="shared" si="135"/>
        <v>399.40643533805462</v>
      </c>
      <c r="Y375" s="18">
        <f t="shared" si="136"/>
        <v>2205.1924375584526</v>
      </c>
      <c r="Z375" s="2">
        <f t="shared" si="137"/>
        <v>379.43611357115185</v>
      </c>
      <c r="AA375" s="18">
        <f t="shared" si="138"/>
        <v>2094.93281568053</v>
      </c>
      <c r="AB375" s="2">
        <f t="shared" si="139"/>
        <v>-263.54897813712716</v>
      </c>
      <c r="AC375" s="2">
        <f t="shared" si="140"/>
        <v>209.49328156805299</v>
      </c>
      <c r="AD375" s="2">
        <f t="shared" si="141"/>
        <v>379.43611357115185</v>
      </c>
      <c r="AE375" s="2">
        <f t="shared" si="142"/>
        <v>-1000</v>
      </c>
      <c r="AF375" s="5">
        <f t="shared" si="143"/>
        <v>0.37999999999999989</v>
      </c>
      <c r="AG375" s="5">
        <f t="shared" si="144"/>
        <v>-1</v>
      </c>
      <c r="AH375" s="3">
        <f t="shared" si="145"/>
        <v>202112</v>
      </c>
      <c r="AI375" s="21">
        <v>3.15</v>
      </c>
      <c r="AJ375" s="21">
        <v>1.38</v>
      </c>
      <c r="AK375" s="21">
        <v>2.75</v>
      </c>
      <c r="AL375" s="21">
        <v>1.47</v>
      </c>
      <c r="AO375">
        <f t="shared" si="146"/>
        <v>-300</v>
      </c>
      <c r="AP375">
        <f>IF(E375&lt;F375,G375,H375)</f>
        <v>30</v>
      </c>
      <c r="AQ375">
        <f>IF(E375&lt;F375,H375,G375)</f>
        <v>9</v>
      </c>
    </row>
    <row r="376" spans="2:43" x14ac:dyDescent="0.25">
      <c r="B376" s="24">
        <v>44542</v>
      </c>
      <c r="C376" s="20" t="s">
        <v>41</v>
      </c>
      <c r="D376" s="20" t="s">
        <v>26</v>
      </c>
      <c r="E376" s="2">
        <v>-454.54545454545462</v>
      </c>
      <c r="F376" s="2">
        <v>350</v>
      </c>
      <c r="G376">
        <v>20</v>
      </c>
      <c r="H376">
        <v>0</v>
      </c>
      <c r="I376" s="9"/>
      <c r="J376" s="2" t="str">
        <f t="shared" si="147"/>
        <v>Tennessee Titans</v>
      </c>
      <c r="K376" s="2" t="str">
        <f t="shared" si="148"/>
        <v>Jacksonville Jaguars</v>
      </c>
      <c r="L376" s="17">
        <f t="shared" si="149"/>
        <v>-454.54545454545462</v>
      </c>
      <c r="M376" s="18">
        <f t="shared" si="150"/>
        <v>350</v>
      </c>
      <c r="N376" s="4">
        <f t="shared" si="128"/>
        <v>1.18</v>
      </c>
      <c r="O376" s="4">
        <f t="shared" si="129"/>
        <v>5.25</v>
      </c>
      <c r="P376" s="4"/>
      <c r="Q376" s="4"/>
      <c r="R376" s="1">
        <f t="shared" si="130"/>
        <v>0.84745762711864414</v>
      </c>
      <c r="S376" s="1">
        <f t="shared" si="131"/>
        <v>0.19047619047619047</v>
      </c>
      <c r="T376" s="1">
        <f t="shared" si="132"/>
        <v>3.6547433903577065E-2</v>
      </c>
      <c r="U376" s="1">
        <f t="shared" si="133"/>
        <v>0.32849071832122684</v>
      </c>
      <c r="V376" s="1">
        <f t="shared" si="134"/>
        <v>0.83949071832122679</v>
      </c>
      <c r="W376" s="1"/>
      <c r="X376" s="17">
        <f t="shared" si="135"/>
        <v>191.19839942930162</v>
      </c>
      <c r="Y376" s="18">
        <f t="shared" si="136"/>
        <v>4188.72894319429</v>
      </c>
      <c r="Z376" s="2">
        <f t="shared" si="137"/>
        <v>181.63847945783652</v>
      </c>
      <c r="AA376" s="18">
        <f t="shared" si="138"/>
        <v>3979.2924960345754</v>
      </c>
      <c r="AB376" s="2">
        <f t="shared" si="139"/>
        <v>-550.54413744535259</v>
      </c>
      <c r="AC376" s="2">
        <f t="shared" si="140"/>
        <v>397.92924960345755</v>
      </c>
      <c r="AD376" s="2">
        <f t="shared" si="141"/>
        <v>181.63847945783652</v>
      </c>
      <c r="AE376" s="2">
        <f t="shared" si="142"/>
        <v>-1000</v>
      </c>
      <c r="AF376" s="5">
        <f t="shared" si="143"/>
        <v>0.17999999999999994</v>
      </c>
      <c r="AG376" s="5">
        <f t="shared" si="144"/>
        <v>-1</v>
      </c>
      <c r="AH376" s="3">
        <f t="shared" si="145"/>
        <v>202112</v>
      </c>
      <c r="AI376" s="21">
        <v>1.18</v>
      </c>
      <c r="AJ376" s="21">
        <v>5.25</v>
      </c>
      <c r="AK376" s="21">
        <v>1.22</v>
      </c>
      <c r="AL376" s="21">
        <v>4.5</v>
      </c>
      <c r="AO376">
        <f t="shared" si="146"/>
        <v>-500</v>
      </c>
      <c r="AP376">
        <f>IF(E376&lt;F376,G376,H376)</f>
        <v>20</v>
      </c>
      <c r="AQ376">
        <f>IF(E376&lt;F376,H376,G376)</f>
        <v>0</v>
      </c>
    </row>
    <row r="377" spans="2:43" x14ac:dyDescent="0.25">
      <c r="B377" s="24">
        <v>44542</v>
      </c>
      <c r="C377" s="20" t="s">
        <v>51</v>
      </c>
      <c r="D377" s="20" t="s">
        <v>23</v>
      </c>
      <c r="E377" s="2">
        <v>229.99999999999997</v>
      </c>
      <c r="F377" s="2">
        <v>-285.71428571428567</v>
      </c>
      <c r="G377">
        <v>20</v>
      </c>
      <c r="H377">
        <v>27</v>
      </c>
      <c r="I377" s="9"/>
      <c r="J377" s="2" t="str">
        <f t="shared" si="147"/>
        <v>Dallas Cowboys</v>
      </c>
      <c r="K377" s="2" t="str">
        <f t="shared" si="148"/>
        <v>Washington Football Team</v>
      </c>
      <c r="L377" s="17">
        <f t="shared" si="149"/>
        <v>-285.71428571428567</v>
      </c>
      <c r="M377" s="18">
        <f t="shared" si="150"/>
        <v>229.99999999999997</v>
      </c>
      <c r="N377" s="4">
        <f t="shared" si="128"/>
        <v>1.47</v>
      </c>
      <c r="O377" s="4">
        <f t="shared" si="129"/>
        <v>2.75</v>
      </c>
      <c r="P377" s="4"/>
      <c r="Q377" s="4"/>
      <c r="R377" s="1">
        <f t="shared" si="130"/>
        <v>0.68027210884353739</v>
      </c>
      <c r="S377" s="1">
        <f t="shared" si="131"/>
        <v>0.36363636363636365</v>
      </c>
      <c r="T377" s="1">
        <f t="shared" si="132"/>
        <v>4.206161137440767E-2</v>
      </c>
      <c r="U377" s="1">
        <f t="shared" si="133"/>
        <v>0.15831787260358687</v>
      </c>
      <c r="V377" s="1">
        <f t="shared" si="134"/>
        <v>0.66931787260358688</v>
      </c>
      <c r="W377" s="1"/>
      <c r="X377" s="17">
        <f t="shared" si="135"/>
        <v>494.0584151893168</v>
      </c>
      <c r="Y377" s="18">
        <f t="shared" si="136"/>
        <v>1810.0865209085014</v>
      </c>
      <c r="Z377" s="2">
        <f t="shared" si="137"/>
        <v>469.35549442985092</v>
      </c>
      <c r="AA377" s="18">
        <f t="shared" si="138"/>
        <v>1719.5821948630762</v>
      </c>
      <c r="AB377" s="2">
        <f t="shared" si="139"/>
        <v>-213.05812158750777</v>
      </c>
      <c r="AC377" s="2">
        <f t="shared" si="140"/>
        <v>171.95821948630763</v>
      </c>
      <c r="AD377" s="2">
        <f t="shared" si="141"/>
        <v>469.35549442985092</v>
      </c>
      <c r="AE377" s="2">
        <f t="shared" si="142"/>
        <v>-1000</v>
      </c>
      <c r="AF377" s="5">
        <f t="shared" si="143"/>
        <v>0.47</v>
      </c>
      <c r="AG377" s="5">
        <f t="shared" si="144"/>
        <v>-1</v>
      </c>
      <c r="AH377" s="3">
        <f t="shared" si="145"/>
        <v>202112</v>
      </c>
      <c r="AI377" s="21">
        <v>2.75</v>
      </c>
      <c r="AJ377" s="21">
        <v>1.47</v>
      </c>
      <c r="AK377" s="21">
        <v>3.3</v>
      </c>
      <c r="AL377" s="21">
        <v>1.35</v>
      </c>
      <c r="AO377">
        <f t="shared" si="146"/>
        <v>-300</v>
      </c>
      <c r="AP377">
        <f>IF(E377&lt;F377,G377,H377)</f>
        <v>27</v>
      </c>
      <c r="AQ377">
        <f>IF(E377&lt;F377,H377,G377)</f>
        <v>20</v>
      </c>
    </row>
    <row r="378" spans="2:43" x14ac:dyDescent="0.25">
      <c r="B378" s="24">
        <v>44539</v>
      </c>
      <c r="C378" s="20" t="s">
        <v>29</v>
      </c>
      <c r="D378" s="20" t="s">
        <v>45</v>
      </c>
      <c r="E378" s="2">
        <v>-175.43859649122805</v>
      </c>
      <c r="F378" s="2">
        <v>154.99999999999997</v>
      </c>
      <c r="G378">
        <v>36</v>
      </c>
      <c r="H378">
        <v>28</v>
      </c>
      <c r="I378" s="9"/>
      <c r="J378" s="2" t="str">
        <f t="shared" si="147"/>
        <v>Minnesota Vikings</v>
      </c>
      <c r="K378" s="2" t="str">
        <f t="shared" si="148"/>
        <v>Pittsburgh Steelers</v>
      </c>
      <c r="L378" s="17">
        <f t="shared" si="149"/>
        <v>-175.43859649122805</v>
      </c>
      <c r="M378" s="18">
        <f t="shared" si="150"/>
        <v>154.99999999999997</v>
      </c>
      <c r="N378" s="4">
        <f t="shared" si="128"/>
        <v>1.55</v>
      </c>
      <c r="O378" s="4">
        <f t="shared" si="129"/>
        <v>2.6</v>
      </c>
      <c r="P378" s="4"/>
      <c r="Q378" s="4"/>
      <c r="R378" s="1">
        <f t="shared" si="130"/>
        <v>0.64516129032258063</v>
      </c>
      <c r="S378" s="1">
        <f t="shared" si="131"/>
        <v>0.38461538461538458</v>
      </c>
      <c r="T378" s="1">
        <f t="shared" si="132"/>
        <v>2.8915662650602414E-2</v>
      </c>
      <c r="U378" s="1">
        <f t="shared" si="133"/>
        <v>0.13027295285359802</v>
      </c>
      <c r="V378" s="1">
        <f t="shared" si="134"/>
        <v>0.64127295285359809</v>
      </c>
      <c r="W378" s="1"/>
      <c r="X378" s="17">
        <f t="shared" si="135"/>
        <v>559.39837404665798</v>
      </c>
      <c r="Y378" s="18">
        <f t="shared" si="136"/>
        <v>1609.5378726032154</v>
      </c>
      <c r="Z378" s="2">
        <f t="shared" si="137"/>
        <v>531.42845534432502</v>
      </c>
      <c r="AA378" s="18">
        <f t="shared" si="138"/>
        <v>1529.0609789730545</v>
      </c>
      <c r="AB378" s="2">
        <f t="shared" si="139"/>
        <v>-188.17208411470486</v>
      </c>
      <c r="AC378" s="2">
        <f t="shared" si="140"/>
        <v>152.90609789730544</v>
      </c>
      <c r="AD378" s="2">
        <f t="shared" si="141"/>
        <v>531.42845534432502</v>
      </c>
      <c r="AE378" s="2">
        <f t="shared" si="142"/>
        <v>-1000</v>
      </c>
      <c r="AF378" s="5">
        <f t="shared" si="143"/>
        <v>0.55000000000000004</v>
      </c>
      <c r="AG378" s="5">
        <f t="shared" si="144"/>
        <v>-1</v>
      </c>
      <c r="AH378" s="3">
        <f t="shared" si="145"/>
        <v>202112</v>
      </c>
      <c r="AI378" s="21">
        <v>1.55</v>
      </c>
      <c r="AJ378" s="21">
        <v>2.6</v>
      </c>
      <c r="AK378" s="21">
        <v>1.57</v>
      </c>
      <c r="AL378" s="21">
        <v>2.5499999999999998</v>
      </c>
      <c r="AO378">
        <f t="shared" si="146"/>
        <v>-180</v>
      </c>
      <c r="AP378">
        <f>IF(E378&lt;F378,G378,H378)</f>
        <v>36</v>
      </c>
      <c r="AQ378">
        <f>IF(E378&lt;F378,H378,G378)</f>
        <v>28</v>
      </c>
    </row>
    <row r="379" spans="2:43" x14ac:dyDescent="0.25">
      <c r="B379" s="24">
        <v>44536</v>
      </c>
      <c r="C379" s="20" t="s">
        <v>24</v>
      </c>
      <c r="D379" s="20" t="s">
        <v>36</v>
      </c>
      <c r="E379" s="2">
        <v>-151.51515151515153</v>
      </c>
      <c r="F379" s="2">
        <v>129.99999999999997</v>
      </c>
      <c r="G379">
        <v>10</v>
      </c>
      <c r="H379">
        <v>14</v>
      </c>
      <c r="I379" s="9"/>
      <c r="J379" s="2" t="str">
        <f t="shared" si="147"/>
        <v>Buffalo Bills</v>
      </c>
      <c r="K379" s="2" t="str">
        <f t="shared" si="148"/>
        <v>New England Patriots</v>
      </c>
      <c r="L379" s="17">
        <f t="shared" si="149"/>
        <v>-151.51515151515153</v>
      </c>
      <c r="M379" s="18">
        <f t="shared" si="150"/>
        <v>129.99999999999997</v>
      </c>
      <c r="N379" s="4">
        <f t="shared" si="128"/>
        <v>1.62</v>
      </c>
      <c r="O379" s="4">
        <f t="shared" si="129"/>
        <v>2.4</v>
      </c>
      <c r="P379" s="4"/>
      <c r="Q379" s="4"/>
      <c r="R379" s="1">
        <f t="shared" si="130"/>
        <v>0.61728395061728392</v>
      </c>
      <c r="S379" s="1">
        <f t="shared" si="131"/>
        <v>0.41666666666666669</v>
      </c>
      <c r="T379" s="1">
        <f t="shared" si="132"/>
        <v>3.2835820895522283E-2</v>
      </c>
      <c r="U379" s="1">
        <f t="shared" si="133"/>
        <v>0.10030864197530862</v>
      </c>
      <c r="V379" s="1">
        <f t="shared" si="134"/>
        <v>0.61130864197530865</v>
      </c>
      <c r="W379" s="1"/>
      <c r="X379" s="17">
        <f t="shared" si="135"/>
        <v>635.83488165441463</v>
      </c>
      <c r="Y379" s="18">
        <f t="shared" si="136"/>
        <v>1423.7849094482656</v>
      </c>
      <c r="Z379" s="2">
        <f t="shared" si="137"/>
        <v>604.04313757169382</v>
      </c>
      <c r="AA379" s="18">
        <f t="shared" si="138"/>
        <v>1352.5956639758522</v>
      </c>
      <c r="AB379" s="2">
        <f t="shared" si="139"/>
        <v>-165.55109027810289</v>
      </c>
      <c r="AC379" s="2">
        <f t="shared" si="140"/>
        <v>135.25956639758522</v>
      </c>
      <c r="AD379" s="2">
        <f t="shared" si="141"/>
        <v>-1000</v>
      </c>
      <c r="AE379" s="2">
        <f t="shared" si="142"/>
        <v>1352.5956639758522</v>
      </c>
      <c r="AF379" s="5">
        <f t="shared" si="143"/>
        <v>-1</v>
      </c>
      <c r="AG379" s="5">
        <f t="shared" si="144"/>
        <v>1.4</v>
      </c>
      <c r="AH379" s="3">
        <f t="shared" si="145"/>
        <v>202112</v>
      </c>
      <c r="AI379" s="21">
        <v>1.62</v>
      </c>
      <c r="AJ379" s="21">
        <v>2.4</v>
      </c>
      <c r="AK379" s="21">
        <v>1.66</v>
      </c>
      <c r="AL379" s="21">
        <v>2.2999999999999998</v>
      </c>
      <c r="AO379">
        <f t="shared" si="146"/>
        <v>-160</v>
      </c>
      <c r="AP379">
        <f>IF(E379&lt;F379,G379,H379)</f>
        <v>10</v>
      </c>
      <c r="AQ379">
        <f>IF(E379&lt;F379,H379,G379)</f>
        <v>14</v>
      </c>
    </row>
    <row r="380" spans="2:43" x14ac:dyDescent="0.25">
      <c r="B380" s="24">
        <v>44535</v>
      </c>
      <c r="C380" s="20" t="s">
        <v>20</v>
      </c>
      <c r="D380" s="20" t="s">
        <v>38</v>
      </c>
      <c r="E380" s="2">
        <v>-434.78260869565219</v>
      </c>
      <c r="F380" s="2">
        <v>325</v>
      </c>
      <c r="G380">
        <v>22</v>
      </c>
      <c r="H380">
        <v>9</v>
      </c>
      <c r="I380" s="9"/>
      <c r="J380" s="2" t="str">
        <f t="shared" si="147"/>
        <v>Kansas City Chiefs</v>
      </c>
      <c r="K380" s="2" t="str">
        <f t="shared" si="148"/>
        <v>Denver Broncos</v>
      </c>
      <c r="L380" s="17">
        <f t="shared" si="149"/>
        <v>-434.78260869565219</v>
      </c>
      <c r="M380" s="18">
        <f t="shared" si="150"/>
        <v>325</v>
      </c>
      <c r="N380" s="4">
        <f t="shared" si="128"/>
        <v>1.22</v>
      </c>
      <c r="O380" s="4">
        <f t="shared" si="129"/>
        <v>4.5</v>
      </c>
      <c r="P380" s="4"/>
      <c r="Q380" s="4"/>
      <c r="R380" s="1">
        <f t="shared" si="130"/>
        <v>0.81967213114754101</v>
      </c>
      <c r="S380" s="1">
        <f t="shared" si="131"/>
        <v>0.22222222222222221</v>
      </c>
      <c r="T380" s="1">
        <f t="shared" si="132"/>
        <v>4.0209790209790097E-2</v>
      </c>
      <c r="U380" s="1">
        <f t="shared" si="133"/>
        <v>0.2987249544626594</v>
      </c>
      <c r="V380" s="1">
        <f t="shared" si="134"/>
        <v>0.80972495446265946</v>
      </c>
      <c r="W380" s="1"/>
      <c r="X380" s="17">
        <f t="shared" si="135"/>
        <v>234.98725646118768</v>
      </c>
      <c r="Y380" s="18">
        <f t="shared" si="136"/>
        <v>3526.591123964678</v>
      </c>
      <c r="Z380" s="2">
        <f t="shared" si="137"/>
        <v>223.2378936381283</v>
      </c>
      <c r="AA380" s="18">
        <f t="shared" si="138"/>
        <v>3350.2615677664439</v>
      </c>
      <c r="AB380" s="2">
        <f t="shared" si="139"/>
        <v>-447.95262296329213</v>
      </c>
      <c r="AC380" s="2">
        <f t="shared" si="140"/>
        <v>335.02615677664437</v>
      </c>
      <c r="AD380" s="2">
        <f t="shared" si="141"/>
        <v>223.2378936381283</v>
      </c>
      <c r="AE380" s="2">
        <f t="shared" si="142"/>
        <v>-1000</v>
      </c>
      <c r="AF380" s="5">
        <f t="shared" si="143"/>
        <v>0.21999999999999997</v>
      </c>
      <c r="AG380" s="5">
        <f t="shared" si="144"/>
        <v>-1</v>
      </c>
      <c r="AH380" s="3">
        <f t="shared" si="145"/>
        <v>202112</v>
      </c>
      <c r="AI380" s="21">
        <v>1.22</v>
      </c>
      <c r="AJ380" s="21">
        <v>4.5</v>
      </c>
      <c r="AK380" s="21">
        <v>1.23</v>
      </c>
      <c r="AL380" s="21">
        <v>4.25</v>
      </c>
      <c r="AO380">
        <f t="shared" si="146"/>
        <v>-500</v>
      </c>
      <c r="AP380">
        <f>IF(E380&lt;F380,G380,H380)</f>
        <v>22</v>
      </c>
      <c r="AQ380">
        <f>IF(E380&lt;F380,H380,G380)</f>
        <v>9</v>
      </c>
    </row>
    <row r="381" spans="2:43" x14ac:dyDescent="0.25">
      <c r="B381" s="24">
        <v>44535</v>
      </c>
      <c r="C381" s="20" t="s">
        <v>47</v>
      </c>
      <c r="D381" s="20" t="s">
        <v>26</v>
      </c>
      <c r="E381" s="2">
        <v>-833.33333333333258</v>
      </c>
      <c r="F381" s="2">
        <v>550</v>
      </c>
      <c r="G381">
        <v>37</v>
      </c>
      <c r="H381">
        <v>7</v>
      </c>
      <c r="I381" s="9"/>
      <c r="J381" s="2" t="str">
        <f t="shared" si="147"/>
        <v>Los Angeles Rams</v>
      </c>
      <c r="K381" s="2" t="str">
        <f t="shared" si="148"/>
        <v>Jacksonville Jaguars</v>
      </c>
      <c r="L381" s="17">
        <f t="shared" si="149"/>
        <v>-833.33333333333258</v>
      </c>
      <c r="M381" s="18">
        <f t="shared" si="150"/>
        <v>550</v>
      </c>
      <c r="N381" s="4">
        <f t="shared" si="128"/>
        <v>1.1399999999999999</v>
      </c>
      <c r="O381" s="4">
        <f t="shared" si="129"/>
        <v>6</v>
      </c>
      <c r="P381" s="4"/>
      <c r="Q381" s="4"/>
      <c r="R381" s="1">
        <f t="shared" si="130"/>
        <v>0.87719298245614041</v>
      </c>
      <c r="S381" s="1">
        <f t="shared" si="131"/>
        <v>0.16666666666666666</v>
      </c>
      <c r="T381" s="1">
        <f t="shared" si="132"/>
        <v>4.2016806722689037E-2</v>
      </c>
      <c r="U381" s="1">
        <f t="shared" si="133"/>
        <v>0.35526315789473689</v>
      </c>
      <c r="V381" s="1">
        <f t="shared" si="134"/>
        <v>0.86626315789473685</v>
      </c>
      <c r="W381" s="1"/>
      <c r="X381" s="17">
        <f t="shared" si="135"/>
        <v>154.38361990400384</v>
      </c>
      <c r="Y381" s="18">
        <f t="shared" si="136"/>
        <v>4970.4571397663694</v>
      </c>
      <c r="Z381" s="2">
        <f t="shared" si="137"/>
        <v>146.66443890880365</v>
      </c>
      <c r="AA381" s="18">
        <f t="shared" si="138"/>
        <v>4721.9342827780511</v>
      </c>
      <c r="AB381" s="2">
        <f t="shared" si="139"/>
        <v>-681.8285382878687</v>
      </c>
      <c r="AC381" s="2">
        <f t="shared" si="140"/>
        <v>472.19342827780508</v>
      </c>
      <c r="AD381" s="2">
        <f t="shared" si="141"/>
        <v>146.66443890880365</v>
      </c>
      <c r="AE381" s="2">
        <f t="shared" si="142"/>
        <v>-1000</v>
      </c>
      <c r="AF381" s="5">
        <f t="shared" si="143"/>
        <v>0.1399999999999999</v>
      </c>
      <c r="AG381" s="5">
        <f t="shared" si="144"/>
        <v>-1</v>
      </c>
      <c r="AH381" s="3">
        <f t="shared" si="145"/>
        <v>202112</v>
      </c>
      <c r="AI381" s="21">
        <v>1.1399999999999999</v>
      </c>
      <c r="AJ381" s="21">
        <v>6</v>
      </c>
      <c r="AK381" s="21">
        <v>1.1200000000000001</v>
      </c>
      <c r="AL381" s="21">
        <v>6.5</v>
      </c>
      <c r="AO381">
        <f t="shared" si="146"/>
        <v>-900</v>
      </c>
      <c r="AP381">
        <f>IF(E381&lt;F381,G381,H381)</f>
        <v>37</v>
      </c>
      <c r="AQ381">
        <f>IF(E381&lt;F381,H381,G381)</f>
        <v>7</v>
      </c>
    </row>
    <row r="382" spans="2:43" x14ac:dyDescent="0.25">
      <c r="B382" s="24">
        <v>44535</v>
      </c>
      <c r="C382" s="20" t="s">
        <v>45</v>
      </c>
      <c r="D382" s="20" t="s">
        <v>28</v>
      </c>
      <c r="E382" s="2">
        <v>170.00000000000003</v>
      </c>
      <c r="F382" s="2">
        <v>-200</v>
      </c>
      <c r="G382">
        <v>20</v>
      </c>
      <c r="H382">
        <v>19</v>
      </c>
      <c r="I382" s="9"/>
      <c r="J382" s="2" t="str">
        <f t="shared" si="147"/>
        <v>Baltimore Ravens</v>
      </c>
      <c r="K382" s="2" t="str">
        <f t="shared" si="148"/>
        <v>Pittsburgh Steelers</v>
      </c>
      <c r="L382" s="17">
        <f t="shared" si="149"/>
        <v>-200</v>
      </c>
      <c r="M382" s="18">
        <f t="shared" si="150"/>
        <v>170.00000000000003</v>
      </c>
      <c r="N382" s="4">
        <f t="shared" si="128"/>
        <v>1.62</v>
      </c>
      <c r="O382" s="4">
        <f t="shared" si="129"/>
        <v>2.4</v>
      </c>
      <c r="P382" s="4"/>
      <c r="Q382" s="4"/>
      <c r="R382" s="1">
        <f t="shared" si="130"/>
        <v>0.61728395061728392</v>
      </c>
      <c r="S382" s="1">
        <f t="shared" si="131"/>
        <v>0.41666666666666669</v>
      </c>
      <c r="T382" s="1">
        <f t="shared" si="132"/>
        <v>3.2835820895522283E-2</v>
      </c>
      <c r="U382" s="1">
        <f t="shared" si="133"/>
        <v>0.10030864197530862</v>
      </c>
      <c r="V382" s="1">
        <f t="shared" si="134"/>
        <v>0.61130864197530865</v>
      </c>
      <c r="W382" s="1"/>
      <c r="X382" s="17">
        <f t="shared" si="135"/>
        <v>635.83488165441463</v>
      </c>
      <c r="Y382" s="18">
        <f t="shared" si="136"/>
        <v>1423.7849094482656</v>
      </c>
      <c r="Z382" s="2">
        <f t="shared" si="137"/>
        <v>604.04313757169382</v>
      </c>
      <c r="AA382" s="18">
        <f t="shared" si="138"/>
        <v>1352.5956639758522</v>
      </c>
      <c r="AB382" s="2">
        <f t="shared" si="139"/>
        <v>-165.55109027810289</v>
      </c>
      <c r="AC382" s="2">
        <f t="shared" si="140"/>
        <v>135.25956639758522</v>
      </c>
      <c r="AD382" s="2">
        <f t="shared" si="141"/>
        <v>-1000</v>
      </c>
      <c r="AE382" s="2">
        <f t="shared" si="142"/>
        <v>1352.5956639758522</v>
      </c>
      <c r="AF382" s="5">
        <f t="shared" si="143"/>
        <v>-1</v>
      </c>
      <c r="AG382" s="5">
        <f t="shared" si="144"/>
        <v>1.4</v>
      </c>
      <c r="AH382" s="3">
        <f t="shared" si="145"/>
        <v>202112</v>
      </c>
      <c r="AI382" s="21">
        <v>2.4</v>
      </c>
      <c r="AJ382" s="21">
        <v>1.62</v>
      </c>
      <c r="AK382" s="21">
        <v>2.7</v>
      </c>
      <c r="AL382" s="21">
        <v>1.5</v>
      </c>
      <c r="AO382">
        <f t="shared" si="146"/>
        <v>-200</v>
      </c>
      <c r="AP382">
        <f>IF(E382&lt;F382,G382,H382)</f>
        <v>19</v>
      </c>
      <c r="AQ382">
        <f>IF(E382&lt;F382,H382,G382)</f>
        <v>20</v>
      </c>
    </row>
    <row r="383" spans="2:43" x14ac:dyDescent="0.25">
      <c r="B383" s="24">
        <v>44535</v>
      </c>
      <c r="C383" s="20" t="s">
        <v>32</v>
      </c>
      <c r="D383" s="20" t="s">
        <v>22</v>
      </c>
      <c r="E383" s="2">
        <v>129.99999999999997</v>
      </c>
      <c r="F383" s="2">
        <v>-151.51515151515153</v>
      </c>
      <c r="G383">
        <v>30</v>
      </c>
      <c r="H383">
        <v>23</v>
      </c>
      <c r="I383" s="9"/>
      <c r="J383" s="2" t="str">
        <f t="shared" si="147"/>
        <v>San Francisco 49ers</v>
      </c>
      <c r="K383" s="2" t="str">
        <f t="shared" si="148"/>
        <v>Seattle Seahawks</v>
      </c>
      <c r="L383" s="17">
        <f t="shared" si="149"/>
        <v>-151.51515151515153</v>
      </c>
      <c r="M383" s="18">
        <f t="shared" si="150"/>
        <v>129.99999999999997</v>
      </c>
      <c r="N383" s="4">
        <f t="shared" si="128"/>
        <v>1.68</v>
      </c>
      <c r="O383" s="4">
        <f t="shared" si="129"/>
        <v>2.25</v>
      </c>
      <c r="P383" s="4"/>
      <c r="Q383" s="4"/>
      <c r="R383" s="1">
        <f t="shared" si="130"/>
        <v>0.59523809523809523</v>
      </c>
      <c r="S383" s="1">
        <f t="shared" si="131"/>
        <v>0.44444444444444442</v>
      </c>
      <c r="T383" s="1">
        <f t="shared" si="132"/>
        <v>3.8167938931297662E-2</v>
      </c>
      <c r="U383" s="1">
        <f t="shared" si="133"/>
        <v>7.5396825396825407E-2</v>
      </c>
      <c r="V383" s="1">
        <f t="shared" si="134"/>
        <v>0.58639682539682547</v>
      </c>
      <c r="W383" s="1"/>
      <c r="X383" s="17">
        <f t="shared" si="135"/>
        <v>705.32983244457648</v>
      </c>
      <c r="Y383" s="18">
        <f t="shared" si="136"/>
        <v>1287.7472223008879</v>
      </c>
      <c r="Z383" s="2">
        <f t="shared" si="137"/>
        <v>670.06334082234764</v>
      </c>
      <c r="AA383" s="18">
        <f t="shared" si="138"/>
        <v>1223.3598611858433</v>
      </c>
      <c r="AB383" s="2">
        <f t="shared" si="139"/>
        <v>-149.23962244714528</v>
      </c>
      <c r="AC383" s="2">
        <f t="shared" si="140"/>
        <v>122.33598611858433</v>
      </c>
      <c r="AD383" s="2">
        <f t="shared" si="141"/>
        <v>-1000</v>
      </c>
      <c r="AE383" s="2">
        <f t="shared" si="142"/>
        <v>1223.3598611858433</v>
      </c>
      <c r="AF383" s="5">
        <f t="shared" si="143"/>
        <v>-1</v>
      </c>
      <c r="AG383" s="5">
        <f t="shared" si="144"/>
        <v>1.25</v>
      </c>
      <c r="AH383" s="3">
        <f t="shared" si="145"/>
        <v>202112</v>
      </c>
      <c r="AI383" s="21">
        <v>2.25</v>
      </c>
      <c r="AJ383" s="21">
        <v>1.68</v>
      </c>
      <c r="AK383" s="21">
        <v>2.2999999999999998</v>
      </c>
      <c r="AL383" s="21">
        <v>1.66</v>
      </c>
      <c r="AO383">
        <f t="shared" si="146"/>
        <v>-160</v>
      </c>
      <c r="AP383">
        <f>IF(E383&lt;F383,G383,H383)</f>
        <v>23</v>
      </c>
      <c r="AQ383">
        <f>IF(E383&lt;F383,H383,G383)</f>
        <v>30</v>
      </c>
    </row>
    <row r="384" spans="2:43" x14ac:dyDescent="0.25">
      <c r="B384" s="24">
        <v>44535</v>
      </c>
      <c r="C384" s="20" t="s">
        <v>50</v>
      </c>
      <c r="D384" s="20" t="s">
        <v>51</v>
      </c>
      <c r="E384" s="2">
        <v>-131.57894736842104</v>
      </c>
      <c r="F384" s="2">
        <v>110.00000000000001</v>
      </c>
      <c r="G384">
        <v>15</v>
      </c>
      <c r="H384">
        <v>17</v>
      </c>
      <c r="I384" s="9"/>
      <c r="J384" s="2" t="str">
        <f t="shared" si="147"/>
        <v>Las Vegas Raiders</v>
      </c>
      <c r="K384" s="2" t="str">
        <f t="shared" si="148"/>
        <v>Washington Football Team</v>
      </c>
      <c r="L384" s="17">
        <f t="shared" si="149"/>
        <v>-131.57894736842104</v>
      </c>
      <c r="M384" s="18">
        <f t="shared" si="150"/>
        <v>110.00000000000001</v>
      </c>
      <c r="N384" s="4">
        <f t="shared" si="128"/>
        <v>1.74</v>
      </c>
      <c r="O384" s="4">
        <f t="shared" si="129"/>
        <v>2.15</v>
      </c>
      <c r="P384" s="4"/>
      <c r="Q384" s="4"/>
      <c r="R384" s="1">
        <f t="shared" si="130"/>
        <v>0.57471264367816088</v>
      </c>
      <c r="S384" s="1">
        <f t="shared" si="131"/>
        <v>0.46511627906976744</v>
      </c>
      <c r="T384" s="1">
        <f t="shared" si="132"/>
        <v>3.8303341902313659E-2</v>
      </c>
      <c r="U384" s="1">
        <f t="shared" si="133"/>
        <v>5.4798182304196724E-2</v>
      </c>
      <c r="V384" s="1">
        <f t="shared" si="134"/>
        <v>0.56579818230419676</v>
      </c>
      <c r="W384" s="1"/>
      <c r="X384" s="17">
        <f t="shared" si="135"/>
        <v>767.41465645493759</v>
      </c>
      <c r="Y384" s="18">
        <f t="shared" si="136"/>
        <v>1185.8985221458363</v>
      </c>
      <c r="Z384" s="2">
        <f t="shared" si="137"/>
        <v>729.04392363219063</v>
      </c>
      <c r="AA384" s="18">
        <f t="shared" si="138"/>
        <v>1126.6035960385445</v>
      </c>
      <c r="AB384" s="2">
        <f t="shared" si="139"/>
        <v>-137.16594673992637</v>
      </c>
      <c r="AC384" s="2">
        <f t="shared" si="140"/>
        <v>112.66035960385446</v>
      </c>
      <c r="AD384" s="2">
        <f t="shared" si="141"/>
        <v>-1000</v>
      </c>
      <c r="AE384" s="2">
        <f t="shared" si="142"/>
        <v>1126.6035960385445</v>
      </c>
      <c r="AF384" s="5">
        <f t="shared" si="143"/>
        <v>-1</v>
      </c>
      <c r="AG384" s="5">
        <f t="shared" si="144"/>
        <v>1.1499999999999999</v>
      </c>
      <c r="AH384" s="3">
        <f t="shared" si="145"/>
        <v>202112</v>
      </c>
      <c r="AI384" s="21">
        <v>1.74</v>
      </c>
      <c r="AJ384" s="21">
        <v>2.15</v>
      </c>
      <c r="AK384" s="21">
        <v>1.76</v>
      </c>
      <c r="AL384" s="21">
        <v>2.1</v>
      </c>
      <c r="AO384">
        <f t="shared" si="146"/>
        <v>-140</v>
      </c>
      <c r="AP384">
        <f>IF(E384&lt;F384,G384,H384)</f>
        <v>15</v>
      </c>
      <c r="AQ384">
        <f>IF(E384&lt;F384,H384,G384)</f>
        <v>17</v>
      </c>
    </row>
    <row r="385" spans="2:43" x14ac:dyDescent="0.25">
      <c r="B385" s="24">
        <v>44535</v>
      </c>
      <c r="C385" s="20" t="s">
        <v>35</v>
      </c>
      <c r="D385" s="20" t="s">
        <v>27</v>
      </c>
      <c r="E385" s="2">
        <v>375</v>
      </c>
      <c r="F385" s="2">
        <v>-500.00000000000011</v>
      </c>
      <c r="G385">
        <v>17</v>
      </c>
      <c r="H385">
        <v>30</v>
      </c>
      <c r="I385" s="9"/>
      <c r="J385" s="2" t="str">
        <f t="shared" si="147"/>
        <v>Tampa Bay Buccaneers</v>
      </c>
      <c r="K385" s="2" t="str">
        <f t="shared" si="148"/>
        <v>Atlanta Falcons</v>
      </c>
      <c r="L385" s="17">
        <f t="shared" si="149"/>
        <v>-500.00000000000011</v>
      </c>
      <c r="M385" s="18">
        <f t="shared" si="150"/>
        <v>375</v>
      </c>
      <c r="N385" s="4">
        <f t="shared" si="128"/>
        <v>1.2</v>
      </c>
      <c r="O385" s="4">
        <f t="shared" si="129"/>
        <v>4.75</v>
      </c>
      <c r="P385" s="4"/>
      <c r="Q385" s="4"/>
      <c r="R385" s="1">
        <f t="shared" si="130"/>
        <v>0.83333333333333337</v>
      </c>
      <c r="S385" s="1">
        <f t="shared" si="131"/>
        <v>0.21052631578947367</v>
      </c>
      <c r="T385" s="1">
        <f t="shared" si="132"/>
        <v>4.2016806722689037E-2</v>
      </c>
      <c r="U385" s="1">
        <f t="shared" si="133"/>
        <v>0.31140350877192985</v>
      </c>
      <c r="V385" s="1">
        <f t="shared" si="134"/>
        <v>0.82240350877192991</v>
      </c>
      <c r="W385" s="1"/>
      <c r="X385" s="17">
        <f t="shared" si="135"/>
        <v>215.94811954689931</v>
      </c>
      <c r="Y385" s="18">
        <f t="shared" si="136"/>
        <v>3787.1793685900598</v>
      </c>
      <c r="Z385" s="2">
        <f t="shared" si="137"/>
        <v>205.15071356955434</v>
      </c>
      <c r="AA385" s="18">
        <f t="shared" si="138"/>
        <v>3597.8204001605568</v>
      </c>
      <c r="AB385" s="2">
        <f t="shared" si="139"/>
        <v>-487.44651315139578</v>
      </c>
      <c r="AC385" s="2">
        <f t="shared" si="140"/>
        <v>359.7820400160557</v>
      </c>
      <c r="AD385" s="2">
        <f t="shared" si="141"/>
        <v>205.15071356955434</v>
      </c>
      <c r="AE385" s="2">
        <f t="shared" si="142"/>
        <v>-1000</v>
      </c>
      <c r="AF385" s="5">
        <f t="shared" si="143"/>
        <v>0.19999999999999996</v>
      </c>
      <c r="AG385" s="5">
        <f t="shared" si="144"/>
        <v>-1</v>
      </c>
      <c r="AH385" s="3">
        <f t="shared" si="145"/>
        <v>202112</v>
      </c>
      <c r="AI385" s="21">
        <v>4.75</v>
      </c>
      <c r="AJ385" s="21">
        <v>1.2</v>
      </c>
      <c r="AK385" s="21">
        <v>4.75</v>
      </c>
      <c r="AL385" s="21">
        <v>1.2</v>
      </c>
      <c r="AO385">
        <f t="shared" si="146"/>
        <v>-500</v>
      </c>
      <c r="AP385">
        <f>IF(E385&lt;F385,G385,H385)</f>
        <v>30</v>
      </c>
      <c r="AQ385">
        <f>IF(E385&lt;F385,H385,G385)</f>
        <v>17</v>
      </c>
    </row>
    <row r="386" spans="2:43" x14ac:dyDescent="0.25">
      <c r="B386" s="24">
        <v>44535</v>
      </c>
      <c r="C386" s="20" t="s">
        <v>37</v>
      </c>
      <c r="D386" s="20" t="s">
        <v>48</v>
      </c>
      <c r="E386" s="2">
        <v>280</v>
      </c>
      <c r="F386" s="2">
        <v>-370.37037037037032</v>
      </c>
      <c r="G386">
        <v>22</v>
      </c>
      <c r="H386">
        <v>33</v>
      </c>
      <c r="I386" s="9"/>
      <c r="J386" s="2" t="str">
        <f t="shared" si="147"/>
        <v>Arizona Cardinals</v>
      </c>
      <c r="K386" s="2" t="str">
        <f t="shared" si="148"/>
        <v>Chicago Bears</v>
      </c>
      <c r="L386" s="17">
        <f t="shared" si="149"/>
        <v>-370.37037037037032</v>
      </c>
      <c r="M386" s="18">
        <f t="shared" si="150"/>
        <v>280</v>
      </c>
      <c r="N386" s="4">
        <f t="shared" si="128"/>
        <v>1.3</v>
      </c>
      <c r="O386" s="4">
        <f t="shared" si="129"/>
        <v>3.65</v>
      </c>
      <c r="P386" s="4"/>
      <c r="Q386" s="4"/>
      <c r="R386" s="1">
        <f t="shared" si="130"/>
        <v>0.76923076923076916</v>
      </c>
      <c r="S386" s="1">
        <f t="shared" si="131"/>
        <v>0.27397260273972601</v>
      </c>
      <c r="T386" s="1">
        <f t="shared" si="132"/>
        <v>4.1414141414141459E-2</v>
      </c>
      <c r="U386" s="1">
        <f t="shared" si="133"/>
        <v>0.24762908324552158</v>
      </c>
      <c r="V386" s="1">
        <f t="shared" si="134"/>
        <v>0.75862908324552158</v>
      </c>
      <c r="W386" s="1"/>
      <c r="X386" s="17">
        <f t="shared" si="135"/>
        <v>318.16723361284784</v>
      </c>
      <c r="Y386" s="18">
        <f t="shared" si="136"/>
        <v>2708.5523787535408</v>
      </c>
      <c r="Z386" s="2">
        <f t="shared" si="137"/>
        <v>302.25887193220541</v>
      </c>
      <c r="AA386" s="18">
        <f t="shared" si="138"/>
        <v>2573.1247598158634</v>
      </c>
      <c r="AB386" s="2">
        <f t="shared" si="139"/>
        <v>-330.84223255630133</v>
      </c>
      <c r="AC386" s="2">
        <f t="shared" si="140"/>
        <v>257.31247598158632</v>
      </c>
      <c r="AD386" s="2">
        <f t="shared" si="141"/>
        <v>302.25887193220541</v>
      </c>
      <c r="AE386" s="2">
        <f t="shared" si="142"/>
        <v>-1000</v>
      </c>
      <c r="AF386" s="5">
        <f t="shared" si="143"/>
        <v>0.30000000000000004</v>
      </c>
      <c r="AG386" s="5">
        <f t="shared" si="144"/>
        <v>-1</v>
      </c>
      <c r="AH386" s="3">
        <f t="shared" si="145"/>
        <v>202112</v>
      </c>
      <c r="AI386" s="21">
        <v>3.65</v>
      </c>
      <c r="AJ386" s="21">
        <v>1.3</v>
      </c>
      <c r="AK386" s="21">
        <v>3.8</v>
      </c>
      <c r="AL386" s="21">
        <v>1.27</v>
      </c>
      <c r="AO386">
        <f t="shared" si="146"/>
        <v>-400</v>
      </c>
      <c r="AP386">
        <f>IF(E386&lt;F386,G386,H386)</f>
        <v>33</v>
      </c>
      <c r="AQ386">
        <f>IF(E386&lt;F386,H386,G386)</f>
        <v>22</v>
      </c>
    </row>
    <row r="387" spans="2:43" x14ac:dyDescent="0.25">
      <c r="B387" s="24">
        <v>44535</v>
      </c>
      <c r="C387" s="20" t="s">
        <v>21</v>
      </c>
      <c r="D387" s="20" t="s">
        <v>31</v>
      </c>
      <c r="E387" s="2">
        <v>-140.84507042253523</v>
      </c>
      <c r="F387" s="2">
        <v>120.00000000000001</v>
      </c>
      <c r="G387">
        <v>22</v>
      </c>
      <c r="H387">
        <v>41</v>
      </c>
      <c r="I387" s="9"/>
      <c r="J387" s="2" t="str">
        <f t="shared" si="147"/>
        <v>Cincinnati Bengals</v>
      </c>
      <c r="K387" s="2" t="str">
        <f t="shared" si="148"/>
        <v>Los Angeles Chargers</v>
      </c>
      <c r="L387" s="17">
        <f t="shared" si="149"/>
        <v>-140.84507042253523</v>
      </c>
      <c r="M387" s="18">
        <f t="shared" si="150"/>
        <v>120.00000000000001</v>
      </c>
      <c r="N387" s="4">
        <f t="shared" si="128"/>
        <v>1.71</v>
      </c>
      <c r="O387" s="4">
        <f t="shared" si="129"/>
        <v>2.2000000000000002</v>
      </c>
      <c r="P387" s="4"/>
      <c r="Q387" s="4"/>
      <c r="R387" s="1">
        <f t="shared" si="130"/>
        <v>0.58479532163742687</v>
      </c>
      <c r="S387" s="1">
        <f t="shared" si="131"/>
        <v>0.45454545454545453</v>
      </c>
      <c r="T387" s="1">
        <f t="shared" si="132"/>
        <v>3.7851662404092101E-2</v>
      </c>
      <c r="U387" s="1">
        <f t="shared" si="133"/>
        <v>6.5124933545986169E-2</v>
      </c>
      <c r="V387" s="1">
        <f t="shared" si="134"/>
        <v>0.57612493354598615</v>
      </c>
      <c r="W387" s="1"/>
      <c r="X387" s="17">
        <f t="shared" si="135"/>
        <v>735.73463284275692</v>
      </c>
      <c r="Y387" s="18">
        <f t="shared" si="136"/>
        <v>1235.8449349286186</v>
      </c>
      <c r="Z387" s="2">
        <f t="shared" si="137"/>
        <v>698.94790120061907</v>
      </c>
      <c r="AA387" s="18">
        <f t="shared" si="138"/>
        <v>1174.0526881821877</v>
      </c>
      <c r="AB387" s="2">
        <f t="shared" si="139"/>
        <v>-143.07218009843768</v>
      </c>
      <c r="AC387" s="2">
        <f t="shared" si="140"/>
        <v>117.40526881821877</v>
      </c>
      <c r="AD387" s="2">
        <f t="shared" si="141"/>
        <v>-1000</v>
      </c>
      <c r="AE387" s="2">
        <f t="shared" si="142"/>
        <v>1174.0526881821877</v>
      </c>
      <c r="AF387" s="5">
        <f t="shared" si="143"/>
        <v>-1</v>
      </c>
      <c r="AG387" s="5">
        <f t="shared" si="144"/>
        <v>1.2000000000000002</v>
      </c>
      <c r="AH387" s="3">
        <f t="shared" si="145"/>
        <v>202112</v>
      </c>
      <c r="AI387" s="21">
        <v>1.71</v>
      </c>
      <c r="AJ387" s="21">
        <v>2.2000000000000002</v>
      </c>
      <c r="AK387" s="21">
        <v>1.71</v>
      </c>
      <c r="AL387" s="21">
        <v>2.2000000000000002</v>
      </c>
      <c r="AO387">
        <f t="shared" si="146"/>
        <v>-150</v>
      </c>
      <c r="AP387">
        <f>IF(E387&lt;F387,G387,H387)</f>
        <v>22</v>
      </c>
      <c r="AQ387">
        <f>IF(E387&lt;F387,H387,G387)</f>
        <v>41</v>
      </c>
    </row>
    <row r="388" spans="2:43" x14ac:dyDescent="0.25">
      <c r="B388" s="24">
        <v>44535</v>
      </c>
      <c r="C388" s="20" t="s">
        <v>34</v>
      </c>
      <c r="D388" s="20" t="s">
        <v>29</v>
      </c>
      <c r="E388" s="2">
        <v>260</v>
      </c>
      <c r="F388" s="2">
        <v>-322.58064516129025</v>
      </c>
      <c r="G388">
        <v>29</v>
      </c>
      <c r="H388">
        <v>27</v>
      </c>
      <c r="I388" s="9"/>
      <c r="J388" s="2" t="str">
        <f t="shared" si="147"/>
        <v>Minnesota Vikings</v>
      </c>
      <c r="K388" s="2" t="str">
        <f t="shared" si="148"/>
        <v>Detroit Lions</v>
      </c>
      <c r="L388" s="17">
        <f t="shared" si="149"/>
        <v>-322.58064516129025</v>
      </c>
      <c r="M388" s="18">
        <f t="shared" si="150"/>
        <v>260</v>
      </c>
      <c r="N388" s="4">
        <f t="shared" si="128"/>
        <v>1.31</v>
      </c>
      <c r="O388" s="4">
        <f t="shared" si="129"/>
        <v>3.55</v>
      </c>
      <c r="P388" s="4"/>
      <c r="Q388" s="4"/>
      <c r="R388" s="1">
        <f t="shared" si="130"/>
        <v>0.76335877862595414</v>
      </c>
      <c r="S388" s="1">
        <f t="shared" si="131"/>
        <v>0.28169014084507044</v>
      </c>
      <c r="T388" s="1">
        <f t="shared" si="132"/>
        <v>4.3106995884773514E-2</v>
      </c>
      <c r="U388" s="1">
        <f t="shared" si="133"/>
        <v>0.24083431889044185</v>
      </c>
      <c r="V388" s="1">
        <f t="shared" si="134"/>
        <v>0.75183431889044183</v>
      </c>
      <c r="W388" s="1"/>
      <c r="X388" s="17">
        <f t="shared" si="135"/>
        <v>330.08027815995609</v>
      </c>
      <c r="Y388" s="18">
        <f t="shared" si="136"/>
        <v>2621.0959219336551</v>
      </c>
      <c r="Z388" s="2">
        <f t="shared" si="137"/>
        <v>313.57626425195826</v>
      </c>
      <c r="AA388" s="18">
        <f t="shared" si="138"/>
        <v>2490.0411258369722</v>
      </c>
      <c r="AB388" s="2">
        <f t="shared" si="139"/>
        <v>-318.90168804246639</v>
      </c>
      <c r="AC388" s="2">
        <f t="shared" si="140"/>
        <v>249.00411258369724</v>
      </c>
      <c r="AD388" s="2">
        <f t="shared" si="141"/>
        <v>-1000</v>
      </c>
      <c r="AE388" s="2">
        <f t="shared" si="142"/>
        <v>2490.0411258369722</v>
      </c>
      <c r="AF388" s="5">
        <f t="shared" si="143"/>
        <v>-1</v>
      </c>
      <c r="AG388" s="5">
        <f t="shared" si="144"/>
        <v>2.5499999999999998</v>
      </c>
      <c r="AH388" s="3">
        <f t="shared" si="145"/>
        <v>202112</v>
      </c>
      <c r="AI388" s="21">
        <v>3.55</v>
      </c>
      <c r="AJ388" s="21">
        <v>1.31</v>
      </c>
      <c r="AK388" s="21">
        <v>3.6</v>
      </c>
      <c r="AL388" s="21">
        <v>1.31</v>
      </c>
      <c r="AO388">
        <f t="shared" si="146"/>
        <v>-400</v>
      </c>
      <c r="AP388">
        <f>IF(E388&lt;F388,G388,H388)</f>
        <v>27</v>
      </c>
      <c r="AQ388">
        <f>IF(E388&lt;F388,H388,G388)</f>
        <v>29</v>
      </c>
    </row>
    <row r="389" spans="2:43" x14ac:dyDescent="0.25">
      <c r="B389" s="24">
        <v>44535</v>
      </c>
      <c r="C389" s="20" t="s">
        <v>40</v>
      </c>
      <c r="D389" s="20" t="s">
        <v>39</v>
      </c>
      <c r="E389" s="2">
        <v>350</v>
      </c>
      <c r="F389" s="2">
        <v>-454.54545454545462</v>
      </c>
      <c r="G389">
        <v>0</v>
      </c>
      <c r="H389">
        <v>31</v>
      </c>
      <c r="I389" s="9"/>
      <c r="J389" s="2" t="str">
        <f t="shared" si="147"/>
        <v>Indianapolis Colts</v>
      </c>
      <c r="K389" s="2" t="str">
        <f t="shared" si="148"/>
        <v>Houston Texans</v>
      </c>
      <c r="L389" s="17">
        <f t="shared" si="149"/>
        <v>-454.54545454545462</v>
      </c>
      <c r="M389" s="18">
        <f t="shared" si="150"/>
        <v>350</v>
      </c>
      <c r="N389" s="4">
        <f t="shared" ref="N389:N452" si="151">IF(E389&lt;0,AI389,AJ389)</f>
        <v>1.26</v>
      </c>
      <c r="O389" s="4">
        <f t="shared" ref="O389:O452" si="152">IF(E389&lt;0,AJ389,AI389)</f>
        <v>4</v>
      </c>
      <c r="P389" s="4"/>
      <c r="Q389" s="4"/>
      <c r="R389" s="1">
        <f t="shared" ref="R389:R452" si="153">1/N389</f>
        <v>0.79365079365079361</v>
      </c>
      <c r="S389" s="1">
        <f t="shared" ref="S389:S452" si="154">1/O389</f>
        <v>0.25</v>
      </c>
      <c r="T389" s="1">
        <f t="shared" ref="T389:T452" si="155">1-N389*O389/(N389+O389)</f>
        <v>4.1825095057034134E-2</v>
      </c>
      <c r="U389" s="1">
        <f t="shared" ref="U389:U452" si="156">ABS(R389-S389)/2</f>
        <v>0.2718253968253968</v>
      </c>
      <c r="V389" s="1">
        <f t="shared" ref="V389:V452" si="157">V$1+IF(N389&lt;=O389,U389,-U389)</f>
        <v>0.78282539682539687</v>
      </c>
      <c r="W389" s="1"/>
      <c r="X389" s="17">
        <f t="shared" ref="X389:X452" si="158">(1/V389-1)*1000</f>
        <v>277.42406423618138</v>
      </c>
      <c r="Y389" s="18">
        <f t="shared" ref="Y389:Y452" si="159">1000000/(X389+W$1)-X$1</f>
        <v>3056.5054734484152</v>
      </c>
      <c r="Z389" s="2">
        <f t="shared" ref="Z389:Z452" si="160">X389*0.95</f>
        <v>263.55286102437231</v>
      </c>
      <c r="AA389" s="18">
        <f t="shared" ref="AA389:AA452" si="161">Y389*0.95</f>
        <v>2903.6801997759944</v>
      </c>
      <c r="AB389" s="2">
        <f t="shared" ref="AB389:AB452" si="162">IF(Z389&lt;1000,-100000/Z389,Z389/10)</f>
        <v>-379.4305233922405</v>
      </c>
      <c r="AC389" s="2">
        <f t="shared" ref="AC389:AC452" si="163">IF(AA389&lt;1000,-100000/AA389,AA389/10)</f>
        <v>290.36801997759943</v>
      </c>
      <c r="AD389" s="2">
        <f t="shared" ref="AD389:AD452" si="164">IF(AP389&gt;AQ389,Z389,-1000)</f>
        <v>263.55286102437231</v>
      </c>
      <c r="AE389" s="2">
        <f t="shared" ref="AE389:AE452" si="165">IF(AQ389&gt;AP389,AA389,-1000)</f>
        <v>-1000</v>
      </c>
      <c r="AF389" s="5">
        <f t="shared" ref="AF389:AF452" si="166">IF(AP389&gt;AQ389,N389-1,-1)</f>
        <v>0.26</v>
      </c>
      <c r="AG389" s="5">
        <f t="shared" ref="AG389:AG452" si="167">IF(AQ389&gt;AP389,O389-1,-1)</f>
        <v>-1</v>
      </c>
      <c r="AH389" s="3">
        <f t="shared" ref="AH389:AH452" si="168">YEAR(B389)*100+MONTH(B389)</f>
        <v>202112</v>
      </c>
      <c r="AI389" s="21">
        <v>4</v>
      </c>
      <c r="AJ389" s="21">
        <v>1.26</v>
      </c>
      <c r="AK389" s="21">
        <v>4.5</v>
      </c>
      <c r="AL389" s="21">
        <v>1.22</v>
      </c>
      <c r="AO389">
        <f t="shared" ref="AO389:AO452" si="169">IF(L389&lt;-200,INT(L389/100)*100,INT(L389/10)*10)</f>
        <v>-500</v>
      </c>
      <c r="AP389">
        <f>IF(E389&lt;F389,G389,H389)</f>
        <v>31</v>
      </c>
      <c r="AQ389">
        <f>IF(E389&lt;F389,H389,G389)</f>
        <v>0</v>
      </c>
    </row>
    <row r="390" spans="2:43" x14ac:dyDescent="0.25">
      <c r="B390" s="24">
        <v>44535</v>
      </c>
      <c r="C390" s="20" t="s">
        <v>30</v>
      </c>
      <c r="D390" s="20" t="s">
        <v>25</v>
      </c>
      <c r="E390" s="2">
        <v>-294.11764705882348</v>
      </c>
      <c r="F390" s="2">
        <v>235</v>
      </c>
      <c r="G390">
        <v>20</v>
      </c>
      <c r="H390">
        <v>9</v>
      </c>
      <c r="I390" s="9"/>
      <c r="J390" s="2" t="str">
        <f t="shared" si="147"/>
        <v>Miami Dolphins</v>
      </c>
      <c r="K390" s="2" t="str">
        <f t="shared" si="148"/>
        <v>New York Giants</v>
      </c>
      <c r="L390" s="17">
        <f t="shared" si="149"/>
        <v>-294.11764705882348</v>
      </c>
      <c r="M390" s="18">
        <f t="shared" si="150"/>
        <v>235</v>
      </c>
      <c r="N390" s="4">
        <f t="shared" si="151"/>
        <v>1.68</v>
      </c>
      <c r="O390" s="4">
        <f t="shared" si="152"/>
        <v>2.25</v>
      </c>
      <c r="P390" s="4"/>
      <c r="Q390" s="4"/>
      <c r="R390" s="1">
        <f t="shared" si="153"/>
        <v>0.59523809523809523</v>
      </c>
      <c r="S390" s="1">
        <f t="shared" si="154"/>
        <v>0.44444444444444442</v>
      </c>
      <c r="T390" s="1">
        <f t="shared" si="155"/>
        <v>3.8167938931297662E-2</v>
      </c>
      <c r="U390" s="1">
        <f t="shared" si="156"/>
        <v>7.5396825396825407E-2</v>
      </c>
      <c r="V390" s="1">
        <f t="shared" si="157"/>
        <v>0.58639682539682547</v>
      </c>
      <c r="W390" s="1"/>
      <c r="X390" s="17">
        <f t="shared" si="158"/>
        <v>705.32983244457648</v>
      </c>
      <c r="Y390" s="18">
        <f t="shared" si="159"/>
        <v>1287.7472223008879</v>
      </c>
      <c r="Z390" s="2">
        <f t="shared" si="160"/>
        <v>670.06334082234764</v>
      </c>
      <c r="AA390" s="18">
        <f t="shared" si="161"/>
        <v>1223.3598611858433</v>
      </c>
      <c r="AB390" s="2">
        <f t="shared" si="162"/>
        <v>-149.23962244714528</v>
      </c>
      <c r="AC390" s="2">
        <f t="shared" si="163"/>
        <v>122.33598611858433</v>
      </c>
      <c r="AD390" s="2">
        <f t="shared" si="164"/>
        <v>670.06334082234764</v>
      </c>
      <c r="AE390" s="2">
        <f t="shared" si="165"/>
        <v>-1000</v>
      </c>
      <c r="AF390" s="5">
        <f t="shared" si="166"/>
        <v>0.67999999999999994</v>
      </c>
      <c r="AG390" s="5">
        <f t="shared" si="167"/>
        <v>-1</v>
      </c>
      <c r="AH390" s="3">
        <f t="shared" si="168"/>
        <v>202112</v>
      </c>
      <c r="AI390" s="21">
        <v>1.68</v>
      </c>
      <c r="AJ390" s="21">
        <v>2.25</v>
      </c>
      <c r="AK390" s="21">
        <v>1.34</v>
      </c>
      <c r="AL390" s="21">
        <v>3.35</v>
      </c>
      <c r="AO390">
        <f t="shared" si="169"/>
        <v>-300</v>
      </c>
      <c r="AP390">
        <f>IF(E390&lt;F390,G390,H390)</f>
        <v>20</v>
      </c>
      <c r="AQ390">
        <f>IF(E390&lt;F390,H390,G390)</f>
        <v>9</v>
      </c>
    </row>
    <row r="391" spans="2:43" x14ac:dyDescent="0.25">
      <c r="B391" s="24">
        <v>44535</v>
      </c>
      <c r="C391" s="20" t="s">
        <v>42</v>
      </c>
      <c r="D391" s="20" t="s">
        <v>19</v>
      </c>
      <c r="E391" s="2">
        <v>179.99999999999997</v>
      </c>
      <c r="F391" s="2">
        <v>-222.22222222222226</v>
      </c>
      <c r="G391">
        <v>18</v>
      </c>
      <c r="H391">
        <v>33</v>
      </c>
      <c r="I391" s="9"/>
      <c r="J391" s="2" t="str">
        <f t="shared" ref="J391:J454" si="170">IF(E391&lt;=F391,C391,D391)</f>
        <v>Philadelphia Eagles</v>
      </c>
      <c r="K391" s="2" t="str">
        <f t="shared" ref="K391:K454" si="171">IF(E391&gt;F391,C391,D391)</f>
        <v>New York Jets</v>
      </c>
      <c r="L391" s="17">
        <f t="shared" ref="L391:L454" si="172">IF(E391&lt;=F391,E391,F391)</f>
        <v>-222.22222222222226</v>
      </c>
      <c r="M391" s="18">
        <f t="shared" ref="M391:M454" si="173">IF(E391&gt;F391,E391,F391)</f>
        <v>179.99999999999997</v>
      </c>
      <c r="N391" s="4">
        <f t="shared" si="151"/>
        <v>1.31</v>
      </c>
      <c r="O391" s="4">
        <f t="shared" si="152"/>
        <v>3.6</v>
      </c>
      <c r="P391" s="4"/>
      <c r="Q391" s="4"/>
      <c r="R391" s="1">
        <f t="shared" si="153"/>
        <v>0.76335877862595414</v>
      </c>
      <c r="S391" s="1">
        <f t="shared" si="154"/>
        <v>0.27777777777777779</v>
      </c>
      <c r="T391" s="1">
        <f t="shared" si="155"/>
        <v>3.9511201629327863E-2</v>
      </c>
      <c r="U391" s="1">
        <f t="shared" si="156"/>
        <v>0.24279050042408817</v>
      </c>
      <c r="V391" s="1">
        <f t="shared" si="157"/>
        <v>0.75379050042408813</v>
      </c>
      <c r="W391" s="1"/>
      <c r="X391" s="17">
        <f t="shared" si="158"/>
        <v>326.62855188197847</v>
      </c>
      <c r="Y391" s="18">
        <f t="shared" si="159"/>
        <v>2645.8589098869329</v>
      </c>
      <c r="Z391" s="2">
        <f t="shared" si="160"/>
        <v>310.29712428787951</v>
      </c>
      <c r="AA391" s="18">
        <f t="shared" si="161"/>
        <v>2513.565964392586</v>
      </c>
      <c r="AB391" s="2">
        <f t="shared" si="162"/>
        <v>-322.27175881663845</v>
      </c>
      <c r="AC391" s="2">
        <f t="shared" si="163"/>
        <v>251.3565964392586</v>
      </c>
      <c r="AD391" s="2">
        <f t="shared" si="164"/>
        <v>310.29712428787951</v>
      </c>
      <c r="AE391" s="2">
        <f t="shared" si="165"/>
        <v>-1000</v>
      </c>
      <c r="AF391" s="5">
        <f t="shared" si="166"/>
        <v>0.31000000000000005</v>
      </c>
      <c r="AG391" s="5">
        <f t="shared" si="167"/>
        <v>-1</v>
      </c>
      <c r="AH391" s="3">
        <f t="shared" si="168"/>
        <v>202112</v>
      </c>
      <c r="AI391" s="21">
        <v>3.6</v>
      </c>
      <c r="AJ391" s="21">
        <v>1.31</v>
      </c>
      <c r="AK391" s="21">
        <v>2.8</v>
      </c>
      <c r="AL391" s="21">
        <v>1.45</v>
      </c>
      <c r="AO391">
        <f t="shared" si="169"/>
        <v>-300</v>
      </c>
      <c r="AP391">
        <f>IF(E391&lt;F391,G391,H391)</f>
        <v>33</v>
      </c>
      <c r="AQ391">
        <f>IF(E391&lt;F391,H391,G391)</f>
        <v>18</v>
      </c>
    </row>
    <row r="392" spans="2:43" x14ac:dyDescent="0.25">
      <c r="B392" s="24">
        <v>44532</v>
      </c>
      <c r="C392" s="20" t="s">
        <v>43</v>
      </c>
      <c r="D392" s="20" t="s">
        <v>23</v>
      </c>
      <c r="E392" s="2">
        <v>225</v>
      </c>
      <c r="F392" s="2">
        <v>-277.77777777777771</v>
      </c>
      <c r="G392">
        <v>17</v>
      </c>
      <c r="H392">
        <v>27</v>
      </c>
      <c r="I392" s="9"/>
      <c r="J392" s="2" t="str">
        <f t="shared" si="170"/>
        <v>Dallas Cowboys</v>
      </c>
      <c r="K392" s="2" t="str">
        <f t="shared" si="171"/>
        <v>New Orleans Saints</v>
      </c>
      <c r="L392" s="17">
        <f t="shared" si="172"/>
        <v>-277.77777777777771</v>
      </c>
      <c r="M392" s="18">
        <f t="shared" si="173"/>
        <v>225</v>
      </c>
      <c r="N392" s="4">
        <f t="shared" si="151"/>
        <v>1.42</v>
      </c>
      <c r="O392" s="4">
        <f t="shared" si="152"/>
        <v>2.95</v>
      </c>
      <c r="P392" s="4"/>
      <c r="Q392" s="4"/>
      <c r="R392" s="1">
        <f t="shared" si="153"/>
        <v>0.70422535211267612</v>
      </c>
      <c r="S392" s="1">
        <f t="shared" si="154"/>
        <v>0.33898305084745761</v>
      </c>
      <c r="T392" s="1">
        <f t="shared" si="155"/>
        <v>4.1418764302059485E-2</v>
      </c>
      <c r="U392" s="1">
        <f t="shared" si="156"/>
        <v>0.18262115063260925</v>
      </c>
      <c r="V392" s="1">
        <f t="shared" si="157"/>
        <v>0.69362115063260932</v>
      </c>
      <c r="W392" s="1"/>
      <c r="X392" s="17">
        <f t="shared" si="158"/>
        <v>441.70920838841397</v>
      </c>
      <c r="Y392" s="18">
        <f t="shared" si="159"/>
        <v>2009.6149174189422</v>
      </c>
      <c r="Z392" s="2">
        <f t="shared" si="160"/>
        <v>419.62374796899326</v>
      </c>
      <c r="AA392" s="18">
        <f t="shared" si="161"/>
        <v>1909.134171547995</v>
      </c>
      <c r="AB392" s="2">
        <f t="shared" si="162"/>
        <v>-238.30872414634925</v>
      </c>
      <c r="AC392" s="2">
        <f t="shared" si="163"/>
        <v>190.9134171547995</v>
      </c>
      <c r="AD392" s="2">
        <f t="shared" si="164"/>
        <v>419.62374796899326</v>
      </c>
      <c r="AE392" s="2">
        <f t="shared" si="165"/>
        <v>-1000</v>
      </c>
      <c r="AF392" s="5">
        <f t="shared" si="166"/>
        <v>0.41999999999999993</v>
      </c>
      <c r="AG392" s="5">
        <f t="shared" si="167"/>
        <v>-1</v>
      </c>
      <c r="AH392" s="3">
        <f t="shared" si="168"/>
        <v>202112</v>
      </c>
      <c r="AI392" s="21">
        <v>2.95</v>
      </c>
      <c r="AJ392" s="21">
        <v>1.42</v>
      </c>
      <c r="AK392" s="21">
        <v>3.25</v>
      </c>
      <c r="AL392" s="21">
        <v>1.36</v>
      </c>
      <c r="AO392">
        <f t="shared" si="169"/>
        <v>-300</v>
      </c>
      <c r="AP392">
        <f>IF(E392&lt;F392,G392,H392)</f>
        <v>27</v>
      </c>
      <c r="AQ392">
        <f>IF(E392&lt;F392,H392,G392)</f>
        <v>17</v>
      </c>
    </row>
    <row r="393" spans="2:43" x14ac:dyDescent="0.25">
      <c r="B393" s="24">
        <v>44529</v>
      </c>
      <c r="C393" s="20" t="s">
        <v>51</v>
      </c>
      <c r="D393" s="20" t="s">
        <v>32</v>
      </c>
      <c r="E393" s="2">
        <v>110.00000000000001</v>
      </c>
      <c r="F393" s="2">
        <v>-131.57894736842104</v>
      </c>
      <c r="G393">
        <v>17</v>
      </c>
      <c r="H393">
        <v>15</v>
      </c>
      <c r="I393" s="9"/>
      <c r="J393" s="2" t="str">
        <f t="shared" si="170"/>
        <v>Seattle Seahawks</v>
      </c>
      <c r="K393" s="2" t="str">
        <f t="shared" si="171"/>
        <v>Washington Football Team</v>
      </c>
      <c r="L393" s="17">
        <f t="shared" si="172"/>
        <v>-131.57894736842104</v>
      </c>
      <c r="M393" s="18">
        <f t="shared" si="173"/>
        <v>110.00000000000001</v>
      </c>
      <c r="N393" s="4">
        <f t="shared" si="151"/>
        <v>1.74</v>
      </c>
      <c r="O393" s="4">
        <f t="shared" si="152"/>
        <v>2.15</v>
      </c>
      <c r="P393" s="4"/>
      <c r="Q393" s="4"/>
      <c r="R393" s="1">
        <f t="shared" si="153"/>
        <v>0.57471264367816088</v>
      </c>
      <c r="S393" s="1">
        <f t="shared" si="154"/>
        <v>0.46511627906976744</v>
      </c>
      <c r="T393" s="1">
        <f t="shared" si="155"/>
        <v>3.8303341902313659E-2</v>
      </c>
      <c r="U393" s="1">
        <f t="shared" si="156"/>
        <v>5.4798182304196724E-2</v>
      </c>
      <c r="V393" s="1">
        <f t="shared" si="157"/>
        <v>0.56579818230419676</v>
      </c>
      <c r="W393" s="1"/>
      <c r="X393" s="17">
        <f t="shared" si="158"/>
        <v>767.41465645493759</v>
      </c>
      <c r="Y393" s="18">
        <f t="shared" si="159"/>
        <v>1185.8985221458363</v>
      </c>
      <c r="Z393" s="2">
        <f t="shared" si="160"/>
        <v>729.04392363219063</v>
      </c>
      <c r="AA393" s="18">
        <f t="shared" si="161"/>
        <v>1126.6035960385445</v>
      </c>
      <c r="AB393" s="2">
        <f t="shared" si="162"/>
        <v>-137.16594673992637</v>
      </c>
      <c r="AC393" s="2">
        <f t="shared" si="163"/>
        <v>112.66035960385446</v>
      </c>
      <c r="AD393" s="2">
        <f t="shared" si="164"/>
        <v>-1000</v>
      </c>
      <c r="AE393" s="2">
        <f t="shared" si="165"/>
        <v>1126.6035960385445</v>
      </c>
      <c r="AF393" s="5">
        <f t="shared" si="166"/>
        <v>-1</v>
      </c>
      <c r="AG393" s="5">
        <f t="shared" si="167"/>
        <v>1.1499999999999999</v>
      </c>
      <c r="AH393" s="3">
        <f t="shared" si="168"/>
        <v>202111</v>
      </c>
      <c r="AI393" s="21">
        <v>2.15</v>
      </c>
      <c r="AJ393" s="21">
        <v>1.74</v>
      </c>
      <c r="AK393" s="21">
        <v>2.1</v>
      </c>
      <c r="AL393" s="21">
        <v>1.76</v>
      </c>
      <c r="AO393">
        <f t="shared" si="169"/>
        <v>-140</v>
      </c>
      <c r="AP393">
        <f>IF(E393&lt;F393,G393,H393)</f>
        <v>15</v>
      </c>
      <c r="AQ393">
        <f>IF(E393&lt;F393,H393,G393)</f>
        <v>17</v>
      </c>
    </row>
    <row r="394" spans="2:43" x14ac:dyDescent="0.25">
      <c r="B394" s="24">
        <v>44528</v>
      </c>
      <c r="C394" s="20" t="s">
        <v>28</v>
      </c>
      <c r="D394" s="20" t="s">
        <v>46</v>
      </c>
      <c r="E394" s="2">
        <v>-156.25000000000003</v>
      </c>
      <c r="F394" s="2">
        <v>135</v>
      </c>
      <c r="G394">
        <v>16</v>
      </c>
      <c r="H394">
        <v>10</v>
      </c>
      <c r="I394" s="9"/>
      <c r="J394" s="2" t="str">
        <f t="shared" si="170"/>
        <v>Baltimore Ravens</v>
      </c>
      <c r="K394" s="2" t="str">
        <f t="shared" si="171"/>
        <v>Cleveland Browns</v>
      </c>
      <c r="L394" s="17">
        <f t="shared" si="172"/>
        <v>-156.25000000000003</v>
      </c>
      <c r="M394" s="18">
        <f t="shared" si="173"/>
        <v>135</v>
      </c>
      <c r="N394" s="4">
        <f t="shared" si="151"/>
        <v>1.47</v>
      </c>
      <c r="O394" s="4">
        <f t="shared" si="152"/>
        <v>2.75</v>
      </c>
      <c r="P394" s="4"/>
      <c r="Q394" s="4"/>
      <c r="R394" s="1">
        <f t="shared" si="153"/>
        <v>0.68027210884353739</v>
      </c>
      <c r="S394" s="1">
        <f t="shared" si="154"/>
        <v>0.36363636363636365</v>
      </c>
      <c r="T394" s="1">
        <f t="shared" si="155"/>
        <v>4.206161137440767E-2</v>
      </c>
      <c r="U394" s="1">
        <f t="shared" si="156"/>
        <v>0.15831787260358687</v>
      </c>
      <c r="V394" s="1">
        <f t="shared" si="157"/>
        <v>0.66931787260358688</v>
      </c>
      <c r="W394" s="1"/>
      <c r="X394" s="17">
        <f t="shared" si="158"/>
        <v>494.0584151893168</v>
      </c>
      <c r="Y394" s="18">
        <f t="shared" si="159"/>
        <v>1810.0865209085014</v>
      </c>
      <c r="Z394" s="2">
        <f t="shared" si="160"/>
        <v>469.35549442985092</v>
      </c>
      <c r="AA394" s="18">
        <f t="shared" si="161"/>
        <v>1719.5821948630762</v>
      </c>
      <c r="AB394" s="2">
        <f t="shared" si="162"/>
        <v>-213.05812158750777</v>
      </c>
      <c r="AC394" s="2">
        <f t="shared" si="163"/>
        <v>171.95821948630763</v>
      </c>
      <c r="AD394" s="2">
        <f t="shared" si="164"/>
        <v>469.35549442985092</v>
      </c>
      <c r="AE394" s="2">
        <f t="shared" si="165"/>
        <v>-1000</v>
      </c>
      <c r="AF394" s="5">
        <f t="shared" si="166"/>
        <v>0.47</v>
      </c>
      <c r="AG394" s="5">
        <f t="shared" si="167"/>
        <v>-1</v>
      </c>
      <c r="AH394" s="3">
        <f t="shared" si="168"/>
        <v>202111</v>
      </c>
      <c r="AI394" s="21">
        <v>1.47</v>
      </c>
      <c r="AJ394" s="21">
        <v>2.75</v>
      </c>
      <c r="AK394" s="21">
        <v>1.64</v>
      </c>
      <c r="AL394" s="21">
        <v>2.35</v>
      </c>
      <c r="AO394">
        <f t="shared" si="169"/>
        <v>-160</v>
      </c>
      <c r="AP394">
        <f>IF(E394&lt;F394,G394,H394)</f>
        <v>16</v>
      </c>
      <c r="AQ394">
        <f>IF(E394&lt;F394,H394,G394)</f>
        <v>10</v>
      </c>
    </row>
    <row r="395" spans="2:43" x14ac:dyDescent="0.25">
      <c r="B395" s="24">
        <v>44528</v>
      </c>
      <c r="C395" s="20" t="s">
        <v>33</v>
      </c>
      <c r="D395" s="20" t="s">
        <v>47</v>
      </c>
      <c r="E395" s="2">
        <v>110.00000000000001</v>
      </c>
      <c r="F395" s="2">
        <v>-131.57894736842104</v>
      </c>
      <c r="G395">
        <v>36</v>
      </c>
      <c r="H395">
        <v>28</v>
      </c>
      <c r="I395" s="9"/>
      <c r="J395" s="2" t="str">
        <f t="shared" si="170"/>
        <v>Los Angeles Rams</v>
      </c>
      <c r="K395" s="2" t="str">
        <f t="shared" si="171"/>
        <v>Green Bay Packers</v>
      </c>
      <c r="L395" s="17">
        <f t="shared" si="172"/>
        <v>-131.57894736842104</v>
      </c>
      <c r="M395" s="18">
        <f t="shared" si="173"/>
        <v>110.00000000000001</v>
      </c>
      <c r="N395" s="4">
        <f t="shared" si="151"/>
        <v>2.0499999999999998</v>
      </c>
      <c r="O395" s="4">
        <f t="shared" si="152"/>
        <v>1.8</v>
      </c>
      <c r="P395" s="4"/>
      <c r="Q395" s="4"/>
      <c r="R395" s="1">
        <f t="shared" si="153"/>
        <v>0.48780487804878053</v>
      </c>
      <c r="S395" s="1">
        <f t="shared" si="154"/>
        <v>0.55555555555555558</v>
      </c>
      <c r="T395" s="1">
        <f t="shared" si="155"/>
        <v>4.1558441558441461E-2</v>
      </c>
      <c r="U395" s="1">
        <f t="shared" si="156"/>
        <v>3.3875338753387524E-2</v>
      </c>
      <c r="V395" s="1">
        <f t="shared" si="157"/>
        <v>0.47712466124661246</v>
      </c>
      <c r="W395" s="1"/>
      <c r="X395" s="17">
        <f t="shared" si="158"/>
        <v>1095.8883101687502</v>
      </c>
      <c r="Y395" s="18">
        <f t="shared" si="159"/>
        <v>831.50998882799388</v>
      </c>
      <c r="Z395" s="2">
        <f t="shared" si="160"/>
        <v>1041.0938946603126</v>
      </c>
      <c r="AA395" s="18">
        <f t="shared" si="161"/>
        <v>789.93448938659412</v>
      </c>
      <c r="AB395" s="2">
        <f t="shared" si="162"/>
        <v>104.10938946603126</v>
      </c>
      <c r="AC395" s="2">
        <f t="shared" si="163"/>
        <v>-126.59277616508776</v>
      </c>
      <c r="AD395" s="2">
        <f t="shared" si="164"/>
        <v>-1000</v>
      </c>
      <c r="AE395" s="2">
        <f t="shared" si="165"/>
        <v>789.93448938659412</v>
      </c>
      <c r="AF395" s="5">
        <f t="shared" si="166"/>
        <v>-1</v>
      </c>
      <c r="AG395" s="5">
        <f t="shared" si="167"/>
        <v>0.8</v>
      </c>
      <c r="AH395" s="3">
        <f t="shared" si="168"/>
        <v>202111</v>
      </c>
      <c r="AI395" s="21">
        <v>1.8</v>
      </c>
      <c r="AJ395" s="21">
        <v>2.0499999999999998</v>
      </c>
      <c r="AK395" s="21">
        <v>2.1</v>
      </c>
      <c r="AL395" s="21">
        <v>1.76</v>
      </c>
      <c r="AO395">
        <f t="shared" si="169"/>
        <v>-140</v>
      </c>
      <c r="AP395">
        <f>IF(E395&lt;F395,G395,H395)</f>
        <v>28</v>
      </c>
      <c r="AQ395">
        <f>IF(E395&lt;F395,H395,G395)</f>
        <v>36</v>
      </c>
    </row>
    <row r="396" spans="2:43" x14ac:dyDescent="0.25">
      <c r="B396" s="24">
        <v>44528</v>
      </c>
      <c r="C396" s="20" t="s">
        <v>22</v>
      </c>
      <c r="D396" s="20" t="s">
        <v>29</v>
      </c>
      <c r="E396" s="2">
        <v>-200</v>
      </c>
      <c r="F396" s="2">
        <v>170.00000000000003</v>
      </c>
      <c r="G396">
        <v>34</v>
      </c>
      <c r="H396">
        <v>26</v>
      </c>
      <c r="I396" s="9"/>
      <c r="J396" s="2" t="str">
        <f t="shared" si="170"/>
        <v>San Francisco 49ers</v>
      </c>
      <c r="K396" s="2" t="str">
        <f t="shared" si="171"/>
        <v>Minnesota Vikings</v>
      </c>
      <c r="L396" s="17">
        <f t="shared" si="172"/>
        <v>-200</v>
      </c>
      <c r="M396" s="18">
        <f t="shared" si="173"/>
        <v>170.00000000000003</v>
      </c>
      <c r="N396" s="4">
        <f t="shared" si="151"/>
        <v>1.71</v>
      </c>
      <c r="O396" s="4">
        <f t="shared" si="152"/>
        <v>2.2000000000000002</v>
      </c>
      <c r="P396" s="4"/>
      <c r="Q396" s="4"/>
      <c r="R396" s="1">
        <f t="shared" si="153"/>
        <v>0.58479532163742687</v>
      </c>
      <c r="S396" s="1">
        <f t="shared" si="154"/>
        <v>0.45454545454545453</v>
      </c>
      <c r="T396" s="1">
        <f t="shared" si="155"/>
        <v>3.7851662404092101E-2</v>
      </c>
      <c r="U396" s="1">
        <f t="shared" si="156"/>
        <v>6.5124933545986169E-2</v>
      </c>
      <c r="V396" s="1">
        <f t="shared" si="157"/>
        <v>0.57612493354598615</v>
      </c>
      <c r="W396" s="1"/>
      <c r="X396" s="17">
        <f t="shared" si="158"/>
        <v>735.73463284275692</v>
      </c>
      <c r="Y396" s="18">
        <f t="shared" si="159"/>
        <v>1235.8449349286186</v>
      </c>
      <c r="Z396" s="2">
        <f t="shared" si="160"/>
        <v>698.94790120061907</v>
      </c>
      <c r="AA396" s="18">
        <f t="shared" si="161"/>
        <v>1174.0526881821877</v>
      </c>
      <c r="AB396" s="2">
        <f t="shared" si="162"/>
        <v>-143.07218009843768</v>
      </c>
      <c r="AC396" s="2">
        <f t="shared" si="163"/>
        <v>117.40526881821877</v>
      </c>
      <c r="AD396" s="2">
        <f t="shared" si="164"/>
        <v>698.94790120061907</v>
      </c>
      <c r="AE396" s="2">
        <f t="shared" si="165"/>
        <v>-1000</v>
      </c>
      <c r="AF396" s="5">
        <f t="shared" si="166"/>
        <v>0.71</v>
      </c>
      <c r="AG396" s="5">
        <f t="shared" si="167"/>
        <v>-1</v>
      </c>
      <c r="AH396" s="3">
        <f t="shared" si="168"/>
        <v>202111</v>
      </c>
      <c r="AI396" s="21">
        <v>1.71</v>
      </c>
      <c r="AJ396" s="21">
        <v>2.2000000000000002</v>
      </c>
      <c r="AK396" s="21">
        <v>1.5</v>
      </c>
      <c r="AL396" s="21">
        <v>2.7</v>
      </c>
      <c r="AO396">
        <f t="shared" si="169"/>
        <v>-200</v>
      </c>
      <c r="AP396">
        <f>IF(E396&lt;F396,G396,H396)</f>
        <v>34</v>
      </c>
      <c r="AQ396">
        <f>IF(E396&lt;F396,H396,G396)</f>
        <v>26</v>
      </c>
    </row>
    <row r="397" spans="2:43" x14ac:dyDescent="0.25">
      <c r="B397" s="24">
        <v>44528</v>
      </c>
      <c r="C397" s="20" t="s">
        <v>38</v>
      </c>
      <c r="D397" s="20" t="s">
        <v>31</v>
      </c>
      <c r="E397" s="2">
        <v>129.99999999999997</v>
      </c>
      <c r="F397" s="2">
        <v>-151.51515151515153</v>
      </c>
      <c r="G397">
        <v>28</v>
      </c>
      <c r="H397">
        <v>13</v>
      </c>
      <c r="I397" s="9"/>
      <c r="J397" s="2" t="str">
        <f t="shared" si="170"/>
        <v>Los Angeles Chargers</v>
      </c>
      <c r="K397" s="2" t="str">
        <f t="shared" si="171"/>
        <v>Denver Broncos</v>
      </c>
      <c r="L397" s="17">
        <f t="shared" si="172"/>
        <v>-151.51515151515153</v>
      </c>
      <c r="M397" s="18">
        <f t="shared" si="173"/>
        <v>129.99999999999997</v>
      </c>
      <c r="N397" s="4">
        <f t="shared" si="151"/>
        <v>1.8</v>
      </c>
      <c r="O397" s="4">
        <f t="shared" si="152"/>
        <v>2.0499999999999998</v>
      </c>
      <c r="P397" s="4"/>
      <c r="Q397" s="4"/>
      <c r="R397" s="1">
        <f t="shared" si="153"/>
        <v>0.55555555555555558</v>
      </c>
      <c r="S397" s="1">
        <f t="shared" si="154"/>
        <v>0.48780487804878053</v>
      </c>
      <c r="T397" s="1">
        <f t="shared" si="155"/>
        <v>4.1558441558441461E-2</v>
      </c>
      <c r="U397" s="1">
        <f t="shared" si="156"/>
        <v>3.3875338753387524E-2</v>
      </c>
      <c r="V397" s="1">
        <f t="shared" si="157"/>
        <v>0.54487533875338756</v>
      </c>
      <c r="W397" s="1"/>
      <c r="X397" s="17">
        <f t="shared" si="158"/>
        <v>835.28218085238643</v>
      </c>
      <c r="Y397" s="18">
        <f t="shared" si="159"/>
        <v>1090.9993667390718</v>
      </c>
      <c r="Z397" s="2">
        <f t="shared" si="160"/>
        <v>793.51807180976709</v>
      </c>
      <c r="AA397" s="18">
        <f t="shared" si="161"/>
        <v>1036.449398402118</v>
      </c>
      <c r="AB397" s="2">
        <f t="shared" si="162"/>
        <v>-126.02107444375048</v>
      </c>
      <c r="AC397" s="2">
        <f t="shared" si="163"/>
        <v>103.6449398402118</v>
      </c>
      <c r="AD397" s="2">
        <f t="shared" si="164"/>
        <v>-1000</v>
      </c>
      <c r="AE397" s="2">
        <f t="shared" si="165"/>
        <v>1036.449398402118</v>
      </c>
      <c r="AF397" s="5">
        <f t="shared" si="166"/>
        <v>-1</v>
      </c>
      <c r="AG397" s="5">
        <f t="shared" si="167"/>
        <v>1.0499999999999998</v>
      </c>
      <c r="AH397" s="3">
        <f t="shared" si="168"/>
        <v>202111</v>
      </c>
      <c r="AI397" s="21">
        <v>2.0499999999999998</v>
      </c>
      <c r="AJ397" s="21">
        <v>1.8</v>
      </c>
      <c r="AK397" s="21">
        <v>2.2999999999999998</v>
      </c>
      <c r="AL397" s="21">
        <v>1.66</v>
      </c>
      <c r="AO397">
        <f t="shared" si="169"/>
        <v>-160</v>
      </c>
      <c r="AP397">
        <f>IF(E397&lt;F397,G397,H397)</f>
        <v>13</v>
      </c>
      <c r="AQ397">
        <f>IF(E397&lt;F397,H397,G397)</f>
        <v>28</v>
      </c>
    </row>
    <row r="398" spans="2:43" x14ac:dyDescent="0.25">
      <c r="B398" s="24">
        <v>44528</v>
      </c>
      <c r="C398" s="20" t="s">
        <v>21</v>
      </c>
      <c r="D398" s="20" t="s">
        <v>45</v>
      </c>
      <c r="E398" s="2">
        <v>-181.81818181818181</v>
      </c>
      <c r="F398" s="2">
        <v>160</v>
      </c>
      <c r="G398">
        <v>41</v>
      </c>
      <c r="H398">
        <v>10</v>
      </c>
      <c r="I398" s="9"/>
      <c r="J398" s="2" t="str">
        <f t="shared" si="170"/>
        <v>Cincinnati Bengals</v>
      </c>
      <c r="K398" s="2" t="str">
        <f t="shared" si="171"/>
        <v>Pittsburgh Steelers</v>
      </c>
      <c r="L398" s="17">
        <f t="shared" si="172"/>
        <v>-181.81818181818181</v>
      </c>
      <c r="M398" s="18">
        <f t="shared" si="173"/>
        <v>160</v>
      </c>
      <c r="N398" s="4">
        <f t="shared" si="151"/>
        <v>1.47</v>
      </c>
      <c r="O398" s="4">
        <f t="shared" si="152"/>
        <v>2.75</v>
      </c>
      <c r="P398" s="4"/>
      <c r="Q398" s="4"/>
      <c r="R398" s="1">
        <f t="shared" si="153"/>
        <v>0.68027210884353739</v>
      </c>
      <c r="S398" s="1">
        <f t="shared" si="154"/>
        <v>0.36363636363636365</v>
      </c>
      <c r="T398" s="1">
        <f t="shared" si="155"/>
        <v>4.206161137440767E-2</v>
      </c>
      <c r="U398" s="1">
        <f t="shared" si="156"/>
        <v>0.15831787260358687</v>
      </c>
      <c r="V398" s="1">
        <f t="shared" si="157"/>
        <v>0.66931787260358688</v>
      </c>
      <c r="W398" s="1"/>
      <c r="X398" s="17">
        <f t="shared" si="158"/>
        <v>494.0584151893168</v>
      </c>
      <c r="Y398" s="18">
        <f t="shared" si="159"/>
        <v>1810.0865209085014</v>
      </c>
      <c r="Z398" s="2">
        <f t="shared" si="160"/>
        <v>469.35549442985092</v>
      </c>
      <c r="AA398" s="18">
        <f t="shared" si="161"/>
        <v>1719.5821948630762</v>
      </c>
      <c r="AB398" s="2">
        <f t="shared" si="162"/>
        <v>-213.05812158750777</v>
      </c>
      <c r="AC398" s="2">
        <f t="shared" si="163"/>
        <v>171.95821948630763</v>
      </c>
      <c r="AD398" s="2">
        <f t="shared" si="164"/>
        <v>469.35549442985092</v>
      </c>
      <c r="AE398" s="2">
        <f t="shared" si="165"/>
        <v>-1000</v>
      </c>
      <c r="AF398" s="5">
        <f t="shared" si="166"/>
        <v>0.47</v>
      </c>
      <c r="AG398" s="5">
        <f t="shared" si="167"/>
        <v>-1</v>
      </c>
      <c r="AH398" s="3">
        <f t="shared" si="168"/>
        <v>202111</v>
      </c>
      <c r="AI398" s="21">
        <v>1.47</v>
      </c>
      <c r="AJ398" s="21">
        <v>2.75</v>
      </c>
      <c r="AK398" s="21">
        <v>1.55</v>
      </c>
      <c r="AL398" s="21">
        <v>2.6</v>
      </c>
      <c r="AO398">
        <f t="shared" si="169"/>
        <v>-190</v>
      </c>
      <c r="AP398">
        <f>IF(E398&lt;F398,G398,H398)</f>
        <v>41</v>
      </c>
      <c r="AQ398">
        <f>IF(E398&lt;F398,H398,G398)</f>
        <v>10</v>
      </c>
    </row>
    <row r="399" spans="2:43" x14ac:dyDescent="0.25">
      <c r="B399" s="24">
        <v>44528</v>
      </c>
      <c r="C399" s="20" t="s">
        <v>40</v>
      </c>
      <c r="D399" s="20" t="s">
        <v>42</v>
      </c>
      <c r="E399" s="2">
        <v>-151.51515151515153</v>
      </c>
      <c r="F399" s="2">
        <v>129.99999999999997</v>
      </c>
      <c r="G399">
        <v>14</v>
      </c>
      <c r="H399">
        <v>21</v>
      </c>
      <c r="I399" s="9"/>
      <c r="J399" s="2" t="str">
        <f t="shared" si="170"/>
        <v>Houston Texans</v>
      </c>
      <c r="K399" s="2" t="str">
        <f t="shared" si="171"/>
        <v>New York Jets</v>
      </c>
      <c r="L399" s="17">
        <f t="shared" si="172"/>
        <v>-151.51515151515153</v>
      </c>
      <c r="M399" s="18">
        <f t="shared" si="173"/>
        <v>129.99999999999997</v>
      </c>
      <c r="N399" s="4">
        <f t="shared" si="151"/>
        <v>1.62</v>
      </c>
      <c r="O399" s="4">
        <f t="shared" si="152"/>
        <v>2.4</v>
      </c>
      <c r="P399" s="4"/>
      <c r="Q399" s="4"/>
      <c r="R399" s="1">
        <f t="shared" si="153"/>
        <v>0.61728395061728392</v>
      </c>
      <c r="S399" s="1">
        <f t="shared" si="154"/>
        <v>0.41666666666666669</v>
      </c>
      <c r="T399" s="1">
        <f t="shared" si="155"/>
        <v>3.2835820895522283E-2</v>
      </c>
      <c r="U399" s="1">
        <f t="shared" si="156"/>
        <v>0.10030864197530862</v>
      </c>
      <c r="V399" s="1">
        <f t="shared" si="157"/>
        <v>0.61130864197530865</v>
      </c>
      <c r="W399" s="1"/>
      <c r="X399" s="17">
        <f t="shared" si="158"/>
        <v>635.83488165441463</v>
      </c>
      <c r="Y399" s="18">
        <f t="shared" si="159"/>
        <v>1423.7849094482656</v>
      </c>
      <c r="Z399" s="2">
        <f t="shared" si="160"/>
        <v>604.04313757169382</v>
      </c>
      <c r="AA399" s="18">
        <f t="shared" si="161"/>
        <v>1352.5956639758522</v>
      </c>
      <c r="AB399" s="2">
        <f t="shared" si="162"/>
        <v>-165.55109027810289</v>
      </c>
      <c r="AC399" s="2">
        <f t="shared" si="163"/>
        <v>135.25956639758522</v>
      </c>
      <c r="AD399" s="2">
        <f t="shared" si="164"/>
        <v>-1000</v>
      </c>
      <c r="AE399" s="2">
        <f t="shared" si="165"/>
        <v>1352.5956639758522</v>
      </c>
      <c r="AF399" s="5">
        <f t="shared" si="166"/>
        <v>-1</v>
      </c>
      <c r="AG399" s="5">
        <f t="shared" si="167"/>
        <v>1.4</v>
      </c>
      <c r="AH399" s="3">
        <f t="shared" si="168"/>
        <v>202111</v>
      </c>
      <c r="AI399" s="21">
        <v>1.62</v>
      </c>
      <c r="AJ399" s="21">
        <v>2.4</v>
      </c>
      <c r="AK399" s="21">
        <v>1.66</v>
      </c>
      <c r="AL399" s="21">
        <v>2.2999999999999998</v>
      </c>
      <c r="AO399">
        <f t="shared" si="169"/>
        <v>-160</v>
      </c>
      <c r="AP399">
        <f>IF(E399&lt;F399,G399,H399)</f>
        <v>14</v>
      </c>
      <c r="AQ399">
        <f>IF(E399&lt;F399,H399,G399)</f>
        <v>21</v>
      </c>
    </row>
    <row r="400" spans="2:43" x14ac:dyDescent="0.25">
      <c r="B400" s="24">
        <v>44528</v>
      </c>
      <c r="C400" s="20" t="s">
        <v>39</v>
      </c>
      <c r="D400" s="20" t="s">
        <v>27</v>
      </c>
      <c r="E400" s="2">
        <v>129.99999999999997</v>
      </c>
      <c r="F400" s="2">
        <v>-151.51515151515153</v>
      </c>
      <c r="G400">
        <v>31</v>
      </c>
      <c r="H400">
        <v>38</v>
      </c>
      <c r="I400" s="9"/>
      <c r="J400" s="2" t="str">
        <f t="shared" si="170"/>
        <v>Tampa Bay Buccaneers</v>
      </c>
      <c r="K400" s="2" t="str">
        <f t="shared" si="171"/>
        <v>Indianapolis Colts</v>
      </c>
      <c r="L400" s="17">
        <f t="shared" si="172"/>
        <v>-151.51515151515153</v>
      </c>
      <c r="M400" s="18">
        <f t="shared" si="173"/>
        <v>129.99999999999997</v>
      </c>
      <c r="N400" s="4">
        <f t="shared" si="151"/>
        <v>1.71</v>
      </c>
      <c r="O400" s="4">
        <f t="shared" si="152"/>
        <v>2.2000000000000002</v>
      </c>
      <c r="P400" s="4"/>
      <c r="Q400" s="4"/>
      <c r="R400" s="1">
        <f t="shared" si="153"/>
        <v>0.58479532163742687</v>
      </c>
      <c r="S400" s="1">
        <f t="shared" si="154"/>
        <v>0.45454545454545453</v>
      </c>
      <c r="T400" s="1">
        <f t="shared" si="155"/>
        <v>3.7851662404092101E-2</v>
      </c>
      <c r="U400" s="1">
        <f t="shared" si="156"/>
        <v>6.5124933545986169E-2</v>
      </c>
      <c r="V400" s="1">
        <f t="shared" si="157"/>
        <v>0.57612493354598615</v>
      </c>
      <c r="W400" s="1"/>
      <c r="X400" s="17">
        <f t="shared" si="158"/>
        <v>735.73463284275692</v>
      </c>
      <c r="Y400" s="18">
        <f t="shared" si="159"/>
        <v>1235.8449349286186</v>
      </c>
      <c r="Z400" s="2">
        <f t="shared" si="160"/>
        <v>698.94790120061907</v>
      </c>
      <c r="AA400" s="18">
        <f t="shared" si="161"/>
        <v>1174.0526881821877</v>
      </c>
      <c r="AB400" s="2">
        <f t="shared" si="162"/>
        <v>-143.07218009843768</v>
      </c>
      <c r="AC400" s="2">
        <f t="shared" si="163"/>
        <v>117.40526881821877</v>
      </c>
      <c r="AD400" s="2">
        <f t="shared" si="164"/>
        <v>698.94790120061907</v>
      </c>
      <c r="AE400" s="2">
        <f t="shared" si="165"/>
        <v>-1000</v>
      </c>
      <c r="AF400" s="5">
        <f t="shared" si="166"/>
        <v>0.71</v>
      </c>
      <c r="AG400" s="5">
        <f t="shared" si="167"/>
        <v>-1</v>
      </c>
      <c r="AH400" s="3">
        <f t="shared" si="168"/>
        <v>202111</v>
      </c>
      <c r="AI400" s="21">
        <v>2.2000000000000002</v>
      </c>
      <c r="AJ400" s="21">
        <v>1.71</v>
      </c>
      <c r="AK400" s="21">
        <v>2.2999999999999998</v>
      </c>
      <c r="AL400" s="21">
        <v>1.66</v>
      </c>
      <c r="AO400">
        <f t="shared" si="169"/>
        <v>-160</v>
      </c>
      <c r="AP400">
        <f>IF(E400&lt;F400,G400,H400)</f>
        <v>38</v>
      </c>
      <c r="AQ400">
        <f>IF(E400&lt;F400,H400,G400)</f>
        <v>31</v>
      </c>
    </row>
    <row r="401" spans="2:43" x14ac:dyDescent="0.25">
      <c r="B401" s="24">
        <v>44528</v>
      </c>
      <c r="C401" s="20" t="s">
        <v>26</v>
      </c>
      <c r="D401" s="20" t="s">
        <v>35</v>
      </c>
      <c r="E401" s="2">
        <v>104.99999999999999</v>
      </c>
      <c r="F401" s="2">
        <v>-125</v>
      </c>
      <c r="G401">
        <v>14</v>
      </c>
      <c r="H401">
        <v>21</v>
      </c>
      <c r="I401" s="9"/>
      <c r="J401" s="2" t="str">
        <f t="shared" si="170"/>
        <v>Atlanta Falcons</v>
      </c>
      <c r="K401" s="2" t="str">
        <f t="shared" si="171"/>
        <v>Jacksonville Jaguars</v>
      </c>
      <c r="L401" s="17">
        <f t="shared" si="172"/>
        <v>-125</v>
      </c>
      <c r="M401" s="18">
        <f t="shared" si="173"/>
        <v>104.99999999999999</v>
      </c>
      <c r="N401" s="4">
        <f t="shared" si="151"/>
        <v>1.86</v>
      </c>
      <c r="O401" s="4">
        <f t="shared" si="152"/>
        <v>1.95</v>
      </c>
      <c r="P401" s="4"/>
      <c r="Q401" s="4"/>
      <c r="R401" s="1">
        <f t="shared" si="153"/>
        <v>0.5376344086021505</v>
      </c>
      <c r="S401" s="1">
        <f t="shared" si="154"/>
        <v>0.51282051282051289</v>
      </c>
      <c r="T401" s="1">
        <f t="shared" si="155"/>
        <v>4.8031496062992063E-2</v>
      </c>
      <c r="U401" s="1">
        <f t="shared" si="156"/>
        <v>1.2406947890818809E-2</v>
      </c>
      <c r="V401" s="1">
        <f t="shared" si="157"/>
        <v>0.52340694789081876</v>
      </c>
      <c r="W401" s="1"/>
      <c r="X401" s="17">
        <f t="shared" si="158"/>
        <v>910.55927711643062</v>
      </c>
      <c r="Y401" s="18">
        <f t="shared" si="159"/>
        <v>1001.5075521192962</v>
      </c>
      <c r="Z401" s="2">
        <f t="shared" si="160"/>
        <v>865.03131326060907</v>
      </c>
      <c r="AA401" s="18">
        <f t="shared" si="161"/>
        <v>951.43217451333135</v>
      </c>
      <c r="AB401" s="2">
        <f t="shared" si="162"/>
        <v>-115.60275156174939</v>
      </c>
      <c r="AC401" s="2">
        <f t="shared" si="163"/>
        <v>-105.10470707084419</v>
      </c>
      <c r="AD401" s="2">
        <f t="shared" si="164"/>
        <v>865.03131326060907</v>
      </c>
      <c r="AE401" s="2">
        <f t="shared" si="165"/>
        <v>-1000</v>
      </c>
      <c r="AF401" s="5">
        <f t="shared" si="166"/>
        <v>0.8600000000000001</v>
      </c>
      <c r="AG401" s="5">
        <f t="shared" si="167"/>
        <v>-1</v>
      </c>
      <c r="AH401" s="3">
        <f t="shared" si="168"/>
        <v>202111</v>
      </c>
      <c r="AI401" s="21">
        <v>1.95</v>
      </c>
      <c r="AJ401" s="21">
        <v>1.86</v>
      </c>
      <c r="AK401" s="21">
        <v>2.0499999999999998</v>
      </c>
      <c r="AL401" s="21">
        <v>1.8</v>
      </c>
      <c r="AO401">
        <f t="shared" si="169"/>
        <v>-130</v>
      </c>
      <c r="AP401">
        <f>IF(E401&lt;F401,G401,H401)</f>
        <v>21</v>
      </c>
      <c r="AQ401">
        <f>IF(E401&lt;F401,H401,G401)</f>
        <v>14</v>
      </c>
    </row>
    <row r="402" spans="2:43" x14ac:dyDescent="0.25">
      <c r="B402" s="24">
        <v>44528</v>
      </c>
      <c r="C402" s="20" t="s">
        <v>30</v>
      </c>
      <c r="D402" s="20" t="s">
        <v>44</v>
      </c>
      <c r="E402" s="2">
        <v>100</v>
      </c>
      <c r="F402" s="2">
        <v>-120.48192771084337</v>
      </c>
      <c r="G402">
        <v>33</v>
      </c>
      <c r="H402">
        <v>10</v>
      </c>
      <c r="I402" s="9"/>
      <c r="J402" s="2" t="str">
        <f t="shared" si="170"/>
        <v>Carolina Panthers</v>
      </c>
      <c r="K402" s="2" t="str">
        <f t="shared" si="171"/>
        <v>Miami Dolphins</v>
      </c>
      <c r="L402" s="17">
        <f t="shared" si="172"/>
        <v>-120.48192771084337</v>
      </c>
      <c r="M402" s="18">
        <f t="shared" si="173"/>
        <v>100</v>
      </c>
      <c r="N402" s="4">
        <f t="shared" si="151"/>
        <v>1.9</v>
      </c>
      <c r="O402" s="4">
        <f t="shared" si="152"/>
        <v>1.9</v>
      </c>
      <c r="P402" s="4"/>
      <c r="Q402" s="4"/>
      <c r="R402" s="1">
        <f t="shared" si="153"/>
        <v>0.52631578947368418</v>
      </c>
      <c r="S402" s="1">
        <f t="shared" si="154"/>
        <v>0.52631578947368418</v>
      </c>
      <c r="T402" s="1">
        <f t="shared" si="155"/>
        <v>4.9999999999999933E-2</v>
      </c>
      <c r="U402" s="1">
        <f t="shared" si="156"/>
        <v>0</v>
      </c>
      <c r="V402" s="1">
        <f t="shared" si="157"/>
        <v>0.51100000000000001</v>
      </c>
      <c r="W402" s="1"/>
      <c r="X402" s="17">
        <f t="shared" si="158"/>
        <v>956.94716242661434</v>
      </c>
      <c r="Y402" s="18">
        <f t="shared" si="159"/>
        <v>953.05662164669593</v>
      </c>
      <c r="Z402" s="2">
        <f t="shared" si="160"/>
        <v>909.09980430528356</v>
      </c>
      <c r="AA402" s="18">
        <f t="shared" si="161"/>
        <v>905.40379056436109</v>
      </c>
      <c r="AB402" s="2">
        <f t="shared" si="162"/>
        <v>-109.9989236895921</v>
      </c>
      <c r="AC402" s="2">
        <f t="shared" si="163"/>
        <v>-110.44795818412409</v>
      </c>
      <c r="AD402" s="2">
        <f t="shared" si="164"/>
        <v>-1000</v>
      </c>
      <c r="AE402" s="2">
        <f t="shared" si="165"/>
        <v>905.40379056436109</v>
      </c>
      <c r="AF402" s="5">
        <f t="shared" si="166"/>
        <v>-1</v>
      </c>
      <c r="AG402" s="5">
        <f t="shared" si="167"/>
        <v>0.89999999999999991</v>
      </c>
      <c r="AH402" s="3">
        <f t="shared" si="168"/>
        <v>202111</v>
      </c>
      <c r="AI402" s="21">
        <v>1.9</v>
      </c>
      <c r="AJ402" s="21">
        <v>1.9</v>
      </c>
      <c r="AK402" s="21">
        <v>2</v>
      </c>
      <c r="AL402" s="21">
        <v>1.83</v>
      </c>
      <c r="AO402">
        <f t="shared" si="169"/>
        <v>-130</v>
      </c>
      <c r="AP402">
        <f>IF(E402&lt;F402,G402,H402)</f>
        <v>10</v>
      </c>
      <c r="AQ402">
        <f>IF(E402&lt;F402,H402,G402)</f>
        <v>33</v>
      </c>
    </row>
    <row r="403" spans="2:43" x14ac:dyDescent="0.25">
      <c r="B403" s="24">
        <v>44528</v>
      </c>
      <c r="C403" s="20" t="s">
        <v>36</v>
      </c>
      <c r="D403" s="20" t="s">
        <v>41</v>
      </c>
      <c r="E403" s="2">
        <v>-303.03030303030295</v>
      </c>
      <c r="F403" s="2">
        <v>240</v>
      </c>
      <c r="G403">
        <v>36</v>
      </c>
      <c r="H403">
        <v>13</v>
      </c>
      <c r="I403" s="9"/>
      <c r="J403" s="2" t="str">
        <f t="shared" si="170"/>
        <v>New England Patriots</v>
      </c>
      <c r="K403" s="2" t="str">
        <f t="shared" si="171"/>
        <v>Tennessee Titans</v>
      </c>
      <c r="L403" s="17">
        <f t="shared" si="172"/>
        <v>-303.03030303030295</v>
      </c>
      <c r="M403" s="18">
        <f t="shared" si="173"/>
        <v>240</v>
      </c>
      <c r="N403" s="4">
        <f t="shared" si="151"/>
        <v>1.4</v>
      </c>
      <c r="O403" s="4">
        <f t="shared" si="152"/>
        <v>3.1</v>
      </c>
      <c r="P403" s="4"/>
      <c r="Q403" s="4"/>
      <c r="R403" s="1">
        <f t="shared" si="153"/>
        <v>0.7142857142857143</v>
      </c>
      <c r="S403" s="1">
        <f t="shared" si="154"/>
        <v>0.32258064516129031</v>
      </c>
      <c r="T403" s="1">
        <f t="shared" si="155"/>
        <v>3.5555555555555562E-2</v>
      </c>
      <c r="U403" s="1">
        <f t="shared" si="156"/>
        <v>0.19585253456221199</v>
      </c>
      <c r="V403" s="1">
        <f t="shared" si="157"/>
        <v>0.70685253456221198</v>
      </c>
      <c r="W403" s="1"/>
      <c r="X403" s="17">
        <f t="shared" si="158"/>
        <v>414.72223852086552</v>
      </c>
      <c r="Y403" s="18">
        <f t="shared" si="159"/>
        <v>2130.2265089838866</v>
      </c>
      <c r="Z403" s="2">
        <f t="shared" si="160"/>
        <v>393.98612659482222</v>
      </c>
      <c r="AA403" s="18">
        <f t="shared" si="161"/>
        <v>2023.7151835346922</v>
      </c>
      <c r="AB403" s="2">
        <f t="shared" si="162"/>
        <v>-253.81604389039978</v>
      </c>
      <c r="AC403" s="2">
        <f t="shared" si="163"/>
        <v>202.37151835346921</v>
      </c>
      <c r="AD403" s="2">
        <f t="shared" si="164"/>
        <v>393.98612659482222</v>
      </c>
      <c r="AE403" s="2">
        <f t="shared" si="165"/>
        <v>-1000</v>
      </c>
      <c r="AF403" s="5">
        <f t="shared" si="166"/>
        <v>0.39999999999999991</v>
      </c>
      <c r="AG403" s="5">
        <f t="shared" si="167"/>
        <v>-1</v>
      </c>
      <c r="AH403" s="3">
        <f t="shared" si="168"/>
        <v>202111</v>
      </c>
      <c r="AI403" s="21">
        <v>1.4</v>
      </c>
      <c r="AJ403" s="21">
        <v>3.1</v>
      </c>
      <c r="AK403" s="21">
        <v>1.33</v>
      </c>
      <c r="AL403" s="21">
        <v>3.4</v>
      </c>
      <c r="AO403">
        <f t="shared" si="169"/>
        <v>-400</v>
      </c>
      <c r="AP403">
        <f>IF(E403&lt;F403,G403,H403)</f>
        <v>36</v>
      </c>
      <c r="AQ403">
        <f>IF(E403&lt;F403,H403,G403)</f>
        <v>13</v>
      </c>
    </row>
    <row r="404" spans="2:43" x14ac:dyDescent="0.25">
      <c r="B404" s="24">
        <v>44528</v>
      </c>
      <c r="C404" s="20" t="s">
        <v>25</v>
      </c>
      <c r="D404" s="20" t="s">
        <v>19</v>
      </c>
      <c r="E404" s="2">
        <v>170.00000000000003</v>
      </c>
      <c r="F404" s="2">
        <v>-200</v>
      </c>
      <c r="G404">
        <v>13</v>
      </c>
      <c r="H404">
        <v>7</v>
      </c>
      <c r="I404" s="9"/>
      <c r="J404" s="2" t="str">
        <f t="shared" si="170"/>
        <v>Philadelphia Eagles</v>
      </c>
      <c r="K404" s="2" t="str">
        <f t="shared" si="171"/>
        <v>New York Giants</v>
      </c>
      <c r="L404" s="17">
        <f t="shared" si="172"/>
        <v>-200</v>
      </c>
      <c r="M404" s="18">
        <f t="shared" si="173"/>
        <v>170.00000000000003</v>
      </c>
      <c r="N404" s="4">
        <f t="shared" si="151"/>
        <v>1.57</v>
      </c>
      <c r="O404" s="4">
        <f t="shared" si="152"/>
        <v>2.5499999999999998</v>
      </c>
      <c r="P404" s="4"/>
      <c r="Q404" s="4"/>
      <c r="R404" s="1">
        <f t="shared" si="153"/>
        <v>0.63694267515923564</v>
      </c>
      <c r="S404" s="1">
        <f t="shared" si="154"/>
        <v>0.39215686274509809</v>
      </c>
      <c r="T404" s="1">
        <f t="shared" si="155"/>
        <v>2.8276699029126329E-2</v>
      </c>
      <c r="U404" s="1">
        <f t="shared" si="156"/>
        <v>0.12239290620706877</v>
      </c>
      <c r="V404" s="1">
        <f t="shared" si="157"/>
        <v>0.63339290620706878</v>
      </c>
      <c r="W404" s="1"/>
      <c r="X404" s="17">
        <f t="shared" si="158"/>
        <v>578.79886276004493</v>
      </c>
      <c r="Y404" s="18">
        <f t="shared" si="159"/>
        <v>1558.0808321378222</v>
      </c>
      <c r="Z404" s="2">
        <f t="shared" si="160"/>
        <v>549.85891962204266</v>
      </c>
      <c r="AA404" s="18">
        <f t="shared" si="161"/>
        <v>1480.1767905309309</v>
      </c>
      <c r="AB404" s="2">
        <f t="shared" si="162"/>
        <v>-181.86483192586408</v>
      </c>
      <c r="AC404" s="2">
        <f t="shared" si="163"/>
        <v>148.0176790530931</v>
      </c>
      <c r="AD404" s="2">
        <f t="shared" si="164"/>
        <v>-1000</v>
      </c>
      <c r="AE404" s="2">
        <f t="shared" si="165"/>
        <v>1480.1767905309309</v>
      </c>
      <c r="AF404" s="5">
        <f t="shared" si="166"/>
        <v>-1</v>
      </c>
      <c r="AG404" s="5">
        <f t="shared" si="167"/>
        <v>1.5499999999999998</v>
      </c>
      <c r="AH404" s="3">
        <f t="shared" si="168"/>
        <v>202111</v>
      </c>
      <c r="AI404" s="21">
        <v>2.5499999999999998</v>
      </c>
      <c r="AJ404" s="21">
        <v>1.57</v>
      </c>
      <c r="AK404" s="21">
        <v>2.7</v>
      </c>
      <c r="AL404" s="21">
        <v>1.5</v>
      </c>
      <c r="AO404">
        <f t="shared" si="169"/>
        <v>-200</v>
      </c>
      <c r="AP404">
        <f>IF(E404&lt;F404,G404,H404)</f>
        <v>7</v>
      </c>
      <c r="AQ404">
        <f>IF(E404&lt;F404,H404,G404)</f>
        <v>13</v>
      </c>
    </row>
    <row r="405" spans="2:43" x14ac:dyDescent="0.25">
      <c r="B405" s="24">
        <v>44525</v>
      </c>
      <c r="C405" s="20" t="s">
        <v>43</v>
      </c>
      <c r="D405" s="20" t="s">
        <v>24</v>
      </c>
      <c r="E405" s="2">
        <v>240</v>
      </c>
      <c r="F405" s="2">
        <v>-303.03030303030295</v>
      </c>
      <c r="G405">
        <v>6</v>
      </c>
      <c r="H405">
        <v>31</v>
      </c>
      <c r="I405" s="9"/>
      <c r="J405" s="2" t="str">
        <f t="shared" si="170"/>
        <v>Buffalo Bills</v>
      </c>
      <c r="K405" s="2" t="str">
        <f t="shared" si="171"/>
        <v>New Orleans Saints</v>
      </c>
      <c r="L405" s="17">
        <f t="shared" si="172"/>
        <v>-303.03030303030295</v>
      </c>
      <c r="M405" s="18">
        <f t="shared" si="173"/>
        <v>240</v>
      </c>
      <c r="N405" s="4">
        <f t="shared" si="151"/>
        <v>1.45</v>
      </c>
      <c r="O405" s="4">
        <f t="shared" si="152"/>
        <v>2.8</v>
      </c>
      <c r="P405" s="4"/>
      <c r="Q405" s="4"/>
      <c r="R405" s="1">
        <f t="shared" si="153"/>
        <v>0.68965517241379315</v>
      </c>
      <c r="S405" s="1">
        <f t="shared" si="154"/>
        <v>0.35714285714285715</v>
      </c>
      <c r="T405" s="1">
        <f t="shared" si="155"/>
        <v>4.4705882352941262E-2</v>
      </c>
      <c r="U405" s="1">
        <f t="shared" si="156"/>
        <v>0.166256157635468</v>
      </c>
      <c r="V405" s="1">
        <f t="shared" si="157"/>
        <v>0.67725615763546798</v>
      </c>
      <c r="W405" s="1"/>
      <c r="X405" s="17">
        <f t="shared" si="158"/>
        <v>476.54619116545314</v>
      </c>
      <c r="Y405" s="18">
        <f t="shared" si="159"/>
        <v>1872.3757127156628</v>
      </c>
      <c r="Z405" s="2">
        <f t="shared" si="160"/>
        <v>452.71888160718044</v>
      </c>
      <c r="AA405" s="18">
        <f t="shared" si="161"/>
        <v>1778.7569270798795</v>
      </c>
      <c r="AB405" s="2">
        <f t="shared" si="162"/>
        <v>-220.88762820095712</v>
      </c>
      <c r="AC405" s="2">
        <f t="shared" si="163"/>
        <v>177.87569270798795</v>
      </c>
      <c r="AD405" s="2">
        <f t="shared" si="164"/>
        <v>452.71888160718044</v>
      </c>
      <c r="AE405" s="2">
        <f t="shared" si="165"/>
        <v>-1000</v>
      </c>
      <c r="AF405" s="5">
        <f t="shared" si="166"/>
        <v>0.44999999999999996</v>
      </c>
      <c r="AG405" s="5">
        <f t="shared" si="167"/>
        <v>-1</v>
      </c>
      <c r="AH405" s="3">
        <f t="shared" si="168"/>
        <v>202111</v>
      </c>
      <c r="AI405" s="21">
        <v>2.8</v>
      </c>
      <c r="AJ405" s="21">
        <v>1.45</v>
      </c>
      <c r="AK405" s="21">
        <v>3.4</v>
      </c>
      <c r="AL405" s="21">
        <v>1.33</v>
      </c>
      <c r="AO405">
        <f t="shared" si="169"/>
        <v>-400</v>
      </c>
      <c r="AP405">
        <f>IF(E405&lt;F405,G405,H405)</f>
        <v>31</v>
      </c>
      <c r="AQ405">
        <f>IF(E405&lt;F405,H405,G405)</f>
        <v>6</v>
      </c>
    </row>
    <row r="406" spans="2:43" x14ac:dyDescent="0.25">
      <c r="B406" s="24">
        <v>44525</v>
      </c>
      <c r="C406" s="20" t="s">
        <v>23</v>
      </c>
      <c r="D406" s="20" t="s">
        <v>50</v>
      </c>
      <c r="E406" s="2">
        <v>-322.58064516129025</v>
      </c>
      <c r="F406" s="2">
        <v>260</v>
      </c>
      <c r="G406">
        <v>33</v>
      </c>
      <c r="H406">
        <v>36</v>
      </c>
      <c r="I406" s="9"/>
      <c r="J406" s="2" t="str">
        <f t="shared" si="170"/>
        <v>Dallas Cowboys</v>
      </c>
      <c r="K406" s="2" t="str">
        <f t="shared" si="171"/>
        <v>Las Vegas Raiders</v>
      </c>
      <c r="L406" s="17">
        <f t="shared" si="172"/>
        <v>-322.58064516129025</v>
      </c>
      <c r="M406" s="18">
        <f t="shared" si="173"/>
        <v>260</v>
      </c>
      <c r="N406" s="4">
        <f t="shared" si="151"/>
        <v>1.31</v>
      </c>
      <c r="O406" s="4">
        <f t="shared" si="152"/>
        <v>3.6</v>
      </c>
      <c r="P406" s="4"/>
      <c r="Q406" s="4"/>
      <c r="R406" s="1">
        <f t="shared" si="153"/>
        <v>0.76335877862595414</v>
      </c>
      <c r="S406" s="1">
        <f t="shared" si="154"/>
        <v>0.27777777777777779</v>
      </c>
      <c r="T406" s="1">
        <f t="shared" si="155"/>
        <v>3.9511201629327863E-2</v>
      </c>
      <c r="U406" s="1">
        <f t="shared" si="156"/>
        <v>0.24279050042408817</v>
      </c>
      <c r="V406" s="1">
        <f t="shared" si="157"/>
        <v>0.75379050042408813</v>
      </c>
      <c r="W406" s="1"/>
      <c r="X406" s="17">
        <f t="shared" si="158"/>
        <v>326.62855188197847</v>
      </c>
      <c r="Y406" s="18">
        <f t="shared" si="159"/>
        <v>2645.8589098869329</v>
      </c>
      <c r="Z406" s="2">
        <f t="shared" si="160"/>
        <v>310.29712428787951</v>
      </c>
      <c r="AA406" s="18">
        <f t="shared" si="161"/>
        <v>2513.565964392586</v>
      </c>
      <c r="AB406" s="2">
        <f t="shared" si="162"/>
        <v>-322.27175881663845</v>
      </c>
      <c r="AC406" s="2">
        <f t="shared" si="163"/>
        <v>251.3565964392586</v>
      </c>
      <c r="AD406" s="2">
        <f t="shared" si="164"/>
        <v>-1000</v>
      </c>
      <c r="AE406" s="2">
        <f t="shared" si="165"/>
        <v>2513.565964392586</v>
      </c>
      <c r="AF406" s="5">
        <f t="shared" si="166"/>
        <v>-1</v>
      </c>
      <c r="AG406" s="5">
        <f t="shared" si="167"/>
        <v>2.6</v>
      </c>
      <c r="AH406" s="3">
        <f t="shared" si="168"/>
        <v>202111</v>
      </c>
      <c r="AI406" s="21">
        <v>1.31</v>
      </c>
      <c r="AJ406" s="21">
        <v>3.6</v>
      </c>
      <c r="AK406" s="21">
        <v>1.31</v>
      </c>
      <c r="AL406" s="21">
        <v>3.6</v>
      </c>
      <c r="AO406">
        <f t="shared" si="169"/>
        <v>-400</v>
      </c>
      <c r="AP406">
        <f>IF(E406&lt;F406,G406,H406)</f>
        <v>33</v>
      </c>
      <c r="AQ406">
        <f>IF(E406&lt;F406,H406,G406)</f>
        <v>36</v>
      </c>
    </row>
    <row r="407" spans="2:43" x14ac:dyDescent="0.25">
      <c r="B407" s="24">
        <v>44525</v>
      </c>
      <c r="C407" s="20" t="s">
        <v>34</v>
      </c>
      <c r="D407" s="20" t="s">
        <v>37</v>
      </c>
      <c r="E407" s="2">
        <v>114.99999999999999</v>
      </c>
      <c r="F407" s="2">
        <v>-135.13513513513513</v>
      </c>
      <c r="G407">
        <v>14</v>
      </c>
      <c r="H407">
        <v>16</v>
      </c>
      <c r="I407" s="9"/>
      <c r="J407" s="2" t="str">
        <f t="shared" si="170"/>
        <v>Chicago Bears</v>
      </c>
      <c r="K407" s="2" t="str">
        <f t="shared" si="171"/>
        <v>Detroit Lions</v>
      </c>
      <c r="L407" s="17">
        <f t="shared" si="172"/>
        <v>-135.13513513513513</v>
      </c>
      <c r="M407" s="18">
        <f t="shared" si="173"/>
        <v>114.99999999999999</v>
      </c>
      <c r="N407" s="4">
        <f t="shared" si="151"/>
        <v>1.57</v>
      </c>
      <c r="O407" s="4">
        <f t="shared" si="152"/>
        <v>2.5499999999999998</v>
      </c>
      <c r="P407" s="4"/>
      <c r="Q407" s="4"/>
      <c r="R407" s="1">
        <f t="shared" si="153"/>
        <v>0.63694267515923564</v>
      </c>
      <c r="S407" s="1">
        <f t="shared" si="154"/>
        <v>0.39215686274509809</v>
      </c>
      <c r="T407" s="1">
        <f t="shared" si="155"/>
        <v>2.8276699029126329E-2</v>
      </c>
      <c r="U407" s="1">
        <f t="shared" si="156"/>
        <v>0.12239290620706877</v>
      </c>
      <c r="V407" s="1">
        <f t="shared" si="157"/>
        <v>0.63339290620706878</v>
      </c>
      <c r="W407" s="1"/>
      <c r="X407" s="17">
        <f t="shared" si="158"/>
        <v>578.79886276004493</v>
      </c>
      <c r="Y407" s="18">
        <f t="shared" si="159"/>
        <v>1558.0808321378222</v>
      </c>
      <c r="Z407" s="2">
        <f t="shared" si="160"/>
        <v>549.85891962204266</v>
      </c>
      <c r="AA407" s="18">
        <f t="shared" si="161"/>
        <v>1480.1767905309309</v>
      </c>
      <c r="AB407" s="2">
        <f t="shared" si="162"/>
        <v>-181.86483192586408</v>
      </c>
      <c r="AC407" s="2">
        <f t="shared" si="163"/>
        <v>148.0176790530931</v>
      </c>
      <c r="AD407" s="2">
        <f t="shared" si="164"/>
        <v>549.85891962204266</v>
      </c>
      <c r="AE407" s="2">
        <f t="shared" si="165"/>
        <v>-1000</v>
      </c>
      <c r="AF407" s="5">
        <f t="shared" si="166"/>
        <v>0.57000000000000006</v>
      </c>
      <c r="AG407" s="5">
        <f t="shared" si="167"/>
        <v>-1</v>
      </c>
      <c r="AH407" s="3">
        <f t="shared" si="168"/>
        <v>202111</v>
      </c>
      <c r="AI407" s="21">
        <v>2.5499999999999998</v>
      </c>
      <c r="AJ407" s="21">
        <v>1.57</v>
      </c>
      <c r="AK407" s="21">
        <v>2.15</v>
      </c>
      <c r="AL407" s="21">
        <v>1.74</v>
      </c>
      <c r="AO407">
        <f t="shared" si="169"/>
        <v>-140</v>
      </c>
      <c r="AP407">
        <f>IF(E407&lt;F407,G407,H407)</f>
        <v>16</v>
      </c>
      <c r="AQ407">
        <f>IF(E407&lt;F407,H407,G407)</f>
        <v>14</v>
      </c>
    </row>
    <row r="408" spans="2:43" x14ac:dyDescent="0.25">
      <c r="B408" s="24">
        <v>44522</v>
      </c>
      <c r="C408" s="20" t="s">
        <v>27</v>
      </c>
      <c r="D408" s="20" t="s">
        <v>25</v>
      </c>
      <c r="E408" s="2">
        <v>-555.55555555555577</v>
      </c>
      <c r="F408" s="2">
        <v>425</v>
      </c>
      <c r="G408">
        <v>30</v>
      </c>
      <c r="H408">
        <v>10</v>
      </c>
      <c r="I408" s="9"/>
      <c r="J408" s="2" t="str">
        <f t="shared" si="170"/>
        <v>Tampa Bay Buccaneers</v>
      </c>
      <c r="K408" s="2" t="str">
        <f t="shared" si="171"/>
        <v>New York Giants</v>
      </c>
      <c r="L408" s="17">
        <f t="shared" si="172"/>
        <v>-555.55555555555577</v>
      </c>
      <c r="M408" s="18">
        <f t="shared" si="173"/>
        <v>425</v>
      </c>
      <c r="N408" s="4">
        <f t="shared" si="151"/>
        <v>1.1599999999999999</v>
      </c>
      <c r="O408" s="4">
        <f t="shared" si="152"/>
        <v>5.5</v>
      </c>
      <c r="P408" s="4"/>
      <c r="Q408" s="4"/>
      <c r="R408" s="1">
        <f t="shared" si="153"/>
        <v>0.86206896551724144</v>
      </c>
      <c r="S408" s="1">
        <f t="shared" si="154"/>
        <v>0.18181818181818182</v>
      </c>
      <c r="T408" s="1">
        <f t="shared" si="155"/>
        <v>4.2042042042042094E-2</v>
      </c>
      <c r="U408" s="1">
        <f t="shared" si="156"/>
        <v>0.34012539184952983</v>
      </c>
      <c r="V408" s="1">
        <f t="shared" si="157"/>
        <v>0.85112539184952984</v>
      </c>
      <c r="W408" s="1"/>
      <c r="X408" s="17">
        <f t="shared" si="158"/>
        <v>174.91501202538396</v>
      </c>
      <c r="Y408" s="18">
        <f t="shared" si="159"/>
        <v>4502.2111739446591</v>
      </c>
      <c r="Z408" s="2">
        <f t="shared" si="160"/>
        <v>166.16926142411475</v>
      </c>
      <c r="AA408" s="18">
        <f t="shared" si="161"/>
        <v>4277.1006152474256</v>
      </c>
      <c r="AB408" s="2">
        <f t="shared" si="162"/>
        <v>-601.79601896869144</v>
      </c>
      <c r="AC408" s="2">
        <f t="shared" si="163"/>
        <v>427.71006152474257</v>
      </c>
      <c r="AD408" s="2">
        <f t="shared" si="164"/>
        <v>166.16926142411475</v>
      </c>
      <c r="AE408" s="2">
        <f t="shared" si="165"/>
        <v>-1000</v>
      </c>
      <c r="AF408" s="5">
        <f t="shared" si="166"/>
        <v>0.15999999999999992</v>
      </c>
      <c r="AG408" s="5">
        <f t="shared" si="167"/>
        <v>-1</v>
      </c>
      <c r="AH408" s="3">
        <f t="shared" si="168"/>
        <v>202111</v>
      </c>
      <c r="AI408" s="21">
        <v>1.1599999999999999</v>
      </c>
      <c r="AJ408" s="21">
        <v>5.5</v>
      </c>
      <c r="AK408" s="21">
        <v>1.18</v>
      </c>
      <c r="AL408" s="21">
        <v>5.25</v>
      </c>
      <c r="AO408">
        <f t="shared" si="169"/>
        <v>-600</v>
      </c>
      <c r="AP408">
        <f>IF(E408&lt;F408,G408,H408)</f>
        <v>30</v>
      </c>
      <c r="AQ408">
        <f>IF(E408&lt;F408,H408,G408)</f>
        <v>10</v>
      </c>
    </row>
    <row r="409" spans="2:43" x14ac:dyDescent="0.25">
      <c r="B409" s="24">
        <v>44521</v>
      </c>
      <c r="C409" s="20" t="s">
        <v>31</v>
      </c>
      <c r="D409" s="20" t="s">
        <v>45</v>
      </c>
      <c r="E409" s="2">
        <v>-250.00000000000006</v>
      </c>
      <c r="F409" s="2">
        <v>204.99999999999997</v>
      </c>
      <c r="G409">
        <v>41</v>
      </c>
      <c r="H409">
        <v>37</v>
      </c>
      <c r="I409" s="9"/>
      <c r="J409" s="2" t="str">
        <f t="shared" si="170"/>
        <v>Los Angeles Chargers</v>
      </c>
      <c r="K409" s="2" t="str">
        <f t="shared" si="171"/>
        <v>Pittsburgh Steelers</v>
      </c>
      <c r="L409" s="17">
        <f t="shared" si="172"/>
        <v>-250.00000000000006</v>
      </c>
      <c r="M409" s="18">
        <f t="shared" si="173"/>
        <v>204.99999999999997</v>
      </c>
      <c r="N409" s="4">
        <f t="shared" si="151"/>
        <v>1.54</v>
      </c>
      <c r="O409" s="4">
        <f t="shared" si="152"/>
        <v>2.65</v>
      </c>
      <c r="P409" s="4"/>
      <c r="Q409" s="4"/>
      <c r="R409" s="1">
        <f t="shared" si="153"/>
        <v>0.64935064935064934</v>
      </c>
      <c r="S409" s="1">
        <f t="shared" si="154"/>
        <v>0.37735849056603776</v>
      </c>
      <c r="T409" s="1">
        <f t="shared" si="155"/>
        <v>2.6014319809069208E-2</v>
      </c>
      <c r="U409" s="1">
        <f t="shared" si="156"/>
        <v>0.13599607939230579</v>
      </c>
      <c r="V409" s="1">
        <f t="shared" si="157"/>
        <v>0.64699607939230575</v>
      </c>
      <c r="W409" s="1"/>
      <c r="X409" s="17">
        <f t="shared" si="158"/>
        <v>545.60441995143913</v>
      </c>
      <c r="Y409" s="18">
        <f t="shared" si="159"/>
        <v>1648.1806912014345</v>
      </c>
      <c r="Z409" s="2">
        <f t="shared" si="160"/>
        <v>518.32419895386715</v>
      </c>
      <c r="AA409" s="18">
        <f t="shared" si="161"/>
        <v>1565.7716566413626</v>
      </c>
      <c r="AB409" s="2">
        <f t="shared" si="162"/>
        <v>-192.92944493394256</v>
      </c>
      <c r="AC409" s="2">
        <f t="shared" si="163"/>
        <v>156.57716566413626</v>
      </c>
      <c r="AD409" s="2">
        <f t="shared" si="164"/>
        <v>518.32419895386715</v>
      </c>
      <c r="AE409" s="2">
        <f t="shared" si="165"/>
        <v>-1000</v>
      </c>
      <c r="AF409" s="5">
        <f t="shared" si="166"/>
        <v>0.54</v>
      </c>
      <c r="AG409" s="5">
        <f t="shared" si="167"/>
        <v>-1</v>
      </c>
      <c r="AH409" s="3">
        <f t="shared" si="168"/>
        <v>202111</v>
      </c>
      <c r="AI409" s="21">
        <v>1.54</v>
      </c>
      <c r="AJ409" s="21">
        <v>2.65</v>
      </c>
      <c r="AK409" s="21">
        <v>1.4</v>
      </c>
      <c r="AL409" s="21">
        <v>3.05</v>
      </c>
      <c r="AO409">
        <f t="shared" si="169"/>
        <v>-300</v>
      </c>
      <c r="AP409">
        <f>IF(E409&lt;F409,G409,H409)</f>
        <v>41</v>
      </c>
      <c r="AQ409">
        <f>IF(E409&lt;F409,H409,G409)</f>
        <v>37</v>
      </c>
    </row>
    <row r="410" spans="2:43" x14ac:dyDescent="0.25">
      <c r="B410" s="24">
        <v>44521</v>
      </c>
      <c r="C410" s="20" t="s">
        <v>20</v>
      </c>
      <c r="D410" s="20" t="s">
        <v>23</v>
      </c>
      <c r="E410" s="2">
        <v>-135.13513513513513</v>
      </c>
      <c r="F410" s="2">
        <v>114.99999999999999</v>
      </c>
      <c r="G410">
        <v>19</v>
      </c>
      <c r="H410">
        <v>9</v>
      </c>
      <c r="I410" s="9"/>
      <c r="J410" s="2" t="str">
        <f t="shared" si="170"/>
        <v>Kansas City Chiefs</v>
      </c>
      <c r="K410" s="2" t="str">
        <f t="shared" si="171"/>
        <v>Dallas Cowboys</v>
      </c>
      <c r="L410" s="17">
        <f t="shared" si="172"/>
        <v>-135.13513513513513</v>
      </c>
      <c r="M410" s="18">
        <f t="shared" si="173"/>
        <v>114.99999999999999</v>
      </c>
      <c r="N410" s="4">
        <f t="shared" si="151"/>
        <v>1.8</v>
      </c>
      <c r="O410" s="4">
        <f t="shared" si="152"/>
        <v>2.0499999999999998</v>
      </c>
      <c r="P410" s="4"/>
      <c r="Q410" s="4"/>
      <c r="R410" s="1">
        <f t="shared" si="153"/>
        <v>0.55555555555555558</v>
      </c>
      <c r="S410" s="1">
        <f t="shared" si="154"/>
        <v>0.48780487804878053</v>
      </c>
      <c r="T410" s="1">
        <f t="shared" si="155"/>
        <v>4.1558441558441461E-2</v>
      </c>
      <c r="U410" s="1">
        <f t="shared" si="156"/>
        <v>3.3875338753387524E-2</v>
      </c>
      <c r="V410" s="1">
        <f t="shared" si="157"/>
        <v>0.54487533875338756</v>
      </c>
      <c r="W410" s="1"/>
      <c r="X410" s="17">
        <f t="shared" si="158"/>
        <v>835.28218085238643</v>
      </c>
      <c r="Y410" s="18">
        <f t="shared" si="159"/>
        <v>1090.9993667390718</v>
      </c>
      <c r="Z410" s="2">
        <f t="shared" si="160"/>
        <v>793.51807180976709</v>
      </c>
      <c r="AA410" s="18">
        <f t="shared" si="161"/>
        <v>1036.449398402118</v>
      </c>
      <c r="AB410" s="2">
        <f t="shared" si="162"/>
        <v>-126.02107444375048</v>
      </c>
      <c r="AC410" s="2">
        <f t="shared" si="163"/>
        <v>103.6449398402118</v>
      </c>
      <c r="AD410" s="2">
        <f t="shared" si="164"/>
        <v>793.51807180976709</v>
      </c>
      <c r="AE410" s="2">
        <f t="shared" si="165"/>
        <v>-1000</v>
      </c>
      <c r="AF410" s="5">
        <f t="shared" si="166"/>
        <v>0.8</v>
      </c>
      <c r="AG410" s="5">
        <f t="shared" si="167"/>
        <v>-1</v>
      </c>
      <c r="AH410" s="3">
        <f t="shared" si="168"/>
        <v>202111</v>
      </c>
      <c r="AI410" s="21">
        <v>1.8</v>
      </c>
      <c r="AJ410" s="21">
        <v>2.0499999999999998</v>
      </c>
      <c r="AK410" s="21">
        <v>1.74</v>
      </c>
      <c r="AL410" s="21">
        <v>2.15</v>
      </c>
      <c r="AO410">
        <f t="shared" si="169"/>
        <v>-140</v>
      </c>
      <c r="AP410">
        <f>IF(E410&lt;F410,G410,H410)</f>
        <v>19</v>
      </c>
      <c r="AQ410">
        <f>IF(E410&lt;F410,H410,G410)</f>
        <v>9</v>
      </c>
    </row>
    <row r="411" spans="2:43" x14ac:dyDescent="0.25">
      <c r="B411" s="24">
        <v>44521</v>
      </c>
      <c r="C411" s="20" t="s">
        <v>32</v>
      </c>
      <c r="D411" s="20" t="s">
        <v>48</v>
      </c>
      <c r="E411" s="2">
        <v>-232.55813953488376</v>
      </c>
      <c r="F411" s="2">
        <v>190</v>
      </c>
      <c r="G411">
        <v>13</v>
      </c>
      <c r="H411">
        <v>23</v>
      </c>
      <c r="I411" s="9"/>
      <c r="J411" s="2" t="str">
        <f t="shared" si="170"/>
        <v>Seattle Seahawks</v>
      </c>
      <c r="K411" s="2" t="str">
        <f t="shared" si="171"/>
        <v>Arizona Cardinals</v>
      </c>
      <c r="L411" s="17">
        <f t="shared" si="172"/>
        <v>-232.55813953488376</v>
      </c>
      <c r="M411" s="18">
        <f t="shared" si="173"/>
        <v>190</v>
      </c>
      <c r="N411" s="4">
        <f t="shared" si="151"/>
        <v>2.1</v>
      </c>
      <c r="O411" s="4">
        <f t="shared" si="152"/>
        <v>1.76</v>
      </c>
      <c r="P411" s="4"/>
      <c r="Q411" s="4"/>
      <c r="R411" s="1">
        <f t="shared" si="153"/>
        <v>0.47619047619047616</v>
      </c>
      <c r="S411" s="1">
        <f t="shared" si="154"/>
        <v>0.56818181818181823</v>
      </c>
      <c r="T411" s="1">
        <f t="shared" si="155"/>
        <v>4.2487046632124437E-2</v>
      </c>
      <c r="U411" s="1">
        <f t="shared" si="156"/>
        <v>4.5995670995671034E-2</v>
      </c>
      <c r="V411" s="1">
        <f t="shared" si="157"/>
        <v>0.46500432900432898</v>
      </c>
      <c r="W411" s="1"/>
      <c r="X411" s="17">
        <f t="shared" si="158"/>
        <v>1150.517613763313</v>
      </c>
      <c r="Y411" s="18">
        <f t="shared" si="159"/>
        <v>791.4577723385836</v>
      </c>
      <c r="Z411" s="2">
        <f t="shared" si="160"/>
        <v>1092.9917330751473</v>
      </c>
      <c r="AA411" s="18">
        <f t="shared" si="161"/>
        <v>751.88488372165443</v>
      </c>
      <c r="AB411" s="2">
        <f t="shared" si="162"/>
        <v>109.29917330751474</v>
      </c>
      <c r="AC411" s="2">
        <f t="shared" si="163"/>
        <v>-132.99908292480009</v>
      </c>
      <c r="AD411" s="2">
        <f t="shared" si="164"/>
        <v>-1000</v>
      </c>
      <c r="AE411" s="2">
        <f t="shared" si="165"/>
        <v>751.88488372165443</v>
      </c>
      <c r="AF411" s="5">
        <f t="shared" si="166"/>
        <v>-1</v>
      </c>
      <c r="AG411" s="5">
        <f t="shared" si="167"/>
        <v>0.76</v>
      </c>
      <c r="AH411" s="3">
        <f t="shared" si="168"/>
        <v>202111</v>
      </c>
      <c r="AI411" s="21">
        <v>2.1</v>
      </c>
      <c r="AJ411" s="21">
        <v>1.76</v>
      </c>
      <c r="AK411" s="21">
        <v>1.43</v>
      </c>
      <c r="AL411" s="21">
        <v>2.9</v>
      </c>
      <c r="AO411">
        <f t="shared" si="169"/>
        <v>-300</v>
      </c>
      <c r="AP411">
        <f>IF(E411&lt;F411,G411,H411)</f>
        <v>13</v>
      </c>
      <c r="AQ411">
        <f>IF(E411&lt;F411,H411,G411)</f>
        <v>23</v>
      </c>
    </row>
    <row r="412" spans="2:43" x14ac:dyDescent="0.25">
      <c r="B412" s="24">
        <v>44521</v>
      </c>
      <c r="C412" s="20" t="s">
        <v>50</v>
      </c>
      <c r="D412" s="20" t="s">
        <v>21</v>
      </c>
      <c r="E412" s="2">
        <v>110.00000000000001</v>
      </c>
      <c r="F412" s="2">
        <v>-131.57894736842104</v>
      </c>
      <c r="G412">
        <v>13</v>
      </c>
      <c r="H412">
        <v>32</v>
      </c>
      <c r="I412" s="9"/>
      <c r="J412" s="2" t="str">
        <f t="shared" si="170"/>
        <v>Cincinnati Bengals</v>
      </c>
      <c r="K412" s="2" t="str">
        <f t="shared" si="171"/>
        <v>Las Vegas Raiders</v>
      </c>
      <c r="L412" s="17">
        <f t="shared" si="172"/>
        <v>-131.57894736842104</v>
      </c>
      <c r="M412" s="18">
        <f t="shared" si="173"/>
        <v>110.00000000000001</v>
      </c>
      <c r="N412" s="4">
        <f t="shared" si="151"/>
        <v>1.86</v>
      </c>
      <c r="O412" s="4">
        <f t="shared" si="152"/>
        <v>1.95</v>
      </c>
      <c r="P412" s="4"/>
      <c r="Q412" s="4"/>
      <c r="R412" s="1">
        <f t="shared" si="153"/>
        <v>0.5376344086021505</v>
      </c>
      <c r="S412" s="1">
        <f t="shared" si="154"/>
        <v>0.51282051282051289</v>
      </c>
      <c r="T412" s="1">
        <f t="shared" si="155"/>
        <v>4.8031496062992063E-2</v>
      </c>
      <c r="U412" s="1">
        <f t="shared" si="156"/>
        <v>1.2406947890818809E-2</v>
      </c>
      <c r="V412" s="1">
        <f t="shared" si="157"/>
        <v>0.52340694789081876</v>
      </c>
      <c r="W412" s="1"/>
      <c r="X412" s="17">
        <f t="shared" si="158"/>
        <v>910.55927711643062</v>
      </c>
      <c r="Y412" s="18">
        <f t="shared" si="159"/>
        <v>1001.5075521192962</v>
      </c>
      <c r="Z412" s="2">
        <f t="shared" si="160"/>
        <v>865.03131326060907</v>
      </c>
      <c r="AA412" s="18">
        <f t="shared" si="161"/>
        <v>951.43217451333135</v>
      </c>
      <c r="AB412" s="2">
        <f t="shared" si="162"/>
        <v>-115.60275156174939</v>
      </c>
      <c r="AC412" s="2">
        <f t="shared" si="163"/>
        <v>-105.10470707084419</v>
      </c>
      <c r="AD412" s="2">
        <f t="shared" si="164"/>
        <v>865.03131326060907</v>
      </c>
      <c r="AE412" s="2">
        <f t="shared" si="165"/>
        <v>-1000</v>
      </c>
      <c r="AF412" s="5">
        <f t="shared" si="166"/>
        <v>0.8600000000000001</v>
      </c>
      <c r="AG412" s="5">
        <f t="shared" si="167"/>
        <v>-1</v>
      </c>
      <c r="AH412" s="3">
        <f t="shared" si="168"/>
        <v>202111</v>
      </c>
      <c r="AI412" s="21">
        <v>1.95</v>
      </c>
      <c r="AJ412" s="21">
        <v>1.86</v>
      </c>
      <c r="AK412" s="21">
        <v>2.1</v>
      </c>
      <c r="AL412" s="21">
        <v>1.76</v>
      </c>
      <c r="AO412">
        <f t="shared" si="169"/>
        <v>-140</v>
      </c>
      <c r="AP412">
        <f>IF(E412&lt;F412,G412,H412)</f>
        <v>32</v>
      </c>
      <c r="AQ412">
        <f>IF(E412&lt;F412,H412,G412)</f>
        <v>13</v>
      </c>
    </row>
    <row r="413" spans="2:43" x14ac:dyDescent="0.25">
      <c r="B413" s="24">
        <v>44521</v>
      </c>
      <c r="C413" s="20" t="s">
        <v>24</v>
      </c>
      <c r="D413" s="20" t="s">
        <v>39</v>
      </c>
      <c r="E413" s="2">
        <v>-303.03030303030295</v>
      </c>
      <c r="F413" s="2">
        <v>240</v>
      </c>
      <c r="G413">
        <v>15</v>
      </c>
      <c r="H413">
        <v>41</v>
      </c>
      <c r="I413" s="9"/>
      <c r="J413" s="2" t="str">
        <f t="shared" si="170"/>
        <v>Buffalo Bills</v>
      </c>
      <c r="K413" s="2" t="str">
        <f t="shared" si="171"/>
        <v>Indianapolis Colts</v>
      </c>
      <c r="L413" s="17">
        <f t="shared" si="172"/>
        <v>-303.03030303030295</v>
      </c>
      <c r="M413" s="18">
        <f t="shared" si="173"/>
        <v>240</v>
      </c>
      <c r="N413" s="4">
        <f t="shared" si="151"/>
        <v>1.34</v>
      </c>
      <c r="O413" s="4">
        <f t="shared" si="152"/>
        <v>3.35</v>
      </c>
      <c r="P413" s="4"/>
      <c r="Q413" s="4"/>
      <c r="R413" s="1">
        <f t="shared" si="153"/>
        <v>0.74626865671641784</v>
      </c>
      <c r="S413" s="1">
        <f t="shared" si="154"/>
        <v>0.29850746268656714</v>
      </c>
      <c r="T413" s="1">
        <f t="shared" si="155"/>
        <v>4.2857142857142816E-2</v>
      </c>
      <c r="U413" s="1">
        <f t="shared" si="156"/>
        <v>0.22388059701492535</v>
      </c>
      <c r="V413" s="1">
        <f t="shared" si="157"/>
        <v>0.73488059701492536</v>
      </c>
      <c r="W413" s="1"/>
      <c r="X413" s="17">
        <f t="shared" si="158"/>
        <v>360.7652781444848</v>
      </c>
      <c r="Y413" s="18">
        <f t="shared" si="159"/>
        <v>2419.4789829550677</v>
      </c>
      <c r="Z413" s="2">
        <f t="shared" si="160"/>
        <v>342.72701423726056</v>
      </c>
      <c r="AA413" s="18">
        <f t="shared" si="161"/>
        <v>2298.5050338073142</v>
      </c>
      <c r="AB413" s="2">
        <f t="shared" si="162"/>
        <v>-291.77740839177835</v>
      </c>
      <c r="AC413" s="2">
        <f t="shared" si="163"/>
        <v>229.85050338073142</v>
      </c>
      <c r="AD413" s="2">
        <f t="shared" si="164"/>
        <v>-1000</v>
      </c>
      <c r="AE413" s="2">
        <f t="shared" si="165"/>
        <v>2298.5050338073142</v>
      </c>
      <c r="AF413" s="5">
        <f t="shared" si="166"/>
        <v>-1</v>
      </c>
      <c r="AG413" s="5">
        <f t="shared" si="167"/>
        <v>2.35</v>
      </c>
      <c r="AH413" s="3">
        <f t="shared" si="168"/>
        <v>202111</v>
      </c>
      <c r="AI413" s="21">
        <v>1.34</v>
      </c>
      <c r="AJ413" s="21">
        <v>3.35</v>
      </c>
      <c r="AK413" s="21">
        <v>1.33</v>
      </c>
      <c r="AL413" s="21">
        <v>3.4</v>
      </c>
      <c r="AO413">
        <f t="shared" si="169"/>
        <v>-400</v>
      </c>
      <c r="AP413">
        <f>IF(E413&lt;F413,G413,H413)</f>
        <v>15</v>
      </c>
      <c r="AQ413">
        <f>IF(E413&lt;F413,H413,G413)</f>
        <v>41</v>
      </c>
    </row>
    <row r="414" spans="2:43" x14ac:dyDescent="0.25">
      <c r="B414" s="24">
        <v>44521</v>
      </c>
      <c r="C414" s="20" t="s">
        <v>44</v>
      </c>
      <c r="D414" s="20" t="s">
        <v>51</v>
      </c>
      <c r="E414" s="2">
        <v>-172.41379310344826</v>
      </c>
      <c r="F414" s="2">
        <v>150</v>
      </c>
      <c r="G414">
        <v>21</v>
      </c>
      <c r="H414">
        <v>27</v>
      </c>
      <c r="I414" s="9"/>
      <c r="J414" s="2" t="str">
        <f t="shared" si="170"/>
        <v>Carolina Panthers</v>
      </c>
      <c r="K414" s="2" t="str">
        <f t="shared" si="171"/>
        <v>Washington Football Team</v>
      </c>
      <c r="L414" s="17">
        <f t="shared" si="172"/>
        <v>-172.41379310344826</v>
      </c>
      <c r="M414" s="18">
        <f t="shared" si="173"/>
        <v>150</v>
      </c>
      <c r="N414" s="4">
        <f t="shared" si="151"/>
        <v>1.66</v>
      </c>
      <c r="O414" s="4">
        <f t="shared" si="152"/>
        <v>2.2999999999999998</v>
      </c>
      <c r="P414" s="4"/>
      <c r="Q414" s="4"/>
      <c r="R414" s="1">
        <f t="shared" si="153"/>
        <v>0.60240963855421692</v>
      </c>
      <c r="S414" s="1">
        <f t="shared" si="154"/>
        <v>0.43478260869565222</v>
      </c>
      <c r="T414" s="1">
        <f t="shared" si="155"/>
        <v>3.5858585858585923E-2</v>
      </c>
      <c r="U414" s="1">
        <f t="shared" si="156"/>
        <v>8.3813514929282351E-2</v>
      </c>
      <c r="V414" s="1">
        <f t="shared" si="157"/>
        <v>0.59481351492928236</v>
      </c>
      <c r="W414" s="1"/>
      <c r="X414" s="17">
        <f t="shared" si="158"/>
        <v>681.19919084032654</v>
      </c>
      <c r="Y414" s="18">
        <f t="shared" si="159"/>
        <v>1332.032655245516</v>
      </c>
      <c r="Z414" s="2">
        <f t="shared" si="160"/>
        <v>647.13923129831016</v>
      </c>
      <c r="AA414" s="18">
        <f t="shared" si="161"/>
        <v>1265.4310224832402</v>
      </c>
      <c r="AB414" s="2">
        <f t="shared" si="162"/>
        <v>-154.5262521009227</v>
      </c>
      <c r="AC414" s="2">
        <f t="shared" si="163"/>
        <v>126.54310224832402</v>
      </c>
      <c r="AD414" s="2">
        <f t="shared" si="164"/>
        <v>-1000</v>
      </c>
      <c r="AE414" s="2">
        <f t="shared" si="165"/>
        <v>1265.4310224832402</v>
      </c>
      <c r="AF414" s="5">
        <f t="shared" si="166"/>
        <v>-1</v>
      </c>
      <c r="AG414" s="5">
        <f t="shared" si="167"/>
        <v>1.2999999999999998</v>
      </c>
      <c r="AH414" s="3">
        <f t="shared" si="168"/>
        <v>202111</v>
      </c>
      <c r="AI414" s="21">
        <v>1.66</v>
      </c>
      <c r="AJ414" s="21">
        <v>2.2999999999999998</v>
      </c>
      <c r="AK414" s="21">
        <v>1.58</v>
      </c>
      <c r="AL414" s="21">
        <v>2.5</v>
      </c>
      <c r="AO414">
        <f t="shared" si="169"/>
        <v>-180</v>
      </c>
      <c r="AP414">
        <f>IF(E414&lt;F414,G414,H414)</f>
        <v>21</v>
      </c>
      <c r="AQ414">
        <f>IF(E414&lt;F414,H414,G414)</f>
        <v>27</v>
      </c>
    </row>
    <row r="415" spans="2:43" x14ac:dyDescent="0.25">
      <c r="B415" s="24">
        <v>44521</v>
      </c>
      <c r="C415" s="20" t="s">
        <v>37</v>
      </c>
      <c r="D415" s="20" t="s">
        <v>28</v>
      </c>
      <c r="E415" s="2">
        <v>100</v>
      </c>
      <c r="F415" s="2">
        <v>-120.48192771084337</v>
      </c>
      <c r="G415">
        <v>13</v>
      </c>
      <c r="H415">
        <v>16</v>
      </c>
      <c r="I415" s="9"/>
      <c r="J415" s="2" t="str">
        <f t="shared" si="170"/>
        <v>Baltimore Ravens</v>
      </c>
      <c r="K415" s="2" t="str">
        <f t="shared" si="171"/>
        <v>Chicago Bears</v>
      </c>
      <c r="L415" s="17">
        <f t="shared" si="172"/>
        <v>-120.48192771084337</v>
      </c>
      <c r="M415" s="18">
        <f t="shared" si="173"/>
        <v>100</v>
      </c>
      <c r="N415" s="4">
        <f t="shared" si="151"/>
        <v>1.37</v>
      </c>
      <c r="O415" s="4">
        <f t="shared" si="152"/>
        <v>3.2</v>
      </c>
      <c r="P415" s="4"/>
      <c r="Q415" s="4"/>
      <c r="R415" s="1">
        <f t="shared" si="153"/>
        <v>0.72992700729927007</v>
      </c>
      <c r="S415" s="1">
        <f t="shared" si="154"/>
        <v>0.3125</v>
      </c>
      <c r="T415" s="1">
        <f t="shared" si="155"/>
        <v>4.0700218818380707E-2</v>
      </c>
      <c r="U415" s="1">
        <f t="shared" si="156"/>
        <v>0.20871350364963503</v>
      </c>
      <c r="V415" s="1">
        <f t="shared" si="157"/>
        <v>0.71971350364963504</v>
      </c>
      <c r="W415" s="1"/>
      <c r="X415" s="17">
        <f t="shared" si="158"/>
        <v>389.44176388110628</v>
      </c>
      <c r="Y415" s="18">
        <f t="shared" si="159"/>
        <v>2256.8044836814311</v>
      </c>
      <c r="Z415" s="2">
        <f t="shared" si="160"/>
        <v>369.96967568705094</v>
      </c>
      <c r="AA415" s="18">
        <f t="shared" si="161"/>
        <v>2143.9642594973593</v>
      </c>
      <c r="AB415" s="2">
        <f t="shared" si="162"/>
        <v>-270.29242278923357</v>
      </c>
      <c r="AC415" s="2">
        <f t="shared" si="163"/>
        <v>214.39642594973594</v>
      </c>
      <c r="AD415" s="2">
        <f t="shared" si="164"/>
        <v>369.96967568705094</v>
      </c>
      <c r="AE415" s="2">
        <f t="shared" si="165"/>
        <v>-1000</v>
      </c>
      <c r="AF415" s="5">
        <f t="shared" si="166"/>
        <v>0.37000000000000011</v>
      </c>
      <c r="AG415" s="5">
        <f t="shared" si="167"/>
        <v>-1</v>
      </c>
      <c r="AH415" s="3">
        <f t="shared" si="168"/>
        <v>202111</v>
      </c>
      <c r="AI415" s="21">
        <v>3.2</v>
      </c>
      <c r="AJ415" s="21">
        <v>1.37</v>
      </c>
      <c r="AK415" s="21">
        <v>2</v>
      </c>
      <c r="AL415" s="21">
        <v>1.83</v>
      </c>
      <c r="AO415">
        <f t="shared" si="169"/>
        <v>-130</v>
      </c>
      <c r="AP415">
        <f>IF(E415&lt;F415,G415,H415)</f>
        <v>16</v>
      </c>
      <c r="AQ415">
        <f>IF(E415&lt;F415,H415,G415)</f>
        <v>13</v>
      </c>
    </row>
    <row r="416" spans="2:43" x14ac:dyDescent="0.25">
      <c r="B416" s="24">
        <v>44521</v>
      </c>
      <c r="C416" s="20" t="s">
        <v>46</v>
      </c>
      <c r="D416" s="20" t="s">
        <v>34</v>
      </c>
      <c r="E416" s="2">
        <v>-714.28571428571479</v>
      </c>
      <c r="F416" s="2">
        <v>500</v>
      </c>
      <c r="G416">
        <v>13</v>
      </c>
      <c r="H416">
        <v>10</v>
      </c>
      <c r="I416" s="9"/>
      <c r="J416" s="2" t="str">
        <f t="shared" si="170"/>
        <v>Cleveland Browns</v>
      </c>
      <c r="K416" s="2" t="str">
        <f t="shared" si="171"/>
        <v>Detroit Lions</v>
      </c>
      <c r="L416" s="17">
        <f t="shared" si="172"/>
        <v>-714.28571428571479</v>
      </c>
      <c r="M416" s="18">
        <f t="shared" si="173"/>
        <v>500</v>
      </c>
      <c r="N416" s="4">
        <f t="shared" si="151"/>
        <v>1.2</v>
      </c>
      <c r="O416" s="4">
        <f t="shared" si="152"/>
        <v>4.75</v>
      </c>
      <c r="P416" s="4"/>
      <c r="Q416" s="4"/>
      <c r="R416" s="1">
        <f t="shared" si="153"/>
        <v>0.83333333333333337</v>
      </c>
      <c r="S416" s="1">
        <f t="shared" si="154"/>
        <v>0.21052631578947367</v>
      </c>
      <c r="T416" s="1">
        <f t="shared" si="155"/>
        <v>4.2016806722689037E-2</v>
      </c>
      <c r="U416" s="1">
        <f t="shared" si="156"/>
        <v>0.31140350877192985</v>
      </c>
      <c r="V416" s="1">
        <f t="shared" si="157"/>
        <v>0.82240350877192991</v>
      </c>
      <c r="W416" s="1"/>
      <c r="X416" s="17">
        <f t="shared" si="158"/>
        <v>215.94811954689931</v>
      </c>
      <c r="Y416" s="18">
        <f t="shared" si="159"/>
        <v>3787.1793685900598</v>
      </c>
      <c r="Z416" s="2">
        <f t="shared" si="160"/>
        <v>205.15071356955434</v>
      </c>
      <c r="AA416" s="18">
        <f t="shared" si="161"/>
        <v>3597.8204001605568</v>
      </c>
      <c r="AB416" s="2">
        <f t="shared" si="162"/>
        <v>-487.44651315139578</v>
      </c>
      <c r="AC416" s="2">
        <f t="shared" si="163"/>
        <v>359.7820400160557</v>
      </c>
      <c r="AD416" s="2">
        <f t="shared" si="164"/>
        <v>205.15071356955434</v>
      </c>
      <c r="AE416" s="2">
        <f t="shared" si="165"/>
        <v>-1000</v>
      </c>
      <c r="AF416" s="5">
        <f t="shared" si="166"/>
        <v>0.19999999999999996</v>
      </c>
      <c r="AG416" s="5">
        <f t="shared" si="167"/>
        <v>-1</v>
      </c>
      <c r="AH416" s="3">
        <f t="shared" si="168"/>
        <v>202111</v>
      </c>
      <c r="AI416" s="21">
        <v>1.2</v>
      </c>
      <c r="AJ416" s="21">
        <v>4.75</v>
      </c>
      <c r="AK416" s="21">
        <v>1.1399999999999999</v>
      </c>
      <c r="AL416" s="21">
        <v>6</v>
      </c>
      <c r="AO416">
        <f t="shared" si="169"/>
        <v>-800</v>
      </c>
      <c r="AP416">
        <f>IF(E416&lt;F416,G416,H416)</f>
        <v>13</v>
      </c>
      <c r="AQ416">
        <f>IF(E416&lt;F416,H416,G416)</f>
        <v>10</v>
      </c>
    </row>
    <row r="417" spans="2:43" x14ac:dyDescent="0.25">
      <c r="B417" s="24">
        <v>44521</v>
      </c>
      <c r="C417" s="20" t="s">
        <v>26</v>
      </c>
      <c r="D417" s="20" t="s">
        <v>22</v>
      </c>
      <c r="E417" s="2">
        <v>229.99999999999997</v>
      </c>
      <c r="F417" s="2">
        <v>-285.71428571428567</v>
      </c>
      <c r="G417">
        <v>10</v>
      </c>
      <c r="H417">
        <v>30</v>
      </c>
      <c r="I417" s="9"/>
      <c r="J417" s="2" t="str">
        <f t="shared" si="170"/>
        <v>San Francisco 49ers</v>
      </c>
      <c r="K417" s="2" t="str">
        <f t="shared" si="171"/>
        <v>Jacksonville Jaguars</v>
      </c>
      <c r="L417" s="17">
        <f t="shared" si="172"/>
        <v>-285.71428571428567</v>
      </c>
      <c r="M417" s="18">
        <f t="shared" si="173"/>
        <v>229.99999999999997</v>
      </c>
      <c r="N417" s="4">
        <f t="shared" si="151"/>
        <v>1.42</v>
      </c>
      <c r="O417" s="4">
        <f t="shared" si="152"/>
        <v>2.95</v>
      </c>
      <c r="P417" s="4"/>
      <c r="Q417" s="4"/>
      <c r="R417" s="1">
        <f t="shared" si="153"/>
        <v>0.70422535211267612</v>
      </c>
      <c r="S417" s="1">
        <f t="shared" si="154"/>
        <v>0.33898305084745761</v>
      </c>
      <c r="T417" s="1">
        <f t="shared" si="155"/>
        <v>4.1418764302059485E-2</v>
      </c>
      <c r="U417" s="1">
        <f t="shared" si="156"/>
        <v>0.18262115063260925</v>
      </c>
      <c r="V417" s="1">
        <f t="shared" si="157"/>
        <v>0.69362115063260932</v>
      </c>
      <c r="W417" s="1"/>
      <c r="X417" s="17">
        <f t="shared" si="158"/>
        <v>441.70920838841397</v>
      </c>
      <c r="Y417" s="18">
        <f t="shared" si="159"/>
        <v>2009.6149174189422</v>
      </c>
      <c r="Z417" s="2">
        <f t="shared" si="160"/>
        <v>419.62374796899326</v>
      </c>
      <c r="AA417" s="18">
        <f t="shared" si="161"/>
        <v>1909.134171547995</v>
      </c>
      <c r="AB417" s="2">
        <f t="shared" si="162"/>
        <v>-238.30872414634925</v>
      </c>
      <c r="AC417" s="2">
        <f t="shared" si="163"/>
        <v>190.9134171547995</v>
      </c>
      <c r="AD417" s="2">
        <f t="shared" si="164"/>
        <v>419.62374796899326</v>
      </c>
      <c r="AE417" s="2">
        <f t="shared" si="165"/>
        <v>-1000</v>
      </c>
      <c r="AF417" s="5">
        <f t="shared" si="166"/>
        <v>0.41999999999999993</v>
      </c>
      <c r="AG417" s="5">
        <f t="shared" si="167"/>
        <v>-1</v>
      </c>
      <c r="AH417" s="3">
        <f t="shared" si="168"/>
        <v>202111</v>
      </c>
      <c r="AI417" s="21">
        <v>2.95</v>
      </c>
      <c r="AJ417" s="21">
        <v>1.42</v>
      </c>
      <c r="AK417" s="21">
        <v>3.3</v>
      </c>
      <c r="AL417" s="21">
        <v>1.35</v>
      </c>
      <c r="AO417">
        <f t="shared" si="169"/>
        <v>-300</v>
      </c>
      <c r="AP417">
        <f>IF(E417&lt;F417,G417,H417)</f>
        <v>30</v>
      </c>
      <c r="AQ417">
        <f>IF(E417&lt;F417,H417,G417)</f>
        <v>10</v>
      </c>
    </row>
    <row r="418" spans="2:43" x14ac:dyDescent="0.25">
      <c r="B418" s="24">
        <v>44521</v>
      </c>
      <c r="C418" s="20" t="s">
        <v>29</v>
      </c>
      <c r="D418" s="20" t="s">
        <v>33</v>
      </c>
      <c r="E418" s="2">
        <v>100</v>
      </c>
      <c r="F418" s="2">
        <v>-120.48192771084337</v>
      </c>
      <c r="G418">
        <v>34</v>
      </c>
      <c r="H418">
        <v>31</v>
      </c>
      <c r="I418" s="9"/>
      <c r="J418" s="2" t="str">
        <f t="shared" si="170"/>
        <v>Green Bay Packers</v>
      </c>
      <c r="K418" s="2" t="str">
        <f t="shared" si="171"/>
        <v>Minnesota Vikings</v>
      </c>
      <c r="L418" s="17">
        <f t="shared" si="172"/>
        <v>-120.48192771084337</v>
      </c>
      <c r="M418" s="18">
        <f t="shared" si="173"/>
        <v>100</v>
      </c>
      <c r="N418" s="4">
        <f t="shared" si="151"/>
        <v>1.68</v>
      </c>
      <c r="O418" s="4">
        <f t="shared" si="152"/>
        <v>2.25</v>
      </c>
      <c r="P418" s="4"/>
      <c r="Q418" s="4"/>
      <c r="R418" s="1">
        <f t="shared" si="153"/>
        <v>0.59523809523809523</v>
      </c>
      <c r="S418" s="1">
        <f t="shared" si="154"/>
        <v>0.44444444444444442</v>
      </c>
      <c r="T418" s="1">
        <f t="shared" si="155"/>
        <v>3.8167938931297662E-2</v>
      </c>
      <c r="U418" s="1">
        <f t="shared" si="156"/>
        <v>7.5396825396825407E-2</v>
      </c>
      <c r="V418" s="1">
        <f t="shared" si="157"/>
        <v>0.58639682539682547</v>
      </c>
      <c r="W418" s="1"/>
      <c r="X418" s="17">
        <f t="shared" si="158"/>
        <v>705.32983244457648</v>
      </c>
      <c r="Y418" s="18">
        <f t="shared" si="159"/>
        <v>1287.7472223008879</v>
      </c>
      <c r="Z418" s="2">
        <f t="shared" si="160"/>
        <v>670.06334082234764</v>
      </c>
      <c r="AA418" s="18">
        <f t="shared" si="161"/>
        <v>1223.3598611858433</v>
      </c>
      <c r="AB418" s="2">
        <f t="shared" si="162"/>
        <v>-149.23962244714528</v>
      </c>
      <c r="AC418" s="2">
        <f t="shared" si="163"/>
        <v>122.33598611858433</v>
      </c>
      <c r="AD418" s="2">
        <f t="shared" si="164"/>
        <v>-1000</v>
      </c>
      <c r="AE418" s="2">
        <f t="shared" si="165"/>
        <v>1223.3598611858433</v>
      </c>
      <c r="AF418" s="5">
        <f t="shared" si="166"/>
        <v>-1</v>
      </c>
      <c r="AG418" s="5">
        <f t="shared" si="167"/>
        <v>1.25</v>
      </c>
      <c r="AH418" s="3">
        <f t="shared" si="168"/>
        <v>202111</v>
      </c>
      <c r="AI418" s="21">
        <v>2.25</v>
      </c>
      <c r="AJ418" s="21">
        <v>1.68</v>
      </c>
      <c r="AK418" s="21">
        <v>2</v>
      </c>
      <c r="AL418" s="21">
        <v>1.83</v>
      </c>
      <c r="AO418">
        <f t="shared" si="169"/>
        <v>-130</v>
      </c>
      <c r="AP418">
        <f>IF(E418&lt;F418,G418,H418)</f>
        <v>31</v>
      </c>
      <c r="AQ418">
        <f>IF(E418&lt;F418,H418,G418)</f>
        <v>34</v>
      </c>
    </row>
    <row r="419" spans="2:43" x14ac:dyDescent="0.25">
      <c r="B419" s="24">
        <v>44521</v>
      </c>
      <c r="C419" s="20" t="s">
        <v>42</v>
      </c>
      <c r="D419" s="20" t="s">
        <v>30</v>
      </c>
      <c r="E419" s="2">
        <v>165</v>
      </c>
      <c r="F419" s="2">
        <v>-185.18518518518516</v>
      </c>
      <c r="G419">
        <v>17</v>
      </c>
      <c r="H419">
        <v>24</v>
      </c>
      <c r="I419" s="9"/>
      <c r="J419" s="2" t="str">
        <f t="shared" si="170"/>
        <v>Miami Dolphins</v>
      </c>
      <c r="K419" s="2" t="str">
        <f t="shared" si="171"/>
        <v>New York Jets</v>
      </c>
      <c r="L419" s="17">
        <f t="shared" si="172"/>
        <v>-185.18518518518516</v>
      </c>
      <c r="M419" s="18">
        <f t="shared" si="173"/>
        <v>165</v>
      </c>
      <c r="N419" s="4">
        <f t="shared" si="151"/>
        <v>1.66</v>
      </c>
      <c r="O419" s="4">
        <f t="shared" si="152"/>
        <v>2.2999999999999998</v>
      </c>
      <c r="P419" s="4"/>
      <c r="Q419" s="4"/>
      <c r="R419" s="1">
        <f t="shared" si="153"/>
        <v>0.60240963855421692</v>
      </c>
      <c r="S419" s="1">
        <f t="shared" si="154"/>
        <v>0.43478260869565222</v>
      </c>
      <c r="T419" s="1">
        <f t="shared" si="155"/>
        <v>3.5858585858585923E-2</v>
      </c>
      <c r="U419" s="1">
        <f t="shared" si="156"/>
        <v>8.3813514929282351E-2</v>
      </c>
      <c r="V419" s="1">
        <f t="shared" si="157"/>
        <v>0.59481351492928236</v>
      </c>
      <c r="W419" s="1"/>
      <c r="X419" s="17">
        <f t="shared" si="158"/>
        <v>681.19919084032654</v>
      </c>
      <c r="Y419" s="18">
        <f t="shared" si="159"/>
        <v>1332.032655245516</v>
      </c>
      <c r="Z419" s="2">
        <f t="shared" si="160"/>
        <v>647.13923129831016</v>
      </c>
      <c r="AA419" s="18">
        <f t="shared" si="161"/>
        <v>1265.4310224832402</v>
      </c>
      <c r="AB419" s="2">
        <f t="shared" si="162"/>
        <v>-154.5262521009227</v>
      </c>
      <c r="AC419" s="2">
        <f t="shared" si="163"/>
        <v>126.54310224832402</v>
      </c>
      <c r="AD419" s="2">
        <f t="shared" si="164"/>
        <v>647.13923129831016</v>
      </c>
      <c r="AE419" s="2">
        <f t="shared" si="165"/>
        <v>-1000</v>
      </c>
      <c r="AF419" s="5">
        <f t="shared" si="166"/>
        <v>0.65999999999999992</v>
      </c>
      <c r="AG419" s="5">
        <f t="shared" si="167"/>
        <v>-1</v>
      </c>
      <c r="AH419" s="3">
        <f t="shared" si="168"/>
        <v>202111</v>
      </c>
      <c r="AI419" s="21">
        <v>2.2999999999999998</v>
      </c>
      <c r="AJ419" s="21">
        <v>1.66</v>
      </c>
      <c r="AK419" s="21">
        <v>2.65</v>
      </c>
      <c r="AL419" s="21">
        <v>1.54</v>
      </c>
      <c r="AO419">
        <f t="shared" si="169"/>
        <v>-190</v>
      </c>
      <c r="AP419">
        <f>IF(E419&lt;F419,G419,H419)</f>
        <v>24</v>
      </c>
      <c r="AQ419">
        <f>IF(E419&lt;F419,H419,G419)</f>
        <v>17</v>
      </c>
    </row>
    <row r="420" spans="2:43" x14ac:dyDescent="0.25">
      <c r="B420" s="24">
        <v>44521</v>
      </c>
      <c r="C420" s="20" t="s">
        <v>19</v>
      </c>
      <c r="D420" s="20" t="s">
        <v>43</v>
      </c>
      <c r="E420" s="2">
        <v>-151.51515151515153</v>
      </c>
      <c r="F420" s="2">
        <v>129.99999999999997</v>
      </c>
      <c r="G420">
        <v>40</v>
      </c>
      <c r="H420">
        <v>29</v>
      </c>
      <c r="I420" s="9"/>
      <c r="J420" s="2" t="str">
        <f t="shared" si="170"/>
        <v>Philadelphia Eagles</v>
      </c>
      <c r="K420" s="2" t="str">
        <f t="shared" si="171"/>
        <v>New Orleans Saints</v>
      </c>
      <c r="L420" s="17">
        <f t="shared" si="172"/>
        <v>-151.51515151515153</v>
      </c>
      <c r="M420" s="18">
        <f t="shared" si="173"/>
        <v>129.99999999999997</v>
      </c>
      <c r="N420" s="4">
        <f t="shared" si="151"/>
        <v>1.8</v>
      </c>
      <c r="O420" s="4">
        <f t="shared" si="152"/>
        <v>2.0499999999999998</v>
      </c>
      <c r="P420" s="4"/>
      <c r="Q420" s="4"/>
      <c r="R420" s="1">
        <f t="shared" si="153"/>
        <v>0.55555555555555558</v>
      </c>
      <c r="S420" s="1">
        <f t="shared" si="154"/>
        <v>0.48780487804878053</v>
      </c>
      <c r="T420" s="1">
        <f t="shared" si="155"/>
        <v>4.1558441558441461E-2</v>
      </c>
      <c r="U420" s="1">
        <f t="shared" si="156"/>
        <v>3.3875338753387524E-2</v>
      </c>
      <c r="V420" s="1">
        <f t="shared" si="157"/>
        <v>0.54487533875338756</v>
      </c>
      <c r="W420" s="1"/>
      <c r="X420" s="17">
        <f t="shared" si="158"/>
        <v>835.28218085238643</v>
      </c>
      <c r="Y420" s="18">
        <f t="shared" si="159"/>
        <v>1090.9993667390718</v>
      </c>
      <c r="Z420" s="2">
        <f t="shared" si="160"/>
        <v>793.51807180976709</v>
      </c>
      <c r="AA420" s="18">
        <f t="shared" si="161"/>
        <v>1036.449398402118</v>
      </c>
      <c r="AB420" s="2">
        <f t="shared" si="162"/>
        <v>-126.02107444375048</v>
      </c>
      <c r="AC420" s="2">
        <f t="shared" si="163"/>
        <v>103.6449398402118</v>
      </c>
      <c r="AD420" s="2">
        <f t="shared" si="164"/>
        <v>793.51807180976709</v>
      </c>
      <c r="AE420" s="2">
        <f t="shared" si="165"/>
        <v>-1000</v>
      </c>
      <c r="AF420" s="5">
        <f t="shared" si="166"/>
        <v>0.8</v>
      </c>
      <c r="AG420" s="5">
        <f t="shared" si="167"/>
        <v>-1</v>
      </c>
      <c r="AH420" s="3">
        <f t="shared" si="168"/>
        <v>202111</v>
      </c>
      <c r="AI420" s="21">
        <v>1.8</v>
      </c>
      <c r="AJ420" s="21">
        <v>2.0499999999999998</v>
      </c>
      <c r="AK420" s="21">
        <v>1.66</v>
      </c>
      <c r="AL420" s="21">
        <v>2.2999999999999998</v>
      </c>
      <c r="AO420">
        <f t="shared" si="169"/>
        <v>-160</v>
      </c>
      <c r="AP420">
        <f>IF(E420&lt;F420,G420,H420)</f>
        <v>40</v>
      </c>
      <c r="AQ420">
        <f>IF(E420&lt;F420,H420,G420)</f>
        <v>29</v>
      </c>
    </row>
    <row r="421" spans="2:43" x14ac:dyDescent="0.25">
      <c r="B421" s="24">
        <v>44521</v>
      </c>
      <c r="C421" s="20" t="s">
        <v>41</v>
      </c>
      <c r="D421" s="20" t="s">
        <v>40</v>
      </c>
      <c r="E421" s="2">
        <v>-500.00000000000011</v>
      </c>
      <c r="F421" s="2">
        <v>375</v>
      </c>
      <c r="G421">
        <v>13</v>
      </c>
      <c r="H421">
        <v>22</v>
      </c>
      <c r="I421" s="9"/>
      <c r="J421" s="2" t="str">
        <f t="shared" si="170"/>
        <v>Tennessee Titans</v>
      </c>
      <c r="K421" s="2" t="str">
        <f t="shared" si="171"/>
        <v>Houston Texans</v>
      </c>
      <c r="L421" s="17">
        <f t="shared" si="172"/>
        <v>-500.00000000000011</v>
      </c>
      <c r="M421" s="18">
        <f t="shared" si="173"/>
        <v>375</v>
      </c>
      <c r="N421" s="4">
        <f t="shared" si="151"/>
        <v>1.22</v>
      </c>
      <c r="O421" s="4">
        <f t="shared" si="152"/>
        <v>4.5</v>
      </c>
      <c r="P421" s="4"/>
      <c r="Q421" s="4"/>
      <c r="R421" s="1">
        <f t="shared" si="153"/>
        <v>0.81967213114754101</v>
      </c>
      <c r="S421" s="1">
        <f t="shared" si="154"/>
        <v>0.22222222222222221</v>
      </c>
      <c r="T421" s="1">
        <f t="shared" si="155"/>
        <v>4.0209790209790097E-2</v>
      </c>
      <c r="U421" s="1">
        <f t="shared" si="156"/>
        <v>0.2987249544626594</v>
      </c>
      <c r="V421" s="1">
        <f t="shared" si="157"/>
        <v>0.80972495446265946</v>
      </c>
      <c r="W421" s="1"/>
      <c r="X421" s="17">
        <f t="shared" si="158"/>
        <v>234.98725646118768</v>
      </c>
      <c r="Y421" s="18">
        <f t="shared" si="159"/>
        <v>3526.591123964678</v>
      </c>
      <c r="Z421" s="2">
        <f t="shared" si="160"/>
        <v>223.2378936381283</v>
      </c>
      <c r="AA421" s="18">
        <f t="shared" si="161"/>
        <v>3350.2615677664439</v>
      </c>
      <c r="AB421" s="2">
        <f t="shared" si="162"/>
        <v>-447.95262296329213</v>
      </c>
      <c r="AC421" s="2">
        <f t="shared" si="163"/>
        <v>335.02615677664437</v>
      </c>
      <c r="AD421" s="2">
        <f t="shared" si="164"/>
        <v>-1000</v>
      </c>
      <c r="AE421" s="2">
        <f t="shared" si="165"/>
        <v>3350.2615677664439</v>
      </c>
      <c r="AF421" s="5">
        <f t="shared" si="166"/>
        <v>-1</v>
      </c>
      <c r="AG421" s="5">
        <f t="shared" si="167"/>
        <v>3.5</v>
      </c>
      <c r="AH421" s="3">
        <f t="shared" si="168"/>
        <v>202111</v>
      </c>
      <c r="AI421" s="21">
        <v>1.22</v>
      </c>
      <c r="AJ421" s="21">
        <v>4.5</v>
      </c>
      <c r="AK421" s="21">
        <v>1.2</v>
      </c>
      <c r="AL421" s="21">
        <v>4.75</v>
      </c>
      <c r="AO421">
        <f t="shared" si="169"/>
        <v>-500</v>
      </c>
      <c r="AP421">
        <f>IF(E421&lt;F421,G421,H421)</f>
        <v>13</v>
      </c>
      <c r="AQ421">
        <f>IF(E421&lt;F421,H421,G421)</f>
        <v>22</v>
      </c>
    </row>
    <row r="422" spans="2:43" x14ac:dyDescent="0.25">
      <c r="B422" s="24">
        <v>44518</v>
      </c>
      <c r="C422" s="20" t="s">
        <v>35</v>
      </c>
      <c r="D422" s="20" t="s">
        <v>36</v>
      </c>
      <c r="E422" s="2">
        <v>280</v>
      </c>
      <c r="F422" s="2">
        <v>-370.37037037037032</v>
      </c>
      <c r="G422">
        <v>0</v>
      </c>
      <c r="H422">
        <v>25</v>
      </c>
      <c r="I422" s="9"/>
      <c r="J422" s="2" t="str">
        <f t="shared" si="170"/>
        <v>New England Patriots</v>
      </c>
      <c r="K422" s="2" t="str">
        <f t="shared" si="171"/>
        <v>Atlanta Falcons</v>
      </c>
      <c r="L422" s="17">
        <f t="shared" si="172"/>
        <v>-370.37037037037032</v>
      </c>
      <c r="M422" s="18">
        <f t="shared" si="173"/>
        <v>280</v>
      </c>
      <c r="N422" s="4">
        <f t="shared" si="151"/>
        <v>1.4</v>
      </c>
      <c r="O422" s="4">
        <f t="shared" si="152"/>
        <v>3.05</v>
      </c>
      <c r="P422" s="4"/>
      <c r="Q422" s="4"/>
      <c r="R422" s="1">
        <f t="shared" si="153"/>
        <v>0.7142857142857143</v>
      </c>
      <c r="S422" s="1">
        <f t="shared" si="154"/>
        <v>0.32786885245901642</v>
      </c>
      <c r="T422" s="1">
        <f t="shared" si="155"/>
        <v>4.0449438202247112E-2</v>
      </c>
      <c r="U422" s="1">
        <f t="shared" si="156"/>
        <v>0.19320843091334894</v>
      </c>
      <c r="V422" s="1">
        <f t="shared" si="157"/>
        <v>0.70420843091334895</v>
      </c>
      <c r="W422" s="1"/>
      <c r="X422" s="17">
        <f t="shared" si="158"/>
        <v>420.03412072617954</v>
      </c>
      <c r="Y422" s="18">
        <f t="shared" si="159"/>
        <v>2105.3798440390528</v>
      </c>
      <c r="Z422" s="2">
        <f t="shared" si="160"/>
        <v>399.03241468987056</v>
      </c>
      <c r="AA422" s="18">
        <f t="shared" si="161"/>
        <v>2000.1108518371002</v>
      </c>
      <c r="AB422" s="2">
        <f t="shared" si="162"/>
        <v>-250.60620721181351</v>
      </c>
      <c r="AC422" s="2">
        <f t="shared" si="163"/>
        <v>200.01108518371001</v>
      </c>
      <c r="AD422" s="2">
        <f t="shared" si="164"/>
        <v>399.03241468987056</v>
      </c>
      <c r="AE422" s="2">
        <f t="shared" si="165"/>
        <v>-1000</v>
      </c>
      <c r="AF422" s="5">
        <f t="shared" si="166"/>
        <v>0.39999999999999991</v>
      </c>
      <c r="AG422" s="5">
        <f t="shared" si="167"/>
        <v>-1</v>
      </c>
      <c r="AH422" s="3">
        <f t="shared" si="168"/>
        <v>202111</v>
      </c>
      <c r="AI422" s="21">
        <v>3.05</v>
      </c>
      <c r="AJ422" s="21">
        <v>1.4</v>
      </c>
      <c r="AK422" s="21">
        <v>3.8</v>
      </c>
      <c r="AL422" s="21">
        <v>1.27</v>
      </c>
      <c r="AO422">
        <f t="shared" si="169"/>
        <v>-400</v>
      </c>
      <c r="AP422">
        <f>IF(E422&lt;F422,G422,H422)</f>
        <v>25</v>
      </c>
      <c r="AQ422">
        <f>IF(E422&lt;F422,H422,G422)</f>
        <v>0</v>
      </c>
    </row>
    <row r="423" spans="2:43" x14ac:dyDescent="0.25">
      <c r="B423" s="24">
        <v>44515</v>
      </c>
      <c r="C423" s="20" t="s">
        <v>22</v>
      </c>
      <c r="D423" s="20" t="s">
        <v>47</v>
      </c>
      <c r="E423" s="2">
        <v>160</v>
      </c>
      <c r="F423" s="2">
        <v>-181.81818181818181</v>
      </c>
      <c r="G423">
        <v>31</v>
      </c>
      <c r="H423">
        <v>10</v>
      </c>
      <c r="I423" s="9"/>
      <c r="J423" s="2" t="str">
        <f t="shared" si="170"/>
        <v>Los Angeles Rams</v>
      </c>
      <c r="K423" s="2" t="str">
        <f t="shared" si="171"/>
        <v>San Francisco 49ers</v>
      </c>
      <c r="L423" s="17">
        <f t="shared" si="172"/>
        <v>-181.81818181818181</v>
      </c>
      <c r="M423" s="18">
        <f t="shared" si="173"/>
        <v>160</v>
      </c>
      <c r="N423" s="4">
        <f t="shared" si="151"/>
        <v>1.5</v>
      </c>
      <c r="O423" s="4">
        <f t="shared" si="152"/>
        <v>2.7</v>
      </c>
      <c r="P423" s="4"/>
      <c r="Q423" s="4"/>
      <c r="R423" s="1">
        <f t="shared" si="153"/>
        <v>0.66666666666666663</v>
      </c>
      <c r="S423" s="1">
        <f t="shared" si="154"/>
        <v>0.37037037037037035</v>
      </c>
      <c r="T423" s="1">
        <f t="shared" si="155"/>
        <v>3.5714285714285587E-2</v>
      </c>
      <c r="U423" s="1">
        <f t="shared" si="156"/>
        <v>0.14814814814814814</v>
      </c>
      <c r="V423" s="1">
        <f t="shared" si="157"/>
        <v>0.65914814814814815</v>
      </c>
      <c r="W423" s="1"/>
      <c r="X423" s="17">
        <f t="shared" si="158"/>
        <v>517.10962521773342</v>
      </c>
      <c r="Y423" s="18">
        <f t="shared" si="159"/>
        <v>1734.0124117028765</v>
      </c>
      <c r="Z423" s="2">
        <f t="shared" si="160"/>
        <v>491.25414395684675</v>
      </c>
      <c r="AA423" s="18">
        <f t="shared" si="161"/>
        <v>1647.3117911177326</v>
      </c>
      <c r="AB423" s="2">
        <f t="shared" si="162"/>
        <v>-203.56062382403903</v>
      </c>
      <c r="AC423" s="2">
        <f t="shared" si="163"/>
        <v>164.73117911177326</v>
      </c>
      <c r="AD423" s="2">
        <f t="shared" si="164"/>
        <v>-1000</v>
      </c>
      <c r="AE423" s="2">
        <f t="shared" si="165"/>
        <v>1647.3117911177326</v>
      </c>
      <c r="AF423" s="5">
        <f t="shared" si="166"/>
        <v>-1</v>
      </c>
      <c r="AG423" s="5">
        <f t="shared" si="167"/>
        <v>1.7000000000000002</v>
      </c>
      <c r="AH423" s="3">
        <f t="shared" si="168"/>
        <v>202111</v>
      </c>
      <c r="AI423" s="21">
        <v>2.7</v>
      </c>
      <c r="AJ423" s="21">
        <v>1.5</v>
      </c>
      <c r="AK423" s="21">
        <v>2.6</v>
      </c>
      <c r="AL423" s="21">
        <v>1.55</v>
      </c>
      <c r="AO423">
        <f t="shared" si="169"/>
        <v>-190</v>
      </c>
      <c r="AP423">
        <f>IF(E423&lt;F423,G423,H423)</f>
        <v>10</v>
      </c>
      <c r="AQ423">
        <f>IF(E423&lt;F423,H423,G423)</f>
        <v>31</v>
      </c>
    </row>
    <row r="424" spans="2:43" x14ac:dyDescent="0.25">
      <c r="B424" s="24">
        <v>44514</v>
      </c>
      <c r="C424" s="20" t="s">
        <v>50</v>
      </c>
      <c r="D424" s="20" t="s">
        <v>20</v>
      </c>
      <c r="E424" s="2">
        <v>129.99999999999997</v>
      </c>
      <c r="F424" s="2">
        <v>-151.51515151515153</v>
      </c>
      <c r="G424">
        <v>14</v>
      </c>
      <c r="H424">
        <v>41</v>
      </c>
      <c r="I424" s="9"/>
      <c r="J424" s="2" t="str">
        <f t="shared" si="170"/>
        <v>Kansas City Chiefs</v>
      </c>
      <c r="K424" s="2" t="str">
        <f t="shared" si="171"/>
        <v>Las Vegas Raiders</v>
      </c>
      <c r="L424" s="17">
        <f t="shared" si="172"/>
        <v>-151.51515151515153</v>
      </c>
      <c r="M424" s="18">
        <f t="shared" si="173"/>
        <v>129.99999999999997</v>
      </c>
      <c r="N424" s="4">
        <f t="shared" si="151"/>
        <v>1.71</v>
      </c>
      <c r="O424" s="4">
        <f t="shared" si="152"/>
        <v>2.2000000000000002</v>
      </c>
      <c r="P424" s="4"/>
      <c r="Q424" s="4"/>
      <c r="R424" s="1">
        <f t="shared" si="153"/>
        <v>0.58479532163742687</v>
      </c>
      <c r="S424" s="1">
        <f t="shared" si="154"/>
        <v>0.45454545454545453</v>
      </c>
      <c r="T424" s="1">
        <f t="shared" si="155"/>
        <v>3.7851662404092101E-2</v>
      </c>
      <c r="U424" s="1">
        <f t="shared" si="156"/>
        <v>6.5124933545986169E-2</v>
      </c>
      <c r="V424" s="1">
        <f t="shared" si="157"/>
        <v>0.57612493354598615</v>
      </c>
      <c r="W424" s="1"/>
      <c r="X424" s="17">
        <f t="shared" si="158"/>
        <v>735.73463284275692</v>
      </c>
      <c r="Y424" s="18">
        <f t="shared" si="159"/>
        <v>1235.8449349286186</v>
      </c>
      <c r="Z424" s="2">
        <f t="shared" si="160"/>
        <v>698.94790120061907</v>
      </c>
      <c r="AA424" s="18">
        <f t="shared" si="161"/>
        <v>1174.0526881821877</v>
      </c>
      <c r="AB424" s="2">
        <f t="shared" si="162"/>
        <v>-143.07218009843768</v>
      </c>
      <c r="AC424" s="2">
        <f t="shared" si="163"/>
        <v>117.40526881821877</v>
      </c>
      <c r="AD424" s="2">
        <f t="shared" si="164"/>
        <v>698.94790120061907</v>
      </c>
      <c r="AE424" s="2">
        <f t="shared" si="165"/>
        <v>-1000</v>
      </c>
      <c r="AF424" s="5">
        <f t="shared" si="166"/>
        <v>0.71</v>
      </c>
      <c r="AG424" s="5">
        <f t="shared" si="167"/>
        <v>-1</v>
      </c>
      <c r="AH424" s="3">
        <f t="shared" si="168"/>
        <v>202111</v>
      </c>
      <c r="AI424" s="21">
        <v>2.2000000000000002</v>
      </c>
      <c r="AJ424" s="21">
        <v>1.71</v>
      </c>
      <c r="AK424" s="21">
        <v>2.2999999999999998</v>
      </c>
      <c r="AL424" s="21">
        <v>1.66</v>
      </c>
      <c r="AO424">
        <f t="shared" si="169"/>
        <v>-160</v>
      </c>
      <c r="AP424">
        <f>IF(E424&lt;F424,G424,H424)</f>
        <v>41</v>
      </c>
      <c r="AQ424">
        <f>IF(E424&lt;F424,H424,G424)</f>
        <v>14</v>
      </c>
    </row>
    <row r="425" spans="2:43" x14ac:dyDescent="0.25">
      <c r="B425" s="24">
        <v>44514</v>
      </c>
      <c r="C425" s="20" t="s">
        <v>38</v>
      </c>
      <c r="D425" s="20" t="s">
        <v>19</v>
      </c>
      <c r="E425" s="2">
        <v>-111.11111111111113</v>
      </c>
      <c r="F425" s="2">
        <v>-111.11111111111113</v>
      </c>
      <c r="G425">
        <v>13</v>
      </c>
      <c r="H425">
        <v>30</v>
      </c>
      <c r="I425" s="9"/>
      <c r="J425" s="2" t="str">
        <f t="shared" si="170"/>
        <v>Denver Broncos</v>
      </c>
      <c r="K425" s="2" t="str">
        <f t="shared" si="171"/>
        <v>Philadelphia Eagles</v>
      </c>
      <c r="L425" s="17">
        <f t="shared" si="172"/>
        <v>-111.11111111111113</v>
      </c>
      <c r="M425" s="18">
        <f t="shared" si="173"/>
        <v>-111.11111111111113</v>
      </c>
      <c r="N425" s="4">
        <f t="shared" si="151"/>
        <v>1.74</v>
      </c>
      <c r="O425" s="4">
        <f t="shared" si="152"/>
        <v>2.15</v>
      </c>
      <c r="P425" s="4"/>
      <c r="Q425" s="4"/>
      <c r="R425" s="1">
        <f t="shared" si="153"/>
        <v>0.57471264367816088</v>
      </c>
      <c r="S425" s="1">
        <f t="shared" si="154"/>
        <v>0.46511627906976744</v>
      </c>
      <c r="T425" s="1">
        <f t="shared" si="155"/>
        <v>3.8303341902313659E-2</v>
      </c>
      <c r="U425" s="1">
        <f t="shared" si="156"/>
        <v>5.4798182304196724E-2</v>
      </c>
      <c r="V425" s="1">
        <f t="shared" si="157"/>
        <v>0.56579818230419676</v>
      </c>
      <c r="W425" s="1"/>
      <c r="X425" s="17">
        <f t="shared" si="158"/>
        <v>767.41465645493759</v>
      </c>
      <c r="Y425" s="18">
        <f t="shared" si="159"/>
        <v>1185.8985221458363</v>
      </c>
      <c r="Z425" s="2">
        <f t="shared" si="160"/>
        <v>729.04392363219063</v>
      </c>
      <c r="AA425" s="18">
        <f t="shared" si="161"/>
        <v>1126.6035960385445</v>
      </c>
      <c r="AB425" s="2">
        <f t="shared" si="162"/>
        <v>-137.16594673992637</v>
      </c>
      <c r="AC425" s="2">
        <f t="shared" si="163"/>
        <v>112.66035960385446</v>
      </c>
      <c r="AD425" s="2">
        <f t="shared" si="164"/>
        <v>729.04392363219063</v>
      </c>
      <c r="AE425" s="2">
        <f t="shared" si="165"/>
        <v>-1000</v>
      </c>
      <c r="AF425" s="5">
        <f t="shared" si="166"/>
        <v>0.74</v>
      </c>
      <c r="AG425" s="5">
        <f t="shared" si="167"/>
        <v>-1</v>
      </c>
      <c r="AH425" s="3">
        <f t="shared" si="168"/>
        <v>202111</v>
      </c>
      <c r="AI425" s="21">
        <v>1.74</v>
      </c>
      <c r="AJ425" s="21">
        <v>2.15</v>
      </c>
      <c r="AK425" s="21">
        <v>1.9</v>
      </c>
      <c r="AL425" s="21">
        <v>1.9</v>
      </c>
      <c r="AO425">
        <f t="shared" si="169"/>
        <v>-120</v>
      </c>
      <c r="AP425">
        <f>IF(E425&lt;F425,G425,H425)</f>
        <v>30</v>
      </c>
      <c r="AQ425">
        <f>IF(E425&lt;F425,H425,G425)</f>
        <v>13</v>
      </c>
    </row>
    <row r="426" spans="2:43" x14ac:dyDescent="0.25">
      <c r="B426" s="24">
        <v>44514</v>
      </c>
      <c r="C426" s="20" t="s">
        <v>33</v>
      </c>
      <c r="D426" s="20" t="s">
        <v>32</v>
      </c>
      <c r="E426" s="2">
        <v>-181.81818181818181</v>
      </c>
      <c r="F426" s="2">
        <v>160</v>
      </c>
      <c r="G426">
        <v>17</v>
      </c>
      <c r="H426">
        <v>0</v>
      </c>
      <c r="I426" s="9"/>
      <c r="J426" s="2" t="str">
        <f t="shared" si="170"/>
        <v>Green Bay Packers</v>
      </c>
      <c r="K426" s="2" t="str">
        <f t="shared" si="171"/>
        <v>Seattle Seahawks</v>
      </c>
      <c r="L426" s="17">
        <f t="shared" si="172"/>
        <v>-181.81818181818181</v>
      </c>
      <c r="M426" s="18">
        <f t="shared" si="173"/>
        <v>160</v>
      </c>
      <c r="N426" s="4">
        <f t="shared" si="151"/>
        <v>1.4</v>
      </c>
      <c r="O426" s="4">
        <f t="shared" si="152"/>
        <v>3.05</v>
      </c>
      <c r="P426" s="4"/>
      <c r="Q426" s="4"/>
      <c r="R426" s="1">
        <f t="shared" si="153"/>
        <v>0.7142857142857143</v>
      </c>
      <c r="S426" s="1">
        <f t="shared" si="154"/>
        <v>0.32786885245901642</v>
      </c>
      <c r="T426" s="1">
        <f t="shared" si="155"/>
        <v>4.0449438202247112E-2</v>
      </c>
      <c r="U426" s="1">
        <f t="shared" si="156"/>
        <v>0.19320843091334894</v>
      </c>
      <c r="V426" s="1">
        <f t="shared" si="157"/>
        <v>0.70420843091334895</v>
      </c>
      <c r="W426" s="1"/>
      <c r="X426" s="17">
        <f t="shared" si="158"/>
        <v>420.03412072617954</v>
      </c>
      <c r="Y426" s="18">
        <f t="shared" si="159"/>
        <v>2105.3798440390528</v>
      </c>
      <c r="Z426" s="2">
        <f t="shared" si="160"/>
        <v>399.03241468987056</v>
      </c>
      <c r="AA426" s="18">
        <f t="shared" si="161"/>
        <v>2000.1108518371002</v>
      </c>
      <c r="AB426" s="2">
        <f t="shared" si="162"/>
        <v>-250.60620721181351</v>
      </c>
      <c r="AC426" s="2">
        <f t="shared" si="163"/>
        <v>200.01108518371001</v>
      </c>
      <c r="AD426" s="2">
        <f t="shared" si="164"/>
        <v>399.03241468987056</v>
      </c>
      <c r="AE426" s="2">
        <f t="shared" si="165"/>
        <v>-1000</v>
      </c>
      <c r="AF426" s="5">
        <f t="shared" si="166"/>
        <v>0.39999999999999991</v>
      </c>
      <c r="AG426" s="5">
        <f t="shared" si="167"/>
        <v>-1</v>
      </c>
      <c r="AH426" s="3">
        <f t="shared" si="168"/>
        <v>202111</v>
      </c>
      <c r="AI426" s="21">
        <v>1.4</v>
      </c>
      <c r="AJ426" s="21">
        <v>3.05</v>
      </c>
      <c r="AK426" s="21">
        <v>1.55</v>
      </c>
      <c r="AL426" s="21">
        <v>2.6</v>
      </c>
      <c r="AO426">
        <f t="shared" si="169"/>
        <v>-190</v>
      </c>
      <c r="AP426">
        <f>IF(E426&lt;F426,G426,H426)</f>
        <v>17</v>
      </c>
      <c r="AQ426">
        <f>IF(E426&lt;F426,H426,G426)</f>
        <v>0</v>
      </c>
    </row>
    <row r="427" spans="2:43" s="14" customFormat="1" x14ac:dyDescent="0.25">
      <c r="B427" s="24">
        <v>44514</v>
      </c>
      <c r="C427" s="20" t="s">
        <v>48</v>
      </c>
      <c r="D427" s="20" t="s">
        <v>44</v>
      </c>
      <c r="E427" s="2">
        <v>-333.33333333333326</v>
      </c>
      <c r="F427" s="2">
        <v>265</v>
      </c>
      <c r="G427">
        <v>10</v>
      </c>
      <c r="H427">
        <v>34</v>
      </c>
      <c r="I427" s="9"/>
      <c r="J427" s="2" t="str">
        <f t="shared" si="170"/>
        <v>Arizona Cardinals</v>
      </c>
      <c r="K427" s="2" t="str">
        <f t="shared" si="171"/>
        <v>Carolina Panthers</v>
      </c>
      <c r="L427" s="17">
        <f t="shared" si="172"/>
        <v>-333.33333333333326</v>
      </c>
      <c r="M427" s="18">
        <f t="shared" si="173"/>
        <v>265</v>
      </c>
      <c r="N427" s="4">
        <f t="shared" si="151"/>
        <v>1.2</v>
      </c>
      <c r="O427" s="4">
        <f t="shared" si="152"/>
        <v>4.75</v>
      </c>
      <c r="P427" s="4"/>
      <c r="Q427" s="4"/>
      <c r="R427" s="1">
        <f t="shared" si="153"/>
        <v>0.83333333333333337</v>
      </c>
      <c r="S427" s="1">
        <f t="shared" si="154"/>
        <v>0.21052631578947367</v>
      </c>
      <c r="T427" s="1">
        <f t="shared" si="155"/>
        <v>4.2016806722689037E-2</v>
      </c>
      <c r="U427" s="1">
        <f t="shared" si="156"/>
        <v>0.31140350877192985</v>
      </c>
      <c r="V427" s="1">
        <f t="shared" si="157"/>
        <v>0.82240350877192991</v>
      </c>
      <c r="W427" s="1"/>
      <c r="X427" s="17">
        <f t="shared" si="158"/>
        <v>215.94811954689931</v>
      </c>
      <c r="Y427" s="18">
        <f t="shared" si="159"/>
        <v>3787.1793685900598</v>
      </c>
      <c r="Z427" s="2">
        <f t="shared" si="160"/>
        <v>205.15071356955434</v>
      </c>
      <c r="AA427" s="18">
        <f t="shared" si="161"/>
        <v>3597.8204001605568</v>
      </c>
      <c r="AB427" s="2">
        <f t="shared" si="162"/>
        <v>-487.44651315139578</v>
      </c>
      <c r="AC427" s="2">
        <f t="shared" si="163"/>
        <v>359.7820400160557</v>
      </c>
      <c r="AD427" s="2">
        <f t="shared" si="164"/>
        <v>-1000</v>
      </c>
      <c r="AE427" s="2">
        <f t="shared" si="165"/>
        <v>3597.8204001605568</v>
      </c>
      <c r="AF427" s="5">
        <f t="shared" si="166"/>
        <v>-1</v>
      </c>
      <c r="AG427" s="5">
        <f t="shared" si="167"/>
        <v>3.75</v>
      </c>
      <c r="AH427" s="3">
        <f t="shared" si="168"/>
        <v>202111</v>
      </c>
      <c r="AI427" s="21">
        <v>1.2</v>
      </c>
      <c r="AJ427" s="21">
        <v>4.75</v>
      </c>
      <c r="AK427" s="21">
        <v>1.3</v>
      </c>
      <c r="AL427" s="21">
        <v>3.65</v>
      </c>
      <c r="AO427">
        <f t="shared" si="169"/>
        <v>-400</v>
      </c>
      <c r="AP427">
        <f>IF(E427&lt;F427,G427,H427)</f>
        <v>10</v>
      </c>
      <c r="AQ427">
        <f>IF(E427&lt;F427,H427,G427)</f>
        <v>34</v>
      </c>
    </row>
    <row r="428" spans="2:43" x14ac:dyDescent="0.25">
      <c r="B428" s="24">
        <v>44514</v>
      </c>
      <c r="C428" s="20" t="s">
        <v>31</v>
      </c>
      <c r="D428" s="20" t="s">
        <v>29</v>
      </c>
      <c r="E428" s="2">
        <v>-175.43859649122805</v>
      </c>
      <c r="F428" s="2">
        <v>154.99999999999997</v>
      </c>
      <c r="G428">
        <v>20</v>
      </c>
      <c r="H428">
        <v>27</v>
      </c>
      <c r="I428" s="9"/>
      <c r="J428" s="2" t="str">
        <f t="shared" si="170"/>
        <v>Los Angeles Chargers</v>
      </c>
      <c r="K428" s="2" t="str">
        <f t="shared" si="171"/>
        <v>Minnesota Vikings</v>
      </c>
      <c r="L428" s="17">
        <f t="shared" si="172"/>
        <v>-175.43859649122805</v>
      </c>
      <c r="M428" s="18">
        <f t="shared" si="173"/>
        <v>154.99999999999997</v>
      </c>
      <c r="N428" s="4">
        <f t="shared" si="151"/>
        <v>1.71</v>
      </c>
      <c r="O428" s="4">
        <f t="shared" si="152"/>
        <v>2.2000000000000002</v>
      </c>
      <c r="P428" s="4"/>
      <c r="Q428" s="4"/>
      <c r="R428" s="1">
        <f t="shared" si="153"/>
        <v>0.58479532163742687</v>
      </c>
      <c r="S428" s="1">
        <f t="shared" si="154"/>
        <v>0.45454545454545453</v>
      </c>
      <c r="T428" s="1">
        <f t="shared" si="155"/>
        <v>3.7851662404092101E-2</v>
      </c>
      <c r="U428" s="1">
        <f t="shared" si="156"/>
        <v>6.5124933545986169E-2</v>
      </c>
      <c r="V428" s="1">
        <f t="shared" si="157"/>
        <v>0.57612493354598615</v>
      </c>
      <c r="W428" s="1"/>
      <c r="X428" s="17">
        <f t="shared" si="158"/>
        <v>735.73463284275692</v>
      </c>
      <c r="Y428" s="18">
        <f t="shared" si="159"/>
        <v>1235.8449349286186</v>
      </c>
      <c r="Z428" s="2">
        <f t="shared" si="160"/>
        <v>698.94790120061907</v>
      </c>
      <c r="AA428" s="18">
        <f t="shared" si="161"/>
        <v>1174.0526881821877</v>
      </c>
      <c r="AB428" s="2">
        <f t="shared" si="162"/>
        <v>-143.07218009843768</v>
      </c>
      <c r="AC428" s="2">
        <f t="shared" si="163"/>
        <v>117.40526881821877</v>
      </c>
      <c r="AD428" s="2">
        <f t="shared" si="164"/>
        <v>-1000</v>
      </c>
      <c r="AE428" s="2">
        <f t="shared" si="165"/>
        <v>1174.0526881821877</v>
      </c>
      <c r="AF428" s="5">
        <f t="shared" si="166"/>
        <v>-1</v>
      </c>
      <c r="AG428" s="5">
        <f t="shared" si="167"/>
        <v>1.2000000000000002</v>
      </c>
      <c r="AH428" s="3">
        <f t="shared" si="168"/>
        <v>202111</v>
      </c>
      <c r="AI428" s="21">
        <v>1.71</v>
      </c>
      <c r="AJ428" s="21">
        <v>2.2000000000000002</v>
      </c>
      <c r="AK428" s="21">
        <v>1.57</v>
      </c>
      <c r="AL428" s="21">
        <v>2.5499999999999998</v>
      </c>
      <c r="AO428">
        <f t="shared" si="169"/>
        <v>-180</v>
      </c>
      <c r="AP428">
        <f>IF(E428&lt;F428,G428,H428)</f>
        <v>20</v>
      </c>
      <c r="AQ428">
        <f>IF(E428&lt;F428,H428,G428)</f>
        <v>27</v>
      </c>
    </row>
    <row r="429" spans="2:43" x14ac:dyDescent="0.25">
      <c r="B429" s="24">
        <v>44514</v>
      </c>
      <c r="C429" s="20" t="s">
        <v>23</v>
      </c>
      <c r="D429" s="20" t="s">
        <v>35</v>
      </c>
      <c r="E429" s="2">
        <v>-384.61538461538458</v>
      </c>
      <c r="F429" s="2">
        <v>300</v>
      </c>
      <c r="G429">
        <v>43</v>
      </c>
      <c r="H429">
        <v>3</v>
      </c>
      <c r="I429" s="9"/>
      <c r="J429" s="2" t="str">
        <f t="shared" si="170"/>
        <v>Dallas Cowboys</v>
      </c>
      <c r="K429" s="2" t="str">
        <f t="shared" si="171"/>
        <v>Atlanta Falcons</v>
      </c>
      <c r="L429" s="17">
        <f t="shared" si="172"/>
        <v>-384.61538461538458</v>
      </c>
      <c r="M429" s="18">
        <f t="shared" si="173"/>
        <v>300</v>
      </c>
      <c r="N429" s="4">
        <f t="shared" si="151"/>
        <v>1.23</v>
      </c>
      <c r="O429" s="4">
        <f t="shared" si="152"/>
        <v>4.25</v>
      </c>
      <c r="P429" s="4"/>
      <c r="Q429" s="4"/>
      <c r="R429" s="1">
        <f t="shared" si="153"/>
        <v>0.81300813008130079</v>
      </c>
      <c r="S429" s="1">
        <f t="shared" si="154"/>
        <v>0.23529411764705882</v>
      </c>
      <c r="T429" s="1">
        <f t="shared" si="155"/>
        <v>4.6076642335766471E-2</v>
      </c>
      <c r="U429" s="1">
        <f t="shared" si="156"/>
        <v>0.28885700621712096</v>
      </c>
      <c r="V429" s="1">
        <f t="shared" si="157"/>
        <v>0.79985700621712097</v>
      </c>
      <c r="W429" s="1"/>
      <c r="X429" s="17">
        <f t="shared" si="158"/>
        <v>250.2234677288684</v>
      </c>
      <c r="Y429" s="18">
        <f t="shared" si="159"/>
        <v>3342.2645955042926</v>
      </c>
      <c r="Z429" s="2">
        <f t="shared" si="160"/>
        <v>237.71229434242497</v>
      </c>
      <c r="AA429" s="18">
        <f t="shared" si="161"/>
        <v>3175.151365729078</v>
      </c>
      <c r="AB429" s="2">
        <f t="shared" si="162"/>
        <v>-420.67660100049278</v>
      </c>
      <c r="AC429" s="2">
        <f t="shared" si="163"/>
        <v>317.51513657290781</v>
      </c>
      <c r="AD429" s="2">
        <f t="shared" si="164"/>
        <v>237.71229434242497</v>
      </c>
      <c r="AE429" s="2">
        <f t="shared" si="165"/>
        <v>-1000</v>
      </c>
      <c r="AF429" s="5">
        <f t="shared" si="166"/>
        <v>0.22999999999999998</v>
      </c>
      <c r="AG429" s="5">
        <f t="shared" si="167"/>
        <v>-1</v>
      </c>
      <c r="AH429" s="3">
        <f t="shared" si="168"/>
        <v>202111</v>
      </c>
      <c r="AI429" s="21">
        <v>1.23</v>
      </c>
      <c r="AJ429" s="21">
        <v>4.25</v>
      </c>
      <c r="AK429" s="21">
        <v>1.26</v>
      </c>
      <c r="AL429" s="21">
        <v>4</v>
      </c>
      <c r="AO429">
        <f t="shared" si="169"/>
        <v>-400</v>
      </c>
      <c r="AP429">
        <f>IF(E429&lt;F429,G429,H429)</f>
        <v>43</v>
      </c>
      <c r="AQ429">
        <f>IF(E429&lt;F429,H429,G429)</f>
        <v>3</v>
      </c>
    </row>
    <row r="430" spans="2:43" x14ac:dyDescent="0.25">
      <c r="B430" s="24">
        <v>44514</v>
      </c>
      <c r="C430" s="20" t="s">
        <v>39</v>
      </c>
      <c r="D430" s="20" t="s">
        <v>26</v>
      </c>
      <c r="E430" s="2">
        <v>-500.00000000000011</v>
      </c>
      <c r="F430" s="2">
        <v>375</v>
      </c>
      <c r="G430">
        <v>23</v>
      </c>
      <c r="H430">
        <v>17</v>
      </c>
      <c r="I430" s="9"/>
      <c r="J430" s="2" t="str">
        <f t="shared" si="170"/>
        <v>Indianapolis Colts</v>
      </c>
      <c r="K430" s="2" t="str">
        <f t="shared" si="171"/>
        <v>Jacksonville Jaguars</v>
      </c>
      <c r="L430" s="17">
        <f t="shared" si="172"/>
        <v>-500.00000000000011</v>
      </c>
      <c r="M430" s="18">
        <f t="shared" si="173"/>
        <v>375</v>
      </c>
      <c r="N430" s="4">
        <f t="shared" si="151"/>
        <v>1.2</v>
      </c>
      <c r="O430" s="4">
        <f t="shared" si="152"/>
        <v>4.75</v>
      </c>
      <c r="P430" s="4"/>
      <c r="Q430" s="4"/>
      <c r="R430" s="1">
        <f t="shared" si="153"/>
        <v>0.83333333333333337</v>
      </c>
      <c r="S430" s="1">
        <f t="shared" si="154"/>
        <v>0.21052631578947367</v>
      </c>
      <c r="T430" s="1">
        <f t="shared" si="155"/>
        <v>4.2016806722689037E-2</v>
      </c>
      <c r="U430" s="1">
        <f t="shared" si="156"/>
        <v>0.31140350877192985</v>
      </c>
      <c r="V430" s="1">
        <f t="shared" si="157"/>
        <v>0.82240350877192991</v>
      </c>
      <c r="W430" s="1"/>
      <c r="X430" s="17">
        <f t="shared" si="158"/>
        <v>215.94811954689931</v>
      </c>
      <c r="Y430" s="18">
        <f t="shared" si="159"/>
        <v>3787.1793685900598</v>
      </c>
      <c r="Z430" s="2">
        <f t="shared" si="160"/>
        <v>205.15071356955434</v>
      </c>
      <c r="AA430" s="18">
        <f t="shared" si="161"/>
        <v>3597.8204001605568</v>
      </c>
      <c r="AB430" s="2">
        <f t="shared" si="162"/>
        <v>-487.44651315139578</v>
      </c>
      <c r="AC430" s="2">
        <f t="shared" si="163"/>
        <v>359.7820400160557</v>
      </c>
      <c r="AD430" s="2">
        <f t="shared" si="164"/>
        <v>205.15071356955434</v>
      </c>
      <c r="AE430" s="2">
        <f t="shared" si="165"/>
        <v>-1000</v>
      </c>
      <c r="AF430" s="5">
        <f t="shared" si="166"/>
        <v>0.19999999999999996</v>
      </c>
      <c r="AG430" s="5">
        <f t="shared" si="167"/>
        <v>-1</v>
      </c>
      <c r="AH430" s="3">
        <f t="shared" si="168"/>
        <v>202111</v>
      </c>
      <c r="AI430" s="21">
        <v>1.2</v>
      </c>
      <c r="AJ430" s="21">
        <v>4.75</v>
      </c>
      <c r="AK430" s="21">
        <v>1.2</v>
      </c>
      <c r="AL430" s="21">
        <v>4.75</v>
      </c>
      <c r="AO430">
        <f t="shared" si="169"/>
        <v>-500</v>
      </c>
      <c r="AP430">
        <f>IF(E430&lt;F430,G430,H430)</f>
        <v>23</v>
      </c>
      <c r="AQ430">
        <f>IF(E430&lt;F430,H430,G430)</f>
        <v>17</v>
      </c>
    </row>
    <row r="431" spans="2:43" x14ac:dyDescent="0.25">
      <c r="B431" s="24">
        <v>44514</v>
      </c>
      <c r="C431" s="20" t="s">
        <v>36</v>
      </c>
      <c r="D431" s="20" t="s">
        <v>46</v>
      </c>
      <c r="E431" s="2">
        <v>-140.84507042253523</v>
      </c>
      <c r="F431" s="2">
        <v>120.00000000000001</v>
      </c>
      <c r="G431">
        <v>45</v>
      </c>
      <c r="H431">
        <v>7</v>
      </c>
      <c r="I431" s="9"/>
      <c r="J431" s="2" t="str">
        <f t="shared" si="170"/>
        <v>New England Patriots</v>
      </c>
      <c r="K431" s="2" t="str">
        <f t="shared" si="171"/>
        <v>Cleveland Browns</v>
      </c>
      <c r="L431" s="17">
        <f t="shared" si="172"/>
        <v>-140.84507042253523</v>
      </c>
      <c r="M431" s="18">
        <f t="shared" si="173"/>
        <v>120.00000000000001</v>
      </c>
      <c r="N431" s="4">
        <f t="shared" si="151"/>
        <v>1.74</v>
      </c>
      <c r="O431" s="4">
        <f t="shared" si="152"/>
        <v>2.15</v>
      </c>
      <c r="P431" s="4"/>
      <c r="Q431" s="4"/>
      <c r="R431" s="1">
        <f t="shared" si="153"/>
        <v>0.57471264367816088</v>
      </c>
      <c r="S431" s="1">
        <f t="shared" si="154"/>
        <v>0.46511627906976744</v>
      </c>
      <c r="T431" s="1">
        <f t="shared" si="155"/>
        <v>3.8303341902313659E-2</v>
      </c>
      <c r="U431" s="1">
        <f t="shared" si="156"/>
        <v>5.4798182304196724E-2</v>
      </c>
      <c r="V431" s="1">
        <f t="shared" si="157"/>
        <v>0.56579818230419676</v>
      </c>
      <c r="W431" s="1"/>
      <c r="X431" s="17">
        <f t="shared" si="158"/>
        <v>767.41465645493759</v>
      </c>
      <c r="Y431" s="18">
        <f t="shared" si="159"/>
        <v>1185.8985221458363</v>
      </c>
      <c r="Z431" s="2">
        <f t="shared" si="160"/>
        <v>729.04392363219063</v>
      </c>
      <c r="AA431" s="18">
        <f t="shared" si="161"/>
        <v>1126.6035960385445</v>
      </c>
      <c r="AB431" s="2">
        <f t="shared" si="162"/>
        <v>-137.16594673992637</v>
      </c>
      <c r="AC431" s="2">
        <f t="shared" si="163"/>
        <v>112.66035960385446</v>
      </c>
      <c r="AD431" s="2">
        <f t="shared" si="164"/>
        <v>729.04392363219063</v>
      </c>
      <c r="AE431" s="2">
        <f t="shared" si="165"/>
        <v>-1000</v>
      </c>
      <c r="AF431" s="5">
        <f t="shared" si="166"/>
        <v>0.74</v>
      </c>
      <c r="AG431" s="5">
        <f t="shared" si="167"/>
        <v>-1</v>
      </c>
      <c r="AH431" s="3">
        <f t="shared" si="168"/>
        <v>202111</v>
      </c>
      <c r="AI431" s="21">
        <v>1.74</v>
      </c>
      <c r="AJ431" s="21">
        <v>2.15</v>
      </c>
      <c r="AK431" s="21">
        <v>1.71</v>
      </c>
      <c r="AL431" s="21">
        <v>2.2000000000000002</v>
      </c>
      <c r="AO431">
        <f t="shared" si="169"/>
        <v>-150</v>
      </c>
      <c r="AP431">
        <f>IF(E431&lt;F431,G431,H431)</f>
        <v>45</v>
      </c>
      <c r="AQ431">
        <f>IF(E431&lt;F431,H431,G431)</f>
        <v>7</v>
      </c>
    </row>
    <row r="432" spans="2:43" x14ac:dyDescent="0.25">
      <c r="B432" s="24">
        <v>44514</v>
      </c>
      <c r="C432" s="20" t="s">
        <v>42</v>
      </c>
      <c r="D432" s="20" t="s">
        <v>24</v>
      </c>
      <c r="E432" s="2">
        <v>550</v>
      </c>
      <c r="F432" s="2">
        <v>-833.33333333333258</v>
      </c>
      <c r="G432">
        <v>17</v>
      </c>
      <c r="H432">
        <v>45</v>
      </c>
      <c r="I432" s="9"/>
      <c r="J432" s="2" t="str">
        <f t="shared" si="170"/>
        <v>Buffalo Bills</v>
      </c>
      <c r="K432" s="2" t="str">
        <f t="shared" si="171"/>
        <v>New York Jets</v>
      </c>
      <c r="L432" s="17">
        <f t="shared" si="172"/>
        <v>-833.33333333333258</v>
      </c>
      <c r="M432" s="18">
        <f t="shared" si="173"/>
        <v>550</v>
      </c>
      <c r="N432" s="4">
        <f t="shared" si="151"/>
        <v>1.1399999999999999</v>
      </c>
      <c r="O432" s="4">
        <f t="shared" si="152"/>
        <v>6</v>
      </c>
      <c r="P432" s="4"/>
      <c r="Q432" s="4"/>
      <c r="R432" s="1">
        <f t="shared" si="153"/>
        <v>0.87719298245614041</v>
      </c>
      <c r="S432" s="1">
        <f t="shared" si="154"/>
        <v>0.16666666666666666</v>
      </c>
      <c r="T432" s="1">
        <f t="shared" si="155"/>
        <v>4.2016806722689037E-2</v>
      </c>
      <c r="U432" s="1">
        <f t="shared" si="156"/>
        <v>0.35526315789473689</v>
      </c>
      <c r="V432" s="1">
        <f t="shared" si="157"/>
        <v>0.86626315789473685</v>
      </c>
      <c r="W432" s="1"/>
      <c r="X432" s="17">
        <f t="shared" si="158"/>
        <v>154.38361990400384</v>
      </c>
      <c r="Y432" s="18">
        <f t="shared" si="159"/>
        <v>4970.4571397663694</v>
      </c>
      <c r="Z432" s="2">
        <f t="shared" si="160"/>
        <v>146.66443890880365</v>
      </c>
      <c r="AA432" s="18">
        <f t="shared" si="161"/>
        <v>4721.9342827780511</v>
      </c>
      <c r="AB432" s="2">
        <f t="shared" si="162"/>
        <v>-681.8285382878687</v>
      </c>
      <c r="AC432" s="2">
        <f t="shared" si="163"/>
        <v>472.19342827780508</v>
      </c>
      <c r="AD432" s="2">
        <f t="shared" si="164"/>
        <v>146.66443890880365</v>
      </c>
      <c r="AE432" s="2">
        <f t="shared" si="165"/>
        <v>-1000</v>
      </c>
      <c r="AF432" s="5">
        <f t="shared" si="166"/>
        <v>0.1399999999999999</v>
      </c>
      <c r="AG432" s="5">
        <f t="shared" si="167"/>
        <v>-1</v>
      </c>
      <c r="AH432" s="3">
        <f t="shared" si="168"/>
        <v>202111</v>
      </c>
      <c r="AI432" s="21">
        <v>6</v>
      </c>
      <c r="AJ432" s="21">
        <v>1.1399999999999999</v>
      </c>
      <c r="AK432" s="21">
        <v>6.5</v>
      </c>
      <c r="AL432" s="21">
        <v>1.1200000000000001</v>
      </c>
      <c r="AO432">
        <f t="shared" si="169"/>
        <v>-900</v>
      </c>
      <c r="AP432">
        <f>IF(E432&lt;F432,G432,H432)</f>
        <v>45</v>
      </c>
      <c r="AQ432">
        <f>IF(E432&lt;F432,H432,G432)</f>
        <v>17</v>
      </c>
    </row>
    <row r="433" spans="2:43" x14ac:dyDescent="0.25">
      <c r="B433" s="24">
        <v>44514</v>
      </c>
      <c r="C433" s="20" t="s">
        <v>45</v>
      </c>
      <c r="D433" s="20" t="s">
        <v>34</v>
      </c>
      <c r="E433" s="2">
        <v>-250.00000000000006</v>
      </c>
      <c r="F433" s="2">
        <v>210</v>
      </c>
      <c r="G433">
        <v>16</v>
      </c>
      <c r="H433">
        <v>16</v>
      </c>
      <c r="I433" s="9"/>
      <c r="J433" s="2" t="str">
        <f t="shared" si="170"/>
        <v>Pittsburgh Steelers</v>
      </c>
      <c r="K433" s="2" t="str">
        <f t="shared" si="171"/>
        <v>Detroit Lions</v>
      </c>
      <c r="L433" s="17">
        <f t="shared" si="172"/>
        <v>-250.00000000000006</v>
      </c>
      <c r="M433" s="18">
        <f t="shared" si="173"/>
        <v>210</v>
      </c>
      <c r="N433" s="4">
        <f t="shared" si="151"/>
        <v>1.22</v>
      </c>
      <c r="O433" s="4">
        <f t="shared" si="152"/>
        <v>4.5</v>
      </c>
      <c r="P433" s="4"/>
      <c r="Q433" s="4"/>
      <c r="R433" s="1">
        <f t="shared" si="153"/>
        <v>0.81967213114754101</v>
      </c>
      <c r="S433" s="1">
        <f t="shared" si="154"/>
        <v>0.22222222222222221</v>
      </c>
      <c r="T433" s="1">
        <f t="shared" si="155"/>
        <v>4.0209790209790097E-2</v>
      </c>
      <c r="U433" s="1">
        <f t="shared" si="156"/>
        <v>0.2987249544626594</v>
      </c>
      <c r="V433" s="1">
        <f t="shared" si="157"/>
        <v>0.80972495446265946</v>
      </c>
      <c r="W433" s="1"/>
      <c r="X433" s="17">
        <f t="shared" si="158"/>
        <v>234.98725646118768</v>
      </c>
      <c r="Y433" s="18">
        <f t="shared" si="159"/>
        <v>3526.591123964678</v>
      </c>
      <c r="Z433" s="2">
        <f t="shared" si="160"/>
        <v>223.2378936381283</v>
      </c>
      <c r="AA433" s="18">
        <f t="shared" si="161"/>
        <v>3350.2615677664439</v>
      </c>
      <c r="AB433" s="2">
        <f t="shared" si="162"/>
        <v>-447.95262296329213</v>
      </c>
      <c r="AC433" s="2">
        <f t="shared" si="163"/>
        <v>335.02615677664437</v>
      </c>
      <c r="AD433" s="2">
        <f t="shared" si="164"/>
        <v>-1000</v>
      </c>
      <c r="AE433" s="2">
        <f t="shared" si="165"/>
        <v>-1000</v>
      </c>
      <c r="AF433" s="5">
        <f t="shared" si="166"/>
        <v>-1</v>
      </c>
      <c r="AG433" s="5">
        <f t="shared" si="167"/>
        <v>-1</v>
      </c>
      <c r="AH433" s="3">
        <f t="shared" si="168"/>
        <v>202111</v>
      </c>
      <c r="AI433" s="21">
        <v>1.22</v>
      </c>
      <c r="AJ433" s="21">
        <v>4.5</v>
      </c>
      <c r="AK433" s="21">
        <v>1.4</v>
      </c>
      <c r="AL433" s="21">
        <v>3.1</v>
      </c>
      <c r="AO433">
        <f t="shared" si="169"/>
        <v>-300</v>
      </c>
      <c r="AP433">
        <f>IF(E433&lt;F433,G433,H433)</f>
        <v>16</v>
      </c>
      <c r="AQ433">
        <f>IF(E433&lt;F433,H433,G433)</f>
        <v>16</v>
      </c>
    </row>
    <row r="434" spans="2:43" x14ac:dyDescent="0.25">
      <c r="B434" s="24">
        <v>44514</v>
      </c>
      <c r="C434" s="20" t="s">
        <v>41</v>
      </c>
      <c r="D434" s="20" t="s">
        <v>43</v>
      </c>
      <c r="E434" s="2">
        <v>-156.25000000000003</v>
      </c>
      <c r="F434" s="2">
        <v>135</v>
      </c>
      <c r="G434">
        <v>23</v>
      </c>
      <c r="H434">
        <v>21</v>
      </c>
      <c r="I434" s="9"/>
      <c r="J434" s="2" t="str">
        <f t="shared" si="170"/>
        <v>Tennessee Titans</v>
      </c>
      <c r="K434" s="2" t="str">
        <f t="shared" si="171"/>
        <v>New Orleans Saints</v>
      </c>
      <c r="L434" s="17">
        <f t="shared" si="172"/>
        <v>-156.25000000000003</v>
      </c>
      <c r="M434" s="18">
        <f t="shared" si="173"/>
        <v>135</v>
      </c>
      <c r="N434" s="4">
        <f t="shared" si="151"/>
        <v>1.71</v>
      </c>
      <c r="O434" s="4">
        <f t="shared" si="152"/>
        <v>2.2000000000000002</v>
      </c>
      <c r="P434" s="4"/>
      <c r="Q434" s="4"/>
      <c r="R434" s="1">
        <f t="shared" si="153"/>
        <v>0.58479532163742687</v>
      </c>
      <c r="S434" s="1">
        <f t="shared" si="154"/>
        <v>0.45454545454545453</v>
      </c>
      <c r="T434" s="1">
        <f t="shared" si="155"/>
        <v>3.7851662404092101E-2</v>
      </c>
      <c r="U434" s="1">
        <f t="shared" si="156"/>
        <v>6.5124933545986169E-2</v>
      </c>
      <c r="V434" s="1">
        <f t="shared" si="157"/>
        <v>0.57612493354598615</v>
      </c>
      <c r="W434" s="1"/>
      <c r="X434" s="17">
        <f t="shared" si="158"/>
        <v>735.73463284275692</v>
      </c>
      <c r="Y434" s="18">
        <f t="shared" si="159"/>
        <v>1235.8449349286186</v>
      </c>
      <c r="Z434" s="2">
        <f t="shared" si="160"/>
        <v>698.94790120061907</v>
      </c>
      <c r="AA434" s="18">
        <f t="shared" si="161"/>
        <v>1174.0526881821877</v>
      </c>
      <c r="AB434" s="2">
        <f t="shared" si="162"/>
        <v>-143.07218009843768</v>
      </c>
      <c r="AC434" s="2">
        <f t="shared" si="163"/>
        <v>117.40526881821877</v>
      </c>
      <c r="AD434" s="2">
        <f t="shared" si="164"/>
        <v>698.94790120061907</v>
      </c>
      <c r="AE434" s="2">
        <f t="shared" si="165"/>
        <v>-1000</v>
      </c>
      <c r="AF434" s="5">
        <f t="shared" si="166"/>
        <v>0.71</v>
      </c>
      <c r="AG434" s="5">
        <f t="shared" si="167"/>
        <v>-1</v>
      </c>
      <c r="AH434" s="3">
        <f t="shared" si="168"/>
        <v>202111</v>
      </c>
      <c r="AI434" s="21">
        <v>1.71</v>
      </c>
      <c r="AJ434" s="21">
        <v>2.2000000000000002</v>
      </c>
      <c r="AK434" s="21">
        <v>1.64</v>
      </c>
      <c r="AL434" s="21">
        <v>2.35</v>
      </c>
      <c r="AO434">
        <f t="shared" si="169"/>
        <v>-160</v>
      </c>
      <c r="AP434">
        <f>IF(E434&lt;F434,G434,H434)</f>
        <v>23</v>
      </c>
      <c r="AQ434">
        <f>IF(E434&lt;F434,H434,G434)</f>
        <v>21</v>
      </c>
    </row>
    <row r="435" spans="2:43" x14ac:dyDescent="0.25">
      <c r="B435" s="24">
        <v>44514</v>
      </c>
      <c r="C435" s="20" t="s">
        <v>51</v>
      </c>
      <c r="D435" s="20" t="s">
        <v>27</v>
      </c>
      <c r="E435" s="2">
        <v>375</v>
      </c>
      <c r="F435" s="2">
        <v>-500.00000000000011</v>
      </c>
      <c r="G435">
        <v>29</v>
      </c>
      <c r="H435">
        <v>19</v>
      </c>
      <c r="I435" s="9"/>
      <c r="J435" s="2" t="str">
        <f t="shared" si="170"/>
        <v>Tampa Bay Buccaneers</v>
      </c>
      <c r="K435" s="2" t="str">
        <f t="shared" si="171"/>
        <v>Washington Football Team</v>
      </c>
      <c r="L435" s="17">
        <f t="shared" si="172"/>
        <v>-500.00000000000011</v>
      </c>
      <c r="M435" s="18">
        <f t="shared" si="173"/>
        <v>375</v>
      </c>
      <c r="N435" s="4">
        <f t="shared" si="151"/>
        <v>1.22</v>
      </c>
      <c r="O435" s="4">
        <f t="shared" si="152"/>
        <v>4.5</v>
      </c>
      <c r="P435" s="4"/>
      <c r="Q435" s="4"/>
      <c r="R435" s="1">
        <f t="shared" si="153"/>
        <v>0.81967213114754101</v>
      </c>
      <c r="S435" s="1">
        <f t="shared" si="154"/>
        <v>0.22222222222222221</v>
      </c>
      <c r="T435" s="1">
        <f t="shared" si="155"/>
        <v>4.0209790209790097E-2</v>
      </c>
      <c r="U435" s="1">
        <f t="shared" si="156"/>
        <v>0.2987249544626594</v>
      </c>
      <c r="V435" s="1">
        <f t="shared" si="157"/>
        <v>0.80972495446265946</v>
      </c>
      <c r="W435" s="1"/>
      <c r="X435" s="17">
        <f t="shared" si="158"/>
        <v>234.98725646118768</v>
      </c>
      <c r="Y435" s="18">
        <f t="shared" si="159"/>
        <v>3526.591123964678</v>
      </c>
      <c r="Z435" s="2">
        <f t="shared" si="160"/>
        <v>223.2378936381283</v>
      </c>
      <c r="AA435" s="18">
        <f t="shared" si="161"/>
        <v>3350.2615677664439</v>
      </c>
      <c r="AB435" s="2">
        <f t="shared" si="162"/>
        <v>-447.95262296329213</v>
      </c>
      <c r="AC435" s="2">
        <f t="shared" si="163"/>
        <v>335.02615677664437</v>
      </c>
      <c r="AD435" s="2">
        <f t="shared" si="164"/>
        <v>-1000</v>
      </c>
      <c r="AE435" s="2">
        <f t="shared" si="165"/>
        <v>3350.2615677664439</v>
      </c>
      <c r="AF435" s="5">
        <f t="shared" si="166"/>
        <v>-1</v>
      </c>
      <c r="AG435" s="5">
        <f t="shared" si="167"/>
        <v>3.5</v>
      </c>
      <c r="AH435" s="3">
        <f t="shared" si="168"/>
        <v>202111</v>
      </c>
      <c r="AI435" s="21">
        <v>4.5</v>
      </c>
      <c r="AJ435" s="21">
        <v>1.22</v>
      </c>
      <c r="AK435" s="21">
        <v>4.75</v>
      </c>
      <c r="AL435" s="21">
        <v>1.2</v>
      </c>
      <c r="AO435">
        <f t="shared" si="169"/>
        <v>-500</v>
      </c>
      <c r="AP435">
        <f>IF(E435&lt;F435,G435,H435)</f>
        <v>19</v>
      </c>
      <c r="AQ435">
        <f>IF(E435&lt;F435,H435,G435)</f>
        <v>29</v>
      </c>
    </row>
    <row r="436" spans="2:43" x14ac:dyDescent="0.25">
      <c r="B436" s="24">
        <v>44511</v>
      </c>
      <c r="C436" s="20" t="s">
        <v>30</v>
      </c>
      <c r="D436" s="20" t="s">
        <v>28</v>
      </c>
      <c r="E436" s="2">
        <v>320</v>
      </c>
      <c r="F436" s="2">
        <v>-400</v>
      </c>
      <c r="G436">
        <v>22</v>
      </c>
      <c r="H436">
        <v>10</v>
      </c>
      <c r="I436" s="9"/>
      <c r="J436" s="2" t="str">
        <f t="shared" si="170"/>
        <v>Baltimore Ravens</v>
      </c>
      <c r="K436" s="2" t="str">
        <f t="shared" si="171"/>
        <v>Miami Dolphins</v>
      </c>
      <c r="L436" s="17">
        <f t="shared" si="172"/>
        <v>-400</v>
      </c>
      <c r="M436" s="18">
        <f t="shared" si="173"/>
        <v>320</v>
      </c>
      <c r="N436" s="4">
        <f t="shared" si="151"/>
        <v>1.28</v>
      </c>
      <c r="O436" s="4">
        <f t="shared" si="152"/>
        <v>3.75</v>
      </c>
      <c r="P436" s="4"/>
      <c r="Q436" s="4"/>
      <c r="R436" s="1">
        <f t="shared" si="153"/>
        <v>0.78125</v>
      </c>
      <c r="S436" s="1">
        <f t="shared" si="154"/>
        <v>0.26666666666666666</v>
      </c>
      <c r="T436" s="1">
        <f t="shared" si="155"/>
        <v>4.5725646123260466E-2</v>
      </c>
      <c r="U436" s="1">
        <f t="shared" si="156"/>
        <v>0.2572916666666667</v>
      </c>
      <c r="V436" s="1">
        <f t="shared" si="157"/>
        <v>0.76829166666666671</v>
      </c>
      <c r="W436" s="1"/>
      <c r="X436" s="17">
        <f t="shared" si="158"/>
        <v>301.58902326590373</v>
      </c>
      <c r="Y436" s="18">
        <f t="shared" si="159"/>
        <v>2840.2616005464147</v>
      </c>
      <c r="Z436" s="2">
        <f t="shared" si="160"/>
        <v>286.50957210260856</v>
      </c>
      <c r="AA436" s="18">
        <f t="shared" si="161"/>
        <v>2698.2485205190937</v>
      </c>
      <c r="AB436" s="2">
        <f t="shared" si="162"/>
        <v>-349.02847840695074</v>
      </c>
      <c r="AC436" s="2">
        <f t="shared" si="163"/>
        <v>269.82485205190937</v>
      </c>
      <c r="AD436" s="2">
        <f t="shared" si="164"/>
        <v>-1000</v>
      </c>
      <c r="AE436" s="2">
        <f t="shared" si="165"/>
        <v>2698.2485205190937</v>
      </c>
      <c r="AF436" s="5">
        <f t="shared" si="166"/>
        <v>-1</v>
      </c>
      <c r="AG436" s="5">
        <f t="shared" si="167"/>
        <v>2.75</v>
      </c>
      <c r="AH436" s="3">
        <f t="shared" si="168"/>
        <v>202111</v>
      </c>
      <c r="AI436" s="21">
        <v>3.75</v>
      </c>
      <c r="AJ436" s="21">
        <v>1.28</v>
      </c>
      <c r="AK436" s="21">
        <v>4.2</v>
      </c>
      <c r="AL436" s="21">
        <v>1.25</v>
      </c>
      <c r="AO436">
        <f t="shared" si="169"/>
        <v>-400</v>
      </c>
      <c r="AP436">
        <f>IF(E436&lt;F436,G436,H436)</f>
        <v>10</v>
      </c>
      <c r="AQ436">
        <f>IF(E436&lt;F436,H436,G436)</f>
        <v>22</v>
      </c>
    </row>
    <row r="437" spans="2:43" x14ac:dyDescent="0.25">
      <c r="B437" s="24">
        <v>44508</v>
      </c>
      <c r="C437" s="20" t="s">
        <v>45</v>
      </c>
      <c r="D437" s="20" t="s">
        <v>37</v>
      </c>
      <c r="E437" s="2">
        <v>-312.49999999999994</v>
      </c>
      <c r="F437" s="2">
        <v>250</v>
      </c>
      <c r="G437">
        <v>29</v>
      </c>
      <c r="H437">
        <v>27</v>
      </c>
      <c r="I437" s="9"/>
      <c r="J437" s="2" t="str">
        <f t="shared" si="170"/>
        <v>Pittsburgh Steelers</v>
      </c>
      <c r="K437" s="2" t="str">
        <f t="shared" si="171"/>
        <v>Chicago Bears</v>
      </c>
      <c r="L437" s="17">
        <f t="shared" si="172"/>
        <v>-312.49999999999994</v>
      </c>
      <c r="M437" s="18">
        <f t="shared" si="173"/>
        <v>250</v>
      </c>
      <c r="N437" s="4">
        <f t="shared" si="151"/>
        <v>1.37</v>
      </c>
      <c r="O437" s="4">
        <f t="shared" si="152"/>
        <v>3.2</v>
      </c>
      <c r="P437" s="4"/>
      <c r="Q437" s="4"/>
      <c r="R437" s="1">
        <f t="shared" si="153"/>
        <v>0.72992700729927007</v>
      </c>
      <c r="S437" s="1">
        <f t="shared" si="154"/>
        <v>0.3125</v>
      </c>
      <c r="T437" s="1">
        <f t="shared" si="155"/>
        <v>4.0700218818380707E-2</v>
      </c>
      <c r="U437" s="1">
        <f t="shared" si="156"/>
        <v>0.20871350364963503</v>
      </c>
      <c r="V437" s="1">
        <f t="shared" si="157"/>
        <v>0.71971350364963504</v>
      </c>
      <c r="W437" s="1"/>
      <c r="X437" s="17">
        <f t="shared" si="158"/>
        <v>389.44176388110628</v>
      </c>
      <c r="Y437" s="18">
        <f t="shared" si="159"/>
        <v>2256.8044836814311</v>
      </c>
      <c r="Z437" s="2">
        <f t="shared" si="160"/>
        <v>369.96967568705094</v>
      </c>
      <c r="AA437" s="18">
        <f t="shared" si="161"/>
        <v>2143.9642594973593</v>
      </c>
      <c r="AB437" s="2">
        <f t="shared" si="162"/>
        <v>-270.29242278923357</v>
      </c>
      <c r="AC437" s="2">
        <f t="shared" si="163"/>
        <v>214.39642594973594</v>
      </c>
      <c r="AD437" s="2">
        <f t="shared" si="164"/>
        <v>369.96967568705094</v>
      </c>
      <c r="AE437" s="2">
        <f t="shared" si="165"/>
        <v>-1000</v>
      </c>
      <c r="AF437" s="5">
        <f t="shared" si="166"/>
        <v>0.37000000000000011</v>
      </c>
      <c r="AG437" s="5">
        <f t="shared" si="167"/>
        <v>-1</v>
      </c>
      <c r="AH437" s="3">
        <f t="shared" si="168"/>
        <v>202111</v>
      </c>
      <c r="AI437" s="21">
        <v>1.37</v>
      </c>
      <c r="AJ437" s="21">
        <v>3.2</v>
      </c>
      <c r="AK437" s="21">
        <v>1.32</v>
      </c>
      <c r="AL437" s="21">
        <v>3.5</v>
      </c>
      <c r="AO437">
        <f t="shared" si="169"/>
        <v>-400</v>
      </c>
      <c r="AP437">
        <f>IF(E437&lt;F437,G437,H437)</f>
        <v>29</v>
      </c>
      <c r="AQ437">
        <f>IF(E437&lt;F437,H437,G437)</f>
        <v>27</v>
      </c>
    </row>
    <row r="438" spans="2:43" x14ac:dyDescent="0.25">
      <c r="B438" s="24">
        <v>44507</v>
      </c>
      <c r="C438" s="20" t="s">
        <v>47</v>
      </c>
      <c r="D438" s="20" t="s">
        <v>41</v>
      </c>
      <c r="E438" s="2">
        <v>-370.37037037037032</v>
      </c>
      <c r="F438" s="2">
        <v>280</v>
      </c>
      <c r="G438">
        <v>16</v>
      </c>
      <c r="H438">
        <v>28</v>
      </c>
      <c r="I438" s="9"/>
      <c r="J438" s="2" t="str">
        <f t="shared" si="170"/>
        <v>Los Angeles Rams</v>
      </c>
      <c r="K438" s="2" t="str">
        <f t="shared" si="171"/>
        <v>Tennessee Titans</v>
      </c>
      <c r="L438" s="17">
        <f t="shared" si="172"/>
        <v>-370.37037037037032</v>
      </c>
      <c r="M438" s="18">
        <f t="shared" si="173"/>
        <v>280</v>
      </c>
      <c r="N438" s="4">
        <f t="shared" si="151"/>
        <v>1.38</v>
      </c>
      <c r="O438" s="4">
        <f t="shared" si="152"/>
        <v>3.15</v>
      </c>
      <c r="P438" s="4"/>
      <c r="Q438" s="4"/>
      <c r="R438" s="1">
        <f t="shared" si="153"/>
        <v>0.7246376811594204</v>
      </c>
      <c r="S438" s="1">
        <f t="shared" si="154"/>
        <v>0.31746031746031744</v>
      </c>
      <c r="T438" s="1">
        <f t="shared" si="155"/>
        <v>4.039735099337749E-2</v>
      </c>
      <c r="U438" s="1">
        <f t="shared" si="156"/>
        <v>0.20358868184955148</v>
      </c>
      <c r="V438" s="1">
        <f t="shared" si="157"/>
        <v>0.71458868184955149</v>
      </c>
      <c r="W438" s="1"/>
      <c r="X438" s="17">
        <f t="shared" si="158"/>
        <v>399.40643533805462</v>
      </c>
      <c r="Y438" s="18">
        <f t="shared" si="159"/>
        <v>2205.1924375584526</v>
      </c>
      <c r="Z438" s="2">
        <f t="shared" si="160"/>
        <v>379.43611357115185</v>
      </c>
      <c r="AA438" s="18">
        <f t="shared" si="161"/>
        <v>2094.93281568053</v>
      </c>
      <c r="AB438" s="2">
        <f t="shared" si="162"/>
        <v>-263.54897813712716</v>
      </c>
      <c r="AC438" s="2">
        <f t="shared" si="163"/>
        <v>209.49328156805299</v>
      </c>
      <c r="AD438" s="2">
        <f t="shared" si="164"/>
        <v>-1000</v>
      </c>
      <c r="AE438" s="2">
        <f t="shared" si="165"/>
        <v>2094.93281568053</v>
      </c>
      <c r="AF438" s="5">
        <f t="shared" si="166"/>
        <v>-1</v>
      </c>
      <c r="AG438" s="5">
        <f t="shared" si="167"/>
        <v>2.15</v>
      </c>
      <c r="AH438" s="3">
        <f t="shared" si="168"/>
        <v>202111</v>
      </c>
      <c r="AI438" s="21">
        <v>1.38</v>
      </c>
      <c r="AJ438" s="21">
        <v>3.15</v>
      </c>
      <c r="AK438" s="21">
        <v>1.27</v>
      </c>
      <c r="AL438" s="21">
        <v>3.8</v>
      </c>
      <c r="AO438">
        <f t="shared" si="169"/>
        <v>-400</v>
      </c>
      <c r="AP438">
        <f>IF(E438&lt;F438,G438,H438)</f>
        <v>16</v>
      </c>
      <c r="AQ438">
        <f>IF(E438&lt;F438,H438,G438)</f>
        <v>28</v>
      </c>
    </row>
    <row r="439" spans="2:43" x14ac:dyDescent="0.25">
      <c r="B439" s="24">
        <v>44507</v>
      </c>
      <c r="C439" s="20" t="s">
        <v>20</v>
      </c>
      <c r="D439" s="20" t="s">
        <v>33</v>
      </c>
      <c r="E439" s="2">
        <v>-333.33333333333326</v>
      </c>
      <c r="F439" s="2">
        <v>265</v>
      </c>
      <c r="G439">
        <v>13</v>
      </c>
      <c r="H439">
        <v>7</v>
      </c>
      <c r="I439" s="9"/>
      <c r="J439" s="2" t="str">
        <f t="shared" si="170"/>
        <v>Kansas City Chiefs</v>
      </c>
      <c r="K439" s="2" t="str">
        <f t="shared" si="171"/>
        <v>Green Bay Packers</v>
      </c>
      <c r="L439" s="17">
        <f t="shared" si="172"/>
        <v>-333.33333333333326</v>
      </c>
      <c r="M439" s="18">
        <f t="shared" si="173"/>
        <v>265</v>
      </c>
      <c r="N439" s="4">
        <f t="shared" si="151"/>
        <v>1.66</v>
      </c>
      <c r="O439" s="4">
        <f t="shared" si="152"/>
        <v>2.2999999999999998</v>
      </c>
      <c r="P439" s="4"/>
      <c r="Q439" s="4"/>
      <c r="R439" s="1">
        <f t="shared" si="153"/>
        <v>0.60240963855421692</v>
      </c>
      <c r="S439" s="1">
        <f t="shared" si="154"/>
        <v>0.43478260869565222</v>
      </c>
      <c r="T439" s="1">
        <f t="shared" si="155"/>
        <v>3.5858585858585923E-2</v>
      </c>
      <c r="U439" s="1">
        <f t="shared" si="156"/>
        <v>8.3813514929282351E-2</v>
      </c>
      <c r="V439" s="1">
        <f t="shared" si="157"/>
        <v>0.59481351492928236</v>
      </c>
      <c r="W439" s="1"/>
      <c r="X439" s="17">
        <f t="shared" si="158"/>
        <v>681.19919084032654</v>
      </c>
      <c r="Y439" s="18">
        <f t="shared" si="159"/>
        <v>1332.032655245516</v>
      </c>
      <c r="Z439" s="2">
        <f t="shared" si="160"/>
        <v>647.13923129831016</v>
      </c>
      <c r="AA439" s="18">
        <f t="shared" si="161"/>
        <v>1265.4310224832402</v>
      </c>
      <c r="AB439" s="2">
        <f t="shared" si="162"/>
        <v>-154.5262521009227</v>
      </c>
      <c r="AC439" s="2">
        <f t="shared" si="163"/>
        <v>126.54310224832402</v>
      </c>
      <c r="AD439" s="2">
        <f t="shared" si="164"/>
        <v>647.13923129831016</v>
      </c>
      <c r="AE439" s="2">
        <f t="shared" si="165"/>
        <v>-1000</v>
      </c>
      <c r="AF439" s="5">
        <f t="shared" si="166"/>
        <v>0.65999999999999992</v>
      </c>
      <c r="AG439" s="5">
        <f t="shared" si="167"/>
        <v>-1</v>
      </c>
      <c r="AH439" s="3">
        <f t="shared" si="168"/>
        <v>202111</v>
      </c>
      <c r="AI439" s="21">
        <v>1.66</v>
      </c>
      <c r="AJ439" s="21">
        <v>2.2999999999999998</v>
      </c>
      <c r="AK439" s="21">
        <v>1.3</v>
      </c>
      <c r="AL439" s="21">
        <v>3.65</v>
      </c>
      <c r="AO439">
        <f t="shared" si="169"/>
        <v>-400</v>
      </c>
      <c r="AP439">
        <f>IF(E439&lt;F439,G439,H439)</f>
        <v>13</v>
      </c>
      <c r="AQ439">
        <f>IF(E439&lt;F439,H439,G439)</f>
        <v>7</v>
      </c>
    </row>
    <row r="440" spans="2:43" x14ac:dyDescent="0.25">
      <c r="B440" s="24">
        <v>44507</v>
      </c>
      <c r="C440" s="20" t="s">
        <v>22</v>
      </c>
      <c r="D440" s="20" t="s">
        <v>48</v>
      </c>
      <c r="E440" s="2">
        <v>-243.9024390243903</v>
      </c>
      <c r="F440" s="2">
        <v>200</v>
      </c>
      <c r="G440">
        <v>17</v>
      </c>
      <c r="H440">
        <v>31</v>
      </c>
      <c r="I440" s="9"/>
      <c r="J440" s="2" t="str">
        <f t="shared" si="170"/>
        <v>San Francisco 49ers</v>
      </c>
      <c r="K440" s="2" t="str">
        <f t="shared" si="171"/>
        <v>Arizona Cardinals</v>
      </c>
      <c r="L440" s="17">
        <f t="shared" si="172"/>
        <v>-243.9024390243903</v>
      </c>
      <c r="M440" s="18">
        <f t="shared" si="173"/>
        <v>200</v>
      </c>
      <c r="N440" s="4">
        <f t="shared" si="151"/>
        <v>2.25</v>
      </c>
      <c r="O440" s="4">
        <f t="shared" si="152"/>
        <v>1.68</v>
      </c>
      <c r="P440" s="4"/>
      <c r="Q440" s="4"/>
      <c r="R440" s="1">
        <f t="shared" si="153"/>
        <v>0.44444444444444442</v>
      </c>
      <c r="S440" s="1">
        <f t="shared" si="154"/>
        <v>0.59523809523809523</v>
      </c>
      <c r="T440" s="1">
        <f t="shared" si="155"/>
        <v>3.8167938931297662E-2</v>
      </c>
      <c r="U440" s="1">
        <f t="shared" si="156"/>
        <v>7.5396825396825407E-2</v>
      </c>
      <c r="V440" s="1">
        <f t="shared" si="157"/>
        <v>0.4356031746031746</v>
      </c>
      <c r="W440" s="1"/>
      <c r="X440" s="17">
        <f t="shared" si="158"/>
        <v>1295.6673833035745</v>
      </c>
      <c r="Y440" s="18">
        <f t="shared" si="159"/>
        <v>700.89716469112057</v>
      </c>
      <c r="Z440" s="2">
        <f t="shared" si="160"/>
        <v>1230.8840141383957</v>
      </c>
      <c r="AA440" s="18">
        <f t="shared" si="161"/>
        <v>665.85230645656452</v>
      </c>
      <c r="AB440" s="2">
        <f t="shared" si="162"/>
        <v>123.08840141383958</v>
      </c>
      <c r="AC440" s="2">
        <f t="shared" si="163"/>
        <v>-150.18345514512879</v>
      </c>
      <c r="AD440" s="2">
        <f t="shared" si="164"/>
        <v>-1000</v>
      </c>
      <c r="AE440" s="2">
        <f t="shared" si="165"/>
        <v>665.85230645656452</v>
      </c>
      <c r="AF440" s="5">
        <f t="shared" si="166"/>
        <v>-1</v>
      </c>
      <c r="AG440" s="5">
        <f t="shared" si="167"/>
        <v>0.67999999999999994</v>
      </c>
      <c r="AH440" s="3">
        <f t="shared" si="168"/>
        <v>202111</v>
      </c>
      <c r="AI440" s="21">
        <v>2.25</v>
      </c>
      <c r="AJ440" s="21">
        <v>1.68</v>
      </c>
      <c r="AK440" s="21">
        <v>1.41</v>
      </c>
      <c r="AL440" s="21">
        <v>3</v>
      </c>
      <c r="AO440">
        <f t="shared" si="169"/>
        <v>-300</v>
      </c>
      <c r="AP440">
        <f>IF(E440&lt;F440,G440,H440)</f>
        <v>17</v>
      </c>
      <c r="AQ440">
        <f>IF(E440&lt;F440,H440,G440)</f>
        <v>31</v>
      </c>
    </row>
    <row r="441" spans="2:43" x14ac:dyDescent="0.25">
      <c r="B441" s="24">
        <v>44507</v>
      </c>
      <c r="C441" s="20" t="s">
        <v>19</v>
      </c>
      <c r="D441" s="20" t="s">
        <v>31</v>
      </c>
      <c r="E441" s="2">
        <v>-111.11111111111113</v>
      </c>
      <c r="F441" s="2">
        <v>-111.11111111111113</v>
      </c>
      <c r="G441">
        <v>24</v>
      </c>
      <c r="H441">
        <v>27</v>
      </c>
      <c r="I441" s="9"/>
      <c r="J441" s="2" t="str">
        <f t="shared" si="170"/>
        <v>Philadelphia Eagles</v>
      </c>
      <c r="K441" s="2" t="str">
        <f t="shared" si="171"/>
        <v>Los Angeles Chargers</v>
      </c>
      <c r="L441" s="17">
        <f t="shared" si="172"/>
        <v>-111.11111111111113</v>
      </c>
      <c r="M441" s="18">
        <f t="shared" si="173"/>
        <v>-111.11111111111113</v>
      </c>
      <c r="N441" s="4">
        <f t="shared" si="151"/>
        <v>2.2999999999999998</v>
      </c>
      <c r="O441" s="4">
        <f t="shared" si="152"/>
        <v>1.66</v>
      </c>
      <c r="P441" s="4"/>
      <c r="Q441" s="4"/>
      <c r="R441" s="1">
        <f t="shared" si="153"/>
        <v>0.43478260869565222</v>
      </c>
      <c r="S441" s="1">
        <f t="shared" si="154"/>
        <v>0.60240963855421692</v>
      </c>
      <c r="T441" s="1">
        <f t="shared" si="155"/>
        <v>3.5858585858585923E-2</v>
      </c>
      <c r="U441" s="1">
        <f t="shared" si="156"/>
        <v>8.3813514929282351E-2</v>
      </c>
      <c r="V441" s="1">
        <f t="shared" si="157"/>
        <v>0.42718648507071766</v>
      </c>
      <c r="W441" s="1"/>
      <c r="X441" s="17">
        <f t="shared" si="158"/>
        <v>1340.8980268522707</v>
      </c>
      <c r="Y441" s="18">
        <f t="shared" si="159"/>
        <v>676.55380888394507</v>
      </c>
      <c r="Z441" s="2">
        <f t="shared" si="160"/>
        <v>1273.853125509657</v>
      </c>
      <c r="AA441" s="18">
        <f t="shared" si="161"/>
        <v>642.72611843974778</v>
      </c>
      <c r="AB441" s="2">
        <f t="shared" si="162"/>
        <v>127.38531255096571</v>
      </c>
      <c r="AC441" s="2">
        <f t="shared" si="163"/>
        <v>-155.58726669262387</v>
      </c>
      <c r="AD441" s="2">
        <f t="shared" si="164"/>
        <v>1273.853125509657</v>
      </c>
      <c r="AE441" s="2">
        <f t="shared" si="165"/>
        <v>-1000</v>
      </c>
      <c r="AF441" s="5">
        <f t="shared" si="166"/>
        <v>1.2999999999999998</v>
      </c>
      <c r="AG441" s="5">
        <f t="shared" si="167"/>
        <v>-1</v>
      </c>
      <c r="AH441" s="3">
        <f t="shared" si="168"/>
        <v>202111</v>
      </c>
      <c r="AI441" s="21">
        <v>2.2999999999999998</v>
      </c>
      <c r="AJ441" s="21">
        <v>1.66</v>
      </c>
      <c r="AK441" s="21">
        <v>1.9</v>
      </c>
      <c r="AL441" s="21">
        <v>1.9</v>
      </c>
      <c r="AO441">
        <f t="shared" si="169"/>
        <v>-120</v>
      </c>
      <c r="AP441">
        <f>IF(E441&lt;F441,G441,H441)</f>
        <v>27</v>
      </c>
      <c r="AQ441">
        <f>IF(E441&lt;F441,H441,G441)</f>
        <v>24</v>
      </c>
    </row>
    <row r="442" spans="2:43" x14ac:dyDescent="0.25">
      <c r="B442" s="24">
        <v>44507</v>
      </c>
      <c r="C442" s="20" t="s">
        <v>28</v>
      </c>
      <c r="D442" s="20" t="s">
        <v>29</v>
      </c>
      <c r="E442" s="2">
        <v>-303.03030303030295</v>
      </c>
      <c r="F442" s="2">
        <v>240</v>
      </c>
      <c r="G442">
        <v>34</v>
      </c>
      <c r="H442">
        <v>31</v>
      </c>
      <c r="I442" s="9"/>
      <c r="J442" s="2" t="str">
        <f t="shared" si="170"/>
        <v>Baltimore Ravens</v>
      </c>
      <c r="K442" s="2" t="str">
        <f t="shared" si="171"/>
        <v>Minnesota Vikings</v>
      </c>
      <c r="L442" s="17">
        <f t="shared" si="172"/>
        <v>-303.03030303030295</v>
      </c>
      <c r="M442" s="18">
        <f t="shared" si="173"/>
        <v>240</v>
      </c>
      <c r="N442" s="4">
        <f t="shared" si="151"/>
        <v>1.38</v>
      </c>
      <c r="O442" s="4">
        <f t="shared" si="152"/>
        <v>3.15</v>
      </c>
      <c r="P442" s="4"/>
      <c r="Q442" s="4"/>
      <c r="R442" s="1">
        <f t="shared" si="153"/>
        <v>0.7246376811594204</v>
      </c>
      <c r="S442" s="1">
        <f t="shared" si="154"/>
        <v>0.31746031746031744</v>
      </c>
      <c r="T442" s="1">
        <f t="shared" si="155"/>
        <v>4.039735099337749E-2</v>
      </c>
      <c r="U442" s="1">
        <f t="shared" si="156"/>
        <v>0.20358868184955148</v>
      </c>
      <c r="V442" s="1">
        <f t="shared" si="157"/>
        <v>0.71458868184955149</v>
      </c>
      <c r="W442" s="1"/>
      <c r="X442" s="17">
        <f t="shared" si="158"/>
        <v>399.40643533805462</v>
      </c>
      <c r="Y442" s="18">
        <f t="shared" si="159"/>
        <v>2205.1924375584526</v>
      </c>
      <c r="Z442" s="2">
        <f t="shared" si="160"/>
        <v>379.43611357115185</v>
      </c>
      <c r="AA442" s="18">
        <f t="shared" si="161"/>
        <v>2094.93281568053</v>
      </c>
      <c r="AB442" s="2">
        <f t="shared" si="162"/>
        <v>-263.54897813712716</v>
      </c>
      <c r="AC442" s="2">
        <f t="shared" si="163"/>
        <v>209.49328156805299</v>
      </c>
      <c r="AD442" s="2">
        <f t="shared" si="164"/>
        <v>379.43611357115185</v>
      </c>
      <c r="AE442" s="2">
        <f t="shared" si="165"/>
        <v>-1000</v>
      </c>
      <c r="AF442" s="5">
        <f t="shared" si="166"/>
        <v>0.37999999999999989</v>
      </c>
      <c r="AG442" s="5">
        <f t="shared" si="167"/>
        <v>-1</v>
      </c>
      <c r="AH442" s="3">
        <f t="shared" si="168"/>
        <v>202111</v>
      </c>
      <c r="AI442" s="21">
        <v>1.38</v>
      </c>
      <c r="AJ442" s="21">
        <v>3.15</v>
      </c>
      <c r="AK442" s="21">
        <v>1.33</v>
      </c>
      <c r="AL442" s="21">
        <v>3.4</v>
      </c>
      <c r="AO442">
        <f t="shared" si="169"/>
        <v>-400</v>
      </c>
      <c r="AP442">
        <f>IF(E442&lt;F442,G442,H442)</f>
        <v>34</v>
      </c>
      <c r="AQ442">
        <f>IF(E442&lt;F442,H442,G442)</f>
        <v>31</v>
      </c>
    </row>
    <row r="443" spans="2:43" x14ac:dyDescent="0.25">
      <c r="B443" s="24">
        <v>44507</v>
      </c>
      <c r="C443" s="20" t="s">
        <v>44</v>
      </c>
      <c r="D443" s="20" t="s">
        <v>36</v>
      </c>
      <c r="E443" s="2">
        <v>160</v>
      </c>
      <c r="F443" s="2">
        <v>-181.81818181818181</v>
      </c>
      <c r="G443">
        <v>6</v>
      </c>
      <c r="H443">
        <v>24</v>
      </c>
      <c r="I443" s="9"/>
      <c r="J443" s="2" t="str">
        <f t="shared" si="170"/>
        <v>New England Patriots</v>
      </c>
      <c r="K443" s="2" t="str">
        <f t="shared" si="171"/>
        <v>Carolina Panthers</v>
      </c>
      <c r="L443" s="17">
        <f t="shared" si="172"/>
        <v>-181.81818181818181</v>
      </c>
      <c r="M443" s="18">
        <f t="shared" si="173"/>
        <v>160</v>
      </c>
      <c r="N443" s="4">
        <f t="shared" si="151"/>
        <v>1.66</v>
      </c>
      <c r="O443" s="4">
        <f t="shared" si="152"/>
        <v>2.2999999999999998</v>
      </c>
      <c r="P443" s="4"/>
      <c r="Q443" s="4"/>
      <c r="R443" s="1">
        <f t="shared" si="153"/>
        <v>0.60240963855421692</v>
      </c>
      <c r="S443" s="1">
        <f t="shared" si="154"/>
        <v>0.43478260869565222</v>
      </c>
      <c r="T443" s="1">
        <f t="shared" si="155"/>
        <v>3.5858585858585923E-2</v>
      </c>
      <c r="U443" s="1">
        <f t="shared" si="156"/>
        <v>8.3813514929282351E-2</v>
      </c>
      <c r="V443" s="1">
        <f t="shared" si="157"/>
        <v>0.59481351492928236</v>
      </c>
      <c r="W443" s="1"/>
      <c r="X443" s="17">
        <f t="shared" si="158"/>
        <v>681.19919084032654</v>
      </c>
      <c r="Y443" s="18">
        <f t="shared" si="159"/>
        <v>1332.032655245516</v>
      </c>
      <c r="Z443" s="2">
        <f t="shared" si="160"/>
        <v>647.13923129831016</v>
      </c>
      <c r="AA443" s="18">
        <f t="shared" si="161"/>
        <v>1265.4310224832402</v>
      </c>
      <c r="AB443" s="2">
        <f t="shared" si="162"/>
        <v>-154.5262521009227</v>
      </c>
      <c r="AC443" s="2">
        <f t="shared" si="163"/>
        <v>126.54310224832402</v>
      </c>
      <c r="AD443" s="2">
        <f t="shared" si="164"/>
        <v>647.13923129831016</v>
      </c>
      <c r="AE443" s="2">
        <f t="shared" si="165"/>
        <v>-1000</v>
      </c>
      <c r="AF443" s="5">
        <f t="shared" si="166"/>
        <v>0.65999999999999992</v>
      </c>
      <c r="AG443" s="5">
        <f t="shared" si="167"/>
        <v>-1</v>
      </c>
      <c r="AH443" s="3">
        <f t="shared" si="168"/>
        <v>202111</v>
      </c>
      <c r="AI443" s="21">
        <v>2.2999999999999998</v>
      </c>
      <c r="AJ443" s="21">
        <v>1.66</v>
      </c>
      <c r="AK443" s="21">
        <v>2.6</v>
      </c>
      <c r="AL443" s="21">
        <v>1.55</v>
      </c>
      <c r="AO443">
        <f t="shared" si="169"/>
        <v>-190</v>
      </c>
      <c r="AP443">
        <f>IF(E443&lt;F443,G443,H443)</f>
        <v>24</v>
      </c>
      <c r="AQ443">
        <f>IF(E443&lt;F443,H443,G443)</f>
        <v>6</v>
      </c>
    </row>
    <row r="444" spans="2:43" x14ac:dyDescent="0.25">
      <c r="B444" s="24">
        <v>44507</v>
      </c>
      <c r="C444" s="20" t="s">
        <v>21</v>
      </c>
      <c r="D444" s="20" t="s">
        <v>46</v>
      </c>
      <c r="E444" s="2">
        <v>-131.57894736842104</v>
      </c>
      <c r="F444" s="2">
        <v>110.00000000000001</v>
      </c>
      <c r="G444">
        <v>16</v>
      </c>
      <c r="H444">
        <v>41</v>
      </c>
      <c r="I444" s="9"/>
      <c r="J444" s="2" t="str">
        <f t="shared" si="170"/>
        <v>Cincinnati Bengals</v>
      </c>
      <c r="K444" s="2" t="str">
        <f t="shared" si="171"/>
        <v>Cleveland Browns</v>
      </c>
      <c r="L444" s="17">
        <f t="shared" si="172"/>
        <v>-131.57894736842104</v>
      </c>
      <c r="M444" s="18">
        <f t="shared" si="173"/>
        <v>110.00000000000001</v>
      </c>
      <c r="N444" s="4">
        <f t="shared" si="151"/>
        <v>1.66</v>
      </c>
      <c r="O444" s="4">
        <f t="shared" si="152"/>
        <v>2.2999999999999998</v>
      </c>
      <c r="P444" s="4"/>
      <c r="Q444" s="4"/>
      <c r="R444" s="1">
        <f t="shared" si="153"/>
        <v>0.60240963855421692</v>
      </c>
      <c r="S444" s="1">
        <f t="shared" si="154"/>
        <v>0.43478260869565222</v>
      </c>
      <c r="T444" s="1">
        <f t="shared" si="155"/>
        <v>3.5858585858585923E-2</v>
      </c>
      <c r="U444" s="1">
        <f t="shared" si="156"/>
        <v>8.3813514929282351E-2</v>
      </c>
      <c r="V444" s="1">
        <f t="shared" si="157"/>
        <v>0.59481351492928236</v>
      </c>
      <c r="W444" s="1"/>
      <c r="X444" s="17">
        <f t="shared" si="158"/>
        <v>681.19919084032654</v>
      </c>
      <c r="Y444" s="18">
        <f t="shared" si="159"/>
        <v>1332.032655245516</v>
      </c>
      <c r="Z444" s="2">
        <f t="shared" si="160"/>
        <v>647.13923129831016</v>
      </c>
      <c r="AA444" s="18">
        <f t="shared" si="161"/>
        <v>1265.4310224832402</v>
      </c>
      <c r="AB444" s="2">
        <f t="shared" si="162"/>
        <v>-154.5262521009227</v>
      </c>
      <c r="AC444" s="2">
        <f t="shared" si="163"/>
        <v>126.54310224832402</v>
      </c>
      <c r="AD444" s="2">
        <f t="shared" si="164"/>
        <v>-1000</v>
      </c>
      <c r="AE444" s="2">
        <f t="shared" si="165"/>
        <v>1265.4310224832402</v>
      </c>
      <c r="AF444" s="5">
        <f t="shared" si="166"/>
        <v>-1</v>
      </c>
      <c r="AG444" s="5">
        <f t="shared" si="167"/>
        <v>1.2999999999999998</v>
      </c>
      <c r="AH444" s="3">
        <f t="shared" si="168"/>
        <v>202111</v>
      </c>
      <c r="AI444" s="21">
        <v>1.66</v>
      </c>
      <c r="AJ444" s="21">
        <v>2.2999999999999998</v>
      </c>
      <c r="AK444" s="21">
        <v>1.76</v>
      </c>
      <c r="AL444" s="21">
        <v>2.1</v>
      </c>
      <c r="AO444">
        <f t="shared" si="169"/>
        <v>-140</v>
      </c>
      <c r="AP444">
        <f>IF(E444&lt;F444,G444,H444)</f>
        <v>16</v>
      </c>
      <c r="AQ444">
        <f>IF(E444&lt;F444,H444,G444)</f>
        <v>41</v>
      </c>
    </row>
    <row r="445" spans="2:43" x14ac:dyDescent="0.25">
      <c r="B445" s="24">
        <v>44507</v>
      </c>
      <c r="C445" s="20" t="s">
        <v>23</v>
      </c>
      <c r="D445" s="20" t="s">
        <v>38</v>
      </c>
      <c r="E445" s="2">
        <v>-500.00000000000011</v>
      </c>
      <c r="F445" s="2">
        <v>375</v>
      </c>
      <c r="G445">
        <v>16</v>
      </c>
      <c r="H445">
        <v>30</v>
      </c>
      <c r="I445" s="9"/>
      <c r="J445" s="2" t="str">
        <f t="shared" si="170"/>
        <v>Dallas Cowboys</v>
      </c>
      <c r="K445" s="2" t="str">
        <f t="shared" si="171"/>
        <v>Denver Broncos</v>
      </c>
      <c r="L445" s="17">
        <f t="shared" si="172"/>
        <v>-500.00000000000011</v>
      </c>
      <c r="M445" s="18">
        <f t="shared" si="173"/>
        <v>375</v>
      </c>
      <c r="N445" s="4">
        <f t="shared" si="151"/>
        <v>1.28</v>
      </c>
      <c r="O445" s="4">
        <f t="shared" si="152"/>
        <v>3.75</v>
      </c>
      <c r="P445" s="4"/>
      <c r="Q445" s="4"/>
      <c r="R445" s="1">
        <f t="shared" si="153"/>
        <v>0.78125</v>
      </c>
      <c r="S445" s="1">
        <f t="shared" si="154"/>
        <v>0.26666666666666666</v>
      </c>
      <c r="T445" s="1">
        <f t="shared" si="155"/>
        <v>4.5725646123260466E-2</v>
      </c>
      <c r="U445" s="1">
        <f t="shared" si="156"/>
        <v>0.2572916666666667</v>
      </c>
      <c r="V445" s="1">
        <f t="shared" si="157"/>
        <v>0.76829166666666671</v>
      </c>
      <c r="W445" s="1"/>
      <c r="X445" s="17">
        <f t="shared" si="158"/>
        <v>301.58902326590373</v>
      </c>
      <c r="Y445" s="18">
        <f t="shared" si="159"/>
        <v>2840.2616005464147</v>
      </c>
      <c r="Z445" s="2">
        <f t="shared" si="160"/>
        <v>286.50957210260856</v>
      </c>
      <c r="AA445" s="18">
        <f t="shared" si="161"/>
        <v>2698.2485205190937</v>
      </c>
      <c r="AB445" s="2">
        <f t="shared" si="162"/>
        <v>-349.02847840695074</v>
      </c>
      <c r="AC445" s="2">
        <f t="shared" si="163"/>
        <v>269.82485205190937</v>
      </c>
      <c r="AD445" s="2">
        <f t="shared" si="164"/>
        <v>-1000</v>
      </c>
      <c r="AE445" s="2">
        <f t="shared" si="165"/>
        <v>2698.2485205190937</v>
      </c>
      <c r="AF445" s="5">
        <f t="shared" si="166"/>
        <v>-1</v>
      </c>
      <c r="AG445" s="5">
        <f t="shared" si="167"/>
        <v>2.75</v>
      </c>
      <c r="AH445" s="3">
        <f t="shared" si="168"/>
        <v>202111</v>
      </c>
      <c r="AI445" s="21">
        <v>1.28</v>
      </c>
      <c r="AJ445" s="21">
        <v>3.75</v>
      </c>
      <c r="AK445" s="21">
        <v>1.2</v>
      </c>
      <c r="AL445" s="21">
        <v>4.75</v>
      </c>
      <c r="AO445">
        <f t="shared" si="169"/>
        <v>-500</v>
      </c>
      <c r="AP445">
        <f>IF(E445&lt;F445,G445,H445)</f>
        <v>16</v>
      </c>
      <c r="AQ445">
        <f>IF(E445&lt;F445,H445,G445)</f>
        <v>30</v>
      </c>
    </row>
    <row r="446" spans="2:43" x14ac:dyDescent="0.25">
      <c r="B446" s="24">
        <v>44507</v>
      </c>
      <c r="C446" s="20" t="s">
        <v>26</v>
      </c>
      <c r="D446" s="20" t="s">
        <v>24</v>
      </c>
      <c r="E446" s="2">
        <v>750</v>
      </c>
      <c r="F446" s="2">
        <v>-1249.9999999999989</v>
      </c>
      <c r="G446">
        <v>9</v>
      </c>
      <c r="H446">
        <v>6</v>
      </c>
      <c r="I446" s="9"/>
      <c r="J446" s="2" t="str">
        <f t="shared" si="170"/>
        <v>Buffalo Bills</v>
      </c>
      <c r="K446" s="2" t="str">
        <f t="shared" si="171"/>
        <v>Jacksonville Jaguars</v>
      </c>
      <c r="L446" s="17">
        <f t="shared" si="172"/>
        <v>-1249.9999999999989</v>
      </c>
      <c r="M446" s="18">
        <f t="shared" si="173"/>
        <v>750</v>
      </c>
      <c r="N446" s="4">
        <f t="shared" si="151"/>
        <v>1.1000000000000001</v>
      </c>
      <c r="O446" s="4">
        <f t="shared" si="152"/>
        <v>7.5</v>
      </c>
      <c r="P446" s="4"/>
      <c r="Q446" s="4"/>
      <c r="R446" s="1">
        <f t="shared" si="153"/>
        <v>0.90909090909090906</v>
      </c>
      <c r="S446" s="1">
        <f t="shared" si="154"/>
        <v>0.13333333333333333</v>
      </c>
      <c r="T446" s="1">
        <f t="shared" si="155"/>
        <v>4.0697674418604612E-2</v>
      </c>
      <c r="U446" s="1">
        <f t="shared" si="156"/>
        <v>0.38787878787878788</v>
      </c>
      <c r="V446" s="1">
        <f t="shared" si="157"/>
        <v>0.89887878787878783</v>
      </c>
      <c r="W446" s="1"/>
      <c r="X446" s="17">
        <f t="shared" si="158"/>
        <v>112.49705019721534</v>
      </c>
      <c r="Y446" s="18">
        <f t="shared" si="159"/>
        <v>6304.3252651260173</v>
      </c>
      <c r="Z446" s="2">
        <f t="shared" si="160"/>
        <v>106.87219768735457</v>
      </c>
      <c r="AA446" s="18">
        <f t="shared" si="161"/>
        <v>5989.1090018697159</v>
      </c>
      <c r="AB446" s="2">
        <f t="shared" si="162"/>
        <v>-935.69704903553497</v>
      </c>
      <c r="AC446" s="2">
        <f t="shared" si="163"/>
        <v>598.91090018697162</v>
      </c>
      <c r="AD446" s="2">
        <f t="shared" si="164"/>
        <v>-1000</v>
      </c>
      <c r="AE446" s="2">
        <f t="shared" si="165"/>
        <v>5989.1090018697159</v>
      </c>
      <c r="AF446" s="5">
        <f t="shared" si="166"/>
        <v>-1</v>
      </c>
      <c r="AG446" s="5">
        <f t="shared" si="167"/>
        <v>6.5</v>
      </c>
      <c r="AH446" s="3">
        <f t="shared" si="168"/>
        <v>202111</v>
      </c>
      <c r="AI446" s="21">
        <v>7.5</v>
      </c>
      <c r="AJ446" s="21">
        <v>1.1000000000000001</v>
      </c>
      <c r="AK446" s="21">
        <v>8.5</v>
      </c>
      <c r="AL446" s="21">
        <v>1.08</v>
      </c>
      <c r="AO446">
        <f t="shared" si="169"/>
        <v>-1300</v>
      </c>
      <c r="AP446">
        <f>IF(E446&lt;F446,G446,H446)</f>
        <v>6</v>
      </c>
      <c r="AQ446">
        <f>IF(E446&lt;F446,H446,G446)</f>
        <v>9</v>
      </c>
    </row>
    <row r="447" spans="2:43" s="14" customFormat="1" x14ac:dyDescent="0.25">
      <c r="B447" s="24">
        <v>44507</v>
      </c>
      <c r="C447" s="20" t="s">
        <v>30</v>
      </c>
      <c r="D447" s="20" t="s">
        <v>40</v>
      </c>
      <c r="E447" s="2">
        <v>-185.18518518518516</v>
      </c>
      <c r="F447" s="2">
        <v>165</v>
      </c>
      <c r="G447">
        <v>17</v>
      </c>
      <c r="H447">
        <v>9</v>
      </c>
      <c r="I447" s="9"/>
      <c r="J447" s="2" t="str">
        <f t="shared" si="170"/>
        <v>Miami Dolphins</v>
      </c>
      <c r="K447" s="2" t="str">
        <f t="shared" si="171"/>
        <v>Houston Texans</v>
      </c>
      <c r="L447" s="17">
        <f t="shared" si="172"/>
        <v>-185.18518518518516</v>
      </c>
      <c r="M447" s="18">
        <f t="shared" si="173"/>
        <v>165</v>
      </c>
      <c r="N447" s="4">
        <f t="shared" si="151"/>
        <v>1.31</v>
      </c>
      <c r="O447" s="4">
        <f t="shared" si="152"/>
        <v>3.55</v>
      </c>
      <c r="P447" s="4"/>
      <c r="Q447" s="4"/>
      <c r="R447" s="1">
        <f t="shared" si="153"/>
        <v>0.76335877862595414</v>
      </c>
      <c r="S447" s="1">
        <f t="shared" si="154"/>
        <v>0.28169014084507044</v>
      </c>
      <c r="T447" s="1">
        <f t="shared" si="155"/>
        <v>4.3106995884773514E-2</v>
      </c>
      <c r="U447" s="1">
        <f t="shared" si="156"/>
        <v>0.24083431889044185</v>
      </c>
      <c r="V447" s="1">
        <f t="shared" si="157"/>
        <v>0.75183431889044183</v>
      </c>
      <c r="W447" s="1"/>
      <c r="X447" s="17">
        <f t="shared" si="158"/>
        <v>330.08027815995609</v>
      </c>
      <c r="Y447" s="18">
        <f t="shared" si="159"/>
        <v>2621.0959219336551</v>
      </c>
      <c r="Z447" s="2">
        <f t="shared" si="160"/>
        <v>313.57626425195826</v>
      </c>
      <c r="AA447" s="18">
        <f t="shared" si="161"/>
        <v>2490.0411258369722</v>
      </c>
      <c r="AB447" s="2">
        <f t="shared" si="162"/>
        <v>-318.90168804246639</v>
      </c>
      <c r="AC447" s="2">
        <f t="shared" si="163"/>
        <v>249.00411258369724</v>
      </c>
      <c r="AD447" s="2">
        <f t="shared" si="164"/>
        <v>313.57626425195826</v>
      </c>
      <c r="AE447" s="2">
        <f t="shared" si="165"/>
        <v>-1000</v>
      </c>
      <c r="AF447" s="5">
        <f t="shared" si="166"/>
        <v>0.31000000000000005</v>
      </c>
      <c r="AG447" s="5">
        <f t="shared" si="167"/>
        <v>-1</v>
      </c>
      <c r="AH447" s="3">
        <f t="shared" si="168"/>
        <v>202111</v>
      </c>
      <c r="AI447" s="21">
        <v>1.31</v>
      </c>
      <c r="AJ447" s="21">
        <v>3.55</v>
      </c>
      <c r="AK447" s="21">
        <v>1.54</v>
      </c>
      <c r="AL447" s="21">
        <v>2.65</v>
      </c>
      <c r="AO447">
        <f t="shared" si="169"/>
        <v>-190</v>
      </c>
      <c r="AP447">
        <f>IF(E447&lt;F447,G447,H447)</f>
        <v>17</v>
      </c>
      <c r="AQ447">
        <f>IF(E447&lt;F447,H447,G447)</f>
        <v>9</v>
      </c>
    </row>
    <row r="448" spans="2:43" s="14" customFormat="1" x14ac:dyDescent="0.25">
      <c r="B448" s="24">
        <v>44507</v>
      </c>
      <c r="C448" s="20" t="s">
        <v>43</v>
      </c>
      <c r="D448" s="20" t="s">
        <v>35</v>
      </c>
      <c r="E448" s="2">
        <v>-303.03030303030295</v>
      </c>
      <c r="F448" s="2">
        <v>240</v>
      </c>
      <c r="G448">
        <v>25</v>
      </c>
      <c r="H448">
        <v>27</v>
      </c>
      <c r="I448" s="9"/>
      <c r="J448" s="2" t="str">
        <f t="shared" si="170"/>
        <v>New Orleans Saints</v>
      </c>
      <c r="K448" s="2" t="str">
        <f t="shared" si="171"/>
        <v>Atlanta Falcons</v>
      </c>
      <c r="L448" s="17">
        <f t="shared" si="172"/>
        <v>-303.03030303030295</v>
      </c>
      <c r="M448" s="18">
        <f t="shared" si="173"/>
        <v>240</v>
      </c>
      <c r="N448" s="4">
        <f t="shared" si="151"/>
        <v>1.44</v>
      </c>
      <c r="O448" s="4">
        <f t="shared" si="152"/>
        <v>2.85</v>
      </c>
      <c r="P448" s="4"/>
      <c r="Q448" s="4"/>
      <c r="R448" s="1">
        <f t="shared" si="153"/>
        <v>0.69444444444444442</v>
      </c>
      <c r="S448" s="1">
        <f t="shared" si="154"/>
        <v>0.35087719298245612</v>
      </c>
      <c r="T448" s="1">
        <f t="shared" si="155"/>
        <v>4.3356643356643354E-2</v>
      </c>
      <c r="U448" s="1">
        <f t="shared" si="156"/>
        <v>0.17178362573099415</v>
      </c>
      <c r="V448" s="1">
        <f t="shared" si="157"/>
        <v>0.68278362573099416</v>
      </c>
      <c r="W448" s="1"/>
      <c r="X448" s="17">
        <f t="shared" si="158"/>
        <v>464.59282606461329</v>
      </c>
      <c r="Y448" s="18">
        <f t="shared" si="159"/>
        <v>1917.3510160506185</v>
      </c>
      <c r="Z448" s="2">
        <f t="shared" si="160"/>
        <v>441.36318476138263</v>
      </c>
      <c r="AA448" s="18">
        <f t="shared" si="161"/>
        <v>1821.4834652480874</v>
      </c>
      <c r="AB448" s="2">
        <f t="shared" si="162"/>
        <v>-226.57077765573882</v>
      </c>
      <c r="AC448" s="2">
        <f t="shared" si="163"/>
        <v>182.14834652480874</v>
      </c>
      <c r="AD448" s="2">
        <f t="shared" si="164"/>
        <v>-1000</v>
      </c>
      <c r="AE448" s="2">
        <f t="shared" si="165"/>
        <v>1821.4834652480874</v>
      </c>
      <c r="AF448" s="5">
        <f t="shared" si="166"/>
        <v>-1</v>
      </c>
      <c r="AG448" s="5">
        <f t="shared" si="167"/>
        <v>1.85</v>
      </c>
      <c r="AH448" s="3">
        <f t="shared" si="168"/>
        <v>202111</v>
      </c>
      <c r="AI448" s="21">
        <v>1.44</v>
      </c>
      <c r="AJ448" s="21">
        <v>2.85</v>
      </c>
      <c r="AK448" s="21">
        <v>1.33</v>
      </c>
      <c r="AL448" s="21">
        <v>3.4</v>
      </c>
      <c r="AO448">
        <f t="shared" si="169"/>
        <v>-400</v>
      </c>
      <c r="AP448">
        <f>IF(E448&lt;F448,G448,H448)</f>
        <v>25</v>
      </c>
      <c r="AQ448">
        <f>IF(E448&lt;F448,H448,G448)</f>
        <v>27</v>
      </c>
    </row>
    <row r="449" spans="2:43" s="14" customFormat="1" x14ac:dyDescent="0.25">
      <c r="B449" s="24">
        <v>44507</v>
      </c>
      <c r="C449" s="20" t="s">
        <v>25</v>
      </c>
      <c r="D449" s="20" t="s">
        <v>50</v>
      </c>
      <c r="E449" s="2">
        <v>135</v>
      </c>
      <c r="F449" s="2">
        <v>-156.25000000000003</v>
      </c>
      <c r="G449">
        <v>23</v>
      </c>
      <c r="H449">
        <v>16</v>
      </c>
      <c r="I449" s="9"/>
      <c r="J449" s="2" t="str">
        <f t="shared" si="170"/>
        <v>Las Vegas Raiders</v>
      </c>
      <c r="K449" s="2" t="str">
        <f t="shared" si="171"/>
        <v>New York Giants</v>
      </c>
      <c r="L449" s="17">
        <f t="shared" si="172"/>
        <v>-156.25000000000003</v>
      </c>
      <c r="M449" s="18">
        <f t="shared" si="173"/>
        <v>135</v>
      </c>
      <c r="N449" s="4">
        <f t="shared" si="151"/>
        <v>1.62</v>
      </c>
      <c r="O449" s="4">
        <f t="shared" si="152"/>
        <v>2.4</v>
      </c>
      <c r="P449" s="4"/>
      <c r="Q449" s="4"/>
      <c r="R449" s="1">
        <f t="shared" si="153"/>
        <v>0.61728395061728392</v>
      </c>
      <c r="S449" s="1">
        <f t="shared" si="154"/>
        <v>0.41666666666666669</v>
      </c>
      <c r="T449" s="1">
        <f t="shared" si="155"/>
        <v>3.2835820895522283E-2</v>
      </c>
      <c r="U449" s="1">
        <f t="shared" si="156"/>
        <v>0.10030864197530862</v>
      </c>
      <c r="V449" s="1">
        <f t="shared" si="157"/>
        <v>0.61130864197530865</v>
      </c>
      <c r="W449" s="1"/>
      <c r="X449" s="17">
        <f t="shared" si="158"/>
        <v>635.83488165441463</v>
      </c>
      <c r="Y449" s="18">
        <f t="shared" si="159"/>
        <v>1423.7849094482656</v>
      </c>
      <c r="Z449" s="2">
        <f t="shared" si="160"/>
        <v>604.04313757169382</v>
      </c>
      <c r="AA449" s="18">
        <f t="shared" si="161"/>
        <v>1352.5956639758522</v>
      </c>
      <c r="AB449" s="2">
        <f t="shared" si="162"/>
        <v>-165.55109027810289</v>
      </c>
      <c r="AC449" s="2">
        <f t="shared" si="163"/>
        <v>135.25956639758522</v>
      </c>
      <c r="AD449" s="2">
        <f t="shared" si="164"/>
        <v>-1000</v>
      </c>
      <c r="AE449" s="2">
        <f t="shared" si="165"/>
        <v>1352.5956639758522</v>
      </c>
      <c r="AF449" s="5">
        <f t="shared" si="166"/>
        <v>-1</v>
      </c>
      <c r="AG449" s="5">
        <f t="shared" si="167"/>
        <v>1.4</v>
      </c>
      <c r="AH449" s="3">
        <f t="shared" si="168"/>
        <v>202111</v>
      </c>
      <c r="AI449" s="21">
        <v>2.4</v>
      </c>
      <c r="AJ449" s="21">
        <v>1.62</v>
      </c>
      <c r="AK449" s="21">
        <v>2.35</v>
      </c>
      <c r="AL449" s="21">
        <v>1.64</v>
      </c>
      <c r="AO449">
        <f t="shared" si="169"/>
        <v>-160</v>
      </c>
      <c r="AP449">
        <f>IF(E449&lt;F449,G449,H449)</f>
        <v>16</v>
      </c>
      <c r="AQ449">
        <f>IF(E449&lt;F449,H449,G449)</f>
        <v>23</v>
      </c>
    </row>
    <row r="450" spans="2:43" x14ac:dyDescent="0.25">
      <c r="B450" s="24">
        <v>44504</v>
      </c>
      <c r="C450" s="20" t="s">
        <v>39</v>
      </c>
      <c r="D450" s="20" t="s">
        <v>42</v>
      </c>
      <c r="E450" s="2">
        <v>-526.31578947368439</v>
      </c>
      <c r="F450" s="2">
        <v>400</v>
      </c>
      <c r="G450">
        <v>45</v>
      </c>
      <c r="H450">
        <v>30</v>
      </c>
      <c r="I450" s="9"/>
      <c r="J450" s="2" t="str">
        <f t="shared" si="170"/>
        <v>Indianapolis Colts</v>
      </c>
      <c r="K450" s="2" t="str">
        <f t="shared" si="171"/>
        <v>New York Jets</v>
      </c>
      <c r="L450" s="17">
        <f t="shared" si="172"/>
        <v>-526.31578947368439</v>
      </c>
      <c r="M450" s="18">
        <f t="shared" si="173"/>
        <v>400</v>
      </c>
      <c r="N450" s="4">
        <f t="shared" si="151"/>
        <v>1.19</v>
      </c>
      <c r="O450" s="4">
        <f t="shared" si="152"/>
        <v>5</v>
      </c>
      <c r="P450" s="4"/>
      <c r="Q450" s="4"/>
      <c r="R450" s="1">
        <f t="shared" si="153"/>
        <v>0.84033613445378152</v>
      </c>
      <c r="S450" s="1">
        <f t="shared" si="154"/>
        <v>0.2</v>
      </c>
      <c r="T450" s="1">
        <f t="shared" si="155"/>
        <v>3.8772213247172949E-2</v>
      </c>
      <c r="U450" s="1">
        <f t="shared" si="156"/>
        <v>0.32016806722689073</v>
      </c>
      <c r="V450" s="1">
        <f t="shared" si="157"/>
        <v>0.83116806722689074</v>
      </c>
      <c r="W450" s="1"/>
      <c r="X450" s="17">
        <f t="shared" si="158"/>
        <v>203.12610581443556</v>
      </c>
      <c r="Y450" s="18">
        <f t="shared" si="159"/>
        <v>3985.2087388896653</v>
      </c>
      <c r="Z450" s="2">
        <f t="shared" si="160"/>
        <v>192.96980052371379</v>
      </c>
      <c r="AA450" s="18">
        <f t="shared" si="161"/>
        <v>3785.9483019451818</v>
      </c>
      <c r="AB450" s="2">
        <f t="shared" si="162"/>
        <v>-518.21580231001553</v>
      </c>
      <c r="AC450" s="2">
        <f t="shared" si="163"/>
        <v>378.59483019451818</v>
      </c>
      <c r="AD450" s="2">
        <f t="shared" si="164"/>
        <v>192.96980052371379</v>
      </c>
      <c r="AE450" s="2">
        <f t="shared" si="165"/>
        <v>-1000</v>
      </c>
      <c r="AF450" s="5">
        <f t="shared" si="166"/>
        <v>0.18999999999999995</v>
      </c>
      <c r="AG450" s="5">
        <f t="shared" si="167"/>
        <v>-1</v>
      </c>
      <c r="AH450" s="3">
        <f t="shared" si="168"/>
        <v>202111</v>
      </c>
      <c r="AI450" s="21">
        <v>1.19</v>
      </c>
      <c r="AJ450" s="21">
        <v>5</v>
      </c>
      <c r="AK450" s="21">
        <v>1.19</v>
      </c>
      <c r="AL450" s="21">
        <v>5</v>
      </c>
      <c r="AO450">
        <f t="shared" si="169"/>
        <v>-600</v>
      </c>
      <c r="AP450">
        <f>IF(E450&lt;F450,G450,H450)</f>
        <v>45</v>
      </c>
      <c r="AQ450">
        <f>IF(E450&lt;F450,H450,G450)</f>
        <v>30</v>
      </c>
    </row>
    <row r="451" spans="2:43" x14ac:dyDescent="0.25">
      <c r="B451" s="24">
        <v>44501</v>
      </c>
      <c r="C451" s="20" t="s">
        <v>20</v>
      </c>
      <c r="D451" s="20" t="s">
        <v>25</v>
      </c>
      <c r="E451" s="2">
        <v>-526.31578947368439</v>
      </c>
      <c r="F451" s="2">
        <v>400</v>
      </c>
      <c r="G451">
        <v>20</v>
      </c>
      <c r="H451">
        <v>17</v>
      </c>
      <c r="I451" s="9"/>
      <c r="J451" s="2" t="str">
        <f t="shared" si="170"/>
        <v>Kansas City Chiefs</v>
      </c>
      <c r="K451" s="2" t="str">
        <f t="shared" si="171"/>
        <v>New York Giants</v>
      </c>
      <c r="L451" s="17">
        <f t="shared" si="172"/>
        <v>-526.31578947368439</v>
      </c>
      <c r="M451" s="18">
        <f t="shared" si="173"/>
        <v>400</v>
      </c>
      <c r="N451" s="4">
        <f t="shared" si="151"/>
        <v>1.23</v>
      </c>
      <c r="O451" s="4">
        <f t="shared" si="152"/>
        <v>4.25</v>
      </c>
      <c r="P451" s="4"/>
      <c r="Q451" s="4"/>
      <c r="R451" s="1">
        <f t="shared" si="153"/>
        <v>0.81300813008130079</v>
      </c>
      <c r="S451" s="1">
        <f t="shared" si="154"/>
        <v>0.23529411764705882</v>
      </c>
      <c r="T451" s="1">
        <f t="shared" si="155"/>
        <v>4.6076642335766471E-2</v>
      </c>
      <c r="U451" s="1">
        <f t="shared" si="156"/>
        <v>0.28885700621712096</v>
      </c>
      <c r="V451" s="1">
        <f t="shared" si="157"/>
        <v>0.79985700621712097</v>
      </c>
      <c r="W451" s="1"/>
      <c r="X451" s="17">
        <f t="shared" si="158"/>
        <v>250.2234677288684</v>
      </c>
      <c r="Y451" s="18">
        <f t="shared" si="159"/>
        <v>3342.2645955042926</v>
      </c>
      <c r="Z451" s="2">
        <f t="shared" si="160"/>
        <v>237.71229434242497</v>
      </c>
      <c r="AA451" s="18">
        <f t="shared" si="161"/>
        <v>3175.151365729078</v>
      </c>
      <c r="AB451" s="2">
        <f t="shared" si="162"/>
        <v>-420.67660100049278</v>
      </c>
      <c r="AC451" s="2">
        <f t="shared" si="163"/>
        <v>317.51513657290781</v>
      </c>
      <c r="AD451" s="2">
        <f t="shared" si="164"/>
        <v>237.71229434242497</v>
      </c>
      <c r="AE451" s="2">
        <f t="shared" si="165"/>
        <v>-1000</v>
      </c>
      <c r="AF451" s="5">
        <f t="shared" si="166"/>
        <v>0.22999999999999998</v>
      </c>
      <c r="AG451" s="5">
        <f t="shared" si="167"/>
        <v>-1</v>
      </c>
      <c r="AH451" s="3">
        <f t="shared" si="168"/>
        <v>202111</v>
      </c>
      <c r="AI451" s="21">
        <v>1.23</v>
      </c>
      <c r="AJ451" s="21">
        <v>4.25</v>
      </c>
      <c r="AK451" s="21">
        <v>1.19</v>
      </c>
      <c r="AL451" s="21">
        <v>5</v>
      </c>
      <c r="AO451">
        <f t="shared" si="169"/>
        <v>-600</v>
      </c>
      <c r="AP451">
        <f>IF(E451&lt;F451,G451,H451)</f>
        <v>20</v>
      </c>
      <c r="AQ451">
        <f>IF(E451&lt;F451,H451,G451)</f>
        <v>17</v>
      </c>
    </row>
    <row r="452" spans="2:43" x14ac:dyDescent="0.25">
      <c r="B452" s="24">
        <v>44500</v>
      </c>
      <c r="C452" s="20" t="s">
        <v>29</v>
      </c>
      <c r="D452" s="20" t="s">
        <v>23</v>
      </c>
      <c r="E452" s="2">
        <v>-212.76595744680853</v>
      </c>
      <c r="F452" s="2">
        <v>175</v>
      </c>
      <c r="G452">
        <v>16</v>
      </c>
      <c r="H452">
        <v>20</v>
      </c>
      <c r="I452" s="9"/>
      <c r="J452" s="2" t="str">
        <f t="shared" si="170"/>
        <v>Minnesota Vikings</v>
      </c>
      <c r="K452" s="2" t="str">
        <f t="shared" si="171"/>
        <v>Dallas Cowboys</v>
      </c>
      <c r="L452" s="17">
        <f t="shared" si="172"/>
        <v>-212.76595744680853</v>
      </c>
      <c r="M452" s="18">
        <f t="shared" si="173"/>
        <v>175</v>
      </c>
      <c r="N452" s="4">
        <f t="shared" si="151"/>
        <v>2.15</v>
      </c>
      <c r="O452" s="4">
        <f t="shared" si="152"/>
        <v>1.74</v>
      </c>
      <c r="P452" s="4"/>
      <c r="Q452" s="4"/>
      <c r="R452" s="1">
        <f t="shared" si="153"/>
        <v>0.46511627906976744</v>
      </c>
      <c r="S452" s="1">
        <f t="shared" si="154"/>
        <v>0.57471264367816088</v>
      </c>
      <c r="T452" s="1">
        <f t="shared" si="155"/>
        <v>3.8303341902313659E-2</v>
      </c>
      <c r="U452" s="1">
        <f t="shared" si="156"/>
        <v>5.4798182304196724E-2</v>
      </c>
      <c r="V452" s="1">
        <f t="shared" si="157"/>
        <v>0.45620181769580326</v>
      </c>
      <c r="W452" s="1"/>
      <c r="X452" s="17">
        <f t="shared" si="158"/>
        <v>1192.0123094879971</v>
      </c>
      <c r="Y452" s="18">
        <f t="shared" si="159"/>
        <v>763.39939290006168</v>
      </c>
      <c r="Z452" s="2">
        <f t="shared" si="160"/>
        <v>1132.4116940135971</v>
      </c>
      <c r="AA452" s="18">
        <f t="shared" si="161"/>
        <v>725.22942325505858</v>
      </c>
      <c r="AB452" s="2">
        <f t="shared" si="162"/>
        <v>113.24116940135971</v>
      </c>
      <c r="AC452" s="2">
        <f t="shared" si="163"/>
        <v>-137.88740058445015</v>
      </c>
      <c r="AD452" s="2">
        <f t="shared" si="164"/>
        <v>-1000</v>
      </c>
      <c r="AE452" s="2">
        <f t="shared" si="165"/>
        <v>725.22942325505858</v>
      </c>
      <c r="AF452" s="5">
        <f t="shared" si="166"/>
        <v>-1</v>
      </c>
      <c r="AG452" s="5">
        <f t="shared" si="167"/>
        <v>0.74</v>
      </c>
      <c r="AH452" s="3">
        <f t="shared" si="168"/>
        <v>202110</v>
      </c>
      <c r="AI452" s="21">
        <v>2.15</v>
      </c>
      <c r="AJ452" s="21">
        <v>1.74</v>
      </c>
      <c r="AK452" s="21">
        <v>1.47</v>
      </c>
      <c r="AL452" s="21">
        <v>2.75</v>
      </c>
      <c r="AO452">
        <f t="shared" si="169"/>
        <v>-300</v>
      </c>
      <c r="AP452">
        <f>IF(E452&lt;F452,G452,H452)</f>
        <v>16</v>
      </c>
      <c r="AQ452">
        <f>IF(E452&lt;F452,H452,G452)</f>
        <v>20</v>
      </c>
    </row>
    <row r="453" spans="2:43" x14ac:dyDescent="0.25">
      <c r="B453" s="24">
        <v>44500</v>
      </c>
      <c r="C453" s="20" t="s">
        <v>38</v>
      </c>
      <c r="D453" s="20" t="s">
        <v>51</v>
      </c>
      <c r="E453" s="2">
        <v>-212.76595744680853</v>
      </c>
      <c r="F453" s="2">
        <v>175</v>
      </c>
      <c r="G453">
        <v>17</v>
      </c>
      <c r="H453">
        <v>10</v>
      </c>
      <c r="I453" s="9"/>
      <c r="J453" s="2" t="str">
        <f t="shared" si="170"/>
        <v>Denver Broncos</v>
      </c>
      <c r="K453" s="2" t="str">
        <f t="shared" si="171"/>
        <v>Washington Football Team</v>
      </c>
      <c r="L453" s="17">
        <f t="shared" si="172"/>
        <v>-212.76595744680853</v>
      </c>
      <c r="M453" s="18">
        <f t="shared" si="173"/>
        <v>175</v>
      </c>
      <c r="N453" s="4">
        <f t="shared" ref="N453:N516" si="174">IF(E453&lt;0,AI453,AJ453)</f>
        <v>1.58</v>
      </c>
      <c r="O453" s="4">
        <f t="shared" ref="O453:O516" si="175">IF(E453&lt;0,AJ453,AI453)</f>
        <v>2.5</v>
      </c>
      <c r="P453" s="4"/>
      <c r="Q453" s="4"/>
      <c r="R453" s="1">
        <f t="shared" ref="R453:R516" si="176">1/N453</f>
        <v>0.63291139240506322</v>
      </c>
      <c r="S453" s="1">
        <f t="shared" ref="S453:S516" si="177">1/O453</f>
        <v>0.4</v>
      </c>
      <c r="T453" s="1">
        <f t="shared" ref="T453:T516" si="178">1-N453*O453/(N453+O453)</f>
        <v>3.1862745098039214E-2</v>
      </c>
      <c r="U453" s="1">
        <f t="shared" ref="U453:U516" si="179">ABS(R453-S453)/2</f>
        <v>0.1164556962025316</v>
      </c>
      <c r="V453" s="1">
        <f t="shared" ref="V453:V516" si="180">V$1+IF(N453&lt;=O453,U453,-U453)</f>
        <v>0.62745569620253161</v>
      </c>
      <c r="W453" s="1"/>
      <c r="X453" s="17">
        <f t="shared" ref="X453:X516" si="181">(1/V453-1)*1000</f>
        <v>593.73802174746322</v>
      </c>
      <c r="Y453" s="18">
        <f t="shared" ref="Y453:Y516" si="182">1000000/(X453+W$1)-X$1</f>
        <v>1520.5870888415161</v>
      </c>
      <c r="Z453" s="2">
        <f t="shared" ref="Z453:Z516" si="183">X453*0.95</f>
        <v>564.05112066009008</v>
      </c>
      <c r="AA453" s="18">
        <f t="shared" ref="AA453:AA516" si="184">Y453*0.95</f>
        <v>1444.5577343994403</v>
      </c>
      <c r="AB453" s="2">
        <f t="shared" ref="AB453:AB516" si="185">IF(Z453&lt;1000,-100000/Z453,Z453/10)</f>
        <v>-177.28889516782337</v>
      </c>
      <c r="AC453" s="2">
        <f t="shared" ref="AC453:AC516" si="186">IF(AA453&lt;1000,-100000/AA453,AA453/10)</f>
        <v>144.45577343994404</v>
      </c>
      <c r="AD453" s="2">
        <f t="shared" ref="AD453:AD516" si="187">IF(AP453&gt;AQ453,Z453,-1000)</f>
        <v>564.05112066009008</v>
      </c>
      <c r="AE453" s="2">
        <f t="shared" ref="AE453:AE516" si="188">IF(AQ453&gt;AP453,AA453,-1000)</f>
        <v>-1000</v>
      </c>
      <c r="AF453" s="5">
        <f t="shared" ref="AF453:AF516" si="189">IF(AP453&gt;AQ453,N453-1,-1)</f>
        <v>0.58000000000000007</v>
      </c>
      <c r="AG453" s="5">
        <f t="shared" ref="AG453:AG516" si="190">IF(AQ453&gt;AP453,O453-1,-1)</f>
        <v>-1</v>
      </c>
      <c r="AH453" s="3">
        <f t="shared" ref="AH453:AH516" si="191">YEAR(B453)*100+MONTH(B453)</f>
        <v>202110</v>
      </c>
      <c r="AI453" s="21">
        <v>1.58</v>
      </c>
      <c r="AJ453" s="21">
        <v>2.5</v>
      </c>
      <c r="AK453" s="21">
        <v>1.47</v>
      </c>
      <c r="AL453" s="21">
        <v>2.75</v>
      </c>
      <c r="AO453">
        <f t="shared" ref="AO453:AO516" si="192">IF(L453&lt;-200,INT(L453/100)*100,INT(L453/10)*10)</f>
        <v>-300</v>
      </c>
      <c r="AP453">
        <f>IF(E453&lt;F453,G453,H453)</f>
        <v>17</v>
      </c>
      <c r="AQ453">
        <f>IF(E453&lt;F453,H453,G453)</f>
        <v>10</v>
      </c>
    </row>
    <row r="454" spans="2:43" x14ac:dyDescent="0.25">
      <c r="B454" s="24">
        <v>44500</v>
      </c>
      <c r="C454" s="20" t="s">
        <v>43</v>
      </c>
      <c r="D454" s="20" t="s">
        <v>27</v>
      </c>
      <c r="E454" s="2">
        <v>170.00000000000003</v>
      </c>
      <c r="F454" s="2">
        <v>-200</v>
      </c>
      <c r="G454">
        <v>36</v>
      </c>
      <c r="H454">
        <v>27</v>
      </c>
      <c r="I454" s="9"/>
      <c r="J454" s="2" t="str">
        <f t="shared" si="170"/>
        <v>Tampa Bay Buccaneers</v>
      </c>
      <c r="K454" s="2" t="str">
        <f t="shared" si="171"/>
        <v>New Orleans Saints</v>
      </c>
      <c r="L454" s="17">
        <f t="shared" si="172"/>
        <v>-200</v>
      </c>
      <c r="M454" s="18">
        <f t="shared" si="173"/>
        <v>170.00000000000003</v>
      </c>
      <c r="N454" s="4">
        <f t="shared" si="174"/>
        <v>1.45</v>
      </c>
      <c r="O454" s="4">
        <f t="shared" si="175"/>
        <v>2.8</v>
      </c>
      <c r="P454" s="4"/>
      <c r="Q454" s="4"/>
      <c r="R454" s="1">
        <f t="shared" si="176"/>
        <v>0.68965517241379315</v>
      </c>
      <c r="S454" s="1">
        <f t="shared" si="177"/>
        <v>0.35714285714285715</v>
      </c>
      <c r="T454" s="1">
        <f t="shared" si="178"/>
        <v>4.4705882352941262E-2</v>
      </c>
      <c r="U454" s="1">
        <f t="shared" si="179"/>
        <v>0.166256157635468</v>
      </c>
      <c r="V454" s="1">
        <f t="shared" si="180"/>
        <v>0.67725615763546798</v>
      </c>
      <c r="W454" s="1"/>
      <c r="X454" s="17">
        <f t="shared" si="181"/>
        <v>476.54619116545314</v>
      </c>
      <c r="Y454" s="18">
        <f t="shared" si="182"/>
        <v>1872.3757127156628</v>
      </c>
      <c r="Z454" s="2">
        <f t="shared" si="183"/>
        <v>452.71888160718044</v>
      </c>
      <c r="AA454" s="18">
        <f t="shared" si="184"/>
        <v>1778.7569270798795</v>
      </c>
      <c r="AB454" s="2">
        <f t="shared" si="185"/>
        <v>-220.88762820095712</v>
      </c>
      <c r="AC454" s="2">
        <f t="shared" si="186"/>
        <v>177.87569270798795</v>
      </c>
      <c r="AD454" s="2">
        <f t="shared" si="187"/>
        <v>-1000</v>
      </c>
      <c r="AE454" s="2">
        <f t="shared" si="188"/>
        <v>1778.7569270798795</v>
      </c>
      <c r="AF454" s="5">
        <f t="shared" si="189"/>
        <v>-1</v>
      </c>
      <c r="AG454" s="5">
        <f t="shared" si="190"/>
        <v>1.7999999999999998</v>
      </c>
      <c r="AH454" s="3">
        <f t="shared" si="191"/>
        <v>202110</v>
      </c>
      <c r="AI454" s="21">
        <v>2.8</v>
      </c>
      <c r="AJ454" s="21">
        <v>1.45</v>
      </c>
      <c r="AK454" s="21">
        <v>2.7</v>
      </c>
      <c r="AL454" s="21">
        <v>1.5</v>
      </c>
      <c r="AO454">
        <f t="shared" si="192"/>
        <v>-200</v>
      </c>
      <c r="AP454">
        <f>IF(E454&lt;F454,G454,H454)</f>
        <v>27</v>
      </c>
      <c r="AQ454">
        <f>IF(E454&lt;F454,H454,G454)</f>
        <v>36</v>
      </c>
    </row>
    <row r="455" spans="2:43" x14ac:dyDescent="0.25">
      <c r="B455" s="24">
        <v>44500</v>
      </c>
      <c r="C455" s="20" t="s">
        <v>31</v>
      </c>
      <c r="D455" s="20" t="s">
        <v>36</v>
      </c>
      <c r="E455" s="2">
        <v>-192.30769230769229</v>
      </c>
      <c r="F455" s="2">
        <v>167</v>
      </c>
      <c r="G455">
        <v>24</v>
      </c>
      <c r="H455">
        <v>27</v>
      </c>
      <c r="I455" s="9"/>
      <c r="J455" s="2" t="str">
        <f t="shared" ref="J455:J518" si="193">IF(E455&lt;=F455,C455,D455)</f>
        <v>Los Angeles Chargers</v>
      </c>
      <c r="K455" s="2" t="str">
        <f t="shared" ref="K455:K518" si="194">IF(E455&gt;F455,C455,D455)</f>
        <v>New England Patriots</v>
      </c>
      <c r="L455" s="17">
        <f t="shared" ref="L455:L518" si="195">IF(E455&lt;=F455,E455,F455)</f>
        <v>-192.30769230769229</v>
      </c>
      <c r="M455" s="18">
        <f t="shared" ref="M455:M518" si="196">IF(E455&gt;F455,E455,F455)</f>
        <v>167</v>
      </c>
      <c r="N455" s="4">
        <f t="shared" si="174"/>
        <v>1.4</v>
      </c>
      <c r="O455" s="4">
        <f t="shared" si="175"/>
        <v>3.1</v>
      </c>
      <c r="P455" s="4"/>
      <c r="Q455" s="4"/>
      <c r="R455" s="1">
        <f t="shared" si="176"/>
        <v>0.7142857142857143</v>
      </c>
      <c r="S455" s="1">
        <f t="shared" si="177"/>
        <v>0.32258064516129031</v>
      </c>
      <c r="T455" s="1">
        <f t="shared" si="178"/>
        <v>3.5555555555555562E-2</v>
      </c>
      <c r="U455" s="1">
        <f t="shared" si="179"/>
        <v>0.19585253456221199</v>
      </c>
      <c r="V455" s="1">
        <f t="shared" si="180"/>
        <v>0.70685253456221198</v>
      </c>
      <c r="W455" s="1"/>
      <c r="X455" s="17">
        <f t="shared" si="181"/>
        <v>414.72223852086552</v>
      </c>
      <c r="Y455" s="18">
        <f t="shared" si="182"/>
        <v>2130.2265089838866</v>
      </c>
      <c r="Z455" s="2">
        <f t="shared" si="183"/>
        <v>393.98612659482222</v>
      </c>
      <c r="AA455" s="18">
        <f t="shared" si="184"/>
        <v>2023.7151835346922</v>
      </c>
      <c r="AB455" s="2">
        <f t="shared" si="185"/>
        <v>-253.81604389039978</v>
      </c>
      <c r="AC455" s="2">
        <f t="shared" si="186"/>
        <v>202.37151835346921</v>
      </c>
      <c r="AD455" s="2">
        <f t="shared" si="187"/>
        <v>-1000</v>
      </c>
      <c r="AE455" s="2">
        <f t="shared" si="188"/>
        <v>2023.7151835346922</v>
      </c>
      <c r="AF455" s="5">
        <f t="shared" si="189"/>
        <v>-1</v>
      </c>
      <c r="AG455" s="5">
        <f t="shared" si="190"/>
        <v>2.1</v>
      </c>
      <c r="AH455" s="3">
        <f t="shared" si="191"/>
        <v>202110</v>
      </c>
      <c r="AI455" s="21">
        <v>1.4</v>
      </c>
      <c r="AJ455" s="21">
        <v>3.1</v>
      </c>
      <c r="AK455" s="21">
        <v>1.52</v>
      </c>
      <c r="AL455" s="21">
        <v>2.67</v>
      </c>
      <c r="AO455">
        <f t="shared" si="192"/>
        <v>-200</v>
      </c>
      <c r="AP455">
        <f>IF(E455&lt;F455,G455,H455)</f>
        <v>24</v>
      </c>
      <c r="AQ455">
        <f>IF(E455&lt;F455,H455,G455)</f>
        <v>27</v>
      </c>
    </row>
    <row r="456" spans="2:43" x14ac:dyDescent="0.25">
      <c r="B456" s="24">
        <v>44500</v>
      </c>
      <c r="C456" s="20" t="s">
        <v>32</v>
      </c>
      <c r="D456" s="20" t="s">
        <v>26</v>
      </c>
      <c r="E456" s="2">
        <v>-200</v>
      </c>
      <c r="F456" s="2">
        <v>170.00000000000003</v>
      </c>
      <c r="G456">
        <v>31</v>
      </c>
      <c r="H456">
        <v>7</v>
      </c>
      <c r="I456" s="9"/>
      <c r="J456" s="2" t="str">
        <f t="shared" si="193"/>
        <v>Seattle Seahawks</v>
      </c>
      <c r="K456" s="2" t="str">
        <f t="shared" si="194"/>
        <v>Jacksonville Jaguars</v>
      </c>
      <c r="L456" s="17">
        <f t="shared" si="195"/>
        <v>-200</v>
      </c>
      <c r="M456" s="18">
        <f t="shared" si="196"/>
        <v>170.00000000000003</v>
      </c>
      <c r="N456" s="4">
        <f t="shared" si="174"/>
        <v>1.54</v>
      </c>
      <c r="O456" s="4">
        <f t="shared" si="175"/>
        <v>2.65</v>
      </c>
      <c r="P456" s="4"/>
      <c r="Q456" s="4"/>
      <c r="R456" s="1">
        <f t="shared" si="176"/>
        <v>0.64935064935064934</v>
      </c>
      <c r="S456" s="1">
        <f t="shared" si="177"/>
        <v>0.37735849056603776</v>
      </c>
      <c r="T456" s="1">
        <f t="shared" si="178"/>
        <v>2.6014319809069208E-2</v>
      </c>
      <c r="U456" s="1">
        <f t="shared" si="179"/>
        <v>0.13599607939230579</v>
      </c>
      <c r="V456" s="1">
        <f t="shared" si="180"/>
        <v>0.64699607939230575</v>
      </c>
      <c r="W456" s="1"/>
      <c r="X456" s="17">
        <f t="shared" si="181"/>
        <v>545.60441995143913</v>
      </c>
      <c r="Y456" s="18">
        <f t="shared" si="182"/>
        <v>1648.1806912014345</v>
      </c>
      <c r="Z456" s="2">
        <f t="shared" si="183"/>
        <v>518.32419895386715</v>
      </c>
      <c r="AA456" s="18">
        <f t="shared" si="184"/>
        <v>1565.7716566413626</v>
      </c>
      <c r="AB456" s="2">
        <f t="shared" si="185"/>
        <v>-192.92944493394256</v>
      </c>
      <c r="AC456" s="2">
        <f t="shared" si="186"/>
        <v>156.57716566413626</v>
      </c>
      <c r="AD456" s="2">
        <f t="shared" si="187"/>
        <v>518.32419895386715</v>
      </c>
      <c r="AE456" s="2">
        <f t="shared" si="188"/>
        <v>-1000</v>
      </c>
      <c r="AF456" s="5">
        <f t="shared" si="189"/>
        <v>0.54</v>
      </c>
      <c r="AG456" s="5">
        <f t="shared" si="190"/>
        <v>-1</v>
      </c>
      <c r="AH456" s="3">
        <f t="shared" si="191"/>
        <v>202110</v>
      </c>
      <c r="AI456" s="21">
        <v>1.54</v>
      </c>
      <c r="AJ456" s="21">
        <v>2.65</v>
      </c>
      <c r="AK456" s="21">
        <v>1.5</v>
      </c>
      <c r="AL456" s="21">
        <v>2.7</v>
      </c>
      <c r="AO456">
        <f t="shared" si="192"/>
        <v>-200</v>
      </c>
      <c r="AP456">
        <f>IF(E456&lt;F456,G456,H456)</f>
        <v>31</v>
      </c>
      <c r="AQ456">
        <f>IF(E456&lt;F456,H456,G456)</f>
        <v>7</v>
      </c>
    </row>
    <row r="457" spans="2:43" x14ac:dyDescent="0.25">
      <c r="B457" s="24">
        <v>44500</v>
      </c>
      <c r="C457" s="20" t="s">
        <v>35</v>
      </c>
      <c r="D457" s="20" t="s">
        <v>44</v>
      </c>
      <c r="E457" s="2">
        <v>-131.57894736842104</v>
      </c>
      <c r="F457" s="2">
        <v>110.00000000000001</v>
      </c>
      <c r="G457">
        <v>13</v>
      </c>
      <c r="H457">
        <v>19</v>
      </c>
      <c r="I457" s="9"/>
      <c r="J457" s="2" t="str">
        <f t="shared" si="193"/>
        <v>Atlanta Falcons</v>
      </c>
      <c r="K457" s="2" t="str">
        <f t="shared" si="194"/>
        <v>Carolina Panthers</v>
      </c>
      <c r="L457" s="17">
        <f t="shared" si="195"/>
        <v>-131.57894736842104</v>
      </c>
      <c r="M457" s="18">
        <f t="shared" si="196"/>
        <v>110.00000000000001</v>
      </c>
      <c r="N457" s="4">
        <f t="shared" si="174"/>
        <v>1.68</v>
      </c>
      <c r="O457" s="4">
        <f t="shared" si="175"/>
        <v>2.25</v>
      </c>
      <c r="P457" s="4"/>
      <c r="Q457" s="4"/>
      <c r="R457" s="1">
        <f t="shared" si="176"/>
        <v>0.59523809523809523</v>
      </c>
      <c r="S457" s="1">
        <f t="shared" si="177"/>
        <v>0.44444444444444442</v>
      </c>
      <c r="T457" s="1">
        <f t="shared" si="178"/>
        <v>3.8167938931297662E-2</v>
      </c>
      <c r="U457" s="1">
        <f t="shared" si="179"/>
        <v>7.5396825396825407E-2</v>
      </c>
      <c r="V457" s="1">
        <f t="shared" si="180"/>
        <v>0.58639682539682547</v>
      </c>
      <c r="W457" s="1"/>
      <c r="X457" s="17">
        <f t="shared" si="181"/>
        <v>705.32983244457648</v>
      </c>
      <c r="Y457" s="18">
        <f t="shared" si="182"/>
        <v>1287.7472223008879</v>
      </c>
      <c r="Z457" s="2">
        <f t="shared" si="183"/>
        <v>670.06334082234764</v>
      </c>
      <c r="AA457" s="18">
        <f t="shared" si="184"/>
        <v>1223.3598611858433</v>
      </c>
      <c r="AB457" s="2">
        <f t="shared" si="185"/>
        <v>-149.23962244714528</v>
      </c>
      <c r="AC457" s="2">
        <f t="shared" si="186"/>
        <v>122.33598611858433</v>
      </c>
      <c r="AD457" s="2">
        <f t="shared" si="187"/>
        <v>-1000</v>
      </c>
      <c r="AE457" s="2">
        <f t="shared" si="188"/>
        <v>1223.3598611858433</v>
      </c>
      <c r="AF457" s="5">
        <f t="shared" si="189"/>
        <v>-1</v>
      </c>
      <c r="AG457" s="5">
        <f t="shared" si="190"/>
        <v>1.25</v>
      </c>
      <c r="AH457" s="3">
        <f t="shared" si="191"/>
        <v>202110</v>
      </c>
      <c r="AI457" s="21">
        <v>1.68</v>
      </c>
      <c r="AJ457" s="21">
        <v>2.25</v>
      </c>
      <c r="AK457" s="21">
        <v>1.76</v>
      </c>
      <c r="AL457" s="21">
        <v>2.1</v>
      </c>
      <c r="AO457">
        <f t="shared" si="192"/>
        <v>-140</v>
      </c>
      <c r="AP457">
        <f>IF(E457&lt;F457,G457,H457)</f>
        <v>13</v>
      </c>
      <c r="AQ457">
        <f>IF(E457&lt;F457,H457,G457)</f>
        <v>19</v>
      </c>
    </row>
    <row r="458" spans="2:43" x14ac:dyDescent="0.25">
      <c r="B458" s="24">
        <v>44500</v>
      </c>
      <c r="C458" s="20" t="s">
        <v>24</v>
      </c>
      <c r="D458" s="20" t="s">
        <v>30</v>
      </c>
      <c r="E458" s="2">
        <v>-1249.9999999999989</v>
      </c>
      <c r="F458" s="2">
        <v>750</v>
      </c>
      <c r="G458">
        <v>26</v>
      </c>
      <c r="H458">
        <v>11</v>
      </c>
      <c r="I458" s="9"/>
      <c r="J458" s="2" t="str">
        <f t="shared" si="193"/>
        <v>Buffalo Bills</v>
      </c>
      <c r="K458" s="2" t="str">
        <f t="shared" si="194"/>
        <v>Miami Dolphins</v>
      </c>
      <c r="L458" s="17">
        <f t="shared" si="195"/>
        <v>-1249.9999999999989</v>
      </c>
      <c r="M458" s="18">
        <f t="shared" si="196"/>
        <v>750</v>
      </c>
      <c r="N458" s="4">
        <f t="shared" si="174"/>
        <v>1.1200000000000001</v>
      </c>
      <c r="O458" s="4">
        <f t="shared" si="175"/>
        <v>6.5</v>
      </c>
      <c r="P458" s="4"/>
      <c r="Q458" s="4"/>
      <c r="R458" s="1">
        <f t="shared" si="176"/>
        <v>0.89285714285714279</v>
      </c>
      <c r="S458" s="1">
        <f t="shared" si="177"/>
        <v>0.15384615384615385</v>
      </c>
      <c r="T458" s="1">
        <f t="shared" si="178"/>
        <v>4.4619422572178324E-2</v>
      </c>
      <c r="U458" s="1">
        <f t="shared" si="179"/>
        <v>0.36950549450549447</v>
      </c>
      <c r="V458" s="1">
        <f t="shared" si="180"/>
        <v>0.88050549450549442</v>
      </c>
      <c r="W458" s="1"/>
      <c r="X458" s="17">
        <f t="shared" si="181"/>
        <v>135.71125477373158</v>
      </c>
      <c r="Y458" s="18">
        <f t="shared" si="182"/>
        <v>5488.6896490044255</v>
      </c>
      <c r="Z458" s="2">
        <f t="shared" si="183"/>
        <v>128.92569203504499</v>
      </c>
      <c r="AA458" s="18">
        <f t="shared" si="184"/>
        <v>5214.2551665542042</v>
      </c>
      <c r="AB458" s="2">
        <f t="shared" si="185"/>
        <v>-775.64059127033954</v>
      </c>
      <c r="AC458" s="2">
        <f t="shared" si="186"/>
        <v>521.42551665542044</v>
      </c>
      <c r="AD458" s="2">
        <f t="shared" si="187"/>
        <v>128.92569203504499</v>
      </c>
      <c r="AE458" s="2">
        <f t="shared" si="188"/>
        <v>-1000</v>
      </c>
      <c r="AF458" s="5">
        <f t="shared" si="189"/>
        <v>0.12000000000000011</v>
      </c>
      <c r="AG458" s="5">
        <f t="shared" si="190"/>
        <v>-1</v>
      </c>
      <c r="AH458" s="3">
        <f t="shared" si="191"/>
        <v>202110</v>
      </c>
      <c r="AI458" s="21">
        <v>1.1200000000000001</v>
      </c>
      <c r="AJ458" s="21">
        <v>6.5</v>
      </c>
      <c r="AK458" s="21">
        <v>1.08</v>
      </c>
      <c r="AL458" s="21">
        <v>8.5</v>
      </c>
      <c r="AO458">
        <f t="shared" si="192"/>
        <v>-1300</v>
      </c>
      <c r="AP458">
        <f>IF(E458&lt;F458,G458,H458)</f>
        <v>26</v>
      </c>
      <c r="AQ458">
        <f>IF(E458&lt;F458,H458,G458)</f>
        <v>11</v>
      </c>
    </row>
    <row r="459" spans="2:43" x14ac:dyDescent="0.25">
      <c r="B459" s="24">
        <v>44500</v>
      </c>
      <c r="C459" s="20" t="s">
        <v>37</v>
      </c>
      <c r="D459" s="20" t="s">
        <v>22</v>
      </c>
      <c r="E459" s="2">
        <v>179.99999999999997</v>
      </c>
      <c r="F459" s="2">
        <v>-222.22222222222226</v>
      </c>
      <c r="G459">
        <v>22</v>
      </c>
      <c r="H459">
        <v>33</v>
      </c>
      <c r="I459" s="9"/>
      <c r="J459" s="2" t="str">
        <f t="shared" si="193"/>
        <v>San Francisco 49ers</v>
      </c>
      <c r="K459" s="2" t="str">
        <f t="shared" si="194"/>
        <v>Chicago Bears</v>
      </c>
      <c r="L459" s="17">
        <f t="shared" si="195"/>
        <v>-222.22222222222226</v>
      </c>
      <c r="M459" s="18">
        <f t="shared" si="196"/>
        <v>179.99999999999997</v>
      </c>
      <c r="N459" s="4">
        <f t="shared" si="174"/>
        <v>1.5</v>
      </c>
      <c r="O459" s="4">
        <f t="shared" si="175"/>
        <v>2.7</v>
      </c>
      <c r="P459" s="4"/>
      <c r="Q459" s="4"/>
      <c r="R459" s="1">
        <f t="shared" si="176"/>
        <v>0.66666666666666663</v>
      </c>
      <c r="S459" s="1">
        <f t="shared" si="177"/>
        <v>0.37037037037037035</v>
      </c>
      <c r="T459" s="1">
        <f t="shared" si="178"/>
        <v>3.5714285714285587E-2</v>
      </c>
      <c r="U459" s="1">
        <f t="shared" si="179"/>
        <v>0.14814814814814814</v>
      </c>
      <c r="V459" s="1">
        <f t="shared" si="180"/>
        <v>0.65914814814814815</v>
      </c>
      <c r="W459" s="1"/>
      <c r="X459" s="17">
        <f t="shared" si="181"/>
        <v>517.10962521773342</v>
      </c>
      <c r="Y459" s="18">
        <f t="shared" si="182"/>
        <v>1734.0124117028765</v>
      </c>
      <c r="Z459" s="2">
        <f t="shared" si="183"/>
        <v>491.25414395684675</v>
      </c>
      <c r="AA459" s="18">
        <f t="shared" si="184"/>
        <v>1647.3117911177326</v>
      </c>
      <c r="AB459" s="2">
        <f t="shared" si="185"/>
        <v>-203.56062382403903</v>
      </c>
      <c r="AC459" s="2">
        <f t="shared" si="186"/>
        <v>164.73117911177326</v>
      </c>
      <c r="AD459" s="2">
        <f t="shared" si="187"/>
        <v>491.25414395684675</v>
      </c>
      <c r="AE459" s="2">
        <f t="shared" si="188"/>
        <v>-1000</v>
      </c>
      <c r="AF459" s="5">
        <f t="shared" si="189"/>
        <v>0.5</v>
      </c>
      <c r="AG459" s="5">
        <f t="shared" si="190"/>
        <v>-1</v>
      </c>
      <c r="AH459" s="3">
        <f t="shared" si="191"/>
        <v>202110</v>
      </c>
      <c r="AI459" s="21">
        <v>2.7</v>
      </c>
      <c r="AJ459" s="21">
        <v>1.5</v>
      </c>
      <c r="AK459" s="21">
        <v>2.8</v>
      </c>
      <c r="AL459" s="21">
        <v>1.45</v>
      </c>
      <c r="AO459">
        <f t="shared" si="192"/>
        <v>-300</v>
      </c>
      <c r="AP459">
        <f>IF(E459&lt;F459,G459,H459)</f>
        <v>33</v>
      </c>
      <c r="AQ459">
        <f>IF(E459&lt;F459,H459,G459)</f>
        <v>22</v>
      </c>
    </row>
    <row r="460" spans="2:43" x14ac:dyDescent="0.25">
      <c r="B460" s="24">
        <v>44500</v>
      </c>
      <c r="C460" s="20" t="s">
        <v>46</v>
      </c>
      <c r="D460" s="20" t="s">
        <v>45</v>
      </c>
      <c r="E460" s="2">
        <v>-227.27272727272731</v>
      </c>
      <c r="F460" s="2">
        <v>185</v>
      </c>
      <c r="G460">
        <v>10</v>
      </c>
      <c r="H460">
        <v>15</v>
      </c>
      <c r="I460" s="9"/>
      <c r="J460" s="2" t="str">
        <f t="shared" si="193"/>
        <v>Cleveland Browns</v>
      </c>
      <c r="K460" s="2" t="str">
        <f t="shared" si="194"/>
        <v>Pittsburgh Steelers</v>
      </c>
      <c r="L460" s="17">
        <f t="shared" si="195"/>
        <v>-227.27272727272731</v>
      </c>
      <c r="M460" s="18">
        <f t="shared" si="196"/>
        <v>185</v>
      </c>
      <c r="N460" s="4">
        <f t="shared" si="174"/>
        <v>1.62</v>
      </c>
      <c r="O460" s="4">
        <f t="shared" si="175"/>
        <v>2.4</v>
      </c>
      <c r="P460" s="4"/>
      <c r="Q460" s="4"/>
      <c r="R460" s="1">
        <f t="shared" si="176"/>
        <v>0.61728395061728392</v>
      </c>
      <c r="S460" s="1">
        <f t="shared" si="177"/>
        <v>0.41666666666666669</v>
      </c>
      <c r="T460" s="1">
        <f t="shared" si="178"/>
        <v>3.2835820895522283E-2</v>
      </c>
      <c r="U460" s="1">
        <f t="shared" si="179"/>
        <v>0.10030864197530862</v>
      </c>
      <c r="V460" s="1">
        <f t="shared" si="180"/>
        <v>0.61130864197530865</v>
      </c>
      <c r="W460" s="1"/>
      <c r="X460" s="17">
        <f t="shared" si="181"/>
        <v>635.83488165441463</v>
      </c>
      <c r="Y460" s="18">
        <f t="shared" si="182"/>
        <v>1423.7849094482656</v>
      </c>
      <c r="Z460" s="2">
        <f t="shared" si="183"/>
        <v>604.04313757169382</v>
      </c>
      <c r="AA460" s="18">
        <f t="shared" si="184"/>
        <v>1352.5956639758522</v>
      </c>
      <c r="AB460" s="2">
        <f t="shared" si="185"/>
        <v>-165.55109027810289</v>
      </c>
      <c r="AC460" s="2">
        <f t="shared" si="186"/>
        <v>135.25956639758522</v>
      </c>
      <c r="AD460" s="2">
        <f t="shared" si="187"/>
        <v>-1000</v>
      </c>
      <c r="AE460" s="2">
        <f t="shared" si="188"/>
        <v>1352.5956639758522</v>
      </c>
      <c r="AF460" s="5">
        <f t="shared" si="189"/>
        <v>-1</v>
      </c>
      <c r="AG460" s="5">
        <f t="shared" si="190"/>
        <v>1.4</v>
      </c>
      <c r="AH460" s="3">
        <f t="shared" si="191"/>
        <v>202110</v>
      </c>
      <c r="AI460" s="21">
        <v>1.62</v>
      </c>
      <c r="AJ460" s="21">
        <v>2.4</v>
      </c>
      <c r="AK460" s="21">
        <v>1.44</v>
      </c>
      <c r="AL460" s="21">
        <v>2.85</v>
      </c>
      <c r="AO460">
        <f t="shared" si="192"/>
        <v>-300</v>
      </c>
      <c r="AP460">
        <f>IF(E460&lt;F460,G460,H460)</f>
        <v>10</v>
      </c>
      <c r="AQ460">
        <f>IF(E460&lt;F460,H460,G460)</f>
        <v>15</v>
      </c>
    </row>
    <row r="461" spans="2:43" x14ac:dyDescent="0.25">
      <c r="B461" s="24">
        <v>44500</v>
      </c>
      <c r="C461" s="20" t="s">
        <v>34</v>
      </c>
      <c r="D461" s="20" t="s">
        <v>19</v>
      </c>
      <c r="E461" s="2">
        <v>145.00000000000003</v>
      </c>
      <c r="F461" s="2">
        <v>-166.66666666666663</v>
      </c>
      <c r="G461">
        <v>6</v>
      </c>
      <c r="H461">
        <v>44</v>
      </c>
      <c r="I461" s="9"/>
      <c r="J461" s="2" t="str">
        <f t="shared" si="193"/>
        <v>Philadelphia Eagles</v>
      </c>
      <c r="K461" s="2" t="str">
        <f t="shared" si="194"/>
        <v>Detroit Lions</v>
      </c>
      <c r="L461" s="17">
        <f t="shared" si="195"/>
        <v>-166.66666666666663</v>
      </c>
      <c r="M461" s="18">
        <f t="shared" si="196"/>
        <v>145.00000000000003</v>
      </c>
      <c r="N461" s="4">
        <f t="shared" si="174"/>
        <v>1.57</v>
      </c>
      <c r="O461" s="4">
        <f t="shared" si="175"/>
        <v>2.5499999999999998</v>
      </c>
      <c r="P461" s="4"/>
      <c r="Q461" s="4"/>
      <c r="R461" s="1">
        <f t="shared" si="176"/>
        <v>0.63694267515923564</v>
      </c>
      <c r="S461" s="1">
        <f t="shared" si="177"/>
        <v>0.39215686274509809</v>
      </c>
      <c r="T461" s="1">
        <f t="shared" si="178"/>
        <v>2.8276699029126329E-2</v>
      </c>
      <c r="U461" s="1">
        <f t="shared" si="179"/>
        <v>0.12239290620706877</v>
      </c>
      <c r="V461" s="1">
        <f t="shared" si="180"/>
        <v>0.63339290620706878</v>
      </c>
      <c r="W461" s="1"/>
      <c r="X461" s="17">
        <f t="shared" si="181"/>
        <v>578.79886276004493</v>
      </c>
      <c r="Y461" s="18">
        <f t="shared" si="182"/>
        <v>1558.0808321378222</v>
      </c>
      <c r="Z461" s="2">
        <f t="shared" si="183"/>
        <v>549.85891962204266</v>
      </c>
      <c r="AA461" s="18">
        <f t="shared" si="184"/>
        <v>1480.1767905309309</v>
      </c>
      <c r="AB461" s="2">
        <f t="shared" si="185"/>
        <v>-181.86483192586408</v>
      </c>
      <c r="AC461" s="2">
        <f t="shared" si="186"/>
        <v>148.0176790530931</v>
      </c>
      <c r="AD461" s="2">
        <f t="shared" si="187"/>
        <v>549.85891962204266</v>
      </c>
      <c r="AE461" s="2">
        <f t="shared" si="188"/>
        <v>-1000</v>
      </c>
      <c r="AF461" s="5">
        <f t="shared" si="189"/>
        <v>0.57000000000000006</v>
      </c>
      <c r="AG461" s="5">
        <f t="shared" si="190"/>
        <v>-1</v>
      </c>
      <c r="AH461" s="3">
        <f t="shared" si="191"/>
        <v>202110</v>
      </c>
      <c r="AI461" s="21">
        <v>2.5499999999999998</v>
      </c>
      <c r="AJ461" s="21">
        <v>1.57</v>
      </c>
      <c r="AK461" s="21">
        <v>2.4500000000000002</v>
      </c>
      <c r="AL461" s="21">
        <v>1.6</v>
      </c>
      <c r="AO461">
        <f t="shared" si="192"/>
        <v>-170</v>
      </c>
      <c r="AP461">
        <f>IF(E461&lt;F461,G461,H461)</f>
        <v>44</v>
      </c>
      <c r="AQ461">
        <f>IF(E461&lt;F461,H461,G461)</f>
        <v>6</v>
      </c>
    </row>
    <row r="462" spans="2:43" x14ac:dyDescent="0.25">
      <c r="B462" s="24">
        <v>44500</v>
      </c>
      <c r="C462" s="20" t="s">
        <v>40</v>
      </c>
      <c r="D462" s="20" t="s">
        <v>47</v>
      </c>
      <c r="E462" s="2">
        <v>800</v>
      </c>
      <c r="F462" s="2">
        <v>-1428.5714285714273</v>
      </c>
      <c r="G462">
        <v>22</v>
      </c>
      <c r="H462">
        <v>38</v>
      </c>
      <c r="I462" s="9"/>
      <c r="J462" s="2" t="str">
        <f t="shared" si="193"/>
        <v>Los Angeles Rams</v>
      </c>
      <c r="K462" s="2" t="str">
        <f t="shared" si="194"/>
        <v>Houston Texans</v>
      </c>
      <c r="L462" s="17">
        <f t="shared" si="195"/>
        <v>-1428.5714285714273</v>
      </c>
      <c r="M462" s="18">
        <f t="shared" si="196"/>
        <v>800</v>
      </c>
      <c r="N462" s="4">
        <f t="shared" si="174"/>
        <v>1.1000000000000001</v>
      </c>
      <c r="O462" s="4">
        <f t="shared" si="175"/>
        <v>7.5</v>
      </c>
      <c r="P462" s="4"/>
      <c r="Q462" s="4"/>
      <c r="R462" s="1">
        <f t="shared" si="176"/>
        <v>0.90909090909090906</v>
      </c>
      <c r="S462" s="1">
        <f t="shared" si="177"/>
        <v>0.13333333333333333</v>
      </c>
      <c r="T462" s="1">
        <f t="shared" si="178"/>
        <v>4.0697674418604612E-2</v>
      </c>
      <c r="U462" s="1">
        <f t="shared" si="179"/>
        <v>0.38787878787878788</v>
      </c>
      <c r="V462" s="1">
        <f t="shared" si="180"/>
        <v>0.89887878787878783</v>
      </c>
      <c r="W462" s="1"/>
      <c r="X462" s="17">
        <f t="shared" si="181"/>
        <v>112.49705019721534</v>
      </c>
      <c r="Y462" s="18">
        <f t="shared" si="182"/>
        <v>6304.3252651260173</v>
      </c>
      <c r="Z462" s="2">
        <f t="shared" si="183"/>
        <v>106.87219768735457</v>
      </c>
      <c r="AA462" s="18">
        <f t="shared" si="184"/>
        <v>5989.1090018697159</v>
      </c>
      <c r="AB462" s="2">
        <f t="shared" si="185"/>
        <v>-935.69704903553497</v>
      </c>
      <c r="AC462" s="2">
        <f t="shared" si="186"/>
        <v>598.91090018697162</v>
      </c>
      <c r="AD462" s="2">
        <f t="shared" si="187"/>
        <v>106.87219768735457</v>
      </c>
      <c r="AE462" s="2">
        <f t="shared" si="188"/>
        <v>-1000</v>
      </c>
      <c r="AF462" s="5">
        <f t="shared" si="189"/>
        <v>0.10000000000000009</v>
      </c>
      <c r="AG462" s="5">
        <f t="shared" si="190"/>
        <v>-1</v>
      </c>
      <c r="AH462" s="3">
        <f t="shared" si="191"/>
        <v>202110</v>
      </c>
      <c r="AI462" s="21">
        <v>7.5</v>
      </c>
      <c r="AJ462" s="21">
        <v>1.1000000000000001</v>
      </c>
      <c r="AK462" s="21">
        <v>9</v>
      </c>
      <c r="AL462" s="21">
        <v>1.07</v>
      </c>
      <c r="AO462">
        <f t="shared" si="192"/>
        <v>-1500</v>
      </c>
      <c r="AP462">
        <f>IF(E462&lt;F462,G462,H462)</f>
        <v>38</v>
      </c>
      <c r="AQ462">
        <f>IF(E462&lt;F462,H462,G462)</f>
        <v>22</v>
      </c>
    </row>
    <row r="463" spans="2:43" x14ac:dyDescent="0.25">
      <c r="B463" s="24">
        <v>44500</v>
      </c>
      <c r="C463" s="20" t="s">
        <v>39</v>
      </c>
      <c r="D463" s="20" t="s">
        <v>41</v>
      </c>
      <c r="E463" s="2">
        <v>-156.25000000000003</v>
      </c>
      <c r="F463" s="2">
        <v>135</v>
      </c>
      <c r="G463">
        <v>31</v>
      </c>
      <c r="H463">
        <v>34</v>
      </c>
      <c r="I463" s="9"/>
      <c r="J463" s="2" t="str">
        <f t="shared" si="193"/>
        <v>Indianapolis Colts</v>
      </c>
      <c r="K463" s="2" t="str">
        <f t="shared" si="194"/>
        <v>Tennessee Titans</v>
      </c>
      <c r="L463" s="17">
        <f t="shared" si="195"/>
        <v>-156.25000000000003</v>
      </c>
      <c r="M463" s="18">
        <f t="shared" si="196"/>
        <v>135</v>
      </c>
      <c r="N463" s="4">
        <f t="shared" si="174"/>
        <v>1.8</v>
      </c>
      <c r="O463" s="4">
        <f t="shared" si="175"/>
        <v>2.0499999999999998</v>
      </c>
      <c r="P463" s="4"/>
      <c r="Q463" s="4"/>
      <c r="R463" s="1">
        <f t="shared" si="176"/>
        <v>0.55555555555555558</v>
      </c>
      <c r="S463" s="1">
        <f t="shared" si="177"/>
        <v>0.48780487804878053</v>
      </c>
      <c r="T463" s="1">
        <f t="shared" si="178"/>
        <v>4.1558441558441461E-2</v>
      </c>
      <c r="U463" s="1">
        <f t="shared" si="179"/>
        <v>3.3875338753387524E-2</v>
      </c>
      <c r="V463" s="1">
        <f t="shared" si="180"/>
        <v>0.54487533875338756</v>
      </c>
      <c r="W463" s="1"/>
      <c r="X463" s="17">
        <f t="shared" si="181"/>
        <v>835.28218085238643</v>
      </c>
      <c r="Y463" s="18">
        <f t="shared" si="182"/>
        <v>1090.9993667390718</v>
      </c>
      <c r="Z463" s="2">
        <f t="shared" si="183"/>
        <v>793.51807180976709</v>
      </c>
      <c r="AA463" s="18">
        <f t="shared" si="184"/>
        <v>1036.449398402118</v>
      </c>
      <c r="AB463" s="2">
        <f t="shared" si="185"/>
        <v>-126.02107444375048</v>
      </c>
      <c r="AC463" s="2">
        <f t="shared" si="186"/>
        <v>103.6449398402118</v>
      </c>
      <c r="AD463" s="2">
        <f t="shared" si="187"/>
        <v>-1000</v>
      </c>
      <c r="AE463" s="2">
        <f t="shared" si="188"/>
        <v>1036.449398402118</v>
      </c>
      <c r="AF463" s="5">
        <f t="shared" si="189"/>
        <v>-1</v>
      </c>
      <c r="AG463" s="5">
        <f t="shared" si="190"/>
        <v>1.0499999999999998</v>
      </c>
      <c r="AH463" s="3">
        <f t="shared" si="191"/>
        <v>202110</v>
      </c>
      <c r="AI463" s="21">
        <v>1.8</v>
      </c>
      <c r="AJ463" s="21">
        <v>2.0499999999999998</v>
      </c>
      <c r="AK463" s="21">
        <v>1.64</v>
      </c>
      <c r="AL463" s="21">
        <v>2.35</v>
      </c>
      <c r="AO463">
        <f t="shared" si="192"/>
        <v>-160</v>
      </c>
      <c r="AP463">
        <f>IF(E463&lt;F463,G463,H463)</f>
        <v>31</v>
      </c>
      <c r="AQ463">
        <f>IF(E463&lt;F463,H463,G463)</f>
        <v>34</v>
      </c>
    </row>
    <row r="464" spans="2:43" x14ac:dyDescent="0.25">
      <c r="B464" s="24">
        <v>44500</v>
      </c>
      <c r="C464" s="20" t="s">
        <v>42</v>
      </c>
      <c r="D464" s="20" t="s">
        <v>21</v>
      </c>
      <c r="E464" s="2">
        <v>425</v>
      </c>
      <c r="F464" s="2">
        <v>-555.55555555555577</v>
      </c>
      <c r="G464">
        <v>34</v>
      </c>
      <c r="H464">
        <v>31</v>
      </c>
      <c r="I464" s="9"/>
      <c r="J464" s="2" t="str">
        <f t="shared" si="193"/>
        <v>Cincinnati Bengals</v>
      </c>
      <c r="K464" s="2" t="str">
        <f t="shared" si="194"/>
        <v>New York Jets</v>
      </c>
      <c r="L464" s="17">
        <f t="shared" si="195"/>
        <v>-555.55555555555577</v>
      </c>
      <c r="M464" s="18">
        <f t="shared" si="196"/>
        <v>425</v>
      </c>
      <c r="N464" s="4">
        <f t="shared" si="174"/>
        <v>1.22</v>
      </c>
      <c r="O464" s="4">
        <f t="shared" si="175"/>
        <v>4.5</v>
      </c>
      <c r="P464" s="4"/>
      <c r="Q464" s="4"/>
      <c r="R464" s="1">
        <f t="shared" si="176"/>
        <v>0.81967213114754101</v>
      </c>
      <c r="S464" s="1">
        <f t="shared" si="177"/>
        <v>0.22222222222222221</v>
      </c>
      <c r="T464" s="1">
        <f t="shared" si="178"/>
        <v>4.0209790209790097E-2</v>
      </c>
      <c r="U464" s="1">
        <f t="shared" si="179"/>
        <v>0.2987249544626594</v>
      </c>
      <c r="V464" s="1">
        <f t="shared" si="180"/>
        <v>0.80972495446265946</v>
      </c>
      <c r="W464" s="1"/>
      <c r="X464" s="17">
        <f t="shared" si="181"/>
        <v>234.98725646118768</v>
      </c>
      <c r="Y464" s="18">
        <f t="shared" si="182"/>
        <v>3526.591123964678</v>
      </c>
      <c r="Z464" s="2">
        <f t="shared" si="183"/>
        <v>223.2378936381283</v>
      </c>
      <c r="AA464" s="18">
        <f t="shared" si="184"/>
        <v>3350.2615677664439</v>
      </c>
      <c r="AB464" s="2">
        <f t="shared" si="185"/>
        <v>-447.95262296329213</v>
      </c>
      <c r="AC464" s="2">
        <f t="shared" si="186"/>
        <v>335.02615677664437</v>
      </c>
      <c r="AD464" s="2">
        <f t="shared" si="187"/>
        <v>-1000</v>
      </c>
      <c r="AE464" s="2">
        <f t="shared" si="188"/>
        <v>3350.2615677664439</v>
      </c>
      <c r="AF464" s="5">
        <f t="shared" si="189"/>
        <v>-1</v>
      </c>
      <c r="AG464" s="5">
        <f t="shared" si="190"/>
        <v>3.5</v>
      </c>
      <c r="AH464" s="3">
        <f t="shared" si="191"/>
        <v>202110</v>
      </c>
      <c r="AI464" s="21">
        <v>4.5</v>
      </c>
      <c r="AJ464" s="21">
        <v>1.22</v>
      </c>
      <c r="AK464" s="21">
        <v>5.25</v>
      </c>
      <c r="AL464" s="21">
        <v>1.18</v>
      </c>
      <c r="AO464">
        <f t="shared" si="192"/>
        <v>-600</v>
      </c>
      <c r="AP464">
        <f>IF(E464&lt;F464,G464,H464)</f>
        <v>31</v>
      </c>
      <c r="AQ464">
        <f>IF(E464&lt;F464,H464,G464)</f>
        <v>34</v>
      </c>
    </row>
    <row r="465" spans="2:43" x14ac:dyDescent="0.25">
      <c r="B465" s="24">
        <v>44497</v>
      </c>
      <c r="C465" s="20" t="s">
        <v>48</v>
      </c>
      <c r="D465" s="20" t="s">
        <v>33</v>
      </c>
      <c r="E465" s="2">
        <v>-285.71428571428567</v>
      </c>
      <c r="F465" s="2">
        <v>229.99999999999997</v>
      </c>
      <c r="G465">
        <v>21</v>
      </c>
      <c r="H465">
        <v>24</v>
      </c>
      <c r="I465" s="9"/>
      <c r="J465" s="2" t="str">
        <f t="shared" si="193"/>
        <v>Arizona Cardinals</v>
      </c>
      <c r="K465" s="2" t="str">
        <f t="shared" si="194"/>
        <v>Green Bay Packers</v>
      </c>
      <c r="L465" s="17">
        <f t="shared" si="195"/>
        <v>-285.71428571428567</v>
      </c>
      <c r="M465" s="18">
        <f t="shared" si="196"/>
        <v>229.99999999999997</v>
      </c>
      <c r="N465" s="4">
        <f t="shared" si="174"/>
        <v>1.54</v>
      </c>
      <c r="O465" s="4">
        <f t="shared" si="175"/>
        <v>2.65</v>
      </c>
      <c r="P465" s="4"/>
      <c r="Q465" s="4"/>
      <c r="R465" s="1">
        <f t="shared" si="176"/>
        <v>0.64935064935064934</v>
      </c>
      <c r="S465" s="1">
        <f t="shared" si="177"/>
        <v>0.37735849056603776</v>
      </c>
      <c r="T465" s="1">
        <f t="shared" si="178"/>
        <v>2.6014319809069208E-2</v>
      </c>
      <c r="U465" s="1">
        <f t="shared" si="179"/>
        <v>0.13599607939230579</v>
      </c>
      <c r="V465" s="1">
        <f t="shared" si="180"/>
        <v>0.64699607939230575</v>
      </c>
      <c r="W465" s="1"/>
      <c r="X465" s="17">
        <f t="shared" si="181"/>
        <v>545.60441995143913</v>
      </c>
      <c r="Y465" s="18">
        <f t="shared" si="182"/>
        <v>1648.1806912014345</v>
      </c>
      <c r="Z465" s="2">
        <f t="shared" si="183"/>
        <v>518.32419895386715</v>
      </c>
      <c r="AA465" s="18">
        <f t="shared" si="184"/>
        <v>1565.7716566413626</v>
      </c>
      <c r="AB465" s="2">
        <f t="shared" si="185"/>
        <v>-192.92944493394256</v>
      </c>
      <c r="AC465" s="2">
        <f t="shared" si="186"/>
        <v>156.57716566413626</v>
      </c>
      <c r="AD465" s="2">
        <f t="shared" si="187"/>
        <v>-1000</v>
      </c>
      <c r="AE465" s="2">
        <f t="shared" si="188"/>
        <v>1565.7716566413626</v>
      </c>
      <c r="AF465" s="5">
        <f t="shared" si="189"/>
        <v>-1</v>
      </c>
      <c r="AG465" s="5">
        <f t="shared" si="190"/>
        <v>1.65</v>
      </c>
      <c r="AH465" s="3">
        <f t="shared" si="191"/>
        <v>202110</v>
      </c>
      <c r="AI465" s="21">
        <v>1.54</v>
      </c>
      <c r="AJ465" s="21">
        <v>2.65</v>
      </c>
      <c r="AK465" s="21">
        <v>1.35</v>
      </c>
      <c r="AL465" s="21">
        <v>3.3</v>
      </c>
      <c r="AO465">
        <f t="shared" si="192"/>
        <v>-300</v>
      </c>
      <c r="AP465">
        <f>IF(E465&lt;F465,G465,H465)</f>
        <v>21</v>
      </c>
      <c r="AQ465">
        <f>IF(E465&lt;F465,H465,G465)</f>
        <v>24</v>
      </c>
    </row>
    <row r="466" spans="2:43" x14ac:dyDescent="0.25">
      <c r="B466" s="24">
        <v>44494</v>
      </c>
      <c r="C466" s="20" t="s">
        <v>32</v>
      </c>
      <c r="D466" s="20" t="s">
        <v>43</v>
      </c>
      <c r="E466" s="2">
        <v>204.99999999999997</v>
      </c>
      <c r="F466" s="2">
        <v>-250.00000000000006</v>
      </c>
      <c r="G466">
        <v>10</v>
      </c>
      <c r="H466">
        <v>13</v>
      </c>
      <c r="I466" s="9"/>
      <c r="J466" s="2" t="str">
        <f t="shared" si="193"/>
        <v>New Orleans Saints</v>
      </c>
      <c r="K466" s="2" t="str">
        <f t="shared" si="194"/>
        <v>Seattle Seahawks</v>
      </c>
      <c r="L466" s="17">
        <f t="shared" si="195"/>
        <v>-250.00000000000006</v>
      </c>
      <c r="M466" s="18">
        <f t="shared" si="196"/>
        <v>204.99999999999997</v>
      </c>
      <c r="N466" s="4">
        <f t="shared" si="174"/>
        <v>1.54</v>
      </c>
      <c r="O466" s="4">
        <f t="shared" si="175"/>
        <v>2.65</v>
      </c>
      <c r="P466" s="4"/>
      <c r="Q466" s="4"/>
      <c r="R466" s="1">
        <f t="shared" si="176"/>
        <v>0.64935064935064934</v>
      </c>
      <c r="S466" s="1">
        <f t="shared" si="177"/>
        <v>0.37735849056603776</v>
      </c>
      <c r="T466" s="1">
        <f t="shared" si="178"/>
        <v>2.6014319809069208E-2</v>
      </c>
      <c r="U466" s="1">
        <f t="shared" si="179"/>
        <v>0.13599607939230579</v>
      </c>
      <c r="V466" s="1">
        <f t="shared" si="180"/>
        <v>0.64699607939230575</v>
      </c>
      <c r="W466" s="1"/>
      <c r="X466" s="17">
        <f t="shared" si="181"/>
        <v>545.60441995143913</v>
      </c>
      <c r="Y466" s="18">
        <f t="shared" si="182"/>
        <v>1648.1806912014345</v>
      </c>
      <c r="Z466" s="2">
        <f t="shared" si="183"/>
        <v>518.32419895386715</v>
      </c>
      <c r="AA466" s="18">
        <f t="shared" si="184"/>
        <v>1565.7716566413626</v>
      </c>
      <c r="AB466" s="2">
        <f t="shared" si="185"/>
        <v>-192.92944493394256</v>
      </c>
      <c r="AC466" s="2">
        <f t="shared" si="186"/>
        <v>156.57716566413626</v>
      </c>
      <c r="AD466" s="2">
        <f t="shared" si="187"/>
        <v>518.32419895386715</v>
      </c>
      <c r="AE466" s="2">
        <f t="shared" si="188"/>
        <v>-1000</v>
      </c>
      <c r="AF466" s="5">
        <f t="shared" si="189"/>
        <v>0.54</v>
      </c>
      <c r="AG466" s="5">
        <f t="shared" si="190"/>
        <v>-1</v>
      </c>
      <c r="AH466" s="3">
        <f t="shared" si="191"/>
        <v>202110</v>
      </c>
      <c r="AI466" s="21">
        <v>2.65</v>
      </c>
      <c r="AJ466" s="21">
        <v>1.54</v>
      </c>
      <c r="AK466" s="21">
        <v>3.05</v>
      </c>
      <c r="AL466" s="21">
        <v>1.4</v>
      </c>
      <c r="AO466">
        <f t="shared" si="192"/>
        <v>-300</v>
      </c>
      <c r="AP466">
        <f>IF(E466&lt;F466,G466,H466)</f>
        <v>13</v>
      </c>
      <c r="AQ466">
        <f>IF(E466&lt;F466,H466,G466)</f>
        <v>10</v>
      </c>
    </row>
    <row r="467" spans="2:43" x14ac:dyDescent="0.25">
      <c r="B467" s="24">
        <v>44493</v>
      </c>
      <c r="C467" s="20" t="s">
        <v>22</v>
      </c>
      <c r="D467" s="20" t="s">
        <v>39</v>
      </c>
      <c r="E467" s="2">
        <v>-175.43859649122805</v>
      </c>
      <c r="F467" s="2">
        <v>154.99999999999997</v>
      </c>
      <c r="G467">
        <v>18</v>
      </c>
      <c r="H467">
        <v>30</v>
      </c>
      <c r="I467" s="9"/>
      <c r="J467" s="2" t="str">
        <f t="shared" si="193"/>
        <v>San Francisco 49ers</v>
      </c>
      <c r="K467" s="2" t="str">
        <f t="shared" si="194"/>
        <v>Indianapolis Colts</v>
      </c>
      <c r="L467" s="17">
        <f t="shared" si="195"/>
        <v>-175.43859649122805</v>
      </c>
      <c r="M467" s="18">
        <f t="shared" si="196"/>
        <v>154.99999999999997</v>
      </c>
      <c r="N467" s="4">
        <f t="shared" si="174"/>
        <v>1.5</v>
      </c>
      <c r="O467" s="4">
        <f t="shared" si="175"/>
        <v>2.7</v>
      </c>
      <c r="P467" s="4"/>
      <c r="Q467" s="4"/>
      <c r="R467" s="1">
        <f t="shared" si="176"/>
        <v>0.66666666666666663</v>
      </c>
      <c r="S467" s="1">
        <f t="shared" si="177"/>
        <v>0.37037037037037035</v>
      </c>
      <c r="T467" s="1">
        <f t="shared" si="178"/>
        <v>3.5714285714285587E-2</v>
      </c>
      <c r="U467" s="1">
        <f t="shared" si="179"/>
        <v>0.14814814814814814</v>
      </c>
      <c r="V467" s="1">
        <f t="shared" si="180"/>
        <v>0.65914814814814815</v>
      </c>
      <c r="W467" s="1"/>
      <c r="X467" s="17">
        <f t="shared" si="181"/>
        <v>517.10962521773342</v>
      </c>
      <c r="Y467" s="18">
        <f t="shared" si="182"/>
        <v>1734.0124117028765</v>
      </c>
      <c r="Z467" s="2">
        <f t="shared" si="183"/>
        <v>491.25414395684675</v>
      </c>
      <c r="AA467" s="18">
        <f t="shared" si="184"/>
        <v>1647.3117911177326</v>
      </c>
      <c r="AB467" s="2">
        <f t="shared" si="185"/>
        <v>-203.56062382403903</v>
      </c>
      <c r="AC467" s="2">
        <f t="shared" si="186"/>
        <v>164.73117911177326</v>
      </c>
      <c r="AD467" s="2">
        <f t="shared" si="187"/>
        <v>-1000</v>
      </c>
      <c r="AE467" s="2">
        <f t="shared" si="188"/>
        <v>1647.3117911177326</v>
      </c>
      <c r="AF467" s="5">
        <f t="shared" si="189"/>
        <v>-1</v>
      </c>
      <c r="AG467" s="5">
        <f t="shared" si="190"/>
        <v>1.7000000000000002</v>
      </c>
      <c r="AH467" s="3">
        <f t="shared" si="191"/>
        <v>202110</v>
      </c>
      <c r="AI467" s="21">
        <v>1.5</v>
      </c>
      <c r="AJ467" s="21">
        <v>2.7</v>
      </c>
      <c r="AK467" s="21">
        <v>1.57</v>
      </c>
      <c r="AL467" s="21">
        <v>2.5499999999999998</v>
      </c>
      <c r="AO467">
        <f t="shared" si="192"/>
        <v>-180</v>
      </c>
      <c r="AP467">
        <f>IF(E467&lt;F467,G467,H467)</f>
        <v>18</v>
      </c>
      <c r="AQ467">
        <f>IF(E467&lt;F467,H467,G467)</f>
        <v>30</v>
      </c>
    </row>
    <row r="468" spans="2:43" x14ac:dyDescent="0.25">
      <c r="B468" s="24">
        <v>44493</v>
      </c>
      <c r="C468" s="20" t="s">
        <v>48</v>
      </c>
      <c r="D468" s="20" t="s">
        <v>40</v>
      </c>
      <c r="E468" s="2">
        <v>-1999.9999999999982</v>
      </c>
      <c r="F468" s="2">
        <v>1125</v>
      </c>
      <c r="G468">
        <v>31</v>
      </c>
      <c r="H468">
        <v>5</v>
      </c>
      <c r="I468" s="9"/>
      <c r="J468" s="2" t="str">
        <f t="shared" si="193"/>
        <v>Arizona Cardinals</v>
      </c>
      <c r="K468" s="2" t="str">
        <f t="shared" si="194"/>
        <v>Houston Texans</v>
      </c>
      <c r="L468" s="17">
        <f t="shared" si="195"/>
        <v>-1999.9999999999982</v>
      </c>
      <c r="M468" s="18">
        <f t="shared" si="196"/>
        <v>1125</v>
      </c>
      <c r="N468" s="4">
        <f t="shared" si="174"/>
        <v>1.07</v>
      </c>
      <c r="O468" s="4">
        <f t="shared" si="175"/>
        <v>9</v>
      </c>
      <c r="P468" s="4"/>
      <c r="Q468" s="4"/>
      <c r="R468" s="1">
        <f t="shared" si="176"/>
        <v>0.93457943925233644</v>
      </c>
      <c r="S468" s="1">
        <f t="shared" si="177"/>
        <v>0.1111111111111111</v>
      </c>
      <c r="T468" s="1">
        <f t="shared" si="178"/>
        <v>4.3694141012909582E-2</v>
      </c>
      <c r="U468" s="1">
        <f t="shared" si="179"/>
        <v>0.4117341640706127</v>
      </c>
      <c r="V468" s="1">
        <f t="shared" si="180"/>
        <v>0.92273416407061271</v>
      </c>
      <c r="W468" s="1"/>
      <c r="X468" s="17">
        <f t="shared" si="181"/>
        <v>83.735748537294256</v>
      </c>
      <c r="Y468" s="18">
        <f t="shared" si="182"/>
        <v>7722.8501221461711</v>
      </c>
      <c r="Z468" s="2">
        <f t="shared" si="183"/>
        <v>79.548961110429545</v>
      </c>
      <c r="AA468" s="18">
        <f t="shared" si="184"/>
        <v>7336.7076160388624</v>
      </c>
      <c r="AB468" s="2">
        <f t="shared" si="185"/>
        <v>-1257.0874415466019</v>
      </c>
      <c r="AC468" s="2">
        <f t="shared" si="186"/>
        <v>733.67076160388626</v>
      </c>
      <c r="AD468" s="2">
        <f t="shared" si="187"/>
        <v>79.548961110429545</v>
      </c>
      <c r="AE468" s="2">
        <f t="shared" si="188"/>
        <v>-1000</v>
      </c>
      <c r="AF468" s="5">
        <f t="shared" si="189"/>
        <v>7.0000000000000062E-2</v>
      </c>
      <c r="AG468" s="5">
        <f t="shared" si="190"/>
        <v>-1</v>
      </c>
      <c r="AH468" s="3">
        <f t="shared" si="191"/>
        <v>202110</v>
      </c>
      <c r="AI468" s="21">
        <v>1.07</v>
      </c>
      <c r="AJ468" s="21">
        <v>9</v>
      </c>
      <c r="AK468" s="21">
        <v>1.05</v>
      </c>
      <c r="AL468" s="21">
        <v>12.25</v>
      </c>
      <c r="AO468">
        <f t="shared" si="192"/>
        <v>-2000</v>
      </c>
      <c r="AP468">
        <f>IF(E468&lt;F468,G468,H468)</f>
        <v>31</v>
      </c>
      <c r="AQ468">
        <f>IF(E468&lt;F468,H468,G468)</f>
        <v>5</v>
      </c>
    </row>
    <row r="469" spans="2:43" x14ac:dyDescent="0.25">
      <c r="B469" s="24">
        <v>44493</v>
      </c>
      <c r="C469" s="20" t="s">
        <v>27</v>
      </c>
      <c r="D469" s="20" t="s">
        <v>37</v>
      </c>
      <c r="E469" s="2">
        <v>-769.23076923076985</v>
      </c>
      <c r="F469" s="2">
        <v>525</v>
      </c>
      <c r="G469">
        <v>38</v>
      </c>
      <c r="H469">
        <v>3</v>
      </c>
      <c r="I469" s="9"/>
      <c r="J469" s="2" t="str">
        <f t="shared" si="193"/>
        <v>Tampa Bay Buccaneers</v>
      </c>
      <c r="K469" s="2" t="str">
        <f t="shared" si="194"/>
        <v>Chicago Bears</v>
      </c>
      <c r="L469" s="17">
        <f t="shared" si="195"/>
        <v>-769.23076923076985</v>
      </c>
      <c r="M469" s="18">
        <f t="shared" si="196"/>
        <v>525</v>
      </c>
      <c r="N469" s="4">
        <f t="shared" si="174"/>
        <v>1.1399999999999999</v>
      </c>
      <c r="O469" s="4">
        <f t="shared" si="175"/>
        <v>6</v>
      </c>
      <c r="P469" s="4"/>
      <c r="Q469" s="4"/>
      <c r="R469" s="1">
        <f t="shared" si="176"/>
        <v>0.87719298245614041</v>
      </c>
      <c r="S469" s="1">
        <f t="shared" si="177"/>
        <v>0.16666666666666666</v>
      </c>
      <c r="T469" s="1">
        <f t="shared" si="178"/>
        <v>4.2016806722689037E-2</v>
      </c>
      <c r="U469" s="1">
        <f t="shared" si="179"/>
        <v>0.35526315789473689</v>
      </c>
      <c r="V469" s="1">
        <f t="shared" si="180"/>
        <v>0.86626315789473685</v>
      </c>
      <c r="W469" s="1"/>
      <c r="X469" s="17">
        <f t="shared" si="181"/>
        <v>154.38361990400384</v>
      </c>
      <c r="Y469" s="18">
        <f t="shared" si="182"/>
        <v>4970.4571397663694</v>
      </c>
      <c r="Z469" s="2">
        <f t="shared" si="183"/>
        <v>146.66443890880365</v>
      </c>
      <c r="AA469" s="18">
        <f t="shared" si="184"/>
        <v>4721.9342827780511</v>
      </c>
      <c r="AB469" s="2">
        <f t="shared" si="185"/>
        <v>-681.8285382878687</v>
      </c>
      <c r="AC469" s="2">
        <f t="shared" si="186"/>
        <v>472.19342827780508</v>
      </c>
      <c r="AD469" s="2">
        <f t="shared" si="187"/>
        <v>146.66443890880365</v>
      </c>
      <c r="AE469" s="2">
        <f t="shared" si="188"/>
        <v>-1000</v>
      </c>
      <c r="AF469" s="5">
        <f t="shared" si="189"/>
        <v>0.1399999999999999</v>
      </c>
      <c r="AG469" s="5">
        <f t="shared" si="190"/>
        <v>-1</v>
      </c>
      <c r="AH469" s="3">
        <f t="shared" si="191"/>
        <v>202110</v>
      </c>
      <c r="AI469" s="21">
        <v>1.1399999999999999</v>
      </c>
      <c r="AJ469" s="21">
        <v>6</v>
      </c>
      <c r="AK469" s="21">
        <v>1.1299999999999999</v>
      </c>
      <c r="AL469" s="21">
        <v>6.25</v>
      </c>
      <c r="AO469">
        <f t="shared" si="192"/>
        <v>-800</v>
      </c>
      <c r="AP469">
        <f>IF(E469&lt;F469,G469,H469)</f>
        <v>38</v>
      </c>
      <c r="AQ469">
        <f>IF(E469&lt;F469,H469,G469)</f>
        <v>3</v>
      </c>
    </row>
    <row r="470" spans="2:43" x14ac:dyDescent="0.25">
      <c r="B470" s="24">
        <v>44493</v>
      </c>
      <c r="C470" s="20" t="s">
        <v>47</v>
      </c>
      <c r="D470" s="20" t="s">
        <v>34</v>
      </c>
      <c r="E470" s="2">
        <v>-1428.5714285714273</v>
      </c>
      <c r="F470" s="2">
        <v>850</v>
      </c>
      <c r="G470">
        <v>28</v>
      </c>
      <c r="H470">
        <v>19</v>
      </c>
      <c r="I470" s="9"/>
      <c r="J470" s="2" t="str">
        <f t="shared" si="193"/>
        <v>Los Angeles Rams</v>
      </c>
      <c r="K470" s="2" t="str">
        <f t="shared" si="194"/>
        <v>Detroit Lions</v>
      </c>
      <c r="L470" s="17">
        <f t="shared" si="195"/>
        <v>-1428.5714285714273</v>
      </c>
      <c r="M470" s="18">
        <f t="shared" si="196"/>
        <v>850</v>
      </c>
      <c r="N470" s="4">
        <f t="shared" si="174"/>
        <v>1.1000000000000001</v>
      </c>
      <c r="O470" s="4">
        <f t="shared" si="175"/>
        <v>7.5</v>
      </c>
      <c r="P470" s="4"/>
      <c r="Q470" s="4"/>
      <c r="R470" s="1">
        <f t="shared" si="176"/>
        <v>0.90909090909090906</v>
      </c>
      <c r="S470" s="1">
        <f t="shared" si="177"/>
        <v>0.13333333333333333</v>
      </c>
      <c r="T470" s="1">
        <f t="shared" si="178"/>
        <v>4.0697674418604612E-2</v>
      </c>
      <c r="U470" s="1">
        <f t="shared" si="179"/>
        <v>0.38787878787878788</v>
      </c>
      <c r="V470" s="1">
        <f t="shared" si="180"/>
        <v>0.89887878787878783</v>
      </c>
      <c r="W470" s="1"/>
      <c r="X470" s="17">
        <f t="shared" si="181"/>
        <v>112.49705019721534</v>
      </c>
      <c r="Y470" s="18">
        <f t="shared" si="182"/>
        <v>6304.3252651260173</v>
      </c>
      <c r="Z470" s="2">
        <f t="shared" si="183"/>
        <v>106.87219768735457</v>
      </c>
      <c r="AA470" s="18">
        <f t="shared" si="184"/>
        <v>5989.1090018697159</v>
      </c>
      <c r="AB470" s="2">
        <f t="shared" si="185"/>
        <v>-935.69704903553497</v>
      </c>
      <c r="AC470" s="2">
        <f t="shared" si="186"/>
        <v>598.91090018697162</v>
      </c>
      <c r="AD470" s="2">
        <f t="shared" si="187"/>
        <v>106.87219768735457</v>
      </c>
      <c r="AE470" s="2">
        <f t="shared" si="188"/>
        <v>-1000</v>
      </c>
      <c r="AF470" s="5">
        <f t="shared" si="189"/>
        <v>0.10000000000000009</v>
      </c>
      <c r="AG470" s="5">
        <f t="shared" si="190"/>
        <v>-1</v>
      </c>
      <c r="AH470" s="3">
        <f t="shared" si="191"/>
        <v>202110</v>
      </c>
      <c r="AI470" s="21">
        <v>1.1000000000000001</v>
      </c>
      <c r="AJ470" s="21">
        <v>7.5</v>
      </c>
      <c r="AK470" s="21">
        <v>1.07</v>
      </c>
      <c r="AL470" s="21">
        <v>9.5</v>
      </c>
      <c r="AO470">
        <f t="shared" si="192"/>
        <v>-1500</v>
      </c>
      <c r="AP470">
        <f>IF(E470&lt;F470,G470,H470)</f>
        <v>28</v>
      </c>
      <c r="AQ470">
        <f>IF(E470&lt;F470,H470,G470)</f>
        <v>19</v>
      </c>
    </row>
    <row r="471" spans="2:43" x14ac:dyDescent="0.25">
      <c r="B471" s="24">
        <v>44493</v>
      </c>
      <c r="C471" s="20" t="s">
        <v>50</v>
      </c>
      <c r="D471" s="20" t="s">
        <v>19</v>
      </c>
      <c r="E471" s="2">
        <v>-116.27906976744185</v>
      </c>
      <c r="F471" s="2">
        <v>-105.26315789473685</v>
      </c>
      <c r="G471">
        <v>33</v>
      </c>
      <c r="H471">
        <v>22</v>
      </c>
      <c r="I471" s="9"/>
      <c r="J471" s="2" t="str">
        <f t="shared" si="193"/>
        <v>Las Vegas Raiders</v>
      </c>
      <c r="K471" s="2" t="str">
        <f t="shared" si="194"/>
        <v>Philadelphia Eagles</v>
      </c>
      <c r="L471" s="17">
        <f t="shared" si="195"/>
        <v>-116.27906976744185</v>
      </c>
      <c r="M471" s="18">
        <f t="shared" si="196"/>
        <v>-105.26315789473685</v>
      </c>
      <c r="N471" s="4">
        <f t="shared" si="174"/>
        <v>1.62</v>
      </c>
      <c r="O471" s="4">
        <f t="shared" si="175"/>
        <v>2.4</v>
      </c>
      <c r="P471" s="4"/>
      <c r="Q471" s="4"/>
      <c r="R471" s="1">
        <f t="shared" si="176"/>
        <v>0.61728395061728392</v>
      </c>
      <c r="S471" s="1">
        <f t="shared" si="177"/>
        <v>0.41666666666666669</v>
      </c>
      <c r="T471" s="1">
        <f t="shared" si="178"/>
        <v>3.2835820895522283E-2</v>
      </c>
      <c r="U471" s="1">
        <f t="shared" si="179"/>
        <v>0.10030864197530862</v>
      </c>
      <c r="V471" s="1">
        <f t="shared" si="180"/>
        <v>0.61130864197530865</v>
      </c>
      <c r="W471" s="1"/>
      <c r="X471" s="17">
        <f t="shared" si="181"/>
        <v>635.83488165441463</v>
      </c>
      <c r="Y471" s="18">
        <f t="shared" si="182"/>
        <v>1423.7849094482656</v>
      </c>
      <c r="Z471" s="2">
        <f t="shared" si="183"/>
        <v>604.04313757169382</v>
      </c>
      <c r="AA471" s="18">
        <f t="shared" si="184"/>
        <v>1352.5956639758522</v>
      </c>
      <c r="AB471" s="2">
        <f t="shared" si="185"/>
        <v>-165.55109027810289</v>
      </c>
      <c r="AC471" s="2">
        <f t="shared" si="186"/>
        <v>135.25956639758522</v>
      </c>
      <c r="AD471" s="2">
        <f t="shared" si="187"/>
        <v>604.04313757169382</v>
      </c>
      <c r="AE471" s="2">
        <f t="shared" si="188"/>
        <v>-1000</v>
      </c>
      <c r="AF471" s="5">
        <f t="shared" si="189"/>
        <v>0.62000000000000011</v>
      </c>
      <c r="AG471" s="5">
        <f t="shared" si="190"/>
        <v>-1</v>
      </c>
      <c r="AH471" s="3">
        <f t="shared" si="191"/>
        <v>202110</v>
      </c>
      <c r="AI471" s="21">
        <v>1.62</v>
      </c>
      <c r="AJ471" s="21">
        <v>2.4</v>
      </c>
      <c r="AK471" s="21">
        <v>1.86</v>
      </c>
      <c r="AL471" s="21">
        <v>1.95</v>
      </c>
      <c r="AO471">
        <f t="shared" si="192"/>
        <v>-120</v>
      </c>
      <c r="AP471">
        <f>IF(E471&lt;F471,G471,H471)</f>
        <v>33</v>
      </c>
      <c r="AQ471">
        <f>IF(E471&lt;F471,H471,G471)</f>
        <v>22</v>
      </c>
    </row>
    <row r="472" spans="2:43" x14ac:dyDescent="0.25">
      <c r="B472" s="24">
        <v>44493</v>
      </c>
      <c r="C472" s="20" t="s">
        <v>28</v>
      </c>
      <c r="D472" s="20" t="s">
        <v>21</v>
      </c>
      <c r="E472" s="2">
        <v>-285.71428571428567</v>
      </c>
      <c r="F472" s="2">
        <v>229.99999999999997</v>
      </c>
      <c r="G472">
        <v>17</v>
      </c>
      <c r="H472">
        <v>41</v>
      </c>
      <c r="I472" s="9"/>
      <c r="J472" s="2" t="str">
        <f t="shared" si="193"/>
        <v>Baltimore Ravens</v>
      </c>
      <c r="K472" s="2" t="str">
        <f t="shared" si="194"/>
        <v>Cincinnati Bengals</v>
      </c>
      <c r="L472" s="17">
        <f t="shared" si="195"/>
        <v>-285.71428571428567</v>
      </c>
      <c r="M472" s="18">
        <f t="shared" si="196"/>
        <v>229.99999999999997</v>
      </c>
      <c r="N472" s="4">
        <f t="shared" si="174"/>
        <v>1.36</v>
      </c>
      <c r="O472" s="4">
        <f t="shared" si="175"/>
        <v>3.25</v>
      </c>
      <c r="P472" s="4"/>
      <c r="Q472" s="4"/>
      <c r="R472" s="1">
        <f t="shared" si="176"/>
        <v>0.73529411764705876</v>
      </c>
      <c r="S472" s="1">
        <f t="shared" si="177"/>
        <v>0.30769230769230771</v>
      </c>
      <c r="T472" s="1">
        <f t="shared" si="178"/>
        <v>4.1214750542299394E-2</v>
      </c>
      <c r="U472" s="1">
        <f t="shared" si="179"/>
        <v>0.21380090497737553</v>
      </c>
      <c r="V472" s="1">
        <f t="shared" si="180"/>
        <v>0.72480090497737559</v>
      </c>
      <c r="W472" s="1"/>
      <c r="X472" s="17">
        <f t="shared" si="181"/>
        <v>379.68922656245121</v>
      </c>
      <c r="Y472" s="18">
        <f t="shared" si="182"/>
        <v>2309.6629804910967</v>
      </c>
      <c r="Z472" s="2">
        <f t="shared" si="183"/>
        <v>360.70476523432865</v>
      </c>
      <c r="AA472" s="18">
        <f t="shared" si="184"/>
        <v>2194.1798314665416</v>
      </c>
      <c r="AB472" s="2">
        <f t="shared" si="185"/>
        <v>-277.23503995029256</v>
      </c>
      <c r="AC472" s="2">
        <f t="shared" si="186"/>
        <v>219.41798314665417</v>
      </c>
      <c r="AD472" s="2">
        <f t="shared" si="187"/>
        <v>-1000</v>
      </c>
      <c r="AE472" s="2">
        <f t="shared" si="188"/>
        <v>2194.1798314665416</v>
      </c>
      <c r="AF472" s="5">
        <f t="shared" si="189"/>
        <v>-1</v>
      </c>
      <c r="AG472" s="5">
        <f t="shared" si="190"/>
        <v>2.25</v>
      </c>
      <c r="AH472" s="3">
        <f t="shared" si="191"/>
        <v>202110</v>
      </c>
      <c r="AI472" s="21">
        <v>1.36</v>
      </c>
      <c r="AJ472" s="21">
        <v>3.25</v>
      </c>
      <c r="AK472" s="21">
        <v>1.35</v>
      </c>
      <c r="AL472" s="21">
        <v>3.3</v>
      </c>
      <c r="AO472">
        <f t="shared" si="192"/>
        <v>-300</v>
      </c>
      <c r="AP472">
        <f>IF(E472&lt;F472,G472,H472)</f>
        <v>17</v>
      </c>
      <c r="AQ472">
        <f>IF(E472&lt;F472,H472,G472)</f>
        <v>41</v>
      </c>
    </row>
    <row r="473" spans="2:43" x14ac:dyDescent="0.25">
      <c r="B473" s="24">
        <v>44493</v>
      </c>
      <c r="C473" s="20" t="s">
        <v>33</v>
      </c>
      <c r="D473" s="20" t="s">
        <v>51</v>
      </c>
      <c r="E473" s="2">
        <v>-434.78260869565219</v>
      </c>
      <c r="F473" s="2">
        <v>325</v>
      </c>
      <c r="G473">
        <v>24</v>
      </c>
      <c r="H473">
        <v>10</v>
      </c>
      <c r="I473" s="9"/>
      <c r="J473" s="2" t="str">
        <f t="shared" si="193"/>
        <v>Green Bay Packers</v>
      </c>
      <c r="K473" s="2" t="str">
        <f t="shared" si="194"/>
        <v>Washington Football Team</v>
      </c>
      <c r="L473" s="17">
        <f t="shared" si="195"/>
        <v>-434.78260869565219</v>
      </c>
      <c r="M473" s="18">
        <f t="shared" si="196"/>
        <v>325</v>
      </c>
      <c r="N473" s="4">
        <f t="shared" si="174"/>
        <v>1.22</v>
      </c>
      <c r="O473" s="4">
        <f t="shared" si="175"/>
        <v>4.5</v>
      </c>
      <c r="P473" s="4"/>
      <c r="Q473" s="4"/>
      <c r="R473" s="1">
        <f t="shared" si="176"/>
        <v>0.81967213114754101</v>
      </c>
      <c r="S473" s="1">
        <f t="shared" si="177"/>
        <v>0.22222222222222221</v>
      </c>
      <c r="T473" s="1">
        <f t="shared" si="178"/>
        <v>4.0209790209790097E-2</v>
      </c>
      <c r="U473" s="1">
        <f t="shared" si="179"/>
        <v>0.2987249544626594</v>
      </c>
      <c r="V473" s="1">
        <f t="shared" si="180"/>
        <v>0.80972495446265946</v>
      </c>
      <c r="W473" s="1"/>
      <c r="X473" s="17">
        <f t="shared" si="181"/>
        <v>234.98725646118768</v>
      </c>
      <c r="Y473" s="18">
        <f t="shared" si="182"/>
        <v>3526.591123964678</v>
      </c>
      <c r="Z473" s="2">
        <f t="shared" si="183"/>
        <v>223.2378936381283</v>
      </c>
      <c r="AA473" s="18">
        <f t="shared" si="184"/>
        <v>3350.2615677664439</v>
      </c>
      <c r="AB473" s="2">
        <f t="shared" si="185"/>
        <v>-447.95262296329213</v>
      </c>
      <c r="AC473" s="2">
        <f t="shared" si="186"/>
        <v>335.02615677664437</v>
      </c>
      <c r="AD473" s="2">
        <f t="shared" si="187"/>
        <v>223.2378936381283</v>
      </c>
      <c r="AE473" s="2">
        <f t="shared" si="188"/>
        <v>-1000</v>
      </c>
      <c r="AF473" s="5">
        <f t="shared" si="189"/>
        <v>0.21999999999999997</v>
      </c>
      <c r="AG473" s="5">
        <f t="shared" si="190"/>
        <v>-1</v>
      </c>
      <c r="AH473" s="3">
        <f t="shared" si="191"/>
        <v>202110</v>
      </c>
      <c r="AI473" s="21">
        <v>1.22</v>
      </c>
      <c r="AJ473" s="21">
        <v>4.5</v>
      </c>
      <c r="AK473" s="21">
        <v>1.23</v>
      </c>
      <c r="AL473" s="21">
        <v>4.25</v>
      </c>
      <c r="AO473">
        <f t="shared" si="192"/>
        <v>-500</v>
      </c>
      <c r="AP473">
        <f>IF(E473&lt;F473,G473,H473)</f>
        <v>24</v>
      </c>
      <c r="AQ473">
        <f>IF(E473&lt;F473,H473,G473)</f>
        <v>10</v>
      </c>
    </row>
    <row r="474" spans="2:43" x14ac:dyDescent="0.25">
      <c r="B474" s="24">
        <v>44493</v>
      </c>
      <c r="C474" s="20" t="s">
        <v>30</v>
      </c>
      <c r="D474" s="20" t="s">
        <v>35</v>
      </c>
      <c r="E474" s="2">
        <v>104.99999999999999</v>
      </c>
      <c r="F474" s="2">
        <v>-125</v>
      </c>
      <c r="G474">
        <v>28</v>
      </c>
      <c r="H474">
        <v>30</v>
      </c>
      <c r="I474" s="9"/>
      <c r="J474" s="2" t="str">
        <f t="shared" si="193"/>
        <v>Atlanta Falcons</v>
      </c>
      <c r="K474" s="2" t="str">
        <f t="shared" si="194"/>
        <v>Miami Dolphins</v>
      </c>
      <c r="L474" s="17">
        <f t="shared" si="195"/>
        <v>-125</v>
      </c>
      <c r="M474" s="18">
        <f t="shared" si="196"/>
        <v>104.99999999999999</v>
      </c>
      <c r="N474" s="4">
        <f t="shared" si="174"/>
        <v>1.9</v>
      </c>
      <c r="O474" s="4">
        <f t="shared" si="175"/>
        <v>1.9</v>
      </c>
      <c r="P474" s="4"/>
      <c r="Q474" s="4"/>
      <c r="R474" s="1">
        <f t="shared" si="176"/>
        <v>0.52631578947368418</v>
      </c>
      <c r="S474" s="1">
        <f t="shared" si="177"/>
        <v>0.52631578947368418</v>
      </c>
      <c r="T474" s="1">
        <f t="shared" si="178"/>
        <v>4.9999999999999933E-2</v>
      </c>
      <c r="U474" s="1">
        <f t="shared" si="179"/>
        <v>0</v>
      </c>
      <c r="V474" s="1">
        <f t="shared" si="180"/>
        <v>0.51100000000000001</v>
      </c>
      <c r="W474" s="1"/>
      <c r="X474" s="17">
        <f t="shared" si="181"/>
        <v>956.94716242661434</v>
      </c>
      <c r="Y474" s="18">
        <f t="shared" si="182"/>
        <v>953.05662164669593</v>
      </c>
      <c r="Z474" s="2">
        <f t="shared" si="183"/>
        <v>909.09980430528356</v>
      </c>
      <c r="AA474" s="18">
        <f t="shared" si="184"/>
        <v>905.40379056436109</v>
      </c>
      <c r="AB474" s="2">
        <f t="shared" si="185"/>
        <v>-109.9989236895921</v>
      </c>
      <c r="AC474" s="2">
        <f t="shared" si="186"/>
        <v>-110.44795818412409</v>
      </c>
      <c r="AD474" s="2">
        <f t="shared" si="187"/>
        <v>909.09980430528356</v>
      </c>
      <c r="AE474" s="2">
        <f t="shared" si="188"/>
        <v>-1000</v>
      </c>
      <c r="AF474" s="5">
        <f t="shared" si="189"/>
        <v>0.89999999999999991</v>
      </c>
      <c r="AG474" s="5">
        <f t="shared" si="190"/>
        <v>-1</v>
      </c>
      <c r="AH474" s="3">
        <f t="shared" si="191"/>
        <v>202110</v>
      </c>
      <c r="AI474" s="21">
        <v>1.9</v>
      </c>
      <c r="AJ474" s="21">
        <v>1.9</v>
      </c>
      <c r="AK474" s="21">
        <v>2.0499999999999998</v>
      </c>
      <c r="AL474" s="21">
        <v>1.8</v>
      </c>
      <c r="AO474">
        <f t="shared" si="192"/>
        <v>-130</v>
      </c>
      <c r="AP474">
        <f>IF(E474&lt;F474,G474,H474)</f>
        <v>30</v>
      </c>
      <c r="AQ474">
        <f>IF(E474&lt;F474,H474,G474)</f>
        <v>28</v>
      </c>
    </row>
    <row r="475" spans="2:43" x14ac:dyDescent="0.25">
      <c r="B475" s="24">
        <v>44493</v>
      </c>
      <c r="C475" s="20" t="s">
        <v>36</v>
      </c>
      <c r="D475" s="20" t="s">
        <v>42</v>
      </c>
      <c r="E475" s="2">
        <v>-333.33333333333326</v>
      </c>
      <c r="F475" s="2">
        <v>265</v>
      </c>
      <c r="G475">
        <v>54</v>
      </c>
      <c r="H475">
        <v>13</v>
      </c>
      <c r="I475" s="9"/>
      <c r="J475" s="2" t="str">
        <f t="shared" si="193"/>
        <v>New England Patriots</v>
      </c>
      <c r="K475" s="2" t="str">
        <f t="shared" si="194"/>
        <v>New York Jets</v>
      </c>
      <c r="L475" s="17">
        <f t="shared" si="195"/>
        <v>-333.33333333333326</v>
      </c>
      <c r="M475" s="18">
        <f t="shared" si="196"/>
        <v>265</v>
      </c>
      <c r="N475" s="4">
        <f t="shared" si="174"/>
        <v>1.33</v>
      </c>
      <c r="O475" s="4">
        <f t="shared" si="175"/>
        <v>3.4</v>
      </c>
      <c r="P475" s="4"/>
      <c r="Q475" s="4"/>
      <c r="R475" s="1">
        <f t="shared" si="176"/>
        <v>0.75187969924812026</v>
      </c>
      <c r="S475" s="1">
        <f t="shared" si="177"/>
        <v>0.29411764705882354</v>
      </c>
      <c r="T475" s="1">
        <f t="shared" si="178"/>
        <v>4.3974630021141659E-2</v>
      </c>
      <c r="U475" s="1">
        <f t="shared" si="179"/>
        <v>0.22888102609464836</v>
      </c>
      <c r="V475" s="1">
        <f t="shared" si="180"/>
        <v>0.73988102609464834</v>
      </c>
      <c r="W475" s="1"/>
      <c r="X475" s="17">
        <f t="shared" si="181"/>
        <v>351.56865054149432</v>
      </c>
      <c r="Y475" s="18">
        <f t="shared" si="182"/>
        <v>2476.6314971810075</v>
      </c>
      <c r="Z475" s="2">
        <f t="shared" si="183"/>
        <v>333.99021801441961</v>
      </c>
      <c r="AA475" s="18">
        <f t="shared" si="184"/>
        <v>2352.7999223219572</v>
      </c>
      <c r="AB475" s="2">
        <f t="shared" si="185"/>
        <v>-299.40996653884821</v>
      </c>
      <c r="AC475" s="2">
        <f t="shared" si="186"/>
        <v>235.27999223219572</v>
      </c>
      <c r="AD475" s="2">
        <f t="shared" si="187"/>
        <v>333.99021801441961</v>
      </c>
      <c r="AE475" s="2">
        <f t="shared" si="188"/>
        <v>-1000</v>
      </c>
      <c r="AF475" s="5">
        <f t="shared" si="189"/>
        <v>0.33000000000000007</v>
      </c>
      <c r="AG475" s="5">
        <f t="shared" si="190"/>
        <v>-1</v>
      </c>
      <c r="AH475" s="3">
        <f t="shared" si="191"/>
        <v>202110</v>
      </c>
      <c r="AI475" s="21">
        <v>1.33</v>
      </c>
      <c r="AJ475" s="21">
        <v>3.4</v>
      </c>
      <c r="AK475" s="21">
        <v>1.3</v>
      </c>
      <c r="AL475" s="21">
        <v>3.65</v>
      </c>
      <c r="AO475">
        <f t="shared" si="192"/>
        <v>-400</v>
      </c>
      <c r="AP475">
        <f>IF(E475&lt;F475,G475,H475)</f>
        <v>54</v>
      </c>
      <c r="AQ475">
        <f>IF(E475&lt;F475,H475,G475)</f>
        <v>13</v>
      </c>
    </row>
    <row r="476" spans="2:43" x14ac:dyDescent="0.25">
      <c r="B476" s="24">
        <v>44493</v>
      </c>
      <c r="C476" s="20" t="s">
        <v>25</v>
      </c>
      <c r="D476" s="20" t="s">
        <v>44</v>
      </c>
      <c r="E476" s="2">
        <v>135</v>
      </c>
      <c r="F476" s="2">
        <v>-156.25000000000003</v>
      </c>
      <c r="G476">
        <v>25</v>
      </c>
      <c r="H476">
        <v>3</v>
      </c>
      <c r="I476" s="9"/>
      <c r="J476" s="2" t="str">
        <f t="shared" si="193"/>
        <v>Carolina Panthers</v>
      </c>
      <c r="K476" s="2" t="str">
        <f t="shared" si="194"/>
        <v>New York Giants</v>
      </c>
      <c r="L476" s="17">
        <f t="shared" si="195"/>
        <v>-156.25000000000003</v>
      </c>
      <c r="M476" s="18">
        <f t="shared" si="196"/>
        <v>135</v>
      </c>
      <c r="N476" s="4">
        <f t="shared" si="174"/>
        <v>1.66</v>
      </c>
      <c r="O476" s="4">
        <f t="shared" si="175"/>
        <v>2.2999999999999998</v>
      </c>
      <c r="P476" s="4"/>
      <c r="Q476" s="4"/>
      <c r="R476" s="1">
        <f t="shared" si="176"/>
        <v>0.60240963855421692</v>
      </c>
      <c r="S476" s="1">
        <f t="shared" si="177"/>
        <v>0.43478260869565222</v>
      </c>
      <c r="T476" s="1">
        <f t="shared" si="178"/>
        <v>3.5858585858585923E-2</v>
      </c>
      <c r="U476" s="1">
        <f t="shared" si="179"/>
        <v>8.3813514929282351E-2</v>
      </c>
      <c r="V476" s="1">
        <f t="shared" si="180"/>
        <v>0.59481351492928236</v>
      </c>
      <c r="W476" s="1"/>
      <c r="X476" s="17">
        <f t="shared" si="181"/>
        <v>681.19919084032654</v>
      </c>
      <c r="Y476" s="18">
        <f t="shared" si="182"/>
        <v>1332.032655245516</v>
      </c>
      <c r="Z476" s="2">
        <f t="shared" si="183"/>
        <v>647.13923129831016</v>
      </c>
      <c r="AA476" s="18">
        <f t="shared" si="184"/>
        <v>1265.4310224832402</v>
      </c>
      <c r="AB476" s="2">
        <f t="shared" si="185"/>
        <v>-154.5262521009227</v>
      </c>
      <c r="AC476" s="2">
        <f t="shared" si="186"/>
        <v>126.54310224832402</v>
      </c>
      <c r="AD476" s="2">
        <f t="shared" si="187"/>
        <v>-1000</v>
      </c>
      <c r="AE476" s="2">
        <f t="shared" si="188"/>
        <v>1265.4310224832402</v>
      </c>
      <c r="AF476" s="5">
        <f t="shared" si="189"/>
        <v>-1</v>
      </c>
      <c r="AG476" s="5">
        <f t="shared" si="190"/>
        <v>1.2999999999999998</v>
      </c>
      <c r="AH476" s="3">
        <f t="shared" si="191"/>
        <v>202110</v>
      </c>
      <c r="AI476" s="21">
        <v>2.2999999999999998</v>
      </c>
      <c r="AJ476" s="21">
        <v>1.66</v>
      </c>
      <c r="AK476" s="21">
        <v>2.35</v>
      </c>
      <c r="AL476" s="21">
        <v>1.64</v>
      </c>
      <c r="AO476">
        <f t="shared" si="192"/>
        <v>-160</v>
      </c>
      <c r="AP476">
        <f>IF(E476&lt;F476,G476,H476)</f>
        <v>3</v>
      </c>
      <c r="AQ476">
        <f>IF(E476&lt;F476,H476,G476)</f>
        <v>25</v>
      </c>
    </row>
    <row r="477" spans="2:43" x14ac:dyDescent="0.25">
      <c r="B477" s="24">
        <v>44493</v>
      </c>
      <c r="C477" s="20" t="s">
        <v>41</v>
      </c>
      <c r="D477" s="20" t="s">
        <v>20</v>
      </c>
      <c r="E477" s="2">
        <v>170.00000000000003</v>
      </c>
      <c r="F477" s="2">
        <v>-200</v>
      </c>
      <c r="G477">
        <v>27</v>
      </c>
      <c r="H477">
        <v>3</v>
      </c>
      <c r="I477" s="9"/>
      <c r="J477" s="2" t="str">
        <f t="shared" si="193"/>
        <v>Kansas City Chiefs</v>
      </c>
      <c r="K477" s="2" t="str">
        <f t="shared" si="194"/>
        <v>Tennessee Titans</v>
      </c>
      <c r="L477" s="17">
        <f t="shared" si="195"/>
        <v>-200</v>
      </c>
      <c r="M477" s="18">
        <f t="shared" si="196"/>
        <v>170.00000000000003</v>
      </c>
      <c r="N477" s="4">
        <f t="shared" si="174"/>
        <v>1.5</v>
      </c>
      <c r="O477" s="4">
        <f t="shared" si="175"/>
        <v>2.7</v>
      </c>
      <c r="P477" s="4"/>
      <c r="Q477" s="4"/>
      <c r="R477" s="1">
        <f t="shared" si="176"/>
        <v>0.66666666666666663</v>
      </c>
      <c r="S477" s="1">
        <f t="shared" si="177"/>
        <v>0.37037037037037035</v>
      </c>
      <c r="T477" s="1">
        <f t="shared" si="178"/>
        <v>3.5714285714285587E-2</v>
      </c>
      <c r="U477" s="1">
        <f t="shared" si="179"/>
        <v>0.14814814814814814</v>
      </c>
      <c r="V477" s="1">
        <f t="shared" si="180"/>
        <v>0.65914814814814815</v>
      </c>
      <c r="W477" s="1"/>
      <c r="X477" s="17">
        <f t="shared" si="181"/>
        <v>517.10962521773342</v>
      </c>
      <c r="Y477" s="18">
        <f t="shared" si="182"/>
        <v>1734.0124117028765</v>
      </c>
      <c r="Z477" s="2">
        <f t="shared" si="183"/>
        <v>491.25414395684675</v>
      </c>
      <c r="AA477" s="18">
        <f t="shared" si="184"/>
        <v>1647.3117911177326</v>
      </c>
      <c r="AB477" s="2">
        <f t="shared" si="185"/>
        <v>-203.56062382403903</v>
      </c>
      <c r="AC477" s="2">
        <f t="shared" si="186"/>
        <v>164.73117911177326</v>
      </c>
      <c r="AD477" s="2">
        <f t="shared" si="187"/>
        <v>-1000</v>
      </c>
      <c r="AE477" s="2">
        <f t="shared" si="188"/>
        <v>1647.3117911177326</v>
      </c>
      <c r="AF477" s="5">
        <f t="shared" si="189"/>
        <v>-1</v>
      </c>
      <c r="AG477" s="5">
        <f t="shared" si="190"/>
        <v>1.7000000000000002</v>
      </c>
      <c r="AH477" s="3">
        <f t="shared" si="191"/>
        <v>202110</v>
      </c>
      <c r="AI477" s="21">
        <v>2.7</v>
      </c>
      <c r="AJ477" s="21">
        <v>1.5</v>
      </c>
      <c r="AK477" s="21">
        <v>2.7</v>
      </c>
      <c r="AL477" s="21">
        <v>1.5</v>
      </c>
      <c r="AO477">
        <f t="shared" si="192"/>
        <v>-200</v>
      </c>
      <c r="AP477">
        <f>IF(E477&lt;F477,G477,H477)</f>
        <v>3</v>
      </c>
      <c r="AQ477">
        <f>IF(E477&lt;F477,H477,G477)</f>
        <v>27</v>
      </c>
    </row>
    <row r="478" spans="2:43" x14ac:dyDescent="0.25">
      <c r="B478" s="24">
        <v>44490</v>
      </c>
      <c r="C478" s="20" t="s">
        <v>46</v>
      </c>
      <c r="D478" s="20" t="s">
        <v>38</v>
      </c>
      <c r="E478" s="2">
        <v>-131.57894736842104</v>
      </c>
      <c r="F478" s="2">
        <v>110.00000000000001</v>
      </c>
      <c r="G478">
        <v>17</v>
      </c>
      <c r="H478">
        <v>14</v>
      </c>
      <c r="I478" s="9"/>
      <c r="J478" s="2" t="str">
        <f t="shared" si="193"/>
        <v>Cleveland Browns</v>
      </c>
      <c r="K478" s="2" t="str">
        <f t="shared" si="194"/>
        <v>Denver Broncos</v>
      </c>
      <c r="L478" s="17">
        <f t="shared" si="195"/>
        <v>-131.57894736842104</v>
      </c>
      <c r="M478" s="18">
        <f t="shared" si="196"/>
        <v>110.00000000000001</v>
      </c>
      <c r="N478" s="4">
        <f t="shared" si="174"/>
        <v>1.42</v>
      </c>
      <c r="O478" s="4">
        <f t="shared" si="175"/>
        <v>2.95</v>
      </c>
      <c r="P478" s="4"/>
      <c r="Q478" s="4"/>
      <c r="R478" s="1">
        <f t="shared" si="176"/>
        <v>0.70422535211267612</v>
      </c>
      <c r="S478" s="1">
        <f t="shared" si="177"/>
        <v>0.33898305084745761</v>
      </c>
      <c r="T478" s="1">
        <f t="shared" si="178"/>
        <v>4.1418764302059485E-2</v>
      </c>
      <c r="U478" s="1">
        <f t="shared" si="179"/>
        <v>0.18262115063260925</v>
      </c>
      <c r="V478" s="1">
        <f t="shared" si="180"/>
        <v>0.69362115063260932</v>
      </c>
      <c r="W478" s="1"/>
      <c r="X478" s="17">
        <f t="shared" si="181"/>
        <v>441.70920838841397</v>
      </c>
      <c r="Y478" s="18">
        <f t="shared" si="182"/>
        <v>2009.6149174189422</v>
      </c>
      <c r="Z478" s="2">
        <f t="shared" si="183"/>
        <v>419.62374796899326</v>
      </c>
      <c r="AA478" s="18">
        <f t="shared" si="184"/>
        <v>1909.134171547995</v>
      </c>
      <c r="AB478" s="2">
        <f t="shared" si="185"/>
        <v>-238.30872414634925</v>
      </c>
      <c r="AC478" s="2">
        <f t="shared" si="186"/>
        <v>190.9134171547995</v>
      </c>
      <c r="AD478" s="2">
        <f t="shared" si="187"/>
        <v>419.62374796899326</v>
      </c>
      <c r="AE478" s="2">
        <f t="shared" si="188"/>
        <v>-1000</v>
      </c>
      <c r="AF478" s="5">
        <f t="shared" si="189"/>
        <v>0.41999999999999993</v>
      </c>
      <c r="AG478" s="5">
        <f t="shared" si="190"/>
        <v>-1</v>
      </c>
      <c r="AH478" s="3">
        <f t="shared" si="191"/>
        <v>202110</v>
      </c>
      <c r="AI478" s="21">
        <v>1.42</v>
      </c>
      <c r="AJ478" s="21">
        <v>2.95</v>
      </c>
      <c r="AK478" s="21">
        <v>1.76</v>
      </c>
      <c r="AL478" s="21">
        <v>2.1</v>
      </c>
      <c r="AO478">
        <f t="shared" si="192"/>
        <v>-140</v>
      </c>
      <c r="AP478">
        <f>IF(E478&lt;F478,G478,H478)</f>
        <v>17</v>
      </c>
      <c r="AQ478">
        <f>IF(E478&lt;F478,H478,G478)</f>
        <v>14</v>
      </c>
    </row>
    <row r="479" spans="2:43" x14ac:dyDescent="0.25">
      <c r="B479" s="24">
        <v>44487</v>
      </c>
      <c r="C479" s="20" t="s">
        <v>41</v>
      </c>
      <c r="D479" s="20" t="s">
        <v>24</v>
      </c>
      <c r="E479" s="2">
        <v>215</v>
      </c>
      <c r="F479" s="2">
        <v>-263.1578947368422</v>
      </c>
      <c r="G479">
        <v>34</v>
      </c>
      <c r="H479">
        <v>31</v>
      </c>
      <c r="I479" s="9"/>
      <c r="J479" s="2" t="str">
        <f t="shared" si="193"/>
        <v>Buffalo Bills</v>
      </c>
      <c r="K479" s="2" t="str">
        <f t="shared" si="194"/>
        <v>Tennessee Titans</v>
      </c>
      <c r="L479" s="17">
        <f t="shared" si="195"/>
        <v>-263.1578947368422</v>
      </c>
      <c r="M479" s="18">
        <f t="shared" si="196"/>
        <v>215</v>
      </c>
      <c r="N479" s="4">
        <f t="shared" si="174"/>
        <v>1.54</v>
      </c>
      <c r="O479" s="4">
        <f t="shared" si="175"/>
        <v>2.65</v>
      </c>
      <c r="P479" s="4"/>
      <c r="Q479" s="4"/>
      <c r="R479" s="1">
        <f t="shared" si="176"/>
        <v>0.64935064935064934</v>
      </c>
      <c r="S479" s="1">
        <f t="shared" si="177"/>
        <v>0.37735849056603776</v>
      </c>
      <c r="T479" s="1">
        <f t="shared" si="178"/>
        <v>2.6014319809069208E-2</v>
      </c>
      <c r="U479" s="1">
        <f t="shared" si="179"/>
        <v>0.13599607939230579</v>
      </c>
      <c r="V479" s="1">
        <f t="shared" si="180"/>
        <v>0.64699607939230575</v>
      </c>
      <c r="W479" s="1"/>
      <c r="X479" s="17">
        <f t="shared" si="181"/>
        <v>545.60441995143913</v>
      </c>
      <c r="Y479" s="18">
        <f t="shared" si="182"/>
        <v>1648.1806912014345</v>
      </c>
      <c r="Z479" s="2">
        <f t="shared" si="183"/>
        <v>518.32419895386715</v>
      </c>
      <c r="AA479" s="18">
        <f t="shared" si="184"/>
        <v>1565.7716566413626</v>
      </c>
      <c r="AB479" s="2">
        <f t="shared" si="185"/>
        <v>-192.92944493394256</v>
      </c>
      <c r="AC479" s="2">
        <f t="shared" si="186"/>
        <v>156.57716566413626</v>
      </c>
      <c r="AD479" s="2">
        <f t="shared" si="187"/>
        <v>-1000</v>
      </c>
      <c r="AE479" s="2">
        <f t="shared" si="188"/>
        <v>1565.7716566413626</v>
      </c>
      <c r="AF479" s="5">
        <f t="shared" si="189"/>
        <v>-1</v>
      </c>
      <c r="AG479" s="5">
        <f t="shared" si="190"/>
        <v>1.65</v>
      </c>
      <c r="AH479" s="3">
        <f t="shared" si="191"/>
        <v>202110</v>
      </c>
      <c r="AI479" s="21">
        <v>2.65</v>
      </c>
      <c r="AJ479" s="21">
        <v>1.54</v>
      </c>
      <c r="AK479" s="21">
        <v>3.15</v>
      </c>
      <c r="AL479" s="21">
        <v>1.38</v>
      </c>
      <c r="AO479">
        <f t="shared" si="192"/>
        <v>-300</v>
      </c>
      <c r="AP479">
        <f>IF(E479&lt;F479,G479,H479)</f>
        <v>31</v>
      </c>
      <c r="AQ479">
        <f>IF(E479&lt;F479,H479,G479)</f>
        <v>34</v>
      </c>
    </row>
    <row r="480" spans="2:43" x14ac:dyDescent="0.25">
      <c r="B480" s="24">
        <v>44486</v>
      </c>
      <c r="C480" s="20" t="s">
        <v>45</v>
      </c>
      <c r="D480" s="20" t="s">
        <v>32</v>
      </c>
      <c r="E480" s="2">
        <v>-232.55813953488376</v>
      </c>
      <c r="F480" s="2">
        <v>190</v>
      </c>
      <c r="G480">
        <v>23</v>
      </c>
      <c r="H480">
        <v>20</v>
      </c>
      <c r="I480" s="9"/>
      <c r="J480" s="2" t="str">
        <f t="shared" si="193"/>
        <v>Pittsburgh Steelers</v>
      </c>
      <c r="K480" s="2" t="str">
        <f t="shared" si="194"/>
        <v>Seattle Seahawks</v>
      </c>
      <c r="L480" s="17">
        <f t="shared" si="195"/>
        <v>-232.55813953488376</v>
      </c>
      <c r="M480" s="18">
        <f t="shared" si="196"/>
        <v>190</v>
      </c>
      <c r="N480" s="4">
        <f t="shared" si="174"/>
        <v>1.5</v>
      </c>
      <c r="O480" s="4">
        <f t="shared" si="175"/>
        <v>2.7</v>
      </c>
      <c r="P480" s="4"/>
      <c r="Q480" s="4"/>
      <c r="R480" s="1">
        <f t="shared" si="176"/>
        <v>0.66666666666666663</v>
      </c>
      <c r="S480" s="1">
        <f t="shared" si="177"/>
        <v>0.37037037037037035</v>
      </c>
      <c r="T480" s="1">
        <f t="shared" si="178"/>
        <v>3.5714285714285587E-2</v>
      </c>
      <c r="U480" s="1">
        <f t="shared" si="179"/>
        <v>0.14814814814814814</v>
      </c>
      <c r="V480" s="1">
        <f t="shared" si="180"/>
        <v>0.65914814814814815</v>
      </c>
      <c r="W480" s="1"/>
      <c r="X480" s="17">
        <f t="shared" si="181"/>
        <v>517.10962521773342</v>
      </c>
      <c r="Y480" s="18">
        <f t="shared" si="182"/>
        <v>1734.0124117028765</v>
      </c>
      <c r="Z480" s="2">
        <f t="shared" si="183"/>
        <v>491.25414395684675</v>
      </c>
      <c r="AA480" s="18">
        <f t="shared" si="184"/>
        <v>1647.3117911177326</v>
      </c>
      <c r="AB480" s="2">
        <f t="shared" si="185"/>
        <v>-203.56062382403903</v>
      </c>
      <c r="AC480" s="2">
        <f t="shared" si="186"/>
        <v>164.73117911177326</v>
      </c>
      <c r="AD480" s="2">
        <f t="shared" si="187"/>
        <v>491.25414395684675</v>
      </c>
      <c r="AE480" s="2">
        <f t="shared" si="188"/>
        <v>-1000</v>
      </c>
      <c r="AF480" s="5">
        <f t="shared" si="189"/>
        <v>0.5</v>
      </c>
      <c r="AG480" s="5">
        <f t="shared" si="190"/>
        <v>-1</v>
      </c>
      <c r="AH480" s="3">
        <f t="shared" si="191"/>
        <v>202110</v>
      </c>
      <c r="AI480" s="21">
        <v>1.5</v>
      </c>
      <c r="AJ480" s="21">
        <v>2.7</v>
      </c>
      <c r="AK480" s="21">
        <v>1.43</v>
      </c>
      <c r="AL480" s="21">
        <v>2.9</v>
      </c>
      <c r="AO480">
        <f t="shared" si="192"/>
        <v>-300</v>
      </c>
      <c r="AP480">
        <f>IF(E480&lt;F480,G480,H480)</f>
        <v>23</v>
      </c>
      <c r="AQ480">
        <f>IF(E480&lt;F480,H480,G480)</f>
        <v>20</v>
      </c>
    </row>
    <row r="481" spans="2:43" x14ac:dyDescent="0.25">
      <c r="B481" s="24">
        <v>44486</v>
      </c>
      <c r="C481" s="20" t="s">
        <v>38</v>
      </c>
      <c r="D481" s="20" t="s">
        <v>50</v>
      </c>
      <c r="E481" s="2">
        <v>-222.22222222222226</v>
      </c>
      <c r="F481" s="2">
        <v>179.99999999999997</v>
      </c>
      <c r="G481">
        <v>24</v>
      </c>
      <c r="H481">
        <v>34</v>
      </c>
      <c r="I481" s="9"/>
      <c r="J481" s="2" t="str">
        <f t="shared" si="193"/>
        <v>Denver Broncos</v>
      </c>
      <c r="K481" s="2" t="str">
        <f t="shared" si="194"/>
        <v>Las Vegas Raiders</v>
      </c>
      <c r="L481" s="17">
        <f t="shared" si="195"/>
        <v>-222.22222222222226</v>
      </c>
      <c r="M481" s="18">
        <f t="shared" si="196"/>
        <v>179.99999999999997</v>
      </c>
      <c r="N481" s="4">
        <f t="shared" si="174"/>
        <v>1.58</v>
      </c>
      <c r="O481" s="4">
        <f t="shared" si="175"/>
        <v>2.5</v>
      </c>
      <c r="P481" s="4"/>
      <c r="Q481" s="4"/>
      <c r="R481" s="1">
        <f t="shared" si="176"/>
        <v>0.63291139240506322</v>
      </c>
      <c r="S481" s="1">
        <f t="shared" si="177"/>
        <v>0.4</v>
      </c>
      <c r="T481" s="1">
        <f t="shared" si="178"/>
        <v>3.1862745098039214E-2</v>
      </c>
      <c r="U481" s="1">
        <f t="shared" si="179"/>
        <v>0.1164556962025316</v>
      </c>
      <c r="V481" s="1">
        <f t="shared" si="180"/>
        <v>0.62745569620253161</v>
      </c>
      <c r="W481" s="1"/>
      <c r="X481" s="17">
        <f t="shared" si="181"/>
        <v>593.73802174746322</v>
      </c>
      <c r="Y481" s="18">
        <f t="shared" si="182"/>
        <v>1520.5870888415161</v>
      </c>
      <c r="Z481" s="2">
        <f t="shared" si="183"/>
        <v>564.05112066009008</v>
      </c>
      <c r="AA481" s="18">
        <f t="shared" si="184"/>
        <v>1444.5577343994403</v>
      </c>
      <c r="AB481" s="2">
        <f t="shared" si="185"/>
        <v>-177.28889516782337</v>
      </c>
      <c r="AC481" s="2">
        <f t="shared" si="186"/>
        <v>144.45577343994404</v>
      </c>
      <c r="AD481" s="2">
        <f t="shared" si="187"/>
        <v>-1000</v>
      </c>
      <c r="AE481" s="2">
        <f t="shared" si="188"/>
        <v>1444.5577343994403</v>
      </c>
      <c r="AF481" s="5">
        <f t="shared" si="189"/>
        <v>-1</v>
      </c>
      <c r="AG481" s="5">
        <f t="shared" si="190"/>
        <v>1.5</v>
      </c>
      <c r="AH481" s="3">
        <f t="shared" si="191"/>
        <v>202110</v>
      </c>
      <c r="AI481" s="21">
        <v>1.58</v>
      </c>
      <c r="AJ481" s="21">
        <v>2.5</v>
      </c>
      <c r="AK481" s="21">
        <v>1.45</v>
      </c>
      <c r="AL481" s="21">
        <v>2.8</v>
      </c>
      <c r="AO481">
        <f t="shared" si="192"/>
        <v>-300</v>
      </c>
      <c r="AP481">
        <f>IF(E481&lt;F481,G481,H481)</f>
        <v>24</v>
      </c>
      <c r="AQ481">
        <f>IF(E481&lt;F481,H481,G481)</f>
        <v>34</v>
      </c>
    </row>
    <row r="482" spans="2:43" x14ac:dyDescent="0.25">
      <c r="B482" s="24">
        <v>44486</v>
      </c>
      <c r="C482" s="20" t="s">
        <v>36</v>
      </c>
      <c r="D482" s="20" t="s">
        <v>23</v>
      </c>
      <c r="E482" s="2">
        <v>165</v>
      </c>
      <c r="F482" s="2">
        <v>-185.18518518518516</v>
      </c>
      <c r="G482">
        <v>29</v>
      </c>
      <c r="H482">
        <v>35</v>
      </c>
      <c r="I482" s="9"/>
      <c r="J482" s="2" t="str">
        <f t="shared" si="193"/>
        <v>Dallas Cowboys</v>
      </c>
      <c r="K482" s="2" t="str">
        <f t="shared" si="194"/>
        <v>New England Patriots</v>
      </c>
      <c r="L482" s="17">
        <f t="shared" si="195"/>
        <v>-185.18518518518516</v>
      </c>
      <c r="M482" s="18">
        <f t="shared" si="196"/>
        <v>165</v>
      </c>
      <c r="N482" s="4">
        <f t="shared" si="174"/>
        <v>1.55</v>
      </c>
      <c r="O482" s="4">
        <f t="shared" si="175"/>
        <v>2.6</v>
      </c>
      <c r="P482" s="4"/>
      <c r="Q482" s="4"/>
      <c r="R482" s="1">
        <f t="shared" si="176"/>
        <v>0.64516129032258063</v>
      </c>
      <c r="S482" s="1">
        <f t="shared" si="177"/>
        <v>0.38461538461538458</v>
      </c>
      <c r="T482" s="1">
        <f t="shared" si="178"/>
        <v>2.8915662650602414E-2</v>
      </c>
      <c r="U482" s="1">
        <f t="shared" si="179"/>
        <v>0.13027295285359802</v>
      </c>
      <c r="V482" s="1">
        <f t="shared" si="180"/>
        <v>0.64127295285359809</v>
      </c>
      <c r="W482" s="1"/>
      <c r="X482" s="17">
        <f t="shared" si="181"/>
        <v>559.39837404665798</v>
      </c>
      <c r="Y482" s="18">
        <f t="shared" si="182"/>
        <v>1609.5378726032154</v>
      </c>
      <c r="Z482" s="2">
        <f t="shared" si="183"/>
        <v>531.42845534432502</v>
      </c>
      <c r="AA482" s="18">
        <f t="shared" si="184"/>
        <v>1529.0609789730545</v>
      </c>
      <c r="AB482" s="2">
        <f t="shared" si="185"/>
        <v>-188.17208411470486</v>
      </c>
      <c r="AC482" s="2">
        <f t="shared" si="186"/>
        <v>152.90609789730544</v>
      </c>
      <c r="AD482" s="2">
        <f t="shared" si="187"/>
        <v>531.42845534432502</v>
      </c>
      <c r="AE482" s="2">
        <f t="shared" si="188"/>
        <v>-1000</v>
      </c>
      <c r="AF482" s="5">
        <f t="shared" si="189"/>
        <v>0.55000000000000004</v>
      </c>
      <c r="AG482" s="5">
        <f t="shared" si="190"/>
        <v>-1</v>
      </c>
      <c r="AH482" s="3">
        <f t="shared" si="191"/>
        <v>202110</v>
      </c>
      <c r="AI482" s="21">
        <v>2.6</v>
      </c>
      <c r="AJ482" s="21">
        <v>1.55</v>
      </c>
      <c r="AK482" s="21">
        <v>2.65</v>
      </c>
      <c r="AL482" s="21">
        <v>1.54</v>
      </c>
      <c r="AO482">
        <f t="shared" si="192"/>
        <v>-190</v>
      </c>
      <c r="AP482">
        <f>IF(E482&lt;F482,G482,H482)</f>
        <v>35</v>
      </c>
      <c r="AQ482">
        <f>IF(E482&lt;F482,H482,G482)</f>
        <v>29</v>
      </c>
    </row>
    <row r="483" spans="2:43" x14ac:dyDescent="0.25">
      <c r="B483" s="24">
        <v>44486</v>
      </c>
      <c r="C483" s="20" t="s">
        <v>46</v>
      </c>
      <c r="D483" s="20" t="s">
        <v>48</v>
      </c>
      <c r="E483" s="2">
        <v>-147.05882352941177</v>
      </c>
      <c r="F483" s="2">
        <v>125</v>
      </c>
      <c r="G483">
        <v>14</v>
      </c>
      <c r="H483">
        <v>37</v>
      </c>
      <c r="I483" s="9"/>
      <c r="J483" s="2" t="str">
        <f t="shared" si="193"/>
        <v>Cleveland Browns</v>
      </c>
      <c r="K483" s="2" t="str">
        <f t="shared" si="194"/>
        <v>Arizona Cardinals</v>
      </c>
      <c r="L483" s="17">
        <f t="shared" si="195"/>
        <v>-147.05882352941177</v>
      </c>
      <c r="M483" s="18">
        <f t="shared" si="196"/>
        <v>125</v>
      </c>
      <c r="N483" s="4">
        <f t="shared" si="174"/>
        <v>1.62</v>
      </c>
      <c r="O483" s="4">
        <f t="shared" si="175"/>
        <v>2.4</v>
      </c>
      <c r="P483" s="4"/>
      <c r="Q483" s="4"/>
      <c r="R483" s="1">
        <f t="shared" si="176"/>
        <v>0.61728395061728392</v>
      </c>
      <c r="S483" s="1">
        <f t="shared" si="177"/>
        <v>0.41666666666666669</v>
      </c>
      <c r="T483" s="1">
        <f t="shared" si="178"/>
        <v>3.2835820895522283E-2</v>
      </c>
      <c r="U483" s="1">
        <f t="shared" si="179"/>
        <v>0.10030864197530862</v>
      </c>
      <c r="V483" s="1">
        <f t="shared" si="180"/>
        <v>0.61130864197530865</v>
      </c>
      <c r="W483" s="1"/>
      <c r="X483" s="17">
        <f t="shared" si="181"/>
        <v>635.83488165441463</v>
      </c>
      <c r="Y483" s="18">
        <f t="shared" si="182"/>
        <v>1423.7849094482656</v>
      </c>
      <c r="Z483" s="2">
        <f t="shared" si="183"/>
        <v>604.04313757169382</v>
      </c>
      <c r="AA483" s="18">
        <f t="shared" si="184"/>
        <v>1352.5956639758522</v>
      </c>
      <c r="AB483" s="2">
        <f t="shared" si="185"/>
        <v>-165.55109027810289</v>
      </c>
      <c r="AC483" s="2">
        <f t="shared" si="186"/>
        <v>135.25956639758522</v>
      </c>
      <c r="AD483" s="2">
        <f t="shared" si="187"/>
        <v>-1000</v>
      </c>
      <c r="AE483" s="2">
        <f t="shared" si="188"/>
        <v>1352.5956639758522</v>
      </c>
      <c r="AF483" s="5">
        <f t="shared" si="189"/>
        <v>-1</v>
      </c>
      <c r="AG483" s="5">
        <f t="shared" si="190"/>
        <v>1.4</v>
      </c>
      <c r="AH483" s="3">
        <f t="shared" si="191"/>
        <v>202110</v>
      </c>
      <c r="AI483" s="21">
        <v>1.62</v>
      </c>
      <c r="AJ483" s="21">
        <v>2.4</v>
      </c>
      <c r="AK483" s="21">
        <v>1.68</v>
      </c>
      <c r="AL483" s="21">
        <v>2.25</v>
      </c>
      <c r="AO483">
        <f t="shared" si="192"/>
        <v>-150</v>
      </c>
      <c r="AP483">
        <f>IF(E483&lt;F483,G483,H483)</f>
        <v>14</v>
      </c>
      <c r="AQ483">
        <f>IF(E483&lt;F483,H483,G483)</f>
        <v>37</v>
      </c>
    </row>
    <row r="484" spans="2:43" x14ac:dyDescent="0.25">
      <c r="B484" s="24">
        <v>44486</v>
      </c>
      <c r="C484" s="20" t="s">
        <v>28</v>
      </c>
      <c r="D484" s="20" t="s">
        <v>31</v>
      </c>
      <c r="E484" s="2">
        <v>-161.29032258064512</v>
      </c>
      <c r="F484" s="2">
        <v>140</v>
      </c>
      <c r="G484">
        <v>34</v>
      </c>
      <c r="H484">
        <v>6</v>
      </c>
      <c r="I484" s="9"/>
      <c r="J484" s="2" t="str">
        <f t="shared" si="193"/>
        <v>Baltimore Ravens</v>
      </c>
      <c r="K484" s="2" t="str">
        <f t="shared" si="194"/>
        <v>Los Angeles Chargers</v>
      </c>
      <c r="L484" s="17">
        <f t="shared" si="195"/>
        <v>-161.29032258064512</v>
      </c>
      <c r="M484" s="18">
        <f t="shared" si="196"/>
        <v>140</v>
      </c>
      <c r="N484" s="4">
        <f t="shared" si="174"/>
        <v>1.57</v>
      </c>
      <c r="O484" s="4">
        <f t="shared" si="175"/>
        <v>2.5499999999999998</v>
      </c>
      <c r="P484" s="4"/>
      <c r="Q484" s="4"/>
      <c r="R484" s="1">
        <f t="shared" si="176"/>
        <v>0.63694267515923564</v>
      </c>
      <c r="S484" s="1">
        <f t="shared" si="177"/>
        <v>0.39215686274509809</v>
      </c>
      <c r="T484" s="1">
        <f t="shared" si="178"/>
        <v>2.8276699029126329E-2</v>
      </c>
      <c r="U484" s="1">
        <f t="shared" si="179"/>
        <v>0.12239290620706877</v>
      </c>
      <c r="V484" s="1">
        <f t="shared" si="180"/>
        <v>0.63339290620706878</v>
      </c>
      <c r="W484" s="1"/>
      <c r="X484" s="17">
        <f t="shared" si="181"/>
        <v>578.79886276004493</v>
      </c>
      <c r="Y484" s="18">
        <f t="shared" si="182"/>
        <v>1558.0808321378222</v>
      </c>
      <c r="Z484" s="2">
        <f t="shared" si="183"/>
        <v>549.85891962204266</v>
      </c>
      <c r="AA484" s="18">
        <f t="shared" si="184"/>
        <v>1480.1767905309309</v>
      </c>
      <c r="AB484" s="2">
        <f t="shared" si="185"/>
        <v>-181.86483192586408</v>
      </c>
      <c r="AC484" s="2">
        <f t="shared" si="186"/>
        <v>148.0176790530931</v>
      </c>
      <c r="AD484" s="2">
        <f t="shared" si="187"/>
        <v>549.85891962204266</v>
      </c>
      <c r="AE484" s="2">
        <f t="shared" si="188"/>
        <v>-1000</v>
      </c>
      <c r="AF484" s="5">
        <f t="shared" si="189"/>
        <v>0.57000000000000006</v>
      </c>
      <c r="AG484" s="5">
        <f t="shared" si="190"/>
        <v>-1</v>
      </c>
      <c r="AH484" s="3">
        <f t="shared" si="191"/>
        <v>202110</v>
      </c>
      <c r="AI484" s="21">
        <v>1.57</v>
      </c>
      <c r="AJ484" s="21">
        <v>2.5499999999999998</v>
      </c>
      <c r="AK484" s="21">
        <v>1.62</v>
      </c>
      <c r="AL484" s="21">
        <v>2.4</v>
      </c>
      <c r="AO484">
        <f t="shared" si="192"/>
        <v>-170</v>
      </c>
      <c r="AP484">
        <f>IF(E484&lt;F484,G484,H484)</f>
        <v>34</v>
      </c>
      <c r="AQ484">
        <f>IF(E484&lt;F484,H484,G484)</f>
        <v>6</v>
      </c>
    </row>
    <row r="485" spans="2:43" x14ac:dyDescent="0.25">
      <c r="B485" s="24">
        <v>44486</v>
      </c>
      <c r="C485" s="20" t="s">
        <v>44</v>
      </c>
      <c r="D485" s="20" t="s">
        <v>29</v>
      </c>
      <c r="E485" s="2">
        <v>114.99999999999999</v>
      </c>
      <c r="F485" s="2">
        <v>-135.13513513513513</v>
      </c>
      <c r="G485">
        <v>28</v>
      </c>
      <c r="H485">
        <v>34</v>
      </c>
      <c r="I485" s="9"/>
      <c r="J485" s="2" t="str">
        <f t="shared" si="193"/>
        <v>Minnesota Vikings</v>
      </c>
      <c r="K485" s="2" t="str">
        <f t="shared" si="194"/>
        <v>Carolina Panthers</v>
      </c>
      <c r="L485" s="17">
        <f t="shared" si="195"/>
        <v>-135.13513513513513</v>
      </c>
      <c r="M485" s="18">
        <f t="shared" si="196"/>
        <v>114.99999999999999</v>
      </c>
      <c r="N485" s="4">
        <f t="shared" si="174"/>
        <v>2</v>
      </c>
      <c r="O485" s="4">
        <f t="shared" si="175"/>
        <v>1.83</v>
      </c>
      <c r="P485" s="4"/>
      <c r="Q485" s="4"/>
      <c r="R485" s="1">
        <f t="shared" si="176"/>
        <v>0.5</v>
      </c>
      <c r="S485" s="1">
        <f t="shared" si="177"/>
        <v>0.54644808743169393</v>
      </c>
      <c r="T485" s="1">
        <f t="shared" si="178"/>
        <v>4.4386422976501305E-2</v>
      </c>
      <c r="U485" s="1">
        <f t="shared" si="179"/>
        <v>2.3224043715846965E-2</v>
      </c>
      <c r="V485" s="1">
        <f t="shared" si="180"/>
        <v>0.48777595628415304</v>
      </c>
      <c r="W485" s="1"/>
      <c r="X485" s="17">
        <f t="shared" si="181"/>
        <v>1050.1215509225544</v>
      </c>
      <c r="Y485" s="18">
        <f t="shared" si="182"/>
        <v>868.14064558183338</v>
      </c>
      <c r="Z485" s="2">
        <f t="shared" si="183"/>
        <v>997.61547337642662</v>
      </c>
      <c r="AA485" s="18">
        <f t="shared" si="184"/>
        <v>824.73361330274167</v>
      </c>
      <c r="AB485" s="2">
        <f t="shared" si="185"/>
        <v>-100.23902261815397</v>
      </c>
      <c r="AC485" s="2">
        <f t="shared" si="186"/>
        <v>-121.25127239514147</v>
      </c>
      <c r="AD485" s="2">
        <f t="shared" si="187"/>
        <v>997.61547337642662</v>
      </c>
      <c r="AE485" s="2">
        <f t="shared" si="188"/>
        <v>-1000</v>
      </c>
      <c r="AF485" s="5">
        <f t="shared" si="189"/>
        <v>1</v>
      </c>
      <c r="AG485" s="5">
        <f t="shared" si="190"/>
        <v>-1</v>
      </c>
      <c r="AH485" s="3">
        <f t="shared" si="191"/>
        <v>202110</v>
      </c>
      <c r="AI485" s="21">
        <v>1.83</v>
      </c>
      <c r="AJ485" s="21">
        <v>2</v>
      </c>
      <c r="AK485" s="21">
        <v>2.15</v>
      </c>
      <c r="AL485" s="21">
        <v>1.74</v>
      </c>
      <c r="AO485">
        <f t="shared" si="192"/>
        <v>-140</v>
      </c>
      <c r="AP485">
        <f>IF(E485&lt;F485,G485,H485)</f>
        <v>34</v>
      </c>
      <c r="AQ485">
        <f>IF(E485&lt;F485,H485,G485)</f>
        <v>28</v>
      </c>
    </row>
    <row r="486" spans="2:43" x14ac:dyDescent="0.25">
      <c r="B486" s="24">
        <v>44486</v>
      </c>
      <c r="C486" s="20" t="s">
        <v>37</v>
      </c>
      <c r="D486" s="20" t="s">
        <v>33</v>
      </c>
      <c r="E486" s="2">
        <v>190</v>
      </c>
      <c r="F486" s="2">
        <v>-232.55813953488376</v>
      </c>
      <c r="G486">
        <v>14</v>
      </c>
      <c r="H486">
        <v>24</v>
      </c>
      <c r="I486" s="9"/>
      <c r="J486" s="2" t="str">
        <f t="shared" si="193"/>
        <v>Green Bay Packers</v>
      </c>
      <c r="K486" s="2" t="str">
        <f t="shared" si="194"/>
        <v>Chicago Bears</v>
      </c>
      <c r="L486" s="17">
        <f t="shared" si="195"/>
        <v>-232.55813953488376</v>
      </c>
      <c r="M486" s="18">
        <f t="shared" si="196"/>
        <v>190</v>
      </c>
      <c r="N486" s="4">
        <f t="shared" si="174"/>
        <v>1.44</v>
      </c>
      <c r="O486" s="4">
        <f t="shared" si="175"/>
        <v>2.85</v>
      </c>
      <c r="P486" s="4"/>
      <c r="Q486" s="4"/>
      <c r="R486" s="1">
        <f t="shared" si="176"/>
        <v>0.69444444444444442</v>
      </c>
      <c r="S486" s="1">
        <f t="shared" si="177"/>
        <v>0.35087719298245612</v>
      </c>
      <c r="T486" s="1">
        <f t="shared" si="178"/>
        <v>4.3356643356643354E-2</v>
      </c>
      <c r="U486" s="1">
        <f t="shared" si="179"/>
        <v>0.17178362573099415</v>
      </c>
      <c r="V486" s="1">
        <f t="shared" si="180"/>
        <v>0.68278362573099416</v>
      </c>
      <c r="W486" s="1"/>
      <c r="X486" s="17">
        <f t="shared" si="181"/>
        <v>464.59282606461329</v>
      </c>
      <c r="Y486" s="18">
        <f t="shared" si="182"/>
        <v>1917.3510160506185</v>
      </c>
      <c r="Z486" s="2">
        <f t="shared" si="183"/>
        <v>441.36318476138263</v>
      </c>
      <c r="AA486" s="18">
        <f t="shared" si="184"/>
        <v>1821.4834652480874</v>
      </c>
      <c r="AB486" s="2">
        <f t="shared" si="185"/>
        <v>-226.57077765573882</v>
      </c>
      <c r="AC486" s="2">
        <f t="shared" si="186"/>
        <v>182.14834652480874</v>
      </c>
      <c r="AD486" s="2">
        <f t="shared" si="187"/>
        <v>441.36318476138263</v>
      </c>
      <c r="AE486" s="2">
        <f t="shared" si="188"/>
        <v>-1000</v>
      </c>
      <c r="AF486" s="5">
        <f t="shared" si="189"/>
        <v>0.43999999999999995</v>
      </c>
      <c r="AG486" s="5">
        <f t="shared" si="190"/>
        <v>-1</v>
      </c>
      <c r="AH486" s="3">
        <f t="shared" si="191"/>
        <v>202110</v>
      </c>
      <c r="AI486" s="21">
        <v>2.85</v>
      </c>
      <c r="AJ486" s="21">
        <v>1.44</v>
      </c>
      <c r="AK486" s="21">
        <v>2.9</v>
      </c>
      <c r="AL486" s="21">
        <v>1.43</v>
      </c>
      <c r="AO486">
        <f t="shared" si="192"/>
        <v>-300</v>
      </c>
      <c r="AP486">
        <f>IF(E486&lt;F486,G486,H486)</f>
        <v>24</v>
      </c>
      <c r="AQ486">
        <f>IF(E486&lt;F486,H486,G486)</f>
        <v>14</v>
      </c>
    </row>
    <row r="487" spans="2:43" x14ac:dyDescent="0.25">
      <c r="B487" s="24">
        <v>44486</v>
      </c>
      <c r="C487" s="20" t="s">
        <v>34</v>
      </c>
      <c r="D487" s="20" t="s">
        <v>21</v>
      </c>
      <c r="E487" s="2">
        <v>170.00000000000003</v>
      </c>
      <c r="F487" s="2">
        <v>-200</v>
      </c>
      <c r="G487">
        <v>11</v>
      </c>
      <c r="H487">
        <v>34</v>
      </c>
      <c r="I487" s="9"/>
      <c r="J487" s="2" t="str">
        <f t="shared" si="193"/>
        <v>Cincinnati Bengals</v>
      </c>
      <c r="K487" s="2" t="str">
        <f t="shared" si="194"/>
        <v>Detroit Lions</v>
      </c>
      <c r="L487" s="17">
        <f t="shared" si="195"/>
        <v>-200</v>
      </c>
      <c r="M487" s="18">
        <f t="shared" si="196"/>
        <v>170.00000000000003</v>
      </c>
      <c r="N487" s="4">
        <f t="shared" si="174"/>
        <v>1.55</v>
      </c>
      <c r="O487" s="4">
        <f t="shared" si="175"/>
        <v>2.6</v>
      </c>
      <c r="P487" s="4"/>
      <c r="Q487" s="4"/>
      <c r="R487" s="1">
        <f t="shared" si="176"/>
        <v>0.64516129032258063</v>
      </c>
      <c r="S487" s="1">
        <f t="shared" si="177"/>
        <v>0.38461538461538458</v>
      </c>
      <c r="T487" s="1">
        <f t="shared" si="178"/>
        <v>2.8915662650602414E-2</v>
      </c>
      <c r="U487" s="1">
        <f t="shared" si="179"/>
        <v>0.13027295285359802</v>
      </c>
      <c r="V487" s="1">
        <f t="shared" si="180"/>
        <v>0.64127295285359809</v>
      </c>
      <c r="W487" s="1"/>
      <c r="X487" s="17">
        <f t="shared" si="181"/>
        <v>559.39837404665798</v>
      </c>
      <c r="Y487" s="18">
        <f t="shared" si="182"/>
        <v>1609.5378726032154</v>
      </c>
      <c r="Z487" s="2">
        <f t="shared" si="183"/>
        <v>531.42845534432502</v>
      </c>
      <c r="AA487" s="18">
        <f t="shared" si="184"/>
        <v>1529.0609789730545</v>
      </c>
      <c r="AB487" s="2">
        <f t="shared" si="185"/>
        <v>-188.17208411470486</v>
      </c>
      <c r="AC487" s="2">
        <f t="shared" si="186"/>
        <v>152.90609789730544</v>
      </c>
      <c r="AD487" s="2">
        <f t="shared" si="187"/>
        <v>531.42845534432502</v>
      </c>
      <c r="AE487" s="2">
        <f t="shared" si="188"/>
        <v>-1000</v>
      </c>
      <c r="AF487" s="5">
        <f t="shared" si="189"/>
        <v>0.55000000000000004</v>
      </c>
      <c r="AG487" s="5">
        <f t="shared" si="190"/>
        <v>-1</v>
      </c>
      <c r="AH487" s="3">
        <f t="shared" si="191"/>
        <v>202110</v>
      </c>
      <c r="AI487" s="21">
        <v>2.6</v>
      </c>
      <c r="AJ487" s="21">
        <v>1.55</v>
      </c>
      <c r="AK487" s="21">
        <v>2.7</v>
      </c>
      <c r="AL487" s="21">
        <v>1.5</v>
      </c>
      <c r="AO487">
        <f t="shared" si="192"/>
        <v>-200</v>
      </c>
      <c r="AP487">
        <f>IF(E487&lt;F487,G487,H487)</f>
        <v>34</v>
      </c>
      <c r="AQ487">
        <f>IF(E487&lt;F487,H487,G487)</f>
        <v>11</v>
      </c>
    </row>
    <row r="488" spans="2:43" x14ac:dyDescent="0.25">
      <c r="B488" s="24">
        <v>44486</v>
      </c>
      <c r="C488" s="20" t="s">
        <v>39</v>
      </c>
      <c r="D488" s="20" t="s">
        <v>40</v>
      </c>
      <c r="E488" s="2">
        <v>-526.31578947368439</v>
      </c>
      <c r="F488" s="2">
        <v>400</v>
      </c>
      <c r="G488">
        <v>31</v>
      </c>
      <c r="H488">
        <v>3</v>
      </c>
      <c r="I488" s="9"/>
      <c r="J488" s="2" t="str">
        <f t="shared" si="193"/>
        <v>Indianapolis Colts</v>
      </c>
      <c r="K488" s="2" t="str">
        <f t="shared" si="194"/>
        <v>Houston Texans</v>
      </c>
      <c r="L488" s="17">
        <f t="shared" si="195"/>
        <v>-526.31578947368439</v>
      </c>
      <c r="M488" s="18">
        <f t="shared" si="196"/>
        <v>400</v>
      </c>
      <c r="N488" s="4">
        <f t="shared" si="174"/>
        <v>1.18</v>
      </c>
      <c r="O488" s="4">
        <f t="shared" si="175"/>
        <v>5.25</v>
      </c>
      <c r="P488" s="4"/>
      <c r="Q488" s="4"/>
      <c r="R488" s="1">
        <f t="shared" si="176"/>
        <v>0.84745762711864414</v>
      </c>
      <c r="S488" s="1">
        <f t="shared" si="177"/>
        <v>0.19047619047619047</v>
      </c>
      <c r="T488" s="1">
        <f t="shared" si="178"/>
        <v>3.6547433903577065E-2</v>
      </c>
      <c r="U488" s="1">
        <f t="shared" si="179"/>
        <v>0.32849071832122684</v>
      </c>
      <c r="V488" s="1">
        <f t="shared" si="180"/>
        <v>0.83949071832122679</v>
      </c>
      <c r="W488" s="1"/>
      <c r="X488" s="17">
        <f t="shared" si="181"/>
        <v>191.19839942930162</v>
      </c>
      <c r="Y488" s="18">
        <f t="shared" si="182"/>
        <v>4188.72894319429</v>
      </c>
      <c r="Z488" s="2">
        <f t="shared" si="183"/>
        <v>181.63847945783652</v>
      </c>
      <c r="AA488" s="18">
        <f t="shared" si="184"/>
        <v>3979.2924960345754</v>
      </c>
      <c r="AB488" s="2">
        <f t="shared" si="185"/>
        <v>-550.54413744535259</v>
      </c>
      <c r="AC488" s="2">
        <f t="shared" si="186"/>
        <v>397.92924960345755</v>
      </c>
      <c r="AD488" s="2">
        <f t="shared" si="187"/>
        <v>181.63847945783652</v>
      </c>
      <c r="AE488" s="2">
        <f t="shared" si="188"/>
        <v>-1000</v>
      </c>
      <c r="AF488" s="5">
        <f t="shared" si="189"/>
        <v>0.17999999999999994</v>
      </c>
      <c r="AG488" s="5">
        <f t="shared" si="190"/>
        <v>-1</v>
      </c>
      <c r="AH488" s="3">
        <f t="shared" si="191"/>
        <v>202110</v>
      </c>
      <c r="AI488" s="21">
        <v>1.18</v>
      </c>
      <c r="AJ488" s="21">
        <v>5.25</v>
      </c>
      <c r="AK488" s="21">
        <v>1.19</v>
      </c>
      <c r="AL488" s="21">
        <v>5</v>
      </c>
      <c r="AO488">
        <f t="shared" si="192"/>
        <v>-600</v>
      </c>
      <c r="AP488">
        <f>IF(E488&lt;F488,G488,H488)</f>
        <v>31</v>
      </c>
      <c r="AQ488">
        <f>IF(E488&lt;F488,H488,G488)</f>
        <v>3</v>
      </c>
    </row>
    <row r="489" spans="2:43" x14ac:dyDescent="0.25">
      <c r="B489" s="24">
        <v>44486</v>
      </c>
      <c r="C489" s="20" t="s">
        <v>25</v>
      </c>
      <c r="D489" s="20" t="s">
        <v>47</v>
      </c>
      <c r="E489" s="2">
        <v>280</v>
      </c>
      <c r="F489" s="2">
        <v>-370.37037037037032</v>
      </c>
      <c r="G489">
        <v>11</v>
      </c>
      <c r="H489">
        <v>38</v>
      </c>
      <c r="I489" s="9"/>
      <c r="J489" s="2" t="str">
        <f t="shared" si="193"/>
        <v>Los Angeles Rams</v>
      </c>
      <c r="K489" s="2" t="str">
        <f t="shared" si="194"/>
        <v>New York Giants</v>
      </c>
      <c r="L489" s="17">
        <f t="shared" si="195"/>
        <v>-370.37037037037032</v>
      </c>
      <c r="M489" s="18">
        <f t="shared" si="196"/>
        <v>280</v>
      </c>
      <c r="N489" s="4">
        <f t="shared" si="174"/>
        <v>1.18</v>
      </c>
      <c r="O489" s="4">
        <f t="shared" si="175"/>
        <v>5.25</v>
      </c>
      <c r="P489" s="4"/>
      <c r="Q489" s="4"/>
      <c r="R489" s="1">
        <f t="shared" si="176"/>
        <v>0.84745762711864414</v>
      </c>
      <c r="S489" s="1">
        <f t="shared" si="177"/>
        <v>0.19047619047619047</v>
      </c>
      <c r="T489" s="1">
        <f t="shared" si="178"/>
        <v>3.6547433903577065E-2</v>
      </c>
      <c r="U489" s="1">
        <f t="shared" si="179"/>
        <v>0.32849071832122684</v>
      </c>
      <c r="V489" s="1">
        <f t="shared" si="180"/>
        <v>0.83949071832122679</v>
      </c>
      <c r="W489" s="1"/>
      <c r="X489" s="17">
        <f t="shared" si="181"/>
        <v>191.19839942930162</v>
      </c>
      <c r="Y489" s="18">
        <f t="shared" si="182"/>
        <v>4188.72894319429</v>
      </c>
      <c r="Z489" s="2">
        <f t="shared" si="183"/>
        <v>181.63847945783652</v>
      </c>
      <c r="AA489" s="18">
        <f t="shared" si="184"/>
        <v>3979.2924960345754</v>
      </c>
      <c r="AB489" s="2">
        <f t="shared" si="185"/>
        <v>-550.54413744535259</v>
      </c>
      <c r="AC489" s="2">
        <f t="shared" si="186"/>
        <v>397.92924960345755</v>
      </c>
      <c r="AD489" s="2">
        <f t="shared" si="187"/>
        <v>181.63847945783652</v>
      </c>
      <c r="AE489" s="2">
        <f t="shared" si="188"/>
        <v>-1000</v>
      </c>
      <c r="AF489" s="5">
        <f t="shared" si="189"/>
        <v>0.17999999999999994</v>
      </c>
      <c r="AG489" s="5">
        <f t="shared" si="190"/>
        <v>-1</v>
      </c>
      <c r="AH489" s="3">
        <f t="shared" si="191"/>
        <v>202110</v>
      </c>
      <c r="AI489" s="21">
        <v>5.25</v>
      </c>
      <c r="AJ489" s="21">
        <v>1.18</v>
      </c>
      <c r="AK489" s="21">
        <v>3.8</v>
      </c>
      <c r="AL489" s="21">
        <v>1.27</v>
      </c>
      <c r="AO489">
        <f t="shared" si="192"/>
        <v>-400</v>
      </c>
      <c r="AP489">
        <f>IF(E489&lt;F489,G489,H489)</f>
        <v>38</v>
      </c>
      <c r="AQ489">
        <f>IF(E489&lt;F489,H489,G489)</f>
        <v>11</v>
      </c>
    </row>
    <row r="490" spans="2:43" x14ac:dyDescent="0.25">
      <c r="B490" s="24">
        <v>44486</v>
      </c>
      <c r="C490" s="20" t="s">
        <v>51</v>
      </c>
      <c r="D490" s="20" t="s">
        <v>20</v>
      </c>
      <c r="E490" s="2">
        <v>240</v>
      </c>
      <c r="F490" s="2">
        <v>-303.03030303030295</v>
      </c>
      <c r="G490">
        <v>13</v>
      </c>
      <c r="H490">
        <v>31</v>
      </c>
      <c r="I490" s="9"/>
      <c r="J490" s="2" t="str">
        <f t="shared" si="193"/>
        <v>Kansas City Chiefs</v>
      </c>
      <c r="K490" s="2" t="str">
        <f t="shared" si="194"/>
        <v>Washington Football Team</v>
      </c>
      <c r="L490" s="17">
        <f t="shared" si="195"/>
        <v>-303.03030303030295</v>
      </c>
      <c r="M490" s="18">
        <f t="shared" si="196"/>
        <v>240</v>
      </c>
      <c r="N490" s="4">
        <f t="shared" si="174"/>
        <v>1.35</v>
      </c>
      <c r="O490" s="4">
        <f t="shared" si="175"/>
        <v>3.3</v>
      </c>
      <c r="P490" s="4"/>
      <c r="Q490" s="4"/>
      <c r="R490" s="1">
        <f t="shared" si="176"/>
        <v>0.7407407407407407</v>
      </c>
      <c r="S490" s="1">
        <f t="shared" si="177"/>
        <v>0.30303030303030304</v>
      </c>
      <c r="T490" s="1">
        <f t="shared" si="178"/>
        <v>4.1935483870967794E-2</v>
      </c>
      <c r="U490" s="1">
        <f t="shared" si="179"/>
        <v>0.21885521885521883</v>
      </c>
      <c r="V490" s="1">
        <f t="shared" si="180"/>
        <v>0.72985521885521887</v>
      </c>
      <c r="W490" s="1"/>
      <c r="X490" s="17">
        <f t="shared" si="181"/>
        <v>370.13475298361828</v>
      </c>
      <c r="Y490" s="18">
        <f t="shared" si="182"/>
        <v>2363.8563841328437</v>
      </c>
      <c r="Z490" s="2">
        <f t="shared" si="183"/>
        <v>351.62801533443735</v>
      </c>
      <c r="AA490" s="18">
        <f t="shared" si="184"/>
        <v>2245.6635649262016</v>
      </c>
      <c r="AB490" s="2">
        <f t="shared" si="185"/>
        <v>-284.39144675343596</v>
      </c>
      <c r="AC490" s="2">
        <f t="shared" si="186"/>
        <v>224.56635649262017</v>
      </c>
      <c r="AD490" s="2">
        <f t="shared" si="187"/>
        <v>351.62801533443735</v>
      </c>
      <c r="AE490" s="2">
        <f t="shared" si="188"/>
        <v>-1000</v>
      </c>
      <c r="AF490" s="5">
        <f t="shared" si="189"/>
        <v>0.35000000000000009</v>
      </c>
      <c r="AG490" s="5">
        <f t="shared" si="190"/>
        <v>-1</v>
      </c>
      <c r="AH490" s="3">
        <f t="shared" si="191"/>
        <v>202110</v>
      </c>
      <c r="AI490" s="21">
        <v>3.3</v>
      </c>
      <c r="AJ490" s="21">
        <v>1.35</v>
      </c>
      <c r="AK490" s="21">
        <v>3.4</v>
      </c>
      <c r="AL490" s="21">
        <v>1.33</v>
      </c>
      <c r="AO490">
        <f t="shared" si="192"/>
        <v>-400</v>
      </c>
      <c r="AP490">
        <f>IF(E490&lt;F490,G490,H490)</f>
        <v>31</v>
      </c>
      <c r="AQ490">
        <f>IF(E490&lt;F490,H490,G490)</f>
        <v>13</v>
      </c>
    </row>
    <row r="491" spans="2:43" x14ac:dyDescent="0.25">
      <c r="B491" s="24">
        <v>44486</v>
      </c>
      <c r="C491" s="20" t="s">
        <v>26</v>
      </c>
      <c r="D491" s="20" t="s">
        <v>30</v>
      </c>
      <c r="E491" s="2">
        <v>110.00000000000001</v>
      </c>
      <c r="F491" s="2">
        <v>-131.57894736842104</v>
      </c>
      <c r="G491">
        <v>23</v>
      </c>
      <c r="H491">
        <v>20</v>
      </c>
      <c r="I491" s="9"/>
      <c r="J491" s="2" t="str">
        <f t="shared" si="193"/>
        <v>Miami Dolphins</v>
      </c>
      <c r="K491" s="2" t="str">
        <f t="shared" si="194"/>
        <v>Jacksonville Jaguars</v>
      </c>
      <c r="L491" s="17">
        <f t="shared" si="195"/>
        <v>-131.57894736842104</v>
      </c>
      <c r="M491" s="18">
        <f t="shared" si="196"/>
        <v>110.00000000000001</v>
      </c>
      <c r="N491" s="4">
        <f t="shared" si="174"/>
        <v>1.62</v>
      </c>
      <c r="O491" s="4">
        <f t="shared" si="175"/>
        <v>2.4</v>
      </c>
      <c r="P491" s="4"/>
      <c r="Q491" s="4"/>
      <c r="R491" s="1">
        <f t="shared" si="176"/>
        <v>0.61728395061728392</v>
      </c>
      <c r="S491" s="1">
        <f t="shared" si="177"/>
        <v>0.41666666666666669</v>
      </c>
      <c r="T491" s="1">
        <f t="shared" si="178"/>
        <v>3.2835820895522283E-2</v>
      </c>
      <c r="U491" s="1">
        <f t="shared" si="179"/>
        <v>0.10030864197530862</v>
      </c>
      <c r="V491" s="1">
        <f t="shared" si="180"/>
        <v>0.61130864197530865</v>
      </c>
      <c r="W491" s="1"/>
      <c r="X491" s="17">
        <f t="shared" si="181"/>
        <v>635.83488165441463</v>
      </c>
      <c r="Y491" s="18">
        <f t="shared" si="182"/>
        <v>1423.7849094482656</v>
      </c>
      <c r="Z491" s="2">
        <f t="shared" si="183"/>
        <v>604.04313757169382</v>
      </c>
      <c r="AA491" s="18">
        <f t="shared" si="184"/>
        <v>1352.5956639758522</v>
      </c>
      <c r="AB491" s="2">
        <f t="shared" si="185"/>
        <v>-165.55109027810289</v>
      </c>
      <c r="AC491" s="2">
        <f t="shared" si="186"/>
        <v>135.25956639758522</v>
      </c>
      <c r="AD491" s="2">
        <f t="shared" si="187"/>
        <v>-1000</v>
      </c>
      <c r="AE491" s="2">
        <f t="shared" si="188"/>
        <v>1352.5956639758522</v>
      </c>
      <c r="AF491" s="5">
        <f t="shared" si="189"/>
        <v>-1</v>
      </c>
      <c r="AG491" s="5">
        <f t="shared" si="190"/>
        <v>1.4</v>
      </c>
      <c r="AH491" s="3">
        <f t="shared" si="191"/>
        <v>202110</v>
      </c>
      <c r="AI491" s="21">
        <v>2.4</v>
      </c>
      <c r="AJ491" s="21">
        <v>1.62</v>
      </c>
      <c r="AK491" s="21">
        <v>2.1</v>
      </c>
      <c r="AL491" s="21">
        <v>1.76</v>
      </c>
      <c r="AO491">
        <f t="shared" si="192"/>
        <v>-140</v>
      </c>
      <c r="AP491">
        <f>IF(E491&lt;F491,G491,H491)</f>
        <v>20</v>
      </c>
      <c r="AQ491">
        <f>IF(E491&lt;F491,H491,G491)</f>
        <v>23</v>
      </c>
    </row>
    <row r="492" spans="2:43" x14ac:dyDescent="0.25">
      <c r="B492" s="24">
        <v>44483</v>
      </c>
      <c r="C492" s="20" t="s">
        <v>19</v>
      </c>
      <c r="D492" s="20" t="s">
        <v>27</v>
      </c>
      <c r="E492" s="2">
        <v>245.00000000000003</v>
      </c>
      <c r="F492" s="2">
        <v>-312.49999999999994</v>
      </c>
      <c r="G492">
        <v>22</v>
      </c>
      <c r="H492">
        <v>28</v>
      </c>
      <c r="I492" s="9"/>
      <c r="J492" s="2" t="str">
        <f t="shared" si="193"/>
        <v>Tampa Bay Buccaneers</v>
      </c>
      <c r="K492" s="2" t="str">
        <f t="shared" si="194"/>
        <v>Philadelphia Eagles</v>
      </c>
      <c r="L492" s="17">
        <f t="shared" si="195"/>
        <v>-312.49999999999994</v>
      </c>
      <c r="M492" s="18">
        <f t="shared" si="196"/>
        <v>245.00000000000003</v>
      </c>
      <c r="N492" s="4">
        <f t="shared" si="174"/>
        <v>1.32</v>
      </c>
      <c r="O492" s="4">
        <f t="shared" si="175"/>
        <v>3.45</v>
      </c>
      <c r="P492" s="4"/>
      <c r="Q492" s="4"/>
      <c r="R492" s="1">
        <f t="shared" si="176"/>
        <v>0.75757575757575757</v>
      </c>
      <c r="S492" s="1">
        <f t="shared" si="177"/>
        <v>0.28985507246376813</v>
      </c>
      <c r="T492" s="1">
        <f t="shared" si="178"/>
        <v>4.5283018867924518E-2</v>
      </c>
      <c r="U492" s="1">
        <f t="shared" si="179"/>
        <v>0.23386034255599472</v>
      </c>
      <c r="V492" s="1">
        <f t="shared" si="180"/>
        <v>0.74486034255599476</v>
      </c>
      <c r="W492" s="1"/>
      <c r="X492" s="17">
        <f t="shared" si="181"/>
        <v>342.5335500726099</v>
      </c>
      <c r="Y492" s="18">
        <f t="shared" si="182"/>
        <v>2535.4217462272254</v>
      </c>
      <c r="Z492" s="2">
        <f t="shared" si="183"/>
        <v>325.4068725689794</v>
      </c>
      <c r="AA492" s="18">
        <f t="shared" si="184"/>
        <v>2408.6506589158639</v>
      </c>
      <c r="AB492" s="2">
        <f t="shared" si="185"/>
        <v>-307.30758453419605</v>
      </c>
      <c r="AC492" s="2">
        <f t="shared" si="186"/>
        <v>240.8650658915864</v>
      </c>
      <c r="AD492" s="2">
        <f t="shared" si="187"/>
        <v>325.4068725689794</v>
      </c>
      <c r="AE492" s="2">
        <f t="shared" si="188"/>
        <v>-1000</v>
      </c>
      <c r="AF492" s="5">
        <f t="shared" si="189"/>
        <v>0.32000000000000006</v>
      </c>
      <c r="AG492" s="5">
        <f t="shared" si="190"/>
        <v>-1</v>
      </c>
      <c r="AH492" s="3">
        <f t="shared" si="191"/>
        <v>202110</v>
      </c>
      <c r="AI492" s="21">
        <v>3.45</v>
      </c>
      <c r="AJ492" s="21">
        <v>1.32</v>
      </c>
      <c r="AK492" s="21">
        <v>3.45</v>
      </c>
      <c r="AL492" s="21">
        <v>1.32</v>
      </c>
      <c r="AO492">
        <f t="shared" si="192"/>
        <v>-400</v>
      </c>
      <c r="AP492">
        <f>IF(E492&lt;F492,G492,H492)</f>
        <v>28</v>
      </c>
      <c r="AQ492">
        <f>IF(E492&lt;F492,H492,G492)</f>
        <v>22</v>
      </c>
    </row>
    <row r="493" spans="2:43" x14ac:dyDescent="0.25">
      <c r="B493" s="24">
        <v>44480</v>
      </c>
      <c r="C493" s="20" t="s">
        <v>28</v>
      </c>
      <c r="D493" s="20" t="s">
        <v>39</v>
      </c>
      <c r="E493" s="2">
        <v>-370.37037037037032</v>
      </c>
      <c r="F493" s="2">
        <v>280</v>
      </c>
      <c r="G493">
        <v>31</v>
      </c>
      <c r="H493">
        <v>25</v>
      </c>
      <c r="I493" s="9"/>
      <c r="J493" s="2" t="str">
        <f t="shared" si="193"/>
        <v>Baltimore Ravens</v>
      </c>
      <c r="K493" s="2" t="str">
        <f t="shared" si="194"/>
        <v>Indianapolis Colts</v>
      </c>
      <c r="L493" s="17">
        <f t="shared" si="195"/>
        <v>-370.37037037037032</v>
      </c>
      <c r="M493" s="18">
        <f t="shared" si="196"/>
        <v>280</v>
      </c>
      <c r="N493" s="4">
        <f t="shared" si="174"/>
        <v>1.31</v>
      </c>
      <c r="O493" s="4">
        <f t="shared" si="175"/>
        <v>3.55</v>
      </c>
      <c r="P493" s="4"/>
      <c r="Q493" s="4"/>
      <c r="R493" s="1">
        <f t="shared" si="176"/>
        <v>0.76335877862595414</v>
      </c>
      <c r="S493" s="1">
        <f t="shared" si="177"/>
        <v>0.28169014084507044</v>
      </c>
      <c r="T493" s="1">
        <f t="shared" si="178"/>
        <v>4.3106995884773514E-2</v>
      </c>
      <c r="U493" s="1">
        <f t="shared" si="179"/>
        <v>0.24083431889044185</v>
      </c>
      <c r="V493" s="1">
        <f t="shared" si="180"/>
        <v>0.75183431889044183</v>
      </c>
      <c r="W493" s="1"/>
      <c r="X493" s="17">
        <f t="shared" si="181"/>
        <v>330.08027815995609</v>
      </c>
      <c r="Y493" s="18">
        <f t="shared" si="182"/>
        <v>2621.0959219336551</v>
      </c>
      <c r="Z493" s="2">
        <f t="shared" si="183"/>
        <v>313.57626425195826</v>
      </c>
      <c r="AA493" s="18">
        <f t="shared" si="184"/>
        <v>2490.0411258369722</v>
      </c>
      <c r="AB493" s="2">
        <f t="shared" si="185"/>
        <v>-318.90168804246639</v>
      </c>
      <c r="AC493" s="2">
        <f t="shared" si="186"/>
        <v>249.00411258369724</v>
      </c>
      <c r="AD493" s="2">
        <f t="shared" si="187"/>
        <v>313.57626425195826</v>
      </c>
      <c r="AE493" s="2">
        <f t="shared" si="188"/>
        <v>-1000</v>
      </c>
      <c r="AF493" s="5">
        <f t="shared" si="189"/>
        <v>0.31000000000000005</v>
      </c>
      <c r="AG493" s="5">
        <f t="shared" si="190"/>
        <v>-1</v>
      </c>
      <c r="AH493" s="3">
        <f t="shared" si="191"/>
        <v>202110</v>
      </c>
      <c r="AI493" s="21">
        <v>1.31</v>
      </c>
      <c r="AJ493" s="21">
        <v>3.55</v>
      </c>
      <c r="AK493" s="21">
        <v>1.27</v>
      </c>
      <c r="AL493" s="21">
        <v>3.8</v>
      </c>
      <c r="AO493">
        <f t="shared" si="192"/>
        <v>-400</v>
      </c>
      <c r="AP493">
        <f>IF(E493&lt;F493,G493,H493)</f>
        <v>31</v>
      </c>
      <c r="AQ493">
        <f>IF(E493&lt;F493,H493,G493)</f>
        <v>25</v>
      </c>
    </row>
    <row r="494" spans="2:43" x14ac:dyDescent="0.25">
      <c r="B494" s="24">
        <v>44479</v>
      </c>
      <c r="C494" s="20" t="s">
        <v>20</v>
      </c>
      <c r="D494" s="20" t="s">
        <v>24</v>
      </c>
      <c r="E494" s="2">
        <v>-147.05882352941177</v>
      </c>
      <c r="F494" s="2">
        <v>125</v>
      </c>
      <c r="G494">
        <v>20</v>
      </c>
      <c r="H494">
        <v>38</v>
      </c>
      <c r="I494" s="9"/>
      <c r="J494" s="2" t="str">
        <f t="shared" si="193"/>
        <v>Kansas City Chiefs</v>
      </c>
      <c r="K494" s="2" t="str">
        <f t="shared" si="194"/>
        <v>Buffalo Bills</v>
      </c>
      <c r="L494" s="17">
        <f t="shared" si="195"/>
        <v>-147.05882352941177</v>
      </c>
      <c r="M494" s="18">
        <f t="shared" si="196"/>
        <v>125</v>
      </c>
      <c r="N494" s="4">
        <f t="shared" si="174"/>
        <v>1.64</v>
      </c>
      <c r="O494" s="4">
        <f t="shared" si="175"/>
        <v>2.35</v>
      </c>
      <c r="P494" s="4"/>
      <c r="Q494" s="4"/>
      <c r="R494" s="1">
        <f t="shared" si="176"/>
        <v>0.6097560975609756</v>
      </c>
      <c r="S494" s="1">
        <f t="shared" si="177"/>
        <v>0.42553191489361702</v>
      </c>
      <c r="T494" s="1">
        <f t="shared" si="178"/>
        <v>3.4085213032581496E-2</v>
      </c>
      <c r="U494" s="1">
        <f t="shared" si="179"/>
        <v>9.2112091333679286E-2</v>
      </c>
      <c r="V494" s="1">
        <f t="shared" si="180"/>
        <v>0.60311209133367927</v>
      </c>
      <c r="W494" s="1"/>
      <c r="X494" s="17">
        <f t="shared" si="181"/>
        <v>658.06657563218641</v>
      </c>
      <c r="Y494" s="18">
        <f t="shared" si="182"/>
        <v>1377.3404079490135</v>
      </c>
      <c r="Z494" s="2">
        <f t="shared" si="183"/>
        <v>625.16324685057702</v>
      </c>
      <c r="AA494" s="18">
        <f t="shared" si="184"/>
        <v>1308.4733875515628</v>
      </c>
      <c r="AB494" s="2">
        <f t="shared" si="185"/>
        <v>-159.95821971905113</v>
      </c>
      <c r="AC494" s="2">
        <f t="shared" si="186"/>
        <v>130.84733875515627</v>
      </c>
      <c r="AD494" s="2">
        <f t="shared" si="187"/>
        <v>-1000</v>
      </c>
      <c r="AE494" s="2">
        <f t="shared" si="188"/>
        <v>1308.4733875515628</v>
      </c>
      <c r="AF494" s="5">
        <f t="shared" si="189"/>
        <v>-1</v>
      </c>
      <c r="AG494" s="5">
        <f t="shared" si="190"/>
        <v>1.35</v>
      </c>
      <c r="AH494" s="3">
        <f t="shared" si="191"/>
        <v>202110</v>
      </c>
      <c r="AI494" s="21">
        <v>1.64</v>
      </c>
      <c r="AJ494" s="21">
        <v>2.35</v>
      </c>
      <c r="AK494" s="21">
        <v>1.68</v>
      </c>
      <c r="AL494" s="21">
        <v>2.25</v>
      </c>
      <c r="AO494">
        <f t="shared" si="192"/>
        <v>-150</v>
      </c>
      <c r="AP494">
        <f>IF(E494&lt;F494,G494,H494)</f>
        <v>20</v>
      </c>
      <c r="AQ494">
        <f>IF(E494&lt;F494,H494,G494)</f>
        <v>38</v>
      </c>
    </row>
    <row r="495" spans="2:43" x14ac:dyDescent="0.25">
      <c r="B495" s="24">
        <v>44479</v>
      </c>
      <c r="C495" s="20" t="s">
        <v>48</v>
      </c>
      <c r="D495" s="20" t="s">
        <v>22</v>
      </c>
      <c r="E495" s="2">
        <v>-285.71428571428567</v>
      </c>
      <c r="F495" s="2">
        <v>229.99999999999997</v>
      </c>
      <c r="G495">
        <v>17</v>
      </c>
      <c r="H495">
        <v>10</v>
      </c>
      <c r="I495" s="9"/>
      <c r="J495" s="2" t="str">
        <f t="shared" si="193"/>
        <v>Arizona Cardinals</v>
      </c>
      <c r="K495" s="2" t="str">
        <f t="shared" si="194"/>
        <v>San Francisco 49ers</v>
      </c>
      <c r="L495" s="17">
        <f t="shared" si="195"/>
        <v>-285.71428571428567</v>
      </c>
      <c r="M495" s="18">
        <f t="shared" si="196"/>
        <v>229.99999999999997</v>
      </c>
      <c r="N495" s="4">
        <f t="shared" si="174"/>
        <v>1.44</v>
      </c>
      <c r="O495" s="4">
        <f t="shared" si="175"/>
        <v>2.85</v>
      </c>
      <c r="P495" s="4"/>
      <c r="Q495" s="4"/>
      <c r="R495" s="1">
        <f t="shared" si="176"/>
        <v>0.69444444444444442</v>
      </c>
      <c r="S495" s="1">
        <f t="shared" si="177"/>
        <v>0.35087719298245612</v>
      </c>
      <c r="T495" s="1">
        <f t="shared" si="178"/>
        <v>4.3356643356643354E-2</v>
      </c>
      <c r="U495" s="1">
        <f t="shared" si="179"/>
        <v>0.17178362573099415</v>
      </c>
      <c r="V495" s="1">
        <f t="shared" si="180"/>
        <v>0.68278362573099416</v>
      </c>
      <c r="W495" s="1"/>
      <c r="X495" s="17">
        <f t="shared" si="181"/>
        <v>464.59282606461329</v>
      </c>
      <c r="Y495" s="18">
        <f t="shared" si="182"/>
        <v>1917.3510160506185</v>
      </c>
      <c r="Z495" s="2">
        <f t="shared" si="183"/>
        <v>441.36318476138263</v>
      </c>
      <c r="AA495" s="18">
        <f t="shared" si="184"/>
        <v>1821.4834652480874</v>
      </c>
      <c r="AB495" s="2">
        <f t="shared" si="185"/>
        <v>-226.57077765573882</v>
      </c>
      <c r="AC495" s="2">
        <f t="shared" si="186"/>
        <v>182.14834652480874</v>
      </c>
      <c r="AD495" s="2">
        <f t="shared" si="187"/>
        <v>441.36318476138263</v>
      </c>
      <c r="AE495" s="2">
        <f t="shared" si="188"/>
        <v>-1000</v>
      </c>
      <c r="AF495" s="5">
        <f t="shared" si="189"/>
        <v>0.43999999999999995</v>
      </c>
      <c r="AG495" s="5">
        <f t="shared" si="190"/>
        <v>-1</v>
      </c>
      <c r="AH495" s="3">
        <f t="shared" si="191"/>
        <v>202110</v>
      </c>
      <c r="AI495" s="21">
        <v>1.44</v>
      </c>
      <c r="AJ495" s="21">
        <v>2.85</v>
      </c>
      <c r="AK495" s="21">
        <v>1.35</v>
      </c>
      <c r="AL495" s="21">
        <v>3.3</v>
      </c>
      <c r="AO495">
        <f t="shared" si="192"/>
        <v>-300</v>
      </c>
      <c r="AP495">
        <f>IF(E495&lt;F495,G495,H495)</f>
        <v>17</v>
      </c>
      <c r="AQ495">
        <f>IF(E495&lt;F495,H495,G495)</f>
        <v>10</v>
      </c>
    </row>
    <row r="496" spans="2:43" x14ac:dyDescent="0.25">
      <c r="B496" s="24">
        <v>44479</v>
      </c>
      <c r="C496" s="20" t="s">
        <v>23</v>
      </c>
      <c r="D496" s="20" t="s">
        <v>25</v>
      </c>
      <c r="E496" s="2">
        <v>-344.82758620689651</v>
      </c>
      <c r="F496" s="2">
        <v>270</v>
      </c>
      <c r="G496">
        <v>44</v>
      </c>
      <c r="H496">
        <v>20</v>
      </c>
      <c r="I496" s="9"/>
      <c r="J496" s="2" t="str">
        <f t="shared" si="193"/>
        <v>Dallas Cowboys</v>
      </c>
      <c r="K496" s="2" t="str">
        <f t="shared" si="194"/>
        <v>New York Giants</v>
      </c>
      <c r="L496" s="17">
        <f t="shared" si="195"/>
        <v>-344.82758620689651</v>
      </c>
      <c r="M496" s="18">
        <f t="shared" si="196"/>
        <v>270</v>
      </c>
      <c r="N496" s="4">
        <f t="shared" si="174"/>
        <v>1.29</v>
      </c>
      <c r="O496" s="4">
        <f t="shared" si="175"/>
        <v>3.7</v>
      </c>
      <c r="P496" s="4"/>
      <c r="Q496" s="4"/>
      <c r="R496" s="1">
        <f t="shared" si="176"/>
        <v>0.77519379844961234</v>
      </c>
      <c r="S496" s="1">
        <f t="shared" si="177"/>
        <v>0.27027027027027023</v>
      </c>
      <c r="T496" s="1">
        <f t="shared" si="178"/>
        <v>4.3486973947895691E-2</v>
      </c>
      <c r="U496" s="1">
        <f t="shared" si="179"/>
        <v>0.25246176408967103</v>
      </c>
      <c r="V496" s="1">
        <f t="shared" si="180"/>
        <v>0.76346176408967104</v>
      </c>
      <c r="W496" s="1"/>
      <c r="X496" s="17">
        <f t="shared" si="181"/>
        <v>309.82329048576543</v>
      </c>
      <c r="Y496" s="18">
        <f t="shared" si="182"/>
        <v>2773.304285017382</v>
      </c>
      <c r="Z496" s="2">
        <f t="shared" si="183"/>
        <v>294.33212596147712</v>
      </c>
      <c r="AA496" s="18">
        <f t="shared" si="184"/>
        <v>2634.6390707665128</v>
      </c>
      <c r="AB496" s="2">
        <f t="shared" si="185"/>
        <v>-339.75224305989701</v>
      </c>
      <c r="AC496" s="2">
        <f t="shared" si="186"/>
        <v>263.46390707665125</v>
      </c>
      <c r="AD496" s="2">
        <f t="shared" si="187"/>
        <v>294.33212596147712</v>
      </c>
      <c r="AE496" s="2">
        <f t="shared" si="188"/>
        <v>-1000</v>
      </c>
      <c r="AF496" s="5">
        <f t="shared" si="189"/>
        <v>0.29000000000000004</v>
      </c>
      <c r="AG496" s="5">
        <f t="shared" si="190"/>
        <v>-1</v>
      </c>
      <c r="AH496" s="3">
        <f t="shared" si="191"/>
        <v>202110</v>
      </c>
      <c r="AI496" s="21">
        <v>1.29</v>
      </c>
      <c r="AJ496" s="21">
        <v>3.7</v>
      </c>
      <c r="AK496" s="21">
        <v>1.29</v>
      </c>
      <c r="AL496" s="21">
        <v>3.7</v>
      </c>
      <c r="AO496">
        <f t="shared" si="192"/>
        <v>-400</v>
      </c>
      <c r="AP496">
        <f>IF(E496&lt;F496,G496,H496)</f>
        <v>44</v>
      </c>
      <c r="AQ496">
        <f>IF(E496&lt;F496,H496,G496)</f>
        <v>20</v>
      </c>
    </row>
    <row r="497" spans="2:43" x14ac:dyDescent="0.25">
      <c r="B497" s="24">
        <v>44479</v>
      </c>
      <c r="C497" s="20" t="s">
        <v>31</v>
      </c>
      <c r="D497" s="20" t="s">
        <v>46</v>
      </c>
      <c r="E497" s="2">
        <v>-140.84507042253523</v>
      </c>
      <c r="F497" s="2">
        <v>120.00000000000001</v>
      </c>
      <c r="G497">
        <v>47</v>
      </c>
      <c r="H497">
        <v>42</v>
      </c>
      <c r="I497" s="9"/>
      <c r="J497" s="2" t="str">
        <f t="shared" si="193"/>
        <v>Los Angeles Chargers</v>
      </c>
      <c r="K497" s="2" t="str">
        <f t="shared" si="194"/>
        <v>Cleveland Browns</v>
      </c>
      <c r="L497" s="17">
        <f t="shared" si="195"/>
        <v>-140.84507042253523</v>
      </c>
      <c r="M497" s="18">
        <f t="shared" si="196"/>
        <v>120.00000000000001</v>
      </c>
      <c r="N497" s="4">
        <f t="shared" si="174"/>
        <v>1.95</v>
      </c>
      <c r="O497" s="4">
        <f t="shared" si="175"/>
        <v>1.86</v>
      </c>
      <c r="P497" s="4"/>
      <c r="Q497" s="4"/>
      <c r="R497" s="1">
        <f t="shared" si="176"/>
        <v>0.51282051282051289</v>
      </c>
      <c r="S497" s="1">
        <f t="shared" si="177"/>
        <v>0.5376344086021505</v>
      </c>
      <c r="T497" s="1">
        <f t="shared" si="178"/>
        <v>4.8031496062992063E-2</v>
      </c>
      <c r="U497" s="1">
        <f t="shared" si="179"/>
        <v>1.2406947890818809E-2</v>
      </c>
      <c r="V497" s="1">
        <f t="shared" si="180"/>
        <v>0.4985930521091812</v>
      </c>
      <c r="W497" s="1"/>
      <c r="X497" s="17">
        <f t="shared" si="181"/>
        <v>1005.6436722688655</v>
      </c>
      <c r="Y497" s="18">
        <f t="shared" si="182"/>
        <v>906.79748033936153</v>
      </c>
      <c r="Z497" s="2">
        <f t="shared" si="183"/>
        <v>955.36148865542225</v>
      </c>
      <c r="AA497" s="18">
        <f t="shared" si="184"/>
        <v>861.45760632239342</v>
      </c>
      <c r="AB497" s="2">
        <f t="shared" si="185"/>
        <v>-104.67242105471533</v>
      </c>
      <c r="AC497" s="2">
        <f t="shared" si="186"/>
        <v>-116.08232287472057</v>
      </c>
      <c r="AD497" s="2">
        <f t="shared" si="187"/>
        <v>955.36148865542225</v>
      </c>
      <c r="AE497" s="2">
        <f t="shared" si="188"/>
        <v>-1000</v>
      </c>
      <c r="AF497" s="5">
        <f t="shared" si="189"/>
        <v>0.95</v>
      </c>
      <c r="AG497" s="5">
        <f t="shared" si="190"/>
        <v>-1</v>
      </c>
      <c r="AH497" s="3">
        <f t="shared" si="191"/>
        <v>202110</v>
      </c>
      <c r="AI497" s="21">
        <v>1.95</v>
      </c>
      <c r="AJ497" s="21">
        <v>1.86</v>
      </c>
      <c r="AK497" s="21">
        <v>1.71</v>
      </c>
      <c r="AL497" s="21">
        <v>2.2000000000000002</v>
      </c>
      <c r="AO497">
        <f t="shared" si="192"/>
        <v>-150</v>
      </c>
      <c r="AP497">
        <f>IF(E497&lt;F497,G497,H497)</f>
        <v>47</v>
      </c>
      <c r="AQ497">
        <f>IF(E497&lt;F497,H497,G497)</f>
        <v>42</v>
      </c>
    </row>
    <row r="498" spans="2:43" x14ac:dyDescent="0.25">
      <c r="B498" s="24">
        <v>44479</v>
      </c>
      <c r="C498" s="20" t="s">
        <v>50</v>
      </c>
      <c r="D498" s="20" t="s">
        <v>37</v>
      </c>
      <c r="E498" s="2">
        <v>-250.00000000000006</v>
      </c>
      <c r="F498" s="2">
        <v>204.99999999999997</v>
      </c>
      <c r="G498">
        <v>9</v>
      </c>
      <c r="H498">
        <v>20</v>
      </c>
      <c r="I498" s="9"/>
      <c r="J498" s="2" t="str">
        <f t="shared" si="193"/>
        <v>Las Vegas Raiders</v>
      </c>
      <c r="K498" s="2" t="str">
        <f t="shared" si="194"/>
        <v>Chicago Bears</v>
      </c>
      <c r="L498" s="17">
        <f t="shared" si="195"/>
        <v>-250.00000000000006</v>
      </c>
      <c r="M498" s="18">
        <f t="shared" si="196"/>
        <v>204.99999999999997</v>
      </c>
      <c r="N498" s="4">
        <f t="shared" si="174"/>
        <v>1.45</v>
      </c>
      <c r="O498" s="4">
        <f t="shared" si="175"/>
        <v>2.8</v>
      </c>
      <c r="P498" s="4"/>
      <c r="Q498" s="4"/>
      <c r="R498" s="1">
        <f t="shared" si="176"/>
        <v>0.68965517241379315</v>
      </c>
      <c r="S498" s="1">
        <f t="shared" si="177"/>
        <v>0.35714285714285715</v>
      </c>
      <c r="T498" s="1">
        <f t="shared" si="178"/>
        <v>4.4705882352941262E-2</v>
      </c>
      <c r="U498" s="1">
        <f t="shared" si="179"/>
        <v>0.166256157635468</v>
      </c>
      <c r="V498" s="1">
        <f t="shared" si="180"/>
        <v>0.67725615763546798</v>
      </c>
      <c r="W498" s="1"/>
      <c r="X498" s="17">
        <f t="shared" si="181"/>
        <v>476.54619116545314</v>
      </c>
      <c r="Y498" s="18">
        <f t="shared" si="182"/>
        <v>1872.3757127156628</v>
      </c>
      <c r="Z498" s="2">
        <f t="shared" si="183"/>
        <v>452.71888160718044</v>
      </c>
      <c r="AA498" s="18">
        <f t="shared" si="184"/>
        <v>1778.7569270798795</v>
      </c>
      <c r="AB498" s="2">
        <f t="shared" si="185"/>
        <v>-220.88762820095712</v>
      </c>
      <c r="AC498" s="2">
        <f t="shared" si="186"/>
        <v>177.87569270798795</v>
      </c>
      <c r="AD498" s="2">
        <f t="shared" si="187"/>
        <v>-1000</v>
      </c>
      <c r="AE498" s="2">
        <f t="shared" si="188"/>
        <v>1778.7569270798795</v>
      </c>
      <c r="AF498" s="5">
        <f t="shared" si="189"/>
        <v>-1</v>
      </c>
      <c r="AG498" s="5">
        <f t="shared" si="190"/>
        <v>1.7999999999999998</v>
      </c>
      <c r="AH498" s="3">
        <f t="shared" si="191"/>
        <v>202110</v>
      </c>
      <c r="AI498" s="21">
        <v>1.45</v>
      </c>
      <c r="AJ498" s="21">
        <v>2.8</v>
      </c>
      <c r="AK498" s="21">
        <v>1.4</v>
      </c>
      <c r="AL498" s="21">
        <v>3.05</v>
      </c>
      <c r="AO498">
        <f t="shared" si="192"/>
        <v>-300</v>
      </c>
      <c r="AP498">
        <f>IF(E498&lt;F498,G498,H498)</f>
        <v>9</v>
      </c>
      <c r="AQ498">
        <f>IF(E498&lt;F498,H498,G498)</f>
        <v>20</v>
      </c>
    </row>
    <row r="499" spans="2:43" x14ac:dyDescent="0.25">
      <c r="B499" s="24">
        <v>44479</v>
      </c>
      <c r="C499" s="20" t="s">
        <v>44</v>
      </c>
      <c r="D499" s="20" t="s">
        <v>19</v>
      </c>
      <c r="E499" s="2">
        <v>-147.05882352941177</v>
      </c>
      <c r="F499" s="2">
        <v>125</v>
      </c>
      <c r="G499">
        <v>18</v>
      </c>
      <c r="H499">
        <v>21</v>
      </c>
      <c r="I499" s="9"/>
      <c r="J499" s="2" t="str">
        <f t="shared" si="193"/>
        <v>Carolina Panthers</v>
      </c>
      <c r="K499" s="2" t="str">
        <f t="shared" si="194"/>
        <v>Philadelphia Eagles</v>
      </c>
      <c r="L499" s="17">
        <f t="shared" si="195"/>
        <v>-147.05882352941177</v>
      </c>
      <c r="M499" s="18">
        <f t="shared" si="196"/>
        <v>125</v>
      </c>
      <c r="N499" s="4">
        <f t="shared" si="174"/>
        <v>1.52</v>
      </c>
      <c r="O499" s="4">
        <f t="shared" si="175"/>
        <v>2.67</v>
      </c>
      <c r="P499" s="4"/>
      <c r="Q499" s="4"/>
      <c r="R499" s="1">
        <f t="shared" si="176"/>
        <v>0.65789473684210531</v>
      </c>
      <c r="S499" s="1">
        <f t="shared" si="177"/>
        <v>0.37453183520599254</v>
      </c>
      <c r="T499" s="1">
        <f t="shared" si="178"/>
        <v>3.1408114558472477E-2</v>
      </c>
      <c r="U499" s="1">
        <f t="shared" si="179"/>
        <v>0.14168145081805639</v>
      </c>
      <c r="V499" s="1">
        <f t="shared" si="180"/>
        <v>0.6526814508180564</v>
      </c>
      <c r="W499" s="1"/>
      <c r="X499" s="17">
        <f t="shared" si="181"/>
        <v>532.14098354813416</v>
      </c>
      <c r="Y499" s="18">
        <f t="shared" si="182"/>
        <v>1687.6788921698521</v>
      </c>
      <c r="Z499" s="2">
        <f t="shared" si="183"/>
        <v>505.53393437072742</v>
      </c>
      <c r="AA499" s="18">
        <f t="shared" si="184"/>
        <v>1603.2949475613595</v>
      </c>
      <c r="AB499" s="2">
        <f t="shared" si="185"/>
        <v>-197.81065760595641</v>
      </c>
      <c r="AC499" s="2">
        <f t="shared" si="186"/>
        <v>160.32949475613594</v>
      </c>
      <c r="AD499" s="2">
        <f t="shared" si="187"/>
        <v>-1000</v>
      </c>
      <c r="AE499" s="2">
        <f t="shared" si="188"/>
        <v>1603.2949475613595</v>
      </c>
      <c r="AF499" s="5">
        <f t="shared" si="189"/>
        <v>-1</v>
      </c>
      <c r="AG499" s="5">
        <f t="shared" si="190"/>
        <v>1.67</v>
      </c>
      <c r="AH499" s="3">
        <f t="shared" si="191"/>
        <v>202110</v>
      </c>
      <c r="AI499" s="21">
        <v>1.52</v>
      </c>
      <c r="AJ499" s="21">
        <v>2.67</v>
      </c>
      <c r="AK499" s="21">
        <v>1.68</v>
      </c>
      <c r="AL499" s="21">
        <v>2.25</v>
      </c>
      <c r="AO499">
        <f t="shared" si="192"/>
        <v>-150</v>
      </c>
      <c r="AP499">
        <f>IF(E499&lt;F499,G499,H499)</f>
        <v>18</v>
      </c>
      <c r="AQ499">
        <f>IF(E499&lt;F499,H499,G499)</f>
        <v>21</v>
      </c>
    </row>
    <row r="500" spans="2:43" x14ac:dyDescent="0.25">
      <c r="B500" s="24">
        <v>44479</v>
      </c>
      <c r="C500" s="20" t="s">
        <v>21</v>
      </c>
      <c r="D500" s="20" t="s">
        <v>33</v>
      </c>
      <c r="E500" s="2">
        <v>110.00000000000001</v>
      </c>
      <c r="F500" s="2">
        <v>-131.57894736842104</v>
      </c>
      <c r="G500">
        <v>22</v>
      </c>
      <c r="H500">
        <v>25</v>
      </c>
      <c r="I500" s="9"/>
      <c r="J500" s="2" t="str">
        <f t="shared" si="193"/>
        <v>Green Bay Packers</v>
      </c>
      <c r="K500" s="2" t="str">
        <f t="shared" si="194"/>
        <v>Cincinnati Bengals</v>
      </c>
      <c r="L500" s="17">
        <f t="shared" si="195"/>
        <v>-131.57894736842104</v>
      </c>
      <c r="M500" s="18">
        <f t="shared" si="196"/>
        <v>110.00000000000001</v>
      </c>
      <c r="N500" s="4">
        <f t="shared" si="174"/>
        <v>1.57</v>
      </c>
      <c r="O500" s="4">
        <f t="shared" si="175"/>
        <v>2.5499999999999998</v>
      </c>
      <c r="P500" s="4"/>
      <c r="Q500" s="4"/>
      <c r="R500" s="1">
        <f t="shared" si="176"/>
        <v>0.63694267515923564</v>
      </c>
      <c r="S500" s="1">
        <f t="shared" si="177"/>
        <v>0.39215686274509809</v>
      </c>
      <c r="T500" s="1">
        <f t="shared" si="178"/>
        <v>2.8276699029126329E-2</v>
      </c>
      <c r="U500" s="1">
        <f t="shared" si="179"/>
        <v>0.12239290620706877</v>
      </c>
      <c r="V500" s="1">
        <f t="shared" si="180"/>
        <v>0.63339290620706878</v>
      </c>
      <c r="W500" s="1"/>
      <c r="X500" s="17">
        <f t="shared" si="181"/>
        <v>578.79886276004493</v>
      </c>
      <c r="Y500" s="18">
        <f t="shared" si="182"/>
        <v>1558.0808321378222</v>
      </c>
      <c r="Z500" s="2">
        <f t="shared" si="183"/>
        <v>549.85891962204266</v>
      </c>
      <c r="AA500" s="18">
        <f t="shared" si="184"/>
        <v>1480.1767905309309</v>
      </c>
      <c r="AB500" s="2">
        <f t="shared" si="185"/>
        <v>-181.86483192586408</v>
      </c>
      <c r="AC500" s="2">
        <f t="shared" si="186"/>
        <v>148.0176790530931</v>
      </c>
      <c r="AD500" s="2">
        <f t="shared" si="187"/>
        <v>549.85891962204266</v>
      </c>
      <c r="AE500" s="2">
        <f t="shared" si="188"/>
        <v>-1000</v>
      </c>
      <c r="AF500" s="5">
        <f t="shared" si="189"/>
        <v>0.57000000000000006</v>
      </c>
      <c r="AG500" s="5">
        <f t="shared" si="190"/>
        <v>-1</v>
      </c>
      <c r="AH500" s="3">
        <f t="shared" si="191"/>
        <v>202110</v>
      </c>
      <c r="AI500" s="21">
        <v>2.5499999999999998</v>
      </c>
      <c r="AJ500" s="21">
        <v>1.57</v>
      </c>
      <c r="AK500" s="21">
        <v>2.1</v>
      </c>
      <c r="AL500" s="21">
        <v>1.76</v>
      </c>
      <c r="AO500">
        <f t="shared" si="192"/>
        <v>-140</v>
      </c>
      <c r="AP500">
        <f>IF(E500&lt;F500,G500,H500)</f>
        <v>25</v>
      </c>
      <c r="AQ500">
        <f>IF(E500&lt;F500,H500,G500)</f>
        <v>22</v>
      </c>
    </row>
    <row r="501" spans="2:43" x14ac:dyDescent="0.25">
      <c r="B501" s="24">
        <v>44479</v>
      </c>
      <c r="C501" s="20" t="s">
        <v>40</v>
      </c>
      <c r="D501" s="20" t="s">
        <v>36</v>
      </c>
      <c r="E501" s="2">
        <v>300</v>
      </c>
      <c r="F501" s="2">
        <v>-384.61538461538458</v>
      </c>
      <c r="G501">
        <v>22</v>
      </c>
      <c r="H501">
        <v>25</v>
      </c>
      <c r="I501" s="9"/>
      <c r="J501" s="2" t="str">
        <f t="shared" si="193"/>
        <v>New England Patriots</v>
      </c>
      <c r="K501" s="2" t="str">
        <f t="shared" si="194"/>
        <v>Houston Texans</v>
      </c>
      <c r="L501" s="17">
        <f t="shared" si="195"/>
        <v>-384.61538461538458</v>
      </c>
      <c r="M501" s="18">
        <f t="shared" si="196"/>
        <v>300</v>
      </c>
      <c r="N501" s="4">
        <f t="shared" si="174"/>
        <v>1.2</v>
      </c>
      <c r="O501" s="4">
        <f t="shared" si="175"/>
        <v>4.75</v>
      </c>
      <c r="P501" s="4"/>
      <c r="Q501" s="4"/>
      <c r="R501" s="1">
        <f t="shared" si="176"/>
        <v>0.83333333333333337</v>
      </c>
      <c r="S501" s="1">
        <f t="shared" si="177"/>
        <v>0.21052631578947367</v>
      </c>
      <c r="T501" s="1">
        <f t="shared" si="178"/>
        <v>4.2016806722689037E-2</v>
      </c>
      <c r="U501" s="1">
        <f t="shared" si="179"/>
        <v>0.31140350877192985</v>
      </c>
      <c r="V501" s="1">
        <f t="shared" si="180"/>
        <v>0.82240350877192991</v>
      </c>
      <c r="W501" s="1"/>
      <c r="X501" s="17">
        <f t="shared" si="181"/>
        <v>215.94811954689931</v>
      </c>
      <c r="Y501" s="18">
        <f t="shared" si="182"/>
        <v>3787.1793685900598</v>
      </c>
      <c r="Z501" s="2">
        <f t="shared" si="183"/>
        <v>205.15071356955434</v>
      </c>
      <c r="AA501" s="18">
        <f t="shared" si="184"/>
        <v>3597.8204001605568</v>
      </c>
      <c r="AB501" s="2">
        <f t="shared" si="185"/>
        <v>-487.44651315139578</v>
      </c>
      <c r="AC501" s="2">
        <f t="shared" si="186"/>
        <v>359.7820400160557</v>
      </c>
      <c r="AD501" s="2">
        <f t="shared" si="187"/>
        <v>205.15071356955434</v>
      </c>
      <c r="AE501" s="2">
        <f t="shared" si="188"/>
        <v>-1000</v>
      </c>
      <c r="AF501" s="5">
        <f t="shared" si="189"/>
        <v>0.19999999999999996</v>
      </c>
      <c r="AG501" s="5">
        <f t="shared" si="190"/>
        <v>-1</v>
      </c>
      <c r="AH501" s="3">
        <f t="shared" si="191"/>
        <v>202110</v>
      </c>
      <c r="AI501" s="21">
        <v>4.75</v>
      </c>
      <c r="AJ501" s="21">
        <v>1.2</v>
      </c>
      <c r="AK501" s="21">
        <v>4</v>
      </c>
      <c r="AL501" s="21">
        <v>1.26</v>
      </c>
      <c r="AO501">
        <f t="shared" si="192"/>
        <v>-400</v>
      </c>
      <c r="AP501">
        <f>IF(E501&lt;F501,G501,H501)</f>
        <v>25</v>
      </c>
      <c r="AQ501">
        <f>IF(E501&lt;F501,H501,G501)</f>
        <v>22</v>
      </c>
    </row>
    <row r="502" spans="2:43" x14ac:dyDescent="0.25">
      <c r="B502" s="24">
        <v>44479</v>
      </c>
      <c r="C502" s="20" t="s">
        <v>26</v>
      </c>
      <c r="D502" s="20" t="s">
        <v>41</v>
      </c>
      <c r="E502" s="2">
        <v>175</v>
      </c>
      <c r="F502" s="2">
        <v>-212.76595744680853</v>
      </c>
      <c r="G502">
        <v>19</v>
      </c>
      <c r="H502">
        <v>37</v>
      </c>
      <c r="I502" s="9"/>
      <c r="J502" s="2" t="str">
        <f t="shared" si="193"/>
        <v>Tennessee Titans</v>
      </c>
      <c r="K502" s="2" t="str">
        <f t="shared" si="194"/>
        <v>Jacksonville Jaguars</v>
      </c>
      <c r="L502" s="17">
        <f t="shared" si="195"/>
        <v>-212.76595744680853</v>
      </c>
      <c r="M502" s="18">
        <f t="shared" si="196"/>
        <v>175</v>
      </c>
      <c r="N502" s="4">
        <f t="shared" si="174"/>
        <v>1.52</v>
      </c>
      <c r="O502" s="4">
        <f t="shared" si="175"/>
        <v>2.67</v>
      </c>
      <c r="P502" s="4"/>
      <c r="Q502" s="4"/>
      <c r="R502" s="1">
        <f t="shared" si="176"/>
        <v>0.65789473684210531</v>
      </c>
      <c r="S502" s="1">
        <f t="shared" si="177"/>
        <v>0.37453183520599254</v>
      </c>
      <c r="T502" s="1">
        <f t="shared" si="178"/>
        <v>3.1408114558472477E-2</v>
      </c>
      <c r="U502" s="1">
        <f t="shared" si="179"/>
        <v>0.14168145081805639</v>
      </c>
      <c r="V502" s="1">
        <f t="shared" si="180"/>
        <v>0.6526814508180564</v>
      </c>
      <c r="W502" s="1"/>
      <c r="X502" s="17">
        <f t="shared" si="181"/>
        <v>532.14098354813416</v>
      </c>
      <c r="Y502" s="18">
        <f t="shared" si="182"/>
        <v>1687.6788921698521</v>
      </c>
      <c r="Z502" s="2">
        <f t="shared" si="183"/>
        <v>505.53393437072742</v>
      </c>
      <c r="AA502" s="18">
        <f t="shared" si="184"/>
        <v>1603.2949475613595</v>
      </c>
      <c r="AB502" s="2">
        <f t="shared" si="185"/>
        <v>-197.81065760595641</v>
      </c>
      <c r="AC502" s="2">
        <f t="shared" si="186"/>
        <v>160.32949475613594</v>
      </c>
      <c r="AD502" s="2">
        <f t="shared" si="187"/>
        <v>505.53393437072742</v>
      </c>
      <c r="AE502" s="2">
        <f t="shared" si="188"/>
        <v>-1000</v>
      </c>
      <c r="AF502" s="5">
        <f t="shared" si="189"/>
        <v>0.52</v>
      </c>
      <c r="AG502" s="5">
        <f t="shared" si="190"/>
        <v>-1</v>
      </c>
      <c r="AH502" s="3">
        <f t="shared" si="191"/>
        <v>202110</v>
      </c>
      <c r="AI502" s="21">
        <v>2.67</v>
      </c>
      <c r="AJ502" s="21">
        <v>1.52</v>
      </c>
      <c r="AK502" s="21">
        <v>2.75</v>
      </c>
      <c r="AL502" s="21">
        <v>1.47</v>
      </c>
      <c r="AO502">
        <f t="shared" si="192"/>
        <v>-300</v>
      </c>
      <c r="AP502">
        <f>IF(E502&lt;F502,G502,H502)</f>
        <v>37</v>
      </c>
      <c r="AQ502">
        <f>IF(E502&lt;F502,H502,G502)</f>
        <v>19</v>
      </c>
    </row>
    <row r="503" spans="2:43" x14ac:dyDescent="0.25">
      <c r="B503" s="24">
        <v>44479</v>
      </c>
      <c r="C503" s="20" t="s">
        <v>29</v>
      </c>
      <c r="D503" s="20" t="s">
        <v>34</v>
      </c>
      <c r="E503" s="2">
        <v>-454.54545454545462</v>
      </c>
      <c r="F503" s="2">
        <v>350</v>
      </c>
      <c r="G503">
        <v>19</v>
      </c>
      <c r="H503">
        <v>17</v>
      </c>
      <c r="I503" s="9"/>
      <c r="J503" s="2" t="str">
        <f t="shared" si="193"/>
        <v>Minnesota Vikings</v>
      </c>
      <c r="K503" s="2" t="str">
        <f t="shared" si="194"/>
        <v>Detroit Lions</v>
      </c>
      <c r="L503" s="17">
        <f t="shared" si="195"/>
        <v>-454.54545454545462</v>
      </c>
      <c r="M503" s="18">
        <f t="shared" si="196"/>
        <v>350</v>
      </c>
      <c r="N503" s="4">
        <f t="shared" si="174"/>
        <v>1.27</v>
      </c>
      <c r="O503" s="4">
        <f t="shared" si="175"/>
        <v>3.8</v>
      </c>
      <c r="P503" s="4"/>
      <c r="Q503" s="4"/>
      <c r="R503" s="1">
        <f t="shared" si="176"/>
        <v>0.78740157480314954</v>
      </c>
      <c r="S503" s="1">
        <f t="shared" si="177"/>
        <v>0.26315789473684209</v>
      </c>
      <c r="T503" s="1">
        <f t="shared" si="178"/>
        <v>4.8126232741617536E-2</v>
      </c>
      <c r="U503" s="1">
        <f t="shared" si="179"/>
        <v>0.26212184003315375</v>
      </c>
      <c r="V503" s="1">
        <f t="shared" si="180"/>
        <v>0.77312184003315376</v>
      </c>
      <c r="W503" s="1"/>
      <c r="X503" s="17">
        <f t="shared" si="181"/>
        <v>293.45718645992071</v>
      </c>
      <c r="Y503" s="18">
        <f t="shared" si="182"/>
        <v>2909.583445130711</v>
      </c>
      <c r="Z503" s="2">
        <f t="shared" si="183"/>
        <v>278.78432713692467</v>
      </c>
      <c r="AA503" s="18">
        <f t="shared" si="184"/>
        <v>2764.1042728741754</v>
      </c>
      <c r="AB503" s="2">
        <f t="shared" si="185"/>
        <v>-358.70022187755586</v>
      </c>
      <c r="AC503" s="2">
        <f t="shared" si="186"/>
        <v>276.41042728741752</v>
      </c>
      <c r="AD503" s="2">
        <f t="shared" si="187"/>
        <v>278.78432713692467</v>
      </c>
      <c r="AE503" s="2">
        <f t="shared" si="188"/>
        <v>-1000</v>
      </c>
      <c r="AF503" s="5">
        <f t="shared" si="189"/>
        <v>0.27</v>
      </c>
      <c r="AG503" s="5">
        <f t="shared" si="190"/>
        <v>-1</v>
      </c>
      <c r="AH503" s="3">
        <f t="shared" si="191"/>
        <v>202110</v>
      </c>
      <c r="AI503" s="21">
        <v>1.27</v>
      </c>
      <c r="AJ503" s="21">
        <v>3.8</v>
      </c>
      <c r="AK503" s="21">
        <v>1.22</v>
      </c>
      <c r="AL503" s="21">
        <v>4.5</v>
      </c>
      <c r="AO503">
        <f t="shared" si="192"/>
        <v>-500</v>
      </c>
      <c r="AP503">
        <f>IF(E503&lt;F503,G503,H503)</f>
        <v>19</v>
      </c>
      <c r="AQ503">
        <f>IF(E503&lt;F503,H503,G503)</f>
        <v>17</v>
      </c>
    </row>
    <row r="504" spans="2:43" x14ac:dyDescent="0.25">
      <c r="B504" s="24">
        <v>44479</v>
      </c>
      <c r="C504" s="20" t="s">
        <v>45</v>
      </c>
      <c r="D504" s="20" t="s">
        <v>38</v>
      </c>
      <c r="E504" s="2">
        <v>110.00000000000001</v>
      </c>
      <c r="F504" s="2">
        <v>-131.57894736842104</v>
      </c>
      <c r="G504">
        <v>27</v>
      </c>
      <c r="H504">
        <v>19</v>
      </c>
      <c r="I504" s="9"/>
      <c r="J504" s="2" t="str">
        <f t="shared" si="193"/>
        <v>Denver Broncos</v>
      </c>
      <c r="K504" s="2" t="str">
        <f t="shared" si="194"/>
        <v>Pittsburgh Steelers</v>
      </c>
      <c r="L504" s="17">
        <f t="shared" si="195"/>
        <v>-131.57894736842104</v>
      </c>
      <c r="M504" s="18">
        <f t="shared" si="196"/>
        <v>110.00000000000001</v>
      </c>
      <c r="N504" s="4">
        <f t="shared" si="174"/>
        <v>1.86</v>
      </c>
      <c r="O504" s="4">
        <f t="shared" si="175"/>
        <v>1.95</v>
      </c>
      <c r="P504" s="4"/>
      <c r="Q504" s="4"/>
      <c r="R504" s="1">
        <f t="shared" si="176"/>
        <v>0.5376344086021505</v>
      </c>
      <c r="S504" s="1">
        <f t="shared" si="177"/>
        <v>0.51282051282051289</v>
      </c>
      <c r="T504" s="1">
        <f t="shared" si="178"/>
        <v>4.8031496062992063E-2</v>
      </c>
      <c r="U504" s="1">
        <f t="shared" si="179"/>
        <v>1.2406947890818809E-2</v>
      </c>
      <c r="V504" s="1">
        <f t="shared" si="180"/>
        <v>0.52340694789081876</v>
      </c>
      <c r="W504" s="1"/>
      <c r="X504" s="17">
        <f t="shared" si="181"/>
        <v>910.55927711643062</v>
      </c>
      <c r="Y504" s="18">
        <f t="shared" si="182"/>
        <v>1001.5075521192962</v>
      </c>
      <c r="Z504" s="2">
        <f t="shared" si="183"/>
        <v>865.03131326060907</v>
      </c>
      <c r="AA504" s="18">
        <f t="shared" si="184"/>
        <v>951.43217451333135</v>
      </c>
      <c r="AB504" s="2">
        <f t="shared" si="185"/>
        <v>-115.60275156174939</v>
      </c>
      <c r="AC504" s="2">
        <f t="shared" si="186"/>
        <v>-105.10470707084419</v>
      </c>
      <c r="AD504" s="2">
        <f t="shared" si="187"/>
        <v>-1000</v>
      </c>
      <c r="AE504" s="2">
        <f t="shared" si="188"/>
        <v>951.43217451333135</v>
      </c>
      <c r="AF504" s="5">
        <f t="shared" si="189"/>
        <v>-1</v>
      </c>
      <c r="AG504" s="5">
        <f t="shared" si="190"/>
        <v>0.95</v>
      </c>
      <c r="AH504" s="3">
        <f t="shared" si="191"/>
        <v>202110</v>
      </c>
      <c r="AI504" s="21">
        <v>1.95</v>
      </c>
      <c r="AJ504" s="21">
        <v>1.86</v>
      </c>
      <c r="AK504" s="21">
        <v>2.1</v>
      </c>
      <c r="AL504" s="21">
        <v>1.76</v>
      </c>
      <c r="AO504">
        <f t="shared" si="192"/>
        <v>-140</v>
      </c>
      <c r="AP504">
        <f>IF(E504&lt;F504,G504,H504)</f>
        <v>19</v>
      </c>
      <c r="AQ504">
        <f>IF(E504&lt;F504,H504,G504)</f>
        <v>27</v>
      </c>
    </row>
    <row r="505" spans="2:43" x14ac:dyDescent="0.25">
      <c r="B505" s="24">
        <v>44479</v>
      </c>
      <c r="C505" s="20" t="s">
        <v>27</v>
      </c>
      <c r="D505" s="20" t="s">
        <v>30</v>
      </c>
      <c r="E505" s="2">
        <v>-625.00000000000034</v>
      </c>
      <c r="F505" s="2">
        <v>450</v>
      </c>
      <c r="G505">
        <v>45</v>
      </c>
      <c r="H505">
        <v>17</v>
      </c>
      <c r="I505" s="9"/>
      <c r="J505" s="2" t="str">
        <f t="shared" si="193"/>
        <v>Tampa Bay Buccaneers</v>
      </c>
      <c r="K505" s="2" t="str">
        <f t="shared" si="194"/>
        <v>Miami Dolphins</v>
      </c>
      <c r="L505" s="17">
        <f t="shared" si="195"/>
        <v>-625.00000000000034</v>
      </c>
      <c r="M505" s="18">
        <f t="shared" si="196"/>
        <v>450</v>
      </c>
      <c r="N505" s="4">
        <f t="shared" si="174"/>
        <v>1.1599999999999999</v>
      </c>
      <c r="O505" s="4">
        <f t="shared" si="175"/>
        <v>5.5</v>
      </c>
      <c r="P505" s="4"/>
      <c r="Q505" s="4"/>
      <c r="R505" s="1">
        <f t="shared" si="176"/>
        <v>0.86206896551724144</v>
      </c>
      <c r="S505" s="1">
        <f t="shared" si="177"/>
        <v>0.18181818181818182</v>
      </c>
      <c r="T505" s="1">
        <f t="shared" si="178"/>
        <v>4.2042042042042094E-2</v>
      </c>
      <c r="U505" s="1">
        <f t="shared" si="179"/>
        <v>0.34012539184952983</v>
      </c>
      <c r="V505" s="1">
        <f t="shared" si="180"/>
        <v>0.85112539184952984</v>
      </c>
      <c r="W505" s="1"/>
      <c r="X505" s="17">
        <f t="shared" si="181"/>
        <v>174.91501202538396</v>
      </c>
      <c r="Y505" s="18">
        <f t="shared" si="182"/>
        <v>4502.2111739446591</v>
      </c>
      <c r="Z505" s="2">
        <f t="shared" si="183"/>
        <v>166.16926142411475</v>
      </c>
      <c r="AA505" s="18">
        <f t="shared" si="184"/>
        <v>4277.1006152474256</v>
      </c>
      <c r="AB505" s="2">
        <f t="shared" si="185"/>
        <v>-601.79601896869144</v>
      </c>
      <c r="AC505" s="2">
        <f t="shared" si="186"/>
        <v>427.71006152474257</v>
      </c>
      <c r="AD505" s="2">
        <f t="shared" si="187"/>
        <v>166.16926142411475</v>
      </c>
      <c r="AE505" s="2">
        <f t="shared" si="188"/>
        <v>-1000</v>
      </c>
      <c r="AF505" s="5">
        <f t="shared" si="189"/>
        <v>0.15999999999999992</v>
      </c>
      <c r="AG505" s="5">
        <f t="shared" si="190"/>
        <v>-1</v>
      </c>
      <c r="AH505" s="3">
        <f t="shared" si="191"/>
        <v>202110</v>
      </c>
      <c r="AI505" s="21">
        <v>1.1599999999999999</v>
      </c>
      <c r="AJ505" s="21">
        <v>5.5</v>
      </c>
      <c r="AK505" s="21">
        <v>1.1599999999999999</v>
      </c>
      <c r="AL505" s="21">
        <v>5.5</v>
      </c>
      <c r="AO505">
        <f t="shared" si="192"/>
        <v>-700</v>
      </c>
      <c r="AP505">
        <f>IF(E505&lt;F505,G505,H505)</f>
        <v>45</v>
      </c>
      <c r="AQ505">
        <f>IF(E505&lt;F505,H505,G505)</f>
        <v>17</v>
      </c>
    </row>
    <row r="506" spans="2:43" x14ac:dyDescent="0.25">
      <c r="B506" s="24">
        <v>44479</v>
      </c>
      <c r="C506" s="20" t="s">
        <v>51</v>
      </c>
      <c r="D506" s="20" t="s">
        <v>43</v>
      </c>
      <c r="E506" s="2">
        <v>120.00000000000001</v>
      </c>
      <c r="F506" s="2">
        <v>-140.84507042253523</v>
      </c>
      <c r="G506">
        <v>22</v>
      </c>
      <c r="H506">
        <v>33</v>
      </c>
      <c r="I506" s="9"/>
      <c r="J506" s="2" t="str">
        <f t="shared" si="193"/>
        <v>New Orleans Saints</v>
      </c>
      <c r="K506" s="2" t="str">
        <f t="shared" si="194"/>
        <v>Washington Football Team</v>
      </c>
      <c r="L506" s="17">
        <f t="shared" si="195"/>
        <v>-140.84507042253523</v>
      </c>
      <c r="M506" s="18">
        <f t="shared" si="196"/>
        <v>120.00000000000001</v>
      </c>
      <c r="N506" s="4">
        <f t="shared" si="174"/>
        <v>1.9</v>
      </c>
      <c r="O506" s="4">
        <f t="shared" si="175"/>
        <v>1.9</v>
      </c>
      <c r="P506" s="4"/>
      <c r="Q506" s="4"/>
      <c r="R506" s="1">
        <f t="shared" si="176"/>
        <v>0.52631578947368418</v>
      </c>
      <c r="S506" s="1">
        <f t="shared" si="177"/>
        <v>0.52631578947368418</v>
      </c>
      <c r="T506" s="1">
        <f t="shared" si="178"/>
        <v>4.9999999999999933E-2</v>
      </c>
      <c r="U506" s="1">
        <f t="shared" si="179"/>
        <v>0</v>
      </c>
      <c r="V506" s="1">
        <f t="shared" si="180"/>
        <v>0.51100000000000001</v>
      </c>
      <c r="W506" s="1"/>
      <c r="X506" s="17">
        <f t="shared" si="181"/>
        <v>956.94716242661434</v>
      </c>
      <c r="Y506" s="18">
        <f t="shared" si="182"/>
        <v>953.05662164669593</v>
      </c>
      <c r="Z506" s="2">
        <f t="shared" si="183"/>
        <v>909.09980430528356</v>
      </c>
      <c r="AA506" s="18">
        <f t="shared" si="184"/>
        <v>905.40379056436109</v>
      </c>
      <c r="AB506" s="2">
        <f t="shared" si="185"/>
        <v>-109.9989236895921</v>
      </c>
      <c r="AC506" s="2">
        <f t="shared" si="186"/>
        <v>-110.44795818412409</v>
      </c>
      <c r="AD506" s="2">
        <f t="shared" si="187"/>
        <v>909.09980430528356</v>
      </c>
      <c r="AE506" s="2">
        <f t="shared" si="188"/>
        <v>-1000</v>
      </c>
      <c r="AF506" s="5">
        <f t="shared" si="189"/>
        <v>0.89999999999999991</v>
      </c>
      <c r="AG506" s="5">
        <f t="shared" si="190"/>
        <v>-1</v>
      </c>
      <c r="AH506" s="3">
        <f t="shared" si="191"/>
        <v>202110</v>
      </c>
      <c r="AI506" s="21">
        <v>1.9</v>
      </c>
      <c r="AJ506" s="21">
        <v>1.9</v>
      </c>
      <c r="AK506" s="21">
        <v>2.2000000000000002</v>
      </c>
      <c r="AL506" s="21">
        <v>1.71</v>
      </c>
      <c r="AO506">
        <f t="shared" si="192"/>
        <v>-150</v>
      </c>
      <c r="AP506">
        <f>IF(E506&lt;F506,G506,H506)</f>
        <v>33</v>
      </c>
      <c r="AQ506">
        <f>IF(E506&lt;F506,H506,G506)</f>
        <v>22</v>
      </c>
    </row>
    <row r="507" spans="2:43" x14ac:dyDescent="0.25">
      <c r="B507" s="24">
        <v>44479</v>
      </c>
      <c r="C507" s="20" t="s">
        <v>35</v>
      </c>
      <c r="D507" s="20" t="s">
        <v>42</v>
      </c>
      <c r="E507" s="2">
        <v>-151.51515151515153</v>
      </c>
      <c r="F507" s="2">
        <v>129.99999999999997</v>
      </c>
      <c r="G507">
        <v>27</v>
      </c>
      <c r="H507">
        <v>20</v>
      </c>
      <c r="I507" s="9"/>
      <c r="J507" s="2" t="str">
        <f t="shared" si="193"/>
        <v>Atlanta Falcons</v>
      </c>
      <c r="K507" s="2" t="str">
        <f t="shared" si="194"/>
        <v>New York Jets</v>
      </c>
      <c r="L507" s="17">
        <f t="shared" si="195"/>
        <v>-151.51515151515153</v>
      </c>
      <c r="M507" s="18">
        <f t="shared" si="196"/>
        <v>129.99999999999997</v>
      </c>
      <c r="N507" s="4">
        <f t="shared" si="174"/>
        <v>1.55</v>
      </c>
      <c r="O507" s="4">
        <f t="shared" si="175"/>
        <v>2.6</v>
      </c>
      <c r="P507" s="4"/>
      <c r="Q507" s="4"/>
      <c r="R507" s="1">
        <f t="shared" si="176"/>
        <v>0.64516129032258063</v>
      </c>
      <c r="S507" s="1">
        <f t="shared" si="177"/>
        <v>0.38461538461538458</v>
      </c>
      <c r="T507" s="1">
        <f t="shared" si="178"/>
        <v>2.8915662650602414E-2</v>
      </c>
      <c r="U507" s="1">
        <f t="shared" si="179"/>
        <v>0.13027295285359802</v>
      </c>
      <c r="V507" s="1">
        <f t="shared" si="180"/>
        <v>0.64127295285359809</v>
      </c>
      <c r="W507" s="1"/>
      <c r="X507" s="17">
        <f t="shared" si="181"/>
        <v>559.39837404665798</v>
      </c>
      <c r="Y507" s="18">
        <f t="shared" si="182"/>
        <v>1609.5378726032154</v>
      </c>
      <c r="Z507" s="2">
        <f t="shared" si="183"/>
        <v>531.42845534432502</v>
      </c>
      <c r="AA507" s="18">
        <f t="shared" si="184"/>
        <v>1529.0609789730545</v>
      </c>
      <c r="AB507" s="2">
        <f t="shared" si="185"/>
        <v>-188.17208411470486</v>
      </c>
      <c r="AC507" s="2">
        <f t="shared" si="186"/>
        <v>152.90609789730544</v>
      </c>
      <c r="AD507" s="2">
        <f t="shared" si="187"/>
        <v>531.42845534432502</v>
      </c>
      <c r="AE507" s="2">
        <f t="shared" si="188"/>
        <v>-1000</v>
      </c>
      <c r="AF507" s="5">
        <f t="shared" si="189"/>
        <v>0.55000000000000004</v>
      </c>
      <c r="AG507" s="5">
        <f t="shared" si="190"/>
        <v>-1</v>
      </c>
      <c r="AH507" s="3">
        <f t="shared" si="191"/>
        <v>202110</v>
      </c>
      <c r="AI507" s="21">
        <v>1.55</v>
      </c>
      <c r="AJ507" s="21">
        <v>2.6</v>
      </c>
      <c r="AK507" s="21">
        <v>1.66</v>
      </c>
      <c r="AL507" s="21">
        <v>2.2999999999999998</v>
      </c>
      <c r="AO507">
        <f t="shared" si="192"/>
        <v>-160</v>
      </c>
      <c r="AP507">
        <f>IF(E507&lt;F507,G507,H507)</f>
        <v>27</v>
      </c>
      <c r="AQ507">
        <f>IF(E507&lt;F507,H507,G507)</f>
        <v>20</v>
      </c>
    </row>
    <row r="508" spans="2:43" x14ac:dyDescent="0.25">
      <c r="B508" s="24">
        <v>44476</v>
      </c>
      <c r="C508" s="20" t="s">
        <v>32</v>
      </c>
      <c r="D508" s="20" t="s">
        <v>47</v>
      </c>
      <c r="E508" s="2">
        <v>120.00000000000001</v>
      </c>
      <c r="F508" s="2">
        <v>-140.84507042253523</v>
      </c>
      <c r="G508">
        <v>17</v>
      </c>
      <c r="H508">
        <v>26</v>
      </c>
      <c r="I508" s="9"/>
      <c r="J508" s="2" t="str">
        <f t="shared" si="193"/>
        <v>Los Angeles Rams</v>
      </c>
      <c r="K508" s="2" t="str">
        <f t="shared" si="194"/>
        <v>Seattle Seahawks</v>
      </c>
      <c r="L508" s="17">
        <f t="shared" si="195"/>
        <v>-140.84507042253523</v>
      </c>
      <c r="M508" s="18">
        <f t="shared" si="196"/>
        <v>120.00000000000001</v>
      </c>
      <c r="N508" s="4">
        <f t="shared" si="174"/>
        <v>1.9</v>
      </c>
      <c r="O508" s="4">
        <f t="shared" si="175"/>
        <v>1.9</v>
      </c>
      <c r="P508" s="4"/>
      <c r="Q508" s="4"/>
      <c r="R508" s="1">
        <f t="shared" si="176"/>
        <v>0.52631578947368418</v>
      </c>
      <c r="S508" s="1">
        <f t="shared" si="177"/>
        <v>0.52631578947368418</v>
      </c>
      <c r="T508" s="1">
        <f t="shared" si="178"/>
        <v>4.9999999999999933E-2</v>
      </c>
      <c r="U508" s="1">
        <f t="shared" si="179"/>
        <v>0</v>
      </c>
      <c r="V508" s="1">
        <f t="shared" si="180"/>
        <v>0.51100000000000001</v>
      </c>
      <c r="W508" s="1"/>
      <c r="X508" s="17">
        <f t="shared" si="181"/>
        <v>956.94716242661434</v>
      </c>
      <c r="Y508" s="18">
        <f t="shared" si="182"/>
        <v>953.05662164669593</v>
      </c>
      <c r="Z508" s="2">
        <f t="shared" si="183"/>
        <v>909.09980430528356</v>
      </c>
      <c r="AA508" s="18">
        <f t="shared" si="184"/>
        <v>905.40379056436109</v>
      </c>
      <c r="AB508" s="2">
        <f t="shared" si="185"/>
        <v>-109.9989236895921</v>
      </c>
      <c r="AC508" s="2">
        <f t="shared" si="186"/>
        <v>-110.44795818412409</v>
      </c>
      <c r="AD508" s="2">
        <f t="shared" si="187"/>
        <v>909.09980430528356</v>
      </c>
      <c r="AE508" s="2">
        <f t="shared" si="188"/>
        <v>-1000</v>
      </c>
      <c r="AF508" s="5">
        <f t="shared" si="189"/>
        <v>0.89999999999999991</v>
      </c>
      <c r="AG508" s="5">
        <f t="shared" si="190"/>
        <v>-1</v>
      </c>
      <c r="AH508" s="3">
        <f t="shared" si="191"/>
        <v>202110</v>
      </c>
      <c r="AI508" s="21">
        <v>1.9</v>
      </c>
      <c r="AJ508" s="21">
        <v>1.9</v>
      </c>
      <c r="AK508" s="21">
        <v>2.2000000000000002</v>
      </c>
      <c r="AL508" s="21">
        <v>1.71</v>
      </c>
      <c r="AO508">
        <f t="shared" si="192"/>
        <v>-150</v>
      </c>
      <c r="AP508">
        <f>IF(E508&lt;F508,G508,H508)</f>
        <v>26</v>
      </c>
      <c r="AQ508">
        <f>IF(E508&lt;F508,H508,G508)</f>
        <v>17</v>
      </c>
    </row>
    <row r="509" spans="2:43" x14ac:dyDescent="0.25">
      <c r="B509" s="24">
        <v>44473</v>
      </c>
      <c r="C509" s="20" t="s">
        <v>31</v>
      </c>
      <c r="D509" s="20" t="s">
        <v>50</v>
      </c>
      <c r="E509" s="2">
        <v>-172.41379310344826</v>
      </c>
      <c r="F509" s="2">
        <v>150</v>
      </c>
      <c r="G509">
        <v>28</v>
      </c>
      <c r="H509">
        <v>14</v>
      </c>
      <c r="I509" s="9"/>
      <c r="J509" s="2" t="str">
        <f t="shared" si="193"/>
        <v>Los Angeles Chargers</v>
      </c>
      <c r="K509" s="2" t="str">
        <f t="shared" si="194"/>
        <v>Las Vegas Raiders</v>
      </c>
      <c r="L509" s="17">
        <f t="shared" si="195"/>
        <v>-172.41379310344826</v>
      </c>
      <c r="M509" s="18">
        <f t="shared" si="196"/>
        <v>150</v>
      </c>
      <c r="N509" s="4">
        <f t="shared" si="174"/>
        <v>1.55</v>
      </c>
      <c r="O509" s="4">
        <f t="shared" si="175"/>
        <v>2.6</v>
      </c>
      <c r="P509" s="4"/>
      <c r="Q509" s="4"/>
      <c r="R509" s="1">
        <f t="shared" si="176"/>
        <v>0.64516129032258063</v>
      </c>
      <c r="S509" s="1">
        <f t="shared" si="177"/>
        <v>0.38461538461538458</v>
      </c>
      <c r="T509" s="1">
        <f t="shared" si="178"/>
        <v>2.8915662650602414E-2</v>
      </c>
      <c r="U509" s="1">
        <f t="shared" si="179"/>
        <v>0.13027295285359802</v>
      </c>
      <c r="V509" s="1">
        <f t="shared" si="180"/>
        <v>0.64127295285359809</v>
      </c>
      <c r="W509" s="1"/>
      <c r="X509" s="17">
        <f t="shared" si="181"/>
        <v>559.39837404665798</v>
      </c>
      <c r="Y509" s="18">
        <f t="shared" si="182"/>
        <v>1609.5378726032154</v>
      </c>
      <c r="Z509" s="2">
        <f t="shared" si="183"/>
        <v>531.42845534432502</v>
      </c>
      <c r="AA509" s="18">
        <f t="shared" si="184"/>
        <v>1529.0609789730545</v>
      </c>
      <c r="AB509" s="2">
        <f t="shared" si="185"/>
        <v>-188.17208411470486</v>
      </c>
      <c r="AC509" s="2">
        <f t="shared" si="186"/>
        <v>152.90609789730544</v>
      </c>
      <c r="AD509" s="2">
        <f t="shared" si="187"/>
        <v>531.42845534432502</v>
      </c>
      <c r="AE509" s="2">
        <f t="shared" si="188"/>
        <v>-1000</v>
      </c>
      <c r="AF509" s="5">
        <f t="shared" si="189"/>
        <v>0.55000000000000004</v>
      </c>
      <c r="AG509" s="5">
        <f t="shared" si="190"/>
        <v>-1</v>
      </c>
      <c r="AH509" s="3">
        <f t="shared" si="191"/>
        <v>202110</v>
      </c>
      <c r="AI509" s="21">
        <v>1.55</v>
      </c>
      <c r="AJ509" s="21">
        <v>2.6</v>
      </c>
      <c r="AK509" s="21">
        <v>1.58</v>
      </c>
      <c r="AL509" s="21">
        <v>2.5</v>
      </c>
      <c r="AO509">
        <f t="shared" si="192"/>
        <v>-180</v>
      </c>
      <c r="AP509">
        <f>IF(E509&lt;F509,G509,H509)</f>
        <v>28</v>
      </c>
      <c r="AQ509">
        <f>IF(E509&lt;F509,H509,G509)</f>
        <v>14</v>
      </c>
    </row>
    <row r="510" spans="2:43" x14ac:dyDescent="0.25">
      <c r="B510" s="24">
        <v>44472</v>
      </c>
      <c r="C510" s="20" t="s">
        <v>36</v>
      </c>
      <c r="D510" s="20" t="s">
        <v>27</v>
      </c>
      <c r="E510" s="2">
        <v>229.99999999999997</v>
      </c>
      <c r="F510" s="2">
        <v>-285.71428571428567</v>
      </c>
      <c r="G510">
        <v>17</v>
      </c>
      <c r="H510">
        <v>19</v>
      </c>
      <c r="I510" s="9"/>
      <c r="J510" s="2" t="str">
        <f t="shared" si="193"/>
        <v>Tampa Bay Buccaneers</v>
      </c>
      <c r="K510" s="2" t="str">
        <f t="shared" si="194"/>
        <v>New England Patriots</v>
      </c>
      <c r="L510" s="17">
        <f t="shared" si="195"/>
        <v>-285.71428571428567</v>
      </c>
      <c r="M510" s="18">
        <f t="shared" si="196"/>
        <v>229.99999999999997</v>
      </c>
      <c r="N510" s="4">
        <f t="shared" si="174"/>
        <v>1.4</v>
      </c>
      <c r="O510" s="4">
        <f t="shared" si="175"/>
        <v>3.1</v>
      </c>
      <c r="P510" s="4"/>
      <c r="Q510" s="4"/>
      <c r="R510" s="1">
        <f t="shared" si="176"/>
        <v>0.7142857142857143</v>
      </c>
      <c r="S510" s="1">
        <f t="shared" si="177"/>
        <v>0.32258064516129031</v>
      </c>
      <c r="T510" s="1">
        <f t="shared" si="178"/>
        <v>3.5555555555555562E-2</v>
      </c>
      <c r="U510" s="1">
        <f t="shared" si="179"/>
        <v>0.19585253456221199</v>
      </c>
      <c r="V510" s="1">
        <f t="shared" si="180"/>
        <v>0.70685253456221198</v>
      </c>
      <c r="W510" s="1"/>
      <c r="X510" s="17">
        <f t="shared" si="181"/>
        <v>414.72223852086552</v>
      </c>
      <c r="Y510" s="18">
        <f t="shared" si="182"/>
        <v>2130.2265089838866</v>
      </c>
      <c r="Z510" s="2">
        <f t="shared" si="183"/>
        <v>393.98612659482222</v>
      </c>
      <c r="AA510" s="18">
        <f t="shared" si="184"/>
        <v>2023.7151835346922</v>
      </c>
      <c r="AB510" s="2">
        <f t="shared" si="185"/>
        <v>-253.81604389039978</v>
      </c>
      <c r="AC510" s="2">
        <f t="shared" si="186"/>
        <v>202.37151835346921</v>
      </c>
      <c r="AD510" s="2">
        <f t="shared" si="187"/>
        <v>393.98612659482222</v>
      </c>
      <c r="AE510" s="2">
        <f t="shared" si="188"/>
        <v>-1000</v>
      </c>
      <c r="AF510" s="5">
        <f t="shared" si="189"/>
        <v>0.39999999999999991</v>
      </c>
      <c r="AG510" s="5">
        <f t="shared" si="190"/>
        <v>-1</v>
      </c>
      <c r="AH510" s="3">
        <f t="shared" si="191"/>
        <v>202110</v>
      </c>
      <c r="AI510" s="21">
        <v>3.1</v>
      </c>
      <c r="AJ510" s="21">
        <v>1.4</v>
      </c>
      <c r="AK510" s="21">
        <v>3.3</v>
      </c>
      <c r="AL510" s="21">
        <v>1.35</v>
      </c>
      <c r="AO510">
        <f t="shared" si="192"/>
        <v>-300</v>
      </c>
      <c r="AP510">
        <f>IF(E510&lt;F510,G510,H510)</f>
        <v>19</v>
      </c>
      <c r="AQ510">
        <f>IF(E510&lt;F510,H510,G510)</f>
        <v>17</v>
      </c>
    </row>
    <row r="511" spans="2:43" x14ac:dyDescent="0.25">
      <c r="B511" s="24">
        <v>44472</v>
      </c>
      <c r="C511" s="20" t="s">
        <v>38</v>
      </c>
      <c r="D511" s="20" t="s">
        <v>28</v>
      </c>
      <c r="E511" s="2">
        <v>-120.48192771084337</v>
      </c>
      <c r="F511" s="2">
        <v>100</v>
      </c>
      <c r="G511">
        <v>7</v>
      </c>
      <c r="H511">
        <v>23</v>
      </c>
      <c r="I511" s="9"/>
      <c r="J511" s="2" t="str">
        <f t="shared" si="193"/>
        <v>Denver Broncos</v>
      </c>
      <c r="K511" s="2" t="str">
        <f t="shared" si="194"/>
        <v>Baltimore Ravens</v>
      </c>
      <c r="L511" s="17">
        <f t="shared" si="195"/>
        <v>-120.48192771084337</v>
      </c>
      <c r="M511" s="18">
        <f t="shared" si="196"/>
        <v>100</v>
      </c>
      <c r="N511" s="4">
        <f t="shared" si="174"/>
        <v>1.8</v>
      </c>
      <c r="O511" s="4">
        <f t="shared" si="175"/>
        <v>2.0499999999999998</v>
      </c>
      <c r="P511" s="4"/>
      <c r="Q511" s="4"/>
      <c r="R511" s="1">
        <f t="shared" si="176"/>
        <v>0.55555555555555558</v>
      </c>
      <c r="S511" s="1">
        <f t="shared" si="177"/>
        <v>0.48780487804878053</v>
      </c>
      <c r="T511" s="1">
        <f t="shared" si="178"/>
        <v>4.1558441558441461E-2</v>
      </c>
      <c r="U511" s="1">
        <f t="shared" si="179"/>
        <v>3.3875338753387524E-2</v>
      </c>
      <c r="V511" s="1">
        <f t="shared" si="180"/>
        <v>0.54487533875338756</v>
      </c>
      <c r="W511" s="1"/>
      <c r="X511" s="17">
        <f t="shared" si="181"/>
        <v>835.28218085238643</v>
      </c>
      <c r="Y511" s="18">
        <f t="shared" si="182"/>
        <v>1090.9993667390718</v>
      </c>
      <c r="Z511" s="2">
        <f t="shared" si="183"/>
        <v>793.51807180976709</v>
      </c>
      <c r="AA511" s="18">
        <f t="shared" si="184"/>
        <v>1036.449398402118</v>
      </c>
      <c r="AB511" s="2">
        <f t="shared" si="185"/>
        <v>-126.02107444375048</v>
      </c>
      <c r="AC511" s="2">
        <f t="shared" si="186"/>
        <v>103.6449398402118</v>
      </c>
      <c r="AD511" s="2">
        <f t="shared" si="187"/>
        <v>-1000</v>
      </c>
      <c r="AE511" s="2">
        <f t="shared" si="188"/>
        <v>1036.449398402118</v>
      </c>
      <c r="AF511" s="5">
        <f t="shared" si="189"/>
        <v>-1</v>
      </c>
      <c r="AG511" s="5">
        <f t="shared" si="190"/>
        <v>1.0499999999999998</v>
      </c>
      <c r="AH511" s="3">
        <f t="shared" si="191"/>
        <v>202110</v>
      </c>
      <c r="AI511" s="21">
        <v>1.8</v>
      </c>
      <c r="AJ511" s="21">
        <v>2.0499999999999998</v>
      </c>
      <c r="AK511" s="21">
        <v>1.83</v>
      </c>
      <c r="AL511" s="21">
        <v>2</v>
      </c>
      <c r="AO511">
        <f t="shared" si="192"/>
        <v>-130</v>
      </c>
      <c r="AP511">
        <f>IF(E511&lt;F511,G511,H511)</f>
        <v>7</v>
      </c>
      <c r="AQ511">
        <f>IF(E511&lt;F511,H511,G511)</f>
        <v>23</v>
      </c>
    </row>
    <row r="512" spans="2:43" x14ac:dyDescent="0.25">
      <c r="B512" s="24">
        <v>44472</v>
      </c>
      <c r="C512" s="20" t="s">
        <v>33</v>
      </c>
      <c r="D512" s="20" t="s">
        <v>45</v>
      </c>
      <c r="E512" s="2">
        <v>-285.71428571428567</v>
      </c>
      <c r="F512" s="2">
        <v>229.99999999999997</v>
      </c>
      <c r="G512">
        <v>27</v>
      </c>
      <c r="H512">
        <v>17</v>
      </c>
      <c r="I512" s="9"/>
      <c r="J512" s="2" t="str">
        <f t="shared" si="193"/>
        <v>Green Bay Packers</v>
      </c>
      <c r="K512" s="2" t="str">
        <f t="shared" si="194"/>
        <v>Pittsburgh Steelers</v>
      </c>
      <c r="L512" s="17">
        <f t="shared" si="195"/>
        <v>-285.71428571428567</v>
      </c>
      <c r="M512" s="18">
        <f t="shared" si="196"/>
        <v>229.99999999999997</v>
      </c>
      <c r="N512" s="4">
        <f t="shared" si="174"/>
        <v>1.31</v>
      </c>
      <c r="O512" s="4">
        <f t="shared" si="175"/>
        <v>3.6</v>
      </c>
      <c r="P512" s="4"/>
      <c r="Q512" s="4"/>
      <c r="R512" s="1">
        <f t="shared" si="176"/>
        <v>0.76335877862595414</v>
      </c>
      <c r="S512" s="1">
        <f t="shared" si="177"/>
        <v>0.27777777777777779</v>
      </c>
      <c r="T512" s="1">
        <f t="shared" si="178"/>
        <v>3.9511201629327863E-2</v>
      </c>
      <c r="U512" s="1">
        <f t="shared" si="179"/>
        <v>0.24279050042408817</v>
      </c>
      <c r="V512" s="1">
        <f t="shared" si="180"/>
        <v>0.75379050042408813</v>
      </c>
      <c r="W512" s="1"/>
      <c r="X512" s="17">
        <f t="shared" si="181"/>
        <v>326.62855188197847</v>
      </c>
      <c r="Y512" s="18">
        <f t="shared" si="182"/>
        <v>2645.8589098869329</v>
      </c>
      <c r="Z512" s="2">
        <f t="shared" si="183"/>
        <v>310.29712428787951</v>
      </c>
      <c r="AA512" s="18">
        <f t="shared" si="184"/>
        <v>2513.565964392586</v>
      </c>
      <c r="AB512" s="2">
        <f t="shared" si="185"/>
        <v>-322.27175881663845</v>
      </c>
      <c r="AC512" s="2">
        <f t="shared" si="186"/>
        <v>251.3565964392586</v>
      </c>
      <c r="AD512" s="2">
        <f t="shared" si="187"/>
        <v>310.29712428787951</v>
      </c>
      <c r="AE512" s="2">
        <f t="shared" si="188"/>
        <v>-1000</v>
      </c>
      <c r="AF512" s="5">
        <f t="shared" si="189"/>
        <v>0.31000000000000005</v>
      </c>
      <c r="AG512" s="5">
        <f t="shared" si="190"/>
        <v>-1</v>
      </c>
      <c r="AH512" s="3">
        <f t="shared" si="191"/>
        <v>202110</v>
      </c>
      <c r="AI512" s="21">
        <v>1.31</v>
      </c>
      <c r="AJ512" s="21">
        <v>3.6</v>
      </c>
      <c r="AK512" s="21">
        <v>1.35</v>
      </c>
      <c r="AL512" s="21">
        <v>3.3</v>
      </c>
      <c r="AO512">
        <f t="shared" si="192"/>
        <v>-300</v>
      </c>
      <c r="AP512">
        <f>IF(E512&lt;F512,G512,H512)</f>
        <v>27</v>
      </c>
      <c r="AQ512">
        <f>IF(E512&lt;F512,H512,G512)</f>
        <v>17</v>
      </c>
    </row>
    <row r="513" spans="2:43" x14ac:dyDescent="0.25">
      <c r="B513" s="24">
        <v>44472</v>
      </c>
      <c r="C513" s="20" t="s">
        <v>47</v>
      </c>
      <c r="D513" s="20" t="s">
        <v>48</v>
      </c>
      <c r="E513" s="2">
        <v>-212.76595744680853</v>
      </c>
      <c r="F513" s="2">
        <v>175</v>
      </c>
      <c r="G513">
        <v>20</v>
      </c>
      <c r="H513">
        <v>37</v>
      </c>
      <c r="I513" s="9"/>
      <c r="J513" s="2" t="str">
        <f t="shared" si="193"/>
        <v>Los Angeles Rams</v>
      </c>
      <c r="K513" s="2" t="str">
        <f t="shared" si="194"/>
        <v>Arizona Cardinals</v>
      </c>
      <c r="L513" s="17">
        <f t="shared" si="195"/>
        <v>-212.76595744680853</v>
      </c>
      <c r="M513" s="18">
        <f t="shared" si="196"/>
        <v>175</v>
      </c>
      <c r="N513" s="4">
        <f t="shared" si="174"/>
        <v>1.37</v>
      </c>
      <c r="O513" s="4">
        <f t="shared" si="175"/>
        <v>3.2</v>
      </c>
      <c r="P513" s="4"/>
      <c r="Q513" s="4"/>
      <c r="R513" s="1">
        <f t="shared" si="176"/>
        <v>0.72992700729927007</v>
      </c>
      <c r="S513" s="1">
        <f t="shared" si="177"/>
        <v>0.3125</v>
      </c>
      <c r="T513" s="1">
        <f t="shared" si="178"/>
        <v>4.0700218818380707E-2</v>
      </c>
      <c r="U513" s="1">
        <f t="shared" si="179"/>
        <v>0.20871350364963503</v>
      </c>
      <c r="V513" s="1">
        <f t="shared" si="180"/>
        <v>0.71971350364963504</v>
      </c>
      <c r="W513" s="1"/>
      <c r="X513" s="17">
        <f t="shared" si="181"/>
        <v>389.44176388110628</v>
      </c>
      <c r="Y513" s="18">
        <f t="shared" si="182"/>
        <v>2256.8044836814311</v>
      </c>
      <c r="Z513" s="2">
        <f t="shared" si="183"/>
        <v>369.96967568705094</v>
      </c>
      <c r="AA513" s="18">
        <f t="shared" si="184"/>
        <v>2143.9642594973593</v>
      </c>
      <c r="AB513" s="2">
        <f t="shared" si="185"/>
        <v>-270.29242278923357</v>
      </c>
      <c r="AC513" s="2">
        <f t="shared" si="186"/>
        <v>214.39642594973594</v>
      </c>
      <c r="AD513" s="2">
        <f t="shared" si="187"/>
        <v>-1000</v>
      </c>
      <c r="AE513" s="2">
        <f t="shared" si="188"/>
        <v>2143.9642594973593</v>
      </c>
      <c r="AF513" s="5">
        <f t="shared" si="189"/>
        <v>-1</v>
      </c>
      <c r="AG513" s="5">
        <f t="shared" si="190"/>
        <v>2.2000000000000002</v>
      </c>
      <c r="AH513" s="3">
        <f t="shared" si="191"/>
        <v>202110</v>
      </c>
      <c r="AI513" s="21">
        <v>1.37</v>
      </c>
      <c r="AJ513" s="21">
        <v>3.2</v>
      </c>
      <c r="AK513" s="21">
        <v>1.47</v>
      </c>
      <c r="AL513" s="21">
        <v>2.75</v>
      </c>
      <c r="AO513">
        <f t="shared" si="192"/>
        <v>-300</v>
      </c>
      <c r="AP513">
        <f>IF(E513&lt;F513,G513,H513)</f>
        <v>20</v>
      </c>
      <c r="AQ513">
        <f>IF(E513&lt;F513,H513,G513)</f>
        <v>37</v>
      </c>
    </row>
    <row r="514" spans="2:43" x14ac:dyDescent="0.25">
      <c r="B514" s="24">
        <v>44472</v>
      </c>
      <c r="C514" s="20" t="s">
        <v>22</v>
      </c>
      <c r="D514" s="20" t="s">
        <v>32</v>
      </c>
      <c r="E514" s="2">
        <v>-140.84507042253523</v>
      </c>
      <c r="F514" s="2">
        <v>120.00000000000001</v>
      </c>
      <c r="G514">
        <v>21</v>
      </c>
      <c r="H514">
        <v>28</v>
      </c>
      <c r="I514" s="9"/>
      <c r="J514" s="2" t="str">
        <f t="shared" si="193"/>
        <v>San Francisco 49ers</v>
      </c>
      <c r="K514" s="2" t="str">
        <f t="shared" si="194"/>
        <v>Seattle Seahawks</v>
      </c>
      <c r="L514" s="17">
        <f t="shared" si="195"/>
        <v>-140.84507042253523</v>
      </c>
      <c r="M514" s="18">
        <f t="shared" si="196"/>
        <v>120.00000000000001</v>
      </c>
      <c r="N514" s="4">
        <f t="shared" si="174"/>
        <v>1.62</v>
      </c>
      <c r="O514" s="4">
        <f t="shared" si="175"/>
        <v>2.4</v>
      </c>
      <c r="P514" s="4"/>
      <c r="Q514" s="4"/>
      <c r="R514" s="1">
        <f t="shared" si="176"/>
        <v>0.61728395061728392</v>
      </c>
      <c r="S514" s="1">
        <f t="shared" si="177"/>
        <v>0.41666666666666669</v>
      </c>
      <c r="T514" s="1">
        <f t="shared" si="178"/>
        <v>3.2835820895522283E-2</v>
      </c>
      <c r="U514" s="1">
        <f t="shared" si="179"/>
        <v>0.10030864197530862</v>
      </c>
      <c r="V514" s="1">
        <f t="shared" si="180"/>
        <v>0.61130864197530865</v>
      </c>
      <c r="W514" s="1"/>
      <c r="X514" s="17">
        <f t="shared" si="181"/>
        <v>635.83488165441463</v>
      </c>
      <c r="Y514" s="18">
        <f t="shared" si="182"/>
        <v>1423.7849094482656</v>
      </c>
      <c r="Z514" s="2">
        <f t="shared" si="183"/>
        <v>604.04313757169382</v>
      </c>
      <c r="AA514" s="18">
        <f t="shared" si="184"/>
        <v>1352.5956639758522</v>
      </c>
      <c r="AB514" s="2">
        <f t="shared" si="185"/>
        <v>-165.55109027810289</v>
      </c>
      <c r="AC514" s="2">
        <f t="shared" si="186"/>
        <v>135.25956639758522</v>
      </c>
      <c r="AD514" s="2">
        <f t="shared" si="187"/>
        <v>-1000</v>
      </c>
      <c r="AE514" s="2">
        <f t="shared" si="188"/>
        <v>1352.5956639758522</v>
      </c>
      <c r="AF514" s="5">
        <f t="shared" si="189"/>
        <v>-1</v>
      </c>
      <c r="AG514" s="5">
        <f t="shared" si="190"/>
        <v>1.4</v>
      </c>
      <c r="AH514" s="3">
        <f t="shared" si="191"/>
        <v>202110</v>
      </c>
      <c r="AI514" s="21">
        <v>1.62</v>
      </c>
      <c r="AJ514" s="21">
        <v>2.4</v>
      </c>
      <c r="AK514" s="21">
        <v>1.71</v>
      </c>
      <c r="AL514" s="21">
        <v>2.2000000000000002</v>
      </c>
      <c r="AO514">
        <f t="shared" si="192"/>
        <v>-150</v>
      </c>
      <c r="AP514">
        <f>IF(E514&lt;F514,G514,H514)</f>
        <v>21</v>
      </c>
      <c r="AQ514">
        <f>IF(E514&lt;F514,H514,G514)</f>
        <v>28</v>
      </c>
    </row>
    <row r="515" spans="2:43" x14ac:dyDescent="0.25">
      <c r="B515" s="24">
        <v>44472</v>
      </c>
      <c r="C515" s="20" t="s">
        <v>35</v>
      </c>
      <c r="D515" s="20" t="s">
        <v>51</v>
      </c>
      <c r="E515" s="2">
        <v>110.00000000000001</v>
      </c>
      <c r="F515" s="2">
        <v>-131.57894736842104</v>
      </c>
      <c r="G515">
        <v>30</v>
      </c>
      <c r="H515">
        <v>34</v>
      </c>
      <c r="I515" s="9"/>
      <c r="J515" s="2" t="str">
        <f t="shared" si="193"/>
        <v>Washington Football Team</v>
      </c>
      <c r="K515" s="2" t="str">
        <f t="shared" si="194"/>
        <v>Atlanta Falcons</v>
      </c>
      <c r="L515" s="17">
        <f t="shared" si="195"/>
        <v>-131.57894736842104</v>
      </c>
      <c r="M515" s="18">
        <f t="shared" si="196"/>
        <v>110.00000000000001</v>
      </c>
      <c r="N515" s="4">
        <f t="shared" si="174"/>
        <v>1.95</v>
      </c>
      <c r="O515" s="4">
        <f t="shared" si="175"/>
        <v>1.86</v>
      </c>
      <c r="P515" s="4"/>
      <c r="Q515" s="4"/>
      <c r="R515" s="1">
        <f t="shared" si="176"/>
        <v>0.51282051282051289</v>
      </c>
      <c r="S515" s="1">
        <f t="shared" si="177"/>
        <v>0.5376344086021505</v>
      </c>
      <c r="T515" s="1">
        <f t="shared" si="178"/>
        <v>4.8031496062992063E-2</v>
      </c>
      <c r="U515" s="1">
        <f t="shared" si="179"/>
        <v>1.2406947890818809E-2</v>
      </c>
      <c r="V515" s="1">
        <f t="shared" si="180"/>
        <v>0.4985930521091812</v>
      </c>
      <c r="W515" s="1"/>
      <c r="X515" s="17">
        <f t="shared" si="181"/>
        <v>1005.6436722688655</v>
      </c>
      <c r="Y515" s="18">
        <f t="shared" si="182"/>
        <v>906.79748033936153</v>
      </c>
      <c r="Z515" s="2">
        <f t="shared" si="183"/>
        <v>955.36148865542225</v>
      </c>
      <c r="AA515" s="18">
        <f t="shared" si="184"/>
        <v>861.45760632239342</v>
      </c>
      <c r="AB515" s="2">
        <f t="shared" si="185"/>
        <v>-104.67242105471533</v>
      </c>
      <c r="AC515" s="2">
        <f t="shared" si="186"/>
        <v>-116.08232287472057</v>
      </c>
      <c r="AD515" s="2">
        <f t="shared" si="187"/>
        <v>955.36148865542225</v>
      </c>
      <c r="AE515" s="2">
        <f t="shared" si="188"/>
        <v>-1000</v>
      </c>
      <c r="AF515" s="5">
        <f t="shared" si="189"/>
        <v>0.95</v>
      </c>
      <c r="AG515" s="5">
        <f t="shared" si="190"/>
        <v>-1</v>
      </c>
      <c r="AH515" s="3">
        <f t="shared" si="191"/>
        <v>202110</v>
      </c>
      <c r="AI515" s="21">
        <v>1.86</v>
      </c>
      <c r="AJ515" s="21">
        <v>1.95</v>
      </c>
      <c r="AK515" s="21">
        <v>2.1</v>
      </c>
      <c r="AL515" s="21">
        <v>1.76</v>
      </c>
      <c r="AO515">
        <f t="shared" si="192"/>
        <v>-140</v>
      </c>
      <c r="AP515">
        <f>IF(E515&lt;F515,G515,H515)</f>
        <v>34</v>
      </c>
      <c r="AQ515">
        <f>IF(E515&lt;F515,H515,G515)</f>
        <v>30</v>
      </c>
    </row>
    <row r="516" spans="2:43" x14ac:dyDescent="0.25">
      <c r="B516" s="24">
        <v>44472</v>
      </c>
      <c r="C516" s="20" t="s">
        <v>24</v>
      </c>
      <c r="D516" s="20" t="s">
        <v>40</v>
      </c>
      <c r="E516" s="2">
        <v>-1999.9999999999982</v>
      </c>
      <c r="F516" s="2">
        <v>1000</v>
      </c>
      <c r="G516">
        <v>40</v>
      </c>
      <c r="H516">
        <v>0</v>
      </c>
      <c r="I516" s="9"/>
      <c r="J516" s="2" t="str">
        <f t="shared" si="193"/>
        <v>Buffalo Bills</v>
      </c>
      <c r="K516" s="2" t="str">
        <f t="shared" si="194"/>
        <v>Houston Texans</v>
      </c>
      <c r="L516" s="17">
        <f t="shared" si="195"/>
        <v>-1999.9999999999982</v>
      </c>
      <c r="M516" s="18">
        <f t="shared" si="196"/>
        <v>1000</v>
      </c>
      <c r="N516" s="4">
        <f t="shared" si="174"/>
        <v>1.07</v>
      </c>
      <c r="O516" s="4">
        <f t="shared" si="175"/>
        <v>9</v>
      </c>
      <c r="P516" s="4"/>
      <c r="Q516" s="4"/>
      <c r="R516" s="1">
        <f t="shared" si="176"/>
        <v>0.93457943925233644</v>
      </c>
      <c r="S516" s="1">
        <f t="shared" si="177"/>
        <v>0.1111111111111111</v>
      </c>
      <c r="T516" s="1">
        <f t="shared" si="178"/>
        <v>4.3694141012909582E-2</v>
      </c>
      <c r="U516" s="1">
        <f t="shared" si="179"/>
        <v>0.4117341640706127</v>
      </c>
      <c r="V516" s="1">
        <f t="shared" si="180"/>
        <v>0.92273416407061271</v>
      </c>
      <c r="W516" s="1"/>
      <c r="X516" s="17">
        <f t="shared" si="181"/>
        <v>83.735748537294256</v>
      </c>
      <c r="Y516" s="18">
        <f t="shared" si="182"/>
        <v>7722.8501221461711</v>
      </c>
      <c r="Z516" s="2">
        <f t="shared" si="183"/>
        <v>79.548961110429545</v>
      </c>
      <c r="AA516" s="18">
        <f t="shared" si="184"/>
        <v>7336.7076160388624</v>
      </c>
      <c r="AB516" s="2">
        <f t="shared" si="185"/>
        <v>-1257.0874415466019</v>
      </c>
      <c r="AC516" s="2">
        <f t="shared" si="186"/>
        <v>733.67076160388626</v>
      </c>
      <c r="AD516" s="2">
        <f t="shared" si="187"/>
        <v>79.548961110429545</v>
      </c>
      <c r="AE516" s="2">
        <f t="shared" si="188"/>
        <v>-1000</v>
      </c>
      <c r="AF516" s="5">
        <f t="shared" si="189"/>
        <v>7.0000000000000062E-2</v>
      </c>
      <c r="AG516" s="5">
        <f t="shared" si="190"/>
        <v>-1</v>
      </c>
      <c r="AH516" s="3">
        <f t="shared" si="191"/>
        <v>202110</v>
      </c>
      <c r="AI516" s="21">
        <v>1.07</v>
      </c>
      <c r="AJ516" s="21">
        <v>9</v>
      </c>
      <c r="AK516" s="21">
        <v>1.05</v>
      </c>
      <c r="AL516" s="21">
        <v>11</v>
      </c>
      <c r="AO516">
        <f t="shared" si="192"/>
        <v>-2000</v>
      </c>
      <c r="AP516">
        <f>IF(E516&lt;F516,G516,H516)</f>
        <v>40</v>
      </c>
      <c r="AQ516">
        <f>IF(E516&lt;F516,H516,G516)</f>
        <v>0</v>
      </c>
    </row>
    <row r="517" spans="2:43" x14ac:dyDescent="0.25">
      <c r="B517" s="24">
        <v>44472</v>
      </c>
      <c r="C517" s="20" t="s">
        <v>37</v>
      </c>
      <c r="D517" s="20" t="s">
        <v>34</v>
      </c>
      <c r="E517" s="2">
        <v>-151.51515151515153</v>
      </c>
      <c r="F517" s="2">
        <v>129.99999999999997</v>
      </c>
      <c r="G517">
        <v>24</v>
      </c>
      <c r="H517">
        <v>14</v>
      </c>
      <c r="I517" s="9"/>
      <c r="J517" s="2" t="str">
        <f t="shared" si="193"/>
        <v>Chicago Bears</v>
      </c>
      <c r="K517" s="2" t="str">
        <f t="shared" si="194"/>
        <v>Detroit Lions</v>
      </c>
      <c r="L517" s="17">
        <f t="shared" si="195"/>
        <v>-151.51515151515153</v>
      </c>
      <c r="M517" s="18">
        <f t="shared" si="196"/>
        <v>129.99999999999997</v>
      </c>
      <c r="N517" s="4">
        <f t="shared" ref="N517:N580" si="197">IF(E517&lt;0,AI517,AJ517)</f>
        <v>1.58</v>
      </c>
      <c r="O517" s="4">
        <f t="shared" ref="O517:O580" si="198">IF(E517&lt;0,AJ517,AI517)</f>
        <v>2.5</v>
      </c>
      <c r="P517" s="4"/>
      <c r="Q517" s="4"/>
      <c r="R517" s="1">
        <f t="shared" ref="R517:R580" si="199">1/N517</f>
        <v>0.63291139240506322</v>
      </c>
      <c r="S517" s="1">
        <f t="shared" ref="S517:S580" si="200">1/O517</f>
        <v>0.4</v>
      </c>
      <c r="T517" s="1">
        <f t="shared" ref="T517:T580" si="201">1-N517*O517/(N517+O517)</f>
        <v>3.1862745098039214E-2</v>
      </c>
      <c r="U517" s="1">
        <f t="shared" ref="U517:U580" si="202">ABS(R517-S517)/2</f>
        <v>0.1164556962025316</v>
      </c>
      <c r="V517" s="1">
        <f t="shared" ref="V517:V580" si="203">V$1+IF(N517&lt;=O517,U517,-U517)</f>
        <v>0.62745569620253161</v>
      </c>
      <c r="W517" s="1"/>
      <c r="X517" s="17">
        <f t="shared" ref="X517:X580" si="204">(1/V517-1)*1000</f>
        <v>593.73802174746322</v>
      </c>
      <c r="Y517" s="18">
        <f t="shared" ref="Y517:Y580" si="205">1000000/(X517+W$1)-X$1</f>
        <v>1520.5870888415161</v>
      </c>
      <c r="Z517" s="2">
        <f t="shared" ref="Z517:Z580" si="206">X517*0.95</f>
        <v>564.05112066009008</v>
      </c>
      <c r="AA517" s="18">
        <f t="shared" ref="AA517:AA580" si="207">Y517*0.95</f>
        <v>1444.5577343994403</v>
      </c>
      <c r="AB517" s="2">
        <f t="shared" ref="AB517:AB580" si="208">IF(Z517&lt;1000,-100000/Z517,Z517/10)</f>
        <v>-177.28889516782337</v>
      </c>
      <c r="AC517" s="2">
        <f t="shared" ref="AC517:AC580" si="209">IF(AA517&lt;1000,-100000/AA517,AA517/10)</f>
        <v>144.45577343994404</v>
      </c>
      <c r="AD517" s="2">
        <f t="shared" ref="AD517:AD580" si="210">IF(AP517&gt;AQ517,Z517,-1000)</f>
        <v>564.05112066009008</v>
      </c>
      <c r="AE517" s="2">
        <f t="shared" ref="AE517:AE580" si="211">IF(AQ517&gt;AP517,AA517,-1000)</f>
        <v>-1000</v>
      </c>
      <c r="AF517" s="5">
        <f t="shared" ref="AF517:AF580" si="212">IF(AP517&gt;AQ517,N517-1,-1)</f>
        <v>0.58000000000000007</v>
      </c>
      <c r="AG517" s="5">
        <f t="shared" ref="AG517:AG580" si="213">IF(AQ517&gt;AP517,O517-1,-1)</f>
        <v>-1</v>
      </c>
      <c r="AH517" s="3">
        <f t="shared" ref="AH517:AH580" si="214">YEAR(B517)*100+MONTH(B517)</f>
        <v>202110</v>
      </c>
      <c r="AI517" s="21">
        <v>1.58</v>
      </c>
      <c r="AJ517" s="21">
        <v>2.5</v>
      </c>
      <c r="AK517" s="21">
        <v>1.66</v>
      </c>
      <c r="AL517" s="21">
        <v>2.2999999999999998</v>
      </c>
      <c r="AO517">
        <f t="shared" ref="AO517:AO580" si="215">IF(L517&lt;-200,INT(L517/100)*100,INT(L517/10)*10)</f>
        <v>-160</v>
      </c>
      <c r="AP517">
        <f>IF(E517&lt;F517,G517,H517)</f>
        <v>24</v>
      </c>
      <c r="AQ517">
        <f>IF(E517&lt;F517,H517,G517)</f>
        <v>14</v>
      </c>
    </row>
    <row r="518" spans="2:43" x14ac:dyDescent="0.25">
      <c r="B518" s="24">
        <v>44472</v>
      </c>
      <c r="C518" s="20" t="s">
        <v>23</v>
      </c>
      <c r="D518" s="20" t="s">
        <v>44</v>
      </c>
      <c r="E518" s="2">
        <v>-212.76595744680853</v>
      </c>
      <c r="F518" s="2">
        <v>175</v>
      </c>
      <c r="G518">
        <v>36</v>
      </c>
      <c r="H518">
        <v>28</v>
      </c>
      <c r="I518" s="9"/>
      <c r="J518" s="2" t="str">
        <f t="shared" si="193"/>
        <v>Dallas Cowboys</v>
      </c>
      <c r="K518" s="2" t="str">
        <f t="shared" si="194"/>
        <v>Carolina Panthers</v>
      </c>
      <c r="L518" s="17">
        <f t="shared" si="195"/>
        <v>-212.76595744680853</v>
      </c>
      <c r="M518" s="18">
        <f t="shared" si="196"/>
        <v>175</v>
      </c>
      <c r="N518" s="4">
        <f t="shared" si="197"/>
        <v>1.47</v>
      </c>
      <c r="O518" s="4">
        <f t="shared" si="198"/>
        <v>2.75</v>
      </c>
      <c r="P518" s="4"/>
      <c r="Q518" s="4"/>
      <c r="R518" s="1">
        <f t="shared" si="199"/>
        <v>0.68027210884353739</v>
      </c>
      <c r="S518" s="1">
        <f t="shared" si="200"/>
        <v>0.36363636363636365</v>
      </c>
      <c r="T518" s="1">
        <f t="shared" si="201"/>
        <v>4.206161137440767E-2</v>
      </c>
      <c r="U518" s="1">
        <f t="shared" si="202"/>
        <v>0.15831787260358687</v>
      </c>
      <c r="V518" s="1">
        <f t="shared" si="203"/>
        <v>0.66931787260358688</v>
      </c>
      <c r="W518" s="1"/>
      <c r="X518" s="17">
        <f t="shared" si="204"/>
        <v>494.0584151893168</v>
      </c>
      <c r="Y518" s="18">
        <f t="shared" si="205"/>
        <v>1810.0865209085014</v>
      </c>
      <c r="Z518" s="2">
        <f t="shared" si="206"/>
        <v>469.35549442985092</v>
      </c>
      <c r="AA518" s="18">
        <f t="shared" si="207"/>
        <v>1719.5821948630762</v>
      </c>
      <c r="AB518" s="2">
        <f t="shared" si="208"/>
        <v>-213.05812158750777</v>
      </c>
      <c r="AC518" s="2">
        <f t="shared" si="209"/>
        <v>171.95821948630763</v>
      </c>
      <c r="AD518" s="2">
        <f t="shared" si="210"/>
        <v>469.35549442985092</v>
      </c>
      <c r="AE518" s="2">
        <f t="shared" si="211"/>
        <v>-1000</v>
      </c>
      <c r="AF518" s="5">
        <f t="shared" si="212"/>
        <v>0.47</v>
      </c>
      <c r="AG518" s="5">
        <f t="shared" si="213"/>
        <v>-1</v>
      </c>
      <c r="AH518" s="3">
        <f t="shared" si="214"/>
        <v>202110</v>
      </c>
      <c r="AI518" s="21">
        <v>1.47</v>
      </c>
      <c r="AJ518" s="21">
        <v>2.75</v>
      </c>
      <c r="AK518" s="21">
        <v>1.47</v>
      </c>
      <c r="AL518" s="21">
        <v>2.75</v>
      </c>
      <c r="AO518">
        <f t="shared" si="215"/>
        <v>-300</v>
      </c>
      <c r="AP518">
        <f>IF(E518&lt;F518,G518,H518)</f>
        <v>36</v>
      </c>
      <c r="AQ518">
        <f>IF(E518&lt;F518,H518,G518)</f>
        <v>28</v>
      </c>
    </row>
    <row r="519" spans="2:43" x14ac:dyDescent="0.25">
      <c r="B519" s="24">
        <v>44472</v>
      </c>
      <c r="C519" s="20" t="s">
        <v>30</v>
      </c>
      <c r="D519" s="20" t="s">
        <v>39</v>
      </c>
      <c r="E519" s="2">
        <v>-147.05882352941177</v>
      </c>
      <c r="F519" s="2">
        <v>125</v>
      </c>
      <c r="G519">
        <v>17</v>
      </c>
      <c r="H519">
        <v>27</v>
      </c>
      <c r="I519" s="9"/>
      <c r="J519" s="2" t="str">
        <f t="shared" ref="J519:J582" si="216">IF(E519&lt;=F519,C519,D519)</f>
        <v>Miami Dolphins</v>
      </c>
      <c r="K519" s="2" t="str">
        <f t="shared" ref="K519:K582" si="217">IF(E519&gt;F519,C519,D519)</f>
        <v>Indianapolis Colts</v>
      </c>
      <c r="L519" s="17">
        <f t="shared" ref="L519:L582" si="218">IF(E519&lt;=F519,E519,F519)</f>
        <v>-147.05882352941177</v>
      </c>
      <c r="M519" s="18">
        <f t="shared" ref="M519:M582" si="219">IF(E519&gt;F519,E519,F519)</f>
        <v>125</v>
      </c>
      <c r="N519" s="4">
        <f t="shared" si="197"/>
        <v>1.8</v>
      </c>
      <c r="O519" s="4">
        <f t="shared" si="198"/>
        <v>2.0499999999999998</v>
      </c>
      <c r="P519" s="4"/>
      <c r="Q519" s="4"/>
      <c r="R519" s="1">
        <f t="shared" si="199"/>
        <v>0.55555555555555558</v>
      </c>
      <c r="S519" s="1">
        <f t="shared" si="200"/>
        <v>0.48780487804878053</v>
      </c>
      <c r="T519" s="1">
        <f t="shared" si="201"/>
        <v>4.1558441558441461E-2</v>
      </c>
      <c r="U519" s="1">
        <f t="shared" si="202"/>
        <v>3.3875338753387524E-2</v>
      </c>
      <c r="V519" s="1">
        <f t="shared" si="203"/>
        <v>0.54487533875338756</v>
      </c>
      <c r="W519" s="1"/>
      <c r="X519" s="17">
        <f t="shared" si="204"/>
        <v>835.28218085238643</v>
      </c>
      <c r="Y519" s="18">
        <f t="shared" si="205"/>
        <v>1090.9993667390718</v>
      </c>
      <c r="Z519" s="2">
        <f t="shared" si="206"/>
        <v>793.51807180976709</v>
      </c>
      <c r="AA519" s="18">
        <f t="shared" si="207"/>
        <v>1036.449398402118</v>
      </c>
      <c r="AB519" s="2">
        <f t="shared" si="208"/>
        <v>-126.02107444375048</v>
      </c>
      <c r="AC519" s="2">
        <f t="shared" si="209"/>
        <v>103.6449398402118</v>
      </c>
      <c r="AD519" s="2">
        <f t="shared" si="210"/>
        <v>-1000</v>
      </c>
      <c r="AE519" s="2">
        <f t="shared" si="211"/>
        <v>1036.449398402118</v>
      </c>
      <c r="AF519" s="5">
        <f t="shared" si="212"/>
        <v>-1</v>
      </c>
      <c r="AG519" s="5">
        <f t="shared" si="213"/>
        <v>1.0499999999999998</v>
      </c>
      <c r="AH519" s="3">
        <f t="shared" si="214"/>
        <v>202110</v>
      </c>
      <c r="AI519" s="21">
        <v>1.8</v>
      </c>
      <c r="AJ519" s="21">
        <v>2.0499999999999998</v>
      </c>
      <c r="AK519" s="21">
        <v>1.68</v>
      </c>
      <c r="AL519" s="21">
        <v>2.25</v>
      </c>
      <c r="AO519">
        <f t="shared" si="215"/>
        <v>-150</v>
      </c>
      <c r="AP519">
        <f>IF(E519&lt;F519,G519,H519)</f>
        <v>17</v>
      </c>
      <c r="AQ519">
        <f>IF(E519&lt;F519,H519,G519)</f>
        <v>27</v>
      </c>
    </row>
    <row r="520" spans="2:43" x14ac:dyDescent="0.25">
      <c r="B520" s="24">
        <v>44472</v>
      </c>
      <c r="C520" s="20" t="s">
        <v>29</v>
      </c>
      <c r="D520" s="20" t="s">
        <v>46</v>
      </c>
      <c r="E520" s="2">
        <v>-111.11111111111113</v>
      </c>
      <c r="F520" s="2">
        <v>-111.11111111111113</v>
      </c>
      <c r="G520">
        <v>7</v>
      </c>
      <c r="H520">
        <v>14</v>
      </c>
      <c r="I520" s="9"/>
      <c r="J520" s="2" t="str">
        <f t="shared" si="216"/>
        <v>Minnesota Vikings</v>
      </c>
      <c r="K520" s="2" t="str">
        <f t="shared" si="217"/>
        <v>Cleveland Browns</v>
      </c>
      <c r="L520" s="17">
        <f t="shared" si="218"/>
        <v>-111.11111111111113</v>
      </c>
      <c r="M520" s="18">
        <f t="shared" si="219"/>
        <v>-111.11111111111113</v>
      </c>
      <c r="N520" s="4">
        <f t="shared" si="197"/>
        <v>2</v>
      </c>
      <c r="O520" s="4">
        <f t="shared" si="198"/>
        <v>1.83</v>
      </c>
      <c r="P520" s="4"/>
      <c r="Q520" s="4"/>
      <c r="R520" s="1">
        <f t="shared" si="199"/>
        <v>0.5</v>
      </c>
      <c r="S520" s="1">
        <f t="shared" si="200"/>
        <v>0.54644808743169393</v>
      </c>
      <c r="T520" s="1">
        <f t="shared" si="201"/>
        <v>4.4386422976501305E-2</v>
      </c>
      <c r="U520" s="1">
        <f t="shared" si="202"/>
        <v>2.3224043715846965E-2</v>
      </c>
      <c r="V520" s="1">
        <f t="shared" si="203"/>
        <v>0.48777595628415304</v>
      </c>
      <c r="W520" s="1"/>
      <c r="X520" s="17">
        <f t="shared" si="204"/>
        <v>1050.1215509225544</v>
      </c>
      <c r="Y520" s="18">
        <f t="shared" si="205"/>
        <v>868.14064558183338</v>
      </c>
      <c r="Z520" s="2">
        <f t="shared" si="206"/>
        <v>997.61547337642662</v>
      </c>
      <c r="AA520" s="18">
        <f t="shared" si="207"/>
        <v>824.73361330274167</v>
      </c>
      <c r="AB520" s="2">
        <f t="shared" si="208"/>
        <v>-100.23902261815397</v>
      </c>
      <c r="AC520" s="2">
        <f t="shared" si="209"/>
        <v>-121.25127239514147</v>
      </c>
      <c r="AD520" s="2">
        <f t="shared" si="210"/>
        <v>997.61547337642662</v>
      </c>
      <c r="AE520" s="2">
        <f t="shared" si="211"/>
        <v>-1000</v>
      </c>
      <c r="AF520" s="5">
        <f t="shared" si="212"/>
        <v>1</v>
      </c>
      <c r="AG520" s="5">
        <f t="shared" si="213"/>
        <v>-1</v>
      </c>
      <c r="AH520" s="3">
        <f t="shared" si="214"/>
        <v>202110</v>
      </c>
      <c r="AI520" s="21">
        <v>2</v>
      </c>
      <c r="AJ520" s="21">
        <v>1.83</v>
      </c>
      <c r="AK520" s="21">
        <v>1.9</v>
      </c>
      <c r="AL520" s="21">
        <v>1.9</v>
      </c>
      <c r="AO520">
        <f t="shared" si="215"/>
        <v>-120</v>
      </c>
      <c r="AP520">
        <f>IF(E520&lt;F520,G520,H520)</f>
        <v>14</v>
      </c>
      <c r="AQ520">
        <f>IF(E520&lt;F520,H520,G520)</f>
        <v>7</v>
      </c>
    </row>
    <row r="521" spans="2:43" x14ac:dyDescent="0.25">
      <c r="B521" s="24">
        <v>44472</v>
      </c>
      <c r="C521" s="20" t="s">
        <v>43</v>
      </c>
      <c r="D521" s="20" t="s">
        <v>25</v>
      </c>
      <c r="E521" s="2">
        <v>-344.82758620689651</v>
      </c>
      <c r="F521" s="2">
        <v>270</v>
      </c>
      <c r="G521">
        <v>21</v>
      </c>
      <c r="H521">
        <v>27</v>
      </c>
      <c r="I521" s="9"/>
      <c r="J521" s="2" t="str">
        <f t="shared" si="216"/>
        <v>New Orleans Saints</v>
      </c>
      <c r="K521" s="2" t="str">
        <f t="shared" si="217"/>
        <v>New York Giants</v>
      </c>
      <c r="L521" s="17">
        <f t="shared" si="218"/>
        <v>-344.82758620689651</v>
      </c>
      <c r="M521" s="18">
        <f t="shared" si="219"/>
        <v>270</v>
      </c>
      <c r="N521" s="4">
        <f t="shared" si="197"/>
        <v>1.27</v>
      </c>
      <c r="O521" s="4">
        <f t="shared" si="198"/>
        <v>3.8</v>
      </c>
      <c r="P521" s="4"/>
      <c r="Q521" s="4"/>
      <c r="R521" s="1">
        <f t="shared" si="199"/>
        <v>0.78740157480314954</v>
      </c>
      <c r="S521" s="1">
        <f t="shared" si="200"/>
        <v>0.26315789473684209</v>
      </c>
      <c r="T521" s="1">
        <f t="shared" si="201"/>
        <v>4.8126232741617536E-2</v>
      </c>
      <c r="U521" s="1">
        <f t="shared" si="202"/>
        <v>0.26212184003315375</v>
      </c>
      <c r="V521" s="1">
        <f t="shared" si="203"/>
        <v>0.77312184003315376</v>
      </c>
      <c r="W521" s="1"/>
      <c r="X521" s="17">
        <f t="shared" si="204"/>
        <v>293.45718645992071</v>
      </c>
      <c r="Y521" s="18">
        <f t="shared" si="205"/>
        <v>2909.583445130711</v>
      </c>
      <c r="Z521" s="2">
        <f t="shared" si="206"/>
        <v>278.78432713692467</v>
      </c>
      <c r="AA521" s="18">
        <f t="shared" si="207"/>
        <v>2764.1042728741754</v>
      </c>
      <c r="AB521" s="2">
        <f t="shared" si="208"/>
        <v>-358.70022187755586</v>
      </c>
      <c r="AC521" s="2">
        <f t="shared" si="209"/>
        <v>276.41042728741752</v>
      </c>
      <c r="AD521" s="2">
        <f t="shared" si="210"/>
        <v>-1000</v>
      </c>
      <c r="AE521" s="2">
        <f t="shared" si="211"/>
        <v>2764.1042728741754</v>
      </c>
      <c r="AF521" s="5">
        <f t="shared" si="212"/>
        <v>-1</v>
      </c>
      <c r="AG521" s="5">
        <f t="shared" si="213"/>
        <v>2.8</v>
      </c>
      <c r="AH521" s="3">
        <f t="shared" si="214"/>
        <v>202110</v>
      </c>
      <c r="AI521" s="21">
        <v>1.27</v>
      </c>
      <c r="AJ521" s="21">
        <v>3.8</v>
      </c>
      <c r="AK521" s="21">
        <v>1.29</v>
      </c>
      <c r="AL521" s="21">
        <v>3.7</v>
      </c>
      <c r="AO521">
        <f t="shared" si="215"/>
        <v>-400</v>
      </c>
      <c r="AP521">
        <f>IF(E521&lt;F521,G521,H521)</f>
        <v>21</v>
      </c>
      <c r="AQ521">
        <f>IF(E521&lt;F521,H521,G521)</f>
        <v>27</v>
      </c>
    </row>
    <row r="522" spans="2:43" x14ac:dyDescent="0.25">
      <c r="B522" s="24">
        <v>44472</v>
      </c>
      <c r="C522" s="20" t="s">
        <v>42</v>
      </c>
      <c r="D522" s="20" t="s">
        <v>41</v>
      </c>
      <c r="E522" s="2">
        <v>215</v>
      </c>
      <c r="F522" s="2">
        <v>-263.1578947368422</v>
      </c>
      <c r="G522">
        <v>27</v>
      </c>
      <c r="H522">
        <v>24</v>
      </c>
      <c r="I522" s="9"/>
      <c r="J522" s="2" t="str">
        <f t="shared" si="216"/>
        <v>Tennessee Titans</v>
      </c>
      <c r="K522" s="2" t="str">
        <f t="shared" si="217"/>
        <v>New York Jets</v>
      </c>
      <c r="L522" s="17">
        <f t="shared" si="218"/>
        <v>-263.1578947368422</v>
      </c>
      <c r="M522" s="18">
        <f t="shared" si="219"/>
        <v>215</v>
      </c>
      <c r="N522" s="4">
        <f t="shared" si="197"/>
        <v>1.27</v>
      </c>
      <c r="O522" s="4">
        <f t="shared" si="198"/>
        <v>3.8</v>
      </c>
      <c r="P522" s="4"/>
      <c r="Q522" s="4"/>
      <c r="R522" s="1">
        <f t="shared" si="199"/>
        <v>0.78740157480314954</v>
      </c>
      <c r="S522" s="1">
        <f t="shared" si="200"/>
        <v>0.26315789473684209</v>
      </c>
      <c r="T522" s="1">
        <f t="shared" si="201"/>
        <v>4.8126232741617536E-2</v>
      </c>
      <c r="U522" s="1">
        <f t="shared" si="202"/>
        <v>0.26212184003315375</v>
      </c>
      <c r="V522" s="1">
        <f t="shared" si="203"/>
        <v>0.77312184003315376</v>
      </c>
      <c r="W522" s="1"/>
      <c r="X522" s="17">
        <f t="shared" si="204"/>
        <v>293.45718645992071</v>
      </c>
      <c r="Y522" s="18">
        <f t="shared" si="205"/>
        <v>2909.583445130711</v>
      </c>
      <c r="Z522" s="2">
        <f t="shared" si="206"/>
        <v>278.78432713692467</v>
      </c>
      <c r="AA522" s="18">
        <f t="shared" si="207"/>
        <v>2764.1042728741754</v>
      </c>
      <c r="AB522" s="2">
        <f t="shared" si="208"/>
        <v>-358.70022187755586</v>
      </c>
      <c r="AC522" s="2">
        <f t="shared" si="209"/>
        <v>276.41042728741752</v>
      </c>
      <c r="AD522" s="2">
        <f t="shared" si="210"/>
        <v>-1000</v>
      </c>
      <c r="AE522" s="2">
        <f t="shared" si="211"/>
        <v>2764.1042728741754</v>
      </c>
      <c r="AF522" s="5">
        <f t="shared" si="212"/>
        <v>-1</v>
      </c>
      <c r="AG522" s="5">
        <f t="shared" si="213"/>
        <v>2.8</v>
      </c>
      <c r="AH522" s="3">
        <f t="shared" si="214"/>
        <v>202110</v>
      </c>
      <c r="AI522" s="21">
        <v>3.8</v>
      </c>
      <c r="AJ522" s="21">
        <v>1.27</v>
      </c>
      <c r="AK522" s="21">
        <v>3.15</v>
      </c>
      <c r="AL522" s="21">
        <v>1.38</v>
      </c>
      <c r="AO522">
        <f t="shared" si="215"/>
        <v>-300</v>
      </c>
      <c r="AP522">
        <f>IF(E522&lt;F522,G522,H522)</f>
        <v>24</v>
      </c>
      <c r="AQ522">
        <f>IF(E522&lt;F522,H522,G522)</f>
        <v>27</v>
      </c>
    </row>
    <row r="523" spans="2:43" x14ac:dyDescent="0.25">
      <c r="B523" s="24">
        <v>44472</v>
      </c>
      <c r="C523" s="20" t="s">
        <v>19</v>
      </c>
      <c r="D523" s="20" t="s">
        <v>20</v>
      </c>
      <c r="E523" s="2">
        <v>290</v>
      </c>
      <c r="F523" s="2">
        <v>-370.37037037037032</v>
      </c>
      <c r="G523">
        <v>30</v>
      </c>
      <c r="H523">
        <v>42</v>
      </c>
      <c r="I523" s="9"/>
      <c r="J523" s="2" t="str">
        <f t="shared" si="216"/>
        <v>Kansas City Chiefs</v>
      </c>
      <c r="K523" s="2" t="str">
        <f t="shared" si="217"/>
        <v>Philadelphia Eagles</v>
      </c>
      <c r="L523" s="17">
        <f t="shared" si="218"/>
        <v>-370.37037037037032</v>
      </c>
      <c r="M523" s="18">
        <f t="shared" si="219"/>
        <v>290</v>
      </c>
      <c r="N523" s="4">
        <f t="shared" si="197"/>
        <v>1.38</v>
      </c>
      <c r="O523" s="4">
        <f t="shared" si="198"/>
        <v>3.15</v>
      </c>
      <c r="P523" s="4"/>
      <c r="Q523" s="4"/>
      <c r="R523" s="1">
        <f t="shared" si="199"/>
        <v>0.7246376811594204</v>
      </c>
      <c r="S523" s="1">
        <f t="shared" si="200"/>
        <v>0.31746031746031744</v>
      </c>
      <c r="T523" s="1">
        <f t="shared" si="201"/>
        <v>4.039735099337749E-2</v>
      </c>
      <c r="U523" s="1">
        <f t="shared" si="202"/>
        <v>0.20358868184955148</v>
      </c>
      <c r="V523" s="1">
        <f t="shared" si="203"/>
        <v>0.71458868184955149</v>
      </c>
      <c r="W523" s="1"/>
      <c r="X523" s="17">
        <f t="shared" si="204"/>
        <v>399.40643533805462</v>
      </c>
      <c r="Y523" s="18">
        <f t="shared" si="205"/>
        <v>2205.1924375584526</v>
      </c>
      <c r="Z523" s="2">
        <f t="shared" si="206"/>
        <v>379.43611357115185</v>
      </c>
      <c r="AA523" s="18">
        <f t="shared" si="207"/>
        <v>2094.93281568053</v>
      </c>
      <c r="AB523" s="2">
        <f t="shared" si="208"/>
        <v>-263.54897813712716</v>
      </c>
      <c r="AC523" s="2">
        <f t="shared" si="209"/>
        <v>209.49328156805299</v>
      </c>
      <c r="AD523" s="2">
        <f t="shared" si="210"/>
        <v>379.43611357115185</v>
      </c>
      <c r="AE523" s="2">
        <f t="shared" si="211"/>
        <v>-1000</v>
      </c>
      <c r="AF523" s="5">
        <f t="shared" si="212"/>
        <v>0.37999999999999989</v>
      </c>
      <c r="AG523" s="5">
        <f t="shared" si="213"/>
        <v>-1</v>
      </c>
      <c r="AH523" s="3">
        <f t="shared" si="214"/>
        <v>202110</v>
      </c>
      <c r="AI523" s="21">
        <v>3.15</v>
      </c>
      <c r="AJ523" s="21">
        <v>1.38</v>
      </c>
      <c r="AK523" s="21">
        <v>3.9</v>
      </c>
      <c r="AL523" s="21">
        <v>1.27</v>
      </c>
      <c r="AO523">
        <f t="shared" si="215"/>
        <v>-400</v>
      </c>
      <c r="AP523">
        <f>IF(E523&lt;F523,G523,H523)</f>
        <v>42</v>
      </c>
      <c r="AQ523">
        <f>IF(E523&lt;F523,H523,G523)</f>
        <v>30</v>
      </c>
    </row>
    <row r="524" spans="2:43" x14ac:dyDescent="0.25">
      <c r="B524" s="24">
        <v>44469</v>
      </c>
      <c r="C524" s="20" t="s">
        <v>21</v>
      </c>
      <c r="D524" s="20" t="s">
        <v>26</v>
      </c>
      <c r="E524" s="2">
        <v>-357.14285714285711</v>
      </c>
      <c r="F524" s="2">
        <v>275</v>
      </c>
      <c r="G524">
        <v>24</v>
      </c>
      <c r="H524">
        <v>21</v>
      </c>
      <c r="I524" s="9"/>
      <c r="J524" s="2" t="str">
        <f t="shared" si="216"/>
        <v>Cincinnati Bengals</v>
      </c>
      <c r="K524" s="2" t="str">
        <f t="shared" si="217"/>
        <v>Jacksonville Jaguars</v>
      </c>
      <c r="L524" s="17">
        <f t="shared" si="218"/>
        <v>-357.14285714285711</v>
      </c>
      <c r="M524" s="18">
        <f t="shared" si="219"/>
        <v>275</v>
      </c>
      <c r="N524" s="4">
        <f t="shared" si="197"/>
        <v>1.29</v>
      </c>
      <c r="O524" s="4">
        <f t="shared" si="198"/>
        <v>3.7</v>
      </c>
      <c r="P524" s="4"/>
      <c r="Q524" s="4"/>
      <c r="R524" s="1">
        <f t="shared" si="199"/>
        <v>0.77519379844961234</v>
      </c>
      <c r="S524" s="1">
        <f t="shared" si="200"/>
        <v>0.27027027027027023</v>
      </c>
      <c r="T524" s="1">
        <f t="shared" si="201"/>
        <v>4.3486973947895691E-2</v>
      </c>
      <c r="U524" s="1">
        <f t="shared" si="202"/>
        <v>0.25246176408967103</v>
      </c>
      <c r="V524" s="1">
        <f t="shared" si="203"/>
        <v>0.76346176408967104</v>
      </c>
      <c r="W524" s="1"/>
      <c r="X524" s="17">
        <f t="shared" si="204"/>
        <v>309.82329048576543</v>
      </c>
      <c r="Y524" s="18">
        <f t="shared" si="205"/>
        <v>2773.304285017382</v>
      </c>
      <c r="Z524" s="2">
        <f t="shared" si="206"/>
        <v>294.33212596147712</v>
      </c>
      <c r="AA524" s="18">
        <f t="shared" si="207"/>
        <v>2634.6390707665128</v>
      </c>
      <c r="AB524" s="2">
        <f t="shared" si="208"/>
        <v>-339.75224305989701</v>
      </c>
      <c r="AC524" s="2">
        <f t="shared" si="209"/>
        <v>263.46390707665125</v>
      </c>
      <c r="AD524" s="2">
        <f t="shared" si="210"/>
        <v>294.33212596147712</v>
      </c>
      <c r="AE524" s="2">
        <f t="shared" si="211"/>
        <v>-1000</v>
      </c>
      <c r="AF524" s="5">
        <f t="shared" si="212"/>
        <v>0.29000000000000004</v>
      </c>
      <c r="AG524" s="5">
        <f t="shared" si="213"/>
        <v>-1</v>
      </c>
      <c r="AH524" s="3">
        <f t="shared" si="214"/>
        <v>202109</v>
      </c>
      <c r="AI524" s="21">
        <v>1.29</v>
      </c>
      <c r="AJ524" s="21">
        <v>3.7</v>
      </c>
      <c r="AK524" s="21">
        <v>1.28</v>
      </c>
      <c r="AL524" s="21">
        <v>3.75</v>
      </c>
      <c r="AO524">
        <f t="shared" si="215"/>
        <v>-400</v>
      </c>
      <c r="AP524">
        <f>IF(E524&lt;F524,G524,H524)</f>
        <v>24</v>
      </c>
      <c r="AQ524">
        <f>IF(E524&lt;F524,H524,G524)</f>
        <v>21</v>
      </c>
    </row>
    <row r="525" spans="2:43" x14ac:dyDescent="0.25">
      <c r="B525" s="24">
        <v>44466</v>
      </c>
      <c r="C525" s="20" t="s">
        <v>23</v>
      </c>
      <c r="D525" s="20" t="s">
        <v>19</v>
      </c>
      <c r="E525" s="2">
        <v>-181.81818181818181</v>
      </c>
      <c r="F525" s="2">
        <v>160</v>
      </c>
      <c r="G525">
        <v>41</v>
      </c>
      <c r="H525">
        <v>21</v>
      </c>
      <c r="I525" s="9"/>
      <c r="J525" s="2" t="str">
        <f t="shared" si="216"/>
        <v>Dallas Cowboys</v>
      </c>
      <c r="K525" s="2" t="str">
        <f t="shared" si="217"/>
        <v>Philadelphia Eagles</v>
      </c>
      <c r="L525" s="17">
        <f t="shared" si="218"/>
        <v>-181.81818181818181</v>
      </c>
      <c r="M525" s="18">
        <f t="shared" si="219"/>
        <v>160</v>
      </c>
      <c r="N525" s="4">
        <f t="shared" si="197"/>
        <v>1.5</v>
      </c>
      <c r="O525" s="4">
        <f t="shared" si="198"/>
        <v>2.7</v>
      </c>
      <c r="P525" s="4"/>
      <c r="Q525" s="4"/>
      <c r="R525" s="1">
        <f t="shared" si="199"/>
        <v>0.66666666666666663</v>
      </c>
      <c r="S525" s="1">
        <f t="shared" si="200"/>
        <v>0.37037037037037035</v>
      </c>
      <c r="T525" s="1">
        <f t="shared" si="201"/>
        <v>3.5714285714285587E-2</v>
      </c>
      <c r="U525" s="1">
        <f t="shared" si="202"/>
        <v>0.14814814814814814</v>
      </c>
      <c r="V525" s="1">
        <f t="shared" si="203"/>
        <v>0.65914814814814815</v>
      </c>
      <c r="W525" s="1"/>
      <c r="X525" s="17">
        <f t="shared" si="204"/>
        <v>517.10962521773342</v>
      </c>
      <c r="Y525" s="18">
        <f t="shared" si="205"/>
        <v>1734.0124117028765</v>
      </c>
      <c r="Z525" s="2">
        <f t="shared" si="206"/>
        <v>491.25414395684675</v>
      </c>
      <c r="AA525" s="18">
        <f t="shared" si="207"/>
        <v>1647.3117911177326</v>
      </c>
      <c r="AB525" s="2">
        <f t="shared" si="208"/>
        <v>-203.56062382403903</v>
      </c>
      <c r="AC525" s="2">
        <f t="shared" si="209"/>
        <v>164.73117911177326</v>
      </c>
      <c r="AD525" s="2">
        <f t="shared" si="210"/>
        <v>491.25414395684675</v>
      </c>
      <c r="AE525" s="2">
        <f t="shared" si="211"/>
        <v>-1000</v>
      </c>
      <c r="AF525" s="5">
        <f t="shared" si="212"/>
        <v>0.5</v>
      </c>
      <c r="AG525" s="5">
        <f t="shared" si="213"/>
        <v>-1</v>
      </c>
      <c r="AH525" s="3">
        <f t="shared" si="214"/>
        <v>202109</v>
      </c>
      <c r="AI525" s="21">
        <v>1.5</v>
      </c>
      <c r="AJ525" s="21">
        <v>2.7</v>
      </c>
      <c r="AK525" s="21">
        <v>1.55</v>
      </c>
      <c r="AL525" s="21">
        <v>2.6</v>
      </c>
      <c r="AO525">
        <f t="shared" si="215"/>
        <v>-190</v>
      </c>
      <c r="AP525">
        <f>IF(E525&lt;F525,G525,H525)</f>
        <v>41</v>
      </c>
      <c r="AQ525">
        <f>IF(E525&lt;F525,H525,G525)</f>
        <v>21</v>
      </c>
    </row>
    <row r="526" spans="2:43" x14ac:dyDescent="0.25">
      <c r="B526" s="24">
        <v>44465</v>
      </c>
      <c r="C526" s="20" t="s">
        <v>22</v>
      </c>
      <c r="D526" s="20" t="s">
        <v>33</v>
      </c>
      <c r="E526" s="2">
        <v>-175.43859649122805</v>
      </c>
      <c r="F526" s="2">
        <v>154.99999999999997</v>
      </c>
      <c r="G526">
        <v>28</v>
      </c>
      <c r="H526">
        <v>30</v>
      </c>
      <c r="I526" s="9"/>
      <c r="J526" s="2" t="str">
        <f t="shared" si="216"/>
        <v>San Francisco 49ers</v>
      </c>
      <c r="K526" s="2" t="str">
        <f t="shared" si="217"/>
        <v>Green Bay Packers</v>
      </c>
      <c r="L526" s="17">
        <f t="shared" si="218"/>
        <v>-175.43859649122805</v>
      </c>
      <c r="M526" s="18">
        <f t="shared" si="219"/>
        <v>154.99999999999997</v>
      </c>
      <c r="N526" s="4">
        <f t="shared" si="197"/>
        <v>1.52</v>
      </c>
      <c r="O526" s="4">
        <f t="shared" si="198"/>
        <v>2.67</v>
      </c>
      <c r="P526" s="4"/>
      <c r="Q526" s="4"/>
      <c r="R526" s="1">
        <f t="shared" si="199"/>
        <v>0.65789473684210531</v>
      </c>
      <c r="S526" s="1">
        <f t="shared" si="200"/>
        <v>0.37453183520599254</v>
      </c>
      <c r="T526" s="1">
        <f t="shared" si="201"/>
        <v>3.1408114558472477E-2</v>
      </c>
      <c r="U526" s="1">
        <f t="shared" si="202"/>
        <v>0.14168145081805639</v>
      </c>
      <c r="V526" s="1">
        <f t="shared" si="203"/>
        <v>0.6526814508180564</v>
      </c>
      <c r="W526" s="1"/>
      <c r="X526" s="17">
        <f t="shared" si="204"/>
        <v>532.14098354813416</v>
      </c>
      <c r="Y526" s="18">
        <f t="shared" si="205"/>
        <v>1687.6788921698521</v>
      </c>
      <c r="Z526" s="2">
        <f t="shared" si="206"/>
        <v>505.53393437072742</v>
      </c>
      <c r="AA526" s="18">
        <f t="shared" si="207"/>
        <v>1603.2949475613595</v>
      </c>
      <c r="AB526" s="2">
        <f t="shared" si="208"/>
        <v>-197.81065760595641</v>
      </c>
      <c r="AC526" s="2">
        <f t="shared" si="209"/>
        <v>160.32949475613594</v>
      </c>
      <c r="AD526" s="2">
        <f t="shared" si="210"/>
        <v>-1000</v>
      </c>
      <c r="AE526" s="2">
        <f t="shared" si="211"/>
        <v>1603.2949475613595</v>
      </c>
      <c r="AF526" s="5">
        <f t="shared" si="212"/>
        <v>-1</v>
      </c>
      <c r="AG526" s="5">
        <f t="shared" si="213"/>
        <v>1.67</v>
      </c>
      <c r="AH526" s="3">
        <f t="shared" si="214"/>
        <v>202109</v>
      </c>
      <c r="AI526" s="21">
        <v>1.52</v>
      </c>
      <c r="AJ526" s="21">
        <v>2.67</v>
      </c>
      <c r="AK526" s="21">
        <v>1.57</v>
      </c>
      <c r="AL526" s="21">
        <v>2.5499999999999998</v>
      </c>
      <c r="AO526">
        <f t="shared" si="215"/>
        <v>-180</v>
      </c>
      <c r="AP526">
        <f>IF(E526&lt;F526,G526,H526)</f>
        <v>28</v>
      </c>
      <c r="AQ526">
        <f>IF(E526&lt;F526,H526,G526)</f>
        <v>30</v>
      </c>
    </row>
    <row r="527" spans="2:43" x14ac:dyDescent="0.25">
      <c r="B527" s="24">
        <v>44465</v>
      </c>
      <c r="C527" s="20" t="s">
        <v>47</v>
      </c>
      <c r="D527" s="20" t="s">
        <v>27</v>
      </c>
      <c r="E527" s="2">
        <v>-111.11111111111113</v>
      </c>
      <c r="F527" s="2">
        <v>-111.11111111111113</v>
      </c>
      <c r="G527">
        <v>34</v>
      </c>
      <c r="H527">
        <v>24</v>
      </c>
      <c r="I527" s="9"/>
      <c r="J527" s="2" t="str">
        <f t="shared" si="216"/>
        <v>Los Angeles Rams</v>
      </c>
      <c r="K527" s="2" t="str">
        <f t="shared" si="217"/>
        <v>Tampa Bay Buccaneers</v>
      </c>
      <c r="L527" s="17">
        <f t="shared" si="218"/>
        <v>-111.11111111111113</v>
      </c>
      <c r="M527" s="18">
        <f t="shared" si="219"/>
        <v>-111.11111111111113</v>
      </c>
      <c r="N527" s="4">
        <f t="shared" si="197"/>
        <v>1.9</v>
      </c>
      <c r="O527" s="4">
        <f t="shared" si="198"/>
        <v>1.9</v>
      </c>
      <c r="P527" s="4"/>
      <c r="Q527" s="4"/>
      <c r="R527" s="1">
        <f t="shared" si="199"/>
        <v>0.52631578947368418</v>
      </c>
      <c r="S527" s="1">
        <f t="shared" si="200"/>
        <v>0.52631578947368418</v>
      </c>
      <c r="T527" s="1">
        <f t="shared" si="201"/>
        <v>4.9999999999999933E-2</v>
      </c>
      <c r="U527" s="1">
        <f t="shared" si="202"/>
        <v>0</v>
      </c>
      <c r="V527" s="1">
        <f t="shared" si="203"/>
        <v>0.51100000000000001</v>
      </c>
      <c r="W527" s="1"/>
      <c r="X527" s="17">
        <f t="shared" si="204"/>
        <v>956.94716242661434</v>
      </c>
      <c r="Y527" s="18">
        <f t="shared" si="205"/>
        <v>953.05662164669593</v>
      </c>
      <c r="Z527" s="2">
        <f t="shared" si="206"/>
        <v>909.09980430528356</v>
      </c>
      <c r="AA527" s="18">
        <f t="shared" si="207"/>
        <v>905.40379056436109</v>
      </c>
      <c r="AB527" s="2">
        <f t="shared" si="208"/>
        <v>-109.9989236895921</v>
      </c>
      <c r="AC527" s="2">
        <f t="shared" si="209"/>
        <v>-110.44795818412409</v>
      </c>
      <c r="AD527" s="2">
        <f t="shared" si="210"/>
        <v>-1000</v>
      </c>
      <c r="AE527" s="2">
        <f t="shared" si="211"/>
        <v>905.40379056436109</v>
      </c>
      <c r="AF527" s="5">
        <f t="shared" si="212"/>
        <v>-1</v>
      </c>
      <c r="AG527" s="5">
        <f t="shared" si="213"/>
        <v>0.89999999999999991</v>
      </c>
      <c r="AH527" s="3">
        <f t="shared" si="214"/>
        <v>202109</v>
      </c>
      <c r="AI527" s="21">
        <v>1.9</v>
      </c>
      <c r="AJ527" s="21">
        <v>1.9</v>
      </c>
      <c r="AK527" s="21">
        <v>1.9</v>
      </c>
      <c r="AL527" s="21">
        <v>1.9</v>
      </c>
      <c r="AO527">
        <f t="shared" si="215"/>
        <v>-120</v>
      </c>
      <c r="AP527">
        <f>IF(E527&lt;F527,G527,H527)</f>
        <v>24</v>
      </c>
      <c r="AQ527">
        <f>IF(E527&lt;F527,H527,G527)</f>
        <v>34</v>
      </c>
    </row>
    <row r="528" spans="2:43" x14ac:dyDescent="0.25">
      <c r="B528" s="24">
        <v>44465</v>
      </c>
      <c r="C528" s="20" t="s">
        <v>29</v>
      </c>
      <c r="D528" s="20" t="s">
        <v>32</v>
      </c>
      <c r="E528" s="2">
        <v>104.99999999999999</v>
      </c>
      <c r="F528" s="2">
        <v>-125</v>
      </c>
      <c r="G528">
        <v>30</v>
      </c>
      <c r="H528">
        <v>17</v>
      </c>
      <c r="I528" s="9"/>
      <c r="J528" s="2" t="str">
        <f t="shared" si="216"/>
        <v>Seattle Seahawks</v>
      </c>
      <c r="K528" s="2" t="str">
        <f t="shared" si="217"/>
        <v>Minnesota Vikings</v>
      </c>
      <c r="L528" s="17">
        <f t="shared" si="218"/>
        <v>-125</v>
      </c>
      <c r="M528" s="18">
        <f t="shared" si="219"/>
        <v>104.99999999999999</v>
      </c>
      <c r="N528" s="4">
        <f t="shared" si="197"/>
        <v>1.83</v>
      </c>
      <c r="O528" s="4">
        <f t="shared" si="198"/>
        <v>2</v>
      </c>
      <c r="P528" s="4"/>
      <c r="Q528" s="4"/>
      <c r="R528" s="1">
        <f t="shared" si="199"/>
        <v>0.54644808743169393</v>
      </c>
      <c r="S528" s="1">
        <f t="shared" si="200"/>
        <v>0.5</v>
      </c>
      <c r="T528" s="1">
        <f t="shared" si="201"/>
        <v>4.4386422976501305E-2</v>
      </c>
      <c r="U528" s="1">
        <f t="shared" si="202"/>
        <v>2.3224043715846965E-2</v>
      </c>
      <c r="V528" s="1">
        <f t="shared" si="203"/>
        <v>0.53422404371584697</v>
      </c>
      <c r="W528" s="1"/>
      <c r="X528" s="17">
        <f t="shared" si="204"/>
        <v>871.87381729284084</v>
      </c>
      <c r="Y528" s="18">
        <f t="shared" si="205"/>
        <v>1045.6626202421151</v>
      </c>
      <c r="Z528" s="2">
        <f t="shared" si="206"/>
        <v>828.28012642819874</v>
      </c>
      <c r="AA528" s="18">
        <f t="shared" si="207"/>
        <v>993.3794892300092</v>
      </c>
      <c r="AB528" s="2">
        <f t="shared" si="208"/>
        <v>-120.73210114461043</v>
      </c>
      <c r="AC528" s="2">
        <f t="shared" si="209"/>
        <v>-100.66646340515068</v>
      </c>
      <c r="AD528" s="2">
        <f t="shared" si="210"/>
        <v>-1000</v>
      </c>
      <c r="AE528" s="2">
        <f t="shared" si="211"/>
        <v>993.3794892300092</v>
      </c>
      <c r="AF528" s="5">
        <f t="shared" si="212"/>
        <v>-1</v>
      </c>
      <c r="AG528" s="5">
        <f t="shared" si="213"/>
        <v>1</v>
      </c>
      <c r="AH528" s="3">
        <f t="shared" si="214"/>
        <v>202109</v>
      </c>
      <c r="AI528" s="21">
        <v>2</v>
      </c>
      <c r="AJ528" s="21">
        <v>1.83</v>
      </c>
      <c r="AK528" s="21">
        <v>2.0499999999999998</v>
      </c>
      <c r="AL528" s="21">
        <v>1.8</v>
      </c>
      <c r="AO528">
        <f t="shared" si="215"/>
        <v>-130</v>
      </c>
      <c r="AP528">
        <f>IF(E528&lt;F528,G528,H528)</f>
        <v>17</v>
      </c>
      <c r="AQ528">
        <f>IF(E528&lt;F528,H528,G528)</f>
        <v>30</v>
      </c>
    </row>
    <row r="529" spans="2:43" x14ac:dyDescent="0.25">
      <c r="B529" s="24">
        <v>44465</v>
      </c>
      <c r="C529" s="20" t="s">
        <v>38</v>
      </c>
      <c r="D529" s="20" t="s">
        <v>42</v>
      </c>
      <c r="E529" s="2">
        <v>-625.00000000000034</v>
      </c>
      <c r="F529" s="2">
        <v>450</v>
      </c>
      <c r="G529">
        <v>26</v>
      </c>
      <c r="H529">
        <v>0</v>
      </c>
      <c r="I529" s="9"/>
      <c r="J529" s="2" t="str">
        <f t="shared" si="216"/>
        <v>Denver Broncos</v>
      </c>
      <c r="K529" s="2" t="str">
        <f t="shared" si="217"/>
        <v>New York Jets</v>
      </c>
      <c r="L529" s="17">
        <f t="shared" si="218"/>
        <v>-625.00000000000034</v>
      </c>
      <c r="M529" s="18">
        <f t="shared" si="219"/>
        <v>450</v>
      </c>
      <c r="N529" s="4">
        <f t="shared" si="197"/>
        <v>1.1499999999999999</v>
      </c>
      <c r="O529" s="4">
        <f t="shared" si="198"/>
        <v>5.75</v>
      </c>
      <c r="P529" s="4"/>
      <c r="Q529" s="4"/>
      <c r="R529" s="1">
        <f t="shared" si="199"/>
        <v>0.86956521739130443</v>
      </c>
      <c r="S529" s="1">
        <f t="shared" si="200"/>
        <v>0.17391304347826086</v>
      </c>
      <c r="T529" s="1">
        <f t="shared" si="201"/>
        <v>4.1666666666666741E-2</v>
      </c>
      <c r="U529" s="1">
        <f t="shared" si="202"/>
        <v>0.34782608695652178</v>
      </c>
      <c r="V529" s="1">
        <f t="shared" si="203"/>
        <v>0.85882608695652185</v>
      </c>
      <c r="W529" s="1"/>
      <c r="X529" s="17">
        <f t="shared" si="204"/>
        <v>164.38009416291189</v>
      </c>
      <c r="Y529" s="18">
        <f t="shared" si="205"/>
        <v>4731.0032012495531</v>
      </c>
      <c r="Z529" s="2">
        <f t="shared" si="206"/>
        <v>156.16108945476628</v>
      </c>
      <c r="AA529" s="18">
        <f t="shared" si="207"/>
        <v>4494.4530411870755</v>
      </c>
      <c r="AB529" s="2">
        <f t="shared" si="208"/>
        <v>-640.36438493832395</v>
      </c>
      <c r="AC529" s="2">
        <f t="shared" si="209"/>
        <v>449.44530411870755</v>
      </c>
      <c r="AD529" s="2">
        <f t="shared" si="210"/>
        <v>156.16108945476628</v>
      </c>
      <c r="AE529" s="2">
        <f t="shared" si="211"/>
        <v>-1000</v>
      </c>
      <c r="AF529" s="5">
        <f t="shared" si="212"/>
        <v>0.14999999999999991</v>
      </c>
      <c r="AG529" s="5">
        <f t="shared" si="213"/>
        <v>-1</v>
      </c>
      <c r="AH529" s="3">
        <f t="shared" si="214"/>
        <v>202109</v>
      </c>
      <c r="AI529" s="21">
        <v>1.1499999999999999</v>
      </c>
      <c r="AJ529" s="21">
        <v>5.75</v>
      </c>
      <c r="AK529" s="21">
        <v>1.1599999999999999</v>
      </c>
      <c r="AL529" s="21">
        <v>5.5</v>
      </c>
      <c r="AO529">
        <f t="shared" si="215"/>
        <v>-700</v>
      </c>
      <c r="AP529">
        <f>IF(E529&lt;F529,G529,H529)</f>
        <v>26</v>
      </c>
      <c r="AQ529">
        <f>IF(E529&lt;F529,H529,G529)</f>
        <v>0</v>
      </c>
    </row>
    <row r="530" spans="2:43" x14ac:dyDescent="0.25">
      <c r="B530" s="24">
        <v>44465</v>
      </c>
      <c r="C530" s="20" t="s">
        <v>50</v>
      </c>
      <c r="D530" s="20" t="s">
        <v>30</v>
      </c>
      <c r="E530" s="2">
        <v>-192.30769230769229</v>
      </c>
      <c r="F530" s="2">
        <v>167</v>
      </c>
      <c r="G530">
        <v>31</v>
      </c>
      <c r="H530">
        <v>28</v>
      </c>
      <c r="I530" s="9"/>
      <c r="J530" s="2" t="str">
        <f t="shared" si="216"/>
        <v>Las Vegas Raiders</v>
      </c>
      <c r="K530" s="2" t="str">
        <f t="shared" si="217"/>
        <v>Miami Dolphins</v>
      </c>
      <c r="L530" s="17">
        <f t="shared" si="218"/>
        <v>-192.30769230769229</v>
      </c>
      <c r="M530" s="18">
        <f t="shared" si="219"/>
        <v>167</v>
      </c>
      <c r="N530" s="4">
        <f t="shared" si="197"/>
        <v>1.52</v>
      </c>
      <c r="O530" s="4">
        <f t="shared" si="198"/>
        <v>2.67</v>
      </c>
      <c r="P530" s="4"/>
      <c r="Q530" s="4"/>
      <c r="R530" s="1">
        <f t="shared" si="199"/>
        <v>0.65789473684210531</v>
      </c>
      <c r="S530" s="1">
        <f t="shared" si="200"/>
        <v>0.37453183520599254</v>
      </c>
      <c r="T530" s="1">
        <f t="shared" si="201"/>
        <v>3.1408114558472477E-2</v>
      </c>
      <c r="U530" s="1">
        <f t="shared" si="202"/>
        <v>0.14168145081805639</v>
      </c>
      <c r="V530" s="1">
        <f t="shared" si="203"/>
        <v>0.6526814508180564</v>
      </c>
      <c r="W530" s="1"/>
      <c r="X530" s="17">
        <f t="shared" si="204"/>
        <v>532.14098354813416</v>
      </c>
      <c r="Y530" s="18">
        <f t="shared" si="205"/>
        <v>1687.6788921698521</v>
      </c>
      <c r="Z530" s="2">
        <f t="shared" si="206"/>
        <v>505.53393437072742</v>
      </c>
      <c r="AA530" s="18">
        <f t="shared" si="207"/>
        <v>1603.2949475613595</v>
      </c>
      <c r="AB530" s="2">
        <f t="shared" si="208"/>
        <v>-197.81065760595641</v>
      </c>
      <c r="AC530" s="2">
        <f t="shared" si="209"/>
        <v>160.32949475613594</v>
      </c>
      <c r="AD530" s="2">
        <f t="shared" si="210"/>
        <v>505.53393437072742</v>
      </c>
      <c r="AE530" s="2">
        <f t="shared" si="211"/>
        <v>-1000</v>
      </c>
      <c r="AF530" s="5">
        <f t="shared" si="212"/>
        <v>0.52</v>
      </c>
      <c r="AG530" s="5">
        <f t="shared" si="213"/>
        <v>-1</v>
      </c>
      <c r="AH530" s="3">
        <f t="shared" si="214"/>
        <v>202109</v>
      </c>
      <c r="AI530" s="21">
        <v>1.52</v>
      </c>
      <c r="AJ530" s="21">
        <v>2.67</v>
      </c>
      <c r="AK530" s="21">
        <v>1.52</v>
      </c>
      <c r="AL530" s="21">
        <v>2.67</v>
      </c>
      <c r="AO530">
        <f t="shared" si="215"/>
        <v>-200</v>
      </c>
      <c r="AP530">
        <f>IF(E530&lt;F530,G530,H530)</f>
        <v>31</v>
      </c>
      <c r="AQ530">
        <f>IF(E530&lt;F530,H530,G530)</f>
        <v>28</v>
      </c>
    </row>
    <row r="531" spans="2:43" x14ac:dyDescent="0.25">
      <c r="B531" s="24">
        <v>44465</v>
      </c>
      <c r="C531" s="20" t="s">
        <v>24</v>
      </c>
      <c r="D531" s="20" t="s">
        <v>51</v>
      </c>
      <c r="E531" s="2">
        <v>-357.14285714285711</v>
      </c>
      <c r="F531" s="2">
        <v>275</v>
      </c>
      <c r="G531">
        <v>43</v>
      </c>
      <c r="H531">
        <v>21</v>
      </c>
      <c r="I531" s="9"/>
      <c r="J531" s="2" t="str">
        <f t="shared" si="216"/>
        <v>Buffalo Bills</v>
      </c>
      <c r="K531" s="2" t="str">
        <f t="shared" si="217"/>
        <v>Washington Football Team</v>
      </c>
      <c r="L531" s="17">
        <f t="shared" si="218"/>
        <v>-357.14285714285711</v>
      </c>
      <c r="M531" s="18">
        <f t="shared" si="219"/>
        <v>275</v>
      </c>
      <c r="N531" s="4">
        <f t="shared" si="197"/>
        <v>1.25</v>
      </c>
      <c r="O531" s="4">
        <f t="shared" si="198"/>
        <v>4.0999999999999996</v>
      </c>
      <c r="P531" s="4"/>
      <c r="Q531" s="4"/>
      <c r="R531" s="1">
        <f t="shared" si="199"/>
        <v>0.8</v>
      </c>
      <c r="S531" s="1">
        <f t="shared" si="200"/>
        <v>0.24390243902439027</v>
      </c>
      <c r="T531" s="1">
        <f t="shared" si="201"/>
        <v>4.2056074766355089E-2</v>
      </c>
      <c r="U531" s="1">
        <f t="shared" si="202"/>
        <v>0.2780487804878049</v>
      </c>
      <c r="V531" s="1">
        <f t="shared" si="203"/>
        <v>0.78904878048780491</v>
      </c>
      <c r="W531" s="1"/>
      <c r="X531" s="17">
        <f t="shared" si="204"/>
        <v>267.34876819881913</v>
      </c>
      <c r="Y531" s="18">
        <f t="shared" si="205"/>
        <v>3156.5493634457707</v>
      </c>
      <c r="Z531" s="2">
        <f t="shared" si="206"/>
        <v>253.98132978887816</v>
      </c>
      <c r="AA531" s="18">
        <f t="shared" si="207"/>
        <v>2998.721895273482</v>
      </c>
      <c r="AB531" s="2">
        <f t="shared" si="208"/>
        <v>-393.72972841399383</v>
      </c>
      <c r="AC531" s="2">
        <f t="shared" si="209"/>
        <v>299.87218952734821</v>
      </c>
      <c r="AD531" s="2">
        <f t="shared" si="210"/>
        <v>253.98132978887816</v>
      </c>
      <c r="AE531" s="2">
        <f t="shared" si="211"/>
        <v>-1000</v>
      </c>
      <c r="AF531" s="5">
        <f t="shared" si="212"/>
        <v>0.25</v>
      </c>
      <c r="AG531" s="5">
        <f t="shared" si="213"/>
        <v>-1</v>
      </c>
      <c r="AH531" s="3">
        <f t="shared" si="214"/>
        <v>202109</v>
      </c>
      <c r="AI531" s="21">
        <v>1.25</v>
      </c>
      <c r="AJ531" s="21">
        <v>4.0999999999999996</v>
      </c>
      <c r="AK531" s="21">
        <v>1.28</v>
      </c>
      <c r="AL531" s="21">
        <v>3.75</v>
      </c>
      <c r="AO531">
        <f t="shared" si="215"/>
        <v>-400</v>
      </c>
      <c r="AP531">
        <f>IF(E531&lt;F531,G531,H531)</f>
        <v>43</v>
      </c>
      <c r="AQ531">
        <f>IF(E531&lt;F531,H531,G531)</f>
        <v>21</v>
      </c>
    </row>
    <row r="532" spans="2:43" x14ac:dyDescent="0.25">
      <c r="B532" s="24">
        <v>44465</v>
      </c>
      <c r="C532" s="20" t="s">
        <v>46</v>
      </c>
      <c r="D532" s="20" t="s">
        <v>37</v>
      </c>
      <c r="E532" s="2">
        <v>-384.61538461538458</v>
      </c>
      <c r="F532" s="2">
        <v>300</v>
      </c>
      <c r="G532">
        <v>26</v>
      </c>
      <c r="H532">
        <v>6</v>
      </c>
      <c r="I532" s="9"/>
      <c r="J532" s="2" t="str">
        <f t="shared" si="216"/>
        <v>Cleveland Browns</v>
      </c>
      <c r="K532" s="2" t="str">
        <f t="shared" si="217"/>
        <v>Chicago Bears</v>
      </c>
      <c r="L532" s="17">
        <f t="shared" si="218"/>
        <v>-384.61538461538458</v>
      </c>
      <c r="M532" s="18">
        <f t="shared" si="219"/>
        <v>300</v>
      </c>
      <c r="N532" s="4">
        <f t="shared" si="197"/>
        <v>1.29</v>
      </c>
      <c r="O532" s="4">
        <f t="shared" si="198"/>
        <v>3.7</v>
      </c>
      <c r="P532" s="4"/>
      <c r="Q532" s="4"/>
      <c r="R532" s="1">
        <f t="shared" si="199"/>
        <v>0.77519379844961234</v>
      </c>
      <c r="S532" s="1">
        <f t="shared" si="200"/>
        <v>0.27027027027027023</v>
      </c>
      <c r="T532" s="1">
        <f t="shared" si="201"/>
        <v>4.3486973947895691E-2</v>
      </c>
      <c r="U532" s="1">
        <f t="shared" si="202"/>
        <v>0.25246176408967103</v>
      </c>
      <c r="V532" s="1">
        <f t="shared" si="203"/>
        <v>0.76346176408967104</v>
      </c>
      <c r="W532" s="1"/>
      <c r="X532" s="17">
        <f t="shared" si="204"/>
        <v>309.82329048576543</v>
      </c>
      <c r="Y532" s="18">
        <f t="shared" si="205"/>
        <v>2773.304285017382</v>
      </c>
      <c r="Z532" s="2">
        <f t="shared" si="206"/>
        <v>294.33212596147712</v>
      </c>
      <c r="AA532" s="18">
        <f t="shared" si="207"/>
        <v>2634.6390707665128</v>
      </c>
      <c r="AB532" s="2">
        <f t="shared" si="208"/>
        <v>-339.75224305989701</v>
      </c>
      <c r="AC532" s="2">
        <f t="shared" si="209"/>
        <v>263.46390707665125</v>
      </c>
      <c r="AD532" s="2">
        <f t="shared" si="210"/>
        <v>294.33212596147712</v>
      </c>
      <c r="AE532" s="2">
        <f t="shared" si="211"/>
        <v>-1000</v>
      </c>
      <c r="AF532" s="5">
        <f t="shared" si="212"/>
        <v>0.29000000000000004</v>
      </c>
      <c r="AG532" s="5">
        <f t="shared" si="213"/>
        <v>-1</v>
      </c>
      <c r="AH532" s="3">
        <f t="shared" si="214"/>
        <v>202109</v>
      </c>
      <c r="AI532" s="21">
        <v>1.29</v>
      </c>
      <c r="AJ532" s="21">
        <v>3.7</v>
      </c>
      <c r="AK532" s="21">
        <v>1.26</v>
      </c>
      <c r="AL532" s="21">
        <v>4</v>
      </c>
      <c r="AO532">
        <f t="shared" si="215"/>
        <v>-400</v>
      </c>
      <c r="AP532">
        <f>IF(E532&lt;F532,G532,H532)</f>
        <v>26</v>
      </c>
      <c r="AQ532">
        <f>IF(E532&lt;F532,H532,G532)</f>
        <v>6</v>
      </c>
    </row>
    <row r="533" spans="2:43" x14ac:dyDescent="0.25">
      <c r="B533" s="24">
        <v>44465</v>
      </c>
      <c r="C533" s="20" t="s">
        <v>34</v>
      </c>
      <c r="D533" s="20" t="s">
        <v>28</v>
      </c>
      <c r="E533" s="2">
        <v>300</v>
      </c>
      <c r="F533" s="2">
        <v>-384.61538461538458</v>
      </c>
      <c r="G533">
        <v>17</v>
      </c>
      <c r="H533">
        <v>19</v>
      </c>
      <c r="I533" s="9"/>
      <c r="J533" s="2" t="str">
        <f t="shared" si="216"/>
        <v>Baltimore Ravens</v>
      </c>
      <c r="K533" s="2" t="str">
        <f t="shared" si="217"/>
        <v>Detroit Lions</v>
      </c>
      <c r="L533" s="17">
        <f t="shared" si="218"/>
        <v>-384.61538461538458</v>
      </c>
      <c r="M533" s="18">
        <f t="shared" si="219"/>
        <v>300</v>
      </c>
      <c r="N533" s="4">
        <f t="shared" si="197"/>
        <v>1.22</v>
      </c>
      <c r="O533" s="4">
        <f t="shared" si="198"/>
        <v>4.5</v>
      </c>
      <c r="P533" s="4"/>
      <c r="Q533" s="4"/>
      <c r="R533" s="1">
        <f t="shared" si="199"/>
        <v>0.81967213114754101</v>
      </c>
      <c r="S533" s="1">
        <f t="shared" si="200"/>
        <v>0.22222222222222221</v>
      </c>
      <c r="T533" s="1">
        <f t="shared" si="201"/>
        <v>4.0209790209790097E-2</v>
      </c>
      <c r="U533" s="1">
        <f t="shared" si="202"/>
        <v>0.2987249544626594</v>
      </c>
      <c r="V533" s="1">
        <f t="shared" si="203"/>
        <v>0.80972495446265946</v>
      </c>
      <c r="W533" s="1"/>
      <c r="X533" s="17">
        <f t="shared" si="204"/>
        <v>234.98725646118768</v>
      </c>
      <c r="Y533" s="18">
        <f t="shared" si="205"/>
        <v>3526.591123964678</v>
      </c>
      <c r="Z533" s="2">
        <f t="shared" si="206"/>
        <v>223.2378936381283</v>
      </c>
      <c r="AA533" s="18">
        <f t="shared" si="207"/>
        <v>3350.2615677664439</v>
      </c>
      <c r="AB533" s="2">
        <f t="shared" si="208"/>
        <v>-447.95262296329213</v>
      </c>
      <c r="AC533" s="2">
        <f t="shared" si="209"/>
        <v>335.02615677664437</v>
      </c>
      <c r="AD533" s="2">
        <f t="shared" si="210"/>
        <v>223.2378936381283</v>
      </c>
      <c r="AE533" s="2">
        <f t="shared" si="211"/>
        <v>-1000</v>
      </c>
      <c r="AF533" s="5">
        <f t="shared" si="212"/>
        <v>0.21999999999999997</v>
      </c>
      <c r="AG533" s="5">
        <f t="shared" si="213"/>
        <v>-1</v>
      </c>
      <c r="AH533" s="3">
        <f t="shared" si="214"/>
        <v>202109</v>
      </c>
      <c r="AI533" s="21">
        <v>4.5</v>
      </c>
      <c r="AJ533" s="21">
        <v>1.22</v>
      </c>
      <c r="AK533" s="21">
        <v>4</v>
      </c>
      <c r="AL533" s="21">
        <v>1.26</v>
      </c>
      <c r="AO533">
        <f t="shared" si="215"/>
        <v>-400</v>
      </c>
      <c r="AP533">
        <f>IF(E533&lt;F533,G533,H533)</f>
        <v>19</v>
      </c>
      <c r="AQ533">
        <f>IF(E533&lt;F533,H533,G533)</f>
        <v>17</v>
      </c>
    </row>
    <row r="534" spans="2:43" x14ac:dyDescent="0.25">
      <c r="B534" s="24">
        <v>44465</v>
      </c>
      <c r="C534" s="20" t="s">
        <v>26</v>
      </c>
      <c r="D534" s="20" t="s">
        <v>48</v>
      </c>
      <c r="E534" s="2">
        <v>309.99999999999994</v>
      </c>
      <c r="F534" s="2">
        <v>-400</v>
      </c>
      <c r="G534">
        <v>19</v>
      </c>
      <c r="H534">
        <v>31</v>
      </c>
      <c r="I534" s="9"/>
      <c r="J534" s="2" t="str">
        <f t="shared" si="216"/>
        <v>Arizona Cardinals</v>
      </c>
      <c r="K534" s="2" t="str">
        <f t="shared" si="217"/>
        <v>Jacksonville Jaguars</v>
      </c>
      <c r="L534" s="17">
        <f t="shared" si="218"/>
        <v>-400</v>
      </c>
      <c r="M534" s="18">
        <f t="shared" si="219"/>
        <v>309.99999999999994</v>
      </c>
      <c r="N534" s="4">
        <f t="shared" si="197"/>
        <v>1.27</v>
      </c>
      <c r="O534" s="4">
        <f t="shared" si="198"/>
        <v>3.8</v>
      </c>
      <c r="P534" s="4"/>
      <c r="Q534" s="4"/>
      <c r="R534" s="1">
        <f t="shared" si="199"/>
        <v>0.78740157480314954</v>
      </c>
      <c r="S534" s="1">
        <f t="shared" si="200"/>
        <v>0.26315789473684209</v>
      </c>
      <c r="T534" s="1">
        <f t="shared" si="201"/>
        <v>4.8126232741617536E-2</v>
      </c>
      <c r="U534" s="1">
        <f t="shared" si="202"/>
        <v>0.26212184003315375</v>
      </c>
      <c r="V534" s="1">
        <f t="shared" si="203"/>
        <v>0.77312184003315376</v>
      </c>
      <c r="W534" s="1"/>
      <c r="X534" s="17">
        <f t="shared" si="204"/>
        <v>293.45718645992071</v>
      </c>
      <c r="Y534" s="18">
        <f t="shared" si="205"/>
        <v>2909.583445130711</v>
      </c>
      <c r="Z534" s="2">
        <f t="shared" si="206"/>
        <v>278.78432713692467</v>
      </c>
      <c r="AA534" s="18">
        <f t="shared" si="207"/>
        <v>2764.1042728741754</v>
      </c>
      <c r="AB534" s="2">
        <f t="shared" si="208"/>
        <v>-358.70022187755586</v>
      </c>
      <c r="AC534" s="2">
        <f t="shared" si="209"/>
        <v>276.41042728741752</v>
      </c>
      <c r="AD534" s="2">
        <f t="shared" si="210"/>
        <v>278.78432713692467</v>
      </c>
      <c r="AE534" s="2">
        <f t="shared" si="211"/>
        <v>-1000</v>
      </c>
      <c r="AF534" s="5">
        <f t="shared" si="212"/>
        <v>0.27</v>
      </c>
      <c r="AG534" s="5">
        <f t="shared" si="213"/>
        <v>-1</v>
      </c>
      <c r="AH534" s="3">
        <f t="shared" si="214"/>
        <v>202109</v>
      </c>
      <c r="AI534" s="21">
        <v>3.8</v>
      </c>
      <c r="AJ534" s="21">
        <v>1.27</v>
      </c>
      <c r="AK534" s="21">
        <v>4.0999999999999996</v>
      </c>
      <c r="AL534" s="21">
        <v>1.25</v>
      </c>
      <c r="AO534">
        <f t="shared" si="215"/>
        <v>-400</v>
      </c>
      <c r="AP534">
        <f>IF(E534&lt;F534,G534,H534)</f>
        <v>31</v>
      </c>
      <c r="AQ534">
        <f>IF(E534&lt;F534,H534,G534)</f>
        <v>19</v>
      </c>
    </row>
    <row r="535" spans="2:43" x14ac:dyDescent="0.25">
      <c r="B535" s="24">
        <v>44465</v>
      </c>
      <c r="C535" s="20" t="s">
        <v>20</v>
      </c>
      <c r="D535" s="20" t="s">
        <v>31</v>
      </c>
      <c r="E535" s="2">
        <v>-303.03030303030295</v>
      </c>
      <c r="F535" s="2">
        <v>240</v>
      </c>
      <c r="G535">
        <v>24</v>
      </c>
      <c r="H535">
        <v>30</v>
      </c>
      <c r="I535" s="9"/>
      <c r="J535" s="2" t="str">
        <f t="shared" si="216"/>
        <v>Kansas City Chiefs</v>
      </c>
      <c r="K535" s="2" t="str">
        <f t="shared" si="217"/>
        <v>Los Angeles Chargers</v>
      </c>
      <c r="L535" s="17">
        <f t="shared" si="218"/>
        <v>-303.03030303030295</v>
      </c>
      <c r="M535" s="18">
        <f t="shared" si="219"/>
        <v>240</v>
      </c>
      <c r="N535" s="4">
        <f t="shared" si="197"/>
        <v>1.33</v>
      </c>
      <c r="O535" s="4">
        <f t="shared" si="198"/>
        <v>3.4</v>
      </c>
      <c r="P535" s="4"/>
      <c r="Q535" s="4"/>
      <c r="R535" s="1">
        <f t="shared" si="199"/>
        <v>0.75187969924812026</v>
      </c>
      <c r="S535" s="1">
        <f t="shared" si="200"/>
        <v>0.29411764705882354</v>
      </c>
      <c r="T535" s="1">
        <f t="shared" si="201"/>
        <v>4.3974630021141659E-2</v>
      </c>
      <c r="U535" s="1">
        <f t="shared" si="202"/>
        <v>0.22888102609464836</v>
      </c>
      <c r="V535" s="1">
        <f t="shared" si="203"/>
        <v>0.73988102609464834</v>
      </c>
      <c r="W535" s="1"/>
      <c r="X535" s="17">
        <f t="shared" si="204"/>
        <v>351.56865054149432</v>
      </c>
      <c r="Y535" s="18">
        <f t="shared" si="205"/>
        <v>2476.6314971810075</v>
      </c>
      <c r="Z535" s="2">
        <f t="shared" si="206"/>
        <v>333.99021801441961</v>
      </c>
      <c r="AA535" s="18">
        <f t="shared" si="207"/>
        <v>2352.7999223219572</v>
      </c>
      <c r="AB535" s="2">
        <f t="shared" si="208"/>
        <v>-299.40996653884821</v>
      </c>
      <c r="AC535" s="2">
        <f t="shared" si="209"/>
        <v>235.27999223219572</v>
      </c>
      <c r="AD535" s="2">
        <f t="shared" si="210"/>
        <v>-1000</v>
      </c>
      <c r="AE535" s="2">
        <f t="shared" si="211"/>
        <v>2352.7999223219572</v>
      </c>
      <c r="AF535" s="5">
        <f t="shared" si="212"/>
        <v>-1</v>
      </c>
      <c r="AG535" s="5">
        <f t="shared" si="213"/>
        <v>2.4</v>
      </c>
      <c r="AH535" s="3">
        <f t="shared" si="214"/>
        <v>202109</v>
      </c>
      <c r="AI535" s="21">
        <v>1.33</v>
      </c>
      <c r="AJ535" s="21">
        <v>3.4</v>
      </c>
      <c r="AK535" s="21">
        <v>1.33</v>
      </c>
      <c r="AL535" s="21">
        <v>3.4</v>
      </c>
      <c r="AO535">
        <f t="shared" si="215"/>
        <v>-400</v>
      </c>
      <c r="AP535">
        <f>IF(E535&lt;F535,G535,H535)</f>
        <v>24</v>
      </c>
      <c r="AQ535">
        <f>IF(E535&lt;F535,H535,G535)</f>
        <v>30</v>
      </c>
    </row>
    <row r="536" spans="2:43" x14ac:dyDescent="0.25">
      <c r="B536" s="24">
        <v>44465</v>
      </c>
      <c r="C536" s="20" t="s">
        <v>36</v>
      </c>
      <c r="D536" s="20" t="s">
        <v>43</v>
      </c>
      <c r="E536" s="2">
        <v>-151.51515151515153</v>
      </c>
      <c r="F536" s="2">
        <v>129.99999999999997</v>
      </c>
      <c r="G536">
        <v>13</v>
      </c>
      <c r="H536">
        <v>28</v>
      </c>
      <c r="I536" s="9"/>
      <c r="J536" s="2" t="str">
        <f t="shared" si="216"/>
        <v>New England Patriots</v>
      </c>
      <c r="K536" s="2" t="str">
        <f t="shared" si="217"/>
        <v>New Orleans Saints</v>
      </c>
      <c r="L536" s="17">
        <f t="shared" si="218"/>
        <v>-151.51515151515153</v>
      </c>
      <c r="M536" s="18">
        <f t="shared" si="219"/>
        <v>129.99999999999997</v>
      </c>
      <c r="N536" s="4">
        <f t="shared" si="197"/>
        <v>1.66</v>
      </c>
      <c r="O536" s="4">
        <f t="shared" si="198"/>
        <v>2.2999999999999998</v>
      </c>
      <c r="P536" s="4"/>
      <c r="Q536" s="4"/>
      <c r="R536" s="1">
        <f t="shared" si="199"/>
        <v>0.60240963855421692</v>
      </c>
      <c r="S536" s="1">
        <f t="shared" si="200"/>
        <v>0.43478260869565222</v>
      </c>
      <c r="T536" s="1">
        <f t="shared" si="201"/>
        <v>3.5858585858585923E-2</v>
      </c>
      <c r="U536" s="1">
        <f t="shared" si="202"/>
        <v>8.3813514929282351E-2</v>
      </c>
      <c r="V536" s="1">
        <f t="shared" si="203"/>
        <v>0.59481351492928236</v>
      </c>
      <c r="W536" s="1"/>
      <c r="X536" s="17">
        <f t="shared" si="204"/>
        <v>681.19919084032654</v>
      </c>
      <c r="Y536" s="18">
        <f t="shared" si="205"/>
        <v>1332.032655245516</v>
      </c>
      <c r="Z536" s="2">
        <f t="shared" si="206"/>
        <v>647.13923129831016</v>
      </c>
      <c r="AA536" s="18">
        <f t="shared" si="207"/>
        <v>1265.4310224832402</v>
      </c>
      <c r="AB536" s="2">
        <f t="shared" si="208"/>
        <v>-154.5262521009227</v>
      </c>
      <c r="AC536" s="2">
        <f t="shared" si="209"/>
        <v>126.54310224832402</v>
      </c>
      <c r="AD536" s="2">
        <f t="shared" si="210"/>
        <v>-1000</v>
      </c>
      <c r="AE536" s="2">
        <f t="shared" si="211"/>
        <v>1265.4310224832402</v>
      </c>
      <c r="AF536" s="5">
        <f t="shared" si="212"/>
        <v>-1</v>
      </c>
      <c r="AG536" s="5">
        <f t="shared" si="213"/>
        <v>1.2999999999999998</v>
      </c>
      <c r="AH536" s="3">
        <f t="shared" si="214"/>
        <v>202109</v>
      </c>
      <c r="AI536" s="21">
        <v>1.66</v>
      </c>
      <c r="AJ536" s="21">
        <v>2.2999999999999998</v>
      </c>
      <c r="AK536" s="21">
        <v>1.66</v>
      </c>
      <c r="AL536" s="21">
        <v>2.2999999999999998</v>
      </c>
      <c r="AO536">
        <f t="shared" si="215"/>
        <v>-160</v>
      </c>
      <c r="AP536">
        <f>IF(E536&lt;F536,G536,H536)</f>
        <v>13</v>
      </c>
      <c r="AQ536">
        <f>IF(E536&lt;F536,H536,G536)</f>
        <v>28</v>
      </c>
    </row>
    <row r="537" spans="2:43" x14ac:dyDescent="0.25">
      <c r="B537" s="24">
        <v>44465</v>
      </c>
      <c r="C537" s="20" t="s">
        <v>25</v>
      </c>
      <c r="D537" s="20" t="s">
        <v>35</v>
      </c>
      <c r="E537" s="2">
        <v>-147.05882352941177</v>
      </c>
      <c r="F537" s="2">
        <v>125</v>
      </c>
      <c r="G537">
        <v>14</v>
      </c>
      <c r="H537">
        <v>17</v>
      </c>
      <c r="I537" s="9"/>
      <c r="J537" s="2" t="str">
        <f t="shared" si="216"/>
        <v>New York Giants</v>
      </c>
      <c r="K537" s="2" t="str">
        <f t="shared" si="217"/>
        <v>Atlanta Falcons</v>
      </c>
      <c r="L537" s="17">
        <f t="shared" si="218"/>
        <v>-147.05882352941177</v>
      </c>
      <c r="M537" s="18">
        <f t="shared" si="219"/>
        <v>125</v>
      </c>
      <c r="N537" s="4">
        <f t="shared" si="197"/>
        <v>1.6</v>
      </c>
      <c r="O537" s="4">
        <f t="shared" si="198"/>
        <v>2.4500000000000002</v>
      </c>
      <c r="P537" s="4"/>
      <c r="Q537" s="4"/>
      <c r="R537" s="1">
        <f t="shared" si="199"/>
        <v>0.625</v>
      </c>
      <c r="S537" s="1">
        <f t="shared" si="200"/>
        <v>0.4081632653061224</v>
      </c>
      <c r="T537" s="1">
        <f t="shared" si="201"/>
        <v>3.2098765432098886E-2</v>
      </c>
      <c r="U537" s="1">
        <f t="shared" si="202"/>
        <v>0.1084183673469388</v>
      </c>
      <c r="V537" s="1">
        <f t="shared" si="203"/>
        <v>0.61941836734693878</v>
      </c>
      <c r="W537" s="1"/>
      <c r="X537" s="17">
        <f t="shared" si="204"/>
        <v>614.4177388267467</v>
      </c>
      <c r="Y537" s="18">
        <f t="shared" si="205"/>
        <v>1471.4893831628281</v>
      </c>
      <c r="Z537" s="2">
        <f t="shared" si="206"/>
        <v>583.69685188540939</v>
      </c>
      <c r="AA537" s="18">
        <f t="shared" si="207"/>
        <v>1397.9149140046866</v>
      </c>
      <c r="AB537" s="2">
        <f t="shared" si="208"/>
        <v>-171.32180801898838</v>
      </c>
      <c r="AC537" s="2">
        <f t="shared" si="209"/>
        <v>139.79149140046866</v>
      </c>
      <c r="AD537" s="2">
        <f t="shared" si="210"/>
        <v>-1000</v>
      </c>
      <c r="AE537" s="2">
        <f t="shared" si="211"/>
        <v>1397.9149140046866</v>
      </c>
      <c r="AF537" s="5">
        <f t="shared" si="212"/>
        <v>-1</v>
      </c>
      <c r="AG537" s="5">
        <f t="shared" si="213"/>
        <v>1.4500000000000002</v>
      </c>
      <c r="AH537" s="3">
        <f t="shared" si="214"/>
        <v>202109</v>
      </c>
      <c r="AI537" s="21">
        <v>1.6</v>
      </c>
      <c r="AJ537" s="21">
        <v>2.4500000000000002</v>
      </c>
      <c r="AK537" s="21">
        <v>1.68</v>
      </c>
      <c r="AL537" s="21">
        <v>2.25</v>
      </c>
      <c r="AO537">
        <f t="shared" si="215"/>
        <v>-150</v>
      </c>
      <c r="AP537">
        <f>IF(E537&lt;F537,G537,H537)</f>
        <v>14</v>
      </c>
      <c r="AQ537">
        <f>IF(E537&lt;F537,H537,G537)</f>
        <v>17</v>
      </c>
    </row>
    <row r="538" spans="2:43" x14ac:dyDescent="0.25">
      <c r="B538" s="24">
        <v>44465</v>
      </c>
      <c r="C538" s="20" t="s">
        <v>45</v>
      </c>
      <c r="D538" s="20" t="s">
        <v>21</v>
      </c>
      <c r="E538" s="2">
        <v>-147.05882352941177</v>
      </c>
      <c r="F538" s="2">
        <v>125</v>
      </c>
      <c r="G538">
        <v>10</v>
      </c>
      <c r="H538">
        <v>24</v>
      </c>
      <c r="I538" s="9"/>
      <c r="J538" s="2" t="str">
        <f t="shared" si="216"/>
        <v>Pittsburgh Steelers</v>
      </c>
      <c r="K538" s="2" t="str">
        <f t="shared" si="217"/>
        <v>Cincinnati Bengals</v>
      </c>
      <c r="L538" s="17">
        <f t="shared" si="218"/>
        <v>-147.05882352941177</v>
      </c>
      <c r="M538" s="18">
        <f t="shared" si="219"/>
        <v>125</v>
      </c>
      <c r="N538" s="4">
        <f t="shared" si="197"/>
        <v>1.45</v>
      </c>
      <c r="O538" s="4">
        <f t="shared" si="198"/>
        <v>2.8</v>
      </c>
      <c r="P538" s="4"/>
      <c r="Q538" s="4"/>
      <c r="R538" s="1">
        <f t="shared" si="199"/>
        <v>0.68965517241379315</v>
      </c>
      <c r="S538" s="1">
        <f t="shared" si="200"/>
        <v>0.35714285714285715</v>
      </c>
      <c r="T538" s="1">
        <f t="shared" si="201"/>
        <v>4.4705882352941262E-2</v>
      </c>
      <c r="U538" s="1">
        <f t="shared" si="202"/>
        <v>0.166256157635468</v>
      </c>
      <c r="V538" s="1">
        <f t="shared" si="203"/>
        <v>0.67725615763546798</v>
      </c>
      <c r="W538" s="1"/>
      <c r="X538" s="17">
        <f t="shared" si="204"/>
        <v>476.54619116545314</v>
      </c>
      <c r="Y538" s="18">
        <f t="shared" si="205"/>
        <v>1872.3757127156628</v>
      </c>
      <c r="Z538" s="2">
        <f t="shared" si="206"/>
        <v>452.71888160718044</v>
      </c>
      <c r="AA538" s="18">
        <f t="shared" si="207"/>
        <v>1778.7569270798795</v>
      </c>
      <c r="AB538" s="2">
        <f t="shared" si="208"/>
        <v>-220.88762820095712</v>
      </c>
      <c r="AC538" s="2">
        <f t="shared" si="209"/>
        <v>177.87569270798795</v>
      </c>
      <c r="AD538" s="2">
        <f t="shared" si="210"/>
        <v>-1000</v>
      </c>
      <c r="AE538" s="2">
        <f t="shared" si="211"/>
        <v>1778.7569270798795</v>
      </c>
      <c r="AF538" s="5">
        <f t="shared" si="212"/>
        <v>-1</v>
      </c>
      <c r="AG538" s="5">
        <f t="shared" si="213"/>
        <v>1.7999999999999998</v>
      </c>
      <c r="AH538" s="3">
        <f t="shared" si="214"/>
        <v>202109</v>
      </c>
      <c r="AI538" s="21">
        <v>1.45</v>
      </c>
      <c r="AJ538" s="21">
        <v>2.8</v>
      </c>
      <c r="AK538" s="21">
        <v>1.68</v>
      </c>
      <c r="AL538" s="21">
        <v>2.25</v>
      </c>
      <c r="AO538">
        <f t="shared" si="215"/>
        <v>-150</v>
      </c>
      <c r="AP538">
        <f>IF(E538&lt;F538,G538,H538)</f>
        <v>10</v>
      </c>
      <c r="AQ538">
        <f>IF(E538&lt;F538,H538,G538)</f>
        <v>24</v>
      </c>
    </row>
    <row r="539" spans="2:43" x14ac:dyDescent="0.25">
      <c r="B539" s="24">
        <v>44465</v>
      </c>
      <c r="C539" s="20" t="s">
        <v>41</v>
      </c>
      <c r="D539" s="20" t="s">
        <v>39</v>
      </c>
      <c r="E539" s="2">
        <v>-222.22222222222226</v>
      </c>
      <c r="F539" s="2">
        <v>179.99999999999997</v>
      </c>
      <c r="G539">
        <v>25</v>
      </c>
      <c r="H539">
        <v>16</v>
      </c>
      <c r="I539" s="9"/>
      <c r="J539" s="2" t="str">
        <f t="shared" si="216"/>
        <v>Tennessee Titans</v>
      </c>
      <c r="K539" s="2" t="str">
        <f t="shared" si="217"/>
        <v>Indianapolis Colts</v>
      </c>
      <c r="L539" s="17">
        <f t="shared" si="218"/>
        <v>-222.22222222222226</v>
      </c>
      <c r="M539" s="18">
        <f t="shared" si="219"/>
        <v>179.99999999999997</v>
      </c>
      <c r="N539" s="4">
        <f t="shared" si="197"/>
        <v>1.4</v>
      </c>
      <c r="O539" s="4">
        <f t="shared" si="198"/>
        <v>3.1</v>
      </c>
      <c r="P539" s="4"/>
      <c r="Q539" s="4"/>
      <c r="R539" s="1">
        <f t="shared" si="199"/>
        <v>0.7142857142857143</v>
      </c>
      <c r="S539" s="1">
        <f t="shared" si="200"/>
        <v>0.32258064516129031</v>
      </c>
      <c r="T539" s="1">
        <f t="shared" si="201"/>
        <v>3.5555555555555562E-2</v>
      </c>
      <c r="U539" s="1">
        <f t="shared" si="202"/>
        <v>0.19585253456221199</v>
      </c>
      <c r="V539" s="1">
        <f t="shared" si="203"/>
        <v>0.70685253456221198</v>
      </c>
      <c r="W539" s="1"/>
      <c r="X539" s="17">
        <f t="shared" si="204"/>
        <v>414.72223852086552</v>
      </c>
      <c r="Y539" s="18">
        <f t="shared" si="205"/>
        <v>2130.2265089838866</v>
      </c>
      <c r="Z539" s="2">
        <f t="shared" si="206"/>
        <v>393.98612659482222</v>
      </c>
      <c r="AA539" s="18">
        <f t="shared" si="207"/>
        <v>2023.7151835346922</v>
      </c>
      <c r="AB539" s="2">
        <f t="shared" si="208"/>
        <v>-253.81604389039978</v>
      </c>
      <c r="AC539" s="2">
        <f t="shared" si="209"/>
        <v>202.37151835346921</v>
      </c>
      <c r="AD539" s="2">
        <f t="shared" si="210"/>
        <v>393.98612659482222</v>
      </c>
      <c r="AE539" s="2">
        <f t="shared" si="211"/>
        <v>-1000</v>
      </c>
      <c r="AF539" s="5">
        <f t="shared" si="212"/>
        <v>0.39999999999999991</v>
      </c>
      <c r="AG539" s="5">
        <f t="shared" si="213"/>
        <v>-1</v>
      </c>
      <c r="AH539" s="3">
        <f t="shared" si="214"/>
        <v>202109</v>
      </c>
      <c r="AI539" s="21">
        <v>1.4</v>
      </c>
      <c r="AJ539" s="21">
        <v>3.1</v>
      </c>
      <c r="AK539" s="21">
        <v>1.45</v>
      </c>
      <c r="AL539" s="21">
        <v>2.8</v>
      </c>
      <c r="AO539">
        <f t="shared" si="215"/>
        <v>-300</v>
      </c>
      <c r="AP539">
        <f>IF(E539&lt;F539,G539,H539)</f>
        <v>25</v>
      </c>
      <c r="AQ539">
        <f>IF(E539&lt;F539,H539,G539)</f>
        <v>16</v>
      </c>
    </row>
    <row r="540" spans="2:43" x14ac:dyDescent="0.25">
      <c r="B540" s="24">
        <v>44462</v>
      </c>
      <c r="C540" s="20" t="s">
        <v>40</v>
      </c>
      <c r="D540" s="20" t="s">
        <v>44</v>
      </c>
      <c r="E540" s="2">
        <v>350</v>
      </c>
      <c r="F540" s="2">
        <v>-454.54545454545462</v>
      </c>
      <c r="G540">
        <v>9</v>
      </c>
      <c r="H540">
        <v>24</v>
      </c>
      <c r="I540" s="9"/>
      <c r="J540" s="2" t="str">
        <f t="shared" si="216"/>
        <v>Carolina Panthers</v>
      </c>
      <c r="K540" s="2" t="str">
        <f t="shared" si="217"/>
        <v>Houston Texans</v>
      </c>
      <c r="L540" s="17">
        <f t="shared" si="218"/>
        <v>-454.54545454545462</v>
      </c>
      <c r="M540" s="18">
        <f t="shared" si="219"/>
        <v>350</v>
      </c>
      <c r="N540" s="4">
        <f t="shared" si="197"/>
        <v>1.26</v>
      </c>
      <c r="O540" s="4">
        <f t="shared" si="198"/>
        <v>4</v>
      </c>
      <c r="P540" s="4"/>
      <c r="Q540" s="4"/>
      <c r="R540" s="1">
        <f t="shared" si="199"/>
        <v>0.79365079365079361</v>
      </c>
      <c r="S540" s="1">
        <f t="shared" si="200"/>
        <v>0.25</v>
      </c>
      <c r="T540" s="1">
        <f t="shared" si="201"/>
        <v>4.1825095057034134E-2</v>
      </c>
      <c r="U540" s="1">
        <f t="shared" si="202"/>
        <v>0.2718253968253968</v>
      </c>
      <c r="V540" s="1">
        <f t="shared" si="203"/>
        <v>0.78282539682539687</v>
      </c>
      <c r="W540" s="1"/>
      <c r="X540" s="17">
        <f t="shared" si="204"/>
        <v>277.42406423618138</v>
      </c>
      <c r="Y540" s="18">
        <f t="shared" si="205"/>
        <v>3056.5054734484152</v>
      </c>
      <c r="Z540" s="2">
        <f t="shared" si="206"/>
        <v>263.55286102437231</v>
      </c>
      <c r="AA540" s="18">
        <f t="shared" si="207"/>
        <v>2903.6801997759944</v>
      </c>
      <c r="AB540" s="2">
        <f t="shared" si="208"/>
        <v>-379.4305233922405</v>
      </c>
      <c r="AC540" s="2">
        <f t="shared" si="209"/>
        <v>290.36801997759943</v>
      </c>
      <c r="AD540" s="2">
        <f t="shared" si="210"/>
        <v>263.55286102437231</v>
      </c>
      <c r="AE540" s="2">
        <f t="shared" si="211"/>
        <v>-1000</v>
      </c>
      <c r="AF540" s="5">
        <f t="shared" si="212"/>
        <v>0.26</v>
      </c>
      <c r="AG540" s="5">
        <f t="shared" si="213"/>
        <v>-1</v>
      </c>
      <c r="AH540" s="3">
        <f t="shared" si="214"/>
        <v>202109</v>
      </c>
      <c r="AI540" s="21">
        <v>4</v>
      </c>
      <c r="AJ540" s="21">
        <v>1.26</v>
      </c>
      <c r="AK540" s="21">
        <v>4.5</v>
      </c>
      <c r="AL540" s="21">
        <v>1.22</v>
      </c>
      <c r="AO540">
        <f t="shared" si="215"/>
        <v>-500</v>
      </c>
      <c r="AP540">
        <f>IF(E540&lt;F540,G540,H540)</f>
        <v>24</v>
      </c>
      <c r="AQ540">
        <f>IF(E540&lt;F540,H540,G540)</f>
        <v>9</v>
      </c>
    </row>
    <row r="541" spans="2:43" x14ac:dyDescent="0.25">
      <c r="B541" s="24">
        <v>44459</v>
      </c>
      <c r="C541" s="20" t="s">
        <v>33</v>
      </c>
      <c r="D541" s="20" t="s">
        <v>34</v>
      </c>
      <c r="E541" s="2">
        <v>-500.00000000000011</v>
      </c>
      <c r="F541" s="2">
        <v>375</v>
      </c>
      <c r="G541">
        <v>35</v>
      </c>
      <c r="H541">
        <v>17</v>
      </c>
      <c r="I541" s="9"/>
      <c r="J541" s="2" t="str">
        <f t="shared" si="216"/>
        <v>Green Bay Packers</v>
      </c>
      <c r="K541" s="2" t="str">
        <f t="shared" si="217"/>
        <v>Detroit Lions</v>
      </c>
      <c r="L541" s="17">
        <f t="shared" si="218"/>
        <v>-500.00000000000011</v>
      </c>
      <c r="M541" s="18">
        <f t="shared" si="219"/>
        <v>375</v>
      </c>
      <c r="N541" s="4">
        <f t="shared" si="197"/>
        <v>1.2</v>
      </c>
      <c r="O541" s="4">
        <f t="shared" si="198"/>
        <v>4.75</v>
      </c>
      <c r="P541" s="4"/>
      <c r="Q541" s="4"/>
      <c r="R541" s="1">
        <f t="shared" si="199"/>
        <v>0.83333333333333337</v>
      </c>
      <c r="S541" s="1">
        <f t="shared" si="200"/>
        <v>0.21052631578947367</v>
      </c>
      <c r="T541" s="1">
        <f t="shared" si="201"/>
        <v>4.2016806722689037E-2</v>
      </c>
      <c r="U541" s="1">
        <f t="shared" si="202"/>
        <v>0.31140350877192985</v>
      </c>
      <c r="V541" s="1">
        <f t="shared" si="203"/>
        <v>0.82240350877192991</v>
      </c>
      <c r="W541" s="1"/>
      <c r="X541" s="17">
        <f t="shared" si="204"/>
        <v>215.94811954689931</v>
      </c>
      <c r="Y541" s="18">
        <f t="shared" si="205"/>
        <v>3787.1793685900598</v>
      </c>
      <c r="Z541" s="2">
        <f t="shared" si="206"/>
        <v>205.15071356955434</v>
      </c>
      <c r="AA541" s="18">
        <f t="shared" si="207"/>
        <v>3597.8204001605568</v>
      </c>
      <c r="AB541" s="2">
        <f t="shared" si="208"/>
        <v>-487.44651315139578</v>
      </c>
      <c r="AC541" s="2">
        <f t="shared" si="209"/>
        <v>359.7820400160557</v>
      </c>
      <c r="AD541" s="2">
        <f t="shared" si="210"/>
        <v>205.15071356955434</v>
      </c>
      <c r="AE541" s="2">
        <f t="shared" si="211"/>
        <v>-1000</v>
      </c>
      <c r="AF541" s="5">
        <f t="shared" si="212"/>
        <v>0.19999999999999996</v>
      </c>
      <c r="AG541" s="5">
        <f t="shared" si="213"/>
        <v>-1</v>
      </c>
      <c r="AH541" s="3">
        <f t="shared" si="214"/>
        <v>202109</v>
      </c>
      <c r="AI541" s="21">
        <v>1.2</v>
      </c>
      <c r="AJ541" s="21">
        <v>4.75</v>
      </c>
      <c r="AK541" s="21">
        <v>1.2</v>
      </c>
      <c r="AL541" s="21">
        <v>4.75</v>
      </c>
      <c r="AO541">
        <f t="shared" si="215"/>
        <v>-500</v>
      </c>
      <c r="AP541">
        <f>IF(E541&lt;F541,G541,H541)</f>
        <v>35</v>
      </c>
      <c r="AQ541">
        <f>IF(E541&lt;F541,H541,G541)</f>
        <v>17</v>
      </c>
    </row>
    <row r="542" spans="2:43" x14ac:dyDescent="0.25">
      <c r="B542" s="24">
        <v>44458</v>
      </c>
      <c r="C542" s="20" t="s">
        <v>28</v>
      </c>
      <c r="D542" s="20" t="s">
        <v>20</v>
      </c>
      <c r="E542" s="2">
        <v>170.00000000000003</v>
      </c>
      <c r="F542" s="2">
        <v>-200</v>
      </c>
      <c r="G542">
        <v>36</v>
      </c>
      <c r="H542">
        <v>35</v>
      </c>
      <c r="I542" s="9"/>
      <c r="J542" s="2" t="str">
        <f t="shared" si="216"/>
        <v>Kansas City Chiefs</v>
      </c>
      <c r="K542" s="2" t="str">
        <f t="shared" si="217"/>
        <v>Baltimore Ravens</v>
      </c>
      <c r="L542" s="17">
        <f t="shared" si="218"/>
        <v>-200</v>
      </c>
      <c r="M542" s="18">
        <f t="shared" si="219"/>
        <v>170.00000000000003</v>
      </c>
      <c r="N542" s="4">
        <f t="shared" si="197"/>
        <v>1.5</v>
      </c>
      <c r="O542" s="4">
        <f t="shared" si="198"/>
        <v>2.7</v>
      </c>
      <c r="P542" s="4"/>
      <c r="Q542" s="4"/>
      <c r="R542" s="1">
        <f t="shared" si="199"/>
        <v>0.66666666666666663</v>
      </c>
      <c r="S542" s="1">
        <f t="shared" si="200"/>
        <v>0.37037037037037035</v>
      </c>
      <c r="T542" s="1">
        <f t="shared" si="201"/>
        <v>3.5714285714285587E-2</v>
      </c>
      <c r="U542" s="1">
        <f t="shared" si="202"/>
        <v>0.14814814814814814</v>
      </c>
      <c r="V542" s="1">
        <f t="shared" si="203"/>
        <v>0.65914814814814815</v>
      </c>
      <c r="W542" s="1"/>
      <c r="X542" s="17">
        <f t="shared" si="204"/>
        <v>517.10962521773342</v>
      </c>
      <c r="Y542" s="18">
        <f t="shared" si="205"/>
        <v>1734.0124117028765</v>
      </c>
      <c r="Z542" s="2">
        <f t="shared" si="206"/>
        <v>491.25414395684675</v>
      </c>
      <c r="AA542" s="18">
        <f t="shared" si="207"/>
        <v>1647.3117911177326</v>
      </c>
      <c r="AB542" s="2">
        <f t="shared" si="208"/>
        <v>-203.56062382403903</v>
      </c>
      <c r="AC542" s="2">
        <f t="shared" si="209"/>
        <v>164.73117911177326</v>
      </c>
      <c r="AD542" s="2">
        <f t="shared" si="210"/>
        <v>-1000</v>
      </c>
      <c r="AE542" s="2">
        <f t="shared" si="211"/>
        <v>1647.3117911177326</v>
      </c>
      <c r="AF542" s="5">
        <f t="shared" si="212"/>
        <v>-1</v>
      </c>
      <c r="AG542" s="5">
        <f t="shared" si="213"/>
        <v>1.7000000000000002</v>
      </c>
      <c r="AH542" s="3">
        <f t="shared" si="214"/>
        <v>202109</v>
      </c>
      <c r="AI542" s="21">
        <v>2.7</v>
      </c>
      <c r="AJ542" s="21">
        <v>1.5</v>
      </c>
      <c r="AK542" s="21">
        <v>2.7</v>
      </c>
      <c r="AL542" s="21">
        <v>1.5</v>
      </c>
      <c r="AO542">
        <f t="shared" si="215"/>
        <v>-200</v>
      </c>
      <c r="AP542">
        <f>IF(E542&lt;F542,G542,H542)</f>
        <v>35</v>
      </c>
      <c r="AQ542">
        <f>IF(E542&lt;F542,H542,G542)</f>
        <v>36</v>
      </c>
    </row>
    <row r="543" spans="2:43" x14ac:dyDescent="0.25">
      <c r="B543" s="24">
        <v>44458</v>
      </c>
      <c r="C543" s="20" t="s">
        <v>31</v>
      </c>
      <c r="D543" s="20" t="s">
        <v>23</v>
      </c>
      <c r="E543" s="2">
        <v>-161.29032258064512</v>
      </c>
      <c r="F543" s="2">
        <v>140</v>
      </c>
      <c r="G543">
        <v>17</v>
      </c>
      <c r="H543">
        <v>20</v>
      </c>
      <c r="I543" s="9"/>
      <c r="J543" s="2" t="str">
        <f t="shared" si="216"/>
        <v>Los Angeles Chargers</v>
      </c>
      <c r="K543" s="2" t="str">
        <f t="shared" si="217"/>
        <v>Dallas Cowboys</v>
      </c>
      <c r="L543" s="17">
        <f t="shared" si="218"/>
        <v>-161.29032258064512</v>
      </c>
      <c r="M543" s="18">
        <f t="shared" si="219"/>
        <v>140</v>
      </c>
      <c r="N543" s="4">
        <f t="shared" si="197"/>
        <v>1.62</v>
      </c>
      <c r="O543" s="4">
        <f t="shared" si="198"/>
        <v>2.4</v>
      </c>
      <c r="P543" s="4"/>
      <c r="Q543" s="4"/>
      <c r="R543" s="1">
        <f t="shared" si="199"/>
        <v>0.61728395061728392</v>
      </c>
      <c r="S543" s="1">
        <f t="shared" si="200"/>
        <v>0.41666666666666669</v>
      </c>
      <c r="T543" s="1">
        <f t="shared" si="201"/>
        <v>3.2835820895522283E-2</v>
      </c>
      <c r="U543" s="1">
        <f t="shared" si="202"/>
        <v>0.10030864197530862</v>
      </c>
      <c r="V543" s="1">
        <f t="shared" si="203"/>
        <v>0.61130864197530865</v>
      </c>
      <c r="W543" s="1"/>
      <c r="X543" s="17">
        <f t="shared" si="204"/>
        <v>635.83488165441463</v>
      </c>
      <c r="Y543" s="18">
        <f t="shared" si="205"/>
        <v>1423.7849094482656</v>
      </c>
      <c r="Z543" s="2">
        <f t="shared" si="206"/>
        <v>604.04313757169382</v>
      </c>
      <c r="AA543" s="18">
        <f t="shared" si="207"/>
        <v>1352.5956639758522</v>
      </c>
      <c r="AB543" s="2">
        <f t="shared" si="208"/>
        <v>-165.55109027810289</v>
      </c>
      <c r="AC543" s="2">
        <f t="shared" si="209"/>
        <v>135.25956639758522</v>
      </c>
      <c r="AD543" s="2">
        <f t="shared" si="210"/>
        <v>-1000</v>
      </c>
      <c r="AE543" s="2">
        <f t="shared" si="211"/>
        <v>1352.5956639758522</v>
      </c>
      <c r="AF543" s="5">
        <f t="shared" si="212"/>
        <v>-1</v>
      </c>
      <c r="AG543" s="5">
        <f t="shared" si="213"/>
        <v>1.4</v>
      </c>
      <c r="AH543" s="3">
        <f t="shared" si="214"/>
        <v>202109</v>
      </c>
      <c r="AI543" s="21">
        <v>1.62</v>
      </c>
      <c r="AJ543" s="21">
        <v>2.4</v>
      </c>
      <c r="AK543" s="21">
        <v>1.62</v>
      </c>
      <c r="AL543" s="21">
        <v>2.4</v>
      </c>
      <c r="AO543">
        <f t="shared" si="215"/>
        <v>-170</v>
      </c>
      <c r="AP543">
        <f>IF(E543&lt;F543,G543,H543)</f>
        <v>17</v>
      </c>
      <c r="AQ543">
        <f>IF(E543&lt;F543,H543,G543)</f>
        <v>20</v>
      </c>
    </row>
    <row r="544" spans="2:43" x14ac:dyDescent="0.25">
      <c r="B544" s="24">
        <v>44458</v>
      </c>
      <c r="C544" s="20" t="s">
        <v>32</v>
      </c>
      <c r="D544" s="20" t="s">
        <v>41</v>
      </c>
      <c r="E544" s="2">
        <v>-250.00000000000006</v>
      </c>
      <c r="F544" s="2">
        <v>204.99999999999997</v>
      </c>
      <c r="G544">
        <v>30</v>
      </c>
      <c r="H544">
        <v>33</v>
      </c>
      <c r="I544" s="9"/>
      <c r="J544" s="2" t="str">
        <f t="shared" si="216"/>
        <v>Seattle Seahawks</v>
      </c>
      <c r="K544" s="2" t="str">
        <f t="shared" si="217"/>
        <v>Tennessee Titans</v>
      </c>
      <c r="L544" s="17">
        <f t="shared" si="218"/>
        <v>-250.00000000000006</v>
      </c>
      <c r="M544" s="18">
        <f t="shared" si="219"/>
        <v>204.99999999999997</v>
      </c>
      <c r="N544" s="4">
        <f t="shared" si="197"/>
        <v>1.4</v>
      </c>
      <c r="O544" s="4">
        <f t="shared" si="198"/>
        <v>3.05</v>
      </c>
      <c r="P544" s="4"/>
      <c r="Q544" s="4"/>
      <c r="R544" s="1">
        <f t="shared" si="199"/>
        <v>0.7142857142857143</v>
      </c>
      <c r="S544" s="1">
        <f t="shared" si="200"/>
        <v>0.32786885245901642</v>
      </c>
      <c r="T544" s="1">
        <f t="shared" si="201"/>
        <v>4.0449438202247112E-2</v>
      </c>
      <c r="U544" s="1">
        <f t="shared" si="202"/>
        <v>0.19320843091334894</v>
      </c>
      <c r="V544" s="1">
        <f t="shared" si="203"/>
        <v>0.70420843091334895</v>
      </c>
      <c r="W544" s="1"/>
      <c r="X544" s="17">
        <f t="shared" si="204"/>
        <v>420.03412072617954</v>
      </c>
      <c r="Y544" s="18">
        <f t="shared" si="205"/>
        <v>2105.3798440390528</v>
      </c>
      <c r="Z544" s="2">
        <f t="shared" si="206"/>
        <v>399.03241468987056</v>
      </c>
      <c r="AA544" s="18">
        <f t="shared" si="207"/>
        <v>2000.1108518371002</v>
      </c>
      <c r="AB544" s="2">
        <f t="shared" si="208"/>
        <v>-250.60620721181351</v>
      </c>
      <c r="AC544" s="2">
        <f t="shared" si="209"/>
        <v>200.01108518371001</v>
      </c>
      <c r="AD544" s="2">
        <f t="shared" si="210"/>
        <v>-1000</v>
      </c>
      <c r="AE544" s="2">
        <f t="shared" si="211"/>
        <v>2000.1108518371002</v>
      </c>
      <c r="AF544" s="5">
        <f t="shared" si="212"/>
        <v>-1</v>
      </c>
      <c r="AG544" s="5">
        <f t="shared" si="213"/>
        <v>2.0499999999999998</v>
      </c>
      <c r="AH544" s="3">
        <f t="shared" si="214"/>
        <v>202109</v>
      </c>
      <c r="AI544" s="21">
        <v>1.4</v>
      </c>
      <c r="AJ544" s="21">
        <v>3.05</v>
      </c>
      <c r="AK544" s="21">
        <v>1.4</v>
      </c>
      <c r="AL544" s="21">
        <v>3.05</v>
      </c>
      <c r="AO544">
        <f t="shared" si="215"/>
        <v>-300</v>
      </c>
      <c r="AP544">
        <f>IF(E544&lt;F544,G544,H544)</f>
        <v>30</v>
      </c>
      <c r="AQ544">
        <f>IF(E544&lt;F544,H544,G544)</f>
        <v>33</v>
      </c>
    </row>
    <row r="545" spans="2:43" x14ac:dyDescent="0.25">
      <c r="B545" s="24">
        <v>44458</v>
      </c>
      <c r="C545" s="20" t="s">
        <v>48</v>
      </c>
      <c r="D545" s="20" t="s">
        <v>29</v>
      </c>
      <c r="E545" s="2">
        <v>-200</v>
      </c>
      <c r="F545" s="2">
        <v>170.00000000000003</v>
      </c>
      <c r="G545">
        <v>34</v>
      </c>
      <c r="H545">
        <v>33</v>
      </c>
      <c r="I545" s="9"/>
      <c r="J545" s="2" t="str">
        <f t="shared" si="216"/>
        <v>Arizona Cardinals</v>
      </c>
      <c r="K545" s="2" t="str">
        <f t="shared" si="217"/>
        <v>Minnesota Vikings</v>
      </c>
      <c r="L545" s="17">
        <f t="shared" si="218"/>
        <v>-200</v>
      </c>
      <c r="M545" s="18">
        <f t="shared" si="219"/>
        <v>170.00000000000003</v>
      </c>
      <c r="N545" s="4">
        <f t="shared" si="197"/>
        <v>1.5</v>
      </c>
      <c r="O545" s="4">
        <f t="shared" si="198"/>
        <v>2.7</v>
      </c>
      <c r="P545" s="4"/>
      <c r="Q545" s="4"/>
      <c r="R545" s="1">
        <f t="shared" si="199"/>
        <v>0.66666666666666663</v>
      </c>
      <c r="S545" s="1">
        <f t="shared" si="200"/>
        <v>0.37037037037037035</v>
      </c>
      <c r="T545" s="1">
        <f t="shared" si="201"/>
        <v>3.5714285714285587E-2</v>
      </c>
      <c r="U545" s="1">
        <f t="shared" si="202"/>
        <v>0.14814814814814814</v>
      </c>
      <c r="V545" s="1">
        <f t="shared" si="203"/>
        <v>0.65914814814814815</v>
      </c>
      <c r="W545" s="1"/>
      <c r="X545" s="17">
        <f t="shared" si="204"/>
        <v>517.10962521773342</v>
      </c>
      <c r="Y545" s="18">
        <f t="shared" si="205"/>
        <v>1734.0124117028765</v>
      </c>
      <c r="Z545" s="2">
        <f t="shared" si="206"/>
        <v>491.25414395684675</v>
      </c>
      <c r="AA545" s="18">
        <f t="shared" si="207"/>
        <v>1647.3117911177326</v>
      </c>
      <c r="AB545" s="2">
        <f t="shared" si="208"/>
        <v>-203.56062382403903</v>
      </c>
      <c r="AC545" s="2">
        <f t="shared" si="209"/>
        <v>164.73117911177326</v>
      </c>
      <c r="AD545" s="2">
        <f t="shared" si="210"/>
        <v>491.25414395684675</v>
      </c>
      <c r="AE545" s="2">
        <f t="shared" si="211"/>
        <v>-1000</v>
      </c>
      <c r="AF545" s="5">
        <f t="shared" si="212"/>
        <v>0.5</v>
      </c>
      <c r="AG545" s="5">
        <f t="shared" si="213"/>
        <v>-1</v>
      </c>
      <c r="AH545" s="3">
        <f t="shared" si="214"/>
        <v>202109</v>
      </c>
      <c r="AI545" s="21">
        <v>1.5</v>
      </c>
      <c r="AJ545" s="21">
        <v>2.7</v>
      </c>
      <c r="AK545" s="21">
        <v>1.5</v>
      </c>
      <c r="AL545" s="21">
        <v>2.7</v>
      </c>
      <c r="AO545">
        <f t="shared" si="215"/>
        <v>-200</v>
      </c>
      <c r="AP545">
        <f>IF(E545&lt;F545,G545,H545)</f>
        <v>34</v>
      </c>
      <c r="AQ545">
        <f>IF(E545&lt;F545,H545,G545)</f>
        <v>33</v>
      </c>
    </row>
    <row r="546" spans="2:43" x14ac:dyDescent="0.25">
      <c r="B546" s="24">
        <v>44458</v>
      </c>
      <c r="C546" s="20" t="s">
        <v>27</v>
      </c>
      <c r="D546" s="20" t="s">
        <v>35</v>
      </c>
      <c r="E546" s="2">
        <v>-714.28571428571479</v>
      </c>
      <c r="F546" s="2">
        <v>500</v>
      </c>
      <c r="G546">
        <v>48</v>
      </c>
      <c r="H546">
        <v>25</v>
      </c>
      <c r="I546" s="9"/>
      <c r="J546" s="2" t="str">
        <f t="shared" si="216"/>
        <v>Tampa Bay Buccaneers</v>
      </c>
      <c r="K546" s="2" t="str">
        <f t="shared" si="217"/>
        <v>Atlanta Falcons</v>
      </c>
      <c r="L546" s="17">
        <f t="shared" si="218"/>
        <v>-714.28571428571479</v>
      </c>
      <c r="M546" s="18">
        <f t="shared" si="219"/>
        <v>500</v>
      </c>
      <c r="N546" s="4">
        <f t="shared" si="197"/>
        <v>1.1499999999999999</v>
      </c>
      <c r="O546" s="4">
        <f t="shared" si="198"/>
        <v>5.75</v>
      </c>
      <c r="P546" s="4"/>
      <c r="Q546" s="4"/>
      <c r="R546" s="1">
        <f t="shared" si="199"/>
        <v>0.86956521739130443</v>
      </c>
      <c r="S546" s="1">
        <f t="shared" si="200"/>
        <v>0.17391304347826086</v>
      </c>
      <c r="T546" s="1">
        <f t="shared" si="201"/>
        <v>4.1666666666666741E-2</v>
      </c>
      <c r="U546" s="1">
        <f t="shared" si="202"/>
        <v>0.34782608695652178</v>
      </c>
      <c r="V546" s="1">
        <f t="shared" si="203"/>
        <v>0.85882608695652185</v>
      </c>
      <c r="W546" s="1"/>
      <c r="X546" s="17">
        <f t="shared" si="204"/>
        <v>164.38009416291189</v>
      </c>
      <c r="Y546" s="18">
        <f t="shared" si="205"/>
        <v>4731.0032012495531</v>
      </c>
      <c r="Z546" s="2">
        <f t="shared" si="206"/>
        <v>156.16108945476628</v>
      </c>
      <c r="AA546" s="18">
        <f t="shared" si="207"/>
        <v>4494.4530411870755</v>
      </c>
      <c r="AB546" s="2">
        <f t="shared" si="208"/>
        <v>-640.36438493832395</v>
      </c>
      <c r="AC546" s="2">
        <f t="shared" si="209"/>
        <v>449.44530411870755</v>
      </c>
      <c r="AD546" s="2">
        <f t="shared" si="210"/>
        <v>156.16108945476628</v>
      </c>
      <c r="AE546" s="2">
        <f t="shared" si="211"/>
        <v>-1000</v>
      </c>
      <c r="AF546" s="5">
        <f t="shared" si="212"/>
        <v>0.14999999999999991</v>
      </c>
      <c r="AG546" s="5">
        <f t="shared" si="213"/>
        <v>-1</v>
      </c>
      <c r="AH546" s="3">
        <f t="shared" si="214"/>
        <v>202109</v>
      </c>
      <c r="AI546" s="21">
        <v>1.1499999999999999</v>
      </c>
      <c r="AJ546" s="21">
        <v>5.75</v>
      </c>
      <c r="AK546" s="21">
        <v>1.1399999999999999</v>
      </c>
      <c r="AL546" s="21">
        <v>6</v>
      </c>
      <c r="AO546">
        <f t="shared" si="215"/>
        <v>-800</v>
      </c>
      <c r="AP546">
        <f>IF(E546&lt;F546,G546,H546)</f>
        <v>48</v>
      </c>
      <c r="AQ546">
        <f>IF(E546&lt;F546,H546,G546)</f>
        <v>25</v>
      </c>
    </row>
    <row r="547" spans="2:43" x14ac:dyDescent="0.25">
      <c r="B547" s="24">
        <v>44458</v>
      </c>
      <c r="C547" s="20" t="s">
        <v>44</v>
      </c>
      <c r="D547" s="20" t="s">
        <v>43</v>
      </c>
      <c r="E547" s="2">
        <v>167</v>
      </c>
      <c r="F547" s="2">
        <v>-192.30769230769229</v>
      </c>
      <c r="G547">
        <v>26</v>
      </c>
      <c r="H547">
        <v>7</v>
      </c>
      <c r="I547" s="9"/>
      <c r="J547" s="2" t="str">
        <f t="shared" si="216"/>
        <v>New Orleans Saints</v>
      </c>
      <c r="K547" s="2" t="str">
        <f t="shared" si="217"/>
        <v>Carolina Panthers</v>
      </c>
      <c r="L547" s="17">
        <f t="shared" si="218"/>
        <v>-192.30769230769229</v>
      </c>
      <c r="M547" s="18">
        <f t="shared" si="219"/>
        <v>167</v>
      </c>
      <c r="N547" s="4">
        <f t="shared" si="197"/>
        <v>1.54</v>
      </c>
      <c r="O547" s="4">
        <f t="shared" si="198"/>
        <v>2.65</v>
      </c>
      <c r="P547" s="4"/>
      <c r="Q547" s="4"/>
      <c r="R547" s="1">
        <f t="shared" si="199"/>
        <v>0.64935064935064934</v>
      </c>
      <c r="S547" s="1">
        <f t="shared" si="200"/>
        <v>0.37735849056603776</v>
      </c>
      <c r="T547" s="1">
        <f t="shared" si="201"/>
        <v>2.6014319809069208E-2</v>
      </c>
      <c r="U547" s="1">
        <f t="shared" si="202"/>
        <v>0.13599607939230579</v>
      </c>
      <c r="V547" s="1">
        <f t="shared" si="203"/>
        <v>0.64699607939230575</v>
      </c>
      <c r="W547" s="1"/>
      <c r="X547" s="17">
        <f t="shared" si="204"/>
        <v>545.60441995143913</v>
      </c>
      <c r="Y547" s="18">
        <f t="shared" si="205"/>
        <v>1648.1806912014345</v>
      </c>
      <c r="Z547" s="2">
        <f t="shared" si="206"/>
        <v>518.32419895386715</v>
      </c>
      <c r="AA547" s="18">
        <f t="shared" si="207"/>
        <v>1565.7716566413626</v>
      </c>
      <c r="AB547" s="2">
        <f t="shared" si="208"/>
        <v>-192.92944493394256</v>
      </c>
      <c r="AC547" s="2">
        <f t="shared" si="209"/>
        <v>156.57716566413626</v>
      </c>
      <c r="AD547" s="2">
        <f t="shared" si="210"/>
        <v>-1000</v>
      </c>
      <c r="AE547" s="2">
        <f t="shared" si="211"/>
        <v>1565.7716566413626</v>
      </c>
      <c r="AF547" s="5">
        <f t="shared" si="212"/>
        <v>-1</v>
      </c>
      <c r="AG547" s="5">
        <f t="shared" si="213"/>
        <v>1.65</v>
      </c>
      <c r="AH547" s="3">
        <f t="shared" si="214"/>
        <v>202109</v>
      </c>
      <c r="AI547" s="21">
        <v>2.65</v>
      </c>
      <c r="AJ547" s="21">
        <v>1.54</v>
      </c>
      <c r="AK547" s="21">
        <v>2.67</v>
      </c>
      <c r="AL547" s="21">
        <v>1.52</v>
      </c>
      <c r="AO547">
        <f t="shared" si="215"/>
        <v>-200</v>
      </c>
      <c r="AP547">
        <f>IF(E547&lt;F547,G547,H547)</f>
        <v>7</v>
      </c>
      <c r="AQ547">
        <f>IF(E547&lt;F547,H547,G547)</f>
        <v>26</v>
      </c>
    </row>
    <row r="548" spans="2:43" x14ac:dyDescent="0.25">
      <c r="B548" s="24">
        <v>44458</v>
      </c>
      <c r="C548" s="20" t="s">
        <v>37</v>
      </c>
      <c r="D548" s="20" t="s">
        <v>21</v>
      </c>
      <c r="E548" s="2">
        <v>-151.51515151515153</v>
      </c>
      <c r="F548" s="2">
        <v>129.99999999999997</v>
      </c>
      <c r="G548">
        <v>20</v>
      </c>
      <c r="H548">
        <v>17</v>
      </c>
      <c r="I548" s="9"/>
      <c r="J548" s="2" t="str">
        <f t="shared" si="216"/>
        <v>Chicago Bears</v>
      </c>
      <c r="K548" s="2" t="str">
        <f t="shared" si="217"/>
        <v>Cincinnati Bengals</v>
      </c>
      <c r="L548" s="17">
        <f t="shared" si="218"/>
        <v>-151.51515151515153</v>
      </c>
      <c r="M548" s="18">
        <f t="shared" si="219"/>
        <v>129.99999999999997</v>
      </c>
      <c r="N548" s="4">
        <f t="shared" si="197"/>
        <v>1.66</v>
      </c>
      <c r="O548" s="4">
        <f t="shared" si="198"/>
        <v>2.2999999999999998</v>
      </c>
      <c r="P548" s="4"/>
      <c r="Q548" s="4"/>
      <c r="R548" s="1">
        <f t="shared" si="199"/>
        <v>0.60240963855421692</v>
      </c>
      <c r="S548" s="1">
        <f t="shared" si="200"/>
        <v>0.43478260869565222</v>
      </c>
      <c r="T548" s="1">
        <f t="shared" si="201"/>
        <v>3.5858585858585923E-2</v>
      </c>
      <c r="U548" s="1">
        <f t="shared" si="202"/>
        <v>8.3813514929282351E-2</v>
      </c>
      <c r="V548" s="1">
        <f t="shared" si="203"/>
        <v>0.59481351492928236</v>
      </c>
      <c r="W548" s="1"/>
      <c r="X548" s="17">
        <f t="shared" si="204"/>
        <v>681.19919084032654</v>
      </c>
      <c r="Y548" s="18">
        <f t="shared" si="205"/>
        <v>1332.032655245516</v>
      </c>
      <c r="Z548" s="2">
        <f t="shared" si="206"/>
        <v>647.13923129831016</v>
      </c>
      <c r="AA548" s="18">
        <f t="shared" si="207"/>
        <v>1265.4310224832402</v>
      </c>
      <c r="AB548" s="2">
        <f t="shared" si="208"/>
        <v>-154.5262521009227</v>
      </c>
      <c r="AC548" s="2">
        <f t="shared" si="209"/>
        <v>126.54310224832402</v>
      </c>
      <c r="AD548" s="2">
        <f t="shared" si="210"/>
        <v>647.13923129831016</v>
      </c>
      <c r="AE548" s="2">
        <f t="shared" si="211"/>
        <v>-1000</v>
      </c>
      <c r="AF548" s="5">
        <f t="shared" si="212"/>
        <v>0.65999999999999992</v>
      </c>
      <c r="AG548" s="5">
        <f t="shared" si="213"/>
        <v>-1</v>
      </c>
      <c r="AH548" s="3">
        <f t="shared" si="214"/>
        <v>202109</v>
      </c>
      <c r="AI548" s="21">
        <v>1.66</v>
      </c>
      <c r="AJ548" s="21">
        <v>2.2999999999999998</v>
      </c>
      <c r="AK548" s="21">
        <v>1.66</v>
      </c>
      <c r="AL548" s="21">
        <v>2.2999999999999998</v>
      </c>
      <c r="AO548">
        <f t="shared" si="215"/>
        <v>-160</v>
      </c>
      <c r="AP548">
        <f>IF(E548&lt;F548,G548,H548)</f>
        <v>20</v>
      </c>
      <c r="AQ548">
        <f>IF(E548&lt;F548,H548,G548)</f>
        <v>17</v>
      </c>
    </row>
    <row r="549" spans="2:43" x14ac:dyDescent="0.25">
      <c r="B549" s="24">
        <v>44458</v>
      </c>
      <c r="C549" s="20" t="s">
        <v>46</v>
      </c>
      <c r="D549" s="20" t="s">
        <v>40</v>
      </c>
      <c r="E549" s="2">
        <v>-666.66666666666708</v>
      </c>
      <c r="F549" s="2">
        <v>475</v>
      </c>
      <c r="G549">
        <v>31</v>
      </c>
      <c r="H549">
        <v>21</v>
      </c>
      <c r="I549" s="9"/>
      <c r="J549" s="2" t="str">
        <f t="shared" si="216"/>
        <v>Cleveland Browns</v>
      </c>
      <c r="K549" s="2" t="str">
        <f t="shared" si="217"/>
        <v>Houston Texans</v>
      </c>
      <c r="L549" s="17">
        <f t="shared" si="218"/>
        <v>-666.66666666666708</v>
      </c>
      <c r="M549" s="18">
        <f t="shared" si="219"/>
        <v>475</v>
      </c>
      <c r="N549" s="4">
        <f t="shared" si="197"/>
        <v>1.1499999999999999</v>
      </c>
      <c r="O549" s="4">
        <f t="shared" si="198"/>
        <v>5.75</v>
      </c>
      <c r="P549" s="4"/>
      <c r="Q549" s="4"/>
      <c r="R549" s="1">
        <f t="shared" si="199"/>
        <v>0.86956521739130443</v>
      </c>
      <c r="S549" s="1">
        <f t="shared" si="200"/>
        <v>0.17391304347826086</v>
      </c>
      <c r="T549" s="1">
        <f t="shared" si="201"/>
        <v>4.1666666666666741E-2</v>
      </c>
      <c r="U549" s="1">
        <f t="shared" si="202"/>
        <v>0.34782608695652178</v>
      </c>
      <c r="V549" s="1">
        <f t="shared" si="203"/>
        <v>0.85882608695652185</v>
      </c>
      <c r="W549" s="1"/>
      <c r="X549" s="17">
        <f t="shared" si="204"/>
        <v>164.38009416291189</v>
      </c>
      <c r="Y549" s="18">
        <f t="shared" si="205"/>
        <v>4731.0032012495531</v>
      </c>
      <c r="Z549" s="2">
        <f t="shared" si="206"/>
        <v>156.16108945476628</v>
      </c>
      <c r="AA549" s="18">
        <f t="shared" si="207"/>
        <v>4494.4530411870755</v>
      </c>
      <c r="AB549" s="2">
        <f t="shared" si="208"/>
        <v>-640.36438493832395</v>
      </c>
      <c r="AC549" s="2">
        <f t="shared" si="209"/>
        <v>449.44530411870755</v>
      </c>
      <c r="AD549" s="2">
        <f t="shared" si="210"/>
        <v>156.16108945476628</v>
      </c>
      <c r="AE549" s="2">
        <f t="shared" si="211"/>
        <v>-1000</v>
      </c>
      <c r="AF549" s="5">
        <f t="shared" si="212"/>
        <v>0.14999999999999991</v>
      </c>
      <c r="AG549" s="5">
        <f t="shared" si="213"/>
        <v>-1</v>
      </c>
      <c r="AH549" s="3">
        <f t="shared" si="214"/>
        <v>202109</v>
      </c>
      <c r="AI549" s="21">
        <v>1.1499999999999999</v>
      </c>
      <c r="AJ549" s="21">
        <v>5.75</v>
      </c>
      <c r="AK549" s="21">
        <v>1.1499999999999999</v>
      </c>
      <c r="AL549" s="21">
        <v>5.75</v>
      </c>
      <c r="AO549">
        <f t="shared" si="215"/>
        <v>-700</v>
      </c>
      <c r="AP549">
        <f>IF(E549&lt;F549,G549,H549)</f>
        <v>31</v>
      </c>
      <c r="AQ549">
        <f>IF(E549&lt;F549,H549,G549)</f>
        <v>21</v>
      </c>
    </row>
    <row r="550" spans="2:43" x14ac:dyDescent="0.25">
      <c r="B550" s="24">
        <v>44458</v>
      </c>
      <c r="C550" s="20" t="s">
        <v>39</v>
      </c>
      <c r="D550" s="20" t="s">
        <v>47</v>
      </c>
      <c r="E550" s="2">
        <v>170.00000000000003</v>
      </c>
      <c r="F550" s="2">
        <v>-200</v>
      </c>
      <c r="G550">
        <v>24</v>
      </c>
      <c r="H550">
        <v>27</v>
      </c>
      <c r="I550" s="9"/>
      <c r="J550" s="2" t="str">
        <f t="shared" si="216"/>
        <v>Los Angeles Rams</v>
      </c>
      <c r="K550" s="2" t="str">
        <f t="shared" si="217"/>
        <v>Indianapolis Colts</v>
      </c>
      <c r="L550" s="17">
        <f t="shared" si="218"/>
        <v>-200</v>
      </c>
      <c r="M550" s="18">
        <f t="shared" si="219"/>
        <v>170.00000000000003</v>
      </c>
      <c r="N550" s="4">
        <f t="shared" si="197"/>
        <v>1.5</v>
      </c>
      <c r="O550" s="4">
        <f t="shared" si="198"/>
        <v>2.7</v>
      </c>
      <c r="P550" s="4"/>
      <c r="Q550" s="4"/>
      <c r="R550" s="1">
        <f t="shared" si="199"/>
        <v>0.66666666666666663</v>
      </c>
      <c r="S550" s="1">
        <f t="shared" si="200"/>
        <v>0.37037037037037035</v>
      </c>
      <c r="T550" s="1">
        <f t="shared" si="201"/>
        <v>3.5714285714285587E-2</v>
      </c>
      <c r="U550" s="1">
        <f t="shared" si="202"/>
        <v>0.14814814814814814</v>
      </c>
      <c r="V550" s="1">
        <f t="shared" si="203"/>
        <v>0.65914814814814815</v>
      </c>
      <c r="W550" s="1"/>
      <c r="X550" s="17">
        <f t="shared" si="204"/>
        <v>517.10962521773342</v>
      </c>
      <c r="Y550" s="18">
        <f t="shared" si="205"/>
        <v>1734.0124117028765</v>
      </c>
      <c r="Z550" s="2">
        <f t="shared" si="206"/>
        <v>491.25414395684675</v>
      </c>
      <c r="AA550" s="18">
        <f t="shared" si="207"/>
        <v>1647.3117911177326</v>
      </c>
      <c r="AB550" s="2">
        <f t="shared" si="208"/>
        <v>-203.56062382403903</v>
      </c>
      <c r="AC550" s="2">
        <f t="shared" si="209"/>
        <v>164.73117911177326</v>
      </c>
      <c r="AD550" s="2">
        <f t="shared" si="210"/>
        <v>491.25414395684675</v>
      </c>
      <c r="AE550" s="2">
        <f t="shared" si="211"/>
        <v>-1000</v>
      </c>
      <c r="AF550" s="5">
        <f t="shared" si="212"/>
        <v>0.5</v>
      </c>
      <c r="AG550" s="5">
        <f t="shared" si="213"/>
        <v>-1</v>
      </c>
      <c r="AH550" s="3">
        <f t="shared" si="214"/>
        <v>202109</v>
      </c>
      <c r="AI550" s="21">
        <v>2.7</v>
      </c>
      <c r="AJ550" s="21">
        <v>1.5</v>
      </c>
      <c r="AK550" s="21">
        <v>2.7</v>
      </c>
      <c r="AL550" s="21">
        <v>1.5</v>
      </c>
      <c r="AO550">
        <f t="shared" si="215"/>
        <v>-200</v>
      </c>
      <c r="AP550">
        <f>IF(E550&lt;F550,G550,H550)</f>
        <v>27</v>
      </c>
      <c r="AQ550">
        <f>IF(E550&lt;F550,H550,G550)</f>
        <v>24</v>
      </c>
    </row>
    <row r="551" spans="2:43" x14ac:dyDescent="0.25">
      <c r="B551" s="24">
        <v>44458</v>
      </c>
      <c r="C551" s="20" t="s">
        <v>26</v>
      </c>
      <c r="D551" s="20" t="s">
        <v>38</v>
      </c>
      <c r="E551" s="2">
        <v>220.00000000000003</v>
      </c>
      <c r="F551" s="2">
        <v>-270.2702702702702</v>
      </c>
      <c r="G551">
        <v>13</v>
      </c>
      <c r="H551">
        <v>23</v>
      </c>
      <c r="I551" s="9"/>
      <c r="J551" s="2" t="str">
        <f t="shared" si="216"/>
        <v>Denver Broncos</v>
      </c>
      <c r="K551" s="2" t="str">
        <f t="shared" si="217"/>
        <v>Jacksonville Jaguars</v>
      </c>
      <c r="L551" s="17">
        <f t="shared" si="218"/>
        <v>-270.2702702702702</v>
      </c>
      <c r="M551" s="18">
        <f t="shared" si="219"/>
        <v>220.00000000000003</v>
      </c>
      <c r="N551" s="4">
        <f t="shared" si="197"/>
        <v>1.37</v>
      </c>
      <c r="O551" s="4">
        <f t="shared" si="198"/>
        <v>3.2</v>
      </c>
      <c r="P551" s="4"/>
      <c r="Q551" s="4"/>
      <c r="R551" s="1">
        <f t="shared" si="199"/>
        <v>0.72992700729927007</v>
      </c>
      <c r="S551" s="1">
        <f t="shared" si="200"/>
        <v>0.3125</v>
      </c>
      <c r="T551" s="1">
        <f t="shared" si="201"/>
        <v>4.0700218818380707E-2</v>
      </c>
      <c r="U551" s="1">
        <f t="shared" si="202"/>
        <v>0.20871350364963503</v>
      </c>
      <c r="V551" s="1">
        <f t="shared" si="203"/>
        <v>0.71971350364963504</v>
      </c>
      <c r="W551" s="1"/>
      <c r="X551" s="17">
        <f t="shared" si="204"/>
        <v>389.44176388110628</v>
      </c>
      <c r="Y551" s="18">
        <f t="shared" si="205"/>
        <v>2256.8044836814311</v>
      </c>
      <c r="Z551" s="2">
        <f t="shared" si="206"/>
        <v>369.96967568705094</v>
      </c>
      <c r="AA551" s="18">
        <f t="shared" si="207"/>
        <v>2143.9642594973593</v>
      </c>
      <c r="AB551" s="2">
        <f t="shared" si="208"/>
        <v>-270.29242278923357</v>
      </c>
      <c r="AC551" s="2">
        <f t="shared" si="209"/>
        <v>214.39642594973594</v>
      </c>
      <c r="AD551" s="2">
        <f t="shared" si="210"/>
        <v>369.96967568705094</v>
      </c>
      <c r="AE551" s="2">
        <f t="shared" si="211"/>
        <v>-1000</v>
      </c>
      <c r="AF551" s="5">
        <f t="shared" si="212"/>
        <v>0.37000000000000011</v>
      </c>
      <c r="AG551" s="5">
        <f t="shared" si="213"/>
        <v>-1</v>
      </c>
      <c r="AH551" s="3">
        <f t="shared" si="214"/>
        <v>202109</v>
      </c>
      <c r="AI551" s="21">
        <v>3.2</v>
      </c>
      <c r="AJ551" s="21">
        <v>1.37</v>
      </c>
      <c r="AK551" s="21">
        <v>3.2</v>
      </c>
      <c r="AL551" s="21">
        <v>1.37</v>
      </c>
      <c r="AO551">
        <f t="shared" si="215"/>
        <v>-300</v>
      </c>
      <c r="AP551">
        <f>IF(E551&lt;F551,G551,H551)</f>
        <v>23</v>
      </c>
      <c r="AQ551">
        <f>IF(E551&lt;F551,H551,G551)</f>
        <v>13</v>
      </c>
    </row>
    <row r="552" spans="2:43" x14ac:dyDescent="0.25">
      <c r="B552" s="24">
        <v>44458</v>
      </c>
      <c r="C552" s="20" t="s">
        <v>30</v>
      </c>
      <c r="D552" s="20" t="s">
        <v>24</v>
      </c>
      <c r="E552" s="2">
        <v>140</v>
      </c>
      <c r="F552" s="2">
        <v>-161.29032258064512</v>
      </c>
      <c r="G552">
        <v>0</v>
      </c>
      <c r="H552">
        <v>35</v>
      </c>
      <c r="I552" s="9"/>
      <c r="J552" s="2" t="str">
        <f t="shared" si="216"/>
        <v>Buffalo Bills</v>
      </c>
      <c r="K552" s="2" t="str">
        <f t="shared" si="217"/>
        <v>Miami Dolphins</v>
      </c>
      <c r="L552" s="17">
        <f t="shared" si="218"/>
        <v>-161.29032258064512</v>
      </c>
      <c r="M552" s="18">
        <f t="shared" si="219"/>
        <v>140</v>
      </c>
      <c r="N552" s="4">
        <f t="shared" si="197"/>
        <v>1.62</v>
      </c>
      <c r="O552" s="4">
        <f t="shared" si="198"/>
        <v>2.4</v>
      </c>
      <c r="P552" s="4"/>
      <c r="Q552" s="4"/>
      <c r="R552" s="1">
        <f t="shared" si="199"/>
        <v>0.61728395061728392</v>
      </c>
      <c r="S552" s="1">
        <f t="shared" si="200"/>
        <v>0.41666666666666669</v>
      </c>
      <c r="T552" s="1">
        <f t="shared" si="201"/>
        <v>3.2835820895522283E-2</v>
      </c>
      <c r="U552" s="1">
        <f t="shared" si="202"/>
        <v>0.10030864197530862</v>
      </c>
      <c r="V552" s="1">
        <f t="shared" si="203"/>
        <v>0.61130864197530865</v>
      </c>
      <c r="W552" s="1"/>
      <c r="X552" s="17">
        <f t="shared" si="204"/>
        <v>635.83488165441463</v>
      </c>
      <c r="Y552" s="18">
        <f t="shared" si="205"/>
        <v>1423.7849094482656</v>
      </c>
      <c r="Z552" s="2">
        <f t="shared" si="206"/>
        <v>604.04313757169382</v>
      </c>
      <c r="AA552" s="18">
        <f t="shared" si="207"/>
        <v>1352.5956639758522</v>
      </c>
      <c r="AB552" s="2">
        <f t="shared" si="208"/>
        <v>-165.55109027810289</v>
      </c>
      <c r="AC552" s="2">
        <f t="shared" si="209"/>
        <v>135.25956639758522</v>
      </c>
      <c r="AD552" s="2">
        <f t="shared" si="210"/>
        <v>604.04313757169382</v>
      </c>
      <c r="AE552" s="2">
        <f t="shared" si="211"/>
        <v>-1000</v>
      </c>
      <c r="AF552" s="5">
        <f t="shared" si="212"/>
        <v>0.62000000000000011</v>
      </c>
      <c r="AG552" s="5">
        <f t="shared" si="213"/>
        <v>-1</v>
      </c>
      <c r="AH552" s="3">
        <f t="shared" si="214"/>
        <v>202109</v>
      </c>
      <c r="AI552" s="21">
        <v>2.4</v>
      </c>
      <c r="AJ552" s="21">
        <v>1.62</v>
      </c>
      <c r="AK552" s="21">
        <v>2.4</v>
      </c>
      <c r="AL552" s="21">
        <v>1.62</v>
      </c>
      <c r="AO552">
        <f t="shared" si="215"/>
        <v>-170</v>
      </c>
      <c r="AP552">
        <f>IF(E552&lt;F552,G552,H552)</f>
        <v>35</v>
      </c>
      <c r="AQ552">
        <f>IF(E552&lt;F552,H552,G552)</f>
        <v>0</v>
      </c>
    </row>
    <row r="553" spans="2:43" x14ac:dyDescent="0.25">
      <c r="B553" s="24">
        <v>44458</v>
      </c>
      <c r="C553" s="20" t="s">
        <v>42</v>
      </c>
      <c r="D553" s="20" t="s">
        <v>36</v>
      </c>
      <c r="E553" s="2">
        <v>204.99999999999997</v>
      </c>
      <c r="F553" s="2">
        <v>-250.00000000000006</v>
      </c>
      <c r="G553">
        <v>6</v>
      </c>
      <c r="H553">
        <v>25</v>
      </c>
      <c r="I553" s="9"/>
      <c r="J553" s="2" t="str">
        <f t="shared" si="216"/>
        <v>New England Patriots</v>
      </c>
      <c r="K553" s="2" t="str">
        <f t="shared" si="217"/>
        <v>New York Jets</v>
      </c>
      <c r="L553" s="17">
        <f t="shared" si="218"/>
        <v>-250.00000000000006</v>
      </c>
      <c r="M553" s="18">
        <f t="shared" si="219"/>
        <v>204.99999999999997</v>
      </c>
      <c r="N553" s="4">
        <f t="shared" si="197"/>
        <v>1.41</v>
      </c>
      <c r="O553" s="4">
        <f t="shared" si="198"/>
        <v>3</v>
      </c>
      <c r="P553" s="4"/>
      <c r="Q553" s="4"/>
      <c r="R553" s="1">
        <f t="shared" si="199"/>
        <v>0.70921985815602839</v>
      </c>
      <c r="S553" s="1">
        <f t="shared" si="200"/>
        <v>0.33333333333333331</v>
      </c>
      <c r="T553" s="1">
        <f t="shared" si="201"/>
        <v>4.0816326530612401E-2</v>
      </c>
      <c r="U553" s="1">
        <f t="shared" si="202"/>
        <v>0.18794326241134754</v>
      </c>
      <c r="V553" s="1">
        <f t="shared" si="203"/>
        <v>0.69894326241134752</v>
      </c>
      <c r="W553" s="1"/>
      <c r="X553" s="17">
        <f t="shared" si="204"/>
        <v>430.73129648608347</v>
      </c>
      <c r="Y553" s="18">
        <f t="shared" si="205"/>
        <v>2057.0269370258952</v>
      </c>
      <c r="Z553" s="2">
        <f t="shared" si="206"/>
        <v>409.19473166177926</v>
      </c>
      <c r="AA553" s="18">
        <f t="shared" si="207"/>
        <v>1954.1755901746003</v>
      </c>
      <c r="AB553" s="2">
        <f t="shared" si="208"/>
        <v>-244.3824229942804</v>
      </c>
      <c r="AC553" s="2">
        <f t="shared" si="209"/>
        <v>195.41755901746004</v>
      </c>
      <c r="AD553" s="2">
        <f t="shared" si="210"/>
        <v>409.19473166177926</v>
      </c>
      <c r="AE553" s="2">
        <f t="shared" si="211"/>
        <v>-1000</v>
      </c>
      <c r="AF553" s="5">
        <f t="shared" si="212"/>
        <v>0.40999999999999992</v>
      </c>
      <c r="AG553" s="5">
        <f t="shared" si="213"/>
        <v>-1</v>
      </c>
      <c r="AH553" s="3">
        <f t="shared" si="214"/>
        <v>202109</v>
      </c>
      <c r="AI553" s="21">
        <v>3</v>
      </c>
      <c r="AJ553" s="21">
        <v>1.41</v>
      </c>
      <c r="AK553" s="21">
        <v>3.05</v>
      </c>
      <c r="AL553" s="21">
        <v>1.4</v>
      </c>
      <c r="AO553">
        <f t="shared" si="215"/>
        <v>-300</v>
      </c>
      <c r="AP553">
        <f>IF(E553&lt;F553,G553,H553)</f>
        <v>25</v>
      </c>
      <c r="AQ553">
        <f>IF(E553&lt;F553,H553,G553)</f>
        <v>6</v>
      </c>
    </row>
    <row r="554" spans="2:43" x14ac:dyDescent="0.25">
      <c r="B554" s="24">
        <v>44458</v>
      </c>
      <c r="C554" s="20" t="s">
        <v>19</v>
      </c>
      <c r="D554" s="20" t="s">
        <v>22</v>
      </c>
      <c r="E554" s="2">
        <v>160</v>
      </c>
      <c r="F554" s="2">
        <v>-181.81818181818181</v>
      </c>
      <c r="G554">
        <v>11</v>
      </c>
      <c r="H554">
        <v>17</v>
      </c>
      <c r="I554" s="9"/>
      <c r="J554" s="2" t="str">
        <f t="shared" si="216"/>
        <v>San Francisco 49ers</v>
      </c>
      <c r="K554" s="2" t="str">
        <f t="shared" si="217"/>
        <v>Philadelphia Eagles</v>
      </c>
      <c r="L554" s="17">
        <f t="shared" si="218"/>
        <v>-181.81818181818181</v>
      </c>
      <c r="M554" s="18">
        <f t="shared" si="219"/>
        <v>160</v>
      </c>
      <c r="N554" s="4">
        <f t="shared" si="197"/>
        <v>1.55</v>
      </c>
      <c r="O554" s="4">
        <f t="shared" si="198"/>
        <v>2.6</v>
      </c>
      <c r="P554" s="4"/>
      <c r="Q554" s="4"/>
      <c r="R554" s="1">
        <f t="shared" si="199"/>
        <v>0.64516129032258063</v>
      </c>
      <c r="S554" s="1">
        <f t="shared" si="200"/>
        <v>0.38461538461538458</v>
      </c>
      <c r="T554" s="1">
        <f t="shared" si="201"/>
        <v>2.8915662650602414E-2</v>
      </c>
      <c r="U554" s="1">
        <f t="shared" si="202"/>
        <v>0.13027295285359802</v>
      </c>
      <c r="V554" s="1">
        <f t="shared" si="203"/>
        <v>0.64127295285359809</v>
      </c>
      <c r="W554" s="1"/>
      <c r="X554" s="17">
        <f t="shared" si="204"/>
        <v>559.39837404665798</v>
      </c>
      <c r="Y554" s="18">
        <f t="shared" si="205"/>
        <v>1609.5378726032154</v>
      </c>
      <c r="Z554" s="2">
        <f t="shared" si="206"/>
        <v>531.42845534432502</v>
      </c>
      <c r="AA554" s="18">
        <f t="shared" si="207"/>
        <v>1529.0609789730545</v>
      </c>
      <c r="AB554" s="2">
        <f t="shared" si="208"/>
        <v>-188.17208411470486</v>
      </c>
      <c r="AC554" s="2">
        <f t="shared" si="209"/>
        <v>152.90609789730544</v>
      </c>
      <c r="AD554" s="2">
        <f t="shared" si="210"/>
        <v>531.42845534432502</v>
      </c>
      <c r="AE554" s="2">
        <f t="shared" si="211"/>
        <v>-1000</v>
      </c>
      <c r="AF554" s="5">
        <f t="shared" si="212"/>
        <v>0.55000000000000004</v>
      </c>
      <c r="AG554" s="5">
        <f t="shared" si="213"/>
        <v>-1</v>
      </c>
      <c r="AH554" s="3">
        <f t="shared" si="214"/>
        <v>202109</v>
      </c>
      <c r="AI554" s="21">
        <v>2.6</v>
      </c>
      <c r="AJ554" s="21">
        <v>1.55</v>
      </c>
      <c r="AK554" s="21">
        <v>2.6</v>
      </c>
      <c r="AL554" s="21">
        <v>1.55</v>
      </c>
      <c r="AO554">
        <f t="shared" si="215"/>
        <v>-190</v>
      </c>
      <c r="AP554">
        <f>IF(E554&lt;F554,G554,H554)</f>
        <v>17</v>
      </c>
      <c r="AQ554">
        <f>IF(E554&lt;F554,H554,G554)</f>
        <v>11</v>
      </c>
    </row>
    <row r="555" spans="2:43" x14ac:dyDescent="0.25">
      <c r="B555" s="24">
        <v>44458</v>
      </c>
      <c r="C555" s="20" t="s">
        <v>45</v>
      </c>
      <c r="D555" s="20" t="s">
        <v>50</v>
      </c>
      <c r="E555" s="2">
        <v>-270.2702702702702</v>
      </c>
      <c r="F555" s="2">
        <v>220.00000000000003</v>
      </c>
      <c r="G555">
        <v>17</v>
      </c>
      <c r="H555">
        <v>26</v>
      </c>
      <c r="I555" s="9"/>
      <c r="J555" s="2" t="str">
        <f t="shared" si="216"/>
        <v>Pittsburgh Steelers</v>
      </c>
      <c r="K555" s="2" t="str">
        <f t="shared" si="217"/>
        <v>Las Vegas Raiders</v>
      </c>
      <c r="L555" s="17">
        <f t="shared" si="218"/>
        <v>-270.2702702702702</v>
      </c>
      <c r="M555" s="18">
        <f t="shared" si="219"/>
        <v>220.00000000000003</v>
      </c>
      <c r="N555" s="4">
        <f t="shared" si="197"/>
        <v>1.37</v>
      </c>
      <c r="O555" s="4">
        <f t="shared" si="198"/>
        <v>3.2</v>
      </c>
      <c r="P555" s="4"/>
      <c r="Q555" s="4"/>
      <c r="R555" s="1">
        <f t="shared" si="199"/>
        <v>0.72992700729927007</v>
      </c>
      <c r="S555" s="1">
        <f t="shared" si="200"/>
        <v>0.3125</v>
      </c>
      <c r="T555" s="1">
        <f t="shared" si="201"/>
        <v>4.0700218818380707E-2</v>
      </c>
      <c r="U555" s="1">
        <f t="shared" si="202"/>
        <v>0.20871350364963503</v>
      </c>
      <c r="V555" s="1">
        <f t="shared" si="203"/>
        <v>0.71971350364963504</v>
      </c>
      <c r="W555" s="1"/>
      <c r="X555" s="17">
        <f t="shared" si="204"/>
        <v>389.44176388110628</v>
      </c>
      <c r="Y555" s="18">
        <f t="shared" si="205"/>
        <v>2256.8044836814311</v>
      </c>
      <c r="Z555" s="2">
        <f t="shared" si="206"/>
        <v>369.96967568705094</v>
      </c>
      <c r="AA555" s="18">
        <f t="shared" si="207"/>
        <v>2143.9642594973593</v>
      </c>
      <c r="AB555" s="2">
        <f t="shared" si="208"/>
        <v>-270.29242278923357</v>
      </c>
      <c r="AC555" s="2">
        <f t="shared" si="209"/>
        <v>214.39642594973594</v>
      </c>
      <c r="AD555" s="2">
        <f t="shared" si="210"/>
        <v>-1000</v>
      </c>
      <c r="AE555" s="2">
        <f t="shared" si="211"/>
        <v>2143.9642594973593</v>
      </c>
      <c r="AF555" s="5">
        <f t="shared" si="212"/>
        <v>-1</v>
      </c>
      <c r="AG555" s="5">
        <f t="shared" si="213"/>
        <v>2.2000000000000002</v>
      </c>
      <c r="AH555" s="3">
        <f t="shared" si="214"/>
        <v>202109</v>
      </c>
      <c r="AI555" s="21">
        <v>1.37</v>
      </c>
      <c r="AJ555" s="21">
        <v>3.2</v>
      </c>
      <c r="AK555" s="21">
        <v>1.37</v>
      </c>
      <c r="AL555" s="21">
        <v>3.2</v>
      </c>
      <c r="AO555">
        <f t="shared" si="215"/>
        <v>-300</v>
      </c>
      <c r="AP555">
        <f>IF(E555&lt;F555,G555,H555)</f>
        <v>17</v>
      </c>
      <c r="AQ555">
        <f>IF(E555&lt;F555,H555,G555)</f>
        <v>26</v>
      </c>
    </row>
    <row r="556" spans="2:43" x14ac:dyDescent="0.25">
      <c r="B556" s="24">
        <v>44455</v>
      </c>
      <c r="C556" s="20" t="s">
        <v>51</v>
      </c>
      <c r="D556" s="20" t="s">
        <v>25</v>
      </c>
      <c r="E556" s="2">
        <v>-175.43859649122805</v>
      </c>
      <c r="F556" s="2">
        <v>154.99999999999997</v>
      </c>
      <c r="G556">
        <v>30</v>
      </c>
      <c r="H556">
        <v>29</v>
      </c>
      <c r="I556" s="9"/>
      <c r="J556" s="2" t="str">
        <f t="shared" si="216"/>
        <v>Washington Football Team</v>
      </c>
      <c r="K556" s="2" t="str">
        <f t="shared" si="217"/>
        <v>New York Giants</v>
      </c>
      <c r="L556" s="17">
        <f t="shared" si="218"/>
        <v>-175.43859649122805</v>
      </c>
      <c r="M556" s="18">
        <f t="shared" si="219"/>
        <v>154.99999999999997</v>
      </c>
      <c r="N556" s="4">
        <f t="shared" si="197"/>
        <v>1.55</v>
      </c>
      <c r="O556" s="4">
        <f t="shared" si="198"/>
        <v>2.6</v>
      </c>
      <c r="P556" s="4"/>
      <c r="Q556" s="4"/>
      <c r="R556" s="1">
        <f t="shared" si="199"/>
        <v>0.64516129032258063</v>
      </c>
      <c r="S556" s="1">
        <f t="shared" si="200"/>
        <v>0.38461538461538458</v>
      </c>
      <c r="T556" s="1">
        <f t="shared" si="201"/>
        <v>2.8915662650602414E-2</v>
      </c>
      <c r="U556" s="1">
        <f t="shared" si="202"/>
        <v>0.13027295285359802</v>
      </c>
      <c r="V556" s="1">
        <f t="shared" si="203"/>
        <v>0.64127295285359809</v>
      </c>
      <c r="W556" s="1"/>
      <c r="X556" s="17">
        <f t="shared" si="204"/>
        <v>559.39837404665798</v>
      </c>
      <c r="Y556" s="18">
        <f t="shared" si="205"/>
        <v>1609.5378726032154</v>
      </c>
      <c r="Z556" s="2">
        <f t="shared" si="206"/>
        <v>531.42845534432502</v>
      </c>
      <c r="AA556" s="18">
        <f t="shared" si="207"/>
        <v>1529.0609789730545</v>
      </c>
      <c r="AB556" s="2">
        <f t="shared" si="208"/>
        <v>-188.17208411470486</v>
      </c>
      <c r="AC556" s="2">
        <f t="shared" si="209"/>
        <v>152.90609789730544</v>
      </c>
      <c r="AD556" s="2">
        <f t="shared" si="210"/>
        <v>531.42845534432502</v>
      </c>
      <c r="AE556" s="2">
        <f t="shared" si="211"/>
        <v>-1000</v>
      </c>
      <c r="AF556" s="5">
        <f t="shared" si="212"/>
        <v>0.55000000000000004</v>
      </c>
      <c r="AG556" s="5">
        <f t="shared" si="213"/>
        <v>-1</v>
      </c>
      <c r="AH556" s="3">
        <f t="shared" si="214"/>
        <v>202109</v>
      </c>
      <c r="AI556" s="21">
        <v>1.55</v>
      </c>
      <c r="AJ556" s="21">
        <v>2.6</v>
      </c>
      <c r="AK556" s="21">
        <v>1.57</v>
      </c>
      <c r="AL556" s="21">
        <v>2.5499999999999998</v>
      </c>
      <c r="AO556">
        <f t="shared" si="215"/>
        <v>-180</v>
      </c>
      <c r="AP556">
        <f>IF(E556&lt;F556,G556,H556)</f>
        <v>30</v>
      </c>
      <c r="AQ556">
        <f>IF(E556&lt;F556,H556,G556)</f>
        <v>29</v>
      </c>
    </row>
    <row r="557" spans="2:43" x14ac:dyDescent="0.25">
      <c r="B557" s="24">
        <v>44452</v>
      </c>
      <c r="C557" s="20" t="s">
        <v>50</v>
      </c>
      <c r="D557" s="20" t="s">
        <v>28</v>
      </c>
      <c r="E557" s="2">
        <v>179.99999999999997</v>
      </c>
      <c r="F557" s="2">
        <v>-222.22222222222226</v>
      </c>
      <c r="G557">
        <v>33</v>
      </c>
      <c r="H557">
        <v>27</v>
      </c>
      <c r="I557" s="9"/>
      <c r="J557" s="2" t="str">
        <f t="shared" si="216"/>
        <v>Baltimore Ravens</v>
      </c>
      <c r="K557" s="2" t="str">
        <f t="shared" si="217"/>
        <v>Las Vegas Raiders</v>
      </c>
      <c r="L557" s="17">
        <f t="shared" si="218"/>
        <v>-222.22222222222226</v>
      </c>
      <c r="M557" s="18">
        <f t="shared" si="219"/>
        <v>179.99999999999997</v>
      </c>
      <c r="N557" s="4">
        <f t="shared" si="197"/>
        <v>1.42</v>
      </c>
      <c r="O557" s="4">
        <f t="shared" si="198"/>
        <v>2.95</v>
      </c>
      <c r="P557" s="4"/>
      <c r="Q557" s="4"/>
      <c r="R557" s="1">
        <f t="shared" si="199"/>
        <v>0.70422535211267612</v>
      </c>
      <c r="S557" s="1">
        <f t="shared" si="200"/>
        <v>0.33898305084745761</v>
      </c>
      <c r="T557" s="1">
        <f t="shared" si="201"/>
        <v>4.1418764302059485E-2</v>
      </c>
      <c r="U557" s="1">
        <f t="shared" si="202"/>
        <v>0.18262115063260925</v>
      </c>
      <c r="V557" s="1">
        <f t="shared" si="203"/>
        <v>0.69362115063260932</v>
      </c>
      <c r="W557" s="1"/>
      <c r="X557" s="17">
        <f t="shared" si="204"/>
        <v>441.70920838841397</v>
      </c>
      <c r="Y557" s="18">
        <f t="shared" si="205"/>
        <v>2009.6149174189422</v>
      </c>
      <c r="Z557" s="2">
        <f t="shared" si="206"/>
        <v>419.62374796899326</v>
      </c>
      <c r="AA557" s="18">
        <f t="shared" si="207"/>
        <v>1909.134171547995</v>
      </c>
      <c r="AB557" s="2">
        <f t="shared" si="208"/>
        <v>-238.30872414634925</v>
      </c>
      <c r="AC557" s="2">
        <f t="shared" si="209"/>
        <v>190.9134171547995</v>
      </c>
      <c r="AD557" s="2">
        <f t="shared" si="210"/>
        <v>-1000</v>
      </c>
      <c r="AE557" s="2">
        <f t="shared" si="211"/>
        <v>1909.134171547995</v>
      </c>
      <c r="AF557" s="5">
        <f t="shared" si="212"/>
        <v>-1</v>
      </c>
      <c r="AG557" s="5">
        <f t="shared" si="213"/>
        <v>1.9500000000000002</v>
      </c>
      <c r="AH557" s="3">
        <f t="shared" si="214"/>
        <v>202109</v>
      </c>
      <c r="AI557" s="21">
        <v>2.95</v>
      </c>
      <c r="AJ557" s="21">
        <v>1.42</v>
      </c>
      <c r="AK557" s="21">
        <v>2.8</v>
      </c>
      <c r="AL557" s="21">
        <v>1.45</v>
      </c>
      <c r="AO557">
        <f t="shared" si="215"/>
        <v>-300</v>
      </c>
      <c r="AP557">
        <f>IF(E557&lt;F557,G557,H557)</f>
        <v>27</v>
      </c>
      <c r="AQ557">
        <f>IF(E557&lt;F557,H557,G557)</f>
        <v>33</v>
      </c>
    </row>
    <row r="558" spans="2:43" x14ac:dyDescent="0.25">
      <c r="B558" s="24">
        <v>44451</v>
      </c>
      <c r="C558" s="20" t="s">
        <v>47</v>
      </c>
      <c r="D558" s="20" t="s">
        <v>37</v>
      </c>
      <c r="E558" s="2">
        <v>-344.82758620689651</v>
      </c>
      <c r="F558" s="2">
        <v>270</v>
      </c>
      <c r="G558">
        <v>34</v>
      </c>
      <c r="H558">
        <v>14</v>
      </c>
      <c r="I558" s="9"/>
      <c r="J558" s="2" t="str">
        <f t="shared" si="216"/>
        <v>Los Angeles Rams</v>
      </c>
      <c r="K558" s="2" t="str">
        <f t="shared" si="217"/>
        <v>Chicago Bears</v>
      </c>
      <c r="L558" s="17">
        <f t="shared" si="218"/>
        <v>-344.82758620689651</v>
      </c>
      <c r="M558" s="18">
        <f t="shared" si="219"/>
        <v>270</v>
      </c>
      <c r="N558" s="4">
        <f t="shared" si="197"/>
        <v>1.28</v>
      </c>
      <c r="O558" s="4">
        <f t="shared" si="198"/>
        <v>3.75</v>
      </c>
      <c r="P558" s="4"/>
      <c r="Q558" s="4"/>
      <c r="R558" s="1">
        <f t="shared" si="199"/>
        <v>0.78125</v>
      </c>
      <c r="S558" s="1">
        <f t="shared" si="200"/>
        <v>0.26666666666666666</v>
      </c>
      <c r="T558" s="1">
        <f t="shared" si="201"/>
        <v>4.5725646123260466E-2</v>
      </c>
      <c r="U558" s="1">
        <f t="shared" si="202"/>
        <v>0.2572916666666667</v>
      </c>
      <c r="V558" s="1">
        <f t="shared" si="203"/>
        <v>0.76829166666666671</v>
      </c>
      <c r="W558" s="1"/>
      <c r="X558" s="17">
        <f t="shared" si="204"/>
        <v>301.58902326590373</v>
      </c>
      <c r="Y558" s="18">
        <f t="shared" si="205"/>
        <v>2840.2616005464147</v>
      </c>
      <c r="Z558" s="2">
        <f t="shared" si="206"/>
        <v>286.50957210260856</v>
      </c>
      <c r="AA558" s="18">
        <f t="shared" si="207"/>
        <v>2698.2485205190937</v>
      </c>
      <c r="AB558" s="2">
        <f t="shared" si="208"/>
        <v>-349.02847840695074</v>
      </c>
      <c r="AC558" s="2">
        <f t="shared" si="209"/>
        <v>269.82485205190937</v>
      </c>
      <c r="AD558" s="2">
        <f t="shared" si="210"/>
        <v>286.50957210260856</v>
      </c>
      <c r="AE558" s="2">
        <f t="shared" si="211"/>
        <v>-1000</v>
      </c>
      <c r="AF558" s="5">
        <f t="shared" si="212"/>
        <v>0.28000000000000003</v>
      </c>
      <c r="AG558" s="5">
        <f t="shared" si="213"/>
        <v>-1</v>
      </c>
      <c r="AH558" s="3">
        <f t="shared" si="214"/>
        <v>202109</v>
      </c>
      <c r="AI558" s="21">
        <v>1.28</v>
      </c>
      <c r="AJ558" s="21">
        <v>3.75</v>
      </c>
      <c r="AK558" s="21">
        <v>1.29</v>
      </c>
      <c r="AL558" s="21">
        <v>3.7</v>
      </c>
      <c r="AO558">
        <f t="shared" si="215"/>
        <v>-400</v>
      </c>
      <c r="AP558">
        <f>IF(E558&lt;F558,G558,H558)</f>
        <v>34</v>
      </c>
      <c r="AQ558">
        <f>IF(E558&lt;F558,H558,G558)</f>
        <v>14</v>
      </c>
    </row>
    <row r="559" spans="2:43" x14ac:dyDescent="0.25">
      <c r="B559" s="24">
        <v>44451</v>
      </c>
      <c r="C559" s="20" t="s">
        <v>20</v>
      </c>
      <c r="D559" s="20" t="s">
        <v>46</v>
      </c>
      <c r="E559" s="2">
        <v>-270.2702702702702</v>
      </c>
      <c r="F559" s="2">
        <v>220.00000000000003</v>
      </c>
      <c r="G559">
        <v>33</v>
      </c>
      <c r="H559">
        <v>29</v>
      </c>
      <c r="I559" s="9"/>
      <c r="J559" s="2" t="str">
        <f t="shared" si="216"/>
        <v>Kansas City Chiefs</v>
      </c>
      <c r="K559" s="2" t="str">
        <f t="shared" si="217"/>
        <v>Cleveland Browns</v>
      </c>
      <c r="L559" s="17">
        <f t="shared" si="218"/>
        <v>-270.2702702702702</v>
      </c>
      <c r="M559" s="18">
        <f t="shared" si="219"/>
        <v>220.00000000000003</v>
      </c>
      <c r="N559" s="4">
        <f t="shared" si="197"/>
        <v>1.38</v>
      </c>
      <c r="O559" s="4">
        <f t="shared" si="198"/>
        <v>3.15</v>
      </c>
      <c r="P559" s="4"/>
      <c r="Q559" s="4"/>
      <c r="R559" s="1">
        <f t="shared" si="199"/>
        <v>0.7246376811594204</v>
      </c>
      <c r="S559" s="1">
        <f t="shared" si="200"/>
        <v>0.31746031746031744</v>
      </c>
      <c r="T559" s="1">
        <f t="shared" si="201"/>
        <v>4.039735099337749E-2</v>
      </c>
      <c r="U559" s="1">
        <f t="shared" si="202"/>
        <v>0.20358868184955148</v>
      </c>
      <c r="V559" s="1">
        <f t="shared" si="203"/>
        <v>0.71458868184955149</v>
      </c>
      <c r="W559" s="1"/>
      <c r="X559" s="17">
        <f t="shared" si="204"/>
        <v>399.40643533805462</v>
      </c>
      <c r="Y559" s="18">
        <f t="shared" si="205"/>
        <v>2205.1924375584526</v>
      </c>
      <c r="Z559" s="2">
        <f t="shared" si="206"/>
        <v>379.43611357115185</v>
      </c>
      <c r="AA559" s="18">
        <f t="shared" si="207"/>
        <v>2094.93281568053</v>
      </c>
      <c r="AB559" s="2">
        <f t="shared" si="208"/>
        <v>-263.54897813712716</v>
      </c>
      <c r="AC559" s="2">
        <f t="shared" si="209"/>
        <v>209.49328156805299</v>
      </c>
      <c r="AD559" s="2">
        <f t="shared" si="210"/>
        <v>379.43611357115185</v>
      </c>
      <c r="AE559" s="2">
        <f t="shared" si="211"/>
        <v>-1000</v>
      </c>
      <c r="AF559" s="5">
        <f t="shared" si="212"/>
        <v>0.37999999999999989</v>
      </c>
      <c r="AG559" s="5">
        <f t="shared" si="213"/>
        <v>-1</v>
      </c>
      <c r="AH559" s="3">
        <f t="shared" si="214"/>
        <v>202109</v>
      </c>
      <c r="AI559" s="21">
        <v>1.38</v>
      </c>
      <c r="AJ559" s="21">
        <v>3.15</v>
      </c>
      <c r="AK559" s="21">
        <v>1.37</v>
      </c>
      <c r="AL559" s="21">
        <v>3.2</v>
      </c>
      <c r="AO559">
        <f t="shared" si="215"/>
        <v>-300</v>
      </c>
      <c r="AP559">
        <f>IF(E559&lt;F559,G559,H559)</f>
        <v>33</v>
      </c>
      <c r="AQ559">
        <f>IF(E559&lt;F559,H559,G559)</f>
        <v>29</v>
      </c>
    </row>
    <row r="560" spans="2:43" x14ac:dyDescent="0.25">
      <c r="B560" s="24">
        <v>44451</v>
      </c>
      <c r="C560" s="20" t="s">
        <v>36</v>
      </c>
      <c r="D560" s="20" t="s">
        <v>30</v>
      </c>
      <c r="E560" s="2">
        <v>-147.05882352941177</v>
      </c>
      <c r="F560" s="2">
        <v>125</v>
      </c>
      <c r="G560">
        <v>16</v>
      </c>
      <c r="H560">
        <v>17</v>
      </c>
      <c r="I560" s="9"/>
      <c r="J560" s="2" t="str">
        <f t="shared" si="216"/>
        <v>New England Patriots</v>
      </c>
      <c r="K560" s="2" t="str">
        <f t="shared" si="217"/>
        <v>Miami Dolphins</v>
      </c>
      <c r="L560" s="17">
        <f t="shared" si="218"/>
        <v>-147.05882352941177</v>
      </c>
      <c r="M560" s="18">
        <f t="shared" si="219"/>
        <v>125</v>
      </c>
      <c r="N560" s="4">
        <f t="shared" si="197"/>
        <v>1.74</v>
      </c>
      <c r="O560" s="4">
        <f t="shared" si="198"/>
        <v>2.15</v>
      </c>
      <c r="P560" s="4"/>
      <c r="Q560" s="4"/>
      <c r="R560" s="1">
        <f t="shared" si="199"/>
        <v>0.57471264367816088</v>
      </c>
      <c r="S560" s="1">
        <f t="shared" si="200"/>
        <v>0.46511627906976744</v>
      </c>
      <c r="T560" s="1">
        <f t="shared" si="201"/>
        <v>3.8303341902313659E-2</v>
      </c>
      <c r="U560" s="1">
        <f t="shared" si="202"/>
        <v>5.4798182304196724E-2</v>
      </c>
      <c r="V560" s="1">
        <f t="shared" si="203"/>
        <v>0.56579818230419676</v>
      </c>
      <c r="W560" s="1"/>
      <c r="X560" s="17">
        <f t="shared" si="204"/>
        <v>767.41465645493759</v>
      </c>
      <c r="Y560" s="18">
        <f t="shared" si="205"/>
        <v>1185.8985221458363</v>
      </c>
      <c r="Z560" s="2">
        <f t="shared" si="206"/>
        <v>729.04392363219063</v>
      </c>
      <c r="AA560" s="18">
        <f t="shared" si="207"/>
        <v>1126.6035960385445</v>
      </c>
      <c r="AB560" s="2">
        <f t="shared" si="208"/>
        <v>-137.16594673992637</v>
      </c>
      <c r="AC560" s="2">
        <f t="shared" si="209"/>
        <v>112.66035960385446</v>
      </c>
      <c r="AD560" s="2">
        <f t="shared" si="210"/>
        <v>-1000</v>
      </c>
      <c r="AE560" s="2">
        <f t="shared" si="211"/>
        <v>1126.6035960385445</v>
      </c>
      <c r="AF560" s="5">
        <f t="shared" si="212"/>
        <v>-1</v>
      </c>
      <c r="AG560" s="5">
        <f t="shared" si="213"/>
        <v>1.1499999999999999</v>
      </c>
      <c r="AH560" s="3">
        <f t="shared" si="214"/>
        <v>202109</v>
      </c>
      <c r="AI560" s="21">
        <v>1.74</v>
      </c>
      <c r="AJ560" s="21">
        <v>2.15</v>
      </c>
      <c r="AK560" s="21">
        <v>1.68</v>
      </c>
      <c r="AL560" s="21">
        <v>2.25</v>
      </c>
      <c r="AO560">
        <f t="shared" si="215"/>
        <v>-150</v>
      </c>
      <c r="AP560">
        <f>IF(E560&lt;F560,G560,H560)</f>
        <v>16</v>
      </c>
      <c r="AQ560">
        <f>IF(E560&lt;F560,H560,G560)</f>
        <v>17</v>
      </c>
    </row>
    <row r="561" spans="2:43" x14ac:dyDescent="0.25">
      <c r="B561" s="24">
        <v>44451</v>
      </c>
      <c r="C561" s="20" t="s">
        <v>43</v>
      </c>
      <c r="D561" s="20" t="s">
        <v>33</v>
      </c>
      <c r="E561" s="2">
        <v>170.00000000000003</v>
      </c>
      <c r="F561" s="2">
        <v>-200</v>
      </c>
      <c r="G561">
        <v>38</v>
      </c>
      <c r="H561">
        <v>3</v>
      </c>
      <c r="I561" s="9"/>
      <c r="J561" s="2" t="str">
        <f t="shared" si="216"/>
        <v>Green Bay Packers</v>
      </c>
      <c r="K561" s="2" t="str">
        <f t="shared" si="217"/>
        <v>New Orleans Saints</v>
      </c>
      <c r="L561" s="17">
        <f t="shared" si="218"/>
        <v>-200</v>
      </c>
      <c r="M561" s="18">
        <f t="shared" si="219"/>
        <v>170.00000000000003</v>
      </c>
      <c r="N561" s="4">
        <f t="shared" si="197"/>
        <v>1.5</v>
      </c>
      <c r="O561" s="4">
        <f t="shared" si="198"/>
        <v>2.7</v>
      </c>
      <c r="P561" s="4"/>
      <c r="Q561" s="4"/>
      <c r="R561" s="1">
        <f t="shared" si="199"/>
        <v>0.66666666666666663</v>
      </c>
      <c r="S561" s="1">
        <f t="shared" si="200"/>
        <v>0.37037037037037035</v>
      </c>
      <c r="T561" s="1">
        <f t="shared" si="201"/>
        <v>3.5714285714285587E-2</v>
      </c>
      <c r="U561" s="1">
        <f t="shared" si="202"/>
        <v>0.14814814814814814</v>
      </c>
      <c r="V561" s="1">
        <f t="shared" si="203"/>
        <v>0.65914814814814815</v>
      </c>
      <c r="W561" s="1"/>
      <c r="X561" s="17">
        <f t="shared" si="204"/>
        <v>517.10962521773342</v>
      </c>
      <c r="Y561" s="18">
        <f t="shared" si="205"/>
        <v>1734.0124117028765</v>
      </c>
      <c r="Z561" s="2">
        <f t="shared" si="206"/>
        <v>491.25414395684675</v>
      </c>
      <c r="AA561" s="18">
        <f t="shared" si="207"/>
        <v>1647.3117911177326</v>
      </c>
      <c r="AB561" s="2">
        <f t="shared" si="208"/>
        <v>-203.56062382403903</v>
      </c>
      <c r="AC561" s="2">
        <f t="shared" si="209"/>
        <v>164.73117911177326</v>
      </c>
      <c r="AD561" s="2">
        <f t="shared" si="210"/>
        <v>-1000</v>
      </c>
      <c r="AE561" s="2">
        <f t="shared" si="211"/>
        <v>1647.3117911177326</v>
      </c>
      <c r="AF561" s="5">
        <f t="shared" si="212"/>
        <v>-1</v>
      </c>
      <c r="AG561" s="5">
        <f t="shared" si="213"/>
        <v>1.7000000000000002</v>
      </c>
      <c r="AH561" s="3">
        <f t="shared" si="214"/>
        <v>202109</v>
      </c>
      <c r="AI561" s="21">
        <v>2.7</v>
      </c>
      <c r="AJ561" s="21">
        <v>1.5</v>
      </c>
      <c r="AK561" s="21">
        <v>2.7</v>
      </c>
      <c r="AL561" s="21">
        <v>1.5</v>
      </c>
      <c r="AO561">
        <f t="shared" si="215"/>
        <v>-200</v>
      </c>
      <c r="AP561">
        <f>IF(E561&lt;F561,G561,H561)</f>
        <v>3</v>
      </c>
      <c r="AQ561">
        <f>IF(E561&lt;F561,H561,G561)</f>
        <v>38</v>
      </c>
    </row>
    <row r="562" spans="2:43" x14ac:dyDescent="0.25">
      <c r="B562" s="24">
        <v>44451</v>
      </c>
      <c r="C562" s="20" t="s">
        <v>25</v>
      </c>
      <c r="D562" s="20" t="s">
        <v>38</v>
      </c>
      <c r="E562" s="2">
        <v>129.99999999999997</v>
      </c>
      <c r="F562" s="2">
        <v>-151.51515151515153</v>
      </c>
      <c r="G562">
        <v>13</v>
      </c>
      <c r="H562">
        <v>27</v>
      </c>
      <c r="I562" s="9"/>
      <c r="J562" s="2" t="str">
        <f t="shared" si="216"/>
        <v>Denver Broncos</v>
      </c>
      <c r="K562" s="2" t="str">
        <f t="shared" si="217"/>
        <v>New York Giants</v>
      </c>
      <c r="L562" s="17">
        <f t="shared" si="218"/>
        <v>-151.51515151515153</v>
      </c>
      <c r="M562" s="18">
        <f t="shared" si="219"/>
        <v>129.99999999999997</v>
      </c>
      <c r="N562" s="4">
        <f t="shared" si="197"/>
        <v>1.86</v>
      </c>
      <c r="O562" s="4">
        <f t="shared" si="198"/>
        <v>1.95</v>
      </c>
      <c r="P562" s="4"/>
      <c r="Q562" s="4"/>
      <c r="R562" s="1">
        <f t="shared" si="199"/>
        <v>0.5376344086021505</v>
      </c>
      <c r="S562" s="1">
        <f t="shared" si="200"/>
        <v>0.51282051282051289</v>
      </c>
      <c r="T562" s="1">
        <f t="shared" si="201"/>
        <v>4.8031496062992063E-2</v>
      </c>
      <c r="U562" s="1">
        <f t="shared" si="202"/>
        <v>1.2406947890818809E-2</v>
      </c>
      <c r="V562" s="1">
        <f t="shared" si="203"/>
        <v>0.52340694789081876</v>
      </c>
      <c r="W562" s="1"/>
      <c r="X562" s="17">
        <f t="shared" si="204"/>
        <v>910.55927711643062</v>
      </c>
      <c r="Y562" s="18">
        <f t="shared" si="205"/>
        <v>1001.5075521192962</v>
      </c>
      <c r="Z562" s="2">
        <f t="shared" si="206"/>
        <v>865.03131326060907</v>
      </c>
      <c r="AA562" s="18">
        <f t="shared" si="207"/>
        <v>951.43217451333135</v>
      </c>
      <c r="AB562" s="2">
        <f t="shared" si="208"/>
        <v>-115.60275156174939</v>
      </c>
      <c r="AC562" s="2">
        <f t="shared" si="209"/>
        <v>-105.10470707084419</v>
      </c>
      <c r="AD562" s="2">
        <f t="shared" si="210"/>
        <v>865.03131326060907</v>
      </c>
      <c r="AE562" s="2">
        <f t="shared" si="211"/>
        <v>-1000</v>
      </c>
      <c r="AF562" s="5">
        <f t="shared" si="212"/>
        <v>0.8600000000000001</v>
      </c>
      <c r="AG562" s="5">
        <f t="shared" si="213"/>
        <v>-1</v>
      </c>
      <c r="AH562" s="3">
        <f t="shared" si="214"/>
        <v>202109</v>
      </c>
      <c r="AI562" s="21">
        <v>1.95</v>
      </c>
      <c r="AJ562" s="21">
        <v>1.86</v>
      </c>
      <c r="AK562" s="21">
        <v>2.2999999999999998</v>
      </c>
      <c r="AL562" s="21">
        <v>1.66</v>
      </c>
      <c r="AO562">
        <f t="shared" si="215"/>
        <v>-160</v>
      </c>
      <c r="AP562">
        <f>IF(E562&lt;F562,G562,H562)</f>
        <v>27</v>
      </c>
      <c r="AQ562">
        <f>IF(E562&lt;F562,H562,G562)</f>
        <v>13</v>
      </c>
    </row>
    <row r="563" spans="2:43" x14ac:dyDescent="0.25">
      <c r="B563" s="24">
        <v>44451</v>
      </c>
      <c r="C563" s="20" t="s">
        <v>35</v>
      </c>
      <c r="D563" s="20" t="s">
        <v>19</v>
      </c>
      <c r="E563" s="2">
        <v>-181.81818181818181</v>
      </c>
      <c r="F563" s="2">
        <v>160</v>
      </c>
      <c r="G563">
        <v>6</v>
      </c>
      <c r="H563">
        <v>32</v>
      </c>
      <c r="I563" s="9"/>
      <c r="J563" s="2" t="str">
        <f t="shared" si="216"/>
        <v>Atlanta Falcons</v>
      </c>
      <c r="K563" s="2" t="str">
        <f t="shared" si="217"/>
        <v>Philadelphia Eagles</v>
      </c>
      <c r="L563" s="17">
        <f t="shared" si="218"/>
        <v>-181.81818181818181</v>
      </c>
      <c r="M563" s="18">
        <f t="shared" si="219"/>
        <v>160</v>
      </c>
      <c r="N563" s="4">
        <f t="shared" si="197"/>
        <v>1.5</v>
      </c>
      <c r="O563" s="4">
        <f t="shared" si="198"/>
        <v>2.7</v>
      </c>
      <c r="P563" s="4"/>
      <c r="Q563" s="4"/>
      <c r="R563" s="1">
        <f t="shared" si="199"/>
        <v>0.66666666666666663</v>
      </c>
      <c r="S563" s="1">
        <f t="shared" si="200"/>
        <v>0.37037037037037035</v>
      </c>
      <c r="T563" s="1">
        <f t="shared" si="201"/>
        <v>3.5714285714285587E-2</v>
      </c>
      <c r="U563" s="1">
        <f t="shared" si="202"/>
        <v>0.14814814814814814</v>
      </c>
      <c r="V563" s="1">
        <f t="shared" si="203"/>
        <v>0.65914814814814815</v>
      </c>
      <c r="W563" s="1"/>
      <c r="X563" s="17">
        <f t="shared" si="204"/>
        <v>517.10962521773342</v>
      </c>
      <c r="Y563" s="18">
        <f t="shared" si="205"/>
        <v>1734.0124117028765</v>
      </c>
      <c r="Z563" s="2">
        <f t="shared" si="206"/>
        <v>491.25414395684675</v>
      </c>
      <c r="AA563" s="18">
        <f t="shared" si="207"/>
        <v>1647.3117911177326</v>
      </c>
      <c r="AB563" s="2">
        <f t="shared" si="208"/>
        <v>-203.56062382403903</v>
      </c>
      <c r="AC563" s="2">
        <f t="shared" si="209"/>
        <v>164.73117911177326</v>
      </c>
      <c r="AD563" s="2">
        <f t="shared" si="210"/>
        <v>-1000</v>
      </c>
      <c r="AE563" s="2">
        <f t="shared" si="211"/>
        <v>1647.3117911177326</v>
      </c>
      <c r="AF563" s="5">
        <f t="shared" si="212"/>
        <v>-1</v>
      </c>
      <c r="AG563" s="5">
        <f t="shared" si="213"/>
        <v>1.7000000000000002</v>
      </c>
      <c r="AH563" s="3">
        <f t="shared" si="214"/>
        <v>202109</v>
      </c>
      <c r="AI563" s="21">
        <v>1.5</v>
      </c>
      <c r="AJ563" s="21">
        <v>2.7</v>
      </c>
      <c r="AK563" s="21">
        <v>1.55</v>
      </c>
      <c r="AL563" s="21">
        <v>2.6</v>
      </c>
      <c r="AO563">
        <f t="shared" si="215"/>
        <v>-190</v>
      </c>
      <c r="AP563">
        <f>IF(E563&lt;F563,G563,H563)</f>
        <v>6</v>
      </c>
      <c r="AQ563">
        <f>IF(E563&lt;F563,H563,G563)</f>
        <v>32</v>
      </c>
    </row>
    <row r="564" spans="2:43" x14ac:dyDescent="0.25">
      <c r="B564" s="24">
        <v>44451</v>
      </c>
      <c r="C564" s="20" t="s">
        <v>24</v>
      </c>
      <c r="D564" s="20" t="s">
        <v>45</v>
      </c>
      <c r="E564" s="2">
        <v>-285.71428571428567</v>
      </c>
      <c r="F564" s="2">
        <v>229.99999999999997</v>
      </c>
      <c r="G564">
        <v>16</v>
      </c>
      <c r="H564">
        <v>23</v>
      </c>
      <c r="I564" s="9"/>
      <c r="J564" s="2" t="str">
        <f t="shared" si="216"/>
        <v>Buffalo Bills</v>
      </c>
      <c r="K564" s="2" t="str">
        <f t="shared" si="217"/>
        <v>Pittsburgh Steelers</v>
      </c>
      <c r="L564" s="17">
        <f t="shared" si="218"/>
        <v>-285.71428571428567</v>
      </c>
      <c r="M564" s="18">
        <f t="shared" si="219"/>
        <v>229.99999999999997</v>
      </c>
      <c r="N564" s="4">
        <f t="shared" si="197"/>
        <v>1.36</v>
      </c>
      <c r="O564" s="4">
        <f t="shared" si="198"/>
        <v>3.25</v>
      </c>
      <c r="P564" s="4"/>
      <c r="Q564" s="4"/>
      <c r="R564" s="1">
        <f t="shared" si="199"/>
        <v>0.73529411764705876</v>
      </c>
      <c r="S564" s="1">
        <f t="shared" si="200"/>
        <v>0.30769230769230771</v>
      </c>
      <c r="T564" s="1">
        <f t="shared" si="201"/>
        <v>4.1214750542299394E-2</v>
      </c>
      <c r="U564" s="1">
        <f t="shared" si="202"/>
        <v>0.21380090497737553</v>
      </c>
      <c r="V564" s="1">
        <f t="shared" si="203"/>
        <v>0.72480090497737559</v>
      </c>
      <c r="W564" s="1"/>
      <c r="X564" s="17">
        <f t="shared" si="204"/>
        <v>379.68922656245121</v>
      </c>
      <c r="Y564" s="18">
        <f t="shared" si="205"/>
        <v>2309.6629804910967</v>
      </c>
      <c r="Z564" s="2">
        <f t="shared" si="206"/>
        <v>360.70476523432865</v>
      </c>
      <c r="AA564" s="18">
        <f t="shared" si="207"/>
        <v>2194.1798314665416</v>
      </c>
      <c r="AB564" s="2">
        <f t="shared" si="208"/>
        <v>-277.23503995029256</v>
      </c>
      <c r="AC564" s="2">
        <f t="shared" si="209"/>
        <v>219.41798314665417</v>
      </c>
      <c r="AD564" s="2">
        <f t="shared" si="210"/>
        <v>-1000</v>
      </c>
      <c r="AE564" s="2">
        <f t="shared" si="211"/>
        <v>2194.1798314665416</v>
      </c>
      <c r="AF564" s="5">
        <f t="shared" si="212"/>
        <v>-1</v>
      </c>
      <c r="AG564" s="5">
        <f t="shared" si="213"/>
        <v>2.25</v>
      </c>
      <c r="AH564" s="3">
        <f t="shared" si="214"/>
        <v>202109</v>
      </c>
      <c r="AI564" s="21">
        <v>1.36</v>
      </c>
      <c r="AJ564" s="21">
        <v>3.25</v>
      </c>
      <c r="AK564" s="21">
        <v>1.35</v>
      </c>
      <c r="AL564" s="21">
        <v>3.3</v>
      </c>
      <c r="AO564">
        <f t="shared" si="215"/>
        <v>-300</v>
      </c>
      <c r="AP564">
        <f>IF(E564&lt;F564,G564,H564)</f>
        <v>16</v>
      </c>
      <c r="AQ564">
        <f>IF(E564&lt;F564,H564,G564)</f>
        <v>23</v>
      </c>
    </row>
    <row r="565" spans="2:43" x14ac:dyDescent="0.25">
      <c r="B565" s="24">
        <v>44451</v>
      </c>
      <c r="C565" s="20" t="s">
        <v>44</v>
      </c>
      <c r="D565" s="20" t="s">
        <v>42</v>
      </c>
      <c r="E565" s="2">
        <v>-238.09523809523813</v>
      </c>
      <c r="F565" s="2">
        <v>195.00000000000003</v>
      </c>
      <c r="G565">
        <v>19</v>
      </c>
      <c r="H565">
        <v>14</v>
      </c>
      <c r="I565" s="9"/>
      <c r="J565" s="2" t="str">
        <f t="shared" si="216"/>
        <v>Carolina Panthers</v>
      </c>
      <c r="K565" s="2" t="str">
        <f t="shared" si="217"/>
        <v>New York Jets</v>
      </c>
      <c r="L565" s="17">
        <f t="shared" si="218"/>
        <v>-238.09523809523813</v>
      </c>
      <c r="M565" s="18">
        <f t="shared" si="219"/>
        <v>195.00000000000003</v>
      </c>
      <c r="N565" s="4">
        <f t="shared" si="197"/>
        <v>1.47</v>
      </c>
      <c r="O565" s="4">
        <f t="shared" si="198"/>
        <v>2.75</v>
      </c>
      <c r="P565" s="4"/>
      <c r="Q565" s="4"/>
      <c r="R565" s="1">
        <f t="shared" si="199"/>
        <v>0.68027210884353739</v>
      </c>
      <c r="S565" s="1">
        <f t="shared" si="200"/>
        <v>0.36363636363636365</v>
      </c>
      <c r="T565" s="1">
        <f t="shared" si="201"/>
        <v>4.206161137440767E-2</v>
      </c>
      <c r="U565" s="1">
        <f t="shared" si="202"/>
        <v>0.15831787260358687</v>
      </c>
      <c r="V565" s="1">
        <f t="shared" si="203"/>
        <v>0.66931787260358688</v>
      </c>
      <c r="W565" s="1"/>
      <c r="X565" s="17">
        <f t="shared" si="204"/>
        <v>494.0584151893168</v>
      </c>
      <c r="Y565" s="18">
        <f t="shared" si="205"/>
        <v>1810.0865209085014</v>
      </c>
      <c r="Z565" s="2">
        <f t="shared" si="206"/>
        <v>469.35549442985092</v>
      </c>
      <c r="AA565" s="18">
        <f t="shared" si="207"/>
        <v>1719.5821948630762</v>
      </c>
      <c r="AB565" s="2">
        <f t="shared" si="208"/>
        <v>-213.05812158750777</v>
      </c>
      <c r="AC565" s="2">
        <f t="shared" si="209"/>
        <v>171.95821948630763</v>
      </c>
      <c r="AD565" s="2">
        <f t="shared" si="210"/>
        <v>469.35549442985092</v>
      </c>
      <c r="AE565" s="2">
        <f t="shared" si="211"/>
        <v>-1000</v>
      </c>
      <c r="AF565" s="5">
        <f t="shared" si="212"/>
        <v>0.47</v>
      </c>
      <c r="AG565" s="5">
        <f t="shared" si="213"/>
        <v>-1</v>
      </c>
      <c r="AH565" s="3">
        <f t="shared" si="214"/>
        <v>202109</v>
      </c>
      <c r="AI565" s="21">
        <v>1.47</v>
      </c>
      <c r="AJ565" s="21">
        <v>2.75</v>
      </c>
      <c r="AK565" s="21">
        <v>1.42</v>
      </c>
      <c r="AL565" s="21">
        <v>2.95</v>
      </c>
      <c r="AO565">
        <f t="shared" si="215"/>
        <v>-300</v>
      </c>
      <c r="AP565">
        <f>IF(E565&lt;F565,G565,H565)</f>
        <v>19</v>
      </c>
      <c r="AQ565">
        <f>IF(E565&lt;F565,H565,G565)</f>
        <v>14</v>
      </c>
    </row>
    <row r="566" spans="2:43" x14ac:dyDescent="0.25">
      <c r="B566" s="24">
        <v>44451</v>
      </c>
      <c r="C566" s="20" t="s">
        <v>21</v>
      </c>
      <c r="D566" s="20" t="s">
        <v>29</v>
      </c>
      <c r="E566" s="2">
        <v>150</v>
      </c>
      <c r="F566" s="2">
        <v>-172.41379310344826</v>
      </c>
      <c r="G566">
        <v>27</v>
      </c>
      <c r="H566">
        <v>24</v>
      </c>
      <c r="I566" s="9"/>
      <c r="J566" s="2" t="str">
        <f t="shared" si="216"/>
        <v>Minnesota Vikings</v>
      </c>
      <c r="K566" s="2" t="str">
        <f t="shared" si="217"/>
        <v>Cincinnati Bengals</v>
      </c>
      <c r="L566" s="17">
        <f t="shared" si="218"/>
        <v>-172.41379310344826</v>
      </c>
      <c r="M566" s="18">
        <f t="shared" si="219"/>
        <v>150</v>
      </c>
      <c r="N566" s="4">
        <f t="shared" si="197"/>
        <v>1.64</v>
      </c>
      <c r="O566" s="4">
        <f t="shared" si="198"/>
        <v>2.35</v>
      </c>
      <c r="P566" s="4"/>
      <c r="Q566" s="4"/>
      <c r="R566" s="1">
        <f t="shared" si="199"/>
        <v>0.6097560975609756</v>
      </c>
      <c r="S566" s="1">
        <f t="shared" si="200"/>
        <v>0.42553191489361702</v>
      </c>
      <c r="T566" s="1">
        <f t="shared" si="201"/>
        <v>3.4085213032581496E-2</v>
      </c>
      <c r="U566" s="1">
        <f t="shared" si="202"/>
        <v>9.2112091333679286E-2</v>
      </c>
      <c r="V566" s="1">
        <f t="shared" si="203"/>
        <v>0.60311209133367927</v>
      </c>
      <c r="W566" s="1"/>
      <c r="X566" s="17">
        <f t="shared" si="204"/>
        <v>658.06657563218641</v>
      </c>
      <c r="Y566" s="18">
        <f t="shared" si="205"/>
        <v>1377.3404079490135</v>
      </c>
      <c r="Z566" s="2">
        <f t="shared" si="206"/>
        <v>625.16324685057702</v>
      </c>
      <c r="AA566" s="18">
        <f t="shared" si="207"/>
        <v>1308.4733875515628</v>
      </c>
      <c r="AB566" s="2">
        <f t="shared" si="208"/>
        <v>-159.95821971905113</v>
      </c>
      <c r="AC566" s="2">
        <f t="shared" si="209"/>
        <v>130.84733875515627</v>
      </c>
      <c r="AD566" s="2">
        <f t="shared" si="210"/>
        <v>-1000</v>
      </c>
      <c r="AE566" s="2">
        <f t="shared" si="211"/>
        <v>1308.4733875515628</v>
      </c>
      <c r="AF566" s="5">
        <f t="shared" si="212"/>
        <v>-1</v>
      </c>
      <c r="AG566" s="5">
        <f t="shared" si="213"/>
        <v>1.35</v>
      </c>
      <c r="AH566" s="3">
        <f t="shared" si="214"/>
        <v>202109</v>
      </c>
      <c r="AI566" s="21">
        <v>2.35</v>
      </c>
      <c r="AJ566" s="21">
        <v>1.64</v>
      </c>
      <c r="AK566" s="21">
        <v>2.5</v>
      </c>
      <c r="AL566" s="21">
        <v>1.58</v>
      </c>
      <c r="AO566">
        <f t="shared" si="215"/>
        <v>-180</v>
      </c>
      <c r="AP566">
        <f>IF(E566&lt;F566,G566,H566)</f>
        <v>24</v>
      </c>
      <c r="AQ566">
        <f>IF(E566&lt;F566,H566,G566)</f>
        <v>27</v>
      </c>
    </row>
    <row r="567" spans="2:43" x14ac:dyDescent="0.25">
      <c r="B567" s="24">
        <v>44451</v>
      </c>
      <c r="C567" s="20" t="s">
        <v>34</v>
      </c>
      <c r="D567" s="20" t="s">
        <v>22</v>
      </c>
      <c r="E567" s="2">
        <v>290</v>
      </c>
      <c r="F567" s="2">
        <v>-370.37037037037032</v>
      </c>
      <c r="G567">
        <v>33</v>
      </c>
      <c r="H567">
        <v>41</v>
      </c>
      <c r="I567" s="9"/>
      <c r="J567" s="2" t="str">
        <f t="shared" si="216"/>
        <v>San Francisco 49ers</v>
      </c>
      <c r="K567" s="2" t="str">
        <f t="shared" si="217"/>
        <v>Detroit Lions</v>
      </c>
      <c r="L567" s="17">
        <f t="shared" si="218"/>
        <v>-370.37037037037032</v>
      </c>
      <c r="M567" s="18">
        <f t="shared" si="219"/>
        <v>290</v>
      </c>
      <c r="N567" s="4">
        <f t="shared" si="197"/>
        <v>1.23</v>
      </c>
      <c r="O567" s="4">
        <f t="shared" si="198"/>
        <v>4.25</v>
      </c>
      <c r="P567" s="4"/>
      <c r="Q567" s="4"/>
      <c r="R567" s="1">
        <f t="shared" si="199"/>
        <v>0.81300813008130079</v>
      </c>
      <c r="S567" s="1">
        <f t="shared" si="200"/>
        <v>0.23529411764705882</v>
      </c>
      <c r="T567" s="1">
        <f t="shared" si="201"/>
        <v>4.6076642335766471E-2</v>
      </c>
      <c r="U567" s="1">
        <f t="shared" si="202"/>
        <v>0.28885700621712096</v>
      </c>
      <c r="V567" s="1">
        <f t="shared" si="203"/>
        <v>0.79985700621712097</v>
      </c>
      <c r="W567" s="1"/>
      <c r="X567" s="17">
        <f t="shared" si="204"/>
        <v>250.2234677288684</v>
      </c>
      <c r="Y567" s="18">
        <f t="shared" si="205"/>
        <v>3342.2645955042926</v>
      </c>
      <c r="Z567" s="2">
        <f t="shared" si="206"/>
        <v>237.71229434242497</v>
      </c>
      <c r="AA567" s="18">
        <f t="shared" si="207"/>
        <v>3175.151365729078</v>
      </c>
      <c r="AB567" s="2">
        <f t="shared" si="208"/>
        <v>-420.67660100049278</v>
      </c>
      <c r="AC567" s="2">
        <f t="shared" si="209"/>
        <v>317.51513657290781</v>
      </c>
      <c r="AD567" s="2">
        <f t="shared" si="210"/>
        <v>237.71229434242497</v>
      </c>
      <c r="AE567" s="2">
        <f t="shared" si="211"/>
        <v>-1000</v>
      </c>
      <c r="AF567" s="5">
        <f t="shared" si="212"/>
        <v>0.22999999999999998</v>
      </c>
      <c r="AG567" s="5">
        <f t="shared" si="213"/>
        <v>-1</v>
      </c>
      <c r="AH567" s="3">
        <f t="shared" si="214"/>
        <v>202109</v>
      </c>
      <c r="AI567" s="21">
        <v>4.25</v>
      </c>
      <c r="AJ567" s="21">
        <v>1.23</v>
      </c>
      <c r="AK567" s="21">
        <v>3.9</v>
      </c>
      <c r="AL567" s="21">
        <v>1.27</v>
      </c>
      <c r="AO567">
        <f t="shared" si="215"/>
        <v>-400</v>
      </c>
      <c r="AP567">
        <f>IF(E567&lt;F567,G567,H567)</f>
        <v>41</v>
      </c>
      <c r="AQ567">
        <f>IF(E567&lt;F567,H567,G567)</f>
        <v>33</v>
      </c>
    </row>
    <row r="568" spans="2:43" x14ac:dyDescent="0.25">
      <c r="B568" s="24">
        <v>44451</v>
      </c>
      <c r="C568" s="20" t="s">
        <v>40</v>
      </c>
      <c r="D568" s="20" t="s">
        <v>26</v>
      </c>
      <c r="E568" s="2">
        <v>125</v>
      </c>
      <c r="F568" s="2">
        <v>-147.05882352941177</v>
      </c>
      <c r="G568">
        <v>37</v>
      </c>
      <c r="H568">
        <v>21</v>
      </c>
      <c r="I568" s="9"/>
      <c r="J568" s="2" t="str">
        <f t="shared" si="216"/>
        <v>Jacksonville Jaguars</v>
      </c>
      <c r="K568" s="2" t="str">
        <f t="shared" si="217"/>
        <v>Houston Texans</v>
      </c>
      <c r="L568" s="17">
        <f t="shared" si="218"/>
        <v>-147.05882352941177</v>
      </c>
      <c r="M568" s="18">
        <f t="shared" si="219"/>
        <v>125</v>
      </c>
      <c r="N568" s="4">
        <f t="shared" si="197"/>
        <v>1.68</v>
      </c>
      <c r="O568" s="4">
        <f t="shared" si="198"/>
        <v>2.25</v>
      </c>
      <c r="P568" s="4"/>
      <c r="Q568" s="4"/>
      <c r="R568" s="1">
        <f t="shared" si="199"/>
        <v>0.59523809523809523</v>
      </c>
      <c r="S568" s="1">
        <f t="shared" si="200"/>
        <v>0.44444444444444442</v>
      </c>
      <c r="T568" s="1">
        <f t="shared" si="201"/>
        <v>3.8167938931297662E-2</v>
      </c>
      <c r="U568" s="1">
        <f t="shared" si="202"/>
        <v>7.5396825396825407E-2</v>
      </c>
      <c r="V568" s="1">
        <f t="shared" si="203"/>
        <v>0.58639682539682547</v>
      </c>
      <c r="W568" s="1"/>
      <c r="X568" s="17">
        <f t="shared" si="204"/>
        <v>705.32983244457648</v>
      </c>
      <c r="Y568" s="18">
        <f t="shared" si="205"/>
        <v>1287.7472223008879</v>
      </c>
      <c r="Z568" s="2">
        <f t="shared" si="206"/>
        <v>670.06334082234764</v>
      </c>
      <c r="AA568" s="18">
        <f t="shared" si="207"/>
        <v>1223.3598611858433</v>
      </c>
      <c r="AB568" s="2">
        <f t="shared" si="208"/>
        <v>-149.23962244714528</v>
      </c>
      <c r="AC568" s="2">
        <f t="shared" si="209"/>
        <v>122.33598611858433</v>
      </c>
      <c r="AD568" s="2">
        <f t="shared" si="210"/>
        <v>-1000</v>
      </c>
      <c r="AE568" s="2">
        <f t="shared" si="211"/>
        <v>1223.3598611858433</v>
      </c>
      <c r="AF568" s="5">
        <f t="shared" si="212"/>
        <v>-1</v>
      </c>
      <c r="AG568" s="5">
        <f t="shared" si="213"/>
        <v>1.25</v>
      </c>
      <c r="AH568" s="3">
        <f t="shared" si="214"/>
        <v>202109</v>
      </c>
      <c r="AI568" s="21">
        <v>2.25</v>
      </c>
      <c r="AJ568" s="21">
        <v>1.68</v>
      </c>
      <c r="AK568" s="21">
        <v>2.25</v>
      </c>
      <c r="AL568" s="21">
        <v>1.68</v>
      </c>
      <c r="AO568">
        <f t="shared" si="215"/>
        <v>-150</v>
      </c>
      <c r="AP568">
        <f>IF(E568&lt;F568,G568,H568)</f>
        <v>21</v>
      </c>
      <c r="AQ568">
        <f>IF(E568&lt;F568,H568,G568)</f>
        <v>37</v>
      </c>
    </row>
    <row r="569" spans="2:43" x14ac:dyDescent="0.25">
      <c r="B569" s="24">
        <v>44451</v>
      </c>
      <c r="C569" s="20" t="s">
        <v>39</v>
      </c>
      <c r="D569" s="20" t="s">
        <v>32</v>
      </c>
      <c r="E569" s="2">
        <v>129.99999999999997</v>
      </c>
      <c r="F569" s="2">
        <v>-151.51515151515153</v>
      </c>
      <c r="G569">
        <v>16</v>
      </c>
      <c r="H569">
        <v>28</v>
      </c>
      <c r="I569" s="9"/>
      <c r="J569" s="2" t="str">
        <f t="shared" si="216"/>
        <v>Seattle Seahawks</v>
      </c>
      <c r="K569" s="2" t="str">
        <f t="shared" si="217"/>
        <v>Indianapolis Colts</v>
      </c>
      <c r="L569" s="17">
        <f t="shared" si="218"/>
        <v>-151.51515151515153</v>
      </c>
      <c r="M569" s="18">
        <f t="shared" si="219"/>
        <v>129.99999999999997</v>
      </c>
      <c r="N569" s="4">
        <f t="shared" si="197"/>
        <v>2.25</v>
      </c>
      <c r="O569" s="4">
        <f t="shared" si="198"/>
        <v>1.68</v>
      </c>
      <c r="P569" s="4"/>
      <c r="Q569" s="4"/>
      <c r="R569" s="1">
        <f t="shared" si="199"/>
        <v>0.44444444444444442</v>
      </c>
      <c r="S569" s="1">
        <f t="shared" si="200"/>
        <v>0.59523809523809523</v>
      </c>
      <c r="T569" s="1">
        <f t="shared" si="201"/>
        <v>3.8167938931297662E-2</v>
      </c>
      <c r="U569" s="1">
        <f t="shared" si="202"/>
        <v>7.5396825396825407E-2</v>
      </c>
      <c r="V569" s="1">
        <f t="shared" si="203"/>
        <v>0.4356031746031746</v>
      </c>
      <c r="W569" s="1"/>
      <c r="X569" s="17">
        <f t="shared" si="204"/>
        <v>1295.6673833035745</v>
      </c>
      <c r="Y569" s="18">
        <f t="shared" si="205"/>
        <v>700.89716469112057</v>
      </c>
      <c r="Z569" s="2">
        <f t="shared" si="206"/>
        <v>1230.8840141383957</v>
      </c>
      <c r="AA569" s="18">
        <f t="shared" si="207"/>
        <v>665.85230645656452</v>
      </c>
      <c r="AB569" s="2">
        <f t="shared" si="208"/>
        <v>123.08840141383958</v>
      </c>
      <c r="AC569" s="2">
        <f t="shared" si="209"/>
        <v>-150.18345514512879</v>
      </c>
      <c r="AD569" s="2">
        <f t="shared" si="210"/>
        <v>1230.8840141383957</v>
      </c>
      <c r="AE569" s="2">
        <f t="shared" si="211"/>
        <v>-1000</v>
      </c>
      <c r="AF569" s="5">
        <f t="shared" si="212"/>
        <v>1.25</v>
      </c>
      <c r="AG569" s="5">
        <f t="shared" si="213"/>
        <v>-1</v>
      </c>
      <c r="AH569" s="3">
        <f t="shared" si="214"/>
        <v>202109</v>
      </c>
      <c r="AI569" s="21">
        <v>1.68</v>
      </c>
      <c r="AJ569" s="21">
        <v>2.25</v>
      </c>
      <c r="AK569" s="21">
        <v>2.2999999999999998</v>
      </c>
      <c r="AL569" s="21">
        <v>1.66</v>
      </c>
      <c r="AO569">
        <f t="shared" si="215"/>
        <v>-160</v>
      </c>
      <c r="AP569">
        <f>IF(E569&lt;F569,G569,H569)</f>
        <v>28</v>
      </c>
      <c r="AQ569">
        <f>IF(E569&lt;F569,H569,G569)</f>
        <v>16</v>
      </c>
    </row>
    <row r="570" spans="2:43" x14ac:dyDescent="0.25">
      <c r="B570" s="24">
        <v>44451</v>
      </c>
      <c r="C570" s="20" t="s">
        <v>41</v>
      </c>
      <c r="D570" s="20" t="s">
        <v>48</v>
      </c>
      <c r="E570" s="2">
        <v>-156.25000000000003</v>
      </c>
      <c r="F570" s="2">
        <v>135</v>
      </c>
      <c r="G570">
        <v>13</v>
      </c>
      <c r="H570">
        <v>38</v>
      </c>
      <c r="I570" s="9"/>
      <c r="J570" s="2" t="str">
        <f t="shared" si="216"/>
        <v>Tennessee Titans</v>
      </c>
      <c r="K570" s="2" t="str">
        <f t="shared" si="217"/>
        <v>Arizona Cardinals</v>
      </c>
      <c r="L570" s="17">
        <f t="shared" si="218"/>
        <v>-156.25000000000003</v>
      </c>
      <c r="M570" s="18">
        <f t="shared" si="219"/>
        <v>135</v>
      </c>
      <c r="N570" s="4">
        <f t="shared" si="197"/>
        <v>1.71</v>
      </c>
      <c r="O570" s="4">
        <f t="shared" si="198"/>
        <v>2.2000000000000002</v>
      </c>
      <c r="P570" s="4"/>
      <c r="Q570" s="4"/>
      <c r="R570" s="1">
        <f t="shared" si="199"/>
        <v>0.58479532163742687</v>
      </c>
      <c r="S570" s="1">
        <f t="shared" si="200"/>
        <v>0.45454545454545453</v>
      </c>
      <c r="T570" s="1">
        <f t="shared" si="201"/>
        <v>3.7851662404092101E-2</v>
      </c>
      <c r="U570" s="1">
        <f t="shared" si="202"/>
        <v>6.5124933545986169E-2</v>
      </c>
      <c r="V570" s="1">
        <f t="shared" si="203"/>
        <v>0.57612493354598615</v>
      </c>
      <c r="W570" s="1"/>
      <c r="X570" s="17">
        <f t="shared" si="204"/>
        <v>735.73463284275692</v>
      </c>
      <c r="Y570" s="18">
        <f t="shared" si="205"/>
        <v>1235.8449349286186</v>
      </c>
      <c r="Z570" s="2">
        <f t="shared" si="206"/>
        <v>698.94790120061907</v>
      </c>
      <c r="AA570" s="18">
        <f t="shared" si="207"/>
        <v>1174.0526881821877</v>
      </c>
      <c r="AB570" s="2">
        <f t="shared" si="208"/>
        <v>-143.07218009843768</v>
      </c>
      <c r="AC570" s="2">
        <f t="shared" si="209"/>
        <v>117.40526881821877</v>
      </c>
      <c r="AD570" s="2">
        <f t="shared" si="210"/>
        <v>-1000</v>
      </c>
      <c r="AE570" s="2">
        <f t="shared" si="211"/>
        <v>1174.0526881821877</v>
      </c>
      <c r="AF570" s="5">
        <f t="shared" si="212"/>
        <v>-1</v>
      </c>
      <c r="AG570" s="5">
        <f t="shared" si="213"/>
        <v>1.2000000000000002</v>
      </c>
      <c r="AH570" s="3">
        <f t="shared" si="214"/>
        <v>202109</v>
      </c>
      <c r="AI570" s="21">
        <v>1.71</v>
      </c>
      <c r="AJ570" s="21">
        <v>2.2000000000000002</v>
      </c>
      <c r="AK570" s="21">
        <v>1.64</v>
      </c>
      <c r="AL570" s="21">
        <v>2.35</v>
      </c>
      <c r="AO570">
        <f t="shared" si="215"/>
        <v>-160</v>
      </c>
      <c r="AP570">
        <f>IF(E570&lt;F570,G570,H570)</f>
        <v>13</v>
      </c>
      <c r="AQ570">
        <f>IF(E570&lt;F570,H570,G570)</f>
        <v>38</v>
      </c>
    </row>
    <row r="571" spans="2:43" x14ac:dyDescent="0.25">
      <c r="B571" s="24">
        <v>44451</v>
      </c>
      <c r="C571" s="20" t="s">
        <v>51</v>
      </c>
      <c r="D571" s="20" t="s">
        <v>31</v>
      </c>
      <c r="E571" s="2">
        <v>100</v>
      </c>
      <c r="F571" s="2">
        <v>-120.48192771084337</v>
      </c>
      <c r="G571">
        <v>16</v>
      </c>
      <c r="H571">
        <v>20</v>
      </c>
      <c r="I571" s="9"/>
      <c r="J571" s="2" t="str">
        <f t="shared" si="216"/>
        <v>Los Angeles Chargers</v>
      </c>
      <c r="K571" s="2" t="str">
        <f t="shared" si="217"/>
        <v>Washington Football Team</v>
      </c>
      <c r="L571" s="17">
        <f t="shared" si="218"/>
        <v>-120.48192771084337</v>
      </c>
      <c r="M571" s="18">
        <f t="shared" si="219"/>
        <v>100</v>
      </c>
      <c r="N571" s="4">
        <f t="shared" si="197"/>
        <v>1.8</v>
      </c>
      <c r="O571" s="4">
        <f t="shared" si="198"/>
        <v>2.0499999999999998</v>
      </c>
      <c r="P571" s="4"/>
      <c r="Q571" s="4"/>
      <c r="R571" s="1">
        <f t="shared" si="199"/>
        <v>0.55555555555555558</v>
      </c>
      <c r="S571" s="1">
        <f t="shared" si="200"/>
        <v>0.48780487804878053</v>
      </c>
      <c r="T571" s="1">
        <f t="shared" si="201"/>
        <v>4.1558441558441461E-2</v>
      </c>
      <c r="U571" s="1">
        <f t="shared" si="202"/>
        <v>3.3875338753387524E-2</v>
      </c>
      <c r="V571" s="1">
        <f t="shared" si="203"/>
        <v>0.54487533875338756</v>
      </c>
      <c r="W571" s="1"/>
      <c r="X571" s="17">
        <f t="shared" si="204"/>
        <v>835.28218085238643</v>
      </c>
      <c r="Y571" s="18">
        <f t="shared" si="205"/>
        <v>1090.9993667390718</v>
      </c>
      <c r="Z571" s="2">
        <f t="shared" si="206"/>
        <v>793.51807180976709</v>
      </c>
      <c r="AA571" s="18">
        <f t="shared" si="207"/>
        <v>1036.449398402118</v>
      </c>
      <c r="AB571" s="2">
        <f t="shared" si="208"/>
        <v>-126.02107444375048</v>
      </c>
      <c r="AC571" s="2">
        <f t="shared" si="209"/>
        <v>103.6449398402118</v>
      </c>
      <c r="AD571" s="2">
        <f t="shared" si="210"/>
        <v>793.51807180976709</v>
      </c>
      <c r="AE571" s="2">
        <f t="shared" si="211"/>
        <v>-1000</v>
      </c>
      <c r="AF571" s="5">
        <f t="shared" si="212"/>
        <v>0.8</v>
      </c>
      <c r="AG571" s="5">
        <f t="shared" si="213"/>
        <v>-1</v>
      </c>
      <c r="AH571" s="3">
        <f t="shared" si="214"/>
        <v>202109</v>
      </c>
      <c r="AI571" s="21">
        <v>2.0499999999999998</v>
      </c>
      <c r="AJ571" s="21">
        <v>1.8</v>
      </c>
      <c r="AK571" s="21">
        <v>2</v>
      </c>
      <c r="AL571" s="21">
        <v>1.83</v>
      </c>
      <c r="AO571">
        <f t="shared" si="215"/>
        <v>-130</v>
      </c>
      <c r="AP571">
        <f>IF(E571&lt;F571,G571,H571)</f>
        <v>20</v>
      </c>
      <c r="AQ571">
        <f>IF(E571&lt;F571,H571,G571)</f>
        <v>16</v>
      </c>
    </row>
    <row r="572" spans="2:43" x14ac:dyDescent="0.25">
      <c r="B572" s="24">
        <v>44448</v>
      </c>
      <c r="C572" s="20" t="s">
        <v>27</v>
      </c>
      <c r="D572" s="20" t="s">
        <v>23</v>
      </c>
      <c r="E572" s="2">
        <v>-357.14285714285711</v>
      </c>
      <c r="F572" s="2">
        <v>275</v>
      </c>
      <c r="G572">
        <v>31</v>
      </c>
      <c r="H572">
        <v>29</v>
      </c>
      <c r="I572" s="9"/>
      <c r="J572" s="2" t="str">
        <f t="shared" si="216"/>
        <v>Tampa Bay Buccaneers</v>
      </c>
      <c r="K572" s="2" t="str">
        <f t="shared" si="217"/>
        <v>Dallas Cowboys</v>
      </c>
      <c r="L572" s="17">
        <f t="shared" si="218"/>
        <v>-357.14285714285711</v>
      </c>
      <c r="M572" s="18">
        <f t="shared" si="219"/>
        <v>275</v>
      </c>
      <c r="N572" s="4">
        <f t="shared" si="197"/>
        <v>1.37</v>
      </c>
      <c r="O572" s="4">
        <f t="shared" si="198"/>
        <v>3.2</v>
      </c>
      <c r="P572" s="4"/>
      <c r="Q572" s="4"/>
      <c r="R572" s="1">
        <f t="shared" si="199"/>
        <v>0.72992700729927007</v>
      </c>
      <c r="S572" s="1">
        <f t="shared" si="200"/>
        <v>0.3125</v>
      </c>
      <c r="T572" s="1">
        <f t="shared" si="201"/>
        <v>4.0700218818380707E-2</v>
      </c>
      <c r="U572" s="1">
        <f t="shared" si="202"/>
        <v>0.20871350364963503</v>
      </c>
      <c r="V572" s="1">
        <f t="shared" si="203"/>
        <v>0.71971350364963504</v>
      </c>
      <c r="W572" s="1"/>
      <c r="X572" s="17">
        <f t="shared" si="204"/>
        <v>389.44176388110628</v>
      </c>
      <c r="Y572" s="18">
        <f t="shared" si="205"/>
        <v>2256.8044836814311</v>
      </c>
      <c r="Z572" s="2">
        <f t="shared" si="206"/>
        <v>369.96967568705094</v>
      </c>
      <c r="AA572" s="18">
        <f t="shared" si="207"/>
        <v>2143.9642594973593</v>
      </c>
      <c r="AB572" s="2">
        <f t="shared" si="208"/>
        <v>-270.29242278923357</v>
      </c>
      <c r="AC572" s="2">
        <f t="shared" si="209"/>
        <v>214.39642594973594</v>
      </c>
      <c r="AD572" s="2">
        <f t="shared" si="210"/>
        <v>369.96967568705094</v>
      </c>
      <c r="AE572" s="2">
        <f t="shared" si="211"/>
        <v>-1000</v>
      </c>
      <c r="AF572" s="5">
        <f t="shared" si="212"/>
        <v>0.37000000000000011</v>
      </c>
      <c r="AG572" s="5">
        <f t="shared" si="213"/>
        <v>-1</v>
      </c>
      <c r="AH572" s="3">
        <f t="shared" si="214"/>
        <v>202109</v>
      </c>
      <c r="AI572" s="21">
        <v>1.37</v>
      </c>
      <c r="AJ572" s="21">
        <v>3.2</v>
      </c>
      <c r="AK572" s="21">
        <v>1.28</v>
      </c>
      <c r="AL572" s="21">
        <v>3.75</v>
      </c>
      <c r="AO572">
        <f t="shared" si="215"/>
        <v>-400</v>
      </c>
      <c r="AP572">
        <f>IF(E572&lt;F572,G572,H572)</f>
        <v>31</v>
      </c>
      <c r="AQ572">
        <f>IF(E572&lt;F572,H572,G572)</f>
        <v>29</v>
      </c>
    </row>
    <row r="573" spans="2:43" x14ac:dyDescent="0.25">
      <c r="B573" s="24">
        <v>44234</v>
      </c>
      <c r="C573" s="20" t="s">
        <v>27</v>
      </c>
      <c r="D573" s="20" t="s">
        <v>20</v>
      </c>
      <c r="E573" s="2">
        <v>140</v>
      </c>
      <c r="F573" s="2">
        <v>-161.29032258064512</v>
      </c>
      <c r="G573">
        <v>31</v>
      </c>
      <c r="H573">
        <v>9</v>
      </c>
      <c r="I573" s="9"/>
      <c r="J573" s="2" t="str">
        <f t="shared" si="216"/>
        <v>Kansas City Chiefs</v>
      </c>
      <c r="K573" s="2" t="str">
        <f t="shared" si="217"/>
        <v>Tampa Bay Buccaneers</v>
      </c>
      <c r="L573" s="17">
        <f t="shared" si="218"/>
        <v>-161.29032258064512</v>
      </c>
      <c r="M573" s="18">
        <f t="shared" si="219"/>
        <v>140</v>
      </c>
      <c r="N573" s="4">
        <f t="shared" si="197"/>
        <v>1.57</v>
      </c>
      <c r="O573" s="4">
        <f t="shared" si="198"/>
        <v>2.5499999999999998</v>
      </c>
      <c r="P573" s="4"/>
      <c r="Q573" s="4"/>
      <c r="R573" s="1">
        <f t="shared" si="199"/>
        <v>0.63694267515923564</v>
      </c>
      <c r="S573" s="1">
        <f t="shared" si="200"/>
        <v>0.39215686274509809</v>
      </c>
      <c r="T573" s="1">
        <f t="shared" si="201"/>
        <v>2.8276699029126329E-2</v>
      </c>
      <c r="U573" s="1">
        <f t="shared" si="202"/>
        <v>0.12239290620706877</v>
      </c>
      <c r="V573" s="1">
        <f t="shared" si="203"/>
        <v>0.63339290620706878</v>
      </c>
      <c r="W573" s="1"/>
      <c r="X573" s="17">
        <f t="shared" si="204"/>
        <v>578.79886276004493</v>
      </c>
      <c r="Y573" s="18">
        <f t="shared" si="205"/>
        <v>1558.0808321378222</v>
      </c>
      <c r="Z573" s="2">
        <f t="shared" si="206"/>
        <v>549.85891962204266</v>
      </c>
      <c r="AA573" s="18">
        <f t="shared" si="207"/>
        <v>1480.1767905309309</v>
      </c>
      <c r="AB573" s="2">
        <f t="shared" si="208"/>
        <v>-181.86483192586408</v>
      </c>
      <c r="AC573" s="2">
        <f t="shared" si="209"/>
        <v>148.0176790530931</v>
      </c>
      <c r="AD573" s="2">
        <f t="shared" si="210"/>
        <v>-1000</v>
      </c>
      <c r="AE573" s="2">
        <f t="shared" si="211"/>
        <v>1480.1767905309309</v>
      </c>
      <c r="AF573" s="5">
        <f t="shared" si="212"/>
        <v>-1</v>
      </c>
      <c r="AG573" s="5">
        <f t="shared" si="213"/>
        <v>1.5499999999999998</v>
      </c>
      <c r="AH573" s="3">
        <f t="shared" si="214"/>
        <v>202102</v>
      </c>
      <c r="AI573" s="21">
        <v>2.5499999999999998</v>
      </c>
      <c r="AJ573" s="21">
        <v>1.57</v>
      </c>
      <c r="AK573" s="21">
        <v>2.4</v>
      </c>
      <c r="AL573" s="21">
        <v>1.62</v>
      </c>
      <c r="AO573">
        <f t="shared" si="215"/>
        <v>-170</v>
      </c>
      <c r="AP573">
        <f>IF(E573&lt;F573,G573,H573)</f>
        <v>9</v>
      </c>
      <c r="AQ573">
        <f>IF(E573&lt;F573,H573,G573)</f>
        <v>31</v>
      </c>
    </row>
    <row r="574" spans="2:43" x14ac:dyDescent="0.25">
      <c r="B574" s="24">
        <v>44220</v>
      </c>
      <c r="C574" s="20" t="s">
        <v>20</v>
      </c>
      <c r="D574" s="20" t="s">
        <v>24</v>
      </c>
      <c r="E574" s="2">
        <v>-156.25000000000003</v>
      </c>
      <c r="F574" s="2">
        <v>135</v>
      </c>
      <c r="G574">
        <v>38</v>
      </c>
      <c r="H574">
        <v>24</v>
      </c>
      <c r="I574" s="9"/>
      <c r="J574" s="2" t="str">
        <f t="shared" si="216"/>
        <v>Kansas City Chiefs</v>
      </c>
      <c r="K574" s="2" t="str">
        <f t="shared" si="217"/>
        <v>Buffalo Bills</v>
      </c>
      <c r="L574" s="17">
        <f t="shared" si="218"/>
        <v>-156.25000000000003</v>
      </c>
      <c r="M574" s="18">
        <f t="shared" si="219"/>
        <v>135</v>
      </c>
      <c r="N574" s="4">
        <f t="shared" si="197"/>
        <v>1.66</v>
      </c>
      <c r="O574" s="4">
        <f t="shared" si="198"/>
        <v>2.2999999999999998</v>
      </c>
      <c r="P574" s="4"/>
      <c r="Q574" s="4"/>
      <c r="R574" s="1">
        <f t="shared" si="199"/>
        <v>0.60240963855421692</v>
      </c>
      <c r="S574" s="1">
        <f t="shared" si="200"/>
        <v>0.43478260869565222</v>
      </c>
      <c r="T574" s="1">
        <f t="shared" si="201"/>
        <v>3.5858585858585923E-2</v>
      </c>
      <c r="U574" s="1">
        <f t="shared" si="202"/>
        <v>8.3813514929282351E-2</v>
      </c>
      <c r="V574" s="1">
        <f t="shared" si="203"/>
        <v>0.59481351492928236</v>
      </c>
      <c r="W574" s="1"/>
      <c r="X574" s="17">
        <f t="shared" si="204"/>
        <v>681.19919084032654</v>
      </c>
      <c r="Y574" s="18">
        <f t="shared" si="205"/>
        <v>1332.032655245516</v>
      </c>
      <c r="Z574" s="2">
        <f t="shared" si="206"/>
        <v>647.13923129831016</v>
      </c>
      <c r="AA574" s="18">
        <f t="shared" si="207"/>
        <v>1265.4310224832402</v>
      </c>
      <c r="AB574" s="2">
        <f t="shared" si="208"/>
        <v>-154.5262521009227</v>
      </c>
      <c r="AC574" s="2">
        <f t="shared" si="209"/>
        <v>126.54310224832402</v>
      </c>
      <c r="AD574" s="2">
        <f t="shared" si="210"/>
        <v>647.13923129831016</v>
      </c>
      <c r="AE574" s="2">
        <f t="shared" si="211"/>
        <v>-1000</v>
      </c>
      <c r="AF574" s="5">
        <f t="shared" si="212"/>
        <v>0.65999999999999992</v>
      </c>
      <c r="AG574" s="5">
        <f t="shared" si="213"/>
        <v>-1</v>
      </c>
      <c r="AH574" s="3">
        <f t="shared" si="214"/>
        <v>202101</v>
      </c>
      <c r="AI574" s="21">
        <v>1.66</v>
      </c>
      <c r="AJ574" s="21">
        <v>2.2999999999999998</v>
      </c>
      <c r="AK574" s="21">
        <v>1.64</v>
      </c>
      <c r="AL574" s="21">
        <v>2.35</v>
      </c>
      <c r="AO574">
        <f t="shared" si="215"/>
        <v>-160</v>
      </c>
      <c r="AP574">
        <f>IF(E574&lt;F574,G574,H574)</f>
        <v>38</v>
      </c>
      <c r="AQ574">
        <f>IF(E574&lt;F574,H574,G574)</f>
        <v>24</v>
      </c>
    </row>
    <row r="575" spans="2:43" x14ac:dyDescent="0.25">
      <c r="B575" s="24">
        <v>44220</v>
      </c>
      <c r="C575" s="20" t="s">
        <v>33</v>
      </c>
      <c r="D575" s="20" t="s">
        <v>27</v>
      </c>
      <c r="E575" s="2">
        <v>-175.43859649122805</v>
      </c>
      <c r="F575" s="2">
        <v>154.99999999999997</v>
      </c>
      <c r="G575">
        <v>26</v>
      </c>
      <c r="H575">
        <v>31</v>
      </c>
      <c r="I575" s="9"/>
      <c r="J575" s="2" t="str">
        <f t="shared" si="216"/>
        <v>Green Bay Packers</v>
      </c>
      <c r="K575" s="2" t="str">
        <f t="shared" si="217"/>
        <v>Tampa Bay Buccaneers</v>
      </c>
      <c r="L575" s="17">
        <f t="shared" si="218"/>
        <v>-175.43859649122805</v>
      </c>
      <c r="M575" s="18">
        <f t="shared" si="219"/>
        <v>154.99999999999997</v>
      </c>
      <c r="N575" s="4">
        <f t="shared" si="197"/>
        <v>1.5</v>
      </c>
      <c r="O575" s="4">
        <f t="shared" si="198"/>
        <v>2.7</v>
      </c>
      <c r="P575" s="4"/>
      <c r="Q575" s="4"/>
      <c r="R575" s="1">
        <f t="shared" si="199"/>
        <v>0.66666666666666663</v>
      </c>
      <c r="S575" s="1">
        <f t="shared" si="200"/>
        <v>0.37037037037037035</v>
      </c>
      <c r="T575" s="1">
        <f t="shared" si="201"/>
        <v>3.5714285714285587E-2</v>
      </c>
      <c r="U575" s="1">
        <f t="shared" si="202"/>
        <v>0.14814814814814814</v>
      </c>
      <c r="V575" s="1">
        <f t="shared" si="203"/>
        <v>0.65914814814814815</v>
      </c>
      <c r="W575" s="1"/>
      <c r="X575" s="17">
        <f t="shared" si="204"/>
        <v>517.10962521773342</v>
      </c>
      <c r="Y575" s="18">
        <f t="shared" si="205"/>
        <v>1734.0124117028765</v>
      </c>
      <c r="Z575" s="2">
        <f t="shared" si="206"/>
        <v>491.25414395684675</v>
      </c>
      <c r="AA575" s="18">
        <f t="shared" si="207"/>
        <v>1647.3117911177326</v>
      </c>
      <c r="AB575" s="2">
        <f t="shared" si="208"/>
        <v>-203.56062382403903</v>
      </c>
      <c r="AC575" s="2">
        <f t="shared" si="209"/>
        <v>164.73117911177326</v>
      </c>
      <c r="AD575" s="2">
        <f t="shared" si="210"/>
        <v>-1000</v>
      </c>
      <c r="AE575" s="2">
        <f t="shared" si="211"/>
        <v>1647.3117911177326</v>
      </c>
      <c r="AF575" s="5">
        <f t="shared" si="212"/>
        <v>-1</v>
      </c>
      <c r="AG575" s="5">
        <f t="shared" si="213"/>
        <v>1.7000000000000002</v>
      </c>
      <c r="AH575" s="3">
        <f t="shared" si="214"/>
        <v>202101</v>
      </c>
      <c r="AI575" s="21">
        <v>1.5</v>
      </c>
      <c r="AJ575" s="21">
        <v>2.7</v>
      </c>
      <c r="AK575" s="21">
        <v>1.57</v>
      </c>
      <c r="AL575" s="21">
        <v>2.5499999999999998</v>
      </c>
      <c r="AO575">
        <f t="shared" si="215"/>
        <v>-180</v>
      </c>
      <c r="AP575">
        <f>IF(E575&lt;F575,G575,H575)</f>
        <v>26</v>
      </c>
      <c r="AQ575">
        <f>IF(E575&lt;F575,H575,G575)</f>
        <v>31</v>
      </c>
    </row>
    <row r="576" spans="2:43" x14ac:dyDescent="0.25">
      <c r="B576" s="24">
        <v>44213</v>
      </c>
      <c r="C576" s="20" t="s">
        <v>43</v>
      </c>
      <c r="D576" s="20" t="s">
        <v>27</v>
      </c>
      <c r="E576" s="2">
        <v>-147.05882352941177</v>
      </c>
      <c r="F576" s="2">
        <v>125</v>
      </c>
      <c r="G576">
        <v>20</v>
      </c>
      <c r="H576">
        <v>30</v>
      </c>
      <c r="I576" s="9"/>
      <c r="J576" s="2" t="str">
        <f t="shared" si="216"/>
        <v>New Orleans Saints</v>
      </c>
      <c r="K576" s="2" t="str">
        <f t="shared" si="217"/>
        <v>Tampa Bay Buccaneers</v>
      </c>
      <c r="L576" s="17">
        <f t="shared" si="218"/>
        <v>-147.05882352941177</v>
      </c>
      <c r="M576" s="18">
        <f t="shared" si="219"/>
        <v>125</v>
      </c>
      <c r="N576" s="4">
        <f t="shared" si="197"/>
        <v>1.52</v>
      </c>
      <c r="O576" s="4">
        <f t="shared" si="198"/>
        <v>2.67</v>
      </c>
      <c r="P576" s="4"/>
      <c r="Q576" s="4"/>
      <c r="R576" s="1">
        <f t="shared" si="199"/>
        <v>0.65789473684210531</v>
      </c>
      <c r="S576" s="1">
        <f t="shared" si="200"/>
        <v>0.37453183520599254</v>
      </c>
      <c r="T576" s="1">
        <f t="shared" si="201"/>
        <v>3.1408114558472477E-2</v>
      </c>
      <c r="U576" s="1">
        <f t="shared" si="202"/>
        <v>0.14168145081805639</v>
      </c>
      <c r="V576" s="1">
        <f t="shared" si="203"/>
        <v>0.6526814508180564</v>
      </c>
      <c r="W576" s="1"/>
      <c r="X576" s="17">
        <f t="shared" si="204"/>
        <v>532.14098354813416</v>
      </c>
      <c r="Y576" s="18">
        <f t="shared" si="205"/>
        <v>1687.6788921698521</v>
      </c>
      <c r="Z576" s="2">
        <f t="shared" si="206"/>
        <v>505.53393437072742</v>
      </c>
      <c r="AA576" s="18">
        <f t="shared" si="207"/>
        <v>1603.2949475613595</v>
      </c>
      <c r="AB576" s="2">
        <f t="shared" si="208"/>
        <v>-197.81065760595641</v>
      </c>
      <c r="AC576" s="2">
        <f t="shared" si="209"/>
        <v>160.32949475613594</v>
      </c>
      <c r="AD576" s="2">
        <f t="shared" si="210"/>
        <v>-1000</v>
      </c>
      <c r="AE576" s="2">
        <f t="shared" si="211"/>
        <v>1603.2949475613595</v>
      </c>
      <c r="AF576" s="5">
        <f t="shared" si="212"/>
        <v>-1</v>
      </c>
      <c r="AG576" s="5">
        <f t="shared" si="213"/>
        <v>1.67</v>
      </c>
      <c r="AH576" s="3">
        <f t="shared" si="214"/>
        <v>202101</v>
      </c>
      <c r="AI576" s="21">
        <v>1.52</v>
      </c>
      <c r="AJ576" s="21">
        <v>2.67</v>
      </c>
      <c r="AK576" s="21">
        <v>1.68</v>
      </c>
      <c r="AL576" s="21">
        <v>2.25</v>
      </c>
      <c r="AO576">
        <f t="shared" si="215"/>
        <v>-150</v>
      </c>
      <c r="AP576">
        <f>IF(E576&lt;F576,G576,H576)</f>
        <v>20</v>
      </c>
      <c r="AQ576">
        <f>IF(E576&lt;F576,H576,G576)</f>
        <v>30</v>
      </c>
    </row>
    <row r="577" spans="2:43" x14ac:dyDescent="0.25">
      <c r="B577" s="24">
        <v>44213</v>
      </c>
      <c r="C577" s="20" t="s">
        <v>20</v>
      </c>
      <c r="D577" s="20" t="s">
        <v>46</v>
      </c>
      <c r="E577" s="2">
        <v>-400</v>
      </c>
      <c r="F577" s="2">
        <v>320</v>
      </c>
      <c r="G577">
        <v>22</v>
      </c>
      <c r="H577">
        <v>17</v>
      </c>
      <c r="I577" s="9"/>
      <c r="J577" s="2" t="str">
        <f t="shared" si="216"/>
        <v>Kansas City Chiefs</v>
      </c>
      <c r="K577" s="2" t="str">
        <f t="shared" si="217"/>
        <v>Cleveland Browns</v>
      </c>
      <c r="L577" s="17">
        <f t="shared" si="218"/>
        <v>-400</v>
      </c>
      <c r="M577" s="18">
        <f t="shared" si="219"/>
        <v>320</v>
      </c>
      <c r="N577" s="4">
        <f t="shared" si="197"/>
        <v>1.2</v>
      </c>
      <c r="O577" s="4">
        <f t="shared" si="198"/>
        <v>4.75</v>
      </c>
      <c r="P577" s="4"/>
      <c r="Q577" s="4"/>
      <c r="R577" s="1">
        <f t="shared" si="199"/>
        <v>0.83333333333333337</v>
      </c>
      <c r="S577" s="1">
        <f t="shared" si="200"/>
        <v>0.21052631578947367</v>
      </c>
      <c r="T577" s="1">
        <f t="shared" si="201"/>
        <v>4.2016806722689037E-2</v>
      </c>
      <c r="U577" s="1">
        <f t="shared" si="202"/>
        <v>0.31140350877192985</v>
      </c>
      <c r="V577" s="1">
        <f t="shared" si="203"/>
        <v>0.82240350877192991</v>
      </c>
      <c r="W577" s="1"/>
      <c r="X577" s="17">
        <f t="shared" si="204"/>
        <v>215.94811954689931</v>
      </c>
      <c r="Y577" s="18">
        <f t="shared" si="205"/>
        <v>3787.1793685900598</v>
      </c>
      <c r="Z577" s="2">
        <f t="shared" si="206"/>
        <v>205.15071356955434</v>
      </c>
      <c r="AA577" s="18">
        <f t="shared" si="207"/>
        <v>3597.8204001605568</v>
      </c>
      <c r="AB577" s="2">
        <f t="shared" si="208"/>
        <v>-487.44651315139578</v>
      </c>
      <c r="AC577" s="2">
        <f t="shared" si="209"/>
        <v>359.7820400160557</v>
      </c>
      <c r="AD577" s="2">
        <f t="shared" si="210"/>
        <v>205.15071356955434</v>
      </c>
      <c r="AE577" s="2">
        <f t="shared" si="211"/>
        <v>-1000</v>
      </c>
      <c r="AF577" s="5">
        <f t="shared" si="212"/>
        <v>0.19999999999999996</v>
      </c>
      <c r="AG577" s="5">
        <f t="shared" si="213"/>
        <v>-1</v>
      </c>
      <c r="AH577" s="3">
        <f t="shared" si="214"/>
        <v>202101</v>
      </c>
      <c r="AI577" s="21">
        <v>1.2</v>
      </c>
      <c r="AJ577" s="21">
        <v>4.75</v>
      </c>
      <c r="AK577" s="21">
        <v>1.25</v>
      </c>
      <c r="AL577" s="21">
        <v>4.2</v>
      </c>
      <c r="AO577">
        <f t="shared" si="215"/>
        <v>-400</v>
      </c>
      <c r="AP577">
        <f>IF(E577&lt;F577,G577,H577)</f>
        <v>22</v>
      </c>
      <c r="AQ577">
        <f>IF(E577&lt;F577,H577,G577)</f>
        <v>17</v>
      </c>
    </row>
    <row r="578" spans="2:43" x14ac:dyDescent="0.25">
      <c r="B578" s="24">
        <v>44212</v>
      </c>
      <c r="C578" s="20" t="s">
        <v>24</v>
      </c>
      <c r="D578" s="20" t="s">
        <v>28</v>
      </c>
      <c r="E578" s="2">
        <v>-140.84507042253523</v>
      </c>
      <c r="F578" s="2">
        <v>120.00000000000001</v>
      </c>
      <c r="G578">
        <v>17</v>
      </c>
      <c r="H578">
        <v>3</v>
      </c>
      <c r="I578" s="9"/>
      <c r="J578" s="2" t="str">
        <f t="shared" si="216"/>
        <v>Buffalo Bills</v>
      </c>
      <c r="K578" s="2" t="str">
        <f t="shared" si="217"/>
        <v>Baltimore Ravens</v>
      </c>
      <c r="L578" s="17">
        <f t="shared" si="218"/>
        <v>-140.84507042253523</v>
      </c>
      <c r="M578" s="18">
        <f t="shared" si="219"/>
        <v>120.00000000000001</v>
      </c>
      <c r="N578" s="4">
        <f t="shared" si="197"/>
        <v>1.66</v>
      </c>
      <c r="O578" s="4">
        <f t="shared" si="198"/>
        <v>2.2999999999999998</v>
      </c>
      <c r="P578" s="4"/>
      <c r="Q578" s="4"/>
      <c r="R578" s="1">
        <f t="shared" si="199"/>
        <v>0.60240963855421692</v>
      </c>
      <c r="S578" s="1">
        <f t="shared" si="200"/>
        <v>0.43478260869565222</v>
      </c>
      <c r="T578" s="1">
        <f t="shared" si="201"/>
        <v>3.5858585858585923E-2</v>
      </c>
      <c r="U578" s="1">
        <f t="shared" si="202"/>
        <v>8.3813514929282351E-2</v>
      </c>
      <c r="V578" s="1">
        <f t="shared" si="203"/>
        <v>0.59481351492928236</v>
      </c>
      <c r="W578" s="1"/>
      <c r="X578" s="17">
        <f t="shared" si="204"/>
        <v>681.19919084032654</v>
      </c>
      <c r="Y578" s="18">
        <f t="shared" si="205"/>
        <v>1332.032655245516</v>
      </c>
      <c r="Z578" s="2">
        <f t="shared" si="206"/>
        <v>647.13923129831016</v>
      </c>
      <c r="AA578" s="18">
        <f t="shared" si="207"/>
        <v>1265.4310224832402</v>
      </c>
      <c r="AB578" s="2">
        <f t="shared" si="208"/>
        <v>-154.5262521009227</v>
      </c>
      <c r="AC578" s="2">
        <f t="shared" si="209"/>
        <v>126.54310224832402</v>
      </c>
      <c r="AD578" s="2">
        <f t="shared" si="210"/>
        <v>647.13923129831016</v>
      </c>
      <c r="AE578" s="2">
        <f t="shared" si="211"/>
        <v>-1000</v>
      </c>
      <c r="AF578" s="5">
        <f t="shared" si="212"/>
        <v>0.65999999999999992</v>
      </c>
      <c r="AG578" s="5">
        <f t="shared" si="213"/>
        <v>-1</v>
      </c>
      <c r="AH578" s="3">
        <f t="shared" si="214"/>
        <v>202101</v>
      </c>
      <c r="AI578" s="21">
        <v>1.66</v>
      </c>
      <c r="AJ578" s="21">
        <v>2.2999999999999998</v>
      </c>
      <c r="AK578" s="21">
        <v>1.71</v>
      </c>
      <c r="AL578" s="21">
        <v>2.2000000000000002</v>
      </c>
      <c r="AO578">
        <f t="shared" si="215"/>
        <v>-150</v>
      </c>
      <c r="AP578">
        <f>IF(E578&lt;F578,G578,H578)</f>
        <v>17</v>
      </c>
      <c r="AQ578">
        <f>IF(E578&lt;F578,H578,G578)</f>
        <v>3</v>
      </c>
    </row>
    <row r="579" spans="2:43" x14ac:dyDescent="0.25">
      <c r="B579" s="24">
        <v>44212</v>
      </c>
      <c r="C579" s="20" t="s">
        <v>33</v>
      </c>
      <c r="D579" s="20" t="s">
        <v>47</v>
      </c>
      <c r="E579" s="2">
        <v>-370.37037037037032</v>
      </c>
      <c r="F579" s="2">
        <v>290</v>
      </c>
      <c r="G579">
        <v>32</v>
      </c>
      <c r="H579">
        <v>18</v>
      </c>
      <c r="I579" s="9"/>
      <c r="J579" s="2" t="str">
        <f t="shared" si="216"/>
        <v>Green Bay Packers</v>
      </c>
      <c r="K579" s="2" t="str">
        <f t="shared" si="217"/>
        <v>Los Angeles Rams</v>
      </c>
      <c r="L579" s="17">
        <f t="shared" si="218"/>
        <v>-370.37037037037032</v>
      </c>
      <c r="M579" s="18">
        <f t="shared" si="219"/>
        <v>290</v>
      </c>
      <c r="N579" s="4">
        <f t="shared" si="197"/>
        <v>1.29</v>
      </c>
      <c r="O579" s="4">
        <f t="shared" si="198"/>
        <v>3.7</v>
      </c>
      <c r="P579" s="4"/>
      <c r="Q579" s="4"/>
      <c r="R579" s="1">
        <f t="shared" si="199"/>
        <v>0.77519379844961234</v>
      </c>
      <c r="S579" s="1">
        <f t="shared" si="200"/>
        <v>0.27027027027027023</v>
      </c>
      <c r="T579" s="1">
        <f t="shared" si="201"/>
        <v>4.3486973947895691E-2</v>
      </c>
      <c r="U579" s="1">
        <f t="shared" si="202"/>
        <v>0.25246176408967103</v>
      </c>
      <c r="V579" s="1">
        <f t="shared" si="203"/>
        <v>0.76346176408967104</v>
      </c>
      <c r="W579" s="1"/>
      <c r="X579" s="17">
        <f t="shared" si="204"/>
        <v>309.82329048576543</v>
      </c>
      <c r="Y579" s="18">
        <f t="shared" si="205"/>
        <v>2773.304285017382</v>
      </c>
      <c r="Z579" s="2">
        <f t="shared" si="206"/>
        <v>294.33212596147712</v>
      </c>
      <c r="AA579" s="18">
        <f t="shared" si="207"/>
        <v>2634.6390707665128</v>
      </c>
      <c r="AB579" s="2">
        <f t="shared" si="208"/>
        <v>-339.75224305989701</v>
      </c>
      <c r="AC579" s="2">
        <f t="shared" si="209"/>
        <v>263.46390707665125</v>
      </c>
      <c r="AD579" s="2">
        <f t="shared" si="210"/>
        <v>294.33212596147712</v>
      </c>
      <c r="AE579" s="2">
        <f t="shared" si="211"/>
        <v>-1000</v>
      </c>
      <c r="AF579" s="5">
        <f t="shared" si="212"/>
        <v>0.29000000000000004</v>
      </c>
      <c r="AG579" s="5">
        <f t="shared" si="213"/>
        <v>-1</v>
      </c>
      <c r="AH579" s="3">
        <f t="shared" si="214"/>
        <v>202101</v>
      </c>
      <c r="AI579" s="21">
        <v>1.29</v>
      </c>
      <c r="AJ579" s="21">
        <v>3.7</v>
      </c>
      <c r="AK579" s="21">
        <v>1.27</v>
      </c>
      <c r="AL579" s="21">
        <v>3.9</v>
      </c>
      <c r="AO579">
        <f t="shared" si="215"/>
        <v>-400</v>
      </c>
      <c r="AP579">
        <f>IF(E579&lt;F579,G579,H579)</f>
        <v>32</v>
      </c>
      <c r="AQ579">
        <f>IF(E579&lt;F579,H579,G579)</f>
        <v>18</v>
      </c>
    </row>
    <row r="580" spans="2:43" x14ac:dyDescent="0.25">
      <c r="B580" s="24">
        <v>44206</v>
      </c>
      <c r="C580" s="20" t="s">
        <v>45</v>
      </c>
      <c r="D580" s="20" t="s">
        <v>46</v>
      </c>
      <c r="E580" s="2">
        <v>-250.00000000000006</v>
      </c>
      <c r="F580" s="2">
        <v>210</v>
      </c>
      <c r="G580">
        <v>37</v>
      </c>
      <c r="H580">
        <v>48</v>
      </c>
      <c r="I580" s="9"/>
      <c r="J580" s="2" t="str">
        <f t="shared" si="216"/>
        <v>Pittsburgh Steelers</v>
      </c>
      <c r="K580" s="2" t="str">
        <f t="shared" si="217"/>
        <v>Cleveland Browns</v>
      </c>
      <c r="L580" s="17">
        <f t="shared" si="218"/>
        <v>-250.00000000000006</v>
      </c>
      <c r="M580" s="18">
        <f t="shared" si="219"/>
        <v>210</v>
      </c>
      <c r="N580" s="4">
        <f t="shared" si="197"/>
        <v>1.5</v>
      </c>
      <c r="O580" s="4">
        <f t="shared" si="198"/>
        <v>2.7</v>
      </c>
      <c r="P580" s="4"/>
      <c r="Q580" s="4"/>
      <c r="R580" s="1">
        <f t="shared" si="199"/>
        <v>0.66666666666666663</v>
      </c>
      <c r="S580" s="1">
        <f t="shared" si="200"/>
        <v>0.37037037037037035</v>
      </c>
      <c r="T580" s="1">
        <f t="shared" si="201"/>
        <v>3.5714285714285587E-2</v>
      </c>
      <c r="U580" s="1">
        <f t="shared" si="202"/>
        <v>0.14814814814814814</v>
      </c>
      <c r="V580" s="1">
        <f t="shared" si="203"/>
        <v>0.65914814814814815</v>
      </c>
      <c r="W580" s="1"/>
      <c r="X580" s="17">
        <f t="shared" si="204"/>
        <v>517.10962521773342</v>
      </c>
      <c r="Y580" s="18">
        <f t="shared" si="205"/>
        <v>1734.0124117028765</v>
      </c>
      <c r="Z580" s="2">
        <f t="shared" si="206"/>
        <v>491.25414395684675</v>
      </c>
      <c r="AA580" s="18">
        <f t="shared" si="207"/>
        <v>1647.3117911177326</v>
      </c>
      <c r="AB580" s="2">
        <f t="shared" si="208"/>
        <v>-203.56062382403903</v>
      </c>
      <c r="AC580" s="2">
        <f t="shared" si="209"/>
        <v>164.73117911177326</v>
      </c>
      <c r="AD580" s="2">
        <f t="shared" si="210"/>
        <v>-1000</v>
      </c>
      <c r="AE580" s="2">
        <f t="shared" si="211"/>
        <v>1647.3117911177326</v>
      </c>
      <c r="AF580" s="5">
        <f t="shared" si="212"/>
        <v>-1</v>
      </c>
      <c r="AG580" s="5">
        <f t="shared" si="213"/>
        <v>1.7000000000000002</v>
      </c>
      <c r="AH580" s="3">
        <f t="shared" si="214"/>
        <v>202101</v>
      </c>
      <c r="AI580" s="21">
        <v>1.5</v>
      </c>
      <c r="AJ580" s="21">
        <v>2.7</v>
      </c>
      <c r="AK580" s="21">
        <v>1.4</v>
      </c>
      <c r="AL580" s="21">
        <v>3.1</v>
      </c>
      <c r="AO580">
        <f t="shared" si="215"/>
        <v>-300</v>
      </c>
      <c r="AP580">
        <f>IF(E580&lt;F580,G580,H580)</f>
        <v>37</v>
      </c>
      <c r="AQ580">
        <f>IF(E580&lt;F580,H580,G580)</f>
        <v>48</v>
      </c>
    </row>
    <row r="581" spans="2:43" x14ac:dyDescent="0.25">
      <c r="B581" s="24">
        <v>44206</v>
      </c>
      <c r="C581" s="20" t="s">
        <v>43</v>
      </c>
      <c r="D581" s="20" t="s">
        <v>37</v>
      </c>
      <c r="E581" s="2">
        <v>-625.00000000000034</v>
      </c>
      <c r="F581" s="2">
        <v>450</v>
      </c>
      <c r="G581">
        <v>21</v>
      </c>
      <c r="H581">
        <v>9</v>
      </c>
      <c r="I581" s="9"/>
      <c r="J581" s="2" t="str">
        <f t="shared" si="216"/>
        <v>New Orleans Saints</v>
      </c>
      <c r="K581" s="2" t="str">
        <f t="shared" si="217"/>
        <v>Chicago Bears</v>
      </c>
      <c r="L581" s="17">
        <f t="shared" si="218"/>
        <v>-625.00000000000034</v>
      </c>
      <c r="M581" s="18">
        <f t="shared" si="219"/>
        <v>450</v>
      </c>
      <c r="N581" s="4">
        <f t="shared" ref="N581:N644" si="220">IF(E581&lt;0,AI581,AJ581)</f>
        <v>1.22</v>
      </c>
      <c r="O581" s="4">
        <f t="shared" ref="O581:O644" si="221">IF(E581&lt;0,AJ581,AI581)</f>
        <v>4.5</v>
      </c>
      <c r="P581" s="4"/>
      <c r="Q581" s="4"/>
      <c r="R581" s="1">
        <f t="shared" ref="R581:R644" si="222">1/N581</f>
        <v>0.81967213114754101</v>
      </c>
      <c r="S581" s="1">
        <f t="shared" ref="S581:S644" si="223">1/O581</f>
        <v>0.22222222222222221</v>
      </c>
      <c r="T581" s="1">
        <f t="shared" ref="T581:T644" si="224">1-N581*O581/(N581+O581)</f>
        <v>4.0209790209790097E-2</v>
      </c>
      <c r="U581" s="1">
        <f t="shared" ref="U581:U644" si="225">ABS(R581-S581)/2</f>
        <v>0.2987249544626594</v>
      </c>
      <c r="V581" s="1">
        <f t="shared" ref="V581:V644" si="226">V$1+IF(N581&lt;=O581,U581,-U581)</f>
        <v>0.80972495446265946</v>
      </c>
      <c r="W581" s="1"/>
      <c r="X581" s="17">
        <f t="shared" ref="X581:X644" si="227">(1/V581-1)*1000</f>
        <v>234.98725646118768</v>
      </c>
      <c r="Y581" s="18">
        <f t="shared" ref="Y581:Y644" si="228">1000000/(X581+W$1)-X$1</f>
        <v>3526.591123964678</v>
      </c>
      <c r="Z581" s="2">
        <f t="shared" ref="Z581:Z644" si="229">X581*0.95</f>
        <v>223.2378936381283</v>
      </c>
      <c r="AA581" s="18">
        <f t="shared" ref="AA581:AA644" si="230">Y581*0.95</f>
        <v>3350.2615677664439</v>
      </c>
      <c r="AB581" s="2">
        <f t="shared" ref="AB581:AB644" si="231">IF(Z581&lt;1000,-100000/Z581,Z581/10)</f>
        <v>-447.95262296329213</v>
      </c>
      <c r="AC581" s="2">
        <f t="shared" ref="AC581:AC644" si="232">IF(AA581&lt;1000,-100000/AA581,AA581/10)</f>
        <v>335.02615677664437</v>
      </c>
      <c r="AD581" s="2">
        <f t="shared" ref="AD581:AD644" si="233">IF(AP581&gt;AQ581,Z581,-1000)</f>
        <v>223.2378936381283</v>
      </c>
      <c r="AE581" s="2">
        <f t="shared" ref="AE581:AE644" si="234">IF(AQ581&gt;AP581,AA581,-1000)</f>
        <v>-1000</v>
      </c>
      <c r="AF581" s="5">
        <f t="shared" ref="AF581:AF644" si="235">IF(AP581&gt;AQ581,N581-1,-1)</f>
        <v>0.21999999999999997</v>
      </c>
      <c r="AG581" s="5">
        <f t="shared" ref="AG581:AG644" si="236">IF(AQ581&gt;AP581,O581-1,-1)</f>
        <v>-1</v>
      </c>
      <c r="AH581" s="3">
        <f t="shared" ref="AH581:AH644" si="237">YEAR(B581)*100+MONTH(B581)</f>
        <v>202101</v>
      </c>
      <c r="AI581" s="21">
        <v>1.22</v>
      </c>
      <c r="AJ581" s="21">
        <v>4.5</v>
      </c>
      <c r="AK581" s="21">
        <v>1.1599999999999999</v>
      </c>
      <c r="AL581" s="21">
        <v>5.5</v>
      </c>
      <c r="AO581">
        <f t="shared" ref="AO581:AO644" si="238">IF(L581&lt;-200,INT(L581/100)*100,INT(L581/10)*10)</f>
        <v>-700</v>
      </c>
      <c r="AP581">
        <f>IF(E581&lt;F581,G581,H581)</f>
        <v>21</v>
      </c>
      <c r="AQ581">
        <f>IF(E581&lt;F581,H581,G581)</f>
        <v>9</v>
      </c>
    </row>
    <row r="582" spans="2:43" x14ac:dyDescent="0.25">
      <c r="B582" s="24">
        <v>44206</v>
      </c>
      <c r="C582" s="20" t="s">
        <v>41</v>
      </c>
      <c r="D582" s="20" t="s">
        <v>28</v>
      </c>
      <c r="E582" s="2">
        <v>160</v>
      </c>
      <c r="F582" s="2">
        <v>-181.81818181818181</v>
      </c>
      <c r="G582">
        <v>13</v>
      </c>
      <c r="H582">
        <v>20</v>
      </c>
      <c r="I582" s="9"/>
      <c r="J582" s="2" t="str">
        <f t="shared" si="216"/>
        <v>Baltimore Ravens</v>
      </c>
      <c r="K582" s="2" t="str">
        <f t="shared" si="217"/>
        <v>Tennessee Titans</v>
      </c>
      <c r="L582" s="17">
        <f t="shared" si="218"/>
        <v>-181.81818181818181</v>
      </c>
      <c r="M582" s="18">
        <f t="shared" si="219"/>
        <v>160</v>
      </c>
      <c r="N582" s="4">
        <f t="shared" si="220"/>
        <v>1.54</v>
      </c>
      <c r="O582" s="4">
        <f t="shared" si="221"/>
        <v>2.65</v>
      </c>
      <c r="P582" s="4"/>
      <c r="Q582" s="4"/>
      <c r="R582" s="1">
        <f t="shared" si="222"/>
        <v>0.64935064935064934</v>
      </c>
      <c r="S582" s="1">
        <f t="shared" si="223"/>
        <v>0.37735849056603776</v>
      </c>
      <c r="T582" s="1">
        <f t="shared" si="224"/>
        <v>2.6014319809069208E-2</v>
      </c>
      <c r="U582" s="1">
        <f t="shared" si="225"/>
        <v>0.13599607939230579</v>
      </c>
      <c r="V582" s="1">
        <f t="shared" si="226"/>
        <v>0.64699607939230575</v>
      </c>
      <c r="W582" s="1"/>
      <c r="X582" s="17">
        <f t="shared" si="227"/>
        <v>545.60441995143913</v>
      </c>
      <c r="Y582" s="18">
        <f t="shared" si="228"/>
        <v>1648.1806912014345</v>
      </c>
      <c r="Z582" s="2">
        <f t="shared" si="229"/>
        <v>518.32419895386715</v>
      </c>
      <c r="AA582" s="18">
        <f t="shared" si="230"/>
        <v>1565.7716566413626</v>
      </c>
      <c r="AB582" s="2">
        <f t="shared" si="231"/>
        <v>-192.92944493394256</v>
      </c>
      <c r="AC582" s="2">
        <f t="shared" si="232"/>
        <v>156.57716566413626</v>
      </c>
      <c r="AD582" s="2">
        <f t="shared" si="233"/>
        <v>518.32419895386715</v>
      </c>
      <c r="AE582" s="2">
        <f t="shared" si="234"/>
        <v>-1000</v>
      </c>
      <c r="AF582" s="5">
        <f t="shared" si="235"/>
        <v>0.54</v>
      </c>
      <c r="AG582" s="5">
        <f t="shared" si="236"/>
        <v>-1</v>
      </c>
      <c r="AH582" s="3">
        <f t="shared" si="237"/>
        <v>202101</v>
      </c>
      <c r="AI582" s="21">
        <v>2.65</v>
      </c>
      <c r="AJ582" s="21">
        <v>1.54</v>
      </c>
      <c r="AK582" s="21">
        <v>2.6</v>
      </c>
      <c r="AL582" s="21">
        <v>1.55</v>
      </c>
      <c r="AO582">
        <f t="shared" si="238"/>
        <v>-190</v>
      </c>
      <c r="AP582">
        <f>IF(E582&lt;F582,G582,H582)</f>
        <v>20</v>
      </c>
      <c r="AQ582">
        <f>IF(E582&lt;F582,H582,G582)</f>
        <v>13</v>
      </c>
    </row>
    <row r="583" spans="2:43" x14ac:dyDescent="0.25">
      <c r="B583" s="24">
        <v>44205</v>
      </c>
      <c r="C583" s="20" t="s">
        <v>51</v>
      </c>
      <c r="D583" s="20" t="s">
        <v>27</v>
      </c>
      <c r="E583" s="2">
        <v>375</v>
      </c>
      <c r="F583" s="2">
        <v>-500.00000000000011</v>
      </c>
      <c r="G583">
        <v>23</v>
      </c>
      <c r="H583">
        <v>31</v>
      </c>
      <c r="I583" s="9"/>
      <c r="J583" s="2" t="str">
        <f t="shared" ref="J583:J646" si="239">IF(E583&lt;=F583,C583,D583)</f>
        <v>Tampa Bay Buccaneers</v>
      </c>
      <c r="K583" s="2" t="str">
        <f t="shared" ref="K583:K646" si="240">IF(E583&gt;F583,C583,D583)</f>
        <v>Washington Football Team</v>
      </c>
      <c r="L583" s="17">
        <f t="shared" ref="L583:L646" si="241">IF(E583&lt;=F583,E583,F583)</f>
        <v>-500.00000000000011</v>
      </c>
      <c r="M583" s="18">
        <f t="shared" ref="M583:M646" si="242">IF(E583&gt;F583,E583,F583)</f>
        <v>375</v>
      </c>
      <c r="N583" s="4">
        <f t="shared" si="220"/>
        <v>1.27</v>
      </c>
      <c r="O583" s="4">
        <f t="shared" si="221"/>
        <v>3.9</v>
      </c>
      <c r="P583" s="4"/>
      <c r="Q583" s="4"/>
      <c r="R583" s="1">
        <f t="shared" si="222"/>
        <v>0.78740157480314954</v>
      </c>
      <c r="S583" s="1">
        <f t="shared" si="223"/>
        <v>0.25641025641025644</v>
      </c>
      <c r="T583" s="1">
        <f t="shared" si="224"/>
        <v>4.1972920696324856E-2</v>
      </c>
      <c r="U583" s="1">
        <f t="shared" si="225"/>
        <v>0.26549565919644658</v>
      </c>
      <c r="V583" s="1">
        <f t="shared" si="226"/>
        <v>0.77649565919644659</v>
      </c>
      <c r="W583" s="1"/>
      <c r="X583" s="17">
        <f t="shared" si="227"/>
        <v>287.83720572867844</v>
      </c>
      <c r="Y583" s="18">
        <f t="shared" si="228"/>
        <v>2959.4718041984102</v>
      </c>
      <c r="Z583" s="2">
        <f t="shared" si="229"/>
        <v>273.4453454422445</v>
      </c>
      <c r="AA583" s="18">
        <f t="shared" si="230"/>
        <v>2811.4982139884896</v>
      </c>
      <c r="AB583" s="2">
        <f t="shared" si="231"/>
        <v>-365.70379297650692</v>
      </c>
      <c r="AC583" s="2">
        <f t="shared" si="232"/>
        <v>281.14982139884899</v>
      </c>
      <c r="AD583" s="2">
        <f t="shared" si="233"/>
        <v>273.4453454422445</v>
      </c>
      <c r="AE583" s="2">
        <f t="shared" si="234"/>
        <v>-1000</v>
      </c>
      <c r="AF583" s="5">
        <f t="shared" si="235"/>
        <v>0.27</v>
      </c>
      <c r="AG583" s="5">
        <f t="shared" si="236"/>
        <v>-1</v>
      </c>
      <c r="AH583" s="3">
        <f t="shared" si="237"/>
        <v>202101</v>
      </c>
      <c r="AI583" s="21">
        <v>3.9</v>
      </c>
      <c r="AJ583" s="21">
        <v>1.27</v>
      </c>
      <c r="AK583" s="21">
        <v>4.75</v>
      </c>
      <c r="AL583" s="21">
        <v>1.2</v>
      </c>
      <c r="AO583">
        <f t="shared" si="238"/>
        <v>-500</v>
      </c>
      <c r="AP583">
        <f>IF(E583&lt;F583,G583,H583)</f>
        <v>31</v>
      </c>
      <c r="AQ583">
        <f>IF(E583&lt;F583,H583,G583)</f>
        <v>23</v>
      </c>
    </row>
    <row r="584" spans="2:43" x14ac:dyDescent="0.25">
      <c r="B584" s="24">
        <v>44205</v>
      </c>
      <c r="C584" s="20" t="s">
        <v>32</v>
      </c>
      <c r="D584" s="20" t="s">
        <v>47</v>
      </c>
      <c r="E584" s="2">
        <v>-175.43859649122805</v>
      </c>
      <c r="F584" s="2">
        <v>154.99999999999997</v>
      </c>
      <c r="G584">
        <v>20</v>
      </c>
      <c r="H584">
        <v>30</v>
      </c>
      <c r="I584" s="9"/>
      <c r="J584" s="2" t="str">
        <f t="shared" si="239"/>
        <v>Seattle Seahawks</v>
      </c>
      <c r="K584" s="2" t="str">
        <f t="shared" si="240"/>
        <v>Los Angeles Rams</v>
      </c>
      <c r="L584" s="17">
        <f t="shared" si="241"/>
        <v>-175.43859649122805</v>
      </c>
      <c r="M584" s="18">
        <f t="shared" si="242"/>
        <v>154.99999999999997</v>
      </c>
      <c r="N584" s="4">
        <f t="shared" si="220"/>
        <v>1.47</v>
      </c>
      <c r="O584" s="4">
        <f t="shared" si="221"/>
        <v>2.75</v>
      </c>
      <c r="P584" s="4"/>
      <c r="Q584" s="4"/>
      <c r="R584" s="1">
        <f t="shared" si="222"/>
        <v>0.68027210884353739</v>
      </c>
      <c r="S584" s="1">
        <f t="shared" si="223"/>
        <v>0.36363636363636365</v>
      </c>
      <c r="T584" s="1">
        <f t="shared" si="224"/>
        <v>4.206161137440767E-2</v>
      </c>
      <c r="U584" s="1">
        <f t="shared" si="225"/>
        <v>0.15831787260358687</v>
      </c>
      <c r="V584" s="1">
        <f t="shared" si="226"/>
        <v>0.66931787260358688</v>
      </c>
      <c r="W584" s="1"/>
      <c r="X584" s="17">
        <f t="shared" si="227"/>
        <v>494.0584151893168</v>
      </c>
      <c r="Y584" s="18">
        <f t="shared" si="228"/>
        <v>1810.0865209085014</v>
      </c>
      <c r="Z584" s="2">
        <f t="shared" si="229"/>
        <v>469.35549442985092</v>
      </c>
      <c r="AA584" s="18">
        <f t="shared" si="230"/>
        <v>1719.5821948630762</v>
      </c>
      <c r="AB584" s="2">
        <f t="shared" si="231"/>
        <v>-213.05812158750777</v>
      </c>
      <c r="AC584" s="2">
        <f t="shared" si="232"/>
        <v>171.95821948630763</v>
      </c>
      <c r="AD584" s="2">
        <f t="shared" si="233"/>
        <v>-1000</v>
      </c>
      <c r="AE584" s="2">
        <f t="shared" si="234"/>
        <v>1719.5821948630762</v>
      </c>
      <c r="AF584" s="5">
        <f t="shared" si="235"/>
        <v>-1</v>
      </c>
      <c r="AG584" s="5">
        <f t="shared" si="236"/>
        <v>1.75</v>
      </c>
      <c r="AH584" s="3">
        <f t="shared" si="237"/>
        <v>202101</v>
      </c>
      <c r="AI584" s="21">
        <v>1.47</v>
      </c>
      <c r="AJ584" s="21">
        <v>2.75</v>
      </c>
      <c r="AK584" s="21">
        <v>1.57</v>
      </c>
      <c r="AL584" s="21">
        <v>2.5499999999999998</v>
      </c>
      <c r="AO584">
        <f t="shared" si="238"/>
        <v>-180</v>
      </c>
      <c r="AP584">
        <f>IF(E584&lt;F584,G584,H584)</f>
        <v>20</v>
      </c>
      <c r="AQ584">
        <f>IF(E584&lt;F584,H584,G584)</f>
        <v>30</v>
      </c>
    </row>
    <row r="585" spans="2:43" x14ac:dyDescent="0.25">
      <c r="B585" s="24">
        <v>44205</v>
      </c>
      <c r="C585" s="20" t="s">
        <v>24</v>
      </c>
      <c r="D585" s="20" t="s">
        <v>39</v>
      </c>
      <c r="E585" s="2">
        <v>-344.82758620689651</v>
      </c>
      <c r="F585" s="2">
        <v>270</v>
      </c>
      <c r="G585">
        <v>27</v>
      </c>
      <c r="H585">
        <v>24</v>
      </c>
      <c r="I585" s="9"/>
      <c r="J585" s="2" t="str">
        <f t="shared" si="239"/>
        <v>Buffalo Bills</v>
      </c>
      <c r="K585" s="2" t="str">
        <f t="shared" si="240"/>
        <v>Indianapolis Colts</v>
      </c>
      <c r="L585" s="17">
        <f t="shared" si="241"/>
        <v>-344.82758620689651</v>
      </c>
      <c r="M585" s="18">
        <f t="shared" si="242"/>
        <v>270</v>
      </c>
      <c r="N585" s="4">
        <f t="shared" si="220"/>
        <v>1.32</v>
      </c>
      <c r="O585" s="4">
        <f t="shared" si="221"/>
        <v>3.45</v>
      </c>
      <c r="P585" s="4"/>
      <c r="Q585" s="4"/>
      <c r="R585" s="1">
        <f t="shared" si="222"/>
        <v>0.75757575757575757</v>
      </c>
      <c r="S585" s="1">
        <f t="shared" si="223"/>
        <v>0.28985507246376813</v>
      </c>
      <c r="T585" s="1">
        <f t="shared" si="224"/>
        <v>4.5283018867924518E-2</v>
      </c>
      <c r="U585" s="1">
        <f t="shared" si="225"/>
        <v>0.23386034255599472</v>
      </c>
      <c r="V585" s="1">
        <f t="shared" si="226"/>
        <v>0.74486034255599476</v>
      </c>
      <c r="W585" s="1"/>
      <c r="X585" s="17">
        <f t="shared" si="227"/>
        <v>342.5335500726099</v>
      </c>
      <c r="Y585" s="18">
        <f t="shared" si="228"/>
        <v>2535.4217462272254</v>
      </c>
      <c r="Z585" s="2">
        <f t="shared" si="229"/>
        <v>325.4068725689794</v>
      </c>
      <c r="AA585" s="18">
        <f t="shared" si="230"/>
        <v>2408.6506589158639</v>
      </c>
      <c r="AB585" s="2">
        <f t="shared" si="231"/>
        <v>-307.30758453419605</v>
      </c>
      <c r="AC585" s="2">
        <f t="shared" si="232"/>
        <v>240.8650658915864</v>
      </c>
      <c r="AD585" s="2">
        <f t="shared" si="233"/>
        <v>325.4068725689794</v>
      </c>
      <c r="AE585" s="2">
        <f t="shared" si="234"/>
        <v>-1000</v>
      </c>
      <c r="AF585" s="5">
        <f t="shared" si="235"/>
        <v>0.32000000000000006</v>
      </c>
      <c r="AG585" s="5">
        <f t="shared" si="236"/>
        <v>-1</v>
      </c>
      <c r="AH585" s="3">
        <f t="shared" si="237"/>
        <v>202101</v>
      </c>
      <c r="AI585" s="21">
        <v>1.32</v>
      </c>
      <c r="AJ585" s="21">
        <v>3.45</v>
      </c>
      <c r="AK585" s="21">
        <v>1.29</v>
      </c>
      <c r="AL585" s="21">
        <v>3.7</v>
      </c>
      <c r="AO585">
        <f t="shared" si="238"/>
        <v>-400</v>
      </c>
      <c r="AP585">
        <f>IF(E585&lt;F585,G585,H585)</f>
        <v>27</v>
      </c>
      <c r="AQ585">
        <f>IF(E585&lt;F585,H585,G585)</f>
        <v>24</v>
      </c>
    </row>
    <row r="586" spans="2:43" x14ac:dyDescent="0.25">
      <c r="B586" s="24">
        <v>44199</v>
      </c>
      <c r="C586" s="20" t="s">
        <v>19</v>
      </c>
      <c r="D586" s="20" t="s">
        <v>51</v>
      </c>
      <c r="E586" s="2">
        <v>229.99999999999997</v>
      </c>
      <c r="F586" s="2">
        <v>-285.71428571428567</v>
      </c>
      <c r="G586">
        <v>14</v>
      </c>
      <c r="H586">
        <v>20</v>
      </c>
      <c r="I586" s="9"/>
      <c r="J586" s="2" t="str">
        <f t="shared" si="239"/>
        <v>Washington Football Team</v>
      </c>
      <c r="K586" s="2" t="str">
        <f t="shared" si="240"/>
        <v>Philadelphia Eagles</v>
      </c>
      <c r="L586" s="17">
        <f t="shared" si="241"/>
        <v>-285.71428571428567</v>
      </c>
      <c r="M586" s="18">
        <f t="shared" si="242"/>
        <v>229.99999999999997</v>
      </c>
      <c r="N586" s="4">
        <f t="shared" si="220"/>
        <v>1.95</v>
      </c>
      <c r="O586" s="4">
        <f t="shared" si="221"/>
        <v>1.86</v>
      </c>
      <c r="P586" s="4"/>
      <c r="Q586" s="4"/>
      <c r="R586" s="1">
        <f t="shared" si="222"/>
        <v>0.51282051282051289</v>
      </c>
      <c r="S586" s="1">
        <f t="shared" si="223"/>
        <v>0.5376344086021505</v>
      </c>
      <c r="T586" s="1">
        <f t="shared" si="224"/>
        <v>4.8031496062992063E-2</v>
      </c>
      <c r="U586" s="1">
        <f t="shared" si="225"/>
        <v>1.2406947890818809E-2</v>
      </c>
      <c r="V586" s="1">
        <f t="shared" si="226"/>
        <v>0.4985930521091812</v>
      </c>
      <c r="W586" s="1"/>
      <c r="X586" s="17">
        <f t="shared" si="227"/>
        <v>1005.6436722688655</v>
      </c>
      <c r="Y586" s="18">
        <f t="shared" si="228"/>
        <v>906.79748033936153</v>
      </c>
      <c r="Z586" s="2">
        <f t="shared" si="229"/>
        <v>955.36148865542225</v>
      </c>
      <c r="AA586" s="18">
        <f t="shared" si="230"/>
        <v>861.45760632239342</v>
      </c>
      <c r="AB586" s="2">
        <f t="shared" si="231"/>
        <v>-104.67242105471533</v>
      </c>
      <c r="AC586" s="2">
        <f t="shared" si="232"/>
        <v>-116.08232287472057</v>
      </c>
      <c r="AD586" s="2">
        <f t="shared" si="233"/>
        <v>955.36148865542225</v>
      </c>
      <c r="AE586" s="2">
        <f t="shared" si="234"/>
        <v>-1000</v>
      </c>
      <c r="AF586" s="5">
        <f t="shared" si="235"/>
        <v>0.95</v>
      </c>
      <c r="AG586" s="5">
        <f t="shared" si="236"/>
        <v>-1</v>
      </c>
      <c r="AH586" s="3">
        <f t="shared" si="237"/>
        <v>202101</v>
      </c>
      <c r="AI586" s="21">
        <v>1.86</v>
      </c>
      <c r="AJ586" s="21">
        <v>1.95</v>
      </c>
      <c r="AK586" s="21">
        <v>3.3</v>
      </c>
      <c r="AL586" s="21">
        <v>1.35</v>
      </c>
      <c r="AO586">
        <f t="shared" si="238"/>
        <v>-300</v>
      </c>
      <c r="AP586">
        <f>IF(E586&lt;F586,G586,H586)</f>
        <v>20</v>
      </c>
      <c r="AQ586">
        <f>IF(E586&lt;F586,H586,G586)</f>
        <v>14</v>
      </c>
    </row>
    <row r="587" spans="2:43" x14ac:dyDescent="0.25">
      <c r="B587" s="24">
        <v>44199</v>
      </c>
      <c r="C587" s="20" t="s">
        <v>37</v>
      </c>
      <c r="D587" s="20" t="s">
        <v>33</v>
      </c>
      <c r="E587" s="2">
        <v>179.99999999999997</v>
      </c>
      <c r="F587" s="2">
        <v>-222.22222222222226</v>
      </c>
      <c r="G587">
        <v>16</v>
      </c>
      <c r="H587">
        <v>35</v>
      </c>
      <c r="I587" s="9"/>
      <c r="J587" s="2" t="str">
        <f t="shared" si="239"/>
        <v>Green Bay Packers</v>
      </c>
      <c r="K587" s="2" t="str">
        <f t="shared" si="240"/>
        <v>Chicago Bears</v>
      </c>
      <c r="L587" s="17">
        <f t="shared" si="241"/>
        <v>-222.22222222222226</v>
      </c>
      <c r="M587" s="18">
        <f t="shared" si="242"/>
        <v>179.99999999999997</v>
      </c>
      <c r="N587" s="4">
        <f t="shared" si="220"/>
        <v>1.37</v>
      </c>
      <c r="O587" s="4">
        <f t="shared" si="221"/>
        <v>3.2</v>
      </c>
      <c r="P587" s="4"/>
      <c r="Q587" s="4"/>
      <c r="R587" s="1">
        <f t="shared" si="222"/>
        <v>0.72992700729927007</v>
      </c>
      <c r="S587" s="1">
        <f t="shared" si="223"/>
        <v>0.3125</v>
      </c>
      <c r="T587" s="1">
        <f t="shared" si="224"/>
        <v>4.0700218818380707E-2</v>
      </c>
      <c r="U587" s="1">
        <f t="shared" si="225"/>
        <v>0.20871350364963503</v>
      </c>
      <c r="V587" s="1">
        <f t="shared" si="226"/>
        <v>0.71971350364963504</v>
      </c>
      <c r="W587" s="1"/>
      <c r="X587" s="17">
        <f t="shared" si="227"/>
        <v>389.44176388110628</v>
      </c>
      <c r="Y587" s="18">
        <f t="shared" si="228"/>
        <v>2256.8044836814311</v>
      </c>
      <c r="Z587" s="2">
        <f t="shared" si="229"/>
        <v>369.96967568705094</v>
      </c>
      <c r="AA587" s="18">
        <f t="shared" si="230"/>
        <v>2143.9642594973593</v>
      </c>
      <c r="AB587" s="2">
        <f t="shared" si="231"/>
        <v>-270.29242278923357</v>
      </c>
      <c r="AC587" s="2">
        <f t="shared" si="232"/>
        <v>214.39642594973594</v>
      </c>
      <c r="AD587" s="2">
        <f t="shared" si="233"/>
        <v>369.96967568705094</v>
      </c>
      <c r="AE587" s="2">
        <f t="shared" si="234"/>
        <v>-1000</v>
      </c>
      <c r="AF587" s="5">
        <f t="shared" si="235"/>
        <v>0.37000000000000011</v>
      </c>
      <c r="AG587" s="5">
        <f t="shared" si="236"/>
        <v>-1</v>
      </c>
      <c r="AH587" s="3">
        <f t="shared" si="237"/>
        <v>202101</v>
      </c>
      <c r="AI587" s="21">
        <v>3.2</v>
      </c>
      <c r="AJ587" s="21">
        <v>1.37</v>
      </c>
      <c r="AK587" s="21">
        <v>2.8</v>
      </c>
      <c r="AL587" s="21">
        <v>1.45</v>
      </c>
      <c r="AO587">
        <f t="shared" si="238"/>
        <v>-300</v>
      </c>
      <c r="AP587">
        <f>IF(E587&lt;F587,G587,H587)</f>
        <v>35</v>
      </c>
      <c r="AQ587">
        <f>IF(E587&lt;F587,H587,G587)</f>
        <v>16</v>
      </c>
    </row>
    <row r="588" spans="2:43" x14ac:dyDescent="0.25">
      <c r="B588" s="24">
        <v>44199</v>
      </c>
      <c r="C588" s="20" t="s">
        <v>38</v>
      </c>
      <c r="D588" s="20" t="s">
        <v>50</v>
      </c>
      <c r="E588" s="2">
        <v>125</v>
      </c>
      <c r="F588" s="2">
        <v>-147.05882352941177</v>
      </c>
      <c r="G588">
        <v>31</v>
      </c>
      <c r="H588">
        <v>32</v>
      </c>
      <c r="I588" s="9"/>
      <c r="J588" s="2" t="str">
        <f t="shared" si="239"/>
        <v>Las Vegas Raiders</v>
      </c>
      <c r="K588" s="2" t="str">
        <f t="shared" si="240"/>
        <v>Denver Broncos</v>
      </c>
      <c r="L588" s="17">
        <f t="shared" si="241"/>
        <v>-147.05882352941177</v>
      </c>
      <c r="M588" s="18">
        <f t="shared" si="242"/>
        <v>125</v>
      </c>
      <c r="N588" s="4">
        <f t="shared" si="220"/>
        <v>1.9</v>
      </c>
      <c r="O588" s="4">
        <f t="shared" si="221"/>
        <v>1.9</v>
      </c>
      <c r="P588" s="4"/>
      <c r="Q588" s="4"/>
      <c r="R588" s="1">
        <f t="shared" si="222"/>
        <v>0.52631578947368418</v>
      </c>
      <c r="S588" s="1">
        <f t="shared" si="223"/>
        <v>0.52631578947368418</v>
      </c>
      <c r="T588" s="1">
        <f t="shared" si="224"/>
        <v>4.9999999999999933E-2</v>
      </c>
      <c r="U588" s="1">
        <f t="shared" si="225"/>
        <v>0</v>
      </c>
      <c r="V588" s="1">
        <f t="shared" si="226"/>
        <v>0.51100000000000001</v>
      </c>
      <c r="W588" s="1"/>
      <c r="X588" s="17">
        <f t="shared" si="227"/>
        <v>956.94716242661434</v>
      </c>
      <c r="Y588" s="18">
        <f t="shared" si="228"/>
        <v>953.05662164669593</v>
      </c>
      <c r="Z588" s="2">
        <f t="shared" si="229"/>
        <v>909.09980430528356</v>
      </c>
      <c r="AA588" s="18">
        <f t="shared" si="230"/>
        <v>905.40379056436109</v>
      </c>
      <c r="AB588" s="2">
        <f t="shared" si="231"/>
        <v>-109.9989236895921</v>
      </c>
      <c r="AC588" s="2">
        <f t="shared" si="232"/>
        <v>-110.44795818412409</v>
      </c>
      <c r="AD588" s="2">
        <f t="shared" si="233"/>
        <v>909.09980430528356</v>
      </c>
      <c r="AE588" s="2">
        <f t="shared" si="234"/>
        <v>-1000</v>
      </c>
      <c r="AF588" s="5">
        <f t="shared" si="235"/>
        <v>0.89999999999999991</v>
      </c>
      <c r="AG588" s="5">
        <f t="shared" si="236"/>
        <v>-1</v>
      </c>
      <c r="AH588" s="3">
        <f t="shared" si="237"/>
        <v>202101</v>
      </c>
      <c r="AI588" s="21">
        <v>1.9</v>
      </c>
      <c r="AJ588" s="21">
        <v>1.9</v>
      </c>
      <c r="AK588" s="21">
        <v>2.25</v>
      </c>
      <c r="AL588" s="21">
        <v>1.68</v>
      </c>
      <c r="AO588">
        <f t="shared" si="238"/>
        <v>-150</v>
      </c>
      <c r="AP588">
        <f>IF(E588&lt;F588,G588,H588)</f>
        <v>32</v>
      </c>
      <c r="AQ588">
        <f>IF(E588&lt;F588,H588,G588)</f>
        <v>31</v>
      </c>
    </row>
    <row r="589" spans="2:43" x14ac:dyDescent="0.25">
      <c r="B589" s="24">
        <v>44199</v>
      </c>
      <c r="C589" s="20" t="s">
        <v>20</v>
      </c>
      <c r="D589" s="20" t="s">
        <v>31</v>
      </c>
      <c r="E589" s="2">
        <v>240</v>
      </c>
      <c r="F589" s="2">
        <v>-303.03030303030295</v>
      </c>
      <c r="G589">
        <v>21</v>
      </c>
      <c r="H589">
        <v>38</v>
      </c>
      <c r="I589" s="9"/>
      <c r="J589" s="2" t="str">
        <f t="shared" si="239"/>
        <v>Los Angeles Chargers</v>
      </c>
      <c r="K589" s="2" t="str">
        <f t="shared" si="240"/>
        <v>Kansas City Chiefs</v>
      </c>
      <c r="L589" s="17">
        <f t="shared" si="241"/>
        <v>-303.03030303030295</v>
      </c>
      <c r="M589" s="18">
        <f t="shared" si="242"/>
        <v>240</v>
      </c>
      <c r="N589" s="4">
        <f t="shared" si="220"/>
        <v>1.54</v>
      </c>
      <c r="O589" s="4">
        <f t="shared" si="221"/>
        <v>2.65</v>
      </c>
      <c r="P589" s="4"/>
      <c r="Q589" s="4"/>
      <c r="R589" s="1">
        <f t="shared" si="222"/>
        <v>0.64935064935064934</v>
      </c>
      <c r="S589" s="1">
        <f t="shared" si="223"/>
        <v>0.37735849056603776</v>
      </c>
      <c r="T589" s="1">
        <f t="shared" si="224"/>
        <v>2.6014319809069208E-2</v>
      </c>
      <c r="U589" s="1">
        <f t="shared" si="225"/>
        <v>0.13599607939230579</v>
      </c>
      <c r="V589" s="1">
        <f t="shared" si="226"/>
        <v>0.64699607939230575</v>
      </c>
      <c r="W589" s="1"/>
      <c r="X589" s="17">
        <f t="shared" si="227"/>
        <v>545.60441995143913</v>
      </c>
      <c r="Y589" s="18">
        <f t="shared" si="228"/>
        <v>1648.1806912014345</v>
      </c>
      <c r="Z589" s="2">
        <f t="shared" si="229"/>
        <v>518.32419895386715</v>
      </c>
      <c r="AA589" s="18">
        <f t="shared" si="230"/>
        <v>1565.7716566413626</v>
      </c>
      <c r="AB589" s="2">
        <f t="shared" si="231"/>
        <v>-192.92944493394256</v>
      </c>
      <c r="AC589" s="2">
        <f t="shared" si="232"/>
        <v>156.57716566413626</v>
      </c>
      <c r="AD589" s="2">
        <f t="shared" si="233"/>
        <v>518.32419895386715</v>
      </c>
      <c r="AE589" s="2">
        <f t="shared" si="234"/>
        <v>-1000</v>
      </c>
      <c r="AF589" s="5">
        <f t="shared" si="235"/>
        <v>0.54</v>
      </c>
      <c r="AG589" s="5">
        <f t="shared" si="236"/>
        <v>-1</v>
      </c>
      <c r="AH589" s="3">
        <f t="shared" si="237"/>
        <v>202101</v>
      </c>
      <c r="AI589" s="21">
        <v>2.65</v>
      </c>
      <c r="AJ589" s="21">
        <v>1.54</v>
      </c>
      <c r="AK589" s="21">
        <v>3.4</v>
      </c>
      <c r="AL589" s="21">
        <v>1.33</v>
      </c>
      <c r="AO589">
        <f t="shared" si="238"/>
        <v>-400</v>
      </c>
      <c r="AP589">
        <f>IF(E589&lt;F589,G589,H589)</f>
        <v>38</v>
      </c>
      <c r="AQ589">
        <f>IF(E589&lt;F589,H589,G589)</f>
        <v>21</v>
      </c>
    </row>
    <row r="590" spans="2:43" x14ac:dyDescent="0.25">
      <c r="B590" s="24">
        <v>44199</v>
      </c>
      <c r="C590" s="20" t="s">
        <v>47</v>
      </c>
      <c r="D590" s="20" t="s">
        <v>48</v>
      </c>
      <c r="E590" s="2">
        <v>-120.48192771084337</v>
      </c>
      <c r="F590" s="2">
        <v>100</v>
      </c>
      <c r="G590">
        <v>18</v>
      </c>
      <c r="H590">
        <v>7</v>
      </c>
      <c r="I590" s="9"/>
      <c r="J590" s="2" t="str">
        <f t="shared" si="239"/>
        <v>Los Angeles Rams</v>
      </c>
      <c r="K590" s="2" t="str">
        <f t="shared" si="240"/>
        <v>Arizona Cardinals</v>
      </c>
      <c r="L590" s="17">
        <f t="shared" si="241"/>
        <v>-120.48192771084337</v>
      </c>
      <c r="M590" s="18">
        <f t="shared" si="242"/>
        <v>100</v>
      </c>
      <c r="N590" s="4">
        <f t="shared" si="220"/>
        <v>1.83</v>
      </c>
      <c r="O590" s="4">
        <f t="shared" si="221"/>
        <v>2</v>
      </c>
      <c r="P590" s="4"/>
      <c r="Q590" s="4"/>
      <c r="R590" s="1">
        <f t="shared" si="222"/>
        <v>0.54644808743169393</v>
      </c>
      <c r="S590" s="1">
        <f t="shared" si="223"/>
        <v>0.5</v>
      </c>
      <c r="T590" s="1">
        <f t="shared" si="224"/>
        <v>4.4386422976501305E-2</v>
      </c>
      <c r="U590" s="1">
        <f t="shared" si="225"/>
        <v>2.3224043715846965E-2</v>
      </c>
      <c r="V590" s="1">
        <f t="shared" si="226"/>
        <v>0.53422404371584697</v>
      </c>
      <c r="W590" s="1"/>
      <c r="X590" s="17">
        <f t="shared" si="227"/>
        <v>871.87381729284084</v>
      </c>
      <c r="Y590" s="18">
        <f t="shared" si="228"/>
        <v>1045.6626202421151</v>
      </c>
      <c r="Z590" s="2">
        <f t="shared" si="229"/>
        <v>828.28012642819874</v>
      </c>
      <c r="AA590" s="18">
        <f t="shared" si="230"/>
        <v>993.3794892300092</v>
      </c>
      <c r="AB590" s="2">
        <f t="shared" si="231"/>
        <v>-120.73210114461043</v>
      </c>
      <c r="AC590" s="2">
        <f t="shared" si="232"/>
        <v>-100.66646340515068</v>
      </c>
      <c r="AD590" s="2">
        <f t="shared" si="233"/>
        <v>828.28012642819874</v>
      </c>
      <c r="AE590" s="2">
        <f t="shared" si="234"/>
        <v>-1000</v>
      </c>
      <c r="AF590" s="5">
        <f t="shared" si="235"/>
        <v>0.83000000000000007</v>
      </c>
      <c r="AG590" s="5">
        <f t="shared" si="236"/>
        <v>-1</v>
      </c>
      <c r="AH590" s="3">
        <f t="shared" si="237"/>
        <v>202101</v>
      </c>
      <c r="AI590" s="21">
        <v>1.83</v>
      </c>
      <c r="AJ590" s="21">
        <v>2</v>
      </c>
      <c r="AK590" s="21">
        <v>1.83</v>
      </c>
      <c r="AL590" s="21">
        <v>2</v>
      </c>
      <c r="AO590">
        <f t="shared" si="238"/>
        <v>-130</v>
      </c>
      <c r="AP590">
        <f>IF(E590&lt;F590,G590,H590)</f>
        <v>18</v>
      </c>
      <c r="AQ590">
        <f>IF(E590&lt;F590,H590,G590)</f>
        <v>7</v>
      </c>
    </row>
    <row r="591" spans="2:43" x14ac:dyDescent="0.25">
      <c r="B591" s="24">
        <v>44199</v>
      </c>
      <c r="C591" s="20" t="s">
        <v>22</v>
      </c>
      <c r="D591" s="20" t="s">
        <v>32</v>
      </c>
      <c r="E591" s="2">
        <v>280</v>
      </c>
      <c r="F591" s="2">
        <v>-370.37037037037032</v>
      </c>
      <c r="G591">
        <v>23</v>
      </c>
      <c r="H591">
        <v>26</v>
      </c>
      <c r="I591" s="9"/>
      <c r="J591" s="2" t="str">
        <f t="shared" si="239"/>
        <v>Seattle Seahawks</v>
      </c>
      <c r="K591" s="2" t="str">
        <f t="shared" si="240"/>
        <v>San Francisco 49ers</v>
      </c>
      <c r="L591" s="17">
        <f t="shared" si="241"/>
        <v>-370.37037037037032</v>
      </c>
      <c r="M591" s="18">
        <f t="shared" si="242"/>
        <v>280</v>
      </c>
      <c r="N591" s="4">
        <f t="shared" si="220"/>
        <v>1.5</v>
      </c>
      <c r="O591" s="4">
        <f t="shared" si="221"/>
        <v>2.7</v>
      </c>
      <c r="P591" s="4"/>
      <c r="Q591" s="4"/>
      <c r="R591" s="1">
        <f t="shared" si="222"/>
        <v>0.66666666666666663</v>
      </c>
      <c r="S591" s="1">
        <f t="shared" si="223"/>
        <v>0.37037037037037035</v>
      </c>
      <c r="T591" s="1">
        <f t="shared" si="224"/>
        <v>3.5714285714285587E-2</v>
      </c>
      <c r="U591" s="1">
        <f t="shared" si="225"/>
        <v>0.14814814814814814</v>
      </c>
      <c r="V591" s="1">
        <f t="shared" si="226"/>
        <v>0.65914814814814815</v>
      </c>
      <c r="W591" s="1"/>
      <c r="X591" s="17">
        <f t="shared" si="227"/>
        <v>517.10962521773342</v>
      </c>
      <c r="Y591" s="18">
        <f t="shared" si="228"/>
        <v>1734.0124117028765</v>
      </c>
      <c r="Z591" s="2">
        <f t="shared" si="229"/>
        <v>491.25414395684675</v>
      </c>
      <c r="AA591" s="18">
        <f t="shared" si="230"/>
        <v>1647.3117911177326</v>
      </c>
      <c r="AB591" s="2">
        <f t="shared" si="231"/>
        <v>-203.56062382403903</v>
      </c>
      <c r="AC591" s="2">
        <f t="shared" si="232"/>
        <v>164.73117911177326</v>
      </c>
      <c r="AD591" s="2">
        <f t="shared" si="233"/>
        <v>491.25414395684675</v>
      </c>
      <c r="AE591" s="2">
        <f t="shared" si="234"/>
        <v>-1000</v>
      </c>
      <c r="AF591" s="5">
        <f t="shared" si="235"/>
        <v>0.5</v>
      </c>
      <c r="AG591" s="5">
        <f t="shared" si="236"/>
        <v>-1</v>
      </c>
      <c r="AH591" s="3">
        <f t="shared" si="237"/>
        <v>202101</v>
      </c>
      <c r="AI591" s="21">
        <v>2.7</v>
      </c>
      <c r="AJ591" s="21">
        <v>1.5</v>
      </c>
      <c r="AK591" s="21">
        <v>3.8</v>
      </c>
      <c r="AL591" s="21">
        <v>1.27</v>
      </c>
      <c r="AO591">
        <f t="shared" si="238"/>
        <v>-400</v>
      </c>
      <c r="AP591">
        <f>IF(E591&lt;F591,G591,H591)</f>
        <v>26</v>
      </c>
      <c r="AQ591">
        <f>IF(E591&lt;F591,H591,G591)</f>
        <v>23</v>
      </c>
    </row>
    <row r="592" spans="2:43" x14ac:dyDescent="0.25">
      <c r="B592" s="24">
        <v>44199</v>
      </c>
      <c r="C592" s="20" t="s">
        <v>24</v>
      </c>
      <c r="D592" s="20" t="s">
        <v>30</v>
      </c>
      <c r="E592" s="2">
        <v>145.00000000000003</v>
      </c>
      <c r="F592" s="2">
        <v>-166.66666666666663</v>
      </c>
      <c r="G592">
        <v>56</v>
      </c>
      <c r="H592">
        <v>26</v>
      </c>
      <c r="I592" s="9"/>
      <c r="J592" s="2" t="str">
        <f t="shared" si="239"/>
        <v>Miami Dolphins</v>
      </c>
      <c r="K592" s="2" t="str">
        <f t="shared" si="240"/>
        <v>Buffalo Bills</v>
      </c>
      <c r="L592" s="17">
        <f t="shared" si="241"/>
        <v>-166.66666666666663</v>
      </c>
      <c r="M592" s="18">
        <f t="shared" si="242"/>
        <v>145.00000000000003</v>
      </c>
      <c r="N592" s="4">
        <f t="shared" si="220"/>
        <v>2.5499999999999998</v>
      </c>
      <c r="O592" s="4">
        <f t="shared" si="221"/>
        <v>1.57</v>
      </c>
      <c r="P592" s="4"/>
      <c r="Q592" s="4"/>
      <c r="R592" s="1">
        <f t="shared" si="222"/>
        <v>0.39215686274509809</v>
      </c>
      <c r="S592" s="1">
        <f t="shared" si="223"/>
        <v>0.63694267515923564</v>
      </c>
      <c r="T592" s="1">
        <f t="shared" si="224"/>
        <v>2.8276699029126329E-2</v>
      </c>
      <c r="U592" s="1">
        <f t="shared" si="225"/>
        <v>0.12239290620706877</v>
      </c>
      <c r="V592" s="1">
        <f t="shared" si="226"/>
        <v>0.38860709379293124</v>
      </c>
      <c r="W592" s="1"/>
      <c r="X592" s="17">
        <f t="shared" si="227"/>
        <v>1573.2932207687611</v>
      </c>
      <c r="Y592" s="18">
        <f t="shared" si="228"/>
        <v>572.93498679117965</v>
      </c>
      <c r="Z592" s="2">
        <f t="shared" si="229"/>
        <v>1494.6285597303229</v>
      </c>
      <c r="AA592" s="18">
        <f t="shared" si="230"/>
        <v>544.2882374516206</v>
      </c>
      <c r="AB592" s="2">
        <f t="shared" si="231"/>
        <v>149.46285597303228</v>
      </c>
      <c r="AC592" s="2">
        <f t="shared" si="232"/>
        <v>-183.7261824143105</v>
      </c>
      <c r="AD592" s="2">
        <f t="shared" si="233"/>
        <v>-1000</v>
      </c>
      <c r="AE592" s="2">
        <f t="shared" si="234"/>
        <v>544.2882374516206</v>
      </c>
      <c r="AF592" s="5">
        <f t="shared" si="235"/>
        <v>-1</v>
      </c>
      <c r="AG592" s="5">
        <f t="shared" si="236"/>
        <v>0.57000000000000006</v>
      </c>
      <c r="AH592" s="3">
        <f t="shared" si="237"/>
        <v>202101</v>
      </c>
      <c r="AI592" s="21">
        <v>1.57</v>
      </c>
      <c r="AJ592" s="21">
        <v>2.5499999999999998</v>
      </c>
      <c r="AK592" s="21">
        <v>2.4500000000000002</v>
      </c>
      <c r="AL592" s="21">
        <v>1.6</v>
      </c>
      <c r="AO592">
        <f t="shared" si="238"/>
        <v>-170</v>
      </c>
      <c r="AP592">
        <f>IF(E592&lt;F592,G592,H592)</f>
        <v>26</v>
      </c>
      <c r="AQ592">
        <f>IF(E592&lt;F592,H592,G592)</f>
        <v>56</v>
      </c>
    </row>
    <row r="593" spans="2:43" x14ac:dyDescent="0.25">
      <c r="B593" s="24">
        <v>44199</v>
      </c>
      <c r="C593" s="20" t="s">
        <v>44</v>
      </c>
      <c r="D593" s="20" t="s">
        <v>43</v>
      </c>
      <c r="E593" s="2">
        <v>215</v>
      </c>
      <c r="F593" s="2">
        <v>-263.1578947368422</v>
      </c>
      <c r="G593">
        <v>7</v>
      </c>
      <c r="H593">
        <v>33</v>
      </c>
      <c r="I593" s="9"/>
      <c r="J593" s="2" t="str">
        <f t="shared" si="239"/>
        <v>New Orleans Saints</v>
      </c>
      <c r="K593" s="2" t="str">
        <f t="shared" si="240"/>
        <v>Carolina Panthers</v>
      </c>
      <c r="L593" s="17">
        <f t="shared" si="241"/>
        <v>-263.1578947368422</v>
      </c>
      <c r="M593" s="18">
        <f t="shared" si="242"/>
        <v>215</v>
      </c>
      <c r="N593" s="4">
        <f t="shared" si="220"/>
        <v>1.35</v>
      </c>
      <c r="O593" s="4">
        <f t="shared" si="221"/>
        <v>3.3</v>
      </c>
      <c r="P593" s="4"/>
      <c r="Q593" s="4"/>
      <c r="R593" s="1">
        <f t="shared" si="222"/>
        <v>0.7407407407407407</v>
      </c>
      <c r="S593" s="1">
        <f t="shared" si="223"/>
        <v>0.30303030303030304</v>
      </c>
      <c r="T593" s="1">
        <f t="shared" si="224"/>
        <v>4.1935483870967794E-2</v>
      </c>
      <c r="U593" s="1">
        <f t="shared" si="225"/>
        <v>0.21885521885521883</v>
      </c>
      <c r="V593" s="1">
        <f t="shared" si="226"/>
        <v>0.72985521885521887</v>
      </c>
      <c r="W593" s="1"/>
      <c r="X593" s="17">
        <f t="shared" si="227"/>
        <v>370.13475298361828</v>
      </c>
      <c r="Y593" s="18">
        <f t="shared" si="228"/>
        <v>2363.8563841328437</v>
      </c>
      <c r="Z593" s="2">
        <f t="shared" si="229"/>
        <v>351.62801533443735</v>
      </c>
      <c r="AA593" s="18">
        <f t="shared" si="230"/>
        <v>2245.6635649262016</v>
      </c>
      <c r="AB593" s="2">
        <f t="shared" si="231"/>
        <v>-284.39144675343596</v>
      </c>
      <c r="AC593" s="2">
        <f t="shared" si="232"/>
        <v>224.56635649262017</v>
      </c>
      <c r="AD593" s="2">
        <f t="shared" si="233"/>
        <v>351.62801533443735</v>
      </c>
      <c r="AE593" s="2">
        <f t="shared" si="234"/>
        <v>-1000</v>
      </c>
      <c r="AF593" s="5">
        <f t="shared" si="235"/>
        <v>0.35000000000000009</v>
      </c>
      <c r="AG593" s="5">
        <f t="shared" si="236"/>
        <v>-1</v>
      </c>
      <c r="AH593" s="3">
        <f t="shared" si="237"/>
        <v>202101</v>
      </c>
      <c r="AI593" s="21">
        <v>3.3</v>
      </c>
      <c r="AJ593" s="21">
        <v>1.35</v>
      </c>
      <c r="AK593" s="21">
        <v>3.15</v>
      </c>
      <c r="AL593" s="21">
        <v>1.38</v>
      </c>
      <c r="AO593">
        <f t="shared" si="238"/>
        <v>-300</v>
      </c>
      <c r="AP593">
        <f>IF(E593&lt;F593,G593,H593)</f>
        <v>33</v>
      </c>
      <c r="AQ593">
        <f>IF(E593&lt;F593,H593,G593)</f>
        <v>7</v>
      </c>
    </row>
    <row r="594" spans="2:43" x14ac:dyDescent="0.25">
      <c r="B594" s="24">
        <v>44199</v>
      </c>
      <c r="C594" s="20" t="s">
        <v>21</v>
      </c>
      <c r="D594" s="20" t="s">
        <v>28</v>
      </c>
      <c r="E594" s="2">
        <v>650</v>
      </c>
      <c r="F594" s="2">
        <v>-999.99999999999909</v>
      </c>
      <c r="G594">
        <v>3</v>
      </c>
      <c r="H594">
        <v>38</v>
      </c>
      <c r="I594" s="9"/>
      <c r="J594" s="2" t="str">
        <f t="shared" si="239"/>
        <v>Baltimore Ravens</v>
      </c>
      <c r="K594" s="2" t="str">
        <f t="shared" si="240"/>
        <v>Cincinnati Bengals</v>
      </c>
      <c r="L594" s="17">
        <f t="shared" si="241"/>
        <v>-999.99999999999909</v>
      </c>
      <c r="M594" s="18">
        <f t="shared" si="242"/>
        <v>650</v>
      </c>
      <c r="N594" s="4">
        <f t="shared" si="220"/>
        <v>1.1399999999999999</v>
      </c>
      <c r="O594" s="4">
        <f t="shared" si="221"/>
        <v>6</v>
      </c>
      <c r="P594" s="4"/>
      <c r="Q594" s="4"/>
      <c r="R594" s="1">
        <f t="shared" si="222"/>
        <v>0.87719298245614041</v>
      </c>
      <c r="S594" s="1">
        <f t="shared" si="223"/>
        <v>0.16666666666666666</v>
      </c>
      <c r="T594" s="1">
        <f t="shared" si="224"/>
        <v>4.2016806722689037E-2</v>
      </c>
      <c r="U594" s="1">
        <f t="shared" si="225"/>
        <v>0.35526315789473689</v>
      </c>
      <c r="V594" s="1">
        <f t="shared" si="226"/>
        <v>0.86626315789473685</v>
      </c>
      <c r="W594" s="1"/>
      <c r="X594" s="17">
        <f t="shared" si="227"/>
        <v>154.38361990400384</v>
      </c>
      <c r="Y594" s="18">
        <f t="shared" si="228"/>
        <v>4970.4571397663694</v>
      </c>
      <c r="Z594" s="2">
        <f t="shared" si="229"/>
        <v>146.66443890880365</v>
      </c>
      <c r="AA594" s="18">
        <f t="shared" si="230"/>
        <v>4721.9342827780511</v>
      </c>
      <c r="AB594" s="2">
        <f t="shared" si="231"/>
        <v>-681.8285382878687</v>
      </c>
      <c r="AC594" s="2">
        <f t="shared" si="232"/>
        <v>472.19342827780508</v>
      </c>
      <c r="AD594" s="2">
        <f t="shared" si="233"/>
        <v>146.66443890880365</v>
      </c>
      <c r="AE594" s="2">
        <f t="shared" si="234"/>
        <v>-1000</v>
      </c>
      <c r="AF594" s="5">
        <f t="shared" si="235"/>
        <v>0.1399999999999999</v>
      </c>
      <c r="AG594" s="5">
        <f t="shared" si="236"/>
        <v>-1</v>
      </c>
      <c r="AH594" s="3">
        <f t="shared" si="237"/>
        <v>202101</v>
      </c>
      <c r="AI594" s="21">
        <v>6</v>
      </c>
      <c r="AJ594" s="21">
        <v>1.1399999999999999</v>
      </c>
      <c r="AK594" s="21">
        <v>7.5</v>
      </c>
      <c r="AL594" s="21">
        <v>1.1000000000000001</v>
      </c>
      <c r="AO594">
        <f t="shared" si="238"/>
        <v>-1000</v>
      </c>
      <c r="AP594">
        <f>IF(E594&lt;F594,G594,H594)</f>
        <v>38</v>
      </c>
      <c r="AQ594">
        <f>IF(E594&lt;F594,H594,G594)</f>
        <v>3</v>
      </c>
    </row>
    <row r="595" spans="2:43" x14ac:dyDescent="0.25">
      <c r="B595" s="24">
        <v>44199</v>
      </c>
      <c r="C595" s="20" t="s">
        <v>46</v>
      </c>
      <c r="D595" s="20" t="s">
        <v>45</v>
      </c>
      <c r="E595" s="2">
        <v>-500.00000000000011</v>
      </c>
      <c r="F595" s="2">
        <v>375</v>
      </c>
      <c r="G595">
        <v>24</v>
      </c>
      <c r="H595">
        <v>22</v>
      </c>
      <c r="I595" s="9"/>
      <c r="J595" s="2" t="str">
        <f t="shared" si="239"/>
        <v>Cleveland Browns</v>
      </c>
      <c r="K595" s="2" t="str">
        <f t="shared" si="240"/>
        <v>Pittsburgh Steelers</v>
      </c>
      <c r="L595" s="17">
        <f t="shared" si="241"/>
        <v>-500.00000000000011</v>
      </c>
      <c r="M595" s="18">
        <f t="shared" si="242"/>
        <v>375</v>
      </c>
      <c r="N595" s="4">
        <f t="shared" si="220"/>
        <v>1.33</v>
      </c>
      <c r="O595" s="4">
        <f t="shared" si="221"/>
        <v>3.4</v>
      </c>
      <c r="P595" s="4"/>
      <c r="Q595" s="4"/>
      <c r="R595" s="1">
        <f t="shared" si="222"/>
        <v>0.75187969924812026</v>
      </c>
      <c r="S595" s="1">
        <f t="shared" si="223"/>
        <v>0.29411764705882354</v>
      </c>
      <c r="T595" s="1">
        <f t="shared" si="224"/>
        <v>4.3974630021141659E-2</v>
      </c>
      <c r="U595" s="1">
        <f t="shared" si="225"/>
        <v>0.22888102609464836</v>
      </c>
      <c r="V595" s="1">
        <f t="shared" si="226"/>
        <v>0.73988102609464834</v>
      </c>
      <c r="W595" s="1"/>
      <c r="X595" s="17">
        <f t="shared" si="227"/>
        <v>351.56865054149432</v>
      </c>
      <c r="Y595" s="18">
        <f t="shared" si="228"/>
        <v>2476.6314971810075</v>
      </c>
      <c r="Z595" s="2">
        <f t="shared" si="229"/>
        <v>333.99021801441961</v>
      </c>
      <c r="AA595" s="18">
        <f t="shared" si="230"/>
        <v>2352.7999223219572</v>
      </c>
      <c r="AB595" s="2">
        <f t="shared" si="231"/>
        <v>-299.40996653884821</v>
      </c>
      <c r="AC595" s="2">
        <f t="shared" si="232"/>
        <v>235.27999223219572</v>
      </c>
      <c r="AD595" s="2">
        <f t="shared" si="233"/>
        <v>333.99021801441961</v>
      </c>
      <c r="AE595" s="2">
        <f t="shared" si="234"/>
        <v>-1000</v>
      </c>
      <c r="AF595" s="5">
        <f t="shared" si="235"/>
        <v>0.33000000000000007</v>
      </c>
      <c r="AG595" s="5">
        <f t="shared" si="236"/>
        <v>-1</v>
      </c>
      <c r="AH595" s="3">
        <f t="shared" si="237"/>
        <v>202101</v>
      </c>
      <c r="AI595" s="21">
        <v>1.33</v>
      </c>
      <c r="AJ595" s="21">
        <v>3.4</v>
      </c>
      <c r="AK595" s="21">
        <v>1.2</v>
      </c>
      <c r="AL595" s="21">
        <v>4.75</v>
      </c>
      <c r="AO595">
        <f t="shared" si="238"/>
        <v>-500</v>
      </c>
      <c r="AP595">
        <f>IF(E595&lt;F595,G595,H595)</f>
        <v>24</v>
      </c>
      <c r="AQ595">
        <f>IF(E595&lt;F595,H595,G595)</f>
        <v>22</v>
      </c>
    </row>
    <row r="596" spans="2:43" x14ac:dyDescent="0.25">
      <c r="B596" s="24">
        <v>44199</v>
      </c>
      <c r="C596" s="20" t="s">
        <v>34</v>
      </c>
      <c r="D596" s="20" t="s">
        <v>29</v>
      </c>
      <c r="E596" s="2">
        <v>154.99999999999997</v>
      </c>
      <c r="F596" s="2">
        <v>-175.43859649122805</v>
      </c>
      <c r="G596">
        <v>35</v>
      </c>
      <c r="H596">
        <v>37</v>
      </c>
      <c r="I596" s="9"/>
      <c r="J596" s="2" t="str">
        <f t="shared" si="239"/>
        <v>Minnesota Vikings</v>
      </c>
      <c r="K596" s="2" t="str">
        <f t="shared" si="240"/>
        <v>Detroit Lions</v>
      </c>
      <c r="L596" s="17">
        <f t="shared" si="241"/>
        <v>-175.43859649122805</v>
      </c>
      <c r="M596" s="18">
        <f t="shared" si="242"/>
        <v>154.99999999999997</v>
      </c>
      <c r="N596" s="4">
        <f t="shared" si="220"/>
        <v>1.36</v>
      </c>
      <c r="O596" s="4">
        <f t="shared" si="221"/>
        <v>3.25</v>
      </c>
      <c r="P596" s="4"/>
      <c r="Q596" s="4"/>
      <c r="R596" s="1">
        <f t="shared" si="222"/>
        <v>0.73529411764705876</v>
      </c>
      <c r="S596" s="1">
        <f t="shared" si="223"/>
        <v>0.30769230769230771</v>
      </c>
      <c r="T596" s="1">
        <f t="shared" si="224"/>
        <v>4.1214750542299394E-2</v>
      </c>
      <c r="U596" s="1">
        <f t="shared" si="225"/>
        <v>0.21380090497737553</v>
      </c>
      <c r="V596" s="1">
        <f t="shared" si="226"/>
        <v>0.72480090497737559</v>
      </c>
      <c r="W596" s="1"/>
      <c r="X596" s="17">
        <f t="shared" si="227"/>
        <v>379.68922656245121</v>
      </c>
      <c r="Y596" s="18">
        <f t="shared" si="228"/>
        <v>2309.6629804910967</v>
      </c>
      <c r="Z596" s="2">
        <f t="shared" si="229"/>
        <v>360.70476523432865</v>
      </c>
      <c r="AA596" s="18">
        <f t="shared" si="230"/>
        <v>2194.1798314665416</v>
      </c>
      <c r="AB596" s="2">
        <f t="shared" si="231"/>
        <v>-277.23503995029256</v>
      </c>
      <c r="AC596" s="2">
        <f t="shared" si="232"/>
        <v>219.41798314665417</v>
      </c>
      <c r="AD596" s="2">
        <f t="shared" si="233"/>
        <v>360.70476523432865</v>
      </c>
      <c r="AE596" s="2">
        <f t="shared" si="234"/>
        <v>-1000</v>
      </c>
      <c r="AF596" s="5">
        <f t="shared" si="235"/>
        <v>0.3600000000000001</v>
      </c>
      <c r="AG596" s="5">
        <f t="shared" si="236"/>
        <v>-1</v>
      </c>
      <c r="AH596" s="3">
        <f t="shared" si="237"/>
        <v>202101</v>
      </c>
      <c r="AI596" s="21">
        <v>3.25</v>
      </c>
      <c r="AJ596" s="21">
        <v>1.36</v>
      </c>
      <c r="AK596" s="21">
        <v>2.5499999999999998</v>
      </c>
      <c r="AL596" s="21">
        <v>1.57</v>
      </c>
      <c r="AO596">
        <f t="shared" si="238"/>
        <v>-180</v>
      </c>
      <c r="AP596">
        <f>IF(E596&lt;F596,G596,H596)</f>
        <v>37</v>
      </c>
      <c r="AQ596">
        <f>IF(E596&lt;F596,H596,G596)</f>
        <v>35</v>
      </c>
    </row>
    <row r="597" spans="2:43" x14ac:dyDescent="0.25">
      <c r="B597" s="24">
        <v>44199</v>
      </c>
      <c r="C597" s="20" t="s">
        <v>40</v>
      </c>
      <c r="D597" s="20" t="s">
        <v>41</v>
      </c>
      <c r="E597" s="2">
        <v>270</v>
      </c>
      <c r="F597" s="2">
        <v>-344.82758620689651</v>
      </c>
      <c r="G597">
        <v>38</v>
      </c>
      <c r="H597">
        <v>41</v>
      </c>
      <c r="I597" s="9"/>
      <c r="J597" s="2" t="str">
        <f t="shared" si="239"/>
        <v>Tennessee Titans</v>
      </c>
      <c r="K597" s="2" t="str">
        <f t="shared" si="240"/>
        <v>Houston Texans</v>
      </c>
      <c r="L597" s="17">
        <f t="shared" si="241"/>
        <v>-344.82758620689651</v>
      </c>
      <c r="M597" s="18">
        <f t="shared" si="242"/>
        <v>270</v>
      </c>
      <c r="N597" s="4">
        <f t="shared" si="220"/>
        <v>1.25</v>
      </c>
      <c r="O597" s="4">
        <f t="shared" si="221"/>
        <v>4.0999999999999996</v>
      </c>
      <c r="P597" s="4"/>
      <c r="Q597" s="4"/>
      <c r="R597" s="1">
        <f t="shared" si="222"/>
        <v>0.8</v>
      </c>
      <c r="S597" s="1">
        <f t="shared" si="223"/>
        <v>0.24390243902439027</v>
      </c>
      <c r="T597" s="1">
        <f t="shared" si="224"/>
        <v>4.2056074766355089E-2</v>
      </c>
      <c r="U597" s="1">
        <f t="shared" si="225"/>
        <v>0.2780487804878049</v>
      </c>
      <c r="V597" s="1">
        <f t="shared" si="226"/>
        <v>0.78904878048780491</v>
      </c>
      <c r="W597" s="1"/>
      <c r="X597" s="17">
        <f t="shared" si="227"/>
        <v>267.34876819881913</v>
      </c>
      <c r="Y597" s="18">
        <f t="shared" si="228"/>
        <v>3156.5493634457707</v>
      </c>
      <c r="Z597" s="2">
        <f t="shared" si="229"/>
        <v>253.98132978887816</v>
      </c>
      <c r="AA597" s="18">
        <f t="shared" si="230"/>
        <v>2998.721895273482</v>
      </c>
      <c r="AB597" s="2">
        <f t="shared" si="231"/>
        <v>-393.72972841399383</v>
      </c>
      <c r="AC597" s="2">
        <f t="shared" si="232"/>
        <v>299.87218952734821</v>
      </c>
      <c r="AD597" s="2">
        <f t="shared" si="233"/>
        <v>253.98132978887816</v>
      </c>
      <c r="AE597" s="2">
        <f t="shared" si="234"/>
        <v>-1000</v>
      </c>
      <c r="AF597" s="5">
        <f t="shared" si="235"/>
        <v>0.25</v>
      </c>
      <c r="AG597" s="5">
        <f t="shared" si="236"/>
        <v>-1</v>
      </c>
      <c r="AH597" s="3">
        <f t="shared" si="237"/>
        <v>202101</v>
      </c>
      <c r="AI597" s="21">
        <v>4.0999999999999996</v>
      </c>
      <c r="AJ597" s="21">
        <v>1.25</v>
      </c>
      <c r="AK597" s="21">
        <v>3.7</v>
      </c>
      <c r="AL597" s="21">
        <v>1.29</v>
      </c>
      <c r="AO597">
        <f t="shared" si="238"/>
        <v>-400</v>
      </c>
      <c r="AP597">
        <f>IF(E597&lt;F597,G597,H597)</f>
        <v>41</v>
      </c>
      <c r="AQ597">
        <f>IF(E597&lt;F597,H597,G597)</f>
        <v>38</v>
      </c>
    </row>
    <row r="598" spans="2:43" x14ac:dyDescent="0.25">
      <c r="B598" s="24">
        <v>44199</v>
      </c>
      <c r="C598" s="20" t="s">
        <v>39</v>
      </c>
      <c r="D598" s="20" t="s">
        <v>26</v>
      </c>
      <c r="E598" s="2">
        <v>-1428.5714285714273</v>
      </c>
      <c r="F598" s="2">
        <v>800</v>
      </c>
      <c r="G598">
        <v>28</v>
      </c>
      <c r="H598">
        <v>14</v>
      </c>
      <c r="I598" s="9"/>
      <c r="J598" s="2" t="str">
        <f t="shared" si="239"/>
        <v>Indianapolis Colts</v>
      </c>
      <c r="K598" s="2" t="str">
        <f t="shared" si="240"/>
        <v>Jacksonville Jaguars</v>
      </c>
      <c r="L598" s="17">
        <f t="shared" si="241"/>
        <v>-1428.5714285714273</v>
      </c>
      <c r="M598" s="18">
        <f t="shared" si="242"/>
        <v>800</v>
      </c>
      <c r="N598" s="4">
        <f t="shared" si="220"/>
        <v>1.0900000000000001</v>
      </c>
      <c r="O598" s="4">
        <f t="shared" si="221"/>
        <v>8</v>
      </c>
      <c r="P598" s="4"/>
      <c r="Q598" s="4"/>
      <c r="R598" s="1">
        <f t="shared" si="222"/>
        <v>0.9174311926605504</v>
      </c>
      <c r="S598" s="1">
        <f t="shared" si="223"/>
        <v>0.125</v>
      </c>
      <c r="T598" s="1">
        <f t="shared" si="224"/>
        <v>4.0704070407040605E-2</v>
      </c>
      <c r="U598" s="1">
        <f t="shared" si="225"/>
        <v>0.3962155963302752</v>
      </c>
      <c r="V598" s="1">
        <f t="shared" si="226"/>
        <v>0.90721559633027526</v>
      </c>
      <c r="W598" s="1"/>
      <c r="X598" s="17">
        <f t="shared" si="227"/>
        <v>102.27381897427846</v>
      </c>
      <c r="Y598" s="18">
        <f t="shared" si="228"/>
        <v>6745.0731234154464</v>
      </c>
      <c r="Z598" s="2">
        <f t="shared" si="229"/>
        <v>97.160128025564532</v>
      </c>
      <c r="AA598" s="18">
        <f t="shared" si="230"/>
        <v>6407.8194672446734</v>
      </c>
      <c r="AB598" s="2">
        <f t="shared" si="231"/>
        <v>-1029.2287796665753</v>
      </c>
      <c r="AC598" s="2">
        <f t="shared" si="232"/>
        <v>640.78194672446739</v>
      </c>
      <c r="AD598" s="2">
        <f t="shared" si="233"/>
        <v>97.160128025564532</v>
      </c>
      <c r="AE598" s="2">
        <f t="shared" si="234"/>
        <v>-1000</v>
      </c>
      <c r="AF598" s="5">
        <f t="shared" si="235"/>
        <v>9.000000000000008E-2</v>
      </c>
      <c r="AG598" s="5">
        <f t="shared" si="236"/>
        <v>-1</v>
      </c>
      <c r="AH598" s="3">
        <f t="shared" si="237"/>
        <v>202101</v>
      </c>
      <c r="AI598" s="21">
        <v>1.0900000000000001</v>
      </c>
      <c r="AJ598" s="21">
        <v>8</v>
      </c>
      <c r="AK598" s="21">
        <v>1.07</v>
      </c>
      <c r="AL598" s="21">
        <v>9</v>
      </c>
      <c r="AO598">
        <f t="shared" si="238"/>
        <v>-1500</v>
      </c>
      <c r="AP598">
        <f>IF(E598&lt;F598,G598,H598)</f>
        <v>28</v>
      </c>
      <c r="AQ598">
        <f>IF(E598&lt;F598,H598,G598)</f>
        <v>14</v>
      </c>
    </row>
    <row r="599" spans="2:43" x14ac:dyDescent="0.25">
      <c r="B599" s="24">
        <v>44199</v>
      </c>
      <c r="C599" s="20" t="s">
        <v>36</v>
      </c>
      <c r="D599" s="20" t="s">
        <v>42</v>
      </c>
      <c r="E599" s="2">
        <v>-166.66666666666663</v>
      </c>
      <c r="F599" s="2">
        <v>145.00000000000003</v>
      </c>
      <c r="G599">
        <v>28</v>
      </c>
      <c r="H599">
        <v>14</v>
      </c>
      <c r="I599" s="9"/>
      <c r="J599" s="2" t="str">
        <f t="shared" si="239"/>
        <v>New England Patriots</v>
      </c>
      <c r="K599" s="2" t="str">
        <f t="shared" si="240"/>
        <v>New York Jets</v>
      </c>
      <c r="L599" s="17">
        <f t="shared" si="241"/>
        <v>-166.66666666666663</v>
      </c>
      <c r="M599" s="18">
        <f t="shared" si="242"/>
        <v>145.00000000000003</v>
      </c>
      <c r="N599" s="4">
        <f t="shared" si="220"/>
        <v>1.57</v>
      </c>
      <c r="O599" s="4">
        <f t="shared" si="221"/>
        <v>2.5499999999999998</v>
      </c>
      <c r="P599" s="4"/>
      <c r="Q599" s="4"/>
      <c r="R599" s="1">
        <f t="shared" si="222"/>
        <v>0.63694267515923564</v>
      </c>
      <c r="S599" s="1">
        <f t="shared" si="223"/>
        <v>0.39215686274509809</v>
      </c>
      <c r="T599" s="1">
        <f t="shared" si="224"/>
        <v>2.8276699029126329E-2</v>
      </c>
      <c r="U599" s="1">
        <f t="shared" si="225"/>
        <v>0.12239290620706877</v>
      </c>
      <c r="V599" s="1">
        <f t="shared" si="226"/>
        <v>0.63339290620706878</v>
      </c>
      <c r="W599" s="1"/>
      <c r="X599" s="17">
        <f t="shared" si="227"/>
        <v>578.79886276004493</v>
      </c>
      <c r="Y599" s="18">
        <f t="shared" si="228"/>
        <v>1558.0808321378222</v>
      </c>
      <c r="Z599" s="2">
        <f t="shared" si="229"/>
        <v>549.85891962204266</v>
      </c>
      <c r="AA599" s="18">
        <f t="shared" si="230"/>
        <v>1480.1767905309309</v>
      </c>
      <c r="AB599" s="2">
        <f t="shared" si="231"/>
        <v>-181.86483192586408</v>
      </c>
      <c r="AC599" s="2">
        <f t="shared" si="232"/>
        <v>148.0176790530931</v>
      </c>
      <c r="AD599" s="2">
        <f t="shared" si="233"/>
        <v>549.85891962204266</v>
      </c>
      <c r="AE599" s="2">
        <f t="shared" si="234"/>
        <v>-1000</v>
      </c>
      <c r="AF599" s="5">
        <f t="shared" si="235"/>
        <v>0.57000000000000006</v>
      </c>
      <c r="AG599" s="5">
        <f t="shared" si="236"/>
        <v>-1</v>
      </c>
      <c r="AH599" s="3">
        <f t="shared" si="237"/>
        <v>202101</v>
      </c>
      <c r="AI599" s="21">
        <v>1.57</v>
      </c>
      <c r="AJ599" s="21">
        <v>2.5499999999999998</v>
      </c>
      <c r="AK599" s="21">
        <v>1.6</v>
      </c>
      <c r="AL599" s="21">
        <v>2.4500000000000002</v>
      </c>
      <c r="AO599">
        <f t="shared" si="238"/>
        <v>-170</v>
      </c>
      <c r="AP599">
        <f>IF(E599&lt;F599,G599,H599)</f>
        <v>28</v>
      </c>
      <c r="AQ599">
        <f>IF(E599&lt;F599,H599,G599)</f>
        <v>14</v>
      </c>
    </row>
    <row r="600" spans="2:43" x14ac:dyDescent="0.25">
      <c r="B600" s="24">
        <v>44199</v>
      </c>
      <c r="C600" s="20" t="s">
        <v>25</v>
      </c>
      <c r="D600" s="20" t="s">
        <v>23</v>
      </c>
      <c r="E600" s="2">
        <v>104.99999999999999</v>
      </c>
      <c r="F600" s="2">
        <v>-125</v>
      </c>
      <c r="G600">
        <v>23</v>
      </c>
      <c r="H600">
        <v>19</v>
      </c>
      <c r="I600" s="9"/>
      <c r="J600" s="2" t="str">
        <f t="shared" si="239"/>
        <v>Dallas Cowboys</v>
      </c>
      <c r="K600" s="2" t="str">
        <f t="shared" si="240"/>
        <v>New York Giants</v>
      </c>
      <c r="L600" s="17">
        <f t="shared" si="241"/>
        <v>-125</v>
      </c>
      <c r="M600" s="18">
        <f t="shared" si="242"/>
        <v>104.99999999999999</v>
      </c>
      <c r="N600" s="4">
        <f t="shared" si="220"/>
        <v>1.68</v>
      </c>
      <c r="O600" s="4">
        <f t="shared" si="221"/>
        <v>2.25</v>
      </c>
      <c r="P600" s="4"/>
      <c r="Q600" s="4"/>
      <c r="R600" s="1">
        <f t="shared" si="222"/>
        <v>0.59523809523809523</v>
      </c>
      <c r="S600" s="1">
        <f t="shared" si="223"/>
        <v>0.44444444444444442</v>
      </c>
      <c r="T600" s="1">
        <f t="shared" si="224"/>
        <v>3.8167938931297662E-2</v>
      </c>
      <c r="U600" s="1">
        <f t="shared" si="225"/>
        <v>7.5396825396825407E-2</v>
      </c>
      <c r="V600" s="1">
        <f t="shared" si="226"/>
        <v>0.58639682539682547</v>
      </c>
      <c r="W600" s="1"/>
      <c r="X600" s="17">
        <f t="shared" si="227"/>
        <v>705.32983244457648</v>
      </c>
      <c r="Y600" s="18">
        <f t="shared" si="228"/>
        <v>1287.7472223008879</v>
      </c>
      <c r="Z600" s="2">
        <f t="shared" si="229"/>
        <v>670.06334082234764</v>
      </c>
      <c r="AA600" s="18">
        <f t="shared" si="230"/>
        <v>1223.3598611858433</v>
      </c>
      <c r="AB600" s="2">
        <f t="shared" si="231"/>
        <v>-149.23962244714528</v>
      </c>
      <c r="AC600" s="2">
        <f t="shared" si="232"/>
        <v>122.33598611858433</v>
      </c>
      <c r="AD600" s="2">
        <f t="shared" si="233"/>
        <v>-1000</v>
      </c>
      <c r="AE600" s="2">
        <f t="shared" si="234"/>
        <v>1223.3598611858433</v>
      </c>
      <c r="AF600" s="5">
        <f t="shared" si="235"/>
        <v>-1</v>
      </c>
      <c r="AG600" s="5">
        <f t="shared" si="236"/>
        <v>1.25</v>
      </c>
      <c r="AH600" s="3">
        <f t="shared" si="237"/>
        <v>202101</v>
      </c>
      <c r="AI600" s="21">
        <v>2.25</v>
      </c>
      <c r="AJ600" s="21">
        <v>1.68</v>
      </c>
      <c r="AK600" s="21">
        <v>2.0499999999999998</v>
      </c>
      <c r="AL600" s="21">
        <v>1.8</v>
      </c>
      <c r="AO600">
        <f t="shared" si="238"/>
        <v>-130</v>
      </c>
      <c r="AP600">
        <f>IF(E600&lt;F600,G600,H600)</f>
        <v>19</v>
      </c>
      <c r="AQ600">
        <f>IF(E600&lt;F600,H600,G600)</f>
        <v>23</v>
      </c>
    </row>
    <row r="601" spans="2:43" x14ac:dyDescent="0.25">
      <c r="B601" s="24">
        <v>44199</v>
      </c>
      <c r="C601" s="20" t="s">
        <v>27</v>
      </c>
      <c r="D601" s="20" t="s">
        <v>35</v>
      </c>
      <c r="E601" s="2">
        <v>-344.82758620689651</v>
      </c>
      <c r="F601" s="2">
        <v>270</v>
      </c>
      <c r="G601">
        <v>44</v>
      </c>
      <c r="H601">
        <v>27</v>
      </c>
      <c r="I601" s="9"/>
      <c r="J601" s="2" t="str">
        <f t="shared" si="239"/>
        <v>Tampa Bay Buccaneers</v>
      </c>
      <c r="K601" s="2" t="str">
        <f t="shared" si="240"/>
        <v>Atlanta Falcons</v>
      </c>
      <c r="L601" s="17">
        <f t="shared" si="241"/>
        <v>-344.82758620689651</v>
      </c>
      <c r="M601" s="18">
        <f t="shared" si="242"/>
        <v>270</v>
      </c>
      <c r="N601" s="4">
        <f t="shared" si="220"/>
        <v>1.33</v>
      </c>
      <c r="O601" s="4">
        <f t="shared" si="221"/>
        <v>3.4</v>
      </c>
      <c r="P601" s="4"/>
      <c r="Q601" s="4"/>
      <c r="R601" s="1">
        <f t="shared" si="222"/>
        <v>0.75187969924812026</v>
      </c>
      <c r="S601" s="1">
        <f t="shared" si="223"/>
        <v>0.29411764705882354</v>
      </c>
      <c r="T601" s="1">
        <f t="shared" si="224"/>
        <v>4.3974630021141659E-2</v>
      </c>
      <c r="U601" s="1">
        <f t="shared" si="225"/>
        <v>0.22888102609464836</v>
      </c>
      <c r="V601" s="1">
        <f t="shared" si="226"/>
        <v>0.73988102609464834</v>
      </c>
      <c r="W601" s="1"/>
      <c r="X601" s="17">
        <f t="shared" si="227"/>
        <v>351.56865054149432</v>
      </c>
      <c r="Y601" s="18">
        <f t="shared" si="228"/>
        <v>2476.6314971810075</v>
      </c>
      <c r="Z601" s="2">
        <f t="shared" si="229"/>
        <v>333.99021801441961</v>
      </c>
      <c r="AA601" s="18">
        <f t="shared" si="230"/>
        <v>2352.7999223219572</v>
      </c>
      <c r="AB601" s="2">
        <f t="shared" si="231"/>
        <v>-299.40996653884821</v>
      </c>
      <c r="AC601" s="2">
        <f t="shared" si="232"/>
        <v>235.27999223219572</v>
      </c>
      <c r="AD601" s="2">
        <f t="shared" si="233"/>
        <v>333.99021801441961</v>
      </c>
      <c r="AE601" s="2">
        <f t="shared" si="234"/>
        <v>-1000</v>
      </c>
      <c r="AF601" s="5">
        <f t="shared" si="235"/>
        <v>0.33000000000000007</v>
      </c>
      <c r="AG601" s="5">
        <f t="shared" si="236"/>
        <v>-1</v>
      </c>
      <c r="AH601" s="3">
        <f t="shared" si="237"/>
        <v>202101</v>
      </c>
      <c r="AI601" s="21">
        <v>1.33</v>
      </c>
      <c r="AJ601" s="21">
        <v>3.4</v>
      </c>
      <c r="AK601" s="21">
        <v>1.29</v>
      </c>
      <c r="AL601" s="21">
        <v>3.7</v>
      </c>
      <c r="AO601">
        <f t="shared" si="238"/>
        <v>-400</v>
      </c>
      <c r="AP601">
        <f>IF(E601&lt;F601,G601,H601)</f>
        <v>44</v>
      </c>
      <c r="AQ601">
        <f>IF(E601&lt;F601,H601,G601)</f>
        <v>27</v>
      </c>
    </row>
    <row r="602" spans="2:43" x14ac:dyDescent="0.25">
      <c r="B602" s="24">
        <v>44193</v>
      </c>
      <c r="C602" s="20" t="s">
        <v>36</v>
      </c>
      <c r="D602" s="20" t="s">
        <v>24</v>
      </c>
      <c r="E602" s="2">
        <v>290</v>
      </c>
      <c r="F602" s="2">
        <v>-370.37037037037032</v>
      </c>
      <c r="G602">
        <v>9</v>
      </c>
      <c r="H602">
        <v>38</v>
      </c>
      <c r="I602" s="9"/>
      <c r="J602" s="2" t="str">
        <f t="shared" si="239"/>
        <v>Buffalo Bills</v>
      </c>
      <c r="K602" s="2" t="str">
        <f t="shared" si="240"/>
        <v>New England Patriots</v>
      </c>
      <c r="L602" s="17">
        <f t="shared" si="241"/>
        <v>-370.37037037037032</v>
      </c>
      <c r="M602" s="18">
        <f t="shared" si="242"/>
        <v>290</v>
      </c>
      <c r="N602" s="4">
        <f t="shared" si="220"/>
        <v>1.33</v>
      </c>
      <c r="O602" s="4">
        <f t="shared" si="221"/>
        <v>3.4</v>
      </c>
      <c r="P602" s="4"/>
      <c r="Q602" s="4"/>
      <c r="R602" s="1">
        <f t="shared" si="222"/>
        <v>0.75187969924812026</v>
      </c>
      <c r="S602" s="1">
        <f t="shared" si="223"/>
        <v>0.29411764705882354</v>
      </c>
      <c r="T602" s="1">
        <f t="shared" si="224"/>
        <v>4.3974630021141659E-2</v>
      </c>
      <c r="U602" s="1">
        <f t="shared" si="225"/>
        <v>0.22888102609464836</v>
      </c>
      <c r="V602" s="1">
        <f t="shared" si="226"/>
        <v>0.73988102609464834</v>
      </c>
      <c r="W602" s="1"/>
      <c r="X602" s="17">
        <f t="shared" si="227"/>
        <v>351.56865054149432</v>
      </c>
      <c r="Y602" s="18">
        <f t="shared" si="228"/>
        <v>2476.6314971810075</v>
      </c>
      <c r="Z602" s="2">
        <f t="shared" si="229"/>
        <v>333.99021801441961</v>
      </c>
      <c r="AA602" s="18">
        <f t="shared" si="230"/>
        <v>2352.7999223219572</v>
      </c>
      <c r="AB602" s="2">
        <f t="shared" si="231"/>
        <v>-299.40996653884821</v>
      </c>
      <c r="AC602" s="2">
        <f t="shared" si="232"/>
        <v>235.27999223219572</v>
      </c>
      <c r="AD602" s="2">
        <f t="shared" si="233"/>
        <v>333.99021801441961</v>
      </c>
      <c r="AE602" s="2">
        <f t="shared" si="234"/>
        <v>-1000</v>
      </c>
      <c r="AF602" s="5">
        <f t="shared" si="235"/>
        <v>0.33000000000000007</v>
      </c>
      <c r="AG602" s="5">
        <f t="shared" si="236"/>
        <v>-1</v>
      </c>
      <c r="AH602" s="3">
        <f t="shared" si="237"/>
        <v>202012</v>
      </c>
      <c r="AI602" s="21">
        <v>3.4</v>
      </c>
      <c r="AJ602" s="21">
        <v>1.33</v>
      </c>
      <c r="AK602" s="21">
        <v>3.9</v>
      </c>
      <c r="AL602" s="21">
        <v>1.27</v>
      </c>
      <c r="AO602">
        <f t="shared" si="238"/>
        <v>-400</v>
      </c>
      <c r="AP602">
        <f>IF(E602&lt;F602,G602,H602)</f>
        <v>38</v>
      </c>
      <c r="AQ602">
        <f>IF(E602&lt;F602,H602,G602)</f>
        <v>9</v>
      </c>
    </row>
    <row r="603" spans="2:43" x14ac:dyDescent="0.25">
      <c r="B603" s="24">
        <v>44192</v>
      </c>
      <c r="C603" s="20" t="s">
        <v>33</v>
      </c>
      <c r="D603" s="20" t="s">
        <v>41</v>
      </c>
      <c r="E603" s="2">
        <v>-181.81818181818181</v>
      </c>
      <c r="F603" s="2">
        <v>160</v>
      </c>
      <c r="G603">
        <v>40</v>
      </c>
      <c r="H603">
        <v>14</v>
      </c>
      <c r="I603" s="9"/>
      <c r="J603" s="2" t="str">
        <f t="shared" si="239"/>
        <v>Green Bay Packers</v>
      </c>
      <c r="K603" s="2" t="str">
        <f t="shared" si="240"/>
        <v>Tennessee Titans</v>
      </c>
      <c r="L603" s="17">
        <f t="shared" si="241"/>
        <v>-181.81818181818181</v>
      </c>
      <c r="M603" s="18">
        <f t="shared" si="242"/>
        <v>160</v>
      </c>
      <c r="N603" s="4">
        <f t="shared" si="220"/>
        <v>1.5</v>
      </c>
      <c r="O603" s="4">
        <f t="shared" si="221"/>
        <v>2.7</v>
      </c>
      <c r="P603" s="4"/>
      <c r="Q603" s="4"/>
      <c r="R603" s="1">
        <f t="shared" si="222"/>
        <v>0.66666666666666663</v>
      </c>
      <c r="S603" s="1">
        <f t="shared" si="223"/>
        <v>0.37037037037037035</v>
      </c>
      <c r="T603" s="1">
        <f t="shared" si="224"/>
        <v>3.5714285714285587E-2</v>
      </c>
      <c r="U603" s="1">
        <f t="shared" si="225"/>
        <v>0.14814814814814814</v>
      </c>
      <c r="V603" s="1">
        <f t="shared" si="226"/>
        <v>0.65914814814814815</v>
      </c>
      <c r="W603" s="1"/>
      <c r="X603" s="17">
        <f t="shared" si="227"/>
        <v>517.10962521773342</v>
      </c>
      <c r="Y603" s="18">
        <f t="shared" si="228"/>
        <v>1734.0124117028765</v>
      </c>
      <c r="Z603" s="2">
        <f t="shared" si="229"/>
        <v>491.25414395684675</v>
      </c>
      <c r="AA603" s="18">
        <f t="shared" si="230"/>
        <v>1647.3117911177326</v>
      </c>
      <c r="AB603" s="2">
        <f t="shared" si="231"/>
        <v>-203.56062382403903</v>
      </c>
      <c r="AC603" s="2">
        <f t="shared" si="232"/>
        <v>164.73117911177326</v>
      </c>
      <c r="AD603" s="2">
        <f t="shared" si="233"/>
        <v>491.25414395684675</v>
      </c>
      <c r="AE603" s="2">
        <f t="shared" si="234"/>
        <v>-1000</v>
      </c>
      <c r="AF603" s="5">
        <f t="shared" si="235"/>
        <v>0.5</v>
      </c>
      <c r="AG603" s="5">
        <f t="shared" si="236"/>
        <v>-1</v>
      </c>
      <c r="AH603" s="3">
        <f t="shared" si="237"/>
        <v>202012</v>
      </c>
      <c r="AI603" s="21">
        <v>1.5</v>
      </c>
      <c r="AJ603" s="21">
        <v>2.7</v>
      </c>
      <c r="AK603" s="21">
        <v>1.55</v>
      </c>
      <c r="AL603" s="21">
        <v>2.6</v>
      </c>
      <c r="AO603">
        <f t="shared" si="238"/>
        <v>-190</v>
      </c>
      <c r="AP603">
        <f>IF(E603&lt;F603,G603,H603)</f>
        <v>40</v>
      </c>
      <c r="AQ603">
        <f>IF(E603&lt;F603,H603,G603)</f>
        <v>14</v>
      </c>
    </row>
    <row r="604" spans="2:43" x14ac:dyDescent="0.25">
      <c r="B604" s="24">
        <v>44192</v>
      </c>
      <c r="C604" s="20" t="s">
        <v>23</v>
      </c>
      <c r="D604" s="20" t="s">
        <v>19</v>
      </c>
      <c r="E604" s="2">
        <v>150</v>
      </c>
      <c r="F604" s="2">
        <v>-172.41379310344826</v>
      </c>
      <c r="G604">
        <v>37</v>
      </c>
      <c r="H604">
        <v>17</v>
      </c>
      <c r="I604" s="9"/>
      <c r="J604" s="2" t="str">
        <f t="shared" si="239"/>
        <v>Philadelphia Eagles</v>
      </c>
      <c r="K604" s="2" t="str">
        <f t="shared" si="240"/>
        <v>Dallas Cowboys</v>
      </c>
      <c r="L604" s="17">
        <f t="shared" si="241"/>
        <v>-172.41379310344826</v>
      </c>
      <c r="M604" s="18">
        <f t="shared" si="242"/>
        <v>150</v>
      </c>
      <c r="N604" s="4">
        <f t="shared" si="220"/>
        <v>1.83</v>
      </c>
      <c r="O604" s="4">
        <f t="shared" si="221"/>
        <v>2</v>
      </c>
      <c r="P604" s="4"/>
      <c r="Q604" s="4"/>
      <c r="R604" s="1">
        <f t="shared" si="222"/>
        <v>0.54644808743169393</v>
      </c>
      <c r="S604" s="1">
        <f t="shared" si="223"/>
        <v>0.5</v>
      </c>
      <c r="T604" s="1">
        <f t="shared" si="224"/>
        <v>4.4386422976501305E-2</v>
      </c>
      <c r="U604" s="1">
        <f t="shared" si="225"/>
        <v>2.3224043715846965E-2</v>
      </c>
      <c r="V604" s="1">
        <f t="shared" si="226"/>
        <v>0.53422404371584697</v>
      </c>
      <c r="W604" s="1"/>
      <c r="X604" s="17">
        <f t="shared" si="227"/>
        <v>871.87381729284084</v>
      </c>
      <c r="Y604" s="18">
        <f t="shared" si="228"/>
        <v>1045.6626202421151</v>
      </c>
      <c r="Z604" s="2">
        <f t="shared" si="229"/>
        <v>828.28012642819874</v>
      </c>
      <c r="AA604" s="18">
        <f t="shared" si="230"/>
        <v>993.3794892300092</v>
      </c>
      <c r="AB604" s="2">
        <f t="shared" si="231"/>
        <v>-120.73210114461043</v>
      </c>
      <c r="AC604" s="2">
        <f t="shared" si="232"/>
        <v>-100.66646340515068</v>
      </c>
      <c r="AD604" s="2">
        <f t="shared" si="233"/>
        <v>-1000</v>
      </c>
      <c r="AE604" s="2">
        <f t="shared" si="234"/>
        <v>993.3794892300092</v>
      </c>
      <c r="AF604" s="5">
        <f t="shared" si="235"/>
        <v>-1</v>
      </c>
      <c r="AG604" s="5">
        <f t="shared" si="236"/>
        <v>1</v>
      </c>
      <c r="AH604" s="3">
        <f t="shared" si="237"/>
        <v>202012</v>
      </c>
      <c r="AI604" s="21">
        <v>2</v>
      </c>
      <c r="AJ604" s="21">
        <v>1.83</v>
      </c>
      <c r="AK604" s="21">
        <v>2.5</v>
      </c>
      <c r="AL604" s="21">
        <v>1.58</v>
      </c>
      <c r="AO604">
        <f t="shared" si="238"/>
        <v>-180</v>
      </c>
      <c r="AP604">
        <f>IF(E604&lt;F604,G604,H604)</f>
        <v>17</v>
      </c>
      <c r="AQ604">
        <f>IF(E604&lt;F604,H604,G604)</f>
        <v>37</v>
      </c>
    </row>
    <row r="605" spans="2:43" x14ac:dyDescent="0.25">
      <c r="B605" s="24">
        <v>44192</v>
      </c>
      <c r="C605" s="20" t="s">
        <v>31</v>
      </c>
      <c r="D605" s="20" t="s">
        <v>38</v>
      </c>
      <c r="E605" s="2">
        <v>-125</v>
      </c>
      <c r="F605" s="2">
        <v>104.99999999999999</v>
      </c>
      <c r="G605">
        <v>19</v>
      </c>
      <c r="H605">
        <v>16</v>
      </c>
      <c r="I605" s="9"/>
      <c r="J605" s="2" t="str">
        <f t="shared" si="239"/>
        <v>Los Angeles Chargers</v>
      </c>
      <c r="K605" s="2" t="str">
        <f t="shared" si="240"/>
        <v>Denver Broncos</v>
      </c>
      <c r="L605" s="17">
        <f t="shared" si="241"/>
        <v>-125</v>
      </c>
      <c r="M605" s="18">
        <f t="shared" si="242"/>
        <v>104.99999999999999</v>
      </c>
      <c r="N605" s="4">
        <f t="shared" si="220"/>
        <v>1.55</v>
      </c>
      <c r="O605" s="4">
        <f t="shared" si="221"/>
        <v>2.6</v>
      </c>
      <c r="P605" s="4"/>
      <c r="Q605" s="4"/>
      <c r="R605" s="1">
        <f t="shared" si="222"/>
        <v>0.64516129032258063</v>
      </c>
      <c r="S605" s="1">
        <f t="shared" si="223"/>
        <v>0.38461538461538458</v>
      </c>
      <c r="T605" s="1">
        <f t="shared" si="224"/>
        <v>2.8915662650602414E-2</v>
      </c>
      <c r="U605" s="1">
        <f t="shared" si="225"/>
        <v>0.13027295285359802</v>
      </c>
      <c r="V605" s="1">
        <f t="shared" si="226"/>
        <v>0.64127295285359809</v>
      </c>
      <c r="W605" s="1"/>
      <c r="X605" s="17">
        <f t="shared" si="227"/>
        <v>559.39837404665798</v>
      </c>
      <c r="Y605" s="18">
        <f t="shared" si="228"/>
        <v>1609.5378726032154</v>
      </c>
      <c r="Z605" s="2">
        <f t="shared" si="229"/>
        <v>531.42845534432502</v>
      </c>
      <c r="AA605" s="18">
        <f t="shared" si="230"/>
        <v>1529.0609789730545</v>
      </c>
      <c r="AB605" s="2">
        <f t="shared" si="231"/>
        <v>-188.17208411470486</v>
      </c>
      <c r="AC605" s="2">
        <f t="shared" si="232"/>
        <v>152.90609789730544</v>
      </c>
      <c r="AD605" s="2">
        <f t="shared" si="233"/>
        <v>531.42845534432502</v>
      </c>
      <c r="AE605" s="2">
        <f t="shared" si="234"/>
        <v>-1000</v>
      </c>
      <c r="AF605" s="5">
        <f t="shared" si="235"/>
        <v>0.55000000000000004</v>
      </c>
      <c r="AG605" s="5">
        <f t="shared" si="236"/>
        <v>-1</v>
      </c>
      <c r="AH605" s="3">
        <f t="shared" si="237"/>
        <v>202012</v>
      </c>
      <c r="AI605" s="21">
        <v>1.55</v>
      </c>
      <c r="AJ605" s="21">
        <v>2.6</v>
      </c>
      <c r="AK605" s="21">
        <v>1.8</v>
      </c>
      <c r="AL605" s="21">
        <v>2.0499999999999998</v>
      </c>
      <c r="AO605">
        <f t="shared" si="238"/>
        <v>-130</v>
      </c>
      <c r="AP605">
        <f>IF(E605&lt;F605,G605,H605)</f>
        <v>19</v>
      </c>
      <c r="AQ605">
        <f>IF(E605&lt;F605,H605,G605)</f>
        <v>16</v>
      </c>
    </row>
    <row r="606" spans="2:43" x14ac:dyDescent="0.25">
      <c r="B606" s="24">
        <v>44192</v>
      </c>
      <c r="C606" s="20" t="s">
        <v>32</v>
      </c>
      <c r="D606" s="20" t="s">
        <v>47</v>
      </c>
      <c r="E606" s="2">
        <v>-125</v>
      </c>
      <c r="F606" s="2">
        <v>104.99999999999999</v>
      </c>
      <c r="G606">
        <v>20</v>
      </c>
      <c r="H606">
        <v>9</v>
      </c>
      <c r="I606" s="9"/>
      <c r="J606" s="2" t="str">
        <f t="shared" si="239"/>
        <v>Seattle Seahawks</v>
      </c>
      <c r="K606" s="2" t="str">
        <f t="shared" si="240"/>
        <v>Los Angeles Rams</v>
      </c>
      <c r="L606" s="17">
        <f t="shared" si="241"/>
        <v>-125</v>
      </c>
      <c r="M606" s="18">
        <f t="shared" si="242"/>
        <v>104.99999999999999</v>
      </c>
      <c r="N606" s="4">
        <f t="shared" si="220"/>
        <v>1.74</v>
      </c>
      <c r="O606" s="4">
        <f t="shared" si="221"/>
        <v>2.15</v>
      </c>
      <c r="P606" s="4"/>
      <c r="Q606" s="4"/>
      <c r="R606" s="1">
        <f t="shared" si="222"/>
        <v>0.57471264367816088</v>
      </c>
      <c r="S606" s="1">
        <f t="shared" si="223"/>
        <v>0.46511627906976744</v>
      </c>
      <c r="T606" s="1">
        <f t="shared" si="224"/>
        <v>3.8303341902313659E-2</v>
      </c>
      <c r="U606" s="1">
        <f t="shared" si="225"/>
        <v>5.4798182304196724E-2</v>
      </c>
      <c r="V606" s="1">
        <f t="shared" si="226"/>
        <v>0.56579818230419676</v>
      </c>
      <c r="W606" s="1"/>
      <c r="X606" s="17">
        <f t="shared" si="227"/>
        <v>767.41465645493759</v>
      </c>
      <c r="Y606" s="18">
        <f t="shared" si="228"/>
        <v>1185.8985221458363</v>
      </c>
      <c r="Z606" s="2">
        <f t="shared" si="229"/>
        <v>729.04392363219063</v>
      </c>
      <c r="AA606" s="18">
        <f t="shared" si="230"/>
        <v>1126.6035960385445</v>
      </c>
      <c r="AB606" s="2">
        <f t="shared" si="231"/>
        <v>-137.16594673992637</v>
      </c>
      <c r="AC606" s="2">
        <f t="shared" si="232"/>
        <v>112.66035960385446</v>
      </c>
      <c r="AD606" s="2">
        <f t="shared" si="233"/>
        <v>729.04392363219063</v>
      </c>
      <c r="AE606" s="2">
        <f t="shared" si="234"/>
        <v>-1000</v>
      </c>
      <c r="AF606" s="5">
        <f t="shared" si="235"/>
        <v>0.74</v>
      </c>
      <c r="AG606" s="5">
        <f t="shared" si="236"/>
        <v>-1</v>
      </c>
      <c r="AH606" s="3">
        <f t="shared" si="237"/>
        <v>202012</v>
      </c>
      <c r="AI606" s="21">
        <v>1.74</v>
      </c>
      <c r="AJ606" s="21">
        <v>2.15</v>
      </c>
      <c r="AK606" s="21">
        <v>1.8</v>
      </c>
      <c r="AL606" s="21">
        <v>2.0499999999999998</v>
      </c>
      <c r="AO606">
        <f t="shared" si="238"/>
        <v>-130</v>
      </c>
      <c r="AP606">
        <f>IF(E606&lt;F606,G606,H606)</f>
        <v>20</v>
      </c>
      <c r="AQ606">
        <f>IF(E606&lt;F606,H606,G606)</f>
        <v>9</v>
      </c>
    </row>
    <row r="607" spans="2:43" x14ac:dyDescent="0.25">
      <c r="B607" s="24">
        <v>44192</v>
      </c>
      <c r="C607" s="20" t="s">
        <v>28</v>
      </c>
      <c r="D607" s="20" t="s">
        <v>25</v>
      </c>
      <c r="E607" s="2">
        <v>-454.54545454545462</v>
      </c>
      <c r="F607" s="2">
        <v>350</v>
      </c>
      <c r="G607">
        <v>27</v>
      </c>
      <c r="H607">
        <v>13</v>
      </c>
      <c r="I607" s="9"/>
      <c r="J607" s="2" t="str">
        <f t="shared" si="239"/>
        <v>Baltimore Ravens</v>
      </c>
      <c r="K607" s="2" t="str">
        <f t="shared" si="240"/>
        <v>New York Giants</v>
      </c>
      <c r="L607" s="17">
        <f t="shared" si="241"/>
        <v>-454.54545454545462</v>
      </c>
      <c r="M607" s="18">
        <f t="shared" si="242"/>
        <v>350</v>
      </c>
      <c r="N607" s="4">
        <f t="shared" si="220"/>
        <v>1.1599999999999999</v>
      </c>
      <c r="O607" s="4">
        <f t="shared" si="221"/>
        <v>5.5</v>
      </c>
      <c r="P607" s="4"/>
      <c r="Q607" s="4"/>
      <c r="R607" s="1">
        <f t="shared" si="222"/>
        <v>0.86206896551724144</v>
      </c>
      <c r="S607" s="1">
        <f t="shared" si="223"/>
        <v>0.18181818181818182</v>
      </c>
      <c r="T607" s="1">
        <f t="shared" si="224"/>
        <v>4.2042042042042094E-2</v>
      </c>
      <c r="U607" s="1">
        <f t="shared" si="225"/>
        <v>0.34012539184952983</v>
      </c>
      <c r="V607" s="1">
        <f t="shared" si="226"/>
        <v>0.85112539184952984</v>
      </c>
      <c r="W607" s="1"/>
      <c r="X607" s="17">
        <f t="shared" si="227"/>
        <v>174.91501202538396</v>
      </c>
      <c r="Y607" s="18">
        <f t="shared" si="228"/>
        <v>4502.2111739446591</v>
      </c>
      <c r="Z607" s="2">
        <f t="shared" si="229"/>
        <v>166.16926142411475</v>
      </c>
      <c r="AA607" s="18">
        <f t="shared" si="230"/>
        <v>4277.1006152474256</v>
      </c>
      <c r="AB607" s="2">
        <f t="shared" si="231"/>
        <v>-601.79601896869144</v>
      </c>
      <c r="AC607" s="2">
        <f t="shared" si="232"/>
        <v>427.71006152474257</v>
      </c>
      <c r="AD607" s="2">
        <f t="shared" si="233"/>
        <v>166.16926142411475</v>
      </c>
      <c r="AE607" s="2">
        <f t="shared" si="234"/>
        <v>-1000</v>
      </c>
      <c r="AF607" s="5">
        <f t="shared" si="235"/>
        <v>0.15999999999999992</v>
      </c>
      <c r="AG607" s="5">
        <f t="shared" si="236"/>
        <v>-1</v>
      </c>
      <c r="AH607" s="3">
        <f t="shared" si="237"/>
        <v>202012</v>
      </c>
      <c r="AI607" s="21">
        <v>1.1599999999999999</v>
      </c>
      <c r="AJ607" s="21">
        <v>5.5</v>
      </c>
      <c r="AK607" s="21">
        <v>1.22</v>
      </c>
      <c r="AL607" s="21">
        <v>4.5</v>
      </c>
      <c r="AO607">
        <f t="shared" si="238"/>
        <v>-500</v>
      </c>
      <c r="AP607">
        <f>IF(E607&lt;F607,G607,H607)</f>
        <v>27</v>
      </c>
      <c r="AQ607">
        <f>IF(E607&lt;F607,H607,G607)</f>
        <v>13</v>
      </c>
    </row>
    <row r="608" spans="2:43" x14ac:dyDescent="0.25">
      <c r="B608" s="24">
        <v>44192</v>
      </c>
      <c r="C608" s="20" t="s">
        <v>40</v>
      </c>
      <c r="D608" s="20" t="s">
        <v>21</v>
      </c>
      <c r="E608" s="2">
        <v>-357.14285714285711</v>
      </c>
      <c r="F608" s="2">
        <v>275</v>
      </c>
      <c r="G608">
        <v>31</v>
      </c>
      <c r="H608">
        <v>37</v>
      </c>
      <c r="I608" s="9"/>
      <c r="J608" s="2" t="str">
        <f t="shared" si="239"/>
        <v>Houston Texans</v>
      </c>
      <c r="K608" s="2" t="str">
        <f t="shared" si="240"/>
        <v>Cincinnati Bengals</v>
      </c>
      <c r="L608" s="17">
        <f t="shared" si="241"/>
        <v>-357.14285714285711</v>
      </c>
      <c r="M608" s="18">
        <f t="shared" si="242"/>
        <v>275</v>
      </c>
      <c r="N608" s="4">
        <f t="shared" si="220"/>
        <v>1.23</v>
      </c>
      <c r="O608" s="4">
        <f t="shared" si="221"/>
        <v>4.25</v>
      </c>
      <c r="P608" s="4"/>
      <c r="Q608" s="4"/>
      <c r="R608" s="1">
        <f t="shared" si="222"/>
        <v>0.81300813008130079</v>
      </c>
      <c r="S608" s="1">
        <f t="shared" si="223"/>
        <v>0.23529411764705882</v>
      </c>
      <c r="T608" s="1">
        <f t="shared" si="224"/>
        <v>4.6076642335766471E-2</v>
      </c>
      <c r="U608" s="1">
        <f t="shared" si="225"/>
        <v>0.28885700621712096</v>
      </c>
      <c r="V608" s="1">
        <f t="shared" si="226"/>
        <v>0.79985700621712097</v>
      </c>
      <c r="W608" s="1"/>
      <c r="X608" s="17">
        <f t="shared" si="227"/>
        <v>250.2234677288684</v>
      </c>
      <c r="Y608" s="18">
        <f t="shared" si="228"/>
        <v>3342.2645955042926</v>
      </c>
      <c r="Z608" s="2">
        <f t="shared" si="229"/>
        <v>237.71229434242497</v>
      </c>
      <c r="AA608" s="18">
        <f t="shared" si="230"/>
        <v>3175.151365729078</v>
      </c>
      <c r="AB608" s="2">
        <f t="shared" si="231"/>
        <v>-420.67660100049278</v>
      </c>
      <c r="AC608" s="2">
        <f t="shared" si="232"/>
        <v>317.51513657290781</v>
      </c>
      <c r="AD608" s="2">
        <f t="shared" si="233"/>
        <v>-1000</v>
      </c>
      <c r="AE608" s="2">
        <f t="shared" si="234"/>
        <v>3175.151365729078</v>
      </c>
      <c r="AF608" s="5">
        <f t="shared" si="235"/>
        <v>-1</v>
      </c>
      <c r="AG608" s="5">
        <f t="shared" si="236"/>
        <v>3.25</v>
      </c>
      <c r="AH608" s="3">
        <f t="shared" si="237"/>
        <v>202012</v>
      </c>
      <c r="AI608" s="21">
        <v>1.23</v>
      </c>
      <c r="AJ608" s="21">
        <v>4.25</v>
      </c>
      <c r="AK608" s="21">
        <v>1.28</v>
      </c>
      <c r="AL608" s="21">
        <v>3.75</v>
      </c>
      <c r="AO608">
        <f t="shared" si="238"/>
        <v>-400</v>
      </c>
      <c r="AP608">
        <f>IF(E608&lt;F608,G608,H608)</f>
        <v>31</v>
      </c>
      <c r="AQ608">
        <f>IF(E608&lt;F608,H608,G608)</f>
        <v>37</v>
      </c>
    </row>
    <row r="609" spans="2:43" x14ac:dyDescent="0.25">
      <c r="B609" s="24">
        <v>44192</v>
      </c>
      <c r="C609" s="20" t="s">
        <v>26</v>
      </c>
      <c r="D609" s="20" t="s">
        <v>37</v>
      </c>
      <c r="E609" s="2">
        <v>375</v>
      </c>
      <c r="F609" s="2">
        <v>-500.00000000000011</v>
      </c>
      <c r="G609">
        <v>17</v>
      </c>
      <c r="H609">
        <v>41</v>
      </c>
      <c r="I609" s="9"/>
      <c r="J609" s="2" t="str">
        <f t="shared" si="239"/>
        <v>Chicago Bears</v>
      </c>
      <c r="K609" s="2" t="str">
        <f t="shared" si="240"/>
        <v>Jacksonville Jaguars</v>
      </c>
      <c r="L609" s="17">
        <f t="shared" si="241"/>
        <v>-500.00000000000011</v>
      </c>
      <c r="M609" s="18">
        <f t="shared" si="242"/>
        <v>375</v>
      </c>
      <c r="N609" s="4">
        <f t="shared" si="220"/>
        <v>1.29</v>
      </c>
      <c r="O609" s="4">
        <f t="shared" si="221"/>
        <v>3.7</v>
      </c>
      <c r="P609" s="4"/>
      <c r="Q609" s="4"/>
      <c r="R609" s="1">
        <f t="shared" si="222"/>
        <v>0.77519379844961234</v>
      </c>
      <c r="S609" s="1">
        <f t="shared" si="223"/>
        <v>0.27027027027027023</v>
      </c>
      <c r="T609" s="1">
        <f t="shared" si="224"/>
        <v>4.3486973947895691E-2</v>
      </c>
      <c r="U609" s="1">
        <f t="shared" si="225"/>
        <v>0.25246176408967103</v>
      </c>
      <c r="V609" s="1">
        <f t="shared" si="226"/>
        <v>0.76346176408967104</v>
      </c>
      <c r="W609" s="1"/>
      <c r="X609" s="17">
        <f t="shared" si="227"/>
        <v>309.82329048576543</v>
      </c>
      <c r="Y609" s="18">
        <f t="shared" si="228"/>
        <v>2773.304285017382</v>
      </c>
      <c r="Z609" s="2">
        <f t="shared" si="229"/>
        <v>294.33212596147712</v>
      </c>
      <c r="AA609" s="18">
        <f t="shared" si="230"/>
        <v>2634.6390707665128</v>
      </c>
      <c r="AB609" s="2">
        <f t="shared" si="231"/>
        <v>-339.75224305989701</v>
      </c>
      <c r="AC609" s="2">
        <f t="shared" si="232"/>
        <v>263.46390707665125</v>
      </c>
      <c r="AD609" s="2">
        <f t="shared" si="233"/>
        <v>294.33212596147712</v>
      </c>
      <c r="AE609" s="2">
        <f t="shared" si="234"/>
        <v>-1000</v>
      </c>
      <c r="AF609" s="5">
        <f t="shared" si="235"/>
        <v>0.29000000000000004</v>
      </c>
      <c r="AG609" s="5">
        <f t="shared" si="236"/>
        <v>-1</v>
      </c>
      <c r="AH609" s="3">
        <f t="shared" si="237"/>
        <v>202012</v>
      </c>
      <c r="AI609" s="21">
        <v>3.7</v>
      </c>
      <c r="AJ609" s="21">
        <v>1.29</v>
      </c>
      <c r="AK609" s="21">
        <v>4.75</v>
      </c>
      <c r="AL609" s="21">
        <v>1.2</v>
      </c>
      <c r="AO609">
        <f t="shared" si="238"/>
        <v>-500</v>
      </c>
      <c r="AP609">
        <f>IF(E609&lt;F609,G609,H609)</f>
        <v>41</v>
      </c>
      <c r="AQ609">
        <f>IF(E609&lt;F609,H609,G609)</f>
        <v>17</v>
      </c>
    </row>
    <row r="610" spans="2:43" x14ac:dyDescent="0.25">
      <c r="B610" s="24">
        <v>44192</v>
      </c>
      <c r="C610" s="20" t="s">
        <v>20</v>
      </c>
      <c r="D610" s="20" t="s">
        <v>35</v>
      </c>
      <c r="E610" s="2">
        <v>-555.55555555555577</v>
      </c>
      <c r="F610" s="2">
        <v>425</v>
      </c>
      <c r="G610">
        <v>17</v>
      </c>
      <c r="H610">
        <v>14</v>
      </c>
      <c r="I610" s="9"/>
      <c r="J610" s="2" t="str">
        <f t="shared" si="239"/>
        <v>Kansas City Chiefs</v>
      </c>
      <c r="K610" s="2" t="str">
        <f t="shared" si="240"/>
        <v>Atlanta Falcons</v>
      </c>
      <c r="L610" s="17">
        <f t="shared" si="241"/>
        <v>-555.55555555555577</v>
      </c>
      <c r="M610" s="18">
        <f t="shared" si="242"/>
        <v>425</v>
      </c>
      <c r="N610" s="4">
        <f t="shared" si="220"/>
        <v>1.22</v>
      </c>
      <c r="O610" s="4">
        <f t="shared" si="221"/>
        <v>4.5</v>
      </c>
      <c r="P610" s="4"/>
      <c r="Q610" s="4"/>
      <c r="R610" s="1">
        <f t="shared" si="222"/>
        <v>0.81967213114754101</v>
      </c>
      <c r="S610" s="1">
        <f t="shared" si="223"/>
        <v>0.22222222222222221</v>
      </c>
      <c r="T610" s="1">
        <f t="shared" si="224"/>
        <v>4.0209790209790097E-2</v>
      </c>
      <c r="U610" s="1">
        <f t="shared" si="225"/>
        <v>0.2987249544626594</v>
      </c>
      <c r="V610" s="1">
        <f t="shared" si="226"/>
        <v>0.80972495446265946</v>
      </c>
      <c r="W610" s="1"/>
      <c r="X610" s="17">
        <f t="shared" si="227"/>
        <v>234.98725646118768</v>
      </c>
      <c r="Y610" s="18">
        <f t="shared" si="228"/>
        <v>3526.591123964678</v>
      </c>
      <c r="Z610" s="2">
        <f t="shared" si="229"/>
        <v>223.2378936381283</v>
      </c>
      <c r="AA610" s="18">
        <f t="shared" si="230"/>
        <v>3350.2615677664439</v>
      </c>
      <c r="AB610" s="2">
        <f t="shared" si="231"/>
        <v>-447.95262296329213</v>
      </c>
      <c r="AC610" s="2">
        <f t="shared" si="232"/>
        <v>335.02615677664437</v>
      </c>
      <c r="AD610" s="2">
        <f t="shared" si="233"/>
        <v>223.2378936381283</v>
      </c>
      <c r="AE610" s="2">
        <f t="shared" si="234"/>
        <v>-1000</v>
      </c>
      <c r="AF610" s="5">
        <f t="shared" si="235"/>
        <v>0.21999999999999997</v>
      </c>
      <c r="AG610" s="5">
        <f t="shared" si="236"/>
        <v>-1</v>
      </c>
      <c r="AH610" s="3">
        <f t="shared" si="237"/>
        <v>202012</v>
      </c>
      <c r="AI610" s="21">
        <v>1.22</v>
      </c>
      <c r="AJ610" s="21">
        <v>4.5</v>
      </c>
      <c r="AK610" s="21">
        <v>1.18</v>
      </c>
      <c r="AL610" s="21">
        <v>5.25</v>
      </c>
      <c r="AO610">
        <f t="shared" si="238"/>
        <v>-600</v>
      </c>
      <c r="AP610">
        <f>IF(E610&lt;F610,G610,H610)</f>
        <v>17</v>
      </c>
      <c r="AQ610">
        <f>IF(E610&lt;F610,H610,G610)</f>
        <v>14</v>
      </c>
    </row>
    <row r="611" spans="2:43" x14ac:dyDescent="0.25">
      <c r="B611" s="24">
        <v>44192</v>
      </c>
      <c r="C611" s="20" t="s">
        <v>42</v>
      </c>
      <c r="D611" s="20" t="s">
        <v>46</v>
      </c>
      <c r="E611" s="2">
        <v>240</v>
      </c>
      <c r="F611" s="2">
        <v>-303.03030303030295</v>
      </c>
      <c r="G611">
        <v>23</v>
      </c>
      <c r="H611">
        <v>16</v>
      </c>
      <c r="I611" s="9"/>
      <c r="J611" s="2" t="str">
        <f t="shared" si="239"/>
        <v>Cleveland Browns</v>
      </c>
      <c r="K611" s="2" t="str">
        <f t="shared" si="240"/>
        <v>New York Jets</v>
      </c>
      <c r="L611" s="17">
        <f t="shared" si="241"/>
        <v>-303.03030303030295</v>
      </c>
      <c r="M611" s="18">
        <f t="shared" si="242"/>
        <v>240</v>
      </c>
      <c r="N611" s="4">
        <f t="shared" si="220"/>
        <v>1.2</v>
      </c>
      <c r="O611" s="4">
        <f t="shared" si="221"/>
        <v>4.75</v>
      </c>
      <c r="P611" s="4"/>
      <c r="Q611" s="4"/>
      <c r="R611" s="1">
        <f t="shared" si="222"/>
        <v>0.83333333333333337</v>
      </c>
      <c r="S611" s="1">
        <f t="shared" si="223"/>
        <v>0.21052631578947367</v>
      </c>
      <c r="T611" s="1">
        <f t="shared" si="224"/>
        <v>4.2016806722689037E-2</v>
      </c>
      <c r="U611" s="1">
        <f t="shared" si="225"/>
        <v>0.31140350877192985</v>
      </c>
      <c r="V611" s="1">
        <f t="shared" si="226"/>
        <v>0.82240350877192991</v>
      </c>
      <c r="W611" s="1"/>
      <c r="X611" s="17">
        <f t="shared" si="227"/>
        <v>215.94811954689931</v>
      </c>
      <c r="Y611" s="18">
        <f t="shared" si="228"/>
        <v>3787.1793685900598</v>
      </c>
      <c r="Z611" s="2">
        <f t="shared" si="229"/>
        <v>205.15071356955434</v>
      </c>
      <c r="AA611" s="18">
        <f t="shared" si="230"/>
        <v>3597.8204001605568</v>
      </c>
      <c r="AB611" s="2">
        <f t="shared" si="231"/>
        <v>-487.44651315139578</v>
      </c>
      <c r="AC611" s="2">
        <f t="shared" si="232"/>
        <v>359.7820400160557</v>
      </c>
      <c r="AD611" s="2">
        <f t="shared" si="233"/>
        <v>-1000</v>
      </c>
      <c r="AE611" s="2">
        <f t="shared" si="234"/>
        <v>3597.8204001605568</v>
      </c>
      <c r="AF611" s="5">
        <f t="shared" si="235"/>
        <v>-1</v>
      </c>
      <c r="AG611" s="5">
        <f t="shared" si="236"/>
        <v>3.75</v>
      </c>
      <c r="AH611" s="3">
        <f t="shared" si="237"/>
        <v>202012</v>
      </c>
      <c r="AI611" s="21">
        <v>4.75</v>
      </c>
      <c r="AJ611" s="21">
        <v>1.2</v>
      </c>
      <c r="AK611" s="21">
        <v>3.4</v>
      </c>
      <c r="AL611" s="21">
        <v>1.33</v>
      </c>
      <c r="AO611">
        <f t="shared" si="238"/>
        <v>-400</v>
      </c>
      <c r="AP611">
        <f>IF(E611&lt;F611,G611,H611)</f>
        <v>16</v>
      </c>
      <c r="AQ611">
        <f>IF(E611&lt;F611,H611,G611)</f>
        <v>23</v>
      </c>
    </row>
    <row r="612" spans="2:43" x14ac:dyDescent="0.25">
      <c r="B612" s="24">
        <v>44192</v>
      </c>
      <c r="C612" s="20" t="s">
        <v>45</v>
      </c>
      <c r="D612" s="20" t="s">
        <v>39</v>
      </c>
      <c r="E612" s="2">
        <v>-105.26315789473685</v>
      </c>
      <c r="F612" s="2">
        <v>-116.27906976744185</v>
      </c>
      <c r="G612">
        <v>28</v>
      </c>
      <c r="H612">
        <v>24</v>
      </c>
      <c r="I612" s="9"/>
      <c r="J612" s="2" t="str">
        <f t="shared" si="239"/>
        <v>Indianapolis Colts</v>
      </c>
      <c r="K612" s="2" t="str">
        <f t="shared" si="240"/>
        <v>Pittsburgh Steelers</v>
      </c>
      <c r="L612" s="17">
        <f t="shared" si="241"/>
        <v>-116.27906976744185</v>
      </c>
      <c r="M612" s="18">
        <f t="shared" si="242"/>
        <v>-105.26315789473685</v>
      </c>
      <c r="N612" s="4">
        <f t="shared" si="220"/>
        <v>1.71</v>
      </c>
      <c r="O612" s="4">
        <f t="shared" si="221"/>
        <v>2.2000000000000002</v>
      </c>
      <c r="P612" s="4"/>
      <c r="Q612" s="4"/>
      <c r="R612" s="1">
        <f t="shared" si="222"/>
        <v>0.58479532163742687</v>
      </c>
      <c r="S612" s="1">
        <f t="shared" si="223"/>
        <v>0.45454545454545453</v>
      </c>
      <c r="T612" s="1">
        <f t="shared" si="224"/>
        <v>3.7851662404092101E-2</v>
      </c>
      <c r="U612" s="1">
        <f t="shared" si="225"/>
        <v>6.5124933545986169E-2</v>
      </c>
      <c r="V612" s="1">
        <f t="shared" si="226"/>
        <v>0.57612493354598615</v>
      </c>
      <c r="W612" s="1"/>
      <c r="X612" s="17">
        <f t="shared" si="227"/>
        <v>735.73463284275692</v>
      </c>
      <c r="Y612" s="18">
        <f t="shared" si="228"/>
        <v>1235.8449349286186</v>
      </c>
      <c r="Z612" s="2">
        <f t="shared" si="229"/>
        <v>698.94790120061907</v>
      </c>
      <c r="AA612" s="18">
        <f t="shared" si="230"/>
        <v>1174.0526881821877</v>
      </c>
      <c r="AB612" s="2">
        <f t="shared" si="231"/>
        <v>-143.07218009843768</v>
      </c>
      <c r="AC612" s="2">
        <f t="shared" si="232"/>
        <v>117.40526881821877</v>
      </c>
      <c r="AD612" s="2">
        <f t="shared" si="233"/>
        <v>-1000</v>
      </c>
      <c r="AE612" s="2">
        <f t="shared" si="234"/>
        <v>1174.0526881821877</v>
      </c>
      <c r="AF612" s="5">
        <f t="shared" si="235"/>
        <v>-1</v>
      </c>
      <c r="AG612" s="5">
        <f t="shared" si="236"/>
        <v>1.2000000000000002</v>
      </c>
      <c r="AH612" s="3">
        <f t="shared" si="237"/>
        <v>202012</v>
      </c>
      <c r="AI612" s="21">
        <v>1.71</v>
      </c>
      <c r="AJ612" s="21">
        <v>2.2000000000000002</v>
      </c>
      <c r="AK612" s="21">
        <v>1.95</v>
      </c>
      <c r="AL612" s="21">
        <v>1.86</v>
      </c>
      <c r="AO612">
        <f t="shared" si="238"/>
        <v>-120</v>
      </c>
      <c r="AP612">
        <f>IF(E612&lt;F612,G612,H612)</f>
        <v>24</v>
      </c>
      <c r="AQ612">
        <f>IF(E612&lt;F612,H612,G612)</f>
        <v>28</v>
      </c>
    </row>
    <row r="613" spans="2:43" x14ac:dyDescent="0.25">
      <c r="B613" s="24">
        <v>44192</v>
      </c>
      <c r="C613" s="20" t="s">
        <v>51</v>
      </c>
      <c r="D613" s="20" t="s">
        <v>44</v>
      </c>
      <c r="E613" s="2">
        <v>100</v>
      </c>
      <c r="F613" s="2">
        <v>-120.48192771084337</v>
      </c>
      <c r="G613">
        <v>13</v>
      </c>
      <c r="H613">
        <v>20</v>
      </c>
      <c r="I613" s="9"/>
      <c r="J613" s="2" t="str">
        <f t="shared" si="239"/>
        <v>Carolina Panthers</v>
      </c>
      <c r="K613" s="2" t="str">
        <f t="shared" si="240"/>
        <v>Washington Football Team</v>
      </c>
      <c r="L613" s="17">
        <f t="shared" si="241"/>
        <v>-120.48192771084337</v>
      </c>
      <c r="M613" s="18">
        <f t="shared" si="242"/>
        <v>100</v>
      </c>
      <c r="N613" s="4">
        <f t="shared" si="220"/>
        <v>2.1</v>
      </c>
      <c r="O613" s="4">
        <f t="shared" si="221"/>
        <v>1.76</v>
      </c>
      <c r="P613" s="4"/>
      <c r="Q613" s="4"/>
      <c r="R613" s="1">
        <f t="shared" si="222"/>
        <v>0.47619047619047616</v>
      </c>
      <c r="S613" s="1">
        <f t="shared" si="223"/>
        <v>0.56818181818181823</v>
      </c>
      <c r="T613" s="1">
        <f t="shared" si="224"/>
        <v>4.2487046632124437E-2</v>
      </c>
      <c r="U613" s="1">
        <f t="shared" si="225"/>
        <v>4.5995670995671034E-2</v>
      </c>
      <c r="V613" s="1">
        <f t="shared" si="226"/>
        <v>0.46500432900432898</v>
      </c>
      <c r="W613" s="1"/>
      <c r="X613" s="17">
        <f t="shared" si="227"/>
        <v>1150.517613763313</v>
      </c>
      <c r="Y613" s="18">
        <f t="shared" si="228"/>
        <v>791.4577723385836</v>
      </c>
      <c r="Z613" s="2">
        <f t="shared" si="229"/>
        <v>1092.9917330751473</v>
      </c>
      <c r="AA613" s="18">
        <f t="shared" si="230"/>
        <v>751.88488372165443</v>
      </c>
      <c r="AB613" s="2">
        <f t="shared" si="231"/>
        <v>109.29917330751474</v>
      </c>
      <c r="AC613" s="2">
        <f t="shared" si="232"/>
        <v>-132.99908292480009</v>
      </c>
      <c r="AD613" s="2">
        <f t="shared" si="233"/>
        <v>1092.9917330751473</v>
      </c>
      <c r="AE613" s="2">
        <f t="shared" si="234"/>
        <v>-1000</v>
      </c>
      <c r="AF613" s="5">
        <f t="shared" si="235"/>
        <v>1.1000000000000001</v>
      </c>
      <c r="AG613" s="5">
        <f t="shared" si="236"/>
        <v>-1</v>
      </c>
      <c r="AH613" s="3">
        <f t="shared" si="237"/>
        <v>202012</v>
      </c>
      <c r="AI613" s="21">
        <v>1.76</v>
      </c>
      <c r="AJ613" s="21">
        <v>2.1</v>
      </c>
      <c r="AK613" s="21">
        <v>2</v>
      </c>
      <c r="AL613" s="21">
        <v>1.83</v>
      </c>
      <c r="AO613">
        <f t="shared" si="238"/>
        <v>-130</v>
      </c>
      <c r="AP613">
        <f>IF(E613&lt;F613,G613,H613)</f>
        <v>20</v>
      </c>
      <c r="AQ613">
        <f>IF(E613&lt;F613,H613,G613)</f>
        <v>13</v>
      </c>
    </row>
    <row r="614" spans="2:43" x14ac:dyDescent="0.25">
      <c r="B614" s="24">
        <v>44191</v>
      </c>
      <c r="C614" s="20" t="s">
        <v>50</v>
      </c>
      <c r="D614" s="20" t="s">
        <v>30</v>
      </c>
      <c r="E614" s="2">
        <v>120.00000000000001</v>
      </c>
      <c r="F614" s="2">
        <v>-140.84507042253523</v>
      </c>
      <c r="G614">
        <v>25</v>
      </c>
      <c r="H614">
        <v>26</v>
      </c>
      <c r="I614" s="9"/>
      <c r="J614" s="2" t="str">
        <f t="shared" si="239"/>
        <v>Miami Dolphins</v>
      </c>
      <c r="K614" s="2" t="str">
        <f t="shared" si="240"/>
        <v>Las Vegas Raiders</v>
      </c>
      <c r="L614" s="17">
        <f t="shared" si="241"/>
        <v>-140.84507042253523</v>
      </c>
      <c r="M614" s="18">
        <f t="shared" si="242"/>
        <v>120.00000000000001</v>
      </c>
      <c r="N614" s="4">
        <f t="shared" si="220"/>
        <v>1.71</v>
      </c>
      <c r="O614" s="4">
        <f t="shared" si="221"/>
        <v>2.2000000000000002</v>
      </c>
      <c r="P614" s="4"/>
      <c r="Q614" s="4"/>
      <c r="R614" s="1">
        <f t="shared" si="222"/>
        <v>0.58479532163742687</v>
      </c>
      <c r="S614" s="1">
        <f t="shared" si="223"/>
        <v>0.45454545454545453</v>
      </c>
      <c r="T614" s="1">
        <f t="shared" si="224"/>
        <v>3.7851662404092101E-2</v>
      </c>
      <c r="U614" s="1">
        <f t="shared" si="225"/>
        <v>6.5124933545986169E-2</v>
      </c>
      <c r="V614" s="1">
        <f t="shared" si="226"/>
        <v>0.57612493354598615</v>
      </c>
      <c r="W614" s="1"/>
      <c r="X614" s="17">
        <f t="shared" si="227"/>
        <v>735.73463284275692</v>
      </c>
      <c r="Y614" s="18">
        <f t="shared" si="228"/>
        <v>1235.8449349286186</v>
      </c>
      <c r="Z614" s="2">
        <f t="shared" si="229"/>
        <v>698.94790120061907</v>
      </c>
      <c r="AA614" s="18">
        <f t="shared" si="230"/>
        <v>1174.0526881821877</v>
      </c>
      <c r="AB614" s="2">
        <f t="shared" si="231"/>
        <v>-143.07218009843768</v>
      </c>
      <c r="AC614" s="2">
        <f t="shared" si="232"/>
        <v>117.40526881821877</v>
      </c>
      <c r="AD614" s="2">
        <f t="shared" si="233"/>
        <v>698.94790120061907</v>
      </c>
      <c r="AE614" s="2">
        <f t="shared" si="234"/>
        <v>-1000</v>
      </c>
      <c r="AF614" s="5">
        <f t="shared" si="235"/>
        <v>0.71</v>
      </c>
      <c r="AG614" s="5">
        <f t="shared" si="236"/>
        <v>-1</v>
      </c>
      <c r="AH614" s="3">
        <f t="shared" si="237"/>
        <v>202012</v>
      </c>
      <c r="AI614" s="21">
        <v>2.2000000000000002</v>
      </c>
      <c r="AJ614" s="21">
        <v>1.71</v>
      </c>
      <c r="AK614" s="21">
        <v>2.2000000000000002</v>
      </c>
      <c r="AL614" s="21">
        <v>1.71</v>
      </c>
      <c r="AO614">
        <f t="shared" si="238"/>
        <v>-150</v>
      </c>
      <c r="AP614">
        <f>IF(E614&lt;F614,G614,H614)</f>
        <v>26</v>
      </c>
      <c r="AQ614">
        <f>IF(E614&lt;F614,H614,G614)</f>
        <v>25</v>
      </c>
    </row>
    <row r="615" spans="2:43" x14ac:dyDescent="0.25">
      <c r="B615" s="24">
        <v>44191</v>
      </c>
      <c r="C615" s="20" t="s">
        <v>48</v>
      </c>
      <c r="D615" s="20" t="s">
        <v>22</v>
      </c>
      <c r="E615" s="2">
        <v>-285.71428571428567</v>
      </c>
      <c r="F615" s="2">
        <v>229.99999999999997</v>
      </c>
      <c r="G615">
        <v>12</v>
      </c>
      <c r="H615">
        <v>20</v>
      </c>
      <c r="I615" s="9"/>
      <c r="J615" s="2" t="str">
        <f t="shared" si="239"/>
        <v>Arizona Cardinals</v>
      </c>
      <c r="K615" s="2" t="str">
        <f t="shared" si="240"/>
        <v>San Francisco 49ers</v>
      </c>
      <c r="L615" s="17">
        <f t="shared" si="241"/>
        <v>-285.71428571428567</v>
      </c>
      <c r="M615" s="18">
        <f t="shared" si="242"/>
        <v>229.99999999999997</v>
      </c>
      <c r="N615" s="4">
        <f t="shared" si="220"/>
        <v>1.47</v>
      </c>
      <c r="O615" s="4">
        <f t="shared" si="221"/>
        <v>2.75</v>
      </c>
      <c r="P615" s="4"/>
      <c r="Q615" s="4"/>
      <c r="R615" s="1">
        <f t="shared" si="222"/>
        <v>0.68027210884353739</v>
      </c>
      <c r="S615" s="1">
        <f t="shared" si="223"/>
        <v>0.36363636363636365</v>
      </c>
      <c r="T615" s="1">
        <f t="shared" si="224"/>
        <v>4.206161137440767E-2</v>
      </c>
      <c r="U615" s="1">
        <f t="shared" si="225"/>
        <v>0.15831787260358687</v>
      </c>
      <c r="V615" s="1">
        <f t="shared" si="226"/>
        <v>0.66931787260358688</v>
      </c>
      <c r="W615" s="1"/>
      <c r="X615" s="17">
        <f t="shared" si="227"/>
        <v>494.0584151893168</v>
      </c>
      <c r="Y615" s="18">
        <f t="shared" si="228"/>
        <v>1810.0865209085014</v>
      </c>
      <c r="Z615" s="2">
        <f t="shared" si="229"/>
        <v>469.35549442985092</v>
      </c>
      <c r="AA615" s="18">
        <f t="shared" si="230"/>
        <v>1719.5821948630762</v>
      </c>
      <c r="AB615" s="2">
        <f t="shared" si="231"/>
        <v>-213.05812158750777</v>
      </c>
      <c r="AC615" s="2">
        <f t="shared" si="232"/>
        <v>171.95821948630763</v>
      </c>
      <c r="AD615" s="2">
        <f t="shared" si="233"/>
        <v>-1000</v>
      </c>
      <c r="AE615" s="2">
        <f t="shared" si="234"/>
        <v>1719.5821948630762</v>
      </c>
      <c r="AF615" s="5">
        <f t="shared" si="235"/>
        <v>-1</v>
      </c>
      <c r="AG615" s="5">
        <f t="shared" si="236"/>
        <v>1.75</v>
      </c>
      <c r="AH615" s="3">
        <f t="shared" si="237"/>
        <v>202012</v>
      </c>
      <c r="AI615" s="21">
        <v>1.47</v>
      </c>
      <c r="AJ615" s="21">
        <v>2.75</v>
      </c>
      <c r="AK615" s="21">
        <v>1.35</v>
      </c>
      <c r="AL615" s="21">
        <v>3.3</v>
      </c>
      <c r="AO615">
        <f t="shared" si="238"/>
        <v>-300</v>
      </c>
      <c r="AP615">
        <f>IF(E615&lt;F615,G615,H615)</f>
        <v>12</v>
      </c>
      <c r="AQ615">
        <f>IF(E615&lt;F615,H615,G615)</f>
        <v>20</v>
      </c>
    </row>
    <row r="616" spans="2:43" x14ac:dyDescent="0.25">
      <c r="B616" s="24">
        <v>44191</v>
      </c>
      <c r="C616" s="20" t="s">
        <v>34</v>
      </c>
      <c r="D616" s="20" t="s">
        <v>27</v>
      </c>
      <c r="E616" s="2">
        <v>475</v>
      </c>
      <c r="F616" s="2">
        <v>-666.66666666666708</v>
      </c>
      <c r="G616">
        <v>7</v>
      </c>
      <c r="H616">
        <v>47</v>
      </c>
      <c r="I616" s="9"/>
      <c r="J616" s="2" t="str">
        <f t="shared" si="239"/>
        <v>Tampa Bay Buccaneers</v>
      </c>
      <c r="K616" s="2" t="str">
        <f t="shared" si="240"/>
        <v>Detroit Lions</v>
      </c>
      <c r="L616" s="17">
        <f t="shared" si="241"/>
        <v>-666.66666666666708</v>
      </c>
      <c r="M616" s="18">
        <f t="shared" si="242"/>
        <v>475</v>
      </c>
      <c r="N616" s="4">
        <f t="shared" si="220"/>
        <v>1.27</v>
      </c>
      <c r="O616" s="4">
        <f t="shared" si="221"/>
        <v>3.8</v>
      </c>
      <c r="P616" s="4"/>
      <c r="Q616" s="4"/>
      <c r="R616" s="1">
        <f t="shared" si="222"/>
        <v>0.78740157480314954</v>
      </c>
      <c r="S616" s="1">
        <f t="shared" si="223"/>
        <v>0.26315789473684209</v>
      </c>
      <c r="T616" s="1">
        <f t="shared" si="224"/>
        <v>4.8126232741617536E-2</v>
      </c>
      <c r="U616" s="1">
        <f t="shared" si="225"/>
        <v>0.26212184003315375</v>
      </c>
      <c r="V616" s="1">
        <f t="shared" si="226"/>
        <v>0.77312184003315376</v>
      </c>
      <c r="W616" s="1"/>
      <c r="X616" s="17">
        <f t="shared" si="227"/>
        <v>293.45718645992071</v>
      </c>
      <c r="Y616" s="18">
        <f t="shared" si="228"/>
        <v>2909.583445130711</v>
      </c>
      <c r="Z616" s="2">
        <f t="shared" si="229"/>
        <v>278.78432713692467</v>
      </c>
      <c r="AA616" s="18">
        <f t="shared" si="230"/>
        <v>2764.1042728741754</v>
      </c>
      <c r="AB616" s="2">
        <f t="shared" si="231"/>
        <v>-358.70022187755586</v>
      </c>
      <c r="AC616" s="2">
        <f t="shared" si="232"/>
        <v>276.41042728741752</v>
      </c>
      <c r="AD616" s="2">
        <f t="shared" si="233"/>
        <v>278.78432713692467</v>
      </c>
      <c r="AE616" s="2">
        <f t="shared" si="234"/>
        <v>-1000</v>
      </c>
      <c r="AF616" s="5">
        <f t="shared" si="235"/>
        <v>0.27</v>
      </c>
      <c r="AG616" s="5">
        <f t="shared" si="236"/>
        <v>-1</v>
      </c>
      <c r="AH616" s="3">
        <f t="shared" si="237"/>
        <v>202012</v>
      </c>
      <c r="AI616" s="21">
        <v>3.8</v>
      </c>
      <c r="AJ616" s="21">
        <v>1.27</v>
      </c>
      <c r="AK616" s="21">
        <v>5.75</v>
      </c>
      <c r="AL616" s="21">
        <v>1.1499999999999999</v>
      </c>
      <c r="AO616">
        <f t="shared" si="238"/>
        <v>-700</v>
      </c>
      <c r="AP616">
        <f>IF(E616&lt;F616,G616,H616)</f>
        <v>47</v>
      </c>
      <c r="AQ616">
        <f>IF(E616&lt;F616,H616,G616)</f>
        <v>7</v>
      </c>
    </row>
    <row r="617" spans="2:43" x14ac:dyDescent="0.25">
      <c r="B617" s="24">
        <v>44190</v>
      </c>
      <c r="C617" s="20" t="s">
        <v>43</v>
      </c>
      <c r="D617" s="20" t="s">
        <v>29</v>
      </c>
      <c r="E617" s="2">
        <v>-312.49999999999994</v>
      </c>
      <c r="F617" s="2">
        <v>245.00000000000003</v>
      </c>
      <c r="G617">
        <v>52</v>
      </c>
      <c r="H617">
        <v>33</v>
      </c>
      <c r="I617" s="9"/>
      <c r="J617" s="2" t="str">
        <f t="shared" si="239"/>
        <v>New Orleans Saints</v>
      </c>
      <c r="K617" s="2" t="str">
        <f t="shared" si="240"/>
        <v>Minnesota Vikings</v>
      </c>
      <c r="L617" s="17">
        <f t="shared" si="241"/>
        <v>-312.49999999999994</v>
      </c>
      <c r="M617" s="18">
        <f t="shared" si="242"/>
        <v>245.00000000000003</v>
      </c>
      <c r="N617" s="4">
        <f t="shared" si="220"/>
        <v>1.31</v>
      </c>
      <c r="O617" s="4">
        <f t="shared" si="221"/>
        <v>3.6</v>
      </c>
      <c r="P617" s="4"/>
      <c r="Q617" s="4"/>
      <c r="R617" s="1">
        <f t="shared" si="222"/>
        <v>0.76335877862595414</v>
      </c>
      <c r="S617" s="1">
        <f t="shared" si="223"/>
        <v>0.27777777777777779</v>
      </c>
      <c r="T617" s="1">
        <f t="shared" si="224"/>
        <v>3.9511201629327863E-2</v>
      </c>
      <c r="U617" s="1">
        <f t="shared" si="225"/>
        <v>0.24279050042408817</v>
      </c>
      <c r="V617" s="1">
        <f t="shared" si="226"/>
        <v>0.75379050042408813</v>
      </c>
      <c r="W617" s="1"/>
      <c r="X617" s="17">
        <f t="shared" si="227"/>
        <v>326.62855188197847</v>
      </c>
      <c r="Y617" s="18">
        <f t="shared" si="228"/>
        <v>2645.8589098869329</v>
      </c>
      <c r="Z617" s="2">
        <f t="shared" si="229"/>
        <v>310.29712428787951</v>
      </c>
      <c r="AA617" s="18">
        <f t="shared" si="230"/>
        <v>2513.565964392586</v>
      </c>
      <c r="AB617" s="2">
        <f t="shared" si="231"/>
        <v>-322.27175881663845</v>
      </c>
      <c r="AC617" s="2">
        <f t="shared" si="232"/>
        <v>251.3565964392586</v>
      </c>
      <c r="AD617" s="2">
        <f t="shared" si="233"/>
        <v>310.29712428787951</v>
      </c>
      <c r="AE617" s="2">
        <f t="shared" si="234"/>
        <v>-1000</v>
      </c>
      <c r="AF617" s="5">
        <f t="shared" si="235"/>
        <v>0.31000000000000005</v>
      </c>
      <c r="AG617" s="5">
        <f t="shared" si="236"/>
        <v>-1</v>
      </c>
      <c r="AH617" s="3">
        <f t="shared" si="237"/>
        <v>202012</v>
      </c>
      <c r="AI617" s="21">
        <v>1.31</v>
      </c>
      <c r="AJ617" s="21">
        <v>3.6</v>
      </c>
      <c r="AK617" s="21">
        <v>1.32</v>
      </c>
      <c r="AL617" s="21">
        <v>3.45</v>
      </c>
      <c r="AO617">
        <f t="shared" si="238"/>
        <v>-400</v>
      </c>
      <c r="AP617">
        <f>IF(E617&lt;F617,G617,H617)</f>
        <v>52</v>
      </c>
      <c r="AQ617">
        <f>IF(E617&lt;F617,H617,G617)</f>
        <v>33</v>
      </c>
    </row>
    <row r="618" spans="2:43" x14ac:dyDescent="0.25">
      <c r="B618" s="24">
        <v>44186</v>
      </c>
      <c r="C618" s="20" t="s">
        <v>21</v>
      </c>
      <c r="D618" s="20" t="s">
        <v>45</v>
      </c>
      <c r="E618" s="2">
        <v>700</v>
      </c>
      <c r="F618" s="2">
        <v>-1111.1111111111102</v>
      </c>
      <c r="G618">
        <v>27</v>
      </c>
      <c r="H618">
        <v>17</v>
      </c>
      <c r="I618" s="9"/>
      <c r="J618" s="2" t="str">
        <f t="shared" si="239"/>
        <v>Pittsburgh Steelers</v>
      </c>
      <c r="K618" s="2" t="str">
        <f t="shared" si="240"/>
        <v>Cincinnati Bengals</v>
      </c>
      <c r="L618" s="17">
        <f t="shared" si="241"/>
        <v>-1111.1111111111102</v>
      </c>
      <c r="M618" s="18">
        <f t="shared" si="242"/>
        <v>700</v>
      </c>
      <c r="N618" s="4">
        <f t="shared" si="220"/>
        <v>1.0900000000000001</v>
      </c>
      <c r="O618" s="4">
        <f t="shared" si="221"/>
        <v>8</v>
      </c>
      <c r="P618" s="4"/>
      <c r="Q618" s="4"/>
      <c r="R618" s="1">
        <f t="shared" si="222"/>
        <v>0.9174311926605504</v>
      </c>
      <c r="S618" s="1">
        <f t="shared" si="223"/>
        <v>0.125</v>
      </c>
      <c r="T618" s="1">
        <f t="shared" si="224"/>
        <v>4.0704070407040605E-2</v>
      </c>
      <c r="U618" s="1">
        <f t="shared" si="225"/>
        <v>0.3962155963302752</v>
      </c>
      <c r="V618" s="1">
        <f t="shared" si="226"/>
        <v>0.90721559633027526</v>
      </c>
      <c r="W618" s="1"/>
      <c r="X618" s="17">
        <f t="shared" si="227"/>
        <v>102.27381897427846</v>
      </c>
      <c r="Y618" s="18">
        <f t="shared" si="228"/>
        <v>6745.0731234154464</v>
      </c>
      <c r="Z618" s="2">
        <f t="shared" si="229"/>
        <v>97.160128025564532</v>
      </c>
      <c r="AA618" s="18">
        <f t="shared" si="230"/>
        <v>6407.8194672446734</v>
      </c>
      <c r="AB618" s="2">
        <f t="shared" si="231"/>
        <v>-1029.2287796665753</v>
      </c>
      <c r="AC618" s="2">
        <f t="shared" si="232"/>
        <v>640.78194672446739</v>
      </c>
      <c r="AD618" s="2">
        <f t="shared" si="233"/>
        <v>-1000</v>
      </c>
      <c r="AE618" s="2">
        <f t="shared" si="234"/>
        <v>6407.8194672446734</v>
      </c>
      <c r="AF618" s="5">
        <f t="shared" si="235"/>
        <v>-1</v>
      </c>
      <c r="AG618" s="5">
        <f t="shared" si="236"/>
        <v>7</v>
      </c>
      <c r="AH618" s="3">
        <f t="shared" si="237"/>
        <v>202012</v>
      </c>
      <c r="AI618" s="21">
        <v>8</v>
      </c>
      <c r="AJ618" s="21">
        <v>1.0900000000000001</v>
      </c>
      <c r="AK618" s="21">
        <v>8</v>
      </c>
      <c r="AL618" s="21">
        <v>1.0900000000000001</v>
      </c>
      <c r="AO618">
        <f t="shared" si="238"/>
        <v>-1200</v>
      </c>
      <c r="AP618">
        <f>IF(E618&lt;F618,G618,H618)</f>
        <v>17</v>
      </c>
      <c r="AQ618">
        <f>IF(E618&lt;F618,H618,G618)</f>
        <v>27</v>
      </c>
    </row>
    <row r="619" spans="2:43" x14ac:dyDescent="0.25">
      <c r="B619" s="24">
        <v>44185</v>
      </c>
      <c r="C619" s="20" t="s">
        <v>25</v>
      </c>
      <c r="D619" s="20" t="s">
        <v>46</v>
      </c>
      <c r="E619" s="2">
        <v>229.99999999999997</v>
      </c>
      <c r="F619" s="2">
        <v>-285.71428571428567</v>
      </c>
      <c r="G619">
        <v>6</v>
      </c>
      <c r="H619">
        <v>20</v>
      </c>
      <c r="I619" s="9"/>
      <c r="J619" s="2" t="str">
        <f t="shared" si="239"/>
        <v>Cleveland Browns</v>
      </c>
      <c r="K619" s="2" t="str">
        <f t="shared" si="240"/>
        <v>New York Giants</v>
      </c>
      <c r="L619" s="17">
        <f t="shared" si="241"/>
        <v>-285.71428571428567</v>
      </c>
      <c r="M619" s="18">
        <f t="shared" si="242"/>
        <v>229.99999999999997</v>
      </c>
      <c r="N619" s="4">
        <f t="shared" si="220"/>
        <v>1.54</v>
      </c>
      <c r="O619" s="4">
        <f t="shared" si="221"/>
        <v>2.65</v>
      </c>
      <c r="P619" s="4"/>
      <c r="Q619" s="4"/>
      <c r="R619" s="1">
        <f t="shared" si="222"/>
        <v>0.64935064935064934</v>
      </c>
      <c r="S619" s="1">
        <f t="shared" si="223"/>
        <v>0.37735849056603776</v>
      </c>
      <c r="T619" s="1">
        <f t="shared" si="224"/>
        <v>2.6014319809069208E-2</v>
      </c>
      <c r="U619" s="1">
        <f t="shared" si="225"/>
        <v>0.13599607939230579</v>
      </c>
      <c r="V619" s="1">
        <f t="shared" si="226"/>
        <v>0.64699607939230575</v>
      </c>
      <c r="W619" s="1"/>
      <c r="X619" s="17">
        <f t="shared" si="227"/>
        <v>545.60441995143913</v>
      </c>
      <c r="Y619" s="18">
        <f t="shared" si="228"/>
        <v>1648.1806912014345</v>
      </c>
      <c r="Z619" s="2">
        <f t="shared" si="229"/>
        <v>518.32419895386715</v>
      </c>
      <c r="AA619" s="18">
        <f t="shared" si="230"/>
        <v>1565.7716566413626</v>
      </c>
      <c r="AB619" s="2">
        <f t="shared" si="231"/>
        <v>-192.92944493394256</v>
      </c>
      <c r="AC619" s="2">
        <f t="shared" si="232"/>
        <v>156.57716566413626</v>
      </c>
      <c r="AD619" s="2">
        <f t="shared" si="233"/>
        <v>518.32419895386715</v>
      </c>
      <c r="AE619" s="2">
        <f t="shared" si="234"/>
        <v>-1000</v>
      </c>
      <c r="AF619" s="5">
        <f t="shared" si="235"/>
        <v>0.54</v>
      </c>
      <c r="AG619" s="5">
        <f t="shared" si="236"/>
        <v>-1</v>
      </c>
      <c r="AH619" s="3">
        <f t="shared" si="237"/>
        <v>202012</v>
      </c>
      <c r="AI619" s="21">
        <v>2.65</v>
      </c>
      <c r="AJ619" s="21">
        <v>1.54</v>
      </c>
      <c r="AK619" s="21">
        <v>3.3</v>
      </c>
      <c r="AL619" s="21">
        <v>1.35</v>
      </c>
      <c r="AO619">
        <f t="shared" si="238"/>
        <v>-300</v>
      </c>
      <c r="AP619">
        <f>IF(E619&lt;F619,G619,H619)</f>
        <v>20</v>
      </c>
      <c r="AQ619">
        <f>IF(E619&lt;F619,H619,G619)</f>
        <v>6</v>
      </c>
    </row>
    <row r="620" spans="2:43" x14ac:dyDescent="0.25">
      <c r="B620" s="24">
        <v>44185</v>
      </c>
      <c r="C620" s="20" t="s">
        <v>43</v>
      </c>
      <c r="D620" s="20" t="s">
        <v>20</v>
      </c>
      <c r="E620" s="2">
        <v>129.99999999999997</v>
      </c>
      <c r="F620" s="2">
        <v>-151.51515151515153</v>
      </c>
      <c r="G620">
        <v>29</v>
      </c>
      <c r="H620">
        <v>32</v>
      </c>
      <c r="I620" s="9"/>
      <c r="J620" s="2" t="str">
        <f t="shared" si="239"/>
        <v>Kansas City Chiefs</v>
      </c>
      <c r="K620" s="2" t="str">
        <f t="shared" si="240"/>
        <v>New Orleans Saints</v>
      </c>
      <c r="L620" s="17">
        <f t="shared" si="241"/>
        <v>-151.51515151515153</v>
      </c>
      <c r="M620" s="18">
        <f t="shared" si="242"/>
        <v>129.99999999999997</v>
      </c>
      <c r="N620" s="4">
        <f t="shared" si="220"/>
        <v>1.47</v>
      </c>
      <c r="O620" s="4">
        <f t="shared" si="221"/>
        <v>2.75</v>
      </c>
      <c r="P620" s="4"/>
      <c r="Q620" s="4"/>
      <c r="R620" s="1">
        <f t="shared" si="222"/>
        <v>0.68027210884353739</v>
      </c>
      <c r="S620" s="1">
        <f t="shared" si="223"/>
        <v>0.36363636363636365</v>
      </c>
      <c r="T620" s="1">
        <f t="shared" si="224"/>
        <v>4.206161137440767E-2</v>
      </c>
      <c r="U620" s="1">
        <f t="shared" si="225"/>
        <v>0.15831787260358687</v>
      </c>
      <c r="V620" s="1">
        <f t="shared" si="226"/>
        <v>0.66931787260358688</v>
      </c>
      <c r="W620" s="1"/>
      <c r="X620" s="17">
        <f t="shared" si="227"/>
        <v>494.0584151893168</v>
      </c>
      <c r="Y620" s="18">
        <f t="shared" si="228"/>
        <v>1810.0865209085014</v>
      </c>
      <c r="Z620" s="2">
        <f t="shared" si="229"/>
        <v>469.35549442985092</v>
      </c>
      <c r="AA620" s="18">
        <f t="shared" si="230"/>
        <v>1719.5821948630762</v>
      </c>
      <c r="AB620" s="2">
        <f t="shared" si="231"/>
        <v>-213.05812158750777</v>
      </c>
      <c r="AC620" s="2">
        <f t="shared" si="232"/>
        <v>171.95821948630763</v>
      </c>
      <c r="AD620" s="2">
        <f t="shared" si="233"/>
        <v>469.35549442985092</v>
      </c>
      <c r="AE620" s="2">
        <f t="shared" si="234"/>
        <v>-1000</v>
      </c>
      <c r="AF620" s="5">
        <f t="shared" si="235"/>
        <v>0.47</v>
      </c>
      <c r="AG620" s="5">
        <f t="shared" si="236"/>
        <v>-1</v>
      </c>
      <c r="AH620" s="3">
        <f t="shared" si="237"/>
        <v>202012</v>
      </c>
      <c r="AI620" s="21">
        <v>2.75</v>
      </c>
      <c r="AJ620" s="21">
        <v>1.47</v>
      </c>
      <c r="AK620" s="21">
        <v>2.2999999999999998</v>
      </c>
      <c r="AL620" s="21">
        <v>1.66</v>
      </c>
      <c r="AO620">
        <f t="shared" si="238"/>
        <v>-160</v>
      </c>
      <c r="AP620">
        <f>IF(E620&lt;F620,G620,H620)</f>
        <v>32</v>
      </c>
      <c r="AQ620">
        <f>IF(E620&lt;F620,H620,G620)</f>
        <v>29</v>
      </c>
    </row>
    <row r="621" spans="2:43" x14ac:dyDescent="0.25">
      <c r="B621" s="24">
        <v>44185</v>
      </c>
      <c r="C621" s="20" t="s">
        <v>48</v>
      </c>
      <c r="D621" s="20" t="s">
        <v>19</v>
      </c>
      <c r="E621" s="2">
        <v>-270.2702702702702</v>
      </c>
      <c r="F621" s="2">
        <v>220.00000000000003</v>
      </c>
      <c r="G621">
        <v>33</v>
      </c>
      <c r="H621">
        <v>26</v>
      </c>
      <c r="I621" s="9"/>
      <c r="J621" s="2" t="str">
        <f t="shared" si="239"/>
        <v>Arizona Cardinals</v>
      </c>
      <c r="K621" s="2" t="str">
        <f t="shared" si="240"/>
        <v>Philadelphia Eagles</v>
      </c>
      <c r="L621" s="17">
        <f t="shared" si="241"/>
        <v>-270.2702702702702</v>
      </c>
      <c r="M621" s="18">
        <f t="shared" si="242"/>
        <v>220.00000000000003</v>
      </c>
      <c r="N621" s="4">
        <f t="shared" si="220"/>
        <v>1.4</v>
      </c>
      <c r="O621" s="4">
        <f t="shared" si="221"/>
        <v>3.05</v>
      </c>
      <c r="P621" s="4"/>
      <c r="Q621" s="4"/>
      <c r="R621" s="1">
        <f t="shared" si="222"/>
        <v>0.7142857142857143</v>
      </c>
      <c r="S621" s="1">
        <f t="shared" si="223"/>
        <v>0.32786885245901642</v>
      </c>
      <c r="T621" s="1">
        <f t="shared" si="224"/>
        <v>4.0449438202247112E-2</v>
      </c>
      <c r="U621" s="1">
        <f t="shared" si="225"/>
        <v>0.19320843091334894</v>
      </c>
      <c r="V621" s="1">
        <f t="shared" si="226"/>
        <v>0.70420843091334895</v>
      </c>
      <c r="W621" s="1"/>
      <c r="X621" s="17">
        <f t="shared" si="227"/>
        <v>420.03412072617954</v>
      </c>
      <c r="Y621" s="18">
        <f t="shared" si="228"/>
        <v>2105.3798440390528</v>
      </c>
      <c r="Z621" s="2">
        <f t="shared" si="229"/>
        <v>399.03241468987056</v>
      </c>
      <c r="AA621" s="18">
        <f t="shared" si="230"/>
        <v>2000.1108518371002</v>
      </c>
      <c r="AB621" s="2">
        <f t="shared" si="231"/>
        <v>-250.60620721181351</v>
      </c>
      <c r="AC621" s="2">
        <f t="shared" si="232"/>
        <v>200.01108518371001</v>
      </c>
      <c r="AD621" s="2">
        <f t="shared" si="233"/>
        <v>399.03241468987056</v>
      </c>
      <c r="AE621" s="2">
        <f t="shared" si="234"/>
        <v>-1000</v>
      </c>
      <c r="AF621" s="5">
        <f t="shared" si="235"/>
        <v>0.39999999999999991</v>
      </c>
      <c r="AG621" s="5">
        <f t="shared" si="236"/>
        <v>-1</v>
      </c>
      <c r="AH621" s="3">
        <f t="shared" si="237"/>
        <v>202012</v>
      </c>
      <c r="AI621" s="21">
        <v>1.4</v>
      </c>
      <c r="AJ621" s="21">
        <v>3.05</v>
      </c>
      <c r="AK621" s="21">
        <v>1.37</v>
      </c>
      <c r="AL621" s="21">
        <v>3.2</v>
      </c>
      <c r="AO621">
        <f t="shared" si="238"/>
        <v>-300</v>
      </c>
      <c r="AP621">
        <f>IF(E621&lt;F621,G621,H621)</f>
        <v>33</v>
      </c>
      <c r="AQ621">
        <f>IF(E621&lt;F621,H621,G621)</f>
        <v>26</v>
      </c>
    </row>
    <row r="622" spans="2:43" x14ac:dyDescent="0.25">
      <c r="B622" s="24">
        <v>44185</v>
      </c>
      <c r="C622" s="20" t="s">
        <v>47</v>
      </c>
      <c r="D622" s="20" t="s">
        <v>42</v>
      </c>
      <c r="E622" s="2">
        <v>-1999.9999999999982</v>
      </c>
      <c r="F622" s="2">
        <v>1100</v>
      </c>
      <c r="G622">
        <v>20</v>
      </c>
      <c r="H622">
        <v>23</v>
      </c>
      <c r="I622" s="9"/>
      <c r="J622" s="2" t="str">
        <f t="shared" si="239"/>
        <v>Los Angeles Rams</v>
      </c>
      <c r="K622" s="2" t="str">
        <f t="shared" si="240"/>
        <v>New York Jets</v>
      </c>
      <c r="L622" s="17">
        <f t="shared" si="241"/>
        <v>-1999.9999999999982</v>
      </c>
      <c r="M622" s="18">
        <f t="shared" si="242"/>
        <v>1100</v>
      </c>
      <c r="N622" s="4">
        <f t="shared" si="220"/>
        <v>1.06</v>
      </c>
      <c r="O622" s="4">
        <f t="shared" si="221"/>
        <v>10</v>
      </c>
      <c r="P622" s="4"/>
      <c r="Q622" s="4"/>
      <c r="R622" s="1">
        <f t="shared" si="222"/>
        <v>0.94339622641509424</v>
      </c>
      <c r="S622" s="1">
        <f t="shared" si="223"/>
        <v>0.1</v>
      </c>
      <c r="T622" s="1">
        <f t="shared" si="224"/>
        <v>4.1591320072332683E-2</v>
      </c>
      <c r="U622" s="1">
        <f t="shared" si="225"/>
        <v>0.42169811320754713</v>
      </c>
      <c r="V622" s="1">
        <f t="shared" si="226"/>
        <v>0.93269811320754714</v>
      </c>
      <c r="W622" s="1"/>
      <c r="X622" s="17">
        <f t="shared" si="227"/>
        <v>72.158274836647607</v>
      </c>
      <c r="Y622" s="18">
        <f t="shared" si="228"/>
        <v>8490.4619756418233</v>
      </c>
      <c r="Z622" s="2">
        <f t="shared" si="229"/>
        <v>68.55036109481523</v>
      </c>
      <c r="AA622" s="18">
        <f t="shared" si="230"/>
        <v>8065.9388768597319</v>
      </c>
      <c r="AB622" s="2">
        <f t="shared" si="231"/>
        <v>-1458.781520664571</v>
      </c>
      <c r="AC622" s="2">
        <f t="shared" si="232"/>
        <v>806.59388768597319</v>
      </c>
      <c r="AD622" s="2">
        <f t="shared" si="233"/>
        <v>-1000</v>
      </c>
      <c r="AE622" s="2">
        <f t="shared" si="234"/>
        <v>8065.9388768597319</v>
      </c>
      <c r="AF622" s="5">
        <f t="shared" si="235"/>
        <v>-1</v>
      </c>
      <c r="AG622" s="5">
        <f t="shared" si="236"/>
        <v>9</v>
      </c>
      <c r="AH622" s="3">
        <f t="shared" si="237"/>
        <v>202012</v>
      </c>
      <c r="AI622" s="21">
        <v>1.06</v>
      </c>
      <c r="AJ622" s="21">
        <v>10</v>
      </c>
      <c r="AK622" s="21">
        <v>1.05</v>
      </c>
      <c r="AL622" s="21">
        <v>12</v>
      </c>
      <c r="AO622">
        <f t="shared" si="238"/>
        <v>-2000</v>
      </c>
      <c r="AP622">
        <f>IF(E622&lt;F622,G622,H622)</f>
        <v>20</v>
      </c>
      <c r="AQ622">
        <f>IF(E622&lt;F622,H622,G622)</f>
        <v>23</v>
      </c>
    </row>
    <row r="623" spans="2:43" x14ac:dyDescent="0.25">
      <c r="B623" s="24">
        <v>44185</v>
      </c>
      <c r="C623" s="20" t="s">
        <v>35</v>
      </c>
      <c r="D623" s="20" t="s">
        <v>27</v>
      </c>
      <c r="E623" s="2">
        <v>220.00000000000003</v>
      </c>
      <c r="F623" s="2">
        <v>-270.2702702702702</v>
      </c>
      <c r="G623">
        <v>27</v>
      </c>
      <c r="H623">
        <v>31</v>
      </c>
      <c r="I623" s="9"/>
      <c r="J623" s="2" t="str">
        <f t="shared" si="239"/>
        <v>Tampa Bay Buccaneers</v>
      </c>
      <c r="K623" s="2" t="str">
        <f t="shared" si="240"/>
        <v>Atlanta Falcons</v>
      </c>
      <c r="L623" s="17">
        <f t="shared" si="241"/>
        <v>-270.2702702702702</v>
      </c>
      <c r="M623" s="18">
        <f t="shared" si="242"/>
        <v>220.00000000000003</v>
      </c>
      <c r="N623" s="4">
        <f t="shared" si="220"/>
        <v>1.44</v>
      </c>
      <c r="O623" s="4">
        <f t="shared" si="221"/>
        <v>2.85</v>
      </c>
      <c r="P623" s="4"/>
      <c r="Q623" s="4"/>
      <c r="R623" s="1">
        <f t="shared" si="222"/>
        <v>0.69444444444444442</v>
      </c>
      <c r="S623" s="1">
        <f t="shared" si="223"/>
        <v>0.35087719298245612</v>
      </c>
      <c r="T623" s="1">
        <f t="shared" si="224"/>
        <v>4.3356643356643354E-2</v>
      </c>
      <c r="U623" s="1">
        <f t="shared" si="225"/>
        <v>0.17178362573099415</v>
      </c>
      <c r="V623" s="1">
        <f t="shared" si="226"/>
        <v>0.68278362573099416</v>
      </c>
      <c r="W623" s="1"/>
      <c r="X623" s="17">
        <f t="shared" si="227"/>
        <v>464.59282606461329</v>
      </c>
      <c r="Y623" s="18">
        <f t="shared" si="228"/>
        <v>1917.3510160506185</v>
      </c>
      <c r="Z623" s="2">
        <f t="shared" si="229"/>
        <v>441.36318476138263</v>
      </c>
      <c r="AA623" s="18">
        <f t="shared" si="230"/>
        <v>1821.4834652480874</v>
      </c>
      <c r="AB623" s="2">
        <f t="shared" si="231"/>
        <v>-226.57077765573882</v>
      </c>
      <c r="AC623" s="2">
        <f t="shared" si="232"/>
        <v>182.14834652480874</v>
      </c>
      <c r="AD623" s="2">
        <f t="shared" si="233"/>
        <v>441.36318476138263</v>
      </c>
      <c r="AE623" s="2">
        <f t="shared" si="234"/>
        <v>-1000</v>
      </c>
      <c r="AF623" s="5">
        <f t="shared" si="235"/>
        <v>0.43999999999999995</v>
      </c>
      <c r="AG623" s="5">
        <f t="shared" si="236"/>
        <v>-1</v>
      </c>
      <c r="AH623" s="3">
        <f t="shared" si="237"/>
        <v>202012</v>
      </c>
      <c r="AI623" s="21">
        <v>2.85</v>
      </c>
      <c r="AJ623" s="21">
        <v>1.44</v>
      </c>
      <c r="AK623" s="21">
        <v>3.2</v>
      </c>
      <c r="AL623" s="21">
        <v>1.37</v>
      </c>
      <c r="AO623">
        <f t="shared" si="238"/>
        <v>-300</v>
      </c>
      <c r="AP623">
        <f>IF(E623&lt;F623,G623,H623)</f>
        <v>31</v>
      </c>
      <c r="AQ623">
        <f>IF(E623&lt;F623,H623,G623)</f>
        <v>27</v>
      </c>
    </row>
    <row r="624" spans="2:43" x14ac:dyDescent="0.25">
      <c r="B624" s="24">
        <v>44185</v>
      </c>
      <c r="C624" s="20" t="s">
        <v>28</v>
      </c>
      <c r="D624" s="20" t="s">
        <v>26</v>
      </c>
      <c r="E624" s="2">
        <v>-909.09090909090833</v>
      </c>
      <c r="F624" s="2">
        <v>600</v>
      </c>
      <c r="G624">
        <v>40</v>
      </c>
      <c r="H624">
        <v>14</v>
      </c>
      <c r="I624" s="9"/>
      <c r="J624" s="2" t="str">
        <f t="shared" si="239"/>
        <v>Baltimore Ravens</v>
      </c>
      <c r="K624" s="2" t="str">
        <f t="shared" si="240"/>
        <v>Jacksonville Jaguars</v>
      </c>
      <c r="L624" s="17">
        <f t="shared" si="241"/>
        <v>-909.09090909090833</v>
      </c>
      <c r="M624" s="18">
        <f t="shared" si="242"/>
        <v>600</v>
      </c>
      <c r="N624" s="4">
        <f t="shared" si="220"/>
        <v>1.0900000000000001</v>
      </c>
      <c r="O624" s="4">
        <f t="shared" si="221"/>
        <v>8</v>
      </c>
      <c r="P624" s="4"/>
      <c r="Q624" s="4"/>
      <c r="R624" s="1">
        <f t="shared" si="222"/>
        <v>0.9174311926605504</v>
      </c>
      <c r="S624" s="1">
        <f t="shared" si="223"/>
        <v>0.125</v>
      </c>
      <c r="T624" s="1">
        <f t="shared" si="224"/>
        <v>4.0704070407040605E-2</v>
      </c>
      <c r="U624" s="1">
        <f t="shared" si="225"/>
        <v>0.3962155963302752</v>
      </c>
      <c r="V624" s="1">
        <f t="shared" si="226"/>
        <v>0.90721559633027526</v>
      </c>
      <c r="W624" s="1"/>
      <c r="X624" s="17">
        <f t="shared" si="227"/>
        <v>102.27381897427846</v>
      </c>
      <c r="Y624" s="18">
        <f t="shared" si="228"/>
        <v>6745.0731234154464</v>
      </c>
      <c r="Z624" s="2">
        <f t="shared" si="229"/>
        <v>97.160128025564532</v>
      </c>
      <c r="AA624" s="18">
        <f t="shared" si="230"/>
        <v>6407.8194672446734</v>
      </c>
      <c r="AB624" s="2">
        <f t="shared" si="231"/>
        <v>-1029.2287796665753</v>
      </c>
      <c r="AC624" s="2">
        <f t="shared" si="232"/>
        <v>640.78194672446739</v>
      </c>
      <c r="AD624" s="2">
        <f t="shared" si="233"/>
        <v>97.160128025564532</v>
      </c>
      <c r="AE624" s="2">
        <f t="shared" si="234"/>
        <v>-1000</v>
      </c>
      <c r="AF624" s="5">
        <f t="shared" si="235"/>
        <v>9.000000000000008E-2</v>
      </c>
      <c r="AG624" s="5">
        <f t="shared" si="236"/>
        <v>-1</v>
      </c>
      <c r="AH624" s="3">
        <f t="shared" si="237"/>
        <v>202012</v>
      </c>
      <c r="AI624" s="21">
        <v>1.0900000000000001</v>
      </c>
      <c r="AJ624" s="21">
        <v>8</v>
      </c>
      <c r="AK624" s="21">
        <v>1.1100000000000001</v>
      </c>
      <c r="AL624" s="21">
        <v>7</v>
      </c>
      <c r="AO624">
        <f t="shared" si="238"/>
        <v>-1000</v>
      </c>
      <c r="AP624">
        <f>IF(E624&lt;F624,G624,H624)</f>
        <v>40</v>
      </c>
      <c r="AQ624">
        <f>IF(E624&lt;F624,H624,G624)</f>
        <v>14</v>
      </c>
    </row>
    <row r="625" spans="2:43" x14ac:dyDescent="0.25">
      <c r="B625" s="24">
        <v>44185</v>
      </c>
      <c r="C625" s="20" t="s">
        <v>23</v>
      </c>
      <c r="D625" s="20" t="s">
        <v>22</v>
      </c>
      <c r="E625" s="2">
        <v>170.00000000000003</v>
      </c>
      <c r="F625" s="2">
        <v>-200</v>
      </c>
      <c r="G625">
        <v>41</v>
      </c>
      <c r="H625">
        <v>33</v>
      </c>
      <c r="I625" s="9"/>
      <c r="J625" s="2" t="str">
        <f t="shared" si="239"/>
        <v>San Francisco 49ers</v>
      </c>
      <c r="K625" s="2" t="str">
        <f t="shared" si="240"/>
        <v>Dallas Cowboys</v>
      </c>
      <c r="L625" s="17">
        <f t="shared" si="241"/>
        <v>-200</v>
      </c>
      <c r="M625" s="18">
        <f t="shared" si="242"/>
        <v>170.00000000000003</v>
      </c>
      <c r="N625" s="4">
        <f t="shared" si="220"/>
        <v>1.8</v>
      </c>
      <c r="O625" s="4">
        <f t="shared" si="221"/>
        <v>2.0499999999999998</v>
      </c>
      <c r="P625" s="4"/>
      <c r="Q625" s="4"/>
      <c r="R625" s="1">
        <f t="shared" si="222"/>
        <v>0.55555555555555558</v>
      </c>
      <c r="S625" s="1">
        <f t="shared" si="223"/>
        <v>0.48780487804878053</v>
      </c>
      <c r="T625" s="1">
        <f t="shared" si="224"/>
        <v>4.1558441558441461E-2</v>
      </c>
      <c r="U625" s="1">
        <f t="shared" si="225"/>
        <v>3.3875338753387524E-2</v>
      </c>
      <c r="V625" s="1">
        <f t="shared" si="226"/>
        <v>0.54487533875338756</v>
      </c>
      <c r="W625" s="1"/>
      <c r="X625" s="17">
        <f t="shared" si="227"/>
        <v>835.28218085238643</v>
      </c>
      <c r="Y625" s="18">
        <f t="shared" si="228"/>
        <v>1090.9993667390718</v>
      </c>
      <c r="Z625" s="2">
        <f t="shared" si="229"/>
        <v>793.51807180976709</v>
      </c>
      <c r="AA625" s="18">
        <f t="shared" si="230"/>
        <v>1036.449398402118</v>
      </c>
      <c r="AB625" s="2">
        <f t="shared" si="231"/>
        <v>-126.02107444375048</v>
      </c>
      <c r="AC625" s="2">
        <f t="shared" si="232"/>
        <v>103.6449398402118</v>
      </c>
      <c r="AD625" s="2">
        <f t="shared" si="233"/>
        <v>-1000</v>
      </c>
      <c r="AE625" s="2">
        <f t="shared" si="234"/>
        <v>1036.449398402118</v>
      </c>
      <c r="AF625" s="5">
        <f t="shared" si="235"/>
        <v>-1</v>
      </c>
      <c r="AG625" s="5">
        <f t="shared" si="236"/>
        <v>1.0499999999999998</v>
      </c>
      <c r="AH625" s="3">
        <f t="shared" si="237"/>
        <v>202012</v>
      </c>
      <c r="AI625" s="21">
        <v>2.0499999999999998</v>
      </c>
      <c r="AJ625" s="21">
        <v>1.8</v>
      </c>
      <c r="AK625" s="21">
        <v>2.7</v>
      </c>
      <c r="AL625" s="21">
        <v>1.5</v>
      </c>
      <c r="AO625">
        <f t="shared" si="238"/>
        <v>-200</v>
      </c>
      <c r="AP625">
        <f>IF(E625&lt;F625,G625,H625)</f>
        <v>33</v>
      </c>
      <c r="AQ625">
        <f>IF(E625&lt;F625,H625,G625)</f>
        <v>41</v>
      </c>
    </row>
    <row r="626" spans="2:43" x14ac:dyDescent="0.25">
      <c r="B626" s="24">
        <v>44185</v>
      </c>
      <c r="C626" s="20" t="s">
        <v>39</v>
      </c>
      <c r="D626" s="20" t="s">
        <v>40</v>
      </c>
      <c r="E626" s="2">
        <v>-384.61538461538458</v>
      </c>
      <c r="F626" s="2">
        <v>300</v>
      </c>
      <c r="G626">
        <v>27</v>
      </c>
      <c r="H626">
        <v>20</v>
      </c>
      <c r="I626" s="9"/>
      <c r="J626" s="2" t="str">
        <f t="shared" si="239"/>
        <v>Indianapolis Colts</v>
      </c>
      <c r="K626" s="2" t="str">
        <f t="shared" si="240"/>
        <v>Houston Texans</v>
      </c>
      <c r="L626" s="17">
        <f t="shared" si="241"/>
        <v>-384.61538461538458</v>
      </c>
      <c r="M626" s="18">
        <f t="shared" si="242"/>
        <v>300</v>
      </c>
      <c r="N626" s="4">
        <f t="shared" si="220"/>
        <v>1.3</v>
      </c>
      <c r="O626" s="4">
        <f t="shared" si="221"/>
        <v>3.65</v>
      </c>
      <c r="P626" s="4"/>
      <c r="Q626" s="4"/>
      <c r="R626" s="1">
        <f t="shared" si="222"/>
        <v>0.76923076923076916</v>
      </c>
      <c r="S626" s="1">
        <f t="shared" si="223"/>
        <v>0.27397260273972601</v>
      </c>
      <c r="T626" s="1">
        <f t="shared" si="224"/>
        <v>4.1414141414141459E-2</v>
      </c>
      <c r="U626" s="1">
        <f t="shared" si="225"/>
        <v>0.24762908324552158</v>
      </c>
      <c r="V626" s="1">
        <f t="shared" si="226"/>
        <v>0.75862908324552158</v>
      </c>
      <c r="W626" s="1"/>
      <c r="X626" s="17">
        <f t="shared" si="227"/>
        <v>318.16723361284784</v>
      </c>
      <c r="Y626" s="18">
        <f t="shared" si="228"/>
        <v>2708.5523787535408</v>
      </c>
      <c r="Z626" s="2">
        <f t="shared" si="229"/>
        <v>302.25887193220541</v>
      </c>
      <c r="AA626" s="18">
        <f t="shared" si="230"/>
        <v>2573.1247598158634</v>
      </c>
      <c r="AB626" s="2">
        <f t="shared" si="231"/>
        <v>-330.84223255630133</v>
      </c>
      <c r="AC626" s="2">
        <f t="shared" si="232"/>
        <v>257.31247598158632</v>
      </c>
      <c r="AD626" s="2">
        <f t="shared" si="233"/>
        <v>302.25887193220541</v>
      </c>
      <c r="AE626" s="2">
        <f t="shared" si="234"/>
        <v>-1000</v>
      </c>
      <c r="AF626" s="5">
        <f t="shared" si="235"/>
        <v>0.30000000000000004</v>
      </c>
      <c r="AG626" s="5">
        <f t="shared" si="236"/>
        <v>-1</v>
      </c>
      <c r="AH626" s="3">
        <f t="shared" si="237"/>
        <v>202012</v>
      </c>
      <c r="AI626" s="21">
        <v>1.3</v>
      </c>
      <c r="AJ626" s="21">
        <v>3.65</v>
      </c>
      <c r="AK626" s="21">
        <v>1.26</v>
      </c>
      <c r="AL626" s="21">
        <v>4</v>
      </c>
      <c r="AO626">
        <f t="shared" si="238"/>
        <v>-400</v>
      </c>
      <c r="AP626">
        <f>IF(E626&lt;F626,G626,H626)</f>
        <v>27</v>
      </c>
      <c r="AQ626">
        <f>IF(E626&lt;F626,H626,G626)</f>
        <v>20</v>
      </c>
    </row>
    <row r="627" spans="2:43" x14ac:dyDescent="0.25">
      <c r="B627" s="24">
        <v>44185</v>
      </c>
      <c r="C627" s="20" t="s">
        <v>30</v>
      </c>
      <c r="D627" s="20" t="s">
        <v>36</v>
      </c>
      <c r="E627" s="2">
        <v>104.99999999999999</v>
      </c>
      <c r="F627" s="2">
        <v>-125</v>
      </c>
      <c r="G627">
        <v>22</v>
      </c>
      <c r="H627">
        <v>12</v>
      </c>
      <c r="I627" s="9"/>
      <c r="J627" s="2" t="str">
        <f t="shared" si="239"/>
        <v>New England Patriots</v>
      </c>
      <c r="K627" s="2" t="str">
        <f t="shared" si="240"/>
        <v>Miami Dolphins</v>
      </c>
      <c r="L627" s="17">
        <f t="shared" si="241"/>
        <v>-125</v>
      </c>
      <c r="M627" s="18">
        <f t="shared" si="242"/>
        <v>104.99999999999999</v>
      </c>
      <c r="N627" s="4">
        <f t="shared" si="220"/>
        <v>2.15</v>
      </c>
      <c r="O627" s="4">
        <f t="shared" si="221"/>
        <v>1.74</v>
      </c>
      <c r="P627" s="4"/>
      <c r="Q627" s="4"/>
      <c r="R627" s="1">
        <f t="shared" si="222"/>
        <v>0.46511627906976744</v>
      </c>
      <c r="S627" s="1">
        <f t="shared" si="223"/>
        <v>0.57471264367816088</v>
      </c>
      <c r="T627" s="1">
        <f t="shared" si="224"/>
        <v>3.8303341902313659E-2</v>
      </c>
      <c r="U627" s="1">
        <f t="shared" si="225"/>
        <v>5.4798182304196724E-2</v>
      </c>
      <c r="V627" s="1">
        <f t="shared" si="226"/>
        <v>0.45620181769580326</v>
      </c>
      <c r="W627" s="1"/>
      <c r="X627" s="17">
        <f t="shared" si="227"/>
        <v>1192.0123094879971</v>
      </c>
      <c r="Y627" s="18">
        <f t="shared" si="228"/>
        <v>763.39939290006168</v>
      </c>
      <c r="Z627" s="2">
        <f t="shared" si="229"/>
        <v>1132.4116940135971</v>
      </c>
      <c r="AA627" s="18">
        <f t="shared" si="230"/>
        <v>725.22942325505858</v>
      </c>
      <c r="AB627" s="2">
        <f t="shared" si="231"/>
        <v>113.24116940135971</v>
      </c>
      <c r="AC627" s="2">
        <f t="shared" si="232"/>
        <v>-137.88740058445015</v>
      </c>
      <c r="AD627" s="2">
        <f t="shared" si="233"/>
        <v>-1000</v>
      </c>
      <c r="AE627" s="2">
        <f t="shared" si="234"/>
        <v>725.22942325505858</v>
      </c>
      <c r="AF627" s="5">
        <f t="shared" si="235"/>
        <v>-1</v>
      </c>
      <c r="AG627" s="5">
        <f t="shared" si="236"/>
        <v>0.74</v>
      </c>
      <c r="AH627" s="3">
        <f t="shared" si="237"/>
        <v>202012</v>
      </c>
      <c r="AI627" s="21">
        <v>1.74</v>
      </c>
      <c r="AJ627" s="21">
        <v>2.15</v>
      </c>
      <c r="AK627" s="21">
        <v>2.0499999999999998</v>
      </c>
      <c r="AL627" s="21">
        <v>1.8</v>
      </c>
      <c r="AO627">
        <f t="shared" si="238"/>
        <v>-130</v>
      </c>
      <c r="AP627">
        <f>IF(E627&lt;F627,G627,H627)</f>
        <v>12</v>
      </c>
      <c r="AQ627">
        <f>IF(E627&lt;F627,H627,G627)</f>
        <v>22</v>
      </c>
    </row>
    <row r="628" spans="2:43" x14ac:dyDescent="0.25">
      <c r="B628" s="24">
        <v>44185</v>
      </c>
      <c r="C628" s="20" t="s">
        <v>29</v>
      </c>
      <c r="D628" s="20" t="s">
        <v>37</v>
      </c>
      <c r="E628" s="2">
        <v>-151.51515151515153</v>
      </c>
      <c r="F628" s="2">
        <v>129.99999999999997</v>
      </c>
      <c r="G628">
        <v>27</v>
      </c>
      <c r="H628">
        <v>33</v>
      </c>
      <c r="I628" s="9"/>
      <c r="J628" s="2" t="str">
        <f t="shared" si="239"/>
        <v>Minnesota Vikings</v>
      </c>
      <c r="K628" s="2" t="str">
        <f t="shared" si="240"/>
        <v>Chicago Bears</v>
      </c>
      <c r="L628" s="17">
        <f t="shared" si="241"/>
        <v>-151.51515151515153</v>
      </c>
      <c r="M628" s="18">
        <f t="shared" si="242"/>
        <v>129.99999999999997</v>
      </c>
      <c r="N628" s="4">
        <f t="shared" si="220"/>
        <v>1.54</v>
      </c>
      <c r="O628" s="4">
        <f t="shared" si="221"/>
        <v>2.65</v>
      </c>
      <c r="P628" s="4"/>
      <c r="Q628" s="4"/>
      <c r="R628" s="1">
        <f t="shared" si="222"/>
        <v>0.64935064935064934</v>
      </c>
      <c r="S628" s="1">
        <f t="shared" si="223"/>
        <v>0.37735849056603776</v>
      </c>
      <c r="T628" s="1">
        <f t="shared" si="224"/>
        <v>2.6014319809069208E-2</v>
      </c>
      <c r="U628" s="1">
        <f t="shared" si="225"/>
        <v>0.13599607939230579</v>
      </c>
      <c r="V628" s="1">
        <f t="shared" si="226"/>
        <v>0.64699607939230575</v>
      </c>
      <c r="W628" s="1"/>
      <c r="X628" s="17">
        <f t="shared" si="227"/>
        <v>545.60441995143913</v>
      </c>
      <c r="Y628" s="18">
        <f t="shared" si="228"/>
        <v>1648.1806912014345</v>
      </c>
      <c r="Z628" s="2">
        <f t="shared" si="229"/>
        <v>518.32419895386715</v>
      </c>
      <c r="AA628" s="18">
        <f t="shared" si="230"/>
        <v>1565.7716566413626</v>
      </c>
      <c r="AB628" s="2">
        <f t="shared" si="231"/>
        <v>-192.92944493394256</v>
      </c>
      <c r="AC628" s="2">
        <f t="shared" si="232"/>
        <v>156.57716566413626</v>
      </c>
      <c r="AD628" s="2">
        <f t="shared" si="233"/>
        <v>-1000</v>
      </c>
      <c r="AE628" s="2">
        <f t="shared" si="234"/>
        <v>1565.7716566413626</v>
      </c>
      <c r="AF628" s="5">
        <f t="shared" si="235"/>
        <v>-1</v>
      </c>
      <c r="AG628" s="5">
        <f t="shared" si="236"/>
        <v>1.65</v>
      </c>
      <c r="AH628" s="3">
        <f t="shared" si="237"/>
        <v>202012</v>
      </c>
      <c r="AI628" s="21">
        <v>1.54</v>
      </c>
      <c r="AJ628" s="21">
        <v>2.65</v>
      </c>
      <c r="AK628" s="21">
        <v>1.66</v>
      </c>
      <c r="AL628" s="21">
        <v>2.2999999999999998</v>
      </c>
      <c r="AO628">
        <f t="shared" si="238"/>
        <v>-160</v>
      </c>
      <c r="AP628">
        <f>IF(E628&lt;F628,G628,H628)</f>
        <v>27</v>
      </c>
      <c r="AQ628">
        <f>IF(E628&lt;F628,H628,G628)</f>
        <v>33</v>
      </c>
    </row>
    <row r="629" spans="2:43" x14ac:dyDescent="0.25">
      <c r="B629" s="24">
        <v>44185</v>
      </c>
      <c r="C629" s="20" t="s">
        <v>41</v>
      </c>
      <c r="D629" s="20" t="s">
        <v>34</v>
      </c>
      <c r="E629" s="2">
        <v>-400</v>
      </c>
      <c r="F629" s="2">
        <v>320</v>
      </c>
      <c r="G629">
        <v>46</v>
      </c>
      <c r="H629">
        <v>25</v>
      </c>
      <c r="I629" s="9"/>
      <c r="J629" s="2" t="str">
        <f t="shared" si="239"/>
        <v>Tennessee Titans</v>
      </c>
      <c r="K629" s="2" t="str">
        <f t="shared" si="240"/>
        <v>Detroit Lions</v>
      </c>
      <c r="L629" s="17">
        <f t="shared" si="241"/>
        <v>-400</v>
      </c>
      <c r="M629" s="18">
        <f t="shared" si="242"/>
        <v>320</v>
      </c>
      <c r="N629" s="4">
        <f t="shared" si="220"/>
        <v>1.1599999999999999</v>
      </c>
      <c r="O629" s="4">
        <f t="shared" si="221"/>
        <v>5.5</v>
      </c>
      <c r="P629" s="4"/>
      <c r="Q629" s="4"/>
      <c r="R629" s="1">
        <f t="shared" si="222"/>
        <v>0.86206896551724144</v>
      </c>
      <c r="S629" s="1">
        <f t="shared" si="223"/>
        <v>0.18181818181818182</v>
      </c>
      <c r="T629" s="1">
        <f t="shared" si="224"/>
        <v>4.2042042042042094E-2</v>
      </c>
      <c r="U629" s="1">
        <f t="shared" si="225"/>
        <v>0.34012539184952983</v>
      </c>
      <c r="V629" s="1">
        <f t="shared" si="226"/>
        <v>0.85112539184952984</v>
      </c>
      <c r="W629" s="1"/>
      <c r="X629" s="17">
        <f t="shared" si="227"/>
        <v>174.91501202538396</v>
      </c>
      <c r="Y629" s="18">
        <f t="shared" si="228"/>
        <v>4502.2111739446591</v>
      </c>
      <c r="Z629" s="2">
        <f t="shared" si="229"/>
        <v>166.16926142411475</v>
      </c>
      <c r="AA629" s="18">
        <f t="shared" si="230"/>
        <v>4277.1006152474256</v>
      </c>
      <c r="AB629" s="2">
        <f t="shared" si="231"/>
        <v>-601.79601896869144</v>
      </c>
      <c r="AC629" s="2">
        <f t="shared" si="232"/>
        <v>427.71006152474257</v>
      </c>
      <c r="AD629" s="2">
        <f t="shared" si="233"/>
        <v>166.16926142411475</v>
      </c>
      <c r="AE629" s="2">
        <f t="shared" si="234"/>
        <v>-1000</v>
      </c>
      <c r="AF629" s="5">
        <f t="shared" si="235"/>
        <v>0.15999999999999992</v>
      </c>
      <c r="AG629" s="5">
        <f t="shared" si="236"/>
        <v>-1</v>
      </c>
      <c r="AH629" s="3">
        <f t="shared" si="237"/>
        <v>202012</v>
      </c>
      <c r="AI629" s="21">
        <v>1.1599999999999999</v>
      </c>
      <c r="AJ629" s="21">
        <v>5.5</v>
      </c>
      <c r="AK629" s="21">
        <v>1.25</v>
      </c>
      <c r="AL629" s="21">
        <v>4.2</v>
      </c>
      <c r="AO629">
        <f t="shared" si="238"/>
        <v>-400</v>
      </c>
      <c r="AP629">
        <f>IF(E629&lt;F629,G629,H629)</f>
        <v>46</v>
      </c>
      <c r="AQ629">
        <f>IF(E629&lt;F629,H629,G629)</f>
        <v>25</v>
      </c>
    </row>
    <row r="630" spans="2:43" x14ac:dyDescent="0.25">
      <c r="B630" s="24">
        <v>44185</v>
      </c>
      <c r="C630" s="20" t="s">
        <v>51</v>
      </c>
      <c r="D630" s="20" t="s">
        <v>32</v>
      </c>
      <c r="E630" s="2">
        <v>220.00000000000003</v>
      </c>
      <c r="F630" s="2">
        <v>-270.2702702702702</v>
      </c>
      <c r="G630">
        <v>15</v>
      </c>
      <c r="H630">
        <v>20</v>
      </c>
      <c r="I630" s="9"/>
      <c r="J630" s="2" t="str">
        <f t="shared" si="239"/>
        <v>Seattle Seahawks</v>
      </c>
      <c r="K630" s="2" t="str">
        <f t="shared" si="240"/>
        <v>Washington Football Team</v>
      </c>
      <c r="L630" s="17">
        <f t="shared" si="241"/>
        <v>-270.2702702702702</v>
      </c>
      <c r="M630" s="18">
        <f t="shared" si="242"/>
        <v>220.00000000000003</v>
      </c>
      <c r="N630" s="4">
        <f t="shared" si="220"/>
        <v>1.41</v>
      </c>
      <c r="O630" s="4">
        <f t="shared" si="221"/>
        <v>3</v>
      </c>
      <c r="P630" s="4"/>
      <c r="Q630" s="4"/>
      <c r="R630" s="1">
        <f t="shared" si="222"/>
        <v>0.70921985815602839</v>
      </c>
      <c r="S630" s="1">
        <f t="shared" si="223"/>
        <v>0.33333333333333331</v>
      </c>
      <c r="T630" s="1">
        <f t="shared" si="224"/>
        <v>4.0816326530612401E-2</v>
      </c>
      <c r="U630" s="1">
        <f t="shared" si="225"/>
        <v>0.18794326241134754</v>
      </c>
      <c r="V630" s="1">
        <f t="shared" si="226"/>
        <v>0.69894326241134752</v>
      </c>
      <c r="W630" s="1"/>
      <c r="X630" s="17">
        <f t="shared" si="227"/>
        <v>430.73129648608347</v>
      </c>
      <c r="Y630" s="18">
        <f t="shared" si="228"/>
        <v>2057.0269370258952</v>
      </c>
      <c r="Z630" s="2">
        <f t="shared" si="229"/>
        <v>409.19473166177926</v>
      </c>
      <c r="AA630" s="18">
        <f t="shared" si="230"/>
        <v>1954.1755901746003</v>
      </c>
      <c r="AB630" s="2">
        <f t="shared" si="231"/>
        <v>-244.3824229942804</v>
      </c>
      <c r="AC630" s="2">
        <f t="shared" si="232"/>
        <v>195.41755901746004</v>
      </c>
      <c r="AD630" s="2">
        <f t="shared" si="233"/>
        <v>409.19473166177926</v>
      </c>
      <c r="AE630" s="2">
        <f t="shared" si="234"/>
        <v>-1000</v>
      </c>
      <c r="AF630" s="5">
        <f t="shared" si="235"/>
        <v>0.40999999999999992</v>
      </c>
      <c r="AG630" s="5">
        <f t="shared" si="236"/>
        <v>-1</v>
      </c>
      <c r="AH630" s="3">
        <f t="shared" si="237"/>
        <v>202012</v>
      </c>
      <c r="AI630" s="21">
        <v>3</v>
      </c>
      <c r="AJ630" s="21">
        <v>1.41</v>
      </c>
      <c r="AK630" s="21">
        <v>3.2</v>
      </c>
      <c r="AL630" s="21">
        <v>1.37</v>
      </c>
      <c r="AO630">
        <f t="shared" si="238"/>
        <v>-300</v>
      </c>
      <c r="AP630">
        <f>IF(E630&lt;F630,G630,H630)</f>
        <v>20</v>
      </c>
      <c r="AQ630">
        <f>IF(E630&lt;F630,H630,G630)</f>
        <v>15</v>
      </c>
    </row>
    <row r="631" spans="2:43" x14ac:dyDescent="0.25">
      <c r="B631" s="24">
        <v>44184</v>
      </c>
      <c r="C631" s="20" t="s">
        <v>33</v>
      </c>
      <c r="D631" s="20" t="s">
        <v>44</v>
      </c>
      <c r="E631" s="2">
        <v>-454.54545454545462</v>
      </c>
      <c r="F631" s="2">
        <v>350</v>
      </c>
      <c r="G631">
        <v>24</v>
      </c>
      <c r="H631">
        <v>16</v>
      </c>
      <c r="I631" s="9"/>
      <c r="J631" s="2" t="str">
        <f t="shared" si="239"/>
        <v>Green Bay Packers</v>
      </c>
      <c r="K631" s="2" t="str">
        <f t="shared" si="240"/>
        <v>Carolina Panthers</v>
      </c>
      <c r="L631" s="17">
        <f t="shared" si="241"/>
        <v>-454.54545454545462</v>
      </c>
      <c r="M631" s="18">
        <f t="shared" si="242"/>
        <v>350</v>
      </c>
      <c r="N631" s="4">
        <f t="shared" si="220"/>
        <v>1.25</v>
      </c>
      <c r="O631" s="4">
        <f t="shared" si="221"/>
        <v>4.2</v>
      </c>
      <c r="P631" s="4"/>
      <c r="Q631" s="4"/>
      <c r="R631" s="1">
        <f t="shared" si="222"/>
        <v>0.8</v>
      </c>
      <c r="S631" s="1">
        <f t="shared" si="223"/>
        <v>0.23809523809523808</v>
      </c>
      <c r="T631" s="1">
        <f t="shared" si="224"/>
        <v>3.669724770642202E-2</v>
      </c>
      <c r="U631" s="1">
        <f t="shared" si="225"/>
        <v>0.28095238095238095</v>
      </c>
      <c r="V631" s="1">
        <f t="shared" si="226"/>
        <v>0.79195238095238096</v>
      </c>
      <c r="W631" s="1"/>
      <c r="X631" s="17">
        <f t="shared" si="227"/>
        <v>262.7021826709157</v>
      </c>
      <c r="Y631" s="18">
        <f t="shared" si="228"/>
        <v>3204.8956988858595</v>
      </c>
      <c r="Z631" s="2">
        <f t="shared" si="229"/>
        <v>249.56707353736991</v>
      </c>
      <c r="AA631" s="18">
        <f t="shared" si="230"/>
        <v>3044.6509139415662</v>
      </c>
      <c r="AB631" s="2">
        <f t="shared" si="231"/>
        <v>-400.69388394309198</v>
      </c>
      <c r="AC631" s="2">
        <f t="shared" si="232"/>
        <v>304.46509139415662</v>
      </c>
      <c r="AD631" s="2">
        <f t="shared" si="233"/>
        <v>249.56707353736991</v>
      </c>
      <c r="AE631" s="2">
        <f t="shared" si="234"/>
        <v>-1000</v>
      </c>
      <c r="AF631" s="5">
        <f t="shared" si="235"/>
        <v>0.25</v>
      </c>
      <c r="AG631" s="5">
        <f t="shared" si="236"/>
        <v>-1</v>
      </c>
      <c r="AH631" s="3">
        <f t="shared" si="237"/>
        <v>202012</v>
      </c>
      <c r="AI631" s="21">
        <v>1.25</v>
      </c>
      <c r="AJ631" s="21">
        <v>4.2</v>
      </c>
      <c r="AK631" s="21">
        <v>1.22</v>
      </c>
      <c r="AL631" s="21">
        <v>4.5</v>
      </c>
      <c r="AO631">
        <f t="shared" si="238"/>
        <v>-500</v>
      </c>
      <c r="AP631">
        <f>IF(E631&lt;F631,G631,H631)</f>
        <v>24</v>
      </c>
      <c r="AQ631">
        <f>IF(E631&lt;F631,H631,G631)</f>
        <v>16</v>
      </c>
    </row>
    <row r="632" spans="2:43" x14ac:dyDescent="0.25">
      <c r="B632" s="24">
        <v>44184</v>
      </c>
      <c r="C632" s="20" t="s">
        <v>38</v>
      </c>
      <c r="D632" s="20" t="s">
        <v>24</v>
      </c>
      <c r="E632" s="2">
        <v>220.00000000000003</v>
      </c>
      <c r="F632" s="2">
        <v>-270.2702702702702</v>
      </c>
      <c r="G632">
        <v>19</v>
      </c>
      <c r="H632">
        <v>48</v>
      </c>
      <c r="I632" s="9"/>
      <c r="J632" s="2" t="str">
        <f t="shared" si="239"/>
        <v>Buffalo Bills</v>
      </c>
      <c r="K632" s="2" t="str">
        <f t="shared" si="240"/>
        <v>Denver Broncos</v>
      </c>
      <c r="L632" s="17">
        <f t="shared" si="241"/>
        <v>-270.2702702702702</v>
      </c>
      <c r="M632" s="18">
        <f t="shared" si="242"/>
        <v>220.00000000000003</v>
      </c>
      <c r="N632" s="4">
        <f t="shared" si="220"/>
        <v>1.44</v>
      </c>
      <c r="O632" s="4">
        <f t="shared" si="221"/>
        <v>2.85</v>
      </c>
      <c r="P632" s="4"/>
      <c r="Q632" s="4"/>
      <c r="R632" s="1">
        <f t="shared" si="222"/>
        <v>0.69444444444444442</v>
      </c>
      <c r="S632" s="1">
        <f t="shared" si="223"/>
        <v>0.35087719298245612</v>
      </c>
      <c r="T632" s="1">
        <f t="shared" si="224"/>
        <v>4.3356643356643354E-2</v>
      </c>
      <c r="U632" s="1">
        <f t="shared" si="225"/>
        <v>0.17178362573099415</v>
      </c>
      <c r="V632" s="1">
        <f t="shared" si="226"/>
        <v>0.68278362573099416</v>
      </c>
      <c r="W632" s="1"/>
      <c r="X632" s="17">
        <f t="shared" si="227"/>
        <v>464.59282606461329</v>
      </c>
      <c r="Y632" s="18">
        <f t="shared" si="228"/>
        <v>1917.3510160506185</v>
      </c>
      <c r="Z632" s="2">
        <f t="shared" si="229"/>
        <v>441.36318476138263</v>
      </c>
      <c r="AA632" s="18">
        <f t="shared" si="230"/>
        <v>1821.4834652480874</v>
      </c>
      <c r="AB632" s="2">
        <f t="shared" si="231"/>
        <v>-226.57077765573882</v>
      </c>
      <c r="AC632" s="2">
        <f t="shared" si="232"/>
        <v>182.14834652480874</v>
      </c>
      <c r="AD632" s="2">
        <f t="shared" si="233"/>
        <v>441.36318476138263</v>
      </c>
      <c r="AE632" s="2">
        <f t="shared" si="234"/>
        <v>-1000</v>
      </c>
      <c r="AF632" s="5">
        <f t="shared" si="235"/>
        <v>0.43999999999999995</v>
      </c>
      <c r="AG632" s="5">
        <f t="shared" si="236"/>
        <v>-1</v>
      </c>
      <c r="AH632" s="3">
        <f t="shared" si="237"/>
        <v>202012</v>
      </c>
      <c r="AI632" s="21">
        <v>2.85</v>
      </c>
      <c r="AJ632" s="21">
        <v>1.44</v>
      </c>
      <c r="AK632" s="21">
        <v>3.2</v>
      </c>
      <c r="AL632" s="21">
        <v>1.37</v>
      </c>
      <c r="AO632">
        <f t="shared" si="238"/>
        <v>-300</v>
      </c>
      <c r="AP632">
        <f>IF(E632&lt;F632,G632,H632)</f>
        <v>48</v>
      </c>
      <c r="AQ632">
        <f>IF(E632&lt;F632,H632,G632)</f>
        <v>19</v>
      </c>
    </row>
    <row r="633" spans="2:43" x14ac:dyDescent="0.25">
      <c r="B633" s="24">
        <v>44182</v>
      </c>
      <c r="C633" s="20" t="s">
        <v>50</v>
      </c>
      <c r="D633" s="20" t="s">
        <v>31</v>
      </c>
      <c r="E633" s="2">
        <v>-175.43859649122805</v>
      </c>
      <c r="F633" s="2">
        <v>154.99999999999997</v>
      </c>
      <c r="G633">
        <v>27</v>
      </c>
      <c r="H633">
        <v>30</v>
      </c>
      <c r="I633" s="9"/>
      <c r="J633" s="2" t="str">
        <f t="shared" si="239"/>
        <v>Las Vegas Raiders</v>
      </c>
      <c r="K633" s="2" t="str">
        <f t="shared" si="240"/>
        <v>Los Angeles Chargers</v>
      </c>
      <c r="L633" s="17">
        <f t="shared" si="241"/>
        <v>-175.43859649122805</v>
      </c>
      <c r="M633" s="18">
        <f t="shared" si="242"/>
        <v>154.99999999999997</v>
      </c>
      <c r="N633" s="4">
        <f t="shared" si="220"/>
        <v>1.6</v>
      </c>
      <c r="O633" s="4">
        <f t="shared" si="221"/>
        <v>2.4500000000000002</v>
      </c>
      <c r="P633" s="4"/>
      <c r="Q633" s="4"/>
      <c r="R633" s="1">
        <f t="shared" si="222"/>
        <v>0.625</v>
      </c>
      <c r="S633" s="1">
        <f t="shared" si="223"/>
        <v>0.4081632653061224</v>
      </c>
      <c r="T633" s="1">
        <f t="shared" si="224"/>
        <v>3.2098765432098886E-2</v>
      </c>
      <c r="U633" s="1">
        <f t="shared" si="225"/>
        <v>0.1084183673469388</v>
      </c>
      <c r="V633" s="1">
        <f t="shared" si="226"/>
        <v>0.61941836734693878</v>
      </c>
      <c r="W633" s="1"/>
      <c r="X633" s="17">
        <f t="shared" si="227"/>
        <v>614.4177388267467</v>
      </c>
      <c r="Y633" s="18">
        <f t="shared" si="228"/>
        <v>1471.4893831628281</v>
      </c>
      <c r="Z633" s="2">
        <f t="shared" si="229"/>
        <v>583.69685188540939</v>
      </c>
      <c r="AA633" s="18">
        <f t="shared" si="230"/>
        <v>1397.9149140046866</v>
      </c>
      <c r="AB633" s="2">
        <f t="shared" si="231"/>
        <v>-171.32180801898838</v>
      </c>
      <c r="AC633" s="2">
        <f t="shared" si="232"/>
        <v>139.79149140046866</v>
      </c>
      <c r="AD633" s="2">
        <f t="shared" si="233"/>
        <v>-1000</v>
      </c>
      <c r="AE633" s="2">
        <f t="shared" si="234"/>
        <v>1397.9149140046866</v>
      </c>
      <c r="AF633" s="5">
        <f t="shared" si="235"/>
        <v>-1</v>
      </c>
      <c r="AG633" s="5">
        <f t="shared" si="236"/>
        <v>1.4500000000000002</v>
      </c>
      <c r="AH633" s="3">
        <f t="shared" si="237"/>
        <v>202012</v>
      </c>
      <c r="AI633" s="21">
        <v>1.6</v>
      </c>
      <c r="AJ633" s="21">
        <v>2.4500000000000002</v>
      </c>
      <c r="AK633" s="21">
        <v>1.57</v>
      </c>
      <c r="AL633" s="21">
        <v>2.5499999999999998</v>
      </c>
      <c r="AO633">
        <f t="shared" si="238"/>
        <v>-180</v>
      </c>
      <c r="AP633">
        <f>IF(E633&lt;F633,G633,H633)</f>
        <v>27</v>
      </c>
      <c r="AQ633">
        <f>IF(E633&lt;F633,H633,G633)</f>
        <v>30</v>
      </c>
    </row>
    <row r="634" spans="2:43" x14ac:dyDescent="0.25">
      <c r="B634" s="24">
        <v>44179</v>
      </c>
      <c r="C634" s="20" t="s">
        <v>46</v>
      </c>
      <c r="D634" s="20" t="s">
        <v>28</v>
      </c>
      <c r="E634" s="2">
        <v>150</v>
      </c>
      <c r="F634" s="2">
        <v>-172.41379310344826</v>
      </c>
      <c r="G634">
        <v>42</v>
      </c>
      <c r="H634">
        <v>47</v>
      </c>
      <c r="I634" s="9"/>
      <c r="J634" s="2" t="str">
        <f t="shared" si="239"/>
        <v>Baltimore Ravens</v>
      </c>
      <c r="K634" s="2" t="str">
        <f t="shared" si="240"/>
        <v>Cleveland Browns</v>
      </c>
      <c r="L634" s="17">
        <f t="shared" si="241"/>
        <v>-172.41379310344826</v>
      </c>
      <c r="M634" s="18">
        <f t="shared" si="242"/>
        <v>150</v>
      </c>
      <c r="N634" s="4">
        <f t="shared" si="220"/>
        <v>1.86</v>
      </c>
      <c r="O634" s="4">
        <f t="shared" si="221"/>
        <v>1.95</v>
      </c>
      <c r="P634" s="4"/>
      <c r="Q634" s="4"/>
      <c r="R634" s="1">
        <f t="shared" si="222"/>
        <v>0.5376344086021505</v>
      </c>
      <c r="S634" s="1">
        <f t="shared" si="223"/>
        <v>0.51282051282051289</v>
      </c>
      <c r="T634" s="1">
        <f t="shared" si="224"/>
        <v>4.8031496062992063E-2</v>
      </c>
      <c r="U634" s="1">
        <f t="shared" si="225"/>
        <v>1.2406947890818809E-2</v>
      </c>
      <c r="V634" s="1">
        <f t="shared" si="226"/>
        <v>0.52340694789081876</v>
      </c>
      <c r="W634" s="1"/>
      <c r="X634" s="17">
        <f t="shared" si="227"/>
        <v>910.55927711643062</v>
      </c>
      <c r="Y634" s="18">
        <f t="shared" si="228"/>
        <v>1001.5075521192962</v>
      </c>
      <c r="Z634" s="2">
        <f t="shared" si="229"/>
        <v>865.03131326060907</v>
      </c>
      <c r="AA634" s="18">
        <f t="shared" si="230"/>
        <v>951.43217451333135</v>
      </c>
      <c r="AB634" s="2">
        <f t="shared" si="231"/>
        <v>-115.60275156174939</v>
      </c>
      <c r="AC634" s="2">
        <f t="shared" si="232"/>
        <v>-105.10470707084419</v>
      </c>
      <c r="AD634" s="2">
        <f t="shared" si="233"/>
        <v>865.03131326060907</v>
      </c>
      <c r="AE634" s="2">
        <f t="shared" si="234"/>
        <v>-1000</v>
      </c>
      <c r="AF634" s="5">
        <f t="shared" si="235"/>
        <v>0.8600000000000001</v>
      </c>
      <c r="AG634" s="5">
        <f t="shared" si="236"/>
        <v>-1</v>
      </c>
      <c r="AH634" s="3">
        <f t="shared" si="237"/>
        <v>202012</v>
      </c>
      <c r="AI634" s="21">
        <v>1.95</v>
      </c>
      <c r="AJ634" s="21">
        <v>1.86</v>
      </c>
      <c r="AK634" s="21">
        <v>2.5</v>
      </c>
      <c r="AL634" s="21">
        <v>1.58</v>
      </c>
      <c r="AO634">
        <f t="shared" si="238"/>
        <v>-180</v>
      </c>
      <c r="AP634">
        <f>IF(E634&lt;F634,G634,H634)</f>
        <v>47</v>
      </c>
      <c r="AQ634">
        <f>IF(E634&lt;F634,H634,G634)</f>
        <v>42</v>
      </c>
    </row>
    <row r="635" spans="2:43" x14ac:dyDescent="0.25">
      <c r="B635" s="24">
        <v>44178</v>
      </c>
      <c r="C635" s="20" t="s">
        <v>24</v>
      </c>
      <c r="D635" s="20" t="s">
        <v>45</v>
      </c>
      <c r="E635" s="2">
        <v>-131.57894736842104</v>
      </c>
      <c r="F635" s="2">
        <v>110.00000000000001</v>
      </c>
      <c r="G635">
        <v>26</v>
      </c>
      <c r="H635">
        <v>15</v>
      </c>
      <c r="I635" s="9"/>
      <c r="J635" s="2" t="str">
        <f t="shared" si="239"/>
        <v>Buffalo Bills</v>
      </c>
      <c r="K635" s="2" t="str">
        <f t="shared" si="240"/>
        <v>Pittsburgh Steelers</v>
      </c>
      <c r="L635" s="17">
        <f t="shared" si="241"/>
        <v>-131.57894736842104</v>
      </c>
      <c r="M635" s="18">
        <f t="shared" si="242"/>
        <v>110.00000000000001</v>
      </c>
      <c r="N635" s="4">
        <f t="shared" si="220"/>
        <v>2.0499999999999998</v>
      </c>
      <c r="O635" s="4">
        <f t="shared" si="221"/>
        <v>1.8</v>
      </c>
      <c r="P635" s="4"/>
      <c r="Q635" s="4"/>
      <c r="R635" s="1">
        <f t="shared" si="222"/>
        <v>0.48780487804878053</v>
      </c>
      <c r="S635" s="1">
        <f t="shared" si="223"/>
        <v>0.55555555555555558</v>
      </c>
      <c r="T635" s="1">
        <f t="shared" si="224"/>
        <v>4.1558441558441461E-2</v>
      </c>
      <c r="U635" s="1">
        <f t="shared" si="225"/>
        <v>3.3875338753387524E-2</v>
      </c>
      <c r="V635" s="1">
        <f t="shared" si="226"/>
        <v>0.47712466124661246</v>
      </c>
      <c r="W635" s="1"/>
      <c r="X635" s="17">
        <f t="shared" si="227"/>
        <v>1095.8883101687502</v>
      </c>
      <c r="Y635" s="18">
        <f t="shared" si="228"/>
        <v>831.50998882799388</v>
      </c>
      <c r="Z635" s="2">
        <f t="shared" si="229"/>
        <v>1041.0938946603126</v>
      </c>
      <c r="AA635" s="18">
        <f t="shared" si="230"/>
        <v>789.93448938659412</v>
      </c>
      <c r="AB635" s="2">
        <f t="shared" si="231"/>
        <v>104.10938946603126</v>
      </c>
      <c r="AC635" s="2">
        <f t="shared" si="232"/>
        <v>-126.59277616508776</v>
      </c>
      <c r="AD635" s="2">
        <f t="shared" si="233"/>
        <v>1041.0938946603126</v>
      </c>
      <c r="AE635" s="2">
        <f t="shared" si="234"/>
        <v>-1000</v>
      </c>
      <c r="AF635" s="5">
        <f t="shared" si="235"/>
        <v>1.0499999999999998</v>
      </c>
      <c r="AG635" s="5">
        <f t="shared" si="236"/>
        <v>-1</v>
      </c>
      <c r="AH635" s="3">
        <f t="shared" si="237"/>
        <v>202012</v>
      </c>
      <c r="AI635" s="21">
        <v>2.0499999999999998</v>
      </c>
      <c r="AJ635" s="21">
        <v>1.8</v>
      </c>
      <c r="AK635" s="21">
        <v>1.76</v>
      </c>
      <c r="AL635" s="21">
        <v>2.1</v>
      </c>
      <c r="AO635">
        <f t="shared" si="238"/>
        <v>-140</v>
      </c>
      <c r="AP635">
        <f>IF(E635&lt;F635,G635,H635)</f>
        <v>26</v>
      </c>
      <c r="AQ635">
        <f>IF(E635&lt;F635,H635,G635)</f>
        <v>15</v>
      </c>
    </row>
    <row r="636" spans="2:43" x14ac:dyDescent="0.25">
      <c r="B636" s="24">
        <v>44178</v>
      </c>
      <c r="C636" s="20" t="s">
        <v>31</v>
      </c>
      <c r="D636" s="20" t="s">
        <v>35</v>
      </c>
      <c r="E636" s="2">
        <v>-116.27906976744185</v>
      </c>
      <c r="F636" s="2">
        <v>-105.26315789473685</v>
      </c>
      <c r="G636">
        <v>20</v>
      </c>
      <c r="H636">
        <v>17</v>
      </c>
      <c r="I636" s="9"/>
      <c r="J636" s="2" t="str">
        <f t="shared" si="239"/>
        <v>Los Angeles Chargers</v>
      </c>
      <c r="K636" s="2" t="str">
        <f t="shared" si="240"/>
        <v>Atlanta Falcons</v>
      </c>
      <c r="L636" s="17">
        <f t="shared" si="241"/>
        <v>-116.27906976744185</v>
      </c>
      <c r="M636" s="18">
        <f t="shared" si="242"/>
        <v>-105.26315789473685</v>
      </c>
      <c r="N636" s="4">
        <f t="shared" si="220"/>
        <v>2.2000000000000002</v>
      </c>
      <c r="O636" s="4">
        <f t="shared" si="221"/>
        <v>1.71</v>
      </c>
      <c r="P636" s="4"/>
      <c r="Q636" s="4"/>
      <c r="R636" s="1">
        <f t="shared" si="222"/>
        <v>0.45454545454545453</v>
      </c>
      <c r="S636" s="1">
        <f t="shared" si="223"/>
        <v>0.58479532163742687</v>
      </c>
      <c r="T636" s="1">
        <f t="shared" si="224"/>
        <v>3.7851662404092101E-2</v>
      </c>
      <c r="U636" s="1">
        <f t="shared" si="225"/>
        <v>6.5124933545986169E-2</v>
      </c>
      <c r="V636" s="1">
        <f t="shared" si="226"/>
        <v>0.44587506645401387</v>
      </c>
      <c r="W636" s="1"/>
      <c r="X636" s="17">
        <f t="shared" si="227"/>
        <v>1242.7807142320592</v>
      </c>
      <c r="Y636" s="18">
        <f t="shared" si="228"/>
        <v>731.5297219847937</v>
      </c>
      <c r="Z636" s="2">
        <f t="shared" si="229"/>
        <v>1180.6416785204563</v>
      </c>
      <c r="AA636" s="18">
        <f t="shared" si="230"/>
        <v>694.95323588555402</v>
      </c>
      <c r="AB636" s="2">
        <f t="shared" si="231"/>
        <v>118.06416785204563</v>
      </c>
      <c r="AC636" s="2">
        <f t="shared" si="232"/>
        <v>-143.89457424796876</v>
      </c>
      <c r="AD636" s="2">
        <f t="shared" si="233"/>
        <v>1180.6416785204563</v>
      </c>
      <c r="AE636" s="2">
        <f t="shared" si="234"/>
        <v>-1000</v>
      </c>
      <c r="AF636" s="5">
        <f t="shared" si="235"/>
        <v>1.2000000000000002</v>
      </c>
      <c r="AG636" s="5">
        <f t="shared" si="236"/>
        <v>-1</v>
      </c>
      <c r="AH636" s="3">
        <f t="shared" si="237"/>
        <v>202012</v>
      </c>
      <c r="AI636" s="21">
        <v>2.2000000000000002</v>
      </c>
      <c r="AJ636" s="21">
        <v>1.71</v>
      </c>
      <c r="AK636" s="21">
        <v>1.86</v>
      </c>
      <c r="AL636" s="21">
        <v>1.95</v>
      </c>
      <c r="AO636">
        <f t="shared" si="238"/>
        <v>-120</v>
      </c>
      <c r="AP636">
        <f>IF(E636&lt;F636,G636,H636)</f>
        <v>20</v>
      </c>
      <c r="AQ636">
        <f>IF(E636&lt;F636,H636,G636)</f>
        <v>17</v>
      </c>
    </row>
    <row r="637" spans="2:43" x14ac:dyDescent="0.25">
      <c r="B637" s="24">
        <v>44178</v>
      </c>
      <c r="C637" s="20" t="s">
        <v>19</v>
      </c>
      <c r="D637" s="20" t="s">
        <v>43</v>
      </c>
      <c r="E637" s="2">
        <v>290</v>
      </c>
      <c r="F637" s="2">
        <v>-370.37037037037032</v>
      </c>
      <c r="G637">
        <v>24</v>
      </c>
      <c r="H637">
        <v>21</v>
      </c>
      <c r="I637" s="9"/>
      <c r="J637" s="2" t="str">
        <f t="shared" si="239"/>
        <v>New Orleans Saints</v>
      </c>
      <c r="K637" s="2" t="str">
        <f t="shared" si="240"/>
        <v>Philadelphia Eagles</v>
      </c>
      <c r="L637" s="17">
        <f t="shared" si="241"/>
        <v>-370.37037037037032</v>
      </c>
      <c r="M637" s="18">
        <f t="shared" si="242"/>
        <v>290</v>
      </c>
      <c r="N637" s="4">
        <f t="shared" si="220"/>
        <v>1.31</v>
      </c>
      <c r="O637" s="4">
        <f t="shared" si="221"/>
        <v>3.6</v>
      </c>
      <c r="P637" s="4"/>
      <c r="Q637" s="4"/>
      <c r="R637" s="1">
        <f t="shared" si="222"/>
        <v>0.76335877862595414</v>
      </c>
      <c r="S637" s="1">
        <f t="shared" si="223"/>
        <v>0.27777777777777779</v>
      </c>
      <c r="T637" s="1">
        <f t="shared" si="224"/>
        <v>3.9511201629327863E-2</v>
      </c>
      <c r="U637" s="1">
        <f t="shared" si="225"/>
        <v>0.24279050042408817</v>
      </c>
      <c r="V637" s="1">
        <f t="shared" si="226"/>
        <v>0.75379050042408813</v>
      </c>
      <c r="W637" s="1"/>
      <c r="X637" s="17">
        <f t="shared" si="227"/>
        <v>326.62855188197847</v>
      </c>
      <c r="Y637" s="18">
        <f t="shared" si="228"/>
        <v>2645.8589098869329</v>
      </c>
      <c r="Z637" s="2">
        <f t="shared" si="229"/>
        <v>310.29712428787951</v>
      </c>
      <c r="AA637" s="18">
        <f t="shared" si="230"/>
        <v>2513.565964392586</v>
      </c>
      <c r="AB637" s="2">
        <f t="shared" si="231"/>
        <v>-322.27175881663845</v>
      </c>
      <c r="AC637" s="2">
        <f t="shared" si="232"/>
        <v>251.3565964392586</v>
      </c>
      <c r="AD637" s="2">
        <f t="shared" si="233"/>
        <v>-1000</v>
      </c>
      <c r="AE637" s="2">
        <f t="shared" si="234"/>
        <v>2513.565964392586</v>
      </c>
      <c r="AF637" s="5">
        <f t="shared" si="235"/>
        <v>-1</v>
      </c>
      <c r="AG637" s="5">
        <f t="shared" si="236"/>
        <v>2.6</v>
      </c>
      <c r="AH637" s="3">
        <f t="shared" si="237"/>
        <v>202012</v>
      </c>
      <c r="AI637" s="21">
        <v>3.6</v>
      </c>
      <c r="AJ637" s="21">
        <v>1.31</v>
      </c>
      <c r="AK637" s="21">
        <v>3.9</v>
      </c>
      <c r="AL637" s="21">
        <v>1.27</v>
      </c>
      <c r="AO637">
        <f t="shared" si="238"/>
        <v>-400</v>
      </c>
      <c r="AP637">
        <f>IF(E637&lt;F637,G637,H637)</f>
        <v>21</v>
      </c>
      <c r="AQ637">
        <f>IF(E637&lt;F637,H637,G637)</f>
        <v>24</v>
      </c>
    </row>
    <row r="638" spans="2:43" x14ac:dyDescent="0.25">
      <c r="B638" s="24">
        <v>44178</v>
      </c>
      <c r="C638" s="20" t="s">
        <v>22</v>
      </c>
      <c r="D638" s="20" t="s">
        <v>51</v>
      </c>
      <c r="E638" s="2">
        <v>-151.51515151515153</v>
      </c>
      <c r="F638" s="2">
        <v>129.99999999999997</v>
      </c>
      <c r="G638">
        <v>15</v>
      </c>
      <c r="H638">
        <v>23</v>
      </c>
      <c r="I638" s="9"/>
      <c r="J638" s="2" t="str">
        <f t="shared" si="239"/>
        <v>San Francisco 49ers</v>
      </c>
      <c r="K638" s="2" t="str">
        <f t="shared" si="240"/>
        <v>Washington Football Team</v>
      </c>
      <c r="L638" s="17">
        <f t="shared" si="241"/>
        <v>-151.51515151515153</v>
      </c>
      <c r="M638" s="18">
        <f t="shared" si="242"/>
        <v>129.99999999999997</v>
      </c>
      <c r="N638" s="4">
        <f t="shared" si="220"/>
        <v>1.45</v>
      </c>
      <c r="O638" s="4">
        <f t="shared" si="221"/>
        <v>2.8</v>
      </c>
      <c r="P638" s="4"/>
      <c r="Q638" s="4"/>
      <c r="R638" s="1">
        <f t="shared" si="222"/>
        <v>0.68965517241379315</v>
      </c>
      <c r="S638" s="1">
        <f t="shared" si="223"/>
        <v>0.35714285714285715</v>
      </c>
      <c r="T638" s="1">
        <f t="shared" si="224"/>
        <v>4.4705882352941262E-2</v>
      </c>
      <c r="U638" s="1">
        <f t="shared" si="225"/>
        <v>0.166256157635468</v>
      </c>
      <c r="V638" s="1">
        <f t="shared" si="226"/>
        <v>0.67725615763546798</v>
      </c>
      <c r="W638" s="1"/>
      <c r="X638" s="17">
        <f t="shared" si="227"/>
        <v>476.54619116545314</v>
      </c>
      <c r="Y638" s="18">
        <f t="shared" si="228"/>
        <v>1872.3757127156628</v>
      </c>
      <c r="Z638" s="2">
        <f t="shared" si="229"/>
        <v>452.71888160718044</v>
      </c>
      <c r="AA638" s="18">
        <f t="shared" si="230"/>
        <v>1778.7569270798795</v>
      </c>
      <c r="AB638" s="2">
        <f t="shared" si="231"/>
        <v>-220.88762820095712</v>
      </c>
      <c r="AC638" s="2">
        <f t="shared" si="232"/>
        <v>177.87569270798795</v>
      </c>
      <c r="AD638" s="2">
        <f t="shared" si="233"/>
        <v>-1000</v>
      </c>
      <c r="AE638" s="2">
        <f t="shared" si="234"/>
        <v>1778.7569270798795</v>
      </c>
      <c r="AF638" s="5">
        <f t="shared" si="235"/>
        <v>-1</v>
      </c>
      <c r="AG638" s="5">
        <f t="shared" si="236"/>
        <v>1.7999999999999998</v>
      </c>
      <c r="AH638" s="3">
        <f t="shared" si="237"/>
        <v>202012</v>
      </c>
      <c r="AI638" s="21">
        <v>1.45</v>
      </c>
      <c r="AJ638" s="21">
        <v>2.8</v>
      </c>
      <c r="AK638" s="21">
        <v>1.66</v>
      </c>
      <c r="AL638" s="21">
        <v>2.2999999999999998</v>
      </c>
      <c r="AO638">
        <f t="shared" si="238"/>
        <v>-160</v>
      </c>
      <c r="AP638">
        <f>IF(E638&lt;F638,G638,H638)</f>
        <v>15</v>
      </c>
      <c r="AQ638">
        <f>IF(E638&lt;F638,H638,G638)</f>
        <v>23</v>
      </c>
    </row>
    <row r="639" spans="2:43" x14ac:dyDescent="0.25">
      <c r="B639" s="24">
        <v>44178</v>
      </c>
      <c r="C639" s="20" t="s">
        <v>50</v>
      </c>
      <c r="D639" s="20" t="s">
        <v>39</v>
      </c>
      <c r="E639" s="2">
        <v>114.99999999999999</v>
      </c>
      <c r="F639" s="2">
        <v>-135.13513513513513</v>
      </c>
      <c r="G639">
        <v>27</v>
      </c>
      <c r="H639">
        <v>44</v>
      </c>
      <c r="I639" s="9"/>
      <c r="J639" s="2" t="str">
        <f t="shared" si="239"/>
        <v>Indianapolis Colts</v>
      </c>
      <c r="K639" s="2" t="str">
        <f t="shared" si="240"/>
        <v>Las Vegas Raiders</v>
      </c>
      <c r="L639" s="17">
        <f t="shared" si="241"/>
        <v>-135.13513513513513</v>
      </c>
      <c r="M639" s="18">
        <f t="shared" si="242"/>
        <v>114.99999999999999</v>
      </c>
      <c r="N639" s="4">
        <f t="shared" si="220"/>
        <v>1.68</v>
      </c>
      <c r="O639" s="4">
        <f t="shared" si="221"/>
        <v>2.25</v>
      </c>
      <c r="P639" s="4"/>
      <c r="Q639" s="4"/>
      <c r="R639" s="1">
        <f t="shared" si="222"/>
        <v>0.59523809523809523</v>
      </c>
      <c r="S639" s="1">
        <f t="shared" si="223"/>
        <v>0.44444444444444442</v>
      </c>
      <c r="T639" s="1">
        <f t="shared" si="224"/>
        <v>3.8167938931297662E-2</v>
      </c>
      <c r="U639" s="1">
        <f t="shared" si="225"/>
        <v>7.5396825396825407E-2</v>
      </c>
      <c r="V639" s="1">
        <f t="shared" si="226"/>
        <v>0.58639682539682547</v>
      </c>
      <c r="W639" s="1"/>
      <c r="X639" s="17">
        <f t="shared" si="227"/>
        <v>705.32983244457648</v>
      </c>
      <c r="Y639" s="18">
        <f t="shared" si="228"/>
        <v>1287.7472223008879</v>
      </c>
      <c r="Z639" s="2">
        <f t="shared" si="229"/>
        <v>670.06334082234764</v>
      </c>
      <c r="AA639" s="18">
        <f t="shared" si="230"/>
        <v>1223.3598611858433</v>
      </c>
      <c r="AB639" s="2">
        <f t="shared" si="231"/>
        <v>-149.23962244714528</v>
      </c>
      <c r="AC639" s="2">
        <f t="shared" si="232"/>
        <v>122.33598611858433</v>
      </c>
      <c r="AD639" s="2">
        <f t="shared" si="233"/>
        <v>670.06334082234764</v>
      </c>
      <c r="AE639" s="2">
        <f t="shared" si="234"/>
        <v>-1000</v>
      </c>
      <c r="AF639" s="5">
        <f t="shared" si="235"/>
        <v>0.67999999999999994</v>
      </c>
      <c r="AG639" s="5">
        <f t="shared" si="236"/>
        <v>-1</v>
      </c>
      <c r="AH639" s="3">
        <f t="shared" si="237"/>
        <v>202012</v>
      </c>
      <c r="AI639" s="21">
        <v>2.25</v>
      </c>
      <c r="AJ639" s="21">
        <v>1.68</v>
      </c>
      <c r="AK639" s="21">
        <v>2.15</v>
      </c>
      <c r="AL639" s="21">
        <v>1.74</v>
      </c>
      <c r="AO639">
        <f t="shared" si="238"/>
        <v>-140</v>
      </c>
      <c r="AP639">
        <f>IF(E639&lt;F639,G639,H639)</f>
        <v>44</v>
      </c>
      <c r="AQ639">
        <f>IF(E639&lt;F639,H639,G639)</f>
        <v>27</v>
      </c>
    </row>
    <row r="640" spans="2:43" x14ac:dyDescent="0.25">
      <c r="B640" s="24">
        <v>44178</v>
      </c>
      <c r="C640" s="20" t="s">
        <v>32</v>
      </c>
      <c r="D640" s="20" t="s">
        <v>42</v>
      </c>
      <c r="E640" s="2">
        <v>-1249.9999999999989</v>
      </c>
      <c r="F640" s="2">
        <v>750</v>
      </c>
      <c r="G640">
        <v>40</v>
      </c>
      <c r="H640">
        <v>3</v>
      </c>
      <c r="I640" s="9"/>
      <c r="J640" s="2" t="str">
        <f t="shared" si="239"/>
        <v>Seattle Seahawks</v>
      </c>
      <c r="K640" s="2" t="str">
        <f t="shared" si="240"/>
        <v>New York Jets</v>
      </c>
      <c r="L640" s="17">
        <f t="shared" si="241"/>
        <v>-1249.9999999999989</v>
      </c>
      <c r="M640" s="18">
        <f t="shared" si="242"/>
        <v>750</v>
      </c>
      <c r="N640" s="4">
        <f t="shared" si="220"/>
        <v>1.1499999999999999</v>
      </c>
      <c r="O640" s="4">
        <f t="shared" si="221"/>
        <v>5.75</v>
      </c>
      <c r="P640" s="4"/>
      <c r="Q640" s="4"/>
      <c r="R640" s="1">
        <f t="shared" si="222"/>
        <v>0.86956521739130443</v>
      </c>
      <c r="S640" s="1">
        <f t="shared" si="223"/>
        <v>0.17391304347826086</v>
      </c>
      <c r="T640" s="1">
        <f t="shared" si="224"/>
        <v>4.1666666666666741E-2</v>
      </c>
      <c r="U640" s="1">
        <f t="shared" si="225"/>
        <v>0.34782608695652178</v>
      </c>
      <c r="V640" s="1">
        <f t="shared" si="226"/>
        <v>0.85882608695652185</v>
      </c>
      <c r="W640" s="1"/>
      <c r="X640" s="17">
        <f t="shared" si="227"/>
        <v>164.38009416291189</v>
      </c>
      <c r="Y640" s="18">
        <f t="shared" si="228"/>
        <v>4731.0032012495531</v>
      </c>
      <c r="Z640" s="2">
        <f t="shared" si="229"/>
        <v>156.16108945476628</v>
      </c>
      <c r="AA640" s="18">
        <f t="shared" si="230"/>
        <v>4494.4530411870755</v>
      </c>
      <c r="AB640" s="2">
        <f t="shared" si="231"/>
        <v>-640.36438493832395</v>
      </c>
      <c r="AC640" s="2">
        <f t="shared" si="232"/>
        <v>449.44530411870755</v>
      </c>
      <c r="AD640" s="2">
        <f t="shared" si="233"/>
        <v>156.16108945476628</v>
      </c>
      <c r="AE640" s="2">
        <f t="shared" si="234"/>
        <v>-1000</v>
      </c>
      <c r="AF640" s="5">
        <f t="shared" si="235"/>
        <v>0.14999999999999991</v>
      </c>
      <c r="AG640" s="5">
        <f t="shared" si="236"/>
        <v>-1</v>
      </c>
      <c r="AH640" s="3">
        <f t="shared" si="237"/>
        <v>202012</v>
      </c>
      <c r="AI640" s="21">
        <v>1.1499999999999999</v>
      </c>
      <c r="AJ640" s="21">
        <v>5.75</v>
      </c>
      <c r="AK640" s="21">
        <v>1.08</v>
      </c>
      <c r="AL640" s="21">
        <v>8.5</v>
      </c>
      <c r="AO640">
        <f t="shared" si="238"/>
        <v>-1300</v>
      </c>
      <c r="AP640">
        <f>IF(E640&lt;F640,G640,H640)</f>
        <v>40</v>
      </c>
      <c r="AQ640">
        <f>IF(E640&lt;F640,H640,G640)</f>
        <v>3</v>
      </c>
    </row>
    <row r="641" spans="2:43" x14ac:dyDescent="0.25">
      <c r="B641" s="24">
        <v>44178</v>
      </c>
      <c r="C641" s="20" t="s">
        <v>44</v>
      </c>
      <c r="D641" s="20" t="s">
        <v>38</v>
      </c>
      <c r="E641" s="2">
        <v>-212.76595744680853</v>
      </c>
      <c r="F641" s="2">
        <v>175</v>
      </c>
      <c r="G641">
        <v>27</v>
      </c>
      <c r="H641">
        <v>32</v>
      </c>
      <c r="I641" s="9"/>
      <c r="J641" s="2" t="str">
        <f t="shared" si="239"/>
        <v>Carolina Panthers</v>
      </c>
      <c r="K641" s="2" t="str">
        <f t="shared" si="240"/>
        <v>Denver Broncos</v>
      </c>
      <c r="L641" s="17">
        <f t="shared" si="241"/>
        <v>-212.76595744680853</v>
      </c>
      <c r="M641" s="18">
        <f t="shared" si="242"/>
        <v>175</v>
      </c>
      <c r="N641" s="4">
        <f t="shared" si="220"/>
        <v>1.52</v>
      </c>
      <c r="O641" s="4">
        <f t="shared" si="221"/>
        <v>2.67</v>
      </c>
      <c r="P641" s="4"/>
      <c r="Q641" s="4"/>
      <c r="R641" s="1">
        <f t="shared" si="222"/>
        <v>0.65789473684210531</v>
      </c>
      <c r="S641" s="1">
        <f t="shared" si="223"/>
        <v>0.37453183520599254</v>
      </c>
      <c r="T641" s="1">
        <f t="shared" si="224"/>
        <v>3.1408114558472477E-2</v>
      </c>
      <c r="U641" s="1">
        <f t="shared" si="225"/>
        <v>0.14168145081805639</v>
      </c>
      <c r="V641" s="1">
        <f t="shared" si="226"/>
        <v>0.6526814508180564</v>
      </c>
      <c r="W641" s="1"/>
      <c r="X641" s="17">
        <f t="shared" si="227"/>
        <v>532.14098354813416</v>
      </c>
      <c r="Y641" s="18">
        <f t="shared" si="228"/>
        <v>1687.6788921698521</v>
      </c>
      <c r="Z641" s="2">
        <f t="shared" si="229"/>
        <v>505.53393437072742</v>
      </c>
      <c r="AA641" s="18">
        <f t="shared" si="230"/>
        <v>1603.2949475613595</v>
      </c>
      <c r="AB641" s="2">
        <f t="shared" si="231"/>
        <v>-197.81065760595641</v>
      </c>
      <c r="AC641" s="2">
        <f t="shared" si="232"/>
        <v>160.32949475613594</v>
      </c>
      <c r="AD641" s="2">
        <f t="shared" si="233"/>
        <v>-1000</v>
      </c>
      <c r="AE641" s="2">
        <f t="shared" si="234"/>
        <v>1603.2949475613595</v>
      </c>
      <c r="AF641" s="5">
        <f t="shared" si="235"/>
        <v>-1</v>
      </c>
      <c r="AG641" s="5">
        <f t="shared" si="236"/>
        <v>1.67</v>
      </c>
      <c r="AH641" s="3">
        <f t="shared" si="237"/>
        <v>202012</v>
      </c>
      <c r="AI641" s="21">
        <v>1.52</v>
      </c>
      <c r="AJ641" s="21">
        <v>2.67</v>
      </c>
      <c r="AK641" s="21">
        <v>1.47</v>
      </c>
      <c r="AL641" s="21">
        <v>2.75</v>
      </c>
      <c r="AO641">
        <f t="shared" si="238"/>
        <v>-300</v>
      </c>
      <c r="AP641">
        <f>IF(E641&lt;F641,G641,H641)</f>
        <v>27</v>
      </c>
      <c r="AQ641">
        <f>IF(E641&lt;F641,H641,G641)</f>
        <v>32</v>
      </c>
    </row>
    <row r="642" spans="2:43" x14ac:dyDescent="0.25">
      <c r="B642" s="24">
        <v>44178</v>
      </c>
      <c r="C642" s="20" t="s">
        <v>37</v>
      </c>
      <c r="D642" s="20" t="s">
        <v>40</v>
      </c>
      <c r="E642" s="2">
        <v>-105.26315789473685</v>
      </c>
      <c r="F642" s="2">
        <v>-116.27906976744185</v>
      </c>
      <c r="G642">
        <v>36</v>
      </c>
      <c r="H642">
        <v>7</v>
      </c>
      <c r="I642" s="9"/>
      <c r="J642" s="2" t="str">
        <f t="shared" si="239"/>
        <v>Houston Texans</v>
      </c>
      <c r="K642" s="2" t="str">
        <f t="shared" si="240"/>
        <v>Chicago Bears</v>
      </c>
      <c r="L642" s="17">
        <f t="shared" si="241"/>
        <v>-116.27906976744185</v>
      </c>
      <c r="M642" s="18">
        <f t="shared" si="242"/>
        <v>-105.26315789473685</v>
      </c>
      <c r="N642" s="4">
        <f t="shared" si="220"/>
        <v>2.1</v>
      </c>
      <c r="O642" s="4">
        <f t="shared" si="221"/>
        <v>1.76</v>
      </c>
      <c r="P642" s="4"/>
      <c r="Q642" s="4"/>
      <c r="R642" s="1">
        <f t="shared" si="222"/>
        <v>0.47619047619047616</v>
      </c>
      <c r="S642" s="1">
        <f t="shared" si="223"/>
        <v>0.56818181818181823</v>
      </c>
      <c r="T642" s="1">
        <f t="shared" si="224"/>
        <v>4.2487046632124437E-2</v>
      </c>
      <c r="U642" s="1">
        <f t="shared" si="225"/>
        <v>4.5995670995671034E-2</v>
      </c>
      <c r="V642" s="1">
        <f t="shared" si="226"/>
        <v>0.46500432900432898</v>
      </c>
      <c r="W642" s="1"/>
      <c r="X642" s="17">
        <f t="shared" si="227"/>
        <v>1150.517613763313</v>
      </c>
      <c r="Y642" s="18">
        <f t="shared" si="228"/>
        <v>791.4577723385836</v>
      </c>
      <c r="Z642" s="2">
        <f t="shared" si="229"/>
        <v>1092.9917330751473</v>
      </c>
      <c r="AA642" s="18">
        <f t="shared" si="230"/>
        <v>751.88488372165443</v>
      </c>
      <c r="AB642" s="2">
        <f t="shared" si="231"/>
        <v>109.29917330751474</v>
      </c>
      <c r="AC642" s="2">
        <f t="shared" si="232"/>
        <v>-132.99908292480009</v>
      </c>
      <c r="AD642" s="2">
        <f t="shared" si="233"/>
        <v>-1000</v>
      </c>
      <c r="AE642" s="2">
        <f t="shared" si="234"/>
        <v>751.88488372165443</v>
      </c>
      <c r="AF642" s="5">
        <f t="shared" si="235"/>
        <v>-1</v>
      </c>
      <c r="AG642" s="5">
        <f t="shared" si="236"/>
        <v>0.76</v>
      </c>
      <c r="AH642" s="3">
        <f t="shared" si="237"/>
        <v>202012</v>
      </c>
      <c r="AI642" s="21">
        <v>2.1</v>
      </c>
      <c r="AJ642" s="21">
        <v>1.76</v>
      </c>
      <c r="AK642" s="21">
        <v>1.95</v>
      </c>
      <c r="AL642" s="21">
        <v>1.86</v>
      </c>
      <c r="AO642">
        <f t="shared" si="238"/>
        <v>-120</v>
      </c>
      <c r="AP642">
        <f>IF(E642&lt;F642,G642,H642)</f>
        <v>7</v>
      </c>
      <c r="AQ642">
        <f>IF(E642&lt;F642,H642,G642)</f>
        <v>36</v>
      </c>
    </row>
    <row r="643" spans="2:43" x14ac:dyDescent="0.25">
      <c r="B643" s="24">
        <v>44178</v>
      </c>
      <c r="C643" s="20" t="s">
        <v>21</v>
      </c>
      <c r="D643" s="20" t="s">
        <v>23</v>
      </c>
      <c r="E643" s="2">
        <v>145.00000000000003</v>
      </c>
      <c r="F643" s="2">
        <v>-166.66666666666663</v>
      </c>
      <c r="G643">
        <v>7</v>
      </c>
      <c r="H643">
        <v>30</v>
      </c>
      <c r="I643" s="9"/>
      <c r="J643" s="2" t="str">
        <f t="shared" si="239"/>
        <v>Dallas Cowboys</v>
      </c>
      <c r="K643" s="2" t="str">
        <f t="shared" si="240"/>
        <v>Cincinnati Bengals</v>
      </c>
      <c r="L643" s="17">
        <f t="shared" si="241"/>
        <v>-166.66666666666663</v>
      </c>
      <c r="M643" s="18">
        <f t="shared" si="242"/>
        <v>145.00000000000003</v>
      </c>
      <c r="N643" s="4">
        <f t="shared" si="220"/>
        <v>1.54</v>
      </c>
      <c r="O643" s="4">
        <f t="shared" si="221"/>
        <v>2.65</v>
      </c>
      <c r="P643" s="4"/>
      <c r="Q643" s="4"/>
      <c r="R643" s="1">
        <f t="shared" si="222"/>
        <v>0.64935064935064934</v>
      </c>
      <c r="S643" s="1">
        <f t="shared" si="223"/>
        <v>0.37735849056603776</v>
      </c>
      <c r="T643" s="1">
        <f t="shared" si="224"/>
        <v>2.6014319809069208E-2</v>
      </c>
      <c r="U643" s="1">
        <f t="shared" si="225"/>
        <v>0.13599607939230579</v>
      </c>
      <c r="V643" s="1">
        <f t="shared" si="226"/>
        <v>0.64699607939230575</v>
      </c>
      <c r="W643" s="1"/>
      <c r="X643" s="17">
        <f t="shared" si="227"/>
        <v>545.60441995143913</v>
      </c>
      <c r="Y643" s="18">
        <f t="shared" si="228"/>
        <v>1648.1806912014345</v>
      </c>
      <c r="Z643" s="2">
        <f t="shared" si="229"/>
        <v>518.32419895386715</v>
      </c>
      <c r="AA643" s="18">
        <f t="shared" si="230"/>
        <v>1565.7716566413626</v>
      </c>
      <c r="AB643" s="2">
        <f t="shared" si="231"/>
        <v>-192.92944493394256</v>
      </c>
      <c r="AC643" s="2">
        <f t="shared" si="232"/>
        <v>156.57716566413626</v>
      </c>
      <c r="AD643" s="2">
        <f t="shared" si="233"/>
        <v>518.32419895386715</v>
      </c>
      <c r="AE643" s="2">
        <f t="shared" si="234"/>
        <v>-1000</v>
      </c>
      <c r="AF643" s="5">
        <f t="shared" si="235"/>
        <v>0.54</v>
      </c>
      <c r="AG643" s="5">
        <f t="shared" si="236"/>
        <v>-1</v>
      </c>
      <c r="AH643" s="3">
        <f t="shared" si="237"/>
        <v>202012</v>
      </c>
      <c r="AI643" s="21">
        <v>2.65</v>
      </c>
      <c r="AJ643" s="21">
        <v>1.54</v>
      </c>
      <c r="AK643" s="21">
        <v>2.4500000000000002</v>
      </c>
      <c r="AL643" s="21">
        <v>1.6</v>
      </c>
      <c r="AO643">
        <f t="shared" si="238"/>
        <v>-170</v>
      </c>
      <c r="AP643">
        <f>IF(E643&lt;F643,G643,H643)</f>
        <v>30</v>
      </c>
      <c r="AQ643">
        <f>IF(E643&lt;F643,H643,G643)</f>
        <v>7</v>
      </c>
    </row>
    <row r="644" spans="2:43" x14ac:dyDescent="0.25">
      <c r="B644" s="24">
        <v>44178</v>
      </c>
      <c r="C644" s="20" t="s">
        <v>34</v>
      </c>
      <c r="D644" s="20" t="s">
        <v>33</v>
      </c>
      <c r="E644" s="2">
        <v>325</v>
      </c>
      <c r="F644" s="2">
        <v>-434.78260869565219</v>
      </c>
      <c r="G644">
        <v>24</v>
      </c>
      <c r="H644">
        <v>31</v>
      </c>
      <c r="I644" s="9"/>
      <c r="J644" s="2" t="str">
        <f t="shared" si="239"/>
        <v>Green Bay Packers</v>
      </c>
      <c r="K644" s="2" t="str">
        <f t="shared" si="240"/>
        <v>Detroit Lions</v>
      </c>
      <c r="L644" s="17">
        <f t="shared" si="241"/>
        <v>-434.78260869565219</v>
      </c>
      <c r="M644" s="18">
        <f t="shared" si="242"/>
        <v>325</v>
      </c>
      <c r="N644" s="4">
        <f t="shared" si="220"/>
        <v>1.23</v>
      </c>
      <c r="O644" s="4">
        <f t="shared" si="221"/>
        <v>4.25</v>
      </c>
      <c r="P644" s="4"/>
      <c r="Q644" s="4"/>
      <c r="R644" s="1">
        <f t="shared" si="222"/>
        <v>0.81300813008130079</v>
      </c>
      <c r="S644" s="1">
        <f t="shared" si="223"/>
        <v>0.23529411764705882</v>
      </c>
      <c r="T644" s="1">
        <f t="shared" si="224"/>
        <v>4.6076642335766471E-2</v>
      </c>
      <c r="U644" s="1">
        <f t="shared" si="225"/>
        <v>0.28885700621712096</v>
      </c>
      <c r="V644" s="1">
        <f t="shared" si="226"/>
        <v>0.79985700621712097</v>
      </c>
      <c r="W644" s="1"/>
      <c r="X644" s="17">
        <f t="shared" si="227"/>
        <v>250.2234677288684</v>
      </c>
      <c r="Y644" s="18">
        <f t="shared" si="228"/>
        <v>3342.2645955042926</v>
      </c>
      <c r="Z644" s="2">
        <f t="shared" si="229"/>
        <v>237.71229434242497</v>
      </c>
      <c r="AA644" s="18">
        <f t="shared" si="230"/>
        <v>3175.151365729078</v>
      </c>
      <c r="AB644" s="2">
        <f t="shared" si="231"/>
        <v>-420.67660100049278</v>
      </c>
      <c r="AC644" s="2">
        <f t="shared" si="232"/>
        <v>317.51513657290781</v>
      </c>
      <c r="AD644" s="2">
        <f t="shared" si="233"/>
        <v>237.71229434242497</v>
      </c>
      <c r="AE644" s="2">
        <f t="shared" si="234"/>
        <v>-1000</v>
      </c>
      <c r="AF644" s="5">
        <f t="shared" si="235"/>
        <v>0.22999999999999998</v>
      </c>
      <c r="AG644" s="5">
        <f t="shared" si="236"/>
        <v>-1</v>
      </c>
      <c r="AH644" s="3">
        <f t="shared" si="237"/>
        <v>202012</v>
      </c>
      <c r="AI644" s="21">
        <v>4.25</v>
      </c>
      <c r="AJ644" s="21">
        <v>1.23</v>
      </c>
      <c r="AK644" s="21">
        <v>4.25</v>
      </c>
      <c r="AL644" s="21">
        <v>1.23</v>
      </c>
      <c r="AO644">
        <f t="shared" si="238"/>
        <v>-500</v>
      </c>
      <c r="AP644">
        <f>IF(E644&lt;F644,G644,H644)</f>
        <v>31</v>
      </c>
      <c r="AQ644">
        <f>IF(E644&lt;F644,H644,G644)</f>
        <v>24</v>
      </c>
    </row>
    <row r="645" spans="2:43" x14ac:dyDescent="0.25">
      <c r="B645" s="24">
        <v>44178</v>
      </c>
      <c r="C645" s="20" t="s">
        <v>26</v>
      </c>
      <c r="D645" s="20" t="s">
        <v>41</v>
      </c>
      <c r="E645" s="2">
        <v>300</v>
      </c>
      <c r="F645" s="2">
        <v>-384.61538461538458</v>
      </c>
      <c r="G645">
        <v>10</v>
      </c>
      <c r="H645">
        <v>31</v>
      </c>
      <c r="I645" s="9"/>
      <c r="J645" s="2" t="str">
        <f t="shared" si="239"/>
        <v>Tennessee Titans</v>
      </c>
      <c r="K645" s="2" t="str">
        <f t="shared" si="240"/>
        <v>Jacksonville Jaguars</v>
      </c>
      <c r="L645" s="17">
        <f t="shared" si="241"/>
        <v>-384.61538461538458</v>
      </c>
      <c r="M645" s="18">
        <f t="shared" si="242"/>
        <v>300</v>
      </c>
      <c r="N645" s="4">
        <f t="shared" ref="N645:N708" si="243">IF(E645&lt;0,AI645,AJ645)</f>
        <v>1.28</v>
      </c>
      <c r="O645" s="4">
        <f t="shared" ref="O645:O708" si="244">IF(E645&lt;0,AJ645,AI645)</f>
        <v>3.75</v>
      </c>
      <c r="P645" s="4"/>
      <c r="Q645" s="4"/>
      <c r="R645" s="1">
        <f t="shared" ref="R645:R708" si="245">1/N645</f>
        <v>0.78125</v>
      </c>
      <c r="S645" s="1">
        <f t="shared" ref="S645:S708" si="246">1/O645</f>
        <v>0.26666666666666666</v>
      </c>
      <c r="T645" s="1">
        <f t="shared" ref="T645:T708" si="247">1-N645*O645/(N645+O645)</f>
        <v>4.5725646123260466E-2</v>
      </c>
      <c r="U645" s="1">
        <f t="shared" ref="U645:U708" si="248">ABS(R645-S645)/2</f>
        <v>0.2572916666666667</v>
      </c>
      <c r="V645" s="1">
        <f t="shared" ref="V645:V708" si="249">V$1+IF(N645&lt;=O645,U645,-U645)</f>
        <v>0.76829166666666671</v>
      </c>
      <c r="W645" s="1"/>
      <c r="X645" s="17">
        <f t="shared" ref="X645:X708" si="250">(1/V645-1)*1000</f>
        <v>301.58902326590373</v>
      </c>
      <c r="Y645" s="18">
        <f t="shared" ref="Y645:Y708" si="251">1000000/(X645+W$1)-X$1</f>
        <v>2840.2616005464147</v>
      </c>
      <c r="Z645" s="2">
        <f t="shared" ref="Z645:Z708" si="252">X645*0.95</f>
        <v>286.50957210260856</v>
      </c>
      <c r="AA645" s="18">
        <f t="shared" ref="AA645:AA708" si="253">Y645*0.95</f>
        <v>2698.2485205190937</v>
      </c>
      <c r="AB645" s="2">
        <f t="shared" ref="AB645:AB708" si="254">IF(Z645&lt;1000,-100000/Z645,Z645/10)</f>
        <v>-349.02847840695074</v>
      </c>
      <c r="AC645" s="2">
        <f t="shared" ref="AC645:AC708" si="255">IF(AA645&lt;1000,-100000/AA645,AA645/10)</f>
        <v>269.82485205190937</v>
      </c>
      <c r="AD645" s="2">
        <f t="shared" ref="AD645:AD708" si="256">IF(AP645&gt;AQ645,Z645,-1000)</f>
        <v>286.50957210260856</v>
      </c>
      <c r="AE645" s="2">
        <f t="shared" ref="AE645:AE708" si="257">IF(AQ645&gt;AP645,AA645,-1000)</f>
        <v>-1000</v>
      </c>
      <c r="AF645" s="5">
        <f t="shared" ref="AF645:AF708" si="258">IF(AP645&gt;AQ645,N645-1,-1)</f>
        <v>0.28000000000000003</v>
      </c>
      <c r="AG645" s="5">
        <f t="shared" ref="AG645:AG708" si="259">IF(AQ645&gt;AP645,O645-1,-1)</f>
        <v>-1</v>
      </c>
      <c r="AH645" s="3">
        <f t="shared" ref="AH645:AH708" si="260">YEAR(B645)*100+MONTH(B645)</f>
        <v>202012</v>
      </c>
      <c r="AI645" s="21">
        <v>3.75</v>
      </c>
      <c r="AJ645" s="21">
        <v>1.28</v>
      </c>
      <c r="AK645" s="21">
        <v>4</v>
      </c>
      <c r="AL645" s="21">
        <v>1.26</v>
      </c>
      <c r="AO645">
        <f t="shared" ref="AO645:AO708" si="261">IF(L645&lt;-200,INT(L645/100)*100,INT(L645/10)*10)</f>
        <v>-400</v>
      </c>
      <c r="AP645">
        <f>IF(E645&lt;F645,G645,H645)</f>
        <v>31</v>
      </c>
      <c r="AQ645">
        <f>IF(E645&lt;F645,H645,G645)</f>
        <v>10</v>
      </c>
    </row>
    <row r="646" spans="2:43" x14ac:dyDescent="0.25">
      <c r="B646" s="24">
        <v>44178</v>
      </c>
      <c r="C646" s="20" t="s">
        <v>30</v>
      </c>
      <c r="D646" s="20" t="s">
        <v>20</v>
      </c>
      <c r="E646" s="2">
        <v>280</v>
      </c>
      <c r="F646" s="2">
        <v>-370.37037037037032</v>
      </c>
      <c r="G646">
        <v>27</v>
      </c>
      <c r="H646">
        <v>33</v>
      </c>
      <c r="I646" s="9"/>
      <c r="J646" s="2" t="str">
        <f t="shared" si="239"/>
        <v>Kansas City Chiefs</v>
      </c>
      <c r="K646" s="2" t="str">
        <f t="shared" si="240"/>
        <v>Miami Dolphins</v>
      </c>
      <c r="L646" s="17">
        <f t="shared" si="241"/>
        <v>-370.37037037037032</v>
      </c>
      <c r="M646" s="18">
        <f t="shared" si="242"/>
        <v>280</v>
      </c>
      <c r="N646" s="4">
        <f t="shared" si="243"/>
        <v>1.27</v>
      </c>
      <c r="O646" s="4">
        <f t="shared" si="244"/>
        <v>3.9</v>
      </c>
      <c r="P646" s="4"/>
      <c r="Q646" s="4"/>
      <c r="R646" s="1">
        <f t="shared" si="245"/>
        <v>0.78740157480314954</v>
      </c>
      <c r="S646" s="1">
        <f t="shared" si="246"/>
        <v>0.25641025641025644</v>
      </c>
      <c r="T646" s="1">
        <f t="shared" si="247"/>
        <v>4.1972920696324856E-2</v>
      </c>
      <c r="U646" s="1">
        <f t="shared" si="248"/>
        <v>0.26549565919644658</v>
      </c>
      <c r="V646" s="1">
        <f t="shared" si="249"/>
        <v>0.77649565919644659</v>
      </c>
      <c r="W646" s="1"/>
      <c r="X646" s="17">
        <f t="shared" si="250"/>
        <v>287.83720572867844</v>
      </c>
      <c r="Y646" s="18">
        <f t="shared" si="251"/>
        <v>2959.4718041984102</v>
      </c>
      <c r="Z646" s="2">
        <f t="shared" si="252"/>
        <v>273.4453454422445</v>
      </c>
      <c r="AA646" s="18">
        <f t="shared" si="253"/>
        <v>2811.4982139884896</v>
      </c>
      <c r="AB646" s="2">
        <f t="shared" si="254"/>
        <v>-365.70379297650692</v>
      </c>
      <c r="AC646" s="2">
        <f t="shared" si="255"/>
        <v>281.14982139884899</v>
      </c>
      <c r="AD646" s="2">
        <f t="shared" si="256"/>
        <v>273.4453454422445</v>
      </c>
      <c r="AE646" s="2">
        <f t="shared" si="257"/>
        <v>-1000</v>
      </c>
      <c r="AF646" s="5">
        <f t="shared" si="258"/>
        <v>0.27</v>
      </c>
      <c r="AG646" s="5">
        <f t="shared" si="259"/>
        <v>-1</v>
      </c>
      <c r="AH646" s="3">
        <f t="shared" si="260"/>
        <v>202012</v>
      </c>
      <c r="AI646" s="21">
        <v>3.9</v>
      </c>
      <c r="AJ646" s="21">
        <v>1.27</v>
      </c>
      <c r="AK646" s="21">
        <v>3.8</v>
      </c>
      <c r="AL646" s="21">
        <v>1.27</v>
      </c>
      <c r="AO646">
        <f t="shared" si="261"/>
        <v>-400</v>
      </c>
      <c r="AP646">
        <f>IF(E646&lt;F646,G646,H646)</f>
        <v>33</v>
      </c>
      <c r="AQ646">
        <f>IF(E646&lt;F646,H646,G646)</f>
        <v>27</v>
      </c>
    </row>
    <row r="647" spans="2:43" x14ac:dyDescent="0.25">
      <c r="B647" s="24">
        <v>44178</v>
      </c>
      <c r="C647" s="20" t="s">
        <v>25</v>
      </c>
      <c r="D647" s="20" t="s">
        <v>48</v>
      </c>
      <c r="E647" s="2">
        <v>140</v>
      </c>
      <c r="F647" s="2">
        <v>-161.29032258064512</v>
      </c>
      <c r="G647">
        <v>7</v>
      </c>
      <c r="H647">
        <v>26</v>
      </c>
      <c r="I647" s="9"/>
      <c r="J647" s="2" t="str">
        <f t="shared" ref="J647:J710" si="262">IF(E647&lt;=F647,C647,D647)</f>
        <v>Arizona Cardinals</v>
      </c>
      <c r="K647" s="2" t="str">
        <f t="shared" ref="K647:K710" si="263">IF(E647&gt;F647,C647,D647)</f>
        <v>New York Giants</v>
      </c>
      <c r="L647" s="17">
        <f t="shared" ref="L647:L710" si="264">IF(E647&lt;=F647,E647,F647)</f>
        <v>-161.29032258064512</v>
      </c>
      <c r="M647" s="18">
        <f t="shared" ref="M647:M710" si="265">IF(E647&gt;F647,E647,F647)</f>
        <v>140</v>
      </c>
      <c r="N647" s="4">
        <f t="shared" si="243"/>
        <v>1.71</v>
      </c>
      <c r="O647" s="4">
        <f t="shared" si="244"/>
        <v>2.2000000000000002</v>
      </c>
      <c r="P647" s="4"/>
      <c r="Q647" s="4"/>
      <c r="R647" s="1">
        <f t="shared" si="245"/>
        <v>0.58479532163742687</v>
      </c>
      <c r="S647" s="1">
        <f t="shared" si="246"/>
        <v>0.45454545454545453</v>
      </c>
      <c r="T647" s="1">
        <f t="shared" si="247"/>
        <v>3.7851662404092101E-2</v>
      </c>
      <c r="U647" s="1">
        <f t="shared" si="248"/>
        <v>6.5124933545986169E-2</v>
      </c>
      <c r="V647" s="1">
        <f t="shared" si="249"/>
        <v>0.57612493354598615</v>
      </c>
      <c r="W647" s="1"/>
      <c r="X647" s="17">
        <f t="shared" si="250"/>
        <v>735.73463284275692</v>
      </c>
      <c r="Y647" s="18">
        <f t="shared" si="251"/>
        <v>1235.8449349286186</v>
      </c>
      <c r="Z647" s="2">
        <f t="shared" si="252"/>
        <v>698.94790120061907</v>
      </c>
      <c r="AA647" s="18">
        <f t="shared" si="253"/>
        <v>1174.0526881821877</v>
      </c>
      <c r="AB647" s="2">
        <f t="shared" si="254"/>
        <v>-143.07218009843768</v>
      </c>
      <c r="AC647" s="2">
        <f t="shared" si="255"/>
        <v>117.40526881821877</v>
      </c>
      <c r="AD647" s="2">
        <f t="shared" si="256"/>
        <v>698.94790120061907</v>
      </c>
      <c r="AE647" s="2">
        <f t="shared" si="257"/>
        <v>-1000</v>
      </c>
      <c r="AF647" s="5">
        <f t="shared" si="258"/>
        <v>0.71</v>
      </c>
      <c r="AG647" s="5">
        <f t="shared" si="259"/>
        <v>-1</v>
      </c>
      <c r="AH647" s="3">
        <f t="shared" si="260"/>
        <v>202012</v>
      </c>
      <c r="AI647" s="21">
        <v>2.2000000000000002</v>
      </c>
      <c r="AJ647" s="21">
        <v>1.71</v>
      </c>
      <c r="AK647" s="21">
        <v>2.4</v>
      </c>
      <c r="AL647" s="21">
        <v>1.62</v>
      </c>
      <c r="AO647">
        <f t="shared" si="261"/>
        <v>-170</v>
      </c>
      <c r="AP647">
        <f>IF(E647&lt;F647,G647,H647)</f>
        <v>26</v>
      </c>
      <c r="AQ647">
        <f>IF(E647&lt;F647,H647,G647)</f>
        <v>7</v>
      </c>
    </row>
    <row r="648" spans="2:43" x14ac:dyDescent="0.25">
      <c r="B648" s="24">
        <v>44178</v>
      </c>
      <c r="C648" s="20" t="s">
        <v>27</v>
      </c>
      <c r="D648" s="20" t="s">
        <v>29</v>
      </c>
      <c r="E648" s="2">
        <v>-322.58064516129025</v>
      </c>
      <c r="F648" s="2">
        <v>254.99999999999997</v>
      </c>
      <c r="G648">
        <v>26</v>
      </c>
      <c r="H648">
        <v>14</v>
      </c>
      <c r="I648" s="9"/>
      <c r="J648" s="2" t="str">
        <f t="shared" si="262"/>
        <v>Tampa Bay Buccaneers</v>
      </c>
      <c r="K648" s="2" t="str">
        <f t="shared" si="263"/>
        <v>Minnesota Vikings</v>
      </c>
      <c r="L648" s="17">
        <f t="shared" si="264"/>
        <v>-322.58064516129025</v>
      </c>
      <c r="M648" s="18">
        <f t="shared" si="265"/>
        <v>254.99999999999997</v>
      </c>
      <c r="N648" s="4">
        <f t="shared" si="243"/>
        <v>1.35</v>
      </c>
      <c r="O648" s="4">
        <f t="shared" si="244"/>
        <v>3.3</v>
      </c>
      <c r="P648" s="4"/>
      <c r="Q648" s="4"/>
      <c r="R648" s="1">
        <f t="shared" si="245"/>
        <v>0.7407407407407407</v>
      </c>
      <c r="S648" s="1">
        <f t="shared" si="246"/>
        <v>0.30303030303030304</v>
      </c>
      <c r="T648" s="1">
        <f t="shared" si="247"/>
        <v>4.1935483870967794E-2</v>
      </c>
      <c r="U648" s="1">
        <f t="shared" si="248"/>
        <v>0.21885521885521883</v>
      </c>
      <c r="V648" s="1">
        <f t="shared" si="249"/>
        <v>0.72985521885521887</v>
      </c>
      <c r="W648" s="1"/>
      <c r="X648" s="17">
        <f t="shared" si="250"/>
        <v>370.13475298361828</v>
      </c>
      <c r="Y648" s="18">
        <f t="shared" si="251"/>
        <v>2363.8563841328437</v>
      </c>
      <c r="Z648" s="2">
        <f t="shared" si="252"/>
        <v>351.62801533443735</v>
      </c>
      <c r="AA648" s="18">
        <f t="shared" si="253"/>
        <v>2245.6635649262016</v>
      </c>
      <c r="AB648" s="2">
        <f t="shared" si="254"/>
        <v>-284.39144675343596</v>
      </c>
      <c r="AC648" s="2">
        <f t="shared" si="255"/>
        <v>224.56635649262017</v>
      </c>
      <c r="AD648" s="2">
        <f t="shared" si="256"/>
        <v>351.62801533443735</v>
      </c>
      <c r="AE648" s="2">
        <f t="shared" si="257"/>
        <v>-1000</v>
      </c>
      <c r="AF648" s="5">
        <f t="shared" si="258"/>
        <v>0.35000000000000009</v>
      </c>
      <c r="AG648" s="5">
        <f t="shared" si="259"/>
        <v>-1</v>
      </c>
      <c r="AH648" s="3">
        <f t="shared" si="260"/>
        <v>202012</v>
      </c>
      <c r="AI648" s="21">
        <v>1.35</v>
      </c>
      <c r="AJ648" s="21">
        <v>3.3</v>
      </c>
      <c r="AK648" s="21">
        <v>1.31</v>
      </c>
      <c r="AL648" s="21">
        <v>3.55</v>
      </c>
      <c r="AO648">
        <f t="shared" si="261"/>
        <v>-400</v>
      </c>
      <c r="AP648">
        <f>IF(E648&lt;F648,G648,H648)</f>
        <v>26</v>
      </c>
      <c r="AQ648">
        <f>IF(E648&lt;F648,H648,G648)</f>
        <v>14</v>
      </c>
    </row>
    <row r="649" spans="2:43" x14ac:dyDescent="0.25">
      <c r="B649" s="24">
        <v>44175</v>
      </c>
      <c r="C649" s="20" t="s">
        <v>47</v>
      </c>
      <c r="D649" s="20" t="s">
        <v>36</v>
      </c>
      <c r="E649" s="2">
        <v>-238.09523809523813</v>
      </c>
      <c r="F649" s="2">
        <v>195.00000000000003</v>
      </c>
      <c r="G649">
        <v>24</v>
      </c>
      <c r="H649">
        <v>3</v>
      </c>
      <c r="I649" s="9"/>
      <c r="J649" s="2" t="str">
        <f t="shared" si="262"/>
        <v>Los Angeles Rams</v>
      </c>
      <c r="K649" s="2" t="str">
        <f t="shared" si="263"/>
        <v>New England Patriots</v>
      </c>
      <c r="L649" s="17">
        <f t="shared" si="264"/>
        <v>-238.09523809523813</v>
      </c>
      <c r="M649" s="18">
        <f t="shared" si="265"/>
        <v>195.00000000000003</v>
      </c>
      <c r="N649" s="4">
        <f t="shared" si="243"/>
        <v>1.37</v>
      </c>
      <c r="O649" s="4">
        <f t="shared" si="244"/>
        <v>3.2</v>
      </c>
      <c r="P649" s="4"/>
      <c r="Q649" s="4"/>
      <c r="R649" s="1">
        <f t="shared" si="245"/>
        <v>0.72992700729927007</v>
      </c>
      <c r="S649" s="1">
        <f t="shared" si="246"/>
        <v>0.3125</v>
      </c>
      <c r="T649" s="1">
        <f t="shared" si="247"/>
        <v>4.0700218818380707E-2</v>
      </c>
      <c r="U649" s="1">
        <f t="shared" si="248"/>
        <v>0.20871350364963503</v>
      </c>
      <c r="V649" s="1">
        <f t="shared" si="249"/>
        <v>0.71971350364963504</v>
      </c>
      <c r="W649" s="1"/>
      <c r="X649" s="17">
        <f t="shared" si="250"/>
        <v>389.44176388110628</v>
      </c>
      <c r="Y649" s="18">
        <f t="shared" si="251"/>
        <v>2256.8044836814311</v>
      </c>
      <c r="Z649" s="2">
        <f t="shared" si="252"/>
        <v>369.96967568705094</v>
      </c>
      <c r="AA649" s="18">
        <f t="shared" si="253"/>
        <v>2143.9642594973593</v>
      </c>
      <c r="AB649" s="2">
        <f t="shared" si="254"/>
        <v>-270.29242278923357</v>
      </c>
      <c r="AC649" s="2">
        <f t="shared" si="255"/>
        <v>214.39642594973594</v>
      </c>
      <c r="AD649" s="2">
        <f t="shared" si="256"/>
        <v>369.96967568705094</v>
      </c>
      <c r="AE649" s="2">
        <f t="shared" si="257"/>
        <v>-1000</v>
      </c>
      <c r="AF649" s="5">
        <f t="shared" si="258"/>
        <v>0.37000000000000011</v>
      </c>
      <c r="AG649" s="5">
        <f t="shared" si="259"/>
        <v>-1</v>
      </c>
      <c r="AH649" s="3">
        <f t="shared" si="260"/>
        <v>202012</v>
      </c>
      <c r="AI649" s="21">
        <v>1.37</v>
      </c>
      <c r="AJ649" s="21">
        <v>3.2</v>
      </c>
      <c r="AK649" s="21">
        <v>1.42</v>
      </c>
      <c r="AL649" s="21">
        <v>2.95</v>
      </c>
      <c r="AO649">
        <f t="shared" si="261"/>
        <v>-300</v>
      </c>
      <c r="AP649">
        <f>IF(E649&lt;F649,G649,H649)</f>
        <v>24</v>
      </c>
      <c r="AQ649">
        <f>IF(E649&lt;F649,H649,G649)</f>
        <v>3</v>
      </c>
    </row>
    <row r="650" spans="2:43" x14ac:dyDescent="0.25">
      <c r="B650" s="24">
        <v>44173</v>
      </c>
      <c r="C650" s="20" t="s">
        <v>28</v>
      </c>
      <c r="D650" s="20" t="s">
        <v>23</v>
      </c>
      <c r="E650" s="2">
        <v>-434.78260869565219</v>
      </c>
      <c r="F650" s="2">
        <v>325</v>
      </c>
      <c r="G650">
        <v>34</v>
      </c>
      <c r="H650">
        <v>17</v>
      </c>
      <c r="I650" s="9"/>
      <c r="J650" s="2" t="str">
        <f t="shared" si="262"/>
        <v>Baltimore Ravens</v>
      </c>
      <c r="K650" s="2" t="str">
        <f t="shared" si="263"/>
        <v>Dallas Cowboys</v>
      </c>
      <c r="L650" s="17">
        <f t="shared" si="264"/>
        <v>-434.78260869565219</v>
      </c>
      <c r="M650" s="18">
        <f t="shared" si="265"/>
        <v>325</v>
      </c>
      <c r="N650" s="4">
        <f t="shared" si="243"/>
        <v>1.27</v>
      </c>
      <c r="O650" s="4">
        <f t="shared" si="244"/>
        <v>3.8</v>
      </c>
      <c r="P650" s="4"/>
      <c r="Q650" s="4"/>
      <c r="R650" s="1">
        <f t="shared" si="245"/>
        <v>0.78740157480314954</v>
      </c>
      <c r="S650" s="1">
        <f t="shared" si="246"/>
        <v>0.26315789473684209</v>
      </c>
      <c r="T650" s="1">
        <f t="shared" si="247"/>
        <v>4.8126232741617536E-2</v>
      </c>
      <c r="U650" s="1">
        <f t="shared" si="248"/>
        <v>0.26212184003315375</v>
      </c>
      <c r="V650" s="1">
        <f t="shared" si="249"/>
        <v>0.77312184003315376</v>
      </c>
      <c r="W650" s="1"/>
      <c r="X650" s="17">
        <f t="shared" si="250"/>
        <v>293.45718645992071</v>
      </c>
      <c r="Y650" s="18">
        <f t="shared" si="251"/>
        <v>2909.583445130711</v>
      </c>
      <c r="Z650" s="2">
        <f t="shared" si="252"/>
        <v>278.78432713692467</v>
      </c>
      <c r="AA650" s="18">
        <f t="shared" si="253"/>
        <v>2764.1042728741754</v>
      </c>
      <c r="AB650" s="2">
        <f t="shared" si="254"/>
        <v>-358.70022187755586</v>
      </c>
      <c r="AC650" s="2">
        <f t="shared" si="255"/>
        <v>276.41042728741752</v>
      </c>
      <c r="AD650" s="2">
        <f t="shared" si="256"/>
        <v>278.78432713692467</v>
      </c>
      <c r="AE650" s="2">
        <f t="shared" si="257"/>
        <v>-1000</v>
      </c>
      <c r="AF650" s="5">
        <f t="shared" si="258"/>
        <v>0.27</v>
      </c>
      <c r="AG650" s="5">
        <f t="shared" si="259"/>
        <v>-1</v>
      </c>
      <c r="AH650" s="3">
        <f t="shared" si="260"/>
        <v>202012</v>
      </c>
      <c r="AI650" s="21">
        <v>1.27</v>
      </c>
      <c r="AJ650" s="21">
        <v>3.8</v>
      </c>
      <c r="AK650" s="21">
        <v>1.23</v>
      </c>
      <c r="AL650" s="21">
        <v>4.25</v>
      </c>
      <c r="AO650">
        <f t="shared" si="261"/>
        <v>-500</v>
      </c>
      <c r="AP650">
        <f>IF(E650&lt;F650,G650,H650)</f>
        <v>34</v>
      </c>
      <c r="AQ650">
        <f>IF(E650&lt;F650,H650,G650)</f>
        <v>17</v>
      </c>
    </row>
    <row r="651" spans="2:43" x14ac:dyDescent="0.25">
      <c r="B651" s="24">
        <v>44172</v>
      </c>
      <c r="C651" s="20" t="s">
        <v>22</v>
      </c>
      <c r="D651" s="20" t="s">
        <v>24</v>
      </c>
      <c r="E651" s="2">
        <v>-125</v>
      </c>
      <c r="F651" s="2">
        <v>104.99999999999999</v>
      </c>
      <c r="G651">
        <v>24</v>
      </c>
      <c r="H651">
        <v>34</v>
      </c>
      <c r="I651" s="9"/>
      <c r="J651" s="2" t="str">
        <f t="shared" si="262"/>
        <v>San Francisco 49ers</v>
      </c>
      <c r="K651" s="2" t="str">
        <f t="shared" si="263"/>
        <v>Buffalo Bills</v>
      </c>
      <c r="L651" s="17">
        <f t="shared" si="264"/>
        <v>-125</v>
      </c>
      <c r="M651" s="18">
        <f t="shared" si="265"/>
        <v>104.99999999999999</v>
      </c>
      <c r="N651" s="4">
        <f t="shared" si="243"/>
        <v>2.35</v>
      </c>
      <c r="O651" s="4">
        <f t="shared" si="244"/>
        <v>1.64</v>
      </c>
      <c r="P651" s="4"/>
      <c r="Q651" s="4"/>
      <c r="R651" s="1">
        <f t="shared" si="245"/>
        <v>0.42553191489361702</v>
      </c>
      <c r="S651" s="1">
        <f t="shared" si="246"/>
        <v>0.6097560975609756</v>
      </c>
      <c r="T651" s="1">
        <f t="shared" si="247"/>
        <v>3.4085213032581496E-2</v>
      </c>
      <c r="U651" s="1">
        <f t="shared" si="248"/>
        <v>9.2112091333679286E-2</v>
      </c>
      <c r="V651" s="1">
        <f t="shared" si="249"/>
        <v>0.41888790866632075</v>
      </c>
      <c r="W651" s="1"/>
      <c r="X651" s="17">
        <f t="shared" si="250"/>
        <v>1387.2734908578695</v>
      </c>
      <c r="Y651" s="18">
        <f t="shared" si="251"/>
        <v>653.19067823495323</v>
      </c>
      <c r="Z651" s="2">
        <f t="shared" si="252"/>
        <v>1317.9098163149761</v>
      </c>
      <c r="AA651" s="18">
        <f t="shared" si="253"/>
        <v>620.53114432320558</v>
      </c>
      <c r="AB651" s="2">
        <f t="shared" si="254"/>
        <v>131.7909816314976</v>
      </c>
      <c r="AC651" s="2">
        <f t="shared" si="255"/>
        <v>-161.15226594962763</v>
      </c>
      <c r="AD651" s="2">
        <f t="shared" si="256"/>
        <v>-1000</v>
      </c>
      <c r="AE651" s="2">
        <f t="shared" si="257"/>
        <v>620.53114432320558</v>
      </c>
      <c r="AF651" s="5">
        <f t="shared" si="258"/>
        <v>-1</v>
      </c>
      <c r="AG651" s="5">
        <f t="shared" si="259"/>
        <v>0.6399999999999999</v>
      </c>
      <c r="AH651" s="3">
        <f t="shared" si="260"/>
        <v>202012</v>
      </c>
      <c r="AI651" s="21">
        <v>2.35</v>
      </c>
      <c r="AJ651" s="21">
        <v>1.64</v>
      </c>
      <c r="AK651" s="21">
        <v>1.8</v>
      </c>
      <c r="AL651" s="21">
        <v>2.0499999999999998</v>
      </c>
      <c r="AO651">
        <f t="shared" si="261"/>
        <v>-130</v>
      </c>
      <c r="AP651">
        <f>IF(E651&lt;F651,G651,H651)</f>
        <v>24</v>
      </c>
      <c r="AQ651">
        <f>IF(E651&lt;F651,H651,G651)</f>
        <v>34</v>
      </c>
    </row>
    <row r="652" spans="2:43" x14ac:dyDescent="0.25">
      <c r="B652" s="24">
        <v>44172</v>
      </c>
      <c r="C652" s="20" t="s">
        <v>45</v>
      </c>
      <c r="D652" s="20" t="s">
        <v>51</v>
      </c>
      <c r="E652" s="2">
        <v>-294.11764705882348</v>
      </c>
      <c r="F652" s="2">
        <v>235</v>
      </c>
      <c r="G652">
        <v>17</v>
      </c>
      <c r="H652">
        <v>23</v>
      </c>
      <c r="I652" s="9"/>
      <c r="J652" s="2" t="str">
        <f t="shared" si="262"/>
        <v>Pittsburgh Steelers</v>
      </c>
      <c r="K652" s="2" t="str">
        <f t="shared" si="263"/>
        <v>Washington Football Team</v>
      </c>
      <c r="L652" s="17">
        <f t="shared" si="264"/>
        <v>-294.11764705882348</v>
      </c>
      <c r="M652" s="18">
        <f t="shared" si="265"/>
        <v>235</v>
      </c>
      <c r="N652" s="4">
        <f t="shared" si="243"/>
        <v>1.22</v>
      </c>
      <c r="O652" s="4">
        <f t="shared" si="244"/>
        <v>4.5</v>
      </c>
      <c r="P652" s="4"/>
      <c r="Q652" s="4"/>
      <c r="R652" s="1">
        <f t="shared" si="245"/>
        <v>0.81967213114754101</v>
      </c>
      <c r="S652" s="1">
        <f t="shared" si="246"/>
        <v>0.22222222222222221</v>
      </c>
      <c r="T652" s="1">
        <f t="shared" si="247"/>
        <v>4.0209790209790097E-2</v>
      </c>
      <c r="U652" s="1">
        <f t="shared" si="248"/>
        <v>0.2987249544626594</v>
      </c>
      <c r="V652" s="1">
        <f t="shared" si="249"/>
        <v>0.80972495446265946</v>
      </c>
      <c r="W652" s="1"/>
      <c r="X652" s="17">
        <f t="shared" si="250"/>
        <v>234.98725646118768</v>
      </c>
      <c r="Y652" s="18">
        <f t="shared" si="251"/>
        <v>3526.591123964678</v>
      </c>
      <c r="Z652" s="2">
        <f t="shared" si="252"/>
        <v>223.2378936381283</v>
      </c>
      <c r="AA652" s="18">
        <f t="shared" si="253"/>
        <v>3350.2615677664439</v>
      </c>
      <c r="AB652" s="2">
        <f t="shared" si="254"/>
        <v>-447.95262296329213</v>
      </c>
      <c r="AC652" s="2">
        <f t="shared" si="255"/>
        <v>335.02615677664437</v>
      </c>
      <c r="AD652" s="2">
        <f t="shared" si="256"/>
        <v>-1000</v>
      </c>
      <c r="AE652" s="2">
        <f t="shared" si="257"/>
        <v>3350.2615677664439</v>
      </c>
      <c r="AF652" s="5">
        <f t="shared" si="258"/>
        <v>-1</v>
      </c>
      <c r="AG652" s="5">
        <f t="shared" si="259"/>
        <v>3.5</v>
      </c>
      <c r="AH652" s="3">
        <f t="shared" si="260"/>
        <v>202012</v>
      </c>
      <c r="AI652" s="21">
        <v>1.22</v>
      </c>
      <c r="AJ652" s="21">
        <v>4.5</v>
      </c>
      <c r="AK652" s="21">
        <v>1.34</v>
      </c>
      <c r="AL652" s="21">
        <v>3.35</v>
      </c>
      <c r="AO652">
        <f t="shared" si="261"/>
        <v>-300</v>
      </c>
      <c r="AP652">
        <f>IF(E652&lt;F652,G652,H652)</f>
        <v>17</v>
      </c>
      <c r="AQ652">
        <f>IF(E652&lt;F652,H652,G652)</f>
        <v>23</v>
      </c>
    </row>
    <row r="653" spans="2:43" x14ac:dyDescent="0.25">
      <c r="B653" s="24">
        <v>44171</v>
      </c>
      <c r="C653" s="20" t="s">
        <v>20</v>
      </c>
      <c r="D653" s="20" t="s">
        <v>38</v>
      </c>
      <c r="E653" s="2">
        <v>-909.09090909090833</v>
      </c>
      <c r="F653" s="2">
        <v>600</v>
      </c>
      <c r="G653">
        <v>22</v>
      </c>
      <c r="H653">
        <v>16</v>
      </c>
      <c r="I653" s="9"/>
      <c r="J653" s="2" t="str">
        <f t="shared" si="262"/>
        <v>Kansas City Chiefs</v>
      </c>
      <c r="K653" s="2" t="str">
        <f t="shared" si="263"/>
        <v>Denver Broncos</v>
      </c>
      <c r="L653" s="17">
        <f t="shared" si="264"/>
        <v>-909.09090909090833</v>
      </c>
      <c r="M653" s="18">
        <f t="shared" si="265"/>
        <v>600</v>
      </c>
      <c r="N653" s="4">
        <f t="shared" si="243"/>
        <v>1.1200000000000001</v>
      </c>
      <c r="O653" s="4">
        <f t="shared" si="244"/>
        <v>6.5</v>
      </c>
      <c r="P653" s="4"/>
      <c r="Q653" s="4"/>
      <c r="R653" s="1">
        <f t="shared" si="245"/>
        <v>0.89285714285714279</v>
      </c>
      <c r="S653" s="1">
        <f t="shared" si="246"/>
        <v>0.15384615384615385</v>
      </c>
      <c r="T653" s="1">
        <f t="shared" si="247"/>
        <v>4.4619422572178324E-2</v>
      </c>
      <c r="U653" s="1">
        <f t="shared" si="248"/>
        <v>0.36950549450549447</v>
      </c>
      <c r="V653" s="1">
        <f t="shared" si="249"/>
        <v>0.88050549450549442</v>
      </c>
      <c r="W653" s="1"/>
      <c r="X653" s="17">
        <f t="shared" si="250"/>
        <v>135.71125477373158</v>
      </c>
      <c r="Y653" s="18">
        <f t="shared" si="251"/>
        <v>5488.6896490044255</v>
      </c>
      <c r="Z653" s="2">
        <f t="shared" si="252"/>
        <v>128.92569203504499</v>
      </c>
      <c r="AA653" s="18">
        <f t="shared" si="253"/>
        <v>5214.2551665542042</v>
      </c>
      <c r="AB653" s="2">
        <f t="shared" si="254"/>
        <v>-775.64059127033954</v>
      </c>
      <c r="AC653" s="2">
        <f t="shared" si="255"/>
        <v>521.42551665542044</v>
      </c>
      <c r="AD653" s="2">
        <f t="shared" si="256"/>
        <v>128.92569203504499</v>
      </c>
      <c r="AE653" s="2">
        <f t="shared" si="257"/>
        <v>-1000</v>
      </c>
      <c r="AF653" s="5">
        <f t="shared" si="258"/>
        <v>0.12000000000000011</v>
      </c>
      <c r="AG653" s="5">
        <f t="shared" si="259"/>
        <v>-1</v>
      </c>
      <c r="AH653" s="3">
        <f t="shared" si="260"/>
        <v>202012</v>
      </c>
      <c r="AI653" s="21">
        <v>1.1200000000000001</v>
      </c>
      <c r="AJ653" s="21">
        <v>6.5</v>
      </c>
      <c r="AK653" s="21">
        <v>1.1100000000000001</v>
      </c>
      <c r="AL653" s="21">
        <v>7</v>
      </c>
      <c r="AO653">
        <f t="shared" si="261"/>
        <v>-1000</v>
      </c>
      <c r="AP653">
        <f>IF(E653&lt;F653,G653,H653)</f>
        <v>22</v>
      </c>
      <c r="AQ653">
        <f>IF(E653&lt;F653,H653,G653)</f>
        <v>16</v>
      </c>
    </row>
    <row r="654" spans="2:43" x14ac:dyDescent="0.25">
      <c r="B654" s="24">
        <v>44171</v>
      </c>
      <c r="C654" s="20" t="s">
        <v>33</v>
      </c>
      <c r="D654" s="20" t="s">
        <v>19</v>
      </c>
      <c r="E654" s="2">
        <v>-400</v>
      </c>
      <c r="F654" s="2">
        <v>320</v>
      </c>
      <c r="G654">
        <v>30</v>
      </c>
      <c r="H654">
        <v>16</v>
      </c>
      <c r="I654" s="9"/>
      <c r="J654" s="2" t="str">
        <f t="shared" si="262"/>
        <v>Green Bay Packers</v>
      </c>
      <c r="K654" s="2" t="str">
        <f t="shared" si="263"/>
        <v>Philadelphia Eagles</v>
      </c>
      <c r="L654" s="17">
        <f t="shared" si="264"/>
        <v>-400</v>
      </c>
      <c r="M654" s="18">
        <f t="shared" si="265"/>
        <v>320</v>
      </c>
      <c r="N654" s="4">
        <f t="shared" si="243"/>
        <v>1.23</v>
      </c>
      <c r="O654" s="4">
        <f t="shared" si="244"/>
        <v>4.25</v>
      </c>
      <c r="P654" s="4"/>
      <c r="Q654" s="4"/>
      <c r="R654" s="1">
        <f t="shared" si="245"/>
        <v>0.81300813008130079</v>
      </c>
      <c r="S654" s="1">
        <f t="shared" si="246"/>
        <v>0.23529411764705882</v>
      </c>
      <c r="T654" s="1">
        <f t="shared" si="247"/>
        <v>4.6076642335766471E-2</v>
      </c>
      <c r="U654" s="1">
        <f t="shared" si="248"/>
        <v>0.28885700621712096</v>
      </c>
      <c r="V654" s="1">
        <f t="shared" si="249"/>
        <v>0.79985700621712097</v>
      </c>
      <c r="W654" s="1"/>
      <c r="X654" s="17">
        <f t="shared" si="250"/>
        <v>250.2234677288684</v>
      </c>
      <c r="Y654" s="18">
        <f t="shared" si="251"/>
        <v>3342.2645955042926</v>
      </c>
      <c r="Z654" s="2">
        <f t="shared" si="252"/>
        <v>237.71229434242497</v>
      </c>
      <c r="AA654" s="18">
        <f t="shared" si="253"/>
        <v>3175.151365729078</v>
      </c>
      <c r="AB654" s="2">
        <f t="shared" si="254"/>
        <v>-420.67660100049278</v>
      </c>
      <c r="AC654" s="2">
        <f t="shared" si="255"/>
        <v>317.51513657290781</v>
      </c>
      <c r="AD654" s="2">
        <f t="shared" si="256"/>
        <v>237.71229434242497</v>
      </c>
      <c r="AE654" s="2">
        <f t="shared" si="257"/>
        <v>-1000</v>
      </c>
      <c r="AF654" s="5">
        <f t="shared" si="258"/>
        <v>0.22999999999999998</v>
      </c>
      <c r="AG654" s="5">
        <f t="shared" si="259"/>
        <v>-1</v>
      </c>
      <c r="AH654" s="3">
        <f t="shared" si="260"/>
        <v>202012</v>
      </c>
      <c r="AI654" s="21">
        <v>1.23</v>
      </c>
      <c r="AJ654" s="21">
        <v>4.25</v>
      </c>
      <c r="AK654" s="21">
        <v>1.25</v>
      </c>
      <c r="AL654" s="21">
        <v>4.2</v>
      </c>
      <c r="AO654">
        <f t="shared" si="261"/>
        <v>-400</v>
      </c>
      <c r="AP654">
        <f>IF(E654&lt;F654,G654,H654)</f>
        <v>30</v>
      </c>
      <c r="AQ654">
        <f>IF(E654&lt;F654,H654,G654)</f>
        <v>16</v>
      </c>
    </row>
    <row r="655" spans="2:43" x14ac:dyDescent="0.25">
      <c r="B655" s="24">
        <v>44171</v>
      </c>
      <c r="C655" s="20" t="s">
        <v>31</v>
      </c>
      <c r="D655" s="20" t="s">
        <v>36</v>
      </c>
      <c r="E655" s="2">
        <v>-135.13513513513513</v>
      </c>
      <c r="F655" s="2">
        <v>114.99999999999999</v>
      </c>
      <c r="G655">
        <v>0</v>
      </c>
      <c r="H655">
        <v>45</v>
      </c>
      <c r="I655" s="9"/>
      <c r="J655" s="2" t="str">
        <f t="shared" si="262"/>
        <v>Los Angeles Chargers</v>
      </c>
      <c r="K655" s="2" t="str">
        <f t="shared" si="263"/>
        <v>New England Patriots</v>
      </c>
      <c r="L655" s="17">
        <f t="shared" si="264"/>
        <v>-135.13513513513513</v>
      </c>
      <c r="M655" s="18">
        <f t="shared" si="265"/>
        <v>114.99999999999999</v>
      </c>
      <c r="N655" s="4">
        <f t="shared" si="243"/>
        <v>1.8</v>
      </c>
      <c r="O655" s="4">
        <f t="shared" si="244"/>
        <v>2.0499999999999998</v>
      </c>
      <c r="P655" s="4"/>
      <c r="Q655" s="4"/>
      <c r="R655" s="1">
        <f t="shared" si="245"/>
        <v>0.55555555555555558</v>
      </c>
      <c r="S655" s="1">
        <f t="shared" si="246"/>
        <v>0.48780487804878053</v>
      </c>
      <c r="T655" s="1">
        <f t="shared" si="247"/>
        <v>4.1558441558441461E-2</v>
      </c>
      <c r="U655" s="1">
        <f t="shared" si="248"/>
        <v>3.3875338753387524E-2</v>
      </c>
      <c r="V655" s="1">
        <f t="shared" si="249"/>
        <v>0.54487533875338756</v>
      </c>
      <c r="W655" s="1"/>
      <c r="X655" s="17">
        <f t="shared" si="250"/>
        <v>835.28218085238643</v>
      </c>
      <c r="Y655" s="18">
        <f t="shared" si="251"/>
        <v>1090.9993667390718</v>
      </c>
      <c r="Z655" s="2">
        <f t="shared" si="252"/>
        <v>793.51807180976709</v>
      </c>
      <c r="AA655" s="18">
        <f t="shared" si="253"/>
        <v>1036.449398402118</v>
      </c>
      <c r="AB655" s="2">
        <f t="shared" si="254"/>
        <v>-126.02107444375048</v>
      </c>
      <c r="AC655" s="2">
        <f t="shared" si="255"/>
        <v>103.6449398402118</v>
      </c>
      <c r="AD655" s="2">
        <f t="shared" si="256"/>
        <v>-1000</v>
      </c>
      <c r="AE655" s="2">
        <f t="shared" si="257"/>
        <v>1036.449398402118</v>
      </c>
      <c r="AF655" s="5">
        <f t="shared" si="258"/>
        <v>-1</v>
      </c>
      <c r="AG655" s="5">
        <f t="shared" si="259"/>
        <v>1.0499999999999998</v>
      </c>
      <c r="AH655" s="3">
        <f t="shared" si="260"/>
        <v>202012</v>
      </c>
      <c r="AI655" s="21">
        <v>1.8</v>
      </c>
      <c r="AJ655" s="21">
        <v>2.0499999999999998</v>
      </c>
      <c r="AK655" s="21">
        <v>1.74</v>
      </c>
      <c r="AL655" s="21">
        <v>2.15</v>
      </c>
      <c r="AO655">
        <f t="shared" si="261"/>
        <v>-140</v>
      </c>
      <c r="AP655">
        <f>IF(E655&lt;F655,G655,H655)</f>
        <v>0</v>
      </c>
      <c r="AQ655">
        <f>IF(E655&lt;F655,H655,G655)</f>
        <v>45</v>
      </c>
    </row>
    <row r="656" spans="2:43" x14ac:dyDescent="0.25">
      <c r="B656" s="24">
        <v>44171</v>
      </c>
      <c r="C656" s="20" t="s">
        <v>48</v>
      </c>
      <c r="D656" s="20" t="s">
        <v>47</v>
      </c>
      <c r="E656" s="2">
        <v>129.99999999999997</v>
      </c>
      <c r="F656" s="2">
        <v>-151.51515151515153</v>
      </c>
      <c r="G656">
        <v>28</v>
      </c>
      <c r="H656">
        <v>38</v>
      </c>
      <c r="I656" s="9"/>
      <c r="J656" s="2" t="str">
        <f t="shared" si="262"/>
        <v>Los Angeles Rams</v>
      </c>
      <c r="K656" s="2" t="str">
        <f t="shared" si="263"/>
        <v>Arizona Cardinals</v>
      </c>
      <c r="L656" s="17">
        <f t="shared" si="264"/>
        <v>-151.51515151515153</v>
      </c>
      <c r="M656" s="18">
        <f t="shared" si="265"/>
        <v>129.99999999999997</v>
      </c>
      <c r="N656" s="4">
        <f t="shared" si="243"/>
        <v>1.76</v>
      </c>
      <c r="O656" s="4">
        <f t="shared" si="244"/>
        <v>2.1</v>
      </c>
      <c r="P656" s="4"/>
      <c r="Q656" s="4"/>
      <c r="R656" s="1">
        <f t="shared" si="245"/>
        <v>0.56818181818181823</v>
      </c>
      <c r="S656" s="1">
        <f t="shared" si="246"/>
        <v>0.47619047619047616</v>
      </c>
      <c r="T656" s="1">
        <f t="shared" si="247"/>
        <v>4.2487046632124437E-2</v>
      </c>
      <c r="U656" s="1">
        <f t="shared" si="248"/>
        <v>4.5995670995671034E-2</v>
      </c>
      <c r="V656" s="1">
        <f t="shared" si="249"/>
        <v>0.55699567099567104</v>
      </c>
      <c r="W656" s="1"/>
      <c r="X656" s="17">
        <f t="shared" si="250"/>
        <v>795.34608987611307</v>
      </c>
      <c r="Y656" s="18">
        <f t="shared" si="251"/>
        <v>1144.9859022934511</v>
      </c>
      <c r="Z656" s="2">
        <f t="shared" si="252"/>
        <v>755.57878538230739</v>
      </c>
      <c r="AA656" s="18">
        <f t="shared" si="253"/>
        <v>1087.7366071787785</v>
      </c>
      <c r="AB656" s="2">
        <f t="shared" si="254"/>
        <v>-132.3488720628942</v>
      </c>
      <c r="AC656" s="2">
        <f t="shared" si="255"/>
        <v>108.77366071787785</v>
      </c>
      <c r="AD656" s="2">
        <f t="shared" si="256"/>
        <v>755.57878538230739</v>
      </c>
      <c r="AE656" s="2">
        <f t="shared" si="257"/>
        <v>-1000</v>
      </c>
      <c r="AF656" s="5">
        <f t="shared" si="258"/>
        <v>0.76</v>
      </c>
      <c r="AG656" s="5">
        <f t="shared" si="259"/>
        <v>-1</v>
      </c>
      <c r="AH656" s="3">
        <f t="shared" si="260"/>
        <v>202012</v>
      </c>
      <c r="AI656" s="21">
        <v>2.1</v>
      </c>
      <c r="AJ656" s="21">
        <v>1.76</v>
      </c>
      <c r="AK656" s="21">
        <v>2.2999999999999998</v>
      </c>
      <c r="AL656" s="21">
        <v>1.66</v>
      </c>
      <c r="AO656">
        <f t="shared" si="261"/>
        <v>-160</v>
      </c>
      <c r="AP656">
        <f>IF(E656&lt;F656,G656,H656)</f>
        <v>38</v>
      </c>
      <c r="AQ656">
        <f>IF(E656&lt;F656,H656,G656)</f>
        <v>28</v>
      </c>
    </row>
    <row r="657" spans="2:43" x14ac:dyDescent="0.25">
      <c r="B657" s="24">
        <v>44171</v>
      </c>
      <c r="C657" s="20" t="s">
        <v>32</v>
      </c>
      <c r="D657" s="20" t="s">
        <v>25</v>
      </c>
      <c r="E657" s="2">
        <v>-625.00000000000034</v>
      </c>
      <c r="F657" s="2">
        <v>450</v>
      </c>
      <c r="G657">
        <v>12</v>
      </c>
      <c r="H657">
        <v>17</v>
      </c>
      <c r="I657" s="9"/>
      <c r="J657" s="2" t="str">
        <f t="shared" si="262"/>
        <v>Seattle Seahawks</v>
      </c>
      <c r="K657" s="2" t="str">
        <f t="shared" si="263"/>
        <v>New York Giants</v>
      </c>
      <c r="L657" s="17">
        <f t="shared" si="264"/>
        <v>-625.00000000000034</v>
      </c>
      <c r="M657" s="18">
        <f t="shared" si="265"/>
        <v>450</v>
      </c>
      <c r="N657" s="4">
        <f t="shared" si="243"/>
        <v>1.19</v>
      </c>
      <c r="O657" s="4">
        <f t="shared" si="244"/>
        <v>5</v>
      </c>
      <c r="P657" s="4"/>
      <c r="Q657" s="4"/>
      <c r="R657" s="1">
        <f t="shared" si="245"/>
        <v>0.84033613445378152</v>
      </c>
      <c r="S657" s="1">
        <f t="shared" si="246"/>
        <v>0.2</v>
      </c>
      <c r="T657" s="1">
        <f t="shared" si="247"/>
        <v>3.8772213247172949E-2</v>
      </c>
      <c r="U657" s="1">
        <f t="shared" si="248"/>
        <v>0.32016806722689073</v>
      </c>
      <c r="V657" s="1">
        <f t="shared" si="249"/>
        <v>0.83116806722689074</v>
      </c>
      <c r="W657" s="1"/>
      <c r="X657" s="17">
        <f t="shared" si="250"/>
        <v>203.12610581443556</v>
      </c>
      <c r="Y657" s="18">
        <f t="shared" si="251"/>
        <v>3985.2087388896653</v>
      </c>
      <c r="Z657" s="2">
        <f t="shared" si="252"/>
        <v>192.96980052371379</v>
      </c>
      <c r="AA657" s="18">
        <f t="shared" si="253"/>
        <v>3785.9483019451818</v>
      </c>
      <c r="AB657" s="2">
        <f t="shared" si="254"/>
        <v>-518.21580231001553</v>
      </c>
      <c r="AC657" s="2">
        <f t="shared" si="255"/>
        <v>378.59483019451818</v>
      </c>
      <c r="AD657" s="2">
        <f t="shared" si="256"/>
        <v>-1000</v>
      </c>
      <c r="AE657" s="2">
        <f t="shared" si="257"/>
        <v>3785.9483019451818</v>
      </c>
      <c r="AF657" s="5">
        <f t="shared" si="258"/>
        <v>-1</v>
      </c>
      <c r="AG657" s="5">
        <f t="shared" si="259"/>
        <v>4</v>
      </c>
      <c r="AH657" s="3">
        <f t="shared" si="260"/>
        <v>202012</v>
      </c>
      <c r="AI657" s="21">
        <v>1.19</v>
      </c>
      <c r="AJ657" s="21">
        <v>5</v>
      </c>
      <c r="AK657" s="21">
        <v>1.1599999999999999</v>
      </c>
      <c r="AL657" s="21">
        <v>5.5</v>
      </c>
      <c r="AO657">
        <f t="shared" si="261"/>
        <v>-700</v>
      </c>
      <c r="AP657">
        <f>IF(E657&lt;F657,G657,H657)</f>
        <v>12</v>
      </c>
      <c r="AQ657">
        <f>IF(E657&lt;F657,H657,G657)</f>
        <v>17</v>
      </c>
    </row>
    <row r="658" spans="2:43" x14ac:dyDescent="0.25">
      <c r="B658" s="24">
        <v>44171</v>
      </c>
      <c r="C658" s="20" t="s">
        <v>35</v>
      </c>
      <c r="D658" s="20" t="s">
        <v>43</v>
      </c>
      <c r="E658" s="2">
        <v>129.99999999999997</v>
      </c>
      <c r="F658" s="2">
        <v>-151.51515151515153</v>
      </c>
      <c r="G658">
        <v>16</v>
      </c>
      <c r="H658">
        <v>21</v>
      </c>
      <c r="I658" s="9"/>
      <c r="J658" s="2" t="str">
        <f t="shared" si="262"/>
        <v>New Orleans Saints</v>
      </c>
      <c r="K658" s="2" t="str">
        <f t="shared" si="263"/>
        <v>Atlanta Falcons</v>
      </c>
      <c r="L658" s="17">
        <f t="shared" si="264"/>
        <v>-151.51515151515153</v>
      </c>
      <c r="M658" s="18">
        <f t="shared" si="265"/>
        <v>129.99999999999997</v>
      </c>
      <c r="N658" s="4">
        <f t="shared" si="243"/>
        <v>1.52</v>
      </c>
      <c r="O658" s="4">
        <f t="shared" si="244"/>
        <v>2.67</v>
      </c>
      <c r="P658" s="4"/>
      <c r="Q658" s="4"/>
      <c r="R658" s="1">
        <f t="shared" si="245"/>
        <v>0.65789473684210531</v>
      </c>
      <c r="S658" s="1">
        <f t="shared" si="246"/>
        <v>0.37453183520599254</v>
      </c>
      <c r="T658" s="1">
        <f t="shared" si="247"/>
        <v>3.1408114558472477E-2</v>
      </c>
      <c r="U658" s="1">
        <f t="shared" si="248"/>
        <v>0.14168145081805639</v>
      </c>
      <c r="V658" s="1">
        <f t="shared" si="249"/>
        <v>0.6526814508180564</v>
      </c>
      <c r="W658" s="1"/>
      <c r="X658" s="17">
        <f t="shared" si="250"/>
        <v>532.14098354813416</v>
      </c>
      <c r="Y658" s="18">
        <f t="shared" si="251"/>
        <v>1687.6788921698521</v>
      </c>
      <c r="Z658" s="2">
        <f t="shared" si="252"/>
        <v>505.53393437072742</v>
      </c>
      <c r="AA658" s="18">
        <f t="shared" si="253"/>
        <v>1603.2949475613595</v>
      </c>
      <c r="AB658" s="2">
        <f t="shared" si="254"/>
        <v>-197.81065760595641</v>
      </c>
      <c r="AC658" s="2">
        <f t="shared" si="255"/>
        <v>160.32949475613594</v>
      </c>
      <c r="AD658" s="2">
        <f t="shared" si="256"/>
        <v>505.53393437072742</v>
      </c>
      <c r="AE658" s="2">
        <f t="shared" si="257"/>
        <v>-1000</v>
      </c>
      <c r="AF658" s="5">
        <f t="shared" si="258"/>
        <v>0.52</v>
      </c>
      <c r="AG658" s="5">
        <f t="shared" si="259"/>
        <v>-1</v>
      </c>
      <c r="AH658" s="3">
        <f t="shared" si="260"/>
        <v>202012</v>
      </c>
      <c r="AI658" s="21">
        <v>2.67</v>
      </c>
      <c r="AJ658" s="21">
        <v>1.52</v>
      </c>
      <c r="AK658" s="21">
        <v>2.2999999999999998</v>
      </c>
      <c r="AL658" s="21">
        <v>1.66</v>
      </c>
      <c r="AO658">
        <f t="shared" si="261"/>
        <v>-160</v>
      </c>
      <c r="AP658">
        <f>IF(E658&lt;F658,G658,H658)</f>
        <v>21</v>
      </c>
      <c r="AQ658">
        <f>IF(E658&lt;F658,H658,G658)</f>
        <v>16</v>
      </c>
    </row>
    <row r="659" spans="2:43" x14ac:dyDescent="0.25">
      <c r="B659" s="24">
        <v>44171</v>
      </c>
      <c r="C659" s="20" t="s">
        <v>37</v>
      </c>
      <c r="D659" s="20" t="s">
        <v>34</v>
      </c>
      <c r="E659" s="2">
        <v>-156.25000000000003</v>
      </c>
      <c r="F659" s="2">
        <v>135</v>
      </c>
      <c r="G659">
        <v>30</v>
      </c>
      <c r="H659">
        <v>34</v>
      </c>
      <c r="I659" s="9"/>
      <c r="J659" s="2" t="str">
        <f t="shared" si="262"/>
        <v>Chicago Bears</v>
      </c>
      <c r="K659" s="2" t="str">
        <f t="shared" si="263"/>
        <v>Detroit Lions</v>
      </c>
      <c r="L659" s="17">
        <f t="shared" si="264"/>
        <v>-156.25000000000003</v>
      </c>
      <c r="M659" s="18">
        <f t="shared" si="265"/>
        <v>135</v>
      </c>
      <c r="N659" s="4">
        <f t="shared" si="243"/>
        <v>1.58</v>
      </c>
      <c r="O659" s="4">
        <f t="shared" si="244"/>
        <v>2.5</v>
      </c>
      <c r="P659" s="4"/>
      <c r="Q659" s="4"/>
      <c r="R659" s="1">
        <f t="shared" si="245"/>
        <v>0.63291139240506322</v>
      </c>
      <c r="S659" s="1">
        <f t="shared" si="246"/>
        <v>0.4</v>
      </c>
      <c r="T659" s="1">
        <f t="shared" si="247"/>
        <v>3.1862745098039214E-2</v>
      </c>
      <c r="U659" s="1">
        <f t="shared" si="248"/>
        <v>0.1164556962025316</v>
      </c>
      <c r="V659" s="1">
        <f t="shared" si="249"/>
        <v>0.62745569620253161</v>
      </c>
      <c r="W659" s="1"/>
      <c r="X659" s="17">
        <f t="shared" si="250"/>
        <v>593.73802174746322</v>
      </c>
      <c r="Y659" s="18">
        <f t="shared" si="251"/>
        <v>1520.5870888415161</v>
      </c>
      <c r="Z659" s="2">
        <f t="shared" si="252"/>
        <v>564.05112066009008</v>
      </c>
      <c r="AA659" s="18">
        <f t="shared" si="253"/>
        <v>1444.5577343994403</v>
      </c>
      <c r="AB659" s="2">
        <f t="shared" si="254"/>
        <v>-177.28889516782337</v>
      </c>
      <c r="AC659" s="2">
        <f t="shared" si="255"/>
        <v>144.45577343994404</v>
      </c>
      <c r="AD659" s="2">
        <f t="shared" si="256"/>
        <v>-1000</v>
      </c>
      <c r="AE659" s="2">
        <f t="shared" si="257"/>
        <v>1444.5577343994403</v>
      </c>
      <c r="AF659" s="5">
        <f t="shared" si="258"/>
        <v>-1</v>
      </c>
      <c r="AG659" s="5">
        <f t="shared" si="259"/>
        <v>1.5</v>
      </c>
      <c r="AH659" s="3">
        <f t="shared" si="260"/>
        <v>202012</v>
      </c>
      <c r="AI659" s="21">
        <v>1.58</v>
      </c>
      <c r="AJ659" s="21">
        <v>2.5</v>
      </c>
      <c r="AK659" s="21">
        <v>1.64</v>
      </c>
      <c r="AL659" s="21">
        <v>2.35</v>
      </c>
      <c r="AO659">
        <f t="shared" si="261"/>
        <v>-160</v>
      </c>
      <c r="AP659">
        <f>IF(E659&lt;F659,G659,H659)</f>
        <v>30</v>
      </c>
      <c r="AQ659">
        <f>IF(E659&lt;F659,H659,G659)</f>
        <v>34</v>
      </c>
    </row>
    <row r="660" spans="2:43" x14ac:dyDescent="0.25">
      <c r="B660" s="24">
        <v>44171</v>
      </c>
      <c r="C660" s="20" t="s">
        <v>40</v>
      </c>
      <c r="D660" s="20" t="s">
        <v>39</v>
      </c>
      <c r="E660" s="2">
        <v>165</v>
      </c>
      <c r="F660" s="2">
        <v>-185.18518518518516</v>
      </c>
      <c r="G660">
        <v>20</v>
      </c>
      <c r="H660">
        <v>26</v>
      </c>
      <c r="I660" s="9"/>
      <c r="J660" s="2" t="str">
        <f t="shared" si="262"/>
        <v>Indianapolis Colts</v>
      </c>
      <c r="K660" s="2" t="str">
        <f t="shared" si="263"/>
        <v>Houston Texans</v>
      </c>
      <c r="L660" s="17">
        <f t="shared" si="264"/>
        <v>-185.18518518518516</v>
      </c>
      <c r="M660" s="18">
        <f t="shared" si="265"/>
        <v>165</v>
      </c>
      <c r="N660" s="4">
        <f t="shared" si="243"/>
        <v>1.64</v>
      </c>
      <c r="O660" s="4">
        <f t="shared" si="244"/>
        <v>2.35</v>
      </c>
      <c r="P660" s="4"/>
      <c r="Q660" s="4"/>
      <c r="R660" s="1">
        <f t="shared" si="245"/>
        <v>0.6097560975609756</v>
      </c>
      <c r="S660" s="1">
        <f t="shared" si="246"/>
        <v>0.42553191489361702</v>
      </c>
      <c r="T660" s="1">
        <f t="shared" si="247"/>
        <v>3.4085213032581496E-2</v>
      </c>
      <c r="U660" s="1">
        <f t="shared" si="248"/>
        <v>9.2112091333679286E-2</v>
      </c>
      <c r="V660" s="1">
        <f t="shared" si="249"/>
        <v>0.60311209133367927</v>
      </c>
      <c r="W660" s="1"/>
      <c r="X660" s="17">
        <f t="shared" si="250"/>
        <v>658.06657563218641</v>
      </c>
      <c r="Y660" s="18">
        <f t="shared" si="251"/>
        <v>1377.3404079490135</v>
      </c>
      <c r="Z660" s="2">
        <f t="shared" si="252"/>
        <v>625.16324685057702</v>
      </c>
      <c r="AA660" s="18">
        <f t="shared" si="253"/>
        <v>1308.4733875515628</v>
      </c>
      <c r="AB660" s="2">
        <f t="shared" si="254"/>
        <v>-159.95821971905113</v>
      </c>
      <c r="AC660" s="2">
        <f t="shared" si="255"/>
        <v>130.84733875515627</v>
      </c>
      <c r="AD660" s="2">
        <f t="shared" si="256"/>
        <v>625.16324685057702</v>
      </c>
      <c r="AE660" s="2">
        <f t="shared" si="257"/>
        <v>-1000</v>
      </c>
      <c r="AF660" s="5">
        <f t="shared" si="258"/>
        <v>0.6399999999999999</v>
      </c>
      <c r="AG660" s="5">
        <f t="shared" si="259"/>
        <v>-1</v>
      </c>
      <c r="AH660" s="3">
        <f t="shared" si="260"/>
        <v>202012</v>
      </c>
      <c r="AI660" s="21">
        <v>2.35</v>
      </c>
      <c r="AJ660" s="21">
        <v>1.64</v>
      </c>
      <c r="AK660" s="21">
        <v>2.65</v>
      </c>
      <c r="AL660" s="21">
        <v>1.54</v>
      </c>
      <c r="AO660">
        <f t="shared" si="261"/>
        <v>-190</v>
      </c>
      <c r="AP660">
        <f>IF(E660&lt;F660,G660,H660)</f>
        <v>26</v>
      </c>
      <c r="AQ660">
        <f>IF(E660&lt;F660,H660,G660)</f>
        <v>20</v>
      </c>
    </row>
    <row r="661" spans="2:43" x14ac:dyDescent="0.25">
      <c r="B661" s="24">
        <v>44171</v>
      </c>
      <c r="C661" s="20" t="s">
        <v>30</v>
      </c>
      <c r="D661" s="20" t="s">
        <v>21</v>
      </c>
      <c r="E661" s="2">
        <v>-526.31578947368439</v>
      </c>
      <c r="F661" s="2">
        <v>400</v>
      </c>
      <c r="G661">
        <v>19</v>
      </c>
      <c r="H661">
        <v>7</v>
      </c>
      <c r="I661" s="9"/>
      <c r="J661" s="2" t="str">
        <f t="shared" si="262"/>
        <v>Miami Dolphins</v>
      </c>
      <c r="K661" s="2" t="str">
        <f t="shared" si="263"/>
        <v>Cincinnati Bengals</v>
      </c>
      <c r="L661" s="17">
        <f t="shared" si="264"/>
        <v>-526.31578947368439</v>
      </c>
      <c r="M661" s="18">
        <f t="shared" si="265"/>
        <v>400</v>
      </c>
      <c r="N661" s="4">
        <f t="shared" si="243"/>
        <v>1.19</v>
      </c>
      <c r="O661" s="4">
        <f t="shared" si="244"/>
        <v>5</v>
      </c>
      <c r="P661" s="4"/>
      <c r="Q661" s="4"/>
      <c r="R661" s="1">
        <f t="shared" si="245"/>
        <v>0.84033613445378152</v>
      </c>
      <c r="S661" s="1">
        <f t="shared" si="246"/>
        <v>0.2</v>
      </c>
      <c r="T661" s="1">
        <f t="shared" si="247"/>
        <v>3.8772213247172949E-2</v>
      </c>
      <c r="U661" s="1">
        <f t="shared" si="248"/>
        <v>0.32016806722689073</v>
      </c>
      <c r="V661" s="1">
        <f t="shared" si="249"/>
        <v>0.83116806722689074</v>
      </c>
      <c r="W661" s="1"/>
      <c r="X661" s="17">
        <f t="shared" si="250"/>
        <v>203.12610581443556</v>
      </c>
      <c r="Y661" s="18">
        <f t="shared" si="251"/>
        <v>3985.2087388896653</v>
      </c>
      <c r="Z661" s="2">
        <f t="shared" si="252"/>
        <v>192.96980052371379</v>
      </c>
      <c r="AA661" s="18">
        <f t="shared" si="253"/>
        <v>3785.9483019451818</v>
      </c>
      <c r="AB661" s="2">
        <f t="shared" si="254"/>
        <v>-518.21580231001553</v>
      </c>
      <c r="AC661" s="2">
        <f t="shared" si="255"/>
        <v>378.59483019451818</v>
      </c>
      <c r="AD661" s="2">
        <f t="shared" si="256"/>
        <v>192.96980052371379</v>
      </c>
      <c r="AE661" s="2">
        <f t="shared" si="257"/>
        <v>-1000</v>
      </c>
      <c r="AF661" s="5">
        <f t="shared" si="258"/>
        <v>0.18999999999999995</v>
      </c>
      <c r="AG661" s="5">
        <f t="shared" si="259"/>
        <v>-1</v>
      </c>
      <c r="AH661" s="3">
        <f t="shared" si="260"/>
        <v>202012</v>
      </c>
      <c r="AI661" s="21">
        <v>1.19</v>
      </c>
      <c r="AJ661" s="21">
        <v>5</v>
      </c>
      <c r="AK661" s="21">
        <v>1.19</v>
      </c>
      <c r="AL661" s="21">
        <v>5</v>
      </c>
      <c r="AO661">
        <f t="shared" si="261"/>
        <v>-600</v>
      </c>
      <c r="AP661">
        <f>IF(E661&lt;F661,G661,H661)</f>
        <v>19</v>
      </c>
      <c r="AQ661">
        <f>IF(E661&lt;F661,H661,G661)</f>
        <v>7</v>
      </c>
    </row>
    <row r="662" spans="2:43" x14ac:dyDescent="0.25">
      <c r="B662" s="24">
        <v>44171</v>
      </c>
      <c r="C662" s="20" t="s">
        <v>29</v>
      </c>
      <c r="D662" s="20" t="s">
        <v>26</v>
      </c>
      <c r="E662" s="2">
        <v>-500.00000000000011</v>
      </c>
      <c r="F662" s="2">
        <v>375</v>
      </c>
      <c r="G662">
        <v>27</v>
      </c>
      <c r="H662">
        <v>24</v>
      </c>
      <c r="I662" s="9"/>
      <c r="J662" s="2" t="str">
        <f t="shared" si="262"/>
        <v>Minnesota Vikings</v>
      </c>
      <c r="K662" s="2" t="str">
        <f t="shared" si="263"/>
        <v>Jacksonville Jaguars</v>
      </c>
      <c r="L662" s="17">
        <f t="shared" si="264"/>
        <v>-500.00000000000011</v>
      </c>
      <c r="M662" s="18">
        <f t="shared" si="265"/>
        <v>375</v>
      </c>
      <c r="N662" s="4">
        <f t="shared" si="243"/>
        <v>1.23</v>
      </c>
      <c r="O662" s="4">
        <f t="shared" si="244"/>
        <v>4.25</v>
      </c>
      <c r="P662" s="4"/>
      <c r="Q662" s="4"/>
      <c r="R662" s="1">
        <f t="shared" si="245"/>
        <v>0.81300813008130079</v>
      </c>
      <c r="S662" s="1">
        <f t="shared" si="246"/>
        <v>0.23529411764705882</v>
      </c>
      <c r="T662" s="1">
        <f t="shared" si="247"/>
        <v>4.6076642335766471E-2</v>
      </c>
      <c r="U662" s="1">
        <f t="shared" si="248"/>
        <v>0.28885700621712096</v>
      </c>
      <c r="V662" s="1">
        <f t="shared" si="249"/>
        <v>0.79985700621712097</v>
      </c>
      <c r="W662" s="1"/>
      <c r="X662" s="17">
        <f t="shared" si="250"/>
        <v>250.2234677288684</v>
      </c>
      <c r="Y662" s="18">
        <f t="shared" si="251"/>
        <v>3342.2645955042926</v>
      </c>
      <c r="Z662" s="2">
        <f t="shared" si="252"/>
        <v>237.71229434242497</v>
      </c>
      <c r="AA662" s="18">
        <f t="shared" si="253"/>
        <v>3175.151365729078</v>
      </c>
      <c r="AB662" s="2">
        <f t="shared" si="254"/>
        <v>-420.67660100049278</v>
      </c>
      <c r="AC662" s="2">
        <f t="shared" si="255"/>
        <v>317.51513657290781</v>
      </c>
      <c r="AD662" s="2">
        <f t="shared" si="256"/>
        <v>237.71229434242497</v>
      </c>
      <c r="AE662" s="2">
        <f t="shared" si="257"/>
        <v>-1000</v>
      </c>
      <c r="AF662" s="5">
        <f t="shared" si="258"/>
        <v>0.22999999999999998</v>
      </c>
      <c r="AG662" s="5">
        <f t="shared" si="259"/>
        <v>-1</v>
      </c>
      <c r="AH662" s="3">
        <f t="shared" si="260"/>
        <v>202012</v>
      </c>
      <c r="AI662" s="21">
        <v>1.23</v>
      </c>
      <c r="AJ662" s="21">
        <v>4.25</v>
      </c>
      <c r="AK662" s="21">
        <v>1.2</v>
      </c>
      <c r="AL662" s="21">
        <v>4.75</v>
      </c>
      <c r="AO662">
        <f t="shared" si="261"/>
        <v>-500</v>
      </c>
      <c r="AP662">
        <f>IF(E662&lt;F662,G662,H662)</f>
        <v>27</v>
      </c>
      <c r="AQ662">
        <f>IF(E662&lt;F662,H662,G662)</f>
        <v>24</v>
      </c>
    </row>
    <row r="663" spans="2:43" x14ac:dyDescent="0.25">
      <c r="B663" s="24">
        <v>44171</v>
      </c>
      <c r="C663" s="20" t="s">
        <v>42</v>
      </c>
      <c r="D663" s="20" t="s">
        <v>50</v>
      </c>
      <c r="E663" s="2">
        <v>300</v>
      </c>
      <c r="F663" s="2">
        <v>-384.61538461538458</v>
      </c>
      <c r="G663">
        <v>28</v>
      </c>
      <c r="H663">
        <v>31</v>
      </c>
      <c r="I663" s="9"/>
      <c r="J663" s="2" t="str">
        <f t="shared" si="262"/>
        <v>Las Vegas Raiders</v>
      </c>
      <c r="K663" s="2" t="str">
        <f t="shared" si="263"/>
        <v>New York Jets</v>
      </c>
      <c r="L663" s="17">
        <f t="shared" si="264"/>
        <v>-384.61538461538458</v>
      </c>
      <c r="M663" s="18">
        <f t="shared" si="265"/>
        <v>300</v>
      </c>
      <c r="N663" s="4">
        <f t="shared" si="243"/>
        <v>1.27</v>
      </c>
      <c r="O663" s="4">
        <f t="shared" si="244"/>
        <v>3.9</v>
      </c>
      <c r="P663" s="4"/>
      <c r="Q663" s="4"/>
      <c r="R663" s="1">
        <f t="shared" si="245"/>
        <v>0.78740157480314954</v>
      </c>
      <c r="S663" s="1">
        <f t="shared" si="246"/>
        <v>0.25641025641025644</v>
      </c>
      <c r="T663" s="1">
        <f t="shared" si="247"/>
        <v>4.1972920696324856E-2</v>
      </c>
      <c r="U663" s="1">
        <f t="shared" si="248"/>
        <v>0.26549565919644658</v>
      </c>
      <c r="V663" s="1">
        <f t="shared" si="249"/>
        <v>0.77649565919644659</v>
      </c>
      <c r="W663" s="1"/>
      <c r="X663" s="17">
        <f t="shared" si="250"/>
        <v>287.83720572867844</v>
      </c>
      <c r="Y663" s="18">
        <f t="shared" si="251"/>
        <v>2959.4718041984102</v>
      </c>
      <c r="Z663" s="2">
        <f t="shared" si="252"/>
        <v>273.4453454422445</v>
      </c>
      <c r="AA663" s="18">
        <f t="shared" si="253"/>
        <v>2811.4982139884896</v>
      </c>
      <c r="AB663" s="2">
        <f t="shared" si="254"/>
        <v>-365.70379297650692</v>
      </c>
      <c r="AC663" s="2">
        <f t="shared" si="255"/>
        <v>281.14982139884899</v>
      </c>
      <c r="AD663" s="2">
        <f t="shared" si="256"/>
        <v>273.4453454422445</v>
      </c>
      <c r="AE663" s="2">
        <f t="shared" si="257"/>
        <v>-1000</v>
      </c>
      <c r="AF663" s="5">
        <f t="shared" si="258"/>
        <v>0.27</v>
      </c>
      <c r="AG663" s="5">
        <f t="shared" si="259"/>
        <v>-1</v>
      </c>
      <c r="AH663" s="3">
        <f t="shared" si="260"/>
        <v>202012</v>
      </c>
      <c r="AI663" s="21">
        <v>3.9</v>
      </c>
      <c r="AJ663" s="21">
        <v>1.27</v>
      </c>
      <c r="AK663" s="21">
        <v>4</v>
      </c>
      <c r="AL663" s="21">
        <v>1.26</v>
      </c>
      <c r="AO663">
        <f t="shared" si="261"/>
        <v>-400</v>
      </c>
      <c r="AP663">
        <f>IF(E663&lt;F663,G663,H663)</f>
        <v>31</v>
      </c>
      <c r="AQ663">
        <f>IF(E663&lt;F663,H663,G663)</f>
        <v>28</v>
      </c>
    </row>
    <row r="664" spans="2:43" x14ac:dyDescent="0.25">
      <c r="B664" s="24">
        <v>44171</v>
      </c>
      <c r="C664" s="20" t="s">
        <v>41</v>
      </c>
      <c r="D664" s="20" t="s">
        <v>46</v>
      </c>
      <c r="E664" s="2">
        <v>-200</v>
      </c>
      <c r="F664" s="2">
        <v>170.00000000000003</v>
      </c>
      <c r="G664">
        <v>35</v>
      </c>
      <c r="H664">
        <v>41</v>
      </c>
      <c r="I664" s="9"/>
      <c r="J664" s="2" t="str">
        <f t="shared" si="262"/>
        <v>Tennessee Titans</v>
      </c>
      <c r="K664" s="2" t="str">
        <f t="shared" si="263"/>
        <v>Cleveland Browns</v>
      </c>
      <c r="L664" s="17">
        <f t="shared" si="264"/>
        <v>-200</v>
      </c>
      <c r="M664" s="18">
        <f t="shared" si="265"/>
        <v>170.00000000000003</v>
      </c>
      <c r="N664" s="4">
        <f t="shared" si="243"/>
        <v>1.45</v>
      </c>
      <c r="O664" s="4">
        <f t="shared" si="244"/>
        <v>2.8</v>
      </c>
      <c r="P664" s="4"/>
      <c r="Q664" s="4"/>
      <c r="R664" s="1">
        <f t="shared" si="245"/>
        <v>0.68965517241379315</v>
      </c>
      <c r="S664" s="1">
        <f t="shared" si="246"/>
        <v>0.35714285714285715</v>
      </c>
      <c r="T664" s="1">
        <f t="shared" si="247"/>
        <v>4.4705882352941262E-2</v>
      </c>
      <c r="U664" s="1">
        <f t="shared" si="248"/>
        <v>0.166256157635468</v>
      </c>
      <c r="V664" s="1">
        <f t="shared" si="249"/>
        <v>0.67725615763546798</v>
      </c>
      <c r="W664" s="1"/>
      <c r="X664" s="17">
        <f t="shared" si="250"/>
        <v>476.54619116545314</v>
      </c>
      <c r="Y664" s="18">
        <f t="shared" si="251"/>
        <v>1872.3757127156628</v>
      </c>
      <c r="Z664" s="2">
        <f t="shared" si="252"/>
        <v>452.71888160718044</v>
      </c>
      <c r="AA664" s="18">
        <f t="shared" si="253"/>
        <v>1778.7569270798795</v>
      </c>
      <c r="AB664" s="2">
        <f t="shared" si="254"/>
        <v>-220.88762820095712</v>
      </c>
      <c r="AC664" s="2">
        <f t="shared" si="255"/>
        <v>177.87569270798795</v>
      </c>
      <c r="AD664" s="2">
        <f t="shared" si="256"/>
        <v>-1000</v>
      </c>
      <c r="AE664" s="2">
        <f t="shared" si="257"/>
        <v>1778.7569270798795</v>
      </c>
      <c r="AF664" s="5">
        <f t="shared" si="258"/>
        <v>-1</v>
      </c>
      <c r="AG664" s="5">
        <f t="shared" si="259"/>
        <v>1.7999999999999998</v>
      </c>
      <c r="AH664" s="3">
        <f t="shared" si="260"/>
        <v>202012</v>
      </c>
      <c r="AI664" s="21">
        <v>1.45</v>
      </c>
      <c r="AJ664" s="21">
        <v>2.8</v>
      </c>
      <c r="AK664" s="21">
        <v>1.5</v>
      </c>
      <c r="AL664" s="21">
        <v>2.7</v>
      </c>
      <c r="AO664">
        <f t="shared" si="261"/>
        <v>-200</v>
      </c>
      <c r="AP664">
        <f>IF(E664&lt;F664,G664,H664)</f>
        <v>35</v>
      </c>
      <c r="AQ664">
        <f>IF(E664&lt;F664,H664,G664)</f>
        <v>41</v>
      </c>
    </row>
    <row r="665" spans="2:43" x14ac:dyDescent="0.25">
      <c r="B665" s="24">
        <v>44167</v>
      </c>
      <c r="C665" s="20" t="s">
        <v>45</v>
      </c>
      <c r="D665" s="20" t="s">
        <v>28</v>
      </c>
      <c r="E665" s="2">
        <v>-243.9024390243903</v>
      </c>
      <c r="F665" s="2">
        <v>200</v>
      </c>
      <c r="G665">
        <v>19</v>
      </c>
      <c r="H665">
        <v>14</v>
      </c>
      <c r="I665" s="9"/>
      <c r="J665" s="2" t="str">
        <f t="shared" si="262"/>
        <v>Pittsburgh Steelers</v>
      </c>
      <c r="K665" s="2" t="str">
        <f t="shared" si="263"/>
        <v>Baltimore Ravens</v>
      </c>
      <c r="L665" s="17">
        <f t="shared" si="264"/>
        <v>-243.9024390243903</v>
      </c>
      <c r="M665" s="18">
        <f t="shared" si="265"/>
        <v>200</v>
      </c>
      <c r="N665" s="4">
        <f t="shared" si="243"/>
        <v>1.57</v>
      </c>
      <c r="O665" s="4">
        <f t="shared" si="244"/>
        <v>2.5499999999999998</v>
      </c>
      <c r="P665" s="4"/>
      <c r="Q665" s="4"/>
      <c r="R665" s="1">
        <f t="shared" si="245"/>
        <v>0.63694267515923564</v>
      </c>
      <c r="S665" s="1">
        <f t="shared" si="246"/>
        <v>0.39215686274509809</v>
      </c>
      <c r="T665" s="1">
        <f t="shared" si="247"/>
        <v>2.8276699029126329E-2</v>
      </c>
      <c r="U665" s="1">
        <f t="shared" si="248"/>
        <v>0.12239290620706877</v>
      </c>
      <c r="V665" s="1">
        <f t="shared" si="249"/>
        <v>0.63339290620706878</v>
      </c>
      <c r="W665" s="1"/>
      <c r="X665" s="17">
        <f t="shared" si="250"/>
        <v>578.79886276004493</v>
      </c>
      <c r="Y665" s="18">
        <f t="shared" si="251"/>
        <v>1558.0808321378222</v>
      </c>
      <c r="Z665" s="2">
        <f t="shared" si="252"/>
        <v>549.85891962204266</v>
      </c>
      <c r="AA665" s="18">
        <f t="shared" si="253"/>
        <v>1480.1767905309309</v>
      </c>
      <c r="AB665" s="2">
        <f t="shared" si="254"/>
        <v>-181.86483192586408</v>
      </c>
      <c r="AC665" s="2">
        <f t="shared" si="255"/>
        <v>148.0176790530931</v>
      </c>
      <c r="AD665" s="2">
        <f t="shared" si="256"/>
        <v>549.85891962204266</v>
      </c>
      <c r="AE665" s="2">
        <f t="shared" si="257"/>
        <v>-1000</v>
      </c>
      <c r="AF665" s="5">
        <f t="shared" si="258"/>
        <v>0.57000000000000006</v>
      </c>
      <c r="AG665" s="5">
        <f t="shared" si="259"/>
        <v>-1</v>
      </c>
      <c r="AH665" s="3">
        <f t="shared" si="260"/>
        <v>202012</v>
      </c>
      <c r="AI665" s="21">
        <v>1.57</v>
      </c>
      <c r="AJ665" s="21">
        <v>2.5499999999999998</v>
      </c>
      <c r="AK665" s="21">
        <v>1.41</v>
      </c>
      <c r="AL665" s="21">
        <v>3</v>
      </c>
      <c r="AO665">
        <f t="shared" si="261"/>
        <v>-300</v>
      </c>
      <c r="AP665">
        <f>IF(E665&lt;F665,G665,H665)</f>
        <v>19</v>
      </c>
      <c r="AQ665">
        <f>IF(E665&lt;F665,H665,G665)</f>
        <v>14</v>
      </c>
    </row>
    <row r="666" spans="2:43" x14ac:dyDescent="0.25">
      <c r="B666" s="24">
        <v>44165</v>
      </c>
      <c r="C666" s="20" t="s">
        <v>19</v>
      </c>
      <c r="D666" s="20" t="s">
        <v>32</v>
      </c>
      <c r="E666" s="2">
        <v>245.00000000000003</v>
      </c>
      <c r="F666" s="2">
        <v>-312.49999999999994</v>
      </c>
      <c r="G666">
        <v>17</v>
      </c>
      <c r="H666">
        <v>23</v>
      </c>
      <c r="I666" s="9"/>
      <c r="J666" s="2" t="str">
        <f t="shared" si="262"/>
        <v>Seattle Seahawks</v>
      </c>
      <c r="K666" s="2" t="str">
        <f t="shared" si="263"/>
        <v>Philadelphia Eagles</v>
      </c>
      <c r="L666" s="17">
        <f t="shared" si="264"/>
        <v>-312.49999999999994</v>
      </c>
      <c r="M666" s="18">
        <f t="shared" si="265"/>
        <v>245.00000000000003</v>
      </c>
      <c r="N666" s="4">
        <f t="shared" si="243"/>
        <v>1.4</v>
      </c>
      <c r="O666" s="4">
        <f t="shared" si="244"/>
        <v>3.1</v>
      </c>
      <c r="P666" s="4"/>
      <c r="Q666" s="4"/>
      <c r="R666" s="1">
        <f t="shared" si="245"/>
        <v>0.7142857142857143</v>
      </c>
      <c r="S666" s="1">
        <f t="shared" si="246"/>
        <v>0.32258064516129031</v>
      </c>
      <c r="T666" s="1">
        <f t="shared" si="247"/>
        <v>3.5555555555555562E-2</v>
      </c>
      <c r="U666" s="1">
        <f t="shared" si="248"/>
        <v>0.19585253456221199</v>
      </c>
      <c r="V666" s="1">
        <f t="shared" si="249"/>
        <v>0.70685253456221198</v>
      </c>
      <c r="W666" s="1"/>
      <c r="X666" s="17">
        <f t="shared" si="250"/>
        <v>414.72223852086552</v>
      </c>
      <c r="Y666" s="18">
        <f t="shared" si="251"/>
        <v>2130.2265089838866</v>
      </c>
      <c r="Z666" s="2">
        <f t="shared" si="252"/>
        <v>393.98612659482222</v>
      </c>
      <c r="AA666" s="18">
        <f t="shared" si="253"/>
        <v>2023.7151835346922</v>
      </c>
      <c r="AB666" s="2">
        <f t="shared" si="254"/>
        <v>-253.81604389039978</v>
      </c>
      <c r="AC666" s="2">
        <f t="shared" si="255"/>
        <v>202.37151835346921</v>
      </c>
      <c r="AD666" s="2">
        <f t="shared" si="256"/>
        <v>393.98612659482222</v>
      </c>
      <c r="AE666" s="2">
        <f t="shared" si="257"/>
        <v>-1000</v>
      </c>
      <c r="AF666" s="5">
        <f t="shared" si="258"/>
        <v>0.39999999999999991</v>
      </c>
      <c r="AG666" s="5">
        <f t="shared" si="259"/>
        <v>-1</v>
      </c>
      <c r="AH666" s="3">
        <f t="shared" si="260"/>
        <v>202011</v>
      </c>
      <c r="AI666" s="21">
        <v>3.1</v>
      </c>
      <c r="AJ666" s="21">
        <v>1.4</v>
      </c>
      <c r="AK666" s="21">
        <v>3.45</v>
      </c>
      <c r="AL666" s="21">
        <v>1.32</v>
      </c>
      <c r="AO666">
        <f t="shared" si="261"/>
        <v>-400</v>
      </c>
      <c r="AP666">
        <f>IF(E666&lt;F666,G666,H666)</f>
        <v>23</v>
      </c>
      <c r="AQ666">
        <f>IF(E666&lt;F666,H666,G666)</f>
        <v>17</v>
      </c>
    </row>
    <row r="667" spans="2:43" x14ac:dyDescent="0.25">
      <c r="B667" s="24">
        <v>44164</v>
      </c>
      <c r="C667" s="20" t="s">
        <v>33</v>
      </c>
      <c r="D667" s="20" t="s">
        <v>37</v>
      </c>
      <c r="E667" s="2">
        <v>-434.78260869565219</v>
      </c>
      <c r="F667" s="2">
        <v>325</v>
      </c>
      <c r="G667">
        <v>41</v>
      </c>
      <c r="H667">
        <v>25</v>
      </c>
      <c r="I667" s="9"/>
      <c r="J667" s="2" t="str">
        <f t="shared" si="262"/>
        <v>Green Bay Packers</v>
      </c>
      <c r="K667" s="2" t="str">
        <f t="shared" si="263"/>
        <v>Chicago Bears</v>
      </c>
      <c r="L667" s="17">
        <f t="shared" si="264"/>
        <v>-434.78260869565219</v>
      </c>
      <c r="M667" s="18">
        <f t="shared" si="265"/>
        <v>325</v>
      </c>
      <c r="N667" s="4">
        <f t="shared" si="243"/>
        <v>1.23</v>
      </c>
      <c r="O667" s="4">
        <f t="shared" si="244"/>
        <v>4.25</v>
      </c>
      <c r="P667" s="4"/>
      <c r="Q667" s="4"/>
      <c r="R667" s="1">
        <f t="shared" si="245"/>
        <v>0.81300813008130079</v>
      </c>
      <c r="S667" s="1">
        <f t="shared" si="246"/>
        <v>0.23529411764705882</v>
      </c>
      <c r="T667" s="1">
        <f t="shared" si="247"/>
        <v>4.6076642335766471E-2</v>
      </c>
      <c r="U667" s="1">
        <f t="shared" si="248"/>
        <v>0.28885700621712096</v>
      </c>
      <c r="V667" s="1">
        <f t="shared" si="249"/>
        <v>0.79985700621712097</v>
      </c>
      <c r="W667" s="1"/>
      <c r="X667" s="17">
        <f t="shared" si="250"/>
        <v>250.2234677288684</v>
      </c>
      <c r="Y667" s="18">
        <f t="shared" si="251"/>
        <v>3342.2645955042926</v>
      </c>
      <c r="Z667" s="2">
        <f t="shared" si="252"/>
        <v>237.71229434242497</v>
      </c>
      <c r="AA667" s="18">
        <f t="shared" si="253"/>
        <v>3175.151365729078</v>
      </c>
      <c r="AB667" s="2">
        <f t="shared" si="254"/>
        <v>-420.67660100049278</v>
      </c>
      <c r="AC667" s="2">
        <f t="shared" si="255"/>
        <v>317.51513657290781</v>
      </c>
      <c r="AD667" s="2">
        <f t="shared" si="256"/>
        <v>237.71229434242497</v>
      </c>
      <c r="AE667" s="2">
        <f t="shared" si="257"/>
        <v>-1000</v>
      </c>
      <c r="AF667" s="5">
        <f t="shared" si="258"/>
        <v>0.22999999999999998</v>
      </c>
      <c r="AG667" s="5">
        <f t="shared" si="259"/>
        <v>-1</v>
      </c>
      <c r="AH667" s="3">
        <f t="shared" si="260"/>
        <v>202011</v>
      </c>
      <c r="AI667" s="21">
        <v>1.23</v>
      </c>
      <c r="AJ667" s="21">
        <v>4.25</v>
      </c>
      <c r="AK667" s="21">
        <v>1.23</v>
      </c>
      <c r="AL667" s="21">
        <v>4.25</v>
      </c>
      <c r="AO667">
        <f t="shared" si="261"/>
        <v>-500</v>
      </c>
      <c r="AP667">
        <f>IF(E667&lt;F667,G667,H667)</f>
        <v>41</v>
      </c>
      <c r="AQ667">
        <f>IF(E667&lt;F667,H667,G667)</f>
        <v>25</v>
      </c>
    </row>
    <row r="668" spans="2:43" x14ac:dyDescent="0.25">
      <c r="B668" s="24">
        <v>44164</v>
      </c>
      <c r="C668" s="20" t="s">
        <v>27</v>
      </c>
      <c r="D668" s="20" t="s">
        <v>20</v>
      </c>
      <c r="E668" s="2">
        <v>165</v>
      </c>
      <c r="F668" s="2">
        <v>-185.18518518518516</v>
      </c>
      <c r="G668">
        <v>24</v>
      </c>
      <c r="H668">
        <v>27</v>
      </c>
      <c r="I668" s="9"/>
      <c r="J668" s="2" t="str">
        <f t="shared" si="262"/>
        <v>Kansas City Chiefs</v>
      </c>
      <c r="K668" s="2" t="str">
        <f t="shared" si="263"/>
        <v>Tampa Bay Buccaneers</v>
      </c>
      <c r="L668" s="17">
        <f t="shared" si="264"/>
        <v>-185.18518518518516</v>
      </c>
      <c r="M668" s="18">
        <f t="shared" si="265"/>
        <v>165</v>
      </c>
      <c r="N668" s="4">
        <f t="shared" si="243"/>
        <v>1.52</v>
      </c>
      <c r="O668" s="4">
        <f t="shared" si="244"/>
        <v>2.67</v>
      </c>
      <c r="P668" s="4"/>
      <c r="Q668" s="4"/>
      <c r="R668" s="1">
        <f t="shared" si="245"/>
        <v>0.65789473684210531</v>
      </c>
      <c r="S668" s="1">
        <f t="shared" si="246"/>
        <v>0.37453183520599254</v>
      </c>
      <c r="T668" s="1">
        <f t="shared" si="247"/>
        <v>3.1408114558472477E-2</v>
      </c>
      <c r="U668" s="1">
        <f t="shared" si="248"/>
        <v>0.14168145081805639</v>
      </c>
      <c r="V668" s="1">
        <f t="shared" si="249"/>
        <v>0.6526814508180564</v>
      </c>
      <c r="W668" s="1"/>
      <c r="X668" s="17">
        <f t="shared" si="250"/>
        <v>532.14098354813416</v>
      </c>
      <c r="Y668" s="18">
        <f t="shared" si="251"/>
        <v>1687.6788921698521</v>
      </c>
      <c r="Z668" s="2">
        <f t="shared" si="252"/>
        <v>505.53393437072742</v>
      </c>
      <c r="AA668" s="18">
        <f t="shared" si="253"/>
        <v>1603.2949475613595</v>
      </c>
      <c r="AB668" s="2">
        <f t="shared" si="254"/>
        <v>-197.81065760595641</v>
      </c>
      <c r="AC668" s="2">
        <f t="shared" si="255"/>
        <v>160.32949475613594</v>
      </c>
      <c r="AD668" s="2">
        <f t="shared" si="256"/>
        <v>505.53393437072742</v>
      </c>
      <c r="AE668" s="2">
        <f t="shared" si="257"/>
        <v>-1000</v>
      </c>
      <c r="AF668" s="5">
        <f t="shared" si="258"/>
        <v>0.52</v>
      </c>
      <c r="AG668" s="5">
        <f t="shared" si="259"/>
        <v>-1</v>
      </c>
      <c r="AH668" s="3">
        <f t="shared" si="260"/>
        <v>202011</v>
      </c>
      <c r="AI668" s="21">
        <v>2.67</v>
      </c>
      <c r="AJ668" s="21">
        <v>1.52</v>
      </c>
      <c r="AK668" s="21">
        <v>2.65</v>
      </c>
      <c r="AL668" s="21">
        <v>1.54</v>
      </c>
      <c r="AO668">
        <f t="shared" si="261"/>
        <v>-190</v>
      </c>
      <c r="AP668">
        <f>IF(E668&lt;F668,G668,H668)</f>
        <v>27</v>
      </c>
      <c r="AQ668">
        <f>IF(E668&lt;F668,H668,G668)</f>
        <v>24</v>
      </c>
    </row>
    <row r="669" spans="2:43" x14ac:dyDescent="0.25">
      <c r="B669" s="24">
        <v>44164</v>
      </c>
      <c r="C669" s="20" t="s">
        <v>38</v>
      </c>
      <c r="D669" s="20" t="s">
        <v>43</v>
      </c>
      <c r="E669" s="2">
        <v>750</v>
      </c>
      <c r="F669" s="2">
        <v>-1249.9999999999989</v>
      </c>
      <c r="G669">
        <v>3</v>
      </c>
      <c r="H669">
        <v>31</v>
      </c>
      <c r="I669" s="9"/>
      <c r="J669" s="2" t="str">
        <f t="shared" si="262"/>
        <v>New Orleans Saints</v>
      </c>
      <c r="K669" s="2" t="str">
        <f t="shared" si="263"/>
        <v>Denver Broncos</v>
      </c>
      <c r="L669" s="17">
        <f t="shared" si="264"/>
        <v>-1249.9999999999989</v>
      </c>
      <c r="M669" s="18">
        <f t="shared" si="265"/>
        <v>750</v>
      </c>
      <c r="N669" s="4">
        <f t="shared" si="243"/>
        <v>1.38</v>
      </c>
      <c r="O669" s="4">
        <f t="shared" si="244"/>
        <v>3.15</v>
      </c>
      <c r="P669" s="4"/>
      <c r="Q669" s="4"/>
      <c r="R669" s="1">
        <f t="shared" si="245"/>
        <v>0.7246376811594204</v>
      </c>
      <c r="S669" s="1">
        <f t="shared" si="246"/>
        <v>0.31746031746031744</v>
      </c>
      <c r="T669" s="1">
        <f t="shared" si="247"/>
        <v>4.039735099337749E-2</v>
      </c>
      <c r="U669" s="1">
        <f t="shared" si="248"/>
        <v>0.20358868184955148</v>
      </c>
      <c r="V669" s="1">
        <f t="shared" si="249"/>
        <v>0.71458868184955149</v>
      </c>
      <c r="W669" s="1"/>
      <c r="X669" s="17">
        <f t="shared" si="250"/>
        <v>399.40643533805462</v>
      </c>
      <c r="Y669" s="18">
        <f t="shared" si="251"/>
        <v>2205.1924375584526</v>
      </c>
      <c r="Z669" s="2">
        <f t="shared" si="252"/>
        <v>379.43611357115185</v>
      </c>
      <c r="AA669" s="18">
        <f t="shared" si="253"/>
        <v>2094.93281568053</v>
      </c>
      <c r="AB669" s="2">
        <f t="shared" si="254"/>
        <v>-263.54897813712716</v>
      </c>
      <c r="AC669" s="2">
        <f t="shared" si="255"/>
        <v>209.49328156805299</v>
      </c>
      <c r="AD669" s="2">
        <f t="shared" si="256"/>
        <v>379.43611357115185</v>
      </c>
      <c r="AE669" s="2">
        <f t="shared" si="257"/>
        <v>-1000</v>
      </c>
      <c r="AF669" s="5">
        <f t="shared" si="258"/>
        <v>0.37999999999999989</v>
      </c>
      <c r="AG669" s="5">
        <f t="shared" si="259"/>
        <v>-1</v>
      </c>
      <c r="AH669" s="3">
        <f t="shared" si="260"/>
        <v>202011</v>
      </c>
      <c r="AI669" s="21">
        <v>3.15</v>
      </c>
      <c r="AJ669" s="21">
        <v>1.38</v>
      </c>
      <c r="AK669" s="21">
        <v>8.5</v>
      </c>
      <c r="AL669" s="21">
        <v>1.08</v>
      </c>
      <c r="AO669">
        <f t="shared" si="261"/>
        <v>-1300</v>
      </c>
      <c r="AP669">
        <f>IF(E669&lt;F669,G669,H669)</f>
        <v>31</v>
      </c>
      <c r="AQ669">
        <f>IF(E669&lt;F669,H669,G669)</f>
        <v>3</v>
      </c>
    </row>
    <row r="670" spans="2:43" x14ac:dyDescent="0.25">
      <c r="B670" s="24">
        <v>44164</v>
      </c>
      <c r="C670" s="20" t="s">
        <v>47</v>
      </c>
      <c r="D670" s="20" t="s">
        <v>22</v>
      </c>
      <c r="E670" s="2">
        <v>-294.11764705882348</v>
      </c>
      <c r="F670" s="2">
        <v>235</v>
      </c>
      <c r="G670">
        <v>20</v>
      </c>
      <c r="H670">
        <v>23</v>
      </c>
      <c r="I670" s="9"/>
      <c r="J670" s="2" t="str">
        <f t="shared" si="262"/>
        <v>Los Angeles Rams</v>
      </c>
      <c r="K670" s="2" t="str">
        <f t="shared" si="263"/>
        <v>San Francisco 49ers</v>
      </c>
      <c r="L670" s="17">
        <f t="shared" si="264"/>
        <v>-294.11764705882348</v>
      </c>
      <c r="M670" s="18">
        <f t="shared" si="265"/>
        <v>235</v>
      </c>
      <c r="N670" s="4">
        <f t="shared" si="243"/>
        <v>1.31</v>
      </c>
      <c r="O670" s="4">
        <f t="shared" si="244"/>
        <v>3.6</v>
      </c>
      <c r="P670" s="4"/>
      <c r="Q670" s="4"/>
      <c r="R670" s="1">
        <f t="shared" si="245"/>
        <v>0.76335877862595414</v>
      </c>
      <c r="S670" s="1">
        <f t="shared" si="246"/>
        <v>0.27777777777777779</v>
      </c>
      <c r="T670" s="1">
        <f t="shared" si="247"/>
        <v>3.9511201629327863E-2</v>
      </c>
      <c r="U670" s="1">
        <f t="shared" si="248"/>
        <v>0.24279050042408817</v>
      </c>
      <c r="V670" s="1">
        <f t="shared" si="249"/>
        <v>0.75379050042408813</v>
      </c>
      <c r="W670" s="1"/>
      <c r="X670" s="17">
        <f t="shared" si="250"/>
        <v>326.62855188197847</v>
      </c>
      <c r="Y670" s="18">
        <f t="shared" si="251"/>
        <v>2645.8589098869329</v>
      </c>
      <c r="Z670" s="2">
        <f t="shared" si="252"/>
        <v>310.29712428787951</v>
      </c>
      <c r="AA670" s="18">
        <f t="shared" si="253"/>
        <v>2513.565964392586</v>
      </c>
      <c r="AB670" s="2">
        <f t="shared" si="254"/>
        <v>-322.27175881663845</v>
      </c>
      <c r="AC670" s="2">
        <f t="shared" si="255"/>
        <v>251.3565964392586</v>
      </c>
      <c r="AD670" s="2">
        <f t="shared" si="256"/>
        <v>-1000</v>
      </c>
      <c r="AE670" s="2">
        <f t="shared" si="257"/>
        <v>2513.565964392586</v>
      </c>
      <c r="AF670" s="5">
        <f t="shared" si="258"/>
        <v>-1</v>
      </c>
      <c r="AG670" s="5">
        <f t="shared" si="259"/>
        <v>2.6</v>
      </c>
      <c r="AH670" s="3">
        <f t="shared" si="260"/>
        <v>202011</v>
      </c>
      <c r="AI670" s="21">
        <v>1.31</v>
      </c>
      <c r="AJ670" s="21">
        <v>3.6</v>
      </c>
      <c r="AK670" s="21">
        <v>1.34</v>
      </c>
      <c r="AL670" s="21">
        <v>3.35</v>
      </c>
      <c r="AO670">
        <f t="shared" si="261"/>
        <v>-300</v>
      </c>
      <c r="AP670">
        <f>IF(E670&lt;F670,G670,H670)</f>
        <v>20</v>
      </c>
      <c r="AQ670">
        <f>IF(E670&lt;F670,H670,G670)</f>
        <v>23</v>
      </c>
    </row>
    <row r="671" spans="2:43" x14ac:dyDescent="0.25">
      <c r="B671" s="24">
        <v>44164</v>
      </c>
      <c r="C671" s="20" t="s">
        <v>35</v>
      </c>
      <c r="D671" s="20" t="s">
        <v>50</v>
      </c>
      <c r="E671" s="2">
        <v>150</v>
      </c>
      <c r="F671" s="2">
        <v>-172.41379310344826</v>
      </c>
      <c r="G671">
        <v>43</v>
      </c>
      <c r="H671">
        <v>6</v>
      </c>
      <c r="I671" s="9"/>
      <c r="J671" s="2" t="str">
        <f t="shared" si="262"/>
        <v>Las Vegas Raiders</v>
      </c>
      <c r="K671" s="2" t="str">
        <f t="shared" si="263"/>
        <v>Atlanta Falcons</v>
      </c>
      <c r="L671" s="17">
        <f t="shared" si="264"/>
        <v>-172.41379310344826</v>
      </c>
      <c r="M671" s="18">
        <f t="shared" si="265"/>
        <v>150</v>
      </c>
      <c r="N671" s="4">
        <f t="shared" si="243"/>
        <v>1.62</v>
      </c>
      <c r="O671" s="4">
        <f t="shared" si="244"/>
        <v>2.4</v>
      </c>
      <c r="P671" s="4"/>
      <c r="Q671" s="4"/>
      <c r="R671" s="1">
        <f t="shared" si="245"/>
        <v>0.61728395061728392</v>
      </c>
      <c r="S671" s="1">
        <f t="shared" si="246"/>
        <v>0.41666666666666669</v>
      </c>
      <c r="T671" s="1">
        <f t="shared" si="247"/>
        <v>3.2835820895522283E-2</v>
      </c>
      <c r="U671" s="1">
        <f t="shared" si="248"/>
        <v>0.10030864197530862</v>
      </c>
      <c r="V671" s="1">
        <f t="shared" si="249"/>
        <v>0.61130864197530865</v>
      </c>
      <c r="W671" s="1"/>
      <c r="X671" s="17">
        <f t="shared" si="250"/>
        <v>635.83488165441463</v>
      </c>
      <c r="Y671" s="18">
        <f t="shared" si="251"/>
        <v>1423.7849094482656</v>
      </c>
      <c r="Z671" s="2">
        <f t="shared" si="252"/>
        <v>604.04313757169382</v>
      </c>
      <c r="AA671" s="18">
        <f t="shared" si="253"/>
        <v>1352.5956639758522</v>
      </c>
      <c r="AB671" s="2">
        <f t="shared" si="254"/>
        <v>-165.55109027810289</v>
      </c>
      <c r="AC671" s="2">
        <f t="shared" si="255"/>
        <v>135.25956639758522</v>
      </c>
      <c r="AD671" s="2">
        <f t="shared" si="256"/>
        <v>-1000</v>
      </c>
      <c r="AE671" s="2">
        <f t="shared" si="257"/>
        <v>1352.5956639758522</v>
      </c>
      <c r="AF671" s="5">
        <f t="shared" si="258"/>
        <v>-1</v>
      </c>
      <c r="AG671" s="5">
        <f t="shared" si="259"/>
        <v>1.4</v>
      </c>
      <c r="AH671" s="3">
        <f t="shared" si="260"/>
        <v>202011</v>
      </c>
      <c r="AI671" s="21">
        <v>2.4</v>
      </c>
      <c r="AJ671" s="21">
        <v>1.62</v>
      </c>
      <c r="AK671" s="21">
        <v>2.5</v>
      </c>
      <c r="AL671" s="21">
        <v>1.58</v>
      </c>
      <c r="AO671">
        <f t="shared" si="261"/>
        <v>-180</v>
      </c>
      <c r="AP671">
        <f>IF(E671&lt;F671,G671,H671)</f>
        <v>6</v>
      </c>
      <c r="AQ671">
        <f>IF(E671&lt;F671,H671,G671)</f>
        <v>43</v>
      </c>
    </row>
    <row r="672" spans="2:43" x14ac:dyDescent="0.25">
      <c r="B672" s="24">
        <v>44164</v>
      </c>
      <c r="C672" s="20" t="s">
        <v>24</v>
      </c>
      <c r="D672" s="20" t="s">
        <v>31</v>
      </c>
      <c r="E672" s="2">
        <v>-222.22222222222226</v>
      </c>
      <c r="F672" s="2">
        <v>179.99999999999997</v>
      </c>
      <c r="G672">
        <v>27</v>
      </c>
      <c r="H672">
        <v>17</v>
      </c>
      <c r="I672" s="9"/>
      <c r="J672" s="2" t="str">
        <f t="shared" si="262"/>
        <v>Buffalo Bills</v>
      </c>
      <c r="K672" s="2" t="str">
        <f t="shared" si="263"/>
        <v>Los Angeles Chargers</v>
      </c>
      <c r="L672" s="17">
        <f t="shared" si="264"/>
        <v>-222.22222222222226</v>
      </c>
      <c r="M672" s="18">
        <f t="shared" si="265"/>
        <v>179.99999999999997</v>
      </c>
      <c r="N672" s="4">
        <f t="shared" si="243"/>
        <v>1.4</v>
      </c>
      <c r="O672" s="4">
        <f t="shared" si="244"/>
        <v>3.05</v>
      </c>
      <c r="P672" s="4"/>
      <c r="Q672" s="4"/>
      <c r="R672" s="1">
        <f t="shared" si="245"/>
        <v>0.7142857142857143</v>
      </c>
      <c r="S672" s="1">
        <f t="shared" si="246"/>
        <v>0.32786885245901642</v>
      </c>
      <c r="T672" s="1">
        <f t="shared" si="247"/>
        <v>4.0449438202247112E-2</v>
      </c>
      <c r="U672" s="1">
        <f t="shared" si="248"/>
        <v>0.19320843091334894</v>
      </c>
      <c r="V672" s="1">
        <f t="shared" si="249"/>
        <v>0.70420843091334895</v>
      </c>
      <c r="W672" s="1"/>
      <c r="X672" s="17">
        <f t="shared" si="250"/>
        <v>420.03412072617954</v>
      </c>
      <c r="Y672" s="18">
        <f t="shared" si="251"/>
        <v>2105.3798440390528</v>
      </c>
      <c r="Z672" s="2">
        <f t="shared" si="252"/>
        <v>399.03241468987056</v>
      </c>
      <c r="AA672" s="18">
        <f t="shared" si="253"/>
        <v>2000.1108518371002</v>
      </c>
      <c r="AB672" s="2">
        <f t="shared" si="254"/>
        <v>-250.60620721181351</v>
      </c>
      <c r="AC672" s="2">
        <f t="shared" si="255"/>
        <v>200.01108518371001</v>
      </c>
      <c r="AD672" s="2">
        <f t="shared" si="256"/>
        <v>399.03241468987056</v>
      </c>
      <c r="AE672" s="2">
        <f t="shared" si="257"/>
        <v>-1000</v>
      </c>
      <c r="AF672" s="5">
        <f t="shared" si="258"/>
        <v>0.39999999999999991</v>
      </c>
      <c r="AG672" s="5">
        <f t="shared" si="259"/>
        <v>-1</v>
      </c>
      <c r="AH672" s="3">
        <f t="shared" si="260"/>
        <v>202011</v>
      </c>
      <c r="AI672" s="21">
        <v>1.4</v>
      </c>
      <c r="AJ672" s="21">
        <v>3.05</v>
      </c>
      <c r="AK672" s="21">
        <v>1.45</v>
      </c>
      <c r="AL672" s="21">
        <v>2.8</v>
      </c>
      <c r="AO672">
        <f t="shared" si="261"/>
        <v>-300</v>
      </c>
      <c r="AP672">
        <f>IF(E672&lt;F672,G672,H672)</f>
        <v>27</v>
      </c>
      <c r="AQ672">
        <f>IF(E672&lt;F672,H672,G672)</f>
        <v>17</v>
      </c>
    </row>
    <row r="673" spans="2:43" x14ac:dyDescent="0.25">
      <c r="B673" s="24">
        <v>44164</v>
      </c>
      <c r="C673" s="20" t="s">
        <v>21</v>
      </c>
      <c r="D673" s="20" t="s">
        <v>25</v>
      </c>
      <c r="E673" s="2">
        <v>225</v>
      </c>
      <c r="F673" s="2">
        <v>-277.77777777777771</v>
      </c>
      <c r="G673">
        <v>17</v>
      </c>
      <c r="H673">
        <v>19</v>
      </c>
      <c r="I673" s="9"/>
      <c r="J673" s="2" t="str">
        <f t="shared" si="262"/>
        <v>New York Giants</v>
      </c>
      <c r="K673" s="2" t="str">
        <f t="shared" si="263"/>
        <v>Cincinnati Bengals</v>
      </c>
      <c r="L673" s="17">
        <f t="shared" si="264"/>
        <v>-277.77777777777771</v>
      </c>
      <c r="M673" s="18">
        <f t="shared" si="265"/>
        <v>225</v>
      </c>
      <c r="N673" s="4">
        <f t="shared" si="243"/>
        <v>1.42</v>
      </c>
      <c r="O673" s="4">
        <f t="shared" si="244"/>
        <v>2.95</v>
      </c>
      <c r="P673" s="4"/>
      <c r="Q673" s="4"/>
      <c r="R673" s="1">
        <f t="shared" si="245"/>
        <v>0.70422535211267612</v>
      </c>
      <c r="S673" s="1">
        <f t="shared" si="246"/>
        <v>0.33898305084745761</v>
      </c>
      <c r="T673" s="1">
        <f t="shared" si="247"/>
        <v>4.1418764302059485E-2</v>
      </c>
      <c r="U673" s="1">
        <f t="shared" si="248"/>
        <v>0.18262115063260925</v>
      </c>
      <c r="V673" s="1">
        <f t="shared" si="249"/>
        <v>0.69362115063260932</v>
      </c>
      <c r="W673" s="1"/>
      <c r="X673" s="17">
        <f t="shared" si="250"/>
        <v>441.70920838841397</v>
      </c>
      <c r="Y673" s="18">
        <f t="shared" si="251"/>
        <v>2009.6149174189422</v>
      </c>
      <c r="Z673" s="2">
        <f t="shared" si="252"/>
        <v>419.62374796899326</v>
      </c>
      <c r="AA673" s="18">
        <f t="shared" si="253"/>
        <v>1909.134171547995</v>
      </c>
      <c r="AB673" s="2">
        <f t="shared" si="254"/>
        <v>-238.30872414634925</v>
      </c>
      <c r="AC673" s="2">
        <f t="shared" si="255"/>
        <v>190.9134171547995</v>
      </c>
      <c r="AD673" s="2">
        <f t="shared" si="256"/>
        <v>419.62374796899326</v>
      </c>
      <c r="AE673" s="2">
        <f t="shared" si="257"/>
        <v>-1000</v>
      </c>
      <c r="AF673" s="5">
        <f t="shared" si="258"/>
        <v>0.41999999999999993</v>
      </c>
      <c r="AG673" s="5">
        <f t="shared" si="259"/>
        <v>-1</v>
      </c>
      <c r="AH673" s="3">
        <f t="shared" si="260"/>
        <v>202011</v>
      </c>
      <c r="AI673" s="21">
        <v>2.95</v>
      </c>
      <c r="AJ673" s="21">
        <v>1.42</v>
      </c>
      <c r="AK673" s="21">
        <v>3.25</v>
      </c>
      <c r="AL673" s="21">
        <v>1.36</v>
      </c>
      <c r="AO673">
        <f t="shared" si="261"/>
        <v>-300</v>
      </c>
      <c r="AP673">
        <f>IF(E673&lt;F673,G673,H673)</f>
        <v>19</v>
      </c>
      <c r="AQ673">
        <f>IF(E673&lt;F673,H673,G673)</f>
        <v>17</v>
      </c>
    </row>
    <row r="674" spans="2:43" x14ac:dyDescent="0.25">
      <c r="B674" s="24">
        <v>44164</v>
      </c>
      <c r="C674" s="20" t="s">
        <v>39</v>
      </c>
      <c r="D674" s="20" t="s">
        <v>41</v>
      </c>
      <c r="E674" s="2">
        <v>-161.29032258064512</v>
      </c>
      <c r="F674" s="2">
        <v>140</v>
      </c>
      <c r="G674">
        <v>26</v>
      </c>
      <c r="H674">
        <v>45</v>
      </c>
      <c r="I674" s="9"/>
      <c r="J674" s="2" t="str">
        <f t="shared" si="262"/>
        <v>Indianapolis Colts</v>
      </c>
      <c r="K674" s="2" t="str">
        <f t="shared" si="263"/>
        <v>Tennessee Titans</v>
      </c>
      <c r="L674" s="17">
        <f t="shared" si="264"/>
        <v>-161.29032258064512</v>
      </c>
      <c r="M674" s="18">
        <f t="shared" si="265"/>
        <v>140</v>
      </c>
      <c r="N674" s="4">
        <f t="shared" si="243"/>
        <v>1.5</v>
      </c>
      <c r="O674" s="4">
        <f t="shared" si="244"/>
        <v>2.7</v>
      </c>
      <c r="P674" s="4"/>
      <c r="Q674" s="4"/>
      <c r="R674" s="1">
        <f t="shared" si="245"/>
        <v>0.66666666666666663</v>
      </c>
      <c r="S674" s="1">
        <f t="shared" si="246"/>
        <v>0.37037037037037035</v>
      </c>
      <c r="T674" s="1">
        <f t="shared" si="247"/>
        <v>3.5714285714285587E-2</v>
      </c>
      <c r="U674" s="1">
        <f t="shared" si="248"/>
        <v>0.14814814814814814</v>
      </c>
      <c r="V674" s="1">
        <f t="shared" si="249"/>
        <v>0.65914814814814815</v>
      </c>
      <c r="W674" s="1"/>
      <c r="X674" s="17">
        <f t="shared" si="250"/>
        <v>517.10962521773342</v>
      </c>
      <c r="Y674" s="18">
        <f t="shared" si="251"/>
        <v>1734.0124117028765</v>
      </c>
      <c r="Z674" s="2">
        <f t="shared" si="252"/>
        <v>491.25414395684675</v>
      </c>
      <c r="AA674" s="18">
        <f t="shared" si="253"/>
        <v>1647.3117911177326</v>
      </c>
      <c r="AB674" s="2">
        <f t="shared" si="254"/>
        <v>-203.56062382403903</v>
      </c>
      <c r="AC674" s="2">
        <f t="shared" si="255"/>
        <v>164.73117911177326</v>
      </c>
      <c r="AD674" s="2">
        <f t="shared" si="256"/>
        <v>-1000</v>
      </c>
      <c r="AE674" s="2">
        <f t="shared" si="257"/>
        <v>1647.3117911177326</v>
      </c>
      <c r="AF674" s="5">
        <f t="shared" si="258"/>
        <v>-1</v>
      </c>
      <c r="AG674" s="5">
        <f t="shared" si="259"/>
        <v>1.7000000000000002</v>
      </c>
      <c r="AH674" s="3">
        <f t="shared" si="260"/>
        <v>202011</v>
      </c>
      <c r="AI674" s="21">
        <v>1.5</v>
      </c>
      <c r="AJ674" s="21">
        <v>2.7</v>
      </c>
      <c r="AK674" s="21">
        <v>1.62</v>
      </c>
      <c r="AL674" s="21">
        <v>2.4</v>
      </c>
      <c r="AO674">
        <f t="shared" si="261"/>
        <v>-170</v>
      </c>
      <c r="AP674">
        <f>IF(E674&lt;F674,G674,H674)</f>
        <v>26</v>
      </c>
      <c r="AQ674">
        <f>IF(E674&lt;F674,H674,G674)</f>
        <v>45</v>
      </c>
    </row>
    <row r="675" spans="2:43" x14ac:dyDescent="0.25">
      <c r="B675" s="24">
        <v>44164</v>
      </c>
      <c r="C675" s="20" t="s">
        <v>26</v>
      </c>
      <c r="D675" s="20" t="s">
        <v>46</v>
      </c>
      <c r="E675" s="2">
        <v>260</v>
      </c>
      <c r="F675" s="2">
        <v>-322.58064516129025</v>
      </c>
      <c r="G675">
        <v>25</v>
      </c>
      <c r="H675">
        <v>27</v>
      </c>
      <c r="I675" s="9"/>
      <c r="J675" s="2" t="str">
        <f t="shared" si="262"/>
        <v>Cleveland Browns</v>
      </c>
      <c r="K675" s="2" t="str">
        <f t="shared" si="263"/>
        <v>Jacksonville Jaguars</v>
      </c>
      <c r="L675" s="17">
        <f t="shared" si="264"/>
        <v>-322.58064516129025</v>
      </c>
      <c r="M675" s="18">
        <f t="shared" si="265"/>
        <v>260</v>
      </c>
      <c r="N675" s="4">
        <f t="shared" si="243"/>
        <v>1.35</v>
      </c>
      <c r="O675" s="4">
        <f t="shared" si="244"/>
        <v>3.3</v>
      </c>
      <c r="P675" s="4"/>
      <c r="Q675" s="4"/>
      <c r="R675" s="1">
        <f t="shared" si="245"/>
        <v>0.7407407407407407</v>
      </c>
      <c r="S675" s="1">
        <f t="shared" si="246"/>
        <v>0.30303030303030304</v>
      </c>
      <c r="T675" s="1">
        <f t="shared" si="247"/>
        <v>4.1935483870967794E-2</v>
      </c>
      <c r="U675" s="1">
        <f t="shared" si="248"/>
        <v>0.21885521885521883</v>
      </c>
      <c r="V675" s="1">
        <f t="shared" si="249"/>
        <v>0.72985521885521887</v>
      </c>
      <c r="W675" s="1"/>
      <c r="X675" s="17">
        <f t="shared" si="250"/>
        <v>370.13475298361828</v>
      </c>
      <c r="Y675" s="18">
        <f t="shared" si="251"/>
        <v>2363.8563841328437</v>
      </c>
      <c r="Z675" s="2">
        <f t="shared" si="252"/>
        <v>351.62801533443735</v>
      </c>
      <c r="AA675" s="18">
        <f t="shared" si="253"/>
        <v>2245.6635649262016</v>
      </c>
      <c r="AB675" s="2">
        <f t="shared" si="254"/>
        <v>-284.39144675343596</v>
      </c>
      <c r="AC675" s="2">
        <f t="shared" si="255"/>
        <v>224.56635649262017</v>
      </c>
      <c r="AD675" s="2">
        <f t="shared" si="256"/>
        <v>351.62801533443735</v>
      </c>
      <c r="AE675" s="2">
        <f t="shared" si="257"/>
        <v>-1000</v>
      </c>
      <c r="AF675" s="5">
        <f t="shared" si="258"/>
        <v>0.35000000000000009</v>
      </c>
      <c r="AG675" s="5">
        <f t="shared" si="259"/>
        <v>-1</v>
      </c>
      <c r="AH675" s="3">
        <f t="shared" si="260"/>
        <v>202011</v>
      </c>
      <c r="AI675" s="21">
        <v>3.3</v>
      </c>
      <c r="AJ675" s="21">
        <v>1.35</v>
      </c>
      <c r="AK675" s="21">
        <v>3.6</v>
      </c>
      <c r="AL675" s="21">
        <v>1.31</v>
      </c>
      <c r="AO675">
        <f t="shared" si="261"/>
        <v>-400</v>
      </c>
      <c r="AP675">
        <f>IF(E675&lt;F675,G675,H675)</f>
        <v>27</v>
      </c>
      <c r="AQ675">
        <f>IF(E675&lt;F675,H675,G675)</f>
        <v>25</v>
      </c>
    </row>
    <row r="676" spans="2:43" x14ac:dyDescent="0.25">
      <c r="B676" s="24">
        <v>44164</v>
      </c>
      <c r="C676" s="20" t="s">
        <v>29</v>
      </c>
      <c r="D676" s="20" t="s">
        <v>44</v>
      </c>
      <c r="E676" s="2">
        <v>-161.29032258064512</v>
      </c>
      <c r="F676" s="2">
        <v>140</v>
      </c>
      <c r="G676">
        <v>28</v>
      </c>
      <c r="H676">
        <v>27</v>
      </c>
      <c r="I676" s="9"/>
      <c r="J676" s="2" t="str">
        <f t="shared" si="262"/>
        <v>Minnesota Vikings</v>
      </c>
      <c r="K676" s="2" t="str">
        <f t="shared" si="263"/>
        <v>Carolina Panthers</v>
      </c>
      <c r="L676" s="17">
        <f t="shared" si="264"/>
        <v>-161.29032258064512</v>
      </c>
      <c r="M676" s="18">
        <f t="shared" si="265"/>
        <v>140</v>
      </c>
      <c r="N676" s="4">
        <f t="shared" si="243"/>
        <v>1.44</v>
      </c>
      <c r="O676" s="4">
        <f t="shared" si="244"/>
        <v>2.85</v>
      </c>
      <c r="P676" s="4"/>
      <c r="Q676" s="4"/>
      <c r="R676" s="1">
        <f t="shared" si="245"/>
        <v>0.69444444444444442</v>
      </c>
      <c r="S676" s="1">
        <f t="shared" si="246"/>
        <v>0.35087719298245612</v>
      </c>
      <c r="T676" s="1">
        <f t="shared" si="247"/>
        <v>4.3356643356643354E-2</v>
      </c>
      <c r="U676" s="1">
        <f t="shared" si="248"/>
        <v>0.17178362573099415</v>
      </c>
      <c r="V676" s="1">
        <f t="shared" si="249"/>
        <v>0.68278362573099416</v>
      </c>
      <c r="W676" s="1"/>
      <c r="X676" s="17">
        <f t="shared" si="250"/>
        <v>464.59282606461329</v>
      </c>
      <c r="Y676" s="18">
        <f t="shared" si="251"/>
        <v>1917.3510160506185</v>
      </c>
      <c r="Z676" s="2">
        <f t="shared" si="252"/>
        <v>441.36318476138263</v>
      </c>
      <c r="AA676" s="18">
        <f t="shared" si="253"/>
        <v>1821.4834652480874</v>
      </c>
      <c r="AB676" s="2">
        <f t="shared" si="254"/>
        <v>-226.57077765573882</v>
      </c>
      <c r="AC676" s="2">
        <f t="shared" si="255"/>
        <v>182.14834652480874</v>
      </c>
      <c r="AD676" s="2">
        <f t="shared" si="256"/>
        <v>441.36318476138263</v>
      </c>
      <c r="AE676" s="2">
        <f t="shared" si="257"/>
        <v>-1000</v>
      </c>
      <c r="AF676" s="5">
        <f t="shared" si="258"/>
        <v>0.43999999999999995</v>
      </c>
      <c r="AG676" s="5">
        <f t="shared" si="259"/>
        <v>-1</v>
      </c>
      <c r="AH676" s="3">
        <f t="shared" si="260"/>
        <v>202011</v>
      </c>
      <c r="AI676" s="21">
        <v>1.44</v>
      </c>
      <c r="AJ676" s="21">
        <v>2.85</v>
      </c>
      <c r="AK676" s="21">
        <v>1.62</v>
      </c>
      <c r="AL676" s="21">
        <v>2.4</v>
      </c>
      <c r="AO676">
        <f t="shared" si="261"/>
        <v>-170</v>
      </c>
      <c r="AP676">
        <f>IF(E676&lt;F676,G676,H676)</f>
        <v>28</v>
      </c>
      <c r="AQ676">
        <f>IF(E676&lt;F676,H676,G676)</f>
        <v>27</v>
      </c>
    </row>
    <row r="677" spans="2:43" x14ac:dyDescent="0.25">
      <c r="B677" s="24">
        <v>44164</v>
      </c>
      <c r="C677" s="20" t="s">
        <v>36</v>
      </c>
      <c r="D677" s="20" t="s">
        <v>48</v>
      </c>
      <c r="E677" s="2">
        <v>110.00000000000001</v>
      </c>
      <c r="F677" s="2">
        <v>-131.57894736842104</v>
      </c>
      <c r="G677">
        <v>20</v>
      </c>
      <c r="H677">
        <v>17</v>
      </c>
      <c r="I677" s="9"/>
      <c r="J677" s="2" t="str">
        <f t="shared" si="262"/>
        <v>Arizona Cardinals</v>
      </c>
      <c r="K677" s="2" t="str">
        <f t="shared" si="263"/>
        <v>New England Patriots</v>
      </c>
      <c r="L677" s="17">
        <f t="shared" si="264"/>
        <v>-131.57894736842104</v>
      </c>
      <c r="M677" s="18">
        <f t="shared" si="265"/>
        <v>110.00000000000001</v>
      </c>
      <c r="N677" s="4">
        <f t="shared" si="243"/>
        <v>1.71</v>
      </c>
      <c r="O677" s="4">
        <f t="shared" si="244"/>
        <v>2.2000000000000002</v>
      </c>
      <c r="P677" s="4"/>
      <c r="Q677" s="4"/>
      <c r="R677" s="1">
        <f t="shared" si="245"/>
        <v>0.58479532163742687</v>
      </c>
      <c r="S677" s="1">
        <f t="shared" si="246"/>
        <v>0.45454545454545453</v>
      </c>
      <c r="T677" s="1">
        <f t="shared" si="247"/>
        <v>3.7851662404092101E-2</v>
      </c>
      <c r="U677" s="1">
        <f t="shared" si="248"/>
        <v>6.5124933545986169E-2</v>
      </c>
      <c r="V677" s="1">
        <f t="shared" si="249"/>
        <v>0.57612493354598615</v>
      </c>
      <c r="W677" s="1"/>
      <c r="X677" s="17">
        <f t="shared" si="250"/>
        <v>735.73463284275692</v>
      </c>
      <c r="Y677" s="18">
        <f t="shared" si="251"/>
        <v>1235.8449349286186</v>
      </c>
      <c r="Z677" s="2">
        <f t="shared" si="252"/>
        <v>698.94790120061907</v>
      </c>
      <c r="AA677" s="18">
        <f t="shared" si="253"/>
        <v>1174.0526881821877</v>
      </c>
      <c r="AB677" s="2">
        <f t="shared" si="254"/>
        <v>-143.07218009843768</v>
      </c>
      <c r="AC677" s="2">
        <f t="shared" si="255"/>
        <v>117.40526881821877</v>
      </c>
      <c r="AD677" s="2">
        <f t="shared" si="256"/>
        <v>-1000</v>
      </c>
      <c r="AE677" s="2">
        <f t="shared" si="257"/>
        <v>1174.0526881821877</v>
      </c>
      <c r="AF677" s="5">
        <f t="shared" si="258"/>
        <v>-1</v>
      </c>
      <c r="AG677" s="5">
        <f t="shared" si="259"/>
        <v>1.2000000000000002</v>
      </c>
      <c r="AH677" s="3">
        <f t="shared" si="260"/>
        <v>202011</v>
      </c>
      <c r="AI677" s="21">
        <v>2.2000000000000002</v>
      </c>
      <c r="AJ677" s="21">
        <v>1.71</v>
      </c>
      <c r="AK677" s="21">
        <v>2.1</v>
      </c>
      <c r="AL677" s="21">
        <v>1.76</v>
      </c>
      <c r="AO677">
        <f t="shared" si="261"/>
        <v>-140</v>
      </c>
      <c r="AP677">
        <f>IF(E677&lt;F677,G677,H677)</f>
        <v>17</v>
      </c>
      <c r="AQ677">
        <f>IF(E677&lt;F677,H677,G677)</f>
        <v>20</v>
      </c>
    </row>
    <row r="678" spans="2:43" x14ac:dyDescent="0.25">
      <c r="B678" s="24">
        <v>44164</v>
      </c>
      <c r="C678" s="20" t="s">
        <v>42</v>
      </c>
      <c r="D678" s="20" t="s">
        <v>30</v>
      </c>
      <c r="E678" s="2">
        <v>254.99999999999997</v>
      </c>
      <c r="F678" s="2">
        <v>-322.58064516129025</v>
      </c>
      <c r="G678">
        <v>3</v>
      </c>
      <c r="H678">
        <v>20</v>
      </c>
      <c r="I678" s="9"/>
      <c r="J678" s="2" t="str">
        <f t="shared" si="262"/>
        <v>Miami Dolphins</v>
      </c>
      <c r="K678" s="2" t="str">
        <f t="shared" si="263"/>
        <v>New York Jets</v>
      </c>
      <c r="L678" s="17">
        <f t="shared" si="264"/>
        <v>-322.58064516129025</v>
      </c>
      <c r="M678" s="18">
        <f t="shared" si="265"/>
        <v>254.99999999999997</v>
      </c>
      <c r="N678" s="4">
        <f t="shared" si="243"/>
        <v>1.32</v>
      </c>
      <c r="O678" s="4">
        <f t="shared" si="244"/>
        <v>3.45</v>
      </c>
      <c r="P678" s="4"/>
      <c r="Q678" s="4"/>
      <c r="R678" s="1">
        <f t="shared" si="245"/>
        <v>0.75757575757575757</v>
      </c>
      <c r="S678" s="1">
        <f t="shared" si="246"/>
        <v>0.28985507246376813</v>
      </c>
      <c r="T678" s="1">
        <f t="shared" si="247"/>
        <v>4.5283018867924518E-2</v>
      </c>
      <c r="U678" s="1">
        <f t="shared" si="248"/>
        <v>0.23386034255599472</v>
      </c>
      <c r="V678" s="1">
        <f t="shared" si="249"/>
        <v>0.74486034255599476</v>
      </c>
      <c r="W678" s="1"/>
      <c r="X678" s="17">
        <f t="shared" si="250"/>
        <v>342.5335500726099</v>
      </c>
      <c r="Y678" s="18">
        <f t="shared" si="251"/>
        <v>2535.4217462272254</v>
      </c>
      <c r="Z678" s="2">
        <f t="shared" si="252"/>
        <v>325.4068725689794</v>
      </c>
      <c r="AA678" s="18">
        <f t="shared" si="253"/>
        <v>2408.6506589158639</v>
      </c>
      <c r="AB678" s="2">
        <f t="shared" si="254"/>
        <v>-307.30758453419605</v>
      </c>
      <c r="AC678" s="2">
        <f t="shared" si="255"/>
        <v>240.8650658915864</v>
      </c>
      <c r="AD678" s="2">
        <f t="shared" si="256"/>
        <v>325.4068725689794</v>
      </c>
      <c r="AE678" s="2">
        <f t="shared" si="257"/>
        <v>-1000</v>
      </c>
      <c r="AF678" s="5">
        <f t="shared" si="258"/>
        <v>0.32000000000000006</v>
      </c>
      <c r="AG678" s="5">
        <f t="shared" si="259"/>
        <v>-1</v>
      </c>
      <c r="AH678" s="3">
        <f t="shared" si="260"/>
        <v>202011</v>
      </c>
      <c r="AI678" s="21">
        <v>3.45</v>
      </c>
      <c r="AJ678" s="21">
        <v>1.32</v>
      </c>
      <c r="AK678" s="21">
        <v>3.55</v>
      </c>
      <c r="AL678" s="21">
        <v>1.31</v>
      </c>
      <c r="AO678">
        <f t="shared" si="261"/>
        <v>-400</v>
      </c>
      <c r="AP678">
        <f>IF(E678&lt;F678,G678,H678)</f>
        <v>20</v>
      </c>
      <c r="AQ678">
        <f>IF(E678&lt;F678,H678,G678)</f>
        <v>3</v>
      </c>
    </row>
    <row r="679" spans="2:43" x14ac:dyDescent="0.25">
      <c r="B679" s="24">
        <v>44161</v>
      </c>
      <c r="C679" s="20" t="s">
        <v>23</v>
      </c>
      <c r="D679" s="20" t="s">
        <v>51</v>
      </c>
      <c r="E679" s="2">
        <v>-151.51515151515153</v>
      </c>
      <c r="F679" s="2">
        <v>129.99999999999997</v>
      </c>
      <c r="G679">
        <v>16</v>
      </c>
      <c r="H679">
        <v>41</v>
      </c>
      <c r="I679" s="9"/>
      <c r="J679" s="2" t="str">
        <f t="shared" si="262"/>
        <v>Dallas Cowboys</v>
      </c>
      <c r="K679" s="2" t="str">
        <f t="shared" si="263"/>
        <v>Washington Football Team</v>
      </c>
      <c r="L679" s="17">
        <f t="shared" si="264"/>
        <v>-151.51515151515153</v>
      </c>
      <c r="M679" s="18">
        <f t="shared" si="265"/>
        <v>129.99999999999997</v>
      </c>
      <c r="N679" s="4">
        <f t="shared" si="243"/>
        <v>1.66</v>
      </c>
      <c r="O679" s="4">
        <f t="shared" si="244"/>
        <v>2.2999999999999998</v>
      </c>
      <c r="P679" s="4"/>
      <c r="Q679" s="4"/>
      <c r="R679" s="1">
        <f t="shared" si="245"/>
        <v>0.60240963855421692</v>
      </c>
      <c r="S679" s="1">
        <f t="shared" si="246"/>
        <v>0.43478260869565222</v>
      </c>
      <c r="T679" s="1">
        <f t="shared" si="247"/>
        <v>3.5858585858585923E-2</v>
      </c>
      <c r="U679" s="1">
        <f t="shared" si="248"/>
        <v>8.3813514929282351E-2</v>
      </c>
      <c r="V679" s="1">
        <f t="shared" si="249"/>
        <v>0.59481351492928236</v>
      </c>
      <c r="W679" s="1"/>
      <c r="X679" s="17">
        <f t="shared" si="250"/>
        <v>681.19919084032654</v>
      </c>
      <c r="Y679" s="18">
        <f t="shared" si="251"/>
        <v>1332.032655245516</v>
      </c>
      <c r="Z679" s="2">
        <f t="shared" si="252"/>
        <v>647.13923129831016</v>
      </c>
      <c r="AA679" s="18">
        <f t="shared" si="253"/>
        <v>1265.4310224832402</v>
      </c>
      <c r="AB679" s="2">
        <f t="shared" si="254"/>
        <v>-154.5262521009227</v>
      </c>
      <c r="AC679" s="2">
        <f t="shared" si="255"/>
        <v>126.54310224832402</v>
      </c>
      <c r="AD679" s="2">
        <f t="shared" si="256"/>
        <v>-1000</v>
      </c>
      <c r="AE679" s="2">
        <f t="shared" si="257"/>
        <v>1265.4310224832402</v>
      </c>
      <c r="AF679" s="5">
        <f t="shared" si="258"/>
        <v>-1</v>
      </c>
      <c r="AG679" s="5">
        <f t="shared" si="259"/>
        <v>1.2999999999999998</v>
      </c>
      <c r="AH679" s="3">
        <f t="shared" si="260"/>
        <v>202011</v>
      </c>
      <c r="AI679" s="21">
        <v>1.66</v>
      </c>
      <c r="AJ679" s="21">
        <v>2.2999999999999998</v>
      </c>
      <c r="AK679" s="21">
        <v>1.66</v>
      </c>
      <c r="AL679" s="21">
        <v>2.2999999999999998</v>
      </c>
      <c r="AO679">
        <f t="shared" si="261"/>
        <v>-160</v>
      </c>
      <c r="AP679">
        <f>IF(E679&lt;F679,G679,H679)</f>
        <v>16</v>
      </c>
      <c r="AQ679">
        <f>IF(E679&lt;F679,H679,G679)</f>
        <v>41</v>
      </c>
    </row>
    <row r="680" spans="2:43" x14ac:dyDescent="0.25">
      <c r="B680" s="24">
        <v>44161</v>
      </c>
      <c r="C680" s="20" t="s">
        <v>34</v>
      </c>
      <c r="D680" s="20" t="s">
        <v>40</v>
      </c>
      <c r="E680" s="2">
        <v>150</v>
      </c>
      <c r="F680" s="2">
        <v>-172.41379310344826</v>
      </c>
      <c r="G680">
        <v>25</v>
      </c>
      <c r="H680">
        <v>41</v>
      </c>
      <c r="I680" s="9"/>
      <c r="J680" s="2" t="str">
        <f t="shared" si="262"/>
        <v>Houston Texans</v>
      </c>
      <c r="K680" s="2" t="str">
        <f t="shared" si="263"/>
        <v>Detroit Lions</v>
      </c>
      <c r="L680" s="17">
        <f t="shared" si="264"/>
        <v>-172.41379310344826</v>
      </c>
      <c r="M680" s="18">
        <f t="shared" si="265"/>
        <v>150</v>
      </c>
      <c r="N680" s="4">
        <f t="shared" si="243"/>
        <v>1.76</v>
      </c>
      <c r="O680" s="4">
        <f t="shared" si="244"/>
        <v>2.1</v>
      </c>
      <c r="P680" s="4"/>
      <c r="Q680" s="4"/>
      <c r="R680" s="1">
        <f t="shared" si="245"/>
        <v>0.56818181818181823</v>
      </c>
      <c r="S680" s="1">
        <f t="shared" si="246"/>
        <v>0.47619047619047616</v>
      </c>
      <c r="T680" s="1">
        <f t="shared" si="247"/>
        <v>4.2487046632124437E-2</v>
      </c>
      <c r="U680" s="1">
        <f t="shared" si="248"/>
        <v>4.5995670995671034E-2</v>
      </c>
      <c r="V680" s="1">
        <f t="shared" si="249"/>
        <v>0.55699567099567104</v>
      </c>
      <c r="W680" s="1"/>
      <c r="X680" s="17">
        <f t="shared" si="250"/>
        <v>795.34608987611307</v>
      </c>
      <c r="Y680" s="18">
        <f t="shared" si="251"/>
        <v>1144.9859022934511</v>
      </c>
      <c r="Z680" s="2">
        <f t="shared" si="252"/>
        <v>755.57878538230739</v>
      </c>
      <c r="AA680" s="18">
        <f t="shared" si="253"/>
        <v>1087.7366071787785</v>
      </c>
      <c r="AB680" s="2">
        <f t="shared" si="254"/>
        <v>-132.3488720628942</v>
      </c>
      <c r="AC680" s="2">
        <f t="shared" si="255"/>
        <v>108.77366071787785</v>
      </c>
      <c r="AD680" s="2">
        <f t="shared" si="256"/>
        <v>755.57878538230739</v>
      </c>
      <c r="AE680" s="2">
        <f t="shared" si="257"/>
        <v>-1000</v>
      </c>
      <c r="AF680" s="5">
        <f t="shared" si="258"/>
        <v>0.76</v>
      </c>
      <c r="AG680" s="5">
        <f t="shared" si="259"/>
        <v>-1</v>
      </c>
      <c r="AH680" s="3">
        <f t="shared" si="260"/>
        <v>202011</v>
      </c>
      <c r="AI680" s="21">
        <v>2.1</v>
      </c>
      <c r="AJ680" s="21">
        <v>1.76</v>
      </c>
      <c r="AK680" s="21">
        <v>2.5</v>
      </c>
      <c r="AL680" s="21">
        <v>1.58</v>
      </c>
      <c r="AO680">
        <f t="shared" si="261"/>
        <v>-180</v>
      </c>
      <c r="AP680">
        <f>IF(E680&lt;F680,G680,H680)</f>
        <v>41</v>
      </c>
      <c r="AQ680">
        <f>IF(E680&lt;F680,H680,G680)</f>
        <v>25</v>
      </c>
    </row>
    <row r="681" spans="2:43" x14ac:dyDescent="0.25">
      <c r="B681" s="24">
        <v>44158</v>
      </c>
      <c r="C681" s="20" t="s">
        <v>27</v>
      </c>
      <c r="D681" s="20" t="s">
        <v>47</v>
      </c>
      <c r="E681" s="2">
        <v>-212.76595744680853</v>
      </c>
      <c r="F681" s="2">
        <v>175</v>
      </c>
      <c r="G681">
        <v>24</v>
      </c>
      <c r="H681">
        <v>27</v>
      </c>
      <c r="I681" s="9"/>
      <c r="J681" s="2" t="str">
        <f t="shared" si="262"/>
        <v>Tampa Bay Buccaneers</v>
      </c>
      <c r="K681" s="2" t="str">
        <f t="shared" si="263"/>
        <v>Los Angeles Rams</v>
      </c>
      <c r="L681" s="17">
        <f t="shared" si="264"/>
        <v>-212.76595744680853</v>
      </c>
      <c r="M681" s="18">
        <f t="shared" si="265"/>
        <v>175</v>
      </c>
      <c r="N681" s="4">
        <f t="shared" si="243"/>
        <v>1.55</v>
      </c>
      <c r="O681" s="4">
        <f t="shared" si="244"/>
        <v>2.6</v>
      </c>
      <c r="P681" s="4"/>
      <c r="Q681" s="4"/>
      <c r="R681" s="1">
        <f t="shared" si="245"/>
        <v>0.64516129032258063</v>
      </c>
      <c r="S681" s="1">
        <f t="shared" si="246"/>
        <v>0.38461538461538458</v>
      </c>
      <c r="T681" s="1">
        <f t="shared" si="247"/>
        <v>2.8915662650602414E-2</v>
      </c>
      <c r="U681" s="1">
        <f t="shared" si="248"/>
        <v>0.13027295285359802</v>
      </c>
      <c r="V681" s="1">
        <f t="shared" si="249"/>
        <v>0.64127295285359809</v>
      </c>
      <c r="W681" s="1"/>
      <c r="X681" s="17">
        <f t="shared" si="250"/>
        <v>559.39837404665798</v>
      </c>
      <c r="Y681" s="18">
        <f t="shared" si="251"/>
        <v>1609.5378726032154</v>
      </c>
      <c r="Z681" s="2">
        <f t="shared" si="252"/>
        <v>531.42845534432502</v>
      </c>
      <c r="AA681" s="18">
        <f t="shared" si="253"/>
        <v>1529.0609789730545</v>
      </c>
      <c r="AB681" s="2">
        <f t="shared" si="254"/>
        <v>-188.17208411470486</v>
      </c>
      <c r="AC681" s="2">
        <f t="shared" si="255"/>
        <v>152.90609789730544</v>
      </c>
      <c r="AD681" s="2">
        <f t="shared" si="256"/>
        <v>-1000</v>
      </c>
      <c r="AE681" s="2">
        <f t="shared" si="257"/>
        <v>1529.0609789730545</v>
      </c>
      <c r="AF681" s="5">
        <f t="shared" si="258"/>
        <v>-1</v>
      </c>
      <c r="AG681" s="5">
        <f t="shared" si="259"/>
        <v>1.6</v>
      </c>
      <c r="AH681" s="3">
        <f t="shared" si="260"/>
        <v>202011</v>
      </c>
      <c r="AI681" s="21">
        <v>1.55</v>
      </c>
      <c r="AJ681" s="21">
        <v>2.6</v>
      </c>
      <c r="AK681" s="21">
        <v>1.47</v>
      </c>
      <c r="AL681" s="21">
        <v>2.75</v>
      </c>
      <c r="AO681">
        <f t="shared" si="261"/>
        <v>-300</v>
      </c>
      <c r="AP681">
        <f>IF(E681&lt;F681,G681,H681)</f>
        <v>24</v>
      </c>
      <c r="AQ681">
        <f>IF(E681&lt;F681,H681,G681)</f>
        <v>27</v>
      </c>
    </row>
    <row r="682" spans="2:43" x14ac:dyDescent="0.25">
      <c r="B682" s="24">
        <v>44157</v>
      </c>
      <c r="C682" s="20" t="s">
        <v>50</v>
      </c>
      <c r="D682" s="20" t="s">
        <v>20</v>
      </c>
      <c r="E682" s="2">
        <v>280</v>
      </c>
      <c r="F682" s="2">
        <v>-370.37037037037032</v>
      </c>
      <c r="G682">
        <v>31</v>
      </c>
      <c r="H682">
        <v>35</v>
      </c>
      <c r="I682" s="9"/>
      <c r="J682" s="2" t="str">
        <f t="shared" si="262"/>
        <v>Kansas City Chiefs</v>
      </c>
      <c r="K682" s="2" t="str">
        <f t="shared" si="263"/>
        <v>Las Vegas Raiders</v>
      </c>
      <c r="L682" s="17">
        <f t="shared" si="264"/>
        <v>-370.37037037037032</v>
      </c>
      <c r="M682" s="18">
        <f t="shared" si="265"/>
        <v>280</v>
      </c>
      <c r="N682" s="4">
        <f t="shared" si="243"/>
        <v>1.3</v>
      </c>
      <c r="O682" s="4">
        <f t="shared" si="244"/>
        <v>3.65</v>
      </c>
      <c r="P682" s="4"/>
      <c r="Q682" s="4"/>
      <c r="R682" s="1">
        <f t="shared" si="245"/>
        <v>0.76923076923076916</v>
      </c>
      <c r="S682" s="1">
        <f t="shared" si="246"/>
        <v>0.27397260273972601</v>
      </c>
      <c r="T682" s="1">
        <f t="shared" si="247"/>
        <v>4.1414141414141459E-2</v>
      </c>
      <c r="U682" s="1">
        <f t="shared" si="248"/>
        <v>0.24762908324552158</v>
      </c>
      <c r="V682" s="1">
        <f t="shared" si="249"/>
        <v>0.75862908324552158</v>
      </c>
      <c r="W682" s="1"/>
      <c r="X682" s="17">
        <f t="shared" si="250"/>
        <v>318.16723361284784</v>
      </c>
      <c r="Y682" s="18">
        <f t="shared" si="251"/>
        <v>2708.5523787535408</v>
      </c>
      <c r="Z682" s="2">
        <f t="shared" si="252"/>
        <v>302.25887193220541</v>
      </c>
      <c r="AA682" s="18">
        <f t="shared" si="253"/>
        <v>2573.1247598158634</v>
      </c>
      <c r="AB682" s="2">
        <f t="shared" si="254"/>
        <v>-330.84223255630133</v>
      </c>
      <c r="AC682" s="2">
        <f t="shared" si="255"/>
        <v>257.31247598158632</v>
      </c>
      <c r="AD682" s="2">
        <f t="shared" si="256"/>
        <v>302.25887193220541</v>
      </c>
      <c r="AE682" s="2">
        <f t="shared" si="257"/>
        <v>-1000</v>
      </c>
      <c r="AF682" s="5">
        <f t="shared" si="258"/>
        <v>0.30000000000000004</v>
      </c>
      <c r="AG682" s="5">
        <f t="shared" si="259"/>
        <v>-1</v>
      </c>
      <c r="AH682" s="3">
        <f t="shared" si="260"/>
        <v>202011</v>
      </c>
      <c r="AI682" s="21">
        <v>3.65</v>
      </c>
      <c r="AJ682" s="21">
        <v>1.3</v>
      </c>
      <c r="AK682" s="21">
        <v>3.8</v>
      </c>
      <c r="AL682" s="21">
        <v>1.27</v>
      </c>
      <c r="AO682">
        <f t="shared" si="261"/>
        <v>-400</v>
      </c>
      <c r="AP682">
        <f>IF(E682&lt;F682,G682,H682)</f>
        <v>35</v>
      </c>
      <c r="AQ682">
        <f>IF(E682&lt;F682,H682,G682)</f>
        <v>31</v>
      </c>
    </row>
    <row r="683" spans="2:43" x14ac:dyDescent="0.25">
      <c r="B683" s="24">
        <v>44157</v>
      </c>
      <c r="C683" s="20" t="s">
        <v>39</v>
      </c>
      <c r="D683" s="20" t="s">
        <v>33</v>
      </c>
      <c r="E683" s="2">
        <v>-125</v>
      </c>
      <c r="F683" s="2">
        <v>104.99999999999999</v>
      </c>
      <c r="G683">
        <v>34</v>
      </c>
      <c r="H683">
        <v>31</v>
      </c>
      <c r="I683" s="9"/>
      <c r="J683" s="2" t="str">
        <f t="shared" si="262"/>
        <v>Indianapolis Colts</v>
      </c>
      <c r="K683" s="2" t="str">
        <f t="shared" si="263"/>
        <v>Green Bay Packers</v>
      </c>
      <c r="L683" s="17">
        <f t="shared" si="264"/>
        <v>-125</v>
      </c>
      <c r="M683" s="18">
        <f t="shared" si="265"/>
        <v>104.99999999999999</v>
      </c>
      <c r="N683" s="4">
        <f t="shared" si="243"/>
        <v>1.8</v>
      </c>
      <c r="O683" s="4">
        <f t="shared" si="244"/>
        <v>2.0499999999999998</v>
      </c>
      <c r="P683" s="4"/>
      <c r="Q683" s="4"/>
      <c r="R683" s="1">
        <f t="shared" si="245"/>
        <v>0.55555555555555558</v>
      </c>
      <c r="S683" s="1">
        <f t="shared" si="246"/>
        <v>0.48780487804878053</v>
      </c>
      <c r="T683" s="1">
        <f t="shared" si="247"/>
        <v>4.1558441558441461E-2</v>
      </c>
      <c r="U683" s="1">
        <f t="shared" si="248"/>
        <v>3.3875338753387524E-2</v>
      </c>
      <c r="V683" s="1">
        <f t="shared" si="249"/>
        <v>0.54487533875338756</v>
      </c>
      <c r="W683" s="1"/>
      <c r="X683" s="17">
        <f t="shared" si="250"/>
        <v>835.28218085238643</v>
      </c>
      <c r="Y683" s="18">
        <f t="shared" si="251"/>
        <v>1090.9993667390718</v>
      </c>
      <c r="Z683" s="2">
        <f t="shared" si="252"/>
        <v>793.51807180976709</v>
      </c>
      <c r="AA683" s="18">
        <f t="shared" si="253"/>
        <v>1036.449398402118</v>
      </c>
      <c r="AB683" s="2">
        <f t="shared" si="254"/>
        <v>-126.02107444375048</v>
      </c>
      <c r="AC683" s="2">
        <f t="shared" si="255"/>
        <v>103.6449398402118</v>
      </c>
      <c r="AD683" s="2">
        <f t="shared" si="256"/>
        <v>793.51807180976709</v>
      </c>
      <c r="AE683" s="2">
        <f t="shared" si="257"/>
        <v>-1000</v>
      </c>
      <c r="AF683" s="5">
        <f t="shared" si="258"/>
        <v>0.8</v>
      </c>
      <c r="AG683" s="5">
        <f t="shared" si="259"/>
        <v>-1</v>
      </c>
      <c r="AH683" s="3">
        <f t="shared" si="260"/>
        <v>202011</v>
      </c>
      <c r="AI683" s="21">
        <v>1.8</v>
      </c>
      <c r="AJ683" s="21">
        <v>2.0499999999999998</v>
      </c>
      <c r="AK683" s="21">
        <v>1.8</v>
      </c>
      <c r="AL683" s="21">
        <v>2.0499999999999998</v>
      </c>
      <c r="AO683">
        <f t="shared" si="261"/>
        <v>-130</v>
      </c>
      <c r="AP683">
        <f>IF(E683&lt;F683,G683,H683)</f>
        <v>34</v>
      </c>
      <c r="AQ683">
        <f>IF(E683&lt;F683,H683,G683)</f>
        <v>31</v>
      </c>
    </row>
    <row r="684" spans="2:43" x14ac:dyDescent="0.25">
      <c r="B684" s="24">
        <v>44157</v>
      </c>
      <c r="C684" s="20" t="s">
        <v>29</v>
      </c>
      <c r="D684" s="20" t="s">
        <v>23</v>
      </c>
      <c r="E684" s="2">
        <v>-333.33333333333326</v>
      </c>
      <c r="F684" s="2">
        <v>265</v>
      </c>
      <c r="G684">
        <v>28</v>
      </c>
      <c r="H684">
        <v>31</v>
      </c>
      <c r="I684" s="9"/>
      <c r="J684" s="2" t="str">
        <f t="shared" si="262"/>
        <v>Minnesota Vikings</v>
      </c>
      <c r="K684" s="2" t="str">
        <f t="shared" si="263"/>
        <v>Dallas Cowboys</v>
      </c>
      <c r="L684" s="17">
        <f t="shared" si="264"/>
        <v>-333.33333333333326</v>
      </c>
      <c r="M684" s="18">
        <f t="shared" si="265"/>
        <v>265</v>
      </c>
      <c r="N684" s="4">
        <f t="shared" si="243"/>
        <v>1.28</v>
      </c>
      <c r="O684" s="4">
        <f t="shared" si="244"/>
        <v>3.75</v>
      </c>
      <c r="P684" s="4"/>
      <c r="Q684" s="4"/>
      <c r="R684" s="1">
        <f t="shared" si="245"/>
        <v>0.78125</v>
      </c>
      <c r="S684" s="1">
        <f t="shared" si="246"/>
        <v>0.26666666666666666</v>
      </c>
      <c r="T684" s="1">
        <f t="shared" si="247"/>
        <v>4.5725646123260466E-2</v>
      </c>
      <c r="U684" s="1">
        <f t="shared" si="248"/>
        <v>0.2572916666666667</v>
      </c>
      <c r="V684" s="1">
        <f t="shared" si="249"/>
        <v>0.76829166666666671</v>
      </c>
      <c r="W684" s="1"/>
      <c r="X684" s="17">
        <f t="shared" si="250"/>
        <v>301.58902326590373</v>
      </c>
      <c r="Y684" s="18">
        <f t="shared" si="251"/>
        <v>2840.2616005464147</v>
      </c>
      <c r="Z684" s="2">
        <f t="shared" si="252"/>
        <v>286.50957210260856</v>
      </c>
      <c r="AA684" s="18">
        <f t="shared" si="253"/>
        <v>2698.2485205190937</v>
      </c>
      <c r="AB684" s="2">
        <f t="shared" si="254"/>
        <v>-349.02847840695074</v>
      </c>
      <c r="AC684" s="2">
        <f t="shared" si="255"/>
        <v>269.82485205190937</v>
      </c>
      <c r="AD684" s="2">
        <f t="shared" si="256"/>
        <v>-1000</v>
      </c>
      <c r="AE684" s="2">
        <f t="shared" si="257"/>
        <v>2698.2485205190937</v>
      </c>
      <c r="AF684" s="5">
        <f t="shared" si="258"/>
        <v>-1</v>
      </c>
      <c r="AG684" s="5">
        <f t="shared" si="259"/>
        <v>2.75</v>
      </c>
      <c r="AH684" s="3">
        <f t="shared" si="260"/>
        <v>202011</v>
      </c>
      <c r="AI684" s="21">
        <v>1.28</v>
      </c>
      <c r="AJ684" s="21">
        <v>3.75</v>
      </c>
      <c r="AK684" s="21">
        <v>1.3</v>
      </c>
      <c r="AL684" s="21">
        <v>3.65</v>
      </c>
      <c r="AO684">
        <f t="shared" si="261"/>
        <v>-400</v>
      </c>
      <c r="AP684">
        <f>IF(E684&lt;F684,G684,H684)</f>
        <v>28</v>
      </c>
      <c r="AQ684">
        <f>IF(E684&lt;F684,H684,G684)</f>
        <v>31</v>
      </c>
    </row>
    <row r="685" spans="2:43" x14ac:dyDescent="0.25">
      <c r="B685" s="24">
        <v>44157</v>
      </c>
      <c r="C685" s="20" t="s">
        <v>38</v>
      </c>
      <c r="D685" s="20" t="s">
        <v>30</v>
      </c>
      <c r="E685" s="2">
        <v>160</v>
      </c>
      <c r="F685" s="2">
        <v>-181.81818181818181</v>
      </c>
      <c r="G685">
        <v>20</v>
      </c>
      <c r="H685">
        <v>13</v>
      </c>
      <c r="I685" s="9"/>
      <c r="J685" s="2" t="str">
        <f t="shared" si="262"/>
        <v>Miami Dolphins</v>
      </c>
      <c r="K685" s="2" t="str">
        <f t="shared" si="263"/>
        <v>Denver Broncos</v>
      </c>
      <c r="L685" s="17">
        <f t="shared" si="264"/>
        <v>-181.81818181818181</v>
      </c>
      <c r="M685" s="18">
        <f t="shared" si="265"/>
        <v>160</v>
      </c>
      <c r="N685" s="4">
        <f t="shared" si="243"/>
        <v>1.66</v>
      </c>
      <c r="O685" s="4">
        <f t="shared" si="244"/>
        <v>2.2999999999999998</v>
      </c>
      <c r="P685" s="4"/>
      <c r="Q685" s="4"/>
      <c r="R685" s="1">
        <f t="shared" si="245"/>
        <v>0.60240963855421692</v>
      </c>
      <c r="S685" s="1">
        <f t="shared" si="246"/>
        <v>0.43478260869565222</v>
      </c>
      <c r="T685" s="1">
        <f t="shared" si="247"/>
        <v>3.5858585858585923E-2</v>
      </c>
      <c r="U685" s="1">
        <f t="shared" si="248"/>
        <v>8.3813514929282351E-2</v>
      </c>
      <c r="V685" s="1">
        <f t="shared" si="249"/>
        <v>0.59481351492928236</v>
      </c>
      <c r="W685" s="1"/>
      <c r="X685" s="17">
        <f t="shared" si="250"/>
        <v>681.19919084032654</v>
      </c>
      <c r="Y685" s="18">
        <f t="shared" si="251"/>
        <v>1332.032655245516</v>
      </c>
      <c r="Z685" s="2">
        <f t="shared" si="252"/>
        <v>647.13923129831016</v>
      </c>
      <c r="AA685" s="18">
        <f t="shared" si="253"/>
        <v>1265.4310224832402</v>
      </c>
      <c r="AB685" s="2">
        <f t="shared" si="254"/>
        <v>-154.5262521009227</v>
      </c>
      <c r="AC685" s="2">
        <f t="shared" si="255"/>
        <v>126.54310224832402</v>
      </c>
      <c r="AD685" s="2">
        <f t="shared" si="256"/>
        <v>-1000</v>
      </c>
      <c r="AE685" s="2">
        <f t="shared" si="257"/>
        <v>1265.4310224832402</v>
      </c>
      <c r="AF685" s="5">
        <f t="shared" si="258"/>
        <v>-1</v>
      </c>
      <c r="AG685" s="5">
        <f t="shared" si="259"/>
        <v>1.2999999999999998</v>
      </c>
      <c r="AH685" s="3">
        <f t="shared" si="260"/>
        <v>202011</v>
      </c>
      <c r="AI685" s="21">
        <v>2.2999999999999998</v>
      </c>
      <c r="AJ685" s="21">
        <v>1.66</v>
      </c>
      <c r="AK685" s="21">
        <v>2.6</v>
      </c>
      <c r="AL685" s="21">
        <v>1.55</v>
      </c>
      <c r="AO685">
        <f t="shared" si="261"/>
        <v>-190</v>
      </c>
      <c r="AP685">
        <f>IF(E685&lt;F685,G685,H685)</f>
        <v>13</v>
      </c>
      <c r="AQ685">
        <f>IF(E685&lt;F685,H685,G685)</f>
        <v>20</v>
      </c>
    </row>
    <row r="686" spans="2:43" x14ac:dyDescent="0.25">
      <c r="B686" s="24">
        <v>44157</v>
      </c>
      <c r="C686" s="20" t="s">
        <v>31</v>
      </c>
      <c r="D686" s="20" t="s">
        <v>42</v>
      </c>
      <c r="E686" s="2">
        <v>-454.54545454545462</v>
      </c>
      <c r="F686" s="2">
        <v>350</v>
      </c>
      <c r="G686">
        <v>34</v>
      </c>
      <c r="H686">
        <v>28</v>
      </c>
      <c r="I686" s="9"/>
      <c r="J686" s="2" t="str">
        <f t="shared" si="262"/>
        <v>Los Angeles Chargers</v>
      </c>
      <c r="K686" s="2" t="str">
        <f t="shared" si="263"/>
        <v>New York Jets</v>
      </c>
      <c r="L686" s="17">
        <f t="shared" si="264"/>
        <v>-454.54545454545462</v>
      </c>
      <c r="M686" s="18">
        <f t="shared" si="265"/>
        <v>350</v>
      </c>
      <c r="N686" s="4">
        <f t="shared" si="243"/>
        <v>1.25</v>
      </c>
      <c r="O686" s="4">
        <f t="shared" si="244"/>
        <v>4.2</v>
      </c>
      <c r="P686" s="4"/>
      <c r="Q686" s="4"/>
      <c r="R686" s="1">
        <f t="shared" si="245"/>
        <v>0.8</v>
      </c>
      <c r="S686" s="1">
        <f t="shared" si="246"/>
        <v>0.23809523809523808</v>
      </c>
      <c r="T686" s="1">
        <f t="shared" si="247"/>
        <v>3.669724770642202E-2</v>
      </c>
      <c r="U686" s="1">
        <f t="shared" si="248"/>
        <v>0.28095238095238095</v>
      </c>
      <c r="V686" s="1">
        <f t="shared" si="249"/>
        <v>0.79195238095238096</v>
      </c>
      <c r="W686" s="1"/>
      <c r="X686" s="17">
        <f t="shared" si="250"/>
        <v>262.7021826709157</v>
      </c>
      <c r="Y686" s="18">
        <f t="shared" si="251"/>
        <v>3204.8956988858595</v>
      </c>
      <c r="Z686" s="2">
        <f t="shared" si="252"/>
        <v>249.56707353736991</v>
      </c>
      <c r="AA686" s="18">
        <f t="shared" si="253"/>
        <v>3044.6509139415662</v>
      </c>
      <c r="AB686" s="2">
        <f t="shared" si="254"/>
        <v>-400.69388394309198</v>
      </c>
      <c r="AC686" s="2">
        <f t="shared" si="255"/>
        <v>304.46509139415662</v>
      </c>
      <c r="AD686" s="2">
        <f t="shared" si="256"/>
        <v>249.56707353736991</v>
      </c>
      <c r="AE686" s="2">
        <f t="shared" si="257"/>
        <v>-1000</v>
      </c>
      <c r="AF686" s="5">
        <f t="shared" si="258"/>
        <v>0.25</v>
      </c>
      <c r="AG686" s="5">
        <f t="shared" si="259"/>
        <v>-1</v>
      </c>
      <c r="AH686" s="3">
        <f t="shared" si="260"/>
        <v>202011</v>
      </c>
      <c r="AI686" s="21">
        <v>1.25</v>
      </c>
      <c r="AJ686" s="21">
        <v>4.2</v>
      </c>
      <c r="AK686" s="21">
        <v>1.22</v>
      </c>
      <c r="AL686" s="21">
        <v>4.5</v>
      </c>
      <c r="AO686">
        <f t="shared" si="261"/>
        <v>-500</v>
      </c>
      <c r="AP686">
        <f>IF(E686&lt;F686,G686,H686)</f>
        <v>34</v>
      </c>
      <c r="AQ686">
        <f>IF(E686&lt;F686,H686,G686)</f>
        <v>28</v>
      </c>
    </row>
    <row r="687" spans="2:43" x14ac:dyDescent="0.25">
      <c r="B687" s="24">
        <v>44157</v>
      </c>
      <c r="C687" s="20" t="s">
        <v>28</v>
      </c>
      <c r="D687" s="20" t="s">
        <v>41</v>
      </c>
      <c r="E687" s="2">
        <v>-270.2702702702702</v>
      </c>
      <c r="F687" s="2">
        <v>220.00000000000003</v>
      </c>
      <c r="G687">
        <v>24</v>
      </c>
      <c r="H687">
        <v>30</v>
      </c>
      <c r="I687" s="9"/>
      <c r="J687" s="2" t="str">
        <f t="shared" si="262"/>
        <v>Baltimore Ravens</v>
      </c>
      <c r="K687" s="2" t="str">
        <f t="shared" si="263"/>
        <v>Tennessee Titans</v>
      </c>
      <c r="L687" s="17">
        <f t="shared" si="264"/>
        <v>-270.2702702702702</v>
      </c>
      <c r="M687" s="18">
        <f t="shared" si="265"/>
        <v>220.00000000000003</v>
      </c>
      <c r="N687" s="4">
        <f t="shared" si="243"/>
        <v>1.34</v>
      </c>
      <c r="O687" s="4">
        <f t="shared" si="244"/>
        <v>3.35</v>
      </c>
      <c r="P687" s="4"/>
      <c r="Q687" s="4"/>
      <c r="R687" s="1">
        <f t="shared" si="245"/>
        <v>0.74626865671641784</v>
      </c>
      <c r="S687" s="1">
        <f t="shared" si="246"/>
        <v>0.29850746268656714</v>
      </c>
      <c r="T687" s="1">
        <f t="shared" si="247"/>
        <v>4.2857142857142816E-2</v>
      </c>
      <c r="U687" s="1">
        <f t="shared" si="248"/>
        <v>0.22388059701492535</v>
      </c>
      <c r="V687" s="1">
        <f t="shared" si="249"/>
        <v>0.73488059701492536</v>
      </c>
      <c r="W687" s="1"/>
      <c r="X687" s="17">
        <f t="shared" si="250"/>
        <v>360.7652781444848</v>
      </c>
      <c r="Y687" s="18">
        <f t="shared" si="251"/>
        <v>2419.4789829550677</v>
      </c>
      <c r="Z687" s="2">
        <f t="shared" si="252"/>
        <v>342.72701423726056</v>
      </c>
      <c r="AA687" s="18">
        <f t="shared" si="253"/>
        <v>2298.5050338073142</v>
      </c>
      <c r="AB687" s="2">
        <f t="shared" si="254"/>
        <v>-291.77740839177835</v>
      </c>
      <c r="AC687" s="2">
        <f t="shared" si="255"/>
        <v>229.85050338073142</v>
      </c>
      <c r="AD687" s="2">
        <f t="shared" si="256"/>
        <v>-1000</v>
      </c>
      <c r="AE687" s="2">
        <f t="shared" si="257"/>
        <v>2298.5050338073142</v>
      </c>
      <c r="AF687" s="5">
        <f t="shared" si="258"/>
        <v>-1</v>
      </c>
      <c r="AG687" s="5">
        <f t="shared" si="259"/>
        <v>2.35</v>
      </c>
      <c r="AH687" s="3">
        <f t="shared" si="260"/>
        <v>202011</v>
      </c>
      <c r="AI687" s="21">
        <v>1.34</v>
      </c>
      <c r="AJ687" s="21">
        <v>3.35</v>
      </c>
      <c r="AK687" s="21">
        <v>1.37</v>
      </c>
      <c r="AL687" s="21">
        <v>3.2</v>
      </c>
      <c r="AO687">
        <f t="shared" si="261"/>
        <v>-300</v>
      </c>
      <c r="AP687">
        <f>IF(E687&lt;F687,G687,H687)</f>
        <v>24</v>
      </c>
      <c r="AQ687">
        <f>IF(E687&lt;F687,H687,G687)</f>
        <v>30</v>
      </c>
    </row>
    <row r="688" spans="2:43" x14ac:dyDescent="0.25">
      <c r="B688" s="24">
        <v>44157</v>
      </c>
      <c r="C688" s="20" t="s">
        <v>44</v>
      </c>
      <c r="D688" s="20" t="s">
        <v>34</v>
      </c>
      <c r="E688" s="2">
        <v>104.99999999999999</v>
      </c>
      <c r="F688" s="2">
        <v>-125</v>
      </c>
      <c r="G688">
        <v>20</v>
      </c>
      <c r="H688">
        <v>0</v>
      </c>
      <c r="I688" s="9"/>
      <c r="J688" s="2" t="str">
        <f t="shared" si="262"/>
        <v>Detroit Lions</v>
      </c>
      <c r="K688" s="2" t="str">
        <f t="shared" si="263"/>
        <v>Carolina Panthers</v>
      </c>
      <c r="L688" s="17">
        <f t="shared" si="264"/>
        <v>-125</v>
      </c>
      <c r="M688" s="18">
        <f t="shared" si="265"/>
        <v>104.99999999999999</v>
      </c>
      <c r="N688" s="4">
        <f t="shared" si="243"/>
        <v>1.8</v>
      </c>
      <c r="O688" s="4">
        <f t="shared" si="244"/>
        <v>2.0499999999999998</v>
      </c>
      <c r="P688" s="4"/>
      <c r="Q688" s="4"/>
      <c r="R688" s="1">
        <f t="shared" si="245"/>
        <v>0.55555555555555558</v>
      </c>
      <c r="S688" s="1">
        <f t="shared" si="246"/>
        <v>0.48780487804878053</v>
      </c>
      <c r="T688" s="1">
        <f t="shared" si="247"/>
        <v>4.1558441558441461E-2</v>
      </c>
      <c r="U688" s="1">
        <f t="shared" si="248"/>
        <v>3.3875338753387524E-2</v>
      </c>
      <c r="V688" s="1">
        <f t="shared" si="249"/>
        <v>0.54487533875338756</v>
      </c>
      <c r="W688" s="1"/>
      <c r="X688" s="17">
        <f t="shared" si="250"/>
        <v>835.28218085238643</v>
      </c>
      <c r="Y688" s="18">
        <f t="shared" si="251"/>
        <v>1090.9993667390718</v>
      </c>
      <c r="Z688" s="2">
        <f t="shared" si="252"/>
        <v>793.51807180976709</v>
      </c>
      <c r="AA688" s="18">
        <f t="shared" si="253"/>
        <v>1036.449398402118</v>
      </c>
      <c r="AB688" s="2">
        <f t="shared" si="254"/>
        <v>-126.02107444375048</v>
      </c>
      <c r="AC688" s="2">
        <f t="shared" si="255"/>
        <v>103.6449398402118</v>
      </c>
      <c r="AD688" s="2">
        <f t="shared" si="256"/>
        <v>-1000</v>
      </c>
      <c r="AE688" s="2">
        <f t="shared" si="257"/>
        <v>1036.449398402118</v>
      </c>
      <c r="AF688" s="5">
        <f t="shared" si="258"/>
        <v>-1</v>
      </c>
      <c r="AG688" s="5">
        <f t="shared" si="259"/>
        <v>1.0499999999999998</v>
      </c>
      <c r="AH688" s="3">
        <f t="shared" si="260"/>
        <v>202011</v>
      </c>
      <c r="AI688" s="21">
        <v>2.0499999999999998</v>
      </c>
      <c r="AJ688" s="21">
        <v>1.8</v>
      </c>
      <c r="AK688" s="21">
        <v>2.0499999999999998</v>
      </c>
      <c r="AL688" s="21">
        <v>1.8</v>
      </c>
      <c r="AO688">
        <f t="shared" si="261"/>
        <v>-130</v>
      </c>
      <c r="AP688">
        <f>IF(E688&lt;F688,G688,H688)</f>
        <v>0</v>
      </c>
      <c r="AQ688">
        <f>IF(E688&lt;F688,H688,G688)</f>
        <v>20</v>
      </c>
    </row>
    <row r="689" spans="2:43" x14ac:dyDescent="0.25">
      <c r="B689" s="24">
        <v>44157</v>
      </c>
      <c r="C689" s="20" t="s">
        <v>46</v>
      </c>
      <c r="D689" s="20" t="s">
        <v>19</v>
      </c>
      <c r="E689" s="2">
        <v>-140.84507042253523</v>
      </c>
      <c r="F689" s="2">
        <v>120.00000000000001</v>
      </c>
      <c r="G689">
        <v>22</v>
      </c>
      <c r="H689">
        <v>17</v>
      </c>
      <c r="I689" s="9"/>
      <c r="J689" s="2" t="str">
        <f t="shared" si="262"/>
        <v>Cleveland Browns</v>
      </c>
      <c r="K689" s="2" t="str">
        <f t="shared" si="263"/>
        <v>Philadelphia Eagles</v>
      </c>
      <c r="L689" s="17">
        <f t="shared" si="264"/>
        <v>-140.84507042253523</v>
      </c>
      <c r="M689" s="18">
        <f t="shared" si="265"/>
        <v>120.00000000000001</v>
      </c>
      <c r="N689" s="4">
        <f t="shared" si="243"/>
        <v>1.54</v>
      </c>
      <c r="O689" s="4">
        <f t="shared" si="244"/>
        <v>2.65</v>
      </c>
      <c r="P689" s="4"/>
      <c r="Q689" s="4"/>
      <c r="R689" s="1">
        <f t="shared" si="245"/>
        <v>0.64935064935064934</v>
      </c>
      <c r="S689" s="1">
        <f t="shared" si="246"/>
        <v>0.37735849056603776</v>
      </c>
      <c r="T689" s="1">
        <f t="shared" si="247"/>
        <v>2.6014319809069208E-2</v>
      </c>
      <c r="U689" s="1">
        <f t="shared" si="248"/>
        <v>0.13599607939230579</v>
      </c>
      <c r="V689" s="1">
        <f t="shared" si="249"/>
        <v>0.64699607939230575</v>
      </c>
      <c r="W689" s="1"/>
      <c r="X689" s="17">
        <f t="shared" si="250"/>
        <v>545.60441995143913</v>
      </c>
      <c r="Y689" s="18">
        <f t="shared" si="251"/>
        <v>1648.1806912014345</v>
      </c>
      <c r="Z689" s="2">
        <f t="shared" si="252"/>
        <v>518.32419895386715</v>
      </c>
      <c r="AA689" s="18">
        <f t="shared" si="253"/>
        <v>1565.7716566413626</v>
      </c>
      <c r="AB689" s="2">
        <f t="shared" si="254"/>
        <v>-192.92944493394256</v>
      </c>
      <c r="AC689" s="2">
        <f t="shared" si="255"/>
        <v>156.57716566413626</v>
      </c>
      <c r="AD689" s="2">
        <f t="shared" si="256"/>
        <v>518.32419895386715</v>
      </c>
      <c r="AE689" s="2">
        <f t="shared" si="257"/>
        <v>-1000</v>
      </c>
      <c r="AF689" s="5">
        <f t="shared" si="258"/>
        <v>0.54</v>
      </c>
      <c r="AG689" s="5">
        <f t="shared" si="259"/>
        <v>-1</v>
      </c>
      <c r="AH689" s="3">
        <f t="shared" si="260"/>
        <v>202011</v>
      </c>
      <c r="AI689" s="21">
        <v>1.54</v>
      </c>
      <c r="AJ689" s="21">
        <v>2.65</v>
      </c>
      <c r="AK689" s="21">
        <v>1.71</v>
      </c>
      <c r="AL689" s="21">
        <v>2.2000000000000002</v>
      </c>
      <c r="AO689">
        <f t="shared" si="261"/>
        <v>-150</v>
      </c>
      <c r="AP689">
        <f>IF(E689&lt;F689,G689,H689)</f>
        <v>22</v>
      </c>
      <c r="AQ689">
        <f>IF(E689&lt;F689,H689,G689)</f>
        <v>17</v>
      </c>
    </row>
    <row r="690" spans="2:43" x14ac:dyDescent="0.25">
      <c r="B690" s="24">
        <v>44157</v>
      </c>
      <c r="C690" s="20" t="s">
        <v>40</v>
      </c>
      <c r="D690" s="20" t="s">
        <v>36</v>
      </c>
      <c r="E690" s="2">
        <v>114.99999999999999</v>
      </c>
      <c r="F690" s="2">
        <v>-135.13513513513513</v>
      </c>
      <c r="G690">
        <v>27</v>
      </c>
      <c r="H690">
        <v>20</v>
      </c>
      <c r="I690" s="9"/>
      <c r="J690" s="2" t="str">
        <f t="shared" si="262"/>
        <v>New England Patriots</v>
      </c>
      <c r="K690" s="2" t="str">
        <f t="shared" si="263"/>
        <v>Houston Texans</v>
      </c>
      <c r="L690" s="17">
        <f t="shared" si="264"/>
        <v>-135.13513513513513</v>
      </c>
      <c r="M690" s="18">
        <f t="shared" si="265"/>
        <v>114.99999999999999</v>
      </c>
      <c r="N690" s="4">
        <f t="shared" si="243"/>
        <v>1.71</v>
      </c>
      <c r="O690" s="4">
        <f t="shared" si="244"/>
        <v>2.2000000000000002</v>
      </c>
      <c r="P690" s="4"/>
      <c r="Q690" s="4"/>
      <c r="R690" s="1">
        <f t="shared" si="245"/>
        <v>0.58479532163742687</v>
      </c>
      <c r="S690" s="1">
        <f t="shared" si="246"/>
        <v>0.45454545454545453</v>
      </c>
      <c r="T690" s="1">
        <f t="shared" si="247"/>
        <v>3.7851662404092101E-2</v>
      </c>
      <c r="U690" s="1">
        <f t="shared" si="248"/>
        <v>6.5124933545986169E-2</v>
      </c>
      <c r="V690" s="1">
        <f t="shared" si="249"/>
        <v>0.57612493354598615</v>
      </c>
      <c r="W690" s="1"/>
      <c r="X690" s="17">
        <f t="shared" si="250"/>
        <v>735.73463284275692</v>
      </c>
      <c r="Y690" s="18">
        <f t="shared" si="251"/>
        <v>1235.8449349286186</v>
      </c>
      <c r="Z690" s="2">
        <f t="shared" si="252"/>
        <v>698.94790120061907</v>
      </c>
      <c r="AA690" s="18">
        <f t="shared" si="253"/>
        <v>1174.0526881821877</v>
      </c>
      <c r="AB690" s="2">
        <f t="shared" si="254"/>
        <v>-143.07218009843768</v>
      </c>
      <c r="AC690" s="2">
        <f t="shared" si="255"/>
        <v>117.40526881821877</v>
      </c>
      <c r="AD690" s="2">
        <f t="shared" si="256"/>
        <v>-1000</v>
      </c>
      <c r="AE690" s="2">
        <f t="shared" si="257"/>
        <v>1174.0526881821877</v>
      </c>
      <c r="AF690" s="5">
        <f t="shared" si="258"/>
        <v>-1</v>
      </c>
      <c r="AG690" s="5">
        <f t="shared" si="259"/>
        <v>1.2000000000000002</v>
      </c>
      <c r="AH690" s="3">
        <f t="shared" si="260"/>
        <v>202011</v>
      </c>
      <c r="AI690" s="21">
        <v>2.2000000000000002</v>
      </c>
      <c r="AJ690" s="21">
        <v>1.71</v>
      </c>
      <c r="AK690" s="21">
        <v>2.15</v>
      </c>
      <c r="AL690" s="21">
        <v>1.74</v>
      </c>
      <c r="AO690">
        <f t="shared" si="261"/>
        <v>-140</v>
      </c>
      <c r="AP690">
        <f>IF(E690&lt;F690,G690,H690)</f>
        <v>20</v>
      </c>
      <c r="AQ690">
        <f>IF(E690&lt;F690,H690,G690)</f>
        <v>27</v>
      </c>
    </row>
    <row r="691" spans="2:43" x14ac:dyDescent="0.25">
      <c r="B691" s="24">
        <v>44157</v>
      </c>
      <c r="C691" s="20" t="s">
        <v>26</v>
      </c>
      <c r="D691" s="20" t="s">
        <v>45</v>
      </c>
      <c r="E691" s="2">
        <v>400</v>
      </c>
      <c r="F691" s="2">
        <v>-526.31578947368439</v>
      </c>
      <c r="G691">
        <v>3</v>
      </c>
      <c r="H691">
        <v>27</v>
      </c>
      <c r="I691" s="9"/>
      <c r="J691" s="2" t="str">
        <f t="shared" si="262"/>
        <v>Pittsburgh Steelers</v>
      </c>
      <c r="K691" s="2" t="str">
        <f t="shared" si="263"/>
        <v>Jacksonville Jaguars</v>
      </c>
      <c r="L691" s="17">
        <f t="shared" si="264"/>
        <v>-526.31578947368439</v>
      </c>
      <c r="M691" s="18">
        <f t="shared" si="265"/>
        <v>400</v>
      </c>
      <c r="N691" s="4">
        <f t="shared" si="243"/>
        <v>1.22</v>
      </c>
      <c r="O691" s="4">
        <f t="shared" si="244"/>
        <v>4.5</v>
      </c>
      <c r="P691" s="4"/>
      <c r="Q691" s="4"/>
      <c r="R691" s="1">
        <f t="shared" si="245"/>
        <v>0.81967213114754101</v>
      </c>
      <c r="S691" s="1">
        <f t="shared" si="246"/>
        <v>0.22222222222222221</v>
      </c>
      <c r="T691" s="1">
        <f t="shared" si="247"/>
        <v>4.0209790209790097E-2</v>
      </c>
      <c r="U691" s="1">
        <f t="shared" si="248"/>
        <v>0.2987249544626594</v>
      </c>
      <c r="V691" s="1">
        <f t="shared" si="249"/>
        <v>0.80972495446265946</v>
      </c>
      <c r="W691" s="1"/>
      <c r="X691" s="17">
        <f t="shared" si="250"/>
        <v>234.98725646118768</v>
      </c>
      <c r="Y691" s="18">
        <f t="shared" si="251"/>
        <v>3526.591123964678</v>
      </c>
      <c r="Z691" s="2">
        <f t="shared" si="252"/>
        <v>223.2378936381283</v>
      </c>
      <c r="AA691" s="18">
        <f t="shared" si="253"/>
        <v>3350.2615677664439</v>
      </c>
      <c r="AB691" s="2">
        <f t="shared" si="254"/>
        <v>-447.95262296329213</v>
      </c>
      <c r="AC691" s="2">
        <f t="shared" si="255"/>
        <v>335.02615677664437</v>
      </c>
      <c r="AD691" s="2">
        <f t="shared" si="256"/>
        <v>223.2378936381283</v>
      </c>
      <c r="AE691" s="2">
        <f t="shared" si="257"/>
        <v>-1000</v>
      </c>
      <c r="AF691" s="5">
        <f t="shared" si="258"/>
        <v>0.21999999999999997</v>
      </c>
      <c r="AG691" s="5">
        <f t="shared" si="259"/>
        <v>-1</v>
      </c>
      <c r="AH691" s="3">
        <f t="shared" si="260"/>
        <v>202011</v>
      </c>
      <c r="AI691" s="21">
        <v>4.5</v>
      </c>
      <c r="AJ691" s="21">
        <v>1.22</v>
      </c>
      <c r="AK691" s="21">
        <v>5</v>
      </c>
      <c r="AL691" s="21">
        <v>1.19</v>
      </c>
      <c r="AO691">
        <f t="shared" si="261"/>
        <v>-600</v>
      </c>
      <c r="AP691">
        <f>IF(E691&lt;F691,G691,H691)</f>
        <v>27</v>
      </c>
      <c r="AQ691">
        <f>IF(E691&lt;F691,H691,G691)</f>
        <v>3</v>
      </c>
    </row>
    <row r="692" spans="2:43" x14ac:dyDescent="0.25">
      <c r="B692" s="24">
        <v>44157</v>
      </c>
      <c r="C692" s="20" t="s">
        <v>43</v>
      </c>
      <c r="D692" s="20" t="s">
        <v>35</v>
      </c>
      <c r="E692" s="2">
        <v>-192.30769230769229</v>
      </c>
      <c r="F692" s="2">
        <v>167</v>
      </c>
      <c r="G692">
        <v>24</v>
      </c>
      <c r="H692">
        <v>9</v>
      </c>
      <c r="I692" s="9"/>
      <c r="J692" s="2" t="str">
        <f t="shared" si="262"/>
        <v>New Orleans Saints</v>
      </c>
      <c r="K692" s="2" t="str">
        <f t="shared" si="263"/>
        <v>Atlanta Falcons</v>
      </c>
      <c r="L692" s="17">
        <f t="shared" si="264"/>
        <v>-192.30769230769229</v>
      </c>
      <c r="M692" s="18">
        <f t="shared" si="265"/>
        <v>167</v>
      </c>
      <c r="N692" s="4">
        <f t="shared" si="243"/>
        <v>1.43</v>
      </c>
      <c r="O692" s="4">
        <f t="shared" si="244"/>
        <v>2.9</v>
      </c>
      <c r="P692" s="4"/>
      <c r="Q692" s="4"/>
      <c r="R692" s="1">
        <f t="shared" si="245"/>
        <v>0.69930069930069938</v>
      </c>
      <c r="S692" s="1">
        <f t="shared" si="246"/>
        <v>0.34482758620689657</v>
      </c>
      <c r="T692" s="1">
        <f t="shared" si="247"/>
        <v>4.2263279445727608E-2</v>
      </c>
      <c r="U692" s="1">
        <f t="shared" si="248"/>
        <v>0.1772365565469014</v>
      </c>
      <c r="V692" s="1">
        <f t="shared" si="249"/>
        <v>0.68823655654690141</v>
      </c>
      <c r="W692" s="1"/>
      <c r="X692" s="17">
        <f t="shared" si="250"/>
        <v>452.98878777569371</v>
      </c>
      <c r="Y692" s="18">
        <f t="shared" si="251"/>
        <v>1963.0773393846457</v>
      </c>
      <c r="Z692" s="2">
        <f t="shared" si="252"/>
        <v>430.33934838690902</v>
      </c>
      <c r="AA692" s="18">
        <f t="shared" si="253"/>
        <v>1864.9234724154132</v>
      </c>
      <c r="AB692" s="2">
        <f t="shared" si="254"/>
        <v>-232.37475349358971</v>
      </c>
      <c r="AC692" s="2">
        <f t="shared" si="255"/>
        <v>186.49234724154132</v>
      </c>
      <c r="AD692" s="2">
        <f t="shared" si="256"/>
        <v>430.33934838690902</v>
      </c>
      <c r="AE692" s="2">
        <f t="shared" si="257"/>
        <v>-1000</v>
      </c>
      <c r="AF692" s="5">
        <f t="shared" si="258"/>
        <v>0.42999999999999994</v>
      </c>
      <c r="AG692" s="5">
        <f t="shared" si="259"/>
        <v>-1</v>
      </c>
      <c r="AH692" s="3">
        <f t="shared" si="260"/>
        <v>202011</v>
      </c>
      <c r="AI692" s="21">
        <v>1.43</v>
      </c>
      <c r="AJ692" s="21">
        <v>2.9</v>
      </c>
      <c r="AK692" s="21">
        <v>1.52</v>
      </c>
      <c r="AL692" s="21">
        <v>2.67</v>
      </c>
      <c r="AO692">
        <f t="shared" si="261"/>
        <v>-200</v>
      </c>
      <c r="AP692">
        <f>IF(E692&lt;F692,G692,H692)</f>
        <v>24</v>
      </c>
      <c r="AQ692">
        <f>IF(E692&lt;F692,H692,G692)</f>
        <v>9</v>
      </c>
    </row>
    <row r="693" spans="2:43" x14ac:dyDescent="0.25">
      <c r="B693" s="24">
        <v>44157</v>
      </c>
      <c r="C693" s="20" t="s">
        <v>51</v>
      </c>
      <c r="D693" s="20" t="s">
        <v>21</v>
      </c>
      <c r="E693" s="2">
        <v>-120.48192771084337</v>
      </c>
      <c r="F693" s="2">
        <v>100</v>
      </c>
      <c r="G693">
        <v>20</v>
      </c>
      <c r="H693">
        <v>9</v>
      </c>
      <c r="I693" s="9"/>
      <c r="J693" s="2" t="str">
        <f t="shared" si="262"/>
        <v>Washington Football Team</v>
      </c>
      <c r="K693" s="2" t="str">
        <f t="shared" si="263"/>
        <v>Cincinnati Bengals</v>
      </c>
      <c r="L693" s="17">
        <f t="shared" si="264"/>
        <v>-120.48192771084337</v>
      </c>
      <c r="M693" s="18">
        <f t="shared" si="265"/>
        <v>100</v>
      </c>
      <c r="N693" s="4">
        <f t="shared" si="243"/>
        <v>1.83</v>
      </c>
      <c r="O693" s="4">
        <f t="shared" si="244"/>
        <v>2</v>
      </c>
      <c r="P693" s="4"/>
      <c r="Q693" s="4"/>
      <c r="R693" s="1">
        <f t="shared" si="245"/>
        <v>0.54644808743169393</v>
      </c>
      <c r="S693" s="1">
        <f t="shared" si="246"/>
        <v>0.5</v>
      </c>
      <c r="T693" s="1">
        <f t="shared" si="247"/>
        <v>4.4386422976501305E-2</v>
      </c>
      <c r="U693" s="1">
        <f t="shared" si="248"/>
        <v>2.3224043715846965E-2</v>
      </c>
      <c r="V693" s="1">
        <f t="shared" si="249"/>
        <v>0.53422404371584697</v>
      </c>
      <c r="W693" s="1"/>
      <c r="X693" s="17">
        <f t="shared" si="250"/>
        <v>871.87381729284084</v>
      </c>
      <c r="Y693" s="18">
        <f t="shared" si="251"/>
        <v>1045.6626202421151</v>
      </c>
      <c r="Z693" s="2">
        <f t="shared" si="252"/>
        <v>828.28012642819874</v>
      </c>
      <c r="AA693" s="18">
        <f t="shared" si="253"/>
        <v>993.3794892300092</v>
      </c>
      <c r="AB693" s="2">
        <f t="shared" si="254"/>
        <v>-120.73210114461043</v>
      </c>
      <c r="AC693" s="2">
        <f t="shared" si="255"/>
        <v>-100.66646340515068</v>
      </c>
      <c r="AD693" s="2">
        <f t="shared" si="256"/>
        <v>828.28012642819874</v>
      </c>
      <c r="AE693" s="2">
        <f t="shared" si="257"/>
        <v>-1000</v>
      </c>
      <c r="AF693" s="5">
        <f t="shared" si="258"/>
        <v>0.83000000000000007</v>
      </c>
      <c r="AG693" s="5">
        <f t="shared" si="259"/>
        <v>-1</v>
      </c>
      <c r="AH693" s="3">
        <f t="shared" si="260"/>
        <v>202011</v>
      </c>
      <c r="AI693" s="21">
        <v>1.83</v>
      </c>
      <c r="AJ693" s="21">
        <v>2</v>
      </c>
      <c r="AK693" s="21">
        <v>1.83</v>
      </c>
      <c r="AL693" s="21">
        <v>2</v>
      </c>
      <c r="AO693">
        <f t="shared" si="261"/>
        <v>-130</v>
      </c>
      <c r="AP693">
        <f>IF(E693&lt;F693,G693,H693)</f>
        <v>20</v>
      </c>
      <c r="AQ693">
        <f>IF(E693&lt;F693,H693,G693)</f>
        <v>9</v>
      </c>
    </row>
    <row r="694" spans="2:43" x14ac:dyDescent="0.25">
      <c r="B694" s="24">
        <v>44154</v>
      </c>
      <c r="C694" s="20" t="s">
        <v>32</v>
      </c>
      <c r="D694" s="20" t="s">
        <v>48</v>
      </c>
      <c r="E694" s="2">
        <v>-161.29032258064512</v>
      </c>
      <c r="F694" s="2">
        <v>140</v>
      </c>
      <c r="G694">
        <v>28</v>
      </c>
      <c r="H694">
        <v>21</v>
      </c>
      <c r="I694" s="9"/>
      <c r="J694" s="2" t="str">
        <f t="shared" si="262"/>
        <v>Seattle Seahawks</v>
      </c>
      <c r="K694" s="2" t="str">
        <f t="shared" si="263"/>
        <v>Arizona Cardinals</v>
      </c>
      <c r="L694" s="17">
        <f t="shared" si="264"/>
        <v>-161.29032258064512</v>
      </c>
      <c r="M694" s="18">
        <f t="shared" si="265"/>
        <v>140</v>
      </c>
      <c r="N694" s="4">
        <f t="shared" si="243"/>
        <v>1.52</v>
      </c>
      <c r="O694" s="4">
        <f t="shared" si="244"/>
        <v>2.67</v>
      </c>
      <c r="P694" s="4"/>
      <c r="Q694" s="4"/>
      <c r="R694" s="1">
        <f t="shared" si="245"/>
        <v>0.65789473684210531</v>
      </c>
      <c r="S694" s="1">
        <f t="shared" si="246"/>
        <v>0.37453183520599254</v>
      </c>
      <c r="T694" s="1">
        <f t="shared" si="247"/>
        <v>3.1408114558472477E-2</v>
      </c>
      <c r="U694" s="1">
        <f t="shared" si="248"/>
        <v>0.14168145081805639</v>
      </c>
      <c r="V694" s="1">
        <f t="shared" si="249"/>
        <v>0.6526814508180564</v>
      </c>
      <c r="W694" s="1"/>
      <c r="X694" s="17">
        <f t="shared" si="250"/>
        <v>532.14098354813416</v>
      </c>
      <c r="Y694" s="18">
        <f t="shared" si="251"/>
        <v>1687.6788921698521</v>
      </c>
      <c r="Z694" s="2">
        <f t="shared" si="252"/>
        <v>505.53393437072742</v>
      </c>
      <c r="AA694" s="18">
        <f t="shared" si="253"/>
        <v>1603.2949475613595</v>
      </c>
      <c r="AB694" s="2">
        <f t="shared" si="254"/>
        <v>-197.81065760595641</v>
      </c>
      <c r="AC694" s="2">
        <f t="shared" si="255"/>
        <v>160.32949475613594</v>
      </c>
      <c r="AD694" s="2">
        <f t="shared" si="256"/>
        <v>505.53393437072742</v>
      </c>
      <c r="AE694" s="2">
        <f t="shared" si="257"/>
        <v>-1000</v>
      </c>
      <c r="AF694" s="5">
        <f t="shared" si="258"/>
        <v>0.52</v>
      </c>
      <c r="AG694" s="5">
        <f t="shared" si="259"/>
        <v>-1</v>
      </c>
      <c r="AH694" s="3">
        <f t="shared" si="260"/>
        <v>202011</v>
      </c>
      <c r="AI694" s="21">
        <v>1.52</v>
      </c>
      <c r="AJ694" s="21">
        <v>2.67</v>
      </c>
      <c r="AK694" s="21">
        <v>1.62</v>
      </c>
      <c r="AL694" s="21">
        <v>2.4</v>
      </c>
      <c r="AO694">
        <f t="shared" si="261"/>
        <v>-170</v>
      </c>
      <c r="AP694">
        <f>IF(E694&lt;F694,G694,H694)</f>
        <v>28</v>
      </c>
      <c r="AQ694">
        <f>IF(E694&lt;F694,H694,G694)</f>
        <v>21</v>
      </c>
    </row>
    <row r="695" spans="2:43" x14ac:dyDescent="0.25">
      <c r="B695" s="24">
        <v>44151</v>
      </c>
      <c r="C695" s="20" t="s">
        <v>37</v>
      </c>
      <c r="D695" s="20" t="s">
        <v>29</v>
      </c>
      <c r="E695" s="2">
        <v>154.99999999999997</v>
      </c>
      <c r="F695" s="2">
        <v>-175.43859649122805</v>
      </c>
      <c r="G695">
        <v>13</v>
      </c>
      <c r="H695">
        <v>19</v>
      </c>
      <c r="I695" s="9"/>
      <c r="J695" s="2" t="str">
        <f t="shared" si="262"/>
        <v>Minnesota Vikings</v>
      </c>
      <c r="K695" s="2" t="str">
        <f t="shared" si="263"/>
        <v>Chicago Bears</v>
      </c>
      <c r="L695" s="17">
        <f t="shared" si="264"/>
        <v>-175.43859649122805</v>
      </c>
      <c r="M695" s="18">
        <f t="shared" si="265"/>
        <v>154.99999999999997</v>
      </c>
      <c r="N695" s="4">
        <f t="shared" si="243"/>
        <v>1.68</v>
      </c>
      <c r="O695" s="4">
        <f t="shared" si="244"/>
        <v>2.25</v>
      </c>
      <c r="P695" s="4"/>
      <c r="Q695" s="4"/>
      <c r="R695" s="1">
        <f t="shared" si="245"/>
        <v>0.59523809523809523</v>
      </c>
      <c r="S695" s="1">
        <f t="shared" si="246"/>
        <v>0.44444444444444442</v>
      </c>
      <c r="T695" s="1">
        <f t="shared" si="247"/>
        <v>3.8167938931297662E-2</v>
      </c>
      <c r="U695" s="1">
        <f t="shared" si="248"/>
        <v>7.5396825396825407E-2</v>
      </c>
      <c r="V695" s="1">
        <f t="shared" si="249"/>
        <v>0.58639682539682547</v>
      </c>
      <c r="W695" s="1"/>
      <c r="X695" s="17">
        <f t="shared" si="250"/>
        <v>705.32983244457648</v>
      </c>
      <c r="Y695" s="18">
        <f t="shared" si="251"/>
        <v>1287.7472223008879</v>
      </c>
      <c r="Z695" s="2">
        <f t="shared" si="252"/>
        <v>670.06334082234764</v>
      </c>
      <c r="AA695" s="18">
        <f t="shared" si="253"/>
        <v>1223.3598611858433</v>
      </c>
      <c r="AB695" s="2">
        <f t="shared" si="254"/>
        <v>-149.23962244714528</v>
      </c>
      <c r="AC695" s="2">
        <f t="shared" si="255"/>
        <v>122.33598611858433</v>
      </c>
      <c r="AD695" s="2">
        <f t="shared" si="256"/>
        <v>670.06334082234764</v>
      </c>
      <c r="AE695" s="2">
        <f t="shared" si="257"/>
        <v>-1000</v>
      </c>
      <c r="AF695" s="5">
        <f t="shared" si="258"/>
        <v>0.67999999999999994</v>
      </c>
      <c r="AG695" s="5">
        <f t="shared" si="259"/>
        <v>-1</v>
      </c>
      <c r="AH695" s="3">
        <f t="shared" si="260"/>
        <v>202011</v>
      </c>
      <c r="AI695" s="21">
        <v>2.25</v>
      </c>
      <c r="AJ695" s="21">
        <v>1.68</v>
      </c>
      <c r="AK695" s="21">
        <v>2.5499999999999998</v>
      </c>
      <c r="AL695" s="21">
        <v>1.57</v>
      </c>
      <c r="AO695">
        <f t="shared" si="261"/>
        <v>-180</v>
      </c>
      <c r="AP695">
        <f>IF(E695&lt;F695,G695,H695)</f>
        <v>19</v>
      </c>
      <c r="AQ695">
        <f>IF(E695&lt;F695,H695,G695)</f>
        <v>13</v>
      </c>
    </row>
    <row r="696" spans="2:43" x14ac:dyDescent="0.25">
      <c r="B696" s="24">
        <v>44150</v>
      </c>
      <c r="C696" s="20" t="s">
        <v>36</v>
      </c>
      <c r="D696" s="20" t="s">
        <v>28</v>
      </c>
      <c r="E696" s="2">
        <v>265</v>
      </c>
      <c r="F696" s="2">
        <v>-333.33333333333326</v>
      </c>
      <c r="G696">
        <v>23</v>
      </c>
      <c r="H696">
        <v>17</v>
      </c>
      <c r="I696" s="9"/>
      <c r="J696" s="2" t="str">
        <f t="shared" si="262"/>
        <v>Baltimore Ravens</v>
      </c>
      <c r="K696" s="2" t="str">
        <f t="shared" si="263"/>
        <v>New England Patriots</v>
      </c>
      <c r="L696" s="17">
        <f t="shared" si="264"/>
        <v>-333.33333333333326</v>
      </c>
      <c r="M696" s="18">
        <f t="shared" si="265"/>
        <v>265</v>
      </c>
      <c r="N696" s="4">
        <f t="shared" si="243"/>
        <v>1.31</v>
      </c>
      <c r="O696" s="4">
        <f t="shared" si="244"/>
        <v>3.55</v>
      </c>
      <c r="P696" s="4"/>
      <c r="Q696" s="4"/>
      <c r="R696" s="1">
        <f t="shared" si="245"/>
        <v>0.76335877862595414</v>
      </c>
      <c r="S696" s="1">
        <f t="shared" si="246"/>
        <v>0.28169014084507044</v>
      </c>
      <c r="T696" s="1">
        <f t="shared" si="247"/>
        <v>4.3106995884773514E-2</v>
      </c>
      <c r="U696" s="1">
        <f t="shared" si="248"/>
        <v>0.24083431889044185</v>
      </c>
      <c r="V696" s="1">
        <f t="shared" si="249"/>
        <v>0.75183431889044183</v>
      </c>
      <c r="W696" s="1"/>
      <c r="X696" s="17">
        <f t="shared" si="250"/>
        <v>330.08027815995609</v>
      </c>
      <c r="Y696" s="18">
        <f t="shared" si="251"/>
        <v>2621.0959219336551</v>
      </c>
      <c r="Z696" s="2">
        <f t="shared" si="252"/>
        <v>313.57626425195826</v>
      </c>
      <c r="AA696" s="18">
        <f t="shared" si="253"/>
        <v>2490.0411258369722</v>
      </c>
      <c r="AB696" s="2">
        <f t="shared" si="254"/>
        <v>-318.90168804246639</v>
      </c>
      <c r="AC696" s="2">
        <f t="shared" si="255"/>
        <v>249.00411258369724</v>
      </c>
      <c r="AD696" s="2">
        <f t="shared" si="256"/>
        <v>-1000</v>
      </c>
      <c r="AE696" s="2">
        <f t="shared" si="257"/>
        <v>2490.0411258369722</v>
      </c>
      <c r="AF696" s="5">
        <f t="shared" si="258"/>
        <v>-1</v>
      </c>
      <c r="AG696" s="5">
        <f t="shared" si="259"/>
        <v>2.5499999999999998</v>
      </c>
      <c r="AH696" s="3">
        <f t="shared" si="260"/>
        <v>202011</v>
      </c>
      <c r="AI696" s="21">
        <v>3.55</v>
      </c>
      <c r="AJ696" s="21">
        <v>1.31</v>
      </c>
      <c r="AK696" s="21">
        <v>3.65</v>
      </c>
      <c r="AL696" s="21">
        <v>1.3</v>
      </c>
      <c r="AO696">
        <f t="shared" si="261"/>
        <v>-400</v>
      </c>
      <c r="AP696">
        <f>IF(E696&lt;F696,G696,H696)</f>
        <v>17</v>
      </c>
      <c r="AQ696">
        <f>IF(E696&lt;F696,H696,G696)</f>
        <v>23</v>
      </c>
    </row>
    <row r="697" spans="2:43" x14ac:dyDescent="0.25">
      <c r="B697" s="24">
        <v>44150</v>
      </c>
      <c r="C697" s="20" t="s">
        <v>47</v>
      </c>
      <c r="D697" s="20" t="s">
        <v>32</v>
      </c>
      <c r="E697" s="2">
        <v>-147.05882352941177</v>
      </c>
      <c r="F697" s="2">
        <v>125</v>
      </c>
      <c r="G697">
        <v>23</v>
      </c>
      <c r="H697">
        <v>16</v>
      </c>
      <c r="I697" s="9"/>
      <c r="J697" s="2" t="str">
        <f t="shared" si="262"/>
        <v>Los Angeles Rams</v>
      </c>
      <c r="K697" s="2" t="str">
        <f t="shared" si="263"/>
        <v>Seattle Seahawks</v>
      </c>
      <c r="L697" s="17">
        <f t="shared" si="264"/>
        <v>-147.05882352941177</v>
      </c>
      <c r="M697" s="18">
        <f t="shared" si="265"/>
        <v>125</v>
      </c>
      <c r="N697" s="4">
        <f t="shared" si="243"/>
        <v>1.83</v>
      </c>
      <c r="O697" s="4">
        <f t="shared" si="244"/>
        <v>2</v>
      </c>
      <c r="P697" s="4"/>
      <c r="Q697" s="4"/>
      <c r="R697" s="1">
        <f t="shared" si="245"/>
        <v>0.54644808743169393</v>
      </c>
      <c r="S697" s="1">
        <f t="shared" si="246"/>
        <v>0.5</v>
      </c>
      <c r="T697" s="1">
        <f t="shared" si="247"/>
        <v>4.4386422976501305E-2</v>
      </c>
      <c r="U697" s="1">
        <f t="shared" si="248"/>
        <v>2.3224043715846965E-2</v>
      </c>
      <c r="V697" s="1">
        <f t="shared" si="249"/>
        <v>0.53422404371584697</v>
      </c>
      <c r="W697" s="1"/>
      <c r="X697" s="17">
        <f t="shared" si="250"/>
        <v>871.87381729284084</v>
      </c>
      <c r="Y697" s="18">
        <f t="shared" si="251"/>
        <v>1045.6626202421151</v>
      </c>
      <c r="Z697" s="2">
        <f t="shared" si="252"/>
        <v>828.28012642819874</v>
      </c>
      <c r="AA697" s="18">
        <f t="shared" si="253"/>
        <v>993.3794892300092</v>
      </c>
      <c r="AB697" s="2">
        <f t="shared" si="254"/>
        <v>-120.73210114461043</v>
      </c>
      <c r="AC697" s="2">
        <f t="shared" si="255"/>
        <v>-100.66646340515068</v>
      </c>
      <c r="AD697" s="2">
        <f t="shared" si="256"/>
        <v>828.28012642819874</v>
      </c>
      <c r="AE697" s="2">
        <f t="shared" si="257"/>
        <v>-1000</v>
      </c>
      <c r="AF697" s="5">
        <f t="shared" si="258"/>
        <v>0.83000000000000007</v>
      </c>
      <c r="AG697" s="5">
        <f t="shared" si="259"/>
        <v>-1</v>
      </c>
      <c r="AH697" s="3">
        <f t="shared" si="260"/>
        <v>202011</v>
      </c>
      <c r="AI697" s="21">
        <v>1.83</v>
      </c>
      <c r="AJ697" s="21">
        <v>2</v>
      </c>
      <c r="AK697" s="21">
        <v>1.68</v>
      </c>
      <c r="AL697" s="21">
        <v>2.25</v>
      </c>
      <c r="AO697">
        <f t="shared" si="261"/>
        <v>-150</v>
      </c>
      <c r="AP697">
        <f>IF(E697&lt;F697,G697,H697)</f>
        <v>23</v>
      </c>
      <c r="AQ697">
        <f>IF(E697&lt;F697,H697,G697)</f>
        <v>16</v>
      </c>
    </row>
    <row r="698" spans="2:43" x14ac:dyDescent="0.25">
      <c r="B698" s="24">
        <v>44150</v>
      </c>
      <c r="C698" s="20" t="s">
        <v>43</v>
      </c>
      <c r="D698" s="20" t="s">
        <v>22</v>
      </c>
      <c r="E698" s="2">
        <v>-434.78260869565219</v>
      </c>
      <c r="F698" s="2">
        <v>325</v>
      </c>
      <c r="G698">
        <v>27</v>
      </c>
      <c r="H698">
        <v>13</v>
      </c>
      <c r="I698" s="9"/>
      <c r="J698" s="2" t="str">
        <f t="shared" si="262"/>
        <v>New Orleans Saints</v>
      </c>
      <c r="K698" s="2" t="str">
        <f t="shared" si="263"/>
        <v>San Francisco 49ers</v>
      </c>
      <c r="L698" s="17">
        <f t="shared" si="264"/>
        <v>-434.78260869565219</v>
      </c>
      <c r="M698" s="18">
        <f t="shared" si="265"/>
        <v>325</v>
      </c>
      <c r="N698" s="4">
        <f t="shared" si="243"/>
        <v>1.23</v>
      </c>
      <c r="O698" s="4">
        <f t="shared" si="244"/>
        <v>4.25</v>
      </c>
      <c r="P698" s="4"/>
      <c r="Q698" s="4"/>
      <c r="R698" s="1">
        <f t="shared" si="245"/>
        <v>0.81300813008130079</v>
      </c>
      <c r="S698" s="1">
        <f t="shared" si="246"/>
        <v>0.23529411764705882</v>
      </c>
      <c r="T698" s="1">
        <f t="shared" si="247"/>
        <v>4.6076642335766471E-2</v>
      </c>
      <c r="U698" s="1">
        <f t="shared" si="248"/>
        <v>0.28885700621712096</v>
      </c>
      <c r="V698" s="1">
        <f t="shared" si="249"/>
        <v>0.79985700621712097</v>
      </c>
      <c r="W698" s="1"/>
      <c r="X698" s="17">
        <f t="shared" si="250"/>
        <v>250.2234677288684</v>
      </c>
      <c r="Y698" s="18">
        <f t="shared" si="251"/>
        <v>3342.2645955042926</v>
      </c>
      <c r="Z698" s="2">
        <f t="shared" si="252"/>
        <v>237.71229434242497</v>
      </c>
      <c r="AA698" s="18">
        <f t="shared" si="253"/>
        <v>3175.151365729078</v>
      </c>
      <c r="AB698" s="2">
        <f t="shared" si="254"/>
        <v>-420.67660100049278</v>
      </c>
      <c r="AC698" s="2">
        <f t="shared" si="255"/>
        <v>317.51513657290781</v>
      </c>
      <c r="AD698" s="2">
        <f t="shared" si="256"/>
        <v>237.71229434242497</v>
      </c>
      <c r="AE698" s="2">
        <f t="shared" si="257"/>
        <v>-1000</v>
      </c>
      <c r="AF698" s="5">
        <f t="shared" si="258"/>
        <v>0.22999999999999998</v>
      </c>
      <c r="AG698" s="5">
        <f t="shared" si="259"/>
        <v>-1</v>
      </c>
      <c r="AH698" s="3">
        <f t="shared" si="260"/>
        <v>202011</v>
      </c>
      <c r="AI698" s="21">
        <v>1.23</v>
      </c>
      <c r="AJ698" s="21">
        <v>4.25</v>
      </c>
      <c r="AK698" s="21">
        <v>1.23</v>
      </c>
      <c r="AL698" s="21">
        <v>4.25</v>
      </c>
      <c r="AO698">
        <f t="shared" si="261"/>
        <v>-500</v>
      </c>
      <c r="AP698">
        <f>IF(E698&lt;F698,G698,H698)</f>
        <v>27</v>
      </c>
      <c r="AQ698">
        <f>IF(E698&lt;F698,H698,G698)</f>
        <v>13</v>
      </c>
    </row>
    <row r="699" spans="2:43" x14ac:dyDescent="0.25">
      <c r="B699" s="24">
        <v>44150</v>
      </c>
      <c r="C699" s="20" t="s">
        <v>48</v>
      </c>
      <c r="D699" s="20" t="s">
        <v>24</v>
      </c>
      <c r="E699" s="2">
        <v>-140.84507042253523</v>
      </c>
      <c r="F699" s="2">
        <v>120.00000000000001</v>
      </c>
      <c r="G699">
        <v>32</v>
      </c>
      <c r="H699">
        <v>30</v>
      </c>
      <c r="I699" s="9"/>
      <c r="J699" s="2" t="str">
        <f t="shared" si="262"/>
        <v>Arizona Cardinals</v>
      </c>
      <c r="K699" s="2" t="str">
        <f t="shared" si="263"/>
        <v>Buffalo Bills</v>
      </c>
      <c r="L699" s="17">
        <f t="shared" si="264"/>
        <v>-140.84507042253523</v>
      </c>
      <c r="M699" s="18">
        <f t="shared" si="265"/>
        <v>120.00000000000001</v>
      </c>
      <c r="N699" s="4">
        <f t="shared" si="243"/>
        <v>1.8</v>
      </c>
      <c r="O699" s="4">
        <f t="shared" si="244"/>
        <v>2.0499999999999998</v>
      </c>
      <c r="P699" s="4"/>
      <c r="Q699" s="4"/>
      <c r="R699" s="1">
        <f t="shared" si="245"/>
        <v>0.55555555555555558</v>
      </c>
      <c r="S699" s="1">
        <f t="shared" si="246"/>
        <v>0.48780487804878053</v>
      </c>
      <c r="T699" s="1">
        <f t="shared" si="247"/>
        <v>4.1558441558441461E-2</v>
      </c>
      <c r="U699" s="1">
        <f t="shared" si="248"/>
        <v>3.3875338753387524E-2</v>
      </c>
      <c r="V699" s="1">
        <f t="shared" si="249"/>
        <v>0.54487533875338756</v>
      </c>
      <c r="W699" s="1"/>
      <c r="X699" s="17">
        <f t="shared" si="250"/>
        <v>835.28218085238643</v>
      </c>
      <c r="Y699" s="18">
        <f t="shared" si="251"/>
        <v>1090.9993667390718</v>
      </c>
      <c r="Z699" s="2">
        <f t="shared" si="252"/>
        <v>793.51807180976709</v>
      </c>
      <c r="AA699" s="18">
        <f t="shared" si="253"/>
        <v>1036.449398402118</v>
      </c>
      <c r="AB699" s="2">
        <f t="shared" si="254"/>
        <v>-126.02107444375048</v>
      </c>
      <c r="AC699" s="2">
        <f t="shared" si="255"/>
        <v>103.6449398402118</v>
      </c>
      <c r="AD699" s="2">
        <f t="shared" si="256"/>
        <v>793.51807180976709</v>
      </c>
      <c r="AE699" s="2">
        <f t="shared" si="257"/>
        <v>-1000</v>
      </c>
      <c r="AF699" s="5">
        <f t="shared" si="258"/>
        <v>0.8</v>
      </c>
      <c r="AG699" s="5">
        <f t="shared" si="259"/>
        <v>-1</v>
      </c>
      <c r="AH699" s="3">
        <f t="shared" si="260"/>
        <v>202011</v>
      </c>
      <c r="AI699" s="21">
        <v>1.8</v>
      </c>
      <c r="AJ699" s="21">
        <v>2.0499999999999998</v>
      </c>
      <c r="AK699" s="21">
        <v>1.71</v>
      </c>
      <c r="AL699" s="21">
        <v>2.2000000000000002</v>
      </c>
      <c r="AO699">
        <f t="shared" si="261"/>
        <v>-150</v>
      </c>
      <c r="AP699">
        <f>IF(E699&lt;F699,G699,H699)</f>
        <v>32</v>
      </c>
      <c r="AQ699">
        <f>IF(E699&lt;F699,H699,G699)</f>
        <v>30</v>
      </c>
    </row>
    <row r="700" spans="2:43" x14ac:dyDescent="0.25">
      <c r="B700" s="24">
        <v>44150</v>
      </c>
      <c r="C700" s="20" t="s">
        <v>50</v>
      </c>
      <c r="D700" s="20" t="s">
        <v>38</v>
      </c>
      <c r="E700" s="2">
        <v>-192.30769230769229</v>
      </c>
      <c r="F700" s="2">
        <v>167</v>
      </c>
      <c r="G700">
        <v>37</v>
      </c>
      <c r="H700">
        <v>12</v>
      </c>
      <c r="I700" s="9"/>
      <c r="J700" s="2" t="str">
        <f t="shared" si="262"/>
        <v>Las Vegas Raiders</v>
      </c>
      <c r="K700" s="2" t="str">
        <f t="shared" si="263"/>
        <v>Denver Broncos</v>
      </c>
      <c r="L700" s="17">
        <f t="shared" si="264"/>
        <v>-192.30769230769229</v>
      </c>
      <c r="M700" s="18">
        <f t="shared" si="265"/>
        <v>167</v>
      </c>
      <c r="N700" s="4">
        <f t="shared" si="243"/>
        <v>1.45</v>
      </c>
      <c r="O700" s="4">
        <f t="shared" si="244"/>
        <v>2.8</v>
      </c>
      <c r="P700" s="4"/>
      <c r="Q700" s="4"/>
      <c r="R700" s="1">
        <f t="shared" si="245"/>
        <v>0.68965517241379315</v>
      </c>
      <c r="S700" s="1">
        <f t="shared" si="246"/>
        <v>0.35714285714285715</v>
      </c>
      <c r="T700" s="1">
        <f t="shared" si="247"/>
        <v>4.4705882352941262E-2</v>
      </c>
      <c r="U700" s="1">
        <f t="shared" si="248"/>
        <v>0.166256157635468</v>
      </c>
      <c r="V700" s="1">
        <f t="shared" si="249"/>
        <v>0.67725615763546798</v>
      </c>
      <c r="W700" s="1"/>
      <c r="X700" s="17">
        <f t="shared" si="250"/>
        <v>476.54619116545314</v>
      </c>
      <c r="Y700" s="18">
        <f t="shared" si="251"/>
        <v>1872.3757127156628</v>
      </c>
      <c r="Z700" s="2">
        <f t="shared" si="252"/>
        <v>452.71888160718044</v>
      </c>
      <c r="AA700" s="18">
        <f t="shared" si="253"/>
        <v>1778.7569270798795</v>
      </c>
      <c r="AB700" s="2">
        <f t="shared" si="254"/>
        <v>-220.88762820095712</v>
      </c>
      <c r="AC700" s="2">
        <f t="shared" si="255"/>
        <v>177.87569270798795</v>
      </c>
      <c r="AD700" s="2">
        <f t="shared" si="256"/>
        <v>452.71888160718044</v>
      </c>
      <c r="AE700" s="2">
        <f t="shared" si="257"/>
        <v>-1000</v>
      </c>
      <c r="AF700" s="5">
        <f t="shared" si="258"/>
        <v>0.44999999999999996</v>
      </c>
      <c r="AG700" s="5">
        <f t="shared" si="259"/>
        <v>-1</v>
      </c>
      <c r="AH700" s="3">
        <f t="shared" si="260"/>
        <v>202011</v>
      </c>
      <c r="AI700" s="21">
        <v>1.45</v>
      </c>
      <c r="AJ700" s="21">
        <v>2.8</v>
      </c>
      <c r="AK700" s="21">
        <v>1.52</v>
      </c>
      <c r="AL700" s="21">
        <v>2.67</v>
      </c>
      <c r="AO700">
        <f t="shared" si="261"/>
        <v>-200</v>
      </c>
      <c r="AP700">
        <f>IF(E700&lt;F700,G700,H700)</f>
        <v>37</v>
      </c>
      <c r="AQ700">
        <f>IF(E700&lt;F700,H700,G700)</f>
        <v>12</v>
      </c>
    </row>
    <row r="701" spans="2:43" x14ac:dyDescent="0.25">
      <c r="B701" s="24">
        <v>44150</v>
      </c>
      <c r="C701" s="20" t="s">
        <v>30</v>
      </c>
      <c r="D701" s="20" t="s">
        <v>31</v>
      </c>
      <c r="E701" s="2">
        <v>-125</v>
      </c>
      <c r="F701" s="2">
        <v>104.99999999999999</v>
      </c>
      <c r="G701">
        <v>29</v>
      </c>
      <c r="H701">
        <v>21</v>
      </c>
      <c r="I701" s="9"/>
      <c r="J701" s="2" t="str">
        <f t="shared" si="262"/>
        <v>Miami Dolphins</v>
      </c>
      <c r="K701" s="2" t="str">
        <f t="shared" si="263"/>
        <v>Los Angeles Chargers</v>
      </c>
      <c r="L701" s="17">
        <f t="shared" si="264"/>
        <v>-125</v>
      </c>
      <c r="M701" s="18">
        <f t="shared" si="265"/>
        <v>104.99999999999999</v>
      </c>
      <c r="N701" s="4">
        <f t="shared" si="243"/>
        <v>1.71</v>
      </c>
      <c r="O701" s="4">
        <f t="shared" si="244"/>
        <v>2.2000000000000002</v>
      </c>
      <c r="P701" s="4"/>
      <c r="Q701" s="4"/>
      <c r="R701" s="1">
        <f t="shared" si="245"/>
        <v>0.58479532163742687</v>
      </c>
      <c r="S701" s="1">
        <f t="shared" si="246"/>
        <v>0.45454545454545453</v>
      </c>
      <c r="T701" s="1">
        <f t="shared" si="247"/>
        <v>3.7851662404092101E-2</v>
      </c>
      <c r="U701" s="1">
        <f t="shared" si="248"/>
        <v>6.5124933545986169E-2</v>
      </c>
      <c r="V701" s="1">
        <f t="shared" si="249"/>
        <v>0.57612493354598615</v>
      </c>
      <c r="W701" s="1"/>
      <c r="X701" s="17">
        <f t="shared" si="250"/>
        <v>735.73463284275692</v>
      </c>
      <c r="Y701" s="18">
        <f t="shared" si="251"/>
        <v>1235.8449349286186</v>
      </c>
      <c r="Z701" s="2">
        <f t="shared" si="252"/>
        <v>698.94790120061907</v>
      </c>
      <c r="AA701" s="18">
        <f t="shared" si="253"/>
        <v>1174.0526881821877</v>
      </c>
      <c r="AB701" s="2">
        <f t="shared" si="254"/>
        <v>-143.07218009843768</v>
      </c>
      <c r="AC701" s="2">
        <f t="shared" si="255"/>
        <v>117.40526881821877</v>
      </c>
      <c r="AD701" s="2">
        <f t="shared" si="256"/>
        <v>698.94790120061907</v>
      </c>
      <c r="AE701" s="2">
        <f t="shared" si="257"/>
        <v>-1000</v>
      </c>
      <c r="AF701" s="5">
        <f t="shared" si="258"/>
        <v>0.71</v>
      </c>
      <c r="AG701" s="5">
        <f t="shared" si="259"/>
        <v>-1</v>
      </c>
      <c r="AH701" s="3">
        <f t="shared" si="260"/>
        <v>202011</v>
      </c>
      <c r="AI701" s="21">
        <v>1.71</v>
      </c>
      <c r="AJ701" s="21">
        <v>2.2000000000000002</v>
      </c>
      <c r="AK701" s="21">
        <v>1.8</v>
      </c>
      <c r="AL701" s="21">
        <v>2.0499999999999998</v>
      </c>
      <c r="AO701">
        <f t="shared" si="261"/>
        <v>-130</v>
      </c>
      <c r="AP701">
        <f>IF(E701&lt;F701,G701,H701)</f>
        <v>29</v>
      </c>
      <c r="AQ701">
        <f>IF(E701&lt;F701,H701,G701)</f>
        <v>21</v>
      </c>
    </row>
    <row r="702" spans="2:43" x14ac:dyDescent="0.25">
      <c r="B702" s="24">
        <v>44150</v>
      </c>
      <c r="C702" s="20" t="s">
        <v>44</v>
      </c>
      <c r="D702" s="20" t="s">
        <v>27</v>
      </c>
      <c r="E702" s="2">
        <v>220.00000000000003</v>
      </c>
      <c r="F702" s="2">
        <v>-270.2702702702702</v>
      </c>
      <c r="G702">
        <v>23</v>
      </c>
      <c r="H702">
        <v>46</v>
      </c>
      <c r="I702" s="9"/>
      <c r="J702" s="2" t="str">
        <f t="shared" si="262"/>
        <v>Tampa Bay Buccaneers</v>
      </c>
      <c r="K702" s="2" t="str">
        <f t="shared" si="263"/>
        <v>Carolina Panthers</v>
      </c>
      <c r="L702" s="17">
        <f t="shared" si="264"/>
        <v>-270.2702702702702</v>
      </c>
      <c r="M702" s="18">
        <f t="shared" si="265"/>
        <v>220.00000000000003</v>
      </c>
      <c r="N702" s="4">
        <f t="shared" si="243"/>
        <v>1.38</v>
      </c>
      <c r="O702" s="4">
        <f t="shared" si="244"/>
        <v>3.15</v>
      </c>
      <c r="P702" s="4"/>
      <c r="Q702" s="4"/>
      <c r="R702" s="1">
        <f t="shared" si="245"/>
        <v>0.7246376811594204</v>
      </c>
      <c r="S702" s="1">
        <f t="shared" si="246"/>
        <v>0.31746031746031744</v>
      </c>
      <c r="T702" s="1">
        <f t="shared" si="247"/>
        <v>4.039735099337749E-2</v>
      </c>
      <c r="U702" s="1">
        <f t="shared" si="248"/>
        <v>0.20358868184955148</v>
      </c>
      <c r="V702" s="1">
        <f t="shared" si="249"/>
        <v>0.71458868184955149</v>
      </c>
      <c r="W702" s="1"/>
      <c r="X702" s="17">
        <f t="shared" si="250"/>
        <v>399.40643533805462</v>
      </c>
      <c r="Y702" s="18">
        <f t="shared" si="251"/>
        <v>2205.1924375584526</v>
      </c>
      <c r="Z702" s="2">
        <f t="shared" si="252"/>
        <v>379.43611357115185</v>
      </c>
      <c r="AA702" s="18">
        <f t="shared" si="253"/>
        <v>2094.93281568053</v>
      </c>
      <c r="AB702" s="2">
        <f t="shared" si="254"/>
        <v>-263.54897813712716</v>
      </c>
      <c r="AC702" s="2">
        <f t="shared" si="255"/>
        <v>209.49328156805299</v>
      </c>
      <c r="AD702" s="2">
        <f t="shared" si="256"/>
        <v>379.43611357115185</v>
      </c>
      <c r="AE702" s="2">
        <f t="shared" si="257"/>
        <v>-1000</v>
      </c>
      <c r="AF702" s="5">
        <f t="shared" si="258"/>
        <v>0.37999999999999989</v>
      </c>
      <c r="AG702" s="5">
        <f t="shared" si="259"/>
        <v>-1</v>
      </c>
      <c r="AH702" s="3">
        <f t="shared" si="260"/>
        <v>202011</v>
      </c>
      <c r="AI702" s="21">
        <v>3.15</v>
      </c>
      <c r="AJ702" s="21">
        <v>1.38</v>
      </c>
      <c r="AK702" s="21">
        <v>3.2</v>
      </c>
      <c r="AL702" s="21">
        <v>1.37</v>
      </c>
      <c r="AO702">
        <f t="shared" si="261"/>
        <v>-300</v>
      </c>
      <c r="AP702">
        <f>IF(E702&lt;F702,G702,H702)</f>
        <v>46</v>
      </c>
      <c r="AQ702">
        <f>IF(E702&lt;F702,H702,G702)</f>
        <v>23</v>
      </c>
    </row>
    <row r="703" spans="2:43" x14ac:dyDescent="0.25">
      <c r="B703" s="24">
        <v>44150</v>
      </c>
      <c r="C703" s="20" t="s">
        <v>46</v>
      </c>
      <c r="D703" s="20" t="s">
        <v>40</v>
      </c>
      <c r="E703" s="2">
        <v>-200</v>
      </c>
      <c r="F703" s="2">
        <v>170.00000000000003</v>
      </c>
      <c r="G703">
        <v>10</v>
      </c>
      <c r="H703">
        <v>7</v>
      </c>
      <c r="I703" s="9"/>
      <c r="J703" s="2" t="str">
        <f t="shared" si="262"/>
        <v>Cleveland Browns</v>
      </c>
      <c r="K703" s="2" t="str">
        <f t="shared" si="263"/>
        <v>Houston Texans</v>
      </c>
      <c r="L703" s="17">
        <f t="shared" si="264"/>
        <v>-200</v>
      </c>
      <c r="M703" s="18">
        <f t="shared" si="265"/>
        <v>170.00000000000003</v>
      </c>
      <c r="N703" s="4">
        <f t="shared" si="243"/>
        <v>1.66</v>
      </c>
      <c r="O703" s="4">
        <f t="shared" si="244"/>
        <v>2.2999999999999998</v>
      </c>
      <c r="P703" s="4"/>
      <c r="Q703" s="4"/>
      <c r="R703" s="1">
        <f t="shared" si="245"/>
        <v>0.60240963855421692</v>
      </c>
      <c r="S703" s="1">
        <f t="shared" si="246"/>
        <v>0.43478260869565222</v>
      </c>
      <c r="T703" s="1">
        <f t="shared" si="247"/>
        <v>3.5858585858585923E-2</v>
      </c>
      <c r="U703" s="1">
        <f t="shared" si="248"/>
        <v>8.3813514929282351E-2</v>
      </c>
      <c r="V703" s="1">
        <f t="shared" si="249"/>
        <v>0.59481351492928236</v>
      </c>
      <c r="W703" s="1"/>
      <c r="X703" s="17">
        <f t="shared" si="250"/>
        <v>681.19919084032654</v>
      </c>
      <c r="Y703" s="18">
        <f t="shared" si="251"/>
        <v>1332.032655245516</v>
      </c>
      <c r="Z703" s="2">
        <f t="shared" si="252"/>
        <v>647.13923129831016</v>
      </c>
      <c r="AA703" s="18">
        <f t="shared" si="253"/>
        <v>1265.4310224832402</v>
      </c>
      <c r="AB703" s="2">
        <f t="shared" si="254"/>
        <v>-154.5262521009227</v>
      </c>
      <c r="AC703" s="2">
        <f t="shared" si="255"/>
        <v>126.54310224832402</v>
      </c>
      <c r="AD703" s="2">
        <f t="shared" si="256"/>
        <v>647.13923129831016</v>
      </c>
      <c r="AE703" s="2">
        <f t="shared" si="257"/>
        <v>-1000</v>
      </c>
      <c r="AF703" s="5">
        <f t="shared" si="258"/>
        <v>0.65999999999999992</v>
      </c>
      <c r="AG703" s="5">
        <f t="shared" si="259"/>
        <v>-1</v>
      </c>
      <c r="AH703" s="3">
        <f t="shared" si="260"/>
        <v>202011</v>
      </c>
      <c r="AI703" s="21">
        <v>1.66</v>
      </c>
      <c r="AJ703" s="21">
        <v>2.2999999999999998</v>
      </c>
      <c r="AK703" s="21">
        <v>1.5</v>
      </c>
      <c r="AL703" s="21">
        <v>2.7</v>
      </c>
      <c r="AO703">
        <f t="shared" si="261"/>
        <v>-200</v>
      </c>
      <c r="AP703">
        <f>IF(E703&lt;F703,G703,H703)</f>
        <v>10</v>
      </c>
      <c r="AQ703">
        <f>IF(E703&lt;F703,H703,G703)</f>
        <v>7</v>
      </c>
    </row>
    <row r="704" spans="2:43" x14ac:dyDescent="0.25">
      <c r="B704" s="24">
        <v>44150</v>
      </c>
      <c r="C704" s="20" t="s">
        <v>34</v>
      </c>
      <c r="D704" s="20" t="s">
        <v>51</v>
      </c>
      <c r="E704" s="2">
        <v>-175.43859649122805</v>
      </c>
      <c r="F704" s="2">
        <v>154.99999999999997</v>
      </c>
      <c r="G704">
        <v>30</v>
      </c>
      <c r="H704">
        <v>27</v>
      </c>
      <c r="I704" s="9"/>
      <c r="J704" s="2" t="str">
        <f t="shared" si="262"/>
        <v>Detroit Lions</v>
      </c>
      <c r="K704" s="2" t="str">
        <f t="shared" si="263"/>
        <v>Washington Football Team</v>
      </c>
      <c r="L704" s="17">
        <f t="shared" si="264"/>
        <v>-175.43859649122805</v>
      </c>
      <c r="M704" s="18">
        <f t="shared" si="265"/>
        <v>154.99999999999997</v>
      </c>
      <c r="N704" s="4">
        <f t="shared" si="243"/>
        <v>1.57</v>
      </c>
      <c r="O704" s="4">
        <f t="shared" si="244"/>
        <v>2.5499999999999998</v>
      </c>
      <c r="P704" s="4"/>
      <c r="Q704" s="4"/>
      <c r="R704" s="1">
        <f t="shared" si="245"/>
        <v>0.63694267515923564</v>
      </c>
      <c r="S704" s="1">
        <f t="shared" si="246"/>
        <v>0.39215686274509809</v>
      </c>
      <c r="T704" s="1">
        <f t="shared" si="247"/>
        <v>2.8276699029126329E-2</v>
      </c>
      <c r="U704" s="1">
        <f t="shared" si="248"/>
        <v>0.12239290620706877</v>
      </c>
      <c r="V704" s="1">
        <f t="shared" si="249"/>
        <v>0.63339290620706878</v>
      </c>
      <c r="W704" s="1"/>
      <c r="X704" s="17">
        <f t="shared" si="250"/>
        <v>578.79886276004493</v>
      </c>
      <c r="Y704" s="18">
        <f t="shared" si="251"/>
        <v>1558.0808321378222</v>
      </c>
      <c r="Z704" s="2">
        <f t="shared" si="252"/>
        <v>549.85891962204266</v>
      </c>
      <c r="AA704" s="18">
        <f t="shared" si="253"/>
        <v>1480.1767905309309</v>
      </c>
      <c r="AB704" s="2">
        <f t="shared" si="254"/>
        <v>-181.86483192586408</v>
      </c>
      <c r="AC704" s="2">
        <f t="shared" si="255"/>
        <v>148.0176790530931</v>
      </c>
      <c r="AD704" s="2">
        <f t="shared" si="256"/>
        <v>549.85891962204266</v>
      </c>
      <c r="AE704" s="2">
        <f t="shared" si="257"/>
        <v>-1000</v>
      </c>
      <c r="AF704" s="5">
        <f t="shared" si="258"/>
        <v>0.57000000000000006</v>
      </c>
      <c r="AG704" s="5">
        <f t="shared" si="259"/>
        <v>-1</v>
      </c>
      <c r="AH704" s="3">
        <f t="shared" si="260"/>
        <v>202011</v>
      </c>
      <c r="AI704" s="21">
        <v>1.57</v>
      </c>
      <c r="AJ704" s="21">
        <v>2.5499999999999998</v>
      </c>
      <c r="AK704" s="21">
        <v>1.57</v>
      </c>
      <c r="AL704" s="21">
        <v>2.5499999999999998</v>
      </c>
      <c r="AO704">
        <f t="shared" si="261"/>
        <v>-180</v>
      </c>
      <c r="AP704">
        <f>IF(E704&lt;F704,G704,H704)</f>
        <v>30</v>
      </c>
      <c r="AQ704">
        <f>IF(E704&lt;F704,H704,G704)</f>
        <v>27</v>
      </c>
    </row>
    <row r="705" spans="2:43" x14ac:dyDescent="0.25">
      <c r="B705" s="24">
        <v>44150</v>
      </c>
      <c r="C705" s="20" t="s">
        <v>33</v>
      </c>
      <c r="D705" s="20" t="s">
        <v>26</v>
      </c>
      <c r="E705" s="2">
        <v>-999.99999999999909</v>
      </c>
      <c r="F705" s="2">
        <v>650</v>
      </c>
      <c r="G705">
        <v>24</v>
      </c>
      <c r="H705">
        <v>20</v>
      </c>
      <c r="I705" s="9"/>
      <c r="J705" s="2" t="str">
        <f t="shared" si="262"/>
        <v>Green Bay Packers</v>
      </c>
      <c r="K705" s="2" t="str">
        <f t="shared" si="263"/>
        <v>Jacksonville Jaguars</v>
      </c>
      <c r="L705" s="17">
        <f t="shared" si="264"/>
        <v>-999.99999999999909</v>
      </c>
      <c r="M705" s="18">
        <f t="shared" si="265"/>
        <v>650</v>
      </c>
      <c r="N705" s="4">
        <f t="shared" si="243"/>
        <v>1.1000000000000001</v>
      </c>
      <c r="O705" s="4">
        <f t="shared" si="244"/>
        <v>7.25</v>
      </c>
      <c r="P705" s="4"/>
      <c r="Q705" s="4"/>
      <c r="R705" s="1">
        <f t="shared" si="245"/>
        <v>0.90909090909090906</v>
      </c>
      <c r="S705" s="1">
        <f t="shared" si="246"/>
        <v>0.13793103448275862</v>
      </c>
      <c r="T705" s="1">
        <f t="shared" si="247"/>
        <v>4.4910179640718417E-2</v>
      </c>
      <c r="U705" s="1">
        <f t="shared" si="248"/>
        <v>0.38557993730407525</v>
      </c>
      <c r="V705" s="1">
        <f t="shared" si="249"/>
        <v>0.89657993730407526</v>
      </c>
      <c r="W705" s="1"/>
      <c r="X705" s="17">
        <f t="shared" si="250"/>
        <v>115.34951697324215</v>
      </c>
      <c r="Y705" s="18">
        <f t="shared" si="251"/>
        <v>6191.3767529581773</v>
      </c>
      <c r="Z705" s="2">
        <f t="shared" si="252"/>
        <v>109.58204112458003</v>
      </c>
      <c r="AA705" s="18">
        <f t="shared" si="253"/>
        <v>5881.8079153102681</v>
      </c>
      <c r="AB705" s="2">
        <f t="shared" si="254"/>
        <v>-912.55828942183564</v>
      </c>
      <c r="AC705" s="2">
        <f t="shared" si="255"/>
        <v>588.18079153102678</v>
      </c>
      <c r="AD705" s="2">
        <f t="shared" si="256"/>
        <v>109.58204112458003</v>
      </c>
      <c r="AE705" s="2">
        <f t="shared" si="257"/>
        <v>-1000</v>
      </c>
      <c r="AF705" s="5">
        <f t="shared" si="258"/>
        <v>0.10000000000000009</v>
      </c>
      <c r="AG705" s="5">
        <f t="shared" si="259"/>
        <v>-1</v>
      </c>
      <c r="AH705" s="3">
        <f t="shared" si="260"/>
        <v>202011</v>
      </c>
      <c r="AI705" s="21">
        <v>1.1000000000000001</v>
      </c>
      <c r="AJ705" s="21">
        <v>7.25</v>
      </c>
      <c r="AK705" s="21">
        <v>1.1000000000000001</v>
      </c>
      <c r="AL705" s="21">
        <v>7.5</v>
      </c>
      <c r="AO705">
        <f t="shared" si="261"/>
        <v>-1000</v>
      </c>
      <c r="AP705">
        <f>IF(E705&lt;F705,G705,H705)</f>
        <v>24</v>
      </c>
      <c r="AQ705">
        <f>IF(E705&lt;F705,H705,G705)</f>
        <v>20</v>
      </c>
    </row>
    <row r="706" spans="2:43" x14ac:dyDescent="0.25">
      <c r="B706" s="24">
        <v>44150</v>
      </c>
      <c r="C706" s="20" t="s">
        <v>25</v>
      </c>
      <c r="D706" s="20" t="s">
        <v>19</v>
      </c>
      <c r="E706" s="2">
        <v>175</v>
      </c>
      <c r="F706" s="2">
        <v>-212.76595744680853</v>
      </c>
      <c r="G706">
        <v>27</v>
      </c>
      <c r="H706">
        <v>17</v>
      </c>
      <c r="I706" s="9"/>
      <c r="J706" s="2" t="str">
        <f t="shared" si="262"/>
        <v>Philadelphia Eagles</v>
      </c>
      <c r="K706" s="2" t="str">
        <f t="shared" si="263"/>
        <v>New York Giants</v>
      </c>
      <c r="L706" s="17">
        <f t="shared" si="264"/>
        <v>-212.76595744680853</v>
      </c>
      <c r="M706" s="18">
        <f t="shared" si="265"/>
        <v>175</v>
      </c>
      <c r="N706" s="4">
        <f t="shared" si="243"/>
        <v>1.62</v>
      </c>
      <c r="O706" s="4">
        <f t="shared" si="244"/>
        <v>2.4</v>
      </c>
      <c r="P706" s="4"/>
      <c r="Q706" s="4"/>
      <c r="R706" s="1">
        <f t="shared" si="245"/>
        <v>0.61728395061728392</v>
      </c>
      <c r="S706" s="1">
        <f t="shared" si="246"/>
        <v>0.41666666666666669</v>
      </c>
      <c r="T706" s="1">
        <f t="shared" si="247"/>
        <v>3.2835820895522283E-2</v>
      </c>
      <c r="U706" s="1">
        <f t="shared" si="248"/>
        <v>0.10030864197530862</v>
      </c>
      <c r="V706" s="1">
        <f t="shared" si="249"/>
        <v>0.61130864197530865</v>
      </c>
      <c r="W706" s="1"/>
      <c r="X706" s="17">
        <f t="shared" si="250"/>
        <v>635.83488165441463</v>
      </c>
      <c r="Y706" s="18">
        <f t="shared" si="251"/>
        <v>1423.7849094482656</v>
      </c>
      <c r="Z706" s="2">
        <f t="shared" si="252"/>
        <v>604.04313757169382</v>
      </c>
      <c r="AA706" s="18">
        <f t="shared" si="253"/>
        <v>1352.5956639758522</v>
      </c>
      <c r="AB706" s="2">
        <f t="shared" si="254"/>
        <v>-165.55109027810289</v>
      </c>
      <c r="AC706" s="2">
        <f t="shared" si="255"/>
        <v>135.25956639758522</v>
      </c>
      <c r="AD706" s="2">
        <f t="shared" si="256"/>
        <v>-1000</v>
      </c>
      <c r="AE706" s="2">
        <f t="shared" si="257"/>
        <v>1352.5956639758522</v>
      </c>
      <c r="AF706" s="5">
        <f t="shared" si="258"/>
        <v>-1</v>
      </c>
      <c r="AG706" s="5">
        <f t="shared" si="259"/>
        <v>1.4</v>
      </c>
      <c r="AH706" s="3">
        <f t="shared" si="260"/>
        <v>202011</v>
      </c>
      <c r="AI706" s="21">
        <v>2.4</v>
      </c>
      <c r="AJ706" s="21">
        <v>1.62</v>
      </c>
      <c r="AK706" s="21">
        <v>2.75</v>
      </c>
      <c r="AL706" s="21">
        <v>1.47</v>
      </c>
      <c r="AO706">
        <f t="shared" si="261"/>
        <v>-300</v>
      </c>
      <c r="AP706">
        <f>IF(E706&lt;F706,G706,H706)</f>
        <v>17</v>
      </c>
      <c r="AQ706">
        <f>IF(E706&lt;F706,H706,G706)</f>
        <v>27</v>
      </c>
    </row>
    <row r="707" spans="2:43" x14ac:dyDescent="0.25">
      <c r="B707" s="24">
        <v>44150</v>
      </c>
      <c r="C707" s="20" t="s">
        <v>45</v>
      </c>
      <c r="D707" s="20" t="s">
        <v>21</v>
      </c>
      <c r="E707" s="2">
        <v>-322.58064516129025</v>
      </c>
      <c r="F707" s="2">
        <v>260</v>
      </c>
      <c r="G707">
        <v>36</v>
      </c>
      <c r="H707">
        <v>10</v>
      </c>
      <c r="I707" s="9"/>
      <c r="J707" s="2" t="str">
        <f t="shared" si="262"/>
        <v>Pittsburgh Steelers</v>
      </c>
      <c r="K707" s="2" t="str">
        <f t="shared" si="263"/>
        <v>Cincinnati Bengals</v>
      </c>
      <c r="L707" s="17">
        <f t="shared" si="264"/>
        <v>-322.58064516129025</v>
      </c>
      <c r="M707" s="18">
        <f t="shared" si="265"/>
        <v>260</v>
      </c>
      <c r="N707" s="4">
        <f t="shared" si="243"/>
        <v>1.25</v>
      </c>
      <c r="O707" s="4">
        <f t="shared" si="244"/>
        <v>4.2</v>
      </c>
      <c r="P707" s="4"/>
      <c r="Q707" s="4"/>
      <c r="R707" s="1">
        <f t="shared" si="245"/>
        <v>0.8</v>
      </c>
      <c r="S707" s="1">
        <f t="shared" si="246"/>
        <v>0.23809523809523808</v>
      </c>
      <c r="T707" s="1">
        <f t="shared" si="247"/>
        <v>3.669724770642202E-2</v>
      </c>
      <c r="U707" s="1">
        <f t="shared" si="248"/>
        <v>0.28095238095238095</v>
      </c>
      <c r="V707" s="1">
        <f t="shared" si="249"/>
        <v>0.79195238095238096</v>
      </c>
      <c r="W707" s="1"/>
      <c r="X707" s="17">
        <f t="shared" si="250"/>
        <v>262.7021826709157</v>
      </c>
      <c r="Y707" s="18">
        <f t="shared" si="251"/>
        <v>3204.8956988858595</v>
      </c>
      <c r="Z707" s="2">
        <f t="shared" si="252"/>
        <v>249.56707353736991</v>
      </c>
      <c r="AA707" s="18">
        <f t="shared" si="253"/>
        <v>3044.6509139415662</v>
      </c>
      <c r="AB707" s="2">
        <f t="shared" si="254"/>
        <v>-400.69388394309198</v>
      </c>
      <c r="AC707" s="2">
        <f t="shared" si="255"/>
        <v>304.46509139415662</v>
      </c>
      <c r="AD707" s="2">
        <f t="shared" si="256"/>
        <v>249.56707353736991</v>
      </c>
      <c r="AE707" s="2">
        <f t="shared" si="257"/>
        <v>-1000</v>
      </c>
      <c r="AF707" s="5">
        <f t="shared" si="258"/>
        <v>0.25</v>
      </c>
      <c r="AG707" s="5">
        <f t="shared" si="259"/>
        <v>-1</v>
      </c>
      <c r="AH707" s="3">
        <f t="shared" si="260"/>
        <v>202011</v>
      </c>
      <c r="AI707" s="21">
        <v>1.25</v>
      </c>
      <c r="AJ707" s="21">
        <v>4.2</v>
      </c>
      <c r="AK707" s="21">
        <v>1.31</v>
      </c>
      <c r="AL707" s="21">
        <v>3.6</v>
      </c>
      <c r="AO707">
        <f t="shared" si="261"/>
        <v>-400</v>
      </c>
      <c r="AP707">
        <f>IF(E707&lt;F707,G707,H707)</f>
        <v>36</v>
      </c>
      <c r="AQ707">
        <f>IF(E707&lt;F707,H707,G707)</f>
        <v>10</v>
      </c>
    </row>
    <row r="708" spans="2:43" x14ac:dyDescent="0.25">
      <c r="B708" s="24">
        <v>44147</v>
      </c>
      <c r="C708" s="20" t="s">
        <v>41</v>
      </c>
      <c r="D708" s="20" t="s">
        <v>39</v>
      </c>
      <c r="E708" s="2">
        <v>-111.11111111111113</v>
      </c>
      <c r="F708" s="2">
        <v>-111.11111111111113</v>
      </c>
      <c r="G708">
        <v>17</v>
      </c>
      <c r="H708">
        <v>34</v>
      </c>
      <c r="I708" s="9"/>
      <c r="J708" s="2" t="str">
        <f t="shared" si="262"/>
        <v>Tennessee Titans</v>
      </c>
      <c r="K708" s="2" t="str">
        <f t="shared" si="263"/>
        <v>Indianapolis Colts</v>
      </c>
      <c r="L708" s="17">
        <f t="shared" si="264"/>
        <v>-111.11111111111113</v>
      </c>
      <c r="M708" s="18">
        <f t="shared" si="265"/>
        <v>-111.11111111111113</v>
      </c>
      <c r="N708" s="4">
        <f t="shared" si="243"/>
        <v>1.74</v>
      </c>
      <c r="O708" s="4">
        <f t="shared" si="244"/>
        <v>2.15</v>
      </c>
      <c r="P708" s="4"/>
      <c r="Q708" s="4"/>
      <c r="R708" s="1">
        <f t="shared" si="245"/>
        <v>0.57471264367816088</v>
      </c>
      <c r="S708" s="1">
        <f t="shared" si="246"/>
        <v>0.46511627906976744</v>
      </c>
      <c r="T708" s="1">
        <f t="shared" si="247"/>
        <v>3.8303341902313659E-2</v>
      </c>
      <c r="U708" s="1">
        <f t="shared" si="248"/>
        <v>5.4798182304196724E-2</v>
      </c>
      <c r="V708" s="1">
        <f t="shared" si="249"/>
        <v>0.56579818230419676</v>
      </c>
      <c r="W708" s="1"/>
      <c r="X708" s="17">
        <f t="shared" si="250"/>
        <v>767.41465645493759</v>
      </c>
      <c r="Y708" s="18">
        <f t="shared" si="251"/>
        <v>1185.8985221458363</v>
      </c>
      <c r="Z708" s="2">
        <f t="shared" si="252"/>
        <v>729.04392363219063</v>
      </c>
      <c r="AA708" s="18">
        <f t="shared" si="253"/>
        <v>1126.6035960385445</v>
      </c>
      <c r="AB708" s="2">
        <f t="shared" si="254"/>
        <v>-137.16594673992637</v>
      </c>
      <c r="AC708" s="2">
        <f t="shared" si="255"/>
        <v>112.66035960385446</v>
      </c>
      <c r="AD708" s="2">
        <f t="shared" si="256"/>
        <v>729.04392363219063</v>
      </c>
      <c r="AE708" s="2">
        <f t="shared" si="257"/>
        <v>-1000</v>
      </c>
      <c r="AF708" s="5">
        <f t="shared" si="258"/>
        <v>0.74</v>
      </c>
      <c r="AG708" s="5">
        <f t="shared" si="259"/>
        <v>-1</v>
      </c>
      <c r="AH708" s="3">
        <f t="shared" si="260"/>
        <v>202011</v>
      </c>
      <c r="AI708" s="21">
        <v>1.74</v>
      </c>
      <c r="AJ708" s="21">
        <v>2.15</v>
      </c>
      <c r="AK708" s="21">
        <v>1.9</v>
      </c>
      <c r="AL708" s="21">
        <v>1.9</v>
      </c>
      <c r="AO708">
        <f t="shared" si="261"/>
        <v>-120</v>
      </c>
      <c r="AP708">
        <f>IF(E708&lt;F708,G708,H708)</f>
        <v>34</v>
      </c>
      <c r="AQ708">
        <f>IF(E708&lt;F708,H708,G708)</f>
        <v>17</v>
      </c>
    </row>
    <row r="709" spans="2:43" x14ac:dyDescent="0.25">
      <c r="B709" s="24">
        <v>44144</v>
      </c>
      <c r="C709" s="20" t="s">
        <v>42</v>
      </c>
      <c r="D709" s="20" t="s">
        <v>36</v>
      </c>
      <c r="E709" s="2">
        <v>350</v>
      </c>
      <c r="F709" s="2">
        <v>-454.54545454545462</v>
      </c>
      <c r="G709">
        <v>27</v>
      </c>
      <c r="H709">
        <v>30</v>
      </c>
      <c r="I709" s="9"/>
      <c r="J709" s="2" t="str">
        <f t="shared" si="262"/>
        <v>New England Patriots</v>
      </c>
      <c r="K709" s="2" t="str">
        <f t="shared" si="263"/>
        <v>New York Jets</v>
      </c>
      <c r="L709" s="17">
        <f t="shared" si="264"/>
        <v>-454.54545454545462</v>
      </c>
      <c r="M709" s="18">
        <f t="shared" si="265"/>
        <v>350</v>
      </c>
      <c r="N709" s="4">
        <f t="shared" ref="N709:N772" si="266">IF(E709&lt;0,AI709,AJ709)</f>
        <v>1.29</v>
      </c>
      <c r="O709" s="4">
        <f t="shared" ref="O709:O772" si="267">IF(E709&lt;0,AJ709,AI709)</f>
        <v>3.7</v>
      </c>
      <c r="P709" s="4"/>
      <c r="Q709" s="4"/>
      <c r="R709" s="1">
        <f t="shared" ref="R709:R772" si="268">1/N709</f>
        <v>0.77519379844961234</v>
      </c>
      <c r="S709" s="1">
        <f t="shared" ref="S709:S772" si="269">1/O709</f>
        <v>0.27027027027027023</v>
      </c>
      <c r="T709" s="1">
        <f t="shared" ref="T709:T772" si="270">1-N709*O709/(N709+O709)</f>
        <v>4.3486973947895691E-2</v>
      </c>
      <c r="U709" s="1">
        <f t="shared" ref="U709:U772" si="271">ABS(R709-S709)/2</f>
        <v>0.25246176408967103</v>
      </c>
      <c r="V709" s="1">
        <f t="shared" ref="V709:V772" si="272">V$1+IF(N709&lt;=O709,U709,-U709)</f>
        <v>0.76346176408967104</v>
      </c>
      <c r="W709" s="1"/>
      <c r="X709" s="17">
        <f t="shared" ref="X709:X772" si="273">(1/V709-1)*1000</f>
        <v>309.82329048576543</v>
      </c>
      <c r="Y709" s="18">
        <f t="shared" ref="Y709:Y772" si="274">1000000/(X709+W$1)-X$1</f>
        <v>2773.304285017382</v>
      </c>
      <c r="Z709" s="2">
        <f t="shared" ref="Z709:Z772" si="275">X709*0.95</f>
        <v>294.33212596147712</v>
      </c>
      <c r="AA709" s="18">
        <f t="shared" ref="AA709:AA772" si="276">Y709*0.95</f>
        <v>2634.6390707665128</v>
      </c>
      <c r="AB709" s="2">
        <f t="shared" ref="AB709:AB772" si="277">IF(Z709&lt;1000,-100000/Z709,Z709/10)</f>
        <v>-339.75224305989701</v>
      </c>
      <c r="AC709" s="2">
        <f t="shared" ref="AC709:AC772" si="278">IF(AA709&lt;1000,-100000/AA709,AA709/10)</f>
        <v>263.46390707665125</v>
      </c>
      <c r="AD709" s="2">
        <f t="shared" ref="AD709:AD772" si="279">IF(AP709&gt;AQ709,Z709,-1000)</f>
        <v>294.33212596147712</v>
      </c>
      <c r="AE709" s="2">
        <f t="shared" ref="AE709:AE772" si="280">IF(AQ709&gt;AP709,AA709,-1000)</f>
        <v>-1000</v>
      </c>
      <c r="AF709" s="5">
        <f t="shared" ref="AF709:AF772" si="281">IF(AP709&gt;AQ709,N709-1,-1)</f>
        <v>0.29000000000000004</v>
      </c>
      <c r="AG709" s="5">
        <f t="shared" ref="AG709:AG772" si="282">IF(AQ709&gt;AP709,O709-1,-1)</f>
        <v>-1</v>
      </c>
      <c r="AH709" s="3">
        <f t="shared" ref="AH709:AH772" si="283">YEAR(B709)*100+MONTH(B709)</f>
        <v>202011</v>
      </c>
      <c r="AI709" s="21">
        <v>3.7</v>
      </c>
      <c r="AJ709" s="21">
        <v>1.29</v>
      </c>
      <c r="AK709" s="21">
        <v>4.5</v>
      </c>
      <c r="AL709" s="21">
        <v>1.22</v>
      </c>
      <c r="AO709">
        <f t="shared" ref="AO709:AO772" si="284">IF(L709&lt;-200,INT(L709/100)*100,INT(L709/10)*10)</f>
        <v>-500</v>
      </c>
      <c r="AP709">
        <f>IF(E709&lt;F709,G709,H709)</f>
        <v>30</v>
      </c>
      <c r="AQ709">
        <f>IF(E709&lt;F709,H709,G709)</f>
        <v>27</v>
      </c>
    </row>
    <row r="710" spans="2:43" x14ac:dyDescent="0.25">
      <c r="B710" s="24">
        <v>44143</v>
      </c>
      <c r="C710" s="20" t="s">
        <v>27</v>
      </c>
      <c r="D710" s="20" t="s">
        <v>43</v>
      </c>
      <c r="E710" s="2">
        <v>-222.22222222222226</v>
      </c>
      <c r="F710" s="2">
        <v>179.99999999999997</v>
      </c>
      <c r="G710">
        <v>3</v>
      </c>
      <c r="H710">
        <v>38</v>
      </c>
      <c r="I710" s="9"/>
      <c r="J710" s="2" t="str">
        <f t="shared" si="262"/>
        <v>Tampa Bay Buccaneers</v>
      </c>
      <c r="K710" s="2" t="str">
        <f t="shared" si="263"/>
        <v>New Orleans Saints</v>
      </c>
      <c r="L710" s="17">
        <f t="shared" si="264"/>
        <v>-222.22222222222226</v>
      </c>
      <c r="M710" s="18">
        <f t="shared" si="265"/>
        <v>179.99999999999997</v>
      </c>
      <c r="N710" s="4">
        <f t="shared" si="266"/>
        <v>1.41</v>
      </c>
      <c r="O710" s="4">
        <f t="shared" si="267"/>
        <v>3</v>
      </c>
      <c r="P710" s="4"/>
      <c r="Q710" s="4"/>
      <c r="R710" s="1">
        <f t="shared" si="268"/>
        <v>0.70921985815602839</v>
      </c>
      <c r="S710" s="1">
        <f t="shared" si="269"/>
        <v>0.33333333333333331</v>
      </c>
      <c r="T710" s="1">
        <f t="shared" si="270"/>
        <v>4.0816326530612401E-2</v>
      </c>
      <c r="U710" s="1">
        <f t="shared" si="271"/>
        <v>0.18794326241134754</v>
      </c>
      <c r="V710" s="1">
        <f t="shared" si="272"/>
        <v>0.69894326241134752</v>
      </c>
      <c r="W710" s="1"/>
      <c r="X710" s="17">
        <f t="shared" si="273"/>
        <v>430.73129648608347</v>
      </c>
      <c r="Y710" s="18">
        <f t="shared" si="274"/>
        <v>2057.0269370258952</v>
      </c>
      <c r="Z710" s="2">
        <f t="shared" si="275"/>
        <v>409.19473166177926</v>
      </c>
      <c r="AA710" s="18">
        <f t="shared" si="276"/>
        <v>1954.1755901746003</v>
      </c>
      <c r="AB710" s="2">
        <f t="shared" si="277"/>
        <v>-244.3824229942804</v>
      </c>
      <c r="AC710" s="2">
        <f t="shared" si="278"/>
        <v>195.41755901746004</v>
      </c>
      <c r="AD710" s="2">
        <f t="shared" si="279"/>
        <v>-1000</v>
      </c>
      <c r="AE710" s="2">
        <f t="shared" si="280"/>
        <v>1954.1755901746003</v>
      </c>
      <c r="AF710" s="5">
        <f t="shared" si="281"/>
        <v>-1</v>
      </c>
      <c r="AG710" s="5">
        <f t="shared" si="282"/>
        <v>2</v>
      </c>
      <c r="AH710" s="3">
        <f t="shared" si="283"/>
        <v>202011</v>
      </c>
      <c r="AI710" s="21">
        <v>1.41</v>
      </c>
      <c r="AJ710" s="21">
        <v>3</v>
      </c>
      <c r="AK710" s="21">
        <v>1.45</v>
      </c>
      <c r="AL710" s="21">
        <v>2.8</v>
      </c>
      <c r="AO710">
        <f t="shared" si="284"/>
        <v>-300</v>
      </c>
      <c r="AP710">
        <f>IF(E710&lt;F710,G710,H710)</f>
        <v>3</v>
      </c>
      <c r="AQ710">
        <f>IF(E710&lt;F710,H710,G710)</f>
        <v>38</v>
      </c>
    </row>
    <row r="711" spans="2:43" x14ac:dyDescent="0.25">
      <c r="B711" s="24">
        <v>44143</v>
      </c>
      <c r="C711" s="20" t="s">
        <v>48</v>
      </c>
      <c r="D711" s="20" t="s">
        <v>30</v>
      </c>
      <c r="E711" s="2">
        <v>-243.9024390243903</v>
      </c>
      <c r="F711" s="2">
        <v>200</v>
      </c>
      <c r="G711">
        <v>31</v>
      </c>
      <c r="H711">
        <v>34</v>
      </c>
      <c r="I711" s="9"/>
      <c r="J711" s="2" t="str">
        <f t="shared" ref="J711:J774" si="285">IF(E711&lt;=F711,C711,D711)</f>
        <v>Arizona Cardinals</v>
      </c>
      <c r="K711" s="2" t="str">
        <f t="shared" ref="K711:K774" si="286">IF(E711&gt;F711,C711,D711)</f>
        <v>Miami Dolphins</v>
      </c>
      <c r="L711" s="17">
        <f t="shared" ref="L711:L774" si="287">IF(E711&lt;=F711,E711,F711)</f>
        <v>-243.9024390243903</v>
      </c>
      <c r="M711" s="18">
        <f t="shared" ref="M711:M774" si="288">IF(E711&gt;F711,E711,F711)</f>
        <v>200</v>
      </c>
      <c r="N711" s="4">
        <f t="shared" si="266"/>
        <v>1.47</v>
      </c>
      <c r="O711" s="4">
        <f t="shared" si="267"/>
        <v>2.75</v>
      </c>
      <c r="P711" s="4"/>
      <c r="Q711" s="4"/>
      <c r="R711" s="1">
        <f t="shared" si="268"/>
        <v>0.68027210884353739</v>
      </c>
      <c r="S711" s="1">
        <f t="shared" si="269"/>
        <v>0.36363636363636365</v>
      </c>
      <c r="T711" s="1">
        <f t="shared" si="270"/>
        <v>4.206161137440767E-2</v>
      </c>
      <c r="U711" s="1">
        <f t="shared" si="271"/>
        <v>0.15831787260358687</v>
      </c>
      <c r="V711" s="1">
        <f t="shared" si="272"/>
        <v>0.66931787260358688</v>
      </c>
      <c r="W711" s="1"/>
      <c r="X711" s="17">
        <f t="shared" si="273"/>
        <v>494.0584151893168</v>
      </c>
      <c r="Y711" s="18">
        <f t="shared" si="274"/>
        <v>1810.0865209085014</v>
      </c>
      <c r="Z711" s="2">
        <f t="shared" si="275"/>
        <v>469.35549442985092</v>
      </c>
      <c r="AA711" s="18">
        <f t="shared" si="276"/>
        <v>1719.5821948630762</v>
      </c>
      <c r="AB711" s="2">
        <f t="shared" si="277"/>
        <v>-213.05812158750777</v>
      </c>
      <c r="AC711" s="2">
        <f t="shared" si="278"/>
        <v>171.95821948630763</v>
      </c>
      <c r="AD711" s="2">
        <f t="shared" si="279"/>
        <v>-1000</v>
      </c>
      <c r="AE711" s="2">
        <f t="shared" si="280"/>
        <v>1719.5821948630762</v>
      </c>
      <c r="AF711" s="5">
        <f t="shared" si="281"/>
        <v>-1</v>
      </c>
      <c r="AG711" s="5">
        <f t="shared" si="282"/>
        <v>1.75</v>
      </c>
      <c r="AH711" s="3">
        <f t="shared" si="283"/>
        <v>202011</v>
      </c>
      <c r="AI711" s="21">
        <v>1.47</v>
      </c>
      <c r="AJ711" s="21">
        <v>2.75</v>
      </c>
      <c r="AK711" s="21">
        <v>1.41</v>
      </c>
      <c r="AL711" s="21">
        <v>3</v>
      </c>
      <c r="AO711">
        <f t="shared" si="284"/>
        <v>-300</v>
      </c>
      <c r="AP711">
        <f>IF(E711&lt;F711,G711,H711)</f>
        <v>31</v>
      </c>
      <c r="AQ711">
        <f>IF(E711&lt;F711,H711,G711)</f>
        <v>34</v>
      </c>
    </row>
    <row r="712" spans="2:43" x14ac:dyDescent="0.25">
      <c r="B712" s="24">
        <v>44143</v>
      </c>
      <c r="C712" s="20" t="s">
        <v>23</v>
      </c>
      <c r="D712" s="20" t="s">
        <v>45</v>
      </c>
      <c r="E712" s="2">
        <v>700</v>
      </c>
      <c r="F712" s="2">
        <v>-1111.1111111111102</v>
      </c>
      <c r="G712">
        <v>19</v>
      </c>
      <c r="H712">
        <v>24</v>
      </c>
      <c r="I712" s="9"/>
      <c r="J712" s="2" t="str">
        <f t="shared" si="285"/>
        <v>Pittsburgh Steelers</v>
      </c>
      <c r="K712" s="2" t="str">
        <f t="shared" si="286"/>
        <v>Dallas Cowboys</v>
      </c>
      <c r="L712" s="17">
        <f t="shared" si="287"/>
        <v>-1111.1111111111102</v>
      </c>
      <c r="M712" s="18">
        <f t="shared" si="288"/>
        <v>700</v>
      </c>
      <c r="N712" s="4">
        <f t="shared" si="266"/>
        <v>1.1200000000000001</v>
      </c>
      <c r="O712" s="4">
        <f t="shared" si="267"/>
        <v>6.5</v>
      </c>
      <c r="P712" s="4"/>
      <c r="Q712" s="4"/>
      <c r="R712" s="1">
        <f t="shared" si="268"/>
        <v>0.89285714285714279</v>
      </c>
      <c r="S712" s="1">
        <f t="shared" si="269"/>
        <v>0.15384615384615385</v>
      </c>
      <c r="T712" s="1">
        <f t="shared" si="270"/>
        <v>4.4619422572178324E-2</v>
      </c>
      <c r="U712" s="1">
        <f t="shared" si="271"/>
        <v>0.36950549450549447</v>
      </c>
      <c r="V712" s="1">
        <f t="shared" si="272"/>
        <v>0.88050549450549442</v>
      </c>
      <c r="W712" s="1"/>
      <c r="X712" s="17">
        <f t="shared" si="273"/>
        <v>135.71125477373158</v>
      </c>
      <c r="Y712" s="18">
        <f t="shared" si="274"/>
        <v>5488.6896490044255</v>
      </c>
      <c r="Z712" s="2">
        <f t="shared" si="275"/>
        <v>128.92569203504499</v>
      </c>
      <c r="AA712" s="18">
        <f t="shared" si="276"/>
        <v>5214.2551665542042</v>
      </c>
      <c r="AB712" s="2">
        <f t="shared" si="277"/>
        <v>-775.64059127033954</v>
      </c>
      <c r="AC712" s="2">
        <f t="shared" si="278"/>
        <v>521.42551665542044</v>
      </c>
      <c r="AD712" s="2">
        <f t="shared" si="279"/>
        <v>128.92569203504499</v>
      </c>
      <c r="AE712" s="2">
        <f t="shared" si="280"/>
        <v>-1000</v>
      </c>
      <c r="AF712" s="5">
        <f t="shared" si="281"/>
        <v>0.12000000000000011</v>
      </c>
      <c r="AG712" s="5">
        <f t="shared" si="282"/>
        <v>-1</v>
      </c>
      <c r="AH712" s="3">
        <f t="shared" si="283"/>
        <v>202011</v>
      </c>
      <c r="AI712" s="21">
        <v>6.5</v>
      </c>
      <c r="AJ712" s="21">
        <v>1.1200000000000001</v>
      </c>
      <c r="AK712" s="21">
        <v>8</v>
      </c>
      <c r="AL712" s="21">
        <v>1.0900000000000001</v>
      </c>
      <c r="AO712">
        <f t="shared" si="284"/>
        <v>-1200</v>
      </c>
      <c r="AP712">
        <f>IF(E712&lt;F712,G712,H712)</f>
        <v>24</v>
      </c>
      <c r="AQ712">
        <f>IF(E712&lt;F712,H712,G712)</f>
        <v>19</v>
      </c>
    </row>
    <row r="713" spans="2:43" x14ac:dyDescent="0.25">
      <c r="B713" s="24">
        <v>44143</v>
      </c>
      <c r="C713" s="20" t="s">
        <v>31</v>
      </c>
      <c r="D713" s="20" t="s">
        <v>50</v>
      </c>
      <c r="E713" s="2">
        <v>-111.11111111111113</v>
      </c>
      <c r="F713" s="2">
        <v>-111.11111111111113</v>
      </c>
      <c r="G713">
        <v>26</v>
      </c>
      <c r="H713">
        <v>31</v>
      </c>
      <c r="I713" s="9"/>
      <c r="J713" s="2" t="str">
        <f t="shared" si="285"/>
        <v>Los Angeles Chargers</v>
      </c>
      <c r="K713" s="2" t="str">
        <f t="shared" si="286"/>
        <v>Las Vegas Raiders</v>
      </c>
      <c r="L713" s="17">
        <f t="shared" si="287"/>
        <v>-111.11111111111113</v>
      </c>
      <c r="M713" s="18">
        <f t="shared" si="288"/>
        <v>-111.11111111111113</v>
      </c>
      <c r="N713" s="4">
        <f t="shared" si="266"/>
        <v>1.83</v>
      </c>
      <c r="O713" s="4">
        <f t="shared" si="267"/>
        <v>2</v>
      </c>
      <c r="P713" s="4"/>
      <c r="Q713" s="4"/>
      <c r="R713" s="1">
        <f t="shared" si="268"/>
        <v>0.54644808743169393</v>
      </c>
      <c r="S713" s="1">
        <f t="shared" si="269"/>
        <v>0.5</v>
      </c>
      <c r="T713" s="1">
        <f t="shared" si="270"/>
        <v>4.4386422976501305E-2</v>
      </c>
      <c r="U713" s="1">
        <f t="shared" si="271"/>
        <v>2.3224043715846965E-2</v>
      </c>
      <c r="V713" s="1">
        <f t="shared" si="272"/>
        <v>0.53422404371584697</v>
      </c>
      <c r="W713" s="1"/>
      <c r="X713" s="17">
        <f t="shared" si="273"/>
        <v>871.87381729284084</v>
      </c>
      <c r="Y713" s="18">
        <f t="shared" si="274"/>
        <v>1045.6626202421151</v>
      </c>
      <c r="Z713" s="2">
        <f t="shared" si="275"/>
        <v>828.28012642819874</v>
      </c>
      <c r="AA713" s="18">
        <f t="shared" si="276"/>
        <v>993.3794892300092</v>
      </c>
      <c r="AB713" s="2">
        <f t="shared" si="277"/>
        <v>-120.73210114461043</v>
      </c>
      <c r="AC713" s="2">
        <f t="shared" si="278"/>
        <v>-100.66646340515068</v>
      </c>
      <c r="AD713" s="2">
        <f t="shared" si="279"/>
        <v>828.28012642819874</v>
      </c>
      <c r="AE713" s="2">
        <f t="shared" si="280"/>
        <v>-1000</v>
      </c>
      <c r="AF713" s="5">
        <f t="shared" si="281"/>
        <v>0.83000000000000007</v>
      </c>
      <c r="AG713" s="5">
        <f t="shared" si="282"/>
        <v>-1</v>
      </c>
      <c r="AH713" s="3">
        <f t="shared" si="283"/>
        <v>202011</v>
      </c>
      <c r="AI713" s="21">
        <v>1.83</v>
      </c>
      <c r="AJ713" s="21">
        <v>2</v>
      </c>
      <c r="AK713" s="21">
        <v>1.9</v>
      </c>
      <c r="AL713" s="21">
        <v>1.9</v>
      </c>
      <c r="AO713">
        <f t="shared" si="284"/>
        <v>-120</v>
      </c>
      <c r="AP713">
        <f>IF(E713&lt;F713,G713,H713)</f>
        <v>31</v>
      </c>
      <c r="AQ713">
        <f>IF(E713&lt;F713,H713,G713)</f>
        <v>26</v>
      </c>
    </row>
    <row r="714" spans="2:43" x14ac:dyDescent="0.25">
      <c r="B714" s="24">
        <v>44143</v>
      </c>
      <c r="C714" s="20" t="s">
        <v>35</v>
      </c>
      <c r="D714" s="20" t="s">
        <v>38</v>
      </c>
      <c r="E714" s="2">
        <v>-200</v>
      </c>
      <c r="F714" s="2">
        <v>170.00000000000003</v>
      </c>
      <c r="G714">
        <v>34</v>
      </c>
      <c r="H714">
        <v>27</v>
      </c>
      <c r="I714" s="9"/>
      <c r="J714" s="2" t="str">
        <f t="shared" si="285"/>
        <v>Atlanta Falcons</v>
      </c>
      <c r="K714" s="2" t="str">
        <f t="shared" si="286"/>
        <v>Denver Broncos</v>
      </c>
      <c r="L714" s="17">
        <f t="shared" si="287"/>
        <v>-200</v>
      </c>
      <c r="M714" s="18">
        <f t="shared" si="288"/>
        <v>170.00000000000003</v>
      </c>
      <c r="N714" s="4">
        <f t="shared" si="266"/>
        <v>1.5</v>
      </c>
      <c r="O714" s="4">
        <f t="shared" si="267"/>
        <v>2.7</v>
      </c>
      <c r="P714" s="4"/>
      <c r="Q714" s="4"/>
      <c r="R714" s="1">
        <f t="shared" si="268"/>
        <v>0.66666666666666663</v>
      </c>
      <c r="S714" s="1">
        <f t="shared" si="269"/>
        <v>0.37037037037037035</v>
      </c>
      <c r="T714" s="1">
        <f t="shared" si="270"/>
        <v>3.5714285714285587E-2</v>
      </c>
      <c r="U714" s="1">
        <f t="shared" si="271"/>
        <v>0.14814814814814814</v>
      </c>
      <c r="V714" s="1">
        <f t="shared" si="272"/>
        <v>0.65914814814814815</v>
      </c>
      <c r="W714" s="1"/>
      <c r="X714" s="17">
        <f t="shared" si="273"/>
        <v>517.10962521773342</v>
      </c>
      <c r="Y714" s="18">
        <f t="shared" si="274"/>
        <v>1734.0124117028765</v>
      </c>
      <c r="Z714" s="2">
        <f t="shared" si="275"/>
        <v>491.25414395684675</v>
      </c>
      <c r="AA714" s="18">
        <f t="shared" si="276"/>
        <v>1647.3117911177326</v>
      </c>
      <c r="AB714" s="2">
        <f t="shared" si="277"/>
        <v>-203.56062382403903</v>
      </c>
      <c r="AC714" s="2">
        <f t="shared" si="278"/>
        <v>164.73117911177326</v>
      </c>
      <c r="AD714" s="2">
        <f t="shared" si="279"/>
        <v>491.25414395684675</v>
      </c>
      <c r="AE714" s="2">
        <f t="shared" si="280"/>
        <v>-1000</v>
      </c>
      <c r="AF714" s="5">
        <f t="shared" si="281"/>
        <v>0.5</v>
      </c>
      <c r="AG714" s="5">
        <f t="shared" si="282"/>
        <v>-1</v>
      </c>
      <c r="AH714" s="3">
        <f t="shared" si="283"/>
        <v>202011</v>
      </c>
      <c r="AI714" s="21">
        <v>1.5</v>
      </c>
      <c r="AJ714" s="21">
        <v>2.7</v>
      </c>
      <c r="AK714" s="21">
        <v>1.5</v>
      </c>
      <c r="AL714" s="21">
        <v>2.7</v>
      </c>
      <c r="AO714">
        <f t="shared" si="284"/>
        <v>-200</v>
      </c>
      <c r="AP714">
        <f>IF(E714&lt;F714,G714,H714)</f>
        <v>34</v>
      </c>
      <c r="AQ714">
        <f>IF(E714&lt;F714,H714,G714)</f>
        <v>27</v>
      </c>
    </row>
    <row r="715" spans="2:43" x14ac:dyDescent="0.25">
      <c r="B715" s="24">
        <v>44143</v>
      </c>
      <c r="C715" s="20" t="s">
        <v>24</v>
      </c>
      <c r="D715" s="20" t="s">
        <v>32</v>
      </c>
      <c r="E715" s="2">
        <v>135</v>
      </c>
      <c r="F715" s="2">
        <v>-156.25000000000003</v>
      </c>
      <c r="G715">
        <v>44</v>
      </c>
      <c r="H715">
        <v>34</v>
      </c>
      <c r="I715" s="9"/>
      <c r="J715" s="2" t="str">
        <f t="shared" si="285"/>
        <v>Seattle Seahawks</v>
      </c>
      <c r="K715" s="2" t="str">
        <f t="shared" si="286"/>
        <v>Buffalo Bills</v>
      </c>
      <c r="L715" s="17">
        <f t="shared" si="287"/>
        <v>-156.25000000000003</v>
      </c>
      <c r="M715" s="18">
        <f t="shared" si="288"/>
        <v>135</v>
      </c>
      <c r="N715" s="4">
        <f t="shared" si="266"/>
        <v>1.66</v>
      </c>
      <c r="O715" s="4">
        <f t="shared" si="267"/>
        <v>2.2999999999999998</v>
      </c>
      <c r="P715" s="4"/>
      <c r="Q715" s="4"/>
      <c r="R715" s="1">
        <f t="shared" si="268"/>
        <v>0.60240963855421692</v>
      </c>
      <c r="S715" s="1">
        <f t="shared" si="269"/>
        <v>0.43478260869565222</v>
      </c>
      <c r="T715" s="1">
        <f t="shared" si="270"/>
        <v>3.5858585858585923E-2</v>
      </c>
      <c r="U715" s="1">
        <f t="shared" si="271"/>
        <v>8.3813514929282351E-2</v>
      </c>
      <c r="V715" s="1">
        <f t="shared" si="272"/>
        <v>0.59481351492928236</v>
      </c>
      <c r="W715" s="1"/>
      <c r="X715" s="17">
        <f t="shared" si="273"/>
        <v>681.19919084032654</v>
      </c>
      <c r="Y715" s="18">
        <f t="shared" si="274"/>
        <v>1332.032655245516</v>
      </c>
      <c r="Z715" s="2">
        <f t="shared" si="275"/>
        <v>647.13923129831016</v>
      </c>
      <c r="AA715" s="18">
        <f t="shared" si="276"/>
        <v>1265.4310224832402</v>
      </c>
      <c r="AB715" s="2">
        <f t="shared" si="277"/>
        <v>-154.5262521009227</v>
      </c>
      <c r="AC715" s="2">
        <f t="shared" si="278"/>
        <v>126.54310224832402</v>
      </c>
      <c r="AD715" s="2">
        <f t="shared" si="279"/>
        <v>-1000</v>
      </c>
      <c r="AE715" s="2">
        <f t="shared" si="280"/>
        <v>1265.4310224832402</v>
      </c>
      <c r="AF715" s="5">
        <f t="shared" si="281"/>
        <v>-1</v>
      </c>
      <c r="AG715" s="5">
        <f t="shared" si="282"/>
        <v>1.2999999999999998</v>
      </c>
      <c r="AH715" s="3">
        <f t="shared" si="283"/>
        <v>202011</v>
      </c>
      <c r="AI715" s="21">
        <v>2.2999999999999998</v>
      </c>
      <c r="AJ715" s="21">
        <v>1.66</v>
      </c>
      <c r="AK715" s="21">
        <v>2.35</v>
      </c>
      <c r="AL715" s="21">
        <v>1.64</v>
      </c>
      <c r="AO715">
        <f t="shared" si="284"/>
        <v>-160</v>
      </c>
      <c r="AP715">
        <f>IF(E715&lt;F715,G715,H715)</f>
        <v>34</v>
      </c>
      <c r="AQ715">
        <f>IF(E715&lt;F715,H715,G715)</f>
        <v>44</v>
      </c>
    </row>
    <row r="716" spans="2:43" x14ac:dyDescent="0.25">
      <c r="B716" s="24">
        <v>44143</v>
      </c>
      <c r="C716" s="20" t="s">
        <v>39</v>
      </c>
      <c r="D716" s="20" t="s">
        <v>28</v>
      </c>
      <c r="E716" s="2">
        <v>100</v>
      </c>
      <c r="F716" s="2">
        <v>-120.48192771084337</v>
      </c>
      <c r="G716">
        <v>10</v>
      </c>
      <c r="H716">
        <v>24</v>
      </c>
      <c r="I716" s="9"/>
      <c r="J716" s="2" t="str">
        <f t="shared" si="285"/>
        <v>Baltimore Ravens</v>
      </c>
      <c r="K716" s="2" t="str">
        <f t="shared" si="286"/>
        <v>Indianapolis Colts</v>
      </c>
      <c r="L716" s="17">
        <f t="shared" si="287"/>
        <v>-120.48192771084337</v>
      </c>
      <c r="M716" s="18">
        <f t="shared" si="288"/>
        <v>100</v>
      </c>
      <c r="N716" s="4">
        <f t="shared" si="266"/>
        <v>1.71</v>
      </c>
      <c r="O716" s="4">
        <f t="shared" si="267"/>
        <v>2.2000000000000002</v>
      </c>
      <c r="P716" s="4"/>
      <c r="Q716" s="4"/>
      <c r="R716" s="1">
        <f t="shared" si="268"/>
        <v>0.58479532163742687</v>
      </c>
      <c r="S716" s="1">
        <f t="shared" si="269"/>
        <v>0.45454545454545453</v>
      </c>
      <c r="T716" s="1">
        <f t="shared" si="270"/>
        <v>3.7851662404092101E-2</v>
      </c>
      <c r="U716" s="1">
        <f t="shared" si="271"/>
        <v>6.5124933545986169E-2</v>
      </c>
      <c r="V716" s="1">
        <f t="shared" si="272"/>
        <v>0.57612493354598615</v>
      </c>
      <c r="W716" s="1"/>
      <c r="X716" s="17">
        <f t="shared" si="273"/>
        <v>735.73463284275692</v>
      </c>
      <c r="Y716" s="18">
        <f t="shared" si="274"/>
        <v>1235.8449349286186</v>
      </c>
      <c r="Z716" s="2">
        <f t="shared" si="275"/>
        <v>698.94790120061907</v>
      </c>
      <c r="AA716" s="18">
        <f t="shared" si="276"/>
        <v>1174.0526881821877</v>
      </c>
      <c r="AB716" s="2">
        <f t="shared" si="277"/>
        <v>-143.07218009843768</v>
      </c>
      <c r="AC716" s="2">
        <f t="shared" si="278"/>
        <v>117.40526881821877</v>
      </c>
      <c r="AD716" s="2">
        <f t="shared" si="279"/>
        <v>698.94790120061907</v>
      </c>
      <c r="AE716" s="2">
        <f t="shared" si="280"/>
        <v>-1000</v>
      </c>
      <c r="AF716" s="5">
        <f t="shared" si="281"/>
        <v>0.71</v>
      </c>
      <c r="AG716" s="5">
        <f t="shared" si="282"/>
        <v>-1</v>
      </c>
      <c r="AH716" s="3">
        <f t="shared" si="283"/>
        <v>202011</v>
      </c>
      <c r="AI716" s="21">
        <v>2.2000000000000002</v>
      </c>
      <c r="AJ716" s="21">
        <v>1.71</v>
      </c>
      <c r="AK716" s="21">
        <v>2</v>
      </c>
      <c r="AL716" s="21">
        <v>1.83</v>
      </c>
      <c r="AO716">
        <f t="shared" si="284"/>
        <v>-130</v>
      </c>
      <c r="AP716">
        <f>IF(E716&lt;F716,G716,H716)</f>
        <v>24</v>
      </c>
      <c r="AQ716">
        <f>IF(E716&lt;F716,H716,G716)</f>
        <v>10</v>
      </c>
    </row>
    <row r="717" spans="2:43" x14ac:dyDescent="0.25">
      <c r="B717" s="24">
        <v>44143</v>
      </c>
      <c r="C717" s="20" t="s">
        <v>26</v>
      </c>
      <c r="D717" s="20" t="s">
        <v>40</v>
      </c>
      <c r="E717" s="2">
        <v>250</v>
      </c>
      <c r="F717" s="2">
        <v>-312.49999999999994</v>
      </c>
      <c r="G717">
        <v>25</v>
      </c>
      <c r="H717">
        <v>27</v>
      </c>
      <c r="I717" s="9"/>
      <c r="J717" s="2" t="str">
        <f t="shared" si="285"/>
        <v>Houston Texans</v>
      </c>
      <c r="K717" s="2" t="str">
        <f t="shared" si="286"/>
        <v>Jacksonville Jaguars</v>
      </c>
      <c r="L717" s="17">
        <f t="shared" si="287"/>
        <v>-312.49999999999994</v>
      </c>
      <c r="M717" s="18">
        <f t="shared" si="288"/>
        <v>250</v>
      </c>
      <c r="N717" s="4">
        <f t="shared" si="266"/>
        <v>1.32</v>
      </c>
      <c r="O717" s="4">
        <f t="shared" si="267"/>
        <v>3.45</v>
      </c>
      <c r="P717" s="4"/>
      <c r="Q717" s="4"/>
      <c r="R717" s="1">
        <f t="shared" si="268"/>
        <v>0.75757575757575757</v>
      </c>
      <c r="S717" s="1">
        <f t="shared" si="269"/>
        <v>0.28985507246376813</v>
      </c>
      <c r="T717" s="1">
        <f t="shared" si="270"/>
        <v>4.5283018867924518E-2</v>
      </c>
      <c r="U717" s="1">
        <f t="shared" si="271"/>
        <v>0.23386034255599472</v>
      </c>
      <c r="V717" s="1">
        <f t="shared" si="272"/>
        <v>0.74486034255599476</v>
      </c>
      <c r="W717" s="1"/>
      <c r="X717" s="17">
        <f t="shared" si="273"/>
        <v>342.5335500726099</v>
      </c>
      <c r="Y717" s="18">
        <f t="shared" si="274"/>
        <v>2535.4217462272254</v>
      </c>
      <c r="Z717" s="2">
        <f t="shared" si="275"/>
        <v>325.4068725689794</v>
      </c>
      <c r="AA717" s="18">
        <f t="shared" si="276"/>
        <v>2408.6506589158639</v>
      </c>
      <c r="AB717" s="2">
        <f t="shared" si="277"/>
        <v>-307.30758453419605</v>
      </c>
      <c r="AC717" s="2">
        <f t="shared" si="278"/>
        <v>240.8650658915864</v>
      </c>
      <c r="AD717" s="2">
        <f t="shared" si="279"/>
        <v>325.4068725689794</v>
      </c>
      <c r="AE717" s="2">
        <f t="shared" si="280"/>
        <v>-1000</v>
      </c>
      <c r="AF717" s="5">
        <f t="shared" si="281"/>
        <v>0.32000000000000006</v>
      </c>
      <c r="AG717" s="5">
        <f t="shared" si="282"/>
        <v>-1</v>
      </c>
      <c r="AH717" s="3">
        <f t="shared" si="283"/>
        <v>202011</v>
      </c>
      <c r="AI717" s="21">
        <v>3.45</v>
      </c>
      <c r="AJ717" s="21">
        <v>1.32</v>
      </c>
      <c r="AK717" s="21">
        <v>3.5</v>
      </c>
      <c r="AL717" s="21">
        <v>1.32</v>
      </c>
      <c r="AO717">
        <f t="shared" si="284"/>
        <v>-400</v>
      </c>
      <c r="AP717">
        <f>IF(E717&lt;F717,G717,H717)</f>
        <v>27</v>
      </c>
      <c r="AQ717">
        <f>IF(E717&lt;F717,H717,G717)</f>
        <v>25</v>
      </c>
    </row>
    <row r="718" spans="2:43" x14ac:dyDescent="0.25">
      <c r="B718" s="24">
        <v>44143</v>
      </c>
      <c r="C718" s="20" t="s">
        <v>20</v>
      </c>
      <c r="D718" s="20" t="s">
        <v>44</v>
      </c>
      <c r="E718" s="2">
        <v>-500.00000000000011</v>
      </c>
      <c r="F718" s="2">
        <v>375</v>
      </c>
      <c r="G718">
        <v>33</v>
      </c>
      <c r="H718">
        <v>31</v>
      </c>
      <c r="I718" s="9"/>
      <c r="J718" s="2" t="str">
        <f t="shared" si="285"/>
        <v>Kansas City Chiefs</v>
      </c>
      <c r="K718" s="2" t="str">
        <f t="shared" si="286"/>
        <v>Carolina Panthers</v>
      </c>
      <c r="L718" s="17">
        <f t="shared" si="287"/>
        <v>-500.00000000000011</v>
      </c>
      <c r="M718" s="18">
        <f t="shared" si="288"/>
        <v>375</v>
      </c>
      <c r="N718" s="4">
        <f t="shared" si="266"/>
        <v>1.18</v>
      </c>
      <c r="O718" s="4">
        <f t="shared" si="267"/>
        <v>5.25</v>
      </c>
      <c r="P718" s="4"/>
      <c r="Q718" s="4"/>
      <c r="R718" s="1">
        <f t="shared" si="268"/>
        <v>0.84745762711864414</v>
      </c>
      <c r="S718" s="1">
        <f t="shared" si="269"/>
        <v>0.19047619047619047</v>
      </c>
      <c r="T718" s="1">
        <f t="shared" si="270"/>
        <v>3.6547433903577065E-2</v>
      </c>
      <c r="U718" s="1">
        <f t="shared" si="271"/>
        <v>0.32849071832122684</v>
      </c>
      <c r="V718" s="1">
        <f t="shared" si="272"/>
        <v>0.83949071832122679</v>
      </c>
      <c r="W718" s="1"/>
      <c r="X718" s="17">
        <f t="shared" si="273"/>
        <v>191.19839942930162</v>
      </c>
      <c r="Y718" s="18">
        <f t="shared" si="274"/>
        <v>4188.72894319429</v>
      </c>
      <c r="Z718" s="2">
        <f t="shared" si="275"/>
        <v>181.63847945783652</v>
      </c>
      <c r="AA718" s="18">
        <f t="shared" si="276"/>
        <v>3979.2924960345754</v>
      </c>
      <c r="AB718" s="2">
        <f t="shared" si="277"/>
        <v>-550.54413744535259</v>
      </c>
      <c r="AC718" s="2">
        <f t="shared" si="278"/>
        <v>397.92924960345755</v>
      </c>
      <c r="AD718" s="2">
        <f t="shared" si="279"/>
        <v>181.63847945783652</v>
      </c>
      <c r="AE718" s="2">
        <f t="shared" si="280"/>
        <v>-1000</v>
      </c>
      <c r="AF718" s="5">
        <f t="shared" si="281"/>
        <v>0.17999999999999994</v>
      </c>
      <c r="AG718" s="5">
        <f t="shared" si="282"/>
        <v>-1</v>
      </c>
      <c r="AH718" s="3">
        <f t="shared" si="283"/>
        <v>202011</v>
      </c>
      <c r="AI718" s="21">
        <v>1.18</v>
      </c>
      <c r="AJ718" s="21">
        <v>5.25</v>
      </c>
      <c r="AK718" s="21">
        <v>1.2</v>
      </c>
      <c r="AL718" s="21">
        <v>4.75</v>
      </c>
      <c r="AO718">
        <f t="shared" si="284"/>
        <v>-500</v>
      </c>
      <c r="AP718">
        <f>IF(E718&lt;F718,G718,H718)</f>
        <v>33</v>
      </c>
      <c r="AQ718">
        <f>IF(E718&lt;F718,H718,G718)</f>
        <v>31</v>
      </c>
    </row>
    <row r="719" spans="2:43" x14ac:dyDescent="0.25">
      <c r="B719" s="24">
        <v>44143</v>
      </c>
      <c r="C719" s="20" t="s">
        <v>29</v>
      </c>
      <c r="D719" s="20" t="s">
        <v>34</v>
      </c>
      <c r="E719" s="2">
        <v>-200</v>
      </c>
      <c r="F719" s="2">
        <v>170.00000000000003</v>
      </c>
      <c r="G719">
        <v>34</v>
      </c>
      <c r="H719">
        <v>20</v>
      </c>
      <c r="I719" s="9"/>
      <c r="J719" s="2" t="str">
        <f t="shared" si="285"/>
        <v>Minnesota Vikings</v>
      </c>
      <c r="K719" s="2" t="str">
        <f t="shared" si="286"/>
        <v>Detroit Lions</v>
      </c>
      <c r="L719" s="17">
        <f t="shared" si="287"/>
        <v>-200</v>
      </c>
      <c r="M719" s="18">
        <f t="shared" si="288"/>
        <v>170.00000000000003</v>
      </c>
      <c r="N719" s="4">
        <f t="shared" si="266"/>
        <v>1.5</v>
      </c>
      <c r="O719" s="4">
        <f t="shared" si="267"/>
        <v>2.7</v>
      </c>
      <c r="P719" s="4"/>
      <c r="Q719" s="4"/>
      <c r="R719" s="1">
        <f t="shared" si="268"/>
        <v>0.66666666666666663</v>
      </c>
      <c r="S719" s="1">
        <f t="shared" si="269"/>
        <v>0.37037037037037035</v>
      </c>
      <c r="T719" s="1">
        <f t="shared" si="270"/>
        <v>3.5714285714285587E-2</v>
      </c>
      <c r="U719" s="1">
        <f t="shared" si="271"/>
        <v>0.14814814814814814</v>
      </c>
      <c r="V719" s="1">
        <f t="shared" si="272"/>
        <v>0.65914814814814815</v>
      </c>
      <c r="W719" s="1"/>
      <c r="X719" s="17">
        <f t="shared" si="273"/>
        <v>517.10962521773342</v>
      </c>
      <c r="Y719" s="18">
        <f t="shared" si="274"/>
        <v>1734.0124117028765</v>
      </c>
      <c r="Z719" s="2">
        <f t="shared" si="275"/>
        <v>491.25414395684675</v>
      </c>
      <c r="AA719" s="18">
        <f t="shared" si="276"/>
        <v>1647.3117911177326</v>
      </c>
      <c r="AB719" s="2">
        <f t="shared" si="277"/>
        <v>-203.56062382403903</v>
      </c>
      <c r="AC719" s="2">
        <f t="shared" si="278"/>
        <v>164.73117911177326</v>
      </c>
      <c r="AD719" s="2">
        <f t="shared" si="279"/>
        <v>491.25414395684675</v>
      </c>
      <c r="AE719" s="2">
        <f t="shared" si="280"/>
        <v>-1000</v>
      </c>
      <c r="AF719" s="5">
        <f t="shared" si="281"/>
        <v>0.5</v>
      </c>
      <c r="AG719" s="5">
        <f t="shared" si="282"/>
        <v>-1</v>
      </c>
      <c r="AH719" s="3">
        <f t="shared" si="283"/>
        <v>202011</v>
      </c>
      <c r="AI719" s="21">
        <v>1.5</v>
      </c>
      <c r="AJ719" s="21">
        <v>2.7</v>
      </c>
      <c r="AK719" s="21">
        <v>1.5</v>
      </c>
      <c r="AL719" s="21">
        <v>2.7</v>
      </c>
      <c r="AO719">
        <f t="shared" si="284"/>
        <v>-200</v>
      </c>
      <c r="AP719">
        <f>IF(E719&lt;F719,G719,H719)</f>
        <v>34</v>
      </c>
      <c r="AQ719">
        <f>IF(E719&lt;F719,H719,G719)</f>
        <v>20</v>
      </c>
    </row>
    <row r="720" spans="2:43" x14ac:dyDescent="0.25">
      <c r="B720" s="24">
        <v>44143</v>
      </c>
      <c r="C720" s="20" t="s">
        <v>41</v>
      </c>
      <c r="D720" s="20" t="s">
        <v>37</v>
      </c>
      <c r="E720" s="2">
        <v>-294.11764705882348</v>
      </c>
      <c r="F720" s="2">
        <v>235</v>
      </c>
      <c r="G720">
        <v>24</v>
      </c>
      <c r="H720">
        <v>17</v>
      </c>
      <c r="I720" s="9"/>
      <c r="J720" s="2" t="str">
        <f t="shared" si="285"/>
        <v>Tennessee Titans</v>
      </c>
      <c r="K720" s="2" t="str">
        <f t="shared" si="286"/>
        <v>Chicago Bears</v>
      </c>
      <c r="L720" s="17">
        <f t="shared" si="287"/>
        <v>-294.11764705882348</v>
      </c>
      <c r="M720" s="18">
        <f t="shared" si="288"/>
        <v>235</v>
      </c>
      <c r="N720" s="4">
        <f t="shared" si="266"/>
        <v>1.4</v>
      </c>
      <c r="O720" s="4">
        <f t="shared" si="267"/>
        <v>3.05</v>
      </c>
      <c r="P720" s="4"/>
      <c r="Q720" s="4"/>
      <c r="R720" s="1">
        <f t="shared" si="268"/>
        <v>0.7142857142857143</v>
      </c>
      <c r="S720" s="1">
        <f t="shared" si="269"/>
        <v>0.32786885245901642</v>
      </c>
      <c r="T720" s="1">
        <f t="shared" si="270"/>
        <v>4.0449438202247112E-2</v>
      </c>
      <c r="U720" s="1">
        <f t="shared" si="271"/>
        <v>0.19320843091334894</v>
      </c>
      <c r="V720" s="1">
        <f t="shared" si="272"/>
        <v>0.70420843091334895</v>
      </c>
      <c r="W720" s="1"/>
      <c r="X720" s="17">
        <f t="shared" si="273"/>
        <v>420.03412072617954</v>
      </c>
      <c r="Y720" s="18">
        <f t="shared" si="274"/>
        <v>2105.3798440390528</v>
      </c>
      <c r="Z720" s="2">
        <f t="shared" si="275"/>
        <v>399.03241468987056</v>
      </c>
      <c r="AA720" s="18">
        <f t="shared" si="276"/>
        <v>2000.1108518371002</v>
      </c>
      <c r="AB720" s="2">
        <f t="shared" si="277"/>
        <v>-250.60620721181351</v>
      </c>
      <c r="AC720" s="2">
        <f t="shared" si="278"/>
        <v>200.01108518371001</v>
      </c>
      <c r="AD720" s="2">
        <f t="shared" si="279"/>
        <v>399.03241468987056</v>
      </c>
      <c r="AE720" s="2">
        <f t="shared" si="280"/>
        <v>-1000</v>
      </c>
      <c r="AF720" s="5">
        <f t="shared" si="281"/>
        <v>0.39999999999999991</v>
      </c>
      <c r="AG720" s="5">
        <f t="shared" si="282"/>
        <v>-1</v>
      </c>
      <c r="AH720" s="3">
        <f t="shared" si="283"/>
        <v>202011</v>
      </c>
      <c r="AI720" s="21">
        <v>1.4</v>
      </c>
      <c r="AJ720" s="21">
        <v>3.05</v>
      </c>
      <c r="AK720" s="21">
        <v>1.34</v>
      </c>
      <c r="AL720" s="21">
        <v>3.35</v>
      </c>
      <c r="AO720">
        <f t="shared" si="284"/>
        <v>-300</v>
      </c>
      <c r="AP720">
        <f>IF(E720&lt;F720,G720,H720)</f>
        <v>24</v>
      </c>
      <c r="AQ720">
        <f>IF(E720&lt;F720,H720,G720)</f>
        <v>17</v>
      </c>
    </row>
    <row r="721" spans="2:43" x14ac:dyDescent="0.25">
      <c r="B721" s="24">
        <v>44143</v>
      </c>
      <c r="C721" s="20" t="s">
        <v>51</v>
      </c>
      <c r="D721" s="20" t="s">
        <v>25</v>
      </c>
      <c r="E721" s="2">
        <v>-151.51515151515153</v>
      </c>
      <c r="F721" s="2">
        <v>129.99999999999997</v>
      </c>
      <c r="G721">
        <v>20</v>
      </c>
      <c r="H721">
        <v>23</v>
      </c>
      <c r="I721" s="9"/>
      <c r="J721" s="2" t="str">
        <f t="shared" si="285"/>
        <v>Washington Football Team</v>
      </c>
      <c r="K721" s="2" t="str">
        <f t="shared" si="286"/>
        <v>New York Giants</v>
      </c>
      <c r="L721" s="17">
        <f t="shared" si="287"/>
        <v>-151.51515151515153</v>
      </c>
      <c r="M721" s="18">
        <f t="shared" si="288"/>
        <v>129.99999999999997</v>
      </c>
      <c r="N721" s="4">
        <f t="shared" si="266"/>
        <v>1.6</v>
      </c>
      <c r="O721" s="4">
        <f t="shared" si="267"/>
        <v>2.4500000000000002</v>
      </c>
      <c r="P721" s="4"/>
      <c r="Q721" s="4"/>
      <c r="R721" s="1">
        <f t="shared" si="268"/>
        <v>0.625</v>
      </c>
      <c r="S721" s="1">
        <f t="shared" si="269"/>
        <v>0.4081632653061224</v>
      </c>
      <c r="T721" s="1">
        <f t="shared" si="270"/>
        <v>3.2098765432098886E-2</v>
      </c>
      <c r="U721" s="1">
        <f t="shared" si="271"/>
        <v>0.1084183673469388</v>
      </c>
      <c r="V721" s="1">
        <f t="shared" si="272"/>
        <v>0.61941836734693878</v>
      </c>
      <c r="W721" s="1"/>
      <c r="X721" s="17">
        <f t="shared" si="273"/>
        <v>614.4177388267467</v>
      </c>
      <c r="Y721" s="18">
        <f t="shared" si="274"/>
        <v>1471.4893831628281</v>
      </c>
      <c r="Z721" s="2">
        <f t="shared" si="275"/>
        <v>583.69685188540939</v>
      </c>
      <c r="AA721" s="18">
        <f t="shared" si="276"/>
        <v>1397.9149140046866</v>
      </c>
      <c r="AB721" s="2">
        <f t="shared" si="277"/>
        <v>-171.32180801898838</v>
      </c>
      <c r="AC721" s="2">
        <f t="shared" si="278"/>
        <v>139.79149140046866</v>
      </c>
      <c r="AD721" s="2">
        <f t="shared" si="279"/>
        <v>-1000</v>
      </c>
      <c r="AE721" s="2">
        <f t="shared" si="280"/>
        <v>1397.9149140046866</v>
      </c>
      <c r="AF721" s="5">
        <f t="shared" si="281"/>
        <v>-1</v>
      </c>
      <c r="AG721" s="5">
        <f t="shared" si="282"/>
        <v>1.4500000000000002</v>
      </c>
      <c r="AH721" s="3">
        <f t="shared" si="283"/>
        <v>202011</v>
      </c>
      <c r="AI721" s="21">
        <v>1.6</v>
      </c>
      <c r="AJ721" s="21">
        <v>2.4500000000000002</v>
      </c>
      <c r="AK721" s="21">
        <v>1.66</v>
      </c>
      <c r="AL721" s="21">
        <v>2.2999999999999998</v>
      </c>
      <c r="AO721">
        <f t="shared" si="284"/>
        <v>-160</v>
      </c>
      <c r="AP721">
        <f>IF(E721&lt;F721,G721,H721)</f>
        <v>20</v>
      </c>
      <c r="AQ721">
        <f>IF(E721&lt;F721,H721,G721)</f>
        <v>23</v>
      </c>
    </row>
    <row r="722" spans="2:43" x14ac:dyDescent="0.25">
      <c r="B722" s="24">
        <v>44140</v>
      </c>
      <c r="C722" s="20" t="s">
        <v>22</v>
      </c>
      <c r="D722" s="20" t="s">
        <v>33</v>
      </c>
      <c r="E722" s="2">
        <v>290</v>
      </c>
      <c r="F722" s="2">
        <v>-370.37037037037032</v>
      </c>
      <c r="G722">
        <v>17</v>
      </c>
      <c r="H722">
        <v>34</v>
      </c>
      <c r="I722" s="9"/>
      <c r="J722" s="2" t="str">
        <f t="shared" si="285"/>
        <v>Green Bay Packers</v>
      </c>
      <c r="K722" s="2" t="str">
        <f t="shared" si="286"/>
        <v>San Francisco 49ers</v>
      </c>
      <c r="L722" s="17">
        <f t="shared" si="287"/>
        <v>-370.37037037037032</v>
      </c>
      <c r="M722" s="18">
        <f t="shared" si="288"/>
        <v>290</v>
      </c>
      <c r="N722" s="4">
        <f t="shared" si="266"/>
        <v>1.4</v>
      </c>
      <c r="O722" s="4">
        <f t="shared" si="267"/>
        <v>3.05</v>
      </c>
      <c r="P722" s="4"/>
      <c r="Q722" s="4"/>
      <c r="R722" s="1">
        <f t="shared" si="268"/>
        <v>0.7142857142857143</v>
      </c>
      <c r="S722" s="1">
        <f t="shared" si="269"/>
        <v>0.32786885245901642</v>
      </c>
      <c r="T722" s="1">
        <f t="shared" si="270"/>
        <v>4.0449438202247112E-2</v>
      </c>
      <c r="U722" s="1">
        <f t="shared" si="271"/>
        <v>0.19320843091334894</v>
      </c>
      <c r="V722" s="1">
        <f t="shared" si="272"/>
        <v>0.70420843091334895</v>
      </c>
      <c r="W722" s="1"/>
      <c r="X722" s="17">
        <f t="shared" si="273"/>
        <v>420.03412072617954</v>
      </c>
      <c r="Y722" s="18">
        <f t="shared" si="274"/>
        <v>2105.3798440390528</v>
      </c>
      <c r="Z722" s="2">
        <f t="shared" si="275"/>
        <v>399.03241468987056</v>
      </c>
      <c r="AA722" s="18">
        <f t="shared" si="276"/>
        <v>2000.1108518371002</v>
      </c>
      <c r="AB722" s="2">
        <f t="shared" si="277"/>
        <v>-250.60620721181351</v>
      </c>
      <c r="AC722" s="2">
        <f t="shared" si="278"/>
        <v>200.01108518371001</v>
      </c>
      <c r="AD722" s="2">
        <f t="shared" si="279"/>
        <v>399.03241468987056</v>
      </c>
      <c r="AE722" s="2">
        <f t="shared" si="280"/>
        <v>-1000</v>
      </c>
      <c r="AF722" s="5">
        <f t="shared" si="281"/>
        <v>0.39999999999999991</v>
      </c>
      <c r="AG722" s="5">
        <f t="shared" si="282"/>
        <v>-1</v>
      </c>
      <c r="AH722" s="3">
        <f t="shared" si="283"/>
        <v>202011</v>
      </c>
      <c r="AI722" s="21">
        <v>3.05</v>
      </c>
      <c r="AJ722" s="21">
        <v>1.4</v>
      </c>
      <c r="AK722" s="21">
        <v>3.9</v>
      </c>
      <c r="AL722" s="21">
        <v>1.27</v>
      </c>
      <c r="AO722">
        <f t="shared" si="284"/>
        <v>-400</v>
      </c>
      <c r="AP722">
        <f>IF(E722&lt;F722,G722,H722)</f>
        <v>34</v>
      </c>
      <c r="AQ722">
        <f>IF(E722&lt;F722,H722,G722)</f>
        <v>17</v>
      </c>
    </row>
    <row r="723" spans="2:43" x14ac:dyDescent="0.25">
      <c r="B723" s="24">
        <v>44137</v>
      </c>
      <c r="C723" s="20" t="s">
        <v>25</v>
      </c>
      <c r="D723" s="20" t="s">
        <v>27</v>
      </c>
      <c r="E723" s="2">
        <v>500</v>
      </c>
      <c r="F723" s="2">
        <v>-714.28571428571479</v>
      </c>
      <c r="G723">
        <v>23</v>
      </c>
      <c r="H723">
        <v>25</v>
      </c>
      <c r="I723" s="9"/>
      <c r="J723" s="2" t="str">
        <f t="shared" si="285"/>
        <v>Tampa Bay Buccaneers</v>
      </c>
      <c r="K723" s="2" t="str">
        <f t="shared" si="286"/>
        <v>New York Giants</v>
      </c>
      <c r="L723" s="17">
        <f t="shared" si="287"/>
        <v>-714.28571428571479</v>
      </c>
      <c r="M723" s="18">
        <f t="shared" si="288"/>
        <v>500</v>
      </c>
      <c r="N723" s="4">
        <f t="shared" si="266"/>
        <v>1.2</v>
      </c>
      <c r="O723" s="4">
        <f t="shared" si="267"/>
        <v>4.75</v>
      </c>
      <c r="P723" s="4"/>
      <c r="Q723" s="4"/>
      <c r="R723" s="1">
        <f t="shared" si="268"/>
        <v>0.83333333333333337</v>
      </c>
      <c r="S723" s="1">
        <f t="shared" si="269"/>
        <v>0.21052631578947367</v>
      </c>
      <c r="T723" s="1">
        <f t="shared" si="270"/>
        <v>4.2016806722689037E-2</v>
      </c>
      <c r="U723" s="1">
        <f t="shared" si="271"/>
        <v>0.31140350877192985</v>
      </c>
      <c r="V723" s="1">
        <f t="shared" si="272"/>
        <v>0.82240350877192991</v>
      </c>
      <c r="W723" s="1"/>
      <c r="X723" s="17">
        <f t="shared" si="273"/>
        <v>215.94811954689931</v>
      </c>
      <c r="Y723" s="18">
        <f t="shared" si="274"/>
        <v>3787.1793685900598</v>
      </c>
      <c r="Z723" s="2">
        <f t="shared" si="275"/>
        <v>205.15071356955434</v>
      </c>
      <c r="AA723" s="18">
        <f t="shared" si="276"/>
        <v>3597.8204001605568</v>
      </c>
      <c r="AB723" s="2">
        <f t="shared" si="277"/>
        <v>-487.44651315139578</v>
      </c>
      <c r="AC723" s="2">
        <f t="shared" si="278"/>
        <v>359.7820400160557</v>
      </c>
      <c r="AD723" s="2">
        <f t="shared" si="279"/>
        <v>205.15071356955434</v>
      </c>
      <c r="AE723" s="2">
        <f t="shared" si="280"/>
        <v>-1000</v>
      </c>
      <c r="AF723" s="5">
        <f t="shared" si="281"/>
        <v>0.19999999999999996</v>
      </c>
      <c r="AG723" s="5">
        <f t="shared" si="282"/>
        <v>-1</v>
      </c>
      <c r="AH723" s="3">
        <f t="shared" si="283"/>
        <v>202011</v>
      </c>
      <c r="AI723" s="21">
        <v>4.75</v>
      </c>
      <c r="AJ723" s="21">
        <v>1.2</v>
      </c>
      <c r="AK723" s="21">
        <v>6</v>
      </c>
      <c r="AL723" s="21">
        <v>1.1399999999999999</v>
      </c>
      <c r="AO723">
        <f t="shared" si="284"/>
        <v>-800</v>
      </c>
      <c r="AP723">
        <f>IF(E723&lt;F723,G723,H723)</f>
        <v>25</v>
      </c>
      <c r="AQ723">
        <f>IF(E723&lt;F723,H723,G723)</f>
        <v>23</v>
      </c>
    </row>
    <row r="724" spans="2:43" x14ac:dyDescent="0.25">
      <c r="B724" s="24">
        <v>44136</v>
      </c>
      <c r="C724" s="20" t="s">
        <v>19</v>
      </c>
      <c r="D724" s="20" t="s">
        <v>23</v>
      </c>
      <c r="E724" s="2">
        <v>-526.31578947368439</v>
      </c>
      <c r="F724" s="2">
        <v>400</v>
      </c>
      <c r="G724">
        <v>23</v>
      </c>
      <c r="H724">
        <v>9</v>
      </c>
      <c r="I724" s="9"/>
      <c r="J724" s="2" t="str">
        <f t="shared" si="285"/>
        <v>Philadelphia Eagles</v>
      </c>
      <c r="K724" s="2" t="str">
        <f t="shared" si="286"/>
        <v>Dallas Cowboys</v>
      </c>
      <c r="L724" s="17">
        <f t="shared" si="287"/>
        <v>-526.31578947368439</v>
      </c>
      <c r="M724" s="18">
        <f t="shared" si="288"/>
        <v>400</v>
      </c>
      <c r="N724" s="4">
        <f t="shared" si="266"/>
        <v>1.26</v>
      </c>
      <c r="O724" s="4">
        <f t="shared" si="267"/>
        <v>4</v>
      </c>
      <c r="P724" s="4"/>
      <c r="Q724" s="4"/>
      <c r="R724" s="1">
        <f t="shared" si="268"/>
        <v>0.79365079365079361</v>
      </c>
      <c r="S724" s="1">
        <f t="shared" si="269"/>
        <v>0.25</v>
      </c>
      <c r="T724" s="1">
        <f t="shared" si="270"/>
        <v>4.1825095057034134E-2</v>
      </c>
      <c r="U724" s="1">
        <f t="shared" si="271"/>
        <v>0.2718253968253968</v>
      </c>
      <c r="V724" s="1">
        <f t="shared" si="272"/>
        <v>0.78282539682539687</v>
      </c>
      <c r="W724" s="1"/>
      <c r="X724" s="17">
        <f t="shared" si="273"/>
        <v>277.42406423618138</v>
      </c>
      <c r="Y724" s="18">
        <f t="shared" si="274"/>
        <v>3056.5054734484152</v>
      </c>
      <c r="Z724" s="2">
        <f t="shared" si="275"/>
        <v>263.55286102437231</v>
      </c>
      <c r="AA724" s="18">
        <f t="shared" si="276"/>
        <v>2903.6801997759944</v>
      </c>
      <c r="AB724" s="2">
        <f t="shared" si="277"/>
        <v>-379.4305233922405</v>
      </c>
      <c r="AC724" s="2">
        <f t="shared" si="278"/>
        <v>290.36801997759943</v>
      </c>
      <c r="AD724" s="2">
        <f t="shared" si="279"/>
        <v>263.55286102437231</v>
      </c>
      <c r="AE724" s="2">
        <f t="shared" si="280"/>
        <v>-1000</v>
      </c>
      <c r="AF724" s="5">
        <f t="shared" si="281"/>
        <v>0.26</v>
      </c>
      <c r="AG724" s="5">
        <f t="shared" si="282"/>
        <v>-1</v>
      </c>
      <c r="AH724" s="3">
        <f t="shared" si="283"/>
        <v>202011</v>
      </c>
      <c r="AI724" s="21">
        <v>1.26</v>
      </c>
      <c r="AJ724" s="21">
        <v>4</v>
      </c>
      <c r="AK724" s="21">
        <v>1.19</v>
      </c>
      <c r="AL724" s="21">
        <v>5</v>
      </c>
      <c r="AO724">
        <f t="shared" si="284"/>
        <v>-600</v>
      </c>
      <c r="AP724">
        <f>IF(E724&lt;F724,G724,H724)</f>
        <v>23</v>
      </c>
      <c r="AQ724">
        <f>IF(E724&lt;F724,H724,G724)</f>
        <v>9</v>
      </c>
    </row>
    <row r="725" spans="2:43" x14ac:dyDescent="0.25">
      <c r="B725" s="24">
        <v>44136</v>
      </c>
      <c r="C725" s="20" t="s">
        <v>37</v>
      </c>
      <c r="D725" s="20" t="s">
        <v>43</v>
      </c>
      <c r="E725" s="2">
        <v>179.99999999999997</v>
      </c>
      <c r="F725" s="2">
        <v>-222.22222222222226</v>
      </c>
      <c r="G725">
        <v>23</v>
      </c>
      <c r="H725">
        <v>26</v>
      </c>
      <c r="I725" s="9"/>
      <c r="J725" s="2" t="str">
        <f t="shared" si="285"/>
        <v>New Orleans Saints</v>
      </c>
      <c r="K725" s="2" t="str">
        <f t="shared" si="286"/>
        <v>Chicago Bears</v>
      </c>
      <c r="L725" s="17">
        <f t="shared" si="287"/>
        <v>-222.22222222222226</v>
      </c>
      <c r="M725" s="18">
        <f t="shared" si="288"/>
        <v>179.99999999999997</v>
      </c>
      <c r="N725" s="4">
        <f t="shared" si="266"/>
        <v>1.47</v>
      </c>
      <c r="O725" s="4">
        <f t="shared" si="267"/>
        <v>2.75</v>
      </c>
      <c r="P725" s="4"/>
      <c r="Q725" s="4"/>
      <c r="R725" s="1">
        <f t="shared" si="268"/>
        <v>0.68027210884353739</v>
      </c>
      <c r="S725" s="1">
        <f t="shared" si="269"/>
        <v>0.36363636363636365</v>
      </c>
      <c r="T725" s="1">
        <f t="shared" si="270"/>
        <v>4.206161137440767E-2</v>
      </c>
      <c r="U725" s="1">
        <f t="shared" si="271"/>
        <v>0.15831787260358687</v>
      </c>
      <c r="V725" s="1">
        <f t="shared" si="272"/>
        <v>0.66931787260358688</v>
      </c>
      <c r="W725" s="1"/>
      <c r="X725" s="17">
        <f t="shared" si="273"/>
        <v>494.0584151893168</v>
      </c>
      <c r="Y725" s="18">
        <f t="shared" si="274"/>
        <v>1810.0865209085014</v>
      </c>
      <c r="Z725" s="2">
        <f t="shared" si="275"/>
        <v>469.35549442985092</v>
      </c>
      <c r="AA725" s="18">
        <f t="shared" si="276"/>
        <v>1719.5821948630762</v>
      </c>
      <c r="AB725" s="2">
        <f t="shared" si="277"/>
        <v>-213.05812158750777</v>
      </c>
      <c r="AC725" s="2">
        <f t="shared" si="278"/>
        <v>171.95821948630763</v>
      </c>
      <c r="AD725" s="2">
        <f t="shared" si="279"/>
        <v>469.35549442985092</v>
      </c>
      <c r="AE725" s="2">
        <f t="shared" si="280"/>
        <v>-1000</v>
      </c>
      <c r="AF725" s="5">
        <f t="shared" si="281"/>
        <v>0.47</v>
      </c>
      <c r="AG725" s="5">
        <f t="shared" si="282"/>
        <v>-1</v>
      </c>
      <c r="AH725" s="3">
        <f t="shared" si="283"/>
        <v>202011</v>
      </c>
      <c r="AI725" s="21">
        <v>2.75</v>
      </c>
      <c r="AJ725" s="21">
        <v>1.47</v>
      </c>
      <c r="AK725" s="21">
        <v>2.8</v>
      </c>
      <c r="AL725" s="21">
        <v>1.45</v>
      </c>
      <c r="AO725">
        <f t="shared" si="284"/>
        <v>-300</v>
      </c>
      <c r="AP725">
        <f>IF(E725&lt;F725,G725,H725)</f>
        <v>26</v>
      </c>
      <c r="AQ725">
        <f>IF(E725&lt;F725,H725,G725)</f>
        <v>23</v>
      </c>
    </row>
    <row r="726" spans="2:43" x14ac:dyDescent="0.25">
      <c r="B726" s="24">
        <v>44136</v>
      </c>
      <c r="C726" s="20" t="s">
        <v>32</v>
      </c>
      <c r="D726" s="20" t="s">
        <v>22</v>
      </c>
      <c r="E726" s="2">
        <v>-156.25000000000003</v>
      </c>
      <c r="F726" s="2">
        <v>135</v>
      </c>
      <c r="G726">
        <v>37</v>
      </c>
      <c r="H726">
        <v>27</v>
      </c>
      <c r="I726" s="9"/>
      <c r="J726" s="2" t="str">
        <f t="shared" si="285"/>
        <v>Seattle Seahawks</v>
      </c>
      <c r="K726" s="2" t="str">
        <f t="shared" si="286"/>
        <v>San Francisco 49ers</v>
      </c>
      <c r="L726" s="17">
        <f t="shared" si="287"/>
        <v>-156.25000000000003</v>
      </c>
      <c r="M726" s="18">
        <f t="shared" si="288"/>
        <v>135</v>
      </c>
      <c r="N726" s="4">
        <f t="shared" si="266"/>
        <v>1.58</v>
      </c>
      <c r="O726" s="4">
        <f t="shared" si="267"/>
        <v>2.5</v>
      </c>
      <c r="P726" s="4"/>
      <c r="Q726" s="4"/>
      <c r="R726" s="1">
        <f t="shared" si="268"/>
        <v>0.63291139240506322</v>
      </c>
      <c r="S726" s="1">
        <f t="shared" si="269"/>
        <v>0.4</v>
      </c>
      <c r="T726" s="1">
        <f t="shared" si="270"/>
        <v>3.1862745098039214E-2</v>
      </c>
      <c r="U726" s="1">
        <f t="shared" si="271"/>
        <v>0.1164556962025316</v>
      </c>
      <c r="V726" s="1">
        <f t="shared" si="272"/>
        <v>0.62745569620253161</v>
      </c>
      <c r="W726" s="1"/>
      <c r="X726" s="17">
        <f t="shared" si="273"/>
        <v>593.73802174746322</v>
      </c>
      <c r="Y726" s="18">
        <f t="shared" si="274"/>
        <v>1520.5870888415161</v>
      </c>
      <c r="Z726" s="2">
        <f t="shared" si="275"/>
        <v>564.05112066009008</v>
      </c>
      <c r="AA726" s="18">
        <f t="shared" si="276"/>
        <v>1444.5577343994403</v>
      </c>
      <c r="AB726" s="2">
        <f t="shared" si="277"/>
        <v>-177.28889516782337</v>
      </c>
      <c r="AC726" s="2">
        <f t="shared" si="278"/>
        <v>144.45577343994404</v>
      </c>
      <c r="AD726" s="2">
        <f t="shared" si="279"/>
        <v>564.05112066009008</v>
      </c>
      <c r="AE726" s="2">
        <f t="shared" si="280"/>
        <v>-1000</v>
      </c>
      <c r="AF726" s="5">
        <f t="shared" si="281"/>
        <v>0.58000000000000007</v>
      </c>
      <c r="AG726" s="5">
        <f t="shared" si="282"/>
        <v>-1</v>
      </c>
      <c r="AH726" s="3">
        <f t="shared" si="283"/>
        <v>202011</v>
      </c>
      <c r="AI726" s="21">
        <v>1.58</v>
      </c>
      <c r="AJ726" s="21">
        <v>2.5</v>
      </c>
      <c r="AK726" s="21">
        <v>1.64</v>
      </c>
      <c r="AL726" s="21">
        <v>2.35</v>
      </c>
      <c r="AO726">
        <f t="shared" si="284"/>
        <v>-160</v>
      </c>
      <c r="AP726">
        <f>IF(E726&lt;F726,G726,H726)</f>
        <v>37</v>
      </c>
      <c r="AQ726">
        <f>IF(E726&lt;F726,H726,G726)</f>
        <v>27</v>
      </c>
    </row>
    <row r="727" spans="2:43" x14ac:dyDescent="0.25">
      <c r="B727" s="24">
        <v>44136</v>
      </c>
      <c r="C727" s="20" t="s">
        <v>38</v>
      </c>
      <c r="D727" s="20" t="s">
        <v>31</v>
      </c>
      <c r="E727" s="2">
        <v>160</v>
      </c>
      <c r="F727" s="2">
        <v>-181.81818181818181</v>
      </c>
      <c r="G727">
        <v>31</v>
      </c>
      <c r="H727">
        <v>30</v>
      </c>
      <c r="I727" s="9"/>
      <c r="J727" s="2" t="str">
        <f t="shared" si="285"/>
        <v>Los Angeles Chargers</v>
      </c>
      <c r="K727" s="2" t="str">
        <f t="shared" si="286"/>
        <v>Denver Broncos</v>
      </c>
      <c r="L727" s="17">
        <f t="shared" si="287"/>
        <v>-181.81818181818181</v>
      </c>
      <c r="M727" s="18">
        <f t="shared" si="288"/>
        <v>160</v>
      </c>
      <c r="N727" s="4">
        <f t="shared" si="266"/>
        <v>1.8</v>
      </c>
      <c r="O727" s="4">
        <f t="shared" si="267"/>
        <v>2.0499999999999998</v>
      </c>
      <c r="P727" s="4"/>
      <c r="Q727" s="4"/>
      <c r="R727" s="1">
        <f t="shared" si="268"/>
        <v>0.55555555555555558</v>
      </c>
      <c r="S727" s="1">
        <f t="shared" si="269"/>
        <v>0.48780487804878053</v>
      </c>
      <c r="T727" s="1">
        <f t="shared" si="270"/>
        <v>4.1558441558441461E-2</v>
      </c>
      <c r="U727" s="1">
        <f t="shared" si="271"/>
        <v>3.3875338753387524E-2</v>
      </c>
      <c r="V727" s="1">
        <f t="shared" si="272"/>
        <v>0.54487533875338756</v>
      </c>
      <c r="W727" s="1"/>
      <c r="X727" s="17">
        <f t="shared" si="273"/>
        <v>835.28218085238643</v>
      </c>
      <c r="Y727" s="18">
        <f t="shared" si="274"/>
        <v>1090.9993667390718</v>
      </c>
      <c r="Z727" s="2">
        <f t="shared" si="275"/>
        <v>793.51807180976709</v>
      </c>
      <c r="AA727" s="18">
        <f t="shared" si="276"/>
        <v>1036.449398402118</v>
      </c>
      <c r="AB727" s="2">
        <f t="shared" si="277"/>
        <v>-126.02107444375048</v>
      </c>
      <c r="AC727" s="2">
        <f t="shared" si="278"/>
        <v>103.6449398402118</v>
      </c>
      <c r="AD727" s="2">
        <f t="shared" si="279"/>
        <v>-1000</v>
      </c>
      <c r="AE727" s="2">
        <f t="shared" si="280"/>
        <v>1036.449398402118</v>
      </c>
      <c r="AF727" s="5">
        <f t="shared" si="281"/>
        <v>-1</v>
      </c>
      <c r="AG727" s="5">
        <f t="shared" si="282"/>
        <v>1.0499999999999998</v>
      </c>
      <c r="AH727" s="3">
        <f t="shared" si="283"/>
        <v>202011</v>
      </c>
      <c r="AI727" s="21">
        <v>2.0499999999999998</v>
      </c>
      <c r="AJ727" s="21">
        <v>1.8</v>
      </c>
      <c r="AK727" s="21">
        <v>2.6</v>
      </c>
      <c r="AL727" s="21">
        <v>1.55</v>
      </c>
      <c r="AO727">
        <f t="shared" si="284"/>
        <v>-190</v>
      </c>
      <c r="AP727">
        <f>IF(E727&lt;F727,G727,H727)</f>
        <v>30</v>
      </c>
      <c r="AQ727">
        <f>IF(E727&lt;F727,H727,G727)</f>
        <v>31</v>
      </c>
    </row>
    <row r="728" spans="2:43" x14ac:dyDescent="0.25">
      <c r="B728" s="24">
        <v>44136</v>
      </c>
      <c r="C728" s="20" t="s">
        <v>28</v>
      </c>
      <c r="D728" s="20" t="s">
        <v>45</v>
      </c>
      <c r="E728" s="2">
        <v>-200</v>
      </c>
      <c r="F728" s="2">
        <v>170.00000000000003</v>
      </c>
      <c r="G728">
        <v>24</v>
      </c>
      <c r="H728">
        <v>28</v>
      </c>
      <c r="I728" s="9"/>
      <c r="J728" s="2" t="str">
        <f t="shared" si="285"/>
        <v>Baltimore Ravens</v>
      </c>
      <c r="K728" s="2" t="str">
        <f t="shared" si="286"/>
        <v>Pittsburgh Steelers</v>
      </c>
      <c r="L728" s="17">
        <f t="shared" si="287"/>
        <v>-200</v>
      </c>
      <c r="M728" s="18">
        <f t="shared" si="288"/>
        <v>170.00000000000003</v>
      </c>
      <c r="N728" s="4">
        <f t="shared" si="266"/>
        <v>1.42</v>
      </c>
      <c r="O728" s="4">
        <f t="shared" si="267"/>
        <v>2.95</v>
      </c>
      <c r="P728" s="4"/>
      <c r="Q728" s="4"/>
      <c r="R728" s="1">
        <f t="shared" si="268"/>
        <v>0.70422535211267612</v>
      </c>
      <c r="S728" s="1">
        <f t="shared" si="269"/>
        <v>0.33898305084745761</v>
      </c>
      <c r="T728" s="1">
        <f t="shared" si="270"/>
        <v>4.1418764302059485E-2</v>
      </c>
      <c r="U728" s="1">
        <f t="shared" si="271"/>
        <v>0.18262115063260925</v>
      </c>
      <c r="V728" s="1">
        <f t="shared" si="272"/>
        <v>0.69362115063260932</v>
      </c>
      <c r="W728" s="1"/>
      <c r="X728" s="17">
        <f t="shared" si="273"/>
        <v>441.70920838841397</v>
      </c>
      <c r="Y728" s="18">
        <f t="shared" si="274"/>
        <v>2009.6149174189422</v>
      </c>
      <c r="Z728" s="2">
        <f t="shared" si="275"/>
        <v>419.62374796899326</v>
      </c>
      <c r="AA728" s="18">
        <f t="shared" si="276"/>
        <v>1909.134171547995</v>
      </c>
      <c r="AB728" s="2">
        <f t="shared" si="277"/>
        <v>-238.30872414634925</v>
      </c>
      <c r="AC728" s="2">
        <f t="shared" si="278"/>
        <v>190.9134171547995</v>
      </c>
      <c r="AD728" s="2">
        <f t="shared" si="279"/>
        <v>-1000</v>
      </c>
      <c r="AE728" s="2">
        <f t="shared" si="280"/>
        <v>1909.134171547995</v>
      </c>
      <c r="AF728" s="5">
        <f t="shared" si="281"/>
        <v>-1</v>
      </c>
      <c r="AG728" s="5">
        <f t="shared" si="282"/>
        <v>1.9500000000000002</v>
      </c>
      <c r="AH728" s="3">
        <f t="shared" si="283"/>
        <v>202011</v>
      </c>
      <c r="AI728" s="21">
        <v>1.42</v>
      </c>
      <c r="AJ728" s="21">
        <v>2.95</v>
      </c>
      <c r="AK728" s="21">
        <v>1.5</v>
      </c>
      <c r="AL728" s="21">
        <v>2.7</v>
      </c>
      <c r="AO728">
        <f t="shared" si="284"/>
        <v>-200</v>
      </c>
      <c r="AP728">
        <f>IF(E728&lt;F728,G728,H728)</f>
        <v>24</v>
      </c>
      <c r="AQ728">
        <f>IF(E728&lt;F728,H728,G728)</f>
        <v>28</v>
      </c>
    </row>
    <row r="729" spans="2:43" x14ac:dyDescent="0.25">
      <c r="B729" s="24">
        <v>44136</v>
      </c>
      <c r="C729" s="20" t="s">
        <v>24</v>
      </c>
      <c r="D729" s="20" t="s">
        <v>36</v>
      </c>
      <c r="E729" s="2">
        <v>-222.22222222222226</v>
      </c>
      <c r="F729" s="2">
        <v>179.99999999999997</v>
      </c>
      <c r="G729">
        <v>24</v>
      </c>
      <c r="H729">
        <v>21</v>
      </c>
      <c r="I729" s="9"/>
      <c r="J729" s="2" t="str">
        <f t="shared" si="285"/>
        <v>Buffalo Bills</v>
      </c>
      <c r="K729" s="2" t="str">
        <f t="shared" si="286"/>
        <v>New England Patriots</v>
      </c>
      <c r="L729" s="17">
        <f t="shared" si="287"/>
        <v>-222.22222222222226</v>
      </c>
      <c r="M729" s="18">
        <f t="shared" si="288"/>
        <v>179.99999999999997</v>
      </c>
      <c r="N729" s="4">
        <f t="shared" si="266"/>
        <v>1.45</v>
      </c>
      <c r="O729" s="4">
        <f t="shared" si="267"/>
        <v>2.8</v>
      </c>
      <c r="P729" s="4"/>
      <c r="Q729" s="4"/>
      <c r="R729" s="1">
        <f t="shared" si="268"/>
        <v>0.68965517241379315</v>
      </c>
      <c r="S729" s="1">
        <f t="shared" si="269"/>
        <v>0.35714285714285715</v>
      </c>
      <c r="T729" s="1">
        <f t="shared" si="270"/>
        <v>4.4705882352941262E-2</v>
      </c>
      <c r="U729" s="1">
        <f t="shared" si="271"/>
        <v>0.166256157635468</v>
      </c>
      <c r="V729" s="1">
        <f t="shared" si="272"/>
        <v>0.67725615763546798</v>
      </c>
      <c r="W729" s="1"/>
      <c r="X729" s="17">
        <f t="shared" si="273"/>
        <v>476.54619116545314</v>
      </c>
      <c r="Y729" s="18">
        <f t="shared" si="274"/>
        <v>1872.3757127156628</v>
      </c>
      <c r="Z729" s="2">
        <f t="shared" si="275"/>
        <v>452.71888160718044</v>
      </c>
      <c r="AA729" s="18">
        <f t="shared" si="276"/>
        <v>1778.7569270798795</v>
      </c>
      <c r="AB729" s="2">
        <f t="shared" si="277"/>
        <v>-220.88762820095712</v>
      </c>
      <c r="AC729" s="2">
        <f t="shared" si="278"/>
        <v>177.87569270798795</v>
      </c>
      <c r="AD729" s="2">
        <f t="shared" si="279"/>
        <v>452.71888160718044</v>
      </c>
      <c r="AE729" s="2">
        <f t="shared" si="280"/>
        <v>-1000</v>
      </c>
      <c r="AF729" s="5">
        <f t="shared" si="281"/>
        <v>0.44999999999999996</v>
      </c>
      <c r="AG729" s="5">
        <f t="shared" si="282"/>
        <v>-1</v>
      </c>
      <c r="AH729" s="3">
        <f t="shared" si="283"/>
        <v>202011</v>
      </c>
      <c r="AI729" s="21">
        <v>1.45</v>
      </c>
      <c r="AJ729" s="21">
        <v>2.8</v>
      </c>
      <c r="AK729" s="21">
        <v>1.45</v>
      </c>
      <c r="AL729" s="21">
        <v>2.8</v>
      </c>
      <c r="AO729">
        <f t="shared" si="284"/>
        <v>-300</v>
      </c>
      <c r="AP729">
        <f>IF(E729&lt;F729,G729,H729)</f>
        <v>24</v>
      </c>
      <c r="AQ729">
        <f>IF(E729&lt;F729,H729,G729)</f>
        <v>21</v>
      </c>
    </row>
    <row r="730" spans="2:43" x14ac:dyDescent="0.25">
      <c r="B730" s="24">
        <v>44136</v>
      </c>
      <c r="C730" s="20" t="s">
        <v>21</v>
      </c>
      <c r="D730" s="20" t="s">
        <v>41</v>
      </c>
      <c r="E730" s="2">
        <v>270</v>
      </c>
      <c r="F730" s="2">
        <v>-344.82758620689651</v>
      </c>
      <c r="G730">
        <v>31</v>
      </c>
      <c r="H730">
        <v>20</v>
      </c>
      <c r="I730" s="9"/>
      <c r="J730" s="2" t="str">
        <f t="shared" si="285"/>
        <v>Tennessee Titans</v>
      </c>
      <c r="K730" s="2" t="str">
        <f t="shared" si="286"/>
        <v>Cincinnati Bengals</v>
      </c>
      <c r="L730" s="17">
        <f t="shared" si="287"/>
        <v>-344.82758620689651</v>
      </c>
      <c r="M730" s="18">
        <f t="shared" si="288"/>
        <v>270</v>
      </c>
      <c r="N730" s="4">
        <f t="shared" si="266"/>
        <v>1.43</v>
      </c>
      <c r="O730" s="4">
        <f t="shared" si="267"/>
        <v>2.9</v>
      </c>
      <c r="P730" s="4"/>
      <c r="Q730" s="4"/>
      <c r="R730" s="1">
        <f t="shared" si="268"/>
        <v>0.69930069930069938</v>
      </c>
      <c r="S730" s="1">
        <f t="shared" si="269"/>
        <v>0.34482758620689657</v>
      </c>
      <c r="T730" s="1">
        <f t="shared" si="270"/>
        <v>4.2263279445727608E-2</v>
      </c>
      <c r="U730" s="1">
        <f t="shared" si="271"/>
        <v>0.1772365565469014</v>
      </c>
      <c r="V730" s="1">
        <f t="shared" si="272"/>
        <v>0.68823655654690141</v>
      </c>
      <c r="W730" s="1"/>
      <c r="X730" s="17">
        <f t="shared" si="273"/>
        <v>452.98878777569371</v>
      </c>
      <c r="Y730" s="18">
        <f t="shared" si="274"/>
        <v>1963.0773393846457</v>
      </c>
      <c r="Z730" s="2">
        <f t="shared" si="275"/>
        <v>430.33934838690902</v>
      </c>
      <c r="AA730" s="18">
        <f t="shared" si="276"/>
        <v>1864.9234724154132</v>
      </c>
      <c r="AB730" s="2">
        <f t="shared" si="277"/>
        <v>-232.37475349358971</v>
      </c>
      <c r="AC730" s="2">
        <f t="shared" si="278"/>
        <v>186.49234724154132</v>
      </c>
      <c r="AD730" s="2">
        <f t="shared" si="279"/>
        <v>-1000</v>
      </c>
      <c r="AE730" s="2">
        <f t="shared" si="280"/>
        <v>1864.9234724154132</v>
      </c>
      <c r="AF730" s="5">
        <f t="shared" si="281"/>
        <v>-1</v>
      </c>
      <c r="AG730" s="5">
        <f t="shared" si="282"/>
        <v>1.9</v>
      </c>
      <c r="AH730" s="3">
        <f t="shared" si="283"/>
        <v>202011</v>
      </c>
      <c r="AI730" s="21">
        <v>2.9</v>
      </c>
      <c r="AJ730" s="21">
        <v>1.43</v>
      </c>
      <c r="AK730" s="21">
        <v>3.7</v>
      </c>
      <c r="AL730" s="21">
        <v>1.29</v>
      </c>
      <c r="AO730">
        <f t="shared" si="284"/>
        <v>-400</v>
      </c>
      <c r="AP730">
        <f>IF(E730&lt;F730,G730,H730)</f>
        <v>20</v>
      </c>
      <c r="AQ730">
        <f>IF(E730&lt;F730,H730,G730)</f>
        <v>31</v>
      </c>
    </row>
    <row r="731" spans="2:43" x14ac:dyDescent="0.25">
      <c r="B731" s="24">
        <v>44136</v>
      </c>
      <c r="C731" s="20" t="s">
        <v>46</v>
      </c>
      <c r="D731" s="20" t="s">
        <v>50</v>
      </c>
      <c r="E731" s="2">
        <v>-125</v>
      </c>
      <c r="F731" s="2">
        <v>104.99999999999999</v>
      </c>
      <c r="G731">
        <v>6</v>
      </c>
      <c r="H731">
        <v>16</v>
      </c>
      <c r="I731" s="9"/>
      <c r="J731" s="2" t="str">
        <f t="shared" si="285"/>
        <v>Cleveland Browns</v>
      </c>
      <c r="K731" s="2" t="str">
        <f t="shared" si="286"/>
        <v>Las Vegas Raiders</v>
      </c>
      <c r="L731" s="17">
        <f t="shared" si="287"/>
        <v>-125</v>
      </c>
      <c r="M731" s="18">
        <f t="shared" si="288"/>
        <v>104.99999999999999</v>
      </c>
      <c r="N731" s="4">
        <f t="shared" si="266"/>
        <v>1.58</v>
      </c>
      <c r="O731" s="4">
        <f t="shared" si="267"/>
        <v>2.5</v>
      </c>
      <c r="P731" s="4"/>
      <c r="Q731" s="4"/>
      <c r="R731" s="1">
        <f t="shared" si="268"/>
        <v>0.63291139240506322</v>
      </c>
      <c r="S731" s="1">
        <f t="shared" si="269"/>
        <v>0.4</v>
      </c>
      <c r="T731" s="1">
        <f t="shared" si="270"/>
        <v>3.1862745098039214E-2</v>
      </c>
      <c r="U731" s="1">
        <f t="shared" si="271"/>
        <v>0.1164556962025316</v>
      </c>
      <c r="V731" s="1">
        <f t="shared" si="272"/>
        <v>0.62745569620253161</v>
      </c>
      <c r="W731" s="1"/>
      <c r="X731" s="17">
        <f t="shared" si="273"/>
        <v>593.73802174746322</v>
      </c>
      <c r="Y731" s="18">
        <f t="shared" si="274"/>
        <v>1520.5870888415161</v>
      </c>
      <c r="Z731" s="2">
        <f t="shared" si="275"/>
        <v>564.05112066009008</v>
      </c>
      <c r="AA731" s="18">
        <f t="shared" si="276"/>
        <v>1444.5577343994403</v>
      </c>
      <c r="AB731" s="2">
        <f t="shared" si="277"/>
        <v>-177.28889516782337</v>
      </c>
      <c r="AC731" s="2">
        <f t="shared" si="278"/>
        <v>144.45577343994404</v>
      </c>
      <c r="AD731" s="2">
        <f t="shared" si="279"/>
        <v>-1000</v>
      </c>
      <c r="AE731" s="2">
        <f t="shared" si="280"/>
        <v>1444.5577343994403</v>
      </c>
      <c r="AF731" s="5">
        <f t="shared" si="281"/>
        <v>-1</v>
      </c>
      <c r="AG731" s="5">
        <f t="shared" si="282"/>
        <v>1.5</v>
      </c>
      <c r="AH731" s="3">
        <f t="shared" si="283"/>
        <v>202011</v>
      </c>
      <c r="AI731" s="21">
        <v>1.58</v>
      </c>
      <c r="AJ731" s="21">
        <v>2.5</v>
      </c>
      <c r="AK731" s="21">
        <v>1.8</v>
      </c>
      <c r="AL731" s="21">
        <v>2.0499999999999998</v>
      </c>
      <c r="AO731">
        <f t="shared" si="284"/>
        <v>-130</v>
      </c>
      <c r="AP731">
        <f>IF(E731&lt;F731,G731,H731)</f>
        <v>6</v>
      </c>
      <c r="AQ731">
        <f>IF(E731&lt;F731,H731,G731)</f>
        <v>16</v>
      </c>
    </row>
    <row r="732" spans="2:43" x14ac:dyDescent="0.25">
      <c r="B732" s="24">
        <v>44136</v>
      </c>
      <c r="C732" s="20" t="s">
        <v>34</v>
      </c>
      <c r="D732" s="20" t="s">
        <v>39</v>
      </c>
      <c r="E732" s="2">
        <v>129.99999999999997</v>
      </c>
      <c r="F732" s="2">
        <v>-151.51515151515153</v>
      </c>
      <c r="G732">
        <v>21</v>
      </c>
      <c r="H732">
        <v>41</v>
      </c>
      <c r="I732" s="9"/>
      <c r="J732" s="2" t="str">
        <f t="shared" si="285"/>
        <v>Indianapolis Colts</v>
      </c>
      <c r="K732" s="2" t="str">
        <f t="shared" si="286"/>
        <v>Detroit Lions</v>
      </c>
      <c r="L732" s="17">
        <f t="shared" si="287"/>
        <v>-151.51515151515153</v>
      </c>
      <c r="M732" s="18">
        <f t="shared" si="288"/>
        <v>129.99999999999997</v>
      </c>
      <c r="N732" s="4">
        <f t="shared" si="266"/>
        <v>1.66</v>
      </c>
      <c r="O732" s="4">
        <f t="shared" si="267"/>
        <v>2.2999999999999998</v>
      </c>
      <c r="P732" s="4"/>
      <c r="Q732" s="4"/>
      <c r="R732" s="1">
        <f t="shared" si="268"/>
        <v>0.60240963855421692</v>
      </c>
      <c r="S732" s="1">
        <f t="shared" si="269"/>
        <v>0.43478260869565222</v>
      </c>
      <c r="T732" s="1">
        <f t="shared" si="270"/>
        <v>3.5858585858585923E-2</v>
      </c>
      <c r="U732" s="1">
        <f t="shared" si="271"/>
        <v>8.3813514929282351E-2</v>
      </c>
      <c r="V732" s="1">
        <f t="shared" si="272"/>
        <v>0.59481351492928236</v>
      </c>
      <c r="W732" s="1"/>
      <c r="X732" s="17">
        <f t="shared" si="273"/>
        <v>681.19919084032654</v>
      </c>
      <c r="Y732" s="18">
        <f t="shared" si="274"/>
        <v>1332.032655245516</v>
      </c>
      <c r="Z732" s="2">
        <f t="shared" si="275"/>
        <v>647.13923129831016</v>
      </c>
      <c r="AA732" s="18">
        <f t="shared" si="276"/>
        <v>1265.4310224832402</v>
      </c>
      <c r="AB732" s="2">
        <f t="shared" si="277"/>
        <v>-154.5262521009227</v>
      </c>
      <c r="AC732" s="2">
        <f t="shared" si="278"/>
        <v>126.54310224832402</v>
      </c>
      <c r="AD732" s="2">
        <f t="shared" si="279"/>
        <v>647.13923129831016</v>
      </c>
      <c r="AE732" s="2">
        <f t="shared" si="280"/>
        <v>-1000</v>
      </c>
      <c r="AF732" s="5">
        <f t="shared" si="281"/>
        <v>0.65999999999999992</v>
      </c>
      <c r="AG732" s="5">
        <f t="shared" si="282"/>
        <v>-1</v>
      </c>
      <c r="AH732" s="3">
        <f t="shared" si="283"/>
        <v>202011</v>
      </c>
      <c r="AI732" s="21">
        <v>2.2999999999999998</v>
      </c>
      <c r="AJ732" s="21">
        <v>1.66</v>
      </c>
      <c r="AK732" s="21">
        <v>2.2999999999999998</v>
      </c>
      <c r="AL732" s="21">
        <v>1.66</v>
      </c>
      <c r="AO732">
        <f t="shared" si="284"/>
        <v>-160</v>
      </c>
      <c r="AP732">
        <f>IF(E732&lt;F732,G732,H732)</f>
        <v>41</v>
      </c>
      <c r="AQ732">
        <f>IF(E732&lt;F732,H732,G732)</f>
        <v>21</v>
      </c>
    </row>
    <row r="733" spans="2:43" x14ac:dyDescent="0.25">
      <c r="B733" s="24">
        <v>44136</v>
      </c>
      <c r="C733" s="20" t="s">
        <v>33</v>
      </c>
      <c r="D733" s="20" t="s">
        <v>29</v>
      </c>
      <c r="E733" s="2">
        <v>-285.71428571428567</v>
      </c>
      <c r="F733" s="2">
        <v>229.99999999999997</v>
      </c>
      <c r="G733">
        <v>22</v>
      </c>
      <c r="H733">
        <v>28</v>
      </c>
      <c r="I733" s="9"/>
      <c r="J733" s="2" t="str">
        <f t="shared" si="285"/>
        <v>Green Bay Packers</v>
      </c>
      <c r="K733" s="2" t="str">
        <f t="shared" si="286"/>
        <v>Minnesota Vikings</v>
      </c>
      <c r="L733" s="17">
        <f t="shared" si="287"/>
        <v>-285.71428571428567</v>
      </c>
      <c r="M733" s="18">
        <f t="shared" si="288"/>
        <v>229.99999999999997</v>
      </c>
      <c r="N733" s="4">
        <f t="shared" si="266"/>
        <v>1.32</v>
      </c>
      <c r="O733" s="4">
        <f t="shared" si="267"/>
        <v>3.45</v>
      </c>
      <c r="P733" s="4"/>
      <c r="Q733" s="4"/>
      <c r="R733" s="1">
        <f t="shared" si="268"/>
        <v>0.75757575757575757</v>
      </c>
      <c r="S733" s="1">
        <f t="shared" si="269"/>
        <v>0.28985507246376813</v>
      </c>
      <c r="T733" s="1">
        <f t="shared" si="270"/>
        <v>4.5283018867924518E-2</v>
      </c>
      <c r="U733" s="1">
        <f t="shared" si="271"/>
        <v>0.23386034255599472</v>
      </c>
      <c r="V733" s="1">
        <f t="shared" si="272"/>
        <v>0.74486034255599476</v>
      </c>
      <c r="W733" s="1"/>
      <c r="X733" s="17">
        <f t="shared" si="273"/>
        <v>342.5335500726099</v>
      </c>
      <c r="Y733" s="18">
        <f t="shared" si="274"/>
        <v>2535.4217462272254</v>
      </c>
      <c r="Z733" s="2">
        <f t="shared" si="275"/>
        <v>325.4068725689794</v>
      </c>
      <c r="AA733" s="18">
        <f t="shared" si="276"/>
        <v>2408.6506589158639</v>
      </c>
      <c r="AB733" s="2">
        <f t="shared" si="277"/>
        <v>-307.30758453419605</v>
      </c>
      <c r="AC733" s="2">
        <f t="shared" si="278"/>
        <v>240.8650658915864</v>
      </c>
      <c r="AD733" s="2">
        <f t="shared" si="279"/>
        <v>-1000</v>
      </c>
      <c r="AE733" s="2">
        <f t="shared" si="280"/>
        <v>2408.6506589158639</v>
      </c>
      <c r="AF733" s="5">
        <f t="shared" si="281"/>
        <v>-1</v>
      </c>
      <c r="AG733" s="5">
        <f t="shared" si="282"/>
        <v>2.4500000000000002</v>
      </c>
      <c r="AH733" s="3">
        <f t="shared" si="283"/>
        <v>202011</v>
      </c>
      <c r="AI733" s="21">
        <v>1.32</v>
      </c>
      <c r="AJ733" s="21">
        <v>3.45</v>
      </c>
      <c r="AK733" s="21">
        <v>1.35</v>
      </c>
      <c r="AL733" s="21">
        <v>3.3</v>
      </c>
      <c r="AO733">
        <f t="shared" si="284"/>
        <v>-300</v>
      </c>
      <c r="AP733">
        <f>IF(E733&lt;F733,G733,H733)</f>
        <v>22</v>
      </c>
      <c r="AQ733">
        <f>IF(E733&lt;F733,H733,G733)</f>
        <v>28</v>
      </c>
    </row>
    <row r="734" spans="2:43" x14ac:dyDescent="0.25">
      <c r="B734" s="24">
        <v>44136</v>
      </c>
      <c r="C734" s="20" t="s">
        <v>20</v>
      </c>
      <c r="D734" s="20" t="s">
        <v>42</v>
      </c>
      <c r="E734" s="2">
        <v>-2499.9999999999977</v>
      </c>
      <c r="F734" s="2">
        <v>1250</v>
      </c>
      <c r="G734">
        <v>35</v>
      </c>
      <c r="H734">
        <v>9</v>
      </c>
      <c r="I734" s="9"/>
      <c r="J734" s="2" t="str">
        <f t="shared" si="285"/>
        <v>Kansas City Chiefs</v>
      </c>
      <c r="K734" s="2" t="str">
        <f t="shared" si="286"/>
        <v>New York Jets</v>
      </c>
      <c r="L734" s="17">
        <f t="shared" si="287"/>
        <v>-2499.9999999999977</v>
      </c>
      <c r="M734" s="18">
        <f t="shared" si="288"/>
        <v>1250</v>
      </c>
      <c r="N734" s="4">
        <f t="shared" si="266"/>
        <v>1.04</v>
      </c>
      <c r="O734" s="4">
        <f t="shared" si="267"/>
        <v>13</v>
      </c>
      <c r="P734" s="4"/>
      <c r="Q734" s="4"/>
      <c r="R734" s="1">
        <f t="shared" si="268"/>
        <v>0.96153846153846145</v>
      </c>
      <c r="S734" s="1">
        <f t="shared" si="269"/>
        <v>7.6923076923076927E-2</v>
      </c>
      <c r="T734" s="1">
        <f t="shared" si="270"/>
        <v>3.7037037037036979E-2</v>
      </c>
      <c r="U734" s="1">
        <f t="shared" si="271"/>
        <v>0.44230769230769229</v>
      </c>
      <c r="V734" s="1">
        <f t="shared" si="272"/>
        <v>0.9533076923076923</v>
      </c>
      <c r="W734" s="1"/>
      <c r="X734" s="17">
        <f t="shared" si="273"/>
        <v>48.979262486887663</v>
      </c>
      <c r="Y734" s="18">
        <f t="shared" si="274"/>
        <v>10595.64532470154</v>
      </c>
      <c r="Z734" s="2">
        <f t="shared" si="275"/>
        <v>46.530299362543275</v>
      </c>
      <c r="AA734" s="18">
        <f t="shared" si="276"/>
        <v>10065.863058466462</v>
      </c>
      <c r="AB734" s="2">
        <f t="shared" si="277"/>
        <v>-2149.1372583022676</v>
      </c>
      <c r="AC734" s="2">
        <f t="shared" si="278"/>
        <v>1006.5863058466463</v>
      </c>
      <c r="AD734" s="2">
        <f t="shared" si="279"/>
        <v>46.530299362543275</v>
      </c>
      <c r="AE734" s="2">
        <f t="shared" si="280"/>
        <v>-1000</v>
      </c>
      <c r="AF734" s="5">
        <f t="shared" si="281"/>
        <v>4.0000000000000036E-2</v>
      </c>
      <c r="AG734" s="5">
        <f t="shared" si="282"/>
        <v>-1</v>
      </c>
      <c r="AH734" s="3">
        <f t="shared" si="283"/>
        <v>202011</v>
      </c>
      <c r="AI734" s="21">
        <v>1.04</v>
      </c>
      <c r="AJ734" s="21">
        <v>13</v>
      </c>
      <c r="AK734" s="21">
        <v>1.04</v>
      </c>
      <c r="AL734" s="21">
        <v>13.5</v>
      </c>
      <c r="AO734">
        <f t="shared" si="284"/>
        <v>-2500</v>
      </c>
      <c r="AP734">
        <f>IF(E734&lt;F734,G734,H734)</f>
        <v>35</v>
      </c>
      <c r="AQ734">
        <f>IF(E734&lt;F734,H734,G734)</f>
        <v>9</v>
      </c>
    </row>
    <row r="735" spans="2:43" x14ac:dyDescent="0.25">
      <c r="B735" s="24">
        <v>44136</v>
      </c>
      <c r="C735" s="20" t="s">
        <v>30</v>
      </c>
      <c r="D735" s="20" t="s">
        <v>47</v>
      </c>
      <c r="E735" s="2">
        <v>154.99999999999997</v>
      </c>
      <c r="F735" s="2">
        <v>-175.43859649122805</v>
      </c>
      <c r="G735">
        <v>28</v>
      </c>
      <c r="H735">
        <v>17</v>
      </c>
      <c r="I735" s="9"/>
      <c r="J735" s="2" t="str">
        <f t="shared" si="285"/>
        <v>Los Angeles Rams</v>
      </c>
      <c r="K735" s="2" t="str">
        <f t="shared" si="286"/>
        <v>Miami Dolphins</v>
      </c>
      <c r="L735" s="17">
        <f t="shared" si="287"/>
        <v>-175.43859649122805</v>
      </c>
      <c r="M735" s="18">
        <f t="shared" si="288"/>
        <v>154.99999999999997</v>
      </c>
      <c r="N735" s="4">
        <f t="shared" si="266"/>
        <v>1.47</v>
      </c>
      <c r="O735" s="4">
        <f t="shared" si="267"/>
        <v>2.75</v>
      </c>
      <c r="P735" s="4"/>
      <c r="Q735" s="4"/>
      <c r="R735" s="1">
        <f t="shared" si="268"/>
        <v>0.68027210884353739</v>
      </c>
      <c r="S735" s="1">
        <f t="shared" si="269"/>
        <v>0.36363636363636365</v>
      </c>
      <c r="T735" s="1">
        <f t="shared" si="270"/>
        <v>4.206161137440767E-2</v>
      </c>
      <c r="U735" s="1">
        <f t="shared" si="271"/>
        <v>0.15831787260358687</v>
      </c>
      <c r="V735" s="1">
        <f t="shared" si="272"/>
        <v>0.66931787260358688</v>
      </c>
      <c r="W735" s="1"/>
      <c r="X735" s="17">
        <f t="shared" si="273"/>
        <v>494.0584151893168</v>
      </c>
      <c r="Y735" s="18">
        <f t="shared" si="274"/>
        <v>1810.0865209085014</v>
      </c>
      <c r="Z735" s="2">
        <f t="shared" si="275"/>
        <v>469.35549442985092</v>
      </c>
      <c r="AA735" s="18">
        <f t="shared" si="276"/>
        <v>1719.5821948630762</v>
      </c>
      <c r="AB735" s="2">
        <f t="shared" si="277"/>
        <v>-213.05812158750777</v>
      </c>
      <c r="AC735" s="2">
        <f t="shared" si="278"/>
        <v>171.95821948630763</v>
      </c>
      <c r="AD735" s="2">
        <f t="shared" si="279"/>
        <v>-1000</v>
      </c>
      <c r="AE735" s="2">
        <f t="shared" si="280"/>
        <v>1719.5821948630762</v>
      </c>
      <c r="AF735" s="5">
        <f t="shared" si="281"/>
        <v>-1</v>
      </c>
      <c r="AG735" s="5">
        <f t="shared" si="282"/>
        <v>1.75</v>
      </c>
      <c r="AH735" s="3">
        <f t="shared" si="283"/>
        <v>202011</v>
      </c>
      <c r="AI735" s="21">
        <v>2.75</v>
      </c>
      <c r="AJ735" s="21">
        <v>1.47</v>
      </c>
      <c r="AK735" s="21">
        <v>2.5499999999999998</v>
      </c>
      <c r="AL735" s="21">
        <v>1.57</v>
      </c>
      <c r="AO735">
        <f t="shared" si="284"/>
        <v>-180</v>
      </c>
      <c r="AP735">
        <f>IF(E735&lt;F735,G735,H735)</f>
        <v>17</v>
      </c>
      <c r="AQ735">
        <f>IF(E735&lt;F735,H735,G735)</f>
        <v>28</v>
      </c>
    </row>
    <row r="736" spans="2:43" x14ac:dyDescent="0.25">
      <c r="B736" s="24">
        <v>44133</v>
      </c>
      <c r="C736" s="20" t="s">
        <v>44</v>
      </c>
      <c r="D736" s="20" t="s">
        <v>35</v>
      </c>
      <c r="E736" s="2">
        <v>-135.13513513513513</v>
      </c>
      <c r="F736" s="2">
        <v>114.99999999999999</v>
      </c>
      <c r="G736">
        <v>17</v>
      </c>
      <c r="H736">
        <v>25</v>
      </c>
      <c r="I736" s="9"/>
      <c r="J736" s="2" t="str">
        <f t="shared" si="285"/>
        <v>Carolina Panthers</v>
      </c>
      <c r="K736" s="2" t="str">
        <f t="shared" si="286"/>
        <v>Atlanta Falcons</v>
      </c>
      <c r="L736" s="17">
        <f t="shared" si="287"/>
        <v>-135.13513513513513</v>
      </c>
      <c r="M736" s="18">
        <f t="shared" si="288"/>
        <v>114.99999999999999</v>
      </c>
      <c r="N736" s="4">
        <f t="shared" si="266"/>
        <v>1.64</v>
      </c>
      <c r="O736" s="4">
        <f t="shared" si="267"/>
        <v>2.35</v>
      </c>
      <c r="P736" s="4"/>
      <c r="Q736" s="4"/>
      <c r="R736" s="1">
        <f t="shared" si="268"/>
        <v>0.6097560975609756</v>
      </c>
      <c r="S736" s="1">
        <f t="shared" si="269"/>
        <v>0.42553191489361702</v>
      </c>
      <c r="T736" s="1">
        <f t="shared" si="270"/>
        <v>3.4085213032581496E-2</v>
      </c>
      <c r="U736" s="1">
        <f t="shared" si="271"/>
        <v>9.2112091333679286E-2</v>
      </c>
      <c r="V736" s="1">
        <f t="shared" si="272"/>
        <v>0.60311209133367927</v>
      </c>
      <c r="W736" s="1"/>
      <c r="X736" s="17">
        <f t="shared" si="273"/>
        <v>658.06657563218641</v>
      </c>
      <c r="Y736" s="18">
        <f t="shared" si="274"/>
        <v>1377.3404079490135</v>
      </c>
      <c r="Z736" s="2">
        <f t="shared" si="275"/>
        <v>625.16324685057702</v>
      </c>
      <c r="AA736" s="18">
        <f t="shared" si="276"/>
        <v>1308.4733875515628</v>
      </c>
      <c r="AB736" s="2">
        <f t="shared" si="277"/>
        <v>-159.95821971905113</v>
      </c>
      <c r="AC736" s="2">
        <f t="shared" si="278"/>
        <v>130.84733875515627</v>
      </c>
      <c r="AD736" s="2">
        <f t="shared" si="279"/>
        <v>-1000</v>
      </c>
      <c r="AE736" s="2">
        <f t="shared" si="280"/>
        <v>1308.4733875515628</v>
      </c>
      <c r="AF736" s="5">
        <f t="shared" si="281"/>
        <v>-1</v>
      </c>
      <c r="AG736" s="5">
        <f t="shared" si="282"/>
        <v>1.35</v>
      </c>
      <c r="AH736" s="3">
        <f t="shared" si="283"/>
        <v>202010</v>
      </c>
      <c r="AI736" s="21">
        <v>1.64</v>
      </c>
      <c r="AJ736" s="21">
        <v>2.35</v>
      </c>
      <c r="AK736" s="21">
        <v>1.74</v>
      </c>
      <c r="AL736" s="21">
        <v>2.15</v>
      </c>
      <c r="AO736">
        <f t="shared" si="284"/>
        <v>-140</v>
      </c>
      <c r="AP736">
        <f>IF(E736&lt;F736,G736,H736)</f>
        <v>17</v>
      </c>
      <c r="AQ736">
        <f>IF(E736&lt;F736,H736,G736)</f>
        <v>25</v>
      </c>
    </row>
    <row r="737" spans="2:43" x14ac:dyDescent="0.25">
      <c r="B737" s="24">
        <v>44130</v>
      </c>
      <c r="C737" s="20" t="s">
        <v>47</v>
      </c>
      <c r="D737" s="20" t="s">
        <v>37</v>
      </c>
      <c r="E737" s="2">
        <v>-263.1578947368422</v>
      </c>
      <c r="F737" s="2">
        <v>215</v>
      </c>
      <c r="G737">
        <v>24</v>
      </c>
      <c r="H737">
        <v>10</v>
      </c>
      <c r="I737" s="9"/>
      <c r="J737" s="2" t="str">
        <f t="shared" si="285"/>
        <v>Los Angeles Rams</v>
      </c>
      <c r="K737" s="2" t="str">
        <f t="shared" si="286"/>
        <v>Chicago Bears</v>
      </c>
      <c r="L737" s="17">
        <f t="shared" si="287"/>
        <v>-263.1578947368422</v>
      </c>
      <c r="M737" s="18">
        <f t="shared" si="288"/>
        <v>215</v>
      </c>
      <c r="N737" s="4">
        <f t="shared" si="266"/>
        <v>1.38</v>
      </c>
      <c r="O737" s="4">
        <f t="shared" si="267"/>
        <v>3.15</v>
      </c>
      <c r="P737" s="4"/>
      <c r="Q737" s="4"/>
      <c r="R737" s="1">
        <f t="shared" si="268"/>
        <v>0.7246376811594204</v>
      </c>
      <c r="S737" s="1">
        <f t="shared" si="269"/>
        <v>0.31746031746031744</v>
      </c>
      <c r="T737" s="1">
        <f t="shared" si="270"/>
        <v>4.039735099337749E-2</v>
      </c>
      <c r="U737" s="1">
        <f t="shared" si="271"/>
        <v>0.20358868184955148</v>
      </c>
      <c r="V737" s="1">
        <f t="shared" si="272"/>
        <v>0.71458868184955149</v>
      </c>
      <c r="W737" s="1"/>
      <c r="X737" s="17">
        <f t="shared" si="273"/>
        <v>399.40643533805462</v>
      </c>
      <c r="Y737" s="18">
        <f t="shared" si="274"/>
        <v>2205.1924375584526</v>
      </c>
      <c r="Z737" s="2">
        <f t="shared" si="275"/>
        <v>379.43611357115185</v>
      </c>
      <c r="AA737" s="18">
        <f t="shared" si="276"/>
        <v>2094.93281568053</v>
      </c>
      <c r="AB737" s="2">
        <f t="shared" si="277"/>
        <v>-263.54897813712716</v>
      </c>
      <c r="AC737" s="2">
        <f t="shared" si="278"/>
        <v>209.49328156805299</v>
      </c>
      <c r="AD737" s="2">
        <f t="shared" si="279"/>
        <v>379.43611357115185</v>
      </c>
      <c r="AE737" s="2">
        <f t="shared" si="280"/>
        <v>-1000</v>
      </c>
      <c r="AF737" s="5">
        <f t="shared" si="281"/>
        <v>0.37999999999999989</v>
      </c>
      <c r="AG737" s="5">
        <f t="shared" si="282"/>
        <v>-1</v>
      </c>
      <c r="AH737" s="3">
        <f t="shared" si="283"/>
        <v>202010</v>
      </c>
      <c r="AI737" s="21">
        <v>1.38</v>
      </c>
      <c r="AJ737" s="21">
        <v>3.15</v>
      </c>
      <c r="AK737" s="21">
        <v>1.38</v>
      </c>
      <c r="AL737" s="21">
        <v>3.15</v>
      </c>
      <c r="AO737">
        <f t="shared" si="284"/>
        <v>-300</v>
      </c>
      <c r="AP737">
        <f>IF(E737&lt;F737,G737,H737)</f>
        <v>24</v>
      </c>
      <c r="AQ737">
        <f>IF(E737&lt;F737,H737,G737)</f>
        <v>10</v>
      </c>
    </row>
    <row r="738" spans="2:43" x14ac:dyDescent="0.25">
      <c r="B738" s="24">
        <v>44129</v>
      </c>
      <c r="C738" s="20" t="s">
        <v>50</v>
      </c>
      <c r="D738" s="20" t="s">
        <v>27</v>
      </c>
      <c r="E738" s="2">
        <v>165</v>
      </c>
      <c r="F738" s="2">
        <v>-185.18518518518516</v>
      </c>
      <c r="G738">
        <v>20</v>
      </c>
      <c r="H738">
        <v>45</v>
      </c>
      <c r="I738" s="9"/>
      <c r="J738" s="2" t="str">
        <f t="shared" si="285"/>
        <v>Tampa Bay Buccaneers</v>
      </c>
      <c r="K738" s="2" t="str">
        <f t="shared" si="286"/>
        <v>Las Vegas Raiders</v>
      </c>
      <c r="L738" s="17">
        <f t="shared" si="287"/>
        <v>-185.18518518518516</v>
      </c>
      <c r="M738" s="18">
        <f t="shared" si="288"/>
        <v>165</v>
      </c>
      <c r="N738" s="4">
        <f t="shared" si="266"/>
        <v>1.64</v>
      </c>
      <c r="O738" s="4">
        <f t="shared" si="267"/>
        <v>2.35</v>
      </c>
      <c r="P738" s="4"/>
      <c r="Q738" s="4"/>
      <c r="R738" s="1">
        <f t="shared" si="268"/>
        <v>0.6097560975609756</v>
      </c>
      <c r="S738" s="1">
        <f t="shared" si="269"/>
        <v>0.42553191489361702</v>
      </c>
      <c r="T738" s="1">
        <f t="shared" si="270"/>
        <v>3.4085213032581496E-2</v>
      </c>
      <c r="U738" s="1">
        <f t="shared" si="271"/>
        <v>9.2112091333679286E-2</v>
      </c>
      <c r="V738" s="1">
        <f t="shared" si="272"/>
        <v>0.60311209133367927</v>
      </c>
      <c r="W738" s="1"/>
      <c r="X738" s="17">
        <f t="shared" si="273"/>
        <v>658.06657563218641</v>
      </c>
      <c r="Y738" s="18">
        <f t="shared" si="274"/>
        <v>1377.3404079490135</v>
      </c>
      <c r="Z738" s="2">
        <f t="shared" si="275"/>
        <v>625.16324685057702</v>
      </c>
      <c r="AA738" s="18">
        <f t="shared" si="276"/>
        <v>1308.4733875515628</v>
      </c>
      <c r="AB738" s="2">
        <f t="shared" si="277"/>
        <v>-159.95821971905113</v>
      </c>
      <c r="AC738" s="2">
        <f t="shared" si="278"/>
        <v>130.84733875515627</v>
      </c>
      <c r="AD738" s="2">
        <f t="shared" si="279"/>
        <v>625.16324685057702</v>
      </c>
      <c r="AE738" s="2">
        <f t="shared" si="280"/>
        <v>-1000</v>
      </c>
      <c r="AF738" s="5">
        <f t="shared" si="281"/>
        <v>0.6399999999999999</v>
      </c>
      <c r="AG738" s="5">
        <f t="shared" si="282"/>
        <v>-1</v>
      </c>
      <c r="AH738" s="3">
        <f t="shared" si="283"/>
        <v>202010</v>
      </c>
      <c r="AI738" s="21">
        <v>2.35</v>
      </c>
      <c r="AJ738" s="21">
        <v>1.64</v>
      </c>
      <c r="AK738" s="21">
        <v>2.65</v>
      </c>
      <c r="AL738" s="21">
        <v>1.54</v>
      </c>
      <c r="AO738">
        <f t="shared" si="284"/>
        <v>-190</v>
      </c>
      <c r="AP738">
        <f>IF(E738&lt;F738,G738,H738)</f>
        <v>45</v>
      </c>
      <c r="AQ738">
        <f>IF(E738&lt;F738,H738,G738)</f>
        <v>20</v>
      </c>
    </row>
    <row r="739" spans="2:43" x14ac:dyDescent="0.25">
      <c r="B739" s="24">
        <v>44129</v>
      </c>
      <c r="C739" s="20" t="s">
        <v>31</v>
      </c>
      <c r="D739" s="20" t="s">
        <v>26</v>
      </c>
      <c r="E739" s="2">
        <v>-384.61538461538458</v>
      </c>
      <c r="F739" s="2">
        <v>300</v>
      </c>
      <c r="G739">
        <v>39</v>
      </c>
      <c r="H739">
        <v>29</v>
      </c>
      <c r="I739" s="9"/>
      <c r="J739" s="2" t="str">
        <f t="shared" si="285"/>
        <v>Los Angeles Chargers</v>
      </c>
      <c r="K739" s="2" t="str">
        <f t="shared" si="286"/>
        <v>Jacksonville Jaguars</v>
      </c>
      <c r="L739" s="17">
        <f t="shared" si="287"/>
        <v>-384.61538461538458</v>
      </c>
      <c r="M739" s="18">
        <f t="shared" si="288"/>
        <v>300</v>
      </c>
      <c r="N739" s="4">
        <f t="shared" si="266"/>
        <v>1.25</v>
      </c>
      <c r="O739" s="4">
        <f t="shared" si="267"/>
        <v>4.0999999999999996</v>
      </c>
      <c r="P739" s="4"/>
      <c r="Q739" s="4"/>
      <c r="R739" s="1">
        <f t="shared" si="268"/>
        <v>0.8</v>
      </c>
      <c r="S739" s="1">
        <f t="shared" si="269"/>
        <v>0.24390243902439027</v>
      </c>
      <c r="T739" s="1">
        <f t="shared" si="270"/>
        <v>4.2056074766355089E-2</v>
      </c>
      <c r="U739" s="1">
        <f t="shared" si="271"/>
        <v>0.2780487804878049</v>
      </c>
      <c r="V739" s="1">
        <f t="shared" si="272"/>
        <v>0.78904878048780491</v>
      </c>
      <c r="W739" s="1"/>
      <c r="X739" s="17">
        <f t="shared" si="273"/>
        <v>267.34876819881913</v>
      </c>
      <c r="Y739" s="18">
        <f t="shared" si="274"/>
        <v>3156.5493634457707</v>
      </c>
      <c r="Z739" s="2">
        <f t="shared" si="275"/>
        <v>253.98132978887816</v>
      </c>
      <c r="AA739" s="18">
        <f t="shared" si="276"/>
        <v>2998.721895273482</v>
      </c>
      <c r="AB739" s="2">
        <f t="shared" si="277"/>
        <v>-393.72972841399383</v>
      </c>
      <c r="AC739" s="2">
        <f t="shared" si="278"/>
        <v>299.87218952734821</v>
      </c>
      <c r="AD739" s="2">
        <f t="shared" si="279"/>
        <v>253.98132978887816</v>
      </c>
      <c r="AE739" s="2">
        <f t="shared" si="280"/>
        <v>-1000</v>
      </c>
      <c r="AF739" s="5">
        <f t="shared" si="281"/>
        <v>0.25</v>
      </c>
      <c r="AG739" s="5">
        <f t="shared" si="282"/>
        <v>-1</v>
      </c>
      <c r="AH739" s="3">
        <f t="shared" si="283"/>
        <v>202010</v>
      </c>
      <c r="AI739" s="21">
        <v>1.25</v>
      </c>
      <c r="AJ739" s="21">
        <v>4.0999999999999996</v>
      </c>
      <c r="AK739" s="21">
        <v>1.26</v>
      </c>
      <c r="AL739" s="21">
        <v>4</v>
      </c>
      <c r="AO739">
        <f t="shared" si="284"/>
        <v>-400</v>
      </c>
      <c r="AP739">
        <f>IF(E739&lt;F739,G739,H739)</f>
        <v>39</v>
      </c>
      <c r="AQ739">
        <f>IF(E739&lt;F739,H739,G739)</f>
        <v>29</v>
      </c>
    </row>
    <row r="740" spans="2:43" x14ac:dyDescent="0.25">
      <c r="B740" s="24">
        <v>44129</v>
      </c>
      <c r="C740" s="20" t="s">
        <v>38</v>
      </c>
      <c r="D740" s="20" t="s">
        <v>20</v>
      </c>
      <c r="E740" s="2">
        <v>270</v>
      </c>
      <c r="F740" s="2">
        <v>-344.82758620689651</v>
      </c>
      <c r="G740">
        <v>16</v>
      </c>
      <c r="H740">
        <v>43</v>
      </c>
      <c r="I740" s="9"/>
      <c r="J740" s="2" t="str">
        <f t="shared" si="285"/>
        <v>Kansas City Chiefs</v>
      </c>
      <c r="K740" s="2" t="str">
        <f t="shared" si="286"/>
        <v>Denver Broncos</v>
      </c>
      <c r="L740" s="17">
        <f t="shared" si="287"/>
        <v>-344.82758620689651</v>
      </c>
      <c r="M740" s="18">
        <f t="shared" si="288"/>
        <v>270</v>
      </c>
      <c r="N740" s="4">
        <f t="shared" si="266"/>
        <v>1.22</v>
      </c>
      <c r="O740" s="4">
        <f t="shared" si="267"/>
        <v>4.5</v>
      </c>
      <c r="P740" s="4"/>
      <c r="Q740" s="4"/>
      <c r="R740" s="1">
        <f t="shared" si="268"/>
        <v>0.81967213114754101</v>
      </c>
      <c r="S740" s="1">
        <f t="shared" si="269"/>
        <v>0.22222222222222221</v>
      </c>
      <c r="T740" s="1">
        <f t="shared" si="270"/>
        <v>4.0209790209790097E-2</v>
      </c>
      <c r="U740" s="1">
        <f t="shared" si="271"/>
        <v>0.2987249544626594</v>
      </c>
      <c r="V740" s="1">
        <f t="shared" si="272"/>
        <v>0.80972495446265946</v>
      </c>
      <c r="W740" s="1"/>
      <c r="X740" s="17">
        <f t="shared" si="273"/>
        <v>234.98725646118768</v>
      </c>
      <c r="Y740" s="18">
        <f t="shared" si="274"/>
        <v>3526.591123964678</v>
      </c>
      <c r="Z740" s="2">
        <f t="shared" si="275"/>
        <v>223.2378936381283</v>
      </c>
      <c r="AA740" s="18">
        <f t="shared" si="276"/>
        <v>3350.2615677664439</v>
      </c>
      <c r="AB740" s="2">
        <f t="shared" si="277"/>
        <v>-447.95262296329213</v>
      </c>
      <c r="AC740" s="2">
        <f t="shared" si="278"/>
        <v>335.02615677664437</v>
      </c>
      <c r="AD740" s="2">
        <f t="shared" si="279"/>
        <v>223.2378936381283</v>
      </c>
      <c r="AE740" s="2">
        <f t="shared" si="280"/>
        <v>-1000</v>
      </c>
      <c r="AF740" s="5">
        <f t="shared" si="281"/>
        <v>0.21999999999999997</v>
      </c>
      <c r="AG740" s="5">
        <f t="shared" si="282"/>
        <v>-1</v>
      </c>
      <c r="AH740" s="3">
        <f t="shared" si="283"/>
        <v>202010</v>
      </c>
      <c r="AI740" s="21">
        <v>4.5</v>
      </c>
      <c r="AJ740" s="21">
        <v>1.22</v>
      </c>
      <c r="AK740" s="21">
        <v>3.7</v>
      </c>
      <c r="AL740" s="21">
        <v>1.29</v>
      </c>
      <c r="AO740">
        <f t="shared" si="284"/>
        <v>-400</v>
      </c>
      <c r="AP740">
        <f>IF(E740&lt;F740,G740,H740)</f>
        <v>43</v>
      </c>
      <c r="AQ740">
        <f>IF(E740&lt;F740,H740,G740)</f>
        <v>16</v>
      </c>
    </row>
    <row r="741" spans="2:43" x14ac:dyDescent="0.25">
      <c r="B741" s="24">
        <v>44129</v>
      </c>
      <c r="C741" s="20" t="s">
        <v>36</v>
      </c>
      <c r="D741" s="20" t="s">
        <v>22</v>
      </c>
      <c r="E741" s="2">
        <v>-166.66666666666663</v>
      </c>
      <c r="F741" s="2">
        <v>145.00000000000003</v>
      </c>
      <c r="G741">
        <v>6</v>
      </c>
      <c r="H741">
        <v>33</v>
      </c>
      <c r="I741" s="9"/>
      <c r="J741" s="2" t="str">
        <f t="shared" si="285"/>
        <v>New England Patriots</v>
      </c>
      <c r="K741" s="2" t="str">
        <f t="shared" si="286"/>
        <v>San Francisco 49ers</v>
      </c>
      <c r="L741" s="17">
        <f t="shared" si="287"/>
        <v>-166.66666666666663</v>
      </c>
      <c r="M741" s="18">
        <f t="shared" si="288"/>
        <v>145.00000000000003</v>
      </c>
      <c r="N741" s="4">
        <f t="shared" si="266"/>
        <v>1.71</v>
      </c>
      <c r="O741" s="4">
        <f t="shared" si="267"/>
        <v>2.2000000000000002</v>
      </c>
      <c r="P741" s="4"/>
      <c r="Q741" s="4"/>
      <c r="R741" s="1">
        <f t="shared" si="268"/>
        <v>0.58479532163742687</v>
      </c>
      <c r="S741" s="1">
        <f t="shared" si="269"/>
        <v>0.45454545454545453</v>
      </c>
      <c r="T741" s="1">
        <f t="shared" si="270"/>
        <v>3.7851662404092101E-2</v>
      </c>
      <c r="U741" s="1">
        <f t="shared" si="271"/>
        <v>6.5124933545986169E-2</v>
      </c>
      <c r="V741" s="1">
        <f t="shared" si="272"/>
        <v>0.57612493354598615</v>
      </c>
      <c r="W741" s="1"/>
      <c r="X741" s="17">
        <f t="shared" si="273"/>
        <v>735.73463284275692</v>
      </c>
      <c r="Y741" s="18">
        <f t="shared" si="274"/>
        <v>1235.8449349286186</v>
      </c>
      <c r="Z741" s="2">
        <f t="shared" si="275"/>
        <v>698.94790120061907</v>
      </c>
      <c r="AA741" s="18">
        <f t="shared" si="276"/>
        <v>1174.0526881821877</v>
      </c>
      <c r="AB741" s="2">
        <f t="shared" si="277"/>
        <v>-143.07218009843768</v>
      </c>
      <c r="AC741" s="2">
        <f t="shared" si="278"/>
        <v>117.40526881821877</v>
      </c>
      <c r="AD741" s="2">
        <f t="shared" si="279"/>
        <v>-1000</v>
      </c>
      <c r="AE741" s="2">
        <f t="shared" si="280"/>
        <v>1174.0526881821877</v>
      </c>
      <c r="AF741" s="5">
        <f t="shared" si="281"/>
        <v>-1</v>
      </c>
      <c r="AG741" s="5">
        <f t="shared" si="282"/>
        <v>1.2000000000000002</v>
      </c>
      <c r="AH741" s="3">
        <f t="shared" si="283"/>
        <v>202010</v>
      </c>
      <c r="AI741" s="21">
        <v>1.71</v>
      </c>
      <c r="AJ741" s="21">
        <v>2.2000000000000002</v>
      </c>
      <c r="AK741" s="21">
        <v>1.6</v>
      </c>
      <c r="AL741" s="21">
        <v>2.4500000000000002</v>
      </c>
      <c r="AO741">
        <f t="shared" si="284"/>
        <v>-170</v>
      </c>
      <c r="AP741">
        <f>IF(E741&lt;F741,G741,H741)</f>
        <v>6</v>
      </c>
      <c r="AQ741">
        <f>IF(E741&lt;F741,H741,G741)</f>
        <v>33</v>
      </c>
    </row>
    <row r="742" spans="2:43" x14ac:dyDescent="0.25">
      <c r="B742" s="24">
        <v>44129</v>
      </c>
      <c r="C742" s="20" t="s">
        <v>48</v>
      </c>
      <c r="D742" s="20" t="s">
        <v>32</v>
      </c>
      <c r="E742" s="2">
        <v>154.99999999999997</v>
      </c>
      <c r="F742" s="2">
        <v>-175.43859649122805</v>
      </c>
      <c r="G742">
        <v>37</v>
      </c>
      <c r="H742">
        <v>34</v>
      </c>
      <c r="I742" s="9"/>
      <c r="J742" s="2" t="str">
        <f t="shared" si="285"/>
        <v>Seattle Seahawks</v>
      </c>
      <c r="K742" s="2" t="str">
        <f t="shared" si="286"/>
        <v>Arizona Cardinals</v>
      </c>
      <c r="L742" s="17">
        <f t="shared" si="287"/>
        <v>-175.43859649122805</v>
      </c>
      <c r="M742" s="18">
        <f t="shared" si="288"/>
        <v>154.99999999999997</v>
      </c>
      <c r="N742" s="4">
        <f t="shared" si="266"/>
        <v>1.57</v>
      </c>
      <c r="O742" s="4">
        <f t="shared" si="267"/>
        <v>2.5499999999999998</v>
      </c>
      <c r="P742" s="4"/>
      <c r="Q742" s="4"/>
      <c r="R742" s="1">
        <f t="shared" si="268"/>
        <v>0.63694267515923564</v>
      </c>
      <c r="S742" s="1">
        <f t="shared" si="269"/>
        <v>0.39215686274509809</v>
      </c>
      <c r="T742" s="1">
        <f t="shared" si="270"/>
        <v>2.8276699029126329E-2</v>
      </c>
      <c r="U742" s="1">
        <f t="shared" si="271"/>
        <v>0.12239290620706877</v>
      </c>
      <c r="V742" s="1">
        <f t="shared" si="272"/>
        <v>0.63339290620706878</v>
      </c>
      <c r="W742" s="1"/>
      <c r="X742" s="17">
        <f t="shared" si="273"/>
        <v>578.79886276004493</v>
      </c>
      <c r="Y742" s="18">
        <f t="shared" si="274"/>
        <v>1558.0808321378222</v>
      </c>
      <c r="Z742" s="2">
        <f t="shared" si="275"/>
        <v>549.85891962204266</v>
      </c>
      <c r="AA742" s="18">
        <f t="shared" si="276"/>
        <v>1480.1767905309309</v>
      </c>
      <c r="AB742" s="2">
        <f t="shared" si="277"/>
        <v>-181.86483192586408</v>
      </c>
      <c r="AC742" s="2">
        <f t="shared" si="278"/>
        <v>148.0176790530931</v>
      </c>
      <c r="AD742" s="2">
        <f t="shared" si="279"/>
        <v>-1000</v>
      </c>
      <c r="AE742" s="2">
        <f t="shared" si="280"/>
        <v>1480.1767905309309</v>
      </c>
      <c r="AF742" s="5">
        <f t="shared" si="281"/>
        <v>-1</v>
      </c>
      <c r="AG742" s="5">
        <f t="shared" si="282"/>
        <v>1.5499999999999998</v>
      </c>
      <c r="AH742" s="3">
        <f t="shared" si="283"/>
        <v>202010</v>
      </c>
      <c r="AI742" s="21">
        <v>2.5499999999999998</v>
      </c>
      <c r="AJ742" s="21">
        <v>1.57</v>
      </c>
      <c r="AK742" s="21">
        <v>2.5499999999999998</v>
      </c>
      <c r="AL742" s="21">
        <v>1.57</v>
      </c>
      <c r="AO742">
        <f t="shared" si="284"/>
        <v>-180</v>
      </c>
      <c r="AP742">
        <f>IF(E742&lt;F742,G742,H742)</f>
        <v>34</v>
      </c>
      <c r="AQ742">
        <f>IF(E742&lt;F742,H742,G742)</f>
        <v>37</v>
      </c>
    </row>
    <row r="743" spans="2:43" x14ac:dyDescent="0.25">
      <c r="B743" s="24">
        <v>44129</v>
      </c>
      <c r="C743" s="20" t="s">
        <v>35</v>
      </c>
      <c r="D743" s="20" t="s">
        <v>34</v>
      </c>
      <c r="E743" s="2">
        <v>-125</v>
      </c>
      <c r="F743" s="2">
        <v>104.99999999999999</v>
      </c>
      <c r="G743">
        <v>22</v>
      </c>
      <c r="H743">
        <v>23</v>
      </c>
      <c r="I743" s="9"/>
      <c r="J743" s="2" t="str">
        <f t="shared" si="285"/>
        <v>Atlanta Falcons</v>
      </c>
      <c r="K743" s="2" t="str">
        <f t="shared" si="286"/>
        <v>Detroit Lions</v>
      </c>
      <c r="L743" s="17">
        <f t="shared" si="287"/>
        <v>-125</v>
      </c>
      <c r="M743" s="18">
        <f t="shared" si="288"/>
        <v>104.99999999999999</v>
      </c>
      <c r="N743" s="4">
        <f t="shared" si="266"/>
        <v>1.62</v>
      </c>
      <c r="O743" s="4">
        <f t="shared" si="267"/>
        <v>2.4</v>
      </c>
      <c r="P743" s="4"/>
      <c r="Q743" s="4"/>
      <c r="R743" s="1">
        <f t="shared" si="268"/>
        <v>0.61728395061728392</v>
      </c>
      <c r="S743" s="1">
        <f t="shared" si="269"/>
        <v>0.41666666666666669</v>
      </c>
      <c r="T743" s="1">
        <f t="shared" si="270"/>
        <v>3.2835820895522283E-2</v>
      </c>
      <c r="U743" s="1">
        <f t="shared" si="271"/>
        <v>0.10030864197530862</v>
      </c>
      <c r="V743" s="1">
        <f t="shared" si="272"/>
        <v>0.61130864197530865</v>
      </c>
      <c r="W743" s="1"/>
      <c r="X743" s="17">
        <f t="shared" si="273"/>
        <v>635.83488165441463</v>
      </c>
      <c r="Y743" s="18">
        <f t="shared" si="274"/>
        <v>1423.7849094482656</v>
      </c>
      <c r="Z743" s="2">
        <f t="shared" si="275"/>
        <v>604.04313757169382</v>
      </c>
      <c r="AA743" s="18">
        <f t="shared" si="276"/>
        <v>1352.5956639758522</v>
      </c>
      <c r="AB743" s="2">
        <f t="shared" si="277"/>
        <v>-165.55109027810289</v>
      </c>
      <c r="AC743" s="2">
        <f t="shared" si="278"/>
        <v>135.25956639758522</v>
      </c>
      <c r="AD743" s="2">
        <f t="shared" si="279"/>
        <v>-1000</v>
      </c>
      <c r="AE743" s="2">
        <f t="shared" si="280"/>
        <v>1352.5956639758522</v>
      </c>
      <c r="AF743" s="5">
        <f t="shared" si="281"/>
        <v>-1</v>
      </c>
      <c r="AG743" s="5">
        <f t="shared" si="282"/>
        <v>1.4</v>
      </c>
      <c r="AH743" s="3">
        <f t="shared" si="283"/>
        <v>202010</v>
      </c>
      <c r="AI743" s="21">
        <v>1.62</v>
      </c>
      <c r="AJ743" s="21">
        <v>2.4</v>
      </c>
      <c r="AK743" s="21">
        <v>1.8</v>
      </c>
      <c r="AL743" s="21">
        <v>2.0499999999999998</v>
      </c>
      <c r="AO743">
        <f t="shared" si="284"/>
        <v>-130</v>
      </c>
      <c r="AP743">
        <f>IF(E743&lt;F743,G743,H743)</f>
        <v>22</v>
      </c>
      <c r="AQ743">
        <f>IF(E743&lt;F743,H743,G743)</f>
        <v>23</v>
      </c>
    </row>
    <row r="744" spans="2:43" x14ac:dyDescent="0.25">
      <c r="B744" s="24">
        <v>44129</v>
      </c>
      <c r="C744" s="20" t="s">
        <v>21</v>
      </c>
      <c r="D744" s="20" t="s">
        <v>46</v>
      </c>
      <c r="E744" s="2">
        <v>154.99999999999997</v>
      </c>
      <c r="F744" s="2">
        <v>-175.43859649122805</v>
      </c>
      <c r="G744">
        <v>34</v>
      </c>
      <c r="H744">
        <v>37</v>
      </c>
      <c r="I744" s="9"/>
      <c r="J744" s="2" t="str">
        <f t="shared" si="285"/>
        <v>Cleveland Browns</v>
      </c>
      <c r="K744" s="2" t="str">
        <f t="shared" si="286"/>
        <v>Cincinnati Bengals</v>
      </c>
      <c r="L744" s="17">
        <f t="shared" si="287"/>
        <v>-175.43859649122805</v>
      </c>
      <c r="M744" s="18">
        <f t="shared" si="288"/>
        <v>154.99999999999997</v>
      </c>
      <c r="N744" s="4">
        <f t="shared" si="266"/>
        <v>1.55</v>
      </c>
      <c r="O744" s="4">
        <f t="shared" si="267"/>
        <v>2.6</v>
      </c>
      <c r="P744" s="4"/>
      <c r="Q744" s="4"/>
      <c r="R744" s="1">
        <f t="shared" si="268"/>
        <v>0.64516129032258063</v>
      </c>
      <c r="S744" s="1">
        <f t="shared" si="269"/>
        <v>0.38461538461538458</v>
      </c>
      <c r="T744" s="1">
        <f t="shared" si="270"/>
        <v>2.8915662650602414E-2</v>
      </c>
      <c r="U744" s="1">
        <f t="shared" si="271"/>
        <v>0.13027295285359802</v>
      </c>
      <c r="V744" s="1">
        <f t="shared" si="272"/>
        <v>0.64127295285359809</v>
      </c>
      <c r="W744" s="1"/>
      <c r="X744" s="17">
        <f t="shared" si="273"/>
        <v>559.39837404665798</v>
      </c>
      <c r="Y744" s="18">
        <f t="shared" si="274"/>
        <v>1609.5378726032154</v>
      </c>
      <c r="Z744" s="2">
        <f t="shared" si="275"/>
        <v>531.42845534432502</v>
      </c>
      <c r="AA744" s="18">
        <f t="shared" si="276"/>
        <v>1529.0609789730545</v>
      </c>
      <c r="AB744" s="2">
        <f t="shared" si="277"/>
        <v>-188.17208411470486</v>
      </c>
      <c r="AC744" s="2">
        <f t="shared" si="278"/>
        <v>152.90609789730544</v>
      </c>
      <c r="AD744" s="2">
        <f t="shared" si="279"/>
        <v>531.42845534432502</v>
      </c>
      <c r="AE744" s="2">
        <f t="shared" si="280"/>
        <v>-1000</v>
      </c>
      <c r="AF744" s="5">
        <f t="shared" si="281"/>
        <v>0.55000000000000004</v>
      </c>
      <c r="AG744" s="5">
        <f t="shared" si="282"/>
        <v>-1</v>
      </c>
      <c r="AH744" s="3">
        <f t="shared" si="283"/>
        <v>202010</v>
      </c>
      <c r="AI744" s="21">
        <v>2.6</v>
      </c>
      <c r="AJ744" s="21">
        <v>1.55</v>
      </c>
      <c r="AK744" s="21">
        <v>2.5499999999999998</v>
      </c>
      <c r="AL744" s="21">
        <v>1.57</v>
      </c>
      <c r="AO744">
        <f t="shared" si="284"/>
        <v>-180</v>
      </c>
      <c r="AP744">
        <f>IF(E744&lt;F744,G744,H744)</f>
        <v>37</v>
      </c>
      <c r="AQ744">
        <f>IF(E744&lt;F744,H744,G744)</f>
        <v>34</v>
      </c>
    </row>
    <row r="745" spans="2:43" x14ac:dyDescent="0.25">
      <c r="B745" s="24">
        <v>44129</v>
      </c>
      <c r="C745" s="20" t="s">
        <v>40</v>
      </c>
      <c r="D745" s="20" t="s">
        <v>33</v>
      </c>
      <c r="E745" s="2">
        <v>154.99999999999997</v>
      </c>
      <c r="F745" s="2">
        <v>-175.43859649122805</v>
      </c>
      <c r="G745">
        <v>20</v>
      </c>
      <c r="H745">
        <v>35</v>
      </c>
      <c r="I745" s="9"/>
      <c r="J745" s="2" t="str">
        <f t="shared" si="285"/>
        <v>Green Bay Packers</v>
      </c>
      <c r="K745" s="2" t="str">
        <f t="shared" si="286"/>
        <v>Houston Texans</v>
      </c>
      <c r="L745" s="17">
        <f t="shared" si="287"/>
        <v>-175.43859649122805</v>
      </c>
      <c r="M745" s="18">
        <f t="shared" si="288"/>
        <v>154.99999999999997</v>
      </c>
      <c r="N745" s="4">
        <f t="shared" si="266"/>
        <v>1.58</v>
      </c>
      <c r="O745" s="4">
        <f t="shared" si="267"/>
        <v>2.5</v>
      </c>
      <c r="P745" s="4"/>
      <c r="Q745" s="4"/>
      <c r="R745" s="1">
        <f t="shared" si="268"/>
        <v>0.63291139240506322</v>
      </c>
      <c r="S745" s="1">
        <f t="shared" si="269"/>
        <v>0.4</v>
      </c>
      <c r="T745" s="1">
        <f t="shared" si="270"/>
        <v>3.1862745098039214E-2</v>
      </c>
      <c r="U745" s="1">
        <f t="shared" si="271"/>
        <v>0.1164556962025316</v>
      </c>
      <c r="V745" s="1">
        <f t="shared" si="272"/>
        <v>0.62745569620253161</v>
      </c>
      <c r="W745" s="1"/>
      <c r="X745" s="17">
        <f t="shared" si="273"/>
        <v>593.73802174746322</v>
      </c>
      <c r="Y745" s="18">
        <f t="shared" si="274"/>
        <v>1520.5870888415161</v>
      </c>
      <c r="Z745" s="2">
        <f t="shared" si="275"/>
        <v>564.05112066009008</v>
      </c>
      <c r="AA745" s="18">
        <f t="shared" si="276"/>
        <v>1444.5577343994403</v>
      </c>
      <c r="AB745" s="2">
        <f t="shared" si="277"/>
        <v>-177.28889516782337</v>
      </c>
      <c r="AC745" s="2">
        <f t="shared" si="278"/>
        <v>144.45577343994404</v>
      </c>
      <c r="AD745" s="2">
        <f t="shared" si="279"/>
        <v>564.05112066009008</v>
      </c>
      <c r="AE745" s="2">
        <f t="shared" si="280"/>
        <v>-1000</v>
      </c>
      <c r="AF745" s="5">
        <f t="shared" si="281"/>
        <v>0.58000000000000007</v>
      </c>
      <c r="AG745" s="5">
        <f t="shared" si="282"/>
        <v>-1</v>
      </c>
      <c r="AH745" s="3">
        <f t="shared" si="283"/>
        <v>202010</v>
      </c>
      <c r="AI745" s="21">
        <v>2.5</v>
      </c>
      <c r="AJ745" s="21">
        <v>1.58</v>
      </c>
      <c r="AK745" s="21">
        <v>2.5499999999999998</v>
      </c>
      <c r="AL745" s="21">
        <v>1.57</v>
      </c>
      <c r="AO745">
        <f t="shared" si="284"/>
        <v>-180</v>
      </c>
      <c r="AP745">
        <f>IF(E745&lt;F745,G745,H745)</f>
        <v>35</v>
      </c>
      <c r="AQ745">
        <f>IF(E745&lt;F745,H745,G745)</f>
        <v>20</v>
      </c>
    </row>
    <row r="746" spans="2:43" x14ac:dyDescent="0.25">
      <c r="B746" s="24">
        <v>44129</v>
      </c>
      <c r="C746" s="20" t="s">
        <v>43</v>
      </c>
      <c r="D746" s="20" t="s">
        <v>44</v>
      </c>
      <c r="E746" s="2">
        <v>-303.03030303030295</v>
      </c>
      <c r="F746" s="2">
        <v>240</v>
      </c>
      <c r="G746">
        <v>27</v>
      </c>
      <c r="H746">
        <v>24</v>
      </c>
      <c r="I746" s="9"/>
      <c r="J746" s="2" t="str">
        <f t="shared" si="285"/>
        <v>New Orleans Saints</v>
      </c>
      <c r="K746" s="2" t="str">
        <f t="shared" si="286"/>
        <v>Carolina Panthers</v>
      </c>
      <c r="L746" s="17">
        <f t="shared" si="287"/>
        <v>-303.03030303030295</v>
      </c>
      <c r="M746" s="18">
        <f t="shared" si="288"/>
        <v>240</v>
      </c>
      <c r="N746" s="4">
        <f t="shared" si="266"/>
        <v>1.29</v>
      </c>
      <c r="O746" s="4">
        <f t="shared" si="267"/>
        <v>3.7</v>
      </c>
      <c r="P746" s="4"/>
      <c r="Q746" s="4"/>
      <c r="R746" s="1">
        <f t="shared" si="268"/>
        <v>0.77519379844961234</v>
      </c>
      <c r="S746" s="1">
        <f t="shared" si="269"/>
        <v>0.27027027027027023</v>
      </c>
      <c r="T746" s="1">
        <f t="shared" si="270"/>
        <v>4.3486973947895691E-2</v>
      </c>
      <c r="U746" s="1">
        <f t="shared" si="271"/>
        <v>0.25246176408967103</v>
      </c>
      <c r="V746" s="1">
        <f t="shared" si="272"/>
        <v>0.76346176408967104</v>
      </c>
      <c r="W746" s="1"/>
      <c r="X746" s="17">
        <f t="shared" si="273"/>
        <v>309.82329048576543</v>
      </c>
      <c r="Y746" s="18">
        <f t="shared" si="274"/>
        <v>2773.304285017382</v>
      </c>
      <c r="Z746" s="2">
        <f t="shared" si="275"/>
        <v>294.33212596147712</v>
      </c>
      <c r="AA746" s="18">
        <f t="shared" si="276"/>
        <v>2634.6390707665128</v>
      </c>
      <c r="AB746" s="2">
        <f t="shared" si="277"/>
        <v>-339.75224305989701</v>
      </c>
      <c r="AC746" s="2">
        <f t="shared" si="278"/>
        <v>263.46390707665125</v>
      </c>
      <c r="AD746" s="2">
        <f t="shared" si="279"/>
        <v>294.33212596147712</v>
      </c>
      <c r="AE746" s="2">
        <f t="shared" si="280"/>
        <v>-1000</v>
      </c>
      <c r="AF746" s="5">
        <f t="shared" si="281"/>
        <v>0.29000000000000004</v>
      </c>
      <c r="AG746" s="5">
        <f t="shared" si="282"/>
        <v>-1</v>
      </c>
      <c r="AH746" s="3">
        <f t="shared" si="283"/>
        <v>202010</v>
      </c>
      <c r="AI746" s="21">
        <v>1.29</v>
      </c>
      <c r="AJ746" s="21">
        <v>3.7</v>
      </c>
      <c r="AK746" s="21">
        <v>1.33</v>
      </c>
      <c r="AL746" s="21">
        <v>3.4</v>
      </c>
      <c r="AO746">
        <f t="shared" si="284"/>
        <v>-400</v>
      </c>
      <c r="AP746">
        <f>IF(E746&lt;F746,G746,H746)</f>
        <v>27</v>
      </c>
      <c r="AQ746">
        <f>IF(E746&lt;F746,H746,G746)</f>
        <v>24</v>
      </c>
    </row>
    <row r="747" spans="2:43" x14ac:dyDescent="0.25">
      <c r="B747" s="24">
        <v>44129</v>
      </c>
      <c r="C747" s="20" t="s">
        <v>41</v>
      </c>
      <c r="D747" s="20" t="s">
        <v>45</v>
      </c>
      <c r="E747" s="2">
        <v>-125</v>
      </c>
      <c r="F747" s="2">
        <v>104.99999999999999</v>
      </c>
      <c r="G747">
        <v>24</v>
      </c>
      <c r="H747">
        <v>27</v>
      </c>
      <c r="I747" s="9"/>
      <c r="J747" s="2" t="str">
        <f t="shared" si="285"/>
        <v>Tennessee Titans</v>
      </c>
      <c r="K747" s="2" t="str">
        <f t="shared" si="286"/>
        <v>Pittsburgh Steelers</v>
      </c>
      <c r="L747" s="17">
        <f t="shared" si="287"/>
        <v>-125</v>
      </c>
      <c r="M747" s="18">
        <f t="shared" si="288"/>
        <v>104.99999999999999</v>
      </c>
      <c r="N747" s="4">
        <f t="shared" si="266"/>
        <v>2.1</v>
      </c>
      <c r="O747" s="4">
        <f t="shared" si="267"/>
        <v>1.76</v>
      </c>
      <c r="P747" s="4"/>
      <c r="Q747" s="4"/>
      <c r="R747" s="1">
        <f t="shared" si="268"/>
        <v>0.47619047619047616</v>
      </c>
      <c r="S747" s="1">
        <f t="shared" si="269"/>
        <v>0.56818181818181823</v>
      </c>
      <c r="T747" s="1">
        <f t="shared" si="270"/>
        <v>4.2487046632124437E-2</v>
      </c>
      <c r="U747" s="1">
        <f t="shared" si="271"/>
        <v>4.5995670995671034E-2</v>
      </c>
      <c r="V747" s="1">
        <f t="shared" si="272"/>
        <v>0.46500432900432898</v>
      </c>
      <c r="W747" s="1"/>
      <c r="X747" s="17">
        <f t="shared" si="273"/>
        <v>1150.517613763313</v>
      </c>
      <c r="Y747" s="18">
        <f t="shared" si="274"/>
        <v>791.4577723385836</v>
      </c>
      <c r="Z747" s="2">
        <f t="shared" si="275"/>
        <v>1092.9917330751473</v>
      </c>
      <c r="AA747" s="18">
        <f t="shared" si="276"/>
        <v>751.88488372165443</v>
      </c>
      <c r="AB747" s="2">
        <f t="shared" si="277"/>
        <v>109.29917330751474</v>
      </c>
      <c r="AC747" s="2">
        <f t="shared" si="278"/>
        <v>-132.99908292480009</v>
      </c>
      <c r="AD747" s="2">
        <f t="shared" si="279"/>
        <v>-1000</v>
      </c>
      <c r="AE747" s="2">
        <f t="shared" si="280"/>
        <v>751.88488372165443</v>
      </c>
      <c r="AF747" s="5">
        <f t="shared" si="281"/>
        <v>-1</v>
      </c>
      <c r="AG747" s="5">
        <f t="shared" si="282"/>
        <v>0.76</v>
      </c>
      <c r="AH747" s="3">
        <f t="shared" si="283"/>
        <v>202010</v>
      </c>
      <c r="AI747" s="21">
        <v>2.1</v>
      </c>
      <c r="AJ747" s="21">
        <v>1.76</v>
      </c>
      <c r="AK747" s="21">
        <v>1.8</v>
      </c>
      <c r="AL747" s="21">
        <v>2.0499999999999998</v>
      </c>
      <c r="AO747">
        <f t="shared" si="284"/>
        <v>-130</v>
      </c>
      <c r="AP747">
        <f>IF(E747&lt;F747,G747,H747)</f>
        <v>24</v>
      </c>
      <c r="AQ747">
        <f>IF(E747&lt;F747,H747,G747)</f>
        <v>27</v>
      </c>
    </row>
    <row r="748" spans="2:43" x14ac:dyDescent="0.25">
      <c r="B748" s="24">
        <v>44129</v>
      </c>
      <c r="C748" s="20" t="s">
        <v>42</v>
      </c>
      <c r="D748" s="20" t="s">
        <v>24</v>
      </c>
      <c r="E748" s="2">
        <v>425</v>
      </c>
      <c r="F748" s="2">
        <v>-555.55555555555577</v>
      </c>
      <c r="G748">
        <v>10</v>
      </c>
      <c r="H748">
        <v>18</v>
      </c>
      <c r="I748" s="9"/>
      <c r="J748" s="2" t="str">
        <f t="shared" si="285"/>
        <v>Buffalo Bills</v>
      </c>
      <c r="K748" s="2" t="str">
        <f t="shared" si="286"/>
        <v>New York Jets</v>
      </c>
      <c r="L748" s="17">
        <f t="shared" si="287"/>
        <v>-555.55555555555577</v>
      </c>
      <c r="M748" s="18">
        <f t="shared" si="288"/>
        <v>425</v>
      </c>
      <c r="N748" s="4">
        <f t="shared" si="266"/>
        <v>1.1499999999999999</v>
      </c>
      <c r="O748" s="4">
        <f t="shared" si="267"/>
        <v>5.75</v>
      </c>
      <c r="P748" s="4"/>
      <c r="Q748" s="4"/>
      <c r="R748" s="1">
        <f t="shared" si="268"/>
        <v>0.86956521739130443</v>
      </c>
      <c r="S748" s="1">
        <f t="shared" si="269"/>
        <v>0.17391304347826086</v>
      </c>
      <c r="T748" s="1">
        <f t="shared" si="270"/>
        <v>4.1666666666666741E-2</v>
      </c>
      <c r="U748" s="1">
        <f t="shared" si="271"/>
        <v>0.34782608695652178</v>
      </c>
      <c r="V748" s="1">
        <f t="shared" si="272"/>
        <v>0.85882608695652185</v>
      </c>
      <c r="W748" s="1"/>
      <c r="X748" s="17">
        <f t="shared" si="273"/>
        <v>164.38009416291189</v>
      </c>
      <c r="Y748" s="18">
        <f t="shared" si="274"/>
        <v>4731.0032012495531</v>
      </c>
      <c r="Z748" s="2">
        <f t="shared" si="275"/>
        <v>156.16108945476628</v>
      </c>
      <c r="AA748" s="18">
        <f t="shared" si="276"/>
        <v>4494.4530411870755</v>
      </c>
      <c r="AB748" s="2">
        <f t="shared" si="277"/>
        <v>-640.36438493832395</v>
      </c>
      <c r="AC748" s="2">
        <f t="shared" si="278"/>
        <v>449.44530411870755</v>
      </c>
      <c r="AD748" s="2">
        <f t="shared" si="279"/>
        <v>156.16108945476628</v>
      </c>
      <c r="AE748" s="2">
        <f t="shared" si="280"/>
        <v>-1000</v>
      </c>
      <c r="AF748" s="5">
        <f t="shared" si="281"/>
        <v>0.14999999999999991</v>
      </c>
      <c r="AG748" s="5">
        <f t="shared" si="282"/>
        <v>-1</v>
      </c>
      <c r="AH748" s="3">
        <f t="shared" si="283"/>
        <v>202010</v>
      </c>
      <c r="AI748" s="21">
        <v>5.75</v>
      </c>
      <c r="AJ748" s="21">
        <v>1.1499999999999999</v>
      </c>
      <c r="AK748" s="21">
        <v>5.25</v>
      </c>
      <c r="AL748" s="21">
        <v>1.18</v>
      </c>
      <c r="AO748">
        <f t="shared" si="284"/>
        <v>-600</v>
      </c>
      <c r="AP748">
        <f>IF(E748&lt;F748,G748,H748)</f>
        <v>18</v>
      </c>
      <c r="AQ748">
        <f>IF(E748&lt;F748,H748,G748)</f>
        <v>10</v>
      </c>
    </row>
    <row r="749" spans="2:43" x14ac:dyDescent="0.25">
      <c r="B749" s="24">
        <v>44129</v>
      </c>
      <c r="C749" s="20" t="s">
        <v>51</v>
      </c>
      <c r="D749" s="20" t="s">
        <v>23</v>
      </c>
      <c r="E749" s="2">
        <v>-120.48192771084337</v>
      </c>
      <c r="F749" s="2">
        <v>100</v>
      </c>
      <c r="G749">
        <v>25</v>
      </c>
      <c r="H749">
        <v>3</v>
      </c>
      <c r="I749" s="9"/>
      <c r="J749" s="2" t="str">
        <f t="shared" si="285"/>
        <v>Washington Football Team</v>
      </c>
      <c r="K749" s="2" t="str">
        <f t="shared" si="286"/>
        <v>Dallas Cowboys</v>
      </c>
      <c r="L749" s="17">
        <f t="shared" si="287"/>
        <v>-120.48192771084337</v>
      </c>
      <c r="M749" s="18">
        <f t="shared" si="288"/>
        <v>100</v>
      </c>
      <c r="N749" s="4">
        <f t="shared" si="266"/>
        <v>1.9</v>
      </c>
      <c r="O749" s="4">
        <f t="shared" si="267"/>
        <v>1.9</v>
      </c>
      <c r="P749" s="4"/>
      <c r="Q749" s="4"/>
      <c r="R749" s="1">
        <f t="shared" si="268"/>
        <v>0.52631578947368418</v>
      </c>
      <c r="S749" s="1">
        <f t="shared" si="269"/>
        <v>0.52631578947368418</v>
      </c>
      <c r="T749" s="1">
        <f t="shared" si="270"/>
        <v>4.9999999999999933E-2</v>
      </c>
      <c r="U749" s="1">
        <f t="shared" si="271"/>
        <v>0</v>
      </c>
      <c r="V749" s="1">
        <f t="shared" si="272"/>
        <v>0.51100000000000001</v>
      </c>
      <c r="W749" s="1"/>
      <c r="X749" s="17">
        <f t="shared" si="273"/>
        <v>956.94716242661434</v>
      </c>
      <c r="Y749" s="18">
        <f t="shared" si="274"/>
        <v>953.05662164669593</v>
      </c>
      <c r="Z749" s="2">
        <f t="shared" si="275"/>
        <v>909.09980430528356</v>
      </c>
      <c r="AA749" s="18">
        <f t="shared" si="276"/>
        <v>905.40379056436109</v>
      </c>
      <c r="AB749" s="2">
        <f t="shared" si="277"/>
        <v>-109.9989236895921</v>
      </c>
      <c r="AC749" s="2">
        <f t="shared" si="278"/>
        <v>-110.44795818412409</v>
      </c>
      <c r="AD749" s="2">
        <f t="shared" si="279"/>
        <v>909.09980430528356</v>
      </c>
      <c r="AE749" s="2">
        <f t="shared" si="280"/>
        <v>-1000</v>
      </c>
      <c r="AF749" s="5">
        <f t="shared" si="281"/>
        <v>0.89999999999999991</v>
      </c>
      <c r="AG749" s="5">
        <f t="shared" si="282"/>
        <v>-1</v>
      </c>
      <c r="AH749" s="3">
        <f t="shared" si="283"/>
        <v>202010</v>
      </c>
      <c r="AI749" s="21">
        <v>1.9</v>
      </c>
      <c r="AJ749" s="21">
        <v>1.9</v>
      </c>
      <c r="AK749" s="21">
        <v>1.83</v>
      </c>
      <c r="AL749" s="21">
        <v>2</v>
      </c>
      <c r="AO749">
        <f t="shared" si="284"/>
        <v>-130</v>
      </c>
      <c r="AP749">
        <f>IF(E749&lt;F749,G749,H749)</f>
        <v>25</v>
      </c>
      <c r="AQ749">
        <f>IF(E749&lt;F749,H749,G749)</f>
        <v>3</v>
      </c>
    </row>
    <row r="750" spans="2:43" x14ac:dyDescent="0.25">
      <c r="B750" s="24">
        <v>44126</v>
      </c>
      <c r="C750" s="20" t="s">
        <v>19</v>
      </c>
      <c r="D750" s="20" t="s">
        <v>25</v>
      </c>
      <c r="E750" s="2">
        <v>-227.27272727272731</v>
      </c>
      <c r="F750" s="2">
        <v>185</v>
      </c>
      <c r="G750">
        <v>22</v>
      </c>
      <c r="H750">
        <v>21</v>
      </c>
      <c r="I750" s="9"/>
      <c r="J750" s="2" t="str">
        <f t="shared" si="285"/>
        <v>Philadelphia Eagles</v>
      </c>
      <c r="K750" s="2" t="str">
        <f t="shared" si="286"/>
        <v>New York Giants</v>
      </c>
      <c r="L750" s="17">
        <f t="shared" si="287"/>
        <v>-227.27272727272731</v>
      </c>
      <c r="M750" s="18">
        <f t="shared" si="288"/>
        <v>185</v>
      </c>
      <c r="N750" s="4">
        <f t="shared" si="266"/>
        <v>1.4</v>
      </c>
      <c r="O750" s="4">
        <f t="shared" si="267"/>
        <v>3.1</v>
      </c>
      <c r="P750" s="4"/>
      <c r="Q750" s="4"/>
      <c r="R750" s="1">
        <f t="shared" si="268"/>
        <v>0.7142857142857143</v>
      </c>
      <c r="S750" s="1">
        <f t="shared" si="269"/>
        <v>0.32258064516129031</v>
      </c>
      <c r="T750" s="1">
        <f t="shared" si="270"/>
        <v>3.5555555555555562E-2</v>
      </c>
      <c r="U750" s="1">
        <f t="shared" si="271"/>
        <v>0.19585253456221199</v>
      </c>
      <c r="V750" s="1">
        <f t="shared" si="272"/>
        <v>0.70685253456221198</v>
      </c>
      <c r="W750" s="1"/>
      <c r="X750" s="17">
        <f t="shared" si="273"/>
        <v>414.72223852086552</v>
      </c>
      <c r="Y750" s="18">
        <f t="shared" si="274"/>
        <v>2130.2265089838866</v>
      </c>
      <c r="Z750" s="2">
        <f t="shared" si="275"/>
        <v>393.98612659482222</v>
      </c>
      <c r="AA750" s="18">
        <f t="shared" si="276"/>
        <v>2023.7151835346922</v>
      </c>
      <c r="AB750" s="2">
        <f t="shared" si="277"/>
        <v>-253.81604389039978</v>
      </c>
      <c r="AC750" s="2">
        <f t="shared" si="278"/>
        <v>202.37151835346921</v>
      </c>
      <c r="AD750" s="2">
        <f t="shared" si="279"/>
        <v>393.98612659482222</v>
      </c>
      <c r="AE750" s="2">
        <f t="shared" si="280"/>
        <v>-1000</v>
      </c>
      <c r="AF750" s="5">
        <f t="shared" si="281"/>
        <v>0.39999999999999991</v>
      </c>
      <c r="AG750" s="5">
        <f t="shared" si="282"/>
        <v>-1</v>
      </c>
      <c r="AH750" s="3">
        <f t="shared" si="283"/>
        <v>202010</v>
      </c>
      <c r="AI750" s="21">
        <v>1.4</v>
      </c>
      <c r="AJ750" s="21">
        <v>3.1</v>
      </c>
      <c r="AK750" s="21">
        <v>1.44</v>
      </c>
      <c r="AL750" s="21">
        <v>2.85</v>
      </c>
      <c r="AO750">
        <f t="shared" si="284"/>
        <v>-300</v>
      </c>
      <c r="AP750">
        <f>IF(E750&lt;F750,G750,H750)</f>
        <v>22</v>
      </c>
      <c r="AQ750">
        <f>IF(E750&lt;F750,H750,G750)</f>
        <v>21</v>
      </c>
    </row>
    <row r="751" spans="2:43" x14ac:dyDescent="0.25">
      <c r="B751" s="24">
        <v>44123</v>
      </c>
      <c r="C751" s="20" t="s">
        <v>23</v>
      </c>
      <c r="D751" s="20" t="s">
        <v>48</v>
      </c>
      <c r="E751" s="2">
        <v>-116.27906976744185</v>
      </c>
      <c r="F751" s="2">
        <v>-105.26315789473685</v>
      </c>
      <c r="G751">
        <v>10</v>
      </c>
      <c r="H751">
        <v>38</v>
      </c>
      <c r="I751" s="9"/>
      <c r="J751" s="2" t="str">
        <f t="shared" si="285"/>
        <v>Dallas Cowboys</v>
      </c>
      <c r="K751" s="2" t="str">
        <f t="shared" si="286"/>
        <v>Arizona Cardinals</v>
      </c>
      <c r="L751" s="17">
        <f t="shared" si="287"/>
        <v>-116.27906976744185</v>
      </c>
      <c r="M751" s="18">
        <f t="shared" si="288"/>
        <v>-105.26315789473685</v>
      </c>
      <c r="N751" s="4">
        <f t="shared" si="266"/>
        <v>2.2000000000000002</v>
      </c>
      <c r="O751" s="4">
        <f t="shared" si="267"/>
        <v>1.71</v>
      </c>
      <c r="P751" s="4"/>
      <c r="Q751" s="4"/>
      <c r="R751" s="1">
        <f t="shared" si="268"/>
        <v>0.45454545454545453</v>
      </c>
      <c r="S751" s="1">
        <f t="shared" si="269"/>
        <v>0.58479532163742687</v>
      </c>
      <c r="T751" s="1">
        <f t="shared" si="270"/>
        <v>3.7851662404092101E-2</v>
      </c>
      <c r="U751" s="1">
        <f t="shared" si="271"/>
        <v>6.5124933545986169E-2</v>
      </c>
      <c r="V751" s="1">
        <f t="shared" si="272"/>
        <v>0.44587506645401387</v>
      </c>
      <c r="W751" s="1"/>
      <c r="X751" s="17">
        <f t="shared" si="273"/>
        <v>1242.7807142320592</v>
      </c>
      <c r="Y751" s="18">
        <f t="shared" si="274"/>
        <v>731.5297219847937</v>
      </c>
      <c r="Z751" s="2">
        <f t="shared" si="275"/>
        <v>1180.6416785204563</v>
      </c>
      <c r="AA751" s="18">
        <f t="shared" si="276"/>
        <v>694.95323588555402</v>
      </c>
      <c r="AB751" s="2">
        <f t="shared" si="277"/>
        <v>118.06416785204563</v>
      </c>
      <c r="AC751" s="2">
        <f t="shared" si="278"/>
        <v>-143.89457424796876</v>
      </c>
      <c r="AD751" s="2">
        <f t="shared" si="279"/>
        <v>-1000</v>
      </c>
      <c r="AE751" s="2">
        <f t="shared" si="280"/>
        <v>694.95323588555402</v>
      </c>
      <c r="AF751" s="5">
        <f t="shared" si="281"/>
        <v>-1</v>
      </c>
      <c r="AG751" s="5">
        <f t="shared" si="282"/>
        <v>0.71</v>
      </c>
      <c r="AH751" s="3">
        <f t="shared" si="283"/>
        <v>202010</v>
      </c>
      <c r="AI751" s="21">
        <v>2.2000000000000002</v>
      </c>
      <c r="AJ751" s="21">
        <v>1.71</v>
      </c>
      <c r="AK751" s="21">
        <v>1.86</v>
      </c>
      <c r="AL751" s="21">
        <v>1.95</v>
      </c>
      <c r="AO751">
        <f t="shared" si="284"/>
        <v>-120</v>
      </c>
      <c r="AP751">
        <f>IF(E751&lt;F751,G751,H751)</f>
        <v>10</v>
      </c>
      <c r="AQ751">
        <f>IF(E751&lt;F751,H751,G751)</f>
        <v>38</v>
      </c>
    </row>
    <row r="752" spans="2:43" x14ac:dyDescent="0.25">
      <c r="B752" s="24">
        <v>44123</v>
      </c>
      <c r="C752" s="20" t="s">
        <v>24</v>
      </c>
      <c r="D752" s="20" t="s">
        <v>20</v>
      </c>
      <c r="E752" s="2">
        <v>195.00000000000003</v>
      </c>
      <c r="F752" s="2">
        <v>-238.09523809523813</v>
      </c>
      <c r="G752">
        <v>17</v>
      </c>
      <c r="H752">
        <v>26</v>
      </c>
      <c r="I752" s="9"/>
      <c r="J752" s="2" t="str">
        <f t="shared" si="285"/>
        <v>Kansas City Chiefs</v>
      </c>
      <c r="K752" s="2" t="str">
        <f t="shared" si="286"/>
        <v>Buffalo Bills</v>
      </c>
      <c r="L752" s="17">
        <f t="shared" si="287"/>
        <v>-238.09523809523813</v>
      </c>
      <c r="M752" s="18">
        <f t="shared" si="288"/>
        <v>195.00000000000003</v>
      </c>
      <c r="N752" s="4">
        <f t="shared" si="266"/>
        <v>1.5</v>
      </c>
      <c r="O752" s="4">
        <f t="shared" si="267"/>
        <v>2.7</v>
      </c>
      <c r="P752" s="4"/>
      <c r="Q752" s="4"/>
      <c r="R752" s="1">
        <f t="shared" si="268"/>
        <v>0.66666666666666663</v>
      </c>
      <c r="S752" s="1">
        <f t="shared" si="269"/>
        <v>0.37037037037037035</v>
      </c>
      <c r="T752" s="1">
        <f t="shared" si="270"/>
        <v>3.5714285714285587E-2</v>
      </c>
      <c r="U752" s="1">
        <f t="shared" si="271"/>
        <v>0.14814814814814814</v>
      </c>
      <c r="V752" s="1">
        <f t="shared" si="272"/>
        <v>0.65914814814814815</v>
      </c>
      <c r="W752" s="1"/>
      <c r="X752" s="17">
        <f t="shared" si="273"/>
        <v>517.10962521773342</v>
      </c>
      <c r="Y752" s="18">
        <f t="shared" si="274"/>
        <v>1734.0124117028765</v>
      </c>
      <c r="Z752" s="2">
        <f t="shared" si="275"/>
        <v>491.25414395684675</v>
      </c>
      <c r="AA752" s="18">
        <f t="shared" si="276"/>
        <v>1647.3117911177326</v>
      </c>
      <c r="AB752" s="2">
        <f t="shared" si="277"/>
        <v>-203.56062382403903</v>
      </c>
      <c r="AC752" s="2">
        <f t="shared" si="278"/>
        <v>164.73117911177326</v>
      </c>
      <c r="AD752" s="2">
        <f t="shared" si="279"/>
        <v>491.25414395684675</v>
      </c>
      <c r="AE752" s="2">
        <f t="shared" si="280"/>
        <v>-1000</v>
      </c>
      <c r="AF752" s="5">
        <f t="shared" si="281"/>
        <v>0.5</v>
      </c>
      <c r="AG752" s="5">
        <f t="shared" si="282"/>
        <v>-1</v>
      </c>
      <c r="AH752" s="3">
        <f t="shared" si="283"/>
        <v>202010</v>
      </c>
      <c r="AI752" s="21">
        <v>2.7</v>
      </c>
      <c r="AJ752" s="21">
        <v>1.5</v>
      </c>
      <c r="AK752" s="21">
        <v>2.95</v>
      </c>
      <c r="AL752" s="21">
        <v>1.42</v>
      </c>
      <c r="AO752">
        <f t="shared" si="284"/>
        <v>-300</v>
      </c>
      <c r="AP752">
        <f>IF(E752&lt;F752,G752,H752)</f>
        <v>26</v>
      </c>
      <c r="AQ752">
        <f>IF(E752&lt;F752,H752,G752)</f>
        <v>17</v>
      </c>
    </row>
    <row r="753" spans="2:43" x14ac:dyDescent="0.25">
      <c r="B753" s="24">
        <v>44122</v>
      </c>
      <c r="C753" s="20" t="s">
        <v>22</v>
      </c>
      <c r="D753" s="20" t="s">
        <v>47</v>
      </c>
      <c r="E753" s="2">
        <v>129.99999999999997</v>
      </c>
      <c r="F753" s="2">
        <v>-151.51515151515153</v>
      </c>
      <c r="G753">
        <v>24</v>
      </c>
      <c r="H753">
        <v>16</v>
      </c>
      <c r="I753" s="9"/>
      <c r="J753" s="2" t="str">
        <f t="shared" si="285"/>
        <v>Los Angeles Rams</v>
      </c>
      <c r="K753" s="2" t="str">
        <f t="shared" si="286"/>
        <v>San Francisco 49ers</v>
      </c>
      <c r="L753" s="17">
        <f t="shared" si="287"/>
        <v>-151.51515151515153</v>
      </c>
      <c r="M753" s="18">
        <f t="shared" si="288"/>
        <v>129.99999999999997</v>
      </c>
      <c r="N753" s="4">
        <f t="shared" si="266"/>
        <v>1.62</v>
      </c>
      <c r="O753" s="4">
        <f t="shared" si="267"/>
        <v>2.4</v>
      </c>
      <c r="P753" s="4"/>
      <c r="Q753" s="4"/>
      <c r="R753" s="1">
        <f t="shared" si="268"/>
        <v>0.61728395061728392</v>
      </c>
      <c r="S753" s="1">
        <f t="shared" si="269"/>
        <v>0.41666666666666669</v>
      </c>
      <c r="T753" s="1">
        <f t="shared" si="270"/>
        <v>3.2835820895522283E-2</v>
      </c>
      <c r="U753" s="1">
        <f t="shared" si="271"/>
        <v>0.10030864197530862</v>
      </c>
      <c r="V753" s="1">
        <f t="shared" si="272"/>
        <v>0.61130864197530865</v>
      </c>
      <c r="W753" s="1"/>
      <c r="X753" s="17">
        <f t="shared" si="273"/>
        <v>635.83488165441463</v>
      </c>
      <c r="Y753" s="18">
        <f t="shared" si="274"/>
        <v>1423.7849094482656</v>
      </c>
      <c r="Z753" s="2">
        <f t="shared" si="275"/>
        <v>604.04313757169382</v>
      </c>
      <c r="AA753" s="18">
        <f t="shared" si="276"/>
        <v>1352.5956639758522</v>
      </c>
      <c r="AB753" s="2">
        <f t="shared" si="277"/>
        <v>-165.55109027810289</v>
      </c>
      <c r="AC753" s="2">
        <f t="shared" si="278"/>
        <v>135.25956639758522</v>
      </c>
      <c r="AD753" s="2">
        <f t="shared" si="279"/>
        <v>-1000</v>
      </c>
      <c r="AE753" s="2">
        <f t="shared" si="280"/>
        <v>1352.5956639758522</v>
      </c>
      <c r="AF753" s="5">
        <f t="shared" si="281"/>
        <v>-1</v>
      </c>
      <c r="AG753" s="5">
        <f t="shared" si="282"/>
        <v>1.4</v>
      </c>
      <c r="AH753" s="3">
        <f t="shared" si="283"/>
        <v>202010</v>
      </c>
      <c r="AI753" s="21">
        <v>2.4</v>
      </c>
      <c r="AJ753" s="21">
        <v>1.62</v>
      </c>
      <c r="AK753" s="21">
        <v>2.2999999999999998</v>
      </c>
      <c r="AL753" s="21">
        <v>1.66</v>
      </c>
      <c r="AO753">
        <f t="shared" si="284"/>
        <v>-160</v>
      </c>
      <c r="AP753">
        <f>IF(E753&lt;F753,G753,H753)</f>
        <v>16</v>
      </c>
      <c r="AQ753">
        <f>IF(E753&lt;F753,H753,G753)</f>
        <v>24</v>
      </c>
    </row>
    <row r="754" spans="2:43" x14ac:dyDescent="0.25">
      <c r="B754" s="24">
        <v>44122</v>
      </c>
      <c r="C754" s="20" t="s">
        <v>27</v>
      </c>
      <c r="D754" s="20" t="s">
        <v>33</v>
      </c>
      <c r="E754" s="2">
        <v>100</v>
      </c>
      <c r="F754" s="2">
        <v>-120.48192771084337</v>
      </c>
      <c r="G754">
        <v>38</v>
      </c>
      <c r="H754">
        <v>10</v>
      </c>
      <c r="I754" s="9"/>
      <c r="J754" s="2" t="str">
        <f t="shared" si="285"/>
        <v>Green Bay Packers</v>
      </c>
      <c r="K754" s="2" t="str">
        <f t="shared" si="286"/>
        <v>Tampa Bay Buccaneers</v>
      </c>
      <c r="L754" s="17">
        <f t="shared" si="287"/>
        <v>-120.48192771084337</v>
      </c>
      <c r="M754" s="18">
        <f t="shared" si="288"/>
        <v>100</v>
      </c>
      <c r="N754" s="4">
        <f t="shared" si="266"/>
        <v>1.8</v>
      </c>
      <c r="O754" s="4">
        <f t="shared" si="267"/>
        <v>2.0499999999999998</v>
      </c>
      <c r="P754" s="4"/>
      <c r="Q754" s="4"/>
      <c r="R754" s="1">
        <f t="shared" si="268"/>
        <v>0.55555555555555558</v>
      </c>
      <c r="S754" s="1">
        <f t="shared" si="269"/>
        <v>0.48780487804878053</v>
      </c>
      <c r="T754" s="1">
        <f t="shared" si="270"/>
        <v>4.1558441558441461E-2</v>
      </c>
      <c r="U754" s="1">
        <f t="shared" si="271"/>
        <v>3.3875338753387524E-2</v>
      </c>
      <c r="V754" s="1">
        <f t="shared" si="272"/>
        <v>0.54487533875338756</v>
      </c>
      <c r="W754" s="1"/>
      <c r="X754" s="17">
        <f t="shared" si="273"/>
        <v>835.28218085238643</v>
      </c>
      <c r="Y754" s="18">
        <f t="shared" si="274"/>
        <v>1090.9993667390718</v>
      </c>
      <c r="Z754" s="2">
        <f t="shared" si="275"/>
        <v>793.51807180976709</v>
      </c>
      <c r="AA754" s="18">
        <f t="shared" si="276"/>
        <v>1036.449398402118</v>
      </c>
      <c r="AB754" s="2">
        <f t="shared" si="277"/>
        <v>-126.02107444375048</v>
      </c>
      <c r="AC754" s="2">
        <f t="shared" si="278"/>
        <v>103.6449398402118</v>
      </c>
      <c r="AD754" s="2">
        <f t="shared" si="279"/>
        <v>-1000</v>
      </c>
      <c r="AE754" s="2">
        <f t="shared" si="280"/>
        <v>1036.449398402118</v>
      </c>
      <c r="AF754" s="5">
        <f t="shared" si="281"/>
        <v>-1</v>
      </c>
      <c r="AG754" s="5">
        <f t="shared" si="282"/>
        <v>1.0499999999999998</v>
      </c>
      <c r="AH754" s="3">
        <f t="shared" si="283"/>
        <v>202010</v>
      </c>
      <c r="AI754" s="21">
        <v>2.0499999999999998</v>
      </c>
      <c r="AJ754" s="21">
        <v>1.8</v>
      </c>
      <c r="AK754" s="21">
        <v>2</v>
      </c>
      <c r="AL754" s="21">
        <v>1.83</v>
      </c>
      <c r="AO754">
        <f t="shared" si="284"/>
        <v>-130</v>
      </c>
      <c r="AP754">
        <f>IF(E754&lt;F754,G754,H754)</f>
        <v>10</v>
      </c>
      <c r="AQ754">
        <f>IF(E754&lt;F754,H754,G754)</f>
        <v>38</v>
      </c>
    </row>
    <row r="755" spans="2:43" x14ac:dyDescent="0.25">
      <c r="B755" s="24">
        <v>44122</v>
      </c>
      <c r="C755" s="20" t="s">
        <v>30</v>
      </c>
      <c r="D755" s="20" t="s">
        <v>42</v>
      </c>
      <c r="E755" s="2">
        <v>-400</v>
      </c>
      <c r="F755" s="2">
        <v>320</v>
      </c>
      <c r="G755">
        <v>24</v>
      </c>
      <c r="H755">
        <v>0</v>
      </c>
      <c r="I755" s="9"/>
      <c r="J755" s="2" t="str">
        <f t="shared" si="285"/>
        <v>Miami Dolphins</v>
      </c>
      <c r="K755" s="2" t="str">
        <f t="shared" si="286"/>
        <v>New York Jets</v>
      </c>
      <c r="L755" s="17">
        <f t="shared" si="287"/>
        <v>-400</v>
      </c>
      <c r="M755" s="18">
        <f t="shared" si="288"/>
        <v>320</v>
      </c>
      <c r="N755" s="4">
        <f t="shared" si="266"/>
        <v>1.27</v>
      </c>
      <c r="O755" s="4">
        <f t="shared" si="267"/>
        <v>3.9</v>
      </c>
      <c r="P755" s="4"/>
      <c r="Q755" s="4"/>
      <c r="R755" s="1">
        <f t="shared" si="268"/>
        <v>0.78740157480314954</v>
      </c>
      <c r="S755" s="1">
        <f t="shared" si="269"/>
        <v>0.25641025641025644</v>
      </c>
      <c r="T755" s="1">
        <f t="shared" si="270"/>
        <v>4.1972920696324856E-2</v>
      </c>
      <c r="U755" s="1">
        <f t="shared" si="271"/>
        <v>0.26549565919644658</v>
      </c>
      <c r="V755" s="1">
        <f t="shared" si="272"/>
        <v>0.77649565919644659</v>
      </c>
      <c r="W755" s="1"/>
      <c r="X755" s="17">
        <f t="shared" si="273"/>
        <v>287.83720572867844</v>
      </c>
      <c r="Y755" s="18">
        <f t="shared" si="274"/>
        <v>2959.4718041984102</v>
      </c>
      <c r="Z755" s="2">
        <f t="shared" si="275"/>
        <v>273.4453454422445</v>
      </c>
      <c r="AA755" s="18">
        <f t="shared" si="276"/>
        <v>2811.4982139884896</v>
      </c>
      <c r="AB755" s="2">
        <f t="shared" si="277"/>
        <v>-365.70379297650692</v>
      </c>
      <c r="AC755" s="2">
        <f t="shared" si="278"/>
        <v>281.14982139884899</v>
      </c>
      <c r="AD755" s="2">
        <f t="shared" si="279"/>
        <v>273.4453454422445</v>
      </c>
      <c r="AE755" s="2">
        <f t="shared" si="280"/>
        <v>-1000</v>
      </c>
      <c r="AF755" s="5">
        <f t="shared" si="281"/>
        <v>0.27</v>
      </c>
      <c r="AG755" s="5">
        <f t="shared" si="282"/>
        <v>-1</v>
      </c>
      <c r="AH755" s="3">
        <f t="shared" si="283"/>
        <v>202010</v>
      </c>
      <c r="AI755" s="21">
        <v>1.27</v>
      </c>
      <c r="AJ755" s="21">
        <v>3.9</v>
      </c>
      <c r="AK755" s="21">
        <v>1.25</v>
      </c>
      <c r="AL755" s="21">
        <v>4.2</v>
      </c>
      <c r="AO755">
        <f t="shared" si="284"/>
        <v>-400</v>
      </c>
      <c r="AP755">
        <f>IF(E755&lt;F755,G755,H755)</f>
        <v>24</v>
      </c>
      <c r="AQ755">
        <f>IF(E755&lt;F755,H755,G755)</f>
        <v>0</v>
      </c>
    </row>
    <row r="756" spans="2:43" x14ac:dyDescent="0.25">
      <c r="B756" s="24">
        <v>44122</v>
      </c>
      <c r="C756" s="20" t="s">
        <v>44</v>
      </c>
      <c r="D756" s="20" t="s">
        <v>37</v>
      </c>
      <c r="E756" s="2">
        <v>-120.48192771084337</v>
      </c>
      <c r="F756" s="2">
        <v>100</v>
      </c>
      <c r="G756">
        <v>16</v>
      </c>
      <c r="H756">
        <v>23</v>
      </c>
      <c r="I756" s="9"/>
      <c r="J756" s="2" t="str">
        <f t="shared" si="285"/>
        <v>Carolina Panthers</v>
      </c>
      <c r="K756" s="2" t="str">
        <f t="shared" si="286"/>
        <v>Chicago Bears</v>
      </c>
      <c r="L756" s="17">
        <f t="shared" si="287"/>
        <v>-120.48192771084337</v>
      </c>
      <c r="M756" s="18">
        <f t="shared" si="288"/>
        <v>100</v>
      </c>
      <c r="N756" s="4">
        <f t="shared" si="266"/>
        <v>1.66</v>
      </c>
      <c r="O756" s="4">
        <f t="shared" si="267"/>
        <v>2.2999999999999998</v>
      </c>
      <c r="P756" s="4"/>
      <c r="Q756" s="4"/>
      <c r="R756" s="1">
        <f t="shared" si="268"/>
        <v>0.60240963855421692</v>
      </c>
      <c r="S756" s="1">
        <f t="shared" si="269"/>
        <v>0.43478260869565222</v>
      </c>
      <c r="T756" s="1">
        <f t="shared" si="270"/>
        <v>3.5858585858585923E-2</v>
      </c>
      <c r="U756" s="1">
        <f t="shared" si="271"/>
        <v>8.3813514929282351E-2</v>
      </c>
      <c r="V756" s="1">
        <f t="shared" si="272"/>
        <v>0.59481351492928236</v>
      </c>
      <c r="W756" s="1"/>
      <c r="X756" s="17">
        <f t="shared" si="273"/>
        <v>681.19919084032654</v>
      </c>
      <c r="Y756" s="18">
        <f t="shared" si="274"/>
        <v>1332.032655245516</v>
      </c>
      <c r="Z756" s="2">
        <f t="shared" si="275"/>
        <v>647.13923129831016</v>
      </c>
      <c r="AA756" s="18">
        <f t="shared" si="276"/>
        <v>1265.4310224832402</v>
      </c>
      <c r="AB756" s="2">
        <f t="shared" si="277"/>
        <v>-154.5262521009227</v>
      </c>
      <c r="AC756" s="2">
        <f t="shared" si="278"/>
        <v>126.54310224832402</v>
      </c>
      <c r="AD756" s="2">
        <f t="shared" si="279"/>
        <v>-1000</v>
      </c>
      <c r="AE756" s="2">
        <f t="shared" si="280"/>
        <v>1265.4310224832402</v>
      </c>
      <c r="AF756" s="5">
        <f t="shared" si="281"/>
        <v>-1</v>
      </c>
      <c r="AG756" s="5">
        <f t="shared" si="282"/>
        <v>1.2999999999999998</v>
      </c>
      <c r="AH756" s="3">
        <f t="shared" si="283"/>
        <v>202010</v>
      </c>
      <c r="AI756" s="21">
        <v>1.66</v>
      </c>
      <c r="AJ756" s="21">
        <v>2.2999999999999998</v>
      </c>
      <c r="AK756" s="21">
        <v>1.83</v>
      </c>
      <c r="AL756" s="21">
        <v>2</v>
      </c>
      <c r="AO756">
        <f t="shared" si="284"/>
        <v>-130</v>
      </c>
      <c r="AP756">
        <f>IF(E756&lt;F756,G756,H756)</f>
        <v>16</v>
      </c>
      <c r="AQ756">
        <f>IF(E756&lt;F756,H756,G756)</f>
        <v>23</v>
      </c>
    </row>
    <row r="757" spans="2:43" x14ac:dyDescent="0.25">
      <c r="B757" s="24">
        <v>44122</v>
      </c>
      <c r="C757" s="20" t="s">
        <v>39</v>
      </c>
      <c r="D757" s="20" t="s">
        <v>21</v>
      </c>
      <c r="E757" s="2">
        <v>-370.37037037037032</v>
      </c>
      <c r="F757" s="2">
        <v>290</v>
      </c>
      <c r="G757">
        <v>31</v>
      </c>
      <c r="H757">
        <v>27</v>
      </c>
      <c r="I757" s="9"/>
      <c r="J757" s="2" t="str">
        <f t="shared" si="285"/>
        <v>Indianapolis Colts</v>
      </c>
      <c r="K757" s="2" t="str">
        <f t="shared" si="286"/>
        <v>Cincinnati Bengals</v>
      </c>
      <c r="L757" s="17">
        <f t="shared" si="287"/>
        <v>-370.37037037037032</v>
      </c>
      <c r="M757" s="18">
        <f t="shared" si="288"/>
        <v>290</v>
      </c>
      <c r="N757" s="4">
        <f t="shared" si="266"/>
        <v>1.25</v>
      </c>
      <c r="O757" s="4">
        <f t="shared" si="267"/>
        <v>4.0999999999999996</v>
      </c>
      <c r="P757" s="4"/>
      <c r="Q757" s="4"/>
      <c r="R757" s="1">
        <f t="shared" si="268"/>
        <v>0.8</v>
      </c>
      <c r="S757" s="1">
        <f t="shared" si="269"/>
        <v>0.24390243902439027</v>
      </c>
      <c r="T757" s="1">
        <f t="shared" si="270"/>
        <v>4.2056074766355089E-2</v>
      </c>
      <c r="U757" s="1">
        <f t="shared" si="271"/>
        <v>0.2780487804878049</v>
      </c>
      <c r="V757" s="1">
        <f t="shared" si="272"/>
        <v>0.78904878048780491</v>
      </c>
      <c r="W757" s="1"/>
      <c r="X757" s="17">
        <f t="shared" si="273"/>
        <v>267.34876819881913</v>
      </c>
      <c r="Y757" s="18">
        <f t="shared" si="274"/>
        <v>3156.5493634457707</v>
      </c>
      <c r="Z757" s="2">
        <f t="shared" si="275"/>
        <v>253.98132978887816</v>
      </c>
      <c r="AA757" s="18">
        <f t="shared" si="276"/>
        <v>2998.721895273482</v>
      </c>
      <c r="AB757" s="2">
        <f t="shared" si="277"/>
        <v>-393.72972841399383</v>
      </c>
      <c r="AC757" s="2">
        <f t="shared" si="278"/>
        <v>299.87218952734821</v>
      </c>
      <c r="AD757" s="2">
        <f t="shared" si="279"/>
        <v>253.98132978887816</v>
      </c>
      <c r="AE757" s="2">
        <f t="shared" si="280"/>
        <v>-1000</v>
      </c>
      <c r="AF757" s="5">
        <f t="shared" si="281"/>
        <v>0.25</v>
      </c>
      <c r="AG757" s="5">
        <f t="shared" si="282"/>
        <v>-1</v>
      </c>
      <c r="AH757" s="3">
        <f t="shared" si="283"/>
        <v>202010</v>
      </c>
      <c r="AI757" s="21">
        <v>1.25</v>
      </c>
      <c r="AJ757" s="21">
        <v>4.0999999999999996</v>
      </c>
      <c r="AK757" s="21">
        <v>1.27</v>
      </c>
      <c r="AL757" s="21">
        <v>3.9</v>
      </c>
      <c r="AO757">
        <f t="shared" si="284"/>
        <v>-400</v>
      </c>
      <c r="AP757">
        <f>IF(E757&lt;F757,G757,H757)</f>
        <v>31</v>
      </c>
      <c r="AQ757">
        <f>IF(E757&lt;F757,H757,G757)</f>
        <v>27</v>
      </c>
    </row>
    <row r="758" spans="2:43" x14ac:dyDescent="0.25">
      <c r="B758" s="24">
        <v>44122</v>
      </c>
      <c r="C758" s="20" t="s">
        <v>26</v>
      </c>
      <c r="D758" s="20" t="s">
        <v>34</v>
      </c>
      <c r="E758" s="2">
        <v>140</v>
      </c>
      <c r="F758" s="2">
        <v>-161.29032258064512</v>
      </c>
      <c r="G758">
        <v>16</v>
      </c>
      <c r="H758">
        <v>34</v>
      </c>
      <c r="I758" s="9"/>
      <c r="J758" s="2" t="str">
        <f t="shared" si="285"/>
        <v>Detroit Lions</v>
      </c>
      <c r="K758" s="2" t="str">
        <f t="shared" si="286"/>
        <v>Jacksonville Jaguars</v>
      </c>
      <c r="L758" s="17">
        <f t="shared" si="287"/>
        <v>-161.29032258064512</v>
      </c>
      <c r="M758" s="18">
        <f t="shared" si="288"/>
        <v>140</v>
      </c>
      <c r="N758" s="4">
        <f t="shared" si="266"/>
        <v>1.57</v>
      </c>
      <c r="O758" s="4">
        <f t="shared" si="267"/>
        <v>2.5499999999999998</v>
      </c>
      <c r="P758" s="4"/>
      <c r="Q758" s="4"/>
      <c r="R758" s="1">
        <f t="shared" si="268"/>
        <v>0.63694267515923564</v>
      </c>
      <c r="S758" s="1">
        <f t="shared" si="269"/>
        <v>0.39215686274509809</v>
      </c>
      <c r="T758" s="1">
        <f t="shared" si="270"/>
        <v>2.8276699029126329E-2</v>
      </c>
      <c r="U758" s="1">
        <f t="shared" si="271"/>
        <v>0.12239290620706877</v>
      </c>
      <c r="V758" s="1">
        <f t="shared" si="272"/>
        <v>0.63339290620706878</v>
      </c>
      <c r="W758" s="1"/>
      <c r="X758" s="17">
        <f t="shared" si="273"/>
        <v>578.79886276004493</v>
      </c>
      <c r="Y758" s="18">
        <f t="shared" si="274"/>
        <v>1558.0808321378222</v>
      </c>
      <c r="Z758" s="2">
        <f t="shared" si="275"/>
        <v>549.85891962204266</v>
      </c>
      <c r="AA758" s="18">
        <f t="shared" si="276"/>
        <v>1480.1767905309309</v>
      </c>
      <c r="AB758" s="2">
        <f t="shared" si="277"/>
        <v>-181.86483192586408</v>
      </c>
      <c r="AC758" s="2">
        <f t="shared" si="278"/>
        <v>148.0176790530931</v>
      </c>
      <c r="AD758" s="2">
        <f t="shared" si="279"/>
        <v>549.85891962204266</v>
      </c>
      <c r="AE758" s="2">
        <f t="shared" si="280"/>
        <v>-1000</v>
      </c>
      <c r="AF758" s="5">
        <f t="shared" si="281"/>
        <v>0.57000000000000006</v>
      </c>
      <c r="AG758" s="5">
        <f t="shared" si="282"/>
        <v>-1</v>
      </c>
      <c r="AH758" s="3">
        <f t="shared" si="283"/>
        <v>202010</v>
      </c>
      <c r="AI758" s="21">
        <v>2.5499999999999998</v>
      </c>
      <c r="AJ758" s="21">
        <v>1.57</v>
      </c>
      <c r="AK758" s="21">
        <v>2.4</v>
      </c>
      <c r="AL758" s="21">
        <v>1.62</v>
      </c>
      <c r="AO758">
        <f t="shared" si="284"/>
        <v>-170</v>
      </c>
      <c r="AP758">
        <f>IF(E758&lt;F758,G758,H758)</f>
        <v>34</v>
      </c>
      <c r="AQ758">
        <f>IF(E758&lt;F758,H758,G758)</f>
        <v>16</v>
      </c>
    </row>
    <row r="759" spans="2:43" x14ac:dyDescent="0.25">
      <c r="B759" s="24">
        <v>44122</v>
      </c>
      <c r="C759" s="20" t="s">
        <v>29</v>
      </c>
      <c r="D759" s="20" t="s">
        <v>35</v>
      </c>
      <c r="E759" s="2">
        <v>-200</v>
      </c>
      <c r="F759" s="2">
        <v>170.00000000000003</v>
      </c>
      <c r="G759">
        <v>23</v>
      </c>
      <c r="H759">
        <v>40</v>
      </c>
      <c r="I759" s="9"/>
      <c r="J759" s="2" t="str">
        <f t="shared" si="285"/>
        <v>Minnesota Vikings</v>
      </c>
      <c r="K759" s="2" t="str">
        <f t="shared" si="286"/>
        <v>Atlanta Falcons</v>
      </c>
      <c r="L759" s="17">
        <f t="shared" si="287"/>
        <v>-200</v>
      </c>
      <c r="M759" s="18">
        <f t="shared" si="288"/>
        <v>170.00000000000003</v>
      </c>
      <c r="N759" s="4">
        <f t="shared" si="266"/>
        <v>1.52</v>
      </c>
      <c r="O759" s="4">
        <f t="shared" si="267"/>
        <v>2.67</v>
      </c>
      <c r="P759" s="4"/>
      <c r="Q759" s="4"/>
      <c r="R759" s="1">
        <f t="shared" si="268"/>
        <v>0.65789473684210531</v>
      </c>
      <c r="S759" s="1">
        <f t="shared" si="269"/>
        <v>0.37453183520599254</v>
      </c>
      <c r="T759" s="1">
        <f t="shared" si="270"/>
        <v>3.1408114558472477E-2</v>
      </c>
      <c r="U759" s="1">
        <f t="shared" si="271"/>
        <v>0.14168145081805639</v>
      </c>
      <c r="V759" s="1">
        <f t="shared" si="272"/>
        <v>0.6526814508180564</v>
      </c>
      <c r="W759" s="1"/>
      <c r="X759" s="17">
        <f t="shared" si="273"/>
        <v>532.14098354813416</v>
      </c>
      <c r="Y759" s="18">
        <f t="shared" si="274"/>
        <v>1687.6788921698521</v>
      </c>
      <c r="Z759" s="2">
        <f t="shared" si="275"/>
        <v>505.53393437072742</v>
      </c>
      <c r="AA759" s="18">
        <f t="shared" si="276"/>
        <v>1603.2949475613595</v>
      </c>
      <c r="AB759" s="2">
        <f t="shared" si="277"/>
        <v>-197.81065760595641</v>
      </c>
      <c r="AC759" s="2">
        <f t="shared" si="278"/>
        <v>160.32949475613594</v>
      </c>
      <c r="AD759" s="2">
        <f t="shared" si="279"/>
        <v>-1000</v>
      </c>
      <c r="AE759" s="2">
        <f t="shared" si="280"/>
        <v>1603.2949475613595</v>
      </c>
      <c r="AF759" s="5">
        <f t="shared" si="281"/>
        <v>-1</v>
      </c>
      <c r="AG759" s="5">
        <f t="shared" si="282"/>
        <v>1.67</v>
      </c>
      <c r="AH759" s="3">
        <f t="shared" si="283"/>
        <v>202010</v>
      </c>
      <c r="AI759" s="21">
        <v>1.52</v>
      </c>
      <c r="AJ759" s="21">
        <v>2.67</v>
      </c>
      <c r="AK759" s="21">
        <v>1.5</v>
      </c>
      <c r="AL759" s="21">
        <v>2.7</v>
      </c>
      <c r="AO759">
        <f t="shared" si="284"/>
        <v>-200</v>
      </c>
      <c r="AP759">
        <f>IF(E759&lt;F759,G759,H759)</f>
        <v>23</v>
      </c>
      <c r="AQ759">
        <f>IF(E759&lt;F759,H759,G759)</f>
        <v>40</v>
      </c>
    </row>
    <row r="760" spans="2:43" x14ac:dyDescent="0.25">
      <c r="B760" s="24">
        <v>44122</v>
      </c>
      <c r="C760" s="20" t="s">
        <v>36</v>
      </c>
      <c r="D760" s="20" t="s">
        <v>38</v>
      </c>
      <c r="E760" s="2">
        <v>-400</v>
      </c>
      <c r="F760" s="2">
        <v>309.99999999999994</v>
      </c>
      <c r="G760">
        <v>12</v>
      </c>
      <c r="H760">
        <v>18</v>
      </c>
      <c r="I760" s="9"/>
      <c r="J760" s="2" t="str">
        <f t="shared" si="285"/>
        <v>New England Patriots</v>
      </c>
      <c r="K760" s="2" t="str">
        <f t="shared" si="286"/>
        <v>Denver Broncos</v>
      </c>
      <c r="L760" s="17">
        <f t="shared" si="287"/>
        <v>-400</v>
      </c>
      <c r="M760" s="18">
        <f t="shared" si="288"/>
        <v>309.99999999999994</v>
      </c>
      <c r="N760" s="4">
        <f t="shared" si="266"/>
        <v>1.22</v>
      </c>
      <c r="O760" s="4">
        <f t="shared" si="267"/>
        <v>4.5</v>
      </c>
      <c r="P760" s="4"/>
      <c r="Q760" s="4"/>
      <c r="R760" s="1">
        <f t="shared" si="268"/>
        <v>0.81967213114754101</v>
      </c>
      <c r="S760" s="1">
        <f t="shared" si="269"/>
        <v>0.22222222222222221</v>
      </c>
      <c r="T760" s="1">
        <f t="shared" si="270"/>
        <v>4.0209790209790097E-2</v>
      </c>
      <c r="U760" s="1">
        <f t="shared" si="271"/>
        <v>0.2987249544626594</v>
      </c>
      <c r="V760" s="1">
        <f t="shared" si="272"/>
        <v>0.80972495446265946</v>
      </c>
      <c r="W760" s="1"/>
      <c r="X760" s="17">
        <f t="shared" si="273"/>
        <v>234.98725646118768</v>
      </c>
      <c r="Y760" s="18">
        <f t="shared" si="274"/>
        <v>3526.591123964678</v>
      </c>
      <c r="Z760" s="2">
        <f t="shared" si="275"/>
        <v>223.2378936381283</v>
      </c>
      <c r="AA760" s="18">
        <f t="shared" si="276"/>
        <v>3350.2615677664439</v>
      </c>
      <c r="AB760" s="2">
        <f t="shared" si="277"/>
        <v>-447.95262296329213</v>
      </c>
      <c r="AC760" s="2">
        <f t="shared" si="278"/>
        <v>335.02615677664437</v>
      </c>
      <c r="AD760" s="2">
        <f t="shared" si="279"/>
        <v>-1000</v>
      </c>
      <c r="AE760" s="2">
        <f t="shared" si="280"/>
        <v>3350.2615677664439</v>
      </c>
      <c r="AF760" s="5">
        <f t="shared" si="281"/>
        <v>-1</v>
      </c>
      <c r="AG760" s="5">
        <f t="shared" si="282"/>
        <v>3.5</v>
      </c>
      <c r="AH760" s="3">
        <f t="shared" si="283"/>
        <v>202010</v>
      </c>
      <c r="AI760" s="21">
        <v>1.22</v>
      </c>
      <c r="AJ760" s="21">
        <v>4.5</v>
      </c>
      <c r="AK760" s="21">
        <v>1.25</v>
      </c>
      <c r="AL760" s="21">
        <v>4.0999999999999996</v>
      </c>
      <c r="AO760">
        <f t="shared" si="284"/>
        <v>-400</v>
      </c>
      <c r="AP760">
        <f>IF(E760&lt;F760,G760,H760)</f>
        <v>12</v>
      </c>
      <c r="AQ760">
        <f>IF(E760&lt;F760,H760,G760)</f>
        <v>18</v>
      </c>
    </row>
    <row r="761" spans="2:43" x14ac:dyDescent="0.25">
      <c r="B761" s="24">
        <v>44122</v>
      </c>
      <c r="C761" s="20" t="s">
        <v>25</v>
      </c>
      <c r="D761" s="20" t="s">
        <v>51</v>
      </c>
      <c r="E761" s="2">
        <v>-147.05882352941177</v>
      </c>
      <c r="F761" s="2">
        <v>125</v>
      </c>
      <c r="G761">
        <v>20</v>
      </c>
      <c r="H761">
        <v>19</v>
      </c>
      <c r="I761" s="9"/>
      <c r="J761" s="2" t="str">
        <f t="shared" si="285"/>
        <v>New York Giants</v>
      </c>
      <c r="K761" s="2" t="str">
        <f t="shared" si="286"/>
        <v>Washington Football Team</v>
      </c>
      <c r="L761" s="17">
        <f t="shared" si="287"/>
        <v>-147.05882352941177</v>
      </c>
      <c r="M761" s="18">
        <f t="shared" si="288"/>
        <v>125</v>
      </c>
      <c r="N761" s="4">
        <f t="shared" si="266"/>
        <v>1.52</v>
      </c>
      <c r="O761" s="4">
        <f t="shared" si="267"/>
        <v>2.67</v>
      </c>
      <c r="P761" s="4"/>
      <c r="Q761" s="4"/>
      <c r="R761" s="1">
        <f t="shared" si="268"/>
        <v>0.65789473684210531</v>
      </c>
      <c r="S761" s="1">
        <f t="shared" si="269"/>
        <v>0.37453183520599254</v>
      </c>
      <c r="T761" s="1">
        <f t="shared" si="270"/>
        <v>3.1408114558472477E-2</v>
      </c>
      <c r="U761" s="1">
        <f t="shared" si="271"/>
        <v>0.14168145081805639</v>
      </c>
      <c r="V761" s="1">
        <f t="shared" si="272"/>
        <v>0.6526814508180564</v>
      </c>
      <c r="W761" s="1"/>
      <c r="X761" s="17">
        <f t="shared" si="273"/>
        <v>532.14098354813416</v>
      </c>
      <c r="Y761" s="18">
        <f t="shared" si="274"/>
        <v>1687.6788921698521</v>
      </c>
      <c r="Z761" s="2">
        <f t="shared" si="275"/>
        <v>505.53393437072742</v>
      </c>
      <c r="AA761" s="18">
        <f t="shared" si="276"/>
        <v>1603.2949475613595</v>
      </c>
      <c r="AB761" s="2">
        <f t="shared" si="277"/>
        <v>-197.81065760595641</v>
      </c>
      <c r="AC761" s="2">
        <f t="shared" si="278"/>
        <v>160.32949475613594</v>
      </c>
      <c r="AD761" s="2">
        <f t="shared" si="279"/>
        <v>505.53393437072742</v>
      </c>
      <c r="AE761" s="2">
        <f t="shared" si="280"/>
        <v>-1000</v>
      </c>
      <c r="AF761" s="5">
        <f t="shared" si="281"/>
        <v>0.52</v>
      </c>
      <c r="AG761" s="5">
        <f t="shared" si="282"/>
        <v>-1</v>
      </c>
      <c r="AH761" s="3">
        <f t="shared" si="283"/>
        <v>202010</v>
      </c>
      <c r="AI761" s="21">
        <v>1.52</v>
      </c>
      <c r="AJ761" s="21">
        <v>2.67</v>
      </c>
      <c r="AK761" s="21">
        <v>1.68</v>
      </c>
      <c r="AL761" s="21">
        <v>2.25</v>
      </c>
      <c r="AO761">
        <f t="shared" si="284"/>
        <v>-150</v>
      </c>
      <c r="AP761">
        <f>IF(E761&lt;F761,G761,H761)</f>
        <v>20</v>
      </c>
      <c r="AQ761">
        <f>IF(E761&lt;F761,H761,G761)</f>
        <v>19</v>
      </c>
    </row>
    <row r="762" spans="2:43" x14ac:dyDescent="0.25">
      <c r="B762" s="24">
        <v>44122</v>
      </c>
      <c r="C762" s="20" t="s">
        <v>19</v>
      </c>
      <c r="D762" s="20" t="s">
        <v>28</v>
      </c>
      <c r="E762" s="2">
        <v>350</v>
      </c>
      <c r="F762" s="2">
        <v>-454.54545454545462</v>
      </c>
      <c r="G762">
        <v>28</v>
      </c>
      <c r="H762">
        <v>30</v>
      </c>
      <c r="I762" s="9"/>
      <c r="J762" s="2" t="str">
        <f t="shared" si="285"/>
        <v>Baltimore Ravens</v>
      </c>
      <c r="K762" s="2" t="str">
        <f t="shared" si="286"/>
        <v>Philadelphia Eagles</v>
      </c>
      <c r="L762" s="17">
        <f t="shared" si="287"/>
        <v>-454.54545454545462</v>
      </c>
      <c r="M762" s="18">
        <f t="shared" si="288"/>
        <v>350</v>
      </c>
      <c r="N762" s="4">
        <f t="shared" si="266"/>
        <v>1.27</v>
      </c>
      <c r="O762" s="4">
        <f t="shared" si="267"/>
        <v>3.9</v>
      </c>
      <c r="P762" s="4"/>
      <c r="Q762" s="4"/>
      <c r="R762" s="1">
        <f t="shared" si="268"/>
        <v>0.78740157480314954</v>
      </c>
      <c r="S762" s="1">
        <f t="shared" si="269"/>
        <v>0.25641025641025644</v>
      </c>
      <c r="T762" s="1">
        <f t="shared" si="270"/>
        <v>4.1972920696324856E-2</v>
      </c>
      <c r="U762" s="1">
        <f t="shared" si="271"/>
        <v>0.26549565919644658</v>
      </c>
      <c r="V762" s="1">
        <f t="shared" si="272"/>
        <v>0.77649565919644659</v>
      </c>
      <c r="W762" s="1"/>
      <c r="X762" s="17">
        <f t="shared" si="273"/>
        <v>287.83720572867844</v>
      </c>
      <c r="Y762" s="18">
        <f t="shared" si="274"/>
        <v>2959.4718041984102</v>
      </c>
      <c r="Z762" s="2">
        <f t="shared" si="275"/>
        <v>273.4453454422445</v>
      </c>
      <c r="AA762" s="18">
        <f t="shared" si="276"/>
        <v>2811.4982139884896</v>
      </c>
      <c r="AB762" s="2">
        <f t="shared" si="277"/>
        <v>-365.70379297650692</v>
      </c>
      <c r="AC762" s="2">
        <f t="shared" si="278"/>
        <v>281.14982139884899</v>
      </c>
      <c r="AD762" s="2">
        <f t="shared" si="279"/>
        <v>273.4453454422445</v>
      </c>
      <c r="AE762" s="2">
        <f t="shared" si="280"/>
        <v>-1000</v>
      </c>
      <c r="AF762" s="5">
        <f t="shared" si="281"/>
        <v>0.27</v>
      </c>
      <c r="AG762" s="5">
        <f t="shared" si="282"/>
        <v>-1</v>
      </c>
      <c r="AH762" s="3">
        <f t="shared" si="283"/>
        <v>202010</v>
      </c>
      <c r="AI762" s="21">
        <v>3.9</v>
      </c>
      <c r="AJ762" s="21">
        <v>1.27</v>
      </c>
      <c r="AK762" s="21">
        <v>4.5</v>
      </c>
      <c r="AL762" s="21">
        <v>1.22</v>
      </c>
      <c r="AO762">
        <f t="shared" si="284"/>
        <v>-500</v>
      </c>
      <c r="AP762">
        <f>IF(E762&lt;F762,G762,H762)</f>
        <v>30</v>
      </c>
      <c r="AQ762">
        <f>IF(E762&lt;F762,H762,G762)</f>
        <v>28</v>
      </c>
    </row>
    <row r="763" spans="2:43" x14ac:dyDescent="0.25">
      <c r="B763" s="24">
        <v>44122</v>
      </c>
      <c r="C763" s="20" t="s">
        <v>45</v>
      </c>
      <c r="D763" s="20" t="s">
        <v>46</v>
      </c>
      <c r="E763" s="2">
        <v>-181.81818181818181</v>
      </c>
      <c r="F763" s="2">
        <v>160</v>
      </c>
      <c r="G763">
        <v>38</v>
      </c>
      <c r="H763">
        <v>7</v>
      </c>
      <c r="I763" s="9"/>
      <c r="J763" s="2" t="str">
        <f t="shared" si="285"/>
        <v>Pittsburgh Steelers</v>
      </c>
      <c r="K763" s="2" t="str">
        <f t="shared" si="286"/>
        <v>Cleveland Browns</v>
      </c>
      <c r="L763" s="17">
        <f t="shared" si="287"/>
        <v>-181.81818181818181</v>
      </c>
      <c r="M763" s="18">
        <f t="shared" si="288"/>
        <v>160</v>
      </c>
      <c r="N763" s="4">
        <f t="shared" si="266"/>
        <v>1.45</v>
      </c>
      <c r="O763" s="4">
        <f t="shared" si="267"/>
        <v>2.8</v>
      </c>
      <c r="P763" s="4"/>
      <c r="Q763" s="4"/>
      <c r="R763" s="1">
        <f t="shared" si="268"/>
        <v>0.68965517241379315</v>
      </c>
      <c r="S763" s="1">
        <f t="shared" si="269"/>
        <v>0.35714285714285715</v>
      </c>
      <c r="T763" s="1">
        <f t="shared" si="270"/>
        <v>4.4705882352941262E-2</v>
      </c>
      <c r="U763" s="1">
        <f t="shared" si="271"/>
        <v>0.166256157635468</v>
      </c>
      <c r="V763" s="1">
        <f t="shared" si="272"/>
        <v>0.67725615763546798</v>
      </c>
      <c r="W763" s="1"/>
      <c r="X763" s="17">
        <f t="shared" si="273"/>
        <v>476.54619116545314</v>
      </c>
      <c r="Y763" s="18">
        <f t="shared" si="274"/>
        <v>1872.3757127156628</v>
      </c>
      <c r="Z763" s="2">
        <f t="shared" si="275"/>
        <v>452.71888160718044</v>
      </c>
      <c r="AA763" s="18">
        <f t="shared" si="276"/>
        <v>1778.7569270798795</v>
      </c>
      <c r="AB763" s="2">
        <f t="shared" si="277"/>
        <v>-220.88762820095712</v>
      </c>
      <c r="AC763" s="2">
        <f t="shared" si="278"/>
        <v>177.87569270798795</v>
      </c>
      <c r="AD763" s="2">
        <f t="shared" si="279"/>
        <v>452.71888160718044</v>
      </c>
      <c r="AE763" s="2">
        <f t="shared" si="280"/>
        <v>-1000</v>
      </c>
      <c r="AF763" s="5">
        <f t="shared" si="281"/>
        <v>0.44999999999999996</v>
      </c>
      <c r="AG763" s="5">
        <f t="shared" si="282"/>
        <v>-1</v>
      </c>
      <c r="AH763" s="3">
        <f t="shared" si="283"/>
        <v>202010</v>
      </c>
      <c r="AI763" s="21">
        <v>1.45</v>
      </c>
      <c r="AJ763" s="21">
        <v>2.8</v>
      </c>
      <c r="AK763" s="21">
        <v>1.55</v>
      </c>
      <c r="AL763" s="21">
        <v>2.6</v>
      </c>
      <c r="AO763">
        <f t="shared" si="284"/>
        <v>-190</v>
      </c>
      <c r="AP763">
        <f>IF(E763&lt;F763,G763,H763)</f>
        <v>38</v>
      </c>
      <c r="AQ763">
        <f>IF(E763&lt;F763,H763,G763)</f>
        <v>7</v>
      </c>
    </row>
    <row r="764" spans="2:43" x14ac:dyDescent="0.25">
      <c r="B764" s="24">
        <v>44122</v>
      </c>
      <c r="C764" s="20" t="s">
        <v>41</v>
      </c>
      <c r="D764" s="20" t="s">
        <v>40</v>
      </c>
      <c r="E764" s="2">
        <v>-200</v>
      </c>
      <c r="F764" s="2">
        <v>170.00000000000003</v>
      </c>
      <c r="G764">
        <v>42</v>
      </c>
      <c r="H764">
        <v>36</v>
      </c>
      <c r="I764" s="9"/>
      <c r="J764" s="2" t="str">
        <f t="shared" si="285"/>
        <v>Tennessee Titans</v>
      </c>
      <c r="K764" s="2" t="str">
        <f t="shared" si="286"/>
        <v>Houston Texans</v>
      </c>
      <c r="L764" s="17">
        <f t="shared" si="287"/>
        <v>-200</v>
      </c>
      <c r="M764" s="18">
        <f t="shared" si="288"/>
        <v>170.00000000000003</v>
      </c>
      <c r="N764" s="4">
        <f t="shared" si="266"/>
        <v>1.54</v>
      </c>
      <c r="O764" s="4">
        <f t="shared" si="267"/>
        <v>2.65</v>
      </c>
      <c r="P764" s="4"/>
      <c r="Q764" s="4"/>
      <c r="R764" s="1">
        <f t="shared" si="268"/>
        <v>0.64935064935064934</v>
      </c>
      <c r="S764" s="1">
        <f t="shared" si="269"/>
        <v>0.37735849056603776</v>
      </c>
      <c r="T764" s="1">
        <f t="shared" si="270"/>
        <v>2.6014319809069208E-2</v>
      </c>
      <c r="U764" s="1">
        <f t="shared" si="271"/>
        <v>0.13599607939230579</v>
      </c>
      <c r="V764" s="1">
        <f t="shared" si="272"/>
        <v>0.64699607939230575</v>
      </c>
      <c r="W764" s="1"/>
      <c r="X764" s="17">
        <f t="shared" si="273"/>
        <v>545.60441995143913</v>
      </c>
      <c r="Y764" s="18">
        <f t="shared" si="274"/>
        <v>1648.1806912014345</v>
      </c>
      <c r="Z764" s="2">
        <f t="shared" si="275"/>
        <v>518.32419895386715</v>
      </c>
      <c r="AA764" s="18">
        <f t="shared" si="276"/>
        <v>1565.7716566413626</v>
      </c>
      <c r="AB764" s="2">
        <f t="shared" si="277"/>
        <v>-192.92944493394256</v>
      </c>
      <c r="AC764" s="2">
        <f t="shared" si="278"/>
        <v>156.57716566413626</v>
      </c>
      <c r="AD764" s="2">
        <f t="shared" si="279"/>
        <v>518.32419895386715</v>
      </c>
      <c r="AE764" s="2">
        <f t="shared" si="280"/>
        <v>-1000</v>
      </c>
      <c r="AF764" s="5">
        <f t="shared" si="281"/>
        <v>0.54</v>
      </c>
      <c r="AG764" s="5">
        <f t="shared" si="282"/>
        <v>-1</v>
      </c>
      <c r="AH764" s="3">
        <f t="shared" si="283"/>
        <v>202010</v>
      </c>
      <c r="AI764" s="21">
        <v>1.54</v>
      </c>
      <c r="AJ764" s="21">
        <v>2.65</v>
      </c>
      <c r="AK764" s="21">
        <v>1.5</v>
      </c>
      <c r="AL764" s="21">
        <v>2.7</v>
      </c>
      <c r="AO764">
        <f t="shared" si="284"/>
        <v>-200</v>
      </c>
      <c r="AP764">
        <f>IF(E764&lt;F764,G764,H764)</f>
        <v>42</v>
      </c>
      <c r="AQ764">
        <f>IF(E764&lt;F764,H764,G764)</f>
        <v>36</v>
      </c>
    </row>
    <row r="765" spans="2:43" x14ac:dyDescent="0.25">
      <c r="B765" s="24">
        <v>44117</v>
      </c>
      <c r="C765" s="20" t="s">
        <v>41</v>
      </c>
      <c r="D765" s="20" t="s">
        <v>24</v>
      </c>
      <c r="E765" s="2">
        <v>160</v>
      </c>
      <c r="F765" s="2">
        <v>-181.81818181818181</v>
      </c>
      <c r="G765">
        <v>42</v>
      </c>
      <c r="H765">
        <v>16</v>
      </c>
      <c r="I765" s="9"/>
      <c r="J765" s="2" t="str">
        <f t="shared" si="285"/>
        <v>Buffalo Bills</v>
      </c>
      <c r="K765" s="2" t="str">
        <f t="shared" si="286"/>
        <v>Tennessee Titans</v>
      </c>
      <c r="L765" s="17">
        <f t="shared" si="287"/>
        <v>-181.81818181818181</v>
      </c>
      <c r="M765" s="18">
        <f t="shared" si="288"/>
        <v>160</v>
      </c>
      <c r="N765" s="4">
        <f t="shared" si="266"/>
        <v>1.55</v>
      </c>
      <c r="O765" s="4">
        <f t="shared" si="267"/>
        <v>2.6</v>
      </c>
      <c r="P765" s="4"/>
      <c r="Q765" s="4"/>
      <c r="R765" s="1">
        <f t="shared" si="268"/>
        <v>0.64516129032258063</v>
      </c>
      <c r="S765" s="1">
        <f t="shared" si="269"/>
        <v>0.38461538461538458</v>
      </c>
      <c r="T765" s="1">
        <f t="shared" si="270"/>
        <v>2.8915662650602414E-2</v>
      </c>
      <c r="U765" s="1">
        <f t="shared" si="271"/>
        <v>0.13027295285359802</v>
      </c>
      <c r="V765" s="1">
        <f t="shared" si="272"/>
        <v>0.64127295285359809</v>
      </c>
      <c r="W765" s="1"/>
      <c r="X765" s="17">
        <f t="shared" si="273"/>
        <v>559.39837404665798</v>
      </c>
      <c r="Y765" s="18">
        <f t="shared" si="274"/>
        <v>1609.5378726032154</v>
      </c>
      <c r="Z765" s="2">
        <f t="shared" si="275"/>
        <v>531.42845534432502</v>
      </c>
      <c r="AA765" s="18">
        <f t="shared" si="276"/>
        <v>1529.0609789730545</v>
      </c>
      <c r="AB765" s="2">
        <f t="shared" si="277"/>
        <v>-188.17208411470486</v>
      </c>
      <c r="AC765" s="2">
        <f t="shared" si="278"/>
        <v>152.90609789730544</v>
      </c>
      <c r="AD765" s="2">
        <f t="shared" si="279"/>
        <v>-1000</v>
      </c>
      <c r="AE765" s="2">
        <f t="shared" si="280"/>
        <v>1529.0609789730545</v>
      </c>
      <c r="AF765" s="5">
        <f t="shared" si="281"/>
        <v>-1</v>
      </c>
      <c r="AG765" s="5">
        <f t="shared" si="282"/>
        <v>1.6</v>
      </c>
      <c r="AH765" s="3">
        <f t="shared" si="283"/>
        <v>202010</v>
      </c>
      <c r="AI765" s="21">
        <v>2.6</v>
      </c>
      <c r="AJ765" s="21">
        <v>1.55</v>
      </c>
      <c r="AK765" s="21">
        <v>2.6</v>
      </c>
      <c r="AL765" s="21">
        <v>1.55</v>
      </c>
      <c r="AO765">
        <f t="shared" si="284"/>
        <v>-190</v>
      </c>
      <c r="AP765">
        <f>IF(E765&lt;F765,G765,H765)</f>
        <v>16</v>
      </c>
      <c r="AQ765">
        <f>IF(E765&lt;F765,H765,G765)</f>
        <v>42</v>
      </c>
    </row>
    <row r="766" spans="2:43" x14ac:dyDescent="0.25">
      <c r="B766" s="24">
        <v>44116</v>
      </c>
      <c r="C766" s="20" t="s">
        <v>43</v>
      </c>
      <c r="D766" s="20" t="s">
        <v>31</v>
      </c>
      <c r="E766" s="2">
        <v>-333.33333333333326</v>
      </c>
      <c r="F766" s="2">
        <v>265</v>
      </c>
      <c r="G766">
        <v>30</v>
      </c>
      <c r="H766">
        <v>27</v>
      </c>
      <c r="I766" s="9"/>
      <c r="J766" s="2" t="str">
        <f t="shared" si="285"/>
        <v>New Orleans Saints</v>
      </c>
      <c r="K766" s="2" t="str">
        <f t="shared" si="286"/>
        <v>Los Angeles Chargers</v>
      </c>
      <c r="L766" s="17">
        <f t="shared" si="287"/>
        <v>-333.33333333333326</v>
      </c>
      <c r="M766" s="18">
        <f t="shared" si="288"/>
        <v>265</v>
      </c>
      <c r="N766" s="4">
        <f t="shared" si="266"/>
        <v>1.27</v>
      </c>
      <c r="O766" s="4">
        <f t="shared" si="267"/>
        <v>3.8</v>
      </c>
      <c r="P766" s="4"/>
      <c r="Q766" s="4"/>
      <c r="R766" s="1">
        <f t="shared" si="268"/>
        <v>0.78740157480314954</v>
      </c>
      <c r="S766" s="1">
        <f t="shared" si="269"/>
        <v>0.26315789473684209</v>
      </c>
      <c r="T766" s="1">
        <f t="shared" si="270"/>
        <v>4.8126232741617536E-2</v>
      </c>
      <c r="U766" s="1">
        <f t="shared" si="271"/>
        <v>0.26212184003315375</v>
      </c>
      <c r="V766" s="1">
        <f t="shared" si="272"/>
        <v>0.77312184003315376</v>
      </c>
      <c r="W766" s="1"/>
      <c r="X766" s="17">
        <f t="shared" si="273"/>
        <v>293.45718645992071</v>
      </c>
      <c r="Y766" s="18">
        <f t="shared" si="274"/>
        <v>2909.583445130711</v>
      </c>
      <c r="Z766" s="2">
        <f t="shared" si="275"/>
        <v>278.78432713692467</v>
      </c>
      <c r="AA766" s="18">
        <f t="shared" si="276"/>
        <v>2764.1042728741754</v>
      </c>
      <c r="AB766" s="2">
        <f t="shared" si="277"/>
        <v>-358.70022187755586</v>
      </c>
      <c r="AC766" s="2">
        <f t="shared" si="278"/>
        <v>276.41042728741752</v>
      </c>
      <c r="AD766" s="2">
        <f t="shared" si="279"/>
        <v>278.78432713692467</v>
      </c>
      <c r="AE766" s="2">
        <f t="shared" si="280"/>
        <v>-1000</v>
      </c>
      <c r="AF766" s="5">
        <f t="shared" si="281"/>
        <v>0.27</v>
      </c>
      <c r="AG766" s="5">
        <f t="shared" si="282"/>
        <v>-1</v>
      </c>
      <c r="AH766" s="3">
        <f t="shared" si="283"/>
        <v>202010</v>
      </c>
      <c r="AI766" s="21">
        <v>1.27</v>
      </c>
      <c r="AJ766" s="21">
        <v>3.8</v>
      </c>
      <c r="AK766" s="21">
        <v>1.3</v>
      </c>
      <c r="AL766" s="21">
        <v>3.65</v>
      </c>
      <c r="AO766">
        <f t="shared" si="284"/>
        <v>-400</v>
      </c>
      <c r="AP766">
        <f>IF(E766&lt;F766,G766,H766)</f>
        <v>30</v>
      </c>
      <c r="AQ766">
        <f>IF(E766&lt;F766,H766,G766)</f>
        <v>27</v>
      </c>
    </row>
    <row r="767" spans="2:43" x14ac:dyDescent="0.25">
      <c r="B767" s="24">
        <v>44115</v>
      </c>
      <c r="C767" s="20" t="s">
        <v>32</v>
      </c>
      <c r="D767" s="20" t="s">
        <v>29</v>
      </c>
      <c r="E767" s="2">
        <v>-322.58064516129025</v>
      </c>
      <c r="F767" s="2">
        <v>260</v>
      </c>
      <c r="G767">
        <v>27</v>
      </c>
      <c r="H767">
        <v>26</v>
      </c>
      <c r="I767" s="9"/>
      <c r="J767" s="2" t="str">
        <f t="shared" si="285"/>
        <v>Seattle Seahawks</v>
      </c>
      <c r="K767" s="2" t="str">
        <f t="shared" si="286"/>
        <v>Minnesota Vikings</v>
      </c>
      <c r="L767" s="17">
        <f t="shared" si="287"/>
        <v>-322.58064516129025</v>
      </c>
      <c r="M767" s="18">
        <f t="shared" si="288"/>
        <v>260</v>
      </c>
      <c r="N767" s="4">
        <f t="shared" si="266"/>
        <v>1.3</v>
      </c>
      <c r="O767" s="4">
        <f t="shared" si="267"/>
        <v>3.65</v>
      </c>
      <c r="P767" s="4"/>
      <c r="Q767" s="4"/>
      <c r="R767" s="1">
        <f t="shared" si="268"/>
        <v>0.76923076923076916</v>
      </c>
      <c r="S767" s="1">
        <f t="shared" si="269"/>
        <v>0.27397260273972601</v>
      </c>
      <c r="T767" s="1">
        <f t="shared" si="270"/>
        <v>4.1414141414141459E-2</v>
      </c>
      <c r="U767" s="1">
        <f t="shared" si="271"/>
        <v>0.24762908324552158</v>
      </c>
      <c r="V767" s="1">
        <f t="shared" si="272"/>
        <v>0.75862908324552158</v>
      </c>
      <c r="W767" s="1"/>
      <c r="X767" s="17">
        <f t="shared" si="273"/>
        <v>318.16723361284784</v>
      </c>
      <c r="Y767" s="18">
        <f t="shared" si="274"/>
        <v>2708.5523787535408</v>
      </c>
      <c r="Z767" s="2">
        <f t="shared" si="275"/>
        <v>302.25887193220541</v>
      </c>
      <c r="AA767" s="18">
        <f t="shared" si="276"/>
        <v>2573.1247598158634</v>
      </c>
      <c r="AB767" s="2">
        <f t="shared" si="277"/>
        <v>-330.84223255630133</v>
      </c>
      <c r="AC767" s="2">
        <f t="shared" si="278"/>
        <v>257.31247598158632</v>
      </c>
      <c r="AD767" s="2">
        <f t="shared" si="279"/>
        <v>302.25887193220541</v>
      </c>
      <c r="AE767" s="2">
        <f t="shared" si="280"/>
        <v>-1000</v>
      </c>
      <c r="AF767" s="5">
        <f t="shared" si="281"/>
        <v>0.30000000000000004</v>
      </c>
      <c r="AG767" s="5">
        <f t="shared" si="282"/>
        <v>-1</v>
      </c>
      <c r="AH767" s="3">
        <f t="shared" si="283"/>
        <v>202010</v>
      </c>
      <c r="AI767" s="21">
        <v>1.3</v>
      </c>
      <c r="AJ767" s="21">
        <v>3.65</v>
      </c>
      <c r="AK767" s="21">
        <v>1.31</v>
      </c>
      <c r="AL767" s="21">
        <v>3.6</v>
      </c>
      <c r="AO767">
        <f t="shared" si="284"/>
        <v>-400</v>
      </c>
      <c r="AP767">
        <f>IF(E767&lt;F767,G767,H767)</f>
        <v>27</v>
      </c>
      <c r="AQ767">
        <f>IF(E767&lt;F767,H767,G767)</f>
        <v>26</v>
      </c>
    </row>
    <row r="768" spans="2:43" x14ac:dyDescent="0.25">
      <c r="B768" s="24">
        <v>44115</v>
      </c>
      <c r="C768" s="20" t="s">
        <v>46</v>
      </c>
      <c r="D768" s="20" t="s">
        <v>39</v>
      </c>
      <c r="E768" s="2">
        <v>-111.11111111111113</v>
      </c>
      <c r="F768" s="2">
        <v>-111.11111111111113</v>
      </c>
      <c r="G768">
        <v>32</v>
      </c>
      <c r="H768">
        <v>23</v>
      </c>
      <c r="I768" s="9"/>
      <c r="J768" s="2" t="str">
        <f t="shared" si="285"/>
        <v>Cleveland Browns</v>
      </c>
      <c r="K768" s="2" t="str">
        <f t="shared" si="286"/>
        <v>Indianapolis Colts</v>
      </c>
      <c r="L768" s="17">
        <f t="shared" si="287"/>
        <v>-111.11111111111113</v>
      </c>
      <c r="M768" s="18">
        <f t="shared" si="288"/>
        <v>-111.11111111111113</v>
      </c>
      <c r="N768" s="4">
        <f t="shared" si="266"/>
        <v>2.2000000000000002</v>
      </c>
      <c r="O768" s="4">
        <f t="shared" si="267"/>
        <v>1.71</v>
      </c>
      <c r="P768" s="4"/>
      <c r="Q768" s="4"/>
      <c r="R768" s="1">
        <f t="shared" si="268"/>
        <v>0.45454545454545453</v>
      </c>
      <c r="S768" s="1">
        <f t="shared" si="269"/>
        <v>0.58479532163742687</v>
      </c>
      <c r="T768" s="1">
        <f t="shared" si="270"/>
        <v>3.7851662404092101E-2</v>
      </c>
      <c r="U768" s="1">
        <f t="shared" si="271"/>
        <v>6.5124933545986169E-2</v>
      </c>
      <c r="V768" s="1">
        <f t="shared" si="272"/>
        <v>0.44587506645401387</v>
      </c>
      <c r="W768" s="1"/>
      <c r="X768" s="17">
        <f t="shared" si="273"/>
        <v>1242.7807142320592</v>
      </c>
      <c r="Y768" s="18">
        <f t="shared" si="274"/>
        <v>731.5297219847937</v>
      </c>
      <c r="Z768" s="2">
        <f t="shared" si="275"/>
        <v>1180.6416785204563</v>
      </c>
      <c r="AA768" s="18">
        <f t="shared" si="276"/>
        <v>694.95323588555402</v>
      </c>
      <c r="AB768" s="2">
        <f t="shared" si="277"/>
        <v>118.06416785204563</v>
      </c>
      <c r="AC768" s="2">
        <f t="shared" si="278"/>
        <v>-143.89457424796876</v>
      </c>
      <c r="AD768" s="2">
        <f t="shared" si="279"/>
        <v>-1000</v>
      </c>
      <c r="AE768" s="2">
        <f t="shared" si="280"/>
        <v>694.95323588555402</v>
      </c>
      <c r="AF768" s="5">
        <f t="shared" si="281"/>
        <v>-1</v>
      </c>
      <c r="AG768" s="5">
        <f t="shared" si="282"/>
        <v>0.71</v>
      </c>
      <c r="AH768" s="3">
        <f t="shared" si="283"/>
        <v>202010</v>
      </c>
      <c r="AI768" s="21">
        <v>2.2000000000000002</v>
      </c>
      <c r="AJ768" s="21">
        <v>1.71</v>
      </c>
      <c r="AK768" s="21">
        <v>1.9</v>
      </c>
      <c r="AL768" s="21">
        <v>1.9</v>
      </c>
      <c r="AO768">
        <f t="shared" si="284"/>
        <v>-120</v>
      </c>
      <c r="AP768">
        <f>IF(E768&lt;F768,G768,H768)</f>
        <v>23</v>
      </c>
      <c r="AQ768">
        <f>IF(E768&lt;F768,H768,G768)</f>
        <v>32</v>
      </c>
    </row>
    <row r="769" spans="2:43" x14ac:dyDescent="0.25">
      <c r="B769" s="24">
        <v>44115</v>
      </c>
      <c r="C769" s="20" t="s">
        <v>23</v>
      </c>
      <c r="D769" s="20" t="s">
        <v>25</v>
      </c>
      <c r="E769" s="2">
        <v>-400</v>
      </c>
      <c r="F769" s="2">
        <v>320</v>
      </c>
      <c r="G769">
        <v>37</v>
      </c>
      <c r="H769">
        <v>34</v>
      </c>
      <c r="I769" s="9"/>
      <c r="J769" s="2" t="str">
        <f t="shared" si="285"/>
        <v>Dallas Cowboys</v>
      </c>
      <c r="K769" s="2" t="str">
        <f t="shared" si="286"/>
        <v>New York Giants</v>
      </c>
      <c r="L769" s="17">
        <f t="shared" si="287"/>
        <v>-400</v>
      </c>
      <c r="M769" s="18">
        <f t="shared" si="288"/>
        <v>320</v>
      </c>
      <c r="N769" s="4">
        <f t="shared" si="266"/>
        <v>1.23</v>
      </c>
      <c r="O769" s="4">
        <f t="shared" si="267"/>
        <v>4.25</v>
      </c>
      <c r="P769" s="4"/>
      <c r="Q769" s="4"/>
      <c r="R769" s="1">
        <f t="shared" si="268"/>
        <v>0.81300813008130079</v>
      </c>
      <c r="S769" s="1">
        <f t="shared" si="269"/>
        <v>0.23529411764705882</v>
      </c>
      <c r="T769" s="1">
        <f t="shared" si="270"/>
        <v>4.6076642335766471E-2</v>
      </c>
      <c r="U769" s="1">
        <f t="shared" si="271"/>
        <v>0.28885700621712096</v>
      </c>
      <c r="V769" s="1">
        <f t="shared" si="272"/>
        <v>0.79985700621712097</v>
      </c>
      <c r="W769" s="1"/>
      <c r="X769" s="17">
        <f t="shared" si="273"/>
        <v>250.2234677288684</v>
      </c>
      <c r="Y769" s="18">
        <f t="shared" si="274"/>
        <v>3342.2645955042926</v>
      </c>
      <c r="Z769" s="2">
        <f t="shared" si="275"/>
        <v>237.71229434242497</v>
      </c>
      <c r="AA769" s="18">
        <f t="shared" si="276"/>
        <v>3175.151365729078</v>
      </c>
      <c r="AB769" s="2">
        <f t="shared" si="277"/>
        <v>-420.67660100049278</v>
      </c>
      <c r="AC769" s="2">
        <f t="shared" si="278"/>
        <v>317.51513657290781</v>
      </c>
      <c r="AD769" s="2">
        <f t="shared" si="279"/>
        <v>237.71229434242497</v>
      </c>
      <c r="AE769" s="2">
        <f t="shared" si="280"/>
        <v>-1000</v>
      </c>
      <c r="AF769" s="5">
        <f t="shared" si="281"/>
        <v>0.22999999999999998</v>
      </c>
      <c r="AG769" s="5">
        <f t="shared" si="282"/>
        <v>-1</v>
      </c>
      <c r="AH769" s="3">
        <f t="shared" si="283"/>
        <v>202010</v>
      </c>
      <c r="AI769" s="21">
        <v>1.23</v>
      </c>
      <c r="AJ769" s="21">
        <v>4.25</v>
      </c>
      <c r="AK769" s="21">
        <v>1.25</v>
      </c>
      <c r="AL769" s="21">
        <v>4.2</v>
      </c>
      <c r="AO769">
        <f t="shared" si="284"/>
        <v>-400</v>
      </c>
      <c r="AP769">
        <f>IF(E769&lt;F769,G769,H769)</f>
        <v>37</v>
      </c>
      <c r="AQ769">
        <f>IF(E769&lt;F769,H769,G769)</f>
        <v>34</v>
      </c>
    </row>
    <row r="770" spans="2:43" x14ac:dyDescent="0.25">
      <c r="B770" s="24">
        <v>44115</v>
      </c>
      <c r="C770" s="20" t="s">
        <v>22</v>
      </c>
      <c r="D770" s="20" t="s">
        <v>30</v>
      </c>
      <c r="E770" s="2">
        <v>-384.61538461538458</v>
      </c>
      <c r="F770" s="2">
        <v>300</v>
      </c>
      <c r="G770">
        <v>17</v>
      </c>
      <c r="H770">
        <v>43</v>
      </c>
      <c r="I770" s="9"/>
      <c r="J770" s="2" t="str">
        <f t="shared" si="285"/>
        <v>San Francisco 49ers</v>
      </c>
      <c r="K770" s="2" t="str">
        <f t="shared" si="286"/>
        <v>Miami Dolphins</v>
      </c>
      <c r="L770" s="17">
        <f t="shared" si="287"/>
        <v>-384.61538461538458</v>
      </c>
      <c r="M770" s="18">
        <f t="shared" si="288"/>
        <v>300</v>
      </c>
      <c r="N770" s="4">
        <f t="shared" si="266"/>
        <v>1.25</v>
      </c>
      <c r="O770" s="4">
        <f t="shared" si="267"/>
        <v>4.2</v>
      </c>
      <c r="P770" s="4"/>
      <c r="Q770" s="4"/>
      <c r="R770" s="1">
        <f t="shared" si="268"/>
        <v>0.8</v>
      </c>
      <c r="S770" s="1">
        <f t="shared" si="269"/>
        <v>0.23809523809523808</v>
      </c>
      <c r="T770" s="1">
        <f t="shared" si="270"/>
        <v>3.669724770642202E-2</v>
      </c>
      <c r="U770" s="1">
        <f t="shared" si="271"/>
        <v>0.28095238095238095</v>
      </c>
      <c r="V770" s="1">
        <f t="shared" si="272"/>
        <v>0.79195238095238096</v>
      </c>
      <c r="W770" s="1"/>
      <c r="X770" s="17">
        <f t="shared" si="273"/>
        <v>262.7021826709157</v>
      </c>
      <c r="Y770" s="18">
        <f t="shared" si="274"/>
        <v>3204.8956988858595</v>
      </c>
      <c r="Z770" s="2">
        <f t="shared" si="275"/>
        <v>249.56707353736991</v>
      </c>
      <c r="AA770" s="18">
        <f t="shared" si="276"/>
        <v>3044.6509139415662</v>
      </c>
      <c r="AB770" s="2">
        <f t="shared" si="277"/>
        <v>-400.69388394309198</v>
      </c>
      <c r="AC770" s="2">
        <f t="shared" si="278"/>
        <v>304.46509139415662</v>
      </c>
      <c r="AD770" s="2">
        <f t="shared" si="279"/>
        <v>-1000</v>
      </c>
      <c r="AE770" s="2">
        <f t="shared" si="280"/>
        <v>3044.6509139415662</v>
      </c>
      <c r="AF770" s="5">
        <f t="shared" si="281"/>
        <v>-1</v>
      </c>
      <c r="AG770" s="5">
        <f t="shared" si="282"/>
        <v>3.2</v>
      </c>
      <c r="AH770" s="3">
        <f t="shared" si="283"/>
        <v>202010</v>
      </c>
      <c r="AI770" s="21">
        <v>1.25</v>
      </c>
      <c r="AJ770" s="21">
        <v>4.2</v>
      </c>
      <c r="AK770" s="21">
        <v>1.26</v>
      </c>
      <c r="AL770" s="21">
        <v>4</v>
      </c>
      <c r="AO770">
        <f t="shared" si="284"/>
        <v>-400</v>
      </c>
      <c r="AP770">
        <f>IF(E770&lt;F770,G770,H770)</f>
        <v>17</v>
      </c>
      <c r="AQ770">
        <f>IF(E770&lt;F770,H770,G770)</f>
        <v>43</v>
      </c>
    </row>
    <row r="771" spans="2:43" x14ac:dyDescent="0.25">
      <c r="B771" s="24">
        <v>44115</v>
      </c>
      <c r="C771" s="20" t="s">
        <v>35</v>
      </c>
      <c r="D771" s="20" t="s">
        <v>44</v>
      </c>
      <c r="E771" s="2">
        <v>-140.84507042253523</v>
      </c>
      <c r="F771" s="2">
        <v>120.00000000000001</v>
      </c>
      <c r="G771">
        <v>16</v>
      </c>
      <c r="H771">
        <v>23</v>
      </c>
      <c r="I771" s="9"/>
      <c r="J771" s="2" t="str">
        <f t="shared" si="285"/>
        <v>Atlanta Falcons</v>
      </c>
      <c r="K771" s="2" t="str">
        <f t="shared" si="286"/>
        <v>Carolina Panthers</v>
      </c>
      <c r="L771" s="17">
        <f t="shared" si="287"/>
        <v>-140.84507042253523</v>
      </c>
      <c r="M771" s="18">
        <f t="shared" si="288"/>
        <v>120.00000000000001</v>
      </c>
      <c r="N771" s="4">
        <f t="shared" si="266"/>
        <v>1.74</v>
      </c>
      <c r="O771" s="4">
        <f t="shared" si="267"/>
        <v>2.15</v>
      </c>
      <c r="P771" s="4"/>
      <c r="Q771" s="4"/>
      <c r="R771" s="1">
        <f t="shared" si="268"/>
        <v>0.57471264367816088</v>
      </c>
      <c r="S771" s="1">
        <f t="shared" si="269"/>
        <v>0.46511627906976744</v>
      </c>
      <c r="T771" s="1">
        <f t="shared" si="270"/>
        <v>3.8303341902313659E-2</v>
      </c>
      <c r="U771" s="1">
        <f t="shared" si="271"/>
        <v>5.4798182304196724E-2</v>
      </c>
      <c r="V771" s="1">
        <f t="shared" si="272"/>
        <v>0.56579818230419676</v>
      </c>
      <c r="W771" s="1"/>
      <c r="X771" s="17">
        <f t="shared" si="273"/>
        <v>767.41465645493759</v>
      </c>
      <c r="Y771" s="18">
        <f t="shared" si="274"/>
        <v>1185.8985221458363</v>
      </c>
      <c r="Z771" s="2">
        <f t="shared" si="275"/>
        <v>729.04392363219063</v>
      </c>
      <c r="AA771" s="18">
        <f t="shared" si="276"/>
        <v>1126.6035960385445</v>
      </c>
      <c r="AB771" s="2">
        <f t="shared" si="277"/>
        <v>-137.16594673992637</v>
      </c>
      <c r="AC771" s="2">
        <f t="shared" si="278"/>
        <v>112.66035960385446</v>
      </c>
      <c r="AD771" s="2">
        <f t="shared" si="279"/>
        <v>-1000</v>
      </c>
      <c r="AE771" s="2">
        <f t="shared" si="280"/>
        <v>1126.6035960385445</v>
      </c>
      <c r="AF771" s="5">
        <f t="shared" si="281"/>
        <v>-1</v>
      </c>
      <c r="AG771" s="5">
        <f t="shared" si="282"/>
        <v>1.1499999999999999</v>
      </c>
      <c r="AH771" s="3">
        <f t="shared" si="283"/>
        <v>202010</v>
      </c>
      <c r="AI771" s="21">
        <v>1.74</v>
      </c>
      <c r="AJ771" s="21">
        <v>2.15</v>
      </c>
      <c r="AK771" s="21">
        <v>1.71</v>
      </c>
      <c r="AL771" s="21">
        <v>2.2000000000000002</v>
      </c>
      <c r="AO771">
        <f t="shared" si="284"/>
        <v>-150</v>
      </c>
      <c r="AP771">
        <f>IF(E771&lt;F771,G771,H771)</f>
        <v>16</v>
      </c>
      <c r="AQ771">
        <f>IF(E771&lt;F771,H771,G771)</f>
        <v>23</v>
      </c>
    </row>
    <row r="772" spans="2:43" x14ac:dyDescent="0.25">
      <c r="B772" s="24">
        <v>44115</v>
      </c>
      <c r="C772" s="20" t="s">
        <v>28</v>
      </c>
      <c r="D772" s="20" t="s">
        <v>21</v>
      </c>
      <c r="E772" s="2">
        <v>-769.23076923076985</v>
      </c>
      <c r="F772" s="2">
        <v>525</v>
      </c>
      <c r="G772">
        <v>27</v>
      </c>
      <c r="H772">
        <v>3</v>
      </c>
      <c r="I772" s="9"/>
      <c r="J772" s="2" t="str">
        <f t="shared" si="285"/>
        <v>Baltimore Ravens</v>
      </c>
      <c r="K772" s="2" t="str">
        <f t="shared" si="286"/>
        <v>Cincinnati Bengals</v>
      </c>
      <c r="L772" s="17">
        <f t="shared" si="287"/>
        <v>-769.23076923076985</v>
      </c>
      <c r="M772" s="18">
        <f t="shared" si="288"/>
        <v>525</v>
      </c>
      <c r="N772" s="4">
        <f t="shared" si="266"/>
        <v>1.1100000000000001</v>
      </c>
      <c r="O772" s="4">
        <f t="shared" si="267"/>
        <v>7</v>
      </c>
      <c r="P772" s="4"/>
      <c r="Q772" s="4"/>
      <c r="R772" s="1">
        <f t="shared" si="268"/>
        <v>0.9009009009009008</v>
      </c>
      <c r="S772" s="1">
        <f t="shared" si="269"/>
        <v>0.14285714285714285</v>
      </c>
      <c r="T772" s="1">
        <f t="shared" si="270"/>
        <v>4.1923551171393236E-2</v>
      </c>
      <c r="U772" s="1">
        <f t="shared" si="271"/>
        <v>0.379021879021879</v>
      </c>
      <c r="V772" s="1">
        <f t="shared" si="272"/>
        <v>0.89002187902187901</v>
      </c>
      <c r="W772" s="1"/>
      <c r="X772" s="17">
        <f t="shared" si="273"/>
        <v>123.56788475692903</v>
      </c>
      <c r="Y772" s="18">
        <f t="shared" si="274"/>
        <v>5887.3281029596874</v>
      </c>
      <c r="Z772" s="2">
        <f t="shared" si="275"/>
        <v>117.38949051908257</v>
      </c>
      <c r="AA772" s="18">
        <f t="shared" si="276"/>
        <v>5592.9616978117028</v>
      </c>
      <c r="AB772" s="2">
        <f t="shared" si="277"/>
        <v>-851.86501413211454</v>
      </c>
      <c r="AC772" s="2">
        <f t="shared" si="278"/>
        <v>559.29616978117031</v>
      </c>
      <c r="AD772" s="2">
        <f t="shared" si="279"/>
        <v>117.38949051908257</v>
      </c>
      <c r="AE772" s="2">
        <f t="shared" si="280"/>
        <v>-1000</v>
      </c>
      <c r="AF772" s="5">
        <f t="shared" si="281"/>
        <v>0.1100000000000001</v>
      </c>
      <c r="AG772" s="5">
        <f t="shared" si="282"/>
        <v>-1</v>
      </c>
      <c r="AH772" s="3">
        <f t="shared" si="283"/>
        <v>202010</v>
      </c>
      <c r="AI772" s="21">
        <v>1.1100000000000001</v>
      </c>
      <c r="AJ772" s="21">
        <v>7</v>
      </c>
      <c r="AK772" s="21">
        <v>1.1299999999999999</v>
      </c>
      <c r="AL772" s="21">
        <v>6.25</v>
      </c>
      <c r="AO772">
        <f t="shared" si="284"/>
        <v>-800</v>
      </c>
      <c r="AP772">
        <f>IF(E772&lt;F772,G772,H772)</f>
        <v>27</v>
      </c>
      <c r="AQ772">
        <f>IF(E772&lt;F772,H772,G772)</f>
        <v>3</v>
      </c>
    </row>
    <row r="773" spans="2:43" x14ac:dyDescent="0.25">
      <c r="B773" s="24">
        <v>44115</v>
      </c>
      <c r="C773" s="20" t="s">
        <v>40</v>
      </c>
      <c r="D773" s="20" t="s">
        <v>26</v>
      </c>
      <c r="E773" s="2">
        <v>-250.00000000000006</v>
      </c>
      <c r="F773" s="2">
        <v>204.99999999999997</v>
      </c>
      <c r="G773">
        <v>30</v>
      </c>
      <c r="H773">
        <v>14</v>
      </c>
      <c r="I773" s="9"/>
      <c r="J773" s="2" t="str">
        <f t="shared" si="285"/>
        <v>Houston Texans</v>
      </c>
      <c r="K773" s="2" t="str">
        <f t="shared" si="286"/>
        <v>Jacksonville Jaguars</v>
      </c>
      <c r="L773" s="17">
        <f t="shared" si="287"/>
        <v>-250.00000000000006</v>
      </c>
      <c r="M773" s="18">
        <f t="shared" si="288"/>
        <v>204.99999999999997</v>
      </c>
      <c r="N773" s="4">
        <f t="shared" ref="N773:N836" si="289">IF(E773&lt;0,AI773,AJ773)</f>
        <v>1.35</v>
      </c>
      <c r="O773" s="4">
        <f t="shared" ref="O773:O836" si="290">IF(E773&lt;0,AJ773,AI773)</f>
        <v>3.3</v>
      </c>
      <c r="P773" s="4"/>
      <c r="Q773" s="4"/>
      <c r="R773" s="1">
        <f t="shared" ref="R773:R836" si="291">1/N773</f>
        <v>0.7407407407407407</v>
      </c>
      <c r="S773" s="1">
        <f t="shared" ref="S773:S836" si="292">1/O773</f>
        <v>0.30303030303030304</v>
      </c>
      <c r="T773" s="1">
        <f t="shared" ref="T773:T836" si="293">1-N773*O773/(N773+O773)</f>
        <v>4.1935483870967794E-2</v>
      </c>
      <c r="U773" s="1">
        <f t="shared" ref="U773:U836" si="294">ABS(R773-S773)/2</f>
        <v>0.21885521885521883</v>
      </c>
      <c r="V773" s="1">
        <f t="shared" ref="V773:V836" si="295">V$1+IF(N773&lt;=O773,U773,-U773)</f>
        <v>0.72985521885521887</v>
      </c>
      <c r="W773" s="1"/>
      <c r="X773" s="17">
        <f t="shared" ref="X773:X836" si="296">(1/V773-1)*1000</f>
        <v>370.13475298361828</v>
      </c>
      <c r="Y773" s="18">
        <f t="shared" ref="Y773:Y836" si="297">1000000/(X773+W$1)-X$1</f>
        <v>2363.8563841328437</v>
      </c>
      <c r="Z773" s="2">
        <f t="shared" ref="Z773:Z836" si="298">X773*0.95</f>
        <v>351.62801533443735</v>
      </c>
      <c r="AA773" s="18">
        <f t="shared" ref="AA773:AA836" si="299">Y773*0.95</f>
        <v>2245.6635649262016</v>
      </c>
      <c r="AB773" s="2">
        <f t="shared" ref="AB773:AB836" si="300">IF(Z773&lt;1000,-100000/Z773,Z773/10)</f>
        <v>-284.39144675343596</v>
      </c>
      <c r="AC773" s="2">
        <f t="shared" ref="AC773:AC836" si="301">IF(AA773&lt;1000,-100000/AA773,AA773/10)</f>
        <v>224.56635649262017</v>
      </c>
      <c r="AD773" s="2">
        <f t="shared" ref="AD773:AD836" si="302">IF(AP773&gt;AQ773,Z773,-1000)</f>
        <v>351.62801533443735</v>
      </c>
      <c r="AE773" s="2">
        <f t="shared" ref="AE773:AE836" si="303">IF(AQ773&gt;AP773,AA773,-1000)</f>
        <v>-1000</v>
      </c>
      <c r="AF773" s="5">
        <f t="shared" ref="AF773:AF836" si="304">IF(AP773&gt;AQ773,N773-1,-1)</f>
        <v>0.35000000000000009</v>
      </c>
      <c r="AG773" s="5">
        <f t="shared" ref="AG773:AG836" si="305">IF(AQ773&gt;AP773,O773-1,-1)</f>
        <v>-1</v>
      </c>
      <c r="AH773" s="3">
        <f t="shared" ref="AH773:AH836" si="306">YEAR(B773)*100+MONTH(B773)</f>
        <v>202010</v>
      </c>
      <c r="AI773" s="21">
        <v>1.35</v>
      </c>
      <c r="AJ773" s="21">
        <v>3.3</v>
      </c>
      <c r="AK773" s="21">
        <v>1.4</v>
      </c>
      <c r="AL773" s="21">
        <v>3.05</v>
      </c>
      <c r="AO773">
        <f t="shared" ref="AO773:AO836" si="307">IF(L773&lt;-200,INT(L773/100)*100,INT(L773/10)*10)</f>
        <v>-300</v>
      </c>
      <c r="AP773">
        <f>IF(E773&lt;F773,G773,H773)</f>
        <v>30</v>
      </c>
      <c r="AQ773">
        <f>IF(E773&lt;F773,H773,G773)</f>
        <v>14</v>
      </c>
    </row>
    <row r="774" spans="2:43" x14ac:dyDescent="0.25">
      <c r="B774" s="24">
        <v>44115</v>
      </c>
      <c r="C774" s="20" t="s">
        <v>20</v>
      </c>
      <c r="D774" s="20" t="s">
        <v>50</v>
      </c>
      <c r="E774" s="2">
        <v>-625.00000000000034</v>
      </c>
      <c r="F774" s="2">
        <v>450</v>
      </c>
      <c r="G774">
        <v>32</v>
      </c>
      <c r="H774">
        <v>40</v>
      </c>
      <c r="I774" s="9"/>
      <c r="J774" s="2" t="str">
        <f t="shared" si="285"/>
        <v>Kansas City Chiefs</v>
      </c>
      <c r="K774" s="2" t="str">
        <f t="shared" si="286"/>
        <v>Las Vegas Raiders</v>
      </c>
      <c r="L774" s="17">
        <f t="shared" si="287"/>
        <v>-625.00000000000034</v>
      </c>
      <c r="M774" s="18">
        <f t="shared" si="288"/>
        <v>450</v>
      </c>
      <c r="N774" s="4">
        <f t="shared" si="289"/>
        <v>1.1399999999999999</v>
      </c>
      <c r="O774" s="4">
        <f t="shared" si="290"/>
        <v>6</v>
      </c>
      <c r="P774" s="4"/>
      <c r="Q774" s="4"/>
      <c r="R774" s="1">
        <f t="shared" si="291"/>
        <v>0.87719298245614041</v>
      </c>
      <c r="S774" s="1">
        <f t="shared" si="292"/>
        <v>0.16666666666666666</v>
      </c>
      <c r="T774" s="1">
        <f t="shared" si="293"/>
        <v>4.2016806722689037E-2</v>
      </c>
      <c r="U774" s="1">
        <f t="shared" si="294"/>
        <v>0.35526315789473689</v>
      </c>
      <c r="V774" s="1">
        <f t="shared" si="295"/>
        <v>0.86626315789473685</v>
      </c>
      <c r="W774" s="1"/>
      <c r="X774" s="17">
        <f t="shared" si="296"/>
        <v>154.38361990400384</v>
      </c>
      <c r="Y774" s="18">
        <f t="shared" si="297"/>
        <v>4970.4571397663694</v>
      </c>
      <c r="Z774" s="2">
        <f t="shared" si="298"/>
        <v>146.66443890880365</v>
      </c>
      <c r="AA774" s="18">
        <f t="shared" si="299"/>
        <v>4721.9342827780511</v>
      </c>
      <c r="AB774" s="2">
        <f t="shared" si="300"/>
        <v>-681.8285382878687</v>
      </c>
      <c r="AC774" s="2">
        <f t="shared" si="301"/>
        <v>472.19342827780508</v>
      </c>
      <c r="AD774" s="2">
        <f t="shared" si="302"/>
        <v>-1000</v>
      </c>
      <c r="AE774" s="2">
        <f t="shared" si="303"/>
        <v>4721.9342827780511</v>
      </c>
      <c r="AF774" s="5">
        <f t="shared" si="304"/>
        <v>-1</v>
      </c>
      <c r="AG774" s="5">
        <f t="shared" si="305"/>
        <v>5</v>
      </c>
      <c r="AH774" s="3">
        <f t="shared" si="306"/>
        <v>202010</v>
      </c>
      <c r="AI774" s="21">
        <v>1.1399999999999999</v>
      </c>
      <c r="AJ774" s="21">
        <v>6</v>
      </c>
      <c r="AK774" s="21">
        <v>1.1599999999999999</v>
      </c>
      <c r="AL774" s="21">
        <v>5.5</v>
      </c>
      <c r="AO774">
        <f t="shared" si="307"/>
        <v>-700</v>
      </c>
      <c r="AP774">
        <f>IF(E774&lt;F774,G774,H774)</f>
        <v>32</v>
      </c>
      <c r="AQ774">
        <f>IF(E774&lt;F774,H774,G774)</f>
        <v>40</v>
      </c>
    </row>
    <row r="775" spans="2:43" x14ac:dyDescent="0.25">
      <c r="B775" s="24">
        <v>44115</v>
      </c>
      <c r="C775" s="20" t="s">
        <v>42</v>
      </c>
      <c r="D775" s="20" t="s">
        <v>48</v>
      </c>
      <c r="E775" s="2">
        <v>270</v>
      </c>
      <c r="F775" s="2">
        <v>-344.82758620689651</v>
      </c>
      <c r="G775">
        <v>10</v>
      </c>
      <c r="H775">
        <v>30</v>
      </c>
      <c r="I775" s="9"/>
      <c r="J775" s="2" t="str">
        <f t="shared" ref="J775:J838" si="308">IF(E775&lt;=F775,C775,D775)</f>
        <v>Arizona Cardinals</v>
      </c>
      <c r="K775" s="2" t="str">
        <f t="shared" ref="K775:K838" si="309">IF(E775&gt;F775,C775,D775)</f>
        <v>New York Jets</v>
      </c>
      <c r="L775" s="17">
        <f t="shared" ref="L775:L838" si="310">IF(E775&lt;=F775,E775,F775)</f>
        <v>-344.82758620689651</v>
      </c>
      <c r="M775" s="18">
        <f t="shared" ref="M775:M838" si="311">IF(E775&gt;F775,E775,F775)</f>
        <v>270</v>
      </c>
      <c r="N775" s="4">
        <f t="shared" si="289"/>
        <v>1.33</v>
      </c>
      <c r="O775" s="4">
        <f t="shared" si="290"/>
        <v>3.4</v>
      </c>
      <c r="P775" s="4"/>
      <c r="Q775" s="4"/>
      <c r="R775" s="1">
        <f t="shared" si="291"/>
        <v>0.75187969924812026</v>
      </c>
      <c r="S775" s="1">
        <f t="shared" si="292"/>
        <v>0.29411764705882354</v>
      </c>
      <c r="T775" s="1">
        <f t="shared" si="293"/>
        <v>4.3974630021141659E-2</v>
      </c>
      <c r="U775" s="1">
        <f t="shared" si="294"/>
        <v>0.22888102609464836</v>
      </c>
      <c r="V775" s="1">
        <f t="shared" si="295"/>
        <v>0.73988102609464834</v>
      </c>
      <c r="W775" s="1"/>
      <c r="X775" s="17">
        <f t="shared" si="296"/>
        <v>351.56865054149432</v>
      </c>
      <c r="Y775" s="18">
        <f t="shared" si="297"/>
        <v>2476.6314971810075</v>
      </c>
      <c r="Z775" s="2">
        <f t="shared" si="298"/>
        <v>333.99021801441961</v>
      </c>
      <c r="AA775" s="18">
        <f t="shared" si="299"/>
        <v>2352.7999223219572</v>
      </c>
      <c r="AB775" s="2">
        <f t="shared" si="300"/>
        <v>-299.40996653884821</v>
      </c>
      <c r="AC775" s="2">
        <f t="shared" si="301"/>
        <v>235.27999223219572</v>
      </c>
      <c r="AD775" s="2">
        <f t="shared" si="302"/>
        <v>333.99021801441961</v>
      </c>
      <c r="AE775" s="2">
        <f t="shared" si="303"/>
        <v>-1000</v>
      </c>
      <c r="AF775" s="5">
        <f t="shared" si="304"/>
        <v>0.33000000000000007</v>
      </c>
      <c r="AG775" s="5">
        <f t="shared" si="305"/>
        <v>-1</v>
      </c>
      <c r="AH775" s="3">
        <f t="shared" si="306"/>
        <v>202010</v>
      </c>
      <c r="AI775" s="21">
        <v>3.4</v>
      </c>
      <c r="AJ775" s="21">
        <v>1.33</v>
      </c>
      <c r="AK775" s="21">
        <v>3.7</v>
      </c>
      <c r="AL775" s="21">
        <v>1.29</v>
      </c>
      <c r="AO775">
        <f t="shared" si="307"/>
        <v>-400</v>
      </c>
      <c r="AP775">
        <f>IF(E775&lt;F775,G775,H775)</f>
        <v>30</v>
      </c>
      <c r="AQ775">
        <f>IF(E775&lt;F775,H775,G775)</f>
        <v>10</v>
      </c>
    </row>
    <row r="776" spans="2:43" x14ac:dyDescent="0.25">
      <c r="B776" s="24">
        <v>44115</v>
      </c>
      <c r="C776" s="20" t="s">
        <v>45</v>
      </c>
      <c r="D776" s="20" t="s">
        <v>19</v>
      </c>
      <c r="E776" s="2">
        <v>-357.14285714285711</v>
      </c>
      <c r="F776" s="2">
        <v>275</v>
      </c>
      <c r="G776">
        <v>38</v>
      </c>
      <c r="H776">
        <v>29</v>
      </c>
      <c r="I776" s="9"/>
      <c r="J776" s="2" t="str">
        <f t="shared" si="308"/>
        <v>Pittsburgh Steelers</v>
      </c>
      <c r="K776" s="2" t="str">
        <f t="shared" si="309"/>
        <v>Philadelphia Eagles</v>
      </c>
      <c r="L776" s="17">
        <f t="shared" si="310"/>
        <v>-357.14285714285711</v>
      </c>
      <c r="M776" s="18">
        <f t="shared" si="311"/>
        <v>275</v>
      </c>
      <c r="N776" s="4">
        <f t="shared" si="289"/>
        <v>1.29</v>
      </c>
      <c r="O776" s="4">
        <f t="shared" si="290"/>
        <v>3.7</v>
      </c>
      <c r="P776" s="4"/>
      <c r="Q776" s="4"/>
      <c r="R776" s="1">
        <f t="shared" si="291"/>
        <v>0.77519379844961234</v>
      </c>
      <c r="S776" s="1">
        <f t="shared" si="292"/>
        <v>0.27027027027027023</v>
      </c>
      <c r="T776" s="1">
        <f t="shared" si="293"/>
        <v>4.3486973947895691E-2</v>
      </c>
      <c r="U776" s="1">
        <f t="shared" si="294"/>
        <v>0.25246176408967103</v>
      </c>
      <c r="V776" s="1">
        <f t="shared" si="295"/>
        <v>0.76346176408967104</v>
      </c>
      <c r="W776" s="1"/>
      <c r="X776" s="17">
        <f t="shared" si="296"/>
        <v>309.82329048576543</v>
      </c>
      <c r="Y776" s="18">
        <f t="shared" si="297"/>
        <v>2773.304285017382</v>
      </c>
      <c r="Z776" s="2">
        <f t="shared" si="298"/>
        <v>294.33212596147712</v>
      </c>
      <c r="AA776" s="18">
        <f t="shared" si="299"/>
        <v>2634.6390707665128</v>
      </c>
      <c r="AB776" s="2">
        <f t="shared" si="300"/>
        <v>-339.75224305989701</v>
      </c>
      <c r="AC776" s="2">
        <f t="shared" si="301"/>
        <v>263.46390707665125</v>
      </c>
      <c r="AD776" s="2">
        <f t="shared" si="302"/>
        <v>294.33212596147712</v>
      </c>
      <c r="AE776" s="2">
        <f t="shared" si="303"/>
        <v>-1000</v>
      </c>
      <c r="AF776" s="5">
        <f t="shared" si="304"/>
        <v>0.29000000000000004</v>
      </c>
      <c r="AG776" s="5">
        <f t="shared" si="305"/>
        <v>-1</v>
      </c>
      <c r="AH776" s="3">
        <f t="shared" si="306"/>
        <v>202010</v>
      </c>
      <c r="AI776" s="21">
        <v>1.29</v>
      </c>
      <c r="AJ776" s="21">
        <v>3.7</v>
      </c>
      <c r="AK776" s="21">
        <v>1.28</v>
      </c>
      <c r="AL776" s="21">
        <v>3.75</v>
      </c>
      <c r="AO776">
        <f t="shared" si="307"/>
        <v>-400</v>
      </c>
      <c r="AP776">
        <f>IF(E776&lt;F776,G776,H776)</f>
        <v>38</v>
      </c>
      <c r="AQ776">
        <f>IF(E776&lt;F776,H776,G776)</f>
        <v>29</v>
      </c>
    </row>
    <row r="777" spans="2:43" x14ac:dyDescent="0.25">
      <c r="B777" s="24">
        <v>44115</v>
      </c>
      <c r="C777" s="20" t="s">
        <v>51</v>
      </c>
      <c r="D777" s="20" t="s">
        <v>47</v>
      </c>
      <c r="E777" s="2">
        <v>290</v>
      </c>
      <c r="F777" s="2">
        <v>-370.37037037037032</v>
      </c>
      <c r="G777">
        <v>10</v>
      </c>
      <c r="H777">
        <v>30</v>
      </c>
      <c r="I777" s="9"/>
      <c r="J777" s="2" t="str">
        <f t="shared" si="308"/>
        <v>Los Angeles Rams</v>
      </c>
      <c r="K777" s="2" t="str">
        <f t="shared" si="309"/>
        <v>Washington Football Team</v>
      </c>
      <c r="L777" s="17">
        <f t="shared" si="310"/>
        <v>-370.37037037037032</v>
      </c>
      <c r="M777" s="18">
        <f t="shared" si="311"/>
        <v>290</v>
      </c>
      <c r="N777" s="4">
        <f t="shared" si="289"/>
        <v>1.25</v>
      </c>
      <c r="O777" s="4">
        <f t="shared" si="290"/>
        <v>4.2</v>
      </c>
      <c r="P777" s="4"/>
      <c r="Q777" s="4"/>
      <c r="R777" s="1">
        <f t="shared" si="291"/>
        <v>0.8</v>
      </c>
      <c r="S777" s="1">
        <f t="shared" si="292"/>
        <v>0.23809523809523808</v>
      </c>
      <c r="T777" s="1">
        <f t="shared" si="293"/>
        <v>3.669724770642202E-2</v>
      </c>
      <c r="U777" s="1">
        <f t="shared" si="294"/>
        <v>0.28095238095238095</v>
      </c>
      <c r="V777" s="1">
        <f t="shared" si="295"/>
        <v>0.79195238095238096</v>
      </c>
      <c r="W777" s="1"/>
      <c r="X777" s="17">
        <f t="shared" si="296"/>
        <v>262.7021826709157</v>
      </c>
      <c r="Y777" s="18">
        <f t="shared" si="297"/>
        <v>3204.8956988858595</v>
      </c>
      <c r="Z777" s="2">
        <f t="shared" si="298"/>
        <v>249.56707353736991</v>
      </c>
      <c r="AA777" s="18">
        <f t="shared" si="299"/>
        <v>3044.6509139415662</v>
      </c>
      <c r="AB777" s="2">
        <f t="shared" si="300"/>
        <v>-400.69388394309198</v>
      </c>
      <c r="AC777" s="2">
        <f t="shared" si="301"/>
        <v>304.46509139415662</v>
      </c>
      <c r="AD777" s="2">
        <f t="shared" si="302"/>
        <v>249.56707353736991</v>
      </c>
      <c r="AE777" s="2">
        <f t="shared" si="303"/>
        <v>-1000</v>
      </c>
      <c r="AF777" s="5">
        <f t="shared" si="304"/>
        <v>0.25</v>
      </c>
      <c r="AG777" s="5">
        <f t="shared" si="305"/>
        <v>-1</v>
      </c>
      <c r="AH777" s="3">
        <f t="shared" si="306"/>
        <v>202010</v>
      </c>
      <c r="AI777" s="21">
        <v>4.2</v>
      </c>
      <c r="AJ777" s="21">
        <v>1.25</v>
      </c>
      <c r="AK777" s="21">
        <v>3.9</v>
      </c>
      <c r="AL777" s="21">
        <v>1.27</v>
      </c>
      <c r="AO777">
        <f t="shared" si="307"/>
        <v>-400</v>
      </c>
      <c r="AP777">
        <f>IF(E777&lt;F777,G777,H777)</f>
        <v>30</v>
      </c>
      <c r="AQ777">
        <f>IF(E777&lt;F777,H777,G777)</f>
        <v>10</v>
      </c>
    </row>
    <row r="778" spans="2:43" x14ac:dyDescent="0.25">
      <c r="B778" s="24">
        <v>44112</v>
      </c>
      <c r="C778" s="20" t="s">
        <v>37</v>
      </c>
      <c r="D778" s="20" t="s">
        <v>27</v>
      </c>
      <c r="E778" s="2">
        <v>165</v>
      </c>
      <c r="F778" s="2">
        <v>-185.18518518518516</v>
      </c>
      <c r="G778">
        <v>20</v>
      </c>
      <c r="H778">
        <v>19</v>
      </c>
      <c r="I778" s="9"/>
      <c r="J778" s="2" t="str">
        <f t="shared" si="308"/>
        <v>Tampa Bay Buccaneers</v>
      </c>
      <c r="K778" s="2" t="str">
        <f t="shared" si="309"/>
        <v>Chicago Bears</v>
      </c>
      <c r="L778" s="17">
        <f t="shared" si="310"/>
        <v>-185.18518518518516</v>
      </c>
      <c r="M778" s="18">
        <f t="shared" si="311"/>
        <v>165</v>
      </c>
      <c r="N778" s="4">
        <f t="shared" si="289"/>
        <v>1.42</v>
      </c>
      <c r="O778" s="4">
        <f t="shared" si="290"/>
        <v>2.95</v>
      </c>
      <c r="P778" s="4"/>
      <c r="Q778" s="4"/>
      <c r="R778" s="1">
        <f t="shared" si="291"/>
        <v>0.70422535211267612</v>
      </c>
      <c r="S778" s="1">
        <f t="shared" si="292"/>
        <v>0.33898305084745761</v>
      </c>
      <c r="T778" s="1">
        <f t="shared" si="293"/>
        <v>4.1418764302059485E-2</v>
      </c>
      <c r="U778" s="1">
        <f t="shared" si="294"/>
        <v>0.18262115063260925</v>
      </c>
      <c r="V778" s="1">
        <f t="shared" si="295"/>
        <v>0.69362115063260932</v>
      </c>
      <c r="W778" s="1"/>
      <c r="X778" s="17">
        <f t="shared" si="296"/>
        <v>441.70920838841397</v>
      </c>
      <c r="Y778" s="18">
        <f t="shared" si="297"/>
        <v>2009.6149174189422</v>
      </c>
      <c r="Z778" s="2">
        <f t="shared" si="298"/>
        <v>419.62374796899326</v>
      </c>
      <c r="AA778" s="18">
        <f t="shared" si="299"/>
        <v>1909.134171547995</v>
      </c>
      <c r="AB778" s="2">
        <f t="shared" si="300"/>
        <v>-238.30872414634925</v>
      </c>
      <c r="AC778" s="2">
        <f t="shared" si="301"/>
        <v>190.9134171547995</v>
      </c>
      <c r="AD778" s="2">
        <f t="shared" si="302"/>
        <v>-1000</v>
      </c>
      <c r="AE778" s="2">
        <f t="shared" si="303"/>
        <v>1909.134171547995</v>
      </c>
      <c r="AF778" s="5">
        <f t="shared" si="304"/>
        <v>-1</v>
      </c>
      <c r="AG778" s="5">
        <f t="shared" si="305"/>
        <v>1.9500000000000002</v>
      </c>
      <c r="AH778" s="3">
        <f t="shared" si="306"/>
        <v>202010</v>
      </c>
      <c r="AI778" s="21">
        <v>2.95</v>
      </c>
      <c r="AJ778" s="21">
        <v>1.42</v>
      </c>
      <c r="AK778" s="21">
        <v>2.65</v>
      </c>
      <c r="AL778" s="21">
        <v>1.54</v>
      </c>
      <c r="AO778">
        <f t="shared" si="307"/>
        <v>-190</v>
      </c>
      <c r="AP778">
        <f>IF(E778&lt;F778,G778,H778)</f>
        <v>19</v>
      </c>
      <c r="AQ778">
        <f>IF(E778&lt;F778,H778,G778)</f>
        <v>20</v>
      </c>
    </row>
    <row r="779" spans="2:43" x14ac:dyDescent="0.25">
      <c r="B779" s="24">
        <v>44109</v>
      </c>
      <c r="C779" s="20" t="s">
        <v>33</v>
      </c>
      <c r="D779" s="20" t="s">
        <v>35</v>
      </c>
      <c r="E779" s="2">
        <v>-322.58064516129025</v>
      </c>
      <c r="F779" s="2">
        <v>260</v>
      </c>
      <c r="G779">
        <v>30</v>
      </c>
      <c r="H779">
        <v>16</v>
      </c>
      <c r="I779" s="9"/>
      <c r="J779" s="2" t="str">
        <f t="shared" si="308"/>
        <v>Green Bay Packers</v>
      </c>
      <c r="K779" s="2" t="str">
        <f t="shared" si="309"/>
        <v>Atlanta Falcons</v>
      </c>
      <c r="L779" s="17">
        <f t="shared" si="310"/>
        <v>-322.58064516129025</v>
      </c>
      <c r="M779" s="18">
        <f t="shared" si="311"/>
        <v>260</v>
      </c>
      <c r="N779" s="4">
        <f t="shared" si="289"/>
        <v>1.29</v>
      </c>
      <c r="O779" s="4">
        <f t="shared" si="290"/>
        <v>3.7</v>
      </c>
      <c r="P779" s="4"/>
      <c r="Q779" s="4"/>
      <c r="R779" s="1">
        <f t="shared" si="291"/>
        <v>0.77519379844961234</v>
      </c>
      <c r="S779" s="1">
        <f t="shared" si="292"/>
        <v>0.27027027027027023</v>
      </c>
      <c r="T779" s="1">
        <f t="shared" si="293"/>
        <v>4.3486973947895691E-2</v>
      </c>
      <c r="U779" s="1">
        <f t="shared" si="294"/>
        <v>0.25246176408967103</v>
      </c>
      <c r="V779" s="1">
        <f t="shared" si="295"/>
        <v>0.76346176408967104</v>
      </c>
      <c r="W779" s="1"/>
      <c r="X779" s="17">
        <f t="shared" si="296"/>
        <v>309.82329048576543</v>
      </c>
      <c r="Y779" s="18">
        <f t="shared" si="297"/>
        <v>2773.304285017382</v>
      </c>
      <c r="Z779" s="2">
        <f t="shared" si="298"/>
        <v>294.33212596147712</v>
      </c>
      <c r="AA779" s="18">
        <f t="shared" si="299"/>
        <v>2634.6390707665128</v>
      </c>
      <c r="AB779" s="2">
        <f t="shared" si="300"/>
        <v>-339.75224305989701</v>
      </c>
      <c r="AC779" s="2">
        <f t="shared" si="301"/>
        <v>263.46390707665125</v>
      </c>
      <c r="AD779" s="2">
        <f t="shared" si="302"/>
        <v>294.33212596147712</v>
      </c>
      <c r="AE779" s="2">
        <f t="shared" si="303"/>
        <v>-1000</v>
      </c>
      <c r="AF779" s="5">
        <f t="shared" si="304"/>
        <v>0.29000000000000004</v>
      </c>
      <c r="AG779" s="5">
        <f t="shared" si="305"/>
        <v>-1</v>
      </c>
      <c r="AH779" s="3">
        <f t="shared" si="306"/>
        <v>202010</v>
      </c>
      <c r="AI779" s="21">
        <v>1.29</v>
      </c>
      <c r="AJ779" s="21">
        <v>3.7</v>
      </c>
      <c r="AK779" s="21">
        <v>1.31</v>
      </c>
      <c r="AL779" s="21">
        <v>3.6</v>
      </c>
      <c r="AO779">
        <f t="shared" si="307"/>
        <v>-400</v>
      </c>
      <c r="AP779">
        <f>IF(E779&lt;F779,G779,H779)</f>
        <v>30</v>
      </c>
      <c r="AQ779">
        <f>IF(E779&lt;F779,H779,G779)</f>
        <v>16</v>
      </c>
    </row>
    <row r="780" spans="2:43" x14ac:dyDescent="0.25">
      <c r="B780" s="24">
        <v>44109</v>
      </c>
      <c r="C780" s="20" t="s">
        <v>20</v>
      </c>
      <c r="D780" s="20" t="s">
        <v>36</v>
      </c>
      <c r="E780" s="2">
        <v>-312.49999999999994</v>
      </c>
      <c r="F780" s="2">
        <v>250</v>
      </c>
      <c r="G780">
        <v>26</v>
      </c>
      <c r="H780">
        <v>10</v>
      </c>
      <c r="I780" s="9"/>
      <c r="J780" s="2" t="str">
        <f t="shared" si="308"/>
        <v>Kansas City Chiefs</v>
      </c>
      <c r="K780" s="2" t="str">
        <f t="shared" si="309"/>
        <v>New England Patriots</v>
      </c>
      <c r="L780" s="17">
        <f t="shared" si="310"/>
        <v>-312.49999999999994</v>
      </c>
      <c r="M780" s="18">
        <f t="shared" si="311"/>
        <v>250</v>
      </c>
      <c r="N780" s="4">
        <f t="shared" si="289"/>
        <v>1.31</v>
      </c>
      <c r="O780" s="4">
        <f t="shared" si="290"/>
        <v>3.6</v>
      </c>
      <c r="P780" s="4"/>
      <c r="Q780" s="4"/>
      <c r="R780" s="1">
        <f t="shared" si="291"/>
        <v>0.76335877862595414</v>
      </c>
      <c r="S780" s="1">
        <f t="shared" si="292"/>
        <v>0.27777777777777779</v>
      </c>
      <c r="T780" s="1">
        <f t="shared" si="293"/>
        <v>3.9511201629327863E-2</v>
      </c>
      <c r="U780" s="1">
        <f t="shared" si="294"/>
        <v>0.24279050042408817</v>
      </c>
      <c r="V780" s="1">
        <f t="shared" si="295"/>
        <v>0.75379050042408813</v>
      </c>
      <c r="W780" s="1"/>
      <c r="X780" s="17">
        <f t="shared" si="296"/>
        <v>326.62855188197847</v>
      </c>
      <c r="Y780" s="18">
        <f t="shared" si="297"/>
        <v>2645.8589098869329</v>
      </c>
      <c r="Z780" s="2">
        <f t="shared" si="298"/>
        <v>310.29712428787951</v>
      </c>
      <c r="AA780" s="18">
        <f t="shared" si="299"/>
        <v>2513.565964392586</v>
      </c>
      <c r="AB780" s="2">
        <f t="shared" si="300"/>
        <v>-322.27175881663845</v>
      </c>
      <c r="AC780" s="2">
        <f t="shared" si="301"/>
        <v>251.3565964392586</v>
      </c>
      <c r="AD780" s="2">
        <f t="shared" si="302"/>
        <v>310.29712428787951</v>
      </c>
      <c r="AE780" s="2">
        <f t="shared" si="303"/>
        <v>-1000</v>
      </c>
      <c r="AF780" s="5">
        <f t="shared" si="304"/>
        <v>0.31000000000000005</v>
      </c>
      <c r="AG780" s="5">
        <f t="shared" si="305"/>
        <v>-1</v>
      </c>
      <c r="AH780" s="3">
        <f t="shared" si="306"/>
        <v>202010</v>
      </c>
      <c r="AI780" s="21">
        <v>1.31</v>
      </c>
      <c r="AJ780" s="21">
        <v>3.6</v>
      </c>
      <c r="AK780" s="21">
        <v>1.32</v>
      </c>
      <c r="AL780" s="21">
        <v>3.5</v>
      </c>
      <c r="AO780">
        <f t="shared" si="307"/>
        <v>-400</v>
      </c>
      <c r="AP780">
        <f>IF(E780&lt;F780,G780,H780)</f>
        <v>26</v>
      </c>
      <c r="AQ780">
        <f>IF(E780&lt;F780,H780,G780)</f>
        <v>10</v>
      </c>
    </row>
    <row r="781" spans="2:43" x14ac:dyDescent="0.25">
      <c r="B781" s="24">
        <v>44108</v>
      </c>
      <c r="C781" s="20" t="s">
        <v>22</v>
      </c>
      <c r="D781" s="20" t="s">
        <v>19</v>
      </c>
      <c r="E781" s="2">
        <v>-357.14285714285711</v>
      </c>
      <c r="F781" s="2">
        <v>275</v>
      </c>
      <c r="G781">
        <v>20</v>
      </c>
      <c r="H781">
        <v>25</v>
      </c>
      <c r="I781" s="9"/>
      <c r="J781" s="2" t="str">
        <f t="shared" si="308"/>
        <v>San Francisco 49ers</v>
      </c>
      <c r="K781" s="2" t="str">
        <f t="shared" si="309"/>
        <v>Philadelphia Eagles</v>
      </c>
      <c r="L781" s="17">
        <f t="shared" si="310"/>
        <v>-357.14285714285711</v>
      </c>
      <c r="M781" s="18">
        <f t="shared" si="311"/>
        <v>275</v>
      </c>
      <c r="N781" s="4">
        <f t="shared" si="289"/>
        <v>1.37</v>
      </c>
      <c r="O781" s="4">
        <f t="shared" si="290"/>
        <v>3.2</v>
      </c>
      <c r="P781" s="4"/>
      <c r="Q781" s="4"/>
      <c r="R781" s="1">
        <f t="shared" si="291"/>
        <v>0.72992700729927007</v>
      </c>
      <c r="S781" s="1">
        <f t="shared" si="292"/>
        <v>0.3125</v>
      </c>
      <c r="T781" s="1">
        <f t="shared" si="293"/>
        <v>4.0700218818380707E-2</v>
      </c>
      <c r="U781" s="1">
        <f t="shared" si="294"/>
        <v>0.20871350364963503</v>
      </c>
      <c r="V781" s="1">
        <f t="shared" si="295"/>
        <v>0.71971350364963504</v>
      </c>
      <c r="W781" s="1"/>
      <c r="X781" s="17">
        <f t="shared" si="296"/>
        <v>389.44176388110628</v>
      </c>
      <c r="Y781" s="18">
        <f t="shared" si="297"/>
        <v>2256.8044836814311</v>
      </c>
      <c r="Z781" s="2">
        <f t="shared" si="298"/>
        <v>369.96967568705094</v>
      </c>
      <c r="AA781" s="18">
        <f t="shared" si="299"/>
        <v>2143.9642594973593</v>
      </c>
      <c r="AB781" s="2">
        <f t="shared" si="300"/>
        <v>-270.29242278923357</v>
      </c>
      <c r="AC781" s="2">
        <f t="shared" si="301"/>
        <v>214.39642594973594</v>
      </c>
      <c r="AD781" s="2">
        <f t="shared" si="302"/>
        <v>-1000</v>
      </c>
      <c r="AE781" s="2">
        <f t="shared" si="303"/>
        <v>2143.9642594973593</v>
      </c>
      <c r="AF781" s="5">
        <f t="shared" si="304"/>
        <v>-1</v>
      </c>
      <c r="AG781" s="5">
        <f t="shared" si="305"/>
        <v>2.2000000000000002</v>
      </c>
      <c r="AH781" s="3">
        <f t="shared" si="306"/>
        <v>202010</v>
      </c>
      <c r="AI781" s="21">
        <v>1.37</v>
      </c>
      <c r="AJ781" s="21">
        <v>3.2</v>
      </c>
      <c r="AK781" s="21">
        <v>1.28</v>
      </c>
      <c r="AL781" s="21">
        <v>3.75</v>
      </c>
      <c r="AO781">
        <f t="shared" si="307"/>
        <v>-400</v>
      </c>
      <c r="AP781">
        <f>IF(E781&lt;F781,G781,H781)</f>
        <v>20</v>
      </c>
      <c r="AQ781">
        <f>IF(E781&lt;F781,H781,G781)</f>
        <v>25</v>
      </c>
    </row>
    <row r="782" spans="2:43" x14ac:dyDescent="0.25">
      <c r="B782" s="24">
        <v>44108</v>
      </c>
      <c r="C782" s="20" t="s">
        <v>50</v>
      </c>
      <c r="D782" s="20" t="s">
        <v>24</v>
      </c>
      <c r="E782" s="2">
        <v>154.99999999999997</v>
      </c>
      <c r="F782" s="2">
        <v>-175.43859649122805</v>
      </c>
      <c r="G782">
        <v>23</v>
      </c>
      <c r="H782">
        <v>30</v>
      </c>
      <c r="I782" s="9"/>
      <c r="J782" s="2" t="str">
        <f t="shared" si="308"/>
        <v>Buffalo Bills</v>
      </c>
      <c r="K782" s="2" t="str">
        <f t="shared" si="309"/>
        <v>Las Vegas Raiders</v>
      </c>
      <c r="L782" s="17">
        <f t="shared" si="310"/>
        <v>-175.43859649122805</v>
      </c>
      <c r="M782" s="18">
        <f t="shared" si="311"/>
        <v>154.99999999999997</v>
      </c>
      <c r="N782" s="4">
        <f t="shared" si="289"/>
        <v>1.68</v>
      </c>
      <c r="O782" s="4">
        <f t="shared" si="290"/>
        <v>2.25</v>
      </c>
      <c r="P782" s="4"/>
      <c r="Q782" s="4"/>
      <c r="R782" s="1">
        <f t="shared" si="291"/>
        <v>0.59523809523809523</v>
      </c>
      <c r="S782" s="1">
        <f t="shared" si="292"/>
        <v>0.44444444444444442</v>
      </c>
      <c r="T782" s="1">
        <f t="shared" si="293"/>
        <v>3.8167938931297662E-2</v>
      </c>
      <c r="U782" s="1">
        <f t="shared" si="294"/>
        <v>7.5396825396825407E-2</v>
      </c>
      <c r="V782" s="1">
        <f t="shared" si="295"/>
        <v>0.58639682539682547</v>
      </c>
      <c r="W782" s="1"/>
      <c r="X782" s="17">
        <f t="shared" si="296"/>
        <v>705.32983244457648</v>
      </c>
      <c r="Y782" s="18">
        <f t="shared" si="297"/>
        <v>1287.7472223008879</v>
      </c>
      <c r="Z782" s="2">
        <f t="shared" si="298"/>
        <v>670.06334082234764</v>
      </c>
      <c r="AA782" s="18">
        <f t="shared" si="299"/>
        <v>1223.3598611858433</v>
      </c>
      <c r="AB782" s="2">
        <f t="shared" si="300"/>
        <v>-149.23962244714528</v>
      </c>
      <c r="AC782" s="2">
        <f t="shared" si="301"/>
        <v>122.33598611858433</v>
      </c>
      <c r="AD782" s="2">
        <f t="shared" si="302"/>
        <v>670.06334082234764</v>
      </c>
      <c r="AE782" s="2">
        <f t="shared" si="303"/>
        <v>-1000</v>
      </c>
      <c r="AF782" s="5">
        <f t="shared" si="304"/>
        <v>0.67999999999999994</v>
      </c>
      <c r="AG782" s="5">
        <f t="shared" si="305"/>
        <v>-1</v>
      </c>
      <c r="AH782" s="3">
        <f t="shared" si="306"/>
        <v>202010</v>
      </c>
      <c r="AI782" s="21">
        <v>2.25</v>
      </c>
      <c r="AJ782" s="21">
        <v>1.68</v>
      </c>
      <c r="AK782" s="21">
        <v>2.5499999999999998</v>
      </c>
      <c r="AL782" s="21">
        <v>1.57</v>
      </c>
      <c r="AO782">
        <f t="shared" si="307"/>
        <v>-180</v>
      </c>
      <c r="AP782">
        <f>IF(E782&lt;F782,G782,H782)</f>
        <v>30</v>
      </c>
      <c r="AQ782">
        <f>IF(E782&lt;F782,H782,G782)</f>
        <v>23</v>
      </c>
    </row>
    <row r="783" spans="2:43" x14ac:dyDescent="0.25">
      <c r="B783" s="24">
        <v>44108</v>
      </c>
      <c r="C783" s="20" t="s">
        <v>47</v>
      </c>
      <c r="D783" s="20" t="s">
        <v>25</v>
      </c>
      <c r="E783" s="2">
        <v>-909.09090909090833</v>
      </c>
      <c r="F783" s="2">
        <v>600</v>
      </c>
      <c r="G783">
        <v>17</v>
      </c>
      <c r="H783">
        <v>9</v>
      </c>
      <c r="I783" s="9"/>
      <c r="J783" s="2" t="str">
        <f t="shared" si="308"/>
        <v>Los Angeles Rams</v>
      </c>
      <c r="K783" s="2" t="str">
        <f t="shared" si="309"/>
        <v>New York Giants</v>
      </c>
      <c r="L783" s="17">
        <f t="shared" si="310"/>
        <v>-909.09090909090833</v>
      </c>
      <c r="M783" s="18">
        <f t="shared" si="311"/>
        <v>600</v>
      </c>
      <c r="N783" s="4">
        <f t="shared" si="289"/>
        <v>1.1599999999999999</v>
      </c>
      <c r="O783" s="4">
        <f t="shared" si="290"/>
        <v>5.5</v>
      </c>
      <c r="P783" s="4"/>
      <c r="Q783" s="4"/>
      <c r="R783" s="1">
        <f t="shared" si="291"/>
        <v>0.86206896551724144</v>
      </c>
      <c r="S783" s="1">
        <f t="shared" si="292"/>
        <v>0.18181818181818182</v>
      </c>
      <c r="T783" s="1">
        <f t="shared" si="293"/>
        <v>4.2042042042042094E-2</v>
      </c>
      <c r="U783" s="1">
        <f t="shared" si="294"/>
        <v>0.34012539184952983</v>
      </c>
      <c r="V783" s="1">
        <f t="shared" si="295"/>
        <v>0.85112539184952984</v>
      </c>
      <c r="W783" s="1"/>
      <c r="X783" s="17">
        <f t="shared" si="296"/>
        <v>174.91501202538396</v>
      </c>
      <c r="Y783" s="18">
        <f t="shared" si="297"/>
        <v>4502.2111739446591</v>
      </c>
      <c r="Z783" s="2">
        <f t="shared" si="298"/>
        <v>166.16926142411475</v>
      </c>
      <c r="AA783" s="18">
        <f t="shared" si="299"/>
        <v>4277.1006152474256</v>
      </c>
      <c r="AB783" s="2">
        <f t="shared" si="300"/>
        <v>-601.79601896869144</v>
      </c>
      <c r="AC783" s="2">
        <f t="shared" si="301"/>
        <v>427.71006152474257</v>
      </c>
      <c r="AD783" s="2">
        <f t="shared" si="302"/>
        <v>166.16926142411475</v>
      </c>
      <c r="AE783" s="2">
        <f t="shared" si="303"/>
        <v>-1000</v>
      </c>
      <c r="AF783" s="5">
        <f t="shared" si="304"/>
        <v>0.15999999999999992</v>
      </c>
      <c r="AG783" s="5">
        <f t="shared" si="305"/>
        <v>-1</v>
      </c>
      <c r="AH783" s="3">
        <f t="shared" si="306"/>
        <v>202010</v>
      </c>
      <c r="AI783" s="21">
        <v>1.1599999999999999</v>
      </c>
      <c r="AJ783" s="21">
        <v>5.5</v>
      </c>
      <c r="AK783" s="21">
        <v>1.1100000000000001</v>
      </c>
      <c r="AL783" s="21">
        <v>7</v>
      </c>
      <c r="AO783">
        <f t="shared" si="307"/>
        <v>-1000</v>
      </c>
      <c r="AP783">
        <f>IF(E783&lt;F783,G783,H783)</f>
        <v>17</v>
      </c>
      <c r="AQ783">
        <f>IF(E783&lt;F783,H783,G783)</f>
        <v>9</v>
      </c>
    </row>
    <row r="784" spans="2:43" x14ac:dyDescent="0.25">
      <c r="B784" s="24">
        <v>44108</v>
      </c>
      <c r="C784" s="20" t="s">
        <v>44</v>
      </c>
      <c r="D784" s="20" t="s">
        <v>48</v>
      </c>
      <c r="E784" s="2">
        <v>140</v>
      </c>
      <c r="F784" s="2">
        <v>-161.29032258064512</v>
      </c>
      <c r="G784">
        <v>31</v>
      </c>
      <c r="H784">
        <v>21</v>
      </c>
      <c r="I784" s="9"/>
      <c r="J784" s="2" t="str">
        <f t="shared" si="308"/>
        <v>Arizona Cardinals</v>
      </c>
      <c r="K784" s="2" t="str">
        <f t="shared" si="309"/>
        <v>Carolina Panthers</v>
      </c>
      <c r="L784" s="17">
        <f t="shared" si="310"/>
        <v>-161.29032258064512</v>
      </c>
      <c r="M784" s="18">
        <f t="shared" si="311"/>
        <v>140</v>
      </c>
      <c r="N784" s="4">
        <f t="shared" si="289"/>
        <v>1.5</v>
      </c>
      <c r="O784" s="4">
        <f t="shared" si="290"/>
        <v>2.7</v>
      </c>
      <c r="P784" s="4"/>
      <c r="Q784" s="4"/>
      <c r="R784" s="1">
        <f t="shared" si="291"/>
        <v>0.66666666666666663</v>
      </c>
      <c r="S784" s="1">
        <f t="shared" si="292"/>
        <v>0.37037037037037035</v>
      </c>
      <c r="T784" s="1">
        <f t="shared" si="293"/>
        <v>3.5714285714285587E-2</v>
      </c>
      <c r="U784" s="1">
        <f t="shared" si="294"/>
        <v>0.14814814814814814</v>
      </c>
      <c r="V784" s="1">
        <f t="shared" si="295"/>
        <v>0.65914814814814815</v>
      </c>
      <c r="W784" s="1"/>
      <c r="X784" s="17">
        <f t="shared" si="296"/>
        <v>517.10962521773342</v>
      </c>
      <c r="Y784" s="18">
        <f t="shared" si="297"/>
        <v>1734.0124117028765</v>
      </c>
      <c r="Z784" s="2">
        <f t="shared" si="298"/>
        <v>491.25414395684675</v>
      </c>
      <c r="AA784" s="18">
        <f t="shared" si="299"/>
        <v>1647.3117911177326</v>
      </c>
      <c r="AB784" s="2">
        <f t="shared" si="300"/>
        <v>-203.56062382403903</v>
      </c>
      <c r="AC784" s="2">
        <f t="shared" si="301"/>
        <v>164.73117911177326</v>
      </c>
      <c r="AD784" s="2">
        <f t="shared" si="302"/>
        <v>-1000</v>
      </c>
      <c r="AE784" s="2">
        <f t="shared" si="303"/>
        <v>1647.3117911177326</v>
      </c>
      <c r="AF784" s="5">
        <f t="shared" si="304"/>
        <v>-1</v>
      </c>
      <c r="AG784" s="5">
        <f t="shared" si="305"/>
        <v>1.7000000000000002</v>
      </c>
      <c r="AH784" s="3">
        <f t="shared" si="306"/>
        <v>202010</v>
      </c>
      <c r="AI784" s="21">
        <v>2.7</v>
      </c>
      <c r="AJ784" s="21">
        <v>1.5</v>
      </c>
      <c r="AK784" s="21">
        <v>2.4</v>
      </c>
      <c r="AL784" s="21">
        <v>1.62</v>
      </c>
      <c r="AO784">
        <f t="shared" si="307"/>
        <v>-170</v>
      </c>
      <c r="AP784">
        <f>IF(E784&lt;F784,G784,H784)</f>
        <v>21</v>
      </c>
      <c r="AQ784">
        <f>IF(E784&lt;F784,H784,G784)</f>
        <v>31</v>
      </c>
    </row>
    <row r="785" spans="2:43" x14ac:dyDescent="0.25">
      <c r="B785" s="24">
        <v>44108</v>
      </c>
      <c r="C785" s="20" t="s">
        <v>37</v>
      </c>
      <c r="D785" s="20" t="s">
        <v>39</v>
      </c>
      <c r="E785" s="2">
        <v>129.99999999999997</v>
      </c>
      <c r="F785" s="2">
        <v>-151.51515151515153</v>
      </c>
      <c r="G785">
        <v>11</v>
      </c>
      <c r="H785">
        <v>19</v>
      </c>
      <c r="I785" s="9"/>
      <c r="J785" s="2" t="str">
        <f t="shared" si="308"/>
        <v>Indianapolis Colts</v>
      </c>
      <c r="K785" s="2" t="str">
        <f t="shared" si="309"/>
        <v>Chicago Bears</v>
      </c>
      <c r="L785" s="17">
        <f t="shared" si="310"/>
        <v>-151.51515151515153</v>
      </c>
      <c r="M785" s="18">
        <f t="shared" si="311"/>
        <v>129.99999999999997</v>
      </c>
      <c r="N785" s="4">
        <f t="shared" si="289"/>
        <v>1.64</v>
      </c>
      <c r="O785" s="4">
        <f t="shared" si="290"/>
        <v>2.35</v>
      </c>
      <c r="P785" s="4"/>
      <c r="Q785" s="4"/>
      <c r="R785" s="1">
        <f t="shared" si="291"/>
        <v>0.6097560975609756</v>
      </c>
      <c r="S785" s="1">
        <f t="shared" si="292"/>
        <v>0.42553191489361702</v>
      </c>
      <c r="T785" s="1">
        <f t="shared" si="293"/>
        <v>3.4085213032581496E-2</v>
      </c>
      <c r="U785" s="1">
        <f t="shared" si="294"/>
        <v>9.2112091333679286E-2</v>
      </c>
      <c r="V785" s="1">
        <f t="shared" si="295"/>
        <v>0.60311209133367927</v>
      </c>
      <c r="W785" s="1"/>
      <c r="X785" s="17">
        <f t="shared" si="296"/>
        <v>658.06657563218641</v>
      </c>
      <c r="Y785" s="18">
        <f t="shared" si="297"/>
        <v>1377.3404079490135</v>
      </c>
      <c r="Z785" s="2">
        <f t="shared" si="298"/>
        <v>625.16324685057702</v>
      </c>
      <c r="AA785" s="18">
        <f t="shared" si="299"/>
        <v>1308.4733875515628</v>
      </c>
      <c r="AB785" s="2">
        <f t="shared" si="300"/>
        <v>-159.95821971905113</v>
      </c>
      <c r="AC785" s="2">
        <f t="shared" si="301"/>
        <v>130.84733875515627</v>
      </c>
      <c r="AD785" s="2">
        <f t="shared" si="302"/>
        <v>625.16324685057702</v>
      </c>
      <c r="AE785" s="2">
        <f t="shared" si="303"/>
        <v>-1000</v>
      </c>
      <c r="AF785" s="5">
        <f t="shared" si="304"/>
        <v>0.6399999999999999</v>
      </c>
      <c r="AG785" s="5">
        <f t="shared" si="305"/>
        <v>-1</v>
      </c>
      <c r="AH785" s="3">
        <f t="shared" si="306"/>
        <v>202010</v>
      </c>
      <c r="AI785" s="21">
        <v>2.35</v>
      </c>
      <c r="AJ785" s="21">
        <v>1.64</v>
      </c>
      <c r="AK785" s="21">
        <v>2.2999999999999998</v>
      </c>
      <c r="AL785" s="21">
        <v>1.66</v>
      </c>
      <c r="AO785">
        <f t="shared" si="307"/>
        <v>-160</v>
      </c>
      <c r="AP785">
        <f>IF(E785&lt;F785,G785,H785)</f>
        <v>19</v>
      </c>
      <c r="AQ785">
        <f>IF(E785&lt;F785,H785,G785)</f>
        <v>11</v>
      </c>
    </row>
    <row r="786" spans="2:43" x14ac:dyDescent="0.25">
      <c r="B786" s="24">
        <v>44108</v>
      </c>
      <c r="C786" s="20" t="s">
        <v>21</v>
      </c>
      <c r="D786" s="20" t="s">
        <v>26</v>
      </c>
      <c r="E786" s="2">
        <v>-135.13513513513513</v>
      </c>
      <c r="F786" s="2">
        <v>114.99999999999999</v>
      </c>
      <c r="G786">
        <v>33</v>
      </c>
      <c r="H786">
        <v>25</v>
      </c>
      <c r="I786" s="9"/>
      <c r="J786" s="2" t="str">
        <f t="shared" si="308"/>
        <v>Cincinnati Bengals</v>
      </c>
      <c r="K786" s="2" t="str">
        <f t="shared" si="309"/>
        <v>Jacksonville Jaguars</v>
      </c>
      <c r="L786" s="17">
        <f t="shared" si="310"/>
        <v>-135.13513513513513</v>
      </c>
      <c r="M786" s="18">
        <f t="shared" si="311"/>
        <v>114.99999999999999</v>
      </c>
      <c r="N786" s="4">
        <f t="shared" si="289"/>
        <v>1.57</v>
      </c>
      <c r="O786" s="4">
        <f t="shared" si="290"/>
        <v>2.5499999999999998</v>
      </c>
      <c r="P786" s="4"/>
      <c r="Q786" s="4"/>
      <c r="R786" s="1">
        <f t="shared" si="291"/>
        <v>0.63694267515923564</v>
      </c>
      <c r="S786" s="1">
        <f t="shared" si="292"/>
        <v>0.39215686274509809</v>
      </c>
      <c r="T786" s="1">
        <f t="shared" si="293"/>
        <v>2.8276699029126329E-2</v>
      </c>
      <c r="U786" s="1">
        <f t="shared" si="294"/>
        <v>0.12239290620706877</v>
      </c>
      <c r="V786" s="1">
        <f t="shared" si="295"/>
        <v>0.63339290620706878</v>
      </c>
      <c r="W786" s="1"/>
      <c r="X786" s="17">
        <f t="shared" si="296"/>
        <v>578.79886276004493</v>
      </c>
      <c r="Y786" s="18">
        <f t="shared" si="297"/>
        <v>1558.0808321378222</v>
      </c>
      <c r="Z786" s="2">
        <f t="shared" si="298"/>
        <v>549.85891962204266</v>
      </c>
      <c r="AA786" s="18">
        <f t="shared" si="299"/>
        <v>1480.1767905309309</v>
      </c>
      <c r="AB786" s="2">
        <f t="shared" si="300"/>
        <v>-181.86483192586408</v>
      </c>
      <c r="AC786" s="2">
        <f t="shared" si="301"/>
        <v>148.0176790530931</v>
      </c>
      <c r="AD786" s="2">
        <f t="shared" si="302"/>
        <v>549.85891962204266</v>
      </c>
      <c r="AE786" s="2">
        <f t="shared" si="303"/>
        <v>-1000</v>
      </c>
      <c r="AF786" s="5">
        <f t="shared" si="304"/>
        <v>0.57000000000000006</v>
      </c>
      <c r="AG786" s="5">
        <f t="shared" si="305"/>
        <v>-1</v>
      </c>
      <c r="AH786" s="3">
        <f t="shared" si="306"/>
        <v>202010</v>
      </c>
      <c r="AI786" s="21">
        <v>1.57</v>
      </c>
      <c r="AJ786" s="21">
        <v>2.5499999999999998</v>
      </c>
      <c r="AK786" s="21">
        <v>1.74</v>
      </c>
      <c r="AL786" s="21">
        <v>2.15</v>
      </c>
      <c r="AO786">
        <f t="shared" si="307"/>
        <v>-140</v>
      </c>
      <c r="AP786">
        <f>IF(E786&lt;F786,G786,H786)</f>
        <v>33</v>
      </c>
      <c r="AQ786">
        <f>IF(E786&lt;F786,H786,G786)</f>
        <v>25</v>
      </c>
    </row>
    <row r="787" spans="2:43" x14ac:dyDescent="0.25">
      <c r="B787" s="24">
        <v>44108</v>
      </c>
      <c r="C787" s="20" t="s">
        <v>23</v>
      </c>
      <c r="D787" s="20" t="s">
        <v>46</v>
      </c>
      <c r="E787" s="2">
        <v>-185.18518518518516</v>
      </c>
      <c r="F787" s="2">
        <v>165</v>
      </c>
      <c r="G787">
        <v>38</v>
      </c>
      <c r="H787">
        <v>49</v>
      </c>
      <c r="I787" s="9"/>
      <c r="J787" s="2" t="str">
        <f t="shared" si="308"/>
        <v>Dallas Cowboys</v>
      </c>
      <c r="K787" s="2" t="str">
        <f t="shared" si="309"/>
        <v>Cleveland Browns</v>
      </c>
      <c r="L787" s="17">
        <f t="shared" si="310"/>
        <v>-185.18518518518516</v>
      </c>
      <c r="M787" s="18">
        <f t="shared" si="311"/>
        <v>165</v>
      </c>
      <c r="N787" s="4">
        <f t="shared" si="289"/>
        <v>1.42</v>
      </c>
      <c r="O787" s="4">
        <f t="shared" si="290"/>
        <v>2.95</v>
      </c>
      <c r="P787" s="4"/>
      <c r="Q787" s="4"/>
      <c r="R787" s="1">
        <f t="shared" si="291"/>
        <v>0.70422535211267612</v>
      </c>
      <c r="S787" s="1">
        <f t="shared" si="292"/>
        <v>0.33898305084745761</v>
      </c>
      <c r="T787" s="1">
        <f t="shared" si="293"/>
        <v>4.1418764302059485E-2</v>
      </c>
      <c r="U787" s="1">
        <f t="shared" si="294"/>
        <v>0.18262115063260925</v>
      </c>
      <c r="V787" s="1">
        <f t="shared" si="295"/>
        <v>0.69362115063260932</v>
      </c>
      <c r="W787" s="1"/>
      <c r="X787" s="17">
        <f t="shared" si="296"/>
        <v>441.70920838841397</v>
      </c>
      <c r="Y787" s="18">
        <f t="shared" si="297"/>
        <v>2009.6149174189422</v>
      </c>
      <c r="Z787" s="2">
        <f t="shared" si="298"/>
        <v>419.62374796899326</v>
      </c>
      <c r="AA787" s="18">
        <f t="shared" si="299"/>
        <v>1909.134171547995</v>
      </c>
      <c r="AB787" s="2">
        <f t="shared" si="300"/>
        <v>-238.30872414634925</v>
      </c>
      <c r="AC787" s="2">
        <f t="shared" si="301"/>
        <v>190.9134171547995</v>
      </c>
      <c r="AD787" s="2">
        <f t="shared" si="302"/>
        <v>-1000</v>
      </c>
      <c r="AE787" s="2">
        <f t="shared" si="303"/>
        <v>1909.134171547995</v>
      </c>
      <c r="AF787" s="5">
        <f t="shared" si="304"/>
        <v>-1</v>
      </c>
      <c r="AG787" s="5">
        <f t="shared" si="305"/>
        <v>1.9500000000000002</v>
      </c>
      <c r="AH787" s="3">
        <f t="shared" si="306"/>
        <v>202010</v>
      </c>
      <c r="AI787" s="21">
        <v>1.42</v>
      </c>
      <c r="AJ787" s="21">
        <v>2.95</v>
      </c>
      <c r="AK787" s="21">
        <v>1.54</v>
      </c>
      <c r="AL787" s="21">
        <v>2.65</v>
      </c>
      <c r="AO787">
        <f t="shared" si="307"/>
        <v>-190</v>
      </c>
      <c r="AP787">
        <f>IF(E787&lt;F787,G787,H787)</f>
        <v>38</v>
      </c>
      <c r="AQ787">
        <f>IF(E787&lt;F787,H787,G787)</f>
        <v>49</v>
      </c>
    </row>
    <row r="788" spans="2:43" x14ac:dyDescent="0.25">
      <c r="B788" s="24">
        <v>44108</v>
      </c>
      <c r="C788" s="20" t="s">
        <v>34</v>
      </c>
      <c r="D788" s="20" t="s">
        <v>43</v>
      </c>
      <c r="E788" s="2">
        <v>145.00000000000003</v>
      </c>
      <c r="F788" s="2">
        <v>-166.66666666666663</v>
      </c>
      <c r="G788">
        <v>29</v>
      </c>
      <c r="H788">
        <v>35</v>
      </c>
      <c r="I788" s="9"/>
      <c r="J788" s="2" t="str">
        <f t="shared" si="308"/>
        <v>New Orleans Saints</v>
      </c>
      <c r="K788" s="2" t="str">
        <f t="shared" si="309"/>
        <v>Detroit Lions</v>
      </c>
      <c r="L788" s="17">
        <f t="shared" si="310"/>
        <v>-166.66666666666663</v>
      </c>
      <c r="M788" s="18">
        <f t="shared" si="311"/>
        <v>145.00000000000003</v>
      </c>
      <c r="N788" s="4">
        <f t="shared" si="289"/>
        <v>1.45</v>
      </c>
      <c r="O788" s="4">
        <f t="shared" si="290"/>
        <v>2.8</v>
      </c>
      <c r="P788" s="4"/>
      <c r="Q788" s="4"/>
      <c r="R788" s="1">
        <f t="shared" si="291"/>
        <v>0.68965517241379315</v>
      </c>
      <c r="S788" s="1">
        <f t="shared" si="292"/>
        <v>0.35714285714285715</v>
      </c>
      <c r="T788" s="1">
        <f t="shared" si="293"/>
        <v>4.4705882352941262E-2</v>
      </c>
      <c r="U788" s="1">
        <f t="shared" si="294"/>
        <v>0.166256157635468</v>
      </c>
      <c r="V788" s="1">
        <f t="shared" si="295"/>
        <v>0.67725615763546798</v>
      </c>
      <c r="W788" s="1"/>
      <c r="X788" s="17">
        <f t="shared" si="296"/>
        <v>476.54619116545314</v>
      </c>
      <c r="Y788" s="18">
        <f t="shared" si="297"/>
        <v>1872.3757127156628</v>
      </c>
      <c r="Z788" s="2">
        <f t="shared" si="298"/>
        <v>452.71888160718044</v>
      </c>
      <c r="AA788" s="18">
        <f t="shared" si="299"/>
        <v>1778.7569270798795</v>
      </c>
      <c r="AB788" s="2">
        <f t="shared" si="300"/>
        <v>-220.88762820095712</v>
      </c>
      <c r="AC788" s="2">
        <f t="shared" si="301"/>
        <v>177.87569270798795</v>
      </c>
      <c r="AD788" s="2">
        <f t="shared" si="302"/>
        <v>452.71888160718044</v>
      </c>
      <c r="AE788" s="2">
        <f t="shared" si="303"/>
        <v>-1000</v>
      </c>
      <c r="AF788" s="5">
        <f t="shared" si="304"/>
        <v>0.44999999999999996</v>
      </c>
      <c r="AG788" s="5">
        <f t="shared" si="305"/>
        <v>-1</v>
      </c>
      <c r="AH788" s="3">
        <f t="shared" si="306"/>
        <v>202010</v>
      </c>
      <c r="AI788" s="21">
        <v>2.8</v>
      </c>
      <c r="AJ788" s="21">
        <v>1.45</v>
      </c>
      <c r="AK788" s="21">
        <v>2.4500000000000002</v>
      </c>
      <c r="AL788" s="21">
        <v>1.6</v>
      </c>
      <c r="AO788">
        <f t="shared" si="307"/>
        <v>-170</v>
      </c>
      <c r="AP788">
        <f>IF(E788&lt;F788,G788,H788)</f>
        <v>35</v>
      </c>
      <c r="AQ788">
        <f>IF(E788&lt;F788,H788,G788)</f>
        <v>29</v>
      </c>
    </row>
    <row r="789" spans="2:43" x14ac:dyDescent="0.25">
      <c r="B789" s="24">
        <v>44108</v>
      </c>
      <c r="C789" s="20" t="s">
        <v>40</v>
      </c>
      <c r="D789" s="20" t="s">
        <v>29</v>
      </c>
      <c r="E789" s="2">
        <v>-185.18518518518516</v>
      </c>
      <c r="F789" s="2">
        <v>165</v>
      </c>
      <c r="G789">
        <v>23</v>
      </c>
      <c r="H789">
        <v>31</v>
      </c>
      <c r="I789" s="9"/>
      <c r="J789" s="2" t="str">
        <f t="shared" si="308"/>
        <v>Houston Texans</v>
      </c>
      <c r="K789" s="2" t="str">
        <f t="shared" si="309"/>
        <v>Minnesota Vikings</v>
      </c>
      <c r="L789" s="17">
        <f t="shared" si="310"/>
        <v>-185.18518518518516</v>
      </c>
      <c r="M789" s="18">
        <f t="shared" si="311"/>
        <v>165</v>
      </c>
      <c r="N789" s="4">
        <f t="shared" si="289"/>
        <v>1.5</v>
      </c>
      <c r="O789" s="4">
        <f t="shared" si="290"/>
        <v>2.7</v>
      </c>
      <c r="P789" s="4"/>
      <c r="Q789" s="4"/>
      <c r="R789" s="1">
        <f t="shared" si="291"/>
        <v>0.66666666666666663</v>
      </c>
      <c r="S789" s="1">
        <f t="shared" si="292"/>
        <v>0.37037037037037035</v>
      </c>
      <c r="T789" s="1">
        <f t="shared" si="293"/>
        <v>3.5714285714285587E-2</v>
      </c>
      <c r="U789" s="1">
        <f t="shared" si="294"/>
        <v>0.14814814814814814</v>
      </c>
      <c r="V789" s="1">
        <f t="shared" si="295"/>
        <v>0.65914814814814815</v>
      </c>
      <c r="W789" s="1"/>
      <c r="X789" s="17">
        <f t="shared" si="296"/>
        <v>517.10962521773342</v>
      </c>
      <c r="Y789" s="18">
        <f t="shared" si="297"/>
        <v>1734.0124117028765</v>
      </c>
      <c r="Z789" s="2">
        <f t="shared" si="298"/>
        <v>491.25414395684675</v>
      </c>
      <c r="AA789" s="18">
        <f t="shared" si="299"/>
        <v>1647.3117911177326</v>
      </c>
      <c r="AB789" s="2">
        <f t="shared" si="300"/>
        <v>-203.56062382403903</v>
      </c>
      <c r="AC789" s="2">
        <f t="shared" si="301"/>
        <v>164.73117911177326</v>
      </c>
      <c r="AD789" s="2">
        <f t="shared" si="302"/>
        <v>-1000</v>
      </c>
      <c r="AE789" s="2">
        <f t="shared" si="303"/>
        <v>1647.3117911177326</v>
      </c>
      <c r="AF789" s="5">
        <f t="shared" si="304"/>
        <v>-1</v>
      </c>
      <c r="AG789" s="5">
        <f t="shared" si="305"/>
        <v>1.7000000000000002</v>
      </c>
      <c r="AH789" s="3">
        <f t="shared" si="306"/>
        <v>202010</v>
      </c>
      <c r="AI789" s="21">
        <v>1.5</v>
      </c>
      <c r="AJ789" s="21">
        <v>2.7</v>
      </c>
      <c r="AK789" s="21">
        <v>1.54</v>
      </c>
      <c r="AL789" s="21">
        <v>2.65</v>
      </c>
      <c r="AO789">
        <f t="shared" si="307"/>
        <v>-190</v>
      </c>
      <c r="AP789">
        <f>IF(E789&lt;F789,G789,H789)</f>
        <v>23</v>
      </c>
      <c r="AQ789">
        <f>IF(E789&lt;F789,H789,G789)</f>
        <v>31</v>
      </c>
    </row>
    <row r="790" spans="2:43" x14ac:dyDescent="0.25">
      <c r="B790" s="24">
        <v>44108</v>
      </c>
      <c r="C790" s="20" t="s">
        <v>30</v>
      </c>
      <c r="D790" s="20" t="s">
        <v>32</v>
      </c>
      <c r="E790" s="2">
        <v>200</v>
      </c>
      <c r="F790" s="2">
        <v>-243.9024390243903</v>
      </c>
      <c r="G790">
        <v>23</v>
      </c>
      <c r="H790">
        <v>31</v>
      </c>
      <c r="I790" s="9"/>
      <c r="J790" s="2" t="str">
        <f t="shared" si="308"/>
        <v>Seattle Seahawks</v>
      </c>
      <c r="K790" s="2" t="str">
        <f t="shared" si="309"/>
        <v>Miami Dolphins</v>
      </c>
      <c r="L790" s="17">
        <f t="shared" si="310"/>
        <v>-243.9024390243903</v>
      </c>
      <c r="M790" s="18">
        <f t="shared" si="311"/>
        <v>200</v>
      </c>
      <c r="N790" s="4">
        <f t="shared" si="289"/>
        <v>1.31</v>
      </c>
      <c r="O790" s="4">
        <f t="shared" si="290"/>
        <v>3.55</v>
      </c>
      <c r="P790" s="4"/>
      <c r="Q790" s="4"/>
      <c r="R790" s="1">
        <f t="shared" si="291"/>
        <v>0.76335877862595414</v>
      </c>
      <c r="S790" s="1">
        <f t="shared" si="292"/>
        <v>0.28169014084507044</v>
      </c>
      <c r="T790" s="1">
        <f t="shared" si="293"/>
        <v>4.3106995884773514E-2</v>
      </c>
      <c r="U790" s="1">
        <f t="shared" si="294"/>
        <v>0.24083431889044185</v>
      </c>
      <c r="V790" s="1">
        <f t="shared" si="295"/>
        <v>0.75183431889044183</v>
      </c>
      <c r="W790" s="1"/>
      <c r="X790" s="17">
        <f t="shared" si="296"/>
        <v>330.08027815995609</v>
      </c>
      <c r="Y790" s="18">
        <f t="shared" si="297"/>
        <v>2621.0959219336551</v>
      </c>
      <c r="Z790" s="2">
        <f t="shared" si="298"/>
        <v>313.57626425195826</v>
      </c>
      <c r="AA790" s="18">
        <f t="shared" si="299"/>
        <v>2490.0411258369722</v>
      </c>
      <c r="AB790" s="2">
        <f t="shared" si="300"/>
        <v>-318.90168804246639</v>
      </c>
      <c r="AC790" s="2">
        <f t="shared" si="301"/>
        <v>249.00411258369724</v>
      </c>
      <c r="AD790" s="2">
        <f t="shared" si="302"/>
        <v>313.57626425195826</v>
      </c>
      <c r="AE790" s="2">
        <f t="shared" si="303"/>
        <v>-1000</v>
      </c>
      <c r="AF790" s="5">
        <f t="shared" si="304"/>
        <v>0.31000000000000005</v>
      </c>
      <c r="AG790" s="5">
        <f t="shared" si="305"/>
        <v>-1</v>
      </c>
      <c r="AH790" s="3">
        <f t="shared" si="306"/>
        <v>202010</v>
      </c>
      <c r="AI790" s="21">
        <v>3.55</v>
      </c>
      <c r="AJ790" s="21">
        <v>1.31</v>
      </c>
      <c r="AK790" s="21">
        <v>3</v>
      </c>
      <c r="AL790" s="21">
        <v>1.41</v>
      </c>
      <c r="AO790">
        <f t="shared" si="307"/>
        <v>-300</v>
      </c>
      <c r="AP790">
        <f>IF(E790&lt;F790,G790,H790)</f>
        <v>31</v>
      </c>
      <c r="AQ790">
        <f>IF(E790&lt;F790,H790,G790)</f>
        <v>23</v>
      </c>
    </row>
    <row r="791" spans="2:43" x14ac:dyDescent="0.25">
      <c r="B791" s="24">
        <v>44108</v>
      </c>
      <c r="C791" s="20" t="s">
        <v>27</v>
      </c>
      <c r="D791" s="20" t="s">
        <v>31</v>
      </c>
      <c r="E791" s="2">
        <v>-344.82758620689651</v>
      </c>
      <c r="F791" s="2">
        <v>270</v>
      </c>
      <c r="G791">
        <v>38</v>
      </c>
      <c r="H791">
        <v>31</v>
      </c>
      <c r="I791" s="9"/>
      <c r="J791" s="2" t="str">
        <f t="shared" si="308"/>
        <v>Tampa Bay Buccaneers</v>
      </c>
      <c r="K791" s="2" t="str">
        <f t="shared" si="309"/>
        <v>Los Angeles Chargers</v>
      </c>
      <c r="L791" s="17">
        <f t="shared" si="310"/>
        <v>-344.82758620689651</v>
      </c>
      <c r="M791" s="18">
        <f t="shared" si="311"/>
        <v>270</v>
      </c>
      <c r="N791" s="4">
        <f t="shared" si="289"/>
        <v>1.29</v>
      </c>
      <c r="O791" s="4">
        <f t="shared" si="290"/>
        <v>3.7</v>
      </c>
      <c r="P791" s="4"/>
      <c r="Q791" s="4"/>
      <c r="R791" s="1">
        <f t="shared" si="291"/>
        <v>0.77519379844961234</v>
      </c>
      <c r="S791" s="1">
        <f t="shared" si="292"/>
        <v>0.27027027027027023</v>
      </c>
      <c r="T791" s="1">
        <f t="shared" si="293"/>
        <v>4.3486973947895691E-2</v>
      </c>
      <c r="U791" s="1">
        <f t="shared" si="294"/>
        <v>0.25246176408967103</v>
      </c>
      <c r="V791" s="1">
        <f t="shared" si="295"/>
        <v>0.76346176408967104</v>
      </c>
      <c r="W791" s="1"/>
      <c r="X791" s="17">
        <f t="shared" si="296"/>
        <v>309.82329048576543</v>
      </c>
      <c r="Y791" s="18">
        <f t="shared" si="297"/>
        <v>2773.304285017382</v>
      </c>
      <c r="Z791" s="2">
        <f t="shared" si="298"/>
        <v>294.33212596147712</v>
      </c>
      <c r="AA791" s="18">
        <f t="shared" si="299"/>
        <v>2634.6390707665128</v>
      </c>
      <c r="AB791" s="2">
        <f t="shared" si="300"/>
        <v>-339.75224305989701</v>
      </c>
      <c r="AC791" s="2">
        <f t="shared" si="301"/>
        <v>263.46390707665125</v>
      </c>
      <c r="AD791" s="2">
        <f t="shared" si="302"/>
        <v>294.33212596147712</v>
      </c>
      <c r="AE791" s="2">
        <f t="shared" si="303"/>
        <v>-1000</v>
      </c>
      <c r="AF791" s="5">
        <f t="shared" si="304"/>
        <v>0.29000000000000004</v>
      </c>
      <c r="AG791" s="5">
        <f t="shared" si="305"/>
        <v>-1</v>
      </c>
      <c r="AH791" s="3">
        <f t="shared" si="306"/>
        <v>202010</v>
      </c>
      <c r="AI791" s="21">
        <v>1.29</v>
      </c>
      <c r="AJ791" s="21">
        <v>3.7</v>
      </c>
      <c r="AK791" s="21">
        <v>1.29</v>
      </c>
      <c r="AL791" s="21">
        <v>3.7</v>
      </c>
      <c r="AO791">
        <f t="shared" si="307"/>
        <v>-400</v>
      </c>
      <c r="AP791">
        <f>IF(E791&lt;F791,G791,H791)</f>
        <v>38</v>
      </c>
      <c r="AQ791">
        <f>IF(E791&lt;F791,H791,G791)</f>
        <v>31</v>
      </c>
    </row>
    <row r="792" spans="2:43" x14ac:dyDescent="0.25">
      <c r="B792" s="24">
        <v>44108</v>
      </c>
      <c r="C792" s="20" t="s">
        <v>51</v>
      </c>
      <c r="D792" s="20" t="s">
        <v>28</v>
      </c>
      <c r="E792" s="2">
        <v>700</v>
      </c>
      <c r="F792" s="2">
        <v>-1111.1111111111102</v>
      </c>
      <c r="G792">
        <v>17</v>
      </c>
      <c r="H792">
        <v>31</v>
      </c>
      <c r="I792" s="9"/>
      <c r="J792" s="2" t="str">
        <f t="shared" si="308"/>
        <v>Baltimore Ravens</v>
      </c>
      <c r="K792" s="2" t="str">
        <f t="shared" si="309"/>
        <v>Washington Football Team</v>
      </c>
      <c r="L792" s="17">
        <f t="shared" si="310"/>
        <v>-1111.1111111111102</v>
      </c>
      <c r="M792" s="18">
        <f t="shared" si="311"/>
        <v>700</v>
      </c>
      <c r="N792" s="4">
        <f t="shared" si="289"/>
        <v>1.1100000000000001</v>
      </c>
      <c r="O792" s="4">
        <f t="shared" si="290"/>
        <v>6.75</v>
      </c>
      <c r="P792" s="4"/>
      <c r="Q792" s="4"/>
      <c r="R792" s="1">
        <f t="shared" si="291"/>
        <v>0.9009009009009008</v>
      </c>
      <c r="S792" s="1">
        <f t="shared" si="292"/>
        <v>0.14814814814814814</v>
      </c>
      <c r="T792" s="1">
        <f t="shared" si="293"/>
        <v>4.6755725190839703E-2</v>
      </c>
      <c r="U792" s="1">
        <f t="shared" si="294"/>
        <v>0.37637637637637633</v>
      </c>
      <c r="V792" s="1">
        <f t="shared" si="295"/>
        <v>0.88737637637637634</v>
      </c>
      <c r="W792" s="1"/>
      <c r="X792" s="17">
        <f t="shared" si="296"/>
        <v>126.9175364838142</v>
      </c>
      <c r="Y792" s="18">
        <f t="shared" si="297"/>
        <v>5771.7422617421498</v>
      </c>
      <c r="Z792" s="2">
        <f t="shared" si="298"/>
        <v>120.57165965962349</v>
      </c>
      <c r="AA792" s="18">
        <f t="shared" si="299"/>
        <v>5483.1551486550425</v>
      </c>
      <c r="AB792" s="2">
        <f t="shared" si="300"/>
        <v>-829.38229665497056</v>
      </c>
      <c r="AC792" s="2">
        <f t="shared" si="301"/>
        <v>548.31551486550427</v>
      </c>
      <c r="AD792" s="2">
        <f t="shared" si="302"/>
        <v>120.57165965962349</v>
      </c>
      <c r="AE792" s="2">
        <f t="shared" si="303"/>
        <v>-1000</v>
      </c>
      <c r="AF792" s="5">
        <f t="shared" si="304"/>
        <v>0.1100000000000001</v>
      </c>
      <c r="AG792" s="5">
        <f t="shared" si="305"/>
        <v>-1</v>
      </c>
      <c r="AH792" s="3">
        <f t="shared" si="306"/>
        <v>202010</v>
      </c>
      <c r="AI792" s="21">
        <v>6.75</v>
      </c>
      <c r="AJ792" s="21">
        <v>1.1100000000000001</v>
      </c>
      <c r="AK792" s="21">
        <v>8</v>
      </c>
      <c r="AL792" s="21">
        <v>1.0900000000000001</v>
      </c>
      <c r="AO792">
        <f t="shared" si="307"/>
        <v>-1200</v>
      </c>
      <c r="AP792">
        <f>IF(E792&lt;F792,G792,H792)</f>
        <v>31</v>
      </c>
      <c r="AQ792">
        <f>IF(E792&lt;F792,H792,G792)</f>
        <v>17</v>
      </c>
    </row>
    <row r="793" spans="2:43" x14ac:dyDescent="0.25">
      <c r="B793" s="24">
        <v>44105</v>
      </c>
      <c r="C793" s="20" t="s">
        <v>42</v>
      </c>
      <c r="D793" s="20" t="s">
        <v>38</v>
      </c>
      <c r="E793" s="2">
        <v>-125</v>
      </c>
      <c r="F793" s="2">
        <v>104.99999999999999</v>
      </c>
      <c r="G793">
        <v>28</v>
      </c>
      <c r="H793">
        <v>37</v>
      </c>
      <c r="I793" s="9"/>
      <c r="J793" s="2" t="str">
        <f t="shared" si="308"/>
        <v>New York Jets</v>
      </c>
      <c r="K793" s="2" t="str">
        <f t="shared" si="309"/>
        <v>Denver Broncos</v>
      </c>
      <c r="L793" s="17">
        <f t="shared" si="310"/>
        <v>-125</v>
      </c>
      <c r="M793" s="18">
        <f t="shared" si="311"/>
        <v>104.99999999999999</v>
      </c>
      <c r="N793" s="4">
        <f t="shared" si="289"/>
        <v>2.2999999999999998</v>
      </c>
      <c r="O793" s="4">
        <f t="shared" si="290"/>
        <v>1.66</v>
      </c>
      <c r="P793" s="4"/>
      <c r="Q793" s="4"/>
      <c r="R793" s="1">
        <f t="shared" si="291"/>
        <v>0.43478260869565222</v>
      </c>
      <c r="S793" s="1">
        <f t="shared" si="292"/>
        <v>0.60240963855421692</v>
      </c>
      <c r="T793" s="1">
        <f t="shared" si="293"/>
        <v>3.5858585858585923E-2</v>
      </c>
      <c r="U793" s="1">
        <f t="shared" si="294"/>
        <v>8.3813514929282351E-2</v>
      </c>
      <c r="V793" s="1">
        <f t="shared" si="295"/>
        <v>0.42718648507071766</v>
      </c>
      <c r="W793" s="1"/>
      <c r="X793" s="17">
        <f t="shared" si="296"/>
        <v>1340.8980268522707</v>
      </c>
      <c r="Y793" s="18">
        <f t="shared" si="297"/>
        <v>676.55380888394507</v>
      </c>
      <c r="Z793" s="2">
        <f t="shared" si="298"/>
        <v>1273.853125509657</v>
      </c>
      <c r="AA793" s="18">
        <f t="shared" si="299"/>
        <v>642.72611843974778</v>
      </c>
      <c r="AB793" s="2">
        <f t="shared" si="300"/>
        <v>127.38531255096571</v>
      </c>
      <c r="AC793" s="2">
        <f t="shared" si="301"/>
        <v>-155.58726669262387</v>
      </c>
      <c r="AD793" s="2">
        <f t="shared" si="302"/>
        <v>-1000</v>
      </c>
      <c r="AE793" s="2">
        <f t="shared" si="303"/>
        <v>642.72611843974778</v>
      </c>
      <c r="AF793" s="5">
        <f t="shared" si="304"/>
        <v>-1</v>
      </c>
      <c r="AG793" s="5">
        <f t="shared" si="305"/>
        <v>0.65999999999999992</v>
      </c>
      <c r="AH793" s="3">
        <f t="shared" si="306"/>
        <v>202010</v>
      </c>
      <c r="AI793" s="21">
        <v>2.2999999999999998</v>
      </c>
      <c r="AJ793" s="21">
        <v>1.66</v>
      </c>
      <c r="AK793" s="21">
        <v>1.8</v>
      </c>
      <c r="AL793" s="21">
        <v>2.0499999999999998</v>
      </c>
      <c r="AO793">
        <f t="shared" si="307"/>
        <v>-130</v>
      </c>
      <c r="AP793">
        <f>IF(E793&lt;F793,G793,H793)</f>
        <v>28</v>
      </c>
      <c r="AQ793">
        <f>IF(E793&lt;F793,H793,G793)</f>
        <v>37</v>
      </c>
    </row>
    <row r="794" spans="2:43" x14ac:dyDescent="0.25">
      <c r="B794" s="24">
        <v>44102</v>
      </c>
      <c r="C794" s="20" t="s">
        <v>28</v>
      </c>
      <c r="D794" s="20" t="s">
        <v>20</v>
      </c>
      <c r="E794" s="2">
        <v>-172.41379310344826</v>
      </c>
      <c r="F794" s="2">
        <v>150</v>
      </c>
      <c r="G794">
        <v>20</v>
      </c>
      <c r="H794">
        <v>34</v>
      </c>
      <c r="I794" s="9"/>
      <c r="J794" s="2" t="str">
        <f t="shared" si="308"/>
        <v>Baltimore Ravens</v>
      </c>
      <c r="K794" s="2" t="str">
        <f t="shared" si="309"/>
        <v>Kansas City Chiefs</v>
      </c>
      <c r="L794" s="17">
        <f t="shared" si="310"/>
        <v>-172.41379310344826</v>
      </c>
      <c r="M794" s="18">
        <f t="shared" si="311"/>
        <v>150</v>
      </c>
      <c r="N794" s="4">
        <f t="shared" si="289"/>
        <v>1.54</v>
      </c>
      <c r="O794" s="4">
        <f t="shared" si="290"/>
        <v>2.65</v>
      </c>
      <c r="P794" s="4"/>
      <c r="Q794" s="4"/>
      <c r="R794" s="1">
        <f t="shared" si="291"/>
        <v>0.64935064935064934</v>
      </c>
      <c r="S794" s="1">
        <f t="shared" si="292"/>
        <v>0.37735849056603776</v>
      </c>
      <c r="T794" s="1">
        <f t="shared" si="293"/>
        <v>2.6014319809069208E-2</v>
      </c>
      <c r="U794" s="1">
        <f t="shared" si="294"/>
        <v>0.13599607939230579</v>
      </c>
      <c r="V794" s="1">
        <f t="shared" si="295"/>
        <v>0.64699607939230575</v>
      </c>
      <c r="W794" s="1"/>
      <c r="X794" s="17">
        <f t="shared" si="296"/>
        <v>545.60441995143913</v>
      </c>
      <c r="Y794" s="18">
        <f t="shared" si="297"/>
        <v>1648.1806912014345</v>
      </c>
      <c r="Z794" s="2">
        <f t="shared" si="298"/>
        <v>518.32419895386715</v>
      </c>
      <c r="AA794" s="18">
        <f t="shared" si="299"/>
        <v>1565.7716566413626</v>
      </c>
      <c r="AB794" s="2">
        <f t="shared" si="300"/>
        <v>-192.92944493394256</v>
      </c>
      <c r="AC794" s="2">
        <f t="shared" si="301"/>
        <v>156.57716566413626</v>
      </c>
      <c r="AD794" s="2">
        <f t="shared" si="302"/>
        <v>-1000</v>
      </c>
      <c r="AE794" s="2">
        <f t="shared" si="303"/>
        <v>1565.7716566413626</v>
      </c>
      <c r="AF794" s="5">
        <f t="shared" si="304"/>
        <v>-1</v>
      </c>
      <c r="AG794" s="5">
        <f t="shared" si="305"/>
        <v>1.65</v>
      </c>
      <c r="AH794" s="3">
        <f t="shared" si="306"/>
        <v>202009</v>
      </c>
      <c r="AI794" s="21">
        <v>1.54</v>
      </c>
      <c r="AJ794" s="21">
        <v>2.65</v>
      </c>
      <c r="AK794" s="21">
        <v>1.58</v>
      </c>
      <c r="AL794" s="21">
        <v>2.5</v>
      </c>
      <c r="AO794">
        <f t="shared" si="307"/>
        <v>-180</v>
      </c>
      <c r="AP794">
        <f>IF(E794&lt;F794,G794,H794)</f>
        <v>20</v>
      </c>
      <c r="AQ794">
        <f>IF(E794&lt;F794,H794,G794)</f>
        <v>34</v>
      </c>
    </row>
    <row r="795" spans="2:43" x14ac:dyDescent="0.25">
      <c r="B795" s="24">
        <v>44101</v>
      </c>
      <c r="C795" s="20" t="s">
        <v>43</v>
      </c>
      <c r="D795" s="20" t="s">
        <v>33</v>
      </c>
      <c r="E795" s="2">
        <v>-166.66666666666663</v>
      </c>
      <c r="F795" s="2">
        <v>145.00000000000003</v>
      </c>
      <c r="G795">
        <v>30</v>
      </c>
      <c r="H795">
        <v>37</v>
      </c>
      <c r="I795" s="9"/>
      <c r="J795" s="2" t="str">
        <f t="shared" si="308"/>
        <v>New Orleans Saints</v>
      </c>
      <c r="K795" s="2" t="str">
        <f t="shared" si="309"/>
        <v>Green Bay Packers</v>
      </c>
      <c r="L795" s="17">
        <f t="shared" si="310"/>
        <v>-166.66666666666663</v>
      </c>
      <c r="M795" s="18">
        <f t="shared" si="311"/>
        <v>145.00000000000003</v>
      </c>
      <c r="N795" s="4">
        <f t="shared" si="289"/>
        <v>1.6</v>
      </c>
      <c r="O795" s="4">
        <f t="shared" si="290"/>
        <v>2.4500000000000002</v>
      </c>
      <c r="P795" s="4"/>
      <c r="Q795" s="4"/>
      <c r="R795" s="1">
        <f t="shared" si="291"/>
        <v>0.625</v>
      </c>
      <c r="S795" s="1">
        <f t="shared" si="292"/>
        <v>0.4081632653061224</v>
      </c>
      <c r="T795" s="1">
        <f t="shared" si="293"/>
        <v>3.2098765432098886E-2</v>
      </c>
      <c r="U795" s="1">
        <f t="shared" si="294"/>
        <v>0.1084183673469388</v>
      </c>
      <c r="V795" s="1">
        <f t="shared" si="295"/>
        <v>0.61941836734693878</v>
      </c>
      <c r="W795" s="1"/>
      <c r="X795" s="17">
        <f t="shared" si="296"/>
        <v>614.4177388267467</v>
      </c>
      <c r="Y795" s="18">
        <f t="shared" si="297"/>
        <v>1471.4893831628281</v>
      </c>
      <c r="Z795" s="2">
        <f t="shared" si="298"/>
        <v>583.69685188540939</v>
      </c>
      <c r="AA795" s="18">
        <f t="shared" si="299"/>
        <v>1397.9149140046866</v>
      </c>
      <c r="AB795" s="2">
        <f t="shared" si="300"/>
        <v>-171.32180801898838</v>
      </c>
      <c r="AC795" s="2">
        <f t="shared" si="301"/>
        <v>139.79149140046866</v>
      </c>
      <c r="AD795" s="2">
        <f t="shared" si="302"/>
        <v>-1000</v>
      </c>
      <c r="AE795" s="2">
        <f t="shared" si="303"/>
        <v>1397.9149140046866</v>
      </c>
      <c r="AF795" s="5">
        <f t="shared" si="304"/>
        <v>-1</v>
      </c>
      <c r="AG795" s="5">
        <f t="shared" si="305"/>
        <v>1.4500000000000002</v>
      </c>
      <c r="AH795" s="3">
        <f t="shared" si="306"/>
        <v>202009</v>
      </c>
      <c r="AI795" s="21">
        <v>1.6</v>
      </c>
      <c r="AJ795" s="21">
        <v>2.4500000000000002</v>
      </c>
      <c r="AK795" s="21">
        <v>1.6</v>
      </c>
      <c r="AL795" s="21">
        <v>2.4500000000000002</v>
      </c>
      <c r="AO795">
        <f t="shared" si="307"/>
        <v>-170</v>
      </c>
      <c r="AP795">
        <f>IF(E795&lt;F795,G795,H795)</f>
        <v>30</v>
      </c>
      <c r="AQ795">
        <f>IF(E795&lt;F795,H795,G795)</f>
        <v>37</v>
      </c>
    </row>
    <row r="796" spans="2:43" x14ac:dyDescent="0.25">
      <c r="B796" s="24">
        <v>44101</v>
      </c>
      <c r="C796" s="20" t="s">
        <v>48</v>
      </c>
      <c r="D796" s="20" t="s">
        <v>34</v>
      </c>
      <c r="E796" s="2">
        <v>-250.00000000000006</v>
      </c>
      <c r="F796" s="2">
        <v>210</v>
      </c>
      <c r="G796">
        <v>23</v>
      </c>
      <c r="H796">
        <v>26</v>
      </c>
      <c r="I796" s="9"/>
      <c r="J796" s="2" t="str">
        <f t="shared" si="308"/>
        <v>Arizona Cardinals</v>
      </c>
      <c r="K796" s="2" t="str">
        <f t="shared" si="309"/>
        <v>Detroit Lions</v>
      </c>
      <c r="L796" s="17">
        <f t="shared" si="310"/>
        <v>-250.00000000000006</v>
      </c>
      <c r="M796" s="18">
        <f t="shared" si="311"/>
        <v>210</v>
      </c>
      <c r="N796" s="4">
        <f t="shared" si="289"/>
        <v>1.38</v>
      </c>
      <c r="O796" s="4">
        <f t="shared" si="290"/>
        <v>3.15</v>
      </c>
      <c r="P796" s="4"/>
      <c r="Q796" s="4"/>
      <c r="R796" s="1">
        <f t="shared" si="291"/>
        <v>0.7246376811594204</v>
      </c>
      <c r="S796" s="1">
        <f t="shared" si="292"/>
        <v>0.31746031746031744</v>
      </c>
      <c r="T796" s="1">
        <f t="shared" si="293"/>
        <v>4.039735099337749E-2</v>
      </c>
      <c r="U796" s="1">
        <f t="shared" si="294"/>
        <v>0.20358868184955148</v>
      </c>
      <c r="V796" s="1">
        <f t="shared" si="295"/>
        <v>0.71458868184955149</v>
      </c>
      <c r="W796" s="1"/>
      <c r="X796" s="17">
        <f t="shared" si="296"/>
        <v>399.40643533805462</v>
      </c>
      <c r="Y796" s="18">
        <f t="shared" si="297"/>
        <v>2205.1924375584526</v>
      </c>
      <c r="Z796" s="2">
        <f t="shared" si="298"/>
        <v>379.43611357115185</v>
      </c>
      <c r="AA796" s="18">
        <f t="shared" si="299"/>
        <v>2094.93281568053</v>
      </c>
      <c r="AB796" s="2">
        <f t="shared" si="300"/>
        <v>-263.54897813712716</v>
      </c>
      <c r="AC796" s="2">
        <f t="shared" si="301"/>
        <v>209.49328156805299</v>
      </c>
      <c r="AD796" s="2">
        <f t="shared" si="302"/>
        <v>-1000</v>
      </c>
      <c r="AE796" s="2">
        <f t="shared" si="303"/>
        <v>2094.93281568053</v>
      </c>
      <c r="AF796" s="5">
        <f t="shared" si="304"/>
        <v>-1</v>
      </c>
      <c r="AG796" s="5">
        <f t="shared" si="305"/>
        <v>2.15</v>
      </c>
      <c r="AH796" s="3">
        <f t="shared" si="306"/>
        <v>202009</v>
      </c>
      <c r="AI796" s="21">
        <v>1.38</v>
      </c>
      <c r="AJ796" s="21">
        <v>3.15</v>
      </c>
      <c r="AK796" s="21">
        <v>1.4</v>
      </c>
      <c r="AL796" s="21">
        <v>3.1</v>
      </c>
      <c r="AO796">
        <f t="shared" si="307"/>
        <v>-300</v>
      </c>
      <c r="AP796">
        <f>IF(E796&lt;F796,G796,H796)</f>
        <v>23</v>
      </c>
      <c r="AQ796">
        <f>IF(E796&lt;F796,H796,G796)</f>
        <v>26</v>
      </c>
    </row>
    <row r="797" spans="2:43" x14ac:dyDescent="0.25">
      <c r="B797" s="24">
        <v>44101</v>
      </c>
      <c r="C797" s="20" t="s">
        <v>38</v>
      </c>
      <c r="D797" s="20" t="s">
        <v>27</v>
      </c>
      <c r="E797" s="2">
        <v>215</v>
      </c>
      <c r="F797" s="2">
        <v>-263.1578947368422</v>
      </c>
      <c r="G797">
        <v>10</v>
      </c>
      <c r="H797">
        <v>28</v>
      </c>
      <c r="I797" s="9"/>
      <c r="J797" s="2" t="str">
        <f t="shared" si="308"/>
        <v>Tampa Bay Buccaneers</v>
      </c>
      <c r="K797" s="2" t="str">
        <f t="shared" si="309"/>
        <v>Denver Broncos</v>
      </c>
      <c r="L797" s="17">
        <f t="shared" si="310"/>
        <v>-263.1578947368422</v>
      </c>
      <c r="M797" s="18">
        <f t="shared" si="311"/>
        <v>215</v>
      </c>
      <c r="N797" s="4">
        <f t="shared" si="289"/>
        <v>1.36</v>
      </c>
      <c r="O797" s="4">
        <f t="shared" si="290"/>
        <v>3.25</v>
      </c>
      <c r="P797" s="4"/>
      <c r="Q797" s="4"/>
      <c r="R797" s="1">
        <f t="shared" si="291"/>
        <v>0.73529411764705876</v>
      </c>
      <c r="S797" s="1">
        <f t="shared" si="292"/>
        <v>0.30769230769230771</v>
      </c>
      <c r="T797" s="1">
        <f t="shared" si="293"/>
        <v>4.1214750542299394E-2</v>
      </c>
      <c r="U797" s="1">
        <f t="shared" si="294"/>
        <v>0.21380090497737553</v>
      </c>
      <c r="V797" s="1">
        <f t="shared" si="295"/>
        <v>0.72480090497737559</v>
      </c>
      <c r="W797" s="1"/>
      <c r="X797" s="17">
        <f t="shared" si="296"/>
        <v>379.68922656245121</v>
      </c>
      <c r="Y797" s="18">
        <f t="shared" si="297"/>
        <v>2309.6629804910967</v>
      </c>
      <c r="Z797" s="2">
        <f t="shared" si="298"/>
        <v>360.70476523432865</v>
      </c>
      <c r="AA797" s="18">
        <f t="shared" si="299"/>
        <v>2194.1798314665416</v>
      </c>
      <c r="AB797" s="2">
        <f t="shared" si="300"/>
        <v>-277.23503995029256</v>
      </c>
      <c r="AC797" s="2">
        <f t="shared" si="301"/>
        <v>219.41798314665417</v>
      </c>
      <c r="AD797" s="2">
        <f t="shared" si="302"/>
        <v>360.70476523432865</v>
      </c>
      <c r="AE797" s="2">
        <f t="shared" si="303"/>
        <v>-1000</v>
      </c>
      <c r="AF797" s="5">
        <f t="shared" si="304"/>
        <v>0.3600000000000001</v>
      </c>
      <c r="AG797" s="5">
        <f t="shared" si="305"/>
        <v>-1</v>
      </c>
      <c r="AH797" s="3">
        <f t="shared" si="306"/>
        <v>202009</v>
      </c>
      <c r="AI797" s="21">
        <v>3.25</v>
      </c>
      <c r="AJ797" s="21">
        <v>1.36</v>
      </c>
      <c r="AK797" s="21">
        <v>3.15</v>
      </c>
      <c r="AL797" s="21">
        <v>1.38</v>
      </c>
      <c r="AO797">
        <f t="shared" si="307"/>
        <v>-300</v>
      </c>
      <c r="AP797">
        <f>IF(E797&lt;F797,G797,H797)</f>
        <v>28</v>
      </c>
      <c r="AQ797">
        <f>IF(E797&lt;F797,H797,G797)</f>
        <v>10</v>
      </c>
    </row>
    <row r="798" spans="2:43" x14ac:dyDescent="0.25">
      <c r="B798" s="24">
        <v>44101</v>
      </c>
      <c r="C798" s="20" t="s">
        <v>32</v>
      </c>
      <c r="D798" s="20" t="s">
        <v>23</v>
      </c>
      <c r="E798" s="2">
        <v>-227.27272727272731</v>
      </c>
      <c r="F798" s="2">
        <v>185</v>
      </c>
      <c r="G798">
        <v>38</v>
      </c>
      <c r="H798">
        <v>31</v>
      </c>
      <c r="I798" s="9"/>
      <c r="J798" s="2" t="str">
        <f t="shared" si="308"/>
        <v>Seattle Seahawks</v>
      </c>
      <c r="K798" s="2" t="str">
        <f t="shared" si="309"/>
        <v>Dallas Cowboys</v>
      </c>
      <c r="L798" s="17">
        <f t="shared" si="310"/>
        <v>-227.27272727272731</v>
      </c>
      <c r="M798" s="18">
        <f t="shared" si="311"/>
        <v>185</v>
      </c>
      <c r="N798" s="4">
        <f t="shared" si="289"/>
        <v>1.44</v>
      </c>
      <c r="O798" s="4">
        <f t="shared" si="290"/>
        <v>2.85</v>
      </c>
      <c r="P798" s="4"/>
      <c r="Q798" s="4"/>
      <c r="R798" s="1">
        <f t="shared" si="291"/>
        <v>0.69444444444444442</v>
      </c>
      <c r="S798" s="1">
        <f t="shared" si="292"/>
        <v>0.35087719298245612</v>
      </c>
      <c r="T798" s="1">
        <f t="shared" si="293"/>
        <v>4.3356643356643354E-2</v>
      </c>
      <c r="U798" s="1">
        <f t="shared" si="294"/>
        <v>0.17178362573099415</v>
      </c>
      <c r="V798" s="1">
        <f t="shared" si="295"/>
        <v>0.68278362573099416</v>
      </c>
      <c r="W798" s="1"/>
      <c r="X798" s="17">
        <f t="shared" si="296"/>
        <v>464.59282606461329</v>
      </c>
      <c r="Y798" s="18">
        <f t="shared" si="297"/>
        <v>1917.3510160506185</v>
      </c>
      <c r="Z798" s="2">
        <f t="shared" si="298"/>
        <v>441.36318476138263</v>
      </c>
      <c r="AA798" s="18">
        <f t="shared" si="299"/>
        <v>1821.4834652480874</v>
      </c>
      <c r="AB798" s="2">
        <f t="shared" si="300"/>
        <v>-226.57077765573882</v>
      </c>
      <c r="AC798" s="2">
        <f t="shared" si="301"/>
        <v>182.14834652480874</v>
      </c>
      <c r="AD798" s="2">
        <f t="shared" si="302"/>
        <v>441.36318476138263</v>
      </c>
      <c r="AE798" s="2">
        <f t="shared" si="303"/>
        <v>-1000</v>
      </c>
      <c r="AF798" s="5">
        <f t="shared" si="304"/>
        <v>0.43999999999999995</v>
      </c>
      <c r="AG798" s="5">
        <f t="shared" si="305"/>
        <v>-1</v>
      </c>
      <c r="AH798" s="3">
        <f t="shared" si="306"/>
        <v>202009</v>
      </c>
      <c r="AI798" s="21">
        <v>1.44</v>
      </c>
      <c r="AJ798" s="21">
        <v>2.85</v>
      </c>
      <c r="AK798" s="21">
        <v>1.44</v>
      </c>
      <c r="AL798" s="21">
        <v>2.85</v>
      </c>
      <c r="AO798">
        <f t="shared" si="307"/>
        <v>-300</v>
      </c>
      <c r="AP798">
        <f>IF(E798&lt;F798,G798,H798)</f>
        <v>38</v>
      </c>
      <c r="AQ798">
        <f>IF(E798&lt;F798,H798,G798)</f>
        <v>31</v>
      </c>
    </row>
    <row r="799" spans="2:43" x14ac:dyDescent="0.25">
      <c r="B799" s="24">
        <v>44101</v>
      </c>
      <c r="C799" s="20" t="s">
        <v>39</v>
      </c>
      <c r="D799" s="20" t="s">
        <v>42</v>
      </c>
      <c r="E799" s="2">
        <v>-625.00000000000034</v>
      </c>
      <c r="F799" s="2">
        <v>450</v>
      </c>
      <c r="G799">
        <v>36</v>
      </c>
      <c r="H799">
        <v>7</v>
      </c>
      <c r="I799" s="9"/>
      <c r="J799" s="2" t="str">
        <f t="shared" si="308"/>
        <v>Indianapolis Colts</v>
      </c>
      <c r="K799" s="2" t="str">
        <f t="shared" si="309"/>
        <v>New York Jets</v>
      </c>
      <c r="L799" s="17">
        <f t="shared" si="310"/>
        <v>-625.00000000000034</v>
      </c>
      <c r="M799" s="18">
        <f t="shared" si="311"/>
        <v>450</v>
      </c>
      <c r="N799" s="4">
        <f t="shared" si="289"/>
        <v>1.19</v>
      </c>
      <c r="O799" s="4">
        <f t="shared" si="290"/>
        <v>5</v>
      </c>
      <c r="P799" s="4"/>
      <c r="Q799" s="4"/>
      <c r="R799" s="1">
        <f t="shared" si="291"/>
        <v>0.84033613445378152</v>
      </c>
      <c r="S799" s="1">
        <f t="shared" si="292"/>
        <v>0.2</v>
      </c>
      <c r="T799" s="1">
        <f t="shared" si="293"/>
        <v>3.8772213247172949E-2</v>
      </c>
      <c r="U799" s="1">
        <f t="shared" si="294"/>
        <v>0.32016806722689073</v>
      </c>
      <c r="V799" s="1">
        <f t="shared" si="295"/>
        <v>0.83116806722689074</v>
      </c>
      <c r="W799" s="1"/>
      <c r="X799" s="17">
        <f t="shared" si="296"/>
        <v>203.12610581443556</v>
      </c>
      <c r="Y799" s="18">
        <f t="shared" si="297"/>
        <v>3985.2087388896653</v>
      </c>
      <c r="Z799" s="2">
        <f t="shared" si="298"/>
        <v>192.96980052371379</v>
      </c>
      <c r="AA799" s="18">
        <f t="shared" si="299"/>
        <v>3785.9483019451818</v>
      </c>
      <c r="AB799" s="2">
        <f t="shared" si="300"/>
        <v>-518.21580231001553</v>
      </c>
      <c r="AC799" s="2">
        <f t="shared" si="301"/>
        <v>378.59483019451818</v>
      </c>
      <c r="AD799" s="2">
        <f t="shared" si="302"/>
        <v>192.96980052371379</v>
      </c>
      <c r="AE799" s="2">
        <f t="shared" si="303"/>
        <v>-1000</v>
      </c>
      <c r="AF799" s="5">
        <f t="shared" si="304"/>
        <v>0.18999999999999995</v>
      </c>
      <c r="AG799" s="5">
        <f t="shared" si="305"/>
        <v>-1</v>
      </c>
      <c r="AH799" s="3">
        <f t="shared" si="306"/>
        <v>202009</v>
      </c>
      <c r="AI799" s="21">
        <v>1.19</v>
      </c>
      <c r="AJ799" s="21">
        <v>5</v>
      </c>
      <c r="AK799" s="21">
        <v>1.1599999999999999</v>
      </c>
      <c r="AL799" s="21">
        <v>5.5</v>
      </c>
      <c r="AO799">
        <f t="shared" si="307"/>
        <v>-700</v>
      </c>
      <c r="AP799">
        <f>IF(E799&lt;F799,G799,H799)</f>
        <v>36</v>
      </c>
      <c r="AQ799">
        <f>IF(E799&lt;F799,H799,G799)</f>
        <v>7</v>
      </c>
    </row>
    <row r="800" spans="2:43" x14ac:dyDescent="0.25">
      <c r="B800" s="24">
        <v>44101</v>
      </c>
      <c r="C800" s="20" t="s">
        <v>31</v>
      </c>
      <c r="D800" s="20" t="s">
        <v>44</v>
      </c>
      <c r="E800" s="2">
        <v>-285.71428571428567</v>
      </c>
      <c r="F800" s="2">
        <v>229.99999999999997</v>
      </c>
      <c r="G800">
        <v>16</v>
      </c>
      <c r="H800">
        <v>21</v>
      </c>
      <c r="I800" s="9"/>
      <c r="J800" s="2" t="str">
        <f t="shared" si="308"/>
        <v>Los Angeles Chargers</v>
      </c>
      <c r="K800" s="2" t="str">
        <f t="shared" si="309"/>
        <v>Carolina Panthers</v>
      </c>
      <c r="L800" s="17">
        <f t="shared" si="310"/>
        <v>-285.71428571428567</v>
      </c>
      <c r="M800" s="18">
        <f t="shared" si="311"/>
        <v>229.99999999999997</v>
      </c>
      <c r="N800" s="4">
        <f t="shared" si="289"/>
        <v>1.3</v>
      </c>
      <c r="O800" s="4">
        <f t="shared" si="290"/>
        <v>3.65</v>
      </c>
      <c r="P800" s="4"/>
      <c r="Q800" s="4"/>
      <c r="R800" s="1">
        <f t="shared" si="291"/>
        <v>0.76923076923076916</v>
      </c>
      <c r="S800" s="1">
        <f t="shared" si="292"/>
        <v>0.27397260273972601</v>
      </c>
      <c r="T800" s="1">
        <f t="shared" si="293"/>
        <v>4.1414141414141459E-2</v>
      </c>
      <c r="U800" s="1">
        <f t="shared" si="294"/>
        <v>0.24762908324552158</v>
      </c>
      <c r="V800" s="1">
        <f t="shared" si="295"/>
        <v>0.75862908324552158</v>
      </c>
      <c r="W800" s="1"/>
      <c r="X800" s="17">
        <f t="shared" si="296"/>
        <v>318.16723361284784</v>
      </c>
      <c r="Y800" s="18">
        <f t="shared" si="297"/>
        <v>2708.5523787535408</v>
      </c>
      <c r="Z800" s="2">
        <f t="shared" si="298"/>
        <v>302.25887193220541</v>
      </c>
      <c r="AA800" s="18">
        <f t="shared" si="299"/>
        <v>2573.1247598158634</v>
      </c>
      <c r="AB800" s="2">
        <f t="shared" si="300"/>
        <v>-330.84223255630133</v>
      </c>
      <c r="AC800" s="2">
        <f t="shared" si="301"/>
        <v>257.31247598158632</v>
      </c>
      <c r="AD800" s="2">
        <f t="shared" si="302"/>
        <v>-1000</v>
      </c>
      <c r="AE800" s="2">
        <f t="shared" si="303"/>
        <v>2573.1247598158634</v>
      </c>
      <c r="AF800" s="5">
        <f t="shared" si="304"/>
        <v>-1</v>
      </c>
      <c r="AG800" s="5">
        <f t="shared" si="305"/>
        <v>2.65</v>
      </c>
      <c r="AH800" s="3">
        <f t="shared" si="306"/>
        <v>202009</v>
      </c>
      <c r="AI800" s="21">
        <v>1.3</v>
      </c>
      <c r="AJ800" s="21">
        <v>3.65</v>
      </c>
      <c r="AK800" s="21">
        <v>1.35</v>
      </c>
      <c r="AL800" s="21">
        <v>3.3</v>
      </c>
      <c r="AO800">
        <f t="shared" si="307"/>
        <v>-300</v>
      </c>
      <c r="AP800">
        <f>IF(E800&lt;F800,G800,H800)</f>
        <v>16</v>
      </c>
      <c r="AQ800">
        <f>IF(E800&lt;F800,H800,G800)</f>
        <v>21</v>
      </c>
    </row>
    <row r="801" spans="2:43" x14ac:dyDescent="0.25">
      <c r="B801" s="24">
        <v>44101</v>
      </c>
      <c r="C801" s="20" t="s">
        <v>35</v>
      </c>
      <c r="D801" s="20" t="s">
        <v>37</v>
      </c>
      <c r="E801" s="2">
        <v>-156.25000000000003</v>
      </c>
      <c r="F801" s="2">
        <v>135</v>
      </c>
      <c r="G801">
        <v>26</v>
      </c>
      <c r="H801">
        <v>30</v>
      </c>
      <c r="I801" s="9"/>
      <c r="J801" s="2" t="str">
        <f t="shared" si="308"/>
        <v>Atlanta Falcons</v>
      </c>
      <c r="K801" s="2" t="str">
        <f t="shared" si="309"/>
        <v>Chicago Bears</v>
      </c>
      <c r="L801" s="17">
        <f t="shared" si="310"/>
        <v>-156.25000000000003</v>
      </c>
      <c r="M801" s="18">
        <f t="shared" si="311"/>
        <v>135</v>
      </c>
      <c r="N801" s="4">
        <f t="shared" si="289"/>
        <v>1.52</v>
      </c>
      <c r="O801" s="4">
        <f t="shared" si="290"/>
        <v>2.67</v>
      </c>
      <c r="P801" s="4"/>
      <c r="Q801" s="4"/>
      <c r="R801" s="1">
        <f t="shared" si="291"/>
        <v>0.65789473684210531</v>
      </c>
      <c r="S801" s="1">
        <f t="shared" si="292"/>
        <v>0.37453183520599254</v>
      </c>
      <c r="T801" s="1">
        <f t="shared" si="293"/>
        <v>3.1408114558472477E-2</v>
      </c>
      <c r="U801" s="1">
        <f t="shared" si="294"/>
        <v>0.14168145081805639</v>
      </c>
      <c r="V801" s="1">
        <f t="shared" si="295"/>
        <v>0.6526814508180564</v>
      </c>
      <c r="W801" s="1"/>
      <c r="X801" s="17">
        <f t="shared" si="296"/>
        <v>532.14098354813416</v>
      </c>
      <c r="Y801" s="18">
        <f t="shared" si="297"/>
        <v>1687.6788921698521</v>
      </c>
      <c r="Z801" s="2">
        <f t="shared" si="298"/>
        <v>505.53393437072742</v>
      </c>
      <c r="AA801" s="18">
        <f t="shared" si="299"/>
        <v>1603.2949475613595</v>
      </c>
      <c r="AB801" s="2">
        <f t="shared" si="300"/>
        <v>-197.81065760595641</v>
      </c>
      <c r="AC801" s="2">
        <f t="shared" si="301"/>
        <v>160.32949475613594</v>
      </c>
      <c r="AD801" s="2">
        <f t="shared" si="302"/>
        <v>-1000</v>
      </c>
      <c r="AE801" s="2">
        <f t="shared" si="303"/>
        <v>1603.2949475613595</v>
      </c>
      <c r="AF801" s="5">
        <f t="shared" si="304"/>
        <v>-1</v>
      </c>
      <c r="AG801" s="5">
        <f t="shared" si="305"/>
        <v>1.67</v>
      </c>
      <c r="AH801" s="3">
        <f t="shared" si="306"/>
        <v>202009</v>
      </c>
      <c r="AI801" s="21">
        <v>1.52</v>
      </c>
      <c r="AJ801" s="21">
        <v>2.67</v>
      </c>
      <c r="AK801" s="21">
        <v>1.64</v>
      </c>
      <c r="AL801" s="21">
        <v>2.35</v>
      </c>
      <c r="AO801">
        <f t="shared" si="307"/>
        <v>-160</v>
      </c>
      <c r="AP801">
        <f>IF(E801&lt;F801,G801,H801)</f>
        <v>26</v>
      </c>
      <c r="AQ801">
        <f>IF(E801&lt;F801,H801,G801)</f>
        <v>30</v>
      </c>
    </row>
    <row r="802" spans="2:43" x14ac:dyDescent="0.25">
      <c r="B802" s="24">
        <v>44101</v>
      </c>
      <c r="C802" s="20" t="s">
        <v>24</v>
      </c>
      <c r="D802" s="20" t="s">
        <v>47</v>
      </c>
      <c r="E802" s="2">
        <v>-131.57894736842104</v>
      </c>
      <c r="F802" s="2">
        <v>110.00000000000001</v>
      </c>
      <c r="G802">
        <v>35</v>
      </c>
      <c r="H802">
        <v>32</v>
      </c>
      <c r="I802" s="9"/>
      <c r="J802" s="2" t="str">
        <f t="shared" si="308"/>
        <v>Buffalo Bills</v>
      </c>
      <c r="K802" s="2" t="str">
        <f t="shared" si="309"/>
        <v>Los Angeles Rams</v>
      </c>
      <c r="L802" s="17">
        <f t="shared" si="310"/>
        <v>-131.57894736842104</v>
      </c>
      <c r="M802" s="18">
        <f t="shared" si="311"/>
        <v>110.00000000000001</v>
      </c>
      <c r="N802" s="4">
        <f t="shared" si="289"/>
        <v>1.68</v>
      </c>
      <c r="O802" s="4">
        <f t="shared" si="290"/>
        <v>2.25</v>
      </c>
      <c r="P802" s="4"/>
      <c r="Q802" s="4"/>
      <c r="R802" s="1">
        <f t="shared" si="291"/>
        <v>0.59523809523809523</v>
      </c>
      <c r="S802" s="1">
        <f t="shared" si="292"/>
        <v>0.44444444444444442</v>
      </c>
      <c r="T802" s="1">
        <f t="shared" si="293"/>
        <v>3.8167938931297662E-2</v>
      </c>
      <c r="U802" s="1">
        <f t="shared" si="294"/>
        <v>7.5396825396825407E-2</v>
      </c>
      <c r="V802" s="1">
        <f t="shared" si="295"/>
        <v>0.58639682539682547</v>
      </c>
      <c r="W802" s="1"/>
      <c r="X802" s="17">
        <f t="shared" si="296"/>
        <v>705.32983244457648</v>
      </c>
      <c r="Y802" s="18">
        <f t="shared" si="297"/>
        <v>1287.7472223008879</v>
      </c>
      <c r="Z802" s="2">
        <f t="shared" si="298"/>
        <v>670.06334082234764</v>
      </c>
      <c r="AA802" s="18">
        <f t="shared" si="299"/>
        <v>1223.3598611858433</v>
      </c>
      <c r="AB802" s="2">
        <f t="shared" si="300"/>
        <v>-149.23962244714528</v>
      </c>
      <c r="AC802" s="2">
        <f t="shared" si="301"/>
        <v>122.33598611858433</v>
      </c>
      <c r="AD802" s="2">
        <f t="shared" si="302"/>
        <v>670.06334082234764</v>
      </c>
      <c r="AE802" s="2">
        <f t="shared" si="303"/>
        <v>-1000</v>
      </c>
      <c r="AF802" s="5">
        <f t="shared" si="304"/>
        <v>0.67999999999999994</v>
      </c>
      <c r="AG802" s="5">
        <f t="shared" si="305"/>
        <v>-1</v>
      </c>
      <c r="AH802" s="3">
        <f t="shared" si="306"/>
        <v>202009</v>
      </c>
      <c r="AI802" s="21">
        <v>1.68</v>
      </c>
      <c r="AJ802" s="21">
        <v>2.25</v>
      </c>
      <c r="AK802" s="21">
        <v>1.76</v>
      </c>
      <c r="AL802" s="21">
        <v>2.1</v>
      </c>
      <c r="AO802">
        <f t="shared" si="307"/>
        <v>-140</v>
      </c>
      <c r="AP802">
        <f>IF(E802&lt;F802,G802,H802)</f>
        <v>35</v>
      </c>
      <c r="AQ802">
        <f>IF(E802&lt;F802,H802,G802)</f>
        <v>32</v>
      </c>
    </row>
    <row r="803" spans="2:43" x14ac:dyDescent="0.25">
      <c r="B803" s="24">
        <v>44101</v>
      </c>
      <c r="C803" s="20" t="s">
        <v>46</v>
      </c>
      <c r="D803" s="20" t="s">
        <v>51</v>
      </c>
      <c r="E803" s="2">
        <v>-322.58064516129025</v>
      </c>
      <c r="F803" s="2">
        <v>260</v>
      </c>
      <c r="G803">
        <v>34</v>
      </c>
      <c r="H803">
        <v>20</v>
      </c>
      <c r="I803" s="9"/>
      <c r="J803" s="2" t="str">
        <f t="shared" si="308"/>
        <v>Cleveland Browns</v>
      </c>
      <c r="K803" s="2" t="str">
        <f t="shared" si="309"/>
        <v>Washington Football Team</v>
      </c>
      <c r="L803" s="17">
        <f t="shared" si="310"/>
        <v>-322.58064516129025</v>
      </c>
      <c r="M803" s="18">
        <f t="shared" si="311"/>
        <v>260</v>
      </c>
      <c r="N803" s="4">
        <f t="shared" si="289"/>
        <v>1.3</v>
      </c>
      <c r="O803" s="4">
        <f t="shared" si="290"/>
        <v>3.65</v>
      </c>
      <c r="P803" s="4"/>
      <c r="Q803" s="4"/>
      <c r="R803" s="1">
        <f t="shared" si="291"/>
        <v>0.76923076923076916</v>
      </c>
      <c r="S803" s="1">
        <f t="shared" si="292"/>
        <v>0.27397260273972601</v>
      </c>
      <c r="T803" s="1">
        <f t="shared" si="293"/>
        <v>4.1414141414141459E-2</v>
      </c>
      <c r="U803" s="1">
        <f t="shared" si="294"/>
        <v>0.24762908324552158</v>
      </c>
      <c r="V803" s="1">
        <f t="shared" si="295"/>
        <v>0.75862908324552158</v>
      </c>
      <c r="W803" s="1"/>
      <c r="X803" s="17">
        <f t="shared" si="296"/>
        <v>318.16723361284784</v>
      </c>
      <c r="Y803" s="18">
        <f t="shared" si="297"/>
        <v>2708.5523787535408</v>
      </c>
      <c r="Z803" s="2">
        <f t="shared" si="298"/>
        <v>302.25887193220541</v>
      </c>
      <c r="AA803" s="18">
        <f t="shared" si="299"/>
        <v>2573.1247598158634</v>
      </c>
      <c r="AB803" s="2">
        <f t="shared" si="300"/>
        <v>-330.84223255630133</v>
      </c>
      <c r="AC803" s="2">
        <f t="shared" si="301"/>
        <v>257.31247598158632</v>
      </c>
      <c r="AD803" s="2">
        <f t="shared" si="302"/>
        <v>302.25887193220541</v>
      </c>
      <c r="AE803" s="2">
        <f t="shared" si="303"/>
        <v>-1000</v>
      </c>
      <c r="AF803" s="5">
        <f t="shared" si="304"/>
        <v>0.30000000000000004</v>
      </c>
      <c r="AG803" s="5">
        <f t="shared" si="305"/>
        <v>-1</v>
      </c>
      <c r="AH803" s="3">
        <f t="shared" si="306"/>
        <v>202009</v>
      </c>
      <c r="AI803" s="21">
        <v>1.3</v>
      </c>
      <c r="AJ803" s="21">
        <v>3.65</v>
      </c>
      <c r="AK803" s="21">
        <v>1.31</v>
      </c>
      <c r="AL803" s="21">
        <v>3.6</v>
      </c>
      <c r="AO803">
        <f t="shared" si="307"/>
        <v>-400</v>
      </c>
      <c r="AP803">
        <f>IF(E803&lt;F803,G803,H803)</f>
        <v>34</v>
      </c>
      <c r="AQ803">
        <f>IF(E803&lt;F803,H803,G803)</f>
        <v>20</v>
      </c>
    </row>
    <row r="804" spans="2:43" x14ac:dyDescent="0.25">
      <c r="B804" s="24">
        <v>44101</v>
      </c>
      <c r="C804" s="20" t="s">
        <v>29</v>
      </c>
      <c r="D804" s="20" t="s">
        <v>41</v>
      </c>
      <c r="E804" s="2">
        <v>120.00000000000001</v>
      </c>
      <c r="F804" s="2">
        <v>-140.84507042253523</v>
      </c>
      <c r="G804">
        <v>30</v>
      </c>
      <c r="H804">
        <v>31</v>
      </c>
      <c r="I804" s="9"/>
      <c r="J804" s="2" t="str">
        <f t="shared" si="308"/>
        <v>Tennessee Titans</v>
      </c>
      <c r="K804" s="2" t="str">
        <f t="shared" si="309"/>
        <v>Minnesota Vikings</v>
      </c>
      <c r="L804" s="17">
        <f t="shared" si="310"/>
        <v>-140.84507042253523</v>
      </c>
      <c r="M804" s="18">
        <f t="shared" si="311"/>
        <v>120.00000000000001</v>
      </c>
      <c r="N804" s="4">
        <f t="shared" si="289"/>
        <v>1.71</v>
      </c>
      <c r="O804" s="4">
        <f t="shared" si="290"/>
        <v>2.2000000000000002</v>
      </c>
      <c r="P804" s="4"/>
      <c r="Q804" s="4"/>
      <c r="R804" s="1">
        <f t="shared" si="291"/>
        <v>0.58479532163742687</v>
      </c>
      <c r="S804" s="1">
        <f t="shared" si="292"/>
        <v>0.45454545454545453</v>
      </c>
      <c r="T804" s="1">
        <f t="shared" si="293"/>
        <v>3.7851662404092101E-2</v>
      </c>
      <c r="U804" s="1">
        <f t="shared" si="294"/>
        <v>6.5124933545986169E-2</v>
      </c>
      <c r="V804" s="1">
        <f t="shared" si="295"/>
        <v>0.57612493354598615</v>
      </c>
      <c r="W804" s="1"/>
      <c r="X804" s="17">
        <f t="shared" si="296"/>
        <v>735.73463284275692</v>
      </c>
      <c r="Y804" s="18">
        <f t="shared" si="297"/>
        <v>1235.8449349286186</v>
      </c>
      <c r="Z804" s="2">
        <f t="shared" si="298"/>
        <v>698.94790120061907</v>
      </c>
      <c r="AA804" s="18">
        <f t="shared" si="299"/>
        <v>1174.0526881821877</v>
      </c>
      <c r="AB804" s="2">
        <f t="shared" si="300"/>
        <v>-143.07218009843768</v>
      </c>
      <c r="AC804" s="2">
        <f t="shared" si="301"/>
        <v>117.40526881821877</v>
      </c>
      <c r="AD804" s="2">
        <f t="shared" si="302"/>
        <v>698.94790120061907</v>
      </c>
      <c r="AE804" s="2">
        <f t="shared" si="303"/>
        <v>-1000</v>
      </c>
      <c r="AF804" s="5">
        <f t="shared" si="304"/>
        <v>0.71</v>
      </c>
      <c r="AG804" s="5">
        <f t="shared" si="305"/>
        <v>-1</v>
      </c>
      <c r="AH804" s="3">
        <f t="shared" si="306"/>
        <v>202009</v>
      </c>
      <c r="AI804" s="21">
        <v>2.2000000000000002</v>
      </c>
      <c r="AJ804" s="21">
        <v>1.71</v>
      </c>
      <c r="AK804" s="21">
        <v>2.2000000000000002</v>
      </c>
      <c r="AL804" s="21">
        <v>1.71</v>
      </c>
      <c r="AO804">
        <f t="shared" si="307"/>
        <v>-150</v>
      </c>
      <c r="AP804">
        <f>IF(E804&lt;F804,G804,H804)</f>
        <v>31</v>
      </c>
      <c r="AQ804">
        <f>IF(E804&lt;F804,H804,G804)</f>
        <v>30</v>
      </c>
    </row>
    <row r="805" spans="2:43" x14ac:dyDescent="0.25">
      <c r="B805" s="24">
        <v>44101</v>
      </c>
      <c r="C805" s="20" t="s">
        <v>36</v>
      </c>
      <c r="D805" s="20" t="s">
        <v>50</v>
      </c>
      <c r="E805" s="2">
        <v>-270.2702702702702</v>
      </c>
      <c r="F805" s="2">
        <v>220.00000000000003</v>
      </c>
      <c r="G805">
        <v>36</v>
      </c>
      <c r="H805">
        <v>20</v>
      </c>
      <c r="I805" s="9"/>
      <c r="J805" s="2" t="str">
        <f t="shared" si="308"/>
        <v>New England Patriots</v>
      </c>
      <c r="K805" s="2" t="str">
        <f t="shared" si="309"/>
        <v>Las Vegas Raiders</v>
      </c>
      <c r="L805" s="17">
        <f t="shared" si="310"/>
        <v>-270.2702702702702</v>
      </c>
      <c r="M805" s="18">
        <f t="shared" si="311"/>
        <v>220.00000000000003</v>
      </c>
      <c r="N805" s="4">
        <f t="shared" si="289"/>
        <v>1.34</v>
      </c>
      <c r="O805" s="4">
        <f t="shared" si="290"/>
        <v>3.35</v>
      </c>
      <c r="P805" s="4"/>
      <c r="Q805" s="4"/>
      <c r="R805" s="1">
        <f t="shared" si="291"/>
        <v>0.74626865671641784</v>
      </c>
      <c r="S805" s="1">
        <f t="shared" si="292"/>
        <v>0.29850746268656714</v>
      </c>
      <c r="T805" s="1">
        <f t="shared" si="293"/>
        <v>4.2857142857142816E-2</v>
      </c>
      <c r="U805" s="1">
        <f t="shared" si="294"/>
        <v>0.22388059701492535</v>
      </c>
      <c r="V805" s="1">
        <f t="shared" si="295"/>
        <v>0.73488059701492536</v>
      </c>
      <c r="W805" s="1"/>
      <c r="X805" s="17">
        <f t="shared" si="296"/>
        <v>360.7652781444848</v>
      </c>
      <c r="Y805" s="18">
        <f t="shared" si="297"/>
        <v>2419.4789829550677</v>
      </c>
      <c r="Z805" s="2">
        <f t="shared" si="298"/>
        <v>342.72701423726056</v>
      </c>
      <c r="AA805" s="18">
        <f t="shared" si="299"/>
        <v>2298.5050338073142</v>
      </c>
      <c r="AB805" s="2">
        <f t="shared" si="300"/>
        <v>-291.77740839177835</v>
      </c>
      <c r="AC805" s="2">
        <f t="shared" si="301"/>
        <v>229.85050338073142</v>
      </c>
      <c r="AD805" s="2">
        <f t="shared" si="302"/>
        <v>342.72701423726056</v>
      </c>
      <c r="AE805" s="2">
        <f t="shared" si="303"/>
        <v>-1000</v>
      </c>
      <c r="AF805" s="5">
        <f t="shared" si="304"/>
        <v>0.34000000000000008</v>
      </c>
      <c r="AG805" s="5">
        <f t="shared" si="305"/>
        <v>-1</v>
      </c>
      <c r="AH805" s="3">
        <f t="shared" si="306"/>
        <v>202009</v>
      </c>
      <c r="AI805" s="21">
        <v>1.34</v>
      </c>
      <c r="AJ805" s="21">
        <v>3.35</v>
      </c>
      <c r="AK805" s="21">
        <v>1.37</v>
      </c>
      <c r="AL805" s="21">
        <v>3.2</v>
      </c>
      <c r="AO805">
        <f t="shared" si="307"/>
        <v>-300</v>
      </c>
      <c r="AP805">
        <f>IF(E805&lt;F805,G805,H805)</f>
        <v>36</v>
      </c>
      <c r="AQ805">
        <f>IF(E805&lt;F805,H805,G805)</f>
        <v>20</v>
      </c>
    </row>
    <row r="806" spans="2:43" x14ac:dyDescent="0.25">
      <c r="B806" s="24">
        <v>44101</v>
      </c>
      <c r="C806" s="20" t="s">
        <v>25</v>
      </c>
      <c r="D806" s="20" t="s">
        <v>22</v>
      </c>
      <c r="E806" s="2">
        <v>150</v>
      </c>
      <c r="F806" s="2">
        <v>-172.41379310344826</v>
      </c>
      <c r="G806">
        <v>9</v>
      </c>
      <c r="H806">
        <v>36</v>
      </c>
      <c r="I806" s="9"/>
      <c r="J806" s="2" t="str">
        <f t="shared" si="308"/>
        <v>San Francisco 49ers</v>
      </c>
      <c r="K806" s="2" t="str">
        <f t="shared" si="309"/>
        <v>New York Giants</v>
      </c>
      <c r="L806" s="17">
        <f t="shared" si="310"/>
        <v>-172.41379310344826</v>
      </c>
      <c r="M806" s="18">
        <f t="shared" si="311"/>
        <v>150</v>
      </c>
      <c r="N806" s="4">
        <f t="shared" si="289"/>
        <v>1.45</v>
      </c>
      <c r="O806" s="4">
        <f t="shared" si="290"/>
        <v>2.8</v>
      </c>
      <c r="P806" s="4"/>
      <c r="Q806" s="4"/>
      <c r="R806" s="1">
        <f t="shared" si="291"/>
        <v>0.68965517241379315</v>
      </c>
      <c r="S806" s="1">
        <f t="shared" si="292"/>
        <v>0.35714285714285715</v>
      </c>
      <c r="T806" s="1">
        <f t="shared" si="293"/>
        <v>4.4705882352941262E-2</v>
      </c>
      <c r="U806" s="1">
        <f t="shared" si="294"/>
        <v>0.166256157635468</v>
      </c>
      <c r="V806" s="1">
        <f t="shared" si="295"/>
        <v>0.67725615763546798</v>
      </c>
      <c r="W806" s="1"/>
      <c r="X806" s="17">
        <f t="shared" si="296"/>
        <v>476.54619116545314</v>
      </c>
      <c r="Y806" s="18">
        <f t="shared" si="297"/>
        <v>1872.3757127156628</v>
      </c>
      <c r="Z806" s="2">
        <f t="shared" si="298"/>
        <v>452.71888160718044</v>
      </c>
      <c r="AA806" s="18">
        <f t="shared" si="299"/>
        <v>1778.7569270798795</v>
      </c>
      <c r="AB806" s="2">
        <f t="shared" si="300"/>
        <v>-220.88762820095712</v>
      </c>
      <c r="AC806" s="2">
        <f t="shared" si="301"/>
        <v>177.87569270798795</v>
      </c>
      <c r="AD806" s="2">
        <f t="shared" si="302"/>
        <v>452.71888160718044</v>
      </c>
      <c r="AE806" s="2">
        <f t="shared" si="303"/>
        <v>-1000</v>
      </c>
      <c r="AF806" s="5">
        <f t="shared" si="304"/>
        <v>0.44999999999999996</v>
      </c>
      <c r="AG806" s="5">
        <f t="shared" si="305"/>
        <v>-1</v>
      </c>
      <c r="AH806" s="3">
        <f t="shared" si="306"/>
        <v>202009</v>
      </c>
      <c r="AI806" s="21">
        <v>2.8</v>
      </c>
      <c r="AJ806" s="21">
        <v>1.45</v>
      </c>
      <c r="AK806" s="21">
        <v>2.5</v>
      </c>
      <c r="AL806" s="21">
        <v>1.58</v>
      </c>
      <c r="AO806">
        <f t="shared" si="307"/>
        <v>-180</v>
      </c>
      <c r="AP806">
        <f>IF(E806&lt;F806,G806,H806)</f>
        <v>36</v>
      </c>
      <c r="AQ806">
        <f>IF(E806&lt;F806,H806,G806)</f>
        <v>9</v>
      </c>
    </row>
    <row r="807" spans="2:43" x14ac:dyDescent="0.25">
      <c r="B807" s="24">
        <v>44101</v>
      </c>
      <c r="C807" s="20" t="s">
        <v>19</v>
      </c>
      <c r="D807" s="20" t="s">
        <v>21</v>
      </c>
      <c r="E807" s="2">
        <v>-200</v>
      </c>
      <c r="F807" s="2">
        <v>170.00000000000003</v>
      </c>
      <c r="G807">
        <v>23</v>
      </c>
      <c r="H807">
        <v>23</v>
      </c>
      <c r="I807" s="9"/>
      <c r="J807" s="2" t="str">
        <f t="shared" si="308"/>
        <v>Philadelphia Eagles</v>
      </c>
      <c r="K807" s="2" t="str">
        <f t="shared" si="309"/>
        <v>Cincinnati Bengals</v>
      </c>
      <c r="L807" s="17">
        <f t="shared" si="310"/>
        <v>-200</v>
      </c>
      <c r="M807" s="18">
        <f t="shared" si="311"/>
        <v>170.00000000000003</v>
      </c>
      <c r="N807" s="4">
        <f t="shared" si="289"/>
        <v>1.34</v>
      </c>
      <c r="O807" s="4">
        <f t="shared" si="290"/>
        <v>3.35</v>
      </c>
      <c r="P807" s="4"/>
      <c r="Q807" s="4"/>
      <c r="R807" s="1">
        <f t="shared" si="291"/>
        <v>0.74626865671641784</v>
      </c>
      <c r="S807" s="1">
        <f t="shared" si="292"/>
        <v>0.29850746268656714</v>
      </c>
      <c r="T807" s="1">
        <f t="shared" si="293"/>
        <v>4.2857142857142816E-2</v>
      </c>
      <c r="U807" s="1">
        <f t="shared" si="294"/>
        <v>0.22388059701492535</v>
      </c>
      <c r="V807" s="1">
        <f t="shared" si="295"/>
        <v>0.73488059701492536</v>
      </c>
      <c r="W807" s="1"/>
      <c r="X807" s="17">
        <f t="shared" si="296"/>
        <v>360.7652781444848</v>
      </c>
      <c r="Y807" s="18">
        <f t="shared" si="297"/>
        <v>2419.4789829550677</v>
      </c>
      <c r="Z807" s="2">
        <f t="shared" si="298"/>
        <v>342.72701423726056</v>
      </c>
      <c r="AA807" s="18">
        <f t="shared" si="299"/>
        <v>2298.5050338073142</v>
      </c>
      <c r="AB807" s="2">
        <f t="shared" si="300"/>
        <v>-291.77740839177835</v>
      </c>
      <c r="AC807" s="2">
        <f t="shared" si="301"/>
        <v>229.85050338073142</v>
      </c>
      <c r="AD807" s="2">
        <f t="shared" si="302"/>
        <v>-1000</v>
      </c>
      <c r="AE807" s="2">
        <f t="shared" si="303"/>
        <v>-1000</v>
      </c>
      <c r="AF807" s="5">
        <f t="shared" si="304"/>
        <v>-1</v>
      </c>
      <c r="AG807" s="5">
        <f t="shared" si="305"/>
        <v>-1</v>
      </c>
      <c r="AH807" s="3">
        <f t="shared" si="306"/>
        <v>202009</v>
      </c>
      <c r="AI807" s="21">
        <v>1.34</v>
      </c>
      <c r="AJ807" s="21">
        <v>3.35</v>
      </c>
      <c r="AK807" s="21">
        <v>1.5</v>
      </c>
      <c r="AL807" s="21">
        <v>2.7</v>
      </c>
      <c r="AO807">
        <f t="shared" si="307"/>
        <v>-200</v>
      </c>
      <c r="AP807">
        <f>IF(E807&lt;F807,G807,H807)</f>
        <v>23</v>
      </c>
      <c r="AQ807">
        <f>IF(E807&lt;F807,H807,G807)</f>
        <v>23</v>
      </c>
    </row>
    <row r="808" spans="2:43" x14ac:dyDescent="0.25">
      <c r="B808" s="24">
        <v>44101</v>
      </c>
      <c r="C808" s="20" t="s">
        <v>45</v>
      </c>
      <c r="D808" s="20" t="s">
        <v>40</v>
      </c>
      <c r="E808" s="2">
        <v>-212.76595744680853</v>
      </c>
      <c r="F808" s="2">
        <v>175</v>
      </c>
      <c r="G808">
        <v>28</v>
      </c>
      <c r="H808">
        <v>21</v>
      </c>
      <c r="I808" s="9"/>
      <c r="J808" s="2" t="str">
        <f t="shared" si="308"/>
        <v>Pittsburgh Steelers</v>
      </c>
      <c r="K808" s="2" t="str">
        <f t="shared" si="309"/>
        <v>Houston Texans</v>
      </c>
      <c r="L808" s="17">
        <f t="shared" si="310"/>
        <v>-212.76595744680853</v>
      </c>
      <c r="M808" s="18">
        <f t="shared" si="311"/>
        <v>175</v>
      </c>
      <c r="N808" s="4">
        <f t="shared" si="289"/>
        <v>1.52</v>
      </c>
      <c r="O808" s="4">
        <f t="shared" si="290"/>
        <v>2.67</v>
      </c>
      <c r="P808" s="4"/>
      <c r="Q808" s="4"/>
      <c r="R808" s="1">
        <f t="shared" si="291"/>
        <v>0.65789473684210531</v>
      </c>
      <c r="S808" s="1">
        <f t="shared" si="292"/>
        <v>0.37453183520599254</v>
      </c>
      <c r="T808" s="1">
        <f t="shared" si="293"/>
        <v>3.1408114558472477E-2</v>
      </c>
      <c r="U808" s="1">
        <f t="shared" si="294"/>
        <v>0.14168145081805639</v>
      </c>
      <c r="V808" s="1">
        <f t="shared" si="295"/>
        <v>0.6526814508180564</v>
      </c>
      <c r="W808" s="1"/>
      <c r="X808" s="17">
        <f t="shared" si="296"/>
        <v>532.14098354813416</v>
      </c>
      <c r="Y808" s="18">
        <f t="shared" si="297"/>
        <v>1687.6788921698521</v>
      </c>
      <c r="Z808" s="2">
        <f t="shared" si="298"/>
        <v>505.53393437072742</v>
      </c>
      <c r="AA808" s="18">
        <f t="shared" si="299"/>
        <v>1603.2949475613595</v>
      </c>
      <c r="AB808" s="2">
        <f t="shared" si="300"/>
        <v>-197.81065760595641</v>
      </c>
      <c r="AC808" s="2">
        <f t="shared" si="301"/>
        <v>160.32949475613594</v>
      </c>
      <c r="AD808" s="2">
        <f t="shared" si="302"/>
        <v>505.53393437072742</v>
      </c>
      <c r="AE808" s="2">
        <f t="shared" si="303"/>
        <v>-1000</v>
      </c>
      <c r="AF808" s="5">
        <f t="shared" si="304"/>
        <v>0.52</v>
      </c>
      <c r="AG808" s="5">
        <f t="shared" si="305"/>
        <v>-1</v>
      </c>
      <c r="AH808" s="3">
        <f t="shared" si="306"/>
        <v>202009</v>
      </c>
      <c r="AI808" s="21">
        <v>1.52</v>
      </c>
      <c r="AJ808" s="21">
        <v>2.67</v>
      </c>
      <c r="AK808" s="21">
        <v>1.47</v>
      </c>
      <c r="AL808" s="21">
        <v>2.75</v>
      </c>
      <c r="AO808">
        <f t="shared" si="307"/>
        <v>-300</v>
      </c>
      <c r="AP808">
        <f>IF(E808&lt;F808,G808,H808)</f>
        <v>28</v>
      </c>
      <c r="AQ808">
        <f>IF(E808&lt;F808,H808,G808)</f>
        <v>21</v>
      </c>
    </row>
    <row r="809" spans="2:43" x14ac:dyDescent="0.25">
      <c r="B809" s="24">
        <v>44098</v>
      </c>
      <c r="C809" s="20" t="s">
        <v>26</v>
      </c>
      <c r="D809" s="20" t="s">
        <v>30</v>
      </c>
      <c r="E809" s="2">
        <v>-156.25000000000003</v>
      </c>
      <c r="F809" s="2">
        <v>135</v>
      </c>
      <c r="G809">
        <v>13</v>
      </c>
      <c r="H809">
        <v>31</v>
      </c>
      <c r="I809" s="9"/>
      <c r="J809" s="2" t="str">
        <f t="shared" si="308"/>
        <v>Jacksonville Jaguars</v>
      </c>
      <c r="K809" s="2" t="str">
        <f t="shared" si="309"/>
        <v>Miami Dolphins</v>
      </c>
      <c r="L809" s="17">
        <f t="shared" si="310"/>
        <v>-156.25000000000003</v>
      </c>
      <c r="M809" s="18">
        <f t="shared" si="311"/>
        <v>135</v>
      </c>
      <c r="N809" s="4">
        <f t="shared" si="289"/>
        <v>1.64</v>
      </c>
      <c r="O809" s="4">
        <f t="shared" si="290"/>
        <v>2.35</v>
      </c>
      <c r="P809" s="4"/>
      <c r="Q809" s="4"/>
      <c r="R809" s="1">
        <f t="shared" si="291"/>
        <v>0.6097560975609756</v>
      </c>
      <c r="S809" s="1">
        <f t="shared" si="292"/>
        <v>0.42553191489361702</v>
      </c>
      <c r="T809" s="1">
        <f t="shared" si="293"/>
        <v>3.4085213032581496E-2</v>
      </c>
      <c r="U809" s="1">
        <f t="shared" si="294"/>
        <v>9.2112091333679286E-2</v>
      </c>
      <c r="V809" s="1">
        <f t="shared" si="295"/>
        <v>0.60311209133367927</v>
      </c>
      <c r="W809" s="1"/>
      <c r="X809" s="17">
        <f t="shared" si="296"/>
        <v>658.06657563218641</v>
      </c>
      <c r="Y809" s="18">
        <f t="shared" si="297"/>
        <v>1377.3404079490135</v>
      </c>
      <c r="Z809" s="2">
        <f t="shared" si="298"/>
        <v>625.16324685057702</v>
      </c>
      <c r="AA809" s="18">
        <f t="shared" si="299"/>
        <v>1308.4733875515628</v>
      </c>
      <c r="AB809" s="2">
        <f t="shared" si="300"/>
        <v>-159.95821971905113</v>
      </c>
      <c r="AC809" s="2">
        <f t="shared" si="301"/>
        <v>130.84733875515627</v>
      </c>
      <c r="AD809" s="2">
        <f t="shared" si="302"/>
        <v>-1000</v>
      </c>
      <c r="AE809" s="2">
        <f t="shared" si="303"/>
        <v>1308.4733875515628</v>
      </c>
      <c r="AF809" s="5">
        <f t="shared" si="304"/>
        <v>-1</v>
      </c>
      <c r="AG809" s="5">
        <f t="shared" si="305"/>
        <v>1.35</v>
      </c>
      <c r="AH809" s="3">
        <f t="shared" si="306"/>
        <v>202009</v>
      </c>
      <c r="AI809" s="21">
        <v>1.64</v>
      </c>
      <c r="AJ809" s="21">
        <v>2.35</v>
      </c>
      <c r="AK809" s="21">
        <v>1.64</v>
      </c>
      <c r="AL809" s="21">
        <v>2.35</v>
      </c>
      <c r="AO809">
        <f t="shared" si="307"/>
        <v>-160</v>
      </c>
      <c r="AP809">
        <f>IF(E809&lt;F809,G809,H809)</f>
        <v>13</v>
      </c>
      <c r="AQ809">
        <f>IF(E809&lt;F809,H809,G809)</f>
        <v>31</v>
      </c>
    </row>
    <row r="810" spans="2:43" x14ac:dyDescent="0.25">
      <c r="B810" s="24">
        <v>44095</v>
      </c>
      <c r="C810" s="20" t="s">
        <v>50</v>
      </c>
      <c r="D810" s="20" t="s">
        <v>43</v>
      </c>
      <c r="E810" s="2">
        <v>195.00000000000003</v>
      </c>
      <c r="F810" s="2">
        <v>-238.09523809523813</v>
      </c>
      <c r="G810">
        <v>34</v>
      </c>
      <c r="H810">
        <v>24</v>
      </c>
      <c r="I810" s="9"/>
      <c r="J810" s="2" t="str">
        <f t="shared" si="308"/>
        <v>New Orleans Saints</v>
      </c>
      <c r="K810" s="2" t="str">
        <f t="shared" si="309"/>
        <v>Las Vegas Raiders</v>
      </c>
      <c r="L810" s="17">
        <f t="shared" si="310"/>
        <v>-238.09523809523813</v>
      </c>
      <c r="M810" s="18">
        <f t="shared" si="311"/>
        <v>195.00000000000003</v>
      </c>
      <c r="N810" s="4">
        <f t="shared" si="289"/>
        <v>1.4</v>
      </c>
      <c r="O810" s="4">
        <f t="shared" si="290"/>
        <v>3.05</v>
      </c>
      <c r="P810" s="4"/>
      <c r="Q810" s="4"/>
      <c r="R810" s="1">
        <f t="shared" si="291"/>
        <v>0.7142857142857143</v>
      </c>
      <c r="S810" s="1">
        <f t="shared" si="292"/>
        <v>0.32786885245901642</v>
      </c>
      <c r="T810" s="1">
        <f t="shared" si="293"/>
        <v>4.0449438202247112E-2</v>
      </c>
      <c r="U810" s="1">
        <f t="shared" si="294"/>
        <v>0.19320843091334894</v>
      </c>
      <c r="V810" s="1">
        <f t="shared" si="295"/>
        <v>0.70420843091334895</v>
      </c>
      <c r="W810" s="1"/>
      <c r="X810" s="17">
        <f t="shared" si="296"/>
        <v>420.03412072617954</v>
      </c>
      <c r="Y810" s="18">
        <f t="shared" si="297"/>
        <v>2105.3798440390528</v>
      </c>
      <c r="Z810" s="2">
        <f t="shared" si="298"/>
        <v>399.03241468987056</v>
      </c>
      <c r="AA810" s="18">
        <f t="shared" si="299"/>
        <v>2000.1108518371002</v>
      </c>
      <c r="AB810" s="2">
        <f t="shared" si="300"/>
        <v>-250.60620721181351</v>
      </c>
      <c r="AC810" s="2">
        <f t="shared" si="301"/>
        <v>200.01108518371001</v>
      </c>
      <c r="AD810" s="2">
        <f t="shared" si="302"/>
        <v>-1000</v>
      </c>
      <c r="AE810" s="2">
        <f t="shared" si="303"/>
        <v>2000.1108518371002</v>
      </c>
      <c r="AF810" s="5">
        <f t="shared" si="304"/>
        <v>-1</v>
      </c>
      <c r="AG810" s="5">
        <f t="shared" si="305"/>
        <v>2.0499999999999998</v>
      </c>
      <c r="AH810" s="3">
        <f t="shared" si="306"/>
        <v>202009</v>
      </c>
      <c r="AI810" s="21">
        <v>3.05</v>
      </c>
      <c r="AJ810" s="21">
        <v>1.4</v>
      </c>
      <c r="AK810" s="21">
        <v>2.95</v>
      </c>
      <c r="AL810" s="21">
        <v>1.42</v>
      </c>
      <c r="AO810">
        <f t="shared" si="307"/>
        <v>-300</v>
      </c>
      <c r="AP810">
        <f>IF(E810&lt;F810,G810,H810)</f>
        <v>24</v>
      </c>
      <c r="AQ810">
        <f>IF(E810&lt;F810,H810,G810)</f>
        <v>34</v>
      </c>
    </row>
    <row r="811" spans="2:43" x14ac:dyDescent="0.25">
      <c r="B811" s="24">
        <v>44094</v>
      </c>
      <c r="C811" s="20" t="s">
        <v>32</v>
      </c>
      <c r="D811" s="20" t="s">
        <v>36</v>
      </c>
      <c r="E811" s="2">
        <v>-200</v>
      </c>
      <c r="F811" s="2">
        <v>170.00000000000003</v>
      </c>
      <c r="G811">
        <v>35</v>
      </c>
      <c r="H811">
        <v>30</v>
      </c>
      <c r="I811" s="9"/>
      <c r="J811" s="2" t="str">
        <f t="shared" si="308"/>
        <v>Seattle Seahawks</v>
      </c>
      <c r="K811" s="2" t="str">
        <f t="shared" si="309"/>
        <v>New England Patriots</v>
      </c>
      <c r="L811" s="17">
        <f t="shared" si="310"/>
        <v>-200</v>
      </c>
      <c r="M811" s="18">
        <f t="shared" si="311"/>
        <v>170.00000000000003</v>
      </c>
      <c r="N811" s="4">
        <f t="shared" si="289"/>
        <v>1.5</v>
      </c>
      <c r="O811" s="4">
        <f t="shared" si="290"/>
        <v>2.7</v>
      </c>
      <c r="P811" s="4"/>
      <c r="Q811" s="4"/>
      <c r="R811" s="1">
        <f t="shared" si="291"/>
        <v>0.66666666666666663</v>
      </c>
      <c r="S811" s="1">
        <f t="shared" si="292"/>
        <v>0.37037037037037035</v>
      </c>
      <c r="T811" s="1">
        <f t="shared" si="293"/>
        <v>3.5714285714285587E-2</v>
      </c>
      <c r="U811" s="1">
        <f t="shared" si="294"/>
        <v>0.14814814814814814</v>
      </c>
      <c r="V811" s="1">
        <f t="shared" si="295"/>
        <v>0.65914814814814815</v>
      </c>
      <c r="W811" s="1"/>
      <c r="X811" s="17">
        <f t="shared" si="296"/>
        <v>517.10962521773342</v>
      </c>
      <c r="Y811" s="18">
        <f t="shared" si="297"/>
        <v>1734.0124117028765</v>
      </c>
      <c r="Z811" s="2">
        <f t="shared" si="298"/>
        <v>491.25414395684675</v>
      </c>
      <c r="AA811" s="18">
        <f t="shared" si="299"/>
        <v>1647.3117911177326</v>
      </c>
      <c r="AB811" s="2">
        <f t="shared" si="300"/>
        <v>-203.56062382403903</v>
      </c>
      <c r="AC811" s="2">
        <f t="shared" si="301"/>
        <v>164.73117911177326</v>
      </c>
      <c r="AD811" s="2">
        <f t="shared" si="302"/>
        <v>491.25414395684675</v>
      </c>
      <c r="AE811" s="2">
        <f t="shared" si="303"/>
        <v>-1000</v>
      </c>
      <c r="AF811" s="5">
        <f t="shared" si="304"/>
        <v>0.5</v>
      </c>
      <c r="AG811" s="5">
        <f t="shared" si="305"/>
        <v>-1</v>
      </c>
      <c r="AH811" s="3">
        <f t="shared" si="306"/>
        <v>202009</v>
      </c>
      <c r="AI811" s="21">
        <v>1.5</v>
      </c>
      <c r="AJ811" s="21">
        <v>2.7</v>
      </c>
      <c r="AK811" s="21">
        <v>1.5</v>
      </c>
      <c r="AL811" s="21">
        <v>2.7</v>
      </c>
      <c r="AO811">
        <f t="shared" si="307"/>
        <v>-200</v>
      </c>
      <c r="AP811">
        <f>IF(E811&lt;F811,G811,H811)</f>
        <v>35</v>
      </c>
      <c r="AQ811">
        <f>IF(E811&lt;F811,H811,G811)</f>
        <v>30</v>
      </c>
    </row>
    <row r="812" spans="2:43" x14ac:dyDescent="0.25">
      <c r="B812" s="24">
        <v>44094</v>
      </c>
      <c r="C812" s="20" t="s">
        <v>40</v>
      </c>
      <c r="D812" s="20" t="s">
        <v>28</v>
      </c>
      <c r="E812" s="2">
        <v>270</v>
      </c>
      <c r="F812" s="2">
        <v>-344.82758620689651</v>
      </c>
      <c r="G812">
        <v>16</v>
      </c>
      <c r="H812">
        <v>33</v>
      </c>
      <c r="I812" s="9"/>
      <c r="J812" s="2" t="str">
        <f t="shared" si="308"/>
        <v>Baltimore Ravens</v>
      </c>
      <c r="K812" s="2" t="str">
        <f t="shared" si="309"/>
        <v>Houston Texans</v>
      </c>
      <c r="L812" s="17">
        <f t="shared" si="310"/>
        <v>-344.82758620689651</v>
      </c>
      <c r="M812" s="18">
        <f t="shared" si="311"/>
        <v>270</v>
      </c>
      <c r="N812" s="4">
        <f t="shared" si="289"/>
        <v>1.33</v>
      </c>
      <c r="O812" s="4">
        <f t="shared" si="290"/>
        <v>3.4</v>
      </c>
      <c r="P812" s="4"/>
      <c r="Q812" s="4"/>
      <c r="R812" s="1">
        <f t="shared" si="291"/>
        <v>0.75187969924812026</v>
      </c>
      <c r="S812" s="1">
        <f t="shared" si="292"/>
        <v>0.29411764705882354</v>
      </c>
      <c r="T812" s="1">
        <f t="shared" si="293"/>
        <v>4.3974630021141659E-2</v>
      </c>
      <c r="U812" s="1">
        <f t="shared" si="294"/>
        <v>0.22888102609464836</v>
      </c>
      <c r="V812" s="1">
        <f t="shared" si="295"/>
        <v>0.73988102609464834</v>
      </c>
      <c r="W812" s="1"/>
      <c r="X812" s="17">
        <f t="shared" si="296"/>
        <v>351.56865054149432</v>
      </c>
      <c r="Y812" s="18">
        <f t="shared" si="297"/>
        <v>2476.6314971810075</v>
      </c>
      <c r="Z812" s="2">
        <f t="shared" si="298"/>
        <v>333.99021801441961</v>
      </c>
      <c r="AA812" s="18">
        <f t="shared" si="299"/>
        <v>2352.7999223219572</v>
      </c>
      <c r="AB812" s="2">
        <f t="shared" si="300"/>
        <v>-299.40996653884821</v>
      </c>
      <c r="AC812" s="2">
        <f t="shared" si="301"/>
        <v>235.27999223219572</v>
      </c>
      <c r="AD812" s="2">
        <f t="shared" si="302"/>
        <v>333.99021801441961</v>
      </c>
      <c r="AE812" s="2">
        <f t="shared" si="303"/>
        <v>-1000</v>
      </c>
      <c r="AF812" s="5">
        <f t="shared" si="304"/>
        <v>0.33000000000000007</v>
      </c>
      <c r="AG812" s="5">
        <f t="shared" si="305"/>
        <v>-1</v>
      </c>
      <c r="AH812" s="3">
        <f t="shared" si="306"/>
        <v>202009</v>
      </c>
      <c r="AI812" s="21">
        <v>3.4</v>
      </c>
      <c r="AJ812" s="21">
        <v>1.33</v>
      </c>
      <c r="AK812" s="21">
        <v>3.7</v>
      </c>
      <c r="AL812" s="21">
        <v>1.29</v>
      </c>
      <c r="AO812">
        <f t="shared" si="307"/>
        <v>-400</v>
      </c>
      <c r="AP812">
        <f>IF(E812&lt;F812,G812,H812)</f>
        <v>33</v>
      </c>
      <c r="AQ812">
        <f>IF(E812&lt;F812,H812,G812)</f>
        <v>16</v>
      </c>
    </row>
    <row r="813" spans="2:43" x14ac:dyDescent="0.25">
      <c r="B813" s="24">
        <v>44094</v>
      </c>
      <c r="C813" s="20" t="s">
        <v>31</v>
      </c>
      <c r="D813" s="20" t="s">
        <v>20</v>
      </c>
      <c r="E813" s="2">
        <v>320</v>
      </c>
      <c r="F813" s="2">
        <v>-400</v>
      </c>
      <c r="G813">
        <v>20</v>
      </c>
      <c r="H813">
        <v>23</v>
      </c>
      <c r="I813" s="9"/>
      <c r="J813" s="2" t="str">
        <f t="shared" si="308"/>
        <v>Kansas City Chiefs</v>
      </c>
      <c r="K813" s="2" t="str">
        <f t="shared" si="309"/>
        <v>Los Angeles Chargers</v>
      </c>
      <c r="L813" s="17">
        <f t="shared" si="310"/>
        <v>-400</v>
      </c>
      <c r="M813" s="18">
        <f t="shared" si="311"/>
        <v>320</v>
      </c>
      <c r="N813" s="4">
        <f t="shared" si="289"/>
        <v>1.27</v>
      </c>
      <c r="O813" s="4">
        <f t="shared" si="290"/>
        <v>3.9</v>
      </c>
      <c r="P813" s="4"/>
      <c r="Q813" s="4"/>
      <c r="R813" s="1">
        <f t="shared" si="291"/>
        <v>0.78740157480314954</v>
      </c>
      <c r="S813" s="1">
        <f t="shared" si="292"/>
        <v>0.25641025641025644</v>
      </c>
      <c r="T813" s="1">
        <f t="shared" si="293"/>
        <v>4.1972920696324856E-2</v>
      </c>
      <c r="U813" s="1">
        <f t="shared" si="294"/>
        <v>0.26549565919644658</v>
      </c>
      <c r="V813" s="1">
        <f t="shared" si="295"/>
        <v>0.77649565919644659</v>
      </c>
      <c r="W813" s="1"/>
      <c r="X813" s="17">
        <f t="shared" si="296"/>
        <v>287.83720572867844</v>
      </c>
      <c r="Y813" s="18">
        <f t="shared" si="297"/>
        <v>2959.4718041984102</v>
      </c>
      <c r="Z813" s="2">
        <f t="shared" si="298"/>
        <v>273.4453454422445</v>
      </c>
      <c r="AA813" s="18">
        <f t="shared" si="299"/>
        <v>2811.4982139884896</v>
      </c>
      <c r="AB813" s="2">
        <f t="shared" si="300"/>
        <v>-365.70379297650692</v>
      </c>
      <c r="AC813" s="2">
        <f t="shared" si="301"/>
        <v>281.14982139884899</v>
      </c>
      <c r="AD813" s="2">
        <f t="shared" si="302"/>
        <v>273.4453454422445</v>
      </c>
      <c r="AE813" s="2">
        <f t="shared" si="303"/>
        <v>-1000</v>
      </c>
      <c r="AF813" s="5">
        <f t="shared" si="304"/>
        <v>0.27</v>
      </c>
      <c r="AG813" s="5">
        <f t="shared" si="305"/>
        <v>-1</v>
      </c>
      <c r="AH813" s="3">
        <f t="shared" si="306"/>
        <v>202009</v>
      </c>
      <c r="AI813" s="21">
        <v>3.9</v>
      </c>
      <c r="AJ813" s="21">
        <v>1.27</v>
      </c>
      <c r="AK813" s="21">
        <v>4.2</v>
      </c>
      <c r="AL813" s="21">
        <v>1.25</v>
      </c>
      <c r="AO813">
        <f t="shared" si="307"/>
        <v>-400</v>
      </c>
      <c r="AP813">
        <f>IF(E813&lt;F813,G813,H813)</f>
        <v>23</v>
      </c>
      <c r="AQ813">
        <f>IF(E813&lt;F813,H813,G813)</f>
        <v>20</v>
      </c>
    </row>
    <row r="814" spans="2:43" x14ac:dyDescent="0.25">
      <c r="B814" s="24">
        <v>44094</v>
      </c>
      <c r="C814" s="20" t="s">
        <v>48</v>
      </c>
      <c r="D814" s="20" t="s">
        <v>51</v>
      </c>
      <c r="E814" s="2">
        <v>-312.49999999999994</v>
      </c>
      <c r="F814" s="2">
        <v>250</v>
      </c>
      <c r="G814">
        <v>30</v>
      </c>
      <c r="H814">
        <v>15</v>
      </c>
      <c r="I814" s="9"/>
      <c r="J814" s="2" t="str">
        <f t="shared" si="308"/>
        <v>Arizona Cardinals</v>
      </c>
      <c r="K814" s="2" t="str">
        <f t="shared" si="309"/>
        <v>Washington Football Team</v>
      </c>
      <c r="L814" s="17">
        <f t="shared" si="310"/>
        <v>-312.49999999999994</v>
      </c>
      <c r="M814" s="18">
        <f t="shared" si="311"/>
        <v>250</v>
      </c>
      <c r="N814" s="4">
        <f t="shared" si="289"/>
        <v>1.33</v>
      </c>
      <c r="O814" s="4">
        <f t="shared" si="290"/>
        <v>3.4</v>
      </c>
      <c r="P814" s="4"/>
      <c r="Q814" s="4"/>
      <c r="R814" s="1">
        <f t="shared" si="291"/>
        <v>0.75187969924812026</v>
      </c>
      <c r="S814" s="1">
        <f t="shared" si="292"/>
        <v>0.29411764705882354</v>
      </c>
      <c r="T814" s="1">
        <f t="shared" si="293"/>
        <v>4.3974630021141659E-2</v>
      </c>
      <c r="U814" s="1">
        <f t="shared" si="294"/>
        <v>0.22888102609464836</v>
      </c>
      <c r="V814" s="1">
        <f t="shared" si="295"/>
        <v>0.73988102609464834</v>
      </c>
      <c r="W814" s="1"/>
      <c r="X814" s="17">
        <f t="shared" si="296"/>
        <v>351.56865054149432</v>
      </c>
      <c r="Y814" s="18">
        <f t="shared" si="297"/>
        <v>2476.6314971810075</v>
      </c>
      <c r="Z814" s="2">
        <f t="shared" si="298"/>
        <v>333.99021801441961</v>
      </c>
      <c r="AA814" s="18">
        <f t="shared" si="299"/>
        <v>2352.7999223219572</v>
      </c>
      <c r="AB814" s="2">
        <f t="shared" si="300"/>
        <v>-299.40996653884821</v>
      </c>
      <c r="AC814" s="2">
        <f t="shared" si="301"/>
        <v>235.27999223219572</v>
      </c>
      <c r="AD814" s="2">
        <f t="shared" si="302"/>
        <v>333.99021801441961</v>
      </c>
      <c r="AE814" s="2">
        <f t="shared" si="303"/>
        <v>-1000</v>
      </c>
      <c r="AF814" s="5">
        <f t="shared" si="304"/>
        <v>0.33000000000000007</v>
      </c>
      <c r="AG814" s="5">
        <f t="shared" si="305"/>
        <v>-1</v>
      </c>
      <c r="AH814" s="3">
        <f t="shared" si="306"/>
        <v>202009</v>
      </c>
      <c r="AI814" s="21">
        <v>1.33</v>
      </c>
      <c r="AJ814" s="21">
        <v>3.4</v>
      </c>
      <c r="AK814" s="21">
        <v>1.32</v>
      </c>
      <c r="AL814" s="21">
        <v>3.5</v>
      </c>
      <c r="AO814">
        <f t="shared" si="307"/>
        <v>-400</v>
      </c>
      <c r="AP814">
        <f>IF(E814&lt;F814,G814,H814)</f>
        <v>30</v>
      </c>
      <c r="AQ814">
        <f>IF(E814&lt;F814,H814,G814)</f>
        <v>15</v>
      </c>
    </row>
    <row r="815" spans="2:43" x14ac:dyDescent="0.25">
      <c r="B815" s="24">
        <v>44094</v>
      </c>
      <c r="C815" s="20" t="s">
        <v>37</v>
      </c>
      <c r="D815" s="20" t="s">
        <v>25</v>
      </c>
      <c r="E815" s="2">
        <v>-250.00000000000006</v>
      </c>
      <c r="F815" s="2">
        <v>204.99999999999997</v>
      </c>
      <c r="G815">
        <v>17</v>
      </c>
      <c r="H815">
        <v>13</v>
      </c>
      <c r="I815" s="9"/>
      <c r="J815" s="2" t="str">
        <f t="shared" si="308"/>
        <v>Chicago Bears</v>
      </c>
      <c r="K815" s="2" t="str">
        <f t="shared" si="309"/>
        <v>New York Giants</v>
      </c>
      <c r="L815" s="17">
        <f t="shared" si="310"/>
        <v>-250.00000000000006</v>
      </c>
      <c r="M815" s="18">
        <f t="shared" si="311"/>
        <v>204.99999999999997</v>
      </c>
      <c r="N815" s="4">
        <f t="shared" si="289"/>
        <v>1.4</v>
      </c>
      <c r="O815" s="4">
        <f t="shared" si="290"/>
        <v>3.05</v>
      </c>
      <c r="P815" s="4"/>
      <c r="Q815" s="4"/>
      <c r="R815" s="1">
        <f t="shared" si="291"/>
        <v>0.7142857142857143</v>
      </c>
      <c r="S815" s="1">
        <f t="shared" si="292"/>
        <v>0.32786885245901642</v>
      </c>
      <c r="T815" s="1">
        <f t="shared" si="293"/>
        <v>4.0449438202247112E-2</v>
      </c>
      <c r="U815" s="1">
        <f t="shared" si="294"/>
        <v>0.19320843091334894</v>
      </c>
      <c r="V815" s="1">
        <f t="shared" si="295"/>
        <v>0.70420843091334895</v>
      </c>
      <c r="W815" s="1"/>
      <c r="X815" s="17">
        <f t="shared" si="296"/>
        <v>420.03412072617954</v>
      </c>
      <c r="Y815" s="18">
        <f t="shared" si="297"/>
        <v>2105.3798440390528</v>
      </c>
      <c r="Z815" s="2">
        <f t="shared" si="298"/>
        <v>399.03241468987056</v>
      </c>
      <c r="AA815" s="18">
        <f t="shared" si="299"/>
        <v>2000.1108518371002</v>
      </c>
      <c r="AB815" s="2">
        <f t="shared" si="300"/>
        <v>-250.60620721181351</v>
      </c>
      <c r="AC815" s="2">
        <f t="shared" si="301"/>
        <v>200.01108518371001</v>
      </c>
      <c r="AD815" s="2">
        <f t="shared" si="302"/>
        <v>399.03241468987056</v>
      </c>
      <c r="AE815" s="2">
        <f t="shared" si="303"/>
        <v>-1000</v>
      </c>
      <c r="AF815" s="5">
        <f t="shared" si="304"/>
        <v>0.39999999999999991</v>
      </c>
      <c r="AG815" s="5">
        <f t="shared" si="305"/>
        <v>-1</v>
      </c>
      <c r="AH815" s="3">
        <f t="shared" si="306"/>
        <v>202009</v>
      </c>
      <c r="AI815" s="21">
        <v>1.4</v>
      </c>
      <c r="AJ815" s="21">
        <v>3.05</v>
      </c>
      <c r="AK815" s="21">
        <v>1.4</v>
      </c>
      <c r="AL815" s="21">
        <v>3.05</v>
      </c>
      <c r="AO815">
        <f t="shared" si="307"/>
        <v>-300</v>
      </c>
      <c r="AP815">
        <f>IF(E815&lt;F815,G815,H815)</f>
        <v>17</v>
      </c>
      <c r="AQ815">
        <f>IF(E815&lt;F815,H815,G815)</f>
        <v>13</v>
      </c>
    </row>
    <row r="816" spans="2:43" x14ac:dyDescent="0.25">
      <c r="B816" s="24">
        <v>44094</v>
      </c>
      <c r="C816" s="20" t="s">
        <v>23</v>
      </c>
      <c r="D816" s="20" t="s">
        <v>35</v>
      </c>
      <c r="E816" s="2">
        <v>-185.18518518518516</v>
      </c>
      <c r="F816" s="2">
        <v>165</v>
      </c>
      <c r="G816">
        <v>40</v>
      </c>
      <c r="H816">
        <v>39</v>
      </c>
      <c r="I816" s="9"/>
      <c r="J816" s="2" t="str">
        <f t="shared" si="308"/>
        <v>Dallas Cowboys</v>
      </c>
      <c r="K816" s="2" t="str">
        <f t="shared" si="309"/>
        <v>Atlanta Falcons</v>
      </c>
      <c r="L816" s="17">
        <f t="shared" si="310"/>
        <v>-185.18518518518516</v>
      </c>
      <c r="M816" s="18">
        <f t="shared" si="311"/>
        <v>165</v>
      </c>
      <c r="N816" s="4">
        <f t="shared" si="289"/>
        <v>1.43</v>
      </c>
      <c r="O816" s="4">
        <f t="shared" si="290"/>
        <v>2.9</v>
      </c>
      <c r="P816" s="4"/>
      <c r="Q816" s="4"/>
      <c r="R816" s="1">
        <f t="shared" si="291"/>
        <v>0.69930069930069938</v>
      </c>
      <c r="S816" s="1">
        <f t="shared" si="292"/>
        <v>0.34482758620689657</v>
      </c>
      <c r="T816" s="1">
        <f t="shared" si="293"/>
        <v>4.2263279445727608E-2</v>
      </c>
      <c r="U816" s="1">
        <f t="shared" si="294"/>
        <v>0.1772365565469014</v>
      </c>
      <c r="V816" s="1">
        <f t="shared" si="295"/>
        <v>0.68823655654690141</v>
      </c>
      <c r="W816" s="1"/>
      <c r="X816" s="17">
        <f t="shared" si="296"/>
        <v>452.98878777569371</v>
      </c>
      <c r="Y816" s="18">
        <f t="shared" si="297"/>
        <v>1963.0773393846457</v>
      </c>
      <c r="Z816" s="2">
        <f t="shared" si="298"/>
        <v>430.33934838690902</v>
      </c>
      <c r="AA816" s="18">
        <f t="shared" si="299"/>
        <v>1864.9234724154132</v>
      </c>
      <c r="AB816" s="2">
        <f t="shared" si="300"/>
        <v>-232.37475349358971</v>
      </c>
      <c r="AC816" s="2">
        <f t="shared" si="301"/>
        <v>186.49234724154132</v>
      </c>
      <c r="AD816" s="2">
        <f t="shared" si="302"/>
        <v>430.33934838690902</v>
      </c>
      <c r="AE816" s="2">
        <f t="shared" si="303"/>
        <v>-1000</v>
      </c>
      <c r="AF816" s="5">
        <f t="shared" si="304"/>
        <v>0.42999999999999994</v>
      </c>
      <c r="AG816" s="5">
        <f t="shared" si="305"/>
        <v>-1</v>
      </c>
      <c r="AH816" s="3">
        <f t="shared" si="306"/>
        <v>202009</v>
      </c>
      <c r="AI816" s="21">
        <v>1.43</v>
      </c>
      <c r="AJ816" s="21">
        <v>2.9</v>
      </c>
      <c r="AK816" s="21">
        <v>1.54</v>
      </c>
      <c r="AL816" s="21">
        <v>2.65</v>
      </c>
      <c r="AO816">
        <f t="shared" si="307"/>
        <v>-190</v>
      </c>
      <c r="AP816">
        <f>IF(E816&lt;F816,G816,H816)</f>
        <v>40</v>
      </c>
      <c r="AQ816">
        <f>IF(E816&lt;F816,H816,G816)</f>
        <v>39</v>
      </c>
    </row>
    <row r="817" spans="2:43" x14ac:dyDescent="0.25">
      <c r="B817" s="24">
        <v>44094</v>
      </c>
      <c r="C817" s="20" t="s">
        <v>33</v>
      </c>
      <c r="D817" s="20" t="s">
        <v>34</v>
      </c>
      <c r="E817" s="2">
        <v>-270.2702702702702</v>
      </c>
      <c r="F817" s="2">
        <v>220.00000000000003</v>
      </c>
      <c r="G817">
        <v>42</v>
      </c>
      <c r="H817">
        <v>21</v>
      </c>
      <c r="I817" s="9"/>
      <c r="J817" s="2" t="str">
        <f t="shared" si="308"/>
        <v>Green Bay Packers</v>
      </c>
      <c r="K817" s="2" t="str">
        <f t="shared" si="309"/>
        <v>Detroit Lions</v>
      </c>
      <c r="L817" s="17">
        <f t="shared" si="310"/>
        <v>-270.2702702702702</v>
      </c>
      <c r="M817" s="18">
        <f t="shared" si="311"/>
        <v>220.00000000000003</v>
      </c>
      <c r="N817" s="4">
        <f t="shared" si="289"/>
        <v>1.41</v>
      </c>
      <c r="O817" s="4">
        <f t="shared" si="290"/>
        <v>3</v>
      </c>
      <c r="P817" s="4"/>
      <c r="Q817" s="4"/>
      <c r="R817" s="1">
        <f t="shared" si="291"/>
        <v>0.70921985815602839</v>
      </c>
      <c r="S817" s="1">
        <f t="shared" si="292"/>
        <v>0.33333333333333331</v>
      </c>
      <c r="T817" s="1">
        <f t="shared" si="293"/>
        <v>4.0816326530612401E-2</v>
      </c>
      <c r="U817" s="1">
        <f t="shared" si="294"/>
        <v>0.18794326241134754</v>
      </c>
      <c r="V817" s="1">
        <f t="shared" si="295"/>
        <v>0.69894326241134752</v>
      </c>
      <c r="W817" s="1"/>
      <c r="X817" s="17">
        <f t="shared" si="296"/>
        <v>430.73129648608347</v>
      </c>
      <c r="Y817" s="18">
        <f t="shared" si="297"/>
        <v>2057.0269370258952</v>
      </c>
      <c r="Z817" s="2">
        <f t="shared" si="298"/>
        <v>409.19473166177926</v>
      </c>
      <c r="AA817" s="18">
        <f t="shared" si="299"/>
        <v>1954.1755901746003</v>
      </c>
      <c r="AB817" s="2">
        <f t="shared" si="300"/>
        <v>-244.3824229942804</v>
      </c>
      <c r="AC817" s="2">
        <f t="shared" si="301"/>
        <v>195.41755901746004</v>
      </c>
      <c r="AD817" s="2">
        <f t="shared" si="302"/>
        <v>409.19473166177926</v>
      </c>
      <c r="AE817" s="2">
        <f t="shared" si="303"/>
        <v>-1000</v>
      </c>
      <c r="AF817" s="5">
        <f t="shared" si="304"/>
        <v>0.40999999999999992</v>
      </c>
      <c r="AG817" s="5">
        <f t="shared" si="305"/>
        <v>-1</v>
      </c>
      <c r="AH817" s="3">
        <f t="shared" si="306"/>
        <v>202009</v>
      </c>
      <c r="AI817" s="21">
        <v>1.41</v>
      </c>
      <c r="AJ817" s="21">
        <v>3</v>
      </c>
      <c r="AK817" s="21">
        <v>1.37</v>
      </c>
      <c r="AL817" s="21">
        <v>3.2</v>
      </c>
      <c r="AO817">
        <f t="shared" si="307"/>
        <v>-300</v>
      </c>
      <c r="AP817">
        <f>IF(E817&lt;F817,G817,H817)</f>
        <v>42</v>
      </c>
      <c r="AQ817">
        <f>IF(E817&lt;F817,H817,G817)</f>
        <v>21</v>
      </c>
    </row>
    <row r="818" spans="2:43" x14ac:dyDescent="0.25">
      <c r="B818" s="24">
        <v>44094</v>
      </c>
      <c r="C818" s="20" t="s">
        <v>39</v>
      </c>
      <c r="D818" s="20" t="s">
        <v>29</v>
      </c>
      <c r="E818" s="2">
        <v>-172.41379310344826</v>
      </c>
      <c r="F818" s="2">
        <v>150</v>
      </c>
      <c r="G818">
        <v>28</v>
      </c>
      <c r="H818">
        <v>11</v>
      </c>
      <c r="I818" s="9"/>
      <c r="J818" s="2" t="str">
        <f t="shared" si="308"/>
        <v>Indianapolis Colts</v>
      </c>
      <c r="K818" s="2" t="str">
        <f t="shared" si="309"/>
        <v>Minnesota Vikings</v>
      </c>
      <c r="L818" s="17">
        <f t="shared" si="310"/>
        <v>-172.41379310344826</v>
      </c>
      <c r="M818" s="18">
        <f t="shared" si="311"/>
        <v>150</v>
      </c>
      <c r="N818" s="4">
        <f t="shared" si="289"/>
        <v>1.64</v>
      </c>
      <c r="O818" s="4">
        <f t="shared" si="290"/>
        <v>2.35</v>
      </c>
      <c r="P818" s="4"/>
      <c r="Q818" s="4"/>
      <c r="R818" s="1">
        <f t="shared" si="291"/>
        <v>0.6097560975609756</v>
      </c>
      <c r="S818" s="1">
        <f t="shared" si="292"/>
        <v>0.42553191489361702</v>
      </c>
      <c r="T818" s="1">
        <f t="shared" si="293"/>
        <v>3.4085213032581496E-2</v>
      </c>
      <c r="U818" s="1">
        <f t="shared" si="294"/>
        <v>9.2112091333679286E-2</v>
      </c>
      <c r="V818" s="1">
        <f t="shared" si="295"/>
        <v>0.60311209133367927</v>
      </c>
      <c r="W818" s="1"/>
      <c r="X818" s="17">
        <f t="shared" si="296"/>
        <v>658.06657563218641</v>
      </c>
      <c r="Y818" s="18">
        <f t="shared" si="297"/>
        <v>1377.3404079490135</v>
      </c>
      <c r="Z818" s="2">
        <f t="shared" si="298"/>
        <v>625.16324685057702</v>
      </c>
      <c r="AA818" s="18">
        <f t="shared" si="299"/>
        <v>1308.4733875515628</v>
      </c>
      <c r="AB818" s="2">
        <f t="shared" si="300"/>
        <v>-159.95821971905113</v>
      </c>
      <c r="AC818" s="2">
        <f t="shared" si="301"/>
        <v>130.84733875515627</v>
      </c>
      <c r="AD818" s="2">
        <f t="shared" si="302"/>
        <v>625.16324685057702</v>
      </c>
      <c r="AE818" s="2">
        <f t="shared" si="303"/>
        <v>-1000</v>
      </c>
      <c r="AF818" s="5">
        <f t="shared" si="304"/>
        <v>0.6399999999999999</v>
      </c>
      <c r="AG818" s="5">
        <f t="shared" si="305"/>
        <v>-1</v>
      </c>
      <c r="AH818" s="3">
        <f t="shared" si="306"/>
        <v>202009</v>
      </c>
      <c r="AI818" s="21">
        <v>1.64</v>
      </c>
      <c r="AJ818" s="21">
        <v>2.35</v>
      </c>
      <c r="AK818" s="21">
        <v>1.58</v>
      </c>
      <c r="AL818" s="21">
        <v>2.5</v>
      </c>
      <c r="AO818">
        <f t="shared" si="307"/>
        <v>-180</v>
      </c>
      <c r="AP818">
        <f>IF(E818&lt;F818,G818,H818)</f>
        <v>28</v>
      </c>
      <c r="AQ818">
        <f>IF(E818&lt;F818,H818,G818)</f>
        <v>11</v>
      </c>
    </row>
    <row r="819" spans="2:43" x14ac:dyDescent="0.25">
      <c r="B819" s="24">
        <v>44094</v>
      </c>
      <c r="C819" s="20" t="s">
        <v>30</v>
      </c>
      <c r="D819" s="20" t="s">
        <v>24</v>
      </c>
      <c r="E819" s="2">
        <v>200</v>
      </c>
      <c r="F819" s="2">
        <v>-243.9024390243903</v>
      </c>
      <c r="G819">
        <v>28</v>
      </c>
      <c r="H819">
        <v>31</v>
      </c>
      <c r="I819" s="9"/>
      <c r="J819" s="2" t="str">
        <f t="shared" si="308"/>
        <v>Buffalo Bills</v>
      </c>
      <c r="K819" s="2" t="str">
        <f t="shared" si="309"/>
        <v>Miami Dolphins</v>
      </c>
      <c r="L819" s="17">
        <f t="shared" si="310"/>
        <v>-243.9024390243903</v>
      </c>
      <c r="M819" s="18">
        <f t="shared" si="311"/>
        <v>200</v>
      </c>
      <c r="N819" s="4">
        <f t="shared" si="289"/>
        <v>1.44</v>
      </c>
      <c r="O819" s="4">
        <f t="shared" si="290"/>
        <v>2.85</v>
      </c>
      <c r="P819" s="4"/>
      <c r="Q819" s="4"/>
      <c r="R819" s="1">
        <f t="shared" si="291"/>
        <v>0.69444444444444442</v>
      </c>
      <c r="S819" s="1">
        <f t="shared" si="292"/>
        <v>0.35087719298245612</v>
      </c>
      <c r="T819" s="1">
        <f t="shared" si="293"/>
        <v>4.3356643356643354E-2</v>
      </c>
      <c r="U819" s="1">
        <f t="shared" si="294"/>
        <v>0.17178362573099415</v>
      </c>
      <c r="V819" s="1">
        <f t="shared" si="295"/>
        <v>0.68278362573099416</v>
      </c>
      <c r="W819" s="1"/>
      <c r="X819" s="17">
        <f t="shared" si="296"/>
        <v>464.59282606461329</v>
      </c>
      <c r="Y819" s="18">
        <f t="shared" si="297"/>
        <v>1917.3510160506185</v>
      </c>
      <c r="Z819" s="2">
        <f t="shared" si="298"/>
        <v>441.36318476138263</v>
      </c>
      <c r="AA819" s="18">
        <f t="shared" si="299"/>
        <v>1821.4834652480874</v>
      </c>
      <c r="AB819" s="2">
        <f t="shared" si="300"/>
        <v>-226.57077765573882</v>
      </c>
      <c r="AC819" s="2">
        <f t="shared" si="301"/>
        <v>182.14834652480874</v>
      </c>
      <c r="AD819" s="2">
        <f t="shared" si="302"/>
        <v>441.36318476138263</v>
      </c>
      <c r="AE819" s="2">
        <f t="shared" si="303"/>
        <v>-1000</v>
      </c>
      <c r="AF819" s="5">
        <f t="shared" si="304"/>
        <v>0.43999999999999995</v>
      </c>
      <c r="AG819" s="5">
        <f t="shared" si="305"/>
        <v>-1</v>
      </c>
      <c r="AH819" s="3">
        <f t="shared" si="306"/>
        <v>202009</v>
      </c>
      <c r="AI819" s="21">
        <v>2.85</v>
      </c>
      <c r="AJ819" s="21">
        <v>1.44</v>
      </c>
      <c r="AK819" s="21">
        <v>3</v>
      </c>
      <c r="AL819" s="21">
        <v>1.41</v>
      </c>
      <c r="AO819">
        <f t="shared" si="307"/>
        <v>-300</v>
      </c>
      <c r="AP819">
        <f>IF(E819&lt;F819,G819,H819)</f>
        <v>31</v>
      </c>
      <c r="AQ819">
        <f>IF(E819&lt;F819,H819,G819)</f>
        <v>28</v>
      </c>
    </row>
    <row r="820" spans="2:43" x14ac:dyDescent="0.25">
      <c r="B820" s="24">
        <v>44094</v>
      </c>
      <c r="C820" s="20" t="s">
        <v>42</v>
      </c>
      <c r="D820" s="20" t="s">
        <v>22</v>
      </c>
      <c r="E820" s="2">
        <v>260</v>
      </c>
      <c r="F820" s="2">
        <v>-322.58064516129025</v>
      </c>
      <c r="G820">
        <v>13</v>
      </c>
      <c r="H820">
        <v>31</v>
      </c>
      <c r="I820" s="9"/>
      <c r="J820" s="2" t="str">
        <f t="shared" si="308"/>
        <v>San Francisco 49ers</v>
      </c>
      <c r="K820" s="2" t="str">
        <f t="shared" si="309"/>
        <v>New York Jets</v>
      </c>
      <c r="L820" s="17">
        <f t="shared" si="310"/>
        <v>-322.58064516129025</v>
      </c>
      <c r="M820" s="18">
        <f t="shared" si="311"/>
        <v>260</v>
      </c>
      <c r="N820" s="4">
        <f t="shared" si="289"/>
        <v>1.31</v>
      </c>
      <c r="O820" s="4">
        <f t="shared" si="290"/>
        <v>3.55</v>
      </c>
      <c r="P820" s="4"/>
      <c r="Q820" s="4"/>
      <c r="R820" s="1">
        <f t="shared" si="291"/>
        <v>0.76335877862595414</v>
      </c>
      <c r="S820" s="1">
        <f t="shared" si="292"/>
        <v>0.28169014084507044</v>
      </c>
      <c r="T820" s="1">
        <f t="shared" si="293"/>
        <v>4.3106995884773514E-2</v>
      </c>
      <c r="U820" s="1">
        <f t="shared" si="294"/>
        <v>0.24083431889044185</v>
      </c>
      <c r="V820" s="1">
        <f t="shared" si="295"/>
        <v>0.75183431889044183</v>
      </c>
      <c r="W820" s="1"/>
      <c r="X820" s="17">
        <f t="shared" si="296"/>
        <v>330.08027815995609</v>
      </c>
      <c r="Y820" s="18">
        <f t="shared" si="297"/>
        <v>2621.0959219336551</v>
      </c>
      <c r="Z820" s="2">
        <f t="shared" si="298"/>
        <v>313.57626425195826</v>
      </c>
      <c r="AA820" s="18">
        <f t="shared" si="299"/>
        <v>2490.0411258369722</v>
      </c>
      <c r="AB820" s="2">
        <f t="shared" si="300"/>
        <v>-318.90168804246639</v>
      </c>
      <c r="AC820" s="2">
        <f t="shared" si="301"/>
        <v>249.00411258369724</v>
      </c>
      <c r="AD820" s="2">
        <f t="shared" si="302"/>
        <v>313.57626425195826</v>
      </c>
      <c r="AE820" s="2">
        <f t="shared" si="303"/>
        <v>-1000</v>
      </c>
      <c r="AF820" s="5">
        <f t="shared" si="304"/>
        <v>0.31000000000000005</v>
      </c>
      <c r="AG820" s="5">
        <f t="shared" si="305"/>
        <v>-1</v>
      </c>
      <c r="AH820" s="3">
        <f t="shared" si="306"/>
        <v>202009</v>
      </c>
      <c r="AI820" s="21">
        <v>3.55</v>
      </c>
      <c r="AJ820" s="21">
        <v>1.31</v>
      </c>
      <c r="AK820" s="21">
        <v>3.6</v>
      </c>
      <c r="AL820" s="21">
        <v>1.31</v>
      </c>
      <c r="AO820">
        <f t="shared" si="307"/>
        <v>-400</v>
      </c>
      <c r="AP820">
        <f>IF(E820&lt;F820,G820,H820)</f>
        <v>31</v>
      </c>
      <c r="AQ820">
        <f>IF(E820&lt;F820,H820,G820)</f>
        <v>13</v>
      </c>
    </row>
    <row r="821" spans="2:43" x14ac:dyDescent="0.25">
      <c r="B821" s="24">
        <v>44094</v>
      </c>
      <c r="C821" s="20" t="s">
        <v>19</v>
      </c>
      <c r="D821" s="20" t="s">
        <v>47</v>
      </c>
      <c r="E821" s="2">
        <v>-125</v>
      </c>
      <c r="F821" s="2">
        <v>104.99999999999999</v>
      </c>
      <c r="G821">
        <v>19</v>
      </c>
      <c r="H821">
        <v>37</v>
      </c>
      <c r="I821" s="9"/>
      <c r="J821" s="2" t="str">
        <f t="shared" si="308"/>
        <v>Philadelphia Eagles</v>
      </c>
      <c r="K821" s="2" t="str">
        <f t="shared" si="309"/>
        <v>Los Angeles Rams</v>
      </c>
      <c r="L821" s="17">
        <f t="shared" si="310"/>
        <v>-125</v>
      </c>
      <c r="M821" s="18">
        <f t="shared" si="311"/>
        <v>104.99999999999999</v>
      </c>
      <c r="N821" s="4">
        <f t="shared" si="289"/>
        <v>1.9</v>
      </c>
      <c r="O821" s="4">
        <f t="shared" si="290"/>
        <v>1.9</v>
      </c>
      <c r="P821" s="4"/>
      <c r="Q821" s="4"/>
      <c r="R821" s="1">
        <f t="shared" si="291"/>
        <v>0.52631578947368418</v>
      </c>
      <c r="S821" s="1">
        <f t="shared" si="292"/>
        <v>0.52631578947368418</v>
      </c>
      <c r="T821" s="1">
        <f t="shared" si="293"/>
        <v>4.9999999999999933E-2</v>
      </c>
      <c r="U821" s="1">
        <f t="shared" si="294"/>
        <v>0</v>
      </c>
      <c r="V821" s="1">
        <f t="shared" si="295"/>
        <v>0.51100000000000001</v>
      </c>
      <c r="W821" s="1"/>
      <c r="X821" s="17">
        <f t="shared" si="296"/>
        <v>956.94716242661434</v>
      </c>
      <c r="Y821" s="18">
        <f t="shared" si="297"/>
        <v>953.05662164669593</v>
      </c>
      <c r="Z821" s="2">
        <f t="shared" si="298"/>
        <v>909.09980430528356</v>
      </c>
      <c r="AA821" s="18">
        <f t="shared" si="299"/>
        <v>905.40379056436109</v>
      </c>
      <c r="AB821" s="2">
        <f t="shared" si="300"/>
        <v>-109.9989236895921</v>
      </c>
      <c r="AC821" s="2">
        <f t="shared" si="301"/>
        <v>-110.44795818412409</v>
      </c>
      <c r="AD821" s="2">
        <f t="shared" si="302"/>
        <v>-1000</v>
      </c>
      <c r="AE821" s="2">
        <f t="shared" si="303"/>
        <v>905.40379056436109</v>
      </c>
      <c r="AF821" s="5">
        <f t="shared" si="304"/>
        <v>-1</v>
      </c>
      <c r="AG821" s="5">
        <f t="shared" si="305"/>
        <v>0.89999999999999991</v>
      </c>
      <c r="AH821" s="3">
        <f t="shared" si="306"/>
        <v>202009</v>
      </c>
      <c r="AI821" s="21">
        <v>1.9</v>
      </c>
      <c r="AJ821" s="21">
        <v>1.9</v>
      </c>
      <c r="AK821" s="21">
        <v>1.8</v>
      </c>
      <c r="AL821" s="21">
        <v>2.0499999999999998</v>
      </c>
      <c r="AO821">
        <f t="shared" si="307"/>
        <v>-130</v>
      </c>
      <c r="AP821">
        <f>IF(E821&lt;F821,G821,H821)</f>
        <v>19</v>
      </c>
      <c r="AQ821">
        <f>IF(E821&lt;F821,H821,G821)</f>
        <v>37</v>
      </c>
    </row>
    <row r="822" spans="2:43" x14ac:dyDescent="0.25">
      <c r="B822" s="24">
        <v>44094</v>
      </c>
      <c r="C822" s="20" t="s">
        <v>45</v>
      </c>
      <c r="D822" s="20" t="s">
        <v>38</v>
      </c>
      <c r="E822" s="2">
        <v>-312.49999999999994</v>
      </c>
      <c r="F822" s="2">
        <v>245.00000000000003</v>
      </c>
      <c r="G822">
        <v>26</v>
      </c>
      <c r="H822">
        <v>21</v>
      </c>
      <c r="I822" s="9"/>
      <c r="J822" s="2" t="str">
        <f t="shared" si="308"/>
        <v>Pittsburgh Steelers</v>
      </c>
      <c r="K822" s="2" t="str">
        <f t="shared" si="309"/>
        <v>Denver Broncos</v>
      </c>
      <c r="L822" s="17">
        <f t="shared" si="310"/>
        <v>-312.49999999999994</v>
      </c>
      <c r="M822" s="18">
        <f t="shared" si="311"/>
        <v>245.00000000000003</v>
      </c>
      <c r="N822" s="4">
        <f t="shared" si="289"/>
        <v>1.33</v>
      </c>
      <c r="O822" s="4">
        <f t="shared" si="290"/>
        <v>3.4</v>
      </c>
      <c r="P822" s="4"/>
      <c r="Q822" s="4"/>
      <c r="R822" s="1">
        <f t="shared" si="291"/>
        <v>0.75187969924812026</v>
      </c>
      <c r="S822" s="1">
        <f t="shared" si="292"/>
        <v>0.29411764705882354</v>
      </c>
      <c r="T822" s="1">
        <f t="shared" si="293"/>
        <v>4.3974630021141659E-2</v>
      </c>
      <c r="U822" s="1">
        <f t="shared" si="294"/>
        <v>0.22888102609464836</v>
      </c>
      <c r="V822" s="1">
        <f t="shared" si="295"/>
        <v>0.73988102609464834</v>
      </c>
      <c r="W822" s="1"/>
      <c r="X822" s="17">
        <f t="shared" si="296"/>
        <v>351.56865054149432</v>
      </c>
      <c r="Y822" s="18">
        <f t="shared" si="297"/>
        <v>2476.6314971810075</v>
      </c>
      <c r="Z822" s="2">
        <f t="shared" si="298"/>
        <v>333.99021801441961</v>
      </c>
      <c r="AA822" s="18">
        <f t="shared" si="299"/>
        <v>2352.7999223219572</v>
      </c>
      <c r="AB822" s="2">
        <f t="shared" si="300"/>
        <v>-299.40996653884821</v>
      </c>
      <c r="AC822" s="2">
        <f t="shared" si="301"/>
        <v>235.27999223219572</v>
      </c>
      <c r="AD822" s="2">
        <f t="shared" si="302"/>
        <v>333.99021801441961</v>
      </c>
      <c r="AE822" s="2">
        <f t="shared" si="303"/>
        <v>-1000</v>
      </c>
      <c r="AF822" s="5">
        <f t="shared" si="304"/>
        <v>0.33000000000000007</v>
      </c>
      <c r="AG822" s="5">
        <f t="shared" si="305"/>
        <v>-1</v>
      </c>
      <c r="AH822" s="3">
        <f t="shared" si="306"/>
        <v>202009</v>
      </c>
      <c r="AI822" s="21">
        <v>1.33</v>
      </c>
      <c r="AJ822" s="21">
        <v>3.4</v>
      </c>
      <c r="AK822" s="21">
        <v>1.32</v>
      </c>
      <c r="AL822" s="21">
        <v>3.45</v>
      </c>
      <c r="AO822">
        <f t="shared" si="307"/>
        <v>-400</v>
      </c>
      <c r="AP822">
        <f>IF(E822&lt;F822,G822,H822)</f>
        <v>26</v>
      </c>
      <c r="AQ822">
        <f>IF(E822&lt;F822,H822,G822)</f>
        <v>21</v>
      </c>
    </row>
    <row r="823" spans="2:43" x14ac:dyDescent="0.25">
      <c r="B823" s="24">
        <v>44094</v>
      </c>
      <c r="C823" s="20" t="s">
        <v>27</v>
      </c>
      <c r="D823" s="20" t="s">
        <v>44</v>
      </c>
      <c r="E823" s="2">
        <v>-370.37037037037032</v>
      </c>
      <c r="F823" s="2">
        <v>290</v>
      </c>
      <c r="G823">
        <v>31</v>
      </c>
      <c r="H823">
        <v>17</v>
      </c>
      <c r="I823" s="9"/>
      <c r="J823" s="2" t="str">
        <f t="shared" si="308"/>
        <v>Tampa Bay Buccaneers</v>
      </c>
      <c r="K823" s="2" t="str">
        <f t="shared" si="309"/>
        <v>Carolina Panthers</v>
      </c>
      <c r="L823" s="17">
        <f t="shared" si="310"/>
        <v>-370.37037037037032</v>
      </c>
      <c r="M823" s="18">
        <f t="shared" si="311"/>
        <v>290</v>
      </c>
      <c r="N823" s="4">
        <f t="shared" si="289"/>
        <v>1.27</v>
      </c>
      <c r="O823" s="4">
        <f t="shared" si="290"/>
        <v>3.9</v>
      </c>
      <c r="P823" s="4"/>
      <c r="Q823" s="4"/>
      <c r="R823" s="1">
        <f t="shared" si="291"/>
        <v>0.78740157480314954</v>
      </c>
      <c r="S823" s="1">
        <f t="shared" si="292"/>
        <v>0.25641025641025644</v>
      </c>
      <c r="T823" s="1">
        <f t="shared" si="293"/>
        <v>4.1972920696324856E-2</v>
      </c>
      <c r="U823" s="1">
        <f t="shared" si="294"/>
        <v>0.26549565919644658</v>
      </c>
      <c r="V823" s="1">
        <f t="shared" si="295"/>
        <v>0.77649565919644659</v>
      </c>
      <c r="W823" s="1"/>
      <c r="X823" s="17">
        <f t="shared" si="296"/>
        <v>287.83720572867844</v>
      </c>
      <c r="Y823" s="18">
        <f t="shared" si="297"/>
        <v>2959.4718041984102</v>
      </c>
      <c r="Z823" s="2">
        <f t="shared" si="298"/>
        <v>273.4453454422445</v>
      </c>
      <c r="AA823" s="18">
        <f t="shared" si="299"/>
        <v>2811.4982139884896</v>
      </c>
      <c r="AB823" s="2">
        <f t="shared" si="300"/>
        <v>-365.70379297650692</v>
      </c>
      <c r="AC823" s="2">
        <f t="shared" si="301"/>
        <v>281.14982139884899</v>
      </c>
      <c r="AD823" s="2">
        <f t="shared" si="302"/>
        <v>273.4453454422445</v>
      </c>
      <c r="AE823" s="2">
        <f t="shared" si="303"/>
        <v>-1000</v>
      </c>
      <c r="AF823" s="5">
        <f t="shared" si="304"/>
        <v>0.27</v>
      </c>
      <c r="AG823" s="5">
        <f t="shared" si="305"/>
        <v>-1</v>
      </c>
      <c r="AH823" s="3">
        <f t="shared" si="306"/>
        <v>202009</v>
      </c>
      <c r="AI823" s="21">
        <v>1.27</v>
      </c>
      <c r="AJ823" s="21">
        <v>3.9</v>
      </c>
      <c r="AK823" s="21">
        <v>1.27</v>
      </c>
      <c r="AL823" s="21">
        <v>3.9</v>
      </c>
      <c r="AO823">
        <f t="shared" si="307"/>
        <v>-400</v>
      </c>
      <c r="AP823">
        <f>IF(E823&lt;F823,G823,H823)</f>
        <v>31</v>
      </c>
      <c r="AQ823">
        <f>IF(E823&lt;F823,H823,G823)</f>
        <v>17</v>
      </c>
    </row>
    <row r="824" spans="2:43" x14ac:dyDescent="0.25">
      <c r="B824" s="24">
        <v>44094</v>
      </c>
      <c r="C824" s="20" t="s">
        <v>41</v>
      </c>
      <c r="D824" s="20" t="s">
        <v>26</v>
      </c>
      <c r="E824" s="2">
        <v>-370.37037037037032</v>
      </c>
      <c r="F824" s="2">
        <v>280</v>
      </c>
      <c r="G824">
        <v>33</v>
      </c>
      <c r="H824">
        <v>30</v>
      </c>
      <c r="I824" s="9"/>
      <c r="J824" s="2" t="str">
        <f t="shared" si="308"/>
        <v>Tennessee Titans</v>
      </c>
      <c r="K824" s="2" t="str">
        <f t="shared" si="309"/>
        <v>Jacksonville Jaguars</v>
      </c>
      <c r="L824" s="17">
        <f t="shared" si="310"/>
        <v>-370.37037037037032</v>
      </c>
      <c r="M824" s="18">
        <f t="shared" si="311"/>
        <v>280</v>
      </c>
      <c r="N824" s="4">
        <f t="shared" si="289"/>
        <v>1.1599999999999999</v>
      </c>
      <c r="O824" s="4">
        <f t="shared" si="290"/>
        <v>5.5</v>
      </c>
      <c r="P824" s="4"/>
      <c r="Q824" s="4"/>
      <c r="R824" s="1">
        <f t="shared" si="291"/>
        <v>0.86206896551724144</v>
      </c>
      <c r="S824" s="1">
        <f t="shared" si="292"/>
        <v>0.18181818181818182</v>
      </c>
      <c r="T824" s="1">
        <f t="shared" si="293"/>
        <v>4.2042042042042094E-2</v>
      </c>
      <c r="U824" s="1">
        <f t="shared" si="294"/>
        <v>0.34012539184952983</v>
      </c>
      <c r="V824" s="1">
        <f t="shared" si="295"/>
        <v>0.85112539184952984</v>
      </c>
      <c r="W824" s="1"/>
      <c r="X824" s="17">
        <f t="shared" si="296"/>
        <v>174.91501202538396</v>
      </c>
      <c r="Y824" s="18">
        <f t="shared" si="297"/>
        <v>4502.2111739446591</v>
      </c>
      <c r="Z824" s="2">
        <f t="shared" si="298"/>
        <v>166.16926142411475</v>
      </c>
      <c r="AA824" s="18">
        <f t="shared" si="299"/>
        <v>4277.1006152474256</v>
      </c>
      <c r="AB824" s="2">
        <f t="shared" si="300"/>
        <v>-601.79601896869144</v>
      </c>
      <c r="AC824" s="2">
        <f t="shared" si="301"/>
        <v>427.71006152474257</v>
      </c>
      <c r="AD824" s="2">
        <f t="shared" si="302"/>
        <v>166.16926142411475</v>
      </c>
      <c r="AE824" s="2">
        <f t="shared" si="303"/>
        <v>-1000</v>
      </c>
      <c r="AF824" s="5">
        <f t="shared" si="304"/>
        <v>0.15999999999999992</v>
      </c>
      <c r="AG824" s="5">
        <f t="shared" si="305"/>
        <v>-1</v>
      </c>
      <c r="AH824" s="3">
        <f t="shared" si="306"/>
        <v>202009</v>
      </c>
      <c r="AI824" s="21">
        <v>1.1599999999999999</v>
      </c>
      <c r="AJ824" s="21">
        <v>5.5</v>
      </c>
      <c r="AK824" s="21">
        <v>1.27</v>
      </c>
      <c r="AL824" s="21">
        <v>3.8</v>
      </c>
      <c r="AO824">
        <f t="shared" si="307"/>
        <v>-400</v>
      </c>
      <c r="AP824">
        <f>IF(E824&lt;F824,G824,H824)</f>
        <v>33</v>
      </c>
      <c r="AQ824">
        <f>IF(E824&lt;F824,H824,G824)</f>
        <v>30</v>
      </c>
    </row>
    <row r="825" spans="2:43" x14ac:dyDescent="0.25">
      <c r="B825" s="24">
        <v>44091</v>
      </c>
      <c r="C825" s="20" t="s">
        <v>46</v>
      </c>
      <c r="D825" s="20" t="s">
        <v>21</v>
      </c>
      <c r="E825" s="2">
        <v>-263.1578947368422</v>
      </c>
      <c r="F825" s="2">
        <v>215</v>
      </c>
      <c r="G825">
        <v>35</v>
      </c>
      <c r="H825">
        <v>30</v>
      </c>
      <c r="I825" s="9"/>
      <c r="J825" s="2" t="str">
        <f t="shared" si="308"/>
        <v>Cleveland Browns</v>
      </c>
      <c r="K825" s="2" t="str">
        <f t="shared" si="309"/>
        <v>Cincinnati Bengals</v>
      </c>
      <c r="L825" s="17">
        <f t="shared" si="310"/>
        <v>-263.1578947368422</v>
      </c>
      <c r="M825" s="18">
        <f t="shared" si="311"/>
        <v>215</v>
      </c>
      <c r="N825" s="4">
        <f t="shared" si="289"/>
        <v>1.35</v>
      </c>
      <c r="O825" s="4">
        <f t="shared" si="290"/>
        <v>3.3</v>
      </c>
      <c r="P825" s="4"/>
      <c r="Q825" s="4"/>
      <c r="R825" s="1">
        <f t="shared" si="291"/>
        <v>0.7407407407407407</v>
      </c>
      <c r="S825" s="1">
        <f t="shared" si="292"/>
        <v>0.30303030303030304</v>
      </c>
      <c r="T825" s="1">
        <f t="shared" si="293"/>
        <v>4.1935483870967794E-2</v>
      </c>
      <c r="U825" s="1">
        <f t="shared" si="294"/>
        <v>0.21885521885521883</v>
      </c>
      <c r="V825" s="1">
        <f t="shared" si="295"/>
        <v>0.72985521885521887</v>
      </c>
      <c r="W825" s="1"/>
      <c r="X825" s="17">
        <f t="shared" si="296"/>
        <v>370.13475298361828</v>
      </c>
      <c r="Y825" s="18">
        <f t="shared" si="297"/>
        <v>2363.8563841328437</v>
      </c>
      <c r="Z825" s="2">
        <f t="shared" si="298"/>
        <v>351.62801533443735</v>
      </c>
      <c r="AA825" s="18">
        <f t="shared" si="299"/>
        <v>2245.6635649262016</v>
      </c>
      <c r="AB825" s="2">
        <f t="shared" si="300"/>
        <v>-284.39144675343596</v>
      </c>
      <c r="AC825" s="2">
        <f t="shared" si="301"/>
        <v>224.56635649262017</v>
      </c>
      <c r="AD825" s="2">
        <f t="shared" si="302"/>
        <v>351.62801533443735</v>
      </c>
      <c r="AE825" s="2">
        <f t="shared" si="303"/>
        <v>-1000</v>
      </c>
      <c r="AF825" s="5">
        <f t="shared" si="304"/>
        <v>0.35000000000000009</v>
      </c>
      <c r="AG825" s="5">
        <f t="shared" si="305"/>
        <v>-1</v>
      </c>
      <c r="AH825" s="3">
        <f t="shared" si="306"/>
        <v>202009</v>
      </c>
      <c r="AI825" s="21">
        <v>1.35</v>
      </c>
      <c r="AJ825" s="21">
        <v>3.3</v>
      </c>
      <c r="AK825" s="21">
        <v>1.38</v>
      </c>
      <c r="AL825" s="21">
        <v>3.15</v>
      </c>
      <c r="AO825">
        <f t="shared" si="307"/>
        <v>-300</v>
      </c>
      <c r="AP825">
        <f>IF(E825&lt;F825,G825,H825)</f>
        <v>35</v>
      </c>
      <c r="AQ825">
        <f>IF(E825&lt;F825,H825,G825)</f>
        <v>30</v>
      </c>
    </row>
    <row r="826" spans="2:43" x14ac:dyDescent="0.25">
      <c r="B826" s="24">
        <v>44088</v>
      </c>
      <c r="C826" s="20" t="s">
        <v>38</v>
      </c>
      <c r="D826" s="20" t="s">
        <v>41</v>
      </c>
      <c r="E826" s="2">
        <v>140</v>
      </c>
      <c r="F826" s="2">
        <v>-161.29032258064512</v>
      </c>
      <c r="G826">
        <v>14</v>
      </c>
      <c r="H826">
        <v>16</v>
      </c>
      <c r="I826" s="9"/>
      <c r="J826" s="2" t="str">
        <f t="shared" si="308"/>
        <v>Tennessee Titans</v>
      </c>
      <c r="K826" s="2" t="str">
        <f t="shared" si="309"/>
        <v>Denver Broncos</v>
      </c>
      <c r="L826" s="17">
        <f t="shared" si="310"/>
        <v>-161.29032258064512</v>
      </c>
      <c r="M826" s="18">
        <f t="shared" si="311"/>
        <v>140</v>
      </c>
      <c r="N826" s="4">
        <f t="shared" si="289"/>
        <v>2.1</v>
      </c>
      <c r="O826" s="4">
        <f t="shared" si="290"/>
        <v>1.76</v>
      </c>
      <c r="P826" s="4"/>
      <c r="Q826" s="4"/>
      <c r="R826" s="1">
        <f t="shared" si="291"/>
        <v>0.47619047619047616</v>
      </c>
      <c r="S826" s="1">
        <f t="shared" si="292"/>
        <v>0.56818181818181823</v>
      </c>
      <c r="T826" s="1">
        <f t="shared" si="293"/>
        <v>4.2487046632124437E-2</v>
      </c>
      <c r="U826" s="1">
        <f t="shared" si="294"/>
        <v>4.5995670995671034E-2</v>
      </c>
      <c r="V826" s="1">
        <f t="shared" si="295"/>
        <v>0.46500432900432898</v>
      </c>
      <c r="W826" s="1"/>
      <c r="X826" s="17">
        <f t="shared" si="296"/>
        <v>1150.517613763313</v>
      </c>
      <c r="Y826" s="18">
        <f t="shared" si="297"/>
        <v>791.4577723385836</v>
      </c>
      <c r="Z826" s="2">
        <f t="shared" si="298"/>
        <v>1092.9917330751473</v>
      </c>
      <c r="AA826" s="18">
        <f t="shared" si="299"/>
        <v>751.88488372165443</v>
      </c>
      <c r="AB826" s="2">
        <f t="shared" si="300"/>
        <v>109.29917330751474</v>
      </c>
      <c r="AC826" s="2">
        <f t="shared" si="301"/>
        <v>-132.99908292480009</v>
      </c>
      <c r="AD826" s="2">
        <f t="shared" si="302"/>
        <v>1092.9917330751473</v>
      </c>
      <c r="AE826" s="2">
        <f t="shared" si="303"/>
        <v>-1000</v>
      </c>
      <c r="AF826" s="5">
        <f t="shared" si="304"/>
        <v>1.1000000000000001</v>
      </c>
      <c r="AG826" s="5">
        <f t="shared" si="305"/>
        <v>-1</v>
      </c>
      <c r="AH826" s="3">
        <f t="shared" si="306"/>
        <v>202009</v>
      </c>
      <c r="AI826" s="21">
        <v>1.76</v>
      </c>
      <c r="AJ826" s="21">
        <v>2.1</v>
      </c>
      <c r="AK826" s="21">
        <v>2.4</v>
      </c>
      <c r="AL826" s="21">
        <v>1.62</v>
      </c>
      <c r="AO826">
        <f t="shared" si="307"/>
        <v>-170</v>
      </c>
      <c r="AP826">
        <f>IF(E826&lt;F826,G826,H826)</f>
        <v>16</v>
      </c>
      <c r="AQ826">
        <f>IF(E826&lt;F826,H826,G826)</f>
        <v>14</v>
      </c>
    </row>
    <row r="827" spans="2:43" x14ac:dyDescent="0.25">
      <c r="B827" s="24">
        <v>44088</v>
      </c>
      <c r="C827" s="20" t="s">
        <v>25</v>
      </c>
      <c r="D827" s="20" t="s">
        <v>45</v>
      </c>
      <c r="E827" s="2">
        <v>210</v>
      </c>
      <c r="F827" s="2">
        <v>-250.00000000000006</v>
      </c>
      <c r="G827">
        <v>16</v>
      </c>
      <c r="H827">
        <v>26</v>
      </c>
      <c r="I827" s="9"/>
      <c r="J827" s="2" t="str">
        <f t="shared" si="308"/>
        <v>Pittsburgh Steelers</v>
      </c>
      <c r="K827" s="2" t="str">
        <f t="shared" si="309"/>
        <v>New York Giants</v>
      </c>
      <c r="L827" s="17">
        <f t="shared" si="310"/>
        <v>-250.00000000000006</v>
      </c>
      <c r="M827" s="18">
        <f t="shared" si="311"/>
        <v>210</v>
      </c>
      <c r="N827" s="4">
        <f t="shared" si="289"/>
        <v>1.55</v>
      </c>
      <c r="O827" s="4">
        <f t="shared" si="290"/>
        <v>2.6</v>
      </c>
      <c r="P827" s="4"/>
      <c r="Q827" s="4"/>
      <c r="R827" s="1">
        <f t="shared" si="291"/>
        <v>0.64516129032258063</v>
      </c>
      <c r="S827" s="1">
        <f t="shared" si="292"/>
        <v>0.38461538461538458</v>
      </c>
      <c r="T827" s="1">
        <f t="shared" si="293"/>
        <v>2.8915662650602414E-2</v>
      </c>
      <c r="U827" s="1">
        <f t="shared" si="294"/>
        <v>0.13027295285359802</v>
      </c>
      <c r="V827" s="1">
        <f t="shared" si="295"/>
        <v>0.64127295285359809</v>
      </c>
      <c r="W827" s="1"/>
      <c r="X827" s="17">
        <f t="shared" si="296"/>
        <v>559.39837404665798</v>
      </c>
      <c r="Y827" s="18">
        <f t="shared" si="297"/>
        <v>1609.5378726032154</v>
      </c>
      <c r="Z827" s="2">
        <f t="shared" si="298"/>
        <v>531.42845534432502</v>
      </c>
      <c r="AA827" s="18">
        <f t="shared" si="299"/>
        <v>1529.0609789730545</v>
      </c>
      <c r="AB827" s="2">
        <f t="shared" si="300"/>
        <v>-188.17208411470486</v>
      </c>
      <c r="AC827" s="2">
        <f t="shared" si="301"/>
        <v>152.90609789730544</v>
      </c>
      <c r="AD827" s="2">
        <f t="shared" si="302"/>
        <v>531.42845534432502</v>
      </c>
      <c r="AE827" s="2">
        <f t="shared" si="303"/>
        <v>-1000</v>
      </c>
      <c r="AF827" s="5">
        <f t="shared" si="304"/>
        <v>0.55000000000000004</v>
      </c>
      <c r="AG827" s="5">
        <f t="shared" si="305"/>
        <v>-1</v>
      </c>
      <c r="AH827" s="3">
        <f t="shared" si="306"/>
        <v>202009</v>
      </c>
      <c r="AI827" s="21">
        <v>2.6</v>
      </c>
      <c r="AJ827" s="21">
        <v>1.55</v>
      </c>
      <c r="AK827" s="21">
        <v>3.1</v>
      </c>
      <c r="AL827" s="21">
        <v>1.4</v>
      </c>
      <c r="AO827">
        <f t="shared" si="307"/>
        <v>-300</v>
      </c>
      <c r="AP827">
        <f>IF(E827&lt;F827,G827,H827)</f>
        <v>26</v>
      </c>
      <c r="AQ827">
        <f>IF(E827&lt;F827,H827,G827)</f>
        <v>16</v>
      </c>
    </row>
    <row r="828" spans="2:43" x14ac:dyDescent="0.25">
      <c r="B828" s="24">
        <v>44087</v>
      </c>
      <c r="C828" s="20" t="s">
        <v>47</v>
      </c>
      <c r="D828" s="20" t="s">
        <v>23</v>
      </c>
      <c r="E828" s="2">
        <v>114.99999999999999</v>
      </c>
      <c r="F828" s="2">
        <v>-135.13513513513513</v>
      </c>
      <c r="G828">
        <v>20</v>
      </c>
      <c r="H828">
        <v>17</v>
      </c>
      <c r="I828" s="9"/>
      <c r="J828" s="2" t="str">
        <f t="shared" si="308"/>
        <v>Dallas Cowboys</v>
      </c>
      <c r="K828" s="2" t="str">
        <f t="shared" si="309"/>
        <v>Los Angeles Rams</v>
      </c>
      <c r="L828" s="17">
        <f t="shared" si="310"/>
        <v>-135.13513513513513</v>
      </c>
      <c r="M828" s="18">
        <f t="shared" si="311"/>
        <v>114.99999999999999</v>
      </c>
      <c r="N828" s="4">
        <f t="shared" si="289"/>
        <v>1.74</v>
      </c>
      <c r="O828" s="4">
        <f t="shared" si="290"/>
        <v>2.15</v>
      </c>
      <c r="P828" s="4"/>
      <c r="Q828" s="4"/>
      <c r="R828" s="1">
        <f t="shared" si="291"/>
        <v>0.57471264367816088</v>
      </c>
      <c r="S828" s="1">
        <f t="shared" si="292"/>
        <v>0.46511627906976744</v>
      </c>
      <c r="T828" s="1">
        <f t="shared" si="293"/>
        <v>3.8303341902313659E-2</v>
      </c>
      <c r="U828" s="1">
        <f t="shared" si="294"/>
        <v>5.4798182304196724E-2</v>
      </c>
      <c r="V828" s="1">
        <f t="shared" si="295"/>
        <v>0.56579818230419676</v>
      </c>
      <c r="W828" s="1"/>
      <c r="X828" s="17">
        <f t="shared" si="296"/>
        <v>767.41465645493759</v>
      </c>
      <c r="Y828" s="18">
        <f t="shared" si="297"/>
        <v>1185.8985221458363</v>
      </c>
      <c r="Z828" s="2">
        <f t="shared" si="298"/>
        <v>729.04392363219063</v>
      </c>
      <c r="AA828" s="18">
        <f t="shared" si="299"/>
        <v>1126.6035960385445</v>
      </c>
      <c r="AB828" s="2">
        <f t="shared" si="300"/>
        <v>-137.16594673992637</v>
      </c>
      <c r="AC828" s="2">
        <f t="shared" si="301"/>
        <v>112.66035960385446</v>
      </c>
      <c r="AD828" s="2">
        <f t="shared" si="302"/>
        <v>-1000</v>
      </c>
      <c r="AE828" s="2">
        <f t="shared" si="303"/>
        <v>1126.6035960385445</v>
      </c>
      <c r="AF828" s="5">
        <f t="shared" si="304"/>
        <v>-1</v>
      </c>
      <c r="AG828" s="5">
        <f t="shared" si="305"/>
        <v>1.1499999999999999</v>
      </c>
      <c r="AH828" s="3">
        <f t="shared" si="306"/>
        <v>202009</v>
      </c>
      <c r="AI828" s="21">
        <v>2.15</v>
      </c>
      <c r="AJ828" s="21">
        <v>1.74</v>
      </c>
      <c r="AK828" s="21">
        <v>2.15</v>
      </c>
      <c r="AL828" s="21">
        <v>1.74</v>
      </c>
      <c r="AO828">
        <f t="shared" si="307"/>
        <v>-140</v>
      </c>
      <c r="AP828">
        <f>IF(E828&lt;F828,G828,H828)</f>
        <v>17</v>
      </c>
      <c r="AQ828">
        <f>IF(E828&lt;F828,H828,G828)</f>
        <v>20</v>
      </c>
    </row>
    <row r="829" spans="2:43" x14ac:dyDescent="0.25">
      <c r="B829" s="24">
        <v>44087</v>
      </c>
      <c r="C829" s="20" t="s">
        <v>43</v>
      </c>
      <c r="D829" s="20" t="s">
        <v>27</v>
      </c>
      <c r="E829" s="2">
        <v>-181.81818181818181</v>
      </c>
      <c r="F829" s="2">
        <v>160</v>
      </c>
      <c r="G829">
        <v>34</v>
      </c>
      <c r="H829">
        <v>23</v>
      </c>
      <c r="I829" s="9"/>
      <c r="J829" s="2" t="str">
        <f t="shared" si="308"/>
        <v>New Orleans Saints</v>
      </c>
      <c r="K829" s="2" t="str">
        <f t="shared" si="309"/>
        <v>Tampa Bay Buccaneers</v>
      </c>
      <c r="L829" s="17">
        <f t="shared" si="310"/>
        <v>-181.81818181818181</v>
      </c>
      <c r="M829" s="18">
        <f t="shared" si="311"/>
        <v>160</v>
      </c>
      <c r="N829" s="4">
        <f t="shared" si="289"/>
        <v>1.47</v>
      </c>
      <c r="O829" s="4">
        <f t="shared" si="290"/>
        <v>2.75</v>
      </c>
      <c r="P829" s="4"/>
      <c r="Q829" s="4"/>
      <c r="R829" s="1">
        <f t="shared" si="291"/>
        <v>0.68027210884353739</v>
      </c>
      <c r="S829" s="1">
        <f t="shared" si="292"/>
        <v>0.36363636363636365</v>
      </c>
      <c r="T829" s="1">
        <f t="shared" si="293"/>
        <v>4.206161137440767E-2</v>
      </c>
      <c r="U829" s="1">
        <f t="shared" si="294"/>
        <v>0.15831787260358687</v>
      </c>
      <c r="V829" s="1">
        <f t="shared" si="295"/>
        <v>0.66931787260358688</v>
      </c>
      <c r="W829" s="1"/>
      <c r="X829" s="17">
        <f t="shared" si="296"/>
        <v>494.0584151893168</v>
      </c>
      <c r="Y829" s="18">
        <f t="shared" si="297"/>
        <v>1810.0865209085014</v>
      </c>
      <c r="Z829" s="2">
        <f t="shared" si="298"/>
        <v>469.35549442985092</v>
      </c>
      <c r="AA829" s="18">
        <f t="shared" si="299"/>
        <v>1719.5821948630762</v>
      </c>
      <c r="AB829" s="2">
        <f t="shared" si="300"/>
        <v>-213.05812158750777</v>
      </c>
      <c r="AC829" s="2">
        <f t="shared" si="301"/>
        <v>171.95821948630763</v>
      </c>
      <c r="AD829" s="2">
        <f t="shared" si="302"/>
        <v>469.35549442985092</v>
      </c>
      <c r="AE829" s="2">
        <f t="shared" si="303"/>
        <v>-1000</v>
      </c>
      <c r="AF829" s="5">
        <f t="shared" si="304"/>
        <v>0.47</v>
      </c>
      <c r="AG829" s="5">
        <f t="shared" si="305"/>
        <v>-1</v>
      </c>
      <c r="AH829" s="3">
        <f t="shared" si="306"/>
        <v>202009</v>
      </c>
      <c r="AI829" s="21">
        <v>1.47</v>
      </c>
      <c r="AJ829" s="21">
        <v>2.75</v>
      </c>
      <c r="AK829" s="21">
        <v>1.55</v>
      </c>
      <c r="AL829" s="21">
        <v>2.6</v>
      </c>
      <c r="AO829">
        <f t="shared" si="307"/>
        <v>-190</v>
      </c>
      <c r="AP829">
        <f>IF(E829&lt;F829,G829,H829)</f>
        <v>34</v>
      </c>
      <c r="AQ829">
        <f>IF(E829&lt;F829,H829,G829)</f>
        <v>23</v>
      </c>
    </row>
    <row r="830" spans="2:43" x14ac:dyDescent="0.25">
      <c r="B830" s="24">
        <v>44087</v>
      </c>
      <c r="C830" s="20" t="s">
        <v>22</v>
      </c>
      <c r="D830" s="20" t="s">
        <v>48</v>
      </c>
      <c r="E830" s="2">
        <v>-303.03030303030295</v>
      </c>
      <c r="F830" s="2">
        <v>240</v>
      </c>
      <c r="G830">
        <v>20</v>
      </c>
      <c r="H830">
        <v>24</v>
      </c>
      <c r="I830" s="9"/>
      <c r="J830" s="2" t="str">
        <f t="shared" si="308"/>
        <v>San Francisco 49ers</v>
      </c>
      <c r="K830" s="2" t="str">
        <f t="shared" si="309"/>
        <v>Arizona Cardinals</v>
      </c>
      <c r="L830" s="17">
        <f t="shared" si="310"/>
        <v>-303.03030303030295</v>
      </c>
      <c r="M830" s="18">
        <f t="shared" si="311"/>
        <v>240</v>
      </c>
      <c r="N830" s="4">
        <f t="shared" si="289"/>
        <v>1.28</v>
      </c>
      <c r="O830" s="4">
        <f t="shared" si="290"/>
        <v>3.75</v>
      </c>
      <c r="P830" s="4"/>
      <c r="Q830" s="4"/>
      <c r="R830" s="1">
        <f t="shared" si="291"/>
        <v>0.78125</v>
      </c>
      <c r="S830" s="1">
        <f t="shared" si="292"/>
        <v>0.26666666666666666</v>
      </c>
      <c r="T830" s="1">
        <f t="shared" si="293"/>
        <v>4.5725646123260466E-2</v>
      </c>
      <c r="U830" s="1">
        <f t="shared" si="294"/>
        <v>0.2572916666666667</v>
      </c>
      <c r="V830" s="1">
        <f t="shared" si="295"/>
        <v>0.76829166666666671</v>
      </c>
      <c r="W830" s="1"/>
      <c r="X830" s="17">
        <f t="shared" si="296"/>
        <v>301.58902326590373</v>
      </c>
      <c r="Y830" s="18">
        <f t="shared" si="297"/>
        <v>2840.2616005464147</v>
      </c>
      <c r="Z830" s="2">
        <f t="shared" si="298"/>
        <v>286.50957210260856</v>
      </c>
      <c r="AA830" s="18">
        <f t="shared" si="299"/>
        <v>2698.2485205190937</v>
      </c>
      <c r="AB830" s="2">
        <f t="shared" si="300"/>
        <v>-349.02847840695074</v>
      </c>
      <c r="AC830" s="2">
        <f t="shared" si="301"/>
        <v>269.82485205190937</v>
      </c>
      <c r="AD830" s="2">
        <f t="shared" si="302"/>
        <v>-1000</v>
      </c>
      <c r="AE830" s="2">
        <f t="shared" si="303"/>
        <v>2698.2485205190937</v>
      </c>
      <c r="AF830" s="5">
        <f t="shared" si="304"/>
        <v>-1</v>
      </c>
      <c r="AG830" s="5">
        <f t="shared" si="305"/>
        <v>2.75</v>
      </c>
      <c r="AH830" s="3">
        <f t="shared" si="306"/>
        <v>202009</v>
      </c>
      <c r="AI830" s="21">
        <v>1.28</v>
      </c>
      <c r="AJ830" s="21">
        <v>3.75</v>
      </c>
      <c r="AK830" s="21">
        <v>1.33</v>
      </c>
      <c r="AL830" s="21">
        <v>3.4</v>
      </c>
      <c r="AO830">
        <f t="shared" si="307"/>
        <v>-400</v>
      </c>
      <c r="AP830">
        <f>IF(E830&lt;F830,G830,H830)</f>
        <v>20</v>
      </c>
      <c r="AQ830">
        <f>IF(E830&lt;F830,H830,G830)</f>
        <v>24</v>
      </c>
    </row>
    <row r="831" spans="2:43" x14ac:dyDescent="0.25">
      <c r="B831" s="24">
        <v>44087</v>
      </c>
      <c r="C831" s="20" t="s">
        <v>21</v>
      </c>
      <c r="D831" s="20" t="s">
        <v>31</v>
      </c>
      <c r="E831" s="2">
        <v>129.99999999999997</v>
      </c>
      <c r="F831" s="2">
        <v>-151.51515151515153</v>
      </c>
      <c r="G831">
        <v>13</v>
      </c>
      <c r="H831">
        <v>16</v>
      </c>
      <c r="I831" s="9"/>
      <c r="J831" s="2" t="str">
        <f t="shared" si="308"/>
        <v>Los Angeles Chargers</v>
      </c>
      <c r="K831" s="2" t="str">
        <f t="shared" si="309"/>
        <v>Cincinnati Bengals</v>
      </c>
      <c r="L831" s="17">
        <f t="shared" si="310"/>
        <v>-151.51515151515153</v>
      </c>
      <c r="M831" s="18">
        <f t="shared" si="311"/>
        <v>129.99999999999997</v>
      </c>
      <c r="N831" s="4">
        <f t="shared" si="289"/>
        <v>1.6</v>
      </c>
      <c r="O831" s="4">
        <f t="shared" si="290"/>
        <v>2.4500000000000002</v>
      </c>
      <c r="P831" s="4"/>
      <c r="Q831" s="4"/>
      <c r="R831" s="1">
        <f t="shared" si="291"/>
        <v>0.625</v>
      </c>
      <c r="S831" s="1">
        <f t="shared" si="292"/>
        <v>0.4081632653061224</v>
      </c>
      <c r="T831" s="1">
        <f t="shared" si="293"/>
        <v>3.2098765432098886E-2</v>
      </c>
      <c r="U831" s="1">
        <f t="shared" si="294"/>
        <v>0.1084183673469388</v>
      </c>
      <c r="V831" s="1">
        <f t="shared" si="295"/>
        <v>0.61941836734693878</v>
      </c>
      <c r="W831" s="1"/>
      <c r="X831" s="17">
        <f t="shared" si="296"/>
        <v>614.4177388267467</v>
      </c>
      <c r="Y831" s="18">
        <f t="shared" si="297"/>
        <v>1471.4893831628281</v>
      </c>
      <c r="Z831" s="2">
        <f t="shared" si="298"/>
        <v>583.69685188540939</v>
      </c>
      <c r="AA831" s="18">
        <f t="shared" si="299"/>
        <v>1397.9149140046866</v>
      </c>
      <c r="AB831" s="2">
        <f t="shared" si="300"/>
        <v>-171.32180801898838</v>
      </c>
      <c r="AC831" s="2">
        <f t="shared" si="301"/>
        <v>139.79149140046866</v>
      </c>
      <c r="AD831" s="2">
        <f t="shared" si="302"/>
        <v>583.69685188540939</v>
      </c>
      <c r="AE831" s="2">
        <f t="shared" si="303"/>
        <v>-1000</v>
      </c>
      <c r="AF831" s="5">
        <f t="shared" si="304"/>
        <v>0.60000000000000009</v>
      </c>
      <c r="AG831" s="5">
        <f t="shared" si="305"/>
        <v>-1</v>
      </c>
      <c r="AH831" s="3">
        <f t="shared" si="306"/>
        <v>202009</v>
      </c>
      <c r="AI831" s="21">
        <v>2.4500000000000002</v>
      </c>
      <c r="AJ831" s="21">
        <v>1.6</v>
      </c>
      <c r="AK831" s="21">
        <v>2.2999999999999998</v>
      </c>
      <c r="AL831" s="21">
        <v>1.66</v>
      </c>
      <c r="AO831">
        <f t="shared" si="307"/>
        <v>-160</v>
      </c>
      <c r="AP831">
        <f>IF(E831&lt;F831,G831,H831)</f>
        <v>16</v>
      </c>
      <c r="AQ831">
        <f>IF(E831&lt;F831,H831,G831)</f>
        <v>13</v>
      </c>
    </row>
    <row r="832" spans="2:43" x14ac:dyDescent="0.25">
      <c r="B832" s="24">
        <v>44087</v>
      </c>
      <c r="C832" s="20" t="s">
        <v>35</v>
      </c>
      <c r="D832" s="20" t="s">
        <v>32</v>
      </c>
      <c r="E832" s="2">
        <v>100</v>
      </c>
      <c r="F832" s="2">
        <v>-120.48192771084337</v>
      </c>
      <c r="G832">
        <v>25</v>
      </c>
      <c r="H832">
        <v>38</v>
      </c>
      <c r="I832" s="9"/>
      <c r="J832" s="2" t="str">
        <f t="shared" si="308"/>
        <v>Seattle Seahawks</v>
      </c>
      <c r="K832" s="2" t="str">
        <f t="shared" si="309"/>
        <v>Atlanta Falcons</v>
      </c>
      <c r="L832" s="17">
        <f t="shared" si="310"/>
        <v>-120.48192771084337</v>
      </c>
      <c r="M832" s="18">
        <f t="shared" si="311"/>
        <v>100</v>
      </c>
      <c r="N832" s="4">
        <f t="shared" si="289"/>
        <v>1.83</v>
      </c>
      <c r="O832" s="4">
        <f t="shared" si="290"/>
        <v>2</v>
      </c>
      <c r="P832" s="4"/>
      <c r="Q832" s="4"/>
      <c r="R832" s="1">
        <f t="shared" si="291"/>
        <v>0.54644808743169393</v>
      </c>
      <c r="S832" s="1">
        <f t="shared" si="292"/>
        <v>0.5</v>
      </c>
      <c r="T832" s="1">
        <f t="shared" si="293"/>
        <v>4.4386422976501305E-2</v>
      </c>
      <c r="U832" s="1">
        <f t="shared" si="294"/>
        <v>2.3224043715846965E-2</v>
      </c>
      <c r="V832" s="1">
        <f t="shared" si="295"/>
        <v>0.53422404371584697</v>
      </c>
      <c r="W832" s="1"/>
      <c r="X832" s="17">
        <f t="shared" si="296"/>
        <v>871.87381729284084</v>
      </c>
      <c r="Y832" s="18">
        <f t="shared" si="297"/>
        <v>1045.6626202421151</v>
      </c>
      <c r="Z832" s="2">
        <f t="shared" si="298"/>
        <v>828.28012642819874</v>
      </c>
      <c r="AA832" s="18">
        <f t="shared" si="299"/>
        <v>993.3794892300092</v>
      </c>
      <c r="AB832" s="2">
        <f t="shared" si="300"/>
        <v>-120.73210114461043</v>
      </c>
      <c r="AC832" s="2">
        <f t="shared" si="301"/>
        <v>-100.66646340515068</v>
      </c>
      <c r="AD832" s="2">
        <f t="shared" si="302"/>
        <v>828.28012642819874</v>
      </c>
      <c r="AE832" s="2">
        <f t="shared" si="303"/>
        <v>-1000</v>
      </c>
      <c r="AF832" s="5">
        <f t="shared" si="304"/>
        <v>0.83000000000000007</v>
      </c>
      <c r="AG832" s="5">
        <f t="shared" si="305"/>
        <v>-1</v>
      </c>
      <c r="AH832" s="3">
        <f t="shared" si="306"/>
        <v>202009</v>
      </c>
      <c r="AI832" s="21">
        <v>2</v>
      </c>
      <c r="AJ832" s="21">
        <v>1.83</v>
      </c>
      <c r="AK832" s="21">
        <v>2</v>
      </c>
      <c r="AL832" s="21">
        <v>1.83</v>
      </c>
      <c r="AO832">
        <f t="shared" si="307"/>
        <v>-130</v>
      </c>
      <c r="AP832">
        <f>IF(E832&lt;F832,G832,H832)</f>
        <v>38</v>
      </c>
      <c r="AQ832">
        <f>IF(E832&lt;F832,H832,G832)</f>
        <v>25</v>
      </c>
    </row>
    <row r="833" spans="2:43" x14ac:dyDescent="0.25">
      <c r="B833" s="24">
        <v>44087</v>
      </c>
      <c r="C833" s="20" t="s">
        <v>28</v>
      </c>
      <c r="D833" s="20" t="s">
        <v>46</v>
      </c>
      <c r="E833" s="2">
        <v>-344.82758620689651</v>
      </c>
      <c r="F833" s="2">
        <v>270</v>
      </c>
      <c r="G833">
        <v>38</v>
      </c>
      <c r="H833">
        <v>6</v>
      </c>
      <c r="I833" s="9"/>
      <c r="J833" s="2" t="str">
        <f t="shared" si="308"/>
        <v>Baltimore Ravens</v>
      </c>
      <c r="K833" s="2" t="str">
        <f t="shared" si="309"/>
        <v>Cleveland Browns</v>
      </c>
      <c r="L833" s="17">
        <f t="shared" si="310"/>
        <v>-344.82758620689651</v>
      </c>
      <c r="M833" s="18">
        <f t="shared" si="311"/>
        <v>270</v>
      </c>
      <c r="N833" s="4">
        <f t="shared" si="289"/>
        <v>1.25</v>
      </c>
      <c r="O833" s="4">
        <f t="shared" si="290"/>
        <v>4.2</v>
      </c>
      <c r="P833" s="4"/>
      <c r="Q833" s="4"/>
      <c r="R833" s="1">
        <f t="shared" si="291"/>
        <v>0.8</v>
      </c>
      <c r="S833" s="1">
        <f t="shared" si="292"/>
        <v>0.23809523809523808</v>
      </c>
      <c r="T833" s="1">
        <f t="shared" si="293"/>
        <v>3.669724770642202E-2</v>
      </c>
      <c r="U833" s="1">
        <f t="shared" si="294"/>
        <v>0.28095238095238095</v>
      </c>
      <c r="V833" s="1">
        <f t="shared" si="295"/>
        <v>0.79195238095238096</v>
      </c>
      <c r="W833" s="1"/>
      <c r="X833" s="17">
        <f t="shared" si="296"/>
        <v>262.7021826709157</v>
      </c>
      <c r="Y833" s="18">
        <f t="shared" si="297"/>
        <v>3204.8956988858595</v>
      </c>
      <c r="Z833" s="2">
        <f t="shared" si="298"/>
        <v>249.56707353736991</v>
      </c>
      <c r="AA833" s="18">
        <f t="shared" si="299"/>
        <v>3044.6509139415662</v>
      </c>
      <c r="AB833" s="2">
        <f t="shared" si="300"/>
        <v>-400.69388394309198</v>
      </c>
      <c r="AC833" s="2">
        <f t="shared" si="301"/>
        <v>304.46509139415662</v>
      </c>
      <c r="AD833" s="2">
        <f t="shared" si="302"/>
        <v>249.56707353736991</v>
      </c>
      <c r="AE833" s="2">
        <f t="shared" si="303"/>
        <v>-1000</v>
      </c>
      <c r="AF833" s="5">
        <f t="shared" si="304"/>
        <v>0.25</v>
      </c>
      <c r="AG833" s="5">
        <f t="shared" si="305"/>
        <v>-1</v>
      </c>
      <c r="AH833" s="3">
        <f t="shared" si="306"/>
        <v>202009</v>
      </c>
      <c r="AI833" s="21">
        <v>1.25</v>
      </c>
      <c r="AJ833" s="21">
        <v>4.2</v>
      </c>
      <c r="AK833" s="21">
        <v>1.29</v>
      </c>
      <c r="AL833" s="21">
        <v>3.7</v>
      </c>
      <c r="AO833">
        <f t="shared" si="307"/>
        <v>-400</v>
      </c>
      <c r="AP833">
        <f>IF(E833&lt;F833,G833,H833)</f>
        <v>38</v>
      </c>
      <c r="AQ833">
        <f>IF(E833&lt;F833,H833,G833)</f>
        <v>6</v>
      </c>
    </row>
    <row r="834" spans="2:43" x14ac:dyDescent="0.25">
      <c r="B834" s="24">
        <v>44087</v>
      </c>
      <c r="C834" s="20" t="s">
        <v>24</v>
      </c>
      <c r="D834" s="20" t="s">
        <v>42</v>
      </c>
      <c r="E834" s="2">
        <v>-303.03030303030295</v>
      </c>
      <c r="F834" s="2">
        <v>240</v>
      </c>
      <c r="G834">
        <v>27</v>
      </c>
      <c r="H834">
        <v>17</v>
      </c>
      <c r="I834" s="9"/>
      <c r="J834" s="2" t="str">
        <f t="shared" si="308"/>
        <v>Buffalo Bills</v>
      </c>
      <c r="K834" s="2" t="str">
        <f t="shared" si="309"/>
        <v>New York Jets</v>
      </c>
      <c r="L834" s="17">
        <f t="shared" si="310"/>
        <v>-303.03030303030295</v>
      </c>
      <c r="M834" s="18">
        <f t="shared" si="311"/>
        <v>240</v>
      </c>
      <c r="N834" s="4">
        <f t="shared" si="289"/>
        <v>1.38</v>
      </c>
      <c r="O834" s="4">
        <f t="shared" si="290"/>
        <v>3.15</v>
      </c>
      <c r="P834" s="4"/>
      <c r="Q834" s="4"/>
      <c r="R834" s="1">
        <f t="shared" si="291"/>
        <v>0.7246376811594204</v>
      </c>
      <c r="S834" s="1">
        <f t="shared" si="292"/>
        <v>0.31746031746031744</v>
      </c>
      <c r="T834" s="1">
        <f t="shared" si="293"/>
        <v>4.039735099337749E-2</v>
      </c>
      <c r="U834" s="1">
        <f t="shared" si="294"/>
        <v>0.20358868184955148</v>
      </c>
      <c r="V834" s="1">
        <f t="shared" si="295"/>
        <v>0.71458868184955149</v>
      </c>
      <c r="W834" s="1"/>
      <c r="X834" s="17">
        <f t="shared" si="296"/>
        <v>399.40643533805462</v>
      </c>
      <c r="Y834" s="18">
        <f t="shared" si="297"/>
        <v>2205.1924375584526</v>
      </c>
      <c r="Z834" s="2">
        <f t="shared" si="298"/>
        <v>379.43611357115185</v>
      </c>
      <c r="AA834" s="18">
        <f t="shared" si="299"/>
        <v>2094.93281568053</v>
      </c>
      <c r="AB834" s="2">
        <f t="shared" si="300"/>
        <v>-263.54897813712716</v>
      </c>
      <c r="AC834" s="2">
        <f t="shared" si="301"/>
        <v>209.49328156805299</v>
      </c>
      <c r="AD834" s="2">
        <f t="shared" si="302"/>
        <v>379.43611357115185</v>
      </c>
      <c r="AE834" s="2">
        <f t="shared" si="303"/>
        <v>-1000</v>
      </c>
      <c r="AF834" s="5">
        <f t="shared" si="304"/>
        <v>0.37999999999999989</v>
      </c>
      <c r="AG834" s="5">
        <f t="shared" si="305"/>
        <v>-1</v>
      </c>
      <c r="AH834" s="3">
        <f t="shared" si="306"/>
        <v>202009</v>
      </c>
      <c r="AI834" s="21">
        <v>1.38</v>
      </c>
      <c r="AJ834" s="21">
        <v>3.15</v>
      </c>
      <c r="AK834" s="21">
        <v>1.33</v>
      </c>
      <c r="AL834" s="21">
        <v>3.4</v>
      </c>
      <c r="AO834">
        <f t="shared" si="307"/>
        <v>-400</v>
      </c>
      <c r="AP834">
        <f>IF(E834&lt;F834,G834,H834)</f>
        <v>27</v>
      </c>
      <c r="AQ834">
        <f>IF(E834&lt;F834,H834,G834)</f>
        <v>17</v>
      </c>
    </row>
    <row r="835" spans="2:43" x14ac:dyDescent="0.25">
      <c r="B835" s="24">
        <v>44087</v>
      </c>
      <c r="C835" s="20" t="s">
        <v>44</v>
      </c>
      <c r="D835" s="20" t="s">
        <v>50</v>
      </c>
      <c r="E835" s="2">
        <v>129.99999999999997</v>
      </c>
      <c r="F835" s="2">
        <v>-151.51515151515153</v>
      </c>
      <c r="G835">
        <v>30</v>
      </c>
      <c r="H835">
        <v>34</v>
      </c>
      <c r="I835" s="9"/>
      <c r="J835" s="2" t="str">
        <f t="shared" si="308"/>
        <v>Las Vegas Raiders</v>
      </c>
      <c r="K835" s="2" t="str">
        <f t="shared" si="309"/>
        <v>Carolina Panthers</v>
      </c>
      <c r="L835" s="17">
        <f t="shared" si="310"/>
        <v>-151.51515151515153</v>
      </c>
      <c r="M835" s="18">
        <f t="shared" si="311"/>
        <v>129.99999999999997</v>
      </c>
      <c r="N835" s="4">
        <f t="shared" si="289"/>
        <v>1.83</v>
      </c>
      <c r="O835" s="4">
        <f t="shared" si="290"/>
        <v>2</v>
      </c>
      <c r="P835" s="4"/>
      <c r="Q835" s="4"/>
      <c r="R835" s="1">
        <f t="shared" si="291"/>
        <v>0.54644808743169393</v>
      </c>
      <c r="S835" s="1">
        <f t="shared" si="292"/>
        <v>0.5</v>
      </c>
      <c r="T835" s="1">
        <f t="shared" si="293"/>
        <v>4.4386422976501305E-2</v>
      </c>
      <c r="U835" s="1">
        <f t="shared" si="294"/>
        <v>2.3224043715846965E-2</v>
      </c>
      <c r="V835" s="1">
        <f t="shared" si="295"/>
        <v>0.53422404371584697</v>
      </c>
      <c r="W835" s="1"/>
      <c r="X835" s="17">
        <f t="shared" si="296"/>
        <v>871.87381729284084</v>
      </c>
      <c r="Y835" s="18">
        <f t="shared" si="297"/>
        <v>1045.6626202421151</v>
      </c>
      <c r="Z835" s="2">
        <f t="shared" si="298"/>
        <v>828.28012642819874</v>
      </c>
      <c r="AA835" s="18">
        <f t="shared" si="299"/>
        <v>993.3794892300092</v>
      </c>
      <c r="AB835" s="2">
        <f t="shared" si="300"/>
        <v>-120.73210114461043</v>
      </c>
      <c r="AC835" s="2">
        <f t="shared" si="301"/>
        <v>-100.66646340515068</v>
      </c>
      <c r="AD835" s="2">
        <f t="shared" si="302"/>
        <v>828.28012642819874</v>
      </c>
      <c r="AE835" s="2">
        <f t="shared" si="303"/>
        <v>-1000</v>
      </c>
      <c r="AF835" s="5">
        <f t="shared" si="304"/>
        <v>0.83000000000000007</v>
      </c>
      <c r="AG835" s="5">
        <f t="shared" si="305"/>
        <v>-1</v>
      </c>
      <c r="AH835" s="3">
        <f t="shared" si="306"/>
        <v>202009</v>
      </c>
      <c r="AI835" s="21">
        <v>2</v>
      </c>
      <c r="AJ835" s="21">
        <v>1.83</v>
      </c>
      <c r="AK835" s="21">
        <v>2.2999999999999998</v>
      </c>
      <c r="AL835" s="21">
        <v>1.66</v>
      </c>
      <c r="AO835">
        <f t="shared" si="307"/>
        <v>-160</v>
      </c>
      <c r="AP835">
        <f>IF(E835&lt;F835,G835,H835)</f>
        <v>34</v>
      </c>
      <c r="AQ835">
        <f>IF(E835&lt;F835,H835,G835)</f>
        <v>30</v>
      </c>
    </row>
    <row r="836" spans="2:43" x14ac:dyDescent="0.25">
      <c r="B836" s="24">
        <v>44087</v>
      </c>
      <c r="C836" s="20" t="s">
        <v>34</v>
      </c>
      <c r="D836" s="20" t="s">
        <v>37</v>
      </c>
      <c r="E836" s="2">
        <v>-140.84507042253523</v>
      </c>
      <c r="F836" s="2">
        <v>120.00000000000001</v>
      </c>
      <c r="G836">
        <v>23</v>
      </c>
      <c r="H836">
        <v>27</v>
      </c>
      <c r="I836" s="9"/>
      <c r="J836" s="2" t="str">
        <f t="shared" si="308"/>
        <v>Detroit Lions</v>
      </c>
      <c r="K836" s="2" t="str">
        <f t="shared" si="309"/>
        <v>Chicago Bears</v>
      </c>
      <c r="L836" s="17">
        <f t="shared" si="310"/>
        <v>-140.84507042253523</v>
      </c>
      <c r="M836" s="18">
        <f t="shared" si="311"/>
        <v>120.00000000000001</v>
      </c>
      <c r="N836" s="4">
        <f t="shared" si="289"/>
        <v>1.8</v>
      </c>
      <c r="O836" s="4">
        <f t="shared" si="290"/>
        <v>2.0499999999999998</v>
      </c>
      <c r="P836" s="4"/>
      <c r="Q836" s="4"/>
      <c r="R836" s="1">
        <f t="shared" si="291"/>
        <v>0.55555555555555558</v>
      </c>
      <c r="S836" s="1">
        <f t="shared" si="292"/>
        <v>0.48780487804878053</v>
      </c>
      <c r="T836" s="1">
        <f t="shared" si="293"/>
        <v>4.1558441558441461E-2</v>
      </c>
      <c r="U836" s="1">
        <f t="shared" si="294"/>
        <v>3.3875338753387524E-2</v>
      </c>
      <c r="V836" s="1">
        <f t="shared" si="295"/>
        <v>0.54487533875338756</v>
      </c>
      <c r="W836" s="1"/>
      <c r="X836" s="17">
        <f t="shared" si="296"/>
        <v>835.28218085238643</v>
      </c>
      <c r="Y836" s="18">
        <f t="shared" si="297"/>
        <v>1090.9993667390718</v>
      </c>
      <c r="Z836" s="2">
        <f t="shared" si="298"/>
        <v>793.51807180976709</v>
      </c>
      <c r="AA836" s="18">
        <f t="shared" si="299"/>
        <v>1036.449398402118</v>
      </c>
      <c r="AB836" s="2">
        <f t="shared" si="300"/>
        <v>-126.02107444375048</v>
      </c>
      <c r="AC836" s="2">
        <f t="shared" si="301"/>
        <v>103.6449398402118</v>
      </c>
      <c r="AD836" s="2">
        <f t="shared" si="302"/>
        <v>-1000</v>
      </c>
      <c r="AE836" s="2">
        <f t="shared" si="303"/>
        <v>1036.449398402118</v>
      </c>
      <c r="AF836" s="5">
        <f t="shared" si="304"/>
        <v>-1</v>
      </c>
      <c r="AG836" s="5">
        <f t="shared" si="305"/>
        <v>1.0499999999999998</v>
      </c>
      <c r="AH836" s="3">
        <f t="shared" si="306"/>
        <v>202009</v>
      </c>
      <c r="AI836" s="21">
        <v>1.8</v>
      </c>
      <c r="AJ836" s="21">
        <v>2.0499999999999998</v>
      </c>
      <c r="AK836" s="21">
        <v>1.71</v>
      </c>
      <c r="AL836" s="21">
        <v>2.2000000000000002</v>
      </c>
      <c r="AO836">
        <f t="shared" si="307"/>
        <v>-150</v>
      </c>
      <c r="AP836">
        <f>IF(E836&lt;F836,G836,H836)</f>
        <v>23</v>
      </c>
      <c r="AQ836">
        <f>IF(E836&lt;F836,H836,G836)</f>
        <v>27</v>
      </c>
    </row>
    <row r="837" spans="2:43" x14ac:dyDescent="0.25">
      <c r="B837" s="24">
        <v>44087</v>
      </c>
      <c r="C837" s="20" t="s">
        <v>26</v>
      </c>
      <c r="D837" s="20" t="s">
        <v>39</v>
      </c>
      <c r="E837" s="2">
        <v>325</v>
      </c>
      <c r="F837" s="2">
        <v>-434.78260869565219</v>
      </c>
      <c r="G837">
        <v>27</v>
      </c>
      <c r="H837">
        <v>20</v>
      </c>
      <c r="I837" s="9"/>
      <c r="J837" s="2" t="str">
        <f t="shared" si="308"/>
        <v>Indianapolis Colts</v>
      </c>
      <c r="K837" s="2" t="str">
        <f t="shared" si="309"/>
        <v>Jacksonville Jaguars</v>
      </c>
      <c r="L837" s="17">
        <f t="shared" si="310"/>
        <v>-434.78260869565219</v>
      </c>
      <c r="M837" s="18">
        <f t="shared" si="311"/>
        <v>325</v>
      </c>
      <c r="N837" s="4">
        <f t="shared" ref="N837:N900" si="312">IF(E837&lt;0,AI837,AJ837)</f>
        <v>1.31</v>
      </c>
      <c r="O837" s="4">
        <f t="shared" ref="O837:O900" si="313">IF(E837&lt;0,AJ837,AI837)</f>
        <v>3.6</v>
      </c>
      <c r="P837" s="4"/>
      <c r="Q837" s="4"/>
      <c r="R837" s="1">
        <f t="shared" ref="R837:R900" si="314">1/N837</f>
        <v>0.76335877862595414</v>
      </c>
      <c r="S837" s="1">
        <f t="shared" ref="S837:S900" si="315">1/O837</f>
        <v>0.27777777777777779</v>
      </c>
      <c r="T837" s="1">
        <f t="shared" ref="T837:T900" si="316">1-N837*O837/(N837+O837)</f>
        <v>3.9511201629327863E-2</v>
      </c>
      <c r="U837" s="1">
        <f t="shared" ref="U837:U900" si="317">ABS(R837-S837)/2</f>
        <v>0.24279050042408817</v>
      </c>
      <c r="V837" s="1">
        <f t="shared" ref="V837:V900" si="318">V$1+IF(N837&lt;=O837,U837,-U837)</f>
        <v>0.75379050042408813</v>
      </c>
      <c r="W837" s="1"/>
      <c r="X837" s="17">
        <f t="shared" ref="X837:X900" si="319">(1/V837-1)*1000</f>
        <v>326.62855188197847</v>
      </c>
      <c r="Y837" s="18">
        <f t="shared" ref="Y837:Y900" si="320">1000000/(X837+W$1)-X$1</f>
        <v>2645.8589098869329</v>
      </c>
      <c r="Z837" s="2">
        <f t="shared" ref="Z837:Z900" si="321">X837*0.95</f>
        <v>310.29712428787951</v>
      </c>
      <c r="AA837" s="18">
        <f t="shared" ref="AA837:AA900" si="322">Y837*0.95</f>
        <v>2513.565964392586</v>
      </c>
      <c r="AB837" s="2">
        <f t="shared" ref="AB837:AB900" si="323">IF(Z837&lt;1000,-100000/Z837,Z837/10)</f>
        <v>-322.27175881663845</v>
      </c>
      <c r="AC837" s="2">
        <f t="shared" ref="AC837:AC900" si="324">IF(AA837&lt;1000,-100000/AA837,AA837/10)</f>
        <v>251.3565964392586</v>
      </c>
      <c r="AD837" s="2">
        <f t="shared" ref="AD837:AD900" si="325">IF(AP837&gt;AQ837,Z837,-1000)</f>
        <v>-1000</v>
      </c>
      <c r="AE837" s="2">
        <f t="shared" ref="AE837:AE900" si="326">IF(AQ837&gt;AP837,AA837,-1000)</f>
        <v>2513.565964392586</v>
      </c>
      <c r="AF837" s="5">
        <f t="shared" ref="AF837:AF900" si="327">IF(AP837&gt;AQ837,N837-1,-1)</f>
        <v>-1</v>
      </c>
      <c r="AG837" s="5">
        <f t="shared" ref="AG837:AG900" si="328">IF(AQ837&gt;AP837,O837-1,-1)</f>
        <v>2.6</v>
      </c>
      <c r="AH837" s="3">
        <f t="shared" ref="AH837:AH900" si="329">YEAR(B837)*100+MONTH(B837)</f>
        <v>202009</v>
      </c>
      <c r="AI837" s="21">
        <v>3.6</v>
      </c>
      <c r="AJ837" s="21">
        <v>1.31</v>
      </c>
      <c r="AK837" s="21">
        <v>4.25</v>
      </c>
      <c r="AL837" s="21">
        <v>1.23</v>
      </c>
      <c r="AO837">
        <f t="shared" ref="AO837:AO900" si="330">IF(L837&lt;-200,INT(L837/100)*100,INT(L837/10)*10)</f>
        <v>-500</v>
      </c>
      <c r="AP837">
        <f>IF(E837&lt;F837,G837,H837)</f>
        <v>20</v>
      </c>
      <c r="AQ837">
        <f>IF(E837&lt;F837,H837,G837)</f>
        <v>27</v>
      </c>
    </row>
    <row r="838" spans="2:43" x14ac:dyDescent="0.25">
      <c r="B838" s="24">
        <v>44087</v>
      </c>
      <c r="C838" s="20" t="s">
        <v>29</v>
      </c>
      <c r="D838" s="20" t="s">
        <v>33</v>
      </c>
      <c r="E838" s="2">
        <v>-140.84507042253523</v>
      </c>
      <c r="F838" s="2">
        <v>120.00000000000001</v>
      </c>
      <c r="G838">
        <v>34</v>
      </c>
      <c r="H838">
        <v>43</v>
      </c>
      <c r="I838" s="9"/>
      <c r="J838" s="2" t="str">
        <f t="shared" si="308"/>
        <v>Minnesota Vikings</v>
      </c>
      <c r="K838" s="2" t="str">
        <f t="shared" si="309"/>
        <v>Green Bay Packers</v>
      </c>
      <c r="L838" s="17">
        <f t="shared" si="310"/>
        <v>-140.84507042253523</v>
      </c>
      <c r="M838" s="18">
        <f t="shared" si="311"/>
        <v>120.00000000000001</v>
      </c>
      <c r="N838" s="4">
        <f t="shared" si="312"/>
        <v>1.57</v>
      </c>
      <c r="O838" s="4">
        <f t="shared" si="313"/>
        <v>2.5499999999999998</v>
      </c>
      <c r="P838" s="4"/>
      <c r="Q838" s="4"/>
      <c r="R838" s="1">
        <f t="shared" si="314"/>
        <v>0.63694267515923564</v>
      </c>
      <c r="S838" s="1">
        <f t="shared" si="315"/>
        <v>0.39215686274509809</v>
      </c>
      <c r="T838" s="1">
        <f t="shared" si="316"/>
        <v>2.8276699029126329E-2</v>
      </c>
      <c r="U838" s="1">
        <f t="shared" si="317"/>
        <v>0.12239290620706877</v>
      </c>
      <c r="V838" s="1">
        <f t="shared" si="318"/>
        <v>0.63339290620706878</v>
      </c>
      <c r="W838" s="1"/>
      <c r="X838" s="17">
        <f t="shared" si="319"/>
        <v>578.79886276004493</v>
      </c>
      <c r="Y838" s="18">
        <f t="shared" si="320"/>
        <v>1558.0808321378222</v>
      </c>
      <c r="Z838" s="2">
        <f t="shared" si="321"/>
        <v>549.85891962204266</v>
      </c>
      <c r="AA838" s="18">
        <f t="shared" si="322"/>
        <v>1480.1767905309309</v>
      </c>
      <c r="AB838" s="2">
        <f t="shared" si="323"/>
        <v>-181.86483192586408</v>
      </c>
      <c r="AC838" s="2">
        <f t="shared" si="324"/>
        <v>148.0176790530931</v>
      </c>
      <c r="AD838" s="2">
        <f t="shared" si="325"/>
        <v>-1000</v>
      </c>
      <c r="AE838" s="2">
        <f t="shared" si="326"/>
        <v>1480.1767905309309</v>
      </c>
      <c r="AF838" s="5">
        <f t="shared" si="327"/>
        <v>-1</v>
      </c>
      <c r="AG838" s="5">
        <f t="shared" si="328"/>
        <v>1.5499999999999998</v>
      </c>
      <c r="AH838" s="3">
        <f t="shared" si="329"/>
        <v>202009</v>
      </c>
      <c r="AI838" s="21">
        <v>1.57</v>
      </c>
      <c r="AJ838" s="21">
        <v>2.5499999999999998</v>
      </c>
      <c r="AK838" s="21">
        <v>1.71</v>
      </c>
      <c r="AL838" s="21">
        <v>2.2000000000000002</v>
      </c>
      <c r="AO838">
        <f t="shared" si="330"/>
        <v>-150</v>
      </c>
      <c r="AP838">
        <f>IF(E838&lt;F838,G838,H838)</f>
        <v>34</v>
      </c>
      <c r="AQ838">
        <f>IF(E838&lt;F838,H838,G838)</f>
        <v>43</v>
      </c>
    </row>
    <row r="839" spans="2:43" x14ac:dyDescent="0.25">
      <c r="B839" s="24">
        <v>44087</v>
      </c>
      <c r="C839" s="20" t="s">
        <v>36</v>
      </c>
      <c r="D839" s="20" t="s">
        <v>30</v>
      </c>
      <c r="E839" s="2">
        <v>-322.58064516129025</v>
      </c>
      <c r="F839" s="2">
        <v>260</v>
      </c>
      <c r="G839">
        <v>21</v>
      </c>
      <c r="H839">
        <v>11</v>
      </c>
      <c r="I839" s="9"/>
      <c r="J839" s="2" t="str">
        <f t="shared" ref="J839:J902" si="331">IF(E839&lt;=F839,C839,D839)</f>
        <v>New England Patriots</v>
      </c>
      <c r="K839" s="2" t="str">
        <f t="shared" ref="K839:K902" si="332">IF(E839&gt;F839,C839,D839)</f>
        <v>Miami Dolphins</v>
      </c>
      <c r="L839" s="17">
        <f t="shared" ref="L839:L902" si="333">IF(E839&lt;=F839,E839,F839)</f>
        <v>-322.58064516129025</v>
      </c>
      <c r="M839" s="18">
        <f t="shared" ref="M839:M902" si="334">IF(E839&gt;F839,E839,F839)</f>
        <v>260</v>
      </c>
      <c r="N839" s="4">
        <f t="shared" si="312"/>
        <v>1.36</v>
      </c>
      <c r="O839" s="4">
        <f t="shared" si="313"/>
        <v>3.25</v>
      </c>
      <c r="P839" s="4"/>
      <c r="Q839" s="4"/>
      <c r="R839" s="1">
        <f t="shared" si="314"/>
        <v>0.73529411764705876</v>
      </c>
      <c r="S839" s="1">
        <f t="shared" si="315"/>
        <v>0.30769230769230771</v>
      </c>
      <c r="T839" s="1">
        <f t="shared" si="316"/>
        <v>4.1214750542299394E-2</v>
      </c>
      <c r="U839" s="1">
        <f t="shared" si="317"/>
        <v>0.21380090497737553</v>
      </c>
      <c r="V839" s="1">
        <f t="shared" si="318"/>
        <v>0.72480090497737559</v>
      </c>
      <c r="W839" s="1"/>
      <c r="X839" s="17">
        <f t="shared" si="319"/>
        <v>379.68922656245121</v>
      </c>
      <c r="Y839" s="18">
        <f t="shared" si="320"/>
        <v>2309.6629804910967</v>
      </c>
      <c r="Z839" s="2">
        <f t="shared" si="321"/>
        <v>360.70476523432865</v>
      </c>
      <c r="AA839" s="18">
        <f t="shared" si="322"/>
        <v>2194.1798314665416</v>
      </c>
      <c r="AB839" s="2">
        <f t="shared" si="323"/>
        <v>-277.23503995029256</v>
      </c>
      <c r="AC839" s="2">
        <f t="shared" si="324"/>
        <v>219.41798314665417</v>
      </c>
      <c r="AD839" s="2">
        <f t="shared" si="325"/>
        <v>360.70476523432865</v>
      </c>
      <c r="AE839" s="2">
        <f t="shared" si="326"/>
        <v>-1000</v>
      </c>
      <c r="AF839" s="5">
        <f t="shared" si="327"/>
        <v>0.3600000000000001</v>
      </c>
      <c r="AG839" s="5">
        <f t="shared" si="328"/>
        <v>-1</v>
      </c>
      <c r="AH839" s="3">
        <f t="shared" si="329"/>
        <v>202009</v>
      </c>
      <c r="AI839" s="21">
        <v>1.36</v>
      </c>
      <c r="AJ839" s="21">
        <v>3.25</v>
      </c>
      <c r="AK839" s="21">
        <v>1.31</v>
      </c>
      <c r="AL839" s="21">
        <v>3.6</v>
      </c>
      <c r="AO839">
        <f t="shared" si="330"/>
        <v>-400</v>
      </c>
      <c r="AP839">
        <f>IF(E839&lt;F839,G839,H839)</f>
        <v>21</v>
      </c>
      <c r="AQ839">
        <f>IF(E839&lt;F839,H839,G839)</f>
        <v>11</v>
      </c>
    </row>
    <row r="840" spans="2:43" x14ac:dyDescent="0.25">
      <c r="B840" s="24">
        <v>44087</v>
      </c>
      <c r="C840" s="20" t="s">
        <v>51</v>
      </c>
      <c r="D840" s="20" t="s">
        <v>19</v>
      </c>
      <c r="E840" s="2">
        <v>195.00000000000003</v>
      </c>
      <c r="F840" s="2">
        <v>-238.09523809523813</v>
      </c>
      <c r="G840">
        <v>27</v>
      </c>
      <c r="H840">
        <v>17</v>
      </c>
      <c r="I840" s="9"/>
      <c r="J840" s="2" t="str">
        <f t="shared" si="331"/>
        <v>Philadelphia Eagles</v>
      </c>
      <c r="K840" s="2" t="str">
        <f t="shared" si="332"/>
        <v>Washington Football Team</v>
      </c>
      <c r="L840" s="17">
        <f t="shared" si="333"/>
        <v>-238.09523809523813</v>
      </c>
      <c r="M840" s="18">
        <f t="shared" si="334"/>
        <v>195.00000000000003</v>
      </c>
      <c r="N840" s="4">
        <f t="shared" si="312"/>
        <v>1.37</v>
      </c>
      <c r="O840" s="4">
        <f t="shared" si="313"/>
        <v>3.2</v>
      </c>
      <c r="P840" s="4"/>
      <c r="Q840" s="4"/>
      <c r="R840" s="1">
        <f t="shared" si="314"/>
        <v>0.72992700729927007</v>
      </c>
      <c r="S840" s="1">
        <f t="shared" si="315"/>
        <v>0.3125</v>
      </c>
      <c r="T840" s="1">
        <f t="shared" si="316"/>
        <v>4.0700218818380707E-2</v>
      </c>
      <c r="U840" s="1">
        <f t="shared" si="317"/>
        <v>0.20871350364963503</v>
      </c>
      <c r="V840" s="1">
        <f t="shared" si="318"/>
        <v>0.71971350364963504</v>
      </c>
      <c r="W840" s="1"/>
      <c r="X840" s="17">
        <f t="shared" si="319"/>
        <v>389.44176388110628</v>
      </c>
      <c r="Y840" s="18">
        <f t="shared" si="320"/>
        <v>2256.8044836814311</v>
      </c>
      <c r="Z840" s="2">
        <f t="shared" si="321"/>
        <v>369.96967568705094</v>
      </c>
      <c r="AA840" s="18">
        <f t="shared" si="322"/>
        <v>2143.9642594973593</v>
      </c>
      <c r="AB840" s="2">
        <f t="shared" si="323"/>
        <v>-270.29242278923357</v>
      </c>
      <c r="AC840" s="2">
        <f t="shared" si="324"/>
        <v>214.39642594973594</v>
      </c>
      <c r="AD840" s="2">
        <f t="shared" si="325"/>
        <v>-1000</v>
      </c>
      <c r="AE840" s="2">
        <f t="shared" si="326"/>
        <v>2143.9642594973593</v>
      </c>
      <c r="AF840" s="5">
        <f t="shared" si="327"/>
        <v>-1</v>
      </c>
      <c r="AG840" s="5">
        <f t="shared" si="328"/>
        <v>2.2000000000000002</v>
      </c>
      <c r="AH840" s="3">
        <f t="shared" si="329"/>
        <v>202009</v>
      </c>
      <c r="AI840" s="21">
        <v>3.2</v>
      </c>
      <c r="AJ840" s="21">
        <v>1.37</v>
      </c>
      <c r="AK840" s="21">
        <v>2.95</v>
      </c>
      <c r="AL840" s="21">
        <v>1.42</v>
      </c>
      <c r="AO840">
        <f t="shared" si="330"/>
        <v>-300</v>
      </c>
      <c r="AP840">
        <f>IF(E840&lt;F840,G840,H840)</f>
        <v>17</v>
      </c>
      <c r="AQ840">
        <f>IF(E840&lt;F840,H840,G840)</f>
        <v>27</v>
      </c>
    </row>
    <row r="841" spans="2:43" x14ac:dyDescent="0.25">
      <c r="B841" s="24">
        <v>44084</v>
      </c>
      <c r="C841" s="20" t="s">
        <v>20</v>
      </c>
      <c r="D841" s="20" t="s">
        <v>40</v>
      </c>
      <c r="E841" s="2">
        <v>-434.78260869565219</v>
      </c>
      <c r="F841" s="2">
        <v>325</v>
      </c>
      <c r="G841">
        <v>34</v>
      </c>
      <c r="H841">
        <v>20</v>
      </c>
      <c r="I841" s="9"/>
      <c r="J841" s="2" t="str">
        <f t="shared" si="331"/>
        <v>Kansas City Chiefs</v>
      </c>
      <c r="K841" s="2" t="str">
        <f t="shared" si="332"/>
        <v>Houston Texans</v>
      </c>
      <c r="L841" s="17">
        <f t="shared" si="333"/>
        <v>-434.78260869565219</v>
      </c>
      <c r="M841" s="18">
        <f t="shared" si="334"/>
        <v>325</v>
      </c>
      <c r="N841" s="4">
        <f t="shared" si="312"/>
        <v>1.2</v>
      </c>
      <c r="O841" s="4">
        <f t="shared" si="313"/>
        <v>4.75</v>
      </c>
      <c r="P841" s="4"/>
      <c r="Q841" s="4"/>
      <c r="R841" s="1">
        <f t="shared" si="314"/>
        <v>0.83333333333333337</v>
      </c>
      <c r="S841" s="1">
        <f t="shared" si="315"/>
        <v>0.21052631578947367</v>
      </c>
      <c r="T841" s="1">
        <f t="shared" si="316"/>
        <v>4.2016806722689037E-2</v>
      </c>
      <c r="U841" s="1">
        <f t="shared" si="317"/>
        <v>0.31140350877192985</v>
      </c>
      <c r="V841" s="1">
        <f t="shared" si="318"/>
        <v>0.82240350877192991</v>
      </c>
      <c r="W841" s="1"/>
      <c r="X841" s="17">
        <f t="shared" si="319"/>
        <v>215.94811954689931</v>
      </c>
      <c r="Y841" s="18">
        <f t="shared" si="320"/>
        <v>3787.1793685900598</v>
      </c>
      <c r="Z841" s="2">
        <f t="shared" si="321"/>
        <v>205.15071356955434</v>
      </c>
      <c r="AA841" s="18">
        <f t="shared" si="322"/>
        <v>3597.8204001605568</v>
      </c>
      <c r="AB841" s="2">
        <f t="shared" si="323"/>
        <v>-487.44651315139578</v>
      </c>
      <c r="AC841" s="2">
        <f t="shared" si="324"/>
        <v>359.7820400160557</v>
      </c>
      <c r="AD841" s="2">
        <f t="shared" si="325"/>
        <v>205.15071356955434</v>
      </c>
      <c r="AE841" s="2">
        <f t="shared" si="326"/>
        <v>-1000</v>
      </c>
      <c r="AF841" s="5">
        <f t="shared" si="327"/>
        <v>0.19999999999999996</v>
      </c>
      <c r="AG841" s="5">
        <f t="shared" si="328"/>
        <v>-1</v>
      </c>
      <c r="AH841" s="3">
        <f t="shared" si="329"/>
        <v>202009</v>
      </c>
      <c r="AI841" s="21">
        <v>1.2</v>
      </c>
      <c r="AJ841" s="21">
        <v>4.75</v>
      </c>
      <c r="AK841" s="21">
        <v>1.23</v>
      </c>
      <c r="AL841" s="21">
        <v>4.25</v>
      </c>
      <c r="AO841">
        <f t="shared" si="330"/>
        <v>-500</v>
      </c>
      <c r="AP841">
        <f>IF(E841&lt;F841,G841,H841)</f>
        <v>34</v>
      </c>
      <c r="AQ841">
        <f>IF(E841&lt;F841,H841,G841)</f>
        <v>20</v>
      </c>
    </row>
    <row r="842" spans="2:43" x14ac:dyDescent="0.25">
      <c r="B842" s="24">
        <v>43863</v>
      </c>
      <c r="C842" s="20" t="s">
        <v>20</v>
      </c>
      <c r="D842" s="20" t="s">
        <v>22</v>
      </c>
      <c r="E842" s="2">
        <v>-125</v>
      </c>
      <c r="F842" s="2">
        <v>104.99999999999999</v>
      </c>
      <c r="G842">
        <v>31</v>
      </c>
      <c r="H842">
        <v>20</v>
      </c>
      <c r="I842" s="9"/>
      <c r="J842" s="2" t="str">
        <f t="shared" si="331"/>
        <v>Kansas City Chiefs</v>
      </c>
      <c r="K842" s="2" t="str">
        <f t="shared" si="332"/>
        <v>San Francisco 49ers</v>
      </c>
      <c r="L842" s="17">
        <f t="shared" si="333"/>
        <v>-125</v>
      </c>
      <c r="M842" s="18">
        <f t="shared" si="334"/>
        <v>104.99999999999999</v>
      </c>
      <c r="N842" s="4">
        <f t="shared" si="312"/>
        <v>1.8</v>
      </c>
      <c r="O842" s="4">
        <f t="shared" si="313"/>
        <v>2.0499999999999998</v>
      </c>
      <c r="P842" s="4"/>
      <c r="Q842" s="4"/>
      <c r="R842" s="1">
        <f t="shared" si="314"/>
        <v>0.55555555555555558</v>
      </c>
      <c r="S842" s="1">
        <f t="shared" si="315"/>
        <v>0.48780487804878053</v>
      </c>
      <c r="T842" s="1">
        <f t="shared" si="316"/>
        <v>4.1558441558441461E-2</v>
      </c>
      <c r="U842" s="1">
        <f t="shared" si="317"/>
        <v>3.3875338753387524E-2</v>
      </c>
      <c r="V842" s="1">
        <f t="shared" si="318"/>
        <v>0.54487533875338756</v>
      </c>
      <c r="W842" s="1"/>
      <c r="X842" s="17">
        <f t="shared" si="319"/>
        <v>835.28218085238643</v>
      </c>
      <c r="Y842" s="18">
        <f t="shared" si="320"/>
        <v>1090.9993667390718</v>
      </c>
      <c r="Z842" s="2">
        <f t="shared" si="321"/>
        <v>793.51807180976709</v>
      </c>
      <c r="AA842" s="18">
        <f t="shared" si="322"/>
        <v>1036.449398402118</v>
      </c>
      <c r="AB842" s="2">
        <f t="shared" si="323"/>
        <v>-126.02107444375048</v>
      </c>
      <c r="AC842" s="2">
        <f t="shared" si="324"/>
        <v>103.6449398402118</v>
      </c>
      <c r="AD842" s="2">
        <f t="shared" si="325"/>
        <v>793.51807180976709</v>
      </c>
      <c r="AE842" s="2">
        <f t="shared" si="326"/>
        <v>-1000</v>
      </c>
      <c r="AF842" s="5">
        <f t="shared" si="327"/>
        <v>0.8</v>
      </c>
      <c r="AG842" s="5">
        <f t="shared" si="328"/>
        <v>-1</v>
      </c>
      <c r="AH842" s="3">
        <f t="shared" si="329"/>
        <v>202002</v>
      </c>
      <c r="AI842" s="21">
        <v>1.8</v>
      </c>
      <c r="AJ842" s="21">
        <v>2.0499999999999998</v>
      </c>
      <c r="AK842" s="21">
        <v>1.8</v>
      </c>
      <c r="AL842" s="21">
        <v>2.0499999999999998</v>
      </c>
      <c r="AO842">
        <f t="shared" si="330"/>
        <v>-130</v>
      </c>
      <c r="AP842">
        <f>IF(E842&lt;F842,G842,H842)</f>
        <v>31</v>
      </c>
      <c r="AQ842">
        <f>IF(E842&lt;F842,H842,G842)</f>
        <v>20</v>
      </c>
    </row>
    <row r="843" spans="2:43" x14ac:dyDescent="0.25">
      <c r="B843" s="24">
        <v>43849</v>
      </c>
      <c r="C843" s="20" t="s">
        <v>22</v>
      </c>
      <c r="D843" s="20" t="s">
        <v>33</v>
      </c>
      <c r="E843" s="2">
        <v>-384.61538461538458</v>
      </c>
      <c r="F843" s="2">
        <v>300</v>
      </c>
      <c r="G843">
        <v>37</v>
      </c>
      <c r="H843">
        <v>20</v>
      </c>
      <c r="I843" s="9"/>
      <c r="J843" s="2" t="str">
        <f t="shared" si="331"/>
        <v>San Francisco 49ers</v>
      </c>
      <c r="K843" s="2" t="str">
        <f t="shared" si="332"/>
        <v>Green Bay Packers</v>
      </c>
      <c r="L843" s="17">
        <f t="shared" si="333"/>
        <v>-384.61538461538458</v>
      </c>
      <c r="M843" s="18">
        <f t="shared" si="334"/>
        <v>300</v>
      </c>
      <c r="N843" s="4">
        <f t="shared" si="312"/>
        <v>1.31</v>
      </c>
      <c r="O843" s="4">
        <f t="shared" si="313"/>
        <v>3.55</v>
      </c>
      <c r="P843" s="4"/>
      <c r="Q843" s="4"/>
      <c r="R843" s="1">
        <f t="shared" si="314"/>
        <v>0.76335877862595414</v>
      </c>
      <c r="S843" s="1">
        <f t="shared" si="315"/>
        <v>0.28169014084507044</v>
      </c>
      <c r="T843" s="1">
        <f t="shared" si="316"/>
        <v>4.3106995884773514E-2</v>
      </c>
      <c r="U843" s="1">
        <f t="shared" si="317"/>
        <v>0.24083431889044185</v>
      </c>
      <c r="V843" s="1">
        <f t="shared" si="318"/>
        <v>0.75183431889044183</v>
      </c>
      <c r="W843" s="1"/>
      <c r="X843" s="17">
        <f t="shared" si="319"/>
        <v>330.08027815995609</v>
      </c>
      <c r="Y843" s="18">
        <f t="shared" si="320"/>
        <v>2621.0959219336551</v>
      </c>
      <c r="Z843" s="2">
        <f t="shared" si="321"/>
        <v>313.57626425195826</v>
      </c>
      <c r="AA843" s="18">
        <f t="shared" si="322"/>
        <v>2490.0411258369722</v>
      </c>
      <c r="AB843" s="2">
        <f t="shared" si="323"/>
        <v>-318.90168804246639</v>
      </c>
      <c r="AC843" s="2">
        <f t="shared" si="324"/>
        <v>249.00411258369724</v>
      </c>
      <c r="AD843" s="2">
        <f t="shared" si="325"/>
        <v>313.57626425195826</v>
      </c>
      <c r="AE843" s="2">
        <f t="shared" si="326"/>
        <v>-1000</v>
      </c>
      <c r="AF843" s="5">
        <f t="shared" si="327"/>
        <v>0.31000000000000005</v>
      </c>
      <c r="AG843" s="5">
        <f t="shared" si="328"/>
        <v>-1</v>
      </c>
      <c r="AH843" s="3">
        <f t="shared" si="329"/>
        <v>202001</v>
      </c>
      <c r="AI843" s="21">
        <v>1.31</v>
      </c>
      <c r="AJ843" s="21">
        <v>3.55</v>
      </c>
      <c r="AK843" s="21">
        <v>1.26</v>
      </c>
      <c r="AL843" s="21">
        <v>4</v>
      </c>
      <c r="AO843">
        <f t="shared" si="330"/>
        <v>-400</v>
      </c>
      <c r="AP843">
        <f>IF(E843&lt;F843,G843,H843)</f>
        <v>37</v>
      </c>
      <c r="AQ843">
        <f>IF(E843&lt;F843,H843,G843)</f>
        <v>20</v>
      </c>
    </row>
    <row r="844" spans="2:43" x14ac:dyDescent="0.25">
      <c r="B844" s="24">
        <v>43849</v>
      </c>
      <c r="C844" s="20" t="s">
        <v>20</v>
      </c>
      <c r="D844" s="20" t="s">
        <v>41</v>
      </c>
      <c r="E844" s="2">
        <v>-357.14285714285711</v>
      </c>
      <c r="F844" s="2">
        <v>275</v>
      </c>
      <c r="G844">
        <v>35</v>
      </c>
      <c r="H844">
        <v>24</v>
      </c>
      <c r="I844" s="9"/>
      <c r="J844" s="2" t="str">
        <f t="shared" si="331"/>
        <v>Kansas City Chiefs</v>
      </c>
      <c r="K844" s="2" t="str">
        <f t="shared" si="332"/>
        <v>Tennessee Titans</v>
      </c>
      <c r="L844" s="17">
        <f t="shared" si="333"/>
        <v>-357.14285714285711</v>
      </c>
      <c r="M844" s="18">
        <f t="shared" si="334"/>
        <v>275</v>
      </c>
      <c r="N844" s="4">
        <f t="shared" si="312"/>
        <v>1.29</v>
      </c>
      <c r="O844" s="4">
        <f t="shared" si="313"/>
        <v>3.7</v>
      </c>
      <c r="P844" s="4"/>
      <c r="Q844" s="4"/>
      <c r="R844" s="1">
        <f t="shared" si="314"/>
        <v>0.77519379844961234</v>
      </c>
      <c r="S844" s="1">
        <f t="shared" si="315"/>
        <v>0.27027027027027023</v>
      </c>
      <c r="T844" s="1">
        <f t="shared" si="316"/>
        <v>4.3486973947895691E-2</v>
      </c>
      <c r="U844" s="1">
        <f t="shared" si="317"/>
        <v>0.25246176408967103</v>
      </c>
      <c r="V844" s="1">
        <f t="shared" si="318"/>
        <v>0.76346176408967104</v>
      </c>
      <c r="W844" s="1"/>
      <c r="X844" s="17">
        <f t="shared" si="319"/>
        <v>309.82329048576543</v>
      </c>
      <c r="Y844" s="18">
        <f t="shared" si="320"/>
        <v>2773.304285017382</v>
      </c>
      <c r="Z844" s="2">
        <f t="shared" si="321"/>
        <v>294.33212596147712</v>
      </c>
      <c r="AA844" s="18">
        <f t="shared" si="322"/>
        <v>2634.6390707665128</v>
      </c>
      <c r="AB844" s="2">
        <f t="shared" si="323"/>
        <v>-339.75224305989701</v>
      </c>
      <c r="AC844" s="2">
        <f t="shared" si="324"/>
        <v>263.46390707665125</v>
      </c>
      <c r="AD844" s="2">
        <f t="shared" si="325"/>
        <v>294.33212596147712</v>
      </c>
      <c r="AE844" s="2">
        <f t="shared" si="326"/>
        <v>-1000</v>
      </c>
      <c r="AF844" s="5">
        <f t="shared" si="327"/>
        <v>0.29000000000000004</v>
      </c>
      <c r="AG844" s="5">
        <f t="shared" si="328"/>
        <v>-1</v>
      </c>
      <c r="AH844" s="3">
        <f t="shared" si="329"/>
        <v>202001</v>
      </c>
      <c r="AI844" s="21">
        <v>1.29</v>
      </c>
      <c r="AJ844" s="21">
        <v>3.7</v>
      </c>
      <c r="AK844" s="21">
        <v>1.28</v>
      </c>
      <c r="AL844" s="21">
        <v>3.75</v>
      </c>
      <c r="AO844">
        <f t="shared" si="330"/>
        <v>-400</v>
      </c>
      <c r="AP844">
        <f>IF(E844&lt;F844,G844,H844)</f>
        <v>35</v>
      </c>
      <c r="AQ844">
        <f>IF(E844&lt;F844,H844,G844)</f>
        <v>24</v>
      </c>
    </row>
    <row r="845" spans="2:43" x14ac:dyDescent="0.25">
      <c r="B845" s="24">
        <v>43842</v>
      </c>
      <c r="C845" s="20" t="s">
        <v>33</v>
      </c>
      <c r="D845" s="20" t="s">
        <v>32</v>
      </c>
      <c r="E845" s="2">
        <v>-222.22222222222226</v>
      </c>
      <c r="F845" s="2">
        <v>179.99999999999997</v>
      </c>
      <c r="G845">
        <v>28</v>
      </c>
      <c r="H845">
        <v>23</v>
      </c>
      <c r="I845" s="9"/>
      <c r="J845" s="2" t="str">
        <f t="shared" si="331"/>
        <v>Green Bay Packers</v>
      </c>
      <c r="K845" s="2" t="str">
        <f t="shared" si="332"/>
        <v>Seattle Seahawks</v>
      </c>
      <c r="L845" s="17">
        <f t="shared" si="333"/>
        <v>-222.22222222222226</v>
      </c>
      <c r="M845" s="18">
        <f t="shared" si="334"/>
        <v>179.99999999999997</v>
      </c>
      <c r="N845" s="4">
        <f t="shared" si="312"/>
        <v>1.52</v>
      </c>
      <c r="O845" s="4">
        <f t="shared" si="313"/>
        <v>2.67</v>
      </c>
      <c r="P845" s="4"/>
      <c r="Q845" s="4"/>
      <c r="R845" s="1">
        <f t="shared" si="314"/>
        <v>0.65789473684210531</v>
      </c>
      <c r="S845" s="1">
        <f t="shared" si="315"/>
        <v>0.37453183520599254</v>
      </c>
      <c r="T845" s="1">
        <f t="shared" si="316"/>
        <v>3.1408114558472477E-2</v>
      </c>
      <c r="U845" s="1">
        <f t="shared" si="317"/>
        <v>0.14168145081805639</v>
      </c>
      <c r="V845" s="1">
        <f t="shared" si="318"/>
        <v>0.6526814508180564</v>
      </c>
      <c r="W845" s="1"/>
      <c r="X845" s="17">
        <f t="shared" si="319"/>
        <v>532.14098354813416</v>
      </c>
      <c r="Y845" s="18">
        <f t="shared" si="320"/>
        <v>1687.6788921698521</v>
      </c>
      <c r="Z845" s="2">
        <f t="shared" si="321"/>
        <v>505.53393437072742</v>
      </c>
      <c r="AA845" s="18">
        <f t="shared" si="322"/>
        <v>1603.2949475613595</v>
      </c>
      <c r="AB845" s="2">
        <f t="shared" si="323"/>
        <v>-197.81065760595641</v>
      </c>
      <c r="AC845" s="2">
        <f t="shared" si="324"/>
        <v>160.32949475613594</v>
      </c>
      <c r="AD845" s="2">
        <f t="shared" si="325"/>
        <v>505.53393437072742</v>
      </c>
      <c r="AE845" s="2">
        <f t="shared" si="326"/>
        <v>-1000</v>
      </c>
      <c r="AF845" s="5">
        <f t="shared" si="327"/>
        <v>0.52</v>
      </c>
      <c r="AG845" s="5">
        <f t="shared" si="328"/>
        <v>-1</v>
      </c>
      <c r="AH845" s="3">
        <f t="shared" si="329"/>
        <v>202001</v>
      </c>
      <c r="AI845" s="21">
        <v>1.52</v>
      </c>
      <c r="AJ845" s="21">
        <v>2.67</v>
      </c>
      <c r="AK845" s="21">
        <v>1.45</v>
      </c>
      <c r="AL845" s="21">
        <v>2.8</v>
      </c>
      <c r="AO845">
        <f t="shared" si="330"/>
        <v>-300</v>
      </c>
      <c r="AP845">
        <f>IF(E845&lt;F845,G845,H845)</f>
        <v>28</v>
      </c>
      <c r="AQ845">
        <f>IF(E845&lt;F845,H845,G845)</f>
        <v>23</v>
      </c>
    </row>
    <row r="846" spans="2:43" x14ac:dyDescent="0.25">
      <c r="B846" s="24">
        <v>43842</v>
      </c>
      <c r="C846" s="20" t="s">
        <v>20</v>
      </c>
      <c r="D846" s="20" t="s">
        <v>40</v>
      </c>
      <c r="E846" s="2">
        <v>-454.54545454545462</v>
      </c>
      <c r="F846" s="2">
        <v>350</v>
      </c>
      <c r="G846">
        <v>51</v>
      </c>
      <c r="H846">
        <v>31</v>
      </c>
      <c r="I846" s="9"/>
      <c r="J846" s="2" t="str">
        <f t="shared" si="331"/>
        <v>Kansas City Chiefs</v>
      </c>
      <c r="K846" s="2" t="str">
        <f t="shared" si="332"/>
        <v>Houston Texans</v>
      </c>
      <c r="L846" s="17">
        <f t="shared" si="333"/>
        <v>-454.54545454545462</v>
      </c>
      <c r="M846" s="18">
        <f t="shared" si="334"/>
        <v>350</v>
      </c>
      <c r="N846" s="4">
        <f t="shared" si="312"/>
        <v>1.27</v>
      </c>
      <c r="O846" s="4">
        <f t="shared" si="313"/>
        <v>3.8</v>
      </c>
      <c r="P846" s="4"/>
      <c r="Q846" s="4"/>
      <c r="R846" s="1">
        <f t="shared" si="314"/>
        <v>0.78740157480314954</v>
      </c>
      <c r="S846" s="1">
        <f t="shared" si="315"/>
        <v>0.26315789473684209</v>
      </c>
      <c r="T846" s="1">
        <f t="shared" si="316"/>
        <v>4.8126232741617536E-2</v>
      </c>
      <c r="U846" s="1">
        <f t="shared" si="317"/>
        <v>0.26212184003315375</v>
      </c>
      <c r="V846" s="1">
        <f t="shared" si="318"/>
        <v>0.77312184003315376</v>
      </c>
      <c r="W846" s="1"/>
      <c r="X846" s="17">
        <f t="shared" si="319"/>
        <v>293.45718645992071</v>
      </c>
      <c r="Y846" s="18">
        <f t="shared" si="320"/>
        <v>2909.583445130711</v>
      </c>
      <c r="Z846" s="2">
        <f t="shared" si="321"/>
        <v>278.78432713692467</v>
      </c>
      <c r="AA846" s="18">
        <f t="shared" si="322"/>
        <v>2764.1042728741754</v>
      </c>
      <c r="AB846" s="2">
        <f t="shared" si="323"/>
        <v>-358.70022187755586</v>
      </c>
      <c r="AC846" s="2">
        <f t="shared" si="324"/>
        <v>276.41042728741752</v>
      </c>
      <c r="AD846" s="2">
        <f t="shared" si="325"/>
        <v>278.78432713692467</v>
      </c>
      <c r="AE846" s="2">
        <f t="shared" si="326"/>
        <v>-1000</v>
      </c>
      <c r="AF846" s="5">
        <f t="shared" si="327"/>
        <v>0.27</v>
      </c>
      <c r="AG846" s="5">
        <f t="shared" si="328"/>
        <v>-1</v>
      </c>
      <c r="AH846" s="3">
        <f t="shared" si="329"/>
        <v>202001</v>
      </c>
      <c r="AI846" s="21">
        <v>1.27</v>
      </c>
      <c r="AJ846" s="21">
        <v>3.8</v>
      </c>
      <c r="AK846" s="21">
        <v>1.22</v>
      </c>
      <c r="AL846" s="21">
        <v>4.5</v>
      </c>
      <c r="AO846">
        <f t="shared" si="330"/>
        <v>-500</v>
      </c>
      <c r="AP846">
        <f>IF(E846&lt;F846,G846,H846)</f>
        <v>51</v>
      </c>
      <c r="AQ846">
        <f>IF(E846&lt;F846,H846,G846)</f>
        <v>31</v>
      </c>
    </row>
    <row r="847" spans="2:43" x14ac:dyDescent="0.25">
      <c r="B847" s="24">
        <v>43841</v>
      </c>
      <c r="C847" s="20" t="s">
        <v>28</v>
      </c>
      <c r="D847" s="20" t="s">
        <v>41</v>
      </c>
      <c r="E847" s="2">
        <v>-500.00000000000011</v>
      </c>
      <c r="F847" s="2">
        <v>375</v>
      </c>
      <c r="G847">
        <v>12</v>
      </c>
      <c r="H847">
        <v>28</v>
      </c>
      <c r="I847" s="9"/>
      <c r="J847" s="2" t="str">
        <f t="shared" si="331"/>
        <v>Baltimore Ravens</v>
      </c>
      <c r="K847" s="2" t="str">
        <f t="shared" si="332"/>
        <v>Tennessee Titans</v>
      </c>
      <c r="L847" s="17">
        <f t="shared" si="333"/>
        <v>-500.00000000000011</v>
      </c>
      <c r="M847" s="18">
        <f t="shared" si="334"/>
        <v>375</v>
      </c>
      <c r="N847" s="4">
        <f t="shared" si="312"/>
        <v>1.22</v>
      </c>
      <c r="O847" s="4">
        <f t="shared" si="313"/>
        <v>4.5</v>
      </c>
      <c r="P847" s="4"/>
      <c r="Q847" s="4"/>
      <c r="R847" s="1">
        <f t="shared" si="314"/>
        <v>0.81967213114754101</v>
      </c>
      <c r="S847" s="1">
        <f t="shared" si="315"/>
        <v>0.22222222222222221</v>
      </c>
      <c r="T847" s="1">
        <f t="shared" si="316"/>
        <v>4.0209790209790097E-2</v>
      </c>
      <c r="U847" s="1">
        <f t="shared" si="317"/>
        <v>0.2987249544626594</v>
      </c>
      <c r="V847" s="1">
        <f t="shared" si="318"/>
        <v>0.80972495446265946</v>
      </c>
      <c r="W847" s="1"/>
      <c r="X847" s="17">
        <f t="shared" si="319"/>
        <v>234.98725646118768</v>
      </c>
      <c r="Y847" s="18">
        <f t="shared" si="320"/>
        <v>3526.591123964678</v>
      </c>
      <c r="Z847" s="2">
        <f t="shared" si="321"/>
        <v>223.2378936381283</v>
      </c>
      <c r="AA847" s="18">
        <f t="shared" si="322"/>
        <v>3350.2615677664439</v>
      </c>
      <c r="AB847" s="2">
        <f t="shared" si="323"/>
        <v>-447.95262296329213</v>
      </c>
      <c r="AC847" s="2">
        <f t="shared" si="324"/>
        <v>335.02615677664437</v>
      </c>
      <c r="AD847" s="2">
        <f t="shared" si="325"/>
        <v>-1000</v>
      </c>
      <c r="AE847" s="2">
        <f t="shared" si="326"/>
        <v>3350.2615677664439</v>
      </c>
      <c r="AF847" s="5">
        <f t="shared" si="327"/>
        <v>-1</v>
      </c>
      <c r="AG847" s="5">
        <f t="shared" si="328"/>
        <v>3.5</v>
      </c>
      <c r="AH847" s="3">
        <f t="shared" si="329"/>
        <v>202001</v>
      </c>
      <c r="AI847" s="21">
        <v>1.22</v>
      </c>
      <c r="AJ847" s="21">
        <v>4.5</v>
      </c>
      <c r="AK847" s="21">
        <v>1.2</v>
      </c>
      <c r="AL847" s="21">
        <v>4.75</v>
      </c>
      <c r="AO847">
        <f t="shared" si="330"/>
        <v>-500</v>
      </c>
      <c r="AP847">
        <f>IF(E847&lt;F847,G847,H847)</f>
        <v>12</v>
      </c>
      <c r="AQ847">
        <f>IF(E847&lt;F847,H847,G847)</f>
        <v>28</v>
      </c>
    </row>
    <row r="848" spans="2:43" x14ac:dyDescent="0.25">
      <c r="B848" s="24">
        <v>43841</v>
      </c>
      <c r="C848" s="20" t="s">
        <v>22</v>
      </c>
      <c r="D848" s="20" t="s">
        <v>29</v>
      </c>
      <c r="E848" s="2">
        <v>-333.33333333333326</v>
      </c>
      <c r="F848" s="2">
        <v>265</v>
      </c>
      <c r="G848">
        <v>27</v>
      </c>
      <c r="H848">
        <v>10</v>
      </c>
      <c r="I848" s="9"/>
      <c r="J848" s="2" t="str">
        <f t="shared" si="331"/>
        <v>San Francisco 49ers</v>
      </c>
      <c r="K848" s="2" t="str">
        <f t="shared" si="332"/>
        <v>Minnesota Vikings</v>
      </c>
      <c r="L848" s="17">
        <f t="shared" si="333"/>
        <v>-333.33333333333326</v>
      </c>
      <c r="M848" s="18">
        <f t="shared" si="334"/>
        <v>265</v>
      </c>
      <c r="N848" s="4">
        <f t="shared" si="312"/>
        <v>1.33</v>
      </c>
      <c r="O848" s="4">
        <f t="shared" si="313"/>
        <v>3.4</v>
      </c>
      <c r="P848" s="4"/>
      <c r="Q848" s="4"/>
      <c r="R848" s="1">
        <f t="shared" si="314"/>
        <v>0.75187969924812026</v>
      </c>
      <c r="S848" s="1">
        <f t="shared" si="315"/>
        <v>0.29411764705882354</v>
      </c>
      <c r="T848" s="1">
        <f t="shared" si="316"/>
        <v>4.3974630021141659E-2</v>
      </c>
      <c r="U848" s="1">
        <f t="shared" si="317"/>
        <v>0.22888102609464836</v>
      </c>
      <c r="V848" s="1">
        <f t="shared" si="318"/>
        <v>0.73988102609464834</v>
      </c>
      <c r="W848" s="1"/>
      <c r="X848" s="17">
        <f t="shared" si="319"/>
        <v>351.56865054149432</v>
      </c>
      <c r="Y848" s="18">
        <f t="shared" si="320"/>
        <v>2476.6314971810075</v>
      </c>
      <c r="Z848" s="2">
        <f t="shared" si="321"/>
        <v>333.99021801441961</v>
      </c>
      <c r="AA848" s="18">
        <f t="shared" si="322"/>
        <v>2352.7999223219572</v>
      </c>
      <c r="AB848" s="2">
        <f t="shared" si="323"/>
        <v>-299.40996653884821</v>
      </c>
      <c r="AC848" s="2">
        <f t="shared" si="324"/>
        <v>235.27999223219572</v>
      </c>
      <c r="AD848" s="2">
        <f t="shared" si="325"/>
        <v>333.99021801441961</v>
      </c>
      <c r="AE848" s="2">
        <f t="shared" si="326"/>
        <v>-1000</v>
      </c>
      <c r="AF848" s="5">
        <f t="shared" si="327"/>
        <v>0.33000000000000007</v>
      </c>
      <c r="AG848" s="5">
        <f t="shared" si="328"/>
        <v>-1</v>
      </c>
      <c r="AH848" s="3">
        <f t="shared" si="329"/>
        <v>202001</v>
      </c>
      <c r="AI848" s="21">
        <v>1.33</v>
      </c>
      <c r="AJ848" s="21">
        <v>3.4</v>
      </c>
      <c r="AK848" s="21">
        <v>1.3</v>
      </c>
      <c r="AL848" s="21">
        <v>3.65</v>
      </c>
      <c r="AO848">
        <f t="shared" si="330"/>
        <v>-400</v>
      </c>
      <c r="AP848">
        <f>IF(E848&lt;F848,G848,H848)</f>
        <v>27</v>
      </c>
      <c r="AQ848">
        <f>IF(E848&lt;F848,H848,G848)</f>
        <v>10</v>
      </c>
    </row>
    <row r="849" spans="2:43" x14ac:dyDescent="0.25">
      <c r="B849" s="24">
        <v>43835</v>
      </c>
      <c r="C849" s="20" t="s">
        <v>19</v>
      </c>
      <c r="D849" s="20" t="s">
        <v>32</v>
      </c>
      <c r="E849" s="2">
        <v>-111.11111111111113</v>
      </c>
      <c r="F849" s="2">
        <v>-111.11111111111113</v>
      </c>
      <c r="G849">
        <v>9</v>
      </c>
      <c r="H849">
        <v>17</v>
      </c>
      <c r="I849" s="9"/>
      <c r="J849" s="2" t="str">
        <f t="shared" si="331"/>
        <v>Philadelphia Eagles</v>
      </c>
      <c r="K849" s="2" t="str">
        <f t="shared" si="332"/>
        <v>Seattle Seahawks</v>
      </c>
      <c r="L849" s="17">
        <f t="shared" si="333"/>
        <v>-111.11111111111113</v>
      </c>
      <c r="M849" s="18">
        <f t="shared" si="334"/>
        <v>-111.11111111111113</v>
      </c>
      <c r="N849" s="4">
        <f t="shared" si="312"/>
        <v>2</v>
      </c>
      <c r="O849" s="4">
        <f t="shared" si="313"/>
        <v>1.83</v>
      </c>
      <c r="P849" s="4"/>
      <c r="Q849" s="4"/>
      <c r="R849" s="1">
        <f t="shared" si="314"/>
        <v>0.5</v>
      </c>
      <c r="S849" s="1">
        <f t="shared" si="315"/>
        <v>0.54644808743169393</v>
      </c>
      <c r="T849" s="1">
        <f t="shared" si="316"/>
        <v>4.4386422976501305E-2</v>
      </c>
      <c r="U849" s="1">
        <f t="shared" si="317"/>
        <v>2.3224043715846965E-2</v>
      </c>
      <c r="V849" s="1">
        <f t="shared" si="318"/>
        <v>0.48777595628415304</v>
      </c>
      <c r="W849" s="1"/>
      <c r="X849" s="17">
        <f t="shared" si="319"/>
        <v>1050.1215509225544</v>
      </c>
      <c r="Y849" s="18">
        <f t="shared" si="320"/>
        <v>868.14064558183338</v>
      </c>
      <c r="Z849" s="2">
        <f t="shared" si="321"/>
        <v>997.61547337642662</v>
      </c>
      <c r="AA849" s="18">
        <f t="shared" si="322"/>
        <v>824.73361330274167</v>
      </c>
      <c r="AB849" s="2">
        <f t="shared" si="323"/>
        <v>-100.23902261815397</v>
      </c>
      <c r="AC849" s="2">
        <f t="shared" si="324"/>
        <v>-121.25127239514147</v>
      </c>
      <c r="AD849" s="2">
        <f t="shared" si="325"/>
        <v>997.61547337642662</v>
      </c>
      <c r="AE849" s="2">
        <f t="shared" si="326"/>
        <v>-1000</v>
      </c>
      <c r="AF849" s="5">
        <f t="shared" si="327"/>
        <v>1</v>
      </c>
      <c r="AG849" s="5">
        <f t="shared" si="328"/>
        <v>-1</v>
      </c>
      <c r="AH849" s="3">
        <f t="shared" si="329"/>
        <v>202001</v>
      </c>
      <c r="AI849" s="21">
        <v>2</v>
      </c>
      <c r="AJ849" s="21">
        <v>1.83</v>
      </c>
      <c r="AK849" s="21">
        <v>1.9</v>
      </c>
      <c r="AL849" s="21">
        <v>1.9</v>
      </c>
      <c r="AO849">
        <f t="shared" si="330"/>
        <v>-120</v>
      </c>
      <c r="AP849">
        <f>IF(E849&lt;F849,G849,H849)</f>
        <v>17</v>
      </c>
      <c r="AQ849">
        <f>IF(E849&lt;F849,H849,G849)</f>
        <v>9</v>
      </c>
    </row>
    <row r="850" spans="2:43" x14ac:dyDescent="0.25">
      <c r="B850" s="24">
        <v>43835</v>
      </c>
      <c r="C850" s="20" t="s">
        <v>43</v>
      </c>
      <c r="D850" s="20" t="s">
        <v>29</v>
      </c>
      <c r="E850" s="2">
        <v>-384.61538461538458</v>
      </c>
      <c r="F850" s="2">
        <v>300</v>
      </c>
      <c r="G850">
        <v>20</v>
      </c>
      <c r="H850">
        <v>26</v>
      </c>
      <c r="I850" s="9"/>
      <c r="J850" s="2" t="str">
        <f t="shared" si="331"/>
        <v>New Orleans Saints</v>
      </c>
      <c r="K850" s="2" t="str">
        <f t="shared" si="332"/>
        <v>Minnesota Vikings</v>
      </c>
      <c r="L850" s="17">
        <f t="shared" si="333"/>
        <v>-384.61538461538458</v>
      </c>
      <c r="M850" s="18">
        <f t="shared" si="334"/>
        <v>300</v>
      </c>
      <c r="N850" s="4">
        <f t="shared" si="312"/>
        <v>1.33</v>
      </c>
      <c r="O850" s="4">
        <f t="shared" si="313"/>
        <v>3.4</v>
      </c>
      <c r="P850" s="4"/>
      <c r="Q850" s="4"/>
      <c r="R850" s="1">
        <f t="shared" si="314"/>
        <v>0.75187969924812026</v>
      </c>
      <c r="S850" s="1">
        <f t="shared" si="315"/>
        <v>0.29411764705882354</v>
      </c>
      <c r="T850" s="1">
        <f t="shared" si="316"/>
        <v>4.3974630021141659E-2</v>
      </c>
      <c r="U850" s="1">
        <f t="shared" si="317"/>
        <v>0.22888102609464836</v>
      </c>
      <c r="V850" s="1">
        <f t="shared" si="318"/>
        <v>0.73988102609464834</v>
      </c>
      <c r="W850" s="1"/>
      <c r="X850" s="17">
        <f t="shared" si="319"/>
        <v>351.56865054149432</v>
      </c>
      <c r="Y850" s="18">
        <f t="shared" si="320"/>
        <v>2476.6314971810075</v>
      </c>
      <c r="Z850" s="2">
        <f t="shared" si="321"/>
        <v>333.99021801441961</v>
      </c>
      <c r="AA850" s="18">
        <f t="shared" si="322"/>
        <v>2352.7999223219572</v>
      </c>
      <c r="AB850" s="2">
        <f t="shared" si="323"/>
        <v>-299.40996653884821</v>
      </c>
      <c r="AC850" s="2">
        <f t="shared" si="324"/>
        <v>235.27999223219572</v>
      </c>
      <c r="AD850" s="2">
        <f t="shared" si="325"/>
        <v>-1000</v>
      </c>
      <c r="AE850" s="2">
        <f t="shared" si="326"/>
        <v>2352.7999223219572</v>
      </c>
      <c r="AF850" s="5">
        <f t="shared" si="327"/>
        <v>-1</v>
      </c>
      <c r="AG850" s="5">
        <f t="shared" si="328"/>
        <v>2.4</v>
      </c>
      <c r="AH850" s="3">
        <f t="shared" si="329"/>
        <v>202001</v>
      </c>
      <c r="AI850" s="21">
        <v>1.33</v>
      </c>
      <c r="AJ850" s="21">
        <v>3.4</v>
      </c>
      <c r="AK850" s="21">
        <v>1.26</v>
      </c>
      <c r="AL850" s="21">
        <v>4</v>
      </c>
      <c r="AO850">
        <f t="shared" si="330"/>
        <v>-400</v>
      </c>
      <c r="AP850">
        <f>IF(E850&lt;F850,G850,H850)</f>
        <v>20</v>
      </c>
      <c r="AQ850">
        <f>IF(E850&lt;F850,H850,G850)</f>
        <v>26</v>
      </c>
    </row>
    <row r="851" spans="2:43" x14ac:dyDescent="0.25">
      <c r="B851" s="24">
        <v>43834</v>
      </c>
      <c r="C851" s="20" t="s">
        <v>36</v>
      </c>
      <c r="D851" s="20" t="s">
        <v>41</v>
      </c>
      <c r="E851" s="2">
        <v>-227.27272727272731</v>
      </c>
      <c r="F851" s="2">
        <v>185</v>
      </c>
      <c r="G851">
        <v>13</v>
      </c>
      <c r="H851">
        <v>20</v>
      </c>
      <c r="I851" s="9"/>
      <c r="J851" s="2" t="str">
        <f t="shared" si="331"/>
        <v>New England Patriots</v>
      </c>
      <c r="K851" s="2" t="str">
        <f t="shared" si="332"/>
        <v>Tennessee Titans</v>
      </c>
      <c r="L851" s="17">
        <f t="shared" si="333"/>
        <v>-227.27272727272731</v>
      </c>
      <c r="M851" s="18">
        <f t="shared" si="334"/>
        <v>185</v>
      </c>
      <c r="N851" s="4">
        <f t="shared" si="312"/>
        <v>1.45</v>
      </c>
      <c r="O851" s="4">
        <f t="shared" si="313"/>
        <v>2.8</v>
      </c>
      <c r="P851" s="4"/>
      <c r="Q851" s="4"/>
      <c r="R851" s="1">
        <f t="shared" si="314"/>
        <v>0.68965517241379315</v>
      </c>
      <c r="S851" s="1">
        <f t="shared" si="315"/>
        <v>0.35714285714285715</v>
      </c>
      <c r="T851" s="1">
        <f t="shared" si="316"/>
        <v>4.4705882352941262E-2</v>
      </c>
      <c r="U851" s="1">
        <f t="shared" si="317"/>
        <v>0.166256157635468</v>
      </c>
      <c r="V851" s="1">
        <f t="shared" si="318"/>
        <v>0.67725615763546798</v>
      </c>
      <c r="W851" s="1"/>
      <c r="X851" s="17">
        <f t="shared" si="319"/>
        <v>476.54619116545314</v>
      </c>
      <c r="Y851" s="18">
        <f t="shared" si="320"/>
        <v>1872.3757127156628</v>
      </c>
      <c r="Z851" s="2">
        <f t="shared" si="321"/>
        <v>452.71888160718044</v>
      </c>
      <c r="AA851" s="18">
        <f t="shared" si="322"/>
        <v>1778.7569270798795</v>
      </c>
      <c r="AB851" s="2">
        <f t="shared" si="323"/>
        <v>-220.88762820095712</v>
      </c>
      <c r="AC851" s="2">
        <f t="shared" si="324"/>
        <v>177.87569270798795</v>
      </c>
      <c r="AD851" s="2">
        <f t="shared" si="325"/>
        <v>-1000</v>
      </c>
      <c r="AE851" s="2">
        <f t="shared" si="326"/>
        <v>1778.7569270798795</v>
      </c>
      <c r="AF851" s="5">
        <f t="shared" si="327"/>
        <v>-1</v>
      </c>
      <c r="AG851" s="5">
        <f t="shared" si="328"/>
        <v>1.7999999999999998</v>
      </c>
      <c r="AH851" s="3">
        <f t="shared" si="329"/>
        <v>202001</v>
      </c>
      <c r="AI851" s="21">
        <v>1.45</v>
      </c>
      <c r="AJ851" s="21">
        <v>2.8</v>
      </c>
      <c r="AK851" s="21">
        <v>1.44</v>
      </c>
      <c r="AL851" s="21">
        <v>2.85</v>
      </c>
      <c r="AO851">
        <f t="shared" si="330"/>
        <v>-300</v>
      </c>
      <c r="AP851">
        <f>IF(E851&lt;F851,G851,H851)</f>
        <v>13</v>
      </c>
      <c r="AQ851">
        <f>IF(E851&lt;F851,H851,G851)</f>
        <v>20</v>
      </c>
    </row>
    <row r="852" spans="2:43" x14ac:dyDescent="0.25">
      <c r="B852" s="24">
        <v>43834</v>
      </c>
      <c r="C852" s="20" t="s">
        <v>40</v>
      </c>
      <c r="D852" s="20" t="s">
        <v>24</v>
      </c>
      <c r="E852" s="2">
        <v>-140.84507042253523</v>
      </c>
      <c r="F852" s="2">
        <v>120.00000000000001</v>
      </c>
      <c r="G852">
        <v>22</v>
      </c>
      <c r="H852">
        <v>19</v>
      </c>
      <c r="I852" s="9"/>
      <c r="J852" s="2" t="str">
        <f t="shared" si="331"/>
        <v>Houston Texans</v>
      </c>
      <c r="K852" s="2" t="str">
        <f t="shared" si="332"/>
        <v>Buffalo Bills</v>
      </c>
      <c r="L852" s="17">
        <f t="shared" si="333"/>
        <v>-140.84507042253523</v>
      </c>
      <c r="M852" s="18">
        <f t="shared" si="334"/>
        <v>120.00000000000001</v>
      </c>
      <c r="N852" s="4">
        <f t="shared" si="312"/>
        <v>1.5</v>
      </c>
      <c r="O852" s="4">
        <f t="shared" si="313"/>
        <v>2.7</v>
      </c>
      <c r="P852" s="4"/>
      <c r="Q852" s="4"/>
      <c r="R852" s="1">
        <f t="shared" si="314"/>
        <v>0.66666666666666663</v>
      </c>
      <c r="S852" s="1">
        <f t="shared" si="315"/>
        <v>0.37037037037037035</v>
      </c>
      <c r="T852" s="1">
        <f t="shared" si="316"/>
        <v>3.5714285714285587E-2</v>
      </c>
      <c r="U852" s="1">
        <f t="shared" si="317"/>
        <v>0.14814814814814814</v>
      </c>
      <c r="V852" s="1">
        <f t="shared" si="318"/>
        <v>0.65914814814814815</v>
      </c>
      <c r="W852" s="1"/>
      <c r="X852" s="17">
        <f t="shared" si="319"/>
        <v>517.10962521773342</v>
      </c>
      <c r="Y852" s="18">
        <f t="shared" si="320"/>
        <v>1734.0124117028765</v>
      </c>
      <c r="Z852" s="2">
        <f t="shared" si="321"/>
        <v>491.25414395684675</v>
      </c>
      <c r="AA852" s="18">
        <f t="shared" si="322"/>
        <v>1647.3117911177326</v>
      </c>
      <c r="AB852" s="2">
        <f t="shared" si="323"/>
        <v>-203.56062382403903</v>
      </c>
      <c r="AC852" s="2">
        <f t="shared" si="324"/>
        <v>164.73117911177326</v>
      </c>
      <c r="AD852" s="2">
        <f t="shared" si="325"/>
        <v>491.25414395684675</v>
      </c>
      <c r="AE852" s="2">
        <f t="shared" si="326"/>
        <v>-1000</v>
      </c>
      <c r="AF852" s="5">
        <f t="shared" si="327"/>
        <v>0.5</v>
      </c>
      <c r="AG852" s="5">
        <f t="shared" si="328"/>
        <v>-1</v>
      </c>
      <c r="AH852" s="3">
        <f t="shared" si="329"/>
        <v>202001</v>
      </c>
      <c r="AI852" s="21">
        <v>1.5</v>
      </c>
      <c r="AJ852" s="21">
        <v>2.7</v>
      </c>
      <c r="AK852" s="21">
        <v>1.71</v>
      </c>
      <c r="AL852" s="21">
        <v>2.2000000000000002</v>
      </c>
      <c r="AO852">
        <f t="shared" si="330"/>
        <v>-150</v>
      </c>
      <c r="AP852">
        <f>IF(E852&lt;F852,G852,H852)</f>
        <v>22</v>
      </c>
      <c r="AQ852">
        <f>IF(E852&lt;F852,H852,G852)</f>
        <v>19</v>
      </c>
    </row>
    <row r="853" spans="2:43" x14ac:dyDescent="0.25">
      <c r="B853" s="24">
        <v>43828</v>
      </c>
      <c r="C853" s="20" t="s">
        <v>32</v>
      </c>
      <c r="D853" s="20" t="s">
        <v>22</v>
      </c>
      <c r="E853" s="2">
        <v>154.99999999999997</v>
      </c>
      <c r="F853" s="2">
        <v>-175.43859649122805</v>
      </c>
      <c r="G853">
        <v>21</v>
      </c>
      <c r="H853">
        <v>26</v>
      </c>
      <c r="I853" s="9"/>
      <c r="J853" s="2" t="str">
        <f t="shared" si="331"/>
        <v>San Francisco 49ers</v>
      </c>
      <c r="K853" s="2" t="str">
        <f t="shared" si="332"/>
        <v>Seattle Seahawks</v>
      </c>
      <c r="L853" s="17">
        <f t="shared" si="333"/>
        <v>-175.43859649122805</v>
      </c>
      <c r="M853" s="18">
        <f t="shared" si="334"/>
        <v>154.99999999999997</v>
      </c>
      <c r="N853" s="4">
        <f t="shared" si="312"/>
        <v>1.66</v>
      </c>
      <c r="O853" s="4">
        <f t="shared" si="313"/>
        <v>2.2999999999999998</v>
      </c>
      <c r="P853" s="4"/>
      <c r="Q853" s="4"/>
      <c r="R853" s="1">
        <f t="shared" si="314"/>
        <v>0.60240963855421692</v>
      </c>
      <c r="S853" s="1">
        <f t="shared" si="315"/>
        <v>0.43478260869565222</v>
      </c>
      <c r="T853" s="1">
        <f t="shared" si="316"/>
        <v>3.5858585858585923E-2</v>
      </c>
      <c r="U853" s="1">
        <f t="shared" si="317"/>
        <v>8.3813514929282351E-2</v>
      </c>
      <c r="V853" s="1">
        <f t="shared" si="318"/>
        <v>0.59481351492928236</v>
      </c>
      <c r="W853" s="1"/>
      <c r="X853" s="17">
        <f t="shared" si="319"/>
        <v>681.19919084032654</v>
      </c>
      <c r="Y853" s="18">
        <f t="shared" si="320"/>
        <v>1332.032655245516</v>
      </c>
      <c r="Z853" s="2">
        <f t="shared" si="321"/>
        <v>647.13923129831016</v>
      </c>
      <c r="AA853" s="18">
        <f t="shared" si="322"/>
        <v>1265.4310224832402</v>
      </c>
      <c r="AB853" s="2">
        <f t="shared" si="323"/>
        <v>-154.5262521009227</v>
      </c>
      <c r="AC853" s="2">
        <f t="shared" si="324"/>
        <v>126.54310224832402</v>
      </c>
      <c r="AD853" s="2">
        <f t="shared" si="325"/>
        <v>647.13923129831016</v>
      </c>
      <c r="AE853" s="2">
        <f t="shared" si="326"/>
        <v>-1000</v>
      </c>
      <c r="AF853" s="5">
        <f t="shared" si="327"/>
        <v>0.65999999999999992</v>
      </c>
      <c r="AG853" s="5">
        <f t="shared" si="328"/>
        <v>-1</v>
      </c>
      <c r="AH853" s="3">
        <f t="shared" si="329"/>
        <v>201912</v>
      </c>
      <c r="AI853" s="21">
        <v>2.2999999999999998</v>
      </c>
      <c r="AJ853" s="21">
        <v>1.66</v>
      </c>
      <c r="AK853" s="21">
        <v>2.5499999999999998</v>
      </c>
      <c r="AL853" s="21">
        <v>1.57</v>
      </c>
      <c r="AO853">
        <f t="shared" si="330"/>
        <v>-180</v>
      </c>
      <c r="AP853">
        <f>IF(E853&lt;F853,G853,H853)</f>
        <v>26</v>
      </c>
      <c r="AQ853">
        <f>IF(E853&lt;F853,H853,G853)</f>
        <v>21</v>
      </c>
    </row>
    <row r="854" spans="2:43" x14ac:dyDescent="0.25">
      <c r="B854" s="24">
        <v>43828</v>
      </c>
      <c r="C854" s="20" t="s">
        <v>38</v>
      </c>
      <c r="D854" s="20" t="s">
        <v>52</v>
      </c>
      <c r="E854" s="2">
        <v>-222.22222222222226</v>
      </c>
      <c r="F854" s="2">
        <v>179.99999999999997</v>
      </c>
      <c r="G854">
        <v>16</v>
      </c>
      <c r="H854">
        <v>15</v>
      </c>
      <c r="I854" s="9"/>
      <c r="J854" s="2" t="str">
        <f t="shared" si="331"/>
        <v>Denver Broncos</v>
      </c>
      <c r="K854" s="2" t="str">
        <f t="shared" si="332"/>
        <v>Oakland Raiders</v>
      </c>
      <c r="L854" s="17">
        <f t="shared" si="333"/>
        <v>-222.22222222222226</v>
      </c>
      <c r="M854" s="18">
        <f t="shared" si="334"/>
        <v>179.99999999999997</v>
      </c>
      <c r="N854" s="4">
        <f t="shared" si="312"/>
        <v>1.52</v>
      </c>
      <c r="O854" s="4">
        <f t="shared" si="313"/>
        <v>2.67</v>
      </c>
      <c r="P854" s="4"/>
      <c r="Q854" s="4"/>
      <c r="R854" s="1">
        <f t="shared" si="314"/>
        <v>0.65789473684210531</v>
      </c>
      <c r="S854" s="1">
        <f t="shared" si="315"/>
        <v>0.37453183520599254</v>
      </c>
      <c r="T854" s="1">
        <f t="shared" si="316"/>
        <v>3.1408114558472477E-2</v>
      </c>
      <c r="U854" s="1">
        <f t="shared" si="317"/>
        <v>0.14168145081805639</v>
      </c>
      <c r="V854" s="1">
        <f t="shared" si="318"/>
        <v>0.6526814508180564</v>
      </c>
      <c r="W854" s="1"/>
      <c r="X854" s="17">
        <f t="shared" si="319"/>
        <v>532.14098354813416</v>
      </c>
      <c r="Y854" s="18">
        <f t="shared" si="320"/>
        <v>1687.6788921698521</v>
      </c>
      <c r="Z854" s="2">
        <f t="shared" si="321"/>
        <v>505.53393437072742</v>
      </c>
      <c r="AA854" s="18">
        <f t="shared" si="322"/>
        <v>1603.2949475613595</v>
      </c>
      <c r="AB854" s="2">
        <f t="shared" si="323"/>
        <v>-197.81065760595641</v>
      </c>
      <c r="AC854" s="2">
        <f t="shared" si="324"/>
        <v>160.32949475613594</v>
      </c>
      <c r="AD854" s="2">
        <f t="shared" si="325"/>
        <v>505.53393437072742</v>
      </c>
      <c r="AE854" s="2">
        <f t="shared" si="326"/>
        <v>-1000</v>
      </c>
      <c r="AF854" s="5">
        <f t="shared" si="327"/>
        <v>0.52</v>
      </c>
      <c r="AG854" s="5">
        <f t="shared" si="328"/>
        <v>-1</v>
      </c>
      <c r="AH854" s="3">
        <f t="shared" si="329"/>
        <v>201912</v>
      </c>
      <c r="AI854" s="21">
        <v>1.52</v>
      </c>
      <c r="AJ854" s="21">
        <v>2.67</v>
      </c>
      <c r="AK854" s="21">
        <v>1.45</v>
      </c>
      <c r="AL854" s="21">
        <v>2.8</v>
      </c>
      <c r="AO854">
        <f t="shared" si="330"/>
        <v>-300</v>
      </c>
      <c r="AP854">
        <f>IF(E854&lt;F854,G854,H854)</f>
        <v>16</v>
      </c>
      <c r="AQ854">
        <f>IF(E854&lt;F854,H854,G854)</f>
        <v>15</v>
      </c>
    </row>
    <row r="855" spans="2:43" x14ac:dyDescent="0.25">
      <c r="B855" s="24">
        <v>43828</v>
      </c>
      <c r="C855" s="20" t="s">
        <v>47</v>
      </c>
      <c r="D855" s="20" t="s">
        <v>48</v>
      </c>
      <c r="E855" s="2">
        <v>-294.11764705882348</v>
      </c>
      <c r="F855" s="2">
        <v>235</v>
      </c>
      <c r="G855">
        <v>31</v>
      </c>
      <c r="H855">
        <v>24</v>
      </c>
      <c r="I855" s="9"/>
      <c r="J855" s="2" t="str">
        <f t="shared" si="331"/>
        <v>Los Angeles Rams</v>
      </c>
      <c r="K855" s="2" t="str">
        <f t="shared" si="332"/>
        <v>Arizona Cardinals</v>
      </c>
      <c r="L855" s="17">
        <f t="shared" si="333"/>
        <v>-294.11764705882348</v>
      </c>
      <c r="M855" s="18">
        <f t="shared" si="334"/>
        <v>235</v>
      </c>
      <c r="N855" s="4">
        <f t="shared" si="312"/>
        <v>1.29</v>
      </c>
      <c r="O855" s="4">
        <f t="shared" si="313"/>
        <v>3.7</v>
      </c>
      <c r="P855" s="4"/>
      <c r="Q855" s="4"/>
      <c r="R855" s="1">
        <f t="shared" si="314"/>
        <v>0.77519379844961234</v>
      </c>
      <c r="S855" s="1">
        <f t="shared" si="315"/>
        <v>0.27027027027027023</v>
      </c>
      <c r="T855" s="1">
        <f t="shared" si="316"/>
        <v>4.3486973947895691E-2</v>
      </c>
      <c r="U855" s="1">
        <f t="shared" si="317"/>
        <v>0.25246176408967103</v>
      </c>
      <c r="V855" s="1">
        <f t="shared" si="318"/>
        <v>0.76346176408967104</v>
      </c>
      <c r="W855" s="1"/>
      <c r="X855" s="17">
        <f t="shared" si="319"/>
        <v>309.82329048576543</v>
      </c>
      <c r="Y855" s="18">
        <f t="shared" si="320"/>
        <v>2773.304285017382</v>
      </c>
      <c r="Z855" s="2">
        <f t="shared" si="321"/>
        <v>294.33212596147712</v>
      </c>
      <c r="AA855" s="18">
        <f t="shared" si="322"/>
        <v>2634.6390707665128</v>
      </c>
      <c r="AB855" s="2">
        <f t="shared" si="323"/>
        <v>-339.75224305989701</v>
      </c>
      <c r="AC855" s="2">
        <f t="shared" si="324"/>
        <v>263.46390707665125</v>
      </c>
      <c r="AD855" s="2">
        <f t="shared" si="325"/>
        <v>294.33212596147712</v>
      </c>
      <c r="AE855" s="2">
        <f t="shared" si="326"/>
        <v>-1000</v>
      </c>
      <c r="AF855" s="5">
        <f t="shared" si="327"/>
        <v>0.29000000000000004</v>
      </c>
      <c r="AG855" s="5">
        <f t="shared" si="328"/>
        <v>-1</v>
      </c>
      <c r="AH855" s="3">
        <f t="shared" si="329"/>
        <v>201912</v>
      </c>
      <c r="AI855" s="21">
        <v>1.29</v>
      </c>
      <c r="AJ855" s="21">
        <v>3.7</v>
      </c>
      <c r="AK855" s="21">
        <v>1.34</v>
      </c>
      <c r="AL855" s="21">
        <v>3.35</v>
      </c>
      <c r="AO855">
        <f t="shared" si="330"/>
        <v>-300</v>
      </c>
      <c r="AP855">
        <f>IF(E855&lt;F855,G855,H855)</f>
        <v>31</v>
      </c>
      <c r="AQ855">
        <f>IF(E855&lt;F855,H855,G855)</f>
        <v>24</v>
      </c>
    </row>
    <row r="856" spans="2:43" x14ac:dyDescent="0.25">
      <c r="B856" s="24">
        <v>43828</v>
      </c>
      <c r="C856" s="20" t="s">
        <v>28</v>
      </c>
      <c r="D856" s="20" t="s">
        <v>45</v>
      </c>
      <c r="E856" s="2">
        <v>104.99999999999999</v>
      </c>
      <c r="F856" s="2">
        <v>-125</v>
      </c>
      <c r="G856">
        <v>28</v>
      </c>
      <c r="H856">
        <v>10</v>
      </c>
      <c r="I856" s="9"/>
      <c r="J856" s="2" t="str">
        <f t="shared" si="331"/>
        <v>Pittsburgh Steelers</v>
      </c>
      <c r="K856" s="2" t="str">
        <f t="shared" si="332"/>
        <v>Baltimore Ravens</v>
      </c>
      <c r="L856" s="17">
        <f t="shared" si="333"/>
        <v>-125</v>
      </c>
      <c r="M856" s="18">
        <f t="shared" si="334"/>
        <v>104.99999999999999</v>
      </c>
      <c r="N856" s="4">
        <f t="shared" si="312"/>
        <v>2</v>
      </c>
      <c r="O856" s="4">
        <f t="shared" si="313"/>
        <v>1.83</v>
      </c>
      <c r="P856" s="4"/>
      <c r="Q856" s="4"/>
      <c r="R856" s="1">
        <f t="shared" si="314"/>
        <v>0.5</v>
      </c>
      <c r="S856" s="1">
        <f t="shared" si="315"/>
        <v>0.54644808743169393</v>
      </c>
      <c r="T856" s="1">
        <f t="shared" si="316"/>
        <v>4.4386422976501305E-2</v>
      </c>
      <c r="U856" s="1">
        <f t="shared" si="317"/>
        <v>2.3224043715846965E-2</v>
      </c>
      <c r="V856" s="1">
        <f t="shared" si="318"/>
        <v>0.48777595628415304</v>
      </c>
      <c r="W856" s="1"/>
      <c r="X856" s="17">
        <f t="shared" si="319"/>
        <v>1050.1215509225544</v>
      </c>
      <c r="Y856" s="18">
        <f t="shared" si="320"/>
        <v>868.14064558183338</v>
      </c>
      <c r="Z856" s="2">
        <f t="shared" si="321"/>
        <v>997.61547337642662</v>
      </c>
      <c r="AA856" s="18">
        <f t="shared" si="322"/>
        <v>824.73361330274167</v>
      </c>
      <c r="AB856" s="2">
        <f t="shared" si="323"/>
        <v>-100.23902261815397</v>
      </c>
      <c r="AC856" s="2">
        <f t="shared" si="324"/>
        <v>-121.25127239514147</v>
      </c>
      <c r="AD856" s="2">
        <f t="shared" si="325"/>
        <v>-1000</v>
      </c>
      <c r="AE856" s="2">
        <f t="shared" si="326"/>
        <v>824.73361330274167</v>
      </c>
      <c r="AF856" s="5">
        <f t="shared" si="327"/>
        <v>-1</v>
      </c>
      <c r="AG856" s="5">
        <f t="shared" si="328"/>
        <v>0.83000000000000007</v>
      </c>
      <c r="AH856" s="3">
        <f t="shared" si="329"/>
        <v>201912</v>
      </c>
      <c r="AI856" s="21">
        <v>1.83</v>
      </c>
      <c r="AJ856" s="21">
        <v>2</v>
      </c>
      <c r="AK856" s="21">
        <v>2.0499999999999998</v>
      </c>
      <c r="AL856" s="21">
        <v>1.8</v>
      </c>
      <c r="AO856">
        <f t="shared" si="330"/>
        <v>-130</v>
      </c>
      <c r="AP856">
        <f>IF(E856&lt;F856,G856,H856)</f>
        <v>10</v>
      </c>
      <c r="AQ856">
        <f>IF(E856&lt;F856,H856,G856)</f>
        <v>28</v>
      </c>
    </row>
    <row r="857" spans="2:43" x14ac:dyDescent="0.25">
      <c r="B857" s="24">
        <v>43828</v>
      </c>
      <c r="C857" s="20" t="s">
        <v>24</v>
      </c>
      <c r="D857" s="20" t="s">
        <v>42</v>
      </c>
      <c r="E857" s="2">
        <v>-105.26315789473685</v>
      </c>
      <c r="F857" s="2">
        <v>-116.27906976744185</v>
      </c>
      <c r="G857">
        <v>6</v>
      </c>
      <c r="H857">
        <v>13</v>
      </c>
      <c r="I857" s="9"/>
      <c r="J857" s="2" t="str">
        <f t="shared" si="331"/>
        <v>New York Jets</v>
      </c>
      <c r="K857" s="2" t="str">
        <f t="shared" si="332"/>
        <v>Buffalo Bills</v>
      </c>
      <c r="L857" s="17">
        <f t="shared" si="333"/>
        <v>-116.27906976744185</v>
      </c>
      <c r="M857" s="18">
        <f t="shared" si="334"/>
        <v>-105.26315789473685</v>
      </c>
      <c r="N857" s="4">
        <f t="shared" si="312"/>
        <v>1.86</v>
      </c>
      <c r="O857" s="4">
        <f t="shared" si="313"/>
        <v>1.95</v>
      </c>
      <c r="P857" s="4"/>
      <c r="Q857" s="4"/>
      <c r="R857" s="1">
        <f t="shared" si="314"/>
        <v>0.5376344086021505</v>
      </c>
      <c r="S857" s="1">
        <f t="shared" si="315"/>
        <v>0.51282051282051289</v>
      </c>
      <c r="T857" s="1">
        <f t="shared" si="316"/>
        <v>4.8031496062992063E-2</v>
      </c>
      <c r="U857" s="1">
        <f t="shared" si="317"/>
        <v>1.2406947890818809E-2</v>
      </c>
      <c r="V857" s="1">
        <f t="shared" si="318"/>
        <v>0.52340694789081876</v>
      </c>
      <c r="W857" s="1"/>
      <c r="X857" s="17">
        <f t="shared" si="319"/>
        <v>910.55927711643062</v>
      </c>
      <c r="Y857" s="18">
        <f t="shared" si="320"/>
        <v>1001.5075521192962</v>
      </c>
      <c r="Z857" s="2">
        <f t="shared" si="321"/>
        <v>865.03131326060907</v>
      </c>
      <c r="AA857" s="18">
        <f t="shared" si="322"/>
        <v>951.43217451333135</v>
      </c>
      <c r="AB857" s="2">
        <f t="shared" si="323"/>
        <v>-115.60275156174939</v>
      </c>
      <c r="AC857" s="2">
        <f t="shared" si="324"/>
        <v>-105.10470707084419</v>
      </c>
      <c r="AD857" s="2">
        <f t="shared" si="325"/>
        <v>865.03131326060907</v>
      </c>
      <c r="AE857" s="2">
        <f t="shared" si="326"/>
        <v>-1000</v>
      </c>
      <c r="AF857" s="5">
        <f t="shared" si="327"/>
        <v>0.8600000000000001</v>
      </c>
      <c r="AG857" s="5">
        <f t="shared" si="328"/>
        <v>-1</v>
      </c>
      <c r="AH857" s="3">
        <f t="shared" si="329"/>
        <v>201912</v>
      </c>
      <c r="AI857" s="21">
        <v>1.86</v>
      </c>
      <c r="AJ857" s="21">
        <v>1.95</v>
      </c>
      <c r="AK857" s="21">
        <v>1.95</v>
      </c>
      <c r="AL857" s="21">
        <v>1.86</v>
      </c>
      <c r="AO857">
        <f t="shared" si="330"/>
        <v>-120</v>
      </c>
      <c r="AP857">
        <f>IF(E857&lt;F857,G857,H857)</f>
        <v>13</v>
      </c>
      <c r="AQ857">
        <f>IF(E857&lt;F857,H857,G857)</f>
        <v>6</v>
      </c>
    </row>
    <row r="858" spans="2:43" x14ac:dyDescent="0.25">
      <c r="B858" s="24">
        <v>43828</v>
      </c>
      <c r="C858" s="20" t="s">
        <v>44</v>
      </c>
      <c r="D858" s="20" t="s">
        <v>43</v>
      </c>
      <c r="E858" s="2">
        <v>550</v>
      </c>
      <c r="F858" s="2">
        <v>-833.33333333333258</v>
      </c>
      <c r="G858">
        <v>10</v>
      </c>
      <c r="H858">
        <v>42</v>
      </c>
      <c r="I858" s="9"/>
      <c r="J858" s="2" t="str">
        <f t="shared" si="331"/>
        <v>New Orleans Saints</v>
      </c>
      <c r="K858" s="2" t="str">
        <f t="shared" si="332"/>
        <v>Carolina Panthers</v>
      </c>
      <c r="L858" s="17">
        <f t="shared" si="333"/>
        <v>-833.33333333333258</v>
      </c>
      <c r="M858" s="18">
        <f t="shared" si="334"/>
        <v>550</v>
      </c>
      <c r="N858" s="4">
        <f t="shared" si="312"/>
        <v>1.1599999999999999</v>
      </c>
      <c r="O858" s="4">
        <f t="shared" si="313"/>
        <v>5.5</v>
      </c>
      <c r="P858" s="4"/>
      <c r="Q858" s="4"/>
      <c r="R858" s="1">
        <f t="shared" si="314"/>
        <v>0.86206896551724144</v>
      </c>
      <c r="S858" s="1">
        <f t="shared" si="315"/>
        <v>0.18181818181818182</v>
      </c>
      <c r="T858" s="1">
        <f t="shared" si="316"/>
        <v>4.2042042042042094E-2</v>
      </c>
      <c r="U858" s="1">
        <f t="shared" si="317"/>
        <v>0.34012539184952983</v>
      </c>
      <c r="V858" s="1">
        <f t="shared" si="318"/>
        <v>0.85112539184952984</v>
      </c>
      <c r="W858" s="1"/>
      <c r="X858" s="17">
        <f t="shared" si="319"/>
        <v>174.91501202538396</v>
      </c>
      <c r="Y858" s="18">
        <f t="shared" si="320"/>
        <v>4502.2111739446591</v>
      </c>
      <c r="Z858" s="2">
        <f t="shared" si="321"/>
        <v>166.16926142411475</v>
      </c>
      <c r="AA858" s="18">
        <f t="shared" si="322"/>
        <v>4277.1006152474256</v>
      </c>
      <c r="AB858" s="2">
        <f t="shared" si="323"/>
        <v>-601.79601896869144</v>
      </c>
      <c r="AC858" s="2">
        <f t="shared" si="324"/>
        <v>427.71006152474257</v>
      </c>
      <c r="AD858" s="2">
        <f t="shared" si="325"/>
        <v>166.16926142411475</v>
      </c>
      <c r="AE858" s="2">
        <f t="shared" si="326"/>
        <v>-1000</v>
      </c>
      <c r="AF858" s="5">
        <f t="shared" si="327"/>
        <v>0.15999999999999992</v>
      </c>
      <c r="AG858" s="5">
        <f t="shared" si="328"/>
        <v>-1</v>
      </c>
      <c r="AH858" s="3">
        <f t="shared" si="329"/>
        <v>201912</v>
      </c>
      <c r="AI858" s="21">
        <v>5.5</v>
      </c>
      <c r="AJ858" s="21">
        <v>1.1599999999999999</v>
      </c>
      <c r="AK858" s="21">
        <v>6.5</v>
      </c>
      <c r="AL858" s="21">
        <v>1.1200000000000001</v>
      </c>
      <c r="AO858">
        <f t="shared" si="330"/>
        <v>-900</v>
      </c>
      <c r="AP858">
        <f>IF(E858&lt;F858,G858,H858)</f>
        <v>42</v>
      </c>
      <c r="AQ858">
        <f>IF(E858&lt;F858,H858,G858)</f>
        <v>10</v>
      </c>
    </row>
    <row r="859" spans="2:43" x14ac:dyDescent="0.25">
      <c r="B859" s="24">
        <v>43828</v>
      </c>
      <c r="C859" s="20" t="s">
        <v>21</v>
      </c>
      <c r="D859" s="20" t="s">
        <v>46</v>
      </c>
      <c r="E859" s="2">
        <v>114.99999999999999</v>
      </c>
      <c r="F859" s="2">
        <v>-135.13513513513513</v>
      </c>
      <c r="G859">
        <v>33</v>
      </c>
      <c r="H859">
        <v>23</v>
      </c>
      <c r="I859" s="9"/>
      <c r="J859" s="2" t="str">
        <f t="shared" si="331"/>
        <v>Cleveland Browns</v>
      </c>
      <c r="K859" s="2" t="str">
        <f t="shared" si="332"/>
        <v>Cincinnati Bengals</v>
      </c>
      <c r="L859" s="17">
        <f t="shared" si="333"/>
        <v>-135.13513513513513</v>
      </c>
      <c r="M859" s="18">
        <f t="shared" si="334"/>
        <v>114.99999999999999</v>
      </c>
      <c r="N859" s="4">
        <f t="shared" si="312"/>
        <v>1.64</v>
      </c>
      <c r="O859" s="4">
        <f t="shared" si="313"/>
        <v>2.35</v>
      </c>
      <c r="P859" s="4"/>
      <c r="Q859" s="4"/>
      <c r="R859" s="1">
        <f t="shared" si="314"/>
        <v>0.6097560975609756</v>
      </c>
      <c r="S859" s="1">
        <f t="shared" si="315"/>
        <v>0.42553191489361702</v>
      </c>
      <c r="T859" s="1">
        <f t="shared" si="316"/>
        <v>3.4085213032581496E-2</v>
      </c>
      <c r="U859" s="1">
        <f t="shared" si="317"/>
        <v>9.2112091333679286E-2</v>
      </c>
      <c r="V859" s="1">
        <f t="shared" si="318"/>
        <v>0.60311209133367927</v>
      </c>
      <c r="W859" s="1"/>
      <c r="X859" s="17">
        <f t="shared" si="319"/>
        <v>658.06657563218641</v>
      </c>
      <c r="Y859" s="18">
        <f t="shared" si="320"/>
        <v>1377.3404079490135</v>
      </c>
      <c r="Z859" s="2">
        <f t="shared" si="321"/>
        <v>625.16324685057702</v>
      </c>
      <c r="AA859" s="18">
        <f t="shared" si="322"/>
        <v>1308.4733875515628</v>
      </c>
      <c r="AB859" s="2">
        <f t="shared" si="323"/>
        <v>-159.95821971905113</v>
      </c>
      <c r="AC859" s="2">
        <f t="shared" si="324"/>
        <v>130.84733875515627</v>
      </c>
      <c r="AD859" s="2">
        <f t="shared" si="325"/>
        <v>-1000</v>
      </c>
      <c r="AE859" s="2">
        <f t="shared" si="326"/>
        <v>1308.4733875515628</v>
      </c>
      <c r="AF859" s="5">
        <f t="shared" si="327"/>
        <v>-1</v>
      </c>
      <c r="AG859" s="5">
        <f t="shared" si="328"/>
        <v>1.35</v>
      </c>
      <c r="AH859" s="3">
        <f t="shared" si="329"/>
        <v>201912</v>
      </c>
      <c r="AI859" s="21">
        <v>2.35</v>
      </c>
      <c r="AJ859" s="21">
        <v>1.64</v>
      </c>
      <c r="AK859" s="21">
        <v>2.15</v>
      </c>
      <c r="AL859" s="21">
        <v>1.74</v>
      </c>
      <c r="AO859">
        <f t="shared" si="330"/>
        <v>-140</v>
      </c>
      <c r="AP859">
        <f>IF(E859&lt;F859,G859,H859)</f>
        <v>23</v>
      </c>
      <c r="AQ859">
        <f>IF(E859&lt;F859,H859,G859)</f>
        <v>33</v>
      </c>
    </row>
    <row r="860" spans="2:43" x14ac:dyDescent="0.25">
      <c r="B860" s="24">
        <v>43828</v>
      </c>
      <c r="C860" s="20" t="s">
        <v>23</v>
      </c>
      <c r="D860" s="20" t="s">
        <v>53</v>
      </c>
      <c r="E860" s="2">
        <v>-666.66666666666708</v>
      </c>
      <c r="F860" s="2">
        <v>475</v>
      </c>
      <c r="G860">
        <v>47</v>
      </c>
      <c r="H860">
        <v>16</v>
      </c>
      <c r="I860" s="9"/>
      <c r="J860" s="2" t="str">
        <f t="shared" si="331"/>
        <v>Dallas Cowboys</v>
      </c>
      <c r="K860" s="2" t="str">
        <f t="shared" si="332"/>
        <v>Washington Redskins</v>
      </c>
      <c r="L860" s="17">
        <f t="shared" si="333"/>
        <v>-666.66666666666708</v>
      </c>
      <c r="M860" s="18">
        <f t="shared" si="334"/>
        <v>475</v>
      </c>
      <c r="N860" s="4">
        <f t="shared" si="312"/>
        <v>1.2</v>
      </c>
      <c r="O860" s="4">
        <f t="shared" si="313"/>
        <v>4.75</v>
      </c>
      <c r="P860" s="4"/>
      <c r="Q860" s="4"/>
      <c r="R860" s="1">
        <f t="shared" si="314"/>
        <v>0.83333333333333337</v>
      </c>
      <c r="S860" s="1">
        <f t="shared" si="315"/>
        <v>0.21052631578947367</v>
      </c>
      <c r="T860" s="1">
        <f t="shared" si="316"/>
        <v>4.2016806722689037E-2</v>
      </c>
      <c r="U860" s="1">
        <f t="shared" si="317"/>
        <v>0.31140350877192985</v>
      </c>
      <c r="V860" s="1">
        <f t="shared" si="318"/>
        <v>0.82240350877192991</v>
      </c>
      <c r="W860" s="1"/>
      <c r="X860" s="17">
        <f t="shared" si="319"/>
        <v>215.94811954689931</v>
      </c>
      <c r="Y860" s="18">
        <f t="shared" si="320"/>
        <v>3787.1793685900598</v>
      </c>
      <c r="Z860" s="2">
        <f t="shared" si="321"/>
        <v>205.15071356955434</v>
      </c>
      <c r="AA860" s="18">
        <f t="shared" si="322"/>
        <v>3597.8204001605568</v>
      </c>
      <c r="AB860" s="2">
        <f t="shared" si="323"/>
        <v>-487.44651315139578</v>
      </c>
      <c r="AC860" s="2">
        <f t="shared" si="324"/>
        <v>359.7820400160557</v>
      </c>
      <c r="AD860" s="2">
        <f t="shared" si="325"/>
        <v>205.15071356955434</v>
      </c>
      <c r="AE860" s="2">
        <f t="shared" si="326"/>
        <v>-1000</v>
      </c>
      <c r="AF860" s="5">
        <f t="shared" si="327"/>
        <v>0.19999999999999996</v>
      </c>
      <c r="AG860" s="5">
        <f t="shared" si="328"/>
        <v>-1</v>
      </c>
      <c r="AH860" s="3">
        <f t="shared" si="329"/>
        <v>201912</v>
      </c>
      <c r="AI860" s="21">
        <v>1.2</v>
      </c>
      <c r="AJ860" s="21">
        <v>4.75</v>
      </c>
      <c r="AK860" s="21">
        <v>1.1499999999999999</v>
      </c>
      <c r="AL860" s="21">
        <v>5.75</v>
      </c>
      <c r="AO860">
        <f t="shared" si="330"/>
        <v>-700</v>
      </c>
      <c r="AP860">
        <f>IF(E860&lt;F860,G860,H860)</f>
        <v>47</v>
      </c>
      <c r="AQ860">
        <f>IF(E860&lt;F860,H860,G860)</f>
        <v>16</v>
      </c>
    </row>
    <row r="861" spans="2:43" x14ac:dyDescent="0.25">
      <c r="B861" s="24">
        <v>43828</v>
      </c>
      <c r="C861" s="20" t="s">
        <v>34</v>
      </c>
      <c r="D861" s="20" t="s">
        <v>33</v>
      </c>
      <c r="E861" s="2">
        <v>500</v>
      </c>
      <c r="F861" s="2">
        <v>-714.28571428571479</v>
      </c>
      <c r="G861">
        <v>20</v>
      </c>
      <c r="H861">
        <v>23</v>
      </c>
      <c r="I861" s="9"/>
      <c r="J861" s="2" t="str">
        <f t="shared" si="331"/>
        <v>Green Bay Packers</v>
      </c>
      <c r="K861" s="2" t="str">
        <f t="shared" si="332"/>
        <v>Detroit Lions</v>
      </c>
      <c r="L861" s="17">
        <f t="shared" si="333"/>
        <v>-714.28571428571479</v>
      </c>
      <c r="M861" s="18">
        <f t="shared" si="334"/>
        <v>500</v>
      </c>
      <c r="N861" s="4">
        <f t="shared" si="312"/>
        <v>1.2</v>
      </c>
      <c r="O861" s="4">
        <f t="shared" si="313"/>
        <v>4.75</v>
      </c>
      <c r="P861" s="4"/>
      <c r="Q861" s="4"/>
      <c r="R861" s="1">
        <f t="shared" si="314"/>
        <v>0.83333333333333337</v>
      </c>
      <c r="S861" s="1">
        <f t="shared" si="315"/>
        <v>0.21052631578947367</v>
      </c>
      <c r="T861" s="1">
        <f t="shared" si="316"/>
        <v>4.2016806722689037E-2</v>
      </c>
      <c r="U861" s="1">
        <f t="shared" si="317"/>
        <v>0.31140350877192985</v>
      </c>
      <c r="V861" s="1">
        <f t="shared" si="318"/>
        <v>0.82240350877192991</v>
      </c>
      <c r="W861" s="1"/>
      <c r="X861" s="17">
        <f t="shared" si="319"/>
        <v>215.94811954689931</v>
      </c>
      <c r="Y861" s="18">
        <f t="shared" si="320"/>
        <v>3787.1793685900598</v>
      </c>
      <c r="Z861" s="2">
        <f t="shared" si="321"/>
        <v>205.15071356955434</v>
      </c>
      <c r="AA861" s="18">
        <f t="shared" si="322"/>
        <v>3597.8204001605568</v>
      </c>
      <c r="AB861" s="2">
        <f t="shared" si="323"/>
        <v>-487.44651315139578</v>
      </c>
      <c r="AC861" s="2">
        <f t="shared" si="324"/>
        <v>359.7820400160557</v>
      </c>
      <c r="AD861" s="2">
        <f t="shared" si="325"/>
        <v>205.15071356955434</v>
      </c>
      <c r="AE861" s="2">
        <f t="shared" si="326"/>
        <v>-1000</v>
      </c>
      <c r="AF861" s="5">
        <f t="shared" si="327"/>
        <v>0.19999999999999996</v>
      </c>
      <c r="AG861" s="5">
        <f t="shared" si="328"/>
        <v>-1</v>
      </c>
      <c r="AH861" s="3">
        <f t="shared" si="329"/>
        <v>201912</v>
      </c>
      <c r="AI861" s="21">
        <v>4.75</v>
      </c>
      <c r="AJ861" s="21">
        <v>1.2</v>
      </c>
      <c r="AK861" s="21">
        <v>6</v>
      </c>
      <c r="AL861" s="21">
        <v>1.1399999999999999</v>
      </c>
      <c r="AO861">
        <f t="shared" si="330"/>
        <v>-800</v>
      </c>
      <c r="AP861">
        <f>IF(E861&lt;F861,G861,H861)</f>
        <v>23</v>
      </c>
      <c r="AQ861">
        <f>IF(E861&lt;F861,H861,G861)</f>
        <v>20</v>
      </c>
    </row>
    <row r="862" spans="2:43" x14ac:dyDescent="0.25">
      <c r="B862" s="24">
        <v>43828</v>
      </c>
      <c r="C862" s="20" t="s">
        <v>40</v>
      </c>
      <c r="D862" s="20" t="s">
        <v>41</v>
      </c>
      <c r="E862" s="2">
        <v>350</v>
      </c>
      <c r="F862" s="2">
        <v>-454.54545454545462</v>
      </c>
      <c r="G862">
        <v>14</v>
      </c>
      <c r="H862">
        <v>35</v>
      </c>
      <c r="I862" s="9"/>
      <c r="J862" s="2" t="str">
        <f t="shared" si="331"/>
        <v>Tennessee Titans</v>
      </c>
      <c r="K862" s="2" t="str">
        <f t="shared" si="332"/>
        <v>Houston Texans</v>
      </c>
      <c r="L862" s="17">
        <f t="shared" si="333"/>
        <v>-454.54545454545462</v>
      </c>
      <c r="M862" s="18">
        <f t="shared" si="334"/>
        <v>350</v>
      </c>
      <c r="N862" s="4">
        <f t="shared" si="312"/>
        <v>1.45</v>
      </c>
      <c r="O862" s="4">
        <f t="shared" si="313"/>
        <v>2.8</v>
      </c>
      <c r="P862" s="4"/>
      <c r="Q862" s="4"/>
      <c r="R862" s="1">
        <f t="shared" si="314"/>
        <v>0.68965517241379315</v>
      </c>
      <c r="S862" s="1">
        <f t="shared" si="315"/>
        <v>0.35714285714285715</v>
      </c>
      <c r="T862" s="1">
        <f t="shared" si="316"/>
        <v>4.4705882352941262E-2</v>
      </c>
      <c r="U862" s="1">
        <f t="shared" si="317"/>
        <v>0.166256157635468</v>
      </c>
      <c r="V862" s="1">
        <f t="shared" si="318"/>
        <v>0.67725615763546798</v>
      </c>
      <c r="W862" s="1"/>
      <c r="X862" s="17">
        <f t="shared" si="319"/>
        <v>476.54619116545314</v>
      </c>
      <c r="Y862" s="18">
        <f t="shared" si="320"/>
        <v>1872.3757127156628</v>
      </c>
      <c r="Z862" s="2">
        <f t="shared" si="321"/>
        <v>452.71888160718044</v>
      </c>
      <c r="AA862" s="18">
        <f t="shared" si="322"/>
        <v>1778.7569270798795</v>
      </c>
      <c r="AB862" s="2">
        <f t="shared" si="323"/>
        <v>-220.88762820095712</v>
      </c>
      <c r="AC862" s="2">
        <f t="shared" si="324"/>
        <v>177.87569270798795</v>
      </c>
      <c r="AD862" s="2">
        <f t="shared" si="325"/>
        <v>452.71888160718044</v>
      </c>
      <c r="AE862" s="2">
        <f t="shared" si="326"/>
        <v>-1000</v>
      </c>
      <c r="AF862" s="5">
        <f t="shared" si="327"/>
        <v>0.44999999999999996</v>
      </c>
      <c r="AG862" s="5">
        <f t="shared" si="328"/>
        <v>-1</v>
      </c>
      <c r="AH862" s="3">
        <f t="shared" si="329"/>
        <v>201912</v>
      </c>
      <c r="AI862" s="21">
        <v>2.8</v>
      </c>
      <c r="AJ862" s="21">
        <v>1.45</v>
      </c>
      <c r="AK862" s="21">
        <v>4.5</v>
      </c>
      <c r="AL862" s="21">
        <v>1.22</v>
      </c>
      <c r="AO862">
        <f t="shared" si="330"/>
        <v>-500</v>
      </c>
      <c r="AP862">
        <f>IF(E862&lt;F862,G862,H862)</f>
        <v>35</v>
      </c>
      <c r="AQ862">
        <f>IF(E862&lt;F862,H862,G862)</f>
        <v>14</v>
      </c>
    </row>
    <row r="863" spans="2:43" x14ac:dyDescent="0.25">
      <c r="B863" s="24">
        <v>43828</v>
      </c>
      <c r="C863" s="20" t="s">
        <v>26</v>
      </c>
      <c r="D863" s="20" t="s">
        <v>39</v>
      </c>
      <c r="E863" s="2">
        <v>210</v>
      </c>
      <c r="F863" s="2">
        <v>-250.00000000000006</v>
      </c>
      <c r="G863">
        <v>38</v>
      </c>
      <c r="H863">
        <v>20</v>
      </c>
      <c r="I863" s="9"/>
      <c r="J863" s="2" t="str">
        <f t="shared" si="331"/>
        <v>Indianapolis Colts</v>
      </c>
      <c r="K863" s="2" t="str">
        <f t="shared" si="332"/>
        <v>Jacksonville Jaguars</v>
      </c>
      <c r="L863" s="17">
        <f t="shared" si="333"/>
        <v>-250.00000000000006</v>
      </c>
      <c r="M863" s="18">
        <f t="shared" si="334"/>
        <v>210</v>
      </c>
      <c r="N863" s="4">
        <f t="shared" si="312"/>
        <v>1.9</v>
      </c>
      <c r="O863" s="4">
        <f t="shared" si="313"/>
        <v>1.9</v>
      </c>
      <c r="P863" s="4"/>
      <c r="Q863" s="4"/>
      <c r="R863" s="1">
        <f t="shared" si="314"/>
        <v>0.52631578947368418</v>
      </c>
      <c r="S863" s="1">
        <f t="shared" si="315"/>
        <v>0.52631578947368418</v>
      </c>
      <c r="T863" s="1">
        <f t="shared" si="316"/>
        <v>4.9999999999999933E-2</v>
      </c>
      <c r="U863" s="1">
        <f t="shared" si="317"/>
        <v>0</v>
      </c>
      <c r="V863" s="1">
        <f t="shared" si="318"/>
        <v>0.51100000000000001</v>
      </c>
      <c r="W863" s="1"/>
      <c r="X863" s="17">
        <f t="shared" si="319"/>
        <v>956.94716242661434</v>
      </c>
      <c r="Y863" s="18">
        <f t="shared" si="320"/>
        <v>953.05662164669593</v>
      </c>
      <c r="Z863" s="2">
        <f t="shared" si="321"/>
        <v>909.09980430528356</v>
      </c>
      <c r="AA863" s="18">
        <f t="shared" si="322"/>
        <v>905.40379056436109</v>
      </c>
      <c r="AB863" s="2">
        <f t="shared" si="323"/>
        <v>-109.9989236895921</v>
      </c>
      <c r="AC863" s="2">
        <f t="shared" si="324"/>
        <v>-110.44795818412409</v>
      </c>
      <c r="AD863" s="2">
        <f t="shared" si="325"/>
        <v>-1000</v>
      </c>
      <c r="AE863" s="2">
        <f t="shared" si="326"/>
        <v>905.40379056436109</v>
      </c>
      <c r="AF863" s="5">
        <f t="shared" si="327"/>
        <v>-1</v>
      </c>
      <c r="AG863" s="5">
        <f t="shared" si="328"/>
        <v>0.89999999999999991</v>
      </c>
      <c r="AH863" s="3">
        <f t="shared" si="329"/>
        <v>201912</v>
      </c>
      <c r="AI863" s="21">
        <v>1.9</v>
      </c>
      <c r="AJ863" s="21">
        <v>1.9</v>
      </c>
      <c r="AK863" s="21">
        <v>3.1</v>
      </c>
      <c r="AL863" s="21">
        <v>1.4</v>
      </c>
      <c r="AO863">
        <f t="shared" si="330"/>
        <v>-300</v>
      </c>
      <c r="AP863">
        <f>IF(E863&lt;F863,G863,H863)</f>
        <v>20</v>
      </c>
      <c r="AQ863">
        <f>IF(E863&lt;F863,H863,G863)</f>
        <v>38</v>
      </c>
    </row>
    <row r="864" spans="2:43" x14ac:dyDescent="0.25">
      <c r="B864" s="24">
        <v>43828</v>
      </c>
      <c r="C864" s="20" t="s">
        <v>20</v>
      </c>
      <c r="D864" s="20" t="s">
        <v>31</v>
      </c>
      <c r="E864" s="2">
        <v>-454.54545454545462</v>
      </c>
      <c r="F864" s="2">
        <v>350</v>
      </c>
      <c r="G864">
        <v>31</v>
      </c>
      <c r="H864">
        <v>21</v>
      </c>
      <c r="I864" s="9"/>
      <c r="J864" s="2" t="str">
        <f t="shared" si="331"/>
        <v>Kansas City Chiefs</v>
      </c>
      <c r="K864" s="2" t="str">
        <f t="shared" si="332"/>
        <v>Los Angeles Chargers</v>
      </c>
      <c r="L864" s="17">
        <f t="shared" si="333"/>
        <v>-454.54545454545462</v>
      </c>
      <c r="M864" s="18">
        <f t="shared" si="334"/>
        <v>350</v>
      </c>
      <c r="N864" s="4">
        <f t="shared" si="312"/>
        <v>1.28</v>
      </c>
      <c r="O864" s="4">
        <f t="shared" si="313"/>
        <v>3.75</v>
      </c>
      <c r="P864" s="4"/>
      <c r="Q864" s="4"/>
      <c r="R864" s="1">
        <f t="shared" si="314"/>
        <v>0.78125</v>
      </c>
      <c r="S864" s="1">
        <f t="shared" si="315"/>
        <v>0.26666666666666666</v>
      </c>
      <c r="T864" s="1">
        <f t="shared" si="316"/>
        <v>4.5725646123260466E-2</v>
      </c>
      <c r="U864" s="1">
        <f t="shared" si="317"/>
        <v>0.2572916666666667</v>
      </c>
      <c r="V864" s="1">
        <f t="shared" si="318"/>
        <v>0.76829166666666671</v>
      </c>
      <c r="W864" s="1"/>
      <c r="X864" s="17">
        <f t="shared" si="319"/>
        <v>301.58902326590373</v>
      </c>
      <c r="Y864" s="18">
        <f t="shared" si="320"/>
        <v>2840.2616005464147</v>
      </c>
      <c r="Z864" s="2">
        <f t="shared" si="321"/>
        <v>286.50957210260856</v>
      </c>
      <c r="AA864" s="18">
        <f t="shared" si="322"/>
        <v>2698.2485205190937</v>
      </c>
      <c r="AB864" s="2">
        <f t="shared" si="323"/>
        <v>-349.02847840695074</v>
      </c>
      <c r="AC864" s="2">
        <f t="shared" si="324"/>
        <v>269.82485205190937</v>
      </c>
      <c r="AD864" s="2">
        <f t="shared" si="325"/>
        <v>286.50957210260856</v>
      </c>
      <c r="AE864" s="2">
        <f t="shared" si="326"/>
        <v>-1000</v>
      </c>
      <c r="AF864" s="5">
        <f t="shared" si="327"/>
        <v>0.28000000000000003</v>
      </c>
      <c r="AG864" s="5">
        <f t="shared" si="328"/>
        <v>-1</v>
      </c>
      <c r="AH864" s="3">
        <f t="shared" si="329"/>
        <v>201912</v>
      </c>
      <c r="AI864" s="21">
        <v>1.28</v>
      </c>
      <c r="AJ864" s="21">
        <v>3.75</v>
      </c>
      <c r="AK864" s="21">
        <v>1.22</v>
      </c>
      <c r="AL864" s="21">
        <v>4.5</v>
      </c>
      <c r="AO864">
        <f t="shared" si="330"/>
        <v>-500</v>
      </c>
      <c r="AP864">
        <f>IF(E864&lt;F864,G864,H864)</f>
        <v>31</v>
      </c>
      <c r="AQ864">
        <f>IF(E864&lt;F864,H864,G864)</f>
        <v>21</v>
      </c>
    </row>
    <row r="865" spans="2:43" x14ac:dyDescent="0.25">
      <c r="B865" s="24">
        <v>43828</v>
      </c>
      <c r="C865" s="20" t="s">
        <v>29</v>
      </c>
      <c r="D865" s="20" t="s">
        <v>37</v>
      </c>
      <c r="E865" s="2">
        <v>179.99999999999997</v>
      </c>
      <c r="F865" s="2">
        <v>-222.22222222222226</v>
      </c>
      <c r="G865">
        <v>19</v>
      </c>
      <c r="H865">
        <v>21</v>
      </c>
      <c r="I865" s="9"/>
      <c r="J865" s="2" t="str">
        <f t="shared" si="331"/>
        <v>Chicago Bears</v>
      </c>
      <c r="K865" s="2" t="str">
        <f t="shared" si="332"/>
        <v>Minnesota Vikings</v>
      </c>
      <c r="L865" s="17">
        <f t="shared" si="333"/>
        <v>-222.22222222222226</v>
      </c>
      <c r="M865" s="18">
        <f t="shared" si="334"/>
        <v>179.99999999999997</v>
      </c>
      <c r="N865" s="4">
        <f t="shared" si="312"/>
        <v>2</v>
      </c>
      <c r="O865" s="4">
        <f t="shared" si="313"/>
        <v>1.83</v>
      </c>
      <c r="P865" s="4"/>
      <c r="Q865" s="4"/>
      <c r="R865" s="1">
        <f t="shared" si="314"/>
        <v>0.5</v>
      </c>
      <c r="S865" s="1">
        <f t="shared" si="315"/>
        <v>0.54644808743169393</v>
      </c>
      <c r="T865" s="1">
        <f t="shared" si="316"/>
        <v>4.4386422976501305E-2</v>
      </c>
      <c r="U865" s="1">
        <f t="shared" si="317"/>
        <v>2.3224043715846965E-2</v>
      </c>
      <c r="V865" s="1">
        <f t="shared" si="318"/>
        <v>0.48777595628415304</v>
      </c>
      <c r="W865" s="1"/>
      <c r="X865" s="17">
        <f t="shared" si="319"/>
        <v>1050.1215509225544</v>
      </c>
      <c r="Y865" s="18">
        <f t="shared" si="320"/>
        <v>868.14064558183338</v>
      </c>
      <c r="Z865" s="2">
        <f t="shared" si="321"/>
        <v>997.61547337642662</v>
      </c>
      <c r="AA865" s="18">
        <f t="shared" si="322"/>
        <v>824.73361330274167</v>
      </c>
      <c r="AB865" s="2">
        <f t="shared" si="323"/>
        <v>-100.23902261815397</v>
      </c>
      <c r="AC865" s="2">
        <f t="shared" si="324"/>
        <v>-121.25127239514147</v>
      </c>
      <c r="AD865" s="2">
        <f t="shared" si="325"/>
        <v>997.61547337642662</v>
      </c>
      <c r="AE865" s="2">
        <f t="shared" si="326"/>
        <v>-1000</v>
      </c>
      <c r="AF865" s="5">
        <f t="shared" si="327"/>
        <v>1</v>
      </c>
      <c r="AG865" s="5">
        <f t="shared" si="328"/>
        <v>-1</v>
      </c>
      <c r="AH865" s="3">
        <f t="shared" si="329"/>
        <v>201912</v>
      </c>
      <c r="AI865" s="21">
        <v>1.83</v>
      </c>
      <c r="AJ865" s="21">
        <v>2</v>
      </c>
      <c r="AK865" s="21">
        <v>2.8</v>
      </c>
      <c r="AL865" s="21">
        <v>1.45</v>
      </c>
      <c r="AO865">
        <f t="shared" si="330"/>
        <v>-300</v>
      </c>
      <c r="AP865">
        <f>IF(E865&lt;F865,G865,H865)</f>
        <v>21</v>
      </c>
      <c r="AQ865">
        <f>IF(E865&lt;F865,H865,G865)</f>
        <v>19</v>
      </c>
    </row>
    <row r="866" spans="2:43" x14ac:dyDescent="0.25">
      <c r="B866" s="24">
        <v>43828</v>
      </c>
      <c r="C866" s="20" t="s">
        <v>36</v>
      </c>
      <c r="D866" s="20" t="s">
        <v>30</v>
      </c>
      <c r="E866" s="2">
        <v>-1249.9999999999989</v>
      </c>
      <c r="F866" s="2">
        <v>750</v>
      </c>
      <c r="G866">
        <v>24</v>
      </c>
      <c r="H866">
        <v>27</v>
      </c>
      <c r="I866" s="9"/>
      <c r="J866" s="2" t="str">
        <f t="shared" si="331"/>
        <v>New England Patriots</v>
      </c>
      <c r="K866" s="2" t="str">
        <f t="shared" si="332"/>
        <v>Miami Dolphins</v>
      </c>
      <c r="L866" s="17">
        <f t="shared" si="333"/>
        <v>-1249.9999999999989</v>
      </c>
      <c r="M866" s="18">
        <f t="shared" si="334"/>
        <v>750</v>
      </c>
      <c r="N866" s="4">
        <f t="shared" si="312"/>
        <v>1.07</v>
      </c>
      <c r="O866" s="4">
        <f t="shared" si="313"/>
        <v>9</v>
      </c>
      <c r="P866" s="4"/>
      <c r="Q866" s="4"/>
      <c r="R866" s="1">
        <f t="shared" si="314"/>
        <v>0.93457943925233644</v>
      </c>
      <c r="S866" s="1">
        <f t="shared" si="315"/>
        <v>0.1111111111111111</v>
      </c>
      <c r="T866" s="1">
        <f t="shared" si="316"/>
        <v>4.3694141012909582E-2</v>
      </c>
      <c r="U866" s="1">
        <f t="shared" si="317"/>
        <v>0.4117341640706127</v>
      </c>
      <c r="V866" s="1">
        <f t="shared" si="318"/>
        <v>0.92273416407061271</v>
      </c>
      <c r="W866" s="1"/>
      <c r="X866" s="17">
        <f t="shared" si="319"/>
        <v>83.735748537294256</v>
      </c>
      <c r="Y866" s="18">
        <f t="shared" si="320"/>
        <v>7722.8501221461711</v>
      </c>
      <c r="Z866" s="2">
        <f t="shared" si="321"/>
        <v>79.548961110429545</v>
      </c>
      <c r="AA866" s="18">
        <f t="shared" si="322"/>
        <v>7336.7076160388624</v>
      </c>
      <c r="AB866" s="2">
        <f t="shared" si="323"/>
        <v>-1257.0874415466019</v>
      </c>
      <c r="AC866" s="2">
        <f t="shared" si="324"/>
        <v>733.67076160388626</v>
      </c>
      <c r="AD866" s="2">
        <f t="shared" si="325"/>
        <v>-1000</v>
      </c>
      <c r="AE866" s="2">
        <f t="shared" si="326"/>
        <v>7336.7076160388624</v>
      </c>
      <c r="AF866" s="5">
        <f t="shared" si="327"/>
        <v>-1</v>
      </c>
      <c r="AG866" s="5">
        <f t="shared" si="328"/>
        <v>8</v>
      </c>
      <c r="AH866" s="3">
        <f t="shared" si="329"/>
        <v>201912</v>
      </c>
      <c r="AI866" s="21">
        <v>1.07</v>
      </c>
      <c r="AJ866" s="21">
        <v>9</v>
      </c>
      <c r="AK866" s="21">
        <v>1.08</v>
      </c>
      <c r="AL866" s="21">
        <v>8.5</v>
      </c>
      <c r="AO866">
        <f t="shared" si="330"/>
        <v>-1300</v>
      </c>
      <c r="AP866">
        <f>IF(E866&lt;F866,G866,H866)</f>
        <v>24</v>
      </c>
      <c r="AQ866">
        <f>IF(E866&lt;F866,H866,G866)</f>
        <v>27</v>
      </c>
    </row>
    <row r="867" spans="2:43" x14ac:dyDescent="0.25">
      <c r="B867" s="24">
        <v>43828</v>
      </c>
      <c r="C867" s="20" t="s">
        <v>25</v>
      </c>
      <c r="D867" s="20" t="s">
        <v>19</v>
      </c>
      <c r="E867" s="2">
        <v>170.00000000000003</v>
      </c>
      <c r="F867" s="2">
        <v>-200</v>
      </c>
      <c r="G867">
        <v>17</v>
      </c>
      <c r="H867">
        <v>34</v>
      </c>
      <c r="I867" s="9"/>
      <c r="J867" s="2" t="str">
        <f t="shared" si="331"/>
        <v>Philadelphia Eagles</v>
      </c>
      <c r="K867" s="2" t="str">
        <f t="shared" si="332"/>
        <v>New York Giants</v>
      </c>
      <c r="L867" s="17">
        <f t="shared" si="333"/>
        <v>-200</v>
      </c>
      <c r="M867" s="18">
        <f t="shared" si="334"/>
        <v>170.00000000000003</v>
      </c>
      <c r="N867" s="4">
        <f t="shared" si="312"/>
        <v>1.44</v>
      </c>
      <c r="O867" s="4">
        <f t="shared" si="313"/>
        <v>2.85</v>
      </c>
      <c r="P867" s="4"/>
      <c r="Q867" s="4"/>
      <c r="R867" s="1">
        <f t="shared" si="314"/>
        <v>0.69444444444444442</v>
      </c>
      <c r="S867" s="1">
        <f t="shared" si="315"/>
        <v>0.35087719298245612</v>
      </c>
      <c r="T867" s="1">
        <f t="shared" si="316"/>
        <v>4.3356643356643354E-2</v>
      </c>
      <c r="U867" s="1">
        <f t="shared" si="317"/>
        <v>0.17178362573099415</v>
      </c>
      <c r="V867" s="1">
        <f t="shared" si="318"/>
        <v>0.68278362573099416</v>
      </c>
      <c r="W867" s="1"/>
      <c r="X867" s="17">
        <f t="shared" si="319"/>
        <v>464.59282606461329</v>
      </c>
      <c r="Y867" s="18">
        <f t="shared" si="320"/>
        <v>1917.3510160506185</v>
      </c>
      <c r="Z867" s="2">
        <f t="shared" si="321"/>
        <v>441.36318476138263</v>
      </c>
      <c r="AA867" s="18">
        <f t="shared" si="322"/>
        <v>1821.4834652480874</v>
      </c>
      <c r="AB867" s="2">
        <f t="shared" si="323"/>
        <v>-226.57077765573882</v>
      </c>
      <c r="AC867" s="2">
        <f t="shared" si="324"/>
        <v>182.14834652480874</v>
      </c>
      <c r="AD867" s="2">
        <f t="shared" si="325"/>
        <v>441.36318476138263</v>
      </c>
      <c r="AE867" s="2">
        <f t="shared" si="326"/>
        <v>-1000</v>
      </c>
      <c r="AF867" s="5">
        <f t="shared" si="327"/>
        <v>0.43999999999999995</v>
      </c>
      <c r="AG867" s="5">
        <f t="shared" si="328"/>
        <v>-1</v>
      </c>
      <c r="AH867" s="3">
        <f t="shared" si="329"/>
        <v>201912</v>
      </c>
      <c r="AI867" s="21">
        <v>2.85</v>
      </c>
      <c r="AJ867" s="21">
        <v>1.44</v>
      </c>
      <c r="AK867" s="21">
        <v>2.7</v>
      </c>
      <c r="AL867" s="21">
        <v>1.5</v>
      </c>
      <c r="AO867">
        <f t="shared" si="330"/>
        <v>-200</v>
      </c>
      <c r="AP867">
        <f>IF(E867&lt;F867,G867,H867)</f>
        <v>34</v>
      </c>
      <c r="AQ867">
        <f>IF(E867&lt;F867,H867,G867)</f>
        <v>17</v>
      </c>
    </row>
    <row r="868" spans="2:43" x14ac:dyDescent="0.25">
      <c r="B868" s="24">
        <v>43828</v>
      </c>
      <c r="C868" s="20" t="s">
        <v>27</v>
      </c>
      <c r="D868" s="20" t="s">
        <v>35</v>
      </c>
      <c r="E868" s="2">
        <v>-116.27906976744185</v>
      </c>
      <c r="F868" s="2">
        <v>-105.26315789473685</v>
      </c>
      <c r="G868">
        <v>22</v>
      </c>
      <c r="H868">
        <v>28</v>
      </c>
      <c r="I868" s="9"/>
      <c r="J868" s="2" t="str">
        <f t="shared" si="331"/>
        <v>Tampa Bay Buccaneers</v>
      </c>
      <c r="K868" s="2" t="str">
        <f t="shared" si="332"/>
        <v>Atlanta Falcons</v>
      </c>
      <c r="L868" s="17">
        <f t="shared" si="333"/>
        <v>-116.27906976744185</v>
      </c>
      <c r="M868" s="18">
        <f t="shared" si="334"/>
        <v>-105.26315789473685</v>
      </c>
      <c r="N868" s="4">
        <f t="shared" si="312"/>
        <v>1.9</v>
      </c>
      <c r="O868" s="4">
        <f t="shared" si="313"/>
        <v>1.9</v>
      </c>
      <c r="P868" s="4"/>
      <c r="Q868" s="4"/>
      <c r="R868" s="1">
        <f t="shared" si="314"/>
        <v>0.52631578947368418</v>
      </c>
      <c r="S868" s="1">
        <f t="shared" si="315"/>
        <v>0.52631578947368418</v>
      </c>
      <c r="T868" s="1">
        <f t="shared" si="316"/>
        <v>4.9999999999999933E-2</v>
      </c>
      <c r="U868" s="1">
        <f t="shared" si="317"/>
        <v>0</v>
      </c>
      <c r="V868" s="1">
        <f t="shared" si="318"/>
        <v>0.51100000000000001</v>
      </c>
      <c r="W868" s="1"/>
      <c r="X868" s="17">
        <f t="shared" si="319"/>
        <v>956.94716242661434</v>
      </c>
      <c r="Y868" s="18">
        <f t="shared" si="320"/>
        <v>953.05662164669593</v>
      </c>
      <c r="Z868" s="2">
        <f t="shared" si="321"/>
        <v>909.09980430528356</v>
      </c>
      <c r="AA868" s="18">
        <f t="shared" si="322"/>
        <v>905.40379056436109</v>
      </c>
      <c r="AB868" s="2">
        <f t="shared" si="323"/>
        <v>-109.9989236895921</v>
      </c>
      <c r="AC868" s="2">
        <f t="shared" si="324"/>
        <v>-110.44795818412409</v>
      </c>
      <c r="AD868" s="2">
        <f t="shared" si="325"/>
        <v>-1000</v>
      </c>
      <c r="AE868" s="2">
        <f t="shared" si="326"/>
        <v>905.40379056436109</v>
      </c>
      <c r="AF868" s="5">
        <f t="shared" si="327"/>
        <v>-1</v>
      </c>
      <c r="AG868" s="5">
        <f t="shared" si="328"/>
        <v>0.89999999999999991</v>
      </c>
      <c r="AH868" s="3">
        <f t="shared" si="329"/>
        <v>201912</v>
      </c>
      <c r="AI868" s="21">
        <v>1.9</v>
      </c>
      <c r="AJ868" s="21">
        <v>1.9</v>
      </c>
      <c r="AK868" s="21">
        <v>1.86</v>
      </c>
      <c r="AL868" s="21">
        <v>1.95</v>
      </c>
      <c r="AO868">
        <f t="shared" si="330"/>
        <v>-120</v>
      </c>
      <c r="AP868">
        <f>IF(E868&lt;F868,G868,H868)</f>
        <v>22</v>
      </c>
      <c r="AQ868">
        <f>IF(E868&lt;F868,H868,G868)</f>
        <v>28</v>
      </c>
    </row>
    <row r="869" spans="2:43" x14ac:dyDescent="0.25">
      <c r="B869" s="24">
        <v>43822</v>
      </c>
      <c r="C869" s="20" t="s">
        <v>29</v>
      </c>
      <c r="D869" s="20" t="s">
        <v>33</v>
      </c>
      <c r="E869" s="2">
        <v>-212.76595744680853</v>
      </c>
      <c r="F869" s="2">
        <v>175</v>
      </c>
      <c r="G869">
        <v>10</v>
      </c>
      <c r="H869">
        <v>23</v>
      </c>
      <c r="I869" s="9"/>
      <c r="J869" s="2" t="str">
        <f t="shared" si="331"/>
        <v>Minnesota Vikings</v>
      </c>
      <c r="K869" s="2" t="str">
        <f t="shared" si="332"/>
        <v>Green Bay Packers</v>
      </c>
      <c r="L869" s="17">
        <f t="shared" si="333"/>
        <v>-212.76595744680853</v>
      </c>
      <c r="M869" s="18">
        <f t="shared" si="334"/>
        <v>175</v>
      </c>
      <c r="N869" s="4">
        <f t="shared" si="312"/>
        <v>1.5</v>
      </c>
      <c r="O869" s="4">
        <f t="shared" si="313"/>
        <v>2.7</v>
      </c>
      <c r="P869" s="4"/>
      <c r="Q869" s="4"/>
      <c r="R869" s="1">
        <f t="shared" si="314"/>
        <v>0.66666666666666663</v>
      </c>
      <c r="S869" s="1">
        <f t="shared" si="315"/>
        <v>0.37037037037037035</v>
      </c>
      <c r="T869" s="1">
        <f t="shared" si="316"/>
        <v>3.5714285714285587E-2</v>
      </c>
      <c r="U869" s="1">
        <f t="shared" si="317"/>
        <v>0.14814814814814814</v>
      </c>
      <c r="V869" s="1">
        <f t="shared" si="318"/>
        <v>0.65914814814814815</v>
      </c>
      <c r="W869" s="1"/>
      <c r="X869" s="17">
        <f t="shared" si="319"/>
        <v>517.10962521773342</v>
      </c>
      <c r="Y869" s="18">
        <f t="shared" si="320"/>
        <v>1734.0124117028765</v>
      </c>
      <c r="Z869" s="2">
        <f t="shared" si="321"/>
        <v>491.25414395684675</v>
      </c>
      <c r="AA869" s="18">
        <f t="shared" si="322"/>
        <v>1647.3117911177326</v>
      </c>
      <c r="AB869" s="2">
        <f t="shared" si="323"/>
        <v>-203.56062382403903</v>
      </c>
      <c r="AC869" s="2">
        <f t="shared" si="324"/>
        <v>164.73117911177326</v>
      </c>
      <c r="AD869" s="2">
        <f t="shared" si="325"/>
        <v>-1000</v>
      </c>
      <c r="AE869" s="2">
        <f t="shared" si="326"/>
        <v>1647.3117911177326</v>
      </c>
      <c r="AF869" s="5">
        <f t="shared" si="327"/>
        <v>-1</v>
      </c>
      <c r="AG869" s="5">
        <f t="shared" si="328"/>
        <v>1.7000000000000002</v>
      </c>
      <c r="AH869" s="3">
        <f t="shared" si="329"/>
        <v>201912</v>
      </c>
      <c r="AI869" s="21">
        <v>1.5</v>
      </c>
      <c r="AJ869" s="21">
        <v>2.7</v>
      </c>
      <c r="AK869" s="21">
        <v>1.47</v>
      </c>
      <c r="AL869" s="21">
        <v>2.75</v>
      </c>
      <c r="AO869">
        <f t="shared" si="330"/>
        <v>-300</v>
      </c>
      <c r="AP869">
        <f>IF(E869&lt;F869,G869,H869)</f>
        <v>10</v>
      </c>
      <c r="AQ869">
        <f>IF(E869&lt;F869,H869,G869)</f>
        <v>23</v>
      </c>
    </row>
    <row r="870" spans="2:43" x14ac:dyDescent="0.25">
      <c r="B870" s="24">
        <v>43821</v>
      </c>
      <c r="C870" s="20" t="s">
        <v>37</v>
      </c>
      <c r="D870" s="20" t="s">
        <v>20</v>
      </c>
      <c r="E870" s="2">
        <v>265</v>
      </c>
      <c r="F870" s="2">
        <v>-333.33333333333326</v>
      </c>
      <c r="G870">
        <v>3</v>
      </c>
      <c r="H870">
        <v>26</v>
      </c>
      <c r="I870" s="9"/>
      <c r="J870" s="2" t="str">
        <f t="shared" si="331"/>
        <v>Kansas City Chiefs</v>
      </c>
      <c r="K870" s="2" t="str">
        <f t="shared" si="332"/>
        <v>Chicago Bears</v>
      </c>
      <c r="L870" s="17">
        <f t="shared" si="333"/>
        <v>-333.33333333333326</v>
      </c>
      <c r="M870" s="18">
        <f t="shared" si="334"/>
        <v>265</v>
      </c>
      <c r="N870" s="4">
        <f t="shared" si="312"/>
        <v>1.44</v>
      </c>
      <c r="O870" s="4">
        <f t="shared" si="313"/>
        <v>2.85</v>
      </c>
      <c r="P870" s="4"/>
      <c r="Q870" s="4"/>
      <c r="R870" s="1">
        <f t="shared" si="314"/>
        <v>0.69444444444444442</v>
      </c>
      <c r="S870" s="1">
        <f t="shared" si="315"/>
        <v>0.35087719298245612</v>
      </c>
      <c r="T870" s="1">
        <f t="shared" si="316"/>
        <v>4.3356643356643354E-2</v>
      </c>
      <c r="U870" s="1">
        <f t="shared" si="317"/>
        <v>0.17178362573099415</v>
      </c>
      <c r="V870" s="1">
        <f t="shared" si="318"/>
        <v>0.68278362573099416</v>
      </c>
      <c r="W870" s="1"/>
      <c r="X870" s="17">
        <f t="shared" si="319"/>
        <v>464.59282606461329</v>
      </c>
      <c r="Y870" s="18">
        <f t="shared" si="320"/>
        <v>1917.3510160506185</v>
      </c>
      <c r="Z870" s="2">
        <f t="shared" si="321"/>
        <v>441.36318476138263</v>
      </c>
      <c r="AA870" s="18">
        <f t="shared" si="322"/>
        <v>1821.4834652480874</v>
      </c>
      <c r="AB870" s="2">
        <f t="shared" si="323"/>
        <v>-226.57077765573882</v>
      </c>
      <c r="AC870" s="2">
        <f t="shared" si="324"/>
        <v>182.14834652480874</v>
      </c>
      <c r="AD870" s="2">
        <f t="shared" si="325"/>
        <v>441.36318476138263</v>
      </c>
      <c r="AE870" s="2">
        <f t="shared" si="326"/>
        <v>-1000</v>
      </c>
      <c r="AF870" s="5">
        <f t="shared" si="327"/>
        <v>0.43999999999999995</v>
      </c>
      <c r="AG870" s="5">
        <f t="shared" si="328"/>
        <v>-1</v>
      </c>
      <c r="AH870" s="3">
        <f t="shared" si="329"/>
        <v>201912</v>
      </c>
      <c r="AI870" s="21">
        <v>2.85</v>
      </c>
      <c r="AJ870" s="21">
        <v>1.44</v>
      </c>
      <c r="AK870" s="21">
        <v>3.65</v>
      </c>
      <c r="AL870" s="21">
        <v>1.3</v>
      </c>
      <c r="AO870">
        <f t="shared" si="330"/>
        <v>-400</v>
      </c>
      <c r="AP870">
        <f>IF(E870&lt;F870,G870,H870)</f>
        <v>26</v>
      </c>
      <c r="AQ870">
        <f>IF(E870&lt;F870,H870,G870)</f>
        <v>3</v>
      </c>
    </row>
    <row r="871" spans="2:43" x14ac:dyDescent="0.25">
      <c r="B871" s="24">
        <v>43821</v>
      </c>
      <c r="C871" s="20" t="s">
        <v>19</v>
      </c>
      <c r="D871" s="20" t="s">
        <v>23</v>
      </c>
      <c r="E871" s="2">
        <v>110.00000000000001</v>
      </c>
      <c r="F871" s="2">
        <v>-131.57894736842104</v>
      </c>
      <c r="G871">
        <v>17</v>
      </c>
      <c r="H871">
        <v>9</v>
      </c>
      <c r="I871" s="9"/>
      <c r="J871" s="2" t="str">
        <f t="shared" si="331"/>
        <v>Dallas Cowboys</v>
      </c>
      <c r="K871" s="2" t="str">
        <f t="shared" si="332"/>
        <v>Philadelphia Eagles</v>
      </c>
      <c r="L871" s="17">
        <f t="shared" si="333"/>
        <v>-131.57894736842104</v>
      </c>
      <c r="M871" s="18">
        <f t="shared" si="334"/>
        <v>110.00000000000001</v>
      </c>
      <c r="N871" s="4">
        <f t="shared" si="312"/>
        <v>1.68</v>
      </c>
      <c r="O871" s="4">
        <f t="shared" si="313"/>
        <v>2.25</v>
      </c>
      <c r="P871" s="4"/>
      <c r="Q871" s="4"/>
      <c r="R871" s="1">
        <f t="shared" si="314"/>
        <v>0.59523809523809523</v>
      </c>
      <c r="S871" s="1">
        <f t="shared" si="315"/>
        <v>0.44444444444444442</v>
      </c>
      <c r="T871" s="1">
        <f t="shared" si="316"/>
        <v>3.8167938931297662E-2</v>
      </c>
      <c r="U871" s="1">
        <f t="shared" si="317"/>
        <v>7.5396825396825407E-2</v>
      </c>
      <c r="V871" s="1">
        <f t="shared" si="318"/>
        <v>0.58639682539682547</v>
      </c>
      <c r="W871" s="1"/>
      <c r="X871" s="17">
        <f t="shared" si="319"/>
        <v>705.32983244457648</v>
      </c>
      <c r="Y871" s="18">
        <f t="shared" si="320"/>
        <v>1287.7472223008879</v>
      </c>
      <c r="Z871" s="2">
        <f t="shared" si="321"/>
        <v>670.06334082234764</v>
      </c>
      <c r="AA871" s="18">
        <f t="shared" si="322"/>
        <v>1223.3598611858433</v>
      </c>
      <c r="AB871" s="2">
        <f t="shared" si="323"/>
        <v>-149.23962244714528</v>
      </c>
      <c r="AC871" s="2">
        <f t="shared" si="324"/>
        <v>122.33598611858433</v>
      </c>
      <c r="AD871" s="2">
        <f t="shared" si="325"/>
        <v>-1000</v>
      </c>
      <c r="AE871" s="2">
        <f t="shared" si="326"/>
        <v>1223.3598611858433</v>
      </c>
      <c r="AF871" s="5">
        <f t="shared" si="327"/>
        <v>-1</v>
      </c>
      <c r="AG871" s="5">
        <f t="shared" si="328"/>
        <v>1.25</v>
      </c>
      <c r="AH871" s="3">
        <f t="shared" si="329"/>
        <v>201912</v>
      </c>
      <c r="AI871" s="21">
        <v>2.25</v>
      </c>
      <c r="AJ871" s="21">
        <v>1.68</v>
      </c>
      <c r="AK871" s="21">
        <v>2.1</v>
      </c>
      <c r="AL871" s="21">
        <v>1.76</v>
      </c>
      <c r="AO871">
        <f t="shared" si="330"/>
        <v>-140</v>
      </c>
      <c r="AP871">
        <f>IF(E871&lt;F871,G871,H871)</f>
        <v>9</v>
      </c>
      <c r="AQ871">
        <f>IF(E871&lt;F871,H871,G871)</f>
        <v>17</v>
      </c>
    </row>
    <row r="872" spans="2:43" x14ac:dyDescent="0.25">
      <c r="B872" s="24">
        <v>43821</v>
      </c>
      <c r="C872" s="20" t="s">
        <v>32</v>
      </c>
      <c r="D872" s="20" t="s">
        <v>48</v>
      </c>
      <c r="E872" s="2">
        <v>-434.78260869565219</v>
      </c>
      <c r="F872" s="2">
        <v>325</v>
      </c>
      <c r="G872">
        <v>13</v>
      </c>
      <c r="H872">
        <v>27</v>
      </c>
      <c r="I872" s="9"/>
      <c r="J872" s="2" t="str">
        <f t="shared" si="331"/>
        <v>Seattle Seahawks</v>
      </c>
      <c r="K872" s="2" t="str">
        <f t="shared" si="332"/>
        <v>Arizona Cardinals</v>
      </c>
      <c r="L872" s="17">
        <f t="shared" si="333"/>
        <v>-434.78260869565219</v>
      </c>
      <c r="M872" s="18">
        <f t="shared" si="334"/>
        <v>325</v>
      </c>
      <c r="N872" s="4">
        <f t="shared" si="312"/>
        <v>1.23</v>
      </c>
      <c r="O872" s="4">
        <f t="shared" si="313"/>
        <v>4.25</v>
      </c>
      <c r="P872" s="4"/>
      <c r="Q872" s="4"/>
      <c r="R872" s="1">
        <f t="shared" si="314"/>
        <v>0.81300813008130079</v>
      </c>
      <c r="S872" s="1">
        <f t="shared" si="315"/>
        <v>0.23529411764705882</v>
      </c>
      <c r="T872" s="1">
        <f t="shared" si="316"/>
        <v>4.6076642335766471E-2</v>
      </c>
      <c r="U872" s="1">
        <f t="shared" si="317"/>
        <v>0.28885700621712096</v>
      </c>
      <c r="V872" s="1">
        <f t="shared" si="318"/>
        <v>0.79985700621712097</v>
      </c>
      <c r="W872" s="1"/>
      <c r="X872" s="17">
        <f t="shared" si="319"/>
        <v>250.2234677288684</v>
      </c>
      <c r="Y872" s="18">
        <f t="shared" si="320"/>
        <v>3342.2645955042926</v>
      </c>
      <c r="Z872" s="2">
        <f t="shared" si="321"/>
        <v>237.71229434242497</v>
      </c>
      <c r="AA872" s="18">
        <f t="shared" si="322"/>
        <v>3175.151365729078</v>
      </c>
      <c r="AB872" s="2">
        <f t="shared" si="323"/>
        <v>-420.67660100049278</v>
      </c>
      <c r="AC872" s="2">
        <f t="shared" si="324"/>
        <v>317.51513657290781</v>
      </c>
      <c r="AD872" s="2">
        <f t="shared" si="325"/>
        <v>-1000</v>
      </c>
      <c r="AE872" s="2">
        <f t="shared" si="326"/>
        <v>3175.151365729078</v>
      </c>
      <c r="AF872" s="5">
        <f t="shared" si="327"/>
        <v>-1</v>
      </c>
      <c r="AG872" s="5">
        <f t="shared" si="328"/>
        <v>3.25</v>
      </c>
      <c r="AH872" s="3">
        <f t="shared" si="329"/>
        <v>201912</v>
      </c>
      <c r="AI872" s="21">
        <v>1.23</v>
      </c>
      <c r="AJ872" s="21">
        <v>4.25</v>
      </c>
      <c r="AK872" s="21">
        <v>1.23</v>
      </c>
      <c r="AL872" s="21">
        <v>4.25</v>
      </c>
      <c r="AO872">
        <f t="shared" si="330"/>
        <v>-500</v>
      </c>
      <c r="AP872">
        <f>IF(E872&lt;F872,G872,H872)</f>
        <v>13</v>
      </c>
      <c r="AQ872">
        <f>IF(E872&lt;F872,H872,G872)</f>
        <v>27</v>
      </c>
    </row>
    <row r="873" spans="2:43" x14ac:dyDescent="0.25">
      <c r="B873" s="24">
        <v>43821</v>
      </c>
      <c r="C873" s="20" t="s">
        <v>38</v>
      </c>
      <c r="D873" s="20" t="s">
        <v>34</v>
      </c>
      <c r="E873" s="2">
        <v>-370.37037037037032</v>
      </c>
      <c r="F873" s="2">
        <v>290</v>
      </c>
      <c r="G873">
        <v>27</v>
      </c>
      <c r="H873">
        <v>17</v>
      </c>
      <c r="I873" s="9"/>
      <c r="J873" s="2" t="str">
        <f t="shared" si="331"/>
        <v>Denver Broncos</v>
      </c>
      <c r="K873" s="2" t="str">
        <f t="shared" si="332"/>
        <v>Detroit Lions</v>
      </c>
      <c r="L873" s="17">
        <f t="shared" si="333"/>
        <v>-370.37037037037032</v>
      </c>
      <c r="M873" s="18">
        <f t="shared" si="334"/>
        <v>290</v>
      </c>
      <c r="N873" s="4">
        <f t="shared" si="312"/>
        <v>1.34</v>
      </c>
      <c r="O873" s="4">
        <f t="shared" si="313"/>
        <v>3.35</v>
      </c>
      <c r="P873" s="4"/>
      <c r="Q873" s="4"/>
      <c r="R873" s="1">
        <f t="shared" si="314"/>
        <v>0.74626865671641784</v>
      </c>
      <c r="S873" s="1">
        <f t="shared" si="315"/>
        <v>0.29850746268656714</v>
      </c>
      <c r="T873" s="1">
        <f t="shared" si="316"/>
        <v>4.2857142857142816E-2</v>
      </c>
      <c r="U873" s="1">
        <f t="shared" si="317"/>
        <v>0.22388059701492535</v>
      </c>
      <c r="V873" s="1">
        <f t="shared" si="318"/>
        <v>0.73488059701492536</v>
      </c>
      <c r="W873" s="1"/>
      <c r="X873" s="17">
        <f t="shared" si="319"/>
        <v>360.7652781444848</v>
      </c>
      <c r="Y873" s="18">
        <f t="shared" si="320"/>
        <v>2419.4789829550677</v>
      </c>
      <c r="Z873" s="2">
        <f t="shared" si="321"/>
        <v>342.72701423726056</v>
      </c>
      <c r="AA873" s="18">
        <f t="shared" si="322"/>
        <v>2298.5050338073142</v>
      </c>
      <c r="AB873" s="2">
        <f t="shared" si="323"/>
        <v>-291.77740839177835</v>
      </c>
      <c r="AC873" s="2">
        <f t="shared" si="324"/>
        <v>229.85050338073142</v>
      </c>
      <c r="AD873" s="2">
        <f t="shared" si="325"/>
        <v>342.72701423726056</v>
      </c>
      <c r="AE873" s="2">
        <f t="shared" si="326"/>
        <v>-1000</v>
      </c>
      <c r="AF873" s="5">
        <f t="shared" si="327"/>
        <v>0.34000000000000008</v>
      </c>
      <c r="AG873" s="5">
        <f t="shared" si="328"/>
        <v>-1</v>
      </c>
      <c r="AH873" s="3">
        <f t="shared" si="329"/>
        <v>201912</v>
      </c>
      <c r="AI873" s="21">
        <v>1.34</v>
      </c>
      <c r="AJ873" s="21">
        <v>3.35</v>
      </c>
      <c r="AK873" s="21">
        <v>1.27</v>
      </c>
      <c r="AL873" s="21">
        <v>3.9</v>
      </c>
      <c r="AO873">
        <f t="shared" si="330"/>
        <v>-400</v>
      </c>
      <c r="AP873">
        <f>IF(E873&lt;F873,G873,H873)</f>
        <v>27</v>
      </c>
      <c r="AQ873">
        <f>IF(E873&lt;F873,H873,G873)</f>
        <v>17</v>
      </c>
    </row>
    <row r="874" spans="2:43" x14ac:dyDescent="0.25">
      <c r="B874" s="24">
        <v>43821</v>
      </c>
      <c r="C874" s="20" t="s">
        <v>31</v>
      </c>
      <c r="D874" s="20" t="s">
        <v>52</v>
      </c>
      <c r="E874" s="2">
        <v>-370.37037037037032</v>
      </c>
      <c r="F874" s="2">
        <v>280</v>
      </c>
      <c r="G874">
        <v>17</v>
      </c>
      <c r="H874">
        <v>24</v>
      </c>
      <c r="I874" s="9"/>
      <c r="J874" s="2" t="str">
        <f t="shared" si="331"/>
        <v>Los Angeles Chargers</v>
      </c>
      <c r="K874" s="2" t="str">
        <f t="shared" si="332"/>
        <v>Oakland Raiders</v>
      </c>
      <c r="L874" s="17">
        <f t="shared" si="333"/>
        <v>-370.37037037037032</v>
      </c>
      <c r="M874" s="18">
        <f t="shared" si="334"/>
        <v>280</v>
      </c>
      <c r="N874" s="4">
        <f t="shared" si="312"/>
        <v>1.41</v>
      </c>
      <c r="O874" s="4">
        <f t="shared" si="313"/>
        <v>3</v>
      </c>
      <c r="P874" s="4"/>
      <c r="Q874" s="4"/>
      <c r="R874" s="1">
        <f t="shared" si="314"/>
        <v>0.70921985815602839</v>
      </c>
      <c r="S874" s="1">
        <f t="shared" si="315"/>
        <v>0.33333333333333331</v>
      </c>
      <c r="T874" s="1">
        <f t="shared" si="316"/>
        <v>4.0816326530612401E-2</v>
      </c>
      <c r="U874" s="1">
        <f t="shared" si="317"/>
        <v>0.18794326241134754</v>
      </c>
      <c r="V874" s="1">
        <f t="shared" si="318"/>
        <v>0.69894326241134752</v>
      </c>
      <c r="W874" s="1"/>
      <c r="X874" s="17">
        <f t="shared" si="319"/>
        <v>430.73129648608347</v>
      </c>
      <c r="Y874" s="18">
        <f t="shared" si="320"/>
        <v>2057.0269370258952</v>
      </c>
      <c r="Z874" s="2">
        <f t="shared" si="321"/>
        <v>409.19473166177926</v>
      </c>
      <c r="AA874" s="18">
        <f t="shared" si="322"/>
        <v>1954.1755901746003</v>
      </c>
      <c r="AB874" s="2">
        <f t="shared" si="323"/>
        <v>-244.3824229942804</v>
      </c>
      <c r="AC874" s="2">
        <f t="shared" si="324"/>
        <v>195.41755901746004</v>
      </c>
      <c r="AD874" s="2">
        <f t="shared" si="325"/>
        <v>-1000</v>
      </c>
      <c r="AE874" s="2">
        <f t="shared" si="326"/>
        <v>1954.1755901746003</v>
      </c>
      <c r="AF874" s="5">
        <f t="shared" si="327"/>
        <v>-1</v>
      </c>
      <c r="AG874" s="5">
        <f t="shared" si="328"/>
        <v>2</v>
      </c>
      <c r="AH874" s="3">
        <f t="shared" si="329"/>
        <v>201912</v>
      </c>
      <c r="AI874" s="21">
        <v>1.41</v>
      </c>
      <c r="AJ874" s="21">
        <v>3</v>
      </c>
      <c r="AK874" s="21">
        <v>1.27</v>
      </c>
      <c r="AL874" s="21">
        <v>3.8</v>
      </c>
      <c r="AO874">
        <f t="shared" si="330"/>
        <v>-400</v>
      </c>
      <c r="AP874">
        <f>IF(E874&lt;F874,G874,H874)</f>
        <v>17</v>
      </c>
      <c r="AQ874">
        <f>IF(E874&lt;F874,H874,G874)</f>
        <v>24</v>
      </c>
    </row>
    <row r="875" spans="2:43" x14ac:dyDescent="0.25">
      <c r="B875" s="24">
        <v>43821</v>
      </c>
      <c r="C875" s="20" t="s">
        <v>35</v>
      </c>
      <c r="D875" s="20" t="s">
        <v>26</v>
      </c>
      <c r="E875" s="2">
        <v>-344.82758620689651</v>
      </c>
      <c r="F875" s="2">
        <v>270</v>
      </c>
      <c r="G875">
        <v>24</v>
      </c>
      <c r="H875">
        <v>12</v>
      </c>
      <c r="I875" s="9"/>
      <c r="J875" s="2" t="str">
        <f t="shared" si="331"/>
        <v>Atlanta Falcons</v>
      </c>
      <c r="K875" s="2" t="str">
        <f t="shared" si="332"/>
        <v>Jacksonville Jaguars</v>
      </c>
      <c r="L875" s="17">
        <f t="shared" si="333"/>
        <v>-344.82758620689651</v>
      </c>
      <c r="M875" s="18">
        <f t="shared" si="334"/>
        <v>270</v>
      </c>
      <c r="N875" s="4">
        <f t="shared" si="312"/>
        <v>1.3</v>
      </c>
      <c r="O875" s="4">
        <f t="shared" si="313"/>
        <v>3.65</v>
      </c>
      <c r="P875" s="4"/>
      <c r="Q875" s="4"/>
      <c r="R875" s="1">
        <f t="shared" si="314"/>
        <v>0.76923076923076916</v>
      </c>
      <c r="S875" s="1">
        <f t="shared" si="315"/>
        <v>0.27397260273972601</v>
      </c>
      <c r="T875" s="1">
        <f t="shared" si="316"/>
        <v>4.1414141414141459E-2</v>
      </c>
      <c r="U875" s="1">
        <f t="shared" si="317"/>
        <v>0.24762908324552158</v>
      </c>
      <c r="V875" s="1">
        <f t="shared" si="318"/>
        <v>0.75862908324552158</v>
      </c>
      <c r="W875" s="1"/>
      <c r="X875" s="17">
        <f t="shared" si="319"/>
        <v>318.16723361284784</v>
      </c>
      <c r="Y875" s="18">
        <f t="shared" si="320"/>
        <v>2708.5523787535408</v>
      </c>
      <c r="Z875" s="2">
        <f t="shared" si="321"/>
        <v>302.25887193220541</v>
      </c>
      <c r="AA875" s="18">
        <f t="shared" si="322"/>
        <v>2573.1247598158634</v>
      </c>
      <c r="AB875" s="2">
        <f t="shared" si="323"/>
        <v>-330.84223255630133</v>
      </c>
      <c r="AC875" s="2">
        <f t="shared" si="324"/>
        <v>257.31247598158632</v>
      </c>
      <c r="AD875" s="2">
        <f t="shared" si="325"/>
        <v>302.25887193220541</v>
      </c>
      <c r="AE875" s="2">
        <f t="shared" si="326"/>
        <v>-1000</v>
      </c>
      <c r="AF875" s="5">
        <f t="shared" si="327"/>
        <v>0.30000000000000004</v>
      </c>
      <c r="AG875" s="5">
        <f t="shared" si="328"/>
        <v>-1</v>
      </c>
      <c r="AH875" s="3">
        <f t="shared" si="329"/>
        <v>201912</v>
      </c>
      <c r="AI875" s="21">
        <v>1.3</v>
      </c>
      <c r="AJ875" s="21">
        <v>3.65</v>
      </c>
      <c r="AK875" s="21">
        <v>1.29</v>
      </c>
      <c r="AL875" s="21">
        <v>3.7</v>
      </c>
      <c r="AO875">
        <f t="shared" si="330"/>
        <v>-400</v>
      </c>
      <c r="AP875">
        <f>IF(E875&lt;F875,G875,H875)</f>
        <v>24</v>
      </c>
      <c r="AQ875">
        <f>IF(E875&lt;F875,H875,G875)</f>
        <v>12</v>
      </c>
    </row>
    <row r="876" spans="2:43" x14ac:dyDescent="0.25">
      <c r="B876" s="24">
        <v>43821</v>
      </c>
      <c r="C876" s="20" t="s">
        <v>46</v>
      </c>
      <c r="D876" s="20" t="s">
        <v>28</v>
      </c>
      <c r="E876" s="2">
        <v>350</v>
      </c>
      <c r="F876" s="2">
        <v>-454.54545454545462</v>
      </c>
      <c r="G876">
        <v>15</v>
      </c>
      <c r="H876">
        <v>31</v>
      </c>
      <c r="I876" s="9"/>
      <c r="J876" s="2" t="str">
        <f t="shared" si="331"/>
        <v>Baltimore Ravens</v>
      </c>
      <c r="K876" s="2" t="str">
        <f t="shared" si="332"/>
        <v>Cleveland Browns</v>
      </c>
      <c r="L876" s="17">
        <f t="shared" si="333"/>
        <v>-454.54545454545462</v>
      </c>
      <c r="M876" s="18">
        <f t="shared" si="334"/>
        <v>350</v>
      </c>
      <c r="N876" s="4">
        <f t="shared" si="312"/>
        <v>1.2</v>
      </c>
      <c r="O876" s="4">
        <f t="shared" si="313"/>
        <v>4.75</v>
      </c>
      <c r="P876" s="4"/>
      <c r="Q876" s="4"/>
      <c r="R876" s="1">
        <f t="shared" si="314"/>
        <v>0.83333333333333337</v>
      </c>
      <c r="S876" s="1">
        <f t="shared" si="315"/>
        <v>0.21052631578947367</v>
      </c>
      <c r="T876" s="1">
        <f t="shared" si="316"/>
        <v>4.2016806722689037E-2</v>
      </c>
      <c r="U876" s="1">
        <f t="shared" si="317"/>
        <v>0.31140350877192985</v>
      </c>
      <c r="V876" s="1">
        <f t="shared" si="318"/>
        <v>0.82240350877192991</v>
      </c>
      <c r="W876" s="1"/>
      <c r="X876" s="17">
        <f t="shared" si="319"/>
        <v>215.94811954689931</v>
      </c>
      <c r="Y876" s="18">
        <f t="shared" si="320"/>
        <v>3787.1793685900598</v>
      </c>
      <c r="Z876" s="2">
        <f t="shared" si="321"/>
        <v>205.15071356955434</v>
      </c>
      <c r="AA876" s="18">
        <f t="shared" si="322"/>
        <v>3597.8204001605568</v>
      </c>
      <c r="AB876" s="2">
        <f t="shared" si="323"/>
        <v>-487.44651315139578</v>
      </c>
      <c r="AC876" s="2">
        <f t="shared" si="324"/>
        <v>359.7820400160557</v>
      </c>
      <c r="AD876" s="2">
        <f t="shared" si="325"/>
        <v>205.15071356955434</v>
      </c>
      <c r="AE876" s="2">
        <f t="shared" si="326"/>
        <v>-1000</v>
      </c>
      <c r="AF876" s="5">
        <f t="shared" si="327"/>
        <v>0.19999999999999996</v>
      </c>
      <c r="AG876" s="5">
        <f t="shared" si="328"/>
        <v>-1</v>
      </c>
      <c r="AH876" s="3">
        <f t="shared" si="329"/>
        <v>201912</v>
      </c>
      <c r="AI876" s="21">
        <v>4.75</v>
      </c>
      <c r="AJ876" s="21">
        <v>1.2</v>
      </c>
      <c r="AK876" s="21">
        <v>4.5</v>
      </c>
      <c r="AL876" s="21">
        <v>1.22</v>
      </c>
      <c r="AO876">
        <f t="shared" si="330"/>
        <v>-500</v>
      </c>
      <c r="AP876">
        <f>IF(E876&lt;F876,G876,H876)</f>
        <v>31</v>
      </c>
      <c r="AQ876">
        <f>IF(E876&lt;F876,H876,G876)</f>
        <v>15</v>
      </c>
    </row>
    <row r="877" spans="2:43" x14ac:dyDescent="0.25">
      <c r="B877" s="24">
        <v>43821</v>
      </c>
      <c r="C877" s="20" t="s">
        <v>39</v>
      </c>
      <c r="D877" s="20" t="s">
        <v>44</v>
      </c>
      <c r="E877" s="2">
        <v>-303.03030303030295</v>
      </c>
      <c r="F877" s="2">
        <v>240</v>
      </c>
      <c r="G877">
        <v>38</v>
      </c>
      <c r="H877">
        <v>6</v>
      </c>
      <c r="I877" s="9"/>
      <c r="J877" s="2" t="str">
        <f t="shared" si="331"/>
        <v>Indianapolis Colts</v>
      </c>
      <c r="K877" s="2" t="str">
        <f t="shared" si="332"/>
        <v>Carolina Panthers</v>
      </c>
      <c r="L877" s="17">
        <f t="shared" si="333"/>
        <v>-303.03030303030295</v>
      </c>
      <c r="M877" s="18">
        <f t="shared" si="334"/>
        <v>240</v>
      </c>
      <c r="N877" s="4">
        <f t="shared" si="312"/>
        <v>1.37</v>
      </c>
      <c r="O877" s="4">
        <f t="shared" si="313"/>
        <v>3.2</v>
      </c>
      <c r="P877" s="4"/>
      <c r="Q877" s="4"/>
      <c r="R877" s="1">
        <f t="shared" si="314"/>
        <v>0.72992700729927007</v>
      </c>
      <c r="S877" s="1">
        <f t="shared" si="315"/>
        <v>0.3125</v>
      </c>
      <c r="T877" s="1">
        <f t="shared" si="316"/>
        <v>4.0700218818380707E-2</v>
      </c>
      <c r="U877" s="1">
        <f t="shared" si="317"/>
        <v>0.20871350364963503</v>
      </c>
      <c r="V877" s="1">
        <f t="shared" si="318"/>
        <v>0.71971350364963504</v>
      </c>
      <c r="W877" s="1"/>
      <c r="X877" s="17">
        <f t="shared" si="319"/>
        <v>389.44176388110628</v>
      </c>
      <c r="Y877" s="18">
        <f t="shared" si="320"/>
        <v>2256.8044836814311</v>
      </c>
      <c r="Z877" s="2">
        <f t="shared" si="321"/>
        <v>369.96967568705094</v>
      </c>
      <c r="AA877" s="18">
        <f t="shared" si="322"/>
        <v>2143.9642594973593</v>
      </c>
      <c r="AB877" s="2">
        <f t="shared" si="323"/>
        <v>-270.29242278923357</v>
      </c>
      <c r="AC877" s="2">
        <f t="shared" si="324"/>
        <v>214.39642594973594</v>
      </c>
      <c r="AD877" s="2">
        <f t="shared" si="325"/>
        <v>369.96967568705094</v>
      </c>
      <c r="AE877" s="2">
        <f t="shared" si="326"/>
        <v>-1000</v>
      </c>
      <c r="AF877" s="5">
        <f t="shared" si="327"/>
        <v>0.37000000000000011</v>
      </c>
      <c r="AG877" s="5">
        <f t="shared" si="328"/>
        <v>-1</v>
      </c>
      <c r="AH877" s="3">
        <f t="shared" si="329"/>
        <v>201912</v>
      </c>
      <c r="AI877" s="21">
        <v>1.37</v>
      </c>
      <c r="AJ877" s="21">
        <v>3.2</v>
      </c>
      <c r="AK877" s="21">
        <v>1.33</v>
      </c>
      <c r="AL877" s="21">
        <v>3.4</v>
      </c>
      <c r="AO877">
        <f t="shared" si="330"/>
        <v>-400</v>
      </c>
      <c r="AP877">
        <f>IF(E877&lt;F877,G877,H877)</f>
        <v>38</v>
      </c>
      <c r="AQ877">
        <f>IF(E877&lt;F877,H877,G877)</f>
        <v>6</v>
      </c>
    </row>
    <row r="878" spans="2:43" x14ac:dyDescent="0.25">
      <c r="B878" s="24">
        <v>43821</v>
      </c>
      <c r="C878" s="20" t="s">
        <v>30</v>
      </c>
      <c r="D878" s="20" t="s">
        <v>21</v>
      </c>
      <c r="E878" s="2">
        <v>104.99999999999999</v>
      </c>
      <c r="F878" s="2">
        <v>-125</v>
      </c>
      <c r="G878">
        <v>38</v>
      </c>
      <c r="H878">
        <v>35</v>
      </c>
      <c r="I878" s="9"/>
      <c r="J878" s="2" t="str">
        <f t="shared" si="331"/>
        <v>Cincinnati Bengals</v>
      </c>
      <c r="K878" s="2" t="str">
        <f t="shared" si="332"/>
        <v>Miami Dolphins</v>
      </c>
      <c r="L878" s="17">
        <f t="shared" si="333"/>
        <v>-125</v>
      </c>
      <c r="M878" s="18">
        <f t="shared" si="334"/>
        <v>104.99999999999999</v>
      </c>
      <c r="N878" s="4">
        <f t="shared" si="312"/>
        <v>1.95</v>
      </c>
      <c r="O878" s="4">
        <f t="shared" si="313"/>
        <v>1.86</v>
      </c>
      <c r="P878" s="4"/>
      <c r="Q878" s="4"/>
      <c r="R878" s="1">
        <f t="shared" si="314"/>
        <v>0.51282051282051289</v>
      </c>
      <c r="S878" s="1">
        <f t="shared" si="315"/>
        <v>0.5376344086021505</v>
      </c>
      <c r="T878" s="1">
        <f t="shared" si="316"/>
        <v>4.8031496062992063E-2</v>
      </c>
      <c r="U878" s="1">
        <f t="shared" si="317"/>
        <v>1.2406947890818809E-2</v>
      </c>
      <c r="V878" s="1">
        <f t="shared" si="318"/>
        <v>0.4985930521091812</v>
      </c>
      <c r="W878" s="1"/>
      <c r="X878" s="17">
        <f t="shared" si="319"/>
        <v>1005.6436722688655</v>
      </c>
      <c r="Y878" s="18">
        <f t="shared" si="320"/>
        <v>906.79748033936153</v>
      </c>
      <c r="Z878" s="2">
        <f t="shared" si="321"/>
        <v>955.36148865542225</v>
      </c>
      <c r="AA878" s="18">
        <f t="shared" si="322"/>
        <v>861.45760632239342</v>
      </c>
      <c r="AB878" s="2">
        <f t="shared" si="323"/>
        <v>-104.67242105471533</v>
      </c>
      <c r="AC878" s="2">
        <f t="shared" si="324"/>
        <v>-116.08232287472057</v>
      </c>
      <c r="AD878" s="2">
        <f t="shared" si="325"/>
        <v>-1000</v>
      </c>
      <c r="AE878" s="2">
        <f t="shared" si="326"/>
        <v>861.45760632239342</v>
      </c>
      <c r="AF878" s="5">
        <f t="shared" si="327"/>
        <v>-1</v>
      </c>
      <c r="AG878" s="5">
        <f t="shared" si="328"/>
        <v>0.8600000000000001</v>
      </c>
      <c r="AH878" s="3">
        <f t="shared" si="329"/>
        <v>201912</v>
      </c>
      <c r="AI878" s="21">
        <v>1.86</v>
      </c>
      <c r="AJ878" s="21">
        <v>1.95</v>
      </c>
      <c r="AK878" s="21">
        <v>2.0499999999999998</v>
      </c>
      <c r="AL878" s="21">
        <v>1.8</v>
      </c>
      <c r="AO878">
        <f t="shared" si="330"/>
        <v>-130</v>
      </c>
      <c r="AP878">
        <f>IF(E878&lt;F878,G878,H878)</f>
        <v>35</v>
      </c>
      <c r="AQ878">
        <f>IF(E878&lt;F878,H878,G878)</f>
        <v>38</v>
      </c>
    </row>
    <row r="879" spans="2:43" x14ac:dyDescent="0.25">
      <c r="B879" s="24">
        <v>43821</v>
      </c>
      <c r="C879" s="20" t="s">
        <v>42</v>
      </c>
      <c r="D879" s="20" t="s">
        <v>45</v>
      </c>
      <c r="E879" s="2">
        <v>160</v>
      </c>
      <c r="F879" s="2">
        <v>-181.81818181818181</v>
      </c>
      <c r="G879">
        <v>16</v>
      </c>
      <c r="H879">
        <v>10</v>
      </c>
      <c r="I879" s="9"/>
      <c r="J879" s="2" t="str">
        <f t="shared" si="331"/>
        <v>Pittsburgh Steelers</v>
      </c>
      <c r="K879" s="2" t="str">
        <f t="shared" si="332"/>
        <v>New York Jets</v>
      </c>
      <c r="L879" s="17">
        <f t="shared" si="333"/>
        <v>-181.81818181818181</v>
      </c>
      <c r="M879" s="18">
        <f t="shared" si="334"/>
        <v>160</v>
      </c>
      <c r="N879" s="4">
        <f t="shared" si="312"/>
        <v>1.62</v>
      </c>
      <c r="O879" s="4">
        <f t="shared" si="313"/>
        <v>2.4</v>
      </c>
      <c r="P879" s="4"/>
      <c r="Q879" s="4"/>
      <c r="R879" s="1">
        <f t="shared" si="314"/>
        <v>0.61728395061728392</v>
      </c>
      <c r="S879" s="1">
        <f t="shared" si="315"/>
        <v>0.41666666666666669</v>
      </c>
      <c r="T879" s="1">
        <f t="shared" si="316"/>
        <v>3.2835820895522283E-2</v>
      </c>
      <c r="U879" s="1">
        <f t="shared" si="317"/>
        <v>0.10030864197530862</v>
      </c>
      <c r="V879" s="1">
        <f t="shared" si="318"/>
        <v>0.61130864197530865</v>
      </c>
      <c r="W879" s="1"/>
      <c r="X879" s="17">
        <f t="shared" si="319"/>
        <v>635.83488165441463</v>
      </c>
      <c r="Y879" s="18">
        <f t="shared" si="320"/>
        <v>1423.7849094482656</v>
      </c>
      <c r="Z879" s="2">
        <f t="shared" si="321"/>
        <v>604.04313757169382</v>
      </c>
      <c r="AA879" s="18">
        <f t="shared" si="322"/>
        <v>1352.5956639758522</v>
      </c>
      <c r="AB879" s="2">
        <f t="shared" si="323"/>
        <v>-165.55109027810289</v>
      </c>
      <c r="AC879" s="2">
        <f t="shared" si="324"/>
        <v>135.25956639758522</v>
      </c>
      <c r="AD879" s="2">
        <f t="shared" si="325"/>
        <v>-1000</v>
      </c>
      <c r="AE879" s="2">
        <f t="shared" si="326"/>
        <v>1352.5956639758522</v>
      </c>
      <c r="AF879" s="5">
        <f t="shared" si="327"/>
        <v>-1</v>
      </c>
      <c r="AG879" s="5">
        <f t="shared" si="328"/>
        <v>1.4</v>
      </c>
      <c r="AH879" s="3">
        <f t="shared" si="329"/>
        <v>201912</v>
      </c>
      <c r="AI879" s="21">
        <v>2.4</v>
      </c>
      <c r="AJ879" s="21">
        <v>1.62</v>
      </c>
      <c r="AK879" s="21">
        <v>2.6</v>
      </c>
      <c r="AL879" s="21">
        <v>1.55</v>
      </c>
      <c r="AO879">
        <f t="shared" si="330"/>
        <v>-190</v>
      </c>
      <c r="AP879">
        <f>IF(E879&lt;F879,G879,H879)</f>
        <v>10</v>
      </c>
      <c r="AQ879">
        <f>IF(E879&lt;F879,H879,G879)</f>
        <v>16</v>
      </c>
    </row>
    <row r="880" spans="2:43" x14ac:dyDescent="0.25">
      <c r="B880" s="24">
        <v>43821</v>
      </c>
      <c r="C880" s="20" t="s">
        <v>41</v>
      </c>
      <c r="D880" s="20" t="s">
        <v>43</v>
      </c>
      <c r="E880" s="2">
        <v>165</v>
      </c>
      <c r="F880" s="2">
        <v>-185.18518518518516</v>
      </c>
      <c r="G880">
        <v>28</v>
      </c>
      <c r="H880">
        <v>38</v>
      </c>
      <c r="I880" s="9"/>
      <c r="J880" s="2" t="str">
        <f t="shared" si="331"/>
        <v>New Orleans Saints</v>
      </c>
      <c r="K880" s="2" t="str">
        <f t="shared" si="332"/>
        <v>Tennessee Titans</v>
      </c>
      <c r="L880" s="17">
        <f t="shared" si="333"/>
        <v>-185.18518518518516</v>
      </c>
      <c r="M880" s="18">
        <f t="shared" si="334"/>
        <v>165</v>
      </c>
      <c r="N880" s="4">
        <f t="shared" si="312"/>
        <v>1.8</v>
      </c>
      <c r="O880" s="4">
        <f t="shared" si="313"/>
        <v>2.0499999999999998</v>
      </c>
      <c r="P880" s="4"/>
      <c r="Q880" s="4"/>
      <c r="R880" s="1">
        <f t="shared" si="314"/>
        <v>0.55555555555555558</v>
      </c>
      <c r="S880" s="1">
        <f t="shared" si="315"/>
        <v>0.48780487804878053</v>
      </c>
      <c r="T880" s="1">
        <f t="shared" si="316"/>
        <v>4.1558441558441461E-2</v>
      </c>
      <c r="U880" s="1">
        <f t="shared" si="317"/>
        <v>3.3875338753387524E-2</v>
      </c>
      <c r="V880" s="1">
        <f t="shared" si="318"/>
        <v>0.54487533875338756</v>
      </c>
      <c r="W880" s="1"/>
      <c r="X880" s="17">
        <f t="shared" si="319"/>
        <v>835.28218085238643</v>
      </c>
      <c r="Y880" s="18">
        <f t="shared" si="320"/>
        <v>1090.9993667390718</v>
      </c>
      <c r="Z880" s="2">
        <f t="shared" si="321"/>
        <v>793.51807180976709</v>
      </c>
      <c r="AA880" s="18">
        <f t="shared" si="322"/>
        <v>1036.449398402118</v>
      </c>
      <c r="AB880" s="2">
        <f t="shared" si="323"/>
        <v>-126.02107444375048</v>
      </c>
      <c r="AC880" s="2">
        <f t="shared" si="324"/>
        <v>103.6449398402118</v>
      </c>
      <c r="AD880" s="2">
        <f t="shared" si="325"/>
        <v>793.51807180976709</v>
      </c>
      <c r="AE880" s="2">
        <f t="shared" si="326"/>
        <v>-1000</v>
      </c>
      <c r="AF880" s="5">
        <f t="shared" si="327"/>
        <v>0.8</v>
      </c>
      <c r="AG880" s="5">
        <f t="shared" si="328"/>
        <v>-1</v>
      </c>
      <c r="AH880" s="3">
        <f t="shared" si="329"/>
        <v>201912</v>
      </c>
      <c r="AI880" s="21">
        <v>2.0499999999999998</v>
      </c>
      <c r="AJ880" s="21">
        <v>1.8</v>
      </c>
      <c r="AK880" s="21">
        <v>2.65</v>
      </c>
      <c r="AL880" s="21">
        <v>1.54</v>
      </c>
      <c r="AO880">
        <f t="shared" si="330"/>
        <v>-190</v>
      </c>
      <c r="AP880">
        <f>IF(E880&lt;F880,G880,H880)</f>
        <v>38</v>
      </c>
      <c r="AQ880">
        <f>IF(E880&lt;F880,H880,G880)</f>
        <v>28</v>
      </c>
    </row>
    <row r="881" spans="2:43" x14ac:dyDescent="0.25">
      <c r="B881" s="24">
        <v>43821</v>
      </c>
      <c r="C881" s="20" t="s">
        <v>53</v>
      </c>
      <c r="D881" s="20" t="s">
        <v>25</v>
      </c>
      <c r="E881" s="2">
        <v>100</v>
      </c>
      <c r="F881" s="2">
        <v>-120.48192771084337</v>
      </c>
      <c r="G881">
        <v>35</v>
      </c>
      <c r="H881">
        <v>41</v>
      </c>
      <c r="I881" s="9"/>
      <c r="J881" s="2" t="str">
        <f t="shared" si="331"/>
        <v>New York Giants</v>
      </c>
      <c r="K881" s="2" t="str">
        <f t="shared" si="332"/>
        <v>Washington Redskins</v>
      </c>
      <c r="L881" s="17">
        <f t="shared" si="333"/>
        <v>-120.48192771084337</v>
      </c>
      <c r="M881" s="18">
        <f t="shared" si="334"/>
        <v>100</v>
      </c>
      <c r="N881" s="4">
        <f t="shared" si="312"/>
        <v>2.15</v>
      </c>
      <c r="O881" s="4">
        <f t="shared" si="313"/>
        <v>1.74</v>
      </c>
      <c r="P881" s="4"/>
      <c r="Q881" s="4"/>
      <c r="R881" s="1">
        <f t="shared" si="314"/>
        <v>0.46511627906976744</v>
      </c>
      <c r="S881" s="1">
        <f t="shared" si="315"/>
        <v>0.57471264367816088</v>
      </c>
      <c r="T881" s="1">
        <f t="shared" si="316"/>
        <v>3.8303341902313659E-2</v>
      </c>
      <c r="U881" s="1">
        <f t="shared" si="317"/>
        <v>5.4798182304196724E-2</v>
      </c>
      <c r="V881" s="1">
        <f t="shared" si="318"/>
        <v>0.45620181769580326</v>
      </c>
      <c r="W881" s="1"/>
      <c r="X881" s="17">
        <f t="shared" si="319"/>
        <v>1192.0123094879971</v>
      </c>
      <c r="Y881" s="18">
        <f t="shared" si="320"/>
        <v>763.39939290006168</v>
      </c>
      <c r="Z881" s="2">
        <f t="shared" si="321"/>
        <v>1132.4116940135971</v>
      </c>
      <c r="AA881" s="18">
        <f t="shared" si="322"/>
        <v>725.22942325505858</v>
      </c>
      <c r="AB881" s="2">
        <f t="shared" si="323"/>
        <v>113.24116940135971</v>
      </c>
      <c r="AC881" s="2">
        <f t="shared" si="324"/>
        <v>-137.88740058445015</v>
      </c>
      <c r="AD881" s="2">
        <f t="shared" si="325"/>
        <v>1132.4116940135971</v>
      </c>
      <c r="AE881" s="2">
        <f t="shared" si="326"/>
        <v>-1000</v>
      </c>
      <c r="AF881" s="5">
        <f t="shared" si="327"/>
        <v>1.1499999999999999</v>
      </c>
      <c r="AG881" s="5">
        <f t="shared" si="328"/>
        <v>-1</v>
      </c>
      <c r="AH881" s="3">
        <f t="shared" si="329"/>
        <v>201912</v>
      </c>
      <c r="AI881" s="21">
        <v>1.74</v>
      </c>
      <c r="AJ881" s="21">
        <v>2.15</v>
      </c>
      <c r="AK881" s="21">
        <v>2</v>
      </c>
      <c r="AL881" s="21">
        <v>1.83</v>
      </c>
      <c r="AO881">
        <f t="shared" si="330"/>
        <v>-130</v>
      </c>
      <c r="AP881">
        <f>IF(E881&lt;F881,G881,H881)</f>
        <v>41</v>
      </c>
      <c r="AQ881">
        <f>IF(E881&lt;F881,H881,G881)</f>
        <v>35</v>
      </c>
    </row>
    <row r="882" spans="2:43" x14ac:dyDescent="0.25">
      <c r="B882" s="24">
        <v>43820</v>
      </c>
      <c r="C882" s="20" t="s">
        <v>22</v>
      </c>
      <c r="D882" s="20" t="s">
        <v>47</v>
      </c>
      <c r="E882" s="2">
        <v>-322.58064516129025</v>
      </c>
      <c r="F882" s="2">
        <v>260</v>
      </c>
      <c r="G882">
        <v>34</v>
      </c>
      <c r="H882">
        <v>31</v>
      </c>
      <c r="I882" s="9"/>
      <c r="J882" s="2" t="str">
        <f t="shared" si="331"/>
        <v>San Francisco 49ers</v>
      </c>
      <c r="K882" s="2" t="str">
        <f t="shared" si="332"/>
        <v>Los Angeles Rams</v>
      </c>
      <c r="L882" s="17">
        <f t="shared" si="333"/>
        <v>-322.58064516129025</v>
      </c>
      <c r="M882" s="18">
        <f t="shared" si="334"/>
        <v>260</v>
      </c>
      <c r="N882" s="4">
        <f t="shared" si="312"/>
        <v>1.37</v>
      </c>
      <c r="O882" s="4">
        <f t="shared" si="313"/>
        <v>3.2</v>
      </c>
      <c r="P882" s="4"/>
      <c r="Q882" s="4"/>
      <c r="R882" s="1">
        <f t="shared" si="314"/>
        <v>0.72992700729927007</v>
      </c>
      <c r="S882" s="1">
        <f t="shared" si="315"/>
        <v>0.3125</v>
      </c>
      <c r="T882" s="1">
        <f t="shared" si="316"/>
        <v>4.0700218818380707E-2</v>
      </c>
      <c r="U882" s="1">
        <f t="shared" si="317"/>
        <v>0.20871350364963503</v>
      </c>
      <c r="V882" s="1">
        <f t="shared" si="318"/>
        <v>0.71971350364963504</v>
      </c>
      <c r="W882" s="1"/>
      <c r="X882" s="17">
        <f t="shared" si="319"/>
        <v>389.44176388110628</v>
      </c>
      <c r="Y882" s="18">
        <f t="shared" si="320"/>
        <v>2256.8044836814311</v>
      </c>
      <c r="Z882" s="2">
        <f t="shared" si="321"/>
        <v>369.96967568705094</v>
      </c>
      <c r="AA882" s="18">
        <f t="shared" si="322"/>
        <v>2143.9642594973593</v>
      </c>
      <c r="AB882" s="2">
        <f t="shared" si="323"/>
        <v>-270.29242278923357</v>
      </c>
      <c r="AC882" s="2">
        <f t="shared" si="324"/>
        <v>214.39642594973594</v>
      </c>
      <c r="AD882" s="2">
        <f t="shared" si="325"/>
        <v>369.96967568705094</v>
      </c>
      <c r="AE882" s="2">
        <f t="shared" si="326"/>
        <v>-1000</v>
      </c>
      <c r="AF882" s="5">
        <f t="shared" si="327"/>
        <v>0.37000000000000011</v>
      </c>
      <c r="AG882" s="5">
        <f t="shared" si="328"/>
        <v>-1</v>
      </c>
      <c r="AH882" s="3">
        <f t="shared" si="329"/>
        <v>201912</v>
      </c>
      <c r="AI882" s="21">
        <v>1.37</v>
      </c>
      <c r="AJ882" s="21">
        <v>3.2</v>
      </c>
      <c r="AK882" s="21">
        <v>1.31</v>
      </c>
      <c r="AL882" s="21">
        <v>3.6</v>
      </c>
      <c r="AO882">
        <f t="shared" si="330"/>
        <v>-400</v>
      </c>
      <c r="AP882">
        <f>IF(E882&lt;F882,G882,H882)</f>
        <v>34</v>
      </c>
      <c r="AQ882">
        <f>IF(E882&lt;F882,H882,G882)</f>
        <v>31</v>
      </c>
    </row>
    <row r="883" spans="2:43" x14ac:dyDescent="0.25">
      <c r="B883" s="24">
        <v>43820</v>
      </c>
      <c r="C883" s="20" t="s">
        <v>36</v>
      </c>
      <c r="D883" s="20" t="s">
        <v>24</v>
      </c>
      <c r="E883" s="2">
        <v>-294.11764705882348</v>
      </c>
      <c r="F883" s="2">
        <v>235</v>
      </c>
      <c r="G883">
        <v>24</v>
      </c>
      <c r="H883">
        <v>17</v>
      </c>
      <c r="I883" s="9"/>
      <c r="J883" s="2" t="str">
        <f t="shared" si="331"/>
        <v>New England Patriots</v>
      </c>
      <c r="K883" s="2" t="str">
        <f t="shared" si="332"/>
        <v>Buffalo Bills</v>
      </c>
      <c r="L883" s="17">
        <f t="shared" si="333"/>
        <v>-294.11764705882348</v>
      </c>
      <c r="M883" s="18">
        <f t="shared" si="334"/>
        <v>235</v>
      </c>
      <c r="N883" s="4">
        <f t="shared" si="312"/>
        <v>1.36</v>
      </c>
      <c r="O883" s="4">
        <f t="shared" si="313"/>
        <v>3.25</v>
      </c>
      <c r="P883" s="4"/>
      <c r="Q883" s="4"/>
      <c r="R883" s="1">
        <f t="shared" si="314"/>
        <v>0.73529411764705876</v>
      </c>
      <c r="S883" s="1">
        <f t="shared" si="315"/>
        <v>0.30769230769230771</v>
      </c>
      <c r="T883" s="1">
        <f t="shared" si="316"/>
        <v>4.1214750542299394E-2</v>
      </c>
      <c r="U883" s="1">
        <f t="shared" si="317"/>
        <v>0.21380090497737553</v>
      </c>
      <c r="V883" s="1">
        <f t="shared" si="318"/>
        <v>0.72480090497737559</v>
      </c>
      <c r="W883" s="1"/>
      <c r="X883" s="17">
        <f t="shared" si="319"/>
        <v>379.68922656245121</v>
      </c>
      <c r="Y883" s="18">
        <f t="shared" si="320"/>
        <v>2309.6629804910967</v>
      </c>
      <c r="Z883" s="2">
        <f t="shared" si="321"/>
        <v>360.70476523432865</v>
      </c>
      <c r="AA883" s="18">
        <f t="shared" si="322"/>
        <v>2194.1798314665416</v>
      </c>
      <c r="AB883" s="2">
        <f t="shared" si="323"/>
        <v>-277.23503995029256</v>
      </c>
      <c r="AC883" s="2">
        <f t="shared" si="324"/>
        <v>219.41798314665417</v>
      </c>
      <c r="AD883" s="2">
        <f t="shared" si="325"/>
        <v>360.70476523432865</v>
      </c>
      <c r="AE883" s="2">
        <f t="shared" si="326"/>
        <v>-1000</v>
      </c>
      <c r="AF883" s="5">
        <f t="shared" si="327"/>
        <v>0.3600000000000001</v>
      </c>
      <c r="AG883" s="5">
        <f t="shared" si="328"/>
        <v>-1</v>
      </c>
      <c r="AH883" s="3">
        <f t="shared" si="329"/>
        <v>201912</v>
      </c>
      <c r="AI883" s="21">
        <v>1.36</v>
      </c>
      <c r="AJ883" s="21">
        <v>3.25</v>
      </c>
      <c r="AK883" s="21">
        <v>1.34</v>
      </c>
      <c r="AL883" s="21">
        <v>3.35</v>
      </c>
      <c r="AO883">
        <f t="shared" si="330"/>
        <v>-300</v>
      </c>
      <c r="AP883">
        <f>IF(E883&lt;F883,G883,H883)</f>
        <v>24</v>
      </c>
      <c r="AQ883">
        <f>IF(E883&lt;F883,H883,G883)</f>
        <v>17</v>
      </c>
    </row>
    <row r="884" spans="2:43" x14ac:dyDescent="0.25">
      <c r="B884" s="24">
        <v>43820</v>
      </c>
      <c r="C884" s="20" t="s">
        <v>27</v>
      </c>
      <c r="D884" s="20" t="s">
        <v>40</v>
      </c>
      <c r="E884" s="2">
        <v>140</v>
      </c>
      <c r="F884" s="2">
        <v>-161.29032258064512</v>
      </c>
      <c r="G884">
        <v>20</v>
      </c>
      <c r="H884">
        <v>23</v>
      </c>
      <c r="I884" s="9"/>
      <c r="J884" s="2" t="str">
        <f t="shared" si="331"/>
        <v>Houston Texans</v>
      </c>
      <c r="K884" s="2" t="str">
        <f t="shared" si="332"/>
        <v>Tampa Bay Buccaneers</v>
      </c>
      <c r="L884" s="17">
        <f t="shared" si="333"/>
        <v>-161.29032258064512</v>
      </c>
      <c r="M884" s="18">
        <f t="shared" si="334"/>
        <v>140</v>
      </c>
      <c r="N884" s="4">
        <f t="shared" si="312"/>
        <v>1.83</v>
      </c>
      <c r="O884" s="4">
        <f t="shared" si="313"/>
        <v>2</v>
      </c>
      <c r="P884" s="4"/>
      <c r="Q884" s="4"/>
      <c r="R884" s="1">
        <f t="shared" si="314"/>
        <v>0.54644808743169393</v>
      </c>
      <c r="S884" s="1">
        <f t="shared" si="315"/>
        <v>0.5</v>
      </c>
      <c r="T884" s="1">
        <f t="shared" si="316"/>
        <v>4.4386422976501305E-2</v>
      </c>
      <c r="U884" s="1">
        <f t="shared" si="317"/>
        <v>2.3224043715846965E-2</v>
      </c>
      <c r="V884" s="1">
        <f t="shared" si="318"/>
        <v>0.53422404371584697</v>
      </c>
      <c r="W884" s="1"/>
      <c r="X884" s="17">
        <f t="shared" si="319"/>
        <v>871.87381729284084</v>
      </c>
      <c r="Y884" s="18">
        <f t="shared" si="320"/>
        <v>1045.6626202421151</v>
      </c>
      <c r="Z884" s="2">
        <f t="shared" si="321"/>
        <v>828.28012642819874</v>
      </c>
      <c r="AA884" s="18">
        <f t="shared" si="322"/>
        <v>993.3794892300092</v>
      </c>
      <c r="AB884" s="2">
        <f t="shared" si="323"/>
        <v>-120.73210114461043</v>
      </c>
      <c r="AC884" s="2">
        <f t="shared" si="324"/>
        <v>-100.66646340515068</v>
      </c>
      <c r="AD884" s="2">
        <f t="shared" si="325"/>
        <v>828.28012642819874</v>
      </c>
      <c r="AE884" s="2">
        <f t="shared" si="326"/>
        <v>-1000</v>
      </c>
      <c r="AF884" s="5">
        <f t="shared" si="327"/>
        <v>0.83000000000000007</v>
      </c>
      <c r="AG884" s="5">
        <f t="shared" si="328"/>
        <v>-1</v>
      </c>
      <c r="AH884" s="3">
        <f t="shared" si="329"/>
        <v>201912</v>
      </c>
      <c r="AI884" s="21">
        <v>2</v>
      </c>
      <c r="AJ884" s="21">
        <v>1.83</v>
      </c>
      <c r="AK884" s="21">
        <v>2.4</v>
      </c>
      <c r="AL884" s="21">
        <v>1.62</v>
      </c>
      <c r="AO884">
        <f t="shared" si="330"/>
        <v>-170</v>
      </c>
      <c r="AP884">
        <f>IF(E884&lt;F884,G884,H884)</f>
        <v>23</v>
      </c>
      <c r="AQ884">
        <f>IF(E884&lt;F884,H884,G884)</f>
        <v>20</v>
      </c>
    </row>
    <row r="885" spans="2:43" x14ac:dyDescent="0.25">
      <c r="B885" s="24">
        <v>43815</v>
      </c>
      <c r="C885" s="20" t="s">
        <v>43</v>
      </c>
      <c r="D885" s="20" t="s">
        <v>39</v>
      </c>
      <c r="E885" s="2">
        <v>-384.61538461538458</v>
      </c>
      <c r="F885" s="2">
        <v>300</v>
      </c>
      <c r="G885">
        <v>34</v>
      </c>
      <c r="H885">
        <v>7</v>
      </c>
      <c r="I885" s="9"/>
      <c r="J885" s="2" t="str">
        <f t="shared" si="331"/>
        <v>New Orleans Saints</v>
      </c>
      <c r="K885" s="2" t="str">
        <f t="shared" si="332"/>
        <v>Indianapolis Colts</v>
      </c>
      <c r="L885" s="17">
        <f t="shared" si="333"/>
        <v>-384.61538461538458</v>
      </c>
      <c r="M885" s="18">
        <f t="shared" si="334"/>
        <v>300</v>
      </c>
      <c r="N885" s="4">
        <f t="shared" si="312"/>
        <v>1.27</v>
      </c>
      <c r="O885" s="4">
        <f t="shared" si="313"/>
        <v>3.8</v>
      </c>
      <c r="P885" s="4"/>
      <c r="Q885" s="4"/>
      <c r="R885" s="1">
        <f t="shared" si="314"/>
        <v>0.78740157480314954</v>
      </c>
      <c r="S885" s="1">
        <f t="shared" si="315"/>
        <v>0.26315789473684209</v>
      </c>
      <c r="T885" s="1">
        <f t="shared" si="316"/>
        <v>4.8126232741617536E-2</v>
      </c>
      <c r="U885" s="1">
        <f t="shared" si="317"/>
        <v>0.26212184003315375</v>
      </c>
      <c r="V885" s="1">
        <f t="shared" si="318"/>
        <v>0.77312184003315376</v>
      </c>
      <c r="W885" s="1"/>
      <c r="X885" s="17">
        <f t="shared" si="319"/>
        <v>293.45718645992071</v>
      </c>
      <c r="Y885" s="18">
        <f t="shared" si="320"/>
        <v>2909.583445130711</v>
      </c>
      <c r="Z885" s="2">
        <f t="shared" si="321"/>
        <v>278.78432713692467</v>
      </c>
      <c r="AA885" s="18">
        <f t="shared" si="322"/>
        <v>2764.1042728741754</v>
      </c>
      <c r="AB885" s="2">
        <f t="shared" si="323"/>
        <v>-358.70022187755586</v>
      </c>
      <c r="AC885" s="2">
        <f t="shared" si="324"/>
        <v>276.41042728741752</v>
      </c>
      <c r="AD885" s="2">
        <f t="shared" si="325"/>
        <v>278.78432713692467</v>
      </c>
      <c r="AE885" s="2">
        <f t="shared" si="326"/>
        <v>-1000</v>
      </c>
      <c r="AF885" s="5">
        <f t="shared" si="327"/>
        <v>0.27</v>
      </c>
      <c r="AG885" s="5">
        <f t="shared" si="328"/>
        <v>-1</v>
      </c>
      <c r="AH885" s="3">
        <f t="shared" si="329"/>
        <v>201912</v>
      </c>
      <c r="AI885" s="21">
        <v>1.27</v>
      </c>
      <c r="AJ885" s="21">
        <v>3.8</v>
      </c>
      <c r="AK885" s="21">
        <v>1.26</v>
      </c>
      <c r="AL885" s="21">
        <v>4</v>
      </c>
      <c r="AO885">
        <f t="shared" si="330"/>
        <v>-400</v>
      </c>
      <c r="AP885">
        <f>IF(E885&lt;F885,G885,H885)</f>
        <v>34</v>
      </c>
      <c r="AQ885">
        <f>IF(E885&lt;F885,H885,G885)</f>
        <v>7</v>
      </c>
    </row>
    <row r="886" spans="2:43" x14ac:dyDescent="0.25">
      <c r="B886" s="24">
        <v>43814</v>
      </c>
      <c r="C886" s="20" t="s">
        <v>45</v>
      </c>
      <c r="D886" s="20" t="s">
        <v>24</v>
      </c>
      <c r="E886" s="2">
        <v>-116.27906976744185</v>
      </c>
      <c r="F886" s="2">
        <v>-105.26315789473685</v>
      </c>
      <c r="G886">
        <v>10</v>
      </c>
      <c r="H886">
        <v>17</v>
      </c>
      <c r="I886" s="9"/>
      <c r="J886" s="2" t="str">
        <f t="shared" si="331"/>
        <v>Pittsburgh Steelers</v>
      </c>
      <c r="K886" s="2" t="str">
        <f t="shared" si="332"/>
        <v>Buffalo Bills</v>
      </c>
      <c r="L886" s="17">
        <f t="shared" si="333"/>
        <v>-116.27906976744185</v>
      </c>
      <c r="M886" s="18">
        <f t="shared" si="334"/>
        <v>-105.26315789473685</v>
      </c>
      <c r="N886" s="4">
        <f t="shared" si="312"/>
        <v>1.8</v>
      </c>
      <c r="O886" s="4">
        <f t="shared" si="313"/>
        <v>2.0499999999999998</v>
      </c>
      <c r="P886" s="4"/>
      <c r="Q886" s="4"/>
      <c r="R886" s="1">
        <f t="shared" si="314"/>
        <v>0.55555555555555558</v>
      </c>
      <c r="S886" s="1">
        <f t="shared" si="315"/>
        <v>0.48780487804878053</v>
      </c>
      <c r="T886" s="1">
        <f t="shared" si="316"/>
        <v>4.1558441558441461E-2</v>
      </c>
      <c r="U886" s="1">
        <f t="shared" si="317"/>
        <v>3.3875338753387524E-2</v>
      </c>
      <c r="V886" s="1">
        <f t="shared" si="318"/>
        <v>0.54487533875338756</v>
      </c>
      <c r="W886" s="1"/>
      <c r="X886" s="17">
        <f t="shared" si="319"/>
        <v>835.28218085238643</v>
      </c>
      <c r="Y886" s="18">
        <f t="shared" si="320"/>
        <v>1090.9993667390718</v>
      </c>
      <c r="Z886" s="2">
        <f t="shared" si="321"/>
        <v>793.51807180976709</v>
      </c>
      <c r="AA886" s="18">
        <f t="shared" si="322"/>
        <v>1036.449398402118</v>
      </c>
      <c r="AB886" s="2">
        <f t="shared" si="323"/>
        <v>-126.02107444375048</v>
      </c>
      <c r="AC886" s="2">
        <f t="shared" si="324"/>
        <v>103.6449398402118</v>
      </c>
      <c r="AD886" s="2">
        <f t="shared" si="325"/>
        <v>-1000</v>
      </c>
      <c r="AE886" s="2">
        <f t="shared" si="326"/>
        <v>1036.449398402118</v>
      </c>
      <c r="AF886" s="5">
        <f t="shared" si="327"/>
        <v>-1</v>
      </c>
      <c r="AG886" s="5">
        <f t="shared" si="328"/>
        <v>1.0499999999999998</v>
      </c>
      <c r="AH886" s="3">
        <f t="shared" si="329"/>
        <v>201912</v>
      </c>
      <c r="AI886" s="21">
        <v>1.8</v>
      </c>
      <c r="AJ886" s="21">
        <v>2.0499999999999998</v>
      </c>
      <c r="AK886" s="21">
        <v>1.86</v>
      </c>
      <c r="AL886" s="21">
        <v>1.95</v>
      </c>
      <c r="AO886">
        <f t="shared" si="330"/>
        <v>-120</v>
      </c>
      <c r="AP886">
        <f>IF(E886&lt;F886,G886,H886)</f>
        <v>10</v>
      </c>
      <c r="AQ886">
        <f>IF(E886&lt;F886,H886,G886)</f>
        <v>17</v>
      </c>
    </row>
    <row r="887" spans="2:43" x14ac:dyDescent="0.25">
      <c r="B887" s="24">
        <v>43814</v>
      </c>
      <c r="C887" s="20" t="s">
        <v>23</v>
      </c>
      <c r="D887" s="20" t="s">
        <v>47</v>
      </c>
      <c r="E887" s="2">
        <v>-105.26315789473685</v>
      </c>
      <c r="F887" s="2">
        <v>-116.27906976744185</v>
      </c>
      <c r="G887">
        <v>44</v>
      </c>
      <c r="H887">
        <v>21</v>
      </c>
      <c r="I887" s="9"/>
      <c r="J887" s="2" t="str">
        <f t="shared" si="331"/>
        <v>Los Angeles Rams</v>
      </c>
      <c r="K887" s="2" t="str">
        <f t="shared" si="332"/>
        <v>Dallas Cowboys</v>
      </c>
      <c r="L887" s="17">
        <f t="shared" si="333"/>
        <v>-116.27906976744185</v>
      </c>
      <c r="M887" s="18">
        <f t="shared" si="334"/>
        <v>-105.26315789473685</v>
      </c>
      <c r="N887" s="4">
        <f t="shared" si="312"/>
        <v>1.71</v>
      </c>
      <c r="O887" s="4">
        <f t="shared" si="313"/>
        <v>2.2000000000000002</v>
      </c>
      <c r="P887" s="4"/>
      <c r="Q887" s="4"/>
      <c r="R887" s="1">
        <f t="shared" si="314"/>
        <v>0.58479532163742687</v>
      </c>
      <c r="S887" s="1">
        <f t="shared" si="315"/>
        <v>0.45454545454545453</v>
      </c>
      <c r="T887" s="1">
        <f t="shared" si="316"/>
        <v>3.7851662404092101E-2</v>
      </c>
      <c r="U887" s="1">
        <f t="shared" si="317"/>
        <v>6.5124933545986169E-2</v>
      </c>
      <c r="V887" s="1">
        <f t="shared" si="318"/>
        <v>0.57612493354598615</v>
      </c>
      <c r="W887" s="1"/>
      <c r="X887" s="17">
        <f t="shared" si="319"/>
        <v>735.73463284275692</v>
      </c>
      <c r="Y887" s="18">
        <f t="shared" si="320"/>
        <v>1235.8449349286186</v>
      </c>
      <c r="Z887" s="2">
        <f t="shared" si="321"/>
        <v>698.94790120061907</v>
      </c>
      <c r="AA887" s="18">
        <f t="shared" si="322"/>
        <v>1174.0526881821877</v>
      </c>
      <c r="AB887" s="2">
        <f t="shared" si="323"/>
        <v>-143.07218009843768</v>
      </c>
      <c r="AC887" s="2">
        <f t="shared" si="324"/>
        <v>117.40526881821877</v>
      </c>
      <c r="AD887" s="2">
        <f t="shared" si="325"/>
        <v>-1000</v>
      </c>
      <c r="AE887" s="2">
        <f t="shared" si="326"/>
        <v>1174.0526881821877</v>
      </c>
      <c r="AF887" s="5">
        <f t="shared" si="327"/>
        <v>-1</v>
      </c>
      <c r="AG887" s="5">
        <f t="shared" si="328"/>
        <v>1.2000000000000002</v>
      </c>
      <c r="AH887" s="3">
        <f t="shared" si="329"/>
        <v>201912</v>
      </c>
      <c r="AI887" s="21">
        <v>1.71</v>
      </c>
      <c r="AJ887" s="21">
        <v>2.2000000000000002</v>
      </c>
      <c r="AK887" s="21">
        <v>1.95</v>
      </c>
      <c r="AL887" s="21">
        <v>1.86</v>
      </c>
      <c r="AO887">
        <f t="shared" si="330"/>
        <v>-120</v>
      </c>
      <c r="AP887">
        <f>IF(E887&lt;F887,G887,H887)</f>
        <v>21</v>
      </c>
      <c r="AQ887">
        <f>IF(E887&lt;F887,H887,G887)</f>
        <v>44</v>
      </c>
    </row>
    <row r="888" spans="2:43" x14ac:dyDescent="0.25">
      <c r="B888" s="24">
        <v>43814</v>
      </c>
      <c r="C888" s="20" t="s">
        <v>22</v>
      </c>
      <c r="D888" s="20" t="s">
        <v>35</v>
      </c>
      <c r="E888" s="2">
        <v>-500.00000000000011</v>
      </c>
      <c r="F888" s="2">
        <v>375</v>
      </c>
      <c r="G888">
        <v>22</v>
      </c>
      <c r="H888">
        <v>29</v>
      </c>
      <c r="I888" s="9"/>
      <c r="J888" s="2" t="str">
        <f t="shared" si="331"/>
        <v>San Francisco 49ers</v>
      </c>
      <c r="K888" s="2" t="str">
        <f t="shared" si="332"/>
        <v>Atlanta Falcons</v>
      </c>
      <c r="L888" s="17">
        <f t="shared" si="333"/>
        <v>-500.00000000000011</v>
      </c>
      <c r="M888" s="18">
        <f t="shared" si="334"/>
        <v>375</v>
      </c>
      <c r="N888" s="4">
        <f t="shared" si="312"/>
        <v>1.2</v>
      </c>
      <c r="O888" s="4">
        <f t="shared" si="313"/>
        <v>4.75</v>
      </c>
      <c r="P888" s="4"/>
      <c r="Q888" s="4"/>
      <c r="R888" s="1">
        <f t="shared" si="314"/>
        <v>0.83333333333333337</v>
      </c>
      <c r="S888" s="1">
        <f t="shared" si="315"/>
        <v>0.21052631578947367</v>
      </c>
      <c r="T888" s="1">
        <f t="shared" si="316"/>
        <v>4.2016806722689037E-2</v>
      </c>
      <c r="U888" s="1">
        <f t="shared" si="317"/>
        <v>0.31140350877192985</v>
      </c>
      <c r="V888" s="1">
        <f t="shared" si="318"/>
        <v>0.82240350877192991</v>
      </c>
      <c r="W888" s="1"/>
      <c r="X888" s="17">
        <f t="shared" si="319"/>
        <v>215.94811954689931</v>
      </c>
      <c r="Y888" s="18">
        <f t="shared" si="320"/>
        <v>3787.1793685900598</v>
      </c>
      <c r="Z888" s="2">
        <f t="shared" si="321"/>
        <v>205.15071356955434</v>
      </c>
      <c r="AA888" s="18">
        <f t="shared" si="322"/>
        <v>3597.8204001605568</v>
      </c>
      <c r="AB888" s="2">
        <f t="shared" si="323"/>
        <v>-487.44651315139578</v>
      </c>
      <c r="AC888" s="2">
        <f t="shared" si="324"/>
        <v>359.7820400160557</v>
      </c>
      <c r="AD888" s="2">
        <f t="shared" si="325"/>
        <v>-1000</v>
      </c>
      <c r="AE888" s="2">
        <f t="shared" si="326"/>
        <v>3597.8204001605568</v>
      </c>
      <c r="AF888" s="5">
        <f t="shared" si="327"/>
        <v>-1</v>
      </c>
      <c r="AG888" s="5">
        <f t="shared" si="328"/>
        <v>3.75</v>
      </c>
      <c r="AH888" s="3">
        <f t="shared" si="329"/>
        <v>201912</v>
      </c>
      <c r="AI888" s="21">
        <v>1.2</v>
      </c>
      <c r="AJ888" s="21">
        <v>4.75</v>
      </c>
      <c r="AK888" s="21">
        <v>1.2</v>
      </c>
      <c r="AL888" s="21">
        <v>4.75</v>
      </c>
      <c r="AO888">
        <f t="shared" si="330"/>
        <v>-500</v>
      </c>
      <c r="AP888">
        <f>IF(E888&lt;F888,G888,H888)</f>
        <v>22</v>
      </c>
      <c r="AQ888">
        <f>IF(E888&lt;F888,H888,G888)</f>
        <v>29</v>
      </c>
    </row>
    <row r="889" spans="2:43" x14ac:dyDescent="0.25">
      <c r="B889" s="24">
        <v>43814</v>
      </c>
      <c r="C889" s="20" t="s">
        <v>48</v>
      </c>
      <c r="D889" s="20" t="s">
        <v>46</v>
      </c>
      <c r="E889" s="2">
        <v>140</v>
      </c>
      <c r="F889" s="2">
        <v>-161.29032258064512</v>
      </c>
      <c r="G889">
        <v>38</v>
      </c>
      <c r="H889">
        <v>24</v>
      </c>
      <c r="I889" s="9"/>
      <c r="J889" s="2" t="str">
        <f t="shared" si="331"/>
        <v>Cleveland Browns</v>
      </c>
      <c r="K889" s="2" t="str">
        <f t="shared" si="332"/>
        <v>Arizona Cardinals</v>
      </c>
      <c r="L889" s="17">
        <f t="shared" si="333"/>
        <v>-161.29032258064512</v>
      </c>
      <c r="M889" s="18">
        <f t="shared" si="334"/>
        <v>140</v>
      </c>
      <c r="N889" s="4">
        <f t="shared" si="312"/>
        <v>1.74</v>
      </c>
      <c r="O889" s="4">
        <f t="shared" si="313"/>
        <v>2.15</v>
      </c>
      <c r="P889" s="4"/>
      <c r="Q889" s="4"/>
      <c r="R889" s="1">
        <f t="shared" si="314"/>
        <v>0.57471264367816088</v>
      </c>
      <c r="S889" s="1">
        <f t="shared" si="315"/>
        <v>0.46511627906976744</v>
      </c>
      <c r="T889" s="1">
        <f t="shared" si="316"/>
        <v>3.8303341902313659E-2</v>
      </c>
      <c r="U889" s="1">
        <f t="shared" si="317"/>
        <v>5.4798182304196724E-2</v>
      </c>
      <c r="V889" s="1">
        <f t="shared" si="318"/>
        <v>0.56579818230419676</v>
      </c>
      <c r="W889" s="1"/>
      <c r="X889" s="17">
        <f t="shared" si="319"/>
        <v>767.41465645493759</v>
      </c>
      <c r="Y889" s="18">
        <f t="shared" si="320"/>
        <v>1185.8985221458363</v>
      </c>
      <c r="Z889" s="2">
        <f t="shared" si="321"/>
        <v>729.04392363219063</v>
      </c>
      <c r="AA889" s="18">
        <f t="shared" si="322"/>
        <v>1126.6035960385445</v>
      </c>
      <c r="AB889" s="2">
        <f t="shared" si="323"/>
        <v>-137.16594673992637</v>
      </c>
      <c r="AC889" s="2">
        <f t="shared" si="324"/>
        <v>112.66035960385446</v>
      </c>
      <c r="AD889" s="2">
        <f t="shared" si="325"/>
        <v>-1000</v>
      </c>
      <c r="AE889" s="2">
        <f t="shared" si="326"/>
        <v>1126.6035960385445</v>
      </c>
      <c r="AF889" s="5">
        <f t="shared" si="327"/>
        <v>-1</v>
      </c>
      <c r="AG889" s="5">
        <f t="shared" si="328"/>
        <v>1.1499999999999999</v>
      </c>
      <c r="AH889" s="3">
        <f t="shared" si="329"/>
        <v>201912</v>
      </c>
      <c r="AI889" s="21">
        <v>2.15</v>
      </c>
      <c r="AJ889" s="21">
        <v>1.74</v>
      </c>
      <c r="AK889" s="21">
        <v>2.4</v>
      </c>
      <c r="AL889" s="21">
        <v>1.62</v>
      </c>
      <c r="AO889">
        <f t="shared" si="330"/>
        <v>-170</v>
      </c>
      <c r="AP889">
        <f>IF(E889&lt;F889,G889,H889)</f>
        <v>24</v>
      </c>
      <c r="AQ889">
        <f>IF(E889&lt;F889,H889,G889)</f>
        <v>38</v>
      </c>
    </row>
    <row r="890" spans="2:43" x14ac:dyDescent="0.25">
      <c r="B890" s="24">
        <v>43814</v>
      </c>
      <c r="C890" s="20" t="s">
        <v>31</v>
      </c>
      <c r="D890" s="20" t="s">
        <v>29</v>
      </c>
      <c r="E890" s="2">
        <v>100</v>
      </c>
      <c r="F890" s="2">
        <v>-120.48192771084337</v>
      </c>
      <c r="G890">
        <v>10</v>
      </c>
      <c r="H890">
        <v>39</v>
      </c>
      <c r="I890" s="9"/>
      <c r="J890" s="2" t="str">
        <f t="shared" si="331"/>
        <v>Minnesota Vikings</v>
      </c>
      <c r="K890" s="2" t="str">
        <f t="shared" si="332"/>
        <v>Los Angeles Chargers</v>
      </c>
      <c r="L890" s="17">
        <f t="shared" si="333"/>
        <v>-120.48192771084337</v>
      </c>
      <c r="M890" s="18">
        <f t="shared" si="334"/>
        <v>100</v>
      </c>
      <c r="N890" s="4">
        <f t="shared" si="312"/>
        <v>1.64</v>
      </c>
      <c r="O890" s="4">
        <f t="shared" si="313"/>
        <v>2.35</v>
      </c>
      <c r="P890" s="4"/>
      <c r="Q890" s="4"/>
      <c r="R890" s="1">
        <f t="shared" si="314"/>
        <v>0.6097560975609756</v>
      </c>
      <c r="S890" s="1">
        <f t="shared" si="315"/>
        <v>0.42553191489361702</v>
      </c>
      <c r="T890" s="1">
        <f t="shared" si="316"/>
        <v>3.4085213032581496E-2</v>
      </c>
      <c r="U890" s="1">
        <f t="shared" si="317"/>
        <v>9.2112091333679286E-2</v>
      </c>
      <c r="V890" s="1">
        <f t="shared" si="318"/>
        <v>0.60311209133367927</v>
      </c>
      <c r="W890" s="1"/>
      <c r="X890" s="17">
        <f t="shared" si="319"/>
        <v>658.06657563218641</v>
      </c>
      <c r="Y890" s="18">
        <f t="shared" si="320"/>
        <v>1377.3404079490135</v>
      </c>
      <c r="Z890" s="2">
        <f t="shared" si="321"/>
        <v>625.16324685057702</v>
      </c>
      <c r="AA890" s="18">
        <f t="shared" si="322"/>
        <v>1308.4733875515628</v>
      </c>
      <c r="AB890" s="2">
        <f t="shared" si="323"/>
        <v>-159.95821971905113</v>
      </c>
      <c r="AC890" s="2">
        <f t="shared" si="324"/>
        <v>130.84733875515627</v>
      </c>
      <c r="AD890" s="2">
        <f t="shared" si="325"/>
        <v>625.16324685057702</v>
      </c>
      <c r="AE890" s="2">
        <f t="shared" si="326"/>
        <v>-1000</v>
      </c>
      <c r="AF890" s="5">
        <f t="shared" si="327"/>
        <v>0.6399999999999999</v>
      </c>
      <c r="AG890" s="5">
        <f t="shared" si="328"/>
        <v>-1</v>
      </c>
      <c r="AH890" s="3">
        <f t="shared" si="329"/>
        <v>201912</v>
      </c>
      <c r="AI890" s="21">
        <v>2.35</v>
      </c>
      <c r="AJ890" s="21">
        <v>1.64</v>
      </c>
      <c r="AK890" s="21">
        <v>2</v>
      </c>
      <c r="AL890" s="21">
        <v>1.83</v>
      </c>
      <c r="AO890">
        <f t="shared" si="330"/>
        <v>-130</v>
      </c>
      <c r="AP890">
        <f>IF(E890&lt;F890,G890,H890)</f>
        <v>39</v>
      </c>
      <c r="AQ890">
        <f>IF(E890&lt;F890,H890,G890)</f>
        <v>10</v>
      </c>
    </row>
    <row r="891" spans="2:43" x14ac:dyDescent="0.25">
      <c r="B891" s="24">
        <v>43814</v>
      </c>
      <c r="C891" s="20" t="s">
        <v>52</v>
      </c>
      <c r="D891" s="20" t="s">
        <v>26</v>
      </c>
      <c r="E891" s="2">
        <v>-312.49999999999994</v>
      </c>
      <c r="F891" s="2">
        <v>250</v>
      </c>
      <c r="G891">
        <v>16</v>
      </c>
      <c r="H891">
        <v>20</v>
      </c>
      <c r="I891" s="9"/>
      <c r="J891" s="2" t="str">
        <f t="shared" si="331"/>
        <v>Oakland Raiders</v>
      </c>
      <c r="K891" s="2" t="str">
        <f t="shared" si="332"/>
        <v>Jacksonville Jaguars</v>
      </c>
      <c r="L891" s="17">
        <f t="shared" si="333"/>
        <v>-312.49999999999994</v>
      </c>
      <c r="M891" s="18">
        <f t="shared" si="334"/>
        <v>250</v>
      </c>
      <c r="N891" s="4">
        <f t="shared" si="312"/>
        <v>1.4</v>
      </c>
      <c r="O891" s="4">
        <f t="shared" si="313"/>
        <v>3.1</v>
      </c>
      <c r="P891" s="4"/>
      <c r="Q891" s="4"/>
      <c r="R891" s="1">
        <f t="shared" si="314"/>
        <v>0.7142857142857143</v>
      </c>
      <c r="S891" s="1">
        <f t="shared" si="315"/>
        <v>0.32258064516129031</v>
      </c>
      <c r="T891" s="1">
        <f t="shared" si="316"/>
        <v>3.5555555555555562E-2</v>
      </c>
      <c r="U891" s="1">
        <f t="shared" si="317"/>
        <v>0.19585253456221199</v>
      </c>
      <c r="V891" s="1">
        <f t="shared" si="318"/>
        <v>0.70685253456221198</v>
      </c>
      <c r="W891" s="1"/>
      <c r="X891" s="17">
        <f t="shared" si="319"/>
        <v>414.72223852086552</v>
      </c>
      <c r="Y891" s="18">
        <f t="shared" si="320"/>
        <v>2130.2265089838866</v>
      </c>
      <c r="Z891" s="2">
        <f t="shared" si="321"/>
        <v>393.98612659482222</v>
      </c>
      <c r="AA891" s="18">
        <f t="shared" si="322"/>
        <v>2023.7151835346922</v>
      </c>
      <c r="AB891" s="2">
        <f t="shared" si="323"/>
        <v>-253.81604389039978</v>
      </c>
      <c r="AC891" s="2">
        <f t="shared" si="324"/>
        <v>202.37151835346921</v>
      </c>
      <c r="AD891" s="2">
        <f t="shared" si="325"/>
        <v>-1000</v>
      </c>
      <c r="AE891" s="2">
        <f t="shared" si="326"/>
        <v>2023.7151835346922</v>
      </c>
      <c r="AF891" s="5">
        <f t="shared" si="327"/>
        <v>-1</v>
      </c>
      <c r="AG891" s="5">
        <f t="shared" si="328"/>
        <v>2.1</v>
      </c>
      <c r="AH891" s="3">
        <f t="shared" si="329"/>
        <v>201912</v>
      </c>
      <c r="AI891" s="21">
        <v>1.4</v>
      </c>
      <c r="AJ891" s="21">
        <v>3.1</v>
      </c>
      <c r="AK891" s="21">
        <v>1.32</v>
      </c>
      <c r="AL891" s="21">
        <v>3.5</v>
      </c>
      <c r="AO891">
        <f t="shared" si="330"/>
        <v>-400</v>
      </c>
      <c r="AP891">
        <f>IF(E891&lt;F891,G891,H891)</f>
        <v>16</v>
      </c>
      <c r="AQ891">
        <f>IF(E891&lt;F891,H891,G891)</f>
        <v>20</v>
      </c>
    </row>
    <row r="892" spans="2:43" x14ac:dyDescent="0.25">
      <c r="B892" s="24">
        <v>43814</v>
      </c>
      <c r="C892" s="20" t="s">
        <v>44</v>
      </c>
      <c r="D892" s="20" t="s">
        <v>32</v>
      </c>
      <c r="E892" s="2">
        <v>215</v>
      </c>
      <c r="F892" s="2">
        <v>-263.1578947368422</v>
      </c>
      <c r="G892">
        <v>24</v>
      </c>
      <c r="H892">
        <v>30</v>
      </c>
      <c r="I892" s="9"/>
      <c r="J892" s="2" t="str">
        <f t="shared" si="331"/>
        <v>Seattle Seahawks</v>
      </c>
      <c r="K892" s="2" t="str">
        <f t="shared" si="332"/>
        <v>Carolina Panthers</v>
      </c>
      <c r="L892" s="17">
        <f t="shared" si="333"/>
        <v>-263.1578947368422</v>
      </c>
      <c r="M892" s="18">
        <f t="shared" si="334"/>
        <v>215</v>
      </c>
      <c r="N892" s="4">
        <f t="shared" si="312"/>
        <v>1.4</v>
      </c>
      <c r="O892" s="4">
        <f t="shared" si="313"/>
        <v>3.05</v>
      </c>
      <c r="P892" s="4"/>
      <c r="Q892" s="4"/>
      <c r="R892" s="1">
        <f t="shared" si="314"/>
        <v>0.7142857142857143</v>
      </c>
      <c r="S892" s="1">
        <f t="shared" si="315"/>
        <v>0.32786885245901642</v>
      </c>
      <c r="T892" s="1">
        <f t="shared" si="316"/>
        <v>4.0449438202247112E-2</v>
      </c>
      <c r="U892" s="1">
        <f t="shared" si="317"/>
        <v>0.19320843091334894</v>
      </c>
      <c r="V892" s="1">
        <f t="shared" si="318"/>
        <v>0.70420843091334895</v>
      </c>
      <c r="W892" s="1"/>
      <c r="X892" s="17">
        <f t="shared" si="319"/>
        <v>420.03412072617954</v>
      </c>
      <c r="Y892" s="18">
        <f t="shared" si="320"/>
        <v>2105.3798440390528</v>
      </c>
      <c r="Z892" s="2">
        <f t="shared" si="321"/>
        <v>399.03241468987056</v>
      </c>
      <c r="AA892" s="18">
        <f t="shared" si="322"/>
        <v>2000.1108518371002</v>
      </c>
      <c r="AB892" s="2">
        <f t="shared" si="323"/>
        <v>-250.60620721181351</v>
      </c>
      <c r="AC892" s="2">
        <f t="shared" si="324"/>
        <v>200.01108518371001</v>
      </c>
      <c r="AD892" s="2">
        <f t="shared" si="325"/>
        <v>399.03241468987056</v>
      </c>
      <c r="AE892" s="2">
        <f t="shared" si="326"/>
        <v>-1000</v>
      </c>
      <c r="AF892" s="5">
        <f t="shared" si="327"/>
        <v>0.39999999999999991</v>
      </c>
      <c r="AG892" s="5">
        <f t="shared" si="328"/>
        <v>-1</v>
      </c>
      <c r="AH892" s="3">
        <f t="shared" si="329"/>
        <v>201912</v>
      </c>
      <c r="AI892" s="21">
        <v>3.05</v>
      </c>
      <c r="AJ892" s="21">
        <v>1.4</v>
      </c>
      <c r="AK892" s="21">
        <v>3.15</v>
      </c>
      <c r="AL892" s="21">
        <v>1.38</v>
      </c>
      <c r="AO892">
        <f t="shared" si="330"/>
        <v>-300</v>
      </c>
      <c r="AP892">
        <f>IF(E892&lt;F892,G892,H892)</f>
        <v>30</v>
      </c>
      <c r="AQ892">
        <f>IF(E892&lt;F892,H892,G892)</f>
        <v>24</v>
      </c>
    </row>
    <row r="893" spans="2:43" x14ac:dyDescent="0.25">
      <c r="B893" s="24">
        <v>43814</v>
      </c>
      <c r="C893" s="20" t="s">
        <v>21</v>
      </c>
      <c r="D893" s="20" t="s">
        <v>36</v>
      </c>
      <c r="E893" s="2">
        <v>425</v>
      </c>
      <c r="F893" s="2">
        <v>-555.55555555555577</v>
      </c>
      <c r="G893">
        <v>13</v>
      </c>
      <c r="H893">
        <v>34</v>
      </c>
      <c r="I893" s="9"/>
      <c r="J893" s="2" t="str">
        <f t="shared" si="331"/>
        <v>New England Patriots</v>
      </c>
      <c r="K893" s="2" t="str">
        <f t="shared" si="332"/>
        <v>Cincinnati Bengals</v>
      </c>
      <c r="L893" s="17">
        <f t="shared" si="333"/>
        <v>-555.55555555555577</v>
      </c>
      <c r="M893" s="18">
        <f t="shared" si="334"/>
        <v>425</v>
      </c>
      <c r="N893" s="4">
        <f t="shared" si="312"/>
        <v>1.22</v>
      </c>
      <c r="O893" s="4">
        <f t="shared" si="313"/>
        <v>4.5</v>
      </c>
      <c r="P893" s="4"/>
      <c r="Q893" s="4"/>
      <c r="R893" s="1">
        <f t="shared" si="314"/>
        <v>0.81967213114754101</v>
      </c>
      <c r="S893" s="1">
        <f t="shared" si="315"/>
        <v>0.22222222222222221</v>
      </c>
      <c r="T893" s="1">
        <f t="shared" si="316"/>
        <v>4.0209790209790097E-2</v>
      </c>
      <c r="U893" s="1">
        <f t="shared" si="317"/>
        <v>0.2987249544626594</v>
      </c>
      <c r="V893" s="1">
        <f t="shared" si="318"/>
        <v>0.80972495446265946</v>
      </c>
      <c r="W893" s="1"/>
      <c r="X893" s="17">
        <f t="shared" si="319"/>
        <v>234.98725646118768</v>
      </c>
      <c r="Y893" s="18">
        <f t="shared" si="320"/>
        <v>3526.591123964678</v>
      </c>
      <c r="Z893" s="2">
        <f t="shared" si="321"/>
        <v>223.2378936381283</v>
      </c>
      <c r="AA893" s="18">
        <f t="shared" si="322"/>
        <v>3350.2615677664439</v>
      </c>
      <c r="AB893" s="2">
        <f t="shared" si="323"/>
        <v>-447.95262296329213</v>
      </c>
      <c r="AC893" s="2">
        <f t="shared" si="324"/>
        <v>335.02615677664437</v>
      </c>
      <c r="AD893" s="2">
        <f t="shared" si="325"/>
        <v>223.2378936381283</v>
      </c>
      <c r="AE893" s="2">
        <f t="shared" si="326"/>
        <v>-1000</v>
      </c>
      <c r="AF893" s="5">
        <f t="shared" si="327"/>
        <v>0.21999999999999997</v>
      </c>
      <c r="AG893" s="5">
        <f t="shared" si="328"/>
        <v>-1</v>
      </c>
      <c r="AH893" s="3">
        <f t="shared" si="329"/>
        <v>201912</v>
      </c>
      <c r="AI893" s="21">
        <v>4.5</v>
      </c>
      <c r="AJ893" s="21">
        <v>1.22</v>
      </c>
      <c r="AK893" s="21">
        <v>5.25</v>
      </c>
      <c r="AL893" s="21">
        <v>1.18</v>
      </c>
      <c r="AO893">
        <f t="shared" si="330"/>
        <v>-600</v>
      </c>
      <c r="AP893">
        <f>IF(E893&lt;F893,G893,H893)</f>
        <v>34</v>
      </c>
      <c r="AQ893">
        <f>IF(E893&lt;F893,H893,G893)</f>
        <v>13</v>
      </c>
    </row>
    <row r="894" spans="2:43" x14ac:dyDescent="0.25">
      <c r="B894" s="24">
        <v>43814</v>
      </c>
      <c r="C894" s="20" t="s">
        <v>34</v>
      </c>
      <c r="D894" s="20" t="s">
        <v>27</v>
      </c>
      <c r="E894" s="2">
        <v>215</v>
      </c>
      <c r="F894" s="2">
        <v>-263.1578947368422</v>
      </c>
      <c r="G894">
        <v>17</v>
      </c>
      <c r="H894">
        <v>38</v>
      </c>
      <c r="I894" s="9"/>
      <c r="J894" s="2" t="str">
        <f t="shared" si="331"/>
        <v>Tampa Bay Buccaneers</v>
      </c>
      <c r="K894" s="2" t="str">
        <f t="shared" si="332"/>
        <v>Detroit Lions</v>
      </c>
      <c r="L894" s="17">
        <f t="shared" si="333"/>
        <v>-263.1578947368422</v>
      </c>
      <c r="M894" s="18">
        <f t="shared" si="334"/>
        <v>215</v>
      </c>
      <c r="N894" s="4">
        <f t="shared" si="312"/>
        <v>1.5</v>
      </c>
      <c r="O894" s="4">
        <f t="shared" si="313"/>
        <v>2.7</v>
      </c>
      <c r="P894" s="4"/>
      <c r="Q894" s="4"/>
      <c r="R894" s="1">
        <f t="shared" si="314"/>
        <v>0.66666666666666663</v>
      </c>
      <c r="S894" s="1">
        <f t="shared" si="315"/>
        <v>0.37037037037037035</v>
      </c>
      <c r="T894" s="1">
        <f t="shared" si="316"/>
        <v>3.5714285714285587E-2</v>
      </c>
      <c r="U894" s="1">
        <f t="shared" si="317"/>
        <v>0.14814814814814814</v>
      </c>
      <c r="V894" s="1">
        <f t="shared" si="318"/>
        <v>0.65914814814814815</v>
      </c>
      <c r="W894" s="1"/>
      <c r="X894" s="17">
        <f t="shared" si="319"/>
        <v>517.10962521773342</v>
      </c>
      <c r="Y894" s="18">
        <f t="shared" si="320"/>
        <v>1734.0124117028765</v>
      </c>
      <c r="Z894" s="2">
        <f t="shared" si="321"/>
        <v>491.25414395684675</v>
      </c>
      <c r="AA894" s="18">
        <f t="shared" si="322"/>
        <v>1647.3117911177326</v>
      </c>
      <c r="AB894" s="2">
        <f t="shared" si="323"/>
        <v>-203.56062382403903</v>
      </c>
      <c r="AC894" s="2">
        <f t="shared" si="324"/>
        <v>164.73117911177326</v>
      </c>
      <c r="AD894" s="2">
        <f t="shared" si="325"/>
        <v>491.25414395684675</v>
      </c>
      <c r="AE894" s="2">
        <f t="shared" si="326"/>
        <v>-1000</v>
      </c>
      <c r="AF894" s="5">
        <f t="shared" si="327"/>
        <v>0.5</v>
      </c>
      <c r="AG894" s="5">
        <f t="shared" si="328"/>
        <v>-1</v>
      </c>
      <c r="AH894" s="3">
        <f t="shared" si="329"/>
        <v>201912</v>
      </c>
      <c r="AI894" s="21">
        <v>2.7</v>
      </c>
      <c r="AJ894" s="21">
        <v>1.5</v>
      </c>
      <c r="AK894" s="21">
        <v>3.15</v>
      </c>
      <c r="AL894" s="21">
        <v>1.38</v>
      </c>
      <c r="AO894">
        <f t="shared" si="330"/>
        <v>-300</v>
      </c>
      <c r="AP894">
        <f>IF(E894&lt;F894,G894,H894)</f>
        <v>38</v>
      </c>
      <c r="AQ894">
        <f>IF(E894&lt;F894,H894,G894)</f>
        <v>17</v>
      </c>
    </row>
    <row r="895" spans="2:43" x14ac:dyDescent="0.25">
      <c r="B895" s="24">
        <v>43814</v>
      </c>
      <c r="C895" s="20" t="s">
        <v>33</v>
      </c>
      <c r="D895" s="20" t="s">
        <v>37</v>
      </c>
      <c r="E895" s="2">
        <v>-222.22222222222226</v>
      </c>
      <c r="F895" s="2">
        <v>179.99999999999997</v>
      </c>
      <c r="G895">
        <v>21</v>
      </c>
      <c r="H895">
        <v>13</v>
      </c>
      <c r="I895" s="9"/>
      <c r="J895" s="2" t="str">
        <f t="shared" si="331"/>
        <v>Green Bay Packers</v>
      </c>
      <c r="K895" s="2" t="str">
        <f t="shared" si="332"/>
        <v>Chicago Bears</v>
      </c>
      <c r="L895" s="17">
        <f t="shared" si="333"/>
        <v>-222.22222222222226</v>
      </c>
      <c r="M895" s="18">
        <f t="shared" si="334"/>
        <v>179.99999999999997</v>
      </c>
      <c r="N895" s="4">
        <f t="shared" si="312"/>
        <v>1.45</v>
      </c>
      <c r="O895" s="4">
        <f t="shared" si="313"/>
        <v>2.8</v>
      </c>
      <c r="P895" s="4"/>
      <c r="Q895" s="4"/>
      <c r="R895" s="1">
        <f t="shared" si="314"/>
        <v>0.68965517241379315</v>
      </c>
      <c r="S895" s="1">
        <f t="shared" si="315"/>
        <v>0.35714285714285715</v>
      </c>
      <c r="T895" s="1">
        <f t="shared" si="316"/>
        <v>4.4705882352941262E-2</v>
      </c>
      <c r="U895" s="1">
        <f t="shared" si="317"/>
        <v>0.166256157635468</v>
      </c>
      <c r="V895" s="1">
        <f t="shared" si="318"/>
        <v>0.67725615763546798</v>
      </c>
      <c r="W895" s="1"/>
      <c r="X895" s="17">
        <f t="shared" si="319"/>
        <v>476.54619116545314</v>
      </c>
      <c r="Y895" s="18">
        <f t="shared" si="320"/>
        <v>1872.3757127156628</v>
      </c>
      <c r="Z895" s="2">
        <f t="shared" si="321"/>
        <v>452.71888160718044</v>
      </c>
      <c r="AA895" s="18">
        <f t="shared" si="322"/>
        <v>1778.7569270798795</v>
      </c>
      <c r="AB895" s="2">
        <f t="shared" si="323"/>
        <v>-220.88762820095712</v>
      </c>
      <c r="AC895" s="2">
        <f t="shared" si="324"/>
        <v>177.87569270798795</v>
      </c>
      <c r="AD895" s="2">
        <f t="shared" si="325"/>
        <v>452.71888160718044</v>
      </c>
      <c r="AE895" s="2">
        <f t="shared" si="326"/>
        <v>-1000</v>
      </c>
      <c r="AF895" s="5">
        <f t="shared" si="327"/>
        <v>0.44999999999999996</v>
      </c>
      <c r="AG895" s="5">
        <f t="shared" si="328"/>
        <v>-1</v>
      </c>
      <c r="AH895" s="3">
        <f t="shared" si="329"/>
        <v>201912</v>
      </c>
      <c r="AI895" s="21">
        <v>1.45</v>
      </c>
      <c r="AJ895" s="21">
        <v>2.8</v>
      </c>
      <c r="AK895" s="21">
        <v>1.45</v>
      </c>
      <c r="AL895" s="21">
        <v>2.8</v>
      </c>
      <c r="AO895">
        <f t="shared" si="330"/>
        <v>-300</v>
      </c>
      <c r="AP895">
        <f>IF(E895&lt;F895,G895,H895)</f>
        <v>21</v>
      </c>
      <c r="AQ895">
        <f>IF(E895&lt;F895,H895,G895)</f>
        <v>13</v>
      </c>
    </row>
    <row r="896" spans="2:43" x14ac:dyDescent="0.25">
      <c r="B896" s="24">
        <v>43814</v>
      </c>
      <c r="C896" s="20" t="s">
        <v>20</v>
      </c>
      <c r="D896" s="20" t="s">
        <v>38</v>
      </c>
      <c r="E896" s="2">
        <v>-500.00000000000011</v>
      </c>
      <c r="F896" s="2">
        <v>375</v>
      </c>
      <c r="G896">
        <v>23</v>
      </c>
      <c r="H896">
        <v>3</v>
      </c>
      <c r="I896" s="9"/>
      <c r="J896" s="2" t="str">
        <f t="shared" si="331"/>
        <v>Kansas City Chiefs</v>
      </c>
      <c r="K896" s="2" t="str">
        <f t="shared" si="332"/>
        <v>Denver Broncos</v>
      </c>
      <c r="L896" s="17">
        <f t="shared" si="333"/>
        <v>-500.00000000000011</v>
      </c>
      <c r="M896" s="18">
        <f t="shared" si="334"/>
        <v>375</v>
      </c>
      <c r="N896" s="4">
        <f t="shared" si="312"/>
        <v>1.19</v>
      </c>
      <c r="O896" s="4">
        <f t="shared" si="313"/>
        <v>5</v>
      </c>
      <c r="P896" s="4"/>
      <c r="Q896" s="4"/>
      <c r="R896" s="1">
        <f t="shared" si="314"/>
        <v>0.84033613445378152</v>
      </c>
      <c r="S896" s="1">
        <f t="shared" si="315"/>
        <v>0.2</v>
      </c>
      <c r="T896" s="1">
        <f t="shared" si="316"/>
        <v>3.8772213247172949E-2</v>
      </c>
      <c r="U896" s="1">
        <f t="shared" si="317"/>
        <v>0.32016806722689073</v>
      </c>
      <c r="V896" s="1">
        <f t="shared" si="318"/>
        <v>0.83116806722689074</v>
      </c>
      <c r="W896" s="1"/>
      <c r="X896" s="17">
        <f t="shared" si="319"/>
        <v>203.12610581443556</v>
      </c>
      <c r="Y896" s="18">
        <f t="shared" si="320"/>
        <v>3985.2087388896653</v>
      </c>
      <c r="Z896" s="2">
        <f t="shared" si="321"/>
        <v>192.96980052371379</v>
      </c>
      <c r="AA896" s="18">
        <f t="shared" si="322"/>
        <v>3785.9483019451818</v>
      </c>
      <c r="AB896" s="2">
        <f t="shared" si="323"/>
        <v>-518.21580231001553</v>
      </c>
      <c r="AC896" s="2">
        <f t="shared" si="324"/>
        <v>378.59483019451818</v>
      </c>
      <c r="AD896" s="2">
        <f t="shared" si="325"/>
        <v>192.96980052371379</v>
      </c>
      <c r="AE896" s="2">
        <f t="shared" si="326"/>
        <v>-1000</v>
      </c>
      <c r="AF896" s="5">
        <f t="shared" si="327"/>
        <v>0.18999999999999995</v>
      </c>
      <c r="AG896" s="5">
        <f t="shared" si="328"/>
        <v>-1</v>
      </c>
      <c r="AH896" s="3">
        <f t="shared" si="329"/>
        <v>201912</v>
      </c>
      <c r="AI896" s="21">
        <v>1.19</v>
      </c>
      <c r="AJ896" s="21">
        <v>5</v>
      </c>
      <c r="AK896" s="21">
        <v>1.2</v>
      </c>
      <c r="AL896" s="21">
        <v>4.75</v>
      </c>
      <c r="AO896">
        <f t="shared" si="330"/>
        <v>-500</v>
      </c>
      <c r="AP896">
        <f>IF(E896&lt;F896,G896,H896)</f>
        <v>23</v>
      </c>
      <c r="AQ896">
        <f>IF(E896&lt;F896,H896,G896)</f>
        <v>3</v>
      </c>
    </row>
    <row r="897" spans="2:43" x14ac:dyDescent="0.25">
      <c r="B897" s="24">
        <v>43814</v>
      </c>
      <c r="C897" s="20" t="s">
        <v>25</v>
      </c>
      <c r="D897" s="20" t="s">
        <v>30</v>
      </c>
      <c r="E897" s="2">
        <v>-185.18518518518516</v>
      </c>
      <c r="F897" s="2">
        <v>165</v>
      </c>
      <c r="G897">
        <v>36</v>
      </c>
      <c r="H897">
        <v>20</v>
      </c>
      <c r="I897" s="9"/>
      <c r="J897" s="2" t="str">
        <f t="shared" si="331"/>
        <v>New York Giants</v>
      </c>
      <c r="K897" s="2" t="str">
        <f t="shared" si="332"/>
        <v>Miami Dolphins</v>
      </c>
      <c r="L897" s="17">
        <f t="shared" si="333"/>
        <v>-185.18518518518516</v>
      </c>
      <c r="M897" s="18">
        <f t="shared" si="334"/>
        <v>165</v>
      </c>
      <c r="N897" s="4">
        <f t="shared" si="312"/>
        <v>1.54</v>
      </c>
      <c r="O897" s="4">
        <f t="shared" si="313"/>
        <v>2.65</v>
      </c>
      <c r="P897" s="4"/>
      <c r="Q897" s="4"/>
      <c r="R897" s="1">
        <f t="shared" si="314"/>
        <v>0.64935064935064934</v>
      </c>
      <c r="S897" s="1">
        <f t="shared" si="315"/>
        <v>0.37735849056603776</v>
      </c>
      <c r="T897" s="1">
        <f t="shared" si="316"/>
        <v>2.6014319809069208E-2</v>
      </c>
      <c r="U897" s="1">
        <f t="shared" si="317"/>
        <v>0.13599607939230579</v>
      </c>
      <c r="V897" s="1">
        <f t="shared" si="318"/>
        <v>0.64699607939230575</v>
      </c>
      <c r="W897" s="1"/>
      <c r="X897" s="17">
        <f t="shared" si="319"/>
        <v>545.60441995143913</v>
      </c>
      <c r="Y897" s="18">
        <f t="shared" si="320"/>
        <v>1648.1806912014345</v>
      </c>
      <c r="Z897" s="2">
        <f t="shared" si="321"/>
        <v>518.32419895386715</v>
      </c>
      <c r="AA897" s="18">
        <f t="shared" si="322"/>
        <v>1565.7716566413626</v>
      </c>
      <c r="AB897" s="2">
        <f t="shared" si="323"/>
        <v>-192.92944493394256</v>
      </c>
      <c r="AC897" s="2">
        <f t="shared" si="324"/>
        <v>156.57716566413626</v>
      </c>
      <c r="AD897" s="2">
        <f t="shared" si="325"/>
        <v>518.32419895386715</v>
      </c>
      <c r="AE897" s="2">
        <f t="shared" si="326"/>
        <v>-1000</v>
      </c>
      <c r="AF897" s="5">
        <f t="shared" si="327"/>
        <v>0.54</v>
      </c>
      <c r="AG897" s="5">
        <f t="shared" si="328"/>
        <v>-1</v>
      </c>
      <c r="AH897" s="3">
        <f t="shared" si="329"/>
        <v>201912</v>
      </c>
      <c r="AI897" s="21">
        <v>1.54</v>
      </c>
      <c r="AJ897" s="21">
        <v>2.65</v>
      </c>
      <c r="AK897" s="21">
        <v>1.54</v>
      </c>
      <c r="AL897" s="21">
        <v>2.65</v>
      </c>
      <c r="AO897">
        <f t="shared" si="330"/>
        <v>-190</v>
      </c>
      <c r="AP897">
        <f>IF(E897&lt;F897,G897,H897)</f>
        <v>36</v>
      </c>
      <c r="AQ897">
        <f>IF(E897&lt;F897,H897,G897)</f>
        <v>20</v>
      </c>
    </row>
    <row r="898" spans="2:43" x14ac:dyDescent="0.25">
      <c r="B898" s="24">
        <v>43814</v>
      </c>
      <c r="C898" s="20" t="s">
        <v>41</v>
      </c>
      <c r="D898" s="20" t="s">
        <v>40</v>
      </c>
      <c r="E898" s="2">
        <v>-172.41379310344826</v>
      </c>
      <c r="F898" s="2">
        <v>150</v>
      </c>
      <c r="G898">
        <v>21</v>
      </c>
      <c r="H898">
        <v>24</v>
      </c>
      <c r="I898" s="9"/>
      <c r="J898" s="2" t="str">
        <f t="shared" si="331"/>
        <v>Tennessee Titans</v>
      </c>
      <c r="K898" s="2" t="str">
        <f t="shared" si="332"/>
        <v>Houston Texans</v>
      </c>
      <c r="L898" s="17">
        <f t="shared" si="333"/>
        <v>-172.41379310344826</v>
      </c>
      <c r="M898" s="18">
        <f t="shared" si="334"/>
        <v>150</v>
      </c>
      <c r="N898" s="4">
        <f t="shared" si="312"/>
        <v>1.6</v>
      </c>
      <c r="O898" s="4">
        <f t="shared" si="313"/>
        <v>2.4500000000000002</v>
      </c>
      <c r="P898" s="4"/>
      <c r="Q898" s="4"/>
      <c r="R898" s="1">
        <f t="shared" si="314"/>
        <v>0.625</v>
      </c>
      <c r="S898" s="1">
        <f t="shared" si="315"/>
        <v>0.4081632653061224</v>
      </c>
      <c r="T898" s="1">
        <f t="shared" si="316"/>
        <v>3.2098765432098886E-2</v>
      </c>
      <c r="U898" s="1">
        <f t="shared" si="317"/>
        <v>0.1084183673469388</v>
      </c>
      <c r="V898" s="1">
        <f t="shared" si="318"/>
        <v>0.61941836734693878</v>
      </c>
      <c r="W898" s="1"/>
      <c r="X898" s="17">
        <f t="shared" si="319"/>
        <v>614.4177388267467</v>
      </c>
      <c r="Y898" s="18">
        <f t="shared" si="320"/>
        <v>1471.4893831628281</v>
      </c>
      <c r="Z898" s="2">
        <f t="shared" si="321"/>
        <v>583.69685188540939</v>
      </c>
      <c r="AA898" s="18">
        <f t="shared" si="322"/>
        <v>1397.9149140046866</v>
      </c>
      <c r="AB898" s="2">
        <f t="shared" si="323"/>
        <v>-171.32180801898838</v>
      </c>
      <c r="AC898" s="2">
        <f t="shared" si="324"/>
        <v>139.79149140046866</v>
      </c>
      <c r="AD898" s="2">
        <f t="shared" si="325"/>
        <v>-1000</v>
      </c>
      <c r="AE898" s="2">
        <f t="shared" si="326"/>
        <v>1397.9149140046866</v>
      </c>
      <c r="AF898" s="5">
        <f t="shared" si="327"/>
        <v>-1</v>
      </c>
      <c r="AG898" s="5">
        <f t="shared" si="328"/>
        <v>1.4500000000000002</v>
      </c>
      <c r="AH898" s="3">
        <f t="shared" si="329"/>
        <v>201912</v>
      </c>
      <c r="AI898" s="21">
        <v>1.6</v>
      </c>
      <c r="AJ898" s="21">
        <v>2.4500000000000002</v>
      </c>
      <c r="AK898" s="21">
        <v>1.58</v>
      </c>
      <c r="AL898" s="21">
        <v>2.5</v>
      </c>
      <c r="AO898">
        <f t="shared" si="330"/>
        <v>-180</v>
      </c>
      <c r="AP898">
        <f>IF(E898&lt;F898,G898,H898)</f>
        <v>21</v>
      </c>
      <c r="AQ898">
        <f>IF(E898&lt;F898,H898,G898)</f>
        <v>24</v>
      </c>
    </row>
    <row r="899" spans="2:43" x14ac:dyDescent="0.25">
      <c r="B899" s="24">
        <v>43814</v>
      </c>
      <c r="C899" s="20" t="s">
        <v>53</v>
      </c>
      <c r="D899" s="20" t="s">
        <v>19</v>
      </c>
      <c r="E899" s="2">
        <v>240</v>
      </c>
      <c r="F899" s="2">
        <v>-303.03030303030295</v>
      </c>
      <c r="G899">
        <v>27</v>
      </c>
      <c r="H899">
        <v>37</v>
      </c>
      <c r="I899" s="9"/>
      <c r="J899" s="2" t="str">
        <f t="shared" si="331"/>
        <v>Philadelphia Eagles</v>
      </c>
      <c r="K899" s="2" t="str">
        <f t="shared" si="332"/>
        <v>Washington Redskins</v>
      </c>
      <c r="L899" s="17">
        <f t="shared" si="333"/>
        <v>-303.03030303030295</v>
      </c>
      <c r="M899" s="18">
        <f t="shared" si="334"/>
        <v>240</v>
      </c>
      <c r="N899" s="4">
        <f t="shared" si="312"/>
        <v>1.35</v>
      </c>
      <c r="O899" s="4">
        <f t="shared" si="313"/>
        <v>3.3</v>
      </c>
      <c r="P899" s="4"/>
      <c r="Q899" s="4"/>
      <c r="R899" s="1">
        <f t="shared" si="314"/>
        <v>0.7407407407407407</v>
      </c>
      <c r="S899" s="1">
        <f t="shared" si="315"/>
        <v>0.30303030303030304</v>
      </c>
      <c r="T899" s="1">
        <f t="shared" si="316"/>
        <v>4.1935483870967794E-2</v>
      </c>
      <c r="U899" s="1">
        <f t="shared" si="317"/>
        <v>0.21885521885521883</v>
      </c>
      <c r="V899" s="1">
        <f t="shared" si="318"/>
        <v>0.72985521885521887</v>
      </c>
      <c r="W899" s="1"/>
      <c r="X899" s="17">
        <f t="shared" si="319"/>
        <v>370.13475298361828</v>
      </c>
      <c r="Y899" s="18">
        <f t="shared" si="320"/>
        <v>2363.8563841328437</v>
      </c>
      <c r="Z899" s="2">
        <f t="shared" si="321"/>
        <v>351.62801533443735</v>
      </c>
      <c r="AA899" s="18">
        <f t="shared" si="322"/>
        <v>2245.6635649262016</v>
      </c>
      <c r="AB899" s="2">
        <f t="shared" si="323"/>
        <v>-284.39144675343596</v>
      </c>
      <c r="AC899" s="2">
        <f t="shared" si="324"/>
        <v>224.56635649262017</v>
      </c>
      <c r="AD899" s="2">
        <f t="shared" si="325"/>
        <v>351.62801533443735</v>
      </c>
      <c r="AE899" s="2">
        <f t="shared" si="326"/>
        <v>-1000</v>
      </c>
      <c r="AF899" s="5">
        <f t="shared" si="327"/>
        <v>0.35000000000000009</v>
      </c>
      <c r="AG899" s="5">
        <f t="shared" si="328"/>
        <v>-1</v>
      </c>
      <c r="AH899" s="3">
        <f t="shared" si="329"/>
        <v>201912</v>
      </c>
      <c r="AI899" s="21">
        <v>3.3</v>
      </c>
      <c r="AJ899" s="21">
        <v>1.35</v>
      </c>
      <c r="AK899" s="21">
        <v>3.4</v>
      </c>
      <c r="AL899" s="21">
        <v>1.33</v>
      </c>
      <c r="AO899">
        <f t="shared" si="330"/>
        <v>-400</v>
      </c>
      <c r="AP899">
        <f>IF(E899&lt;F899,G899,H899)</f>
        <v>37</v>
      </c>
      <c r="AQ899">
        <f>IF(E899&lt;F899,H899,G899)</f>
        <v>27</v>
      </c>
    </row>
    <row r="900" spans="2:43" x14ac:dyDescent="0.25">
      <c r="B900" s="24">
        <v>43811</v>
      </c>
      <c r="C900" s="20" t="s">
        <v>28</v>
      </c>
      <c r="D900" s="20" t="s">
        <v>42</v>
      </c>
      <c r="E900" s="2">
        <v>-1249.9999999999989</v>
      </c>
      <c r="F900" s="2">
        <v>750</v>
      </c>
      <c r="G900">
        <v>42</v>
      </c>
      <c r="H900">
        <v>21</v>
      </c>
      <c r="I900" s="9"/>
      <c r="J900" s="2" t="str">
        <f t="shared" si="331"/>
        <v>Baltimore Ravens</v>
      </c>
      <c r="K900" s="2" t="str">
        <f t="shared" si="332"/>
        <v>New York Jets</v>
      </c>
      <c r="L900" s="17">
        <f t="shared" si="333"/>
        <v>-1249.9999999999989</v>
      </c>
      <c r="M900" s="18">
        <f t="shared" si="334"/>
        <v>750</v>
      </c>
      <c r="N900" s="4">
        <f t="shared" si="312"/>
        <v>1.1100000000000001</v>
      </c>
      <c r="O900" s="4">
        <f t="shared" si="313"/>
        <v>6.75</v>
      </c>
      <c r="P900" s="4"/>
      <c r="Q900" s="4"/>
      <c r="R900" s="1">
        <f t="shared" si="314"/>
        <v>0.9009009009009008</v>
      </c>
      <c r="S900" s="1">
        <f t="shared" si="315"/>
        <v>0.14814814814814814</v>
      </c>
      <c r="T900" s="1">
        <f t="shared" si="316"/>
        <v>4.6755725190839703E-2</v>
      </c>
      <c r="U900" s="1">
        <f t="shared" si="317"/>
        <v>0.37637637637637633</v>
      </c>
      <c r="V900" s="1">
        <f t="shared" si="318"/>
        <v>0.88737637637637634</v>
      </c>
      <c r="W900" s="1"/>
      <c r="X900" s="17">
        <f t="shared" si="319"/>
        <v>126.9175364838142</v>
      </c>
      <c r="Y900" s="18">
        <f t="shared" si="320"/>
        <v>5771.7422617421498</v>
      </c>
      <c r="Z900" s="2">
        <f t="shared" si="321"/>
        <v>120.57165965962349</v>
      </c>
      <c r="AA900" s="18">
        <f t="shared" si="322"/>
        <v>5483.1551486550425</v>
      </c>
      <c r="AB900" s="2">
        <f t="shared" si="323"/>
        <v>-829.38229665497056</v>
      </c>
      <c r="AC900" s="2">
        <f t="shared" si="324"/>
        <v>548.31551486550427</v>
      </c>
      <c r="AD900" s="2">
        <f t="shared" si="325"/>
        <v>120.57165965962349</v>
      </c>
      <c r="AE900" s="2">
        <f t="shared" si="326"/>
        <v>-1000</v>
      </c>
      <c r="AF900" s="5">
        <f t="shared" si="327"/>
        <v>0.1100000000000001</v>
      </c>
      <c r="AG900" s="5">
        <f t="shared" si="328"/>
        <v>-1</v>
      </c>
      <c r="AH900" s="3">
        <f t="shared" si="329"/>
        <v>201912</v>
      </c>
      <c r="AI900" s="21">
        <v>1.1100000000000001</v>
      </c>
      <c r="AJ900" s="21">
        <v>6.75</v>
      </c>
      <c r="AK900" s="21">
        <v>1.08</v>
      </c>
      <c r="AL900" s="21">
        <v>8.5</v>
      </c>
      <c r="AO900">
        <f t="shared" si="330"/>
        <v>-1300</v>
      </c>
      <c r="AP900">
        <f>IF(E900&lt;F900,G900,H900)</f>
        <v>42</v>
      </c>
      <c r="AQ900">
        <f>IF(E900&lt;F900,H900,G900)</f>
        <v>21</v>
      </c>
    </row>
    <row r="901" spans="2:43" x14ac:dyDescent="0.25">
      <c r="B901" s="24">
        <v>43808</v>
      </c>
      <c r="C901" s="20" t="s">
        <v>19</v>
      </c>
      <c r="D901" s="20" t="s">
        <v>25</v>
      </c>
      <c r="E901" s="2">
        <v>-434.78260869565219</v>
      </c>
      <c r="F901" s="2">
        <v>325</v>
      </c>
      <c r="G901">
        <v>23</v>
      </c>
      <c r="H901">
        <v>17</v>
      </c>
      <c r="I901" s="9"/>
      <c r="J901" s="2" t="str">
        <f t="shared" si="331"/>
        <v>Philadelphia Eagles</v>
      </c>
      <c r="K901" s="2" t="str">
        <f t="shared" si="332"/>
        <v>New York Giants</v>
      </c>
      <c r="L901" s="17">
        <f t="shared" si="333"/>
        <v>-434.78260869565219</v>
      </c>
      <c r="M901" s="18">
        <f t="shared" si="334"/>
        <v>325</v>
      </c>
      <c r="N901" s="4">
        <f t="shared" ref="N901:N964" si="335">IF(E901&lt;0,AI901,AJ901)</f>
        <v>1.27</v>
      </c>
      <c r="O901" s="4">
        <f t="shared" ref="O901:O964" si="336">IF(E901&lt;0,AJ901,AI901)</f>
        <v>3.8</v>
      </c>
      <c r="P901" s="4"/>
      <c r="Q901" s="4"/>
      <c r="R901" s="1">
        <f t="shared" ref="R901:R964" si="337">1/N901</f>
        <v>0.78740157480314954</v>
      </c>
      <c r="S901" s="1">
        <f t="shared" ref="S901:S964" si="338">1/O901</f>
        <v>0.26315789473684209</v>
      </c>
      <c r="T901" s="1">
        <f t="shared" ref="T901:T964" si="339">1-N901*O901/(N901+O901)</f>
        <v>4.8126232741617536E-2</v>
      </c>
      <c r="U901" s="1">
        <f t="shared" ref="U901:U964" si="340">ABS(R901-S901)/2</f>
        <v>0.26212184003315375</v>
      </c>
      <c r="V901" s="1">
        <f t="shared" ref="V901:V964" si="341">V$1+IF(N901&lt;=O901,U901,-U901)</f>
        <v>0.77312184003315376</v>
      </c>
      <c r="W901" s="1"/>
      <c r="X901" s="17">
        <f t="shared" ref="X901:X964" si="342">(1/V901-1)*1000</f>
        <v>293.45718645992071</v>
      </c>
      <c r="Y901" s="18">
        <f t="shared" ref="Y901:Y964" si="343">1000000/(X901+W$1)-X$1</f>
        <v>2909.583445130711</v>
      </c>
      <c r="Z901" s="2">
        <f t="shared" ref="Z901:Z964" si="344">X901*0.95</f>
        <v>278.78432713692467</v>
      </c>
      <c r="AA901" s="18">
        <f t="shared" ref="AA901:AA964" si="345">Y901*0.95</f>
        <v>2764.1042728741754</v>
      </c>
      <c r="AB901" s="2">
        <f t="shared" ref="AB901:AB964" si="346">IF(Z901&lt;1000,-100000/Z901,Z901/10)</f>
        <v>-358.70022187755586</v>
      </c>
      <c r="AC901" s="2">
        <f t="shared" ref="AC901:AC964" si="347">IF(AA901&lt;1000,-100000/AA901,AA901/10)</f>
        <v>276.41042728741752</v>
      </c>
      <c r="AD901" s="2">
        <f t="shared" ref="AD901:AD964" si="348">IF(AP901&gt;AQ901,Z901,-1000)</f>
        <v>278.78432713692467</v>
      </c>
      <c r="AE901" s="2">
        <f t="shared" ref="AE901:AE964" si="349">IF(AQ901&gt;AP901,AA901,-1000)</f>
        <v>-1000</v>
      </c>
      <c r="AF901" s="5">
        <f t="shared" ref="AF901:AF964" si="350">IF(AP901&gt;AQ901,N901-1,-1)</f>
        <v>0.27</v>
      </c>
      <c r="AG901" s="5">
        <f t="shared" ref="AG901:AG964" si="351">IF(AQ901&gt;AP901,O901-1,-1)</f>
        <v>-1</v>
      </c>
      <c r="AH901" s="3">
        <f t="shared" ref="AH901:AH964" si="352">YEAR(B901)*100+MONTH(B901)</f>
        <v>201912</v>
      </c>
      <c r="AI901" s="21">
        <v>1.27</v>
      </c>
      <c r="AJ901" s="21">
        <v>3.8</v>
      </c>
      <c r="AK901" s="21">
        <v>1.23</v>
      </c>
      <c r="AL901" s="21">
        <v>4.25</v>
      </c>
      <c r="AO901">
        <f t="shared" ref="AO901:AO964" si="353">IF(L901&lt;-200,INT(L901/100)*100,INT(L901/10)*10)</f>
        <v>-500</v>
      </c>
      <c r="AP901">
        <f>IF(E901&lt;F901,G901,H901)</f>
        <v>23</v>
      </c>
      <c r="AQ901">
        <f>IF(E901&lt;F901,H901,G901)</f>
        <v>17</v>
      </c>
    </row>
    <row r="902" spans="2:43" x14ac:dyDescent="0.25">
      <c r="B902" s="24">
        <v>43807</v>
      </c>
      <c r="C902" s="20" t="s">
        <v>47</v>
      </c>
      <c r="D902" s="20" t="s">
        <v>32</v>
      </c>
      <c r="E902" s="2">
        <v>-120.48192771084337</v>
      </c>
      <c r="F902" s="2">
        <v>100</v>
      </c>
      <c r="G902">
        <v>28</v>
      </c>
      <c r="H902">
        <v>12</v>
      </c>
      <c r="I902" s="9"/>
      <c r="J902" s="2" t="str">
        <f t="shared" si="331"/>
        <v>Los Angeles Rams</v>
      </c>
      <c r="K902" s="2" t="str">
        <f t="shared" si="332"/>
        <v>Seattle Seahawks</v>
      </c>
      <c r="L902" s="17">
        <f t="shared" si="333"/>
        <v>-120.48192771084337</v>
      </c>
      <c r="M902" s="18">
        <f t="shared" si="334"/>
        <v>100</v>
      </c>
      <c r="N902" s="4">
        <f t="shared" si="335"/>
        <v>2.2000000000000002</v>
      </c>
      <c r="O902" s="4">
        <f t="shared" si="336"/>
        <v>1.71</v>
      </c>
      <c r="P902" s="4"/>
      <c r="Q902" s="4"/>
      <c r="R902" s="1">
        <f t="shared" si="337"/>
        <v>0.45454545454545453</v>
      </c>
      <c r="S902" s="1">
        <f t="shared" si="338"/>
        <v>0.58479532163742687</v>
      </c>
      <c r="T902" s="1">
        <f t="shared" si="339"/>
        <v>3.7851662404092101E-2</v>
      </c>
      <c r="U902" s="1">
        <f t="shared" si="340"/>
        <v>6.5124933545986169E-2</v>
      </c>
      <c r="V902" s="1">
        <f t="shared" si="341"/>
        <v>0.44587506645401387</v>
      </c>
      <c r="W902" s="1"/>
      <c r="X902" s="17">
        <f t="shared" si="342"/>
        <v>1242.7807142320592</v>
      </c>
      <c r="Y902" s="18">
        <f t="shared" si="343"/>
        <v>731.5297219847937</v>
      </c>
      <c r="Z902" s="2">
        <f t="shared" si="344"/>
        <v>1180.6416785204563</v>
      </c>
      <c r="AA902" s="18">
        <f t="shared" si="345"/>
        <v>694.95323588555402</v>
      </c>
      <c r="AB902" s="2">
        <f t="shared" si="346"/>
        <v>118.06416785204563</v>
      </c>
      <c r="AC902" s="2">
        <f t="shared" si="347"/>
        <v>-143.89457424796876</v>
      </c>
      <c r="AD902" s="2">
        <f t="shared" si="348"/>
        <v>1180.6416785204563</v>
      </c>
      <c r="AE902" s="2">
        <f t="shared" si="349"/>
        <v>-1000</v>
      </c>
      <c r="AF902" s="5">
        <f t="shared" si="350"/>
        <v>1.2000000000000002</v>
      </c>
      <c r="AG902" s="5">
        <f t="shared" si="351"/>
        <v>-1</v>
      </c>
      <c r="AH902" s="3">
        <f t="shared" si="352"/>
        <v>201912</v>
      </c>
      <c r="AI902" s="21">
        <v>2.2000000000000002</v>
      </c>
      <c r="AJ902" s="21">
        <v>1.71</v>
      </c>
      <c r="AK902" s="21">
        <v>1.83</v>
      </c>
      <c r="AL902" s="21">
        <v>2</v>
      </c>
      <c r="AO902">
        <f t="shared" si="353"/>
        <v>-130</v>
      </c>
      <c r="AP902">
        <f>IF(E902&lt;F902,G902,H902)</f>
        <v>28</v>
      </c>
      <c r="AQ902">
        <f>IF(E902&lt;F902,H902,G902)</f>
        <v>12</v>
      </c>
    </row>
    <row r="903" spans="2:43" x14ac:dyDescent="0.25">
      <c r="B903" s="24">
        <v>43807</v>
      </c>
      <c r="C903" s="20" t="s">
        <v>48</v>
      </c>
      <c r="D903" s="20" t="s">
        <v>45</v>
      </c>
      <c r="E903" s="2">
        <v>110.00000000000001</v>
      </c>
      <c r="F903" s="2">
        <v>-131.57894736842104</v>
      </c>
      <c r="G903">
        <v>17</v>
      </c>
      <c r="H903">
        <v>23</v>
      </c>
      <c r="I903" s="9"/>
      <c r="J903" s="2" t="str">
        <f t="shared" ref="J903:J966" si="354">IF(E903&lt;=F903,C903,D903)</f>
        <v>Pittsburgh Steelers</v>
      </c>
      <c r="K903" s="2" t="str">
        <f t="shared" ref="K903:K966" si="355">IF(E903&gt;F903,C903,D903)</f>
        <v>Arizona Cardinals</v>
      </c>
      <c r="L903" s="17">
        <f t="shared" ref="L903:L966" si="356">IF(E903&lt;=F903,E903,F903)</f>
        <v>-131.57894736842104</v>
      </c>
      <c r="M903" s="18">
        <f t="shared" ref="M903:M966" si="357">IF(E903&gt;F903,E903,F903)</f>
        <v>110.00000000000001</v>
      </c>
      <c r="N903" s="4">
        <f t="shared" si="335"/>
        <v>1.76</v>
      </c>
      <c r="O903" s="4">
        <f t="shared" si="336"/>
        <v>2.1</v>
      </c>
      <c r="P903" s="4"/>
      <c r="Q903" s="4"/>
      <c r="R903" s="1">
        <f t="shared" si="337"/>
        <v>0.56818181818181823</v>
      </c>
      <c r="S903" s="1">
        <f t="shared" si="338"/>
        <v>0.47619047619047616</v>
      </c>
      <c r="T903" s="1">
        <f t="shared" si="339"/>
        <v>4.2487046632124437E-2</v>
      </c>
      <c r="U903" s="1">
        <f t="shared" si="340"/>
        <v>4.5995670995671034E-2</v>
      </c>
      <c r="V903" s="1">
        <f t="shared" si="341"/>
        <v>0.55699567099567104</v>
      </c>
      <c r="W903" s="1"/>
      <c r="X903" s="17">
        <f t="shared" si="342"/>
        <v>795.34608987611307</v>
      </c>
      <c r="Y903" s="18">
        <f t="shared" si="343"/>
        <v>1144.9859022934511</v>
      </c>
      <c r="Z903" s="2">
        <f t="shared" si="344"/>
        <v>755.57878538230739</v>
      </c>
      <c r="AA903" s="18">
        <f t="shared" si="345"/>
        <v>1087.7366071787785</v>
      </c>
      <c r="AB903" s="2">
        <f t="shared" si="346"/>
        <v>-132.3488720628942</v>
      </c>
      <c r="AC903" s="2">
        <f t="shared" si="347"/>
        <v>108.77366071787785</v>
      </c>
      <c r="AD903" s="2">
        <f t="shared" si="348"/>
        <v>755.57878538230739</v>
      </c>
      <c r="AE903" s="2">
        <f t="shared" si="349"/>
        <v>-1000</v>
      </c>
      <c r="AF903" s="5">
        <f t="shared" si="350"/>
        <v>0.76</v>
      </c>
      <c r="AG903" s="5">
        <f t="shared" si="351"/>
        <v>-1</v>
      </c>
      <c r="AH903" s="3">
        <f t="shared" si="352"/>
        <v>201912</v>
      </c>
      <c r="AI903" s="21">
        <v>2.1</v>
      </c>
      <c r="AJ903" s="21">
        <v>1.76</v>
      </c>
      <c r="AK903" s="21">
        <v>2.1</v>
      </c>
      <c r="AL903" s="21">
        <v>1.76</v>
      </c>
      <c r="AO903">
        <f t="shared" si="353"/>
        <v>-140</v>
      </c>
      <c r="AP903">
        <f>IF(E903&lt;F903,G903,H903)</f>
        <v>23</v>
      </c>
      <c r="AQ903">
        <f>IF(E903&lt;F903,H903,G903)</f>
        <v>17</v>
      </c>
    </row>
    <row r="904" spans="2:43" x14ac:dyDescent="0.25">
      <c r="B904" s="24">
        <v>43807</v>
      </c>
      <c r="C904" s="20" t="s">
        <v>36</v>
      </c>
      <c r="D904" s="20" t="s">
        <v>20</v>
      </c>
      <c r="E904" s="2">
        <v>-161.29032258064512</v>
      </c>
      <c r="F904" s="2">
        <v>140</v>
      </c>
      <c r="G904">
        <v>16</v>
      </c>
      <c r="H904">
        <v>23</v>
      </c>
      <c r="I904" s="9"/>
      <c r="J904" s="2" t="str">
        <f t="shared" si="354"/>
        <v>New England Patriots</v>
      </c>
      <c r="K904" s="2" t="str">
        <f t="shared" si="355"/>
        <v>Kansas City Chiefs</v>
      </c>
      <c r="L904" s="17">
        <f t="shared" si="356"/>
        <v>-161.29032258064512</v>
      </c>
      <c r="M904" s="18">
        <f t="shared" si="357"/>
        <v>140</v>
      </c>
      <c r="N904" s="4">
        <f t="shared" si="335"/>
        <v>1.66</v>
      </c>
      <c r="O904" s="4">
        <f t="shared" si="336"/>
        <v>2.2999999999999998</v>
      </c>
      <c r="P904" s="4"/>
      <c r="Q904" s="4"/>
      <c r="R904" s="1">
        <f t="shared" si="337"/>
        <v>0.60240963855421692</v>
      </c>
      <c r="S904" s="1">
        <f t="shared" si="338"/>
        <v>0.43478260869565222</v>
      </c>
      <c r="T904" s="1">
        <f t="shared" si="339"/>
        <v>3.5858585858585923E-2</v>
      </c>
      <c r="U904" s="1">
        <f t="shared" si="340"/>
        <v>8.3813514929282351E-2</v>
      </c>
      <c r="V904" s="1">
        <f t="shared" si="341"/>
        <v>0.59481351492928236</v>
      </c>
      <c r="W904" s="1"/>
      <c r="X904" s="17">
        <f t="shared" si="342"/>
        <v>681.19919084032654</v>
      </c>
      <c r="Y904" s="18">
        <f t="shared" si="343"/>
        <v>1332.032655245516</v>
      </c>
      <c r="Z904" s="2">
        <f t="shared" si="344"/>
        <v>647.13923129831016</v>
      </c>
      <c r="AA904" s="18">
        <f t="shared" si="345"/>
        <v>1265.4310224832402</v>
      </c>
      <c r="AB904" s="2">
        <f t="shared" si="346"/>
        <v>-154.5262521009227</v>
      </c>
      <c r="AC904" s="2">
        <f t="shared" si="347"/>
        <v>126.54310224832402</v>
      </c>
      <c r="AD904" s="2">
        <f t="shared" si="348"/>
        <v>-1000</v>
      </c>
      <c r="AE904" s="2">
        <f t="shared" si="349"/>
        <v>1265.4310224832402</v>
      </c>
      <c r="AF904" s="5">
        <f t="shared" si="350"/>
        <v>-1</v>
      </c>
      <c r="AG904" s="5">
        <f t="shared" si="351"/>
        <v>1.2999999999999998</v>
      </c>
      <c r="AH904" s="3">
        <f t="shared" si="352"/>
        <v>201912</v>
      </c>
      <c r="AI904" s="21">
        <v>1.66</v>
      </c>
      <c r="AJ904" s="21">
        <v>2.2999999999999998</v>
      </c>
      <c r="AK904" s="21">
        <v>1.62</v>
      </c>
      <c r="AL904" s="21">
        <v>2.4</v>
      </c>
      <c r="AO904">
        <f t="shared" si="353"/>
        <v>-170</v>
      </c>
      <c r="AP904">
        <f>IF(E904&lt;F904,G904,H904)</f>
        <v>16</v>
      </c>
      <c r="AQ904">
        <f>IF(E904&lt;F904,H904,G904)</f>
        <v>23</v>
      </c>
    </row>
    <row r="905" spans="2:43" x14ac:dyDescent="0.25">
      <c r="B905" s="24">
        <v>43807</v>
      </c>
      <c r="C905" s="20" t="s">
        <v>52</v>
      </c>
      <c r="D905" s="20" t="s">
        <v>41</v>
      </c>
      <c r="E905" s="2">
        <v>129.99999999999997</v>
      </c>
      <c r="F905" s="2">
        <v>-151.51515151515153</v>
      </c>
      <c r="G905">
        <v>21</v>
      </c>
      <c r="H905">
        <v>42</v>
      </c>
      <c r="I905" s="9"/>
      <c r="J905" s="2" t="str">
        <f t="shared" si="354"/>
        <v>Tennessee Titans</v>
      </c>
      <c r="K905" s="2" t="str">
        <f t="shared" si="355"/>
        <v>Oakland Raiders</v>
      </c>
      <c r="L905" s="17">
        <f t="shared" si="356"/>
        <v>-151.51515151515153</v>
      </c>
      <c r="M905" s="18">
        <f t="shared" si="357"/>
        <v>129.99999999999997</v>
      </c>
      <c r="N905" s="4">
        <f t="shared" si="335"/>
        <v>1.64</v>
      </c>
      <c r="O905" s="4">
        <f t="shared" si="336"/>
        <v>2.35</v>
      </c>
      <c r="P905" s="4"/>
      <c r="Q905" s="4"/>
      <c r="R905" s="1">
        <f t="shared" si="337"/>
        <v>0.6097560975609756</v>
      </c>
      <c r="S905" s="1">
        <f t="shared" si="338"/>
        <v>0.42553191489361702</v>
      </c>
      <c r="T905" s="1">
        <f t="shared" si="339"/>
        <v>3.4085213032581496E-2</v>
      </c>
      <c r="U905" s="1">
        <f t="shared" si="340"/>
        <v>9.2112091333679286E-2</v>
      </c>
      <c r="V905" s="1">
        <f t="shared" si="341"/>
        <v>0.60311209133367927</v>
      </c>
      <c r="W905" s="1"/>
      <c r="X905" s="17">
        <f t="shared" si="342"/>
        <v>658.06657563218641</v>
      </c>
      <c r="Y905" s="18">
        <f t="shared" si="343"/>
        <v>1377.3404079490135</v>
      </c>
      <c r="Z905" s="2">
        <f t="shared" si="344"/>
        <v>625.16324685057702</v>
      </c>
      <c r="AA905" s="18">
        <f t="shared" si="345"/>
        <v>1308.4733875515628</v>
      </c>
      <c r="AB905" s="2">
        <f t="shared" si="346"/>
        <v>-159.95821971905113</v>
      </c>
      <c r="AC905" s="2">
        <f t="shared" si="347"/>
        <v>130.84733875515627</v>
      </c>
      <c r="AD905" s="2">
        <f t="shared" si="348"/>
        <v>625.16324685057702</v>
      </c>
      <c r="AE905" s="2">
        <f t="shared" si="349"/>
        <v>-1000</v>
      </c>
      <c r="AF905" s="5">
        <f t="shared" si="350"/>
        <v>0.6399999999999999</v>
      </c>
      <c r="AG905" s="5">
        <f t="shared" si="351"/>
        <v>-1</v>
      </c>
      <c r="AH905" s="3">
        <f t="shared" si="352"/>
        <v>201912</v>
      </c>
      <c r="AI905" s="21">
        <v>2.35</v>
      </c>
      <c r="AJ905" s="21">
        <v>1.64</v>
      </c>
      <c r="AK905" s="21">
        <v>2.2999999999999998</v>
      </c>
      <c r="AL905" s="21">
        <v>1.66</v>
      </c>
      <c r="AO905">
        <f t="shared" si="353"/>
        <v>-160</v>
      </c>
      <c r="AP905">
        <f>IF(E905&lt;F905,G905,H905)</f>
        <v>42</v>
      </c>
      <c r="AQ905">
        <f>IF(E905&lt;F905,H905,G905)</f>
        <v>21</v>
      </c>
    </row>
    <row r="906" spans="2:43" x14ac:dyDescent="0.25">
      <c r="B906" s="24">
        <v>43807</v>
      </c>
      <c r="C906" s="20" t="s">
        <v>26</v>
      </c>
      <c r="D906" s="20" t="s">
        <v>31</v>
      </c>
      <c r="E906" s="2">
        <v>154.99999999999997</v>
      </c>
      <c r="F906" s="2">
        <v>-175.43859649122805</v>
      </c>
      <c r="G906">
        <v>10</v>
      </c>
      <c r="H906">
        <v>45</v>
      </c>
      <c r="I906" s="9"/>
      <c r="J906" s="2" t="str">
        <f t="shared" si="354"/>
        <v>Los Angeles Chargers</v>
      </c>
      <c r="K906" s="2" t="str">
        <f t="shared" si="355"/>
        <v>Jacksonville Jaguars</v>
      </c>
      <c r="L906" s="17">
        <f t="shared" si="356"/>
        <v>-175.43859649122805</v>
      </c>
      <c r="M906" s="18">
        <f t="shared" si="357"/>
        <v>154.99999999999997</v>
      </c>
      <c r="N906" s="4">
        <f t="shared" si="335"/>
        <v>1.66</v>
      </c>
      <c r="O906" s="4">
        <f t="shared" si="336"/>
        <v>2.2999999999999998</v>
      </c>
      <c r="P906" s="4"/>
      <c r="Q906" s="4"/>
      <c r="R906" s="1">
        <f t="shared" si="337"/>
        <v>0.60240963855421692</v>
      </c>
      <c r="S906" s="1">
        <f t="shared" si="338"/>
        <v>0.43478260869565222</v>
      </c>
      <c r="T906" s="1">
        <f t="shared" si="339"/>
        <v>3.5858585858585923E-2</v>
      </c>
      <c r="U906" s="1">
        <f t="shared" si="340"/>
        <v>8.3813514929282351E-2</v>
      </c>
      <c r="V906" s="1">
        <f t="shared" si="341"/>
        <v>0.59481351492928236</v>
      </c>
      <c r="W906" s="1"/>
      <c r="X906" s="17">
        <f t="shared" si="342"/>
        <v>681.19919084032654</v>
      </c>
      <c r="Y906" s="18">
        <f t="shared" si="343"/>
        <v>1332.032655245516</v>
      </c>
      <c r="Z906" s="2">
        <f t="shared" si="344"/>
        <v>647.13923129831016</v>
      </c>
      <c r="AA906" s="18">
        <f t="shared" si="345"/>
        <v>1265.4310224832402</v>
      </c>
      <c r="AB906" s="2">
        <f t="shared" si="346"/>
        <v>-154.5262521009227</v>
      </c>
      <c r="AC906" s="2">
        <f t="shared" si="347"/>
        <v>126.54310224832402</v>
      </c>
      <c r="AD906" s="2">
        <f t="shared" si="348"/>
        <v>647.13923129831016</v>
      </c>
      <c r="AE906" s="2">
        <f t="shared" si="349"/>
        <v>-1000</v>
      </c>
      <c r="AF906" s="5">
        <f t="shared" si="350"/>
        <v>0.65999999999999992</v>
      </c>
      <c r="AG906" s="5">
        <f t="shared" si="351"/>
        <v>-1</v>
      </c>
      <c r="AH906" s="3">
        <f t="shared" si="352"/>
        <v>201912</v>
      </c>
      <c r="AI906" s="21">
        <v>2.2999999999999998</v>
      </c>
      <c r="AJ906" s="21">
        <v>1.66</v>
      </c>
      <c r="AK906" s="21">
        <v>2.5499999999999998</v>
      </c>
      <c r="AL906" s="21">
        <v>1.57</v>
      </c>
      <c r="AO906">
        <f t="shared" si="353"/>
        <v>-180</v>
      </c>
      <c r="AP906">
        <f>IF(E906&lt;F906,G906,H906)</f>
        <v>45</v>
      </c>
      <c r="AQ906">
        <f>IF(E906&lt;F906,H906,G906)</f>
        <v>10</v>
      </c>
    </row>
    <row r="907" spans="2:43" x14ac:dyDescent="0.25">
      <c r="B907" s="24">
        <v>43807</v>
      </c>
      <c r="C907" s="20" t="s">
        <v>35</v>
      </c>
      <c r="D907" s="20" t="s">
        <v>44</v>
      </c>
      <c r="E907" s="2">
        <v>-192.30769230769229</v>
      </c>
      <c r="F907" s="2">
        <v>167</v>
      </c>
      <c r="G907">
        <v>40</v>
      </c>
      <c r="H907">
        <v>20</v>
      </c>
      <c r="I907" s="9"/>
      <c r="J907" s="2" t="str">
        <f t="shared" si="354"/>
        <v>Atlanta Falcons</v>
      </c>
      <c r="K907" s="2" t="str">
        <f t="shared" si="355"/>
        <v>Carolina Panthers</v>
      </c>
      <c r="L907" s="17">
        <f t="shared" si="356"/>
        <v>-192.30769230769229</v>
      </c>
      <c r="M907" s="18">
        <f t="shared" si="357"/>
        <v>167</v>
      </c>
      <c r="N907" s="4">
        <f t="shared" si="335"/>
        <v>1.76</v>
      </c>
      <c r="O907" s="4">
        <f t="shared" si="336"/>
        <v>2.1</v>
      </c>
      <c r="P907" s="4"/>
      <c r="Q907" s="4"/>
      <c r="R907" s="1">
        <f t="shared" si="337"/>
        <v>0.56818181818181823</v>
      </c>
      <c r="S907" s="1">
        <f t="shared" si="338"/>
        <v>0.47619047619047616</v>
      </c>
      <c r="T907" s="1">
        <f t="shared" si="339"/>
        <v>4.2487046632124437E-2</v>
      </c>
      <c r="U907" s="1">
        <f t="shared" si="340"/>
        <v>4.5995670995671034E-2</v>
      </c>
      <c r="V907" s="1">
        <f t="shared" si="341"/>
        <v>0.55699567099567104</v>
      </c>
      <c r="W907" s="1"/>
      <c r="X907" s="17">
        <f t="shared" si="342"/>
        <v>795.34608987611307</v>
      </c>
      <c r="Y907" s="18">
        <f t="shared" si="343"/>
        <v>1144.9859022934511</v>
      </c>
      <c r="Z907" s="2">
        <f t="shared" si="344"/>
        <v>755.57878538230739</v>
      </c>
      <c r="AA907" s="18">
        <f t="shared" si="345"/>
        <v>1087.7366071787785</v>
      </c>
      <c r="AB907" s="2">
        <f t="shared" si="346"/>
        <v>-132.3488720628942</v>
      </c>
      <c r="AC907" s="2">
        <f t="shared" si="347"/>
        <v>108.77366071787785</v>
      </c>
      <c r="AD907" s="2">
        <f t="shared" si="348"/>
        <v>755.57878538230739</v>
      </c>
      <c r="AE907" s="2">
        <f t="shared" si="349"/>
        <v>-1000</v>
      </c>
      <c r="AF907" s="5">
        <f t="shared" si="350"/>
        <v>0.76</v>
      </c>
      <c r="AG907" s="5">
        <f t="shared" si="351"/>
        <v>-1</v>
      </c>
      <c r="AH907" s="3">
        <f t="shared" si="352"/>
        <v>201912</v>
      </c>
      <c r="AI907" s="21">
        <v>1.76</v>
      </c>
      <c r="AJ907" s="21">
        <v>2.1</v>
      </c>
      <c r="AK907" s="21">
        <v>1.52</v>
      </c>
      <c r="AL907" s="21">
        <v>2.67</v>
      </c>
      <c r="AO907">
        <f t="shared" si="353"/>
        <v>-200</v>
      </c>
      <c r="AP907">
        <f>IF(E907&lt;F907,G907,H907)</f>
        <v>40</v>
      </c>
      <c r="AQ907">
        <f>IF(E907&lt;F907,H907,G907)</f>
        <v>20</v>
      </c>
    </row>
    <row r="908" spans="2:43" x14ac:dyDescent="0.25">
      <c r="B908" s="24">
        <v>43807</v>
      </c>
      <c r="C908" s="20" t="s">
        <v>24</v>
      </c>
      <c r="D908" s="20" t="s">
        <v>28</v>
      </c>
      <c r="E908" s="2">
        <v>225</v>
      </c>
      <c r="F908" s="2">
        <v>-277.77777777777771</v>
      </c>
      <c r="G908">
        <v>17</v>
      </c>
      <c r="H908">
        <v>24</v>
      </c>
      <c r="I908" s="9"/>
      <c r="J908" s="2" t="str">
        <f t="shared" si="354"/>
        <v>Baltimore Ravens</v>
      </c>
      <c r="K908" s="2" t="str">
        <f t="shared" si="355"/>
        <v>Buffalo Bills</v>
      </c>
      <c r="L908" s="17">
        <f t="shared" si="356"/>
        <v>-277.77777777777771</v>
      </c>
      <c r="M908" s="18">
        <f t="shared" si="357"/>
        <v>225</v>
      </c>
      <c r="N908" s="4">
        <f t="shared" si="335"/>
        <v>1.42</v>
      </c>
      <c r="O908" s="4">
        <f t="shared" si="336"/>
        <v>2.95</v>
      </c>
      <c r="P908" s="4"/>
      <c r="Q908" s="4"/>
      <c r="R908" s="1">
        <f t="shared" si="337"/>
        <v>0.70422535211267612</v>
      </c>
      <c r="S908" s="1">
        <f t="shared" si="338"/>
        <v>0.33898305084745761</v>
      </c>
      <c r="T908" s="1">
        <f t="shared" si="339"/>
        <v>4.1418764302059485E-2</v>
      </c>
      <c r="U908" s="1">
        <f t="shared" si="340"/>
        <v>0.18262115063260925</v>
      </c>
      <c r="V908" s="1">
        <f t="shared" si="341"/>
        <v>0.69362115063260932</v>
      </c>
      <c r="W908" s="1"/>
      <c r="X908" s="17">
        <f t="shared" si="342"/>
        <v>441.70920838841397</v>
      </c>
      <c r="Y908" s="18">
        <f t="shared" si="343"/>
        <v>2009.6149174189422</v>
      </c>
      <c r="Z908" s="2">
        <f t="shared" si="344"/>
        <v>419.62374796899326</v>
      </c>
      <c r="AA908" s="18">
        <f t="shared" si="345"/>
        <v>1909.134171547995</v>
      </c>
      <c r="AB908" s="2">
        <f t="shared" si="346"/>
        <v>-238.30872414634925</v>
      </c>
      <c r="AC908" s="2">
        <f t="shared" si="347"/>
        <v>190.9134171547995</v>
      </c>
      <c r="AD908" s="2">
        <f t="shared" si="348"/>
        <v>419.62374796899326</v>
      </c>
      <c r="AE908" s="2">
        <f t="shared" si="349"/>
        <v>-1000</v>
      </c>
      <c r="AF908" s="5">
        <f t="shared" si="350"/>
        <v>0.41999999999999993</v>
      </c>
      <c r="AG908" s="5">
        <f t="shared" si="351"/>
        <v>-1</v>
      </c>
      <c r="AH908" s="3">
        <f t="shared" si="352"/>
        <v>201912</v>
      </c>
      <c r="AI908" s="21">
        <v>2.95</v>
      </c>
      <c r="AJ908" s="21">
        <v>1.42</v>
      </c>
      <c r="AK908" s="21">
        <v>3.25</v>
      </c>
      <c r="AL908" s="21">
        <v>1.36</v>
      </c>
      <c r="AO908">
        <f t="shared" si="353"/>
        <v>-300</v>
      </c>
      <c r="AP908">
        <f>IF(E908&lt;F908,G908,H908)</f>
        <v>24</v>
      </c>
      <c r="AQ908">
        <f>IF(E908&lt;F908,H908,G908)</f>
        <v>17</v>
      </c>
    </row>
    <row r="909" spans="2:43" x14ac:dyDescent="0.25">
      <c r="B909" s="24">
        <v>43807</v>
      </c>
      <c r="C909" s="20" t="s">
        <v>46</v>
      </c>
      <c r="D909" s="20" t="s">
        <v>21</v>
      </c>
      <c r="E909" s="2">
        <v>-312.49999999999994</v>
      </c>
      <c r="F909" s="2">
        <v>250</v>
      </c>
      <c r="G909">
        <v>27</v>
      </c>
      <c r="H909">
        <v>19</v>
      </c>
      <c r="I909" s="9"/>
      <c r="J909" s="2" t="str">
        <f t="shared" si="354"/>
        <v>Cleveland Browns</v>
      </c>
      <c r="K909" s="2" t="str">
        <f t="shared" si="355"/>
        <v>Cincinnati Bengals</v>
      </c>
      <c r="L909" s="17">
        <f t="shared" si="356"/>
        <v>-312.49999999999994</v>
      </c>
      <c r="M909" s="18">
        <f t="shared" si="357"/>
        <v>250</v>
      </c>
      <c r="N909" s="4">
        <f t="shared" si="335"/>
        <v>1.26</v>
      </c>
      <c r="O909" s="4">
        <f t="shared" si="336"/>
        <v>4</v>
      </c>
      <c r="P909" s="4"/>
      <c r="Q909" s="4"/>
      <c r="R909" s="1">
        <f t="shared" si="337"/>
        <v>0.79365079365079361</v>
      </c>
      <c r="S909" s="1">
        <f t="shared" si="338"/>
        <v>0.25</v>
      </c>
      <c r="T909" s="1">
        <f t="shared" si="339"/>
        <v>4.1825095057034134E-2</v>
      </c>
      <c r="U909" s="1">
        <f t="shared" si="340"/>
        <v>0.2718253968253968</v>
      </c>
      <c r="V909" s="1">
        <f t="shared" si="341"/>
        <v>0.78282539682539687</v>
      </c>
      <c r="W909" s="1"/>
      <c r="X909" s="17">
        <f t="shared" si="342"/>
        <v>277.42406423618138</v>
      </c>
      <c r="Y909" s="18">
        <f t="shared" si="343"/>
        <v>3056.5054734484152</v>
      </c>
      <c r="Z909" s="2">
        <f t="shared" si="344"/>
        <v>263.55286102437231</v>
      </c>
      <c r="AA909" s="18">
        <f t="shared" si="345"/>
        <v>2903.6801997759944</v>
      </c>
      <c r="AB909" s="2">
        <f t="shared" si="346"/>
        <v>-379.4305233922405</v>
      </c>
      <c r="AC909" s="2">
        <f t="shared" si="347"/>
        <v>290.36801997759943</v>
      </c>
      <c r="AD909" s="2">
        <f t="shared" si="348"/>
        <v>263.55286102437231</v>
      </c>
      <c r="AE909" s="2">
        <f t="shared" si="349"/>
        <v>-1000</v>
      </c>
      <c r="AF909" s="5">
        <f t="shared" si="350"/>
        <v>0.26</v>
      </c>
      <c r="AG909" s="5">
        <f t="shared" si="351"/>
        <v>-1</v>
      </c>
      <c r="AH909" s="3">
        <f t="shared" si="352"/>
        <v>201912</v>
      </c>
      <c r="AI909" s="21">
        <v>1.26</v>
      </c>
      <c r="AJ909" s="21">
        <v>4</v>
      </c>
      <c r="AK909" s="21">
        <v>1.32</v>
      </c>
      <c r="AL909" s="21">
        <v>3.5</v>
      </c>
      <c r="AO909">
        <f t="shared" si="353"/>
        <v>-400</v>
      </c>
      <c r="AP909">
        <f>IF(E909&lt;F909,G909,H909)</f>
        <v>27</v>
      </c>
      <c r="AQ909">
        <f>IF(E909&lt;F909,H909,G909)</f>
        <v>19</v>
      </c>
    </row>
    <row r="910" spans="2:43" x14ac:dyDescent="0.25">
      <c r="B910" s="24">
        <v>43807</v>
      </c>
      <c r="C910" s="20" t="s">
        <v>33</v>
      </c>
      <c r="D910" s="20" t="s">
        <v>53</v>
      </c>
      <c r="E910" s="2">
        <v>-909.09090909090833</v>
      </c>
      <c r="F910" s="2">
        <v>575</v>
      </c>
      <c r="G910">
        <v>20</v>
      </c>
      <c r="H910">
        <v>15</v>
      </c>
      <c r="I910" s="9"/>
      <c r="J910" s="2" t="str">
        <f t="shared" si="354"/>
        <v>Green Bay Packers</v>
      </c>
      <c r="K910" s="2" t="str">
        <f t="shared" si="355"/>
        <v>Washington Redskins</v>
      </c>
      <c r="L910" s="17">
        <f t="shared" si="356"/>
        <v>-909.09090909090833</v>
      </c>
      <c r="M910" s="18">
        <f t="shared" si="357"/>
        <v>575</v>
      </c>
      <c r="N910" s="4">
        <f t="shared" si="335"/>
        <v>1.1200000000000001</v>
      </c>
      <c r="O910" s="4">
        <f t="shared" si="336"/>
        <v>6.5</v>
      </c>
      <c r="P910" s="4"/>
      <c r="Q910" s="4"/>
      <c r="R910" s="1">
        <f t="shared" si="337"/>
        <v>0.89285714285714279</v>
      </c>
      <c r="S910" s="1">
        <f t="shared" si="338"/>
        <v>0.15384615384615385</v>
      </c>
      <c r="T910" s="1">
        <f t="shared" si="339"/>
        <v>4.4619422572178324E-2</v>
      </c>
      <c r="U910" s="1">
        <f t="shared" si="340"/>
        <v>0.36950549450549447</v>
      </c>
      <c r="V910" s="1">
        <f t="shared" si="341"/>
        <v>0.88050549450549442</v>
      </c>
      <c r="W910" s="1"/>
      <c r="X910" s="17">
        <f t="shared" si="342"/>
        <v>135.71125477373158</v>
      </c>
      <c r="Y910" s="18">
        <f t="shared" si="343"/>
        <v>5488.6896490044255</v>
      </c>
      <c r="Z910" s="2">
        <f t="shared" si="344"/>
        <v>128.92569203504499</v>
      </c>
      <c r="AA910" s="18">
        <f t="shared" si="345"/>
        <v>5214.2551665542042</v>
      </c>
      <c r="AB910" s="2">
        <f t="shared" si="346"/>
        <v>-775.64059127033954</v>
      </c>
      <c r="AC910" s="2">
        <f t="shared" si="347"/>
        <v>521.42551665542044</v>
      </c>
      <c r="AD910" s="2">
        <f t="shared" si="348"/>
        <v>128.92569203504499</v>
      </c>
      <c r="AE910" s="2">
        <f t="shared" si="349"/>
        <v>-1000</v>
      </c>
      <c r="AF910" s="5">
        <f t="shared" si="350"/>
        <v>0.12000000000000011</v>
      </c>
      <c r="AG910" s="5">
        <f t="shared" si="351"/>
        <v>-1</v>
      </c>
      <c r="AH910" s="3">
        <f t="shared" si="352"/>
        <v>201912</v>
      </c>
      <c r="AI910" s="21">
        <v>1.1200000000000001</v>
      </c>
      <c r="AJ910" s="21">
        <v>6.5</v>
      </c>
      <c r="AK910" s="21">
        <v>1.1100000000000001</v>
      </c>
      <c r="AL910" s="21">
        <v>6.75</v>
      </c>
      <c r="AO910">
        <f t="shared" si="353"/>
        <v>-1000</v>
      </c>
      <c r="AP910">
        <f>IF(E910&lt;F910,G910,H910)</f>
        <v>20</v>
      </c>
      <c r="AQ910">
        <f>IF(E910&lt;F910,H910,G910)</f>
        <v>15</v>
      </c>
    </row>
    <row r="911" spans="2:43" x14ac:dyDescent="0.25">
      <c r="B911" s="24">
        <v>43807</v>
      </c>
      <c r="C911" s="20" t="s">
        <v>40</v>
      </c>
      <c r="D911" s="20" t="s">
        <v>38</v>
      </c>
      <c r="E911" s="2">
        <v>-400</v>
      </c>
      <c r="F911" s="2">
        <v>320</v>
      </c>
      <c r="G911">
        <v>24</v>
      </c>
      <c r="H911">
        <v>38</v>
      </c>
      <c r="I911" s="9"/>
      <c r="J911" s="2" t="str">
        <f t="shared" si="354"/>
        <v>Houston Texans</v>
      </c>
      <c r="K911" s="2" t="str">
        <f t="shared" si="355"/>
        <v>Denver Broncos</v>
      </c>
      <c r="L911" s="17">
        <f t="shared" si="356"/>
        <v>-400</v>
      </c>
      <c r="M911" s="18">
        <f t="shared" si="357"/>
        <v>320</v>
      </c>
      <c r="N911" s="4">
        <f t="shared" si="335"/>
        <v>1.27</v>
      </c>
      <c r="O911" s="4">
        <f t="shared" si="336"/>
        <v>3.8</v>
      </c>
      <c r="P911" s="4"/>
      <c r="Q911" s="4"/>
      <c r="R911" s="1">
        <f t="shared" si="337"/>
        <v>0.78740157480314954</v>
      </c>
      <c r="S911" s="1">
        <f t="shared" si="338"/>
        <v>0.26315789473684209</v>
      </c>
      <c r="T911" s="1">
        <f t="shared" si="339"/>
        <v>4.8126232741617536E-2</v>
      </c>
      <c r="U911" s="1">
        <f t="shared" si="340"/>
        <v>0.26212184003315375</v>
      </c>
      <c r="V911" s="1">
        <f t="shared" si="341"/>
        <v>0.77312184003315376</v>
      </c>
      <c r="W911" s="1"/>
      <c r="X911" s="17">
        <f t="shared" si="342"/>
        <v>293.45718645992071</v>
      </c>
      <c r="Y911" s="18">
        <f t="shared" si="343"/>
        <v>2909.583445130711</v>
      </c>
      <c r="Z911" s="2">
        <f t="shared" si="344"/>
        <v>278.78432713692467</v>
      </c>
      <c r="AA911" s="18">
        <f t="shared" si="345"/>
        <v>2764.1042728741754</v>
      </c>
      <c r="AB911" s="2">
        <f t="shared" si="346"/>
        <v>-358.70022187755586</v>
      </c>
      <c r="AC911" s="2">
        <f t="shared" si="347"/>
        <v>276.41042728741752</v>
      </c>
      <c r="AD911" s="2">
        <f t="shared" si="348"/>
        <v>-1000</v>
      </c>
      <c r="AE911" s="2">
        <f t="shared" si="349"/>
        <v>2764.1042728741754</v>
      </c>
      <c r="AF911" s="5">
        <f t="shared" si="350"/>
        <v>-1</v>
      </c>
      <c r="AG911" s="5">
        <f t="shared" si="351"/>
        <v>2.8</v>
      </c>
      <c r="AH911" s="3">
        <f t="shared" si="352"/>
        <v>201912</v>
      </c>
      <c r="AI911" s="21">
        <v>1.27</v>
      </c>
      <c r="AJ911" s="21">
        <v>3.8</v>
      </c>
      <c r="AK911" s="21">
        <v>1.25</v>
      </c>
      <c r="AL911" s="21">
        <v>4.2</v>
      </c>
      <c r="AO911">
        <f t="shared" si="353"/>
        <v>-400</v>
      </c>
      <c r="AP911">
        <f>IF(E911&lt;F911,G911,H911)</f>
        <v>24</v>
      </c>
      <c r="AQ911">
        <f>IF(E911&lt;F911,H911,G911)</f>
        <v>38</v>
      </c>
    </row>
    <row r="912" spans="2:43" x14ac:dyDescent="0.25">
      <c r="B912" s="24">
        <v>43807</v>
      </c>
      <c r="C912" s="20" t="s">
        <v>29</v>
      </c>
      <c r="D912" s="20" t="s">
        <v>34</v>
      </c>
      <c r="E912" s="2">
        <v>-666.66666666666708</v>
      </c>
      <c r="F912" s="2">
        <v>475</v>
      </c>
      <c r="G912">
        <v>20</v>
      </c>
      <c r="H912">
        <v>7</v>
      </c>
      <c r="I912" s="9"/>
      <c r="J912" s="2" t="str">
        <f t="shared" si="354"/>
        <v>Minnesota Vikings</v>
      </c>
      <c r="K912" s="2" t="str">
        <f t="shared" si="355"/>
        <v>Detroit Lions</v>
      </c>
      <c r="L912" s="17">
        <f t="shared" si="356"/>
        <v>-666.66666666666708</v>
      </c>
      <c r="M912" s="18">
        <f t="shared" si="357"/>
        <v>475</v>
      </c>
      <c r="N912" s="4">
        <f t="shared" si="335"/>
        <v>1.1000000000000001</v>
      </c>
      <c r="O912" s="4">
        <f t="shared" si="336"/>
        <v>7.5</v>
      </c>
      <c r="P912" s="4"/>
      <c r="Q912" s="4"/>
      <c r="R912" s="1">
        <f t="shared" si="337"/>
        <v>0.90909090909090906</v>
      </c>
      <c r="S912" s="1">
        <f t="shared" si="338"/>
        <v>0.13333333333333333</v>
      </c>
      <c r="T912" s="1">
        <f t="shared" si="339"/>
        <v>4.0697674418604612E-2</v>
      </c>
      <c r="U912" s="1">
        <f t="shared" si="340"/>
        <v>0.38787878787878788</v>
      </c>
      <c r="V912" s="1">
        <f t="shared" si="341"/>
        <v>0.89887878787878783</v>
      </c>
      <c r="W912" s="1"/>
      <c r="X912" s="17">
        <f t="shared" si="342"/>
        <v>112.49705019721534</v>
      </c>
      <c r="Y912" s="18">
        <f t="shared" si="343"/>
        <v>6304.3252651260173</v>
      </c>
      <c r="Z912" s="2">
        <f t="shared" si="344"/>
        <v>106.87219768735457</v>
      </c>
      <c r="AA912" s="18">
        <f t="shared" si="345"/>
        <v>5989.1090018697159</v>
      </c>
      <c r="AB912" s="2">
        <f t="shared" si="346"/>
        <v>-935.69704903553497</v>
      </c>
      <c r="AC912" s="2">
        <f t="shared" si="347"/>
        <v>598.91090018697162</v>
      </c>
      <c r="AD912" s="2">
        <f t="shared" si="348"/>
        <v>106.87219768735457</v>
      </c>
      <c r="AE912" s="2">
        <f t="shared" si="349"/>
        <v>-1000</v>
      </c>
      <c r="AF912" s="5">
        <f t="shared" si="350"/>
        <v>0.10000000000000009</v>
      </c>
      <c r="AG912" s="5">
        <f t="shared" si="351"/>
        <v>-1</v>
      </c>
      <c r="AH912" s="3">
        <f t="shared" si="352"/>
        <v>201912</v>
      </c>
      <c r="AI912" s="21">
        <v>1.1000000000000001</v>
      </c>
      <c r="AJ912" s="21">
        <v>7.5</v>
      </c>
      <c r="AK912" s="21">
        <v>1.1499999999999999</v>
      </c>
      <c r="AL912" s="21">
        <v>5.75</v>
      </c>
      <c r="AO912">
        <f t="shared" si="353"/>
        <v>-700</v>
      </c>
      <c r="AP912">
        <f>IF(E912&lt;F912,G912,H912)</f>
        <v>20</v>
      </c>
      <c r="AQ912">
        <f>IF(E912&lt;F912,H912,G912)</f>
        <v>7</v>
      </c>
    </row>
    <row r="913" spans="2:43" x14ac:dyDescent="0.25">
      <c r="B913" s="24">
        <v>43807</v>
      </c>
      <c r="C913" s="20" t="s">
        <v>43</v>
      </c>
      <c r="D913" s="20" t="s">
        <v>22</v>
      </c>
      <c r="E913" s="2">
        <v>-125</v>
      </c>
      <c r="F913" s="2">
        <v>104.99999999999999</v>
      </c>
      <c r="G913">
        <v>46</v>
      </c>
      <c r="H913">
        <v>48</v>
      </c>
      <c r="I913" s="9"/>
      <c r="J913" s="2" t="str">
        <f t="shared" si="354"/>
        <v>New Orleans Saints</v>
      </c>
      <c r="K913" s="2" t="str">
        <f t="shared" si="355"/>
        <v>San Francisco 49ers</v>
      </c>
      <c r="L913" s="17">
        <f t="shared" si="356"/>
        <v>-125</v>
      </c>
      <c r="M913" s="18">
        <f t="shared" si="357"/>
        <v>104.99999999999999</v>
      </c>
      <c r="N913" s="4">
        <f t="shared" si="335"/>
        <v>1.58</v>
      </c>
      <c r="O913" s="4">
        <f t="shared" si="336"/>
        <v>2.5</v>
      </c>
      <c r="P913" s="4"/>
      <c r="Q913" s="4"/>
      <c r="R913" s="1">
        <f t="shared" si="337"/>
        <v>0.63291139240506322</v>
      </c>
      <c r="S913" s="1">
        <f t="shared" si="338"/>
        <v>0.4</v>
      </c>
      <c r="T913" s="1">
        <f t="shared" si="339"/>
        <v>3.1862745098039214E-2</v>
      </c>
      <c r="U913" s="1">
        <f t="shared" si="340"/>
        <v>0.1164556962025316</v>
      </c>
      <c r="V913" s="1">
        <f t="shared" si="341"/>
        <v>0.62745569620253161</v>
      </c>
      <c r="W913" s="1"/>
      <c r="X913" s="17">
        <f t="shared" si="342"/>
        <v>593.73802174746322</v>
      </c>
      <c r="Y913" s="18">
        <f t="shared" si="343"/>
        <v>1520.5870888415161</v>
      </c>
      <c r="Z913" s="2">
        <f t="shared" si="344"/>
        <v>564.05112066009008</v>
      </c>
      <c r="AA913" s="18">
        <f t="shared" si="345"/>
        <v>1444.5577343994403</v>
      </c>
      <c r="AB913" s="2">
        <f t="shared" si="346"/>
        <v>-177.28889516782337</v>
      </c>
      <c r="AC913" s="2">
        <f t="shared" si="347"/>
        <v>144.45577343994404</v>
      </c>
      <c r="AD913" s="2">
        <f t="shared" si="348"/>
        <v>-1000</v>
      </c>
      <c r="AE913" s="2">
        <f t="shared" si="349"/>
        <v>1444.5577343994403</v>
      </c>
      <c r="AF913" s="5">
        <f t="shared" si="350"/>
        <v>-1</v>
      </c>
      <c r="AG913" s="5">
        <f t="shared" si="351"/>
        <v>1.5</v>
      </c>
      <c r="AH913" s="3">
        <f t="shared" si="352"/>
        <v>201912</v>
      </c>
      <c r="AI913" s="21">
        <v>1.58</v>
      </c>
      <c r="AJ913" s="21">
        <v>2.5</v>
      </c>
      <c r="AK913" s="21">
        <v>1.8</v>
      </c>
      <c r="AL913" s="21">
        <v>2.0499999999999998</v>
      </c>
      <c r="AO913">
        <f t="shared" si="353"/>
        <v>-130</v>
      </c>
      <c r="AP913">
        <f>IF(E913&lt;F913,G913,H913)</f>
        <v>46</v>
      </c>
      <c r="AQ913">
        <f>IF(E913&lt;F913,H913,G913)</f>
        <v>48</v>
      </c>
    </row>
    <row r="914" spans="2:43" x14ac:dyDescent="0.25">
      <c r="B914" s="24">
        <v>43807</v>
      </c>
      <c r="C914" s="20" t="s">
        <v>42</v>
      </c>
      <c r="D914" s="20" t="s">
        <v>30</v>
      </c>
      <c r="E914" s="2">
        <v>-227.27272727272731</v>
      </c>
      <c r="F914" s="2">
        <v>185</v>
      </c>
      <c r="G914">
        <v>22</v>
      </c>
      <c r="H914">
        <v>21</v>
      </c>
      <c r="I914" s="9"/>
      <c r="J914" s="2" t="str">
        <f t="shared" si="354"/>
        <v>New York Jets</v>
      </c>
      <c r="K914" s="2" t="str">
        <f t="shared" si="355"/>
        <v>Miami Dolphins</v>
      </c>
      <c r="L914" s="17">
        <f t="shared" si="356"/>
        <v>-227.27272727272731</v>
      </c>
      <c r="M914" s="18">
        <f t="shared" si="357"/>
        <v>185</v>
      </c>
      <c r="N914" s="4">
        <f t="shared" si="335"/>
        <v>1.38</v>
      </c>
      <c r="O914" s="4">
        <f t="shared" si="336"/>
        <v>3.15</v>
      </c>
      <c r="P914" s="4"/>
      <c r="Q914" s="4"/>
      <c r="R914" s="1">
        <f t="shared" si="337"/>
        <v>0.7246376811594204</v>
      </c>
      <c r="S914" s="1">
        <f t="shared" si="338"/>
        <v>0.31746031746031744</v>
      </c>
      <c r="T914" s="1">
        <f t="shared" si="339"/>
        <v>4.039735099337749E-2</v>
      </c>
      <c r="U914" s="1">
        <f t="shared" si="340"/>
        <v>0.20358868184955148</v>
      </c>
      <c r="V914" s="1">
        <f t="shared" si="341"/>
        <v>0.71458868184955149</v>
      </c>
      <c r="W914" s="1"/>
      <c r="X914" s="17">
        <f t="shared" si="342"/>
        <v>399.40643533805462</v>
      </c>
      <c r="Y914" s="18">
        <f t="shared" si="343"/>
        <v>2205.1924375584526</v>
      </c>
      <c r="Z914" s="2">
        <f t="shared" si="344"/>
        <v>379.43611357115185</v>
      </c>
      <c r="AA914" s="18">
        <f t="shared" si="345"/>
        <v>2094.93281568053</v>
      </c>
      <c r="AB914" s="2">
        <f t="shared" si="346"/>
        <v>-263.54897813712716</v>
      </c>
      <c r="AC914" s="2">
        <f t="shared" si="347"/>
        <v>209.49328156805299</v>
      </c>
      <c r="AD914" s="2">
        <f t="shared" si="348"/>
        <v>379.43611357115185</v>
      </c>
      <c r="AE914" s="2">
        <f t="shared" si="349"/>
        <v>-1000</v>
      </c>
      <c r="AF914" s="5">
        <f t="shared" si="350"/>
        <v>0.37999999999999989</v>
      </c>
      <c r="AG914" s="5">
        <f t="shared" si="351"/>
        <v>-1</v>
      </c>
      <c r="AH914" s="3">
        <f t="shared" si="352"/>
        <v>201912</v>
      </c>
      <c r="AI914" s="21">
        <v>1.38</v>
      </c>
      <c r="AJ914" s="21">
        <v>3.15</v>
      </c>
      <c r="AK914" s="21">
        <v>1.44</v>
      </c>
      <c r="AL914" s="21">
        <v>2.85</v>
      </c>
      <c r="AO914">
        <f t="shared" si="353"/>
        <v>-300</v>
      </c>
      <c r="AP914">
        <f>IF(E914&lt;F914,G914,H914)</f>
        <v>22</v>
      </c>
      <c r="AQ914">
        <f>IF(E914&lt;F914,H914,G914)</f>
        <v>21</v>
      </c>
    </row>
    <row r="915" spans="2:43" x14ac:dyDescent="0.25">
      <c r="B915" s="24">
        <v>43807</v>
      </c>
      <c r="C915" s="20" t="s">
        <v>27</v>
      </c>
      <c r="D915" s="20" t="s">
        <v>39</v>
      </c>
      <c r="E915" s="2">
        <v>-172.41379310344826</v>
      </c>
      <c r="F915" s="2">
        <v>150</v>
      </c>
      <c r="G915">
        <v>38</v>
      </c>
      <c r="H915">
        <v>35</v>
      </c>
      <c r="I915" s="9"/>
      <c r="J915" s="2" t="str">
        <f t="shared" si="354"/>
        <v>Tampa Bay Buccaneers</v>
      </c>
      <c r="K915" s="2" t="str">
        <f t="shared" si="355"/>
        <v>Indianapolis Colts</v>
      </c>
      <c r="L915" s="17">
        <f t="shared" si="356"/>
        <v>-172.41379310344826</v>
      </c>
      <c r="M915" s="18">
        <f t="shared" si="357"/>
        <v>150</v>
      </c>
      <c r="N915" s="4">
        <f t="shared" si="335"/>
        <v>1.6</v>
      </c>
      <c r="O915" s="4">
        <f t="shared" si="336"/>
        <v>2.4500000000000002</v>
      </c>
      <c r="P915" s="4"/>
      <c r="Q915" s="4"/>
      <c r="R915" s="1">
        <f t="shared" si="337"/>
        <v>0.625</v>
      </c>
      <c r="S915" s="1">
        <f t="shared" si="338"/>
        <v>0.4081632653061224</v>
      </c>
      <c r="T915" s="1">
        <f t="shared" si="339"/>
        <v>3.2098765432098886E-2</v>
      </c>
      <c r="U915" s="1">
        <f t="shared" si="340"/>
        <v>0.1084183673469388</v>
      </c>
      <c r="V915" s="1">
        <f t="shared" si="341"/>
        <v>0.61941836734693878</v>
      </c>
      <c r="W915" s="1"/>
      <c r="X915" s="17">
        <f t="shared" si="342"/>
        <v>614.4177388267467</v>
      </c>
      <c r="Y915" s="18">
        <f t="shared" si="343"/>
        <v>1471.4893831628281</v>
      </c>
      <c r="Z915" s="2">
        <f t="shared" si="344"/>
        <v>583.69685188540939</v>
      </c>
      <c r="AA915" s="18">
        <f t="shared" si="345"/>
        <v>1397.9149140046866</v>
      </c>
      <c r="AB915" s="2">
        <f t="shared" si="346"/>
        <v>-171.32180801898838</v>
      </c>
      <c r="AC915" s="2">
        <f t="shared" si="347"/>
        <v>139.79149140046866</v>
      </c>
      <c r="AD915" s="2">
        <f t="shared" si="348"/>
        <v>583.69685188540939</v>
      </c>
      <c r="AE915" s="2">
        <f t="shared" si="349"/>
        <v>-1000</v>
      </c>
      <c r="AF915" s="5">
        <f t="shared" si="350"/>
        <v>0.60000000000000009</v>
      </c>
      <c r="AG915" s="5">
        <f t="shared" si="351"/>
        <v>-1</v>
      </c>
      <c r="AH915" s="3">
        <f t="shared" si="352"/>
        <v>201912</v>
      </c>
      <c r="AI915" s="21">
        <v>1.6</v>
      </c>
      <c r="AJ915" s="21">
        <v>2.4500000000000002</v>
      </c>
      <c r="AK915" s="21">
        <v>1.58</v>
      </c>
      <c r="AL915" s="21">
        <v>2.5</v>
      </c>
      <c r="AO915">
        <f t="shared" si="353"/>
        <v>-180</v>
      </c>
      <c r="AP915">
        <f>IF(E915&lt;F915,G915,H915)</f>
        <v>38</v>
      </c>
      <c r="AQ915">
        <f>IF(E915&lt;F915,H915,G915)</f>
        <v>35</v>
      </c>
    </row>
    <row r="916" spans="2:43" x14ac:dyDescent="0.25">
      <c r="B916" s="24">
        <v>43804</v>
      </c>
      <c r="C916" s="20" t="s">
        <v>37</v>
      </c>
      <c r="D916" s="20" t="s">
        <v>23</v>
      </c>
      <c r="E916" s="2">
        <v>150</v>
      </c>
      <c r="F916" s="2">
        <v>-172.41379310344826</v>
      </c>
      <c r="G916">
        <v>31</v>
      </c>
      <c r="H916">
        <v>24</v>
      </c>
      <c r="I916" s="9"/>
      <c r="J916" s="2" t="str">
        <f t="shared" si="354"/>
        <v>Dallas Cowboys</v>
      </c>
      <c r="K916" s="2" t="str">
        <f t="shared" si="355"/>
        <v>Chicago Bears</v>
      </c>
      <c r="L916" s="17">
        <f t="shared" si="356"/>
        <v>-172.41379310344826</v>
      </c>
      <c r="M916" s="18">
        <f t="shared" si="357"/>
        <v>150</v>
      </c>
      <c r="N916" s="4">
        <f t="shared" si="335"/>
        <v>1.62</v>
      </c>
      <c r="O916" s="4">
        <f t="shared" si="336"/>
        <v>2.4</v>
      </c>
      <c r="P916" s="4"/>
      <c r="Q916" s="4"/>
      <c r="R916" s="1">
        <f t="shared" si="337"/>
        <v>0.61728395061728392</v>
      </c>
      <c r="S916" s="1">
        <f t="shared" si="338"/>
        <v>0.41666666666666669</v>
      </c>
      <c r="T916" s="1">
        <f t="shared" si="339"/>
        <v>3.2835820895522283E-2</v>
      </c>
      <c r="U916" s="1">
        <f t="shared" si="340"/>
        <v>0.10030864197530862</v>
      </c>
      <c r="V916" s="1">
        <f t="shared" si="341"/>
        <v>0.61130864197530865</v>
      </c>
      <c r="W916" s="1"/>
      <c r="X916" s="17">
        <f t="shared" si="342"/>
        <v>635.83488165441463</v>
      </c>
      <c r="Y916" s="18">
        <f t="shared" si="343"/>
        <v>1423.7849094482656</v>
      </c>
      <c r="Z916" s="2">
        <f t="shared" si="344"/>
        <v>604.04313757169382</v>
      </c>
      <c r="AA916" s="18">
        <f t="shared" si="345"/>
        <v>1352.5956639758522</v>
      </c>
      <c r="AB916" s="2">
        <f t="shared" si="346"/>
        <v>-165.55109027810289</v>
      </c>
      <c r="AC916" s="2">
        <f t="shared" si="347"/>
        <v>135.25956639758522</v>
      </c>
      <c r="AD916" s="2">
        <f t="shared" si="348"/>
        <v>-1000</v>
      </c>
      <c r="AE916" s="2">
        <f t="shared" si="349"/>
        <v>1352.5956639758522</v>
      </c>
      <c r="AF916" s="5">
        <f t="shared" si="350"/>
        <v>-1</v>
      </c>
      <c r="AG916" s="5">
        <f t="shared" si="351"/>
        <v>1.4</v>
      </c>
      <c r="AH916" s="3">
        <f t="shared" si="352"/>
        <v>201912</v>
      </c>
      <c r="AI916" s="21">
        <v>2.4</v>
      </c>
      <c r="AJ916" s="21">
        <v>1.62</v>
      </c>
      <c r="AK916" s="21">
        <v>2.5</v>
      </c>
      <c r="AL916" s="21">
        <v>1.58</v>
      </c>
      <c r="AO916">
        <f t="shared" si="353"/>
        <v>-180</v>
      </c>
      <c r="AP916">
        <f>IF(E916&lt;F916,G916,H916)</f>
        <v>24</v>
      </c>
      <c r="AQ916">
        <f>IF(E916&lt;F916,H916,G916)</f>
        <v>31</v>
      </c>
    </row>
    <row r="917" spans="2:43" x14ac:dyDescent="0.25">
      <c r="B917" s="24">
        <v>43801</v>
      </c>
      <c r="C917" s="20" t="s">
        <v>32</v>
      </c>
      <c r="D917" s="20" t="s">
        <v>29</v>
      </c>
      <c r="E917" s="2">
        <v>-151.51515151515153</v>
      </c>
      <c r="F917" s="2">
        <v>129.99999999999997</v>
      </c>
      <c r="G917">
        <v>37</v>
      </c>
      <c r="H917">
        <v>30</v>
      </c>
      <c r="I917" s="9"/>
      <c r="J917" s="2" t="str">
        <f t="shared" si="354"/>
        <v>Seattle Seahawks</v>
      </c>
      <c r="K917" s="2" t="str">
        <f t="shared" si="355"/>
        <v>Minnesota Vikings</v>
      </c>
      <c r="L917" s="17">
        <f t="shared" si="356"/>
        <v>-151.51515151515153</v>
      </c>
      <c r="M917" s="18">
        <f t="shared" si="357"/>
        <v>129.99999999999997</v>
      </c>
      <c r="N917" s="4">
        <f t="shared" si="335"/>
        <v>1.66</v>
      </c>
      <c r="O917" s="4">
        <f t="shared" si="336"/>
        <v>2.2999999999999998</v>
      </c>
      <c r="P917" s="4"/>
      <c r="Q917" s="4"/>
      <c r="R917" s="1">
        <f t="shared" si="337"/>
        <v>0.60240963855421692</v>
      </c>
      <c r="S917" s="1">
        <f t="shared" si="338"/>
        <v>0.43478260869565222</v>
      </c>
      <c r="T917" s="1">
        <f t="shared" si="339"/>
        <v>3.5858585858585923E-2</v>
      </c>
      <c r="U917" s="1">
        <f t="shared" si="340"/>
        <v>8.3813514929282351E-2</v>
      </c>
      <c r="V917" s="1">
        <f t="shared" si="341"/>
        <v>0.59481351492928236</v>
      </c>
      <c r="W917" s="1"/>
      <c r="X917" s="17">
        <f t="shared" si="342"/>
        <v>681.19919084032654</v>
      </c>
      <c r="Y917" s="18">
        <f t="shared" si="343"/>
        <v>1332.032655245516</v>
      </c>
      <c r="Z917" s="2">
        <f t="shared" si="344"/>
        <v>647.13923129831016</v>
      </c>
      <c r="AA917" s="18">
        <f t="shared" si="345"/>
        <v>1265.4310224832402</v>
      </c>
      <c r="AB917" s="2">
        <f t="shared" si="346"/>
        <v>-154.5262521009227</v>
      </c>
      <c r="AC917" s="2">
        <f t="shared" si="347"/>
        <v>126.54310224832402</v>
      </c>
      <c r="AD917" s="2">
        <f t="shared" si="348"/>
        <v>647.13923129831016</v>
      </c>
      <c r="AE917" s="2">
        <f t="shared" si="349"/>
        <v>-1000</v>
      </c>
      <c r="AF917" s="5">
        <f t="shared" si="350"/>
        <v>0.65999999999999992</v>
      </c>
      <c r="AG917" s="5">
        <f t="shared" si="351"/>
        <v>-1</v>
      </c>
      <c r="AH917" s="3">
        <f t="shared" si="352"/>
        <v>201912</v>
      </c>
      <c r="AI917" s="21">
        <v>1.66</v>
      </c>
      <c r="AJ917" s="21">
        <v>2.2999999999999998</v>
      </c>
      <c r="AK917" s="21">
        <v>1.66</v>
      </c>
      <c r="AL917" s="21">
        <v>2.2999999999999998</v>
      </c>
      <c r="AO917">
        <f t="shared" si="353"/>
        <v>-160</v>
      </c>
      <c r="AP917">
        <f>IF(E917&lt;F917,G917,H917)</f>
        <v>37</v>
      </c>
      <c r="AQ917">
        <f>IF(E917&lt;F917,H917,G917)</f>
        <v>30</v>
      </c>
    </row>
    <row r="918" spans="2:43" x14ac:dyDescent="0.25">
      <c r="B918" s="24">
        <v>43800</v>
      </c>
      <c r="C918" s="20" t="s">
        <v>40</v>
      </c>
      <c r="D918" s="20" t="s">
        <v>36</v>
      </c>
      <c r="E918" s="2">
        <v>160</v>
      </c>
      <c r="F918" s="2">
        <v>-181.81818181818181</v>
      </c>
      <c r="G918">
        <v>28</v>
      </c>
      <c r="H918">
        <v>22</v>
      </c>
      <c r="I918" s="9"/>
      <c r="J918" s="2" t="str">
        <f t="shared" si="354"/>
        <v>New England Patriots</v>
      </c>
      <c r="K918" s="2" t="str">
        <f t="shared" si="355"/>
        <v>Houston Texans</v>
      </c>
      <c r="L918" s="17">
        <f t="shared" si="356"/>
        <v>-181.81818181818181</v>
      </c>
      <c r="M918" s="18">
        <f t="shared" si="357"/>
        <v>160</v>
      </c>
      <c r="N918" s="4">
        <f t="shared" si="335"/>
        <v>1.6</v>
      </c>
      <c r="O918" s="4">
        <f t="shared" si="336"/>
        <v>2.4500000000000002</v>
      </c>
      <c r="P918" s="4"/>
      <c r="Q918" s="4"/>
      <c r="R918" s="1">
        <f t="shared" si="337"/>
        <v>0.625</v>
      </c>
      <c r="S918" s="1">
        <f t="shared" si="338"/>
        <v>0.4081632653061224</v>
      </c>
      <c r="T918" s="1">
        <f t="shared" si="339"/>
        <v>3.2098765432098886E-2</v>
      </c>
      <c r="U918" s="1">
        <f t="shared" si="340"/>
        <v>0.1084183673469388</v>
      </c>
      <c r="V918" s="1">
        <f t="shared" si="341"/>
        <v>0.61941836734693878</v>
      </c>
      <c r="W918" s="1"/>
      <c r="X918" s="17">
        <f t="shared" si="342"/>
        <v>614.4177388267467</v>
      </c>
      <c r="Y918" s="18">
        <f t="shared" si="343"/>
        <v>1471.4893831628281</v>
      </c>
      <c r="Z918" s="2">
        <f t="shared" si="344"/>
        <v>583.69685188540939</v>
      </c>
      <c r="AA918" s="18">
        <f t="shared" si="345"/>
        <v>1397.9149140046866</v>
      </c>
      <c r="AB918" s="2">
        <f t="shared" si="346"/>
        <v>-171.32180801898838</v>
      </c>
      <c r="AC918" s="2">
        <f t="shared" si="347"/>
        <v>139.79149140046866</v>
      </c>
      <c r="AD918" s="2">
        <f t="shared" si="348"/>
        <v>-1000</v>
      </c>
      <c r="AE918" s="2">
        <f t="shared" si="349"/>
        <v>1397.9149140046866</v>
      </c>
      <c r="AF918" s="5">
        <f t="shared" si="350"/>
        <v>-1</v>
      </c>
      <c r="AG918" s="5">
        <f t="shared" si="351"/>
        <v>1.4500000000000002</v>
      </c>
      <c r="AH918" s="3">
        <f t="shared" si="352"/>
        <v>201912</v>
      </c>
      <c r="AI918" s="21">
        <v>2.4500000000000002</v>
      </c>
      <c r="AJ918" s="21">
        <v>1.6</v>
      </c>
      <c r="AK918" s="21">
        <v>2.6</v>
      </c>
      <c r="AL918" s="21">
        <v>1.55</v>
      </c>
      <c r="AO918">
        <f t="shared" si="353"/>
        <v>-190</v>
      </c>
      <c r="AP918">
        <f>IF(E918&lt;F918,G918,H918)</f>
        <v>22</v>
      </c>
      <c r="AQ918">
        <f>IF(E918&lt;F918,H918,G918)</f>
        <v>28</v>
      </c>
    </row>
    <row r="919" spans="2:43" x14ac:dyDescent="0.25">
      <c r="B919" s="24">
        <v>43800</v>
      </c>
      <c r="C919" s="20" t="s">
        <v>38</v>
      </c>
      <c r="D919" s="20" t="s">
        <v>31</v>
      </c>
      <c r="E919" s="2">
        <v>175</v>
      </c>
      <c r="F919" s="2">
        <v>-212.76595744680853</v>
      </c>
      <c r="G919">
        <v>23</v>
      </c>
      <c r="H919">
        <v>20</v>
      </c>
      <c r="I919" s="9"/>
      <c r="J919" s="2" t="str">
        <f t="shared" si="354"/>
        <v>Los Angeles Chargers</v>
      </c>
      <c r="K919" s="2" t="str">
        <f t="shared" si="355"/>
        <v>Denver Broncos</v>
      </c>
      <c r="L919" s="17">
        <f t="shared" si="356"/>
        <v>-212.76595744680853</v>
      </c>
      <c r="M919" s="18">
        <f t="shared" si="357"/>
        <v>175</v>
      </c>
      <c r="N919" s="4">
        <f t="shared" si="335"/>
        <v>1.8</v>
      </c>
      <c r="O919" s="4">
        <f t="shared" si="336"/>
        <v>2.0499999999999998</v>
      </c>
      <c r="P919" s="4"/>
      <c r="Q919" s="4"/>
      <c r="R919" s="1">
        <f t="shared" si="337"/>
        <v>0.55555555555555558</v>
      </c>
      <c r="S919" s="1">
        <f t="shared" si="338"/>
        <v>0.48780487804878053</v>
      </c>
      <c r="T919" s="1">
        <f t="shared" si="339"/>
        <v>4.1558441558441461E-2</v>
      </c>
      <c r="U919" s="1">
        <f t="shared" si="340"/>
        <v>3.3875338753387524E-2</v>
      </c>
      <c r="V919" s="1">
        <f t="shared" si="341"/>
        <v>0.54487533875338756</v>
      </c>
      <c r="W919" s="1"/>
      <c r="X919" s="17">
        <f t="shared" si="342"/>
        <v>835.28218085238643</v>
      </c>
      <c r="Y919" s="18">
        <f t="shared" si="343"/>
        <v>1090.9993667390718</v>
      </c>
      <c r="Z919" s="2">
        <f t="shared" si="344"/>
        <v>793.51807180976709</v>
      </c>
      <c r="AA919" s="18">
        <f t="shared" si="345"/>
        <v>1036.449398402118</v>
      </c>
      <c r="AB919" s="2">
        <f t="shared" si="346"/>
        <v>-126.02107444375048</v>
      </c>
      <c r="AC919" s="2">
        <f t="shared" si="347"/>
        <v>103.6449398402118</v>
      </c>
      <c r="AD919" s="2">
        <f t="shared" si="348"/>
        <v>-1000</v>
      </c>
      <c r="AE919" s="2">
        <f t="shared" si="349"/>
        <v>1036.449398402118</v>
      </c>
      <c r="AF919" s="5">
        <f t="shared" si="350"/>
        <v>-1</v>
      </c>
      <c r="AG919" s="5">
        <f t="shared" si="351"/>
        <v>1.0499999999999998</v>
      </c>
      <c r="AH919" s="3">
        <f t="shared" si="352"/>
        <v>201912</v>
      </c>
      <c r="AI919" s="21">
        <v>2.0499999999999998</v>
      </c>
      <c r="AJ919" s="21">
        <v>1.8</v>
      </c>
      <c r="AK919" s="21">
        <v>2.75</v>
      </c>
      <c r="AL919" s="21">
        <v>1.47</v>
      </c>
      <c r="AO919">
        <f t="shared" si="353"/>
        <v>-300</v>
      </c>
      <c r="AP919">
        <f>IF(E919&lt;F919,G919,H919)</f>
        <v>20</v>
      </c>
      <c r="AQ919">
        <f>IF(E919&lt;F919,H919,G919)</f>
        <v>23</v>
      </c>
    </row>
    <row r="920" spans="2:43" x14ac:dyDescent="0.25">
      <c r="B920" s="24">
        <v>43800</v>
      </c>
      <c r="C920" s="20" t="s">
        <v>20</v>
      </c>
      <c r="D920" s="20" t="s">
        <v>52</v>
      </c>
      <c r="E920" s="2">
        <v>-555.55555555555577</v>
      </c>
      <c r="F920" s="2">
        <v>425</v>
      </c>
      <c r="G920">
        <v>40</v>
      </c>
      <c r="H920">
        <v>9</v>
      </c>
      <c r="I920" s="9"/>
      <c r="J920" s="2" t="str">
        <f t="shared" si="354"/>
        <v>Kansas City Chiefs</v>
      </c>
      <c r="K920" s="2" t="str">
        <f t="shared" si="355"/>
        <v>Oakland Raiders</v>
      </c>
      <c r="L920" s="17">
        <f t="shared" si="356"/>
        <v>-555.55555555555577</v>
      </c>
      <c r="M920" s="18">
        <f t="shared" si="357"/>
        <v>425</v>
      </c>
      <c r="N920" s="4">
        <f t="shared" si="335"/>
        <v>1.22</v>
      </c>
      <c r="O920" s="4">
        <f t="shared" si="336"/>
        <v>4.5</v>
      </c>
      <c r="P920" s="4"/>
      <c r="Q920" s="4"/>
      <c r="R920" s="1">
        <f t="shared" si="337"/>
        <v>0.81967213114754101</v>
      </c>
      <c r="S920" s="1">
        <f t="shared" si="338"/>
        <v>0.22222222222222221</v>
      </c>
      <c r="T920" s="1">
        <f t="shared" si="339"/>
        <v>4.0209790209790097E-2</v>
      </c>
      <c r="U920" s="1">
        <f t="shared" si="340"/>
        <v>0.2987249544626594</v>
      </c>
      <c r="V920" s="1">
        <f t="shared" si="341"/>
        <v>0.80972495446265946</v>
      </c>
      <c r="W920" s="1"/>
      <c r="X920" s="17">
        <f t="shared" si="342"/>
        <v>234.98725646118768</v>
      </c>
      <c r="Y920" s="18">
        <f t="shared" si="343"/>
        <v>3526.591123964678</v>
      </c>
      <c r="Z920" s="2">
        <f t="shared" si="344"/>
        <v>223.2378936381283</v>
      </c>
      <c r="AA920" s="18">
        <f t="shared" si="345"/>
        <v>3350.2615677664439</v>
      </c>
      <c r="AB920" s="2">
        <f t="shared" si="346"/>
        <v>-447.95262296329213</v>
      </c>
      <c r="AC920" s="2">
        <f t="shared" si="347"/>
        <v>335.02615677664437</v>
      </c>
      <c r="AD920" s="2">
        <f t="shared" si="348"/>
        <v>223.2378936381283</v>
      </c>
      <c r="AE920" s="2">
        <f t="shared" si="349"/>
        <v>-1000</v>
      </c>
      <c r="AF920" s="5">
        <f t="shared" si="350"/>
        <v>0.21999999999999997</v>
      </c>
      <c r="AG920" s="5">
        <f t="shared" si="351"/>
        <v>-1</v>
      </c>
      <c r="AH920" s="3">
        <f t="shared" si="352"/>
        <v>201912</v>
      </c>
      <c r="AI920" s="21">
        <v>1.22</v>
      </c>
      <c r="AJ920" s="21">
        <v>4.5</v>
      </c>
      <c r="AK920" s="21">
        <v>1.18</v>
      </c>
      <c r="AL920" s="21">
        <v>5.25</v>
      </c>
      <c r="AO920">
        <f t="shared" si="353"/>
        <v>-600</v>
      </c>
      <c r="AP920">
        <f>IF(E920&lt;F920,G920,H920)</f>
        <v>40</v>
      </c>
      <c r="AQ920">
        <f>IF(E920&lt;F920,H920,G920)</f>
        <v>9</v>
      </c>
    </row>
    <row r="921" spans="2:43" x14ac:dyDescent="0.25">
      <c r="B921" s="24">
        <v>43800</v>
      </c>
      <c r="C921" s="20" t="s">
        <v>48</v>
      </c>
      <c r="D921" s="20" t="s">
        <v>47</v>
      </c>
      <c r="E921" s="2">
        <v>120.00000000000001</v>
      </c>
      <c r="F921" s="2">
        <v>-140.84507042253523</v>
      </c>
      <c r="G921">
        <v>7</v>
      </c>
      <c r="H921">
        <v>34</v>
      </c>
      <c r="I921" s="9"/>
      <c r="J921" s="2" t="str">
        <f t="shared" si="354"/>
        <v>Los Angeles Rams</v>
      </c>
      <c r="K921" s="2" t="str">
        <f t="shared" si="355"/>
        <v>Arizona Cardinals</v>
      </c>
      <c r="L921" s="17">
        <f t="shared" si="356"/>
        <v>-140.84507042253523</v>
      </c>
      <c r="M921" s="18">
        <f t="shared" si="357"/>
        <v>120.00000000000001</v>
      </c>
      <c r="N921" s="4">
        <f t="shared" si="335"/>
        <v>1.47</v>
      </c>
      <c r="O921" s="4">
        <f t="shared" si="336"/>
        <v>2.75</v>
      </c>
      <c r="P921" s="4"/>
      <c r="Q921" s="4"/>
      <c r="R921" s="1">
        <f t="shared" si="337"/>
        <v>0.68027210884353739</v>
      </c>
      <c r="S921" s="1">
        <f t="shared" si="338"/>
        <v>0.36363636363636365</v>
      </c>
      <c r="T921" s="1">
        <f t="shared" si="339"/>
        <v>4.206161137440767E-2</v>
      </c>
      <c r="U921" s="1">
        <f t="shared" si="340"/>
        <v>0.15831787260358687</v>
      </c>
      <c r="V921" s="1">
        <f t="shared" si="341"/>
        <v>0.66931787260358688</v>
      </c>
      <c r="W921" s="1"/>
      <c r="X921" s="17">
        <f t="shared" si="342"/>
        <v>494.0584151893168</v>
      </c>
      <c r="Y921" s="18">
        <f t="shared" si="343"/>
        <v>1810.0865209085014</v>
      </c>
      <c r="Z921" s="2">
        <f t="shared" si="344"/>
        <v>469.35549442985092</v>
      </c>
      <c r="AA921" s="18">
        <f t="shared" si="345"/>
        <v>1719.5821948630762</v>
      </c>
      <c r="AB921" s="2">
        <f t="shared" si="346"/>
        <v>-213.05812158750777</v>
      </c>
      <c r="AC921" s="2">
        <f t="shared" si="347"/>
        <v>171.95821948630763</v>
      </c>
      <c r="AD921" s="2">
        <f t="shared" si="348"/>
        <v>469.35549442985092</v>
      </c>
      <c r="AE921" s="2">
        <f t="shared" si="349"/>
        <v>-1000</v>
      </c>
      <c r="AF921" s="5">
        <f t="shared" si="350"/>
        <v>0.47</v>
      </c>
      <c r="AG921" s="5">
        <f t="shared" si="351"/>
        <v>-1</v>
      </c>
      <c r="AH921" s="3">
        <f t="shared" si="352"/>
        <v>201912</v>
      </c>
      <c r="AI921" s="21">
        <v>2.75</v>
      </c>
      <c r="AJ921" s="21">
        <v>1.47</v>
      </c>
      <c r="AK921" s="21">
        <v>2.2000000000000002</v>
      </c>
      <c r="AL921" s="21">
        <v>1.71</v>
      </c>
      <c r="AO921">
        <f t="shared" si="353"/>
        <v>-150</v>
      </c>
      <c r="AP921">
        <f>IF(E921&lt;F921,G921,H921)</f>
        <v>34</v>
      </c>
      <c r="AQ921">
        <f>IF(E921&lt;F921,H921,G921)</f>
        <v>7</v>
      </c>
    </row>
    <row r="922" spans="2:43" x14ac:dyDescent="0.25">
      <c r="B922" s="24">
        <v>43800</v>
      </c>
      <c r="C922" s="20" t="s">
        <v>28</v>
      </c>
      <c r="D922" s="20" t="s">
        <v>22</v>
      </c>
      <c r="E922" s="2">
        <v>-250.00000000000006</v>
      </c>
      <c r="F922" s="2">
        <v>210</v>
      </c>
      <c r="G922">
        <v>20</v>
      </c>
      <c r="H922">
        <v>17</v>
      </c>
      <c r="I922" s="9"/>
      <c r="J922" s="2" t="str">
        <f t="shared" si="354"/>
        <v>Baltimore Ravens</v>
      </c>
      <c r="K922" s="2" t="str">
        <f t="shared" si="355"/>
        <v>San Francisco 49ers</v>
      </c>
      <c r="L922" s="17">
        <f t="shared" si="356"/>
        <v>-250.00000000000006</v>
      </c>
      <c r="M922" s="18">
        <f t="shared" si="357"/>
        <v>210</v>
      </c>
      <c r="N922" s="4">
        <f t="shared" si="335"/>
        <v>1.42</v>
      </c>
      <c r="O922" s="4">
        <f t="shared" si="336"/>
        <v>2.95</v>
      </c>
      <c r="P922" s="4"/>
      <c r="Q922" s="4"/>
      <c r="R922" s="1">
        <f t="shared" si="337"/>
        <v>0.70422535211267612</v>
      </c>
      <c r="S922" s="1">
        <f t="shared" si="338"/>
        <v>0.33898305084745761</v>
      </c>
      <c r="T922" s="1">
        <f t="shared" si="339"/>
        <v>4.1418764302059485E-2</v>
      </c>
      <c r="U922" s="1">
        <f t="shared" si="340"/>
        <v>0.18262115063260925</v>
      </c>
      <c r="V922" s="1">
        <f t="shared" si="341"/>
        <v>0.69362115063260932</v>
      </c>
      <c r="W922" s="1"/>
      <c r="X922" s="17">
        <f t="shared" si="342"/>
        <v>441.70920838841397</v>
      </c>
      <c r="Y922" s="18">
        <f t="shared" si="343"/>
        <v>2009.6149174189422</v>
      </c>
      <c r="Z922" s="2">
        <f t="shared" si="344"/>
        <v>419.62374796899326</v>
      </c>
      <c r="AA922" s="18">
        <f t="shared" si="345"/>
        <v>1909.134171547995</v>
      </c>
      <c r="AB922" s="2">
        <f t="shared" si="346"/>
        <v>-238.30872414634925</v>
      </c>
      <c r="AC922" s="2">
        <f t="shared" si="347"/>
        <v>190.9134171547995</v>
      </c>
      <c r="AD922" s="2">
        <f t="shared" si="348"/>
        <v>419.62374796899326</v>
      </c>
      <c r="AE922" s="2">
        <f t="shared" si="349"/>
        <v>-1000</v>
      </c>
      <c r="AF922" s="5">
        <f t="shared" si="350"/>
        <v>0.41999999999999993</v>
      </c>
      <c r="AG922" s="5">
        <f t="shared" si="351"/>
        <v>-1</v>
      </c>
      <c r="AH922" s="3">
        <f t="shared" si="352"/>
        <v>201912</v>
      </c>
      <c r="AI922" s="21">
        <v>1.42</v>
      </c>
      <c r="AJ922" s="21">
        <v>2.95</v>
      </c>
      <c r="AK922" s="21">
        <v>1.4</v>
      </c>
      <c r="AL922" s="21">
        <v>3.1</v>
      </c>
      <c r="AO922">
        <f t="shared" si="353"/>
        <v>-300</v>
      </c>
      <c r="AP922">
        <f>IF(E922&lt;F922,G922,H922)</f>
        <v>20</v>
      </c>
      <c r="AQ922">
        <f>IF(E922&lt;F922,H922,G922)</f>
        <v>17</v>
      </c>
    </row>
    <row r="923" spans="2:43" x14ac:dyDescent="0.25">
      <c r="B923" s="24">
        <v>43800</v>
      </c>
      <c r="C923" s="20" t="s">
        <v>44</v>
      </c>
      <c r="D923" s="20" t="s">
        <v>53</v>
      </c>
      <c r="E923" s="2">
        <v>-526.31578947368439</v>
      </c>
      <c r="F923" s="2">
        <v>400</v>
      </c>
      <c r="G923">
        <v>21</v>
      </c>
      <c r="H923">
        <v>29</v>
      </c>
      <c r="I923" s="9"/>
      <c r="J923" s="2" t="str">
        <f t="shared" si="354"/>
        <v>Carolina Panthers</v>
      </c>
      <c r="K923" s="2" t="str">
        <f t="shared" si="355"/>
        <v>Washington Redskins</v>
      </c>
      <c r="L923" s="17">
        <f t="shared" si="356"/>
        <v>-526.31578947368439</v>
      </c>
      <c r="M923" s="18">
        <f t="shared" si="357"/>
        <v>400</v>
      </c>
      <c r="N923" s="4">
        <f t="shared" si="335"/>
        <v>1.22</v>
      </c>
      <c r="O923" s="4">
        <f t="shared" si="336"/>
        <v>4.5</v>
      </c>
      <c r="P923" s="4"/>
      <c r="Q923" s="4"/>
      <c r="R923" s="1">
        <f t="shared" si="337"/>
        <v>0.81967213114754101</v>
      </c>
      <c r="S923" s="1">
        <f t="shared" si="338"/>
        <v>0.22222222222222221</v>
      </c>
      <c r="T923" s="1">
        <f t="shared" si="339"/>
        <v>4.0209790209790097E-2</v>
      </c>
      <c r="U923" s="1">
        <f t="shared" si="340"/>
        <v>0.2987249544626594</v>
      </c>
      <c r="V923" s="1">
        <f t="shared" si="341"/>
        <v>0.80972495446265946</v>
      </c>
      <c r="W923" s="1"/>
      <c r="X923" s="17">
        <f t="shared" si="342"/>
        <v>234.98725646118768</v>
      </c>
      <c r="Y923" s="18">
        <f t="shared" si="343"/>
        <v>3526.591123964678</v>
      </c>
      <c r="Z923" s="2">
        <f t="shared" si="344"/>
        <v>223.2378936381283</v>
      </c>
      <c r="AA923" s="18">
        <f t="shared" si="345"/>
        <v>3350.2615677664439</v>
      </c>
      <c r="AB923" s="2">
        <f t="shared" si="346"/>
        <v>-447.95262296329213</v>
      </c>
      <c r="AC923" s="2">
        <f t="shared" si="347"/>
        <v>335.02615677664437</v>
      </c>
      <c r="AD923" s="2">
        <f t="shared" si="348"/>
        <v>-1000</v>
      </c>
      <c r="AE923" s="2">
        <f t="shared" si="349"/>
        <v>3350.2615677664439</v>
      </c>
      <c r="AF923" s="5">
        <f t="shared" si="350"/>
        <v>-1</v>
      </c>
      <c r="AG923" s="5">
        <f t="shared" si="351"/>
        <v>3.5</v>
      </c>
      <c r="AH923" s="3">
        <f t="shared" si="352"/>
        <v>201912</v>
      </c>
      <c r="AI923" s="21">
        <v>1.22</v>
      </c>
      <c r="AJ923" s="21">
        <v>4.5</v>
      </c>
      <c r="AK923" s="21">
        <v>1.19</v>
      </c>
      <c r="AL923" s="21">
        <v>5</v>
      </c>
      <c r="AO923">
        <f t="shared" si="353"/>
        <v>-600</v>
      </c>
      <c r="AP923">
        <f>IF(E923&lt;F923,G923,H923)</f>
        <v>21</v>
      </c>
      <c r="AQ923">
        <f>IF(E923&lt;F923,H923,G923)</f>
        <v>29</v>
      </c>
    </row>
    <row r="924" spans="2:43" x14ac:dyDescent="0.25">
      <c r="B924" s="24">
        <v>43800</v>
      </c>
      <c r="C924" s="20" t="s">
        <v>21</v>
      </c>
      <c r="D924" s="20" t="s">
        <v>42</v>
      </c>
      <c r="E924" s="2">
        <v>125</v>
      </c>
      <c r="F924" s="2">
        <v>-147.05882352941177</v>
      </c>
      <c r="G924">
        <v>22</v>
      </c>
      <c r="H924">
        <v>6</v>
      </c>
      <c r="I924" s="9"/>
      <c r="J924" s="2" t="str">
        <f t="shared" si="354"/>
        <v>New York Jets</v>
      </c>
      <c r="K924" s="2" t="str">
        <f t="shared" si="355"/>
        <v>Cincinnati Bengals</v>
      </c>
      <c r="L924" s="17">
        <f t="shared" si="356"/>
        <v>-147.05882352941177</v>
      </c>
      <c r="M924" s="18">
        <f t="shared" si="357"/>
        <v>125</v>
      </c>
      <c r="N924" s="4">
        <f t="shared" si="335"/>
        <v>1.55</v>
      </c>
      <c r="O924" s="4">
        <f t="shared" si="336"/>
        <v>2.6</v>
      </c>
      <c r="P924" s="4"/>
      <c r="Q924" s="4"/>
      <c r="R924" s="1">
        <f t="shared" si="337"/>
        <v>0.64516129032258063</v>
      </c>
      <c r="S924" s="1">
        <f t="shared" si="338"/>
        <v>0.38461538461538458</v>
      </c>
      <c r="T924" s="1">
        <f t="shared" si="339"/>
        <v>2.8915662650602414E-2</v>
      </c>
      <c r="U924" s="1">
        <f t="shared" si="340"/>
        <v>0.13027295285359802</v>
      </c>
      <c r="V924" s="1">
        <f t="shared" si="341"/>
        <v>0.64127295285359809</v>
      </c>
      <c r="W924" s="1"/>
      <c r="X924" s="17">
        <f t="shared" si="342"/>
        <v>559.39837404665798</v>
      </c>
      <c r="Y924" s="18">
        <f t="shared" si="343"/>
        <v>1609.5378726032154</v>
      </c>
      <c r="Z924" s="2">
        <f t="shared" si="344"/>
        <v>531.42845534432502</v>
      </c>
      <c r="AA924" s="18">
        <f t="shared" si="345"/>
        <v>1529.0609789730545</v>
      </c>
      <c r="AB924" s="2">
        <f t="shared" si="346"/>
        <v>-188.17208411470486</v>
      </c>
      <c r="AC924" s="2">
        <f t="shared" si="347"/>
        <v>152.90609789730544</v>
      </c>
      <c r="AD924" s="2">
        <f t="shared" si="348"/>
        <v>-1000</v>
      </c>
      <c r="AE924" s="2">
        <f t="shared" si="349"/>
        <v>1529.0609789730545</v>
      </c>
      <c r="AF924" s="5">
        <f t="shared" si="350"/>
        <v>-1</v>
      </c>
      <c r="AG924" s="5">
        <f t="shared" si="351"/>
        <v>1.6</v>
      </c>
      <c r="AH924" s="3">
        <f t="shared" si="352"/>
        <v>201912</v>
      </c>
      <c r="AI924" s="21">
        <v>2.6</v>
      </c>
      <c r="AJ924" s="21">
        <v>1.55</v>
      </c>
      <c r="AK924" s="21">
        <v>2.25</v>
      </c>
      <c r="AL924" s="21">
        <v>1.68</v>
      </c>
      <c r="AO924">
        <f t="shared" si="353"/>
        <v>-150</v>
      </c>
      <c r="AP924">
        <f>IF(E924&lt;F924,G924,H924)</f>
        <v>6</v>
      </c>
      <c r="AQ924">
        <f>IF(E924&lt;F924,H924,G924)</f>
        <v>22</v>
      </c>
    </row>
    <row r="925" spans="2:43" x14ac:dyDescent="0.25">
      <c r="B925" s="24">
        <v>43800</v>
      </c>
      <c r="C925" s="20" t="s">
        <v>39</v>
      </c>
      <c r="D925" s="20" t="s">
        <v>41</v>
      </c>
      <c r="E925" s="2">
        <v>-105.26315789473685</v>
      </c>
      <c r="F925" s="2">
        <v>-116.27906976744185</v>
      </c>
      <c r="G925">
        <v>17</v>
      </c>
      <c r="H925">
        <v>31</v>
      </c>
      <c r="I925" s="9"/>
      <c r="J925" s="2" t="str">
        <f t="shared" si="354"/>
        <v>Tennessee Titans</v>
      </c>
      <c r="K925" s="2" t="str">
        <f t="shared" si="355"/>
        <v>Indianapolis Colts</v>
      </c>
      <c r="L925" s="17">
        <f t="shared" si="356"/>
        <v>-116.27906976744185</v>
      </c>
      <c r="M925" s="18">
        <f t="shared" si="357"/>
        <v>-105.26315789473685</v>
      </c>
      <c r="N925" s="4">
        <f t="shared" si="335"/>
        <v>1.64</v>
      </c>
      <c r="O925" s="4">
        <f t="shared" si="336"/>
        <v>2.35</v>
      </c>
      <c r="P925" s="4"/>
      <c r="Q925" s="4"/>
      <c r="R925" s="1">
        <f t="shared" si="337"/>
        <v>0.6097560975609756</v>
      </c>
      <c r="S925" s="1">
        <f t="shared" si="338"/>
        <v>0.42553191489361702</v>
      </c>
      <c r="T925" s="1">
        <f t="shared" si="339"/>
        <v>3.4085213032581496E-2</v>
      </c>
      <c r="U925" s="1">
        <f t="shared" si="340"/>
        <v>9.2112091333679286E-2</v>
      </c>
      <c r="V925" s="1">
        <f t="shared" si="341"/>
        <v>0.60311209133367927</v>
      </c>
      <c r="W925" s="1"/>
      <c r="X925" s="17">
        <f t="shared" si="342"/>
        <v>658.06657563218641</v>
      </c>
      <c r="Y925" s="18">
        <f t="shared" si="343"/>
        <v>1377.3404079490135</v>
      </c>
      <c r="Z925" s="2">
        <f t="shared" si="344"/>
        <v>625.16324685057702</v>
      </c>
      <c r="AA925" s="18">
        <f t="shared" si="345"/>
        <v>1308.4733875515628</v>
      </c>
      <c r="AB925" s="2">
        <f t="shared" si="346"/>
        <v>-159.95821971905113</v>
      </c>
      <c r="AC925" s="2">
        <f t="shared" si="347"/>
        <v>130.84733875515627</v>
      </c>
      <c r="AD925" s="2">
        <f t="shared" si="348"/>
        <v>625.16324685057702</v>
      </c>
      <c r="AE925" s="2">
        <f t="shared" si="349"/>
        <v>-1000</v>
      </c>
      <c r="AF925" s="5">
        <f t="shared" si="350"/>
        <v>0.6399999999999999</v>
      </c>
      <c r="AG925" s="5">
        <f t="shared" si="351"/>
        <v>-1</v>
      </c>
      <c r="AH925" s="3">
        <f t="shared" si="352"/>
        <v>201912</v>
      </c>
      <c r="AI925" s="21">
        <v>1.64</v>
      </c>
      <c r="AJ925" s="21">
        <v>2.35</v>
      </c>
      <c r="AK925" s="21">
        <v>1.95</v>
      </c>
      <c r="AL925" s="21">
        <v>1.86</v>
      </c>
      <c r="AO925">
        <f t="shared" si="353"/>
        <v>-120</v>
      </c>
      <c r="AP925">
        <f>IF(E925&lt;F925,G925,H925)</f>
        <v>31</v>
      </c>
      <c r="AQ925">
        <f>IF(E925&lt;F925,H925,G925)</f>
        <v>17</v>
      </c>
    </row>
    <row r="926" spans="2:43" x14ac:dyDescent="0.25">
      <c r="B926" s="24">
        <v>43800</v>
      </c>
      <c r="C926" s="20" t="s">
        <v>26</v>
      </c>
      <c r="D926" s="20" t="s">
        <v>27</v>
      </c>
      <c r="E926" s="2">
        <v>135</v>
      </c>
      <c r="F926" s="2">
        <v>-156.25000000000003</v>
      </c>
      <c r="G926">
        <v>11</v>
      </c>
      <c r="H926">
        <v>28</v>
      </c>
      <c r="I926" s="9"/>
      <c r="J926" s="2" t="str">
        <f t="shared" si="354"/>
        <v>Tampa Bay Buccaneers</v>
      </c>
      <c r="K926" s="2" t="str">
        <f t="shared" si="355"/>
        <v>Jacksonville Jaguars</v>
      </c>
      <c r="L926" s="17">
        <f t="shared" si="356"/>
        <v>-156.25000000000003</v>
      </c>
      <c r="M926" s="18">
        <f t="shared" si="357"/>
        <v>135</v>
      </c>
      <c r="N926" s="4">
        <f t="shared" si="335"/>
        <v>1.95</v>
      </c>
      <c r="O926" s="4">
        <f t="shared" si="336"/>
        <v>1.86</v>
      </c>
      <c r="P926" s="4"/>
      <c r="Q926" s="4"/>
      <c r="R926" s="1">
        <f t="shared" si="337"/>
        <v>0.51282051282051289</v>
      </c>
      <c r="S926" s="1">
        <f t="shared" si="338"/>
        <v>0.5376344086021505</v>
      </c>
      <c r="T926" s="1">
        <f t="shared" si="339"/>
        <v>4.8031496062992063E-2</v>
      </c>
      <c r="U926" s="1">
        <f t="shared" si="340"/>
        <v>1.2406947890818809E-2</v>
      </c>
      <c r="V926" s="1">
        <f t="shared" si="341"/>
        <v>0.4985930521091812</v>
      </c>
      <c r="W926" s="1"/>
      <c r="X926" s="17">
        <f t="shared" si="342"/>
        <v>1005.6436722688655</v>
      </c>
      <c r="Y926" s="18">
        <f t="shared" si="343"/>
        <v>906.79748033936153</v>
      </c>
      <c r="Z926" s="2">
        <f t="shared" si="344"/>
        <v>955.36148865542225</v>
      </c>
      <c r="AA926" s="18">
        <f t="shared" si="345"/>
        <v>861.45760632239342</v>
      </c>
      <c r="AB926" s="2">
        <f t="shared" si="346"/>
        <v>-104.67242105471533</v>
      </c>
      <c r="AC926" s="2">
        <f t="shared" si="347"/>
        <v>-116.08232287472057</v>
      </c>
      <c r="AD926" s="2">
        <f t="shared" si="348"/>
        <v>955.36148865542225</v>
      </c>
      <c r="AE926" s="2">
        <f t="shared" si="349"/>
        <v>-1000</v>
      </c>
      <c r="AF926" s="5">
        <f t="shared" si="350"/>
        <v>0.95</v>
      </c>
      <c r="AG926" s="5">
        <f t="shared" si="351"/>
        <v>-1</v>
      </c>
      <c r="AH926" s="3">
        <f t="shared" si="352"/>
        <v>201912</v>
      </c>
      <c r="AI926" s="21">
        <v>1.86</v>
      </c>
      <c r="AJ926" s="21">
        <v>1.95</v>
      </c>
      <c r="AK926" s="21">
        <v>2.35</v>
      </c>
      <c r="AL926" s="21">
        <v>1.64</v>
      </c>
      <c r="AO926">
        <f t="shared" si="353"/>
        <v>-160</v>
      </c>
      <c r="AP926">
        <f>IF(E926&lt;F926,G926,H926)</f>
        <v>28</v>
      </c>
      <c r="AQ926">
        <f>IF(E926&lt;F926,H926,G926)</f>
        <v>11</v>
      </c>
    </row>
    <row r="927" spans="2:43" x14ac:dyDescent="0.25">
      <c r="B927" s="24">
        <v>43800</v>
      </c>
      <c r="C927" s="20" t="s">
        <v>30</v>
      </c>
      <c r="D927" s="20" t="s">
        <v>19</v>
      </c>
      <c r="E927" s="2">
        <v>375</v>
      </c>
      <c r="F927" s="2">
        <v>-500.00000000000011</v>
      </c>
      <c r="G927">
        <v>37</v>
      </c>
      <c r="H927">
        <v>31</v>
      </c>
      <c r="I927" s="9"/>
      <c r="J927" s="2" t="str">
        <f t="shared" si="354"/>
        <v>Philadelphia Eagles</v>
      </c>
      <c r="K927" s="2" t="str">
        <f t="shared" si="355"/>
        <v>Miami Dolphins</v>
      </c>
      <c r="L927" s="17">
        <f t="shared" si="356"/>
        <v>-500.00000000000011</v>
      </c>
      <c r="M927" s="18">
        <f t="shared" si="357"/>
        <v>375</v>
      </c>
      <c r="N927" s="4">
        <f t="shared" si="335"/>
        <v>1.27</v>
      </c>
      <c r="O927" s="4">
        <f t="shared" si="336"/>
        <v>3.9</v>
      </c>
      <c r="P927" s="4"/>
      <c r="Q927" s="4"/>
      <c r="R927" s="1">
        <f t="shared" si="337"/>
        <v>0.78740157480314954</v>
      </c>
      <c r="S927" s="1">
        <f t="shared" si="338"/>
        <v>0.25641025641025644</v>
      </c>
      <c r="T927" s="1">
        <f t="shared" si="339"/>
        <v>4.1972920696324856E-2</v>
      </c>
      <c r="U927" s="1">
        <f t="shared" si="340"/>
        <v>0.26549565919644658</v>
      </c>
      <c r="V927" s="1">
        <f t="shared" si="341"/>
        <v>0.77649565919644659</v>
      </c>
      <c r="W927" s="1"/>
      <c r="X927" s="17">
        <f t="shared" si="342"/>
        <v>287.83720572867844</v>
      </c>
      <c r="Y927" s="18">
        <f t="shared" si="343"/>
        <v>2959.4718041984102</v>
      </c>
      <c r="Z927" s="2">
        <f t="shared" si="344"/>
        <v>273.4453454422445</v>
      </c>
      <c r="AA927" s="18">
        <f t="shared" si="345"/>
        <v>2811.4982139884896</v>
      </c>
      <c r="AB927" s="2">
        <f t="shared" si="346"/>
        <v>-365.70379297650692</v>
      </c>
      <c r="AC927" s="2">
        <f t="shared" si="347"/>
        <v>281.14982139884899</v>
      </c>
      <c r="AD927" s="2">
        <f t="shared" si="348"/>
        <v>-1000</v>
      </c>
      <c r="AE927" s="2">
        <f t="shared" si="349"/>
        <v>2811.4982139884896</v>
      </c>
      <c r="AF927" s="5">
        <f t="shared" si="350"/>
        <v>-1</v>
      </c>
      <c r="AG927" s="5">
        <f t="shared" si="351"/>
        <v>2.9</v>
      </c>
      <c r="AH927" s="3">
        <f t="shared" si="352"/>
        <v>201912</v>
      </c>
      <c r="AI927" s="21">
        <v>3.9</v>
      </c>
      <c r="AJ927" s="21">
        <v>1.27</v>
      </c>
      <c r="AK927" s="21">
        <v>4.75</v>
      </c>
      <c r="AL927" s="21">
        <v>1.2</v>
      </c>
      <c r="AO927">
        <f t="shared" si="353"/>
        <v>-500</v>
      </c>
      <c r="AP927">
        <f>IF(E927&lt;F927,G927,H927)</f>
        <v>31</v>
      </c>
      <c r="AQ927">
        <f>IF(E927&lt;F927,H927,G927)</f>
        <v>37</v>
      </c>
    </row>
    <row r="928" spans="2:43" x14ac:dyDescent="0.25">
      <c r="B928" s="24">
        <v>43800</v>
      </c>
      <c r="C928" s="20" t="s">
        <v>25</v>
      </c>
      <c r="D928" s="20" t="s">
        <v>33</v>
      </c>
      <c r="E928" s="2">
        <v>260</v>
      </c>
      <c r="F928" s="2">
        <v>-322.58064516129025</v>
      </c>
      <c r="G928">
        <v>13</v>
      </c>
      <c r="H928">
        <v>31</v>
      </c>
      <c r="I928" s="9"/>
      <c r="J928" s="2" t="str">
        <f t="shared" si="354"/>
        <v>Green Bay Packers</v>
      </c>
      <c r="K928" s="2" t="str">
        <f t="shared" si="355"/>
        <v>New York Giants</v>
      </c>
      <c r="L928" s="17">
        <f t="shared" si="356"/>
        <v>-322.58064516129025</v>
      </c>
      <c r="M928" s="18">
        <f t="shared" si="357"/>
        <v>260</v>
      </c>
      <c r="N928" s="4">
        <f t="shared" si="335"/>
        <v>1.32</v>
      </c>
      <c r="O928" s="4">
        <f t="shared" si="336"/>
        <v>3.45</v>
      </c>
      <c r="P928" s="4"/>
      <c r="Q928" s="4"/>
      <c r="R928" s="1">
        <f t="shared" si="337"/>
        <v>0.75757575757575757</v>
      </c>
      <c r="S928" s="1">
        <f t="shared" si="338"/>
        <v>0.28985507246376813</v>
      </c>
      <c r="T928" s="1">
        <f t="shared" si="339"/>
        <v>4.5283018867924518E-2</v>
      </c>
      <c r="U928" s="1">
        <f t="shared" si="340"/>
        <v>0.23386034255599472</v>
      </c>
      <c r="V928" s="1">
        <f t="shared" si="341"/>
        <v>0.74486034255599476</v>
      </c>
      <c r="W928" s="1"/>
      <c r="X928" s="17">
        <f t="shared" si="342"/>
        <v>342.5335500726099</v>
      </c>
      <c r="Y928" s="18">
        <f t="shared" si="343"/>
        <v>2535.4217462272254</v>
      </c>
      <c r="Z928" s="2">
        <f t="shared" si="344"/>
        <v>325.4068725689794</v>
      </c>
      <c r="AA928" s="18">
        <f t="shared" si="345"/>
        <v>2408.6506589158639</v>
      </c>
      <c r="AB928" s="2">
        <f t="shared" si="346"/>
        <v>-307.30758453419605</v>
      </c>
      <c r="AC928" s="2">
        <f t="shared" si="347"/>
        <v>240.8650658915864</v>
      </c>
      <c r="AD928" s="2">
        <f t="shared" si="348"/>
        <v>325.4068725689794</v>
      </c>
      <c r="AE928" s="2">
        <f t="shared" si="349"/>
        <v>-1000</v>
      </c>
      <c r="AF928" s="5">
        <f t="shared" si="350"/>
        <v>0.32000000000000006</v>
      </c>
      <c r="AG928" s="5">
        <f t="shared" si="351"/>
        <v>-1</v>
      </c>
      <c r="AH928" s="3">
        <f t="shared" si="352"/>
        <v>201912</v>
      </c>
      <c r="AI928" s="21">
        <v>3.45</v>
      </c>
      <c r="AJ928" s="21">
        <v>1.32</v>
      </c>
      <c r="AK928" s="21">
        <v>3.6</v>
      </c>
      <c r="AL928" s="21">
        <v>1.31</v>
      </c>
      <c r="AO928">
        <f t="shared" si="353"/>
        <v>-400</v>
      </c>
      <c r="AP928">
        <f>IF(E928&lt;F928,G928,H928)</f>
        <v>31</v>
      </c>
      <c r="AQ928">
        <f>IF(E928&lt;F928,H928,G928)</f>
        <v>13</v>
      </c>
    </row>
    <row r="929" spans="2:43" x14ac:dyDescent="0.25">
      <c r="B929" s="24">
        <v>43800</v>
      </c>
      <c r="C929" s="20" t="s">
        <v>45</v>
      </c>
      <c r="D929" s="20" t="s">
        <v>46</v>
      </c>
      <c r="E929" s="2">
        <v>100</v>
      </c>
      <c r="F929" s="2">
        <v>-120.48192771084337</v>
      </c>
      <c r="G929">
        <v>20</v>
      </c>
      <c r="H929">
        <v>13</v>
      </c>
      <c r="I929" s="9"/>
      <c r="J929" s="2" t="str">
        <f t="shared" si="354"/>
        <v>Cleveland Browns</v>
      </c>
      <c r="K929" s="2" t="str">
        <f t="shared" si="355"/>
        <v>Pittsburgh Steelers</v>
      </c>
      <c r="L929" s="17">
        <f t="shared" si="356"/>
        <v>-120.48192771084337</v>
      </c>
      <c r="M929" s="18">
        <f t="shared" si="357"/>
        <v>100</v>
      </c>
      <c r="N929" s="4">
        <f t="shared" si="335"/>
        <v>1.86</v>
      </c>
      <c r="O929" s="4">
        <f t="shared" si="336"/>
        <v>1.95</v>
      </c>
      <c r="P929" s="4"/>
      <c r="Q929" s="4"/>
      <c r="R929" s="1">
        <f t="shared" si="337"/>
        <v>0.5376344086021505</v>
      </c>
      <c r="S929" s="1">
        <f t="shared" si="338"/>
        <v>0.51282051282051289</v>
      </c>
      <c r="T929" s="1">
        <f t="shared" si="339"/>
        <v>4.8031496062992063E-2</v>
      </c>
      <c r="U929" s="1">
        <f t="shared" si="340"/>
        <v>1.2406947890818809E-2</v>
      </c>
      <c r="V929" s="1">
        <f t="shared" si="341"/>
        <v>0.52340694789081876</v>
      </c>
      <c r="W929" s="1"/>
      <c r="X929" s="17">
        <f t="shared" si="342"/>
        <v>910.55927711643062</v>
      </c>
      <c r="Y929" s="18">
        <f t="shared" si="343"/>
        <v>1001.5075521192962</v>
      </c>
      <c r="Z929" s="2">
        <f t="shared" si="344"/>
        <v>865.03131326060907</v>
      </c>
      <c r="AA929" s="18">
        <f t="shared" si="345"/>
        <v>951.43217451333135</v>
      </c>
      <c r="AB929" s="2">
        <f t="shared" si="346"/>
        <v>-115.60275156174939</v>
      </c>
      <c r="AC929" s="2">
        <f t="shared" si="347"/>
        <v>-105.10470707084419</v>
      </c>
      <c r="AD929" s="2">
        <f t="shared" si="348"/>
        <v>-1000</v>
      </c>
      <c r="AE929" s="2">
        <f t="shared" si="349"/>
        <v>951.43217451333135</v>
      </c>
      <c r="AF929" s="5">
        <f t="shared" si="350"/>
        <v>-1</v>
      </c>
      <c r="AG929" s="5">
        <f t="shared" si="351"/>
        <v>0.95</v>
      </c>
      <c r="AH929" s="3">
        <f t="shared" si="352"/>
        <v>201912</v>
      </c>
      <c r="AI929" s="21">
        <v>1.95</v>
      </c>
      <c r="AJ929" s="21">
        <v>1.86</v>
      </c>
      <c r="AK929" s="21">
        <v>2</v>
      </c>
      <c r="AL929" s="21">
        <v>1.83</v>
      </c>
      <c r="AO929">
        <f t="shared" si="353"/>
        <v>-130</v>
      </c>
      <c r="AP929">
        <f>IF(E929&lt;F929,G929,H929)</f>
        <v>13</v>
      </c>
      <c r="AQ929">
        <f>IF(E929&lt;F929,H929,G929)</f>
        <v>20</v>
      </c>
    </row>
    <row r="930" spans="2:43" x14ac:dyDescent="0.25">
      <c r="B930" s="24">
        <v>43797</v>
      </c>
      <c r="C930" s="20" t="s">
        <v>35</v>
      </c>
      <c r="D930" s="20" t="s">
        <v>43</v>
      </c>
      <c r="E930" s="2">
        <v>270</v>
      </c>
      <c r="F930" s="2">
        <v>-344.82758620689651</v>
      </c>
      <c r="G930">
        <v>18</v>
      </c>
      <c r="H930">
        <v>26</v>
      </c>
      <c r="I930" s="9"/>
      <c r="J930" s="2" t="str">
        <f t="shared" si="354"/>
        <v>New Orleans Saints</v>
      </c>
      <c r="K930" s="2" t="str">
        <f t="shared" si="355"/>
        <v>Atlanta Falcons</v>
      </c>
      <c r="L930" s="17">
        <f t="shared" si="356"/>
        <v>-344.82758620689651</v>
      </c>
      <c r="M930" s="18">
        <f t="shared" si="357"/>
        <v>270</v>
      </c>
      <c r="N930" s="4">
        <f t="shared" si="335"/>
        <v>1.32</v>
      </c>
      <c r="O930" s="4">
        <f t="shared" si="336"/>
        <v>3.45</v>
      </c>
      <c r="P930" s="4"/>
      <c r="Q930" s="4"/>
      <c r="R930" s="1">
        <f t="shared" si="337"/>
        <v>0.75757575757575757</v>
      </c>
      <c r="S930" s="1">
        <f t="shared" si="338"/>
        <v>0.28985507246376813</v>
      </c>
      <c r="T930" s="1">
        <f t="shared" si="339"/>
        <v>4.5283018867924518E-2</v>
      </c>
      <c r="U930" s="1">
        <f t="shared" si="340"/>
        <v>0.23386034255599472</v>
      </c>
      <c r="V930" s="1">
        <f t="shared" si="341"/>
        <v>0.74486034255599476</v>
      </c>
      <c r="W930" s="1"/>
      <c r="X930" s="17">
        <f t="shared" si="342"/>
        <v>342.5335500726099</v>
      </c>
      <c r="Y930" s="18">
        <f t="shared" si="343"/>
        <v>2535.4217462272254</v>
      </c>
      <c r="Z930" s="2">
        <f t="shared" si="344"/>
        <v>325.4068725689794</v>
      </c>
      <c r="AA930" s="18">
        <f t="shared" si="345"/>
        <v>2408.6506589158639</v>
      </c>
      <c r="AB930" s="2">
        <f t="shared" si="346"/>
        <v>-307.30758453419605</v>
      </c>
      <c r="AC930" s="2">
        <f t="shared" si="347"/>
        <v>240.8650658915864</v>
      </c>
      <c r="AD930" s="2">
        <f t="shared" si="348"/>
        <v>325.4068725689794</v>
      </c>
      <c r="AE930" s="2">
        <f t="shared" si="349"/>
        <v>-1000</v>
      </c>
      <c r="AF930" s="5">
        <f t="shared" si="350"/>
        <v>0.32000000000000006</v>
      </c>
      <c r="AG930" s="5">
        <f t="shared" si="351"/>
        <v>-1</v>
      </c>
      <c r="AH930" s="3">
        <f t="shared" si="352"/>
        <v>201911</v>
      </c>
      <c r="AI930" s="21">
        <v>3.45</v>
      </c>
      <c r="AJ930" s="21">
        <v>1.32</v>
      </c>
      <c r="AK930" s="21">
        <v>3.7</v>
      </c>
      <c r="AL930" s="21">
        <v>1.29</v>
      </c>
      <c r="AO930">
        <f t="shared" si="353"/>
        <v>-400</v>
      </c>
      <c r="AP930">
        <f>IF(E930&lt;F930,G930,H930)</f>
        <v>26</v>
      </c>
      <c r="AQ930">
        <f>IF(E930&lt;F930,H930,G930)</f>
        <v>18</v>
      </c>
    </row>
    <row r="931" spans="2:43" x14ac:dyDescent="0.25">
      <c r="B931" s="24">
        <v>43797</v>
      </c>
      <c r="C931" s="20" t="s">
        <v>23</v>
      </c>
      <c r="D931" s="20" t="s">
        <v>24</v>
      </c>
      <c r="E931" s="2">
        <v>-312.49999999999994</v>
      </c>
      <c r="F931" s="2">
        <v>245.00000000000003</v>
      </c>
      <c r="G931">
        <v>15</v>
      </c>
      <c r="H931">
        <v>26</v>
      </c>
      <c r="I931" s="9"/>
      <c r="J931" s="2" t="str">
        <f t="shared" si="354"/>
        <v>Dallas Cowboys</v>
      </c>
      <c r="K931" s="2" t="str">
        <f t="shared" si="355"/>
        <v>Buffalo Bills</v>
      </c>
      <c r="L931" s="17">
        <f t="shared" si="356"/>
        <v>-312.49999999999994</v>
      </c>
      <c r="M931" s="18">
        <f t="shared" si="357"/>
        <v>245.00000000000003</v>
      </c>
      <c r="N931" s="4">
        <f t="shared" si="335"/>
        <v>1.32</v>
      </c>
      <c r="O931" s="4">
        <f t="shared" si="336"/>
        <v>3.5</v>
      </c>
      <c r="P931" s="4"/>
      <c r="Q931" s="4"/>
      <c r="R931" s="1">
        <f t="shared" si="337"/>
        <v>0.75757575757575757</v>
      </c>
      <c r="S931" s="1">
        <f t="shared" si="338"/>
        <v>0.2857142857142857</v>
      </c>
      <c r="T931" s="1">
        <f t="shared" si="339"/>
        <v>4.1493775933610033E-2</v>
      </c>
      <c r="U931" s="1">
        <f t="shared" si="340"/>
        <v>0.23593073593073594</v>
      </c>
      <c r="V931" s="1">
        <f t="shared" si="341"/>
        <v>0.746930735930736</v>
      </c>
      <c r="W931" s="1"/>
      <c r="X931" s="17">
        <f t="shared" si="342"/>
        <v>338.81222434088107</v>
      </c>
      <c r="Y931" s="18">
        <f t="shared" si="343"/>
        <v>2560.4407248682487</v>
      </c>
      <c r="Z931" s="2">
        <f t="shared" si="344"/>
        <v>321.87161312383699</v>
      </c>
      <c r="AA931" s="18">
        <f t="shared" si="345"/>
        <v>2432.4186886248362</v>
      </c>
      <c r="AB931" s="2">
        <f t="shared" si="346"/>
        <v>-310.68288075943485</v>
      </c>
      <c r="AC931" s="2">
        <f t="shared" si="347"/>
        <v>243.24186886248361</v>
      </c>
      <c r="AD931" s="2">
        <f t="shared" si="348"/>
        <v>-1000</v>
      </c>
      <c r="AE931" s="2">
        <f t="shared" si="349"/>
        <v>2432.4186886248362</v>
      </c>
      <c r="AF931" s="5">
        <f t="shared" si="350"/>
        <v>-1</v>
      </c>
      <c r="AG931" s="5">
        <f t="shared" si="351"/>
        <v>2.5</v>
      </c>
      <c r="AH931" s="3">
        <f t="shared" si="352"/>
        <v>201911</v>
      </c>
      <c r="AI931" s="21">
        <v>1.32</v>
      </c>
      <c r="AJ931" s="21">
        <v>3.5</v>
      </c>
      <c r="AK931" s="21">
        <v>1.32</v>
      </c>
      <c r="AL931" s="21">
        <v>3.45</v>
      </c>
      <c r="AO931">
        <f t="shared" si="353"/>
        <v>-400</v>
      </c>
      <c r="AP931">
        <f>IF(E931&lt;F931,G931,H931)</f>
        <v>15</v>
      </c>
      <c r="AQ931">
        <f>IF(E931&lt;F931,H931,G931)</f>
        <v>26</v>
      </c>
    </row>
    <row r="932" spans="2:43" x14ac:dyDescent="0.25">
      <c r="B932" s="24">
        <v>43797</v>
      </c>
      <c r="C932" s="20" t="s">
        <v>34</v>
      </c>
      <c r="D932" s="20" t="s">
        <v>37</v>
      </c>
      <c r="E932" s="2">
        <v>210</v>
      </c>
      <c r="F932" s="2">
        <v>-250.00000000000006</v>
      </c>
      <c r="G932">
        <v>20</v>
      </c>
      <c r="H932">
        <v>24</v>
      </c>
      <c r="I932" s="9"/>
      <c r="J932" s="2" t="str">
        <f t="shared" si="354"/>
        <v>Chicago Bears</v>
      </c>
      <c r="K932" s="2" t="str">
        <f t="shared" si="355"/>
        <v>Detroit Lions</v>
      </c>
      <c r="L932" s="17">
        <f t="shared" si="356"/>
        <v>-250.00000000000006</v>
      </c>
      <c r="M932" s="18">
        <f t="shared" si="357"/>
        <v>210</v>
      </c>
      <c r="N932" s="4">
        <f t="shared" si="335"/>
        <v>1.9</v>
      </c>
      <c r="O932" s="4">
        <f t="shared" si="336"/>
        <v>1.9</v>
      </c>
      <c r="P932" s="4"/>
      <c r="Q932" s="4"/>
      <c r="R932" s="1">
        <f t="shared" si="337"/>
        <v>0.52631578947368418</v>
      </c>
      <c r="S932" s="1">
        <f t="shared" si="338"/>
        <v>0.52631578947368418</v>
      </c>
      <c r="T932" s="1">
        <f t="shared" si="339"/>
        <v>4.9999999999999933E-2</v>
      </c>
      <c r="U932" s="1">
        <f t="shared" si="340"/>
        <v>0</v>
      </c>
      <c r="V932" s="1">
        <f t="shared" si="341"/>
        <v>0.51100000000000001</v>
      </c>
      <c r="W932" s="1"/>
      <c r="X932" s="17">
        <f t="shared" si="342"/>
        <v>956.94716242661434</v>
      </c>
      <c r="Y932" s="18">
        <f t="shared" si="343"/>
        <v>953.05662164669593</v>
      </c>
      <c r="Z932" s="2">
        <f t="shared" si="344"/>
        <v>909.09980430528356</v>
      </c>
      <c r="AA932" s="18">
        <f t="shared" si="345"/>
        <v>905.40379056436109</v>
      </c>
      <c r="AB932" s="2">
        <f t="shared" si="346"/>
        <v>-109.9989236895921</v>
      </c>
      <c r="AC932" s="2">
        <f t="shared" si="347"/>
        <v>-110.44795818412409</v>
      </c>
      <c r="AD932" s="2">
        <f t="shared" si="348"/>
        <v>909.09980430528356</v>
      </c>
      <c r="AE932" s="2">
        <f t="shared" si="349"/>
        <v>-1000</v>
      </c>
      <c r="AF932" s="5">
        <f t="shared" si="350"/>
        <v>0.89999999999999991</v>
      </c>
      <c r="AG932" s="5">
        <f t="shared" si="351"/>
        <v>-1</v>
      </c>
      <c r="AH932" s="3">
        <f t="shared" si="352"/>
        <v>201911</v>
      </c>
      <c r="AI932" s="21">
        <v>1.9</v>
      </c>
      <c r="AJ932" s="21">
        <v>1.9</v>
      </c>
      <c r="AK932" s="21">
        <v>3.1</v>
      </c>
      <c r="AL932" s="21">
        <v>1.4</v>
      </c>
      <c r="AO932">
        <f t="shared" si="353"/>
        <v>-300</v>
      </c>
      <c r="AP932">
        <f>IF(E932&lt;F932,G932,H932)</f>
        <v>24</v>
      </c>
      <c r="AQ932">
        <f>IF(E932&lt;F932,H932,G932)</f>
        <v>20</v>
      </c>
    </row>
    <row r="933" spans="2:43" x14ac:dyDescent="0.25">
      <c r="B933" s="24">
        <v>43794</v>
      </c>
      <c r="C933" s="20" t="s">
        <v>47</v>
      </c>
      <c r="D933" s="20" t="s">
        <v>28</v>
      </c>
      <c r="E933" s="2">
        <v>150</v>
      </c>
      <c r="F933" s="2">
        <v>-172.41379310344826</v>
      </c>
      <c r="G933">
        <v>6</v>
      </c>
      <c r="H933">
        <v>45</v>
      </c>
      <c r="I933" s="9"/>
      <c r="J933" s="2" t="str">
        <f t="shared" si="354"/>
        <v>Baltimore Ravens</v>
      </c>
      <c r="K933" s="2" t="str">
        <f t="shared" si="355"/>
        <v>Los Angeles Rams</v>
      </c>
      <c r="L933" s="17">
        <f t="shared" si="356"/>
        <v>-172.41379310344826</v>
      </c>
      <c r="M933" s="18">
        <f t="shared" si="357"/>
        <v>150</v>
      </c>
      <c r="N933" s="4">
        <f t="shared" si="335"/>
        <v>1.66</v>
      </c>
      <c r="O933" s="4">
        <f t="shared" si="336"/>
        <v>2.2999999999999998</v>
      </c>
      <c r="P933" s="4"/>
      <c r="Q933" s="4"/>
      <c r="R933" s="1">
        <f t="shared" si="337"/>
        <v>0.60240963855421692</v>
      </c>
      <c r="S933" s="1">
        <f t="shared" si="338"/>
        <v>0.43478260869565222</v>
      </c>
      <c r="T933" s="1">
        <f t="shared" si="339"/>
        <v>3.5858585858585923E-2</v>
      </c>
      <c r="U933" s="1">
        <f t="shared" si="340"/>
        <v>8.3813514929282351E-2</v>
      </c>
      <c r="V933" s="1">
        <f t="shared" si="341"/>
        <v>0.59481351492928236</v>
      </c>
      <c r="W933" s="1"/>
      <c r="X933" s="17">
        <f t="shared" si="342"/>
        <v>681.19919084032654</v>
      </c>
      <c r="Y933" s="18">
        <f t="shared" si="343"/>
        <v>1332.032655245516</v>
      </c>
      <c r="Z933" s="2">
        <f t="shared" si="344"/>
        <v>647.13923129831016</v>
      </c>
      <c r="AA933" s="18">
        <f t="shared" si="345"/>
        <v>1265.4310224832402</v>
      </c>
      <c r="AB933" s="2">
        <f t="shared" si="346"/>
        <v>-154.5262521009227</v>
      </c>
      <c r="AC933" s="2">
        <f t="shared" si="347"/>
        <v>126.54310224832402</v>
      </c>
      <c r="AD933" s="2">
        <f t="shared" si="348"/>
        <v>647.13923129831016</v>
      </c>
      <c r="AE933" s="2">
        <f t="shared" si="349"/>
        <v>-1000</v>
      </c>
      <c r="AF933" s="5">
        <f t="shared" si="350"/>
        <v>0.65999999999999992</v>
      </c>
      <c r="AG933" s="5">
        <f t="shared" si="351"/>
        <v>-1</v>
      </c>
      <c r="AH933" s="3">
        <f t="shared" si="352"/>
        <v>201911</v>
      </c>
      <c r="AI933" s="21">
        <v>2.2999999999999998</v>
      </c>
      <c r="AJ933" s="21">
        <v>1.66</v>
      </c>
      <c r="AK933" s="21">
        <v>2.5</v>
      </c>
      <c r="AL933" s="21">
        <v>1.58</v>
      </c>
      <c r="AO933">
        <f t="shared" si="353"/>
        <v>-180</v>
      </c>
      <c r="AP933">
        <f>IF(E933&lt;F933,G933,H933)</f>
        <v>45</v>
      </c>
      <c r="AQ933">
        <f>IF(E933&lt;F933,H933,G933)</f>
        <v>6</v>
      </c>
    </row>
    <row r="934" spans="2:43" x14ac:dyDescent="0.25">
      <c r="B934" s="24">
        <v>43793</v>
      </c>
      <c r="C934" s="20" t="s">
        <v>22</v>
      </c>
      <c r="D934" s="20" t="s">
        <v>33</v>
      </c>
      <c r="E934" s="2">
        <v>-175.43859649122805</v>
      </c>
      <c r="F934" s="2">
        <v>154.99999999999997</v>
      </c>
      <c r="G934">
        <v>37</v>
      </c>
      <c r="H934">
        <v>8</v>
      </c>
      <c r="I934" s="9"/>
      <c r="J934" s="2" t="str">
        <f t="shared" si="354"/>
        <v>San Francisco 49ers</v>
      </c>
      <c r="K934" s="2" t="str">
        <f t="shared" si="355"/>
        <v>Green Bay Packers</v>
      </c>
      <c r="L934" s="17">
        <f t="shared" si="356"/>
        <v>-175.43859649122805</v>
      </c>
      <c r="M934" s="18">
        <f t="shared" si="357"/>
        <v>154.99999999999997</v>
      </c>
      <c r="N934" s="4">
        <f t="shared" si="335"/>
        <v>1.6</v>
      </c>
      <c r="O934" s="4">
        <f t="shared" si="336"/>
        <v>2.4500000000000002</v>
      </c>
      <c r="P934" s="4"/>
      <c r="Q934" s="4"/>
      <c r="R934" s="1">
        <f t="shared" si="337"/>
        <v>0.625</v>
      </c>
      <c r="S934" s="1">
        <f t="shared" si="338"/>
        <v>0.4081632653061224</v>
      </c>
      <c r="T934" s="1">
        <f t="shared" si="339"/>
        <v>3.2098765432098886E-2</v>
      </c>
      <c r="U934" s="1">
        <f t="shared" si="340"/>
        <v>0.1084183673469388</v>
      </c>
      <c r="V934" s="1">
        <f t="shared" si="341"/>
        <v>0.61941836734693878</v>
      </c>
      <c r="W934" s="1"/>
      <c r="X934" s="17">
        <f t="shared" si="342"/>
        <v>614.4177388267467</v>
      </c>
      <c r="Y934" s="18">
        <f t="shared" si="343"/>
        <v>1471.4893831628281</v>
      </c>
      <c r="Z934" s="2">
        <f t="shared" si="344"/>
        <v>583.69685188540939</v>
      </c>
      <c r="AA934" s="18">
        <f t="shared" si="345"/>
        <v>1397.9149140046866</v>
      </c>
      <c r="AB934" s="2">
        <f t="shared" si="346"/>
        <v>-171.32180801898838</v>
      </c>
      <c r="AC934" s="2">
        <f t="shared" si="347"/>
        <v>139.79149140046866</v>
      </c>
      <c r="AD934" s="2">
        <f t="shared" si="348"/>
        <v>583.69685188540939</v>
      </c>
      <c r="AE934" s="2">
        <f t="shared" si="349"/>
        <v>-1000</v>
      </c>
      <c r="AF934" s="5">
        <f t="shared" si="350"/>
        <v>0.60000000000000009</v>
      </c>
      <c r="AG934" s="5">
        <f t="shared" si="351"/>
        <v>-1</v>
      </c>
      <c r="AH934" s="3">
        <f t="shared" si="352"/>
        <v>201911</v>
      </c>
      <c r="AI934" s="21">
        <v>1.6</v>
      </c>
      <c r="AJ934" s="21">
        <v>2.4500000000000002</v>
      </c>
      <c r="AK934" s="21">
        <v>1.57</v>
      </c>
      <c r="AL934" s="21">
        <v>2.5499999999999998</v>
      </c>
      <c r="AO934">
        <f t="shared" si="353"/>
        <v>-180</v>
      </c>
      <c r="AP934">
        <f>IF(E934&lt;F934,G934,H934)</f>
        <v>37</v>
      </c>
      <c r="AQ934">
        <f>IF(E934&lt;F934,H934,G934)</f>
        <v>8</v>
      </c>
    </row>
    <row r="935" spans="2:43" x14ac:dyDescent="0.25">
      <c r="B935" s="24">
        <v>43793</v>
      </c>
      <c r="C935" s="20" t="s">
        <v>36</v>
      </c>
      <c r="D935" s="20" t="s">
        <v>23</v>
      </c>
      <c r="E935" s="2">
        <v>-250.00000000000006</v>
      </c>
      <c r="F935" s="2">
        <v>210</v>
      </c>
      <c r="G935">
        <v>13</v>
      </c>
      <c r="H935">
        <v>9</v>
      </c>
      <c r="I935" s="9"/>
      <c r="J935" s="2" t="str">
        <f t="shared" si="354"/>
        <v>New England Patriots</v>
      </c>
      <c r="K935" s="2" t="str">
        <f t="shared" si="355"/>
        <v>Dallas Cowboys</v>
      </c>
      <c r="L935" s="17">
        <f t="shared" si="356"/>
        <v>-250.00000000000006</v>
      </c>
      <c r="M935" s="18">
        <f t="shared" si="357"/>
        <v>210</v>
      </c>
      <c r="N935" s="4">
        <f t="shared" si="335"/>
        <v>1.36</v>
      </c>
      <c r="O935" s="4">
        <f t="shared" si="336"/>
        <v>3.25</v>
      </c>
      <c r="P935" s="4"/>
      <c r="Q935" s="4"/>
      <c r="R935" s="1">
        <f t="shared" si="337"/>
        <v>0.73529411764705876</v>
      </c>
      <c r="S935" s="1">
        <f t="shared" si="338"/>
        <v>0.30769230769230771</v>
      </c>
      <c r="T935" s="1">
        <f t="shared" si="339"/>
        <v>4.1214750542299394E-2</v>
      </c>
      <c r="U935" s="1">
        <f t="shared" si="340"/>
        <v>0.21380090497737553</v>
      </c>
      <c r="V935" s="1">
        <f t="shared" si="341"/>
        <v>0.72480090497737559</v>
      </c>
      <c r="W935" s="1"/>
      <c r="X935" s="17">
        <f t="shared" si="342"/>
        <v>379.68922656245121</v>
      </c>
      <c r="Y935" s="18">
        <f t="shared" si="343"/>
        <v>2309.6629804910967</v>
      </c>
      <c r="Z935" s="2">
        <f t="shared" si="344"/>
        <v>360.70476523432865</v>
      </c>
      <c r="AA935" s="18">
        <f t="shared" si="345"/>
        <v>2194.1798314665416</v>
      </c>
      <c r="AB935" s="2">
        <f t="shared" si="346"/>
        <v>-277.23503995029256</v>
      </c>
      <c r="AC935" s="2">
        <f t="shared" si="347"/>
        <v>219.41798314665417</v>
      </c>
      <c r="AD935" s="2">
        <f t="shared" si="348"/>
        <v>360.70476523432865</v>
      </c>
      <c r="AE935" s="2">
        <f t="shared" si="349"/>
        <v>-1000</v>
      </c>
      <c r="AF935" s="5">
        <f t="shared" si="350"/>
        <v>0.3600000000000001</v>
      </c>
      <c r="AG935" s="5">
        <f t="shared" si="351"/>
        <v>-1</v>
      </c>
      <c r="AH935" s="3">
        <f t="shared" si="352"/>
        <v>201911</v>
      </c>
      <c r="AI935" s="21">
        <v>1.36</v>
      </c>
      <c r="AJ935" s="21">
        <v>3.25</v>
      </c>
      <c r="AK935" s="21">
        <v>1.4</v>
      </c>
      <c r="AL935" s="21">
        <v>3.1</v>
      </c>
      <c r="AO935">
        <f t="shared" si="353"/>
        <v>-300</v>
      </c>
      <c r="AP935">
        <f>IF(E935&lt;F935,G935,H935)</f>
        <v>13</v>
      </c>
      <c r="AQ935">
        <f>IF(E935&lt;F935,H935,G935)</f>
        <v>9</v>
      </c>
    </row>
    <row r="936" spans="2:43" x14ac:dyDescent="0.25">
      <c r="B936" s="24">
        <v>43793</v>
      </c>
      <c r="C936" s="20" t="s">
        <v>41</v>
      </c>
      <c r="D936" s="20" t="s">
        <v>26</v>
      </c>
      <c r="E936" s="2">
        <v>-212.76595744680853</v>
      </c>
      <c r="F936" s="2">
        <v>175</v>
      </c>
      <c r="G936">
        <v>42</v>
      </c>
      <c r="H936">
        <v>20</v>
      </c>
      <c r="I936" s="9"/>
      <c r="J936" s="2" t="str">
        <f t="shared" si="354"/>
        <v>Tennessee Titans</v>
      </c>
      <c r="K936" s="2" t="str">
        <f t="shared" si="355"/>
        <v>Jacksonville Jaguars</v>
      </c>
      <c r="L936" s="17">
        <f t="shared" si="356"/>
        <v>-212.76595744680853</v>
      </c>
      <c r="M936" s="18">
        <f t="shared" si="357"/>
        <v>175</v>
      </c>
      <c r="N936" s="4">
        <f t="shared" si="335"/>
        <v>1.58</v>
      </c>
      <c r="O936" s="4">
        <f t="shared" si="336"/>
        <v>2.5</v>
      </c>
      <c r="P936" s="4"/>
      <c r="Q936" s="4"/>
      <c r="R936" s="1">
        <f t="shared" si="337"/>
        <v>0.63291139240506322</v>
      </c>
      <c r="S936" s="1">
        <f t="shared" si="338"/>
        <v>0.4</v>
      </c>
      <c r="T936" s="1">
        <f t="shared" si="339"/>
        <v>3.1862745098039214E-2</v>
      </c>
      <c r="U936" s="1">
        <f t="shared" si="340"/>
        <v>0.1164556962025316</v>
      </c>
      <c r="V936" s="1">
        <f t="shared" si="341"/>
        <v>0.62745569620253161</v>
      </c>
      <c r="W936" s="1"/>
      <c r="X936" s="17">
        <f t="shared" si="342"/>
        <v>593.73802174746322</v>
      </c>
      <c r="Y936" s="18">
        <f t="shared" si="343"/>
        <v>1520.5870888415161</v>
      </c>
      <c r="Z936" s="2">
        <f t="shared" si="344"/>
        <v>564.05112066009008</v>
      </c>
      <c r="AA936" s="18">
        <f t="shared" si="345"/>
        <v>1444.5577343994403</v>
      </c>
      <c r="AB936" s="2">
        <f t="shared" si="346"/>
        <v>-177.28889516782337</v>
      </c>
      <c r="AC936" s="2">
        <f t="shared" si="347"/>
        <v>144.45577343994404</v>
      </c>
      <c r="AD936" s="2">
        <f t="shared" si="348"/>
        <v>564.05112066009008</v>
      </c>
      <c r="AE936" s="2">
        <f t="shared" si="349"/>
        <v>-1000</v>
      </c>
      <c r="AF936" s="5">
        <f t="shared" si="350"/>
        <v>0.58000000000000007</v>
      </c>
      <c r="AG936" s="5">
        <f t="shared" si="351"/>
        <v>-1</v>
      </c>
      <c r="AH936" s="3">
        <f t="shared" si="352"/>
        <v>201911</v>
      </c>
      <c r="AI936" s="21">
        <v>1.58</v>
      </c>
      <c r="AJ936" s="21">
        <v>2.5</v>
      </c>
      <c r="AK936" s="21">
        <v>1.47</v>
      </c>
      <c r="AL936" s="21">
        <v>2.75</v>
      </c>
      <c r="AO936">
        <f t="shared" si="353"/>
        <v>-300</v>
      </c>
      <c r="AP936">
        <f>IF(E936&lt;F936,G936,H936)</f>
        <v>42</v>
      </c>
      <c r="AQ936">
        <f>IF(E936&lt;F936,H936,G936)</f>
        <v>20</v>
      </c>
    </row>
    <row r="937" spans="2:43" x14ac:dyDescent="0.25">
      <c r="B937" s="24">
        <v>43793</v>
      </c>
      <c r="C937" s="20" t="s">
        <v>35</v>
      </c>
      <c r="D937" s="20" t="s">
        <v>27</v>
      </c>
      <c r="E937" s="2">
        <v>-185.18518518518516</v>
      </c>
      <c r="F937" s="2">
        <v>165</v>
      </c>
      <c r="G937">
        <v>22</v>
      </c>
      <c r="H937">
        <v>35</v>
      </c>
      <c r="I937" s="9"/>
      <c r="J937" s="2" t="str">
        <f t="shared" si="354"/>
        <v>Atlanta Falcons</v>
      </c>
      <c r="K937" s="2" t="str">
        <f t="shared" si="355"/>
        <v>Tampa Bay Buccaneers</v>
      </c>
      <c r="L937" s="17">
        <f t="shared" si="356"/>
        <v>-185.18518518518516</v>
      </c>
      <c r="M937" s="18">
        <f t="shared" si="357"/>
        <v>165</v>
      </c>
      <c r="N937" s="4">
        <f t="shared" si="335"/>
        <v>1.45</v>
      </c>
      <c r="O937" s="4">
        <f t="shared" si="336"/>
        <v>2.8</v>
      </c>
      <c r="P937" s="4"/>
      <c r="Q937" s="4"/>
      <c r="R937" s="1">
        <f t="shared" si="337"/>
        <v>0.68965517241379315</v>
      </c>
      <c r="S937" s="1">
        <f t="shared" si="338"/>
        <v>0.35714285714285715</v>
      </c>
      <c r="T937" s="1">
        <f t="shared" si="339"/>
        <v>4.4705882352941262E-2</v>
      </c>
      <c r="U937" s="1">
        <f t="shared" si="340"/>
        <v>0.166256157635468</v>
      </c>
      <c r="V937" s="1">
        <f t="shared" si="341"/>
        <v>0.67725615763546798</v>
      </c>
      <c r="W937" s="1"/>
      <c r="X937" s="17">
        <f t="shared" si="342"/>
        <v>476.54619116545314</v>
      </c>
      <c r="Y937" s="18">
        <f t="shared" si="343"/>
        <v>1872.3757127156628</v>
      </c>
      <c r="Z937" s="2">
        <f t="shared" si="344"/>
        <v>452.71888160718044</v>
      </c>
      <c r="AA937" s="18">
        <f t="shared" si="345"/>
        <v>1778.7569270798795</v>
      </c>
      <c r="AB937" s="2">
        <f t="shared" si="346"/>
        <v>-220.88762820095712</v>
      </c>
      <c r="AC937" s="2">
        <f t="shared" si="347"/>
        <v>177.87569270798795</v>
      </c>
      <c r="AD937" s="2">
        <f t="shared" si="348"/>
        <v>-1000</v>
      </c>
      <c r="AE937" s="2">
        <f t="shared" si="349"/>
        <v>1778.7569270798795</v>
      </c>
      <c r="AF937" s="5">
        <f t="shared" si="350"/>
        <v>-1</v>
      </c>
      <c r="AG937" s="5">
        <f t="shared" si="351"/>
        <v>1.7999999999999998</v>
      </c>
      <c r="AH937" s="3">
        <f t="shared" si="352"/>
        <v>201911</v>
      </c>
      <c r="AI937" s="21">
        <v>1.45</v>
      </c>
      <c r="AJ937" s="21">
        <v>2.8</v>
      </c>
      <c r="AK937" s="21">
        <v>1.54</v>
      </c>
      <c r="AL937" s="21">
        <v>2.65</v>
      </c>
      <c r="AO937">
        <f t="shared" si="353"/>
        <v>-190</v>
      </c>
      <c r="AP937">
        <f>IF(E937&lt;F937,G937,H937)</f>
        <v>22</v>
      </c>
      <c r="AQ937">
        <f>IF(E937&lt;F937,H937,G937)</f>
        <v>35</v>
      </c>
    </row>
    <row r="938" spans="2:43" x14ac:dyDescent="0.25">
      <c r="B938" s="24">
        <v>43793</v>
      </c>
      <c r="C938" s="20" t="s">
        <v>24</v>
      </c>
      <c r="D938" s="20" t="s">
        <v>38</v>
      </c>
      <c r="E938" s="2">
        <v>-212.76595744680853</v>
      </c>
      <c r="F938" s="2">
        <v>175</v>
      </c>
      <c r="G938">
        <v>20</v>
      </c>
      <c r="H938">
        <v>3</v>
      </c>
      <c r="I938" s="9"/>
      <c r="J938" s="2" t="str">
        <f t="shared" si="354"/>
        <v>Buffalo Bills</v>
      </c>
      <c r="K938" s="2" t="str">
        <f t="shared" si="355"/>
        <v>Denver Broncos</v>
      </c>
      <c r="L938" s="17">
        <f t="shared" si="356"/>
        <v>-212.76595744680853</v>
      </c>
      <c r="M938" s="18">
        <f t="shared" si="357"/>
        <v>175</v>
      </c>
      <c r="N938" s="4">
        <f t="shared" si="335"/>
        <v>1.41</v>
      </c>
      <c r="O938" s="4">
        <f t="shared" si="336"/>
        <v>3</v>
      </c>
      <c r="P938" s="4"/>
      <c r="Q938" s="4"/>
      <c r="R938" s="1">
        <f t="shared" si="337"/>
        <v>0.70921985815602839</v>
      </c>
      <c r="S938" s="1">
        <f t="shared" si="338"/>
        <v>0.33333333333333331</v>
      </c>
      <c r="T938" s="1">
        <f t="shared" si="339"/>
        <v>4.0816326530612401E-2</v>
      </c>
      <c r="U938" s="1">
        <f t="shared" si="340"/>
        <v>0.18794326241134754</v>
      </c>
      <c r="V938" s="1">
        <f t="shared" si="341"/>
        <v>0.69894326241134752</v>
      </c>
      <c r="W938" s="1"/>
      <c r="X938" s="17">
        <f t="shared" si="342"/>
        <v>430.73129648608347</v>
      </c>
      <c r="Y938" s="18">
        <f t="shared" si="343"/>
        <v>2057.0269370258952</v>
      </c>
      <c r="Z938" s="2">
        <f t="shared" si="344"/>
        <v>409.19473166177926</v>
      </c>
      <c r="AA938" s="18">
        <f t="shared" si="345"/>
        <v>1954.1755901746003</v>
      </c>
      <c r="AB938" s="2">
        <f t="shared" si="346"/>
        <v>-244.3824229942804</v>
      </c>
      <c r="AC938" s="2">
        <f t="shared" si="347"/>
        <v>195.41755901746004</v>
      </c>
      <c r="AD938" s="2">
        <f t="shared" si="348"/>
        <v>409.19473166177926</v>
      </c>
      <c r="AE938" s="2">
        <f t="shared" si="349"/>
        <v>-1000</v>
      </c>
      <c r="AF938" s="5">
        <f t="shared" si="350"/>
        <v>0.40999999999999992</v>
      </c>
      <c r="AG938" s="5">
        <f t="shared" si="351"/>
        <v>-1</v>
      </c>
      <c r="AH938" s="3">
        <f t="shared" si="352"/>
        <v>201911</v>
      </c>
      <c r="AI938" s="21">
        <v>1.41</v>
      </c>
      <c r="AJ938" s="21">
        <v>3</v>
      </c>
      <c r="AK938" s="21">
        <v>1.47</v>
      </c>
      <c r="AL938" s="21">
        <v>2.75</v>
      </c>
      <c r="AO938">
        <f t="shared" si="353"/>
        <v>-300</v>
      </c>
      <c r="AP938">
        <f>IF(E938&lt;F938,G938,H938)</f>
        <v>20</v>
      </c>
      <c r="AQ938">
        <f>IF(E938&lt;F938,H938,G938)</f>
        <v>3</v>
      </c>
    </row>
    <row r="939" spans="2:43" x14ac:dyDescent="0.25">
      <c r="B939" s="24">
        <v>43793</v>
      </c>
      <c r="C939" s="20" t="s">
        <v>37</v>
      </c>
      <c r="D939" s="20" t="s">
        <v>25</v>
      </c>
      <c r="E939" s="2">
        <v>-277.77777777777771</v>
      </c>
      <c r="F939" s="2">
        <v>225</v>
      </c>
      <c r="G939">
        <v>19</v>
      </c>
      <c r="H939">
        <v>14</v>
      </c>
      <c r="I939" s="9"/>
      <c r="J939" s="2" t="str">
        <f t="shared" si="354"/>
        <v>Chicago Bears</v>
      </c>
      <c r="K939" s="2" t="str">
        <f t="shared" si="355"/>
        <v>New York Giants</v>
      </c>
      <c r="L939" s="17">
        <f t="shared" si="356"/>
        <v>-277.77777777777771</v>
      </c>
      <c r="M939" s="18">
        <f t="shared" si="357"/>
        <v>225</v>
      </c>
      <c r="N939" s="4">
        <f t="shared" si="335"/>
        <v>1.36</v>
      </c>
      <c r="O939" s="4">
        <f t="shared" si="336"/>
        <v>3.25</v>
      </c>
      <c r="P939" s="4"/>
      <c r="Q939" s="4"/>
      <c r="R939" s="1">
        <f t="shared" si="337"/>
        <v>0.73529411764705876</v>
      </c>
      <c r="S939" s="1">
        <f t="shared" si="338"/>
        <v>0.30769230769230771</v>
      </c>
      <c r="T939" s="1">
        <f t="shared" si="339"/>
        <v>4.1214750542299394E-2</v>
      </c>
      <c r="U939" s="1">
        <f t="shared" si="340"/>
        <v>0.21380090497737553</v>
      </c>
      <c r="V939" s="1">
        <f t="shared" si="341"/>
        <v>0.72480090497737559</v>
      </c>
      <c r="W939" s="1"/>
      <c r="X939" s="17">
        <f t="shared" si="342"/>
        <v>379.68922656245121</v>
      </c>
      <c r="Y939" s="18">
        <f t="shared" si="343"/>
        <v>2309.6629804910967</v>
      </c>
      <c r="Z939" s="2">
        <f t="shared" si="344"/>
        <v>360.70476523432865</v>
      </c>
      <c r="AA939" s="18">
        <f t="shared" si="345"/>
        <v>2194.1798314665416</v>
      </c>
      <c r="AB939" s="2">
        <f t="shared" si="346"/>
        <v>-277.23503995029256</v>
      </c>
      <c r="AC939" s="2">
        <f t="shared" si="347"/>
        <v>219.41798314665417</v>
      </c>
      <c r="AD939" s="2">
        <f t="shared" si="348"/>
        <v>360.70476523432865</v>
      </c>
      <c r="AE939" s="2">
        <f t="shared" si="349"/>
        <v>-1000</v>
      </c>
      <c r="AF939" s="5">
        <f t="shared" si="350"/>
        <v>0.3600000000000001</v>
      </c>
      <c r="AG939" s="5">
        <f t="shared" si="351"/>
        <v>-1</v>
      </c>
      <c r="AH939" s="3">
        <f t="shared" si="352"/>
        <v>201911</v>
      </c>
      <c r="AI939" s="21">
        <v>1.36</v>
      </c>
      <c r="AJ939" s="21">
        <v>3.25</v>
      </c>
      <c r="AK939" s="21">
        <v>1.36</v>
      </c>
      <c r="AL939" s="21">
        <v>3.25</v>
      </c>
      <c r="AO939">
        <f t="shared" si="353"/>
        <v>-300</v>
      </c>
      <c r="AP939">
        <f>IF(E939&lt;F939,G939,H939)</f>
        <v>19</v>
      </c>
      <c r="AQ939">
        <f>IF(E939&lt;F939,H939,G939)</f>
        <v>14</v>
      </c>
    </row>
    <row r="940" spans="2:43" x14ac:dyDescent="0.25">
      <c r="B940" s="24">
        <v>43793</v>
      </c>
      <c r="C940" s="20" t="s">
        <v>21</v>
      </c>
      <c r="D940" s="20" t="s">
        <v>45</v>
      </c>
      <c r="E940" s="2">
        <v>229.99999999999997</v>
      </c>
      <c r="F940" s="2">
        <v>-285.71428571428567</v>
      </c>
      <c r="G940">
        <v>10</v>
      </c>
      <c r="H940">
        <v>16</v>
      </c>
      <c r="I940" s="9"/>
      <c r="J940" s="2" t="str">
        <f t="shared" si="354"/>
        <v>Pittsburgh Steelers</v>
      </c>
      <c r="K940" s="2" t="str">
        <f t="shared" si="355"/>
        <v>Cincinnati Bengals</v>
      </c>
      <c r="L940" s="17">
        <f t="shared" si="356"/>
        <v>-285.71428571428567</v>
      </c>
      <c r="M940" s="18">
        <f t="shared" si="357"/>
        <v>229.99999999999997</v>
      </c>
      <c r="N940" s="4">
        <f t="shared" si="335"/>
        <v>1.32</v>
      </c>
      <c r="O940" s="4">
        <f t="shared" si="336"/>
        <v>3.45</v>
      </c>
      <c r="P940" s="4"/>
      <c r="Q940" s="4"/>
      <c r="R940" s="1">
        <f t="shared" si="337"/>
        <v>0.75757575757575757</v>
      </c>
      <c r="S940" s="1">
        <f t="shared" si="338"/>
        <v>0.28985507246376813</v>
      </c>
      <c r="T940" s="1">
        <f t="shared" si="339"/>
        <v>4.5283018867924518E-2</v>
      </c>
      <c r="U940" s="1">
        <f t="shared" si="340"/>
        <v>0.23386034255599472</v>
      </c>
      <c r="V940" s="1">
        <f t="shared" si="341"/>
        <v>0.74486034255599476</v>
      </c>
      <c r="W940" s="1"/>
      <c r="X940" s="17">
        <f t="shared" si="342"/>
        <v>342.5335500726099</v>
      </c>
      <c r="Y940" s="18">
        <f t="shared" si="343"/>
        <v>2535.4217462272254</v>
      </c>
      <c r="Z940" s="2">
        <f t="shared" si="344"/>
        <v>325.4068725689794</v>
      </c>
      <c r="AA940" s="18">
        <f t="shared" si="345"/>
        <v>2408.6506589158639</v>
      </c>
      <c r="AB940" s="2">
        <f t="shared" si="346"/>
        <v>-307.30758453419605</v>
      </c>
      <c r="AC940" s="2">
        <f t="shared" si="347"/>
        <v>240.8650658915864</v>
      </c>
      <c r="AD940" s="2">
        <f t="shared" si="348"/>
        <v>325.4068725689794</v>
      </c>
      <c r="AE940" s="2">
        <f t="shared" si="349"/>
        <v>-1000</v>
      </c>
      <c r="AF940" s="5">
        <f t="shared" si="350"/>
        <v>0.32000000000000006</v>
      </c>
      <c r="AG940" s="5">
        <f t="shared" si="351"/>
        <v>-1</v>
      </c>
      <c r="AH940" s="3">
        <f t="shared" si="352"/>
        <v>201911</v>
      </c>
      <c r="AI940" s="21">
        <v>3.45</v>
      </c>
      <c r="AJ940" s="21">
        <v>1.32</v>
      </c>
      <c r="AK940" s="21">
        <v>3.3</v>
      </c>
      <c r="AL940" s="21">
        <v>1.35</v>
      </c>
      <c r="AO940">
        <f t="shared" si="353"/>
        <v>-300</v>
      </c>
      <c r="AP940">
        <f>IF(E940&lt;F940,G940,H940)</f>
        <v>16</v>
      </c>
      <c r="AQ940">
        <f>IF(E940&lt;F940,H940,G940)</f>
        <v>10</v>
      </c>
    </row>
    <row r="941" spans="2:43" x14ac:dyDescent="0.25">
      <c r="B941" s="24">
        <v>43793</v>
      </c>
      <c r="C941" s="20" t="s">
        <v>46</v>
      </c>
      <c r="D941" s="20" t="s">
        <v>30</v>
      </c>
      <c r="E941" s="2">
        <v>-555.55555555555577</v>
      </c>
      <c r="F941" s="2">
        <v>425</v>
      </c>
      <c r="G941">
        <v>41</v>
      </c>
      <c r="H941">
        <v>24</v>
      </c>
      <c r="I941" s="9"/>
      <c r="J941" s="2" t="str">
        <f t="shared" si="354"/>
        <v>Cleveland Browns</v>
      </c>
      <c r="K941" s="2" t="str">
        <f t="shared" si="355"/>
        <v>Miami Dolphins</v>
      </c>
      <c r="L941" s="17">
        <f t="shared" si="356"/>
        <v>-555.55555555555577</v>
      </c>
      <c r="M941" s="18">
        <f t="shared" si="357"/>
        <v>425</v>
      </c>
      <c r="N941" s="4">
        <f t="shared" si="335"/>
        <v>1.19</v>
      </c>
      <c r="O941" s="4">
        <f t="shared" si="336"/>
        <v>5</v>
      </c>
      <c r="P941" s="4"/>
      <c r="Q941" s="4"/>
      <c r="R941" s="1">
        <f t="shared" si="337"/>
        <v>0.84033613445378152</v>
      </c>
      <c r="S941" s="1">
        <f t="shared" si="338"/>
        <v>0.2</v>
      </c>
      <c r="T941" s="1">
        <f t="shared" si="339"/>
        <v>3.8772213247172949E-2</v>
      </c>
      <c r="U941" s="1">
        <f t="shared" si="340"/>
        <v>0.32016806722689073</v>
      </c>
      <c r="V941" s="1">
        <f t="shared" si="341"/>
        <v>0.83116806722689074</v>
      </c>
      <c r="W941" s="1"/>
      <c r="X941" s="17">
        <f t="shared" si="342"/>
        <v>203.12610581443556</v>
      </c>
      <c r="Y941" s="18">
        <f t="shared" si="343"/>
        <v>3985.2087388896653</v>
      </c>
      <c r="Z941" s="2">
        <f t="shared" si="344"/>
        <v>192.96980052371379</v>
      </c>
      <c r="AA941" s="18">
        <f t="shared" si="345"/>
        <v>3785.9483019451818</v>
      </c>
      <c r="AB941" s="2">
        <f t="shared" si="346"/>
        <v>-518.21580231001553</v>
      </c>
      <c r="AC941" s="2">
        <f t="shared" si="347"/>
        <v>378.59483019451818</v>
      </c>
      <c r="AD941" s="2">
        <f t="shared" si="348"/>
        <v>192.96980052371379</v>
      </c>
      <c r="AE941" s="2">
        <f t="shared" si="349"/>
        <v>-1000</v>
      </c>
      <c r="AF941" s="5">
        <f t="shared" si="350"/>
        <v>0.18999999999999995</v>
      </c>
      <c r="AG941" s="5">
        <f t="shared" si="351"/>
        <v>-1</v>
      </c>
      <c r="AH941" s="3">
        <f t="shared" si="352"/>
        <v>201911</v>
      </c>
      <c r="AI941" s="21">
        <v>1.19</v>
      </c>
      <c r="AJ941" s="21">
        <v>5</v>
      </c>
      <c r="AK941" s="21">
        <v>1.18</v>
      </c>
      <c r="AL941" s="21">
        <v>5.25</v>
      </c>
      <c r="AO941">
        <f t="shared" si="353"/>
        <v>-600</v>
      </c>
      <c r="AP941">
        <f>IF(E941&lt;F941,G941,H941)</f>
        <v>41</v>
      </c>
      <c r="AQ941">
        <f>IF(E941&lt;F941,H941,G941)</f>
        <v>24</v>
      </c>
    </row>
    <row r="942" spans="2:43" x14ac:dyDescent="0.25">
      <c r="B942" s="24">
        <v>43793</v>
      </c>
      <c r="C942" s="20" t="s">
        <v>43</v>
      </c>
      <c r="D942" s="20" t="s">
        <v>44</v>
      </c>
      <c r="E942" s="2">
        <v>-526.31578947368439</v>
      </c>
      <c r="F942" s="2">
        <v>400</v>
      </c>
      <c r="G942">
        <v>34</v>
      </c>
      <c r="H942">
        <v>31</v>
      </c>
      <c r="I942" s="9"/>
      <c r="J942" s="2" t="str">
        <f t="shared" si="354"/>
        <v>New Orleans Saints</v>
      </c>
      <c r="K942" s="2" t="str">
        <f t="shared" si="355"/>
        <v>Carolina Panthers</v>
      </c>
      <c r="L942" s="17">
        <f t="shared" si="356"/>
        <v>-526.31578947368439</v>
      </c>
      <c r="M942" s="18">
        <f t="shared" si="357"/>
        <v>400</v>
      </c>
      <c r="N942" s="4">
        <f t="shared" si="335"/>
        <v>1.23</v>
      </c>
      <c r="O942" s="4">
        <f t="shared" si="336"/>
        <v>4.25</v>
      </c>
      <c r="P942" s="4"/>
      <c r="Q942" s="4"/>
      <c r="R942" s="1">
        <f t="shared" si="337"/>
        <v>0.81300813008130079</v>
      </c>
      <c r="S942" s="1">
        <f t="shared" si="338"/>
        <v>0.23529411764705882</v>
      </c>
      <c r="T942" s="1">
        <f t="shared" si="339"/>
        <v>4.6076642335766471E-2</v>
      </c>
      <c r="U942" s="1">
        <f t="shared" si="340"/>
        <v>0.28885700621712096</v>
      </c>
      <c r="V942" s="1">
        <f t="shared" si="341"/>
        <v>0.79985700621712097</v>
      </c>
      <c r="W942" s="1"/>
      <c r="X942" s="17">
        <f t="shared" si="342"/>
        <v>250.2234677288684</v>
      </c>
      <c r="Y942" s="18">
        <f t="shared" si="343"/>
        <v>3342.2645955042926</v>
      </c>
      <c r="Z942" s="2">
        <f t="shared" si="344"/>
        <v>237.71229434242497</v>
      </c>
      <c r="AA942" s="18">
        <f t="shared" si="345"/>
        <v>3175.151365729078</v>
      </c>
      <c r="AB942" s="2">
        <f t="shared" si="346"/>
        <v>-420.67660100049278</v>
      </c>
      <c r="AC942" s="2">
        <f t="shared" si="347"/>
        <v>317.51513657290781</v>
      </c>
      <c r="AD942" s="2">
        <f t="shared" si="348"/>
        <v>237.71229434242497</v>
      </c>
      <c r="AE942" s="2">
        <f t="shared" si="349"/>
        <v>-1000</v>
      </c>
      <c r="AF942" s="5">
        <f t="shared" si="350"/>
        <v>0.22999999999999998</v>
      </c>
      <c r="AG942" s="5">
        <f t="shared" si="351"/>
        <v>-1</v>
      </c>
      <c r="AH942" s="3">
        <f t="shared" si="352"/>
        <v>201911</v>
      </c>
      <c r="AI942" s="21">
        <v>1.23</v>
      </c>
      <c r="AJ942" s="21">
        <v>4.25</v>
      </c>
      <c r="AK942" s="21">
        <v>1.19</v>
      </c>
      <c r="AL942" s="21">
        <v>5</v>
      </c>
      <c r="AO942">
        <f t="shared" si="353"/>
        <v>-600</v>
      </c>
      <c r="AP942">
        <f>IF(E942&lt;F942,G942,H942)</f>
        <v>34</v>
      </c>
      <c r="AQ942">
        <f>IF(E942&lt;F942,H942,G942)</f>
        <v>31</v>
      </c>
    </row>
    <row r="943" spans="2:43" x14ac:dyDescent="0.25">
      <c r="B943" s="24">
        <v>43793</v>
      </c>
      <c r="C943" s="20" t="s">
        <v>42</v>
      </c>
      <c r="D943" s="20" t="s">
        <v>52</v>
      </c>
      <c r="E943" s="2">
        <v>160</v>
      </c>
      <c r="F943" s="2">
        <v>-181.81818181818181</v>
      </c>
      <c r="G943">
        <v>34</v>
      </c>
      <c r="H943">
        <v>3</v>
      </c>
      <c r="I943" s="9"/>
      <c r="J943" s="2" t="str">
        <f t="shared" si="354"/>
        <v>Oakland Raiders</v>
      </c>
      <c r="K943" s="2" t="str">
        <f t="shared" si="355"/>
        <v>New York Jets</v>
      </c>
      <c r="L943" s="17">
        <f t="shared" si="356"/>
        <v>-181.81818181818181</v>
      </c>
      <c r="M943" s="18">
        <f t="shared" si="357"/>
        <v>160</v>
      </c>
      <c r="N943" s="4">
        <f t="shared" si="335"/>
        <v>1.55</v>
      </c>
      <c r="O943" s="4">
        <f t="shared" si="336"/>
        <v>2.6</v>
      </c>
      <c r="P943" s="4"/>
      <c r="Q943" s="4"/>
      <c r="R943" s="1">
        <f t="shared" si="337"/>
        <v>0.64516129032258063</v>
      </c>
      <c r="S943" s="1">
        <f t="shared" si="338"/>
        <v>0.38461538461538458</v>
      </c>
      <c r="T943" s="1">
        <f t="shared" si="339"/>
        <v>2.8915662650602414E-2</v>
      </c>
      <c r="U943" s="1">
        <f t="shared" si="340"/>
        <v>0.13027295285359802</v>
      </c>
      <c r="V943" s="1">
        <f t="shared" si="341"/>
        <v>0.64127295285359809</v>
      </c>
      <c r="W943" s="1"/>
      <c r="X943" s="17">
        <f t="shared" si="342"/>
        <v>559.39837404665798</v>
      </c>
      <c r="Y943" s="18">
        <f t="shared" si="343"/>
        <v>1609.5378726032154</v>
      </c>
      <c r="Z943" s="2">
        <f t="shared" si="344"/>
        <v>531.42845534432502</v>
      </c>
      <c r="AA943" s="18">
        <f t="shared" si="345"/>
        <v>1529.0609789730545</v>
      </c>
      <c r="AB943" s="2">
        <f t="shared" si="346"/>
        <v>-188.17208411470486</v>
      </c>
      <c r="AC943" s="2">
        <f t="shared" si="347"/>
        <v>152.90609789730544</v>
      </c>
      <c r="AD943" s="2">
        <f t="shared" si="348"/>
        <v>-1000</v>
      </c>
      <c r="AE943" s="2">
        <f t="shared" si="349"/>
        <v>1529.0609789730545</v>
      </c>
      <c r="AF943" s="5">
        <f t="shared" si="350"/>
        <v>-1</v>
      </c>
      <c r="AG943" s="5">
        <f t="shared" si="351"/>
        <v>1.6</v>
      </c>
      <c r="AH943" s="3">
        <f t="shared" si="352"/>
        <v>201911</v>
      </c>
      <c r="AI943" s="21">
        <v>2.6</v>
      </c>
      <c r="AJ943" s="21">
        <v>1.55</v>
      </c>
      <c r="AK943" s="21">
        <v>2.6</v>
      </c>
      <c r="AL943" s="21">
        <v>1.55</v>
      </c>
      <c r="AO943">
        <f t="shared" si="353"/>
        <v>-190</v>
      </c>
      <c r="AP943">
        <f>IF(E943&lt;F943,G943,H943)</f>
        <v>3</v>
      </c>
      <c r="AQ943">
        <f>IF(E943&lt;F943,H943,G943)</f>
        <v>34</v>
      </c>
    </row>
    <row r="944" spans="2:43" x14ac:dyDescent="0.25">
      <c r="B944" s="24">
        <v>43793</v>
      </c>
      <c r="C944" s="20" t="s">
        <v>19</v>
      </c>
      <c r="D944" s="20" t="s">
        <v>32</v>
      </c>
      <c r="E944" s="2">
        <v>110.00000000000001</v>
      </c>
      <c r="F944" s="2">
        <v>-131.57894736842104</v>
      </c>
      <c r="G944">
        <v>9</v>
      </c>
      <c r="H944">
        <v>17</v>
      </c>
      <c r="I944" s="9"/>
      <c r="J944" s="2" t="str">
        <f t="shared" si="354"/>
        <v>Seattle Seahawks</v>
      </c>
      <c r="K944" s="2" t="str">
        <f t="shared" si="355"/>
        <v>Philadelphia Eagles</v>
      </c>
      <c r="L944" s="17">
        <f t="shared" si="356"/>
        <v>-131.57894736842104</v>
      </c>
      <c r="M944" s="18">
        <f t="shared" si="357"/>
        <v>110.00000000000001</v>
      </c>
      <c r="N944" s="4">
        <f t="shared" si="335"/>
        <v>2.25</v>
      </c>
      <c r="O944" s="4">
        <f t="shared" si="336"/>
        <v>1.68</v>
      </c>
      <c r="P944" s="4"/>
      <c r="Q944" s="4"/>
      <c r="R944" s="1">
        <f t="shared" si="337"/>
        <v>0.44444444444444442</v>
      </c>
      <c r="S944" s="1">
        <f t="shared" si="338"/>
        <v>0.59523809523809523</v>
      </c>
      <c r="T944" s="1">
        <f t="shared" si="339"/>
        <v>3.8167938931297662E-2</v>
      </c>
      <c r="U944" s="1">
        <f t="shared" si="340"/>
        <v>7.5396825396825407E-2</v>
      </c>
      <c r="V944" s="1">
        <f t="shared" si="341"/>
        <v>0.4356031746031746</v>
      </c>
      <c r="W944" s="1"/>
      <c r="X944" s="17">
        <f t="shared" si="342"/>
        <v>1295.6673833035745</v>
      </c>
      <c r="Y944" s="18">
        <f t="shared" si="343"/>
        <v>700.89716469112057</v>
      </c>
      <c r="Z944" s="2">
        <f t="shared" si="344"/>
        <v>1230.8840141383957</v>
      </c>
      <c r="AA944" s="18">
        <f t="shared" si="345"/>
        <v>665.85230645656452</v>
      </c>
      <c r="AB944" s="2">
        <f t="shared" si="346"/>
        <v>123.08840141383958</v>
      </c>
      <c r="AC944" s="2">
        <f t="shared" si="347"/>
        <v>-150.18345514512879</v>
      </c>
      <c r="AD944" s="2">
        <f t="shared" si="348"/>
        <v>1230.8840141383957</v>
      </c>
      <c r="AE944" s="2">
        <f t="shared" si="349"/>
        <v>-1000</v>
      </c>
      <c r="AF944" s="5">
        <f t="shared" si="350"/>
        <v>1.25</v>
      </c>
      <c r="AG944" s="5">
        <f t="shared" si="351"/>
        <v>-1</v>
      </c>
      <c r="AH944" s="3">
        <f t="shared" si="352"/>
        <v>201911</v>
      </c>
      <c r="AI944" s="21">
        <v>1.68</v>
      </c>
      <c r="AJ944" s="21">
        <v>2.25</v>
      </c>
      <c r="AK944" s="21">
        <v>2.1</v>
      </c>
      <c r="AL944" s="21">
        <v>1.76</v>
      </c>
      <c r="AO944">
        <f t="shared" si="353"/>
        <v>-140</v>
      </c>
      <c r="AP944">
        <f>IF(E944&lt;F944,G944,H944)</f>
        <v>17</v>
      </c>
      <c r="AQ944">
        <f>IF(E944&lt;F944,H944,G944)</f>
        <v>9</v>
      </c>
    </row>
    <row r="945" spans="2:43" x14ac:dyDescent="0.25">
      <c r="B945" s="24">
        <v>43793</v>
      </c>
      <c r="C945" s="20" t="s">
        <v>53</v>
      </c>
      <c r="D945" s="20" t="s">
        <v>34</v>
      </c>
      <c r="E945" s="2">
        <v>170.00000000000003</v>
      </c>
      <c r="F945" s="2">
        <v>-200</v>
      </c>
      <c r="G945">
        <v>19</v>
      </c>
      <c r="H945">
        <v>16</v>
      </c>
      <c r="I945" s="9"/>
      <c r="J945" s="2" t="str">
        <f t="shared" si="354"/>
        <v>Detroit Lions</v>
      </c>
      <c r="K945" s="2" t="str">
        <f t="shared" si="355"/>
        <v>Washington Redskins</v>
      </c>
      <c r="L945" s="17">
        <f t="shared" si="356"/>
        <v>-200</v>
      </c>
      <c r="M945" s="18">
        <f t="shared" si="357"/>
        <v>170.00000000000003</v>
      </c>
      <c r="N945" s="4">
        <f t="shared" si="335"/>
        <v>1.66</v>
      </c>
      <c r="O945" s="4">
        <f t="shared" si="336"/>
        <v>2.2999999999999998</v>
      </c>
      <c r="P945" s="4"/>
      <c r="Q945" s="4"/>
      <c r="R945" s="1">
        <f t="shared" si="337"/>
        <v>0.60240963855421692</v>
      </c>
      <c r="S945" s="1">
        <f t="shared" si="338"/>
        <v>0.43478260869565222</v>
      </c>
      <c r="T945" s="1">
        <f t="shared" si="339"/>
        <v>3.5858585858585923E-2</v>
      </c>
      <c r="U945" s="1">
        <f t="shared" si="340"/>
        <v>8.3813514929282351E-2</v>
      </c>
      <c r="V945" s="1">
        <f t="shared" si="341"/>
        <v>0.59481351492928236</v>
      </c>
      <c r="W945" s="1"/>
      <c r="X945" s="17">
        <f t="shared" si="342"/>
        <v>681.19919084032654</v>
      </c>
      <c r="Y945" s="18">
        <f t="shared" si="343"/>
        <v>1332.032655245516</v>
      </c>
      <c r="Z945" s="2">
        <f t="shared" si="344"/>
        <v>647.13923129831016</v>
      </c>
      <c r="AA945" s="18">
        <f t="shared" si="345"/>
        <v>1265.4310224832402</v>
      </c>
      <c r="AB945" s="2">
        <f t="shared" si="346"/>
        <v>-154.5262521009227</v>
      </c>
      <c r="AC945" s="2">
        <f t="shared" si="347"/>
        <v>126.54310224832402</v>
      </c>
      <c r="AD945" s="2">
        <f t="shared" si="348"/>
        <v>-1000</v>
      </c>
      <c r="AE945" s="2">
        <f t="shared" si="349"/>
        <v>1265.4310224832402</v>
      </c>
      <c r="AF945" s="5">
        <f t="shared" si="350"/>
        <v>-1</v>
      </c>
      <c r="AG945" s="5">
        <f t="shared" si="351"/>
        <v>1.2999999999999998</v>
      </c>
      <c r="AH945" s="3">
        <f t="shared" si="352"/>
        <v>201911</v>
      </c>
      <c r="AI945" s="21">
        <v>2.2999999999999998</v>
      </c>
      <c r="AJ945" s="21">
        <v>1.66</v>
      </c>
      <c r="AK945" s="21">
        <v>2.7</v>
      </c>
      <c r="AL945" s="21">
        <v>1.5</v>
      </c>
      <c r="AO945">
        <f t="shared" si="353"/>
        <v>-200</v>
      </c>
      <c r="AP945">
        <f>IF(E945&lt;F945,G945,H945)</f>
        <v>16</v>
      </c>
      <c r="AQ945">
        <f>IF(E945&lt;F945,H945,G945)</f>
        <v>19</v>
      </c>
    </row>
    <row r="946" spans="2:43" x14ac:dyDescent="0.25">
      <c r="B946" s="24">
        <v>43790</v>
      </c>
      <c r="C946" s="20" t="s">
        <v>40</v>
      </c>
      <c r="D946" s="20" t="s">
        <v>39</v>
      </c>
      <c r="E946" s="2">
        <v>-200</v>
      </c>
      <c r="F946" s="2">
        <v>170.00000000000003</v>
      </c>
      <c r="G946">
        <v>20</v>
      </c>
      <c r="H946">
        <v>17</v>
      </c>
      <c r="I946" s="9"/>
      <c r="J946" s="2" t="str">
        <f t="shared" si="354"/>
        <v>Houston Texans</v>
      </c>
      <c r="K946" s="2" t="str">
        <f t="shared" si="355"/>
        <v>Indianapolis Colts</v>
      </c>
      <c r="L946" s="17">
        <f t="shared" si="356"/>
        <v>-200</v>
      </c>
      <c r="M946" s="18">
        <f t="shared" si="357"/>
        <v>170.00000000000003</v>
      </c>
      <c r="N946" s="4">
        <f t="shared" si="335"/>
        <v>1.52</v>
      </c>
      <c r="O946" s="4">
        <f t="shared" si="336"/>
        <v>2.67</v>
      </c>
      <c r="P946" s="4"/>
      <c r="Q946" s="4"/>
      <c r="R946" s="1">
        <f t="shared" si="337"/>
        <v>0.65789473684210531</v>
      </c>
      <c r="S946" s="1">
        <f t="shared" si="338"/>
        <v>0.37453183520599254</v>
      </c>
      <c r="T946" s="1">
        <f t="shared" si="339"/>
        <v>3.1408114558472477E-2</v>
      </c>
      <c r="U946" s="1">
        <f t="shared" si="340"/>
        <v>0.14168145081805639</v>
      </c>
      <c r="V946" s="1">
        <f t="shared" si="341"/>
        <v>0.6526814508180564</v>
      </c>
      <c r="W946" s="1"/>
      <c r="X946" s="17">
        <f t="shared" si="342"/>
        <v>532.14098354813416</v>
      </c>
      <c r="Y946" s="18">
        <f t="shared" si="343"/>
        <v>1687.6788921698521</v>
      </c>
      <c r="Z946" s="2">
        <f t="shared" si="344"/>
        <v>505.53393437072742</v>
      </c>
      <c r="AA946" s="18">
        <f t="shared" si="345"/>
        <v>1603.2949475613595</v>
      </c>
      <c r="AB946" s="2">
        <f t="shared" si="346"/>
        <v>-197.81065760595641</v>
      </c>
      <c r="AC946" s="2">
        <f t="shared" si="347"/>
        <v>160.32949475613594</v>
      </c>
      <c r="AD946" s="2">
        <f t="shared" si="348"/>
        <v>505.53393437072742</v>
      </c>
      <c r="AE946" s="2">
        <f t="shared" si="349"/>
        <v>-1000</v>
      </c>
      <c r="AF946" s="5">
        <f t="shared" si="350"/>
        <v>0.52</v>
      </c>
      <c r="AG946" s="5">
        <f t="shared" si="351"/>
        <v>-1</v>
      </c>
      <c r="AH946" s="3">
        <f t="shared" si="352"/>
        <v>201911</v>
      </c>
      <c r="AI946" s="21">
        <v>1.52</v>
      </c>
      <c r="AJ946" s="21">
        <v>2.67</v>
      </c>
      <c r="AK946" s="21">
        <v>1.5</v>
      </c>
      <c r="AL946" s="21">
        <v>2.7</v>
      </c>
      <c r="AO946">
        <f t="shared" si="353"/>
        <v>-200</v>
      </c>
      <c r="AP946">
        <f>IF(E946&lt;F946,G946,H946)</f>
        <v>20</v>
      </c>
      <c r="AQ946">
        <f>IF(E946&lt;F946,H946,G946)</f>
        <v>17</v>
      </c>
    </row>
    <row r="947" spans="2:43" x14ac:dyDescent="0.25">
      <c r="B947" s="24">
        <v>43787</v>
      </c>
      <c r="C947" s="20" t="s">
        <v>31</v>
      </c>
      <c r="D947" s="20" t="s">
        <v>20</v>
      </c>
      <c r="E947" s="2">
        <v>210</v>
      </c>
      <c r="F947" s="2">
        <v>-250.00000000000006</v>
      </c>
      <c r="G947">
        <v>17</v>
      </c>
      <c r="H947">
        <v>24</v>
      </c>
      <c r="I947" s="9"/>
      <c r="J947" s="2" t="str">
        <f t="shared" si="354"/>
        <v>Kansas City Chiefs</v>
      </c>
      <c r="K947" s="2" t="str">
        <f t="shared" si="355"/>
        <v>Los Angeles Chargers</v>
      </c>
      <c r="L947" s="17">
        <f t="shared" si="356"/>
        <v>-250.00000000000006</v>
      </c>
      <c r="M947" s="18">
        <f t="shared" si="357"/>
        <v>210</v>
      </c>
      <c r="N947" s="4">
        <f t="shared" si="335"/>
        <v>1.47</v>
      </c>
      <c r="O947" s="4">
        <f t="shared" si="336"/>
        <v>2.75</v>
      </c>
      <c r="P947" s="4"/>
      <c r="Q947" s="4"/>
      <c r="R947" s="1">
        <f t="shared" si="337"/>
        <v>0.68027210884353739</v>
      </c>
      <c r="S947" s="1">
        <f t="shared" si="338"/>
        <v>0.36363636363636365</v>
      </c>
      <c r="T947" s="1">
        <f t="shared" si="339"/>
        <v>4.206161137440767E-2</v>
      </c>
      <c r="U947" s="1">
        <f t="shared" si="340"/>
        <v>0.15831787260358687</v>
      </c>
      <c r="V947" s="1">
        <f t="shared" si="341"/>
        <v>0.66931787260358688</v>
      </c>
      <c r="W947" s="1"/>
      <c r="X947" s="17">
        <f t="shared" si="342"/>
        <v>494.0584151893168</v>
      </c>
      <c r="Y947" s="18">
        <f t="shared" si="343"/>
        <v>1810.0865209085014</v>
      </c>
      <c r="Z947" s="2">
        <f t="shared" si="344"/>
        <v>469.35549442985092</v>
      </c>
      <c r="AA947" s="18">
        <f t="shared" si="345"/>
        <v>1719.5821948630762</v>
      </c>
      <c r="AB947" s="2">
        <f t="shared" si="346"/>
        <v>-213.05812158750777</v>
      </c>
      <c r="AC947" s="2">
        <f t="shared" si="347"/>
        <v>171.95821948630763</v>
      </c>
      <c r="AD947" s="2">
        <f t="shared" si="348"/>
        <v>469.35549442985092</v>
      </c>
      <c r="AE947" s="2">
        <f t="shared" si="349"/>
        <v>-1000</v>
      </c>
      <c r="AF947" s="5">
        <f t="shared" si="350"/>
        <v>0.47</v>
      </c>
      <c r="AG947" s="5">
        <f t="shared" si="351"/>
        <v>-1</v>
      </c>
      <c r="AH947" s="3">
        <f t="shared" si="352"/>
        <v>201911</v>
      </c>
      <c r="AI947" s="21">
        <v>2.75</v>
      </c>
      <c r="AJ947" s="21">
        <v>1.47</v>
      </c>
      <c r="AK947" s="21">
        <v>3.1</v>
      </c>
      <c r="AL947" s="21">
        <v>1.4</v>
      </c>
      <c r="AO947">
        <f t="shared" si="353"/>
        <v>-300</v>
      </c>
      <c r="AP947">
        <f>IF(E947&lt;F947,G947,H947)</f>
        <v>24</v>
      </c>
      <c r="AQ947">
        <f>IF(E947&lt;F947,H947,G947)</f>
        <v>17</v>
      </c>
    </row>
    <row r="948" spans="2:43" x14ac:dyDescent="0.25">
      <c r="B948" s="24">
        <v>43786</v>
      </c>
      <c r="C948" s="20" t="s">
        <v>47</v>
      </c>
      <c r="D948" s="20" t="s">
        <v>37</v>
      </c>
      <c r="E948" s="2">
        <v>-250.00000000000006</v>
      </c>
      <c r="F948" s="2">
        <v>204.99999999999997</v>
      </c>
      <c r="G948">
        <v>17</v>
      </c>
      <c r="H948">
        <v>7</v>
      </c>
      <c r="I948" s="9"/>
      <c r="J948" s="2" t="str">
        <f t="shared" si="354"/>
        <v>Los Angeles Rams</v>
      </c>
      <c r="K948" s="2" t="str">
        <f t="shared" si="355"/>
        <v>Chicago Bears</v>
      </c>
      <c r="L948" s="17">
        <f t="shared" si="356"/>
        <v>-250.00000000000006</v>
      </c>
      <c r="M948" s="18">
        <f t="shared" si="357"/>
        <v>204.99999999999997</v>
      </c>
      <c r="N948" s="4">
        <f t="shared" si="335"/>
        <v>1.34</v>
      </c>
      <c r="O948" s="4">
        <f t="shared" si="336"/>
        <v>3.35</v>
      </c>
      <c r="P948" s="4"/>
      <c r="Q948" s="4"/>
      <c r="R948" s="1">
        <f t="shared" si="337"/>
        <v>0.74626865671641784</v>
      </c>
      <c r="S948" s="1">
        <f t="shared" si="338"/>
        <v>0.29850746268656714</v>
      </c>
      <c r="T948" s="1">
        <f t="shared" si="339"/>
        <v>4.2857142857142816E-2</v>
      </c>
      <c r="U948" s="1">
        <f t="shared" si="340"/>
        <v>0.22388059701492535</v>
      </c>
      <c r="V948" s="1">
        <f t="shared" si="341"/>
        <v>0.73488059701492536</v>
      </c>
      <c r="W948" s="1"/>
      <c r="X948" s="17">
        <f t="shared" si="342"/>
        <v>360.7652781444848</v>
      </c>
      <c r="Y948" s="18">
        <f t="shared" si="343"/>
        <v>2419.4789829550677</v>
      </c>
      <c r="Z948" s="2">
        <f t="shared" si="344"/>
        <v>342.72701423726056</v>
      </c>
      <c r="AA948" s="18">
        <f t="shared" si="345"/>
        <v>2298.5050338073142</v>
      </c>
      <c r="AB948" s="2">
        <f t="shared" si="346"/>
        <v>-291.77740839177835</v>
      </c>
      <c r="AC948" s="2">
        <f t="shared" si="347"/>
        <v>229.85050338073142</v>
      </c>
      <c r="AD948" s="2">
        <f t="shared" si="348"/>
        <v>342.72701423726056</v>
      </c>
      <c r="AE948" s="2">
        <f t="shared" si="349"/>
        <v>-1000</v>
      </c>
      <c r="AF948" s="5">
        <f t="shared" si="350"/>
        <v>0.34000000000000008</v>
      </c>
      <c r="AG948" s="5">
        <f t="shared" si="351"/>
        <v>-1</v>
      </c>
      <c r="AH948" s="3">
        <f t="shared" si="352"/>
        <v>201911</v>
      </c>
      <c r="AI948" s="21">
        <v>1.34</v>
      </c>
      <c r="AJ948" s="21">
        <v>3.35</v>
      </c>
      <c r="AK948" s="21">
        <v>1.4</v>
      </c>
      <c r="AL948" s="21">
        <v>3.05</v>
      </c>
      <c r="AO948">
        <f t="shared" si="353"/>
        <v>-300</v>
      </c>
      <c r="AP948">
        <f>IF(E948&lt;F948,G948,H948)</f>
        <v>17</v>
      </c>
      <c r="AQ948">
        <f>IF(E948&lt;F948,H948,G948)</f>
        <v>7</v>
      </c>
    </row>
    <row r="949" spans="2:43" x14ac:dyDescent="0.25">
      <c r="B949" s="24">
        <v>43786</v>
      </c>
      <c r="C949" s="20" t="s">
        <v>52</v>
      </c>
      <c r="D949" s="20" t="s">
        <v>21</v>
      </c>
      <c r="E949" s="2">
        <v>-714.28571428571479</v>
      </c>
      <c r="F949" s="2">
        <v>500</v>
      </c>
      <c r="G949">
        <v>17</v>
      </c>
      <c r="H949">
        <v>10</v>
      </c>
      <c r="I949" s="9"/>
      <c r="J949" s="2" t="str">
        <f t="shared" si="354"/>
        <v>Oakland Raiders</v>
      </c>
      <c r="K949" s="2" t="str">
        <f t="shared" si="355"/>
        <v>Cincinnati Bengals</v>
      </c>
      <c r="L949" s="17">
        <f t="shared" si="356"/>
        <v>-714.28571428571479</v>
      </c>
      <c r="M949" s="18">
        <f t="shared" si="357"/>
        <v>500</v>
      </c>
      <c r="N949" s="4">
        <f t="shared" si="335"/>
        <v>1.22</v>
      </c>
      <c r="O949" s="4">
        <f t="shared" si="336"/>
        <v>4.5</v>
      </c>
      <c r="P949" s="4"/>
      <c r="Q949" s="4"/>
      <c r="R949" s="1">
        <f t="shared" si="337"/>
        <v>0.81967213114754101</v>
      </c>
      <c r="S949" s="1">
        <f t="shared" si="338"/>
        <v>0.22222222222222221</v>
      </c>
      <c r="T949" s="1">
        <f t="shared" si="339"/>
        <v>4.0209790209790097E-2</v>
      </c>
      <c r="U949" s="1">
        <f t="shared" si="340"/>
        <v>0.2987249544626594</v>
      </c>
      <c r="V949" s="1">
        <f t="shared" si="341"/>
        <v>0.80972495446265946</v>
      </c>
      <c r="W949" s="1"/>
      <c r="X949" s="17">
        <f t="shared" si="342"/>
        <v>234.98725646118768</v>
      </c>
      <c r="Y949" s="18">
        <f t="shared" si="343"/>
        <v>3526.591123964678</v>
      </c>
      <c r="Z949" s="2">
        <f t="shared" si="344"/>
        <v>223.2378936381283</v>
      </c>
      <c r="AA949" s="18">
        <f t="shared" si="345"/>
        <v>3350.2615677664439</v>
      </c>
      <c r="AB949" s="2">
        <f t="shared" si="346"/>
        <v>-447.95262296329213</v>
      </c>
      <c r="AC949" s="2">
        <f t="shared" si="347"/>
        <v>335.02615677664437</v>
      </c>
      <c r="AD949" s="2">
        <f t="shared" si="348"/>
        <v>223.2378936381283</v>
      </c>
      <c r="AE949" s="2">
        <f t="shared" si="349"/>
        <v>-1000</v>
      </c>
      <c r="AF949" s="5">
        <f t="shared" si="350"/>
        <v>0.21999999999999997</v>
      </c>
      <c r="AG949" s="5">
        <f t="shared" si="351"/>
        <v>-1</v>
      </c>
      <c r="AH949" s="3">
        <f t="shared" si="352"/>
        <v>201911</v>
      </c>
      <c r="AI949" s="21">
        <v>1.22</v>
      </c>
      <c r="AJ949" s="21">
        <v>4.5</v>
      </c>
      <c r="AK949" s="21">
        <v>1.1399999999999999</v>
      </c>
      <c r="AL949" s="21">
        <v>6</v>
      </c>
      <c r="AO949">
        <f t="shared" si="353"/>
        <v>-800</v>
      </c>
      <c r="AP949">
        <f>IF(E949&lt;F949,G949,H949)</f>
        <v>17</v>
      </c>
      <c r="AQ949">
        <f>IF(E949&lt;F949,H949,G949)</f>
        <v>10</v>
      </c>
    </row>
    <row r="950" spans="2:43" x14ac:dyDescent="0.25">
      <c r="B950" s="24">
        <v>43786</v>
      </c>
      <c r="C950" s="20" t="s">
        <v>19</v>
      </c>
      <c r="D950" s="20" t="s">
        <v>36</v>
      </c>
      <c r="E950" s="2">
        <v>179.99999999999997</v>
      </c>
      <c r="F950" s="2">
        <v>-222.22222222222226</v>
      </c>
      <c r="G950">
        <v>10</v>
      </c>
      <c r="H950">
        <v>17</v>
      </c>
      <c r="I950" s="9"/>
      <c r="J950" s="2" t="str">
        <f t="shared" si="354"/>
        <v>New England Patriots</v>
      </c>
      <c r="K950" s="2" t="str">
        <f t="shared" si="355"/>
        <v>Philadelphia Eagles</v>
      </c>
      <c r="L950" s="17">
        <f t="shared" si="356"/>
        <v>-222.22222222222226</v>
      </c>
      <c r="M950" s="18">
        <f t="shared" si="357"/>
        <v>179.99999999999997</v>
      </c>
      <c r="N950" s="4">
        <f t="shared" si="335"/>
        <v>1.55</v>
      </c>
      <c r="O950" s="4">
        <f t="shared" si="336"/>
        <v>2.6</v>
      </c>
      <c r="P950" s="4"/>
      <c r="Q950" s="4"/>
      <c r="R950" s="1">
        <f t="shared" si="337"/>
        <v>0.64516129032258063</v>
      </c>
      <c r="S950" s="1">
        <f t="shared" si="338"/>
        <v>0.38461538461538458</v>
      </c>
      <c r="T950" s="1">
        <f t="shared" si="339"/>
        <v>2.8915662650602414E-2</v>
      </c>
      <c r="U950" s="1">
        <f t="shared" si="340"/>
        <v>0.13027295285359802</v>
      </c>
      <c r="V950" s="1">
        <f t="shared" si="341"/>
        <v>0.64127295285359809</v>
      </c>
      <c r="W950" s="1"/>
      <c r="X950" s="17">
        <f t="shared" si="342"/>
        <v>559.39837404665798</v>
      </c>
      <c r="Y950" s="18">
        <f t="shared" si="343"/>
        <v>1609.5378726032154</v>
      </c>
      <c r="Z950" s="2">
        <f t="shared" si="344"/>
        <v>531.42845534432502</v>
      </c>
      <c r="AA950" s="18">
        <f t="shared" si="345"/>
        <v>1529.0609789730545</v>
      </c>
      <c r="AB950" s="2">
        <f t="shared" si="346"/>
        <v>-188.17208411470486</v>
      </c>
      <c r="AC950" s="2">
        <f t="shared" si="347"/>
        <v>152.90609789730544</v>
      </c>
      <c r="AD950" s="2">
        <f t="shared" si="348"/>
        <v>531.42845534432502</v>
      </c>
      <c r="AE950" s="2">
        <f t="shared" si="349"/>
        <v>-1000</v>
      </c>
      <c r="AF950" s="5">
        <f t="shared" si="350"/>
        <v>0.55000000000000004</v>
      </c>
      <c r="AG950" s="5">
        <f t="shared" si="351"/>
        <v>-1</v>
      </c>
      <c r="AH950" s="3">
        <f t="shared" si="352"/>
        <v>201911</v>
      </c>
      <c r="AI950" s="21">
        <v>2.6</v>
      </c>
      <c r="AJ950" s="21">
        <v>1.55</v>
      </c>
      <c r="AK950" s="21">
        <v>2.8</v>
      </c>
      <c r="AL950" s="21">
        <v>1.45</v>
      </c>
      <c r="AO950">
        <f t="shared" si="353"/>
        <v>-300</v>
      </c>
      <c r="AP950">
        <f>IF(E950&lt;F950,G950,H950)</f>
        <v>17</v>
      </c>
      <c r="AQ950">
        <f>IF(E950&lt;F950,H950,G950)</f>
        <v>10</v>
      </c>
    </row>
    <row r="951" spans="2:43" x14ac:dyDescent="0.25">
      <c r="B951" s="24">
        <v>43786</v>
      </c>
      <c r="C951" s="20" t="s">
        <v>22</v>
      </c>
      <c r="D951" s="20" t="s">
        <v>48</v>
      </c>
      <c r="E951" s="2">
        <v>-454.54545454545462</v>
      </c>
      <c r="F951" s="2">
        <v>350</v>
      </c>
      <c r="G951">
        <v>36</v>
      </c>
      <c r="H951">
        <v>26</v>
      </c>
      <c r="I951" s="9"/>
      <c r="J951" s="2" t="str">
        <f t="shared" si="354"/>
        <v>San Francisco 49ers</v>
      </c>
      <c r="K951" s="2" t="str">
        <f t="shared" si="355"/>
        <v>Arizona Cardinals</v>
      </c>
      <c r="L951" s="17">
        <f t="shared" si="356"/>
        <v>-454.54545454545462</v>
      </c>
      <c r="M951" s="18">
        <f t="shared" si="357"/>
        <v>350</v>
      </c>
      <c r="N951" s="4">
        <f t="shared" si="335"/>
        <v>1.0900000000000001</v>
      </c>
      <c r="O951" s="4">
        <f t="shared" si="336"/>
        <v>8</v>
      </c>
      <c r="P951" s="4"/>
      <c r="Q951" s="4"/>
      <c r="R951" s="1">
        <f t="shared" si="337"/>
        <v>0.9174311926605504</v>
      </c>
      <c r="S951" s="1">
        <f t="shared" si="338"/>
        <v>0.125</v>
      </c>
      <c r="T951" s="1">
        <f t="shared" si="339"/>
        <v>4.0704070407040605E-2</v>
      </c>
      <c r="U951" s="1">
        <f t="shared" si="340"/>
        <v>0.3962155963302752</v>
      </c>
      <c r="V951" s="1">
        <f t="shared" si="341"/>
        <v>0.90721559633027526</v>
      </c>
      <c r="W951" s="1"/>
      <c r="X951" s="17">
        <f t="shared" si="342"/>
        <v>102.27381897427846</v>
      </c>
      <c r="Y951" s="18">
        <f t="shared" si="343"/>
        <v>6745.0731234154464</v>
      </c>
      <c r="Z951" s="2">
        <f t="shared" si="344"/>
        <v>97.160128025564532</v>
      </c>
      <c r="AA951" s="18">
        <f t="shared" si="345"/>
        <v>6407.8194672446734</v>
      </c>
      <c r="AB951" s="2">
        <f t="shared" si="346"/>
        <v>-1029.2287796665753</v>
      </c>
      <c r="AC951" s="2">
        <f t="shared" si="347"/>
        <v>640.78194672446739</v>
      </c>
      <c r="AD951" s="2">
        <f t="shared" si="348"/>
        <v>97.160128025564532</v>
      </c>
      <c r="AE951" s="2">
        <f t="shared" si="349"/>
        <v>-1000</v>
      </c>
      <c r="AF951" s="5">
        <f t="shared" si="350"/>
        <v>9.000000000000008E-2</v>
      </c>
      <c r="AG951" s="5">
        <f t="shared" si="351"/>
        <v>-1</v>
      </c>
      <c r="AH951" s="3">
        <f t="shared" si="352"/>
        <v>201911</v>
      </c>
      <c r="AI951" s="21">
        <v>1.0900000000000001</v>
      </c>
      <c r="AJ951" s="21">
        <v>8</v>
      </c>
      <c r="AK951" s="21">
        <v>1.22</v>
      </c>
      <c r="AL951" s="21">
        <v>4.5</v>
      </c>
      <c r="AO951">
        <f t="shared" si="353"/>
        <v>-500</v>
      </c>
      <c r="AP951">
        <f>IF(E951&lt;F951,G951,H951)</f>
        <v>36</v>
      </c>
      <c r="AQ951">
        <f>IF(E951&lt;F951,H951,G951)</f>
        <v>26</v>
      </c>
    </row>
    <row r="952" spans="2:43" x14ac:dyDescent="0.25">
      <c r="B952" s="24">
        <v>43786</v>
      </c>
      <c r="C952" s="20" t="s">
        <v>28</v>
      </c>
      <c r="D952" s="20" t="s">
        <v>40</v>
      </c>
      <c r="E952" s="2">
        <v>-238.09523809523813</v>
      </c>
      <c r="F952" s="2">
        <v>195.00000000000003</v>
      </c>
      <c r="G952">
        <v>41</v>
      </c>
      <c r="H952">
        <v>7</v>
      </c>
      <c r="I952" s="9"/>
      <c r="J952" s="2" t="str">
        <f t="shared" si="354"/>
        <v>Baltimore Ravens</v>
      </c>
      <c r="K952" s="2" t="str">
        <f t="shared" si="355"/>
        <v>Houston Texans</v>
      </c>
      <c r="L952" s="17">
        <f t="shared" si="356"/>
        <v>-238.09523809523813</v>
      </c>
      <c r="M952" s="18">
        <f t="shared" si="357"/>
        <v>195.00000000000003</v>
      </c>
      <c r="N952" s="4">
        <f t="shared" si="335"/>
        <v>1.5</v>
      </c>
      <c r="O952" s="4">
        <f t="shared" si="336"/>
        <v>2.7</v>
      </c>
      <c r="P952" s="4"/>
      <c r="Q952" s="4"/>
      <c r="R952" s="1">
        <f t="shared" si="337"/>
        <v>0.66666666666666663</v>
      </c>
      <c r="S952" s="1">
        <f t="shared" si="338"/>
        <v>0.37037037037037035</v>
      </c>
      <c r="T952" s="1">
        <f t="shared" si="339"/>
        <v>3.5714285714285587E-2</v>
      </c>
      <c r="U952" s="1">
        <f t="shared" si="340"/>
        <v>0.14814814814814814</v>
      </c>
      <c r="V952" s="1">
        <f t="shared" si="341"/>
        <v>0.65914814814814815</v>
      </c>
      <c r="W952" s="1"/>
      <c r="X952" s="17">
        <f t="shared" si="342"/>
        <v>517.10962521773342</v>
      </c>
      <c r="Y952" s="18">
        <f t="shared" si="343"/>
        <v>1734.0124117028765</v>
      </c>
      <c r="Z952" s="2">
        <f t="shared" si="344"/>
        <v>491.25414395684675</v>
      </c>
      <c r="AA952" s="18">
        <f t="shared" si="345"/>
        <v>1647.3117911177326</v>
      </c>
      <c r="AB952" s="2">
        <f t="shared" si="346"/>
        <v>-203.56062382403903</v>
      </c>
      <c r="AC952" s="2">
        <f t="shared" si="347"/>
        <v>164.73117911177326</v>
      </c>
      <c r="AD952" s="2">
        <f t="shared" si="348"/>
        <v>491.25414395684675</v>
      </c>
      <c r="AE952" s="2">
        <f t="shared" si="349"/>
        <v>-1000</v>
      </c>
      <c r="AF952" s="5">
        <f t="shared" si="350"/>
        <v>0.5</v>
      </c>
      <c r="AG952" s="5">
        <f t="shared" si="351"/>
        <v>-1</v>
      </c>
      <c r="AH952" s="3">
        <f t="shared" si="352"/>
        <v>201911</v>
      </c>
      <c r="AI952" s="21">
        <v>1.5</v>
      </c>
      <c r="AJ952" s="21">
        <v>2.7</v>
      </c>
      <c r="AK952" s="21">
        <v>1.42</v>
      </c>
      <c r="AL952" s="21">
        <v>2.95</v>
      </c>
      <c r="AO952">
        <f t="shared" si="353"/>
        <v>-300</v>
      </c>
      <c r="AP952">
        <f>IF(E952&lt;F952,G952,H952)</f>
        <v>41</v>
      </c>
      <c r="AQ952">
        <f>IF(E952&lt;F952,H952,G952)</f>
        <v>7</v>
      </c>
    </row>
    <row r="953" spans="2:43" x14ac:dyDescent="0.25">
      <c r="B953" s="24">
        <v>43786</v>
      </c>
      <c r="C953" s="20" t="s">
        <v>44</v>
      </c>
      <c r="D953" s="20" t="s">
        <v>35</v>
      </c>
      <c r="E953" s="2">
        <v>-212.76595744680853</v>
      </c>
      <c r="F953" s="2">
        <v>175</v>
      </c>
      <c r="G953">
        <v>3</v>
      </c>
      <c r="H953">
        <v>29</v>
      </c>
      <c r="I953" s="9"/>
      <c r="J953" s="2" t="str">
        <f t="shared" si="354"/>
        <v>Carolina Panthers</v>
      </c>
      <c r="K953" s="2" t="str">
        <f t="shared" si="355"/>
        <v>Atlanta Falcons</v>
      </c>
      <c r="L953" s="17">
        <f t="shared" si="356"/>
        <v>-212.76595744680853</v>
      </c>
      <c r="M953" s="18">
        <f t="shared" si="357"/>
        <v>175</v>
      </c>
      <c r="N953" s="4">
        <f t="shared" si="335"/>
        <v>1.38</v>
      </c>
      <c r="O953" s="4">
        <f t="shared" si="336"/>
        <v>3.15</v>
      </c>
      <c r="P953" s="4"/>
      <c r="Q953" s="4"/>
      <c r="R953" s="1">
        <f t="shared" si="337"/>
        <v>0.7246376811594204</v>
      </c>
      <c r="S953" s="1">
        <f t="shared" si="338"/>
        <v>0.31746031746031744</v>
      </c>
      <c r="T953" s="1">
        <f t="shared" si="339"/>
        <v>4.039735099337749E-2</v>
      </c>
      <c r="U953" s="1">
        <f t="shared" si="340"/>
        <v>0.20358868184955148</v>
      </c>
      <c r="V953" s="1">
        <f t="shared" si="341"/>
        <v>0.71458868184955149</v>
      </c>
      <c r="W953" s="1"/>
      <c r="X953" s="17">
        <f t="shared" si="342"/>
        <v>399.40643533805462</v>
      </c>
      <c r="Y953" s="18">
        <f t="shared" si="343"/>
        <v>2205.1924375584526</v>
      </c>
      <c r="Z953" s="2">
        <f t="shared" si="344"/>
        <v>379.43611357115185</v>
      </c>
      <c r="AA953" s="18">
        <f t="shared" si="345"/>
        <v>2094.93281568053</v>
      </c>
      <c r="AB953" s="2">
        <f t="shared" si="346"/>
        <v>-263.54897813712716</v>
      </c>
      <c r="AC953" s="2">
        <f t="shared" si="347"/>
        <v>209.49328156805299</v>
      </c>
      <c r="AD953" s="2">
        <f t="shared" si="348"/>
        <v>-1000</v>
      </c>
      <c r="AE953" s="2">
        <f t="shared" si="349"/>
        <v>2094.93281568053</v>
      </c>
      <c r="AF953" s="5">
        <f t="shared" si="350"/>
        <v>-1</v>
      </c>
      <c r="AG953" s="5">
        <f t="shared" si="351"/>
        <v>2.15</v>
      </c>
      <c r="AH953" s="3">
        <f t="shared" si="352"/>
        <v>201911</v>
      </c>
      <c r="AI953" s="21">
        <v>1.38</v>
      </c>
      <c r="AJ953" s="21">
        <v>3.15</v>
      </c>
      <c r="AK953" s="21">
        <v>1.47</v>
      </c>
      <c r="AL953" s="21">
        <v>2.75</v>
      </c>
      <c r="AO953">
        <f t="shared" si="353"/>
        <v>-300</v>
      </c>
      <c r="AP953">
        <f>IF(E953&lt;F953,G953,H953)</f>
        <v>3</v>
      </c>
      <c r="AQ953">
        <f>IF(E953&lt;F953,H953,G953)</f>
        <v>29</v>
      </c>
    </row>
    <row r="954" spans="2:43" x14ac:dyDescent="0.25">
      <c r="B954" s="24">
        <v>43786</v>
      </c>
      <c r="C954" s="20" t="s">
        <v>34</v>
      </c>
      <c r="D954" s="20" t="s">
        <v>23</v>
      </c>
      <c r="E954" s="2">
        <v>280</v>
      </c>
      <c r="F954" s="2">
        <v>-370.37037037037032</v>
      </c>
      <c r="G954">
        <v>27</v>
      </c>
      <c r="H954">
        <v>35</v>
      </c>
      <c r="I954" s="9"/>
      <c r="J954" s="2" t="str">
        <f t="shared" si="354"/>
        <v>Dallas Cowboys</v>
      </c>
      <c r="K954" s="2" t="str">
        <f t="shared" si="355"/>
        <v>Detroit Lions</v>
      </c>
      <c r="L954" s="17">
        <f t="shared" si="356"/>
        <v>-370.37037037037032</v>
      </c>
      <c r="M954" s="18">
        <f t="shared" si="357"/>
        <v>280</v>
      </c>
      <c r="N954" s="4">
        <f t="shared" si="335"/>
        <v>1.32</v>
      </c>
      <c r="O954" s="4">
        <f t="shared" si="336"/>
        <v>3.45</v>
      </c>
      <c r="P954" s="4"/>
      <c r="Q954" s="4"/>
      <c r="R954" s="1">
        <f t="shared" si="337"/>
        <v>0.75757575757575757</v>
      </c>
      <c r="S954" s="1">
        <f t="shared" si="338"/>
        <v>0.28985507246376813</v>
      </c>
      <c r="T954" s="1">
        <f t="shared" si="339"/>
        <v>4.5283018867924518E-2</v>
      </c>
      <c r="U954" s="1">
        <f t="shared" si="340"/>
        <v>0.23386034255599472</v>
      </c>
      <c r="V954" s="1">
        <f t="shared" si="341"/>
        <v>0.74486034255599476</v>
      </c>
      <c r="W954" s="1"/>
      <c r="X954" s="17">
        <f t="shared" si="342"/>
        <v>342.5335500726099</v>
      </c>
      <c r="Y954" s="18">
        <f t="shared" si="343"/>
        <v>2535.4217462272254</v>
      </c>
      <c r="Z954" s="2">
        <f t="shared" si="344"/>
        <v>325.4068725689794</v>
      </c>
      <c r="AA954" s="18">
        <f t="shared" si="345"/>
        <v>2408.6506589158639</v>
      </c>
      <c r="AB954" s="2">
        <f t="shared" si="346"/>
        <v>-307.30758453419605</v>
      </c>
      <c r="AC954" s="2">
        <f t="shared" si="347"/>
        <v>240.8650658915864</v>
      </c>
      <c r="AD954" s="2">
        <f t="shared" si="348"/>
        <v>325.4068725689794</v>
      </c>
      <c r="AE954" s="2">
        <f t="shared" si="349"/>
        <v>-1000</v>
      </c>
      <c r="AF954" s="5">
        <f t="shared" si="350"/>
        <v>0.32000000000000006</v>
      </c>
      <c r="AG954" s="5">
        <f t="shared" si="351"/>
        <v>-1</v>
      </c>
      <c r="AH954" s="3">
        <f t="shared" si="352"/>
        <v>201911</v>
      </c>
      <c r="AI954" s="21">
        <v>3.45</v>
      </c>
      <c r="AJ954" s="21">
        <v>1.32</v>
      </c>
      <c r="AK954" s="21">
        <v>3.8</v>
      </c>
      <c r="AL954" s="21">
        <v>1.27</v>
      </c>
      <c r="AO954">
        <f t="shared" si="353"/>
        <v>-400</v>
      </c>
      <c r="AP954">
        <f>IF(E954&lt;F954,G954,H954)</f>
        <v>35</v>
      </c>
      <c r="AQ954">
        <f>IF(E954&lt;F954,H954,G954)</f>
        <v>27</v>
      </c>
    </row>
    <row r="955" spans="2:43" x14ac:dyDescent="0.25">
      <c r="B955" s="24">
        <v>43786</v>
      </c>
      <c r="C955" s="20" t="s">
        <v>39</v>
      </c>
      <c r="D955" s="20" t="s">
        <v>26</v>
      </c>
      <c r="E955" s="2">
        <v>-140.84507042253523</v>
      </c>
      <c r="F955" s="2">
        <v>120.00000000000001</v>
      </c>
      <c r="G955">
        <v>33</v>
      </c>
      <c r="H955">
        <v>13</v>
      </c>
      <c r="I955" s="9"/>
      <c r="J955" s="2" t="str">
        <f t="shared" si="354"/>
        <v>Indianapolis Colts</v>
      </c>
      <c r="K955" s="2" t="str">
        <f t="shared" si="355"/>
        <v>Jacksonville Jaguars</v>
      </c>
      <c r="L955" s="17">
        <f t="shared" si="356"/>
        <v>-140.84507042253523</v>
      </c>
      <c r="M955" s="18">
        <f t="shared" si="357"/>
        <v>120.00000000000001</v>
      </c>
      <c r="N955" s="4">
        <f t="shared" si="335"/>
        <v>1.62</v>
      </c>
      <c r="O955" s="4">
        <f t="shared" si="336"/>
        <v>2.4</v>
      </c>
      <c r="P955" s="4"/>
      <c r="Q955" s="4"/>
      <c r="R955" s="1">
        <f t="shared" si="337"/>
        <v>0.61728395061728392</v>
      </c>
      <c r="S955" s="1">
        <f t="shared" si="338"/>
        <v>0.41666666666666669</v>
      </c>
      <c r="T955" s="1">
        <f t="shared" si="339"/>
        <v>3.2835820895522283E-2</v>
      </c>
      <c r="U955" s="1">
        <f t="shared" si="340"/>
        <v>0.10030864197530862</v>
      </c>
      <c r="V955" s="1">
        <f t="shared" si="341"/>
        <v>0.61130864197530865</v>
      </c>
      <c r="W955" s="1"/>
      <c r="X955" s="17">
        <f t="shared" si="342"/>
        <v>635.83488165441463</v>
      </c>
      <c r="Y955" s="18">
        <f t="shared" si="343"/>
        <v>1423.7849094482656</v>
      </c>
      <c r="Z955" s="2">
        <f t="shared" si="344"/>
        <v>604.04313757169382</v>
      </c>
      <c r="AA955" s="18">
        <f t="shared" si="345"/>
        <v>1352.5956639758522</v>
      </c>
      <c r="AB955" s="2">
        <f t="shared" si="346"/>
        <v>-165.55109027810289</v>
      </c>
      <c r="AC955" s="2">
        <f t="shared" si="347"/>
        <v>135.25956639758522</v>
      </c>
      <c r="AD955" s="2">
        <f t="shared" si="348"/>
        <v>604.04313757169382</v>
      </c>
      <c r="AE955" s="2">
        <f t="shared" si="349"/>
        <v>-1000</v>
      </c>
      <c r="AF955" s="5">
        <f t="shared" si="350"/>
        <v>0.62000000000000011</v>
      </c>
      <c r="AG955" s="5">
        <f t="shared" si="351"/>
        <v>-1</v>
      </c>
      <c r="AH955" s="3">
        <f t="shared" si="352"/>
        <v>201911</v>
      </c>
      <c r="AI955" s="21">
        <v>1.62</v>
      </c>
      <c r="AJ955" s="21">
        <v>2.4</v>
      </c>
      <c r="AK955" s="21">
        <v>1.71</v>
      </c>
      <c r="AL955" s="21">
        <v>2.2000000000000002</v>
      </c>
      <c r="AO955">
        <f t="shared" si="353"/>
        <v>-150</v>
      </c>
      <c r="AP955">
        <f>IF(E955&lt;F955,G955,H955)</f>
        <v>33</v>
      </c>
      <c r="AQ955">
        <f>IF(E955&lt;F955,H955,G955)</f>
        <v>13</v>
      </c>
    </row>
    <row r="956" spans="2:43" x14ac:dyDescent="0.25">
      <c r="B956" s="24">
        <v>43786</v>
      </c>
      <c r="C956" s="20" t="s">
        <v>30</v>
      </c>
      <c r="D956" s="20" t="s">
        <v>24</v>
      </c>
      <c r="E956" s="2">
        <v>265</v>
      </c>
      <c r="F956" s="2">
        <v>-333.33333333333326</v>
      </c>
      <c r="G956">
        <v>20</v>
      </c>
      <c r="H956">
        <v>37</v>
      </c>
      <c r="I956" s="9"/>
      <c r="J956" s="2" t="str">
        <f t="shared" si="354"/>
        <v>Buffalo Bills</v>
      </c>
      <c r="K956" s="2" t="str">
        <f t="shared" si="355"/>
        <v>Miami Dolphins</v>
      </c>
      <c r="L956" s="17">
        <f t="shared" si="356"/>
        <v>-333.33333333333326</v>
      </c>
      <c r="M956" s="18">
        <f t="shared" si="357"/>
        <v>265</v>
      </c>
      <c r="N956" s="4">
        <f t="shared" si="335"/>
        <v>1.36</v>
      </c>
      <c r="O956" s="4">
        <f t="shared" si="336"/>
        <v>3.25</v>
      </c>
      <c r="P956" s="4"/>
      <c r="Q956" s="4"/>
      <c r="R956" s="1">
        <f t="shared" si="337"/>
        <v>0.73529411764705876</v>
      </c>
      <c r="S956" s="1">
        <f t="shared" si="338"/>
        <v>0.30769230769230771</v>
      </c>
      <c r="T956" s="1">
        <f t="shared" si="339"/>
        <v>4.1214750542299394E-2</v>
      </c>
      <c r="U956" s="1">
        <f t="shared" si="340"/>
        <v>0.21380090497737553</v>
      </c>
      <c r="V956" s="1">
        <f t="shared" si="341"/>
        <v>0.72480090497737559</v>
      </c>
      <c r="W956" s="1"/>
      <c r="X956" s="17">
        <f t="shared" si="342"/>
        <v>379.68922656245121</v>
      </c>
      <c r="Y956" s="18">
        <f t="shared" si="343"/>
        <v>2309.6629804910967</v>
      </c>
      <c r="Z956" s="2">
        <f t="shared" si="344"/>
        <v>360.70476523432865</v>
      </c>
      <c r="AA956" s="18">
        <f t="shared" si="345"/>
        <v>2194.1798314665416</v>
      </c>
      <c r="AB956" s="2">
        <f t="shared" si="346"/>
        <v>-277.23503995029256</v>
      </c>
      <c r="AC956" s="2">
        <f t="shared" si="347"/>
        <v>219.41798314665417</v>
      </c>
      <c r="AD956" s="2">
        <f t="shared" si="348"/>
        <v>360.70476523432865</v>
      </c>
      <c r="AE956" s="2">
        <f t="shared" si="349"/>
        <v>-1000</v>
      </c>
      <c r="AF956" s="5">
        <f t="shared" si="350"/>
        <v>0.3600000000000001</v>
      </c>
      <c r="AG956" s="5">
        <f t="shared" si="351"/>
        <v>-1</v>
      </c>
      <c r="AH956" s="3">
        <f t="shared" si="352"/>
        <v>201911</v>
      </c>
      <c r="AI956" s="21">
        <v>3.25</v>
      </c>
      <c r="AJ956" s="21">
        <v>1.36</v>
      </c>
      <c r="AK956" s="21">
        <v>3.65</v>
      </c>
      <c r="AL956" s="21">
        <v>1.3</v>
      </c>
      <c r="AO956">
        <f t="shared" si="353"/>
        <v>-400</v>
      </c>
      <c r="AP956">
        <f>IF(E956&lt;F956,G956,H956)</f>
        <v>37</v>
      </c>
      <c r="AQ956">
        <f>IF(E956&lt;F956,H956,G956)</f>
        <v>20</v>
      </c>
    </row>
    <row r="957" spans="2:43" x14ac:dyDescent="0.25">
      <c r="B957" s="24">
        <v>43786</v>
      </c>
      <c r="C957" s="20" t="s">
        <v>29</v>
      </c>
      <c r="D957" s="20" t="s">
        <v>38</v>
      </c>
      <c r="E957" s="2">
        <v>-500.00000000000011</v>
      </c>
      <c r="F957" s="2">
        <v>375</v>
      </c>
      <c r="G957">
        <v>27</v>
      </c>
      <c r="H957">
        <v>23</v>
      </c>
      <c r="I957" s="9"/>
      <c r="J957" s="2" t="str">
        <f t="shared" si="354"/>
        <v>Minnesota Vikings</v>
      </c>
      <c r="K957" s="2" t="str">
        <f t="shared" si="355"/>
        <v>Denver Broncos</v>
      </c>
      <c r="L957" s="17">
        <f t="shared" si="356"/>
        <v>-500.00000000000011</v>
      </c>
      <c r="M957" s="18">
        <f t="shared" si="357"/>
        <v>375</v>
      </c>
      <c r="N957" s="4">
        <f t="shared" si="335"/>
        <v>1.18</v>
      </c>
      <c r="O957" s="4">
        <f t="shared" si="336"/>
        <v>5.25</v>
      </c>
      <c r="P957" s="4"/>
      <c r="Q957" s="4"/>
      <c r="R957" s="1">
        <f t="shared" si="337"/>
        <v>0.84745762711864414</v>
      </c>
      <c r="S957" s="1">
        <f t="shared" si="338"/>
        <v>0.19047619047619047</v>
      </c>
      <c r="T957" s="1">
        <f t="shared" si="339"/>
        <v>3.6547433903577065E-2</v>
      </c>
      <c r="U957" s="1">
        <f t="shared" si="340"/>
        <v>0.32849071832122684</v>
      </c>
      <c r="V957" s="1">
        <f t="shared" si="341"/>
        <v>0.83949071832122679</v>
      </c>
      <c r="W957" s="1"/>
      <c r="X957" s="17">
        <f t="shared" si="342"/>
        <v>191.19839942930162</v>
      </c>
      <c r="Y957" s="18">
        <f t="shared" si="343"/>
        <v>4188.72894319429</v>
      </c>
      <c r="Z957" s="2">
        <f t="shared" si="344"/>
        <v>181.63847945783652</v>
      </c>
      <c r="AA957" s="18">
        <f t="shared" si="345"/>
        <v>3979.2924960345754</v>
      </c>
      <c r="AB957" s="2">
        <f t="shared" si="346"/>
        <v>-550.54413744535259</v>
      </c>
      <c r="AC957" s="2">
        <f t="shared" si="347"/>
        <v>397.92924960345755</v>
      </c>
      <c r="AD957" s="2">
        <f t="shared" si="348"/>
        <v>181.63847945783652</v>
      </c>
      <c r="AE957" s="2">
        <f t="shared" si="349"/>
        <v>-1000</v>
      </c>
      <c r="AF957" s="5">
        <f t="shared" si="350"/>
        <v>0.17999999999999994</v>
      </c>
      <c r="AG957" s="5">
        <f t="shared" si="351"/>
        <v>-1</v>
      </c>
      <c r="AH957" s="3">
        <f t="shared" si="352"/>
        <v>201911</v>
      </c>
      <c r="AI957" s="21">
        <v>1.18</v>
      </c>
      <c r="AJ957" s="21">
        <v>5.25</v>
      </c>
      <c r="AK957" s="21">
        <v>1.2</v>
      </c>
      <c r="AL957" s="21">
        <v>4.75</v>
      </c>
      <c r="AO957">
        <f t="shared" si="353"/>
        <v>-500</v>
      </c>
      <c r="AP957">
        <f>IF(E957&lt;F957,G957,H957)</f>
        <v>27</v>
      </c>
      <c r="AQ957">
        <f>IF(E957&lt;F957,H957,G957)</f>
        <v>23</v>
      </c>
    </row>
    <row r="958" spans="2:43" x14ac:dyDescent="0.25">
      <c r="B958" s="24">
        <v>43786</v>
      </c>
      <c r="C958" s="20" t="s">
        <v>27</v>
      </c>
      <c r="D958" s="20" t="s">
        <v>43</v>
      </c>
      <c r="E958" s="2">
        <v>190</v>
      </c>
      <c r="F958" s="2">
        <v>-232.55813953488376</v>
      </c>
      <c r="G958">
        <v>17</v>
      </c>
      <c r="H958">
        <v>34</v>
      </c>
      <c r="I958" s="9"/>
      <c r="J958" s="2" t="str">
        <f t="shared" si="354"/>
        <v>New Orleans Saints</v>
      </c>
      <c r="K958" s="2" t="str">
        <f t="shared" si="355"/>
        <v>Tampa Bay Buccaneers</v>
      </c>
      <c r="L958" s="17">
        <f t="shared" si="356"/>
        <v>-232.55813953488376</v>
      </c>
      <c r="M958" s="18">
        <f t="shared" si="357"/>
        <v>190</v>
      </c>
      <c r="N958" s="4">
        <f t="shared" si="335"/>
        <v>1.43</v>
      </c>
      <c r="O958" s="4">
        <f t="shared" si="336"/>
        <v>2.9</v>
      </c>
      <c r="P958" s="4"/>
      <c r="Q958" s="4"/>
      <c r="R958" s="1">
        <f t="shared" si="337"/>
        <v>0.69930069930069938</v>
      </c>
      <c r="S958" s="1">
        <f t="shared" si="338"/>
        <v>0.34482758620689657</v>
      </c>
      <c r="T958" s="1">
        <f t="shared" si="339"/>
        <v>4.2263279445727608E-2</v>
      </c>
      <c r="U958" s="1">
        <f t="shared" si="340"/>
        <v>0.1772365565469014</v>
      </c>
      <c r="V958" s="1">
        <f t="shared" si="341"/>
        <v>0.68823655654690141</v>
      </c>
      <c r="W958" s="1"/>
      <c r="X958" s="17">
        <f t="shared" si="342"/>
        <v>452.98878777569371</v>
      </c>
      <c r="Y958" s="18">
        <f t="shared" si="343"/>
        <v>1963.0773393846457</v>
      </c>
      <c r="Z958" s="2">
        <f t="shared" si="344"/>
        <v>430.33934838690902</v>
      </c>
      <c r="AA958" s="18">
        <f t="shared" si="345"/>
        <v>1864.9234724154132</v>
      </c>
      <c r="AB958" s="2">
        <f t="shared" si="346"/>
        <v>-232.37475349358971</v>
      </c>
      <c r="AC958" s="2">
        <f t="shared" si="347"/>
        <v>186.49234724154132</v>
      </c>
      <c r="AD958" s="2">
        <f t="shared" si="348"/>
        <v>430.33934838690902</v>
      </c>
      <c r="AE958" s="2">
        <f t="shared" si="349"/>
        <v>-1000</v>
      </c>
      <c r="AF958" s="5">
        <f t="shared" si="350"/>
        <v>0.42999999999999994</v>
      </c>
      <c r="AG958" s="5">
        <f t="shared" si="351"/>
        <v>-1</v>
      </c>
      <c r="AH958" s="3">
        <f t="shared" si="352"/>
        <v>201911</v>
      </c>
      <c r="AI958" s="21">
        <v>2.9</v>
      </c>
      <c r="AJ958" s="21">
        <v>1.43</v>
      </c>
      <c r="AK958" s="21">
        <v>2.9</v>
      </c>
      <c r="AL958" s="21">
        <v>1.43</v>
      </c>
      <c r="AO958">
        <f t="shared" si="353"/>
        <v>-300</v>
      </c>
      <c r="AP958">
        <f>IF(E958&lt;F958,G958,H958)</f>
        <v>34</v>
      </c>
      <c r="AQ958">
        <f>IF(E958&lt;F958,H958,G958)</f>
        <v>17</v>
      </c>
    </row>
    <row r="959" spans="2:43" x14ac:dyDescent="0.25">
      <c r="B959" s="24">
        <v>43786</v>
      </c>
      <c r="C959" s="20" t="s">
        <v>53</v>
      </c>
      <c r="D959" s="20" t="s">
        <v>42</v>
      </c>
      <c r="E959" s="2">
        <v>-131.57894736842104</v>
      </c>
      <c r="F959" s="2">
        <v>110.00000000000001</v>
      </c>
      <c r="G959">
        <v>17</v>
      </c>
      <c r="H959">
        <v>34</v>
      </c>
      <c r="I959" s="9"/>
      <c r="J959" s="2" t="str">
        <f t="shared" si="354"/>
        <v>Washington Redskins</v>
      </c>
      <c r="K959" s="2" t="str">
        <f t="shared" si="355"/>
        <v>New York Jets</v>
      </c>
      <c r="L959" s="17">
        <f t="shared" si="356"/>
        <v>-131.57894736842104</v>
      </c>
      <c r="M959" s="18">
        <f t="shared" si="357"/>
        <v>110.00000000000001</v>
      </c>
      <c r="N959" s="4">
        <f t="shared" si="335"/>
        <v>1.86</v>
      </c>
      <c r="O959" s="4">
        <f t="shared" si="336"/>
        <v>1.95</v>
      </c>
      <c r="P959" s="4"/>
      <c r="Q959" s="4"/>
      <c r="R959" s="1">
        <f t="shared" si="337"/>
        <v>0.5376344086021505</v>
      </c>
      <c r="S959" s="1">
        <f t="shared" si="338"/>
        <v>0.51282051282051289</v>
      </c>
      <c r="T959" s="1">
        <f t="shared" si="339"/>
        <v>4.8031496062992063E-2</v>
      </c>
      <c r="U959" s="1">
        <f t="shared" si="340"/>
        <v>1.2406947890818809E-2</v>
      </c>
      <c r="V959" s="1">
        <f t="shared" si="341"/>
        <v>0.52340694789081876</v>
      </c>
      <c r="W959" s="1"/>
      <c r="X959" s="17">
        <f t="shared" si="342"/>
        <v>910.55927711643062</v>
      </c>
      <c r="Y959" s="18">
        <f t="shared" si="343"/>
        <v>1001.5075521192962</v>
      </c>
      <c r="Z959" s="2">
        <f t="shared" si="344"/>
        <v>865.03131326060907</v>
      </c>
      <c r="AA959" s="18">
        <f t="shared" si="345"/>
        <v>951.43217451333135</v>
      </c>
      <c r="AB959" s="2">
        <f t="shared" si="346"/>
        <v>-115.60275156174939</v>
      </c>
      <c r="AC959" s="2">
        <f t="shared" si="347"/>
        <v>-105.10470707084419</v>
      </c>
      <c r="AD959" s="2">
        <f t="shared" si="348"/>
        <v>-1000</v>
      </c>
      <c r="AE959" s="2">
        <f t="shared" si="349"/>
        <v>951.43217451333135</v>
      </c>
      <c r="AF959" s="5">
        <f t="shared" si="350"/>
        <v>-1</v>
      </c>
      <c r="AG959" s="5">
        <f t="shared" si="351"/>
        <v>0.95</v>
      </c>
      <c r="AH959" s="3">
        <f t="shared" si="352"/>
        <v>201911</v>
      </c>
      <c r="AI959" s="21">
        <v>1.86</v>
      </c>
      <c r="AJ959" s="21">
        <v>1.95</v>
      </c>
      <c r="AK959" s="21">
        <v>1.76</v>
      </c>
      <c r="AL959" s="21">
        <v>2.1</v>
      </c>
      <c r="AO959">
        <f t="shared" si="353"/>
        <v>-140</v>
      </c>
      <c r="AP959">
        <f>IF(E959&lt;F959,G959,H959)</f>
        <v>17</v>
      </c>
      <c r="AQ959">
        <f>IF(E959&lt;F959,H959,G959)</f>
        <v>34</v>
      </c>
    </row>
    <row r="960" spans="2:43" x14ac:dyDescent="0.25">
      <c r="B960" s="24">
        <v>43783</v>
      </c>
      <c r="C960" s="20" t="s">
        <v>46</v>
      </c>
      <c r="D960" s="20" t="s">
        <v>45</v>
      </c>
      <c r="E960" s="2">
        <v>-161.29032258064512</v>
      </c>
      <c r="F960" s="2">
        <v>140</v>
      </c>
      <c r="G960">
        <v>21</v>
      </c>
      <c r="H960">
        <v>7</v>
      </c>
      <c r="I960" s="9"/>
      <c r="J960" s="2" t="str">
        <f t="shared" si="354"/>
        <v>Cleveland Browns</v>
      </c>
      <c r="K960" s="2" t="str">
        <f t="shared" si="355"/>
        <v>Pittsburgh Steelers</v>
      </c>
      <c r="L960" s="17">
        <f t="shared" si="356"/>
        <v>-161.29032258064512</v>
      </c>
      <c r="M960" s="18">
        <f t="shared" si="357"/>
        <v>140</v>
      </c>
      <c r="N960" s="4">
        <f t="shared" si="335"/>
        <v>1.64</v>
      </c>
      <c r="O960" s="4">
        <f t="shared" si="336"/>
        <v>2.35</v>
      </c>
      <c r="P960" s="4"/>
      <c r="Q960" s="4"/>
      <c r="R960" s="1">
        <f t="shared" si="337"/>
        <v>0.6097560975609756</v>
      </c>
      <c r="S960" s="1">
        <f t="shared" si="338"/>
        <v>0.42553191489361702</v>
      </c>
      <c r="T960" s="1">
        <f t="shared" si="339"/>
        <v>3.4085213032581496E-2</v>
      </c>
      <c r="U960" s="1">
        <f t="shared" si="340"/>
        <v>9.2112091333679286E-2</v>
      </c>
      <c r="V960" s="1">
        <f t="shared" si="341"/>
        <v>0.60311209133367927</v>
      </c>
      <c r="W960" s="1"/>
      <c r="X960" s="17">
        <f t="shared" si="342"/>
        <v>658.06657563218641</v>
      </c>
      <c r="Y960" s="18">
        <f t="shared" si="343"/>
        <v>1377.3404079490135</v>
      </c>
      <c r="Z960" s="2">
        <f t="shared" si="344"/>
        <v>625.16324685057702</v>
      </c>
      <c r="AA960" s="18">
        <f t="shared" si="345"/>
        <v>1308.4733875515628</v>
      </c>
      <c r="AB960" s="2">
        <f t="shared" si="346"/>
        <v>-159.95821971905113</v>
      </c>
      <c r="AC960" s="2">
        <f t="shared" si="347"/>
        <v>130.84733875515627</v>
      </c>
      <c r="AD960" s="2">
        <f t="shared" si="348"/>
        <v>625.16324685057702</v>
      </c>
      <c r="AE960" s="2">
        <f t="shared" si="349"/>
        <v>-1000</v>
      </c>
      <c r="AF960" s="5">
        <f t="shared" si="350"/>
        <v>0.6399999999999999</v>
      </c>
      <c r="AG960" s="5">
        <f t="shared" si="351"/>
        <v>-1</v>
      </c>
      <c r="AH960" s="3">
        <f t="shared" si="352"/>
        <v>201911</v>
      </c>
      <c r="AI960" s="21">
        <v>1.64</v>
      </c>
      <c r="AJ960" s="21">
        <v>2.35</v>
      </c>
      <c r="AK960" s="21">
        <v>1.62</v>
      </c>
      <c r="AL960" s="21">
        <v>2.4</v>
      </c>
      <c r="AO960">
        <f t="shared" si="353"/>
        <v>-170</v>
      </c>
      <c r="AP960">
        <f>IF(E960&lt;F960,G960,H960)</f>
        <v>21</v>
      </c>
      <c r="AQ960">
        <f>IF(E960&lt;F960,H960,G960)</f>
        <v>7</v>
      </c>
    </row>
    <row r="961" spans="2:43" x14ac:dyDescent="0.25">
      <c r="B961" s="24">
        <v>43780</v>
      </c>
      <c r="C961" s="20" t="s">
        <v>22</v>
      </c>
      <c r="D961" s="20" t="s">
        <v>32</v>
      </c>
      <c r="E961" s="2">
        <v>-270.2702702702702</v>
      </c>
      <c r="F961" s="2">
        <v>220.00000000000003</v>
      </c>
      <c r="G961">
        <v>24</v>
      </c>
      <c r="H961">
        <v>27</v>
      </c>
      <c r="I961" s="9"/>
      <c r="J961" s="2" t="str">
        <f t="shared" si="354"/>
        <v>San Francisco 49ers</v>
      </c>
      <c r="K961" s="2" t="str">
        <f t="shared" si="355"/>
        <v>Seattle Seahawks</v>
      </c>
      <c r="L961" s="17">
        <f t="shared" si="356"/>
        <v>-270.2702702702702</v>
      </c>
      <c r="M961" s="18">
        <f t="shared" si="357"/>
        <v>220.00000000000003</v>
      </c>
      <c r="N961" s="4">
        <f t="shared" si="335"/>
        <v>1.38</v>
      </c>
      <c r="O961" s="4">
        <f t="shared" si="336"/>
        <v>3.15</v>
      </c>
      <c r="P961" s="4"/>
      <c r="Q961" s="4"/>
      <c r="R961" s="1">
        <f t="shared" si="337"/>
        <v>0.7246376811594204</v>
      </c>
      <c r="S961" s="1">
        <f t="shared" si="338"/>
        <v>0.31746031746031744</v>
      </c>
      <c r="T961" s="1">
        <f t="shared" si="339"/>
        <v>4.039735099337749E-2</v>
      </c>
      <c r="U961" s="1">
        <f t="shared" si="340"/>
        <v>0.20358868184955148</v>
      </c>
      <c r="V961" s="1">
        <f t="shared" si="341"/>
        <v>0.71458868184955149</v>
      </c>
      <c r="W961" s="1"/>
      <c r="X961" s="17">
        <f t="shared" si="342"/>
        <v>399.40643533805462</v>
      </c>
      <c r="Y961" s="18">
        <f t="shared" si="343"/>
        <v>2205.1924375584526</v>
      </c>
      <c r="Z961" s="2">
        <f t="shared" si="344"/>
        <v>379.43611357115185</v>
      </c>
      <c r="AA961" s="18">
        <f t="shared" si="345"/>
        <v>2094.93281568053</v>
      </c>
      <c r="AB961" s="2">
        <f t="shared" si="346"/>
        <v>-263.54897813712716</v>
      </c>
      <c r="AC961" s="2">
        <f t="shared" si="347"/>
        <v>209.49328156805299</v>
      </c>
      <c r="AD961" s="2">
        <f t="shared" si="348"/>
        <v>-1000</v>
      </c>
      <c r="AE961" s="2">
        <f t="shared" si="349"/>
        <v>2094.93281568053</v>
      </c>
      <c r="AF961" s="5">
        <f t="shared" si="350"/>
        <v>-1</v>
      </c>
      <c r="AG961" s="5">
        <f t="shared" si="351"/>
        <v>2.15</v>
      </c>
      <c r="AH961" s="3">
        <f t="shared" si="352"/>
        <v>201911</v>
      </c>
      <c r="AI961" s="21">
        <v>1.38</v>
      </c>
      <c r="AJ961" s="21">
        <v>3.15</v>
      </c>
      <c r="AK961" s="21">
        <v>1.37</v>
      </c>
      <c r="AL961" s="21">
        <v>3.2</v>
      </c>
      <c r="AO961">
        <f t="shared" si="353"/>
        <v>-300</v>
      </c>
      <c r="AP961">
        <f>IF(E961&lt;F961,G961,H961)</f>
        <v>24</v>
      </c>
      <c r="AQ961">
        <f>IF(E961&lt;F961,H961,G961)</f>
        <v>27</v>
      </c>
    </row>
    <row r="962" spans="2:43" x14ac:dyDescent="0.25">
      <c r="B962" s="24">
        <v>43779</v>
      </c>
      <c r="C962" s="20" t="s">
        <v>23</v>
      </c>
      <c r="D962" s="20" t="s">
        <v>29</v>
      </c>
      <c r="E962" s="2">
        <v>-181.81818181818181</v>
      </c>
      <c r="F962" s="2">
        <v>160</v>
      </c>
      <c r="G962">
        <v>24</v>
      </c>
      <c r="H962">
        <v>28</v>
      </c>
      <c r="I962" s="9"/>
      <c r="J962" s="2" t="str">
        <f t="shared" si="354"/>
        <v>Dallas Cowboys</v>
      </c>
      <c r="K962" s="2" t="str">
        <f t="shared" si="355"/>
        <v>Minnesota Vikings</v>
      </c>
      <c r="L962" s="17">
        <f t="shared" si="356"/>
        <v>-181.81818181818181</v>
      </c>
      <c r="M962" s="18">
        <f t="shared" si="357"/>
        <v>160</v>
      </c>
      <c r="N962" s="4">
        <f t="shared" si="335"/>
        <v>1.66</v>
      </c>
      <c r="O962" s="4">
        <f t="shared" si="336"/>
        <v>2.2999999999999998</v>
      </c>
      <c r="P962" s="4"/>
      <c r="Q962" s="4"/>
      <c r="R962" s="1">
        <f t="shared" si="337"/>
        <v>0.60240963855421692</v>
      </c>
      <c r="S962" s="1">
        <f t="shared" si="338"/>
        <v>0.43478260869565222</v>
      </c>
      <c r="T962" s="1">
        <f t="shared" si="339"/>
        <v>3.5858585858585923E-2</v>
      </c>
      <c r="U962" s="1">
        <f t="shared" si="340"/>
        <v>8.3813514929282351E-2</v>
      </c>
      <c r="V962" s="1">
        <f t="shared" si="341"/>
        <v>0.59481351492928236</v>
      </c>
      <c r="W962" s="1"/>
      <c r="X962" s="17">
        <f t="shared" si="342"/>
        <v>681.19919084032654</v>
      </c>
      <c r="Y962" s="18">
        <f t="shared" si="343"/>
        <v>1332.032655245516</v>
      </c>
      <c r="Z962" s="2">
        <f t="shared" si="344"/>
        <v>647.13923129831016</v>
      </c>
      <c r="AA962" s="18">
        <f t="shared" si="345"/>
        <v>1265.4310224832402</v>
      </c>
      <c r="AB962" s="2">
        <f t="shared" si="346"/>
        <v>-154.5262521009227</v>
      </c>
      <c r="AC962" s="2">
        <f t="shared" si="347"/>
        <v>126.54310224832402</v>
      </c>
      <c r="AD962" s="2">
        <f t="shared" si="348"/>
        <v>-1000</v>
      </c>
      <c r="AE962" s="2">
        <f t="shared" si="349"/>
        <v>1265.4310224832402</v>
      </c>
      <c r="AF962" s="5">
        <f t="shared" si="350"/>
        <v>-1</v>
      </c>
      <c r="AG962" s="5">
        <f t="shared" si="351"/>
        <v>1.2999999999999998</v>
      </c>
      <c r="AH962" s="3">
        <f t="shared" si="352"/>
        <v>201911</v>
      </c>
      <c r="AI962" s="21">
        <v>1.66</v>
      </c>
      <c r="AJ962" s="21">
        <v>2.2999999999999998</v>
      </c>
      <c r="AK962" s="21">
        <v>1.55</v>
      </c>
      <c r="AL962" s="21">
        <v>2.6</v>
      </c>
      <c r="AO962">
        <f t="shared" si="353"/>
        <v>-190</v>
      </c>
      <c r="AP962">
        <f>IF(E962&lt;F962,G962,H962)</f>
        <v>24</v>
      </c>
      <c r="AQ962">
        <f>IF(E962&lt;F962,H962,G962)</f>
        <v>28</v>
      </c>
    </row>
    <row r="963" spans="2:43" x14ac:dyDescent="0.25">
      <c r="B963" s="24">
        <v>43779</v>
      </c>
      <c r="C963" s="20" t="s">
        <v>33</v>
      </c>
      <c r="D963" s="20" t="s">
        <v>44</v>
      </c>
      <c r="E963" s="2">
        <v>-222.22222222222226</v>
      </c>
      <c r="F963" s="2">
        <v>179.99999999999997</v>
      </c>
      <c r="G963">
        <v>24</v>
      </c>
      <c r="H963">
        <v>16</v>
      </c>
      <c r="I963" s="9"/>
      <c r="J963" s="2" t="str">
        <f t="shared" si="354"/>
        <v>Green Bay Packers</v>
      </c>
      <c r="K963" s="2" t="str">
        <f t="shared" si="355"/>
        <v>Carolina Panthers</v>
      </c>
      <c r="L963" s="17">
        <f t="shared" si="356"/>
        <v>-222.22222222222226</v>
      </c>
      <c r="M963" s="18">
        <f t="shared" si="357"/>
        <v>179.99999999999997</v>
      </c>
      <c r="N963" s="4">
        <f t="shared" si="335"/>
        <v>1.42</v>
      </c>
      <c r="O963" s="4">
        <f t="shared" si="336"/>
        <v>2.95</v>
      </c>
      <c r="P963" s="4"/>
      <c r="Q963" s="4"/>
      <c r="R963" s="1">
        <f t="shared" si="337"/>
        <v>0.70422535211267612</v>
      </c>
      <c r="S963" s="1">
        <f t="shared" si="338"/>
        <v>0.33898305084745761</v>
      </c>
      <c r="T963" s="1">
        <f t="shared" si="339"/>
        <v>4.1418764302059485E-2</v>
      </c>
      <c r="U963" s="1">
        <f t="shared" si="340"/>
        <v>0.18262115063260925</v>
      </c>
      <c r="V963" s="1">
        <f t="shared" si="341"/>
        <v>0.69362115063260932</v>
      </c>
      <c r="W963" s="1"/>
      <c r="X963" s="17">
        <f t="shared" si="342"/>
        <v>441.70920838841397</v>
      </c>
      <c r="Y963" s="18">
        <f t="shared" si="343"/>
        <v>2009.6149174189422</v>
      </c>
      <c r="Z963" s="2">
        <f t="shared" si="344"/>
        <v>419.62374796899326</v>
      </c>
      <c r="AA963" s="18">
        <f t="shared" si="345"/>
        <v>1909.134171547995</v>
      </c>
      <c r="AB963" s="2">
        <f t="shared" si="346"/>
        <v>-238.30872414634925</v>
      </c>
      <c r="AC963" s="2">
        <f t="shared" si="347"/>
        <v>190.9134171547995</v>
      </c>
      <c r="AD963" s="2">
        <f t="shared" si="348"/>
        <v>419.62374796899326</v>
      </c>
      <c r="AE963" s="2">
        <f t="shared" si="349"/>
        <v>-1000</v>
      </c>
      <c r="AF963" s="5">
        <f t="shared" si="350"/>
        <v>0.41999999999999993</v>
      </c>
      <c r="AG963" s="5">
        <f t="shared" si="351"/>
        <v>-1</v>
      </c>
      <c r="AH963" s="3">
        <f t="shared" si="352"/>
        <v>201911</v>
      </c>
      <c r="AI963" s="21">
        <v>1.42</v>
      </c>
      <c r="AJ963" s="21">
        <v>2.95</v>
      </c>
      <c r="AK963" s="21">
        <v>1.45</v>
      </c>
      <c r="AL963" s="21">
        <v>2.8</v>
      </c>
      <c r="AO963">
        <f t="shared" si="353"/>
        <v>-300</v>
      </c>
      <c r="AP963">
        <f>IF(E963&lt;F963,G963,H963)</f>
        <v>24</v>
      </c>
      <c r="AQ963">
        <f>IF(E963&lt;F963,H963,G963)</f>
        <v>16</v>
      </c>
    </row>
    <row r="964" spans="2:43" x14ac:dyDescent="0.25">
      <c r="B964" s="24">
        <v>43779</v>
      </c>
      <c r="C964" s="20" t="s">
        <v>45</v>
      </c>
      <c r="D964" s="20" t="s">
        <v>47</v>
      </c>
      <c r="E964" s="2">
        <v>190</v>
      </c>
      <c r="F964" s="2">
        <v>-232.55813953488376</v>
      </c>
      <c r="G964">
        <v>17</v>
      </c>
      <c r="H964">
        <v>12</v>
      </c>
      <c r="I964" s="9"/>
      <c r="J964" s="2" t="str">
        <f t="shared" si="354"/>
        <v>Los Angeles Rams</v>
      </c>
      <c r="K964" s="2" t="str">
        <f t="shared" si="355"/>
        <v>Pittsburgh Steelers</v>
      </c>
      <c r="L964" s="17">
        <f t="shared" si="356"/>
        <v>-232.55813953488376</v>
      </c>
      <c r="M964" s="18">
        <f t="shared" si="357"/>
        <v>190</v>
      </c>
      <c r="N964" s="4">
        <f t="shared" si="335"/>
        <v>1.45</v>
      </c>
      <c r="O964" s="4">
        <f t="shared" si="336"/>
        <v>2.8</v>
      </c>
      <c r="P964" s="4"/>
      <c r="Q964" s="4"/>
      <c r="R964" s="1">
        <f t="shared" si="337"/>
        <v>0.68965517241379315</v>
      </c>
      <c r="S964" s="1">
        <f t="shared" si="338"/>
        <v>0.35714285714285715</v>
      </c>
      <c r="T964" s="1">
        <f t="shared" si="339"/>
        <v>4.4705882352941262E-2</v>
      </c>
      <c r="U964" s="1">
        <f t="shared" si="340"/>
        <v>0.166256157635468</v>
      </c>
      <c r="V964" s="1">
        <f t="shared" si="341"/>
        <v>0.67725615763546798</v>
      </c>
      <c r="W964" s="1"/>
      <c r="X964" s="17">
        <f t="shared" si="342"/>
        <v>476.54619116545314</v>
      </c>
      <c r="Y964" s="18">
        <f t="shared" si="343"/>
        <v>1872.3757127156628</v>
      </c>
      <c r="Z964" s="2">
        <f t="shared" si="344"/>
        <v>452.71888160718044</v>
      </c>
      <c r="AA964" s="18">
        <f t="shared" si="345"/>
        <v>1778.7569270798795</v>
      </c>
      <c r="AB964" s="2">
        <f t="shared" si="346"/>
        <v>-220.88762820095712</v>
      </c>
      <c r="AC964" s="2">
        <f t="shared" si="347"/>
        <v>177.87569270798795</v>
      </c>
      <c r="AD964" s="2">
        <f t="shared" si="348"/>
        <v>-1000</v>
      </c>
      <c r="AE964" s="2">
        <f t="shared" si="349"/>
        <v>1778.7569270798795</v>
      </c>
      <c r="AF964" s="5">
        <f t="shared" si="350"/>
        <v>-1</v>
      </c>
      <c r="AG964" s="5">
        <f t="shared" si="351"/>
        <v>1.7999999999999998</v>
      </c>
      <c r="AH964" s="3">
        <f t="shared" si="352"/>
        <v>201911</v>
      </c>
      <c r="AI964" s="21">
        <v>2.8</v>
      </c>
      <c r="AJ964" s="21">
        <v>1.45</v>
      </c>
      <c r="AK964" s="21">
        <v>2.9</v>
      </c>
      <c r="AL964" s="21">
        <v>1.43</v>
      </c>
      <c r="AO964">
        <f t="shared" si="353"/>
        <v>-300</v>
      </c>
      <c r="AP964">
        <f>IF(E964&lt;F964,G964,H964)</f>
        <v>12</v>
      </c>
      <c r="AQ964">
        <f>IF(E964&lt;F964,H964,G964)</f>
        <v>17</v>
      </c>
    </row>
    <row r="965" spans="2:43" x14ac:dyDescent="0.25">
      <c r="B965" s="24">
        <v>43779</v>
      </c>
      <c r="C965" s="20" t="s">
        <v>39</v>
      </c>
      <c r="D965" s="20" t="s">
        <v>30</v>
      </c>
      <c r="E965" s="2">
        <v>-555.55555555555577</v>
      </c>
      <c r="F965" s="2">
        <v>425</v>
      </c>
      <c r="G965">
        <v>12</v>
      </c>
      <c r="H965">
        <v>16</v>
      </c>
      <c r="I965" s="9"/>
      <c r="J965" s="2" t="str">
        <f t="shared" si="354"/>
        <v>Indianapolis Colts</v>
      </c>
      <c r="K965" s="2" t="str">
        <f t="shared" si="355"/>
        <v>Miami Dolphins</v>
      </c>
      <c r="L965" s="17">
        <f t="shared" si="356"/>
        <v>-555.55555555555577</v>
      </c>
      <c r="M965" s="18">
        <f t="shared" si="357"/>
        <v>425</v>
      </c>
      <c r="N965" s="4">
        <f t="shared" ref="N965:N1028" si="358">IF(E965&lt;0,AI965,AJ965)</f>
        <v>1.19</v>
      </c>
      <c r="O965" s="4">
        <f t="shared" ref="O965:O1028" si="359">IF(E965&lt;0,AJ965,AI965)</f>
        <v>5</v>
      </c>
      <c r="P965" s="4"/>
      <c r="Q965" s="4"/>
      <c r="R965" s="1">
        <f t="shared" ref="R965:R1028" si="360">1/N965</f>
        <v>0.84033613445378152</v>
      </c>
      <c r="S965" s="1">
        <f t="shared" ref="S965:S1028" si="361">1/O965</f>
        <v>0.2</v>
      </c>
      <c r="T965" s="1">
        <f t="shared" ref="T965:T1028" si="362">1-N965*O965/(N965+O965)</f>
        <v>3.8772213247172949E-2</v>
      </c>
      <c r="U965" s="1">
        <f t="shared" ref="U965:U1028" si="363">ABS(R965-S965)/2</f>
        <v>0.32016806722689073</v>
      </c>
      <c r="V965" s="1">
        <f t="shared" ref="V965:V1028" si="364">V$1+IF(N965&lt;=O965,U965,-U965)</f>
        <v>0.83116806722689074</v>
      </c>
      <c r="W965" s="1"/>
      <c r="X965" s="17">
        <f t="shared" ref="X965:X1028" si="365">(1/V965-1)*1000</f>
        <v>203.12610581443556</v>
      </c>
      <c r="Y965" s="18">
        <f t="shared" ref="Y965:Y1028" si="366">1000000/(X965+W$1)-X$1</f>
        <v>3985.2087388896653</v>
      </c>
      <c r="Z965" s="2">
        <f t="shared" ref="Z965:Z1028" si="367">X965*0.95</f>
        <v>192.96980052371379</v>
      </c>
      <c r="AA965" s="18">
        <f t="shared" ref="AA965:AA1028" si="368">Y965*0.95</f>
        <v>3785.9483019451818</v>
      </c>
      <c r="AB965" s="2">
        <f t="shared" ref="AB965:AB1028" si="369">IF(Z965&lt;1000,-100000/Z965,Z965/10)</f>
        <v>-518.21580231001553</v>
      </c>
      <c r="AC965" s="2">
        <f t="shared" ref="AC965:AC1028" si="370">IF(AA965&lt;1000,-100000/AA965,AA965/10)</f>
        <v>378.59483019451818</v>
      </c>
      <c r="AD965" s="2">
        <f t="shared" ref="AD965:AD1028" si="371">IF(AP965&gt;AQ965,Z965,-1000)</f>
        <v>-1000</v>
      </c>
      <c r="AE965" s="2">
        <f t="shared" ref="AE965:AE1028" si="372">IF(AQ965&gt;AP965,AA965,-1000)</f>
        <v>3785.9483019451818</v>
      </c>
      <c r="AF965" s="5">
        <f t="shared" ref="AF965:AF1028" si="373">IF(AP965&gt;AQ965,N965-1,-1)</f>
        <v>-1</v>
      </c>
      <c r="AG965" s="5">
        <f t="shared" ref="AG965:AG1028" si="374">IF(AQ965&gt;AP965,O965-1,-1)</f>
        <v>4</v>
      </c>
      <c r="AH965" s="3">
        <f t="shared" ref="AH965:AH1028" si="375">YEAR(B965)*100+MONTH(B965)</f>
        <v>201911</v>
      </c>
      <c r="AI965" s="21">
        <v>1.19</v>
      </c>
      <c r="AJ965" s="21">
        <v>5</v>
      </c>
      <c r="AK965" s="21">
        <v>1.18</v>
      </c>
      <c r="AL965" s="21">
        <v>5.25</v>
      </c>
      <c r="AO965">
        <f t="shared" ref="AO965:AO1028" si="376">IF(L965&lt;-200,INT(L965/100)*100,INT(L965/10)*10)</f>
        <v>-600</v>
      </c>
      <c r="AP965">
        <f>IF(E965&lt;F965,G965,H965)</f>
        <v>12</v>
      </c>
      <c r="AQ965">
        <f>IF(E965&lt;F965,H965,G965)</f>
        <v>16</v>
      </c>
    </row>
    <row r="966" spans="2:43" x14ac:dyDescent="0.25">
      <c r="B966" s="24">
        <v>43779</v>
      </c>
      <c r="C966" s="20" t="s">
        <v>37</v>
      </c>
      <c r="D966" s="20" t="s">
        <v>34</v>
      </c>
      <c r="E966" s="2">
        <v>-285.71428571428567</v>
      </c>
      <c r="F966" s="2">
        <v>229.99999999999997</v>
      </c>
      <c r="G966">
        <v>20</v>
      </c>
      <c r="H966">
        <v>13</v>
      </c>
      <c r="I966" s="9"/>
      <c r="J966" s="2" t="str">
        <f t="shared" si="354"/>
        <v>Chicago Bears</v>
      </c>
      <c r="K966" s="2" t="str">
        <f t="shared" si="355"/>
        <v>Detroit Lions</v>
      </c>
      <c r="L966" s="17">
        <f t="shared" si="356"/>
        <v>-285.71428571428567</v>
      </c>
      <c r="M966" s="18">
        <f t="shared" si="357"/>
        <v>229.99999999999997</v>
      </c>
      <c r="N966" s="4">
        <f t="shared" si="358"/>
        <v>1.58</v>
      </c>
      <c r="O966" s="4">
        <f t="shared" si="359"/>
        <v>2.5</v>
      </c>
      <c r="P966" s="4"/>
      <c r="Q966" s="4"/>
      <c r="R966" s="1">
        <f t="shared" si="360"/>
        <v>0.63291139240506322</v>
      </c>
      <c r="S966" s="1">
        <f t="shared" si="361"/>
        <v>0.4</v>
      </c>
      <c r="T966" s="1">
        <f t="shared" si="362"/>
        <v>3.1862745098039214E-2</v>
      </c>
      <c r="U966" s="1">
        <f t="shared" si="363"/>
        <v>0.1164556962025316</v>
      </c>
      <c r="V966" s="1">
        <f t="shared" si="364"/>
        <v>0.62745569620253161</v>
      </c>
      <c r="W966" s="1"/>
      <c r="X966" s="17">
        <f t="shared" si="365"/>
        <v>593.73802174746322</v>
      </c>
      <c r="Y966" s="18">
        <f t="shared" si="366"/>
        <v>1520.5870888415161</v>
      </c>
      <c r="Z966" s="2">
        <f t="shared" si="367"/>
        <v>564.05112066009008</v>
      </c>
      <c r="AA966" s="18">
        <f t="shared" si="368"/>
        <v>1444.5577343994403</v>
      </c>
      <c r="AB966" s="2">
        <f t="shared" si="369"/>
        <v>-177.28889516782337</v>
      </c>
      <c r="AC966" s="2">
        <f t="shared" si="370"/>
        <v>144.45577343994404</v>
      </c>
      <c r="AD966" s="2">
        <f t="shared" si="371"/>
        <v>564.05112066009008</v>
      </c>
      <c r="AE966" s="2">
        <f t="shared" si="372"/>
        <v>-1000</v>
      </c>
      <c r="AF966" s="5">
        <f t="shared" si="373"/>
        <v>0.58000000000000007</v>
      </c>
      <c r="AG966" s="5">
        <f t="shared" si="374"/>
        <v>-1</v>
      </c>
      <c r="AH966" s="3">
        <f t="shared" si="375"/>
        <v>201911</v>
      </c>
      <c r="AI966" s="21">
        <v>1.58</v>
      </c>
      <c r="AJ966" s="21">
        <v>2.5</v>
      </c>
      <c r="AK966" s="21">
        <v>1.35</v>
      </c>
      <c r="AL966" s="21">
        <v>3.3</v>
      </c>
      <c r="AO966">
        <f t="shared" si="376"/>
        <v>-300</v>
      </c>
      <c r="AP966">
        <f>IF(E966&lt;F966,G966,H966)</f>
        <v>20</v>
      </c>
      <c r="AQ966">
        <f>IF(E966&lt;F966,H966,G966)</f>
        <v>13</v>
      </c>
    </row>
    <row r="967" spans="2:43" x14ac:dyDescent="0.25">
      <c r="B967" s="24">
        <v>43779</v>
      </c>
      <c r="C967" s="20" t="s">
        <v>21</v>
      </c>
      <c r="D967" s="20" t="s">
        <v>28</v>
      </c>
      <c r="E967" s="2">
        <v>425</v>
      </c>
      <c r="F967" s="2">
        <v>-555.55555555555577</v>
      </c>
      <c r="G967">
        <v>13</v>
      </c>
      <c r="H967">
        <v>49</v>
      </c>
      <c r="I967" s="9"/>
      <c r="J967" s="2" t="str">
        <f t="shared" ref="J967:J1030" si="377">IF(E967&lt;=F967,C967,D967)</f>
        <v>Baltimore Ravens</v>
      </c>
      <c r="K967" s="2" t="str">
        <f t="shared" ref="K967:K1030" si="378">IF(E967&gt;F967,C967,D967)</f>
        <v>Cincinnati Bengals</v>
      </c>
      <c r="L967" s="17">
        <f t="shared" ref="L967:L1030" si="379">IF(E967&lt;=F967,E967,F967)</f>
        <v>-555.55555555555577</v>
      </c>
      <c r="M967" s="18">
        <f t="shared" ref="M967:M1030" si="380">IF(E967&gt;F967,E967,F967)</f>
        <v>425</v>
      </c>
      <c r="N967" s="4">
        <f t="shared" si="358"/>
        <v>1.22</v>
      </c>
      <c r="O967" s="4">
        <f t="shared" si="359"/>
        <v>4.5</v>
      </c>
      <c r="P967" s="4"/>
      <c r="Q967" s="4"/>
      <c r="R967" s="1">
        <f t="shared" si="360"/>
        <v>0.81967213114754101</v>
      </c>
      <c r="S967" s="1">
        <f t="shared" si="361"/>
        <v>0.22222222222222221</v>
      </c>
      <c r="T967" s="1">
        <f t="shared" si="362"/>
        <v>4.0209790209790097E-2</v>
      </c>
      <c r="U967" s="1">
        <f t="shared" si="363"/>
        <v>0.2987249544626594</v>
      </c>
      <c r="V967" s="1">
        <f t="shared" si="364"/>
        <v>0.80972495446265946</v>
      </c>
      <c r="W967" s="1"/>
      <c r="X967" s="17">
        <f t="shared" si="365"/>
        <v>234.98725646118768</v>
      </c>
      <c r="Y967" s="18">
        <f t="shared" si="366"/>
        <v>3526.591123964678</v>
      </c>
      <c r="Z967" s="2">
        <f t="shared" si="367"/>
        <v>223.2378936381283</v>
      </c>
      <c r="AA967" s="18">
        <f t="shared" si="368"/>
        <v>3350.2615677664439</v>
      </c>
      <c r="AB967" s="2">
        <f t="shared" si="369"/>
        <v>-447.95262296329213</v>
      </c>
      <c r="AC967" s="2">
        <f t="shared" si="370"/>
        <v>335.02615677664437</v>
      </c>
      <c r="AD967" s="2">
        <f t="shared" si="371"/>
        <v>223.2378936381283</v>
      </c>
      <c r="AE967" s="2">
        <f t="shared" si="372"/>
        <v>-1000</v>
      </c>
      <c r="AF967" s="5">
        <f t="shared" si="373"/>
        <v>0.21999999999999997</v>
      </c>
      <c r="AG967" s="5">
        <f t="shared" si="374"/>
        <v>-1</v>
      </c>
      <c r="AH967" s="3">
        <f t="shared" si="375"/>
        <v>201911</v>
      </c>
      <c r="AI967" s="21">
        <v>4.5</v>
      </c>
      <c r="AJ967" s="21">
        <v>1.22</v>
      </c>
      <c r="AK967" s="21">
        <v>5.25</v>
      </c>
      <c r="AL967" s="21">
        <v>1.18</v>
      </c>
      <c r="AO967">
        <f t="shared" si="376"/>
        <v>-600</v>
      </c>
      <c r="AP967">
        <f>IF(E967&lt;F967,G967,H967)</f>
        <v>49</v>
      </c>
      <c r="AQ967">
        <f>IF(E967&lt;F967,H967,G967)</f>
        <v>13</v>
      </c>
    </row>
    <row r="968" spans="2:43" x14ac:dyDescent="0.25">
      <c r="B968" s="24">
        <v>43779</v>
      </c>
      <c r="C968" s="20" t="s">
        <v>46</v>
      </c>
      <c r="D968" s="20" t="s">
        <v>24</v>
      </c>
      <c r="E968" s="2">
        <v>-156.25000000000003</v>
      </c>
      <c r="F968" s="2">
        <v>135</v>
      </c>
      <c r="G968">
        <v>19</v>
      </c>
      <c r="H968">
        <v>16</v>
      </c>
      <c r="I968" s="9"/>
      <c r="J968" s="2" t="str">
        <f t="shared" si="377"/>
        <v>Cleveland Browns</v>
      </c>
      <c r="K968" s="2" t="str">
        <f t="shared" si="378"/>
        <v>Buffalo Bills</v>
      </c>
      <c r="L968" s="17">
        <f t="shared" si="379"/>
        <v>-156.25000000000003</v>
      </c>
      <c r="M968" s="18">
        <f t="shared" si="380"/>
        <v>135</v>
      </c>
      <c r="N968" s="4">
        <f t="shared" si="358"/>
        <v>1.74</v>
      </c>
      <c r="O968" s="4">
        <f t="shared" si="359"/>
        <v>2.15</v>
      </c>
      <c r="P968" s="4"/>
      <c r="Q968" s="4"/>
      <c r="R968" s="1">
        <f t="shared" si="360"/>
        <v>0.57471264367816088</v>
      </c>
      <c r="S968" s="1">
        <f t="shared" si="361"/>
        <v>0.46511627906976744</v>
      </c>
      <c r="T968" s="1">
        <f t="shared" si="362"/>
        <v>3.8303341902313659E-2</v>
      </c>
      <c r="U968" s="1">
        <f t="shared" si="363"/>
        <v>5.4798182304196724E-2</v>
      </c>
      <c r="V968" s="1">
        <f t="shared" si="364"/>
        <v>0.56579818230419676</v>
      </c>
      <c r="W968" s="1"/>
      <c r="X968" s="17">
        <f t="shared" si="365"/>
        <v>767.41465645493759</v>
      </c>
      <c r="Y968" s="18">
        <f t="shared" si="366"/>
        <v>1185.8985221458363</v>
      </c>
      <c r="Z968" s="2">
        <f t="shared" si="367"/>
        <v>729.04392363219063</v>
      </c>
      <c r="AA968" s="18">
        <f t="shared" si="368"/>
        <v>1126.6035960385445</v>
      </c>
      <c r="AB968" s="2">
        <f t="shared" si="369"/>
        <v>-137.16594673992637</v>
      </c>
      <c r="AC968" s="2">
        <f t="shared" si="370"/>
        <v>112.66035960385446</v>
      </c>
      <c r="AD968" s="2">
        <f t="shared" si="371"/>
        <v>729.04392363219063</v>
      </c>
      <c r="AE968" s="2">
        <f t="shared" si="372"/>
        <v>-1000</v>
      </c>
      <c r="AF968" s="5">
        <f t="shared" si="373"/>
        <v>0.74</v>
      </c>
      <c r="AG968" s="5">
        <f t="shared" si="374"/>
        <v>-1</v>
      </c>
      <c r="AH968" s="3">
        <f t="shared" si="375"/>
        <v>201911</v>
      </c>
      <c r="AI968" s="21">
        <v>1.74</v>
      </c>
      <c r="AJ968" s="21">
        <v>2.15</v>
      </c>
      <c r="AK968" s="21">
        <v>1.64</v>
      </c>
      <c r="AL968" s="21">
        <v>2.35</v>
      </c>
      <c r="AO968">
        <f t="shared" si="376"/>
        <v>-160</v>
      </c>
      <c r="AP968">
        <f>IF(E968&lt;F968,G968,H968)</f>
        <v>19</v>
      </c>
      <c r="AQ968">
        <f>IF(E968&lt;F968,H968,G968)</f>
        <v>16</v>
      </c>
    </row>
    <row r="969" spans="2:43" x14ac:dyDescent="0.25">
      <c r="B969" s="24">
        <v>43779</v>
      </c>
      <c r="C969" s="20" t="s">
        <v>43</v>
      </c>
      <c r="D969" s="20" t="s">
        <v>35</v>
      </c>
      <c r="E969" s="2">
        <v>-909.09090909090833</v>
      </c>
      <c r="F969" s="2">
        <v>575</v>
      </c>
      <c r="G969">
        <v>9</v>
      </c>
      <c r="H969">
        <v>26</v>
      </c>
      <c r="I969" s="9"/>
      <c r="J969" s="2" t="str">
        <f t="shared" si="377"/>
        <v>New Orleans Saints</v>
      </c>
      <c r="K969" s="2" t="str">
        <f t="shared" si="378"/>
        <v>Atlanta Falcons</v>
      </c>
      <c r="L969" s="17">
        <f t="shared" si="379"/>
        <v>-909.09090909090833</v>
      </c>
      <c r="M969" s="18">
        <f t="shared" si="380"/>
        <v>575</v>
      </c>
      <c r="N969" s="4">
        <f t="shared" si="358"/>
        <v>1.18</v>
      </c>
      <c r="O969" s="4">
        <f t="shared" si="359"/>
        <v>5.25</v>
      </c>
      <c r="P969" s="4"/>
      <c r="Q969" s="4"/>
      <c r="R969" s="1">
        <f t="shared" si="360"/>
        <v>0.84745762711864414</v>
      </c>
      <c r="S969" s="1">
        <f t="shared" si="361"/>
        <v>0.19047619047619047</v>
      </c>
      <c r="T969" s="1">
        <f t="shared" si="362"/>
        <v>3.6547433903577065E-2</v>
      </c>
      <c r="U969" s="1">
        <f t="shared" si="363"/>
        <v>0.32849071832122684</v>
      </c>
      <c r="V969" s="1">
        <f t="shared" si="364"/>
        <v>0.83949071832122679</v>
      </c>
      <c r="W969" s="1"/>
      <c r="X969" s="17">
        <f t="shared" si="365"/>
        <v>191.19839942930162</v>
      </c>
      <c r="Y969" s="18">
        <f t="shared" si="366"/>
        <v>4188.72894319429</v>
      </c>
      <c r="Z969" s="2">
        <f t="shared" si="367"/>
        <v>181.63847945783652</v>
      </c>
      <c r="AA969" s="18">
        <f t="shared" si="368"/>
        <v>3979.2924960345754</v>
      </c>
      <c r="AB969" s="2">
        <f t="shared" si="369"/>
        <v>-550.54413744535259</v>
      </c>
      <c r="AC969" s="2">
        <f t="shared" si="370"/>
        <v>397.92924960345755</v>
      </c>
      <c r="AD969" s="2">
        <f t="shared" si="371"/>
        <v>-1000</v>
      </c>
      <c r="AE969" s="2">
        <f t="shared" si="372"/>
        <v>3979.2924960345754</v>
      </c>
      <c r="AF969" s="5">
        <f t="shared" si="373"/>
        <v>-1</v>
      </c>
      <c r="AG969" s="5">
        <f t="shared" si="374"/>
        <v>4.25</v>
      </c>
      <c r="AH969" s="3">
        <f t="shared" si="375"/>
        <v>201911</v>
      </c>
      <c r="AI969" s="21">
        <v>1.18</v>
      </c>
      <c r="AJ969" s="21">
        <v>5.25</v>
      </c>
      <c r="AK969" s="21">
        <v>1.1100000000000001</v>
      </c>
      <c r="AL969" s="21">
        <v>6.75</v>
      </c>
      <c r="AO969">
        <f t="shared" si="376"/>
        <v>-1000</v>
      </c>
      <c r="AP969">
        <f>IF(E969&lt;F969,G969,H969)</f>
        <v>9</v>
      </c>
      <c r="AQ969">
        <f>IF(E969&lt;F969,H969,G969)</f>
        <v>26</v>
      </c>
    </row>
    <row r="970" spans="2:43" x14ac:dyDescent="0.25">
      <c r="B970" s="24">
        <v>43779</v>
      </c>
      <c r="C970" s="20" t="s">
        <v>42</v>
      </c>
      <c r="D970" s="20" t="s">
        <v>25</v>
      </c>
      <c r="E970" s="2">
        <v>135</v>
      </c>
      <c r="F970" s="2">
        <v>-156.25000000000003</v>
      </c>
      <c r="G970">
        <v>34</v>
      </c>
      <c r="H970">
        <v>27</v>
      </c>
      <c r="I970" s="9"/>
      <c r="J970" s="2" t="str">
        <f t="shared" si="377"/>
        <v>New York Giants</v>
      </c>
      <c r="K970" s="2" t="str">
        <f t="shared" si="378"/>
        <v>New York Jets</v>
      </c>
      <c r="L970" s="17">
        <f t="shared" si="379"/>
        <v>-156.25000000000003</v>
      </c>
      <c r="M970" s="18">
        <f t="shared" si="380"/>
        <v>135</v>
      </c>
      <c r="N970" s="4">
        <f t="shared" si="358"/>
        <v>1.74</v>
      </c>
      <c r="O970" s="4">
        <f t="shared" si="359"/>
        <v>2.15</v>
      </c>
      <c r="P970" s="4"/>
      <c r="Q970" s="4"/>
      <c r="R970" s="1">
        <f t="shared" si="360"/>
        <v>0.57471264367816088</v>
      </c>
      <c r="S970" s="1">
        <f t="shared" si="361"/>
        <v>0.46511627906976744</v>
      </c>
      <c r="T970" s="1">
        <f t="shared" si="362"/>
        <v>3.8303341902313659E-2</v>
      </c>
      <c r="U970" s="1">
        <f t="shared" si="363"/>
        <v>5.4798182304196724E-2</v>
      </c>
      <c r="V970" s="1">
        <f t="shared" si="364"/>
        <v>0.56579818230419676</v>
      </c>
      <c r="W970" s="1"/>
      <c r="X970" s="17">
        <f t="shared" si="365"/>
        <v>767.41465645493759</v>
      </c>
      <c r="Y970" s="18">
        <f t="shared" si="366"/>
        <v>1185.8985221458363</v>
      </c>
      <c r="Z970" s="2">
        <f t="shared" si="367"/>
        <v>729.04392363219063</v>
      </c>
      <c r="AA970" s="18">
        <f t="shared" si="368"/>
        <v>1126.6035960385445</v>
      </c>
      <c r="AB970" s="2">
        <f t="shared" si="369"/>
        <v>-137.16594673992637</v>
      </c>
      <c r="AC970" s="2">
        <f t="shared" si="370"/>
        <v>112.66035960385446</v>
      </c>
      <c r="AD970" s="2">
        <f t="shared" si="371"/>
        <v>-1000</v>
      </c>
      <c r="AE970" s="2">
        <f t="shared" si="372"/>
        <v>1126.6035960385445</v>
      </c>
      <c r="AF970" s="5">
        <f t="shared" si="373"/>
        <v>-1</v>
      </c>
      <c r="AG970" s="5">
        <f t="shared" si="374"/>
        <v>1.1499999999999999</v>
      </c>
      <c r="AH970" s="3">
        <f t="shared" si="375"/>
        <v>201911</v>
      </c>
      <c r="AI970" s="21">
        <v>2.15</v>
      </c>
      <c r="AJ970" s="21">
        <v>1.74</v>
      </c>
      <c r="AK970" s="21">
        <v>2.35</v>
      </c>
      <c r="AL970" s="21">
        <v>1.64</v>
      </c>
      <c r="AO970">
        <f t="shared" si="376"/>
        <v>-160</v>
      </c>
      <c r="AP970">
        <f>IF(E970&lt;F970,G970,H970)</f>
        <v>27</v>
      </c>
      <c r="AQ970">
        <f>IF(E970&lt;F970,H970,G970)</f>
        <v>34</v>
      </c>
    </row>
    <row r="971" spans="2:43" x14ac:dyDescent="0.25">
      <c r="B971" s="24">
        <v>43779</v>
      </c>
      <c r="C971" s="20" t="s">
        <v>27</v>
      </c>
      <c r="D971" s="20" t="s">
        <v>48</v>
      </c>
      <c r="E971" s="2">
        <v>-243.9024390243903</v>
      </c>
      <c r="F971" s="2">
        <v>200</v>
      </c>
      <c r="G971">
        <v>30</v>
      </c>
      <c r="H971">
        <v>27</v>
      </c>
      <c r="I971" s="9"/>
      <c r="J971" s="2" t="str">
        <f t="shared" si="377"/>
        <v>Tampa Bay Buccaneers</v>
      </c>
      <c r="K971" s="2" t="str">
        <f t="shared" si="378"/>
        <v>Arizona Cardinals</v>
      </c>
      <c r="L971" s="17">
        <f t="shared" si="379"/>
        <v>-243.9024390243903</v>
      </c>
      <c r="M971" s="18">
        <f t="shared" si="380"/>
        <v>200</v>
      </c>
      <c r="N971" s="4">
        <f t="shared" si="358"/>
        <v>1.44</v>
      </c>
      <c r="O971" s="4">
        <f t="shared" si="359"/>
        <v>2.85</v>
      </c>
      <c r="P971" s="4"/>
      <c r="Q971" s="4"/>
      <c r="R971" s="1">
        <f t="shared" si="360"/>
        <v>0.69444444444444442</v>
      </c>
      <c r="S971" s="1">
        <f t="shared" si="361"/>
        <v>0.35087719298245612</v>
      </c>
      <c r="T971" s="1">
        <f t="shared" si="362"/>
        <v>4.3356643356643354E-2</v>
      </c>
      <c r="U971" s="1">
        <f t="shared" si="363"/>
        <v>0.17178362573099415</v>
      </c>
      <c r="V971" s="1">
        <f t="shared" si="364"/>
        <v>0.68278362573099416</v>
      </c>
      <c r="W971" s="1"/>
      <c r="X971" s="17">
        <f t="shared" si="365"/>
        <v>464.59282606461329</v>
      </c>
      <c r="Y971" s="18">
        <f t="shared" si="366"/>
        <v>1917.3510160506185</v>
      </c>
      <c r="Z971" s="2">
        <f t="shared" si="367"/>
        <v>441.36318476138263</v>
      </c>
      <c r="AA971" s="18">
        <f t="shared" si="368"/>
        <v>1821.4834652480874</v>
      </c>
      <c r="AB971" s="2">
        <f t="shared" si="369"/>
        <v>-226.57077765573882</v>
      </c>
      <c r="AC971" s="2">
        <f t="shared" si="370"/>
        <v>182.14834652480874</v>
      </c>
      <c r="AD971" s="2">
        <f t="shared" si="371"/>
        <v>441.36318476138263</v>
      </c>
      <c r="AE971" s="2">
        <f t="shared" si="372"/>
        <v>-1000</v>
      </c>
      <c r="AF971" s="5">
        <f t="shared" si="373"/>
        <v>0.43999999999999995</v>
      </c>
      <c r="AG971" s="5">
        <f t="shared" si="374"/>
        <v>-1</v>
      </c>
      <c r="AH971" s="3">
        <f t="shared" si="375"/>
        <v>201911</v>
      </c>
      <c r="AI971" s="21">
        <v>1.44</v>
      </c>
      <c r="AJ971" s="21">
        <v>2.85</v>
      </c>
      <c r="AK971" s="21">
        <v>1.41</v>
      </c>
      <c r="AL971" s="21">
        <v>3</v>
      </c>
      <c r="AO971">
        <f t="shared" si="376"/>
        <v>-300</v>
      </c>
      <c r="AP971">
        <f>IF(E971&lt;F971,G971,H971)</f>
        <v>30</v>
      </c>
      <c r="AQ971">
        <f>IF(E971&lt;F971,H971,G971)</f>
        <v>27</v>
      </c>
    </row>
    <row r="972" spans="2:43" x14ac:dyDescent="0.25">
      <c r="B972" s="24">
        <v>43779</v>
      </c>
      <c r="C972" s="20" t="s">
        <v>41</v>
      </c>
      <c r="D972" s="20" t="s">
        <v>20</v>
      </c>
      <c r="E972" s="2">
        <v>220.00000000000003</v>
      </c>
      <c r="F972" s="2">
        <v>-270.2702702702702</v>
      </c>
      <c r="G972">
        <v>35</v>
      </c>
      <c r="H972">
        <v>32</v>
      </c>
      <c r="I972" s="9"/>
      <c r="J972" s="2" t="str">
        <f t="shared" si="377"/>
        <v>Kansas City Chiefs</v>
      </c>
      <c r="K972" s="2" t="str">
        <f t="shared" si="378"/>
        <v>Tennessee Titans</v>
      </c>
      <c r="L972" s="17">
        <f t="shared" si="379"/>
        <v>-270.2702702702702</v>
      </c>
      <c r="M972" s="18">
        <f t="shared" si="380"/>
        <v>220.00000000000003</v>
      </c>
      <c r="N972" s="4">
        <f t="shared" si="358"/>
        <v>1.38</v>
      </c>
      <c r="O972" s="4">
        <f t="shared" si="359"/>
        <v>3.15</v>
      </c>
      <c r="P972" s="4"/>
      <c r="Q972" s="4"/>
      <c r="R972" s="1">
        <f t="shared" si="360"/>
        <v>0.7246376811594204</v>
      </c>
      <c r="S972" s="1">
        <f t="shared" si="361"/>
        <v>0.31746031746031744</v>
      </c>
      <c r="T972" s="1">
        <f t="shared" si="362"/>
        <v>4.039735099337749E-2</v>
      </c>
      <c r="U972" s="1">
        <f t="shared" si="363"/>
        <v>0.20358868184955148</v>
      </c>
      <c r="V972" s="1">
        <f t="shared" si="364"/>
        <v>0.71458868184955149</v>
      </c>
      <c r="W972" s="1"/>
      <c r="X972" s="17">
        <f t="shared" si="365"/>
        <v>399.40643533805462</v>
      </c>
      <c r="Y972" s="18">
        <f t="shared" si="366"/>
        <v>2205.1924375584526</v>
      </c>
      <c r="Z972" s="2">
        <f t="shared" si="367"/>
        <v>379.43611357115185</v>
      </c>
      <c r="AA972" s="18">
        <f t="shared" si="368"/>
        <v>2094.93281568053</v>
      </c>
      <c r="AB972" s="2">
        <f t="shared" si="369"/>
        <v>-263.54897813712716</v>
      </c>
      <c r="AC972" s="2">
        <f t="shared" si="370"/>
        <v>209.49328156805299</v>
      </c>
      <c r="AD972" s="2">
        <f t="shared" si="371"/>
        <v>-1000</v>
      </c>
      <c r="AE972" s="2">
        <f t="shared" si="372"/>
        <v>2094.93281568053</v>
      </c>
      <c r="AF972" s="5">
        <f t="shared" si="373"/>
        <v>-1</v>
      </c>
      <c r="AG972" s="5">
        <f t="shared" si="374"/>
        <v>2.15</v>
      </c>
      <c r="AH972" s="3">
        <f t="shared" si="375"/>
        <v>201911</v>
      </c>
      <c r="AI972" s="21">
        <v>3.15</v>
      </c>
      <c r="AJ972" s="21">
        <v>1.38</v>
      </c>
      <c r="AK972" s="21">
        <v>3.2</v>
      </c>
      <c r="AL972" s="21">
        <v>1.37</v>
      </c>
      <c r="AO972">
        <f t="shared" si="376"/>
        <v>-300</v>
      </c>
      <c r="AP972">
        <f>IF(E972&lt;F972,G972,H972)</f>
        <v>32</v>
      </c>
      <c r="AQ972">
        <f>IF(E972&lt;F972,H972,G972)</f>
        <v>35</v>
      </c>
    </row>
    <row r="973" spans="2:43" x14ac:dyDescent="0.25">
      <c r="B973" s="24">
        <v>43776</v>
      </c>
      <c r="C973" s="20" t="s">
        <v>52</v>
      </c>
      <c r="D973" s="20" t="s">
        <v>31</v>
      </c>
      <c r="E973" s="2">
        <v>100</v>
      </c>
      <c r="F973" s="2">
        <v>-120.48192771084337</v>
      </c>
      <c r="G973">
        <v>26</v>
      </c>
      <c r="H973">
        <v>24</v>
      </c>
      <c r="I973" s="9"/>
      <c r="J973" s="2" t="str">
        <f t="shared" si="377"/>
        <v>Los Angeles Chargers</v>
      </c>
      <c r="K973" s="2" t="str">
        <f t="shared" si="378"/>
        <v>Oakland Raiders</v>
      </c>
      <c r="L973" s="17">
        <f t="shared" si="379"/>
        <v>-120.48192771084337</v>
      </c>
      <c r="M973" s="18">
        <f t="shared" si="380"/>
        <v>100</v>
      </c>
      <c r="N973" s="4">
        <f t="shared" si="358"/>
        <v>2</v>
      </c>
      <c r="O973" s="4">
        <f t="shared" si="359"/>
        <v>1.83</v>
      </c>
      <c r="P973" s="4"/>
      <c r="Q973" s="4"/>
      <c r="R973" s="1">
        <f t="shared" si="360"/>
        <v>0.5</v>
      </c>
      <c r="S973" s="1">
        <f t="shared" si="361"/>
        <v>0.54644808743169393</v>
      </c>
      <c r="T973" s="1">
        <f t="shared" si="362"/>
        <v>4.4386422976501305E-2</v>
      </c>
      <c r="U973" s="1">
        <f t="shared" si="363"/>
        <v>2.3224043715846965E-2</v>
      </c>
      <c r="V973" s="1">
        <f t="shared" si="364"/>
        <v>0.48777595628415304</v>
      </c>
      <c r="W973" s="1"/>
      <c r="X973" s="17">
        <f t="shared" si="365"/>
        <v>1050.1215509225544</v>
      </c>
      <c r="Y973" s="18">
        <f t="shared" si="366"/>
        <v>868.14064558183338</v>
      </c>
      <c r="Z973" s="2">
        <f t="shared" si="367"/>
        <v>997.61547337642662</v>
      </c>
      <c r="AA973" s="18">
        <f t="shared" si="368"/>
        <v>824.73361330274167</v>
      </c>
      <c r="AB973" s="2">
        <f t="shared" si="369"/>
        <v>-100.23902261815397</v>
      </c>
      <c r="AC973" s="2">
        <f t="shared" si="370"/>
        <v>-121.25127239514147</v>
      </c>
      <c r="AD973" s="2">
        <f t="shared" si="371"/>
        <v>-1000</v>
      </c>
      <c r="AE973" s="2">
        <f t="shared" si="372"/>
        <v>824.73361330274167</v>
      </c>
      <c r="AF973" s="5">
        <f t="shared" si="373"/>
        <v>-1</v>
      </c>
      <c r="AG973" s="5">
        <f t="shared" si="374"/>
        <v>0.83000000000000007</v>
      </c>
      <c r="AH973" s="3">
        <f t="shared" si="375"/>
        <v>201911</v>
      </c>
      <c r="AI973" s="21">
        <v>1.83</v>
      </c>
      <c r="AJ973" s="21">
        <v>2</v>
      </c>
      <c r="AK973" s="21">
        <v>2</v>
      </c>
      <c r="AL973" s="21">
        <v>1.83</v>
      </c>
      <c r="AO973">
        <f t="shared" si="376"/>
        <v>-130</v>
      </c>
      <c r="AP973">
        <f>IF(E973&lt;F973,G973,H973)</f>
        <v>24</v>
      </c>
      <c r="AQ973">
        <f>IF(E973&lt;F973,H973,G973)</f>
        <v>26</v>
      </c>
    </row>
    <row r="974" spans="2:43" x14ac:dyDescent="0.25">
      <c r="B974" s="24">
        <v>43773</v>
      </c>
      <c r="C974" s="20" t="s">
        <v>25</v>
      </c>
      <c r="D974" s="20" t="s">
        <v>23</v>
      </c>
      <c r="E974" s="2">
        <v>250</v>
      </c>
      <c r="F974" s="2">
        <v>-312.49999999999994</v>
      </c>
      <c r="G974">
        <v>18</v>
      </c>
      <c r="H974">
        <v>37</v>
      </c>
      <c r="I974" s="9"/>
      <c r="J974" s="2" t="str">
        <f t="shared" si="377"/>
        <v>Dallas Cowboys</v>
      </c>
      <c r="K974" s="2" t="str">
        <f t="shared" si="378"/>
        <v>New York Giants</v>
      </c>
      <c r="L974" s="17">
        <f t="shared" si="379"/>
        <v>-312.49999999999994</v>
      </c>
      <c r="M974" s="18">
        <f t="shared" si="380"/>
        <v>250</v>
      </c>
      <c r="N974" s="4">
        <f t="shared" si="358"/>
        <v>1.27</v>
      </c>
      <c r="O974" s="4">
        <f t="shared" si="359"/>
        <v>3.8</v>
      </c>
      <c r="P974" s="4"/>
      <c r="Q974" s="4"/>
      <c r="R974" s="1">
        <f t="shared" si="360"/>
        <v>0.78740157480314954</v>
      </c>
      <c r="S974" s="1">
        <f t="shared" si="361"/>
        <v>0.26315789473684209</v>
      </c>
      <c r="T974" s="1">
        <f t="shared" si="362"/>
        <v>4.8126232741617536E-2</v>
      </c>
      <c r="U974" s="1">
        <f t="shared" si="363"/>
        <v>0.26212184003315375</v>
      </c>
      <c r="V974" s="1">
        <f t="shared" si="364"/>
        <v>0.77312184003315376</v>
      </c>
      <c r="W974" s="1"/>
      <c r="X974" s="17">
        <f t="shared" si="365"/>
        <v>293.45718645992071</v>
      </c>
      <c r="Y974" s="18">
        <f t="shared" si="366"/>
        <v>2909.583445130711</v>
      </c>
      <c r="Z974" s="2">
        <f t="shared" si="367"/>
        <v>278.78432713692467</v>
      </c>
      <c r="AA974" s="18">
        <f t="shared" si="368"/>
        <v>2764.1042728741754</v>
      </c>
      <c r="AB974" s="2">
        <f t="shared" si="369"/>
        <v>-358.70022187755586</v>
      </c>
      <c r="AC974" s="2">
        <f t="shared" si="370"/>
        <v>276.41042728741752</v>
      </c>
      <c r="AD974" s="2">
        <f t="shared" si="371"/>
        <v>278.78432713692467</v>
      </c>
      <c r="AE974" s="2">
        <f t="shared" si="372"/>
        <v>-1000</v>
      </c>
      <c r="AF974" s="5">
        <f t="shared" si="373"/>
        <v>0.27</v>
      </c>
      <c r="AG974" s="5">
        <f t="shared" si="374"/>
        <v>-1</v>
      </c>
      <c r="AH974" s="3">
        <f t="shared" si="375"/>
        <v>201911</v>
      </c>
      <c r="AI974" s="21">
        <v>3.8</v>
      </c>
      <c r="AJ974" s="21">
        <v>1.27</v>
      </c>
      <c r="AK974" s="21">
        <v>3.5</v>
      </c>
      <c r="AL974" s="21">
        <v>1.32</v>
      </c>
      <c r="AO974">
        <f t="shared" si="376"/>
        <v>-400</v>
      </c>
      <c r="AP974">
        <f>IF(E974&lt;F974,G974,H974)</f>
        <v>37</v>
      </c>
      <c r="AQ974">
        <f>IF(E974&lt;F974,H974,G974)</f>
        <v>18</v>
      </c>
    </row>
    <row r="975" spans="2:43" x14ac:dyDescent="0.25">
      <c r="B975" s="24">
        <v>43772</v>
      </c>
      <c r="C975" s="20" t="s">
        <v>28</v>
      </c>
      <c r="D975" s="20" t="s">
        <v>36</v>
      </c>
      <c r="E975" s="2">
        <v>145.00000000000003</v>
      </c>
      <c r="F975" s="2">
        <v>-166.66666666666663</v>
      </c>
      <c r="G975">
        <v>37</v>
      </c>
      <c r="H975">
        <v>20</v>
      </c>
      <c r="I975" s="9"/>
      <c r="J975" s="2" t="str">
        <f t="shared" si="377"/>
        <v>New England Patriots</v>
      </c>
      <c r="K975" s="2" t="str">
        <f t="shared" si="378"/>
        <v>Baltimore Ravens</v>
      </c>
      <c r="L975" s="17">
        <f t="shared" si="379"/>
        <v>-166.66666666666663</v>
      </c>
      <c r="M975" s="18">
        <f t="shared" si="380"/>
        <v>145.00000000000003</v>
      </c>
      <c r="N975" s="4">
        <f t="shared" si="358"/>
        <v>1.5</v>
      </c>
      <c r="O975" s="4">
        <f t="shared" si="359"/>
        <v>2.7</v>
      </c>
      <c r="P975" s="4"/>
      <c r="Q975" s="4"/>
      <c r="R975" s="1">
        <f t="shared" si="360"/>
        <v>0.66666666666666663</v>
      </c>
      <c r="S975" s="1">
        <f t="shared" si="361"/>
        <v>0.37037037037037035</v>
      </c>
      <c r="T975" s="1">
        <f t="shared" si="362"/>
        <v>3.5714285714285587E-2</v>
      </c>
      <c r="U975" s="1">
        <f t="shared" si="363"/>
        <v>0.14814814814814814</v>
      </c>
      <c r="V975" s="1">
        <f t="shared" si="364"/>
        <v>0.65914814814814815</v>
      </c>
      <c r="W975" s="1"/>
      <c r="X975" s="17">
        <f t="shared" si="365"/>
        <v>517.10962521773342</v>
      </c>
      <c r="Y975" s="18">
        <f t="shared" si="366"/>
        <v>1734.0124117028765</v>
      </c>
      <c r="Z975" s="2">
        <f t="shared" si="367"/>
        <v>491.25414395684675</v>
      </c>
      <c r="AA975" s="18">
        <f t="shared" si="368"/>
        <v>1647.3117911177326</v>
      </c>
      <c r="AB975" s="2">
        <f t="shared" si="369"/>
        <v>-203.56062382403903</v>
      </c>
      <c r="AC975" s="2">
        <f t="shared" si="370"/>
        <v>164.73117911177326</v>
      </c>
      <c r="AD975" s="2">
        <f t="shared" si="371"/>
        <v>-1000</v>
      </c>
      <c r="AE975" s="2">
        <f t="shared" si="372"/>
        <v>1647.3117911177326</v>
      </c>
      <c r="AF975" s="5">
        <f t="shared" si="373"/>
        <v>-1</v>
      </c>
      <c r="AG975" s="5">
        <f t="shared" si="374"/>
        <v>1.7000000000000002</v>
      </c>
      <c r="AH975" s="3">
        <f t="shared" si="375"/>
        <v>201911</v>
      </c>
      <c r="AI975" s="21">
        <v>2.7</v>
      </c>
      <c r="AJ975" s="21">
        <v>1.5</v>
      </c>
      <c r="AK975" s="21">
        <v>2.4500000000000002</v>
      </c>
      <c r="AL975" s="21">
        <v>1.6</v>
      </c>
      <c r="AO975">
        <f t="shared" si="376"/>
        <v>-170</v>
      </c>
      <c r="AP975">
        <f>IF(E975&lt;F975,G975,H975)</f>
        <v>20</v>
      </c>
      <c r="AQ975">
        <f>IF(E975&lt;F975,H975,G975)</f>
        <v>37</v>
      </c>
    </row>
    <row r="976" spans="2:43" x14ac:dyDescent="0.25">
      <c r="B976" s="24">
        <v>43772</v>
      </c>
      <c r="C976" s="20" t="s">
        <v>38</v>
      </c>
      <c r="D976" s="20" t="s">
        <v>46</v>
      </c>
      <c r="E976" s="2">
        <v>170.00000000000003</v>
      </c>
      <c r="F976" s="2">
        <v>-200</v>
      </c>
      <c r="G976">
        <v>24</v>
      </c>
      <c r="H976">
        <v>19</v>
      </c>
      <c r="I976" s="9"/>
      <c r="J976" s="2" t="str">
        <f t="shared" si="377"/>
        <v>Cleveland Browns</v>
      </c>
      <c r="K976" s="2" t="str">
        <f t="shared" si="378"/>
        <v>Denver Broncos</v>
      </c>
      <c r="L976" s="17">
        <f t="shared" si="379"/>
        <v>-200</v>
      </c>
      <c r="M976" s="18">
        <f t="shared" si="380"/>
        <v>170.00000000000003</v>
      </c>
      <c r="N976" s="4">
        <f t="shared" si="358"/>
        <v>2.1</v>
      </c>
      <c r="O976" s="4">
        <f t="shared" si="359"/>
        <v>1.76</v>
      </c>
      <c r="P976" s="4"/>
      <c r="Q976" s="4"/>
      <c r="R976" s="1">
        <f t="shared" si="360"/>
        <v>0.47619047619047616</v>
      </c>
      <c r="S976" s="1">
        <f t="shared" si="361"/>
        <v>0.56818181818181823</v>
      </c>
      <c r="T976" s="1">
        <f t="shared" si="362"/>
        <v>4.2487046632124437E-2</v>
      </c>
      <c r="U976" s="1">
        <f t="shared" si="363"/>
        <v>4.5995670995671034E-2</v>
      </c>
      <c r="V976" s="1">
        <f t="shared" si="364"/>
        <v>0.46500432900432898</v>
      </c>
      <c r="W976" s="1"/>
      <c r="X976" s="17">
        <f t="shared" si="365"/>
        <v>1150.517613763313</v>
      </c>
      <c r="Y976" s="18">
        <f t="shared" si="366"/>
        <v>791.4577723385836</v>
      </c>
      <c r="Z976" s="2">
        <f t="shared" si="367"/>
        <v>1092.9917330751473</v>
      </c>
      <c r="AA976" s="18">
        <f t="shared" si="368"/>
        <v>751.88488372165443</v>
      </c>
      <c r="AB976" s="2">
        <f t="shared" si="369"/>
        <v>109.29917330751474</v>
      </c>
      <c r="AC976" s="2">
        <f t="shared" si="370"/>
        <v>-132.99908292480009</v>
      </c>
      <c r="AD976" s="2">
        <f t="shared" si="371"/>
        <v>-1000</v>
      </c>
      <c r="AE976" s="2">
        <f t="shared" si="372"/>
        <v>751.88488372165443</v>
      </c>
      <c r="AF976" s="5">
        <f t="shared" si="373"/>
        <v>-1</v>
      </c>
      <c r="AG976" s="5">
        <f t="shared" si="374"/>
        <v>0.76</v>
      </c>
      <c r="AH976" s="3">
        <f t="shared" si="375"/>
        <v>201911</v>
      </c>
      <c r="AI976" s="21">
        <v>1.76</v>
      </c>
      <c r="AJ976" s="21">
        <v>2.1</v>
      </c>
      <c r="AK976" s="21">
        <v>2.7</v>
      </c>
      <c r="AL976" s="21">
        <v>1.5</v>
      </c>
      <c r="AO976">
        <f t="shared" si="376"/>
        <v>-200</v>
      </c>
      <c r="AP976">
        <f>IF(E976&lt;F976,G976,H976)</f>
        <v>19</v>
      </c>
      <c r="AQ976">
        <f>IF(E976&lt;F976,H976,G976)</f>
        <v>24</v>
      </c>
    </row>
    <row r="977" spans="2:43" x14ac:dyDescent="0.25">
      <c r="B977" s="24">
        <v>43772</v>
      </c>
      <c r="C977" s="20" t="s">
        <v>31</v>
      </c>
      <c r="D977" s="20" t="s">
        <v>33</v>
      </c>
      <c r="E977" s="2">
        <v>175</v>
      </c>
      <c r="F977" s="2">
        <v>-212.76595744680853</v>
      </c>
      <c r="G977">
        <v>26</v>
      </c>
      <c r="H977">
        <v>11</v>
      </c>
      <c r="I977" s="9"/>
      <c r="J977" s="2" t="str">
        <f t="shared" si="377"/>
        <v>Green Bay Packers</v>
      </c>
      <c r="K977" s="2" t="str">
        <f t="shared" si="378"/>
        <v>Los Angeles Chargers</v>
      </c>
      <c r="L977" s="17">
        <f t="shared" si="379"/>
        <v>-212.76595744680853</v>
      </c>
      <c r="M977" s="18">
        <f t="shared" si="380"/>
        <v>175</v>
      </c>
      <c r="N977" s="4">
        <f t="shared" si="358"/>
        <v>1.62</v>
      </c>
      <c r="O977" s="4">
        <f t="shared" si="359"/>
        <v>2.4</v>
      </c>
      <c r="P977" s="4"/>
      <c r="Q977" s="4"/>
      <c r="R977" s="1">
        <f t="shared" si="360"/>
        <v>0.61728395061728392</v>
      </c>
      <c r="S977" s="1">
        <f t="shared" si="361"/>
        <v>0.41666666666666669</v>
      </c>
      <c r="T977" s="1">
        <f t="shared" si="362"/>
        <v>3.2835820895522283E-2</v>
      </c>
      <c r="U977" s="1">
        <f t="shared" si="363"/>
        <v>0.10030864197530862</v>
      </c>
      <c r="V977" s="1">
        <f t="shared" si="364"/>
        <v>0.61130864197530865</v>
      </c>
      <c r="W977" s="1"/>
      <c r="X977" s="17">
        <f t="shared" si="365"/>
        <v>635.83488165441463</v>
      </c>
      <c r="Y977" s="18">
        <f t="shared" si="366"/>
        <v>1423.7849094482656</v>
      </c>
      <c r="Z977" s="2">
        <f t="shared" si="367"/>
        <v>604.04313757169382</v>
      </c>
      <c r="AA977" s="18">
        <f t="shared" si="368"/>
        <v>1352.5956639758522</v>
      </c>
      <c r="AB977" s="2">
        <f t="shared" si="369"/>
        <v>-165.55109027810289</v>
      </c>
      <c r="AC977" s="2">
        <f t="shared" si="370"/>
        <v>135.25956639758522</v>
      </c>
      <c r="AD977" s="2">
        <f t="shared" si="371"/>
        <v>-1000</v>
      </c>
      <c r="AE977" s="2">
        <f t="shared" si="372"/>
        <v>1352.5956639758522</v>
      </c>
      <c r="AF977" s="5">
        <f t="shared" si="373"/>
        <v>-1</v>
      </c>
      <c r="AG977" s="5">
        <f t="shared" si="374"/>
        <v>1.4</v>
      </c>
      <c r="AH977" s="3">
        <f t="shared" si="375"/>
        <v>201911</v>
      </c>
      <c r="AI977" s="21">
        <v>2.4</v>
      </c>
      <c r="AJ977" s="21">
        <v>1.62</v>
      </c>
      <c r="AK977" s="21">
        <v>2.75</v>
      </c>
      <c r="AL977" s="21">
        <v>1.47</v>
      </c>
      <c r="AO977">
        <f t="shared" si="376"/>
        <v>-300</v>
      </c>
      <c r="AP977">
        <f>IF(E977&lt;F977,G977,H977)</f>
        <v>11</v>
      </c>
      <c r="AQ977">
        <f>IF(E977&lt;F977,H977,G977)</f>
        <v>26</v>
      </c>
    </row>
    <row r="978" spans="2:43" x14ac:dyDescent="0.25">
      <c r="B978" s="24">
        <v>43772</v>
      </c>
      <c r="C978" s="20" t="s">
        <v>52</v>
      </c>
      <c r="D978" s="20" t="s">
        <v>34</v>
      </c>
      <c r="E978" s="2">
        <v>-147.05882352941177</v>
      </c>
      <c r="F978" s="2">
        <v>125</v>
      </c>
      <c r="G978">
        <v>31</v>
      </c>
      <c r="H978">
        <v>24</v>
      </c>
      <c r="I978" s="9"/>
      <c r="J978" s="2" t="str">
        <f t="shared" si="377"/>
        <v>Oakland Raiders</v>
      </c>
      <c r="K978" s="2" t="str">
        <f t="shared" si="378"/>
        <v>Detroit Lions</v>
      </c>
      <c r="L978" s="17">
        <f t="shared" si="379"/>
        <v>-147.05882352941177</v>
      </c>
      <c r="M978" s="18">
        <f t="shared" si="380"/>
        <v>125</v>
      </c>
      <c r="N978" s="4">
        <f t="shared" si="358"/>
        <v>1.74</v>
      </c>
      <c r="O978" s="4">
        <f t="shared" si="359"/>
        <v>2.15</v>
      </c>
      <c r="P978" s="4"/>
      <c r="Q978" s="4"/>
      <c r="R978" s="1">
        <f t="shared" si="360"/>
        <v>0.57471264367816088</v>
      </c>
      <c r="S978" s="1">
        <f t="shared" si="361"/>
        <v>0.46511627906976744</v>
      </c>
      <c r="T978" s="1">
        <f t="shared" si="362"/>
        <v>3.8303341902313659E-2</v>
      </c>
      <c r="U978" s="1">
        <f t="shared" si="363"/>
        <v>5.4798182304196724E-2</v>
      </c>
      <c r="V978" s="1">
        <f t="shared" si="364"/>
        <v>0.56579818230419676</v>
      </c>
      <c r="W978" s="1"/>
      <c r="X978" s="17">
        <f t="shared" si="365"/>
        <v>767.41465645493759</v>
      </c>
      <c r="Y978" s="18">
        <f t="shared" si="366"/>
        <v>1185.8985221458363</v>
      </c>
      <c r="Z978" s="2">
        <f t="shared" si="367"/>
        <v>729.04392363219063</v>
      </c>
      <c r="AA978" s="18">
        <f t="shared" si="368"/>
        <v>1126.6035960385445</v>
      </c>
      <c r="AB978" s="2">
        <f t="shared" si="369"/>
        <v>-137.16594673992637</v>
      </c>
      <c r="AC978" s="2">
        <f t="shared" si="370"/>
        <v>112.66035960385446</v>
      </c>
      <c r="AD978" s="2">
        <f t="shared" si="371"/>
        <v>729.04392363219063</v>
      </c>
      <c r="AE978" s="2">
        <f t="shared" si="372"/>
        <v>-1000</v>
      </c>
      <c r="AF978" s="5">
        <f t="shared" si="373"/>
        <v>0.74</v>
      </c>
      <c r="AG978" s="5">
        <f t="shared" si="374"/>
        <v>-1</v>
      </c>
      <c r="AH978" s="3">
        <f t="shared" si="375"/>
        <v>201911</v>
      </c>
      <c r="AI978" s="21">
        <v>1.74</v>
      </c>
      <c r="AJ978" s="21">
        <v>2.15</v>
      </c>
      <c r="AK978" s="21">
        <v>1.68</v>
      </c>
      <c r="AL978" s="21">
        <v>2.25</v>
      </c>
      <c r="AO978">
        <f t="shared" si="376"/>
        <v>-150</v>
      </c>
      <c r="AP978">
        <f>IF(E978&lt;F978,G978,H978)</f>
        <v>31</v>
      </c>
      <c r="AQ978">
        <f>IF(E978&lt;F978,H978,G978)</f>
        <v>24</v>
      </c>
    </row>
    <row r="979" spans="2:43" x14ac:dyDescent="0.25">
      <c r="B979" s="24">
        <v>43772</v>
      </c>
      <c r="C979" s="20" t="s">
        <v>32</v>
      </c>
      <c r="D979" s="20" t="s">
        <v>27</v>
      </c>
      <c r="E979" s="2">
        <v>-222.22222222222226</v>
      </c>
      <c r="F979" s="2">
        <v>179.99999999999997</v>
      </c>
      <c r="G979">
        <v>40</v>
      </c>
      <c r="H979">
        <v>34</v>
      </c>
      <c r="I979" s="9"/>
      <c r="J979" s="2" t="str">
        <f t="shared" si="377"/>
        <v>Seattle Seahawks</v>
      </c>
      <c r="K979" s="2" t="str">
        <f t="shared" si="378"/>
        <v>Tampa Bay Buccaneers</v>
      </c>
      <c r="L979" s="17">
        <f t="shared" si="379"/>
        <v>-222.22222222222226</v>
      </c>
      <c r="M979" s="18">
        <f t="shared" si="380"/>
        <v>179.99999999999997</v>
      </c>
      <c r="N979" s="4">
        <f t="shared" si="358"/>
        <v>1.35</v>
      </c>
      <c r="O979" s="4">
        <f t="shared" si="359"/>
        <v>3.3</v>
      </c>
      <c r="P979" s="4"/>
      <c r="Q979" s="4"/>
      <c r="R979" s="1">
        <f t="shared" si="360"/>
        <v>0.7407407407407407</v>
      </c>
      <c r="S979" s="1">
        <f t="shared" si="361"/>
        <v>0.30303030303030304</v>
      </c>
      <c r="T979" s="1">
        <f t="shared" si="362"/>
        <v>4.1935483870967794E-2</v>
      </c>
      <c r="U979" s="1">
        <f t="shared" si="363"/>
        <v>0.21885521885521883</v>
      </c>
      <c r="V979" s="1">
        <f t="shared" si="364"/>
        <v>0.72985521885521887</v>
      </c>
      <c r="W979" s="1"/>
      <c r="X979" s="17">
        <f t="shared" si="365"/>
        <v>370.13475298361828</v>
      </c>
      <c r="Y979" s="18">
        <f t="shared" si="366"/>
        <v>2363.8563841328437</v>
      </c>
      <c r="Z979" s="2">
        <f t="shared" si="367"/>
        <v>351.62801533443735</v>
      </c>
      <c r="AA979" s="18">
        <f t="shared" si="368"/>
        <v>2245.6635649262016</v>
      </c>
      <c r="AB979" s="2">
        <f t="shared" si="369"/>
        <v>-284.39144675343596</v>
      </c>
      <c r="AC979" s="2">
        <f t="shared" si="370"/>
        <v>224.56635649262017</v>
      </c>
      <c r="AD979" s="2">
        <f t="shared" si="371"/>
        <v>351.62801533443735</v>
      </c>
      <c r="AE979" s="2">
        <f t="shared" si="372"/>
        <v>-1000</v>
      </c>
      <c r="AF979" s="5">
        <f t="shared" si="373"/>
        <v>0.35000000000000009</v>
      </c>
      <c r="AG979" s="5">
        <f t="shared" si="374"/>
        <v>-1</v>
      </c>
      <c r="AH979" s="3">
        <f t="shared" si="375"/>
        <v>201911</v>
      </c>
      <c r="AI979" s="21">
        <v>1.35</v>
      </c>
      <c r="AJ979" s="21">
        <v>3.3</v>
      </c>
      <c r="AK979" s="21">
        <v>1.45</v>
      </c>
      <c r="AL979" s="21">
        <v>2.8</v>
      </c>
      <c r="AO979">
        <f t="shared" si="376"/>
        <v>-300</v>
      </c>
      <c r="AP979">
        <f>IF(E979&lt;F979,G979,H979)</f>
        <v>40</v>
      </c>
      <c r="AQ979">
        <f>IF(E979&lt;F979,H979,G979)</f>
        <v>34</v>
      </c>
    </row>
    <row r="980" spans="2:43" x14ac:dyDescent="0.25">
      <c r="B980" s="24">
        <v>43772</v>
      </c>
      <c r="C980" s="20" t="s">
        <v>24</v>
      </c>
      <c r="D980" s="20" t="s">
        <v>53</v>
      </c>
      <c r="E980" s="2">
        <v>-555.55555555555577</v>
      </c>
      <c r="F980" s="2">
        <v>425</v>
      </c>
      <c r="G980">
        <v>24</v>
      </c>
      <c r="H980">
        <v>9</v>
      </c>
      <c r="I980" s="9"/>
      <c r="J980" s="2" t="str">
        <f t="shared" si="377"/>
        <v>Buffalo Bills</v>
      </c>
      <c r="K980" s="2" t="str">
        <f t="shared" si="378"/>
        <v>Washington Redskins</v>
      </c>
      <c r="L980" s="17">
        <f t="shared" si="379"/>
        <v>-555.55555555555577</v>
      </c>
      <c r="M980" s="18">
        <f t="shared" si="380"/>
        <v>425</v>
      </c>
      <c r="N980" s="4">
        <f t="shared" si="358"/>
        <v>1.22</v>
      </c>
      <c r="O980" s="4">
        <f t="shared" si="359"/>
        <v>4.5</v>
      </c>
      <c r="P980" s="4"/>
      <c r="Q980" s="4"/>
      <c r="R980" s="1">
        <f t="shared" si="360"/>
        <v>0.81967213114754101</v>
      </c>
      <c r="S980" s="1">
        <f t="shared" si="361"/>
        <v>0.22222222222222221</v>
      </c>
      <c r="T980" s="1">
        <f t="shared" si="362"/>
        <v>4.0209790209790097E-2</v>
      </c>
      <c r="U980" s="1">
        <f t="shared" si="363"/>
        <v>0.2987249544626594</v>
      </c>
      <c r="V980" s="1">
        <f t="shared" si="364"/>
        <v>0.80972495446265946</v>
      </c>
      <c r="W980" s="1"/>
      <c r="X980" s="17">
        <f t="shared" si="365"/>
        <v>234.98725646118768</v>
      </c>
      <c r="Y980" s="18">
        <f t="shared" si="366"/>
        <v>3526.591123964678</v>
      </c>
      <c r="Z980" s="2">
        <f t="shared" si="367"/>
        <v>223.2378936381283</v>
      </c>
      <c r="AA980" s="18">
        <f t="shared" si="368"/>
        <v>3350.2615677664439</v>
      </c>
      <c r="AB980" s="2">
        <f t="shared" si="369"/>
        <v>-447.95262296329213</v>
      </c>
      <c r="AC980" s="2">
        <f t="shared" si="370"/>
        <v>335.02615677664437</v>
      </c>
      <c r="AD980" s="2">
        <f t="shared" si="371"/>
        <v>223.2378936381283</v>
      </c>
      <c r="AE980" s="2">
        <f t="shared" si="372"/>
        <v>-1000</v>
      </c>
      <c r="AF980" s="5">
        <f t="shared" si="373"/>
        <v>0.21999999999999997</v>
      </c>
      <c r="AG980" s="5">
        <f t="shared" si="374"/>
        <v>-1</v>
      </c>
      <c r="AH980" s="3">
        <f t="shared" si="375"/>
        <v>201911</v>
      </c>
      <c r="AI980" s="21">
        <v>1.22</v>
      </c>
      <c r="AJ980" s="21">
        <v>4.5</v>
      </c>
      <c r="AK980" s="21">
        <v>1.18</v>
      </c>
      <c r="AL980" s="21">
        <v>5.25</v>
      </c>
      <c r="AO980">
        <f t="shared" si="376"/>
        <v>-600</v>
      </c>
      <c r="AP980">
        <f>IF(E980&lt;F980,G980,H980)</f>
        <v>24</v>
      </c>
      <c r="AQ980">
        <f>IF(E980&lt;F980,H980,G980)</f>
        <v>9</v>
      </c>
    </row>
    <row r="981" spans="2:43" x14ac:dyDescent="0.25">
      <c r="B981" s="24">
        <v>43772</v>
      </c>
      <c r="C981" s="20" t="s">
        <v>44</v>
      </c>
      <c r="D981" s="20" t="s">
        <v>41</v>
      </c>
      <c r="E981" s="2">
        <v>-181.81818181818181</v>
      </c>
      <c r="F981" s="2">
        <v>160</v>
      </c>
      <c r="G981">
        <v>30</v>
      </c>
      <c r="H981">
        <v>20</v>
      </c>
      <c r="I981" s="9"/>
      <c r="J981" s="2" t="str">
        <f t="shared" si="377"/>
        <v>Carolina Panthers</v>
      </c>
      <c r="K981" s="2" t="str">
        <f t="shared" si="378"/>
        <v>Tennessee Titans</v>
      </c>
      <c r="L981" s="17">
        <f t="shared" si="379"/>
        <v>-181.81818181818181</v>
      </c>
      <c r="M981" s="18">
        <f t="shared" si="380"/>
        <v>160</v>
      </c>
      <c r="N981" s="4">
        <f t="shared" si="358"/>
        <v>1.54</v>
      </c>
      <c r="O981" s="4">
        <f t="shared" si="359"/>
        <v>2.65</v>
      </c>
      <c r="P981" s="4"/>
      <c r="Q981" s="4"/>
      <c r="R981" s="1">
        <f t="shared" si="360"/>
        <v>0.64935064935064934</v>
      </c>
      <c r="S981" s="1">
        <f t="shared" si="361"/>
        <v>0.37735849056603776</v>
      </c>
      <c r="T981" s="1">
        <f t="shared" si="362"/>
        <v>2.6014319809069208E-2</v>
      </c>
      <c r="U981" s="1">
        <f t="shared" si="363"/>
        <v>0.13599607939230579</v>
      </c>
      <c r="V981" s="1">
        <f t="shared" si="364"/>
        <v>0.64699607939230575</v>
      </c>
      <c r="W981" s="1"/>
      <c r="X981" s="17">
        <f t="shared" si="365"/>
        <v>545.60441995143913</v>
      </c>
      <c r="Y981" s="18">
        <f t="shared" si="366"/>
        <v>1648.1806912014345</v>
      </c>
      <c r="Z981" s="2">
        <f t="shared" si="367"/>
        <v>518.32419895386715</v>
      </c>
      <c r="AA981" s="18">
        <f t="shared" si="368"/>
        <v>1565.7716566413626</v>
      </c>
      <c r="AB981" s="2">
        <f t="shared" si="369"/>
        <v>-192.92944493394256</v>
      </c>
      <c r="AC981" s="2">
        <f t="shared" si="370"/>
        <v>156.57716566413626</v>
      </c>
      <c r="AD981" s="2">
        <f t="shared" si="371"/>
        <v>518.32419895386715</v>
      </c>
      <c r="AE981" s="2">
        <f t="shared" si="372"/>
        <v>-1000</v>
      </c>
      <c r="AF981" s="5">
        <f t="shared" si="373"/>
        <v>0.54</v>
      </c>
      <c r="AG981" s="5">
        <f t="shared" si="374"/>
        <v>-1</v>
      </c>
      <c r="AH981" s="3">
        <f t="shared" si="375"/>
        <v>201911</v>
      </c>
      <c r="AI981" s="21">
        <v>1.54</v>
      </c>
      <c r="AJ981" s="21">
        <v>2.65</v>
      </c>
      <c r="AK981" s="21">
        <v>1.55</v>
      </c>
      <c r="AL981" s="21">
        <v>2.6</v>
      </c>
      <c r="AO981">
        <f t="shared" si="376"/>
        <v>-190</v>
      </c>
      <c r="AP981">
        <f>IF(E981&lt;F981,G981,H981)</f>
        <v>30</v>
      </c>
      <c r="AQ981">
        <f>IF(E981&lt;F981,H981,G981)</f>
        <v>20</v>
      </c>
    </row>
    <row r="982" spans="2:43" x14ac:dyDescent="0.25">
      <c r="B982" s="24">
        <v>43772</v>
      </c>
      <c r="C982" s="20" t="s">
        <v>20</v>
      </c>
      <c r="D982" s="20" t="s">
        <v>29</v>
      </c>
      <c r="E982" s="2">
        <v>200</v>
      </c>
      <c r="F982" s="2">
        <v>-243.9024390243903</v>
      </c>
      <c r="G982">
        <v>26</v>
      </c>
      <c r="H982">
        <v>23</v>
      </c>
      <c r="I982" s="9"/>
      <c r="J982" s="2" t="str">
        <f t="shared" si="377"/>
        <v>Minnesota Vikings</v>
      </c>
      <c r="K982" s="2" t="str">
        <f t="shared" si="378"/>
        <v>Kansas City Chiefs</v>
      </c>
      <c r="L982" s="17">
        <f t="shared" si="379"/>
        <v>-243.9024390243903</v>
      </c>
      <c r="M982" s="18">
        <f t="shared" si="380"/>
        <v>200</v>
      </c>
      <c r="N982" s="4">
        <f t="shared" si="358"/>
        <v>1.5</v>
      </c>
      <c r="O982" s="4">
        <f t="shared" si="359"/>
        <v>2.7</v>
      </c>
      <c r="P982" s="4"/>
      <c r="Q982" s="4"/>
      <c r="R982" s="1">
        <f t="shared" si="360"/>
        <v>0.66666666666666663</v>
      </c>
      <c r="S982" s="1">
        <f t="shared" si="361"/>
        <v>0.37037037037037035</v>
      </c>
      <c r="T982" s="1">
        <f t="shared" si="362"/>
        <v>3.5714285714285587E-2</v>
      </c>
      <c r="U982" s="1">
        <f t="shared" si="363"/>
        <v>0.14814814814814814</v>
      </c>
      <c r="V982" s="1">
        <f t="shared" si="364"/>
        <v>0.65914814814814815</v>
      </c>
      <c r="W982" s="1"/>
      <c r="X982" s="17">
        <f t="shared" si="365"/>
        <v>517.10962521773342</v>
      </c>
      <c r="Y982" s="18">
        <f t="shared" si="366"/>
        <v>1734.0124117028765</v>
      </c>
      <c r="Z982" s="2">
        <f t="shared" si="367"/>
        <v>491.25414395684675</v>
      </c>
      <c r="AA982" s="18">
        <f t="shared" si="368"/>
        <v>1647.3117911177326</v>
      </c>
      <c r="AB982" s="2">
        <f t="shared" si="369"/>
        <v>-203.56062382403903</v>
      </c>
      <c r="AC982" s="2">
        <f t="shared" si="370"/>
        <v>164.73117911177326</v>
      </c>
      <c r="AD982" s="2">
        <f t="shared" si="371"/>
        <v>-1000</v>
      </c>
      <c r="AE982" s="2">
        <f t="shared" si="372"/>
        <v>1647.3117911177326</v>
      </c>
      <c r="AF982" s="5">
        <f t="shared" si="373"/>
        <v>-1</v>
      </c>
      <c r="AG982" s="5">
        <f t="shared" si="374"/>
        <v>1.7000000000000002</v>
      </c>
      <c r="AH982" s="3">
        <f t="shared" si="375"/>
        <v>201911</v>
      </c>
      <c r="AI982" s="21">
        <v>2.7</v>
      </c>
      <c r="AJ982" s="21">
        <v>1.5</v>
      </c>
      <c r="AK982" s="21">
        <v>3</v>
      </c>
      <c r="AL982" s="21">
        <v>1.41</v>
      </c>
      <c r="AO982">
        <f t="shared" si="376"/>
        <v>-300</v>
      </c>
      <c r="AP982">
        <f>IF(E982&lt;F982,G982,H982)</f>
        <v>23</v>
      </c>
      <c r="AQ982">
        <f>IF(E982&lt;F982,H982,G982)</f>
        <v>26</v>
      </c>
    </row>
    <row r="983" spans="2:43" x14ac:dyDescent="0.25">
      <c r="B983" s="24">
        <v>43772</v>
      </c>
      <c r="C983" s="20" t="s">
        <v>30</v>
      </c>
      <c r="D983" s="20" t="s">
        <v>42</v>
      </c>
      <c r="E983" s="2">
        <v>154.99999999999997</v>
      </c>
      <c r="F983" s="2">
        <v>-175.43859649122805</v>
      </c>
      <c r="G983">
        <v>26</v>
      </c>
      <c r="H983">
        <v>18</v>
      </c>
      <c r="I983" s="9"/>
      <c r="J983" s="2" t="str">
        <f t="shared" si="377"/>
        <v>New York Jets</v>
      </c>
      <c r="K983" s="2" t="str">
        <f t="shared" si="378"/>
        <v>Miami Dolphins</v>
      </c>
      <c r="L983" s="17">
        <f t="shared" si="379"/>
        <v>-175.43859649122805</v>
      </c>
      <c r="M983" s="18">
        <f t="shared" si="380"/>
        <v>154.99999999999997</v>
      </c>
      <c r="N983" s="4">
        <f t="shared" si="358"/>
        <v>1.45</v>
      </c>
      <c r="O983" s="4">
        <f t="shared" si="359"/>
        <v>2.8</v>
      </c>
      <c r="P983" s="4"/>
      <c r="Q983" s="4"/>
      <c r="R983" s="1">
        <f t="shared" si="360"/>
        <v>0.68965517241379315</v>
      </c>
      <c r="S983" s="1">
        <f t="shared" si="361"/>
        <v>0.35714285714285715</v>
      </c>
      <c r="T983" s="1">
        <f t="shared" si="362"/>
        <v>4.4705882352941262E-2</v>
      </c>
      <c r="U983" s="1">
        <f t="shared" si="363"/>
        <v>0.166256157635468</v>
      </c>
      <c r="V983" s="1">
        <f t="shared" si="364"/>
        <v>0.67725615763546798</v>
      </c>
      <c r="W983" s="1"/>
      <c r="X983" s="17">
        <f t="shared" si="365"/>
        <v>476.54619116545314</v>
      </c>
      <c r="Y983" s="18">
        <f t="shared" si="366"/>
        <v>1872.3757127156628</v>
      </c>
      <c r="Z983" s="2">
        <f t="shared" si="367"/>
        <v>452.71888160718044</v>
      </c>
      <c r="AA983" s="18">
        <f t="shared" si="368"/>
        <v>1778.7569270798795</v>
      </c>
      <c r="AB983" s="2">
        <f t="shared" si="369"/>
        <v>-220.88762820095712</v>
      </c>
      <c r="AC983" s="2">
        <f t="shared" si="370"/>
        <v>177.87569270798795</v>
      </c>
      <c r="AD983" s="2">
        <f t="shared" si="371"/>
        <v>-1000</v>
      </c>
      <c r="AE983" s="2">
        <f t="shared" si="372"/>
        <v>1778.7569270798795</v>
      </c>
      <c r="AF983" s="5">
        <f t="shared" si="373"/>
        <v>-1</v>
      </c>
      <c r="AG983" s="5">
        <f t="shared" si="374"/>
        <v>1.7999999999999998</v>
      </c>
      <c r="AH983" s="3">
        <f t="shared" si="375"/>
        <v>201911</v>
      </c>
      <c r="AI983" s="21">
        <v>2.8</v>
      </c>
      <c r="AJ983" s="21">
        <v>1.45</v>
      </c>
      <c r="AK983" s="21">
        <v>2.5499999999999998</v>
      </c>
      <c r="AL983" s="21">
        <v>1.57</v>
      </c>
      <c r="AO983">
        <f t="shared" si="376"/>
        <v>-180</v>
      </c>
      <c r="AP983">
        <f>IF(E983&lt;F983,G983,H983)</f>
        <v>18</v>
      </c>
      <c r="AQ983">
        <f>IF(E983&lt;F983,H983,G983)</f>
        <v>26</v>
      </c>
    </row>
    <row r="984" spans="2:43" x14ac:dyDescent="0.25">
      <c r="B984" s="24">
        <v>43772</v>
      </c>
      <c r="C984" s="20" t="s">
        <v>19</v>
      </c>
      <c r="D984" s="20" t="s">
        <v>37</v>
      </c>
      <c r="E984" s="2">
        <v>-243.9024390243903</v>
      </c>
      <c r="F984" s="2">
        <v>200</v>
      </c>
      <c r="G984">
        <v>22</v>
      </c>
      <c r="H984">
        <v>14</v>
      </c>
      <c r="I984" s="9"/>
      <c r="J984" s="2" t="str">
        <f t="shared" si="377"/>
        <v>Philadelphia Eagles</v>
      </c>
      <c r="K984" s="2" t="str">
        <f t="shared" si="378"/>
        <v>Chicago Bears</v>
      </c>
      <c r="L984" s="17">
        <f t="shared" si="379"/>
        <v>-243.9024390243903</v>
      </c>
      <c r="M984" s="18">
        <f t="shared" si="380"/>
        <v>200</v>
      </c>
      <c r="N984" s="4">
        <f t="shared" si="358"/>
        <v>1.43</v>
      </c>
      <c r="O984" s="4">
        <f t="shared" si="359"/>
        <v>2.9</v>
      </c>
      <c r="P984" s="4"/>
      <c r="Q984" s="4"/>
      <c r="R984" s="1">
        <f t="shared" si="360"/>
        <v>0.69930069930069938</v>
      </c>
      <c r="S984" s="1">
        <f t="shared" si="361"/>
        <v>0.34482758620689657</v>
      </c>
      <c r="T984" s="1">
        <f t="shared" si="362"/>
        <v>4.2263279445727608E-2</v>
      </c>
      <c r="U984" s="1">
        <f t="shared" si="363"/>
        <v>0.1772365565469014</v>
      </c>
      <c r="V984" s="1">
        <f t="shared" si="364"/>
        <v>0.68823655654690141</v>
      </c>
      <c r="W984" s="1"/>
      <c r="X984" s="17">
        <f t="shared" si="365"/>
        <v>452.98878777569371</v>
      </c>
      <c r="Y984" s="18">
        <f t="shared" si="366"/>
        <v>1963.0773393846457</v>
      </c>
      <c r="Z984" s="2">
        <f t="shared" si="367"/>
        <v>430.33934838690902</v>
      </c>
      <c r="AA984" s="18">
        <f t="shared" si="368"/>
        <v>1864.9234724154132</v>
      </c>
      <c r="AB984" s="2">
        <f t="shared" si="369"/>
        <v>-232.37475349358971</v>
      </c>
      <c r="AC984" s="2">
        <f t="shared" si="370"/>
        <v>186.49234724154132</v>
      </c>
      <c r="AD984" s="2">
        <f t="shared" si="371"/>
        <v>430.33934838690902</v>
      </c>
      <c r="AE984" s="2">
        <f t="shared" si="372"/>
        <v>-1000</v>
      </c>
      <c r="AF984" s="5">
        <f t="shared" si="373"/>
        <v>0.42999999999999994</v>
      </c>
      <c r="AG984" s="5">
        <f t="shared" si="374"/>
        <v>-1</v>
      </c>
      <c r="AH984" s="3">
        <f t="shared" si="375"/>
        <v>201911</v>
      </c>
      <c r="AI984" s="21">
        <v>1.43</v>
      </c>
      <c r="AJ984" s="21">
        <v>2.9</v>
      </c>
      <c r="AK984" s="21">
        <v>1.41</v>
      </c>
      <c r="AL984" s="21">
        <v>3</v>
      </c>
      <c r="AO984">
        <f t="shared" si="376"/>
        <v>-300</v>
      </c>
      <c r="AP984">
        <f>IF(E984&lt;F984,G984,H984)</f>
        <v>22</v>
      </c>
      <c r="AQ984">
        <f>IF(E984&lt;F984,H984,G984)</f>
        <v>14</v>
      </c>
    </row>
    <row r="985" spans="2:43" x14ac:dyDescent="0.25">
      <c r="B985" s="24">
        <v>43772</v>
      </c>
      <c r="C985" s="20" t="s">
        <v>45</v>
      </c>
      <c r="D985" s="20" t="s">
        <v>39</v>
      </c>
      <c r="E985" s="2">
        <v>-125</v>
      </c>
      <c r="F985" s="2">
        <v>104.99999999999999</v>
      </c>
      <c r="G985">
        <v>26</v>
      </c>
      <c r="H985">
        <v>24</v>
      </c>
      <c r="I985" s="9"/>
      <c r="J985" s="2" t="str">
        <f t="shared" si="377"/>
        <v>Pittsburgh Steelers</v>
      </c>
      <c r="K985" s="2" t="str">
        <f t="shared" si="378"/>
        <v>Indianapolis Colts</v>
      </c>
      <c r="L985" s="17">
        <f t="shared" si="379"/>
        <v>-125</v>
      </c>
      <c r="M985" s="18">
        <f t="shared" si="380"/>
        <v>104.99999999999999</v>
      </c>
      <c r="N985" s="4">
        <f t="shared" si="358"/>
        <v>1.95</v>
      </c>
      <c r="O985" s="4">
        <f t="shared" si="359"/>
        <v>1.86</v>
      </c>
      <c r="P985" s="4"/>
      <c r="Q985" s="4"/>
      <c r="R985" s="1">
        <f t="shared" si="360"/>
        <v>0.51282051282051289</v>
      </c>
      <c r="S985" s="1">
        <f t="shared" si="361"/>
        <v>0.5376344086021505</v>
      </c>
      <c r="T985" s="1">
        <f t="shared" si="362"/>
        <v>4.8031496062992063E-2</v>
      </c>
      <c r="U985" s="1">
        <f t="shared" si="363"/>
        <v>1.2406947890818809E-2</v>
      </c>
      <c r="V985" s="1">
        <f t="shared" si="364"/>
        <v>0.4985930521091812</v>
      </c>
      <c r="W985" s="1"/>
      <c r="X985" s="17">
        <f t="shared" si="365"/>
        <v>1005.6436722688655</v>
      </c>
      <c r="Y985" s="18">
        <f t="shared" si="366"/>
        <v>906.79748033936153</v>
      </c>
      <c r="Z985" s="2">
        <f t="shared" si="367"/>
        <v>955.36148865542225</v>
      </c>
      <c r="AA985" s="18">
        <f t="shared" si="368"/>
        <v>861.45760632239342</v>
      </c>
      <c r="AB985" s="2">
        <f t="shared" si="369"/>
        <v>-104.67242105471533</v>
      </c>
      <c r="AC985" s="2">
        <f t="shared" si="370"/>
        <v>-116.08232287472057</v>
      </c>
      <c r="AD985" s="2">
        <f t="shared" si="371"/>
        <v>955.36148865542225</v>
      </c>
      <c r="AE985" s="2">
        <f t="shared" si="372"/>
        <v>-1000</v>
      </c>
      <c r="AF985" s="5">
        <f t="shared" si="373"/>
        <v>0.95</v>
      </c>
      <c r="AG985" s="5">
        <f t="shared" si="374"/>
        <v>-1</v>
      </c>
      <c r="AH985" s="3">
        <f t="shared" si="375"/>
        <v>201911</v>
      </c>
      <c r="AI985" s="21">
        <v>1.95</v>
      </c>
      <c r="AJ985" s="21">
        <v>1.86</v>
      </c>
      <c r="AK985" s="21">
        <v>1.8</v>
      </c>
      <c r="AL985" s="21">
        <v>2.0499999999999998</v>
      </c>
      <c r="AO985">
        <f t="shared" si="376"/>
        <v>-130</v>
      </c>
      <c r="AP985">
        <f>IF(E985&lt;F985,G985,H985)</f>
        <v>26</v>
      </c>
      <c r="AQ985">
        <f>IF(E985&lt;F985,H985,G985)</f>
        <v>24</v>
      </c>
    </row>
    <row r="986" spans="2:43" x14ac:dyDescent="0.25">
      <c r="B986" s="24">
        <v>43772</v>
      </c>
      <c r="C986" s="20" t="s">
        <v>26</v>
      </c>
      <c r="D986" s="20" t="s">
        <v>40</v>
      </c>
      <c r="E986" s="2">
        <v>-116.27906976744185</v>
      </c>
      <c r="F986" s="2">
        <v>-105.26315789473685</v>
      </c>
      <c r="G986">
        <v>3</v>
      </c>
      <c r="H986">
        <v>26</v>
      </c>
      <c r="I986" s="9"/>
      <c r="J986" s="2" t="str">
        <f t="shared" si="377"/>
        <v>Jacksonville Jaguars</v>
      </c>
      <c r="K986" s="2" t="str">
        <f t="shared" si="378"/>
        <v>Houston Texans</v>
      </c>
      <c r="L986" s="17">
        <f t="shared" si="379"/>
        <v>-116.27906976744185</v>
      </c>
      <c r="M986" s="18">
        <f t="shared" si="380"/>
        <v>-105.26315789473685</v>
      </c>
      <c r="N986" s="4">
        <f t="shared" si="358"/>
        <v>2.2000000000000002</v>
      </c>
      <c r="O986" s="4">
        <f t="shared" si="359"/>
        <v>1.71</v>
      </c>
      <c r="P986" s="4"/>
      <c r="Q986" s="4"/>
      <c r="R986" s="1">
        <f t="shared" si="360"/>
        <v>0.45454545454545453</v>
      </c>
      <c r="S986" s="1">
        <f t="shared" si="361"/>
        <v>0.58479532163742687</v>
      </c>
      <c r="T986" s="1">
        <f t="shared" si="362"/>
        <v>3.7851662404092101E-2</v>
      </c>
      <c r="U986" s="1">
        <f t="shared" si="363"/>
        <v>6.5124933545986169E-2</v>
      </c>
      <c r="V986" s="1">
        <f t="shared" si="364"/>
        <v>0.44587506645401387</v>
      </c>
      <c r="W986" s="1"/>
      <c r="X986" s="17">
        <f t="shared" si="365"/>
        <v>1242.7807142320592</v>
      </c>
      <c r="Y986" s="18">
        <f t="shared" si="366"/>
        <v>731.5297219847937</v>
      </c>
      <c r="Z986" s="2">
        <f t="shared" si="367"/>
        <v>1180.6416785204563</v>
      </c>
      <c r="AA986" s="18">
        <f t="shared" si="368"/>
        <v>694.95323588555402</v>
      </c>
      <c r="AB986" s="2">
        <f t="shared" si="369"/>
        <v>118.06416785204563</v>
      </c>
      <c r="AC986" s="2">
        <f t="shared" si="370"/>
        <v>-143.89457424796876</v>
      </c>
      <c r="AD986" s="2">
        <f t="shared" si="371"/>
        <v>-1000</v>
      </c>
      <c r="AE986" s="2">
        <f t="shared" si="372"/>
        <v>694.95323588555402</v>
      </c>
      <c r="AF986" s="5">
        <f t="shared" si="373"/>
        <v>-1</v>
      </c>
      <c r="AG986" s="5">
        <f t="shared" si="374"/>
        <v>0.71</v>
      </c>
      <c r="AH986" s="3">
        <f t="shared" si="375"/>
        <v>201911</v>
      </c>
      <c r="AI986" s="21">
        <v>2.2000000000000002</v>
      </c>
      <c r="AJ986" s="21">
        <v>1.71</v>
      </c>
      <c r="AK986" s="21">
        <v>1.86</v>
      </c>
      <c r="AL986" s="21">
        <v>1.95</v>
      </c>
      <c r="AO986">
        <f t="shared" si="376"/>
        <v>-120</v>
      </c>
      <c r="AP986">
        <f>IF(E986&lt;F986,G986,H986)</f>
        <v>3</v>
      </c>
      <c r="AQ986">
        <f>IF(E986&lt;F986,H986,G986)</f>
        <v>26</v>
      </c>
    </row>
    <row r="987" spans="2:43" x14ac:dyDescent="0.25">
      <c r="B987" s="24">
        <v>43769</v>
      </c>
      <c r="C987" s="20" t="s">
        <v>48</v>
      </c>
      <c r="D987" s="20" t="s">
        <v>22</v>
      </c>
      <c r="E987" s="2">
        <v>375</v>
      </c>
      <c r="F987" s="2">
        <v>-500.00000000000011</v>
      </c>
      <c r="G987">
        <v>25</v>
      </c>
      <c r="H987">
        <v>28</v>
      </c>
      <c r="I987" s="9"/>
      <c r="J987" s="2" t="str">
        <f t="shared" si="377"/>
        <v>San Francisco 49ers</v>
      </c>
      <c r="K987" s="2" t="str">
        <f t="shared" si="378"/>
        <v>Arizona Cardinals</v>
      </c>
      <c r="L987" s="17">
        <f t="shared" si="379"/>
        <v>-500.00000000000011</v>
      </c>
      <c r="M987" s="18">
        <f t="shared" si="380"/>
        <v>375</v>
      </c>
      <c r="N987" s="4">
        <f t="shared" si="358"/>
        <v>1.27</v>
      </c>
      <c r="O987" s="4">
        <f t="shared" si="359"/>
        <v>3.9</v>
      </c>
      <c r="P987" s="4"/>
      <c r="Q987" s="4"/>
      <c r="R987" s="1">
        <f t="shared" si="360"/>
        <v>0.78740157480314954</v>
      </c>
      <c r="S987" s="1">
        <f t="shared" si="361"/>
        <v>0.25641025641025644</v>
      </c>
      <c r="T987" s="1">
        <f t="shared" si="362"/>
        <v>4.1972920696324856E-2</v>
      </c>
      <c r="U987" s="1">
        <f t="shared" si="363"/>
        <v>0.26549565919644658</v>
      </c>
      <c r="V987" s="1">
        <f t="shared" si="364"/>
        <v>0.77649565919644659</v>
      </c>
      <c r="W987" s="1"/>
      <c r="X987" s="17">
        <f t="shared" si="365"/>
        <v>287.83720572867844</v>
      </c>
      <c r="Y987" s="18">
        <f t="shared" si="366"/>
        <v>2959.4718041984102</v>
      </c>
      <c r="Z987" s="2">
        <f t="shared" si="367"/>
        <v>273.4453454422445</v>
      </c>
      <c r="AA987" s="18">
        <f t="shared" si="368"/>
        <v>2811.4982139884896</v>
      </c>
      <c r="AB987" s="2">
        <f t="shared" si="369"/>
        <v>-365.70379297650692</v>
      </c>
      <c r="AC987" s="2">
        <f t="shared" si="370"/>
        <v>281.14982139884899</v>
      </c>
      <c r="AD987" s="2">
        <f t="shared" si="371"/>
        <v>273.4453454422445</v>
      </c>
      <c r="AE987" s="2">
        <f t="shared" si="372"/>
        <v>-1000</v>
      </c>
      <c r="AF987" s="5">
        <f t="shared" si="373"/>
        <v>0.27</v>
      </c>
      <c r="AG987" s="5">
        <f t="shared" si="374"/>
        <v>-1</v>
      </c>
      <c r="AH987" s="3">
        <f t="shared" si="375"/>
        <v>201910</v>
      </c>
      <c r="AI987" s="21">
        <v>3.9</v>
      </c>
      <c r="AJ987" s="21">
        <v>1.27</v>
      </c>
      <c r="AK987" s="21">
        <v>4.75</v>
      </c>
      <c r="AL987" s="21">
        <v>1.2</v>
      </c>
      <c r="AO987">
        <f t="shared" si="376"/>
        <v>-500</v>
      </c>
      <c r="AP987">
        <f>IF(E987&lt;F987,G987,H987)</f>
        <v>28</v>
      </c>
      <c r="AQ987">
        <f>IF(E987&lt;F987,H987,G987)</f>
        <v>25</v>
      </c>
    </row>
    <row r="988" spans="2:43" x14ac:dyDescent="0.25">
      <c r="B988" s="24">
        <v>43766</v>
      </c>
      <c r="C988" s="20" t="s">
        <v>45</v>
      </c>
      <c r="D988" s="20" t="s">
        <v>30</v>
      </c>
      <c r="E988" s="2">
        <v>-833.33333333333258</v>
      </c>
      <c r="F988" s="2">
        <v>550</v>
      </c>
      <c r="G988">
        <v>27</v>
      </c>
      <c r="H988">
        <v>14</v>
      </c>
      <c r="I988" s="9"/>
      <c r="J988" s="2" t="str">
        <f t="shared" si="377"/>
        <v>Pittsburgh Steelers</v>
      </c>
      <c r="K988" s="2" t="str">
        <f t="shared" si="378"/>
        <v>Miami Dolphins</v>
      </c>
      <c r="L988" s="17">
        <f t="shared" si="379"/>
        <v>-833.33333333333258</v>
      </c>
      <c r="M988" s="18">
        <f t="shared" si="380"/>
        <v>550</v>
      </c>
      <c r="N988" s="4">
        <f t="shared" si="358"/>
        <v>1.1200000000000001</v>
      </c>
      <c r="O988" s="4">
        <f t="shared" si="359"/>
        <v>6.5</v>
      </c>
      <c r="P988" s="4"/>
      <c r="Q988" s="4"/>
      <c r="R988" s="1">
        <f t="shared" si="360"/>
        <v>0.89285714285714279</v>
      </c>
      <c r="S988" s="1">
        <f t="shared" si="361"/>
        <v>0.15384615384615385</v>
      </c>
      <c r="T988" s="1">
        <f t="shared" si="362"/>
        <v>4.4619422572178324E-2</v>
      </c>
      <c r="U988" s="1">
        <f t="shared" si="363"/>
        <v>0.36950549450549447</v>
      </c>
      <c r="V988" s="1">
        <f t="shared" si="364"/>
        <v>0.88050549450549442</v>
      </c>
      <c r="W988" s="1"/>
      <c r="X988" s="17">
        <f t="shared" si="365"/>
        <v>135.71125477373158</v>
      </c>
      <c r="Y988" s="18">
        <f t="shared" si="366"/>
        <v>5488.6896490044255</v>
      </c>
      <c r="Z988" s="2">
        <f t="shared" si="367"/>
        <v>128.92569203504499</v>
      </c>
      <c r="AA988" s="18">
        <f t="shared" si="368"/>
        <v>5214.2551665542042</v>
      </c>
      <c r="AB988" s="2">
        <f t="shared" si="369"/>
        <v>-775.64059127033954</v>
      </c>
      <c r="AC988" s="2">
        <f t="shared" si="370"/>
        <v>521.42551665542044</v>
      </c>
      <c r="AD988" s="2">
        <f t="shared" si="371"/>
        <v>128.92569203504499</v>
      </c>
      <c r="AE988" s="2">
        <f t="shared" si="372"/>
        <v>-1000</v>
      </c>
      <c r="AF988" s="5">
        <f t="shared" si="373"/>
        <v>0.12000000000000011</v>
      </c>
      <c r="AG988" s="5">
        <f t="shared" si="374"/>
        <v>-1</v>
      </c>
      <c r="AH988" s="3">
        <f t="shared" si="375"/>
        <v>201910</v>
      </c>
      <c r="AI988" s="21">
        <v>1.1200000000000001</v>
      </c>
      <c r="AJ988" s="21">
        <v>6.5</v>
      </c>
      <c r="AK988" s="21">
        <v>1.1200000000000001</v>
      </c>
      <c r="AL988" s="21">
        <v>6.5</v>
      </c>
      <c r="AO988">
        <f t="shared" si="376"/>
        <v>-900</v>
      </c>
      <c r="AP988">
        <f>IF(E988&lt;F988,G988,H988)</f>
        <v>27</v>
      </c>
      <c r="AQ988">
        <f>IF(E988&lt;F988,H988,G988)</f>
        <v>14</v>
      </c>
    </row>
    <row r="989" spans="2:43" x14ac:dyDescent="0.25">
      <c r="B989" s="24">
        <v>43765</v>
      </c>
      <c r="C989" s="20" t="s">
        <v>20</v>
      </c>
      <c r="D989" s="20" t="s">
        <v>33</v>
      </c>
      <c r="E989" s="2">
        <v>204.99999999999997</v>
      </c>
      <c r="F989" s="2">
        <v>-250.00000000000006</v>
      </c>
      <c r="G989">
        <v>24</v>
      </c>
      <c r="H989">
        <v>31</v>
      </c>
      <c r="I989" s="9"/>
      <c r="J989" s="2" t="str">
        <f t="shared" si="377"/>
        <v>Green Bay Packers</v>
      </c>
      <c r="K989" s="2" t="str">
        <f t="shared" si="378"/>
        <v>Kansas City Chiefs</v>
      </c>
      <c r="L989" s="17">
        <f t="shared" si="379"/>
        <v>-250.00000000000006</v>
      </c>
      <c r="M989" s="18">
        <f t="shared" si="380"/>
        <v>204.99999999999997</v>
      </c>
      <c r="N989" s="4">
        <f t="shared" si="358"/>
        <v>1.58</v>
      </c>
      <c r="O989" s="4">
        <f t="shared" si="359"/>
        <v>2.5</v>
      </c>
      <c r="P989" s="4"/>
      <c r="Q989" s="4"/>
      <c r="R989" s="1">
        <f t="shared" si="360"/>
        <v>0.63291139240506322</v>
      </c>
      <c r="S989" s="1">
        <f t="shared" si="361"/>
        <v>0.4</v>
      </c>
      <c r="T989" s="1">
        <f t="shared" si="362"/>
        <v>3.1862745098039214E-2</v>
      </c>
      <c r="U989" s="1">
        <f t="shared" si="363"/>
        <v>0.1164556962025316</v>
      </c>
      <c r="V989" s="1">
        <f t="shared" si="364"/>
        <v>0.62745569620253161</v>
      </c>
      <c r="W989" s="1"/>
      <c r="X989" s="17">
        <f t="shared" si="365"/>
        <v>593.73802174746322</v>
      </c>
      <c r="Y989" s="18">
        <f t="shared" si="366"/>
        <v>1520.5870888415161</v>
      </c>
      <c r="Z989" s="2">
        <f t="shared" si="367"/>
        <v>564.05112066009008</v>
      </c>
      <c r="AA989" s="18">
        <f t="shared" si="368"/>
        <v>1444.5577343994403</v>
      </c>
      <c r="AB989" s="2">
        <f t="shared" si="369"/>
        <v>-177.28889516782337</v>
      </c>
      <c r="AC989" s="2">
        <f t="shared" si="370"/>
        <v>144.45577343994404</v>
      </c>
      <c r="AD989" s="2">
        <f t="shared" si="371"/>
        <v>564.05112066009008</v>
      </c>
      <c r="AE989" s="2">
        <f t="shared" si="372"/>
        <v>-1000</v>
      </c>
      <c r="AF989" s="5">
        <f t="shared" si="373"/>
        <v>0.58000000000000007</v>
      </c>
      <c r="AG989" s="5">
        <f t="shared" si="374"/>
        <v>-1</v>
      </c>
      <c r="AH989" s="3">
        <f t="shared" si="375"/>
        <v>201910</v>
      </c>
      <c r="AI989" s="21">
        <v>2.5</v>
      </c>
      <c r="AJ989" s="21">
        <v>1.58</v>
      </c>
      <c r="AK989" s="21">
        <v>3.05</v>
      </c>
      <c r="AL989" s="21">
        <v>1.4</v>
      </c>
      <c r="AO989">
        <f t="shared" si="376"/>
        <v>-300</v>
      </c>
      <c r="AP989">
        <f>IF(E989&lt;F989,G989,H989)</f>
        <v>31</v>
      </c>
      <c r="AQ989">
        <f>IF(E989&lt;F989,H989,G989)</f>
        <v>24</v>
      </c>
    </row>
    <row r="990" spans="2:43" x14ac:dyDescent="0.25">
      <c r="B990" s="24">
        <v>43765</v>
      </c>
      <c r="C990" s="20" t="s">
        <v>39</v>
      </c>
      <c r="D990" s="20" t="s">
        <v>38</v>
      </c>
      <c r="E990" s="2">
        <v>-263.1578947368422</v>
      </c>
      <c r="F990" s="2">
        <v>215</v>
      </c>
      <c r="G990">
        <v>15</v>
      </c>
      <c r="H990">
        <v>13</v>
      </c>
      <c r="I990" s="9"/>
      <c r="J990" s="2" t="str">
        <f t="shared" si="377"/>
        <v>Indianapolis Colts</v>
      </c>
      <c r="K990" s="2" t="str">
        <f t="shared" si="378"/>
        <v>Denver Broncos</v>
      </c>
      <c r="L990" s="17">
        <f t="shared" si="379"/>
        <v>-263.1578947368422</v>
      </c>
      <c r="M990" s="18">
        <f t="shared" si="380"/>
        <v>215</v>
      </c>
      <c r="N990" s="4">
        <f t="shared" si="358"/>
        <v>1.35</v>
      </c>
      <c r="O990" s="4">
        <f t="shared" si="359"/>
        <v>3.3</v>
      </c>
      <c r="P990" s="4"/>
      <c r="Q990" s="4"/>
      <c r="R990" s="1">
        <f t="shared" si="360"/>
        <v>0.7407407407407407</v>
      </c>
      <c r="S990" s="1">
        <f t="shared" si="361"/>
        <v>0.30303030303030304</v>
      </c>
      <c r="T990" s="1">
        <f t="shared" si="362"/>
        <v>4.1935483870967794E-2</v>
      </c>
      <c r="U990" s="1">
        <f t="shared" si="363"/>
        <v>0.21885521885521883</v>
      </c>
      <c r="V990" s="1">
        <f t="shared" si="364"/>
        <v>0.72985521885521887</v>
      </c>
      <c r="W990" s="1"/>
      <c r="X990" s="17">
        <f t="shared" si="365"/>
        <v>370.13475298361828</v>
      </c>
      <c r="Y990" s="18">
        <f t="shared" si="366"/>
        <v>2363.8563841328437</v>
      </c>
      <c r="Z990" s="2">
        <f t="shared" si="367"/>
        <v>351.62801533443735</v>
      </c>
      <c r="AA990" s="18">
        <f t="shared" si="368"/>
        <v>2245.6635649262016</v>
      </c>
      <c r="AB990" s="2">
        <f t="shared" si="369"/>
        <v>-284.39144675343596</v>
      </c>
      <c r="AC990" s="2">
        <f t="shared" si="370"/>
        <v>224.56635649262017</v>
      </c>
      <c r="AD990" s="2">
        <f t="shared" si="371"/>
        <v>351.62801533443735</v>
      </c>
      <c r="AE990" s="2">
        <f t="shared" si="372"/>
        <v>-1000</v>
      </c>
      <c r="AF990" s="5">
        <f t="shared" si="373"/>
        <v>0.35000000000000009</v>
      </c>
      <c r="AG990" s="5">
        <f t="shared" si="374"/>
        <v>-1</v>
      </c>
      <c r="AH990" s="3">
        <f t="shared" si="375"/>
        <v>201910</v>
      </c>
      <c r="AI990" s="21">
        <v>1.35</v>
      </c>
      <c r="AJ990" s="21">
        <v>3.3</v>
      </c>
      <c r="AK990" s="21">
        <v>1.38</v>
      </c>
      <c r="AL990" s="21">
        <v>3.15</v>
      </c>
      <c r="AO990">
        <f t="shared" si="376"/>
        <v>-300</v>
      </c>
      <c r="AP990">
        <f>IF(E990&lt;F990,G990,H990)</f>
        <v>15</v>
      </c>
      <c r="AQ990">
        <f>IF(E990&lt;F990,H990,G990)</f>
        <v>13</v>
      </c>
    </row>
    <row r="991" spans="2:43" x14ac:dyDescent="0.25">
      <c r="B991" s="24">
        <v>43765</v>
      </c>
      <c r="C991" s="20" t="s">
        <v>36</v>
      </c>
      <c r="D991" s="20" t="s">
        <v>46</v>
      </c>
      <c r="E991" s="2">
        <v>-454.54545454545462</v>
      </c>
      <c r="F991" s="2">
        <v>350</v>
      </c>
      <c r="G991">
        <v>27</v>
      </c>
      <c r="H991">
        <v>13</v>
      </c>
      <c r="I991" s="9"/>
      <c r="J991" s="2" t="str">
        <f t="shared" si="377"/>
        <v>New England Patriots</v>
      </c>
      <c r="K991" s="2" t="str">
        <f t="shared" si="378"/>
        <v>Cleveland Browns</v>
      </c>
      <c r="L991" s="17">
        <f t="shared" si="379"/>
        <v>-454.54545454545462</v>
      </c>
      <c r="M991" s="18">
        <f t="shared" si="380"/>
        <v>350</v>
      </c>
      <c r="N991" s="4">
        <f t="shared" si="358"/>
        <v>1.22</v>
      </c>
      <c r="O991" s="4">
        <f t="shared" si="359"/>
        <v>4.5</v>
      </c>
      <c r="P991" s="4"/>
      <c r="Q991" s="4"/>
      <c r="R991" s="1">
        <f t="shared" si="360"/>
        <v>0.81967213114754101</v>
      </c>
      <c r="S991" s="1">
        <f t="shared" si="361"/>
        <v>0.22222222222222221</v>
      </c>
      <c r="T991" s="1">
        <f t="shared" si="362"/>
        <v>4.0209790209790097E-2</v>
      </c>
      <c r="U991" s="1">
        <f t="shared" si="363"/>
        <v>0.2987249544626594</v>
      </c>
      <c r="V991" s="1">
        <f t="shared" si="364"/>
        <v>0.80972495446265946</v>
      </c>
      <c r="W991" s="1"/>
      <c r="X991" s="17">
        <f t="shared" si="365"/>
        <v>234.98725646118768</v>
      </c>
      <c r="Y991" s="18">
        <f t="shared" si="366"/>
        <v>3526.591123964678</v>
      </c>
      <c r="Z991" s="2">
        <f t="shared" si="367"/>
        <v>223.2378936381283</v>
      </c>
      <c r="AA991" s="18">
        <f t="shared" si="368"/>
        <v>3350.2615677664439</v>
      </c>
      <c r="AB991" s="2">
        <f t="shared" si="369"/>
        <v>-447.95262296329213</v>
      </c>
      <c r="AC991" s="2">
        <f t="shared" si="370"/>
        <v>335.02615677664437</v>
      </c>
      <c r="AD991" s="2">
        <f t="shared" si="371"/>
        <v>223.2378936381283</v>
      </c>
      <c r="AE991" s="2">
        <f t="shared" si="372"/>
        <v>-1000</v>
      </c>
      <c r="AF991" s="5">
        <f t="shared" si="373"/>
        <v>0.21999999999999997</v>
      </c>
      <c r="AG991" s="5">
        <f t="shared" si="374"/>
        <v>-1</v>
      </c>
      <c r="AH991" s="3">
        <f t="shared" si="375"/>
        <v>201910</v>
      </c>
      <c r="AI991" s="21">
        <v>1.22</v>
      </c>
      <c r="AJ991" s="21">
        <v>4.5</v>
      </c>
      <c r="AK991" s="21">
        <v>1.22</v>
      </c>
      <c r="AL991" s="21">
        <v>4.5</v>
      </c>
      <c r="AO991">
        <f t="shared" si="376"/>
        <v>-500</v>
      </c>
      <c r="AP991">
        <f>IF(E991&lt;F991,G991,H991)</f>
        <v>27</v>
      </c>
      <c r="AQ991">
        <f>IF(E991&lt;F991,H991,G991)</f>
        <v>13</v>
      </c>
    </row>
    <row r="992" spans="2:43" x14ac:dyDescent="0.25">
      <c r="B992" s="24">
        <v>43765</v>
      </c>
      <c r="C992" s="20" t="s">
        <v>22</v>
      </c>
      <c r="D992" s="20" t="s">
        <v>44</v>
      </c>
      <c r="E992" s="2">
        <v>-227.27272727272731</v>
      </c>
      <c r="F992" s="2">
        <v>185</v>
      </c>
      <c r="G992">
        <v>51</v>
      </c>
      <c r="H992">
        <v>13</v>
      </c>
      <c r="I992" s="9"/>
      <c r="J992" s="2" t="str">
        <f t="shared" si="377"/>
        <v>San Francisco 49ers</v>
      </c>
      <c r="K992" s="2" t="str">
        <f t="shared" si="378"/>
        <v>Carolina Panthers</v>
      </c>
      <c r="L992" s="17">
        <f t="shared" si="379"/>
        <v>-227.27272727272731</v>
      </c>
      <c r="M992" s="18">
        <f t="shared" si="380"/>
        <v>185</v>
      </c>
      <c r="N992" s="4">
        <f t="shared" si="358"/>
        <v>1.41</v>
      </c>
      <c r="O992" s="4">
        <f t="shared" si="359"/>
        <v>3</v>
      </c>
      <c r="P992" s="4"/>
      <c r="Q992" s="4"/>
      <c r="R992" s="1">
        <f t="shared" si="360"/>
        <v>0.70921985815602839</v>
      </c>
      <c r="S992" s="1">
        <f t="shared" si="361"/>
        <v>0.33333333333333331</v>
      </c>
      <c r="T992" s="1">
        <f t="shared" si="362"/>
        <v>4.0816326530612401E-2</v>
      </c>
      <c r="U992" s="1">
        <f t="shared" si="363"/>
        <v>0.18794326241134754</v>
      </c>
      <c r="V992" s="1">
        <f t="shared" si="364"/>
        <v>0.69894326241134752</v>
      </c>
      <c r="W992" s="1"/>
      <c r="X992" s="17">
        <f t="shared" si="365"/>
        <v>430.73129648608347</v>
      </c>
      <c r="Y992" s="18">
        <f t="shared" si="366"/>
        <v>2057.0269370258952</v>
      </c>
      <c r="Z992" s="2">
        <f t="shared" si="367"/>
        <v>409.19473166177926</v>
      </c>
      <c r="AA992" s="18">
        <f t="shared" si="368"/>
        <v>1954.1755901746003</v>
      </c>
      <c r="AB992" s="2">
        <f t="shared" si="369"/>
        <v>-244.3824229942804</v>
      </c>
      <c r="AC992" s="2">
        <f t="shared" si="370"/>
        <v>195.41755901746004</v>
      </c>
      <c r="AD992" s="2">
        <f t="shared" si="371"/>
        <v>409.19473166177926</v>
      </c>
      <c r="AE992" s="2">
        <f t="shared" si="372"/>
        <v>-1000</v>
      </c>
      <c r="AF992" s="5">
        <f t="shared" si="373"/>
        <v>0.40999999999999992</v>
      </c>
      <c r="AG992" s="5">
        <f t="shared" si="374"/>
        <v>-1</v>
      </c>
      <c r="AH992" s="3">
        <f t="shared" si="375"/>
        <v>201910</v>
      </c>
      <c r="AI992" s="21">
        <v>1.41</v>
      </c>
      <c r="AJ992" s="21">
        <v>3</v>
      </c>
      <c r="AK992" s="21">
        <v>1.44</v>
      </c>
      <c r="AL992" s="21">
        <v>2.85</v>
      </c>
      <c r="AO992">
        <f t="shared" si="376"/>
        <v>-300</v>
      </c>
      <c r="AP992">
        <f>IF(E992&lt;F992,G992,H992)</f>
        <v>51</v>
      </c>
      <c r="AQ992">
        <f>IF(E992&lt;F992,H992,G992)</f>
        <v>13</v>
      </c>
    </row>
    <row r="993" spans="2:43" x14ac:dyDescent="0.25">
      <c r="B993" s="24">
        <v>43765</v>
      </c>
      <c r="C993" s="20" t="s">
        <v>35</v>
      </c>
      <c r="D993" s="20" t="s">
        <v>32</v>
      </c>
      <c r="E993" s="2">
        <v>280</v>
      </c>
      <c r="F993" s="2">
        <v>-370.37037037037032</v>
      </c>
      <c r="G993">
        <v>20</v>
      </c>
      <c r="H993">
        <v>27</v>
      </c>
      <c r="I993" s="9"/>
      <c r="J993" s="2" t="str">
        <f t="shared" si="377"/>
        <v>Seattle Seahawks</v>
      </c>
      <c r="K993" s="2" t="str">
        <f t="shared" si="378"/>
        <v>Atlanta Falcons</v>
      </c>
      <c r="L993" s="17">
        <f t="shared" si="379"/>
        <v>-370.37037037037032</v>
      </c>
      <c r="M993" s="18">
        <f t="shared" si="380"/>
        <v>280</v>
      </c>
      <c r="N993" s="4">
        <f t="shared" si="358"/>
        <v>1.32</v>
      </c>
      <c r="O993" s="4">
        <f t="shared" si="359"/>
        <v>3.5</v>
      </c>
      <c r="P993" s="4"/>
      <c r="Q993" s="4"/>
      <c r="R993" s="1">
        <f t="shared" si="360"/>
        <v>0.75757575757575757</v>
      </c>
      <c r="S993" s="1">
        <f t="shared" si="361"/>
        <v>0.2857142857142857</v>
      </c>
      <c r="T993" s="1">
        <f t="shared" si="362"/>
        <v>4.1493775933610033E-2</v>
      </c>
      <c r="U993" s="1">
        <f t="shared" si="363"/>
        <v>0.23593073593073594</v>
      </c>
      <c r="V993" s="1">
        <f t="shared" si="364"/>
        <v>0.746930735930736</v>
      </c>
      <c r="W993" s="1"/>
      <c r="X993" s="17">
        <f t="shared" si="365"/>
        <v>338.81222434088107</v>
      </c>
      <c r="Y993" s="18">
        <f t="shared" si="366"/>
        <v>2560.4407248682487</v>
      </c>
      <c r="Z993" s="2">
        <f t="shared" si="367"/>
        <v>321.87161312383699</v>
      </c>
      <c r="AA993" s="18">
        <f t="shared" si="368"/>
        <v>2432.4186886248362</v>
      </c>
      <c r="AB993" s="2">
        <f t="shared" si="369"/>
        <v>-310.68288075943485</v>
      </c>
      <c r="AC993" s="2">
        <f t="shared" si="370"/>
        <v>243.24186886248361</v>
      </c>
      <c r="AD993" s="2">
        <f t="shared" si="371"/>
        <v>321.87161312383699</v>
      </c>
      <c r="AE993" s="2">
        <f t="shared" si="372"/>
        <v>-1000</v>
      </c>
      <c r="AF993" s="5">
        <f t="shared" si="373"/>
        <v>0.32000000000000006</v>
      </c>
      <c r="AG993" s="5">
        <f t="shared" si="374"/>
        <v>-1</v>
      </c>
      <c r="AH993" s="3">
        <f t="shared" si="375"/>
        <v>201910</v>
      </c>
      <c r="AI993" s="21">
        <v>3.5</v>
      </c>
      <c r="AJ993" s="21">
        <v>1.32</v>
      </c>
      <c r="AK993" s="21">
        <v>3.8</v>
      </c>
      <c r="AL993" s="21">
        <v>1.27</v>
      </c>
      <c r="AO993">
        <f t="shared" si="376"/>
        <v>-400</v>
      </c>
      <c r="AP993">
        <f>IF(E993&lt;F993,G993,H993)</f>
        <v>27</v>
      </c>
      <c r="AQ993">
        <f>IF(E993&lt;F993,H993,G993)</f>
        <v>20</v>
      </c>
    </row>
    <row r="994" spans="2:43" x14ac:dyDescent="0.25">
      <c r="B994" s="24">
        <v>43765</v>
      </c>
      <c r="C994" s="20" t="s">
        <v>24</v>
      </c>
      <c r="D994" s="20" t="s">
        <v>19</v>
      </c>
      <c r="E994" s="2">
        <v>-116.27906976744185</v>
      </c>
      <c r="F994" s="2">
        <v>-105.26315789473685</v>
      </c>
      <c r="G994">
        <v>13</v>
      </c>
      <c r="H994">
        <v>31</v>
      </c>
      <c r="I994" s="9"/>
      <c r="J994" s="2" t="str">
        <f t="shared" si="377"/>
        <v>Buffalo Bills</v>
      </c>
      <c r="K994" s="2" t="str">
        <f t="shared" si="378"/>
        <v>Philadelphia Eagles</v>
      </c>
      <c r="L994" s="17">
        <f t="shared" si="379"/>
        <v>-116.27906976744185</v>
      </c>
      <c r="M994" s="18">
        <f t="shared" si="380"/>
        <v>-105.26315789473685</v>
      </c>
      <c r="N994" s="4">
        <f t="shared" si="358"/>
        <v>1.8</v>
      </c>
      <c r="O994" s="4">
        <f t="shared" si="359"/>
        <v>2.0499999999999998</v>
      </c>
      <c r="P994" s="4"/>
      <c r="Q994" s="4"/>
      <c r="R994" s="1">
        <f t="shared" si="360"/>
        <v>0.55555555555555558</v>
      </c>
      <c r="S994" s="1">
        <f t="shared" si="361"/>
        <v>0.48780487804878053</v>
      </c>
      <c r="T994" s="1">
        <f t="shared" si="362"/>
        <v>4.1558441558441461E-2</v>
      </c>
      <c r="U994" s="1">
        <f t="shared" si="363"/>
        <v>3.3875338753387524E-2</v>
      </c>
      <c r="V994" s="1">
        <f t="shared" si="364"/>
        <v>0.54487533875338756</v>
      </c>
      <c r="W994" s="1"/>
      <c r="X994" s="17">
        <f t="shared" si="365"/>
        <v>835.28218085238643</v>
      </c>
      <c r="Y994" s="18">
        <f t="shared" si="366"/>
        <v>1090.9993667390718</v>
      </c>
      <c r="Z994" s="2">
        <f t="shared" si="367"/>
        <v>793.51807180976709</v>
      </c>
      <c r="AA994" s="18">
        <f t="shared" si="368"/>
        <v>1036.449398402118</v>
      </c>
      <c r="AB994" s="2">
        <f t="shared" si="369"/>
        <v>-126.02107444375048</v>
      </c>
      <c r="AC994" s="2">
        <f t="shared" si="370"/>
        <v>103.6449398402118</v>
      </c>
      <c r="AD994" s="2">
        <f t="shared" si="371"/>
        <v>-1000</v>
      </c>
      <c r="AE994" s="2">
        <f t="shared" si="372"/>
        <v>1036.449398402118</v>
      </c>
      <c r="AF994" s="5">
        <f t="shared" si="373"/>
        <v>-1</v>
      </c>
      <c r="AG994" s="5">
        <f t="shared" si="374"/>
        <v>1.0499999999999998</v>
      </c>
      <c r="AH994" s="3">
        <f t="shared" si="375"/>
        <v>201910</v>
      </c>
      <c r="AI994" s="21">
        <v>1.8</v>
      </c>
      <c r="AJ994" s="21">
        <v>2.0499999999999998</v>
      </c>
      <c r="AK994" s="21">
        <v>1.86</v>
      </c>
      <c r="AL994" s="21">
        <v>1.95</v>
      </c>
      <c r="AO994">
        <f t="shared" si="376"/>
        <v>-120</v>
      </c>
      <c r="AP994">
        <f>IF(E994&lt;F994,G994,H994)</f>
        <v>13</v>
      </c>
      <c r="AQ994">
        <f>IF(E994&lt;F994,H994,G994)</f>
        <v>31</v>
      </c>
    </row>
    <row r="995" spans="2:43" x14ac:dyDescent="0.25">
      <c r="B995" s="24">
        <v>43765</v>
      </c>
      <c r="C995" s="20" t="s">
        <v>37</v>
      </c>
      <c r="D995" s="20" t="s">
        <v>31</v>
      </c>
      <c r="E995" s="2">
        <v>-192.30769230769229</v>
      </c>
      <c r="F995" s="2">
        <v>167</v>
      </c>
      <c r="G995">
        <v>16</v>
      </c>
      <c r="H995">
        <v>17</v>
      </c>
      <c r="I995" s="9"/>
      <c r="J995" s="2" t="str">
        <f t="shared" si="377"/>
        <v>Chicago Bears</v>
      </c>
      <c r="K995" s="2" t="str">
        <f t="shared" si="378"/>
        <v>Los Angeles Chargers</v>
      </c>
      <c r="L995" s="17">
        <f t="shared" si="379"/>
        <v>-192.30769230769229</v>
      </c>
      <c r="M995" s="18">
        <f t="shared" si="380"/>
        <v>167</v>
      </c>
      <c r="N995" s="4">
        <f t="shared" si="358"/>
        <v>1.41</v>
      </c>
      <c r="O995" s="4">
        <f t="shared" si="359"/>
        <v>3</v>
      </c>
      <c r="P995" s="4"/>
      <c r="Q995" s="4"/>
      <c r="R995" s="1">
        <f t="shared" si="360"/>
        <v>0.70921985815602839</v>
      </c>
      <c r="S995" s="1">
        <f t="shared" si="361"/>
        <v>0.33333333333333331</v>
      </c>
      <c r="T995" s="1">
        <f t="shared" si="362"/>
        <v>4.0816326530612401E-2</v>
      </c>
      <c r="U995" s="1">
        <f t="shared" si="363"/>
        <v>0.18794326241134754</v>
      </c>
      <c r="V995" s="1">
        <f t="shared" si="364"/>
        <v>0.69894326241134752</v>
      </c>
      <c r="W995" s="1"/>
      <c r="X995" s="17">
        <f t="shared" si="365"/>
        <v>430.73129648608347</v>
      </c>
      <c r="Y995" s="18">
        <f t="shared" si="366"/>
        <v>2057.0269370258952</v>
      </c>
      <c r="Z995" s="2">
        <f t="shared" si="367"/>
        <v>409.19473166177926</v>
      </c>
      <c r="AA995" s="18">
        <f t="shared" si="368"/>
        <v>1954.1755901746003</v>
      </c>
      <c r="AB995" s="2">
        <f t="shared" si="369"/>
        <v>-244.3824229942804</v>
      </c>
      <c r="AC995" s="2">
        <f t="shared" si="370"/>
        <v>195.41755901746004</v>
      </c>
      <c r="AD995" s="2">
        <f t="shared" si="371"/>
        <v>-1000</v>
      </c>
      <c r="AE995" s="2">
        <f t="shared" si="372"/>
        <v>1954.1755901746003</v>
      </c>
      <c r="AF995" s="5">
        <f t="shared" si="373"/>
        <v>-1</v>
      </c>
      <c r="AG995" s="5">
        <f t="shared" si="374"/>
        <v>2</v>
      </c>
      <c r="AH995" s="3">
        <f t="shared" si="375"/>
        <v>201910</v>
      </c>
      <c r="AI995" s="21">
        <v>1.41</v>
      </c>
      <c r="AJ995" s="21">
        <v>3</v>
      </c>
      <c r="AK995" s="21">
        <v>1.52</v>
      </c>
      <c r="AL995" s="21">
        <v>2.67</v>
      </c>
      <c r="AO995">
        <f t="shared" si="376"/>
        <v>-200</v>
      </c>
      <c r="AP995">
        <f>IF(E995&lt;F995,G995,H995)</f>
        <v>16</v>
      </c>
      <c r="AQ995">
        <f>IF(E995&lt;F995,H995,G995)</f>
        <v>17</v>
      </c>
    </row>
    <row r="996" spans="2:43" x14ac:dyDescent="0.25">
      <c r="B996" s="24">
        <v>43765</v>
      </c>
      <c r="C996" s="20" t="s">
        <v>34</v>
      </c>
      <c r="D996" s="20" t="s">
        <v>25</v>
      </c>
      <c r="E996" s="2">
        <v>-277.77777777777771</v>
      </c>
      <c r="F996" s="2">
        <v>225</v>
      </c>
      <c r="G996">
        <v>31</v>
      </c>
      <c r="H996">
        <v>26</v>
      </c>
      <c r="I996" s="9"/>
      <c r="J996" s="2" t="str">
        <f t="shared" si="377"/>
        <v>Detroit Lions</v>
      </c>
      <c r="K996" s="2" t="str">
        <f t="shared" si="378"/>
        <v>New York Giants</v>
      </c>
      <c r="L996" s="17">
        <f t="shared" si="379"/>
        <v>-277.77777777777771</v>
      </c>
      <c r="M996" s="18">
        <f t="shared" si="380"/>
        <v>225</v>
      </c>
      <c r="N996" s="4">
        <f t="shared" si="358"/>
        <v>1.32</v>
      </c>
      <c r="O996" s="4">
        <f t="shared" si="359"/>
        <v>3.45</v>
      </c>
      <c r="P996" s="4"/>
      <c r="Q996" s="4"/>
      <c r="R996" s="1">
        <f t="shared" si="360"/>
        <v>0.75757575757575757</v>
      </c>
      <c r="S996" s="1">
        <f t="shared" si="361"/>
        <v>0.28985507246376813</v>
      </c>
      <c r="T996" s="1">
        <f t="shared" si="362"/>
        <v>4.5283018867924518E-2</v>
      </c>
      <c r="U996" s="1">
        <f t="shared" si="363"/>
        <v>0.23386034255599472</v>
      </c>
      <c r="V996" s="1">
        <f t="shared" si="364"/>
        <v>0.74486034255599476</v>
      </c>
      <c r="W996" s="1"/>
      <c r="X996" s="17">
        <f t="shared" si="365"/>
        <v>342.5335500726099</v>
      </c>
      <c r="Y996" s="18">
        <f t="shared" si="366"/>
        <v>2535.4217462272254</v>
      </c>
      <c r="Z996" s="2">
        <f t="shared" si="367"/>
        <v>325.4068725689794</v>
      </c>
      <c r="AA996" s="18">
        <f t="shared" si="368"/>
        <v>2408.6506589158639</v>
      </c>
      <c r="AB996" s="2">
        <f t="shared" si="369"/>
        <v>-307.30758453419605</v>
      </c>
      <c r="AC996" s="2">
        <f t="shared" si="370"/>
        <v>240.8650658915864</v>
      </c>
      <c r="AD996" s="2">
        <f t="shared" si="371"/>
        <v>325.4068725689794</v>
      </c>
      <c r="AE996" s="2">
        <f t="shared" si="372"/>
        <v>-1000</v>
      </c>
      <c r="AF996" s="5">
        <f t="shared" si="373"/>
        <v>0.32000000000000006</v>
      </c>
      <c r="AG996" s="5">
        <f t="shared" si="374"/>
        <v>-1</v>
      </c>
      <c r="AH996" s="3">
        <f t="shared" si="375"/>
        <v>201910</v>
      </c>
      <c r="AI996" s="21">
        <v>1.32</v>
      </c>
      <c r="AJ996" s="21">
        <v>3.45</v>
      </c>
      <c r="AK996" s="21">
        <v>1.36</v>
      </c>
      <c r="AL996" s="21">
        <v>3.25</v>
      </c>
      <c r="AO996">
        <f t="shared" si="376"/>
        <v>-300</v>
      </c>
      <c r="AP996">
        <f>IF(E996&lt;F996,G996,H996)</f>
        <v>31</v>
      </c>
      <c r="AQ996">
        <f>IF(E996&lt;F996,H996,G996)</f>
        <v>26</v>
      </c>
    </row>
    <row r="997" spans="2:43" x14ac:dyDescent="0.25">
      <c r="B997" s="24">
        <v>43765</v>
      </c>
      <c r="C997" s="20" t="s">
        <v>40</v>
      </c>
      <c r="D997" s="20" t="s">
        <v>52</v>
      </c>
      <c r="E997" s="2">
        <v>-270.2702702702702</v>
      </c>
      <c r="F997" s="2">
        <v>220.00000000000003</v>
      </c>
      <c r="G997">
        <v>27</v>
      </c>
      <c r="H997">
        <v>24</v>
      </c>
      <c r="I997" s="9"/>
      <c r="J997" s="2" t="str">
        <f t="shared" si="377"/>
        <v>Houston Texans</v>
      </c>
      <c r="K997" s="2" t="str">
        <f t="shared" si="378"/>
        <v>Oakland Raiders</v>
      </c>
      <c r="L997" s="17">
        <f t="shared" si="379"/>
        <v>-270.2702702702702</v>
      </c>
      <c r="M997" s="18">
        <f t="shared" si="380"/>
        <v>220.00000000000003</v>
      </c>
      <c r="N997" s="4">
        <f t="shared" si="358"/>
        <v>1.34</v>
      </c>
      <c r="O997" s="4">
        <f t="shared" si="359"/>
        <v>3.35</v>
      </c>
      <c r="P997" s="4"/>
      <c r="Q997" s="4"/>
      <c r="R997" s="1">
        <f t="shared" si="360"/>
        <v>0.74626865671641784</v>
      </c>
      <c r="S997" s="1">
        <f t="shared" si="361"/>
        <v>0.29850746268656714</v>
      </c>
      <c r="T997" s="1">
        <f t="shared" si="362"/>
        <v>4.2857142857142816E-2</v>
      </c>
      <c r="U997" s="1">
        <f t="shared" si="363"/>
        <v>0.22388059701492535</v>
      </c>
      <c r="V997" s="1">
        <f t="shared" si="364"/>
        <v>0.73488059701492536</v>
      </c>
      <c r="W997" s="1"/>
      <c r="X997" s="17">
        <f t="shared" si="365"/>
        <v>360.7652781444848</v>
      </c>
      <c r="Y997" s="18">
        <f t="shared" si="366"/>
        <v>2419.4789829550677</v>
      </c>
      <c r="Z997" s="2">
        <f t="shared" si="367"/>
        <v>342.72701423726056</v>
      </c>
      <c r="AA997" s="18">
        <f t="shared" si="368"/>
        <v>2298.5050338073142</v>
      </c>
      <c r="AB997" s="2">
        <f t="shared" si="369"/>
        <v>-291.77740839177835</v>
      </c>
      <c r="AC997" s="2">
        <f t="shared" si="370"/>
        <v>229.85050338073142</v>
      </c>
      <c r="AD997" s="2">
        <f t="shared" si="371"/>
        <v>342.72701423726056</v>
      </c>
      <c r="AE997" s="2">
        <f t="shared" si="372"/>
        <v>-1000</v>
      </c>
      <c r="AF997" s="5">
        <f t="shared" si="373"/>
        <v>0.34000000000000008</v>
      </c>
      <c r="AG997" s="5">
        <f t="shared" si="374"/>
        <v>-1</v>
      </c>
      <c r="AH997" s="3">
        <f t="shared" si="375"/>
        <v>201910</v>
      </c>
      <c r="AI997" s="21">
        <v>1.34</v>
      </c>
      <c r="AJ997" s="21">
        <v>3.35</v>
      </c>
      <c r="AK997" s="21">
        <v>1.37</v>
      </c>
      <c r="AL997" s="21">
        <v>3.2</v>
      </c>
      <c r="AO997">
        <f t="shared" si="376"/>
        <v>-300</v>
      </c>
      <c r="AP997">
        <f>IF(E997&lt;F997,G997,H997)</f>
        <v>27</v>
      </c>
      <c r="AQ997">
        <f>IF(E997&lt;F997,H997,G997)</f>
        <v>24</v>
      </c>
    </row>
    <row r="998" spans="2:43" x14ac:dyDescent="0.25">
      <c r="B998" s="24">
        <v>43765</v>
      </c>
      <c r="C998" s="20" t="s">
        <v>26</v>
      </c>
      <c r="D998" s="20" t="s">
        <v>42</v>
      </c>
      <c r="E998" s="2">
        <v>-322.58064516129025</v>
      </c>
      <c r="F998" s="2">
        <v>260</v>
      </c>
      <c r="G998">
        <v>29</v>
      </c>
      <c r="H998">
        <v>15</v>
      </c>
      <c r="I998" s="9"/>
      <c r="J998" s="2" t="str">
        <f t="shared" si="377"/>
        <v>Jacksonville Jaguars</v>
      </c>
      <c r="K998" s="2" t="str">
        <f t="shared" si="378"/>
        <v>New York Jets</v>
      </c>
      <c r="L998" s="17">
        <f t="shared" si="379"/>
        <v>-322.58064516129025</v>
      </c>
      <c r="M998" s="18">
        <f t="shared" si="380"/>
        <v>260</v>
      </c>
      <c r="N998" s="4">
        <f t="shared" si="358"/>
        <v>1.45</v>
      </c>
      <c r="O998" s="4">
        <f t="shared" si="359"/>
        <v>2.8</v>
      </c>
      <c r="P998" s="4"/>
      <c r="Q998" s="4"/>
      <c r="R998" s="1">
        <f t="shared" si="360"/>
        <v>0.68965517241379315</v>
      </c>
      <c r="S998" s="1">
        <f t="shared" si="361"/>
        <v>0.35714285714285715</v>
      </c>
      <c r="T998" s="1">
        <f t="shared" si="362"/>
        <v>4.4705882352941262E-2</v>
      </c>
      <c r="U998" s="1">
        <f t="shared" si="363"/>
        <v>0.166256157635468</v>
      </c>
      <c r="V998" s="1">
        <f t="shared" si="364"/>
        <v>0.67725615763546798</v>
      </c>
      <c r="W998" s="1"/>
      <c r="X998" s="17">
        <f t="shared" si="365"/>
        <v>476.54619116545314</v>
      </c>
      <c r="Y998" s="18">
        <f t="shared" si="366"/>
        <v>1872.3757127156628</v>
      </c>
      <c r="Z998" s="2">
        <f t="shared" si="367"/>
        <v>452.71888160718044</v>
      </c>
      <c r="AA998" s="18">
        <f t="shared" si="368"/>
        <v>1778.7569270798795</v>
      </c>
      <c r="AB998" s="2">
        <f t="shared" si="369"/>
        <v>-220.88762820095712</v>
      </c>
      <c r="AC998" s="2">
        <f t="shared" si="370"/>
        <v>177.87569270798795</v>
      </c>
      <c r="AD998" s="2">
        <f t="shared" si="371"/>
        <v>452.71888160718044</v>
      </c>
      <c r="AE998" s="2">
        <f t="shared" si="372"/>
        <v>-1000</v>
      </c>
      <c r="AF998" s="5">
        <f t="shared" si="373"/>
        <v>0.44999999999999996</v>
      </c>
      <c r="AG998" s="5">
        <f t="shared" si="374"/>
        <v>-1</v>
      </c>
      <c r="AH998" s="3">
        <f t="shared" si="375"/>
        <v>201910</v>
      </c>
      <c r="AI998" s="21">
        <v>1.45</v>
      </c>
      <c r="AJ998" s="21">
        <v>2.8</v>
      </c>
      <c r="AK998" s="21">
        <v>1.31</v>
      </c>
      <c r="AL998" s="21">
        <v>3.6</v>
      </c>
      <c r="AO998">
        <f t="shared" si="376"/>
        <v>-400</v>
      </c>
      <c r="AP998">
        <f>IF(E998&lt;F998,G998,H998)</f>
        <v>29</v>
      </c>
      <c r="AQ998">
        <f>IF(E998&lt;F998,H998,G998)</f>
        <v>15</v>
      </c>
    </row>
    <row r="999" spans="2:43" x14ac:dyDescent="0.25">
      <c r="B999" s="24">
        <v>43765</v>
      </c>
      <c r="C999" s="20" t="s">
        <v>47</v>
      </c>
      <c r="D999" s="20" t="s">
        <v>21</v>
      </c>
      <c r="E999" s="2">
        <v>-714.28571428571479</v>
      </c>
      <c r="F999" s="2">
        <v>500</v>
      </c>
      <c r="G999">
        <v>24</v>
      </c>
      <c r="H999">
        <v>10</v>
      </c>
      <c r="I999" s="9"/>
      <c r="J999" s="2" t="str">
        <f t="shared" si="377"/>
        <v>Los Angeles Rams</v>
      </c>
      <c r="K999" s="2" t="str">
        <f t="shared" si="378"/>
        <v>Cincinnati Bengals</v>
      </c>
      <c r="L999" s="17">
        <f t="shared" si="379"/>
        <v>-714.28571428571479</v>
      </c>
      <c r="M999" s="18">
        <f t="shared" si="380"/>
        <v>500</v>
      </c>
      <c r="N999" s="4">
        <f t="shared" si="358"/>
        <v>1.1599999999999999</v>
      </c>
      <c r="O999" s="4">
        <f t="shared" si="359"/>
        <v>5.5</v>
      </c>
      <c r="P999" s="4"/>
      <c r="Q999" s="4"/>
      <c r="R999" s="1">
        <f t="shared" si="360"/>
        <v>0.86206896551724144</v>
      </c>
      <c r="S999" s="1">
        <f t="shared" si="361"/>
        <v>0.18181818181818182</v>
      </c>
      <c r="T999" s="1">
        <f t="shared" si="362"/>
        <v>4.2042042042042094E-2</v>
      </c>
      <c r="U999" s="1">
        <f t="shared" si="363"/>
        <v>0.34012539184952983</v>
      </c>
      <c r="V999" s="1">
        <f t="shared" si="364"/>
        <v>0.85112539184952984</v>
      </c>
      <c r="W999" s="1"/>
      <c r="X999" s="17">
        <f t="shared" si="365"/>
        <v>174.91501202538396</v>
      </c>
      <c r="Y999" s="18">
        <f t="shared" si="366"/>
        <v>4502.2111739446591</v>
      </c>
      <c r="Z999" s="2">
        <f t="shared" si="367"/>
        <v>166.16926142411475</v>
      </c>
      <c r="AA999" s="18">
        <f t="shared" si="368"/>
        <v>4277.1006152474256</v>
      </c>
      <c r="AB999" s="2">
        <f t="shared" si="369"/>
        <v>-601.79601896869144</v>
      </c>
      <c r="AC999" s="2">
        <f t="shared" si="370"/>
        <v>427.71006152474257</v>
      </c>
      <c r="AD999" s="2">
        <f t="shared" si="371"/>
        <v>166.16926142411475</v>
      </c>
      <c r="AE999" s="2">
        <f t="shared" si="372"/>
        <v>-1000</v>
      </c>
      <c r="AF999" s="5">
        <f t="shared" si="373"/>
        <v>0.15999999999999992</v>
      </c>
      <c r="AG999" s="5">
        <f t="shared" si="374"/>
        <v>-1</v>
      </c>
      <c r="AH999" s="3">
        <f t="shared" si="375"/>
        <v>201910</v>
      </c>
      <c r="AI999" s="21">
        <v>1.1599999999999999</v>
      </c>
      <c r="AJ999" s="21">
        <v>5.5</v>
      </c>
      <c r="AK999" s="21">
        <v>1.1399999999999999</v>
      </c>
      <c r="AL999" s="21">
        <v>6</v>
      </c>
      <c r="AO999">
        <f t="shared" si="376"/>
        <v>-800</v>
      </c>
      <c r="AP999">
        <f>IF(E999&lt;F999,G999,H999)</f>
        <v>24</v>
      </c>
      <c r="AQ999">
        <f>IF(E999&lt;F999,H999,G999)</f>
        <v>10</v>
      </c>
    </row>
    <row r="1000" spans="2:43" x14ac:dyDescent="0.25">
      <c r="B1000" s="24">
        <v>43765</v>
      </c>
      <c r="C1000" s="20" t="s">
        <v>43</v>
      </c>
      <c r="D1000" s="20" t="s">
        <v>48</v>
      </c>
      <c r="E1000" s="2">
        <v>-666.66666666666708</v>
      </c>
      <c r="F1000" s="2">
        <v>475</v>
      </c>
      <c r="G1000">
        <v>31</v>
      </c>
      <c r="H1000">
        <v>9</v>
      </c>
      <c r="I1000" s="9"/>
      <c r="J1000" s="2" t="str">
        <f t="shared" si="377"/>
        <v>New Orleans Saints</v>
      </c>
      <c r="K1000" s="2" t="str">
        <f t="shared" si="378"/>
        <v>Arizona Cardinals</v>
      </c>
      <c r="L1000" s="17">
        <f t="shared" si="379"/>
        <v>-666.66666666666708</v>
      </c>
      <c r="M1000" s="18">
        <f t="shared" si="380"/>
        <v>475</v>
      </c>
      <c r="N1000" s="4">
        <f t="shared" si="358"/>
        <v>1.22</v>
      </c>
      <c r="O1000" s="4">
        <f t="shared" si="359"/>
        <v>4.5</v>
      </c>
      <c r="P1000" s="4"/>
      <c r="Q1000" s="4"/>
      <c r="R1000" s="1">
        <f t="shared" si="360"/>
        <v>0.81967213114754101</v>
      </c>
      <c r="S1000" s="1">
        <f t="shared" si="361"/>
        <v>0.22222222222222221</v>
      </c>
      <c r="T1000" s="1">
        <f t="shared" si="362"/>
        <v>4.0209790209790097E-2</v>
      </c>
      <c r="U1000" s="1">
        <f t="shared" si="363"/>
        <v>0.2987249544626594</v>
      </c>
      <c r="V1000" s="1">
        <f t="shared" si="364"/>
        <v>0.80972495446265946</v>
      </c>
      <c r="W1000" s="1"/>
      <c r="X1000" s="17">
        <f t="shared" si="365"/>
        <v>234.98725646118768</v>
      </c>
      <c r="Y1000" s="18">
        <f t="shared" si="366"/>
        <v>3526.591123964678</v>
      </c>
      <c r="Z1000" s="2">
        <f t="shared" si="367"/>
        <v>223.2378936381283</v>
      </c>
      <c r="AA1000" s="18">
        <f t="shared" si="368"/>
        <v>3350.2615677664439</v>
      </c>
      <c r="AB1000" s="2">
        <f t="shared" si="369"/>
        <v>-447.95262296329213</v>
      </c>
      <c r="AC1000" s="2">
        <f t="shared" si="370"/>
        <v>335.02615677664437</v>
      </c>
      <c r="AD1000" s="2">
        <f t="shared" si="371"/>
        <v>223.2378936381283</v>
      </c>
      <c r="AE1000" s="2">
        <f t="shared" si="372"/>
        <v>-1000</v>
      </c>
      <c r="AF1000" s="5">
        <f t="shared" si="373"/>
        <v>0.21999999999999997</v>
      </c>
      <c r="AG1000" s="5">
        <f t="shared" si="374"/>
        <v>-1</v>
      </c>
      <c r="AH1000" s="3">
        <f t="shared" si="375"/>
        <v>201910</v>
      </c>
      <c r="AI1000" s="21">
        <v>1.22</v>
      </c>
      <c r="AJ1000" s="21">
        <v>4.5</v>
      </c>
      <c r="AK1000" s="21">
        <v>1.1499999999999999</v>
      </c>
      <c r="AL1000" s="21">
        <v>5.75</v>
      </c>
      <c r="AO1000">
        <f t="shared" si="376"/>
        <v>-700</v>
      </c>
      <c r="AP1000">
        <f>IF(E1000&lt;F1000,G1000,H1000)</f>
        <v>31</v>
      </c>
      <c r="AQ1000">
        <f>IF(E1000&lt;F1000,H1000,G1000)</f>
        <v>9</v>
      </c>
    </row>
    <row r="1001" spans="2:43" x14ac:dyDescent="0.25">
      <c r="B1001" s="24">
        <v>43765</v>
      </c>
      <c r="C1001" s="20" t="s">
        <v>41</v>
      </c>
      <c r="D1001" s="20" t="s">
        <v>27</v>
      </c>
      <c r="E1001" s="2">
        <v>-125</v>
      </c>
      <c r="F1001" s="2">
        <v>104.99999999999999</v>
      </c>
      <c r="G1001">
        <v>27</v>
      </c>
      <c r="H1001">
        <v>23</v>
      </c>
      <c r="I1001" s="9"/>
      <c r="J1001" s="2" t="str">
        <f t="shared" si="377"/>
        <v>Tennessee Titans</v>
      </c>
      <c r="K1001" s="2" t="str">
        <f t="shared" si="378"/>
        <v>Tampa Bay Buccaneers</v>
      </c>
      <c r="L1001" s="17">
        <f t="shared" si="379"/>
        <v>-125</v>
      </c>
      <c r="M1001" s="18">
        <f t="shared" si="380"/>
        <v>104.99999999999999</v>
      </c>
      <c r="N1001" s="4">
        <f t="shared" si="358"/>
        <v>1.74</v>
      </c>
      <c r="O1001" s="4">
        <f t="shared" si="359"/>
        <v>2.15</v>
      </c>
      <c r="P1001" s="4"/>
      <c r="Q1001" s="4"/>
      <c r="R1001" s="1">
        <f t="shared" si="360"/>
        <v>0.57471264367816088</v>
      </c>
      <c r="S1001" s="1">
        <f t="shared" si="361"/>
        <v>0.46511627906976744</v>
      </c>
      <c r="T1001" s="1">
        <f t="shared" si="362"/>
        <v>3.8303341902313659E-2</v>
      </c>
      <c r="U1001" s="1">
        <f t="shared" si="363"/>
        <v>5.4798182304196724E-2</v>
      </c>
      <c r="V1001" s="1">
        <f t="shared" si="364"/>
        <v>0.56579818230419676</v>
      </c>
      <c r="W1001" s="1"/>
      <c r="X1001" s="17">
        <f t="shared" si="365"/>
        <v>767.41465645493759</v>
      </c>
      <c r="Y1001" s="18">
        <f t="shared" si="366"/>
        <v>1185.8985221458363</v>
      </c>
      <c r="Z1001" s="2">
        <f t="shared" si="367"/>
        <v>729.04392363219063</v>
      </c>
      <c r="AA1001" s="18">
        <f t="shared" si="368"/>
        <v>1126.6035960385445</v>
      </c>
      <c r="AB1001" s="2">
        <f t="shared" si="369"/>
        <v>-137.16594673992637</v>
      </c>
      <c r="AC1001" s="2">
        <f t="shared" si="370"/>
        <v>112.66035960385446</v>
      </c>
      <c r="AD1001" s="2">
        <f t="shared" si="371"/>
        <v>729.04392363219063</v>
      </c>
      <c r="AE1001" s="2">
        <f t="shared" si="372"/>
        <v>-1000</v>
      </c>
      <c r="AF1001" s="5">
        <f t="shared" si="373"/>
        <v>0.74</v>
      </c>
      <c r="AG1001" s="5">
        <f t="shared" si="374"/>
        <v>-1</v>
      </c>
      <c r="AH1001" s="3">
        <f t="shared" si="375"/>
        <v>201910</v>
      </c>
      <c r="AI1001" s="21">
        <v>1.74</v>
      </c>
      <c r="AJ1001" s="21">
        <v>2.15</v>
      </c>
      <c r="AK1001" s="21">
        <v>1.8</v>
      </c>
      <c r="AL1001" s="21">
        <v>2.0499999999999998</v>
      </c>
      <c r="AO1001">
        <f t="shared" si="376"/>
        <v>-130</v>
      </c>
      <c r="AP1001">
        <f>IF(E1001&lt;F1001,G1001,H1001)</f>
        <v>27</v>
      </c>
      <c r="AQ1001">
        <f>IF(E1001&lt;F1001,H1001,G1001)</f>
        <v>23</v>
      </c>
    </row>
    <row r="1002" spans="2:43" x14ac:dyDescent="0.25">
      <c r="B1002" s="24">
        <v>43762</v>
      </c>
      <c r="C1002" s="20" t="s">
        <v>29</v>
      </c>
      <c r="D1002" s="20" t="s">
        <v>53</v>
      </c>
      <c r="E1002" s="2">
        <v>-1249.9999999999989</v>
      </c>
      <c r="F1002" s="2">
        <v>750</v>
      </c>
      <c r="G1002">
        <v>19</v>
      </c>
      <c r="H1002">
        <v>9</v>
      </c>
      <c r="I1002" s="9"/>
      <c r="J1002" s="2" t="str">
        <f t="shared" si="377"/>
        <v>Minnesota Vikings</v>
      </c>
      <c r="K1002" s="2" t="str">
        <f t="shared" si="378"/>
        <v>Washington Redskins</v>
      </c>
      <c r="L1002" s="17">
        <f t="shared" si="379"/>
        <v>-1249.9999999999989</v>
      </c>
      <c r="M1002" s="18">
        <f t="shared" si="380"/>
        <v>750</v>
      </c>
      <c r="N1002" s="4">
        <f t="shared" si="358"/>
        <v>1.1100000000000001</v>
      </c>
      <c r="O1002" s="4">
        <f t="shared" si="359"/>
        <v>7</v>
      </c>
      <c r="P1002" s="4"/>
      <c r="Q1002" s="4"/>
      <c r="R1002" s="1">
        <f t="shared" si="360"/>
        <v>0.9009009009009008</v>
      </c>
      <c r="S1002" s="1">
        <f t="shared" si="361"/>
        <v>0.14285714285714285</v>
      </c>
      <c r="T1002" s="1">
        <f t="shared" si="362"/>
        <v>4.1923551171393236E-2</v>
      </c>
      <c r="U1002" s="1">
        <f t="shared" si="363"/>
        <v>0.379021879021879</v>
      </c>
      <c r="V1002" s="1">
        <f t="shared" si="364"/>
        <v>0.89002187902187901</v>
      </c>
      <c r="W1002" s="1"/>
      <c r="X1002" s="17">
        <f t="shared" si="365"/>
        <v>123.56788475692903</v>
      </c>
      <c r="Y1002" s="18">
        <f t="shared" si="366"/>
        <v>5887.3281029596874</v>
      </c>
      <c r="Z1002" s="2">
        <f t="shared" si="367"/>
        <v>117.38949051908257</v>
      </c>
      <c r="AA1002" s="18">
        <f t="shared" si="368"/>
        <v>5592.9616978117028</v>
      </c>
      <c r="AB1002" s="2">
        <f t="shared" si="369"/>
        <v>-851.86501413211454</v>
      </c>
      <c r="AC1002" s="2">
        <f t="shared" si="370"/>
        <v>559.29616978117031</v>
      </c>
      <c r="AD1002" s="2">
        <f t="shared" si="371"/>
        <v>117.38949051908257</v>
      </c>
      <c r="AE1002" s="2">
        <f t="shared" si="372"/>
        <v>-1000</v>
      </c>
      <c r="AF1002" s="5">
        <f t="shared" si="373"/>
        <v>0.1100000000000001</v>
      </c>
      <c r="AG1002" s="5">
        <f t="shared" si="374"/>
        <v>-1</v>
      </c>
      <c r="AH1002" s="3">
        <f t="shared" si="375"/>
        <v>201910</v>
      </c>
      <c r="AI1002" s="21">
        <v>1.1100000000000001</v>
      </c>
      <c r="AJ1002" s="21">
        <v>7</v>
      </c>
      <c r="AK1002" s="21">
        <v>1.08</v>
      </c>
      <c r="AL1002" s="21">
        <v>8.5</v>
      </c>
      <c r="AO1002">
        <f t="shared" si="376"/>
        <v>-1300</v>
      </c>
      <c r="AP1002">
        <f>IF(E1002&lt;F1002,G1002,H1002)</f>
        <v>19</v>
      </c>
      <c r="AQ1002">
        <f>IF(E1002&lt;F1002,H1002,G1002)</f>
        <v>9</v>
      </c>
    </row>
    <row r="1003" spans="2:43" x14ac:dyDescent="0.25">
      <c r="B1003" s="24">
        <v>43759</v>
      </c>
      <c r="C1003" s="20" t="s">
        <v>42</v>
      </c>
      <c r="D1003" s="20" t="s">
        <v>36</v>
      </c>
      <c r="E1003" s="2">
        <v>325</v>
      </c>
      <c r="F1003" s="2">
        <v>-434.78260869565219</v>
      </c>
      <c r="G1003">
        <v>0</v>
      </c>
      <c r="H1003">
        <v>33</v>
      </c>
      <c r="I1003" s="9"/>
      <c r="J1003" s="2" t="str">
        <f t="shared" si="377"/>
        <v>New England Patriots</v>
      </c>
      <c r="K1003" s="2" t="str">
        <f t="shared" si="378"/>
        <v>New York Jets</v>
      </c>
      <c r="L1003" s="17">
        <f t="shared" si="379"/>
        <v>-434.78260869565219</v>
      </c>
      <c r="M1003" s="18">
        <f t="shared" si="380"/>
        <v>325</v>
      </c>
      <c r="N1003" s="4">
        <f t="shared" si="358"/>
        <v>1.22</v>
      </c>
      <c r="O1003" s="4">
        <f t="shared" si="359"/>
        <v>4.5</v>
      </c>
      <c r="P1003" s="4"/>
      <c r="Q1003" s="4"/>
      <c r="R1003" s="1">
        <f t="shared" si="360"/>
        <v>0.81967213114754101</v>
      </c>
      <c r="S1003" s="1">
        <f t="shared" si="361"/>
        <v>0.22222222222222221</v>
      </c>
      <c r="T1003" s="1">
        <f t="shared" si="362"/>
        <v>4.0209790209790097E-2</v>
      </c>
      <c r="U1003" s="1">
        <f t="shared" si="363"/>
        <v>0.2987249544626594</v>
      </c>
      <c r="V1003" s="1">
        <f t="shared" si="364"/>
        <v>0.80972495446265946</v>
      </c>
      <c r="W1003" s="1"/>
      <c r="X1003" s="17">
        <f t="shared" si="365"/>
        <v>234.98725646118768</v>
      </c>
      <c r="Y1003" s="18">
        <f t="shared" si="366"/>
        <v>3526.591123964678</v>
      </c>
      <c r="Z1003" s="2">
        <f t="shared" si="367"/>
        <v>223.2378936381283</v>
      </c>
      <c r="AA1003" s="18">
        <f t="shared" si="368"/>
        <v>3350.2615677664439</v>
      </c>
      <c r="AB1003" s="2">
        <f t="shared" si="369"/>
        <v>-447.95262296329213</v>
      </c>
      <c r="AC1003" s="2">
        <f t="shared" si="370"/>
        <v>335.02615677664437</v>
      </c>
      <c r="AD1003" s="2">
        <f t="shared" si="371"/>
        <v>223.2378936381283</v>
      </c>
      <c r="AE1003" s="2">
        <f t="shared" si="372"/>
        <v>-1000</v>
      </c>
      <c r="AF1003" s="5">
        <f t="shared" si="373"/>
        <v>0.21999999999999997</v>
      </c>
      <c r="AG1003" s="5">
        <f t="shared" si="374"/>
        <v>-1</v>
      </c>
      <c r="AH1003" s="3">
        <f t="shared" si="375"/>
        <v>201910</v>
      </c>
      <c r="AI1003" s="21">
        <v>4.5</v>
      </c>
      <c r="AJ1003" s="21">
        <v>1.22</v>
      </c>
      <c r="AK1003" s="21">
        <v>4.25</v>
      </c>
      <c r="AL1003" s="21">
        <v>1.23</v>
      </c>
      <c r="AO1003">
        <f t="shared" si="376"/>
        <v>-500</v>
      </c>
      <c r="AP1003">
        <f>IF(E1003&lt;F1003,G1003,H1003)</f>
        <v>33</v>
      </c>
      <c r="AQ1003">
        <f>IF(E1003&lt;F1003,H1003,G1003)</f>
        <v>0</v>
      </c>
    </row>
    <row r="1004" spans="2:43" x14ac:dyDescent="0.25">
      <c r="B1004" s="24">
        <v>43758</v>
      </c>
      <c r="C1004" s="20" t="s">
        <v>23</v>
      </c>
      <c r="D1004" s="20" t="s">
        <v>19</v>
      </c>
      <c r="E1004" s="2">
        <v>-161.29032258064512</v>
      </c>
      <c r="F1004" s="2">
        <v>140</v>
      </c>
      <c r="G1004">
        <v>37</v>
      </c>
      <c r="H1004">
        <v>10</v>
      </c>
      <c r="I1004" s="9"/>
      <c r="J1004" s="2" t="str">
        <f t="shared" si="377"/>
        <v>Dallas Cowboys</v>
      </c>
      <c r="K1004" s="2" t="str">
        <f t="shared" si="378"/>
        <v>Philadelphia Eagles</v>
      </c>
      <c r="L1004" s="17">
        <f t="shared" si="379"/>
        <v>-161.29032258064512</v>
      </c>
      <c r="M1004" s="18">
        <f t="shared" si="380"/>
        <v>140</v>
      </c>
      <c r="N1004" s="4">
        <f t="shared" si="358"/>
        <v>1.66</v>
      </c>
      <c r="O1004" s="4">
        <f t="shared" si="359"/>
        <v>2.2999999999999998</v>
      </c>
      <c r="P1004" s="4"/>
      <c r="Q1004" s="4"/>
      <c r="R1004" s="1">
        <f t="shared" si="360"/>
        <v>0.60240963855421692</v>
      </c>
      <c r="S1004" s="1">
        <f t="shared" si="361"/>
        <v>0.43478260869565222</v>
      </c>
      <c r="T1004" s="1">
        <f t="shared" si="362"/>
        <v>3.5858585858585923E-2</v>
      </c>
      <c r="U1004" s="1">
        <f t="shared" si="363"/>
        <v>8.3813514929282351E-2</v>
      </c>
      <c r="V1004" s="1">
        <f t="shared" si="364"/>
        <v>0.59481351492928236</v>
      </c>
      <c r="W1004" s="1"/>
      <c r="X1004" s="17">
        <f t="shared" si="365"/>
        <v>681.19919084032654</v>
      </c>
      <c r="Y1004" s="18">
        <f t="shared" si="366"/>
        <v>1332.032655245516</v>
      </c>
      <c r="Z1004" s="2">
        <f t="shared" si="367"/>
        <v>647.13923129831016</v>
      </c>
      <c r="AA1004" s="18">
        <f t="shared" si="368"/>
        <v>1265.4310224832402</v>
      </c>
      <c r="AB1004" s="2">
        <f t="shared" si="369"/>
        <v>-154.5262521009227</v>
      </c>
      <c r="AC1004" s="2">
        <f t="shared" si="370"/>
        <v>126.54310224832402</v>
      </c>
      <c r="AD1004" s="2">
        <f t="shared" si="371"/>
        <v>647.13923129831016</v>
      </c>
      <c r="AE1004" s="2">
        <f t="shared" si="372"/>
        <v>-1000</v>
      </c>
      <c r="AF1004" s="5">
        <f t="shared" si="373"/>
        <v>0.65999999999999992</v>
      </c>
      <c r="AG1004" s="5">
        <f t="shared" si="374"/>
        <v>-1</v>
      </c>
      <c r="AH1004" s="3">
        <f t="shared" si="375"/>
        <v>201910</v>
      </c>
      <c r="AI1004" s="21">
        <v>1.66</v>
      </c>
      <c r="AJ1004" s="21">
        <v>2.2999999999999998</v>
      </c>
      <c r="AK1004" s="21">
        <v>1.62</v>
      </c>
      <c r="AL1004" s="21">
        <v>2.4</v>
      </c>
      <c r="AO1004">
        <f t="shared" si="376"/>
        <v>-170</v>
      </c>
      <c r="AP1004">
        <f>IF(E1004&lt;F1004,G1004,H1004)</f>
        <v>37</v>
      </c>
      <c r="AQ1004">
        <f>IF(E1004&lt;F1004,H1004,G1004)</f>
        <v>10</v>
      </c>
    </row>
    <row r="1005" spans="2:43" x14ac:dyDescent="0.25">
      <c r="B1005" s="24">
        <v>43758</v>
      </c>
      <c r="C1005" s="20" t="s">
        <v>37</v>
      </c>
      <c r="D1005" s="20" t="s">
        <v>43</v>
      </c>
      <c r="E1005" s="2">
        <v>-222.22222222222226</v>
      </c>
      <c r="F1005" s="2">
        <v>179.99999999999997</v>
      </c>
      <c r="G1005">
        <v>25</v>
      </c>
      <c r="H1005">
        <v>36</v>
      </c>
      <c r="I1005" s="9"/>
      <c r="J1005" s="2" t="str">
        <f t="shared" si="377"/>
        <v>Chicago Bears</v>
      </c>
      <c r="K1005" s="2" t="str">
        <f t="shared" si="378"/>
        <v>New Orleans Saints</v>
      </c>
      <c r="L1005" s="17">
        <f t="shared" si="379"/>
        <v>-222.22222222222226</v>
      </c>
      <c r="M1005" s="18">
        <f t="shared" si="380"/>
        <v>179.99999999999997</v>
      </c>
      <c r="N1005" s="4">
        <f t="shared" si="358"/>
        <v>1.52</v>
      </c>
      <c r="O1005" s="4">
        <f t="shared" si="359"/>
        <v>2.67</v>
      </c>
      <c r="P1005" s="4"/>
      <c r="Q1005" s="4"/>
      <c r="R1005" s="1">
        <f t="shared" si="360"/>
        <v>0.65789473684210531</v>
      </c>
      <c r="S1005" s="1">
        <f t="shared" si="361"/>
        <v>0.37453183520599254</v>
      </c>
      <c r="T1005" s="1">
        <f t="shared" si="362"/>
        <v>3.1408114558472477E-2</v>
      </c>
      <c r="U1005" s="1">
        <f t="shared" si="363"/>
        <v>0.14168145081805639</v>
      </c>
      <c r="V1005" s="1">
        <f t="shared" si="364"/>
        <v>0.6526814508180564</v>
      </c>
      <c r="W1005" s="1"/>
      <c r="X1005" s="17">
        <f t="shared" si="365"/>
        <v>532.14098354813416</v>
      </c>
      <c r="Y1005" s="18">
        <f t="shared" si="366"/>
        <v>1687.6788921698521</v>
      </c>
      <c r="Z1005" s="2">
        <f t="shared" si="367"/>
        <v>505.53393437072742</v>
      </c>
      <c r="AA1005" s="18">
        <f t="shared" si="368"/>
        <v>1603.2949475613595</v>
      </c>
      <c r="AB1005" s="2">
        <f t="shared" si="369"/>
        <v>-197.81065760595641</v>
      </c>
      <c r="AC1005" s="2">
        <f t="shared" si="370"/>
        <v>160.32949475613594</v>
      </c>
      <c r="AD1005" s="2">
        <f t="shared" si="371"/>
        <v>-1000</v>
      </c>
      <c r="AE1005" s="2">
        <f t="shared" si="372"/>
        <v>1603.2949475613595</v>
      </c>
      <c r="AF1005" s="5">
        <f t="shared" si="373"/>
        <v>-1</v>
      </c>
      <c r="AG1005" s="5">
        <f t="shared" si="374"/>
        <v>1.67</v>
      </c>
      <c r="AH1005" s="3">
        <f t="shared" si="375"/>
        <v>201910</v>
      </c>
      <c r="AI1005" s="21">
        <v>1.52</v>
      </c>
      <c r="AJ1005" s="21">
        <v>2.67</v>
      </c>
      <c r="AK1005" s="21">
        <v>1.45</v>
      </c>
      <c r="AL1005" s="21">
        <v>2.8</v>
      </c>
      <c r="AO1005">
        <f t="shared" si="376"/>
        <v>-300</v>
      </c>
      <c r="AP1005">
        <f>IF(E1005&lt;F1005,G1005,H1005)</f>
        <v>25</v>
      </c>
      <c r="AQ1005">
        <f>IF(E1005&lt;F1005,H1005,G1005)</f>
        <v>36</v>
      </c>
    </row>
    <row r="1006" spans="2:43" x14ac:dyDescent="0.25">
      <c r="B1006" s="24">
        <v>43758</v>
      </c>
      <c r="C1006" s="20" t="s">
        <v>32</v>
      </c>
      <c r="D1006" s="20" t="s">
        <v>28</v>
      </c>
      <c r="E1006" s="2">
        <v>-156.25000000000003</v>
      </c>
      <c r="F1006" s="2">
        <v>135</v>
      </c>
      <c r="G1006">
        <v>16</v>
      </c>
      <c r="H1006">
        <v>30</v>
      </c>
      <c r="I1006" s="9"/>
      <c r="J1006" s="2" t="str">
        <f t="shared" si="377"/>
        <v>Seattle Seahawks</v>
      </c>
      <c r="K1006" s="2" t="str">
        <f t="shared" si="378"/>
        <v>Baltimore Ravens</v>
      </c>
      <c r="L1006" s="17">
        <f t="shared" si="379"/>
        <v>-156.25000000000003</v>
      </c>
      <c r="M1006" s="18">
        <f t="shared" si="380"/>
        <v>135</v>
      </c>
      <c r="N1006" s="4">
        <f t="shared" si="358"/>
        <v>1.5</v>
      </c>
      <c r="O1006" s="4">
        <f t="shared" si="359"/>
        <v>2.7</v>
      </c>
      <c r="P1006" s="4"/>
      <c r="Q1006" s="4"/>
      <c r="R1006" s="1">
        <f t="shared" si="360"/>
        <v>0.66666666666666663</v>
      </c>
      <c r="S1006" s="1">
        <f t="shared" si="361"/>
        <v>0.37037037037037035</v>
      </c>
      <c r="T1006" s="1">
        <f t="shared" si="362"/>
        <v>3.5714285714285587E-2</v>
      </c>
      <c r="U1006" s="1">
        <f t="shared" si="363"/>
        <v>0.14814814814814814</v>
      </c>
      <c r="V1006" s="1">
        <f t="shared" si="364"/>
        <v>0.65914814814814815</v>
      </c>
      <c r="W1006" s="1"/>
      <c r="X1006" s="17">
        <f t="shared" si="365"/>
        <v>517.10962521773342</v>
      </c>
      <c r="Y1006" s="18">
        <f t="shared" si="366"/>
        <v>1734.0124117028765</v>
      </c>
      <c r="Z1006" s="2">
        <f t="shared" si="367"/>
        <v>491.25414395684675</v>
      </c>
      <c r="AA1006" s="18">
        <f t="shared" si="368"/>
        <v>1647.3117911177326</v>
      </c>
      <c r="AB1006" s="2">
        <f t="shared" si="369"/>
        <v>-203.56062382403903</v>
      </c>
      <c r="AC1006" s="2">
        <f t="shared" si="370"/>
        <v>164.73117911177326</v>
      </c>
      <c r="AD1006" s="2">
        <f t="shared" si="371"/>
        <v>-1000</v>
      </c>
      <c r="AE1006" s="2">
        <f t="shared" si="372"/>
        <v>1647.3117911177326</v>
      </c>
      <c r="AF1006" s="5">
        <f t="shared" si="373"/>
        <v>-1</v>
      </c>
      <c r="AG1006" s="5">
        <f t="shared" si="374"/>
        <v>1.7000000000000002</v>
      </c>
      <c r="AH1006" s="3">
        <f t="shared" si="375"/>
        <v>201910</v>
      </c>
      <c r="AI1006" s="21">
        <v>1.5</v>
      </c>
      <c r="AJ1006" s="21">
        <v>2.7</v>
      </c>
      <c r="AK1006" s="21">
        <v>1.64</v>
      </c>
      <c r="AL1006" s="21">
        <v>2.35</v>
      </c>
      <c r="AO1006">
        <f t="shared" si="376"/>
        <v>-160</v>
      </c>
      <c r="AP1006">
        <f>IF(E1006&lt;F1006,G1006,H1006)</f>
        <v>16</v>
      </c>
      <c r="AQ1006">
        <f>IF(E1006&lt;F1006,H1006,G1006)</f>
        <v>30</v>
      </c>
    </row>
    <row r="1007" spans="2:43" x14ac:dyDescent="0.25">
      <c r="B1007" s="24">
        <v>43758</v>
      </c>
      <c r="C1007" s="20" t="s">
        <v>41</v>
      </c>
      <c r="D1007" s="20" t="s">
        <v>31</v>
      </c>
      <c r="E1007" s="2">
        <v>-151.51515151515153</v>
      </c>
      <c r="F1007" s="2">
        <v>129.99999999999997</v>
      </c>
      <c r="G1007">
        <v>23</v>
      </c>
      <c r="H1007">
        <v>20</v>
      </c>
      <c r="I1007" s="9"/>
      <c r="J1007" s="2" t="str">
        <f t="shared" si="377"/>
        <v>Tennessee Titans</v>
      </c>
      <c r="K1007" s="2" t="str">
        <f t="shared" si="378"/>
        <v>Los Angeles Chargers</v>
      </c>
      <c r="L1007" s="17">
        <f t="shared" si="379"/>
        <v>-151.51515151515153</v>
      </c>
      <c r="M1007" s="18">
        <f t="shared" si="380"/>
        <v>129.99999999999997</v>
      </c>
      <c r="N1007" s="4">
        <f t="shared" si="358"/>
        <v>1.76</v>
      </c>
      <c r="O1007" s="4">
        <f t="shared" si="359"/>
        <v>2.1</v>
      </c>
      <c r="P1007" s="4"/>
      <c r="Q1007" s="4"/>
      <c r="R1007" s="1">
        <f t="shared" si="360"/>
        <v>0.56818181818181823</v>
      </c>
      <c r="S1007" s="1">
        <f t="shared" si="361"/>
        <v>0.47619047619047616</v>
      </c>
      <c r="T1007" s="1">
        <f t="shared" si="362"/>
        <v>4.2487046632124437E-2</v>
      </c>
      <c r="U1007" s="1">
        <f t="shared" si="363"/>
        <v>4.5995670995671034E-2</v>
      </c>
      <c r="V1007" s="1">
        <f t="shared" si="364"/>
        <v>0.55699567099567104</v>
      </c>
      <c r="W1007" s="1"/>
      <c r="X1007" s="17">
        <f t="shared" si="365"/>
        <v>795.34608987611307</v>
      </c>
      <c r="Y1007" s="18">
        <f t="shared" si="366"/>
        <v>1144.9859022934511</v>
      </c>
      <c r="Z1007" s="2">
        <f t="shared" si="367"/>
        <v>755.57878538230739</v>
      </c>
      <c r="AA1007" s="18">
        <f t="shared" si="368"/>
        <v>1087.7366071787785</v>
      </c>
      <c r="AB1007" s="2">
        <f t="shared" si="369"/>
        <v>-132.3488720628942</v>
      </c>
      <c r="AC1007" s="2">
        <f t="shared" si="370"/>
        <v>108.77366071787785</v>
      </c>
      <c r="AD1007" s="2">
        <f t="shared" si="371"/>
        <v>755.57878538230739</v>
      </c>
      <c r="AE1007" s="2">
        <f t="shared" si="372"/>
        <v>-1000</v>
      </c>
      <c r="AF1007" s="5">
        <f t="shared" si="373"/>
        <v>0.76</v>
      </c>
      <c r="AG1007" s="5">
        <f t="shared" si="374"/>
        <v>-1</v>
      </c>
      <c r="AH1007" s="3">
        <f t="shared" si="375"/>
        <v>201910</v>
      </c>
      <c r="AI1007" s="21">
        <v>1.76</v>
      </c>
      <c r="AJ1007" s="21">
        <v>2.1</v>
      </c>
      <c r="AK1007" s="21">
        <v>1.66</v>
      </c>
      <c r="AL1007" s="21">
        <v>2.2999999999999998</v>
      </c>
      <c r="AO1007">
        <f t="shared" si="376"/>
        <v>-160</v>
      </c>
      <c r="AP1007">
        <f>IF(E1007&lt;F1007,G1007,H1007)</f>
        <v>23</v>
      </c>
      <c r="AQ1007">
        <f>IF(E1007&lt;F1007,H1007,G1007)</f>
        <v>20</v>
      </c>
    </row>
    <row r="1008" spans="2:43" x14ac:dyDescent="0.25">
      <c r="B1008" s="24">
        <v>43758</v>
      </c>
      <c r="C1008" s="20" t="s">
        <v>35</v>
      </c>
      <c r="D1008" s="20" t="s">
        <v>47</v>
      </c>
      <c r="E1008" s="2">
        <v>154.99999999999997</v>
      </c>
      <c r="F1008" s="2">
        <v>-175.43859649122805</v>
      </c>
      <c r="G1008">
        <v>10</v>
      </c>
      <c r="H1008">
        <v>37</v>
      </c>
      <c r="I1008" s="9"/>
      <c r="J1008" s="2" t="str">
        <f t="shared" si="377"/>
        <v>Los Angeles Rams</v>
      </c>
      <c r="K1008" s="2" t="str">
        <f t="shared" si="378"/>
        <v>Atlanta Falcons</v>
      </c>
      <c r="L1008" s="17">
        <f t="shared" si="379"/>
        <v>-175.43859649122805</v>
      </c>
      <c r="M1008" s="18">
        <f t="shared" si="380"/>
        <v>154.99999999999997</v>
      </c>
      <c r="N1008" s="4">
        <f t="shared" si="358"/>
        <v>1.64</v>
      </c>
      <c r="O1008" s="4">
        <f t="shared" si="359"/>
        <v>2.35</v>
      </c>
      <c r="P1008" s="4"/>
      <c r="Q1008" s="4"/>
      <c r="R1008" s="1">
        <f t="shared" si="360"/>
        <v>0.6097560975609756</v>
      </c>
      <c r="S1008" s="1">
        <f t="shared" si="361"/>
        <v>0.42553191489361702</v>
      </c>
      <c r="T1008" s="1">
        <f t="shared" si="362"/>
        <v>3.4085213032581496E-2</v>
      </c>
      <c r="U1008" s="1">
        <f t="shared" si="363"/>
        <v>9.2112091333679286E-2</v>
      </c>
      <c r="V1008" s="1">
        <f t="shared" si="364"/>
        <v>0.60311209133367927</v>
      </c>
      <c r="W1008" s="1"/>
      <c r="X1008" s="17">
        <f t="shared" si="365"/>
        <v>658.06657563218641</v>
      </c>
      <c r="Y1008" s="18">
        <f t="shared" si="366"/>
        <v>1377.3404079490135</v>
      </c>
      <c r="Z1008" s="2">
        <f t="shared" si="367"/>
        <v>625.16324685057702</v>
      </c>
      <c r="AA1008" s="18">
        <f t="shared" si="368"/>
        <v>1308.4733875515628</v>
      </c>
      <c r="AB1008" s="2">
        <f t="shared" si="369"/>
        <v>-159.95821971905113</v>
      </c>
      <c r="AC1008" s="2">
        <f t="shared" si="370"/>
        <v>130.84733875515627</v>
      </c>
      <c r="AD1008" s="2">
        <f t="shared" si="371"/>
        <v>625.16324685057702</v>
      </c>
      <c r="AE1008" s="2">
        <f t="shared" si="372"/>
        <v>-1000</v>
      </c>
      <c r="AF1008" s="5">
        <f t="shared" si="373"/>
        <v>0.6399999999999999</v>
      </c>
      <c r="AG1008" s="5">
        <f t="shared" si="374"/>
        <v>-1</v>
      </c>
      <c r="AH1008" s="3">
        <f t="shared" si="375"/>
        <v>201910</v>
      </c>
      <c r="AI1008" s="21">
        <v>2.35</v>
      </c>
      <c r="AJ1008" s="21">
        <v>1.64</v>
      </c>
      <c r="AK1008" s="21">
        <v>2.5499999999999998</v>
      </c>
      <c r="AL1008" s="21">
        <v>1.57</v>
      </c>
      <c r="AO1008">
        <f t="shared" si="376"/>
        <v>-180</v>
      </c>
      <c r="AP1008">
        <f>IF(E1008&lt;F1008,G1008,H1008)</f>
        <v>37</v>
      </c>
      <c r="AQ1008">
        <f>IF(E1008&lt;F1008,H1008,G1008)</f>
        <v>10</v>
      </c>
    </row>
    <row r="1009" spans="2:43" x14ac:dyDescent="0.25">
      <c r="B1009" s="24">
        <v>43758</v>
      </c>
      <c r="C1009" s="20" t="s">
        <v>24</v>
      </c>
      <c r="D1009" s="20" t="s">
        <v>30</v>
      </c>
      <c r="E1009" s="2">
        <v>-1428.5714285714273</v>
      </c>
      <c r="F1009" s="2">
        <v>800</v>
      </c>
      <c r="G1009">
        <v>31</v>
      </c>
      <c r="H1009">
        <v>21</v>
      </c>
      <c r="I1009" s="9"/>
      <c r="J1009" s="2" t="str">
        <f t="shared" si="377"/>
        <v>Buffalo Bills</v>
      </c>
      <c r="K1009" s="2" t="str">
        <f t="shared" si="378"/>
        <v>Miami Dolphins</v>
      </c>
      <c r="L1009" s="17">
        <f t="shared" si="379"/>
        <v>-1428.5714285714273</v>
      </c>
      <c r="M1009" s="18">
        <f t="shared" si="380"/>
        <v>800</v>
      </c>
      <c r="N1009" s="4">
        <f t="shared" si="358"/>
        <v>1.1000000000000001</v>
      </c>
      <c r="O1009" s="4">
        <f t="shared" si="359"/>
        <v>7.25</v>
      </c>
      <c r="P1009" s="4"/>
      <c r="Q1009" s="4"/>
      <c r="R1009" s="1">
        <f t="shared" si="360"/>
        <v>0.90909090909090906</v>
      </c>
      <c r="S1009" s="1">
        <f t="shared" si="361"/>
        <v>0.13793103448275862</v>
      </c>
      <c r="T1009" s="1">
        <f t="shared" si="362"/>
        <v>4.4910179640718417E-2</v>
      </c>
      <c r="U1009" s="1">
        <f t="shared" si="363"/>
        <v>0.38557993730407525</v>
      </c>
      <c r="V1009" s="1">
        <f t="shared" si="364"/>
        <v>0.89657993730407526</v>
      </c>
      <c r="W1009" s="1"/>
      <c r="X1009" s="17">
        <f t="shared" si="365"/>
        <v>115.34951697324215</v>
      </c>
      <c r="Y1009" s="18">
        <f t="shared" si="366"/>
        <v>6191.3767529581773</v>
      </c>
      <c r="Z1009" s="2">
        <f t="shared" si="367"/>
        <v>109.58204112458003</v>
      </c>
      <c r="AA1009" s="18">
        <f t="shared" si="368"/>
        <v>5881.8079153102681</v>
      </c>
      <c r="AB1009" s="2">
        <f t="shared" si="369"/>
        <v>-912.55828942183564</v>
      </c>
      <c r="AC1009" s="2">
        <f t="shared" si="370"/>
        <v>588.18079153102678</v>
      </c>
      <c r="AD1009" s="2">
        <f t="shared" si="371"/>
        <v>109.58204112458003</v>
      </c>
      <c r="AE1009" s="2">
        <f t="shared" si="372"/>
        <v>-1000</v>
      </c>
      <c r="AF1009" s="5">
        <f t="shared" si="373"/>
        <v>0.10000000000000009</v>
      </c>
      <c r="AG1009" s="5">
        <f t="shared" si="374"/>
        <v>-1</v>
      </c>
      <c r="AH1009" s="3">
        <f t="shared" si="375"/>
        <v>201910</v>
      </c>
      <c r="AI1009" s="21">
        <v>1.1000000000000001</v>
      </c>
      <c r="AJ1009" s="21">
        <v>7.25</v>
      </c>
      <c r="AK1009" s="21">
        <v>1.07</v>
      </c>
      <c r="AL1009" s="21">
        <v>9</v>
      </c>
      <c r="AO1009">
        <f t="shared" si="376"/>
        <v>-1500</v>
      </c>
      <c r="AP1009">
        <f>IF(E1009&lt;F1009,G1009,H1009)</f>
        <v>31</v>
      </c>
      <c r="AQ1009">
        <f>IF(E1009&lt;F1009,H1009,G1009)</f>
        <v>21</v>
      </c>
    </row>
    <row r="1010" spans="2:43" x14ac:dyDescent="0.25">
      <c r="B1010" s="24">
        <v>43758</v>
      </c>
      <c r="C1010" s="20" t="s">
        <v>21</v>
      </c>
      <c r="D1010" s="20" t="s">
        <v>26</v>
      </c>
      <c r="E1010" s="2">
        <v>170.00000000000003</v>
      </c>
      <c r="F1010" s="2">
        <v>-200</v>
      </c>
      <c r="G1010">
        <v>17</v>
      </c>
      <c r="H1010">
        <v>27</v>
      </c>
      <c r="I1010" s="9"/>
      <c r="J1010" s="2" t="str">
        <f t="shared" si="377"/>
        <v>Jacksonville Jaguars</v>
      </c>
      <c r="K1010" s="2" t="str">
        <f t="shared" si="378"/>
        <v>Cincinnati Bengals</v>
      </c>
      <c r="L1010" s="17">
        <f t="shared" si="379"/>
        <v>-200</v>
      </c>
      <c r="M1010" s="18">
        <f t="shared" si="380"/>
        <v>170.00000000000003</v>
      </c>
      <c r="N1010" s="4">
        <f t="shared" si="358"/>
        <v>1.62</v>
      </c>
      <c r="O1010" s="4">
        <f t="shared" si="359"/>
        <v>2.4</v>
      </c>
      <c r="P1010" s="4"/>
      <c r="Q1010" s="4"/>
      <c r="R1010" s="1">
        <f t="shared" si="360"/>
        <v>0.61728395061728392</v>
      </c>
      <c r="S1010" s="1">
        <f t="shared" si="361"/>
        <v>0.41666666666666669</v>
      </c>
      <c r="T1010" s="1">
        <f t="shared" si="362"/>
        <v>3.2835820895522283E-2</v>
      </c>
      <c r="U1010" s="1">
        <f t="shared" si="363"/>
        <v>0.10030864197530862</v>
      </c>
      <c r="V1010" s="1">
        <f t="shared" si="364"/>
        <v>0.61130864197530865</v>
      </c>
      <c r="W1010" s="1"/>
      <c r="X1010" s="17">
        <f t="shared" si="365"/>
        <v>635.83488165441463</v>
      </c>
      <c r="Y1010" s="18">
        <f t="shared" si="366"/>
        <v>1423.7849094482656</v>
      </c>
      <c r="Z1010" s="2">
        <f t="shared" si="367"/>
        <v>604.04313757169382</v>
      </c>
      <c r="AA1010" s="18">
        <f t="shared" si="368"/>
        <v>1352.5956639758522</v>
      </c>
      <c r="AB1010" s="2">
        <f t="shared" si="369"/>
        <v>-165.55109027810289</v>
      </c>
      <c r="AC1010" s="2">
        <f t="shared" si="370"/>
        <v>135.25956639758522</v>
      </c>
      <c r="AD1010" s="2">
        <f t="shared" si="371"/>
        <v>604.04313757169382</v>
      </c>
      <c r="AE1010" s="2">
        <f t="shared" si="372"/>
        <v>-1000</v>
      </c>
      <c r="AF1010" s="5">
        <f t="shared" si="373"/>
        <v>0.62000000000000011</v>
      </c>
      <c r="AG1010" s="5">
        <f t="shared" si="374"/>
        <v>-1</v>
      </c>
      <c r="AH1010" s="3">
        <f t="shared" si="375"/>
        <v>201910</v>
      </c>
      <c r="AI1010" s="21">
        <v>2.4</v>
      </c>
      <c r="AJ1010" s="21">
        <v>1.62</v>
      </c>
      <c r="AK1010" s="21">
        <v>2.7</v>
      </c>
      <c r="AL1010" s="21">
        <v>1.5</v>
      </c>
      <c r="AO1010">
        <f t="shared" si="376"/>
        <v>-200</v>
      </c>
      <c r="AP1010">
        <f>IF(E1010&lt;F1010,G1010,H1010)</f>
        <v>27</v>
      </c>
      <c r="AQ1010">
        <f>IF(E1010&lt;F1010,H1010,G1010)</f>
        <v>17</v>
      </c>
    </row>
    <row r="1011" spans="2:43" x14ac:dyDescent="0.25">
      <c r="B1011" s="24">
        <v>43758</v>
      </c>
      <c r="C1011" s="20" t="s">
        <v>34</v>
      </c>
      <c r="D1011" s="20" t="s">
        <v>29</v>
      </c>
      <c r="E1011" s="2">
        <v>120.00000000000001</v>
      </c>
      <c r="F1011" s="2">
        <v>-140.84507042253523</v>
      </c>
      <c r="G1011">
        <v>30</v>
      </c>
      <c r="H1011">
        <v>42</v>
      </c>
      <c r="I1011" s="9"/>
      <c r="J1011" s="2" t="str">
        <f t="shared" si="377"/>
        <v>Minnesota Vikings</v>
      </c>
      <c r="K1011" s="2" t="str">
        <f t="shared" si="378"/>
        <v>Detroit Lions</v>
      </c>
      <c r="L1011" s="17">
        <f t="shared" si="379"/>
        <v>-140.84507042253523</v>
      </c>
      <c r="M1011" s="18">
        <f t="shared" si="380"/>
        <v>120.00000000000001</v>
      </c>
      <c r="N1011" s="4">
        <f t="shared" si="358"/>
        <v>2</v>
      </c>
      <c r="O1011" s="4">
        <f t="shared" si="359"/>
        <v>1.83</v>
      </c>
      <c r="P1011" s="4"/>
      <c r="Q1011" s="4"/>
      <c r="R1011" s="1">
        <f t="shared" si="360"/>
        <v>0.5</v>
      </c>
      <c r="S1011" s="1">
        <f t="shared" si="361"/>
        <v>0.54644808743169393</v>
      </c>
      <c r="T1011" s="1">
        <f t="shared" si="362"/>
        <v>4.4386422976501305E-2</v>
      </c>
      <c r="U1011" s="1">
        <f t="shared" si="363"/>
        <v>2.3224043715846965E-2</v>
      </c>
      <c r="V1011" s="1">
        <f t="shared" si="364"/>
        <v>0.48777595628415304</v>
      </c>
      <c r="W1011" s="1"/>
      <c r="X1011" s="17">
        <f t="shared" si="365"/>
        <v>1050.1215509225544</v>
      </c>
      <c r="Y1011" s="18">
        <f t="shared" si="366"/>
        <v>868.14064558183338</v>
      </c>
      <c r="Z1011" s="2">
        <f t="shared" si="367"/>
        <v>997.61547337642662</v>
      </c>
      <c r="AA1011" s="18">
        <f t="shared" si="368"/>
        <v>824.73361330274167</v>
      </c>
      <c r="AB1011" s="2">
        <f t="shared" si="369"/>
        <v>-100.23902261815397</v>
      </c>
      <c r="AC1011" s="2">
        <f t="shared" si="370"/>
        <v>-121.25127239514147</v>
      </c>
      <c r="AD1011" s="2">
        <f t="shared" si="371"/>
        <v>997.61547337642662</v>
      </c>
      <c r="AE1011" s="2">
        <f t="shared" si="372"/>
        <v>-1000</v>
      </c>
      <c r="AF1011" s="5">
        <f t="shared" si="373"/>
        <v>1</v>
      </c>
      <c r="AG1011" s="5">
        <f t="shared" si="374"/>
        <v>-1</v>
      </c>
      <c r="AH1011" s="3">
        <f t="shared" si="375"/>
        <v>201910</v>
      </c>
      <c r="AI1011" s="21">
        <v>1.83</v>
      </c>
      <c r="AJ1011" s="21">
        <v>2</v>
      </c>
      <c r="AK1011" s="21">
        <v>2.2000000000000002</v>
      </c>
      <c r="AL1011" s="21">
        <v>1.71</v>
      </c>
      <c r="AO1011">
        <f t="shared" si="376"/>
        <v>-150</v>
      </c>
      <c r="AP1011">
        <f>IF(E1011&lt;F1011,G1011,H1011)</f>
        <v>42</v>
      </c>
      <c r="AQ1011">
        <f>IF(E1011&lt;F1011,H1011,G1011)</f>
        <v>30</v>
      </c>
    </row>
    <row r="1012" spans="2:43" x14ac:dyDescent="0.25">
      <c r="B1012" s="24">
        <v>43758</v>
      </c>
      <c r="C1012" s="20" t="s">
        <v>33</v>
      </c>
      <c r="D1012" s="20" t="s">
        <v>52</v>
      </c>
      <c r="E1012" s="2">
        <v>-250.00000000000006</v>
      </c>
      <c r="F1012" s="2">
        <v>210</v>
      </c>
      <c r="G1012">
        <v>42</v>
      </c>
      <c r="H1012">
        <v>24</v>
      </c>
      <c r="I1012" s="9"/>
      <c r="J1012" s="2" t="str">
        <f t="shared" si="377"/>
        <v>Green Bay Packers</v>
      </c>
      <c r="K1012" s="2" t="str">
        <f t="shared" si="378"/>
        <v>Oakland Raiders</v>
      </c>
      <c r="L1012" s="17">
        <f t="shared" si="379"/>
        <v>-250.00000000000006</v>
      </c>
      <c r="M1012" s="18">
        <f t="shared" si="380"/>
        <v>210</v>
      </c>
      <c r="N1012" s="4">
        <f t="shared" si="358"/>
        <v>1.32</v>
      </c>
      <c r="O1012" s="4">
        <f t="shared" si="359"/>
        <v>3.45</v>
      </c>
      <c r="P1012" s="4"/>
      <c r="Q1012" s="4"/>
      <c r="R1012" s="1">
        <f t="shared" si="360"/>
        <v>0.75757575757575757</v>
      </c>
      <c r="S1012" s="1">
        <f t="shared" si="361"/>
        <v>0.28985507246376813</v>
      </c>
      <c r="T1012" s="1">
        <f t="shared" si="362"/>
        <v>4.5283018867924518E-2</v>
      </c>
      <c r="U1012" s="1">
        <f t="shared" si="363"/>
        <v>0.23386034255599472</v>
      </c>
      <c r="V1012" s="1">
        <f t="shared" si="364"/>
        <v>0.74486034255599476</v>
      </c>
      <c r="W1012" s="1"/>
      <c r="X1012" s="17">
        <f t="shared" si="365"/>
        <v>342.5335500726099</v>
      </c>
      <c r="Y1012" s="18">
        <f t="shared" si="366"/>
        <v>2535.4217462272254</v>
      </c>
      <c r="Z1012" s="2">
        <f t="shared" si="367"/>
        <v>325.4068725689794</v>
      </c>
      <c r="AA1012" s="18">
        <f t="shared" si="368"/>
        <v>2408.6506589158639</v>
      </c>
      <c r="AB1012" s="2">
        <f t="shared" si="369"/>
        <v>-307.30758453419605</v>
      </c>
      <c r="AC1012" s="2">
        <f t="shared" si="370"/>
        <v>240.8650658915864</v>
      </c>
      <c r="AD1012" s="2">
        <f t="shared" si="371"/>
        <v>325.4068725689794</v>
      </c>
      <c r="AE1012" s="2">
        <f t="shared" si="372"/>
        <v>-1000</v>
      </c>
      <c r="AF1012" s="5">
        <f t="shared" si="373"/>
        <v>0.32000000000000006</v>
      </c>
      <c r="AG1012" s="5">
        <f t="shared" si="374"/>
        <v>-1</v>
      </c>
      <c r="AH1012" s="3">
        <f t="shared" si="375"/>
        <v>201910</v>
      </c>
      <c r="AI1012" s="21">
        <v>1.32</v>
      </c>
      <c r="AJ1012" s="21">
        <v>3.45</v>
      </c>
      <c r="AK1012" s="21">
        <v>1.4</v>
      </c>
      <c r="AL1012" s="21">
        <v>3.1</v>
      </c>
      <c r="AO1012">
        <f t="shared" si="376"/>
        <v>-300</v>
      </c>
      <c r="AP1012">
        <f>IF(E1012&lt;F1012,G1012,H1012)</f>
        <v>42</v>
      </c>
      <c r="AQ1012">
        <f>IF(E1012&lt;F1012,H1012,G1012)</f>
        <v>24</v>
      </c>
    </row>
    <row r="1013" spans="2:43" x14ac:dyDescent="0.25">
      <c r="B1013" s="24">
        <v>43758</v>
      </c>
      <c r="C1013" s="20" t="s">
        <v>39</v>
      </c>
      <c r="D1013" s="20" t="s">
        <v>40</v>
      </c>
      <c r="E1013" s="2">
        <v>-120.48192771084337</v>
      </c>
      <c r="F1013" s="2">
        <v>100</v>
      </c>
      <c r="G1013">
        <v>30</v>
      </c>
      <c r="H1013">
        <v>23</v>
      </c>
      <c r="I1013" s="9"/>
      <c r="J1013" s="2" t="str">
        <f t="shared" si="377"/>
        <v>Indianapolis Colts</v>
      </c>
      <c r="K1013" s="2" t="str">
        <f t="shared" si="378"/>
        <v>Houston Texans</v>
      </c>
      <c r="L1013" s="17">
        <f t="shared" si="379"/>
        <v>-120.48192771084337</v>
      </c>
      <c r="M1013" s="18">
        <f t="shared" si="380"/>
        <v>100</v>
      </c>
      <c r="N1013" s="4">
        <f t="shared" si="358"/>
        <v>1.76</v>
      </c>
      <c r="O1013" s="4">
        <f t="shared" si="359"/>
        <v>2.1</v>
      </c>
      <c r="P1013" s="4"/>
      <c r="Q1013" s="4"/>
      <c r="R1013" s="1">
        <f t="shared" si="360"/>
        <v>0.56818181818181823</v>
      </c>
      <c r="S1013" s="1">
        <f t="shared" si="361"/>
        <v>0.47619047619047616</v>
      </c>
      <c r="T1013" s="1">
        <f t="shared" si="362"/>
        <v>4.2487046632124437E-2</v>
      </c>
      <c r="U1013" s="1">
        <f t="shared" si="363"/>
        <v>4.5995670995671034E-2</v>
      </c>
      <c r="V1013" s="1">
        <f t="shared" si="364"/>
        <v>0.55699567099567104</v>
      </c>
      <c r="W1013" s="1"/>
      <c r="X1013" s="17">
        <f t="shared" si="365"/>
        <v>795.34608987611307</v>
      </c>
      <c r="Y1013" s="18">
        <f t="shared" si="366"/>
        <v>1144.9859022934511</v>
      </c>
      <c r="Z1013" s="2">
        <f t="shared" si="367"/>
        <v>755.57878538230739</v>
      </c>
      <c r="AA1013" s="18">
        <f t="shared" si="368"/>
        <v>1087.7366071787785</v>
      </c>
      <c r="AB1013" s="2">
        <f t="shared" si="369"/>
        <v>-132.3488720628942</v>
      </c>
      <c r="AC1013" s="2">
        <f t="shared" si="370"/>
        <v>108.77366071787785</v>
      </c>
      <c r="AD1013" s="2">
        <f t="shared" si="371"/>
        <v>755.57878538230739</v>
      </c>
      <c r="AE1013" s="2">
        <f t="shared" si="372"/>
        <v>-1000</v>
      </c>
      <c r="AF1013" s="5">
        <f t="shared" si="373"/>
        <v>0.76</v>
      </c>
      <c r="AG1013" s="5">
        <f t="shared" si="374"/>
        <v>-1</v>
      </c>
      <c r="AH1013" s="3">
        <f t="shared" si="375"/>
        <v>201910</v>
      </c>
      <c r="AI1013" s="21">
        <v>1.76</v>
      </c>
      <c r="AJ1013" s="21">
        <v>2.1</v>
      </c>
      <c r="AK1013" s="21">
        <v>1.83</v>
      </c>
      <c r="AL1013" s="21">
        <v>2</v>
      </c>
      <c r="AO1013">
        <f t="shared" si="376"/>
        <v>-130</v>
      </c>
      <c r="AP1013">
        <f>IF(E1013&lt;F1013,G1013,H1013)</f>
        <v>30</v>
      </c>
      <c r="AQ1013">
        <f>IF(E1013&lt;F1013,H1013,G1013)</f>
        <v>23</v>
      </c>
    </row>
    <row r="1014" spans="2:43" x14ac:dyDescent="0.25">
      <c r="B1014" s="24">
        <v>43758</v>
      </c>
      <c r="C1014" s="20" t="s">
        <v>25</v>
      </c>
      <c r="D1014" s="20" t="s">
        <v>48</v>
      </c>
      <c r="E1014" s="2">
        <v>-192.30769230769229</v>
      </c>
      <c r="F1014" s="2">
        <v>167</v>
      </c>
      <c r="G1014">
        <v>21</v>
      </c>
      <c r="H1014">
        <v>27</v>
      </c>
      <c r="I1014" s="9"/>
      <c r="J1014" s="2" t="str">
        <f t="shared" si="377"/>
        <v>New York Giants</v>
      </c>
      <c r="K1014" s="2" t="str">
        <f t="shared" si="378"/>
        <v>Arizona Cardinals</v>
      </c>
      <c r="L1014" s="17">
        <f t="shared" si="379"/>
        <v>-192.30769230769229</v>
      </c>
      <c r="M1014" s="18">
        <f t="shared" si="380"/>
        <v>167</v>
      </c>
      <c r="N1014" s="4">
        <f t="shared" si="358"/>
        <v>1.66</v>
      </c>
      <c r="O1014" s="4">
        <f t="shared" si="359"/>
        <v>2.2999999999999998</v>
      </c>
      <c r="P1014" s="4"/>
      <c r="Q1014" s="4"/>
      <c r="R1014" s="1">
        <f t="shared" si="360"/>
        <v>0.60240963855421692</v>
      </c>
      <c r="S1014" s="1">
        <f t="shared" si="361"/>
        <v>0.43478260869565222</v>
      </c>
      <c r="T1014" s="1">
        <f t="shared" si="362"/>
        <v>3.5858585858585923E-2</v>
      </c>
      <c r="U1014" s="1">
        <f t="shared" si="363"/>
        <v>8.3813514929282351E-2</v>
      </c>
      <c r="V1014" s="1">
        <f t="shared" si="364"/>
        <v>0.59481351492928236</v>
      </c>
      <c r="W1014" s="1"/>
      <c r="X1014" s="17">
        <f t="shared" si="365"/>
        <v>681.19919084032654</v>
      </c>
      <c r="Y1014" s="18">
        <f t="shared" si="366"/>
        <v>1332.032655245516</v>
      </c>
      <c r="Z1014" s="2">
        <f t="shared" si="367"/>
        <v>647.13923129831016</v>
      </c>
      <c r="AA1014" s="18">
        <f t="shared" si="368"/>
        <v>1265.4310224832402</v>
      </c>
      <c r="AB1014" s="2">
        <f t="shared" si="369"/>
        <v>-154.5262521009227</v>
      </c>
      <c r="AC1014" s="2">
        <f t="shared" si="370"/>
        <v>126.54310224832402</v>
      </c>
      <c r="AD1014" s="2">
        <f t="shared" si="371"/>
        <v>-1000</v>
      </c>
      <c r="AE1014" s="2">
        <f t="shared" si="372"/>
        <v>1265.4310224832402</v>
      </c>
      <c r="AF1014" s="5">
        <f t="shared" si="373"/>
        <v>-1</v>
      </c>
      <c r="AG1014" s="5">
        <f t="shared" si="374"/>
        <v>1.2999999999999998</v>
      </c>
      <c r="AH1014" s="3">
        <f t="shared" si="375"/>
        <v>201910</v>
      </c>
      <c r="AI1014" s="21">
        <v>1.66</v>
      </c>
      <c r="AJ1014" s="21">
        <v>2.2999999999999998</v>
      </c>
      <c r="AK1014" s="21">
        <v>1.52</v>
      </c>
      <c r="AL1014" s="21">
        <v>2.67</v>
      </c>
      <c r="AO1014">
        <f t="shared" si="376"/>
        <v>-200</v>
      </c>
      <c r="AP1014">
        <f>IF(E1014&lt;F1014,G1014,H1014)</f>
        <v>21</v>
      </c>
      <c r="AQ1014">
        <f>IF(E1014&lt;F1014,H1014,G1014)</f>
        <v>27</v>
      </c>
    </row>
    <row r="1015" spans="2:43" x14ac:dyDescent="0.25">
      <c r="B1015" s="24">
        <v>43758</v>
      </c>
      <c r="C1015" s="20" t="s">
        <v>53</v>
      </c>
      <c r="D1015" s="20" t="s">
        <v>22</v>
      </c>
      <c r="E1015" s="2">
        <v>375</v>
      </c>
      <c r="F1015" s="2">
        <v>-500.00000000000011</v>
      </c>
      <c r="G1015">
        <v>0</v>
      </c>
      <c r="H1015">
        <v>9</v>
      </c>
      <c r="I1015" s="9"/>
      <c r="J1015" s="2" t="str">
        <f t="shared" si="377"/>
        <v>San Francisco 49ers</v>
      </c>
      <c r="K1015" s="2" t="str">
        <f t="shared" si="378"/>
        <v>Washington Redskins</v>
      </c>
      <c r="L1015" s="17">
        <f t="shared" si="379"/>
        <v>-500.00000000000011</v>
      </c>
      <c r="M1015" s="18">
        <f t="shared" si="380"/>
        <v>375</v>
      </c>
      <c r="N1015" s="4">
        <f t="shared" si="358"/>
        <v>1.23</v>
      </c>
      <c r="O1015" s="4">
        <f t="shared" si="359"/>
        <v>4.25</v>
      </c>
      <c r="P1015" s="4"/>
      <c r="Q1015" s="4"/>
      <c r="R1015" s="1">
        <f t="shared" si="360"/>
        <v>0.81300813008130079</v>
      </c>
      <c r="S1015" s="1">
        <f t="shared" si="361"/>
        <v>0.23529411764705882</v>
      </c>
      <c r="T1015" s="1">
        <f t="shared" si="362"/>
        <v>4.6076642335766471E-2</v>
      </c>
      <c r="U1015" s="1">
        <f t="shared" si="363"/>
        <v>0.28885700621712096</v>
      </c>
      <c r="V1015" s="1">
        <f t="shared" si="364"/>
        <v>0.79985700621712097</v>
      </c>
      <c r="W1015" s="1"/>
      <c r="X1015" s="17">
        <f t="shared" si="365"/>
        <v>250.2234677288684</v>
      </c>
      <c r="Y1015" s="18">
        <f t="shared" si="366"/>
        <v>3342.2645955042926</v>
      </c>
      <c r="Z1015" s="2">
        <f t="shared" si="367"/>
        <v>237.71229434242497</v>
      </c>
      <c r="AA1015" s="18">
        <f t="shared" si="368"/>
        <v>3175.151365729078</v>
      </c>
      <c r="AB1015" s="2">
        <f t="shared" si="369"/>
        <v>-420.67660100049278</v>
      </c>
      <c r="AC1015" s="2">
        <f t="shared" si="370"/>
        <v>317.51513657290781</v>
      </c>
      <c r="AD1015" s="2">
        <f t="shared" si="371"/>
        <v>237.71229434242497</v>
      </c>
      <c r="AE1015" s="2">
        <f t="shared" si="372"/>
        <v>-1000</v>
      </c>
      <c r="AF1015" s="5">
        <f t="shared" si="373"/>
        <v>0.22999999999999998</v>
      </c>
      <c r="AG1015" s="5">
        <f t="shared" si="374"/>
        <v>-1</v>
      </c>
      <c r="AH1015" s="3">
        <f t="shared" si="375"/>
        <v>201910</v>
      </c>
      <c r="AI1015" s="21">
        <v>4.25</v>
      </c>
      <c r="AJ1015" s="21">
        <v>1.23</v>
      </c>
      <c r="AK1015" s="21">
        <v>4.75</v>
      </c>
      <c r="AL1015" s="21">
        <v>1.2</v>
      </c>
      <c r="AO1015">
        <f t="shared" si="376"/>
        <v>-500</v>
      </c>
      <c r="AP1015">
        <f>IF(E1015&lt;F1015,G1015,H1015)</f>
        <v>9</v>
      </c>
      <c r="AQ1015">
        <f>IF(E1015&lt;F1015,H1015,G1015)</f>
        <v>0</v>
      </c>
    </row>
    <row r="1016" spans="2:43" x14ac:dyDescent="0.25">
      <c r="B1016" s="24">
        <v>43755</v>
      </c>
      <c r="C1016" s="20" t="s">
        <v>38</v>
      </c>
      <c r="D1016" s="20" t="s">
        <v>20</v>
      </c>
      <c r="E1016" s="2">
        <v>135</v>
      </c>
      <c r="F1016" s="2">
        <v>-156.25000000000003</v>
      </c>
      <c r="G1016">
        <v>6</v>
      </c>
      <c r="H1016">
        <v>30</v>
      </c>
      <c r="I1016" s="9"/>
      <c r="J1016" s="2" t="str">
        <f t="shared" si="377"/>
        <v>Kansas City Chiefs</v>
      </c>
      <c r="K1016" s="2" t="str">
        <f t="shared" si="378"/>
        <v>Denver Broncos</v>
      </c>
      <c r="L1016" s="17">
        <f t="shared" si="379"/>
        <v>-156.25000000000003</v>
      </c>
      <c r="M1016" s="18">
        <f t="shared" si="380"/>
        <v>135</v>
      </c>
      <c r="N1016" s="4">
        <f t="shared" si="358"/>
        <v>1.57</v>
      </c>
      <c r="O1016" s="4">
        <f t="shared" si="359"/>
        <v>2.5499999999999998</v>
      </c>
      <c r="P1016" s="4"/>
      <c r="Q1016" s="4"/>
      <c r="R1016" s="1">
        <f t="shared" si="360"/>
        <v>0.63694267515923564</v>
      </c>
      <c r="S1016" s="1">
        <f t="shared" si="361"/>
        <v>0.39215686274509809</v>
      </c>
      <c r="T1016" s="1">
        <f t="shared" si="362"/>
        <v>2.8276699029126329E-2</v>
      </c>
      <c r="U1016" s="1">
        <f t="shared" si="363"/>
        <v>0.12239290620706877</v>
      </c>
      <c r="V1016" s="1">
        <f t="shared" si="364"/>
        <v>0.63339290620706878</v>
      </c>
      <c r="W1016" s="1"/>
      <c r="X1016" s="17">
        <f t="shared" si="365"/>
        <v>578.79886276004493</v>
      </c>
      <c r="Y1016" s="18">
        <f t="shared" si="366"/>
        <v>1558.0808321378222</v>
      </c>
      <c r="Z1016" s="2">
        <f t="shared" si="367"/>
        <v>549.85891962204266</v>
      </c>
      <c r="AA1016" s="18">
        <f t="shared" si="368"/>
        <v>1480.1767905309309</v>
      </c>
      <c r="AB1016" s="2">
        <f t="shared" si="369"/>
        <v>-181.86483192586408</v>
      </c>
      <c r="AC1016" s="2">
        <f t="shared" si="370"/>
        <v>148.0176790530931</v>
      </c>
      <c r="AD1016" s="2">
        <f t="shared" si="371"/>
        <v>549.85891962204266</v>
      </c>
      <c r="AE1016" s="2">
        <f t="shared" si="372"/>
        <v>-1000</v>
      </c>
      <c r="AF1016" s="5">
        <f t="shared" si="373"/>
        <v>0.57000000000000006</v>
      </c>
      <c r="AG1016" s="5">
        <f t="shared" si="374"/>
        <v>-1</v>
      </c>
      <c r="AH1016" s="3">
        <f t="shared" si="375"/>
        <v>201910</v>
      </c>
      <c r="AI1016" s="21">
        <v>2.5499999999999998</v>
      </c>
      <c r="AJ1016" s="21">
        <v>1.57</v>
      </c>
      <c r="AK1016" s="21">
        <v>2.35</v>
      </c>
      <c r="AL1016" s="21">
        <v>1.64</v>
      </c>
      <c r="AO1016">
        <f t="shared" si="376"/>
        <v>-160</v>
      </c>
      <c r="AP1016">
        <f>IF(E1016&lt;F1016,G1016,H1016)</f>
        <v>30</v>
      </c>
      <c r="AQ1016">
        <f>IF(E1016&lt;F1016,H1016,G1016)</f>
        <v>6</v>
      </c>
    </row>
    <row r="1017" spans="2:43" x14ac:dyDescent="0.25">
      <c r="B1017" s="24">
        <v>43752</v>
      </c>
      <c r="C1017" s="20" t="s">
        <v>33</v>
      </c>
      <c r="D1017" s="20" t="s">
        <v>34</v>
      </c>
      <c r="E1017" s="2">
        <v>-185.18518518518516</v>
      </c>
      <c r="F1017" s="2">
        <v>165</v>
      </c>
      <c r="G1017">
        <v>23</v>
      </c>
      <c r="H1017">
        <v>22</v>
      </c>
      <c r="I1017" s="9"/>
      <c r="J1017" s="2" t="str">
        <f t="shared" si="377"/>
        <v>Green Bay Packers</v>
      </c>
      <c r="K1017" s="2" t="str">
        <f t="shared" si="378"/>
        <v>Detroit Lions</v>
      </c>
      <c r="L1017" s="17">
        <f t="shared" si="379"/>
        <v>-185.18518518518516</v>
      </c>
      <c r="M1017" s="18">
        <f t="shared" si="380"/>
        <v>165</v>
      </c>
      <c r="N1017" s="4">
        <f t="shared" si="358"/>
        <v>1.38</v>
      </c>
      <c r="O1017" s="4">
        <f t="shared" si="359"/>
        <v>3.15</v>
      </c>
      <c r="P1017" s="4"/>
      <c r="Q1017" s="4"/>
      <c r="R1017" s="1">
        <f t="shared" si="360"/>
        <v>0.7246376811594204</v>
      </c>
      <c r="S1017" s="1">
        <f t="shared" si="361"/>
        <v>0.31746031746031744</v>
      </c>
      <c r="T1017" s="1">
        <f t="shared" si="362"/>
        <v>4.039735099337749E-2</v>
      </c>
      <c r="U1017" s="1">
        <f t="shared" si="363"/>
        <v>0.20358868184955148</v>
      </c>
      <c r="V1017" s="1">
        <f t="shared" si="364"/>
        <v>0.71458868184955149</v>
      </c>
      <c r="W1017" s="1"/>
      <c r="X1017" s="17">
        <f t="shared" si="365"/>
        <v>399.40643533805462</v>
      </c>
      <c r="Y1017" s="18">
        <f t="shared" si="366"/>
        <v>2205.1924375584526</v>
      </c>
      <c r="Z1017" s="2">
        <f t="shared" si="367"/>
        <v>379.43611357115185</v>
      </c>
      <c r="AA1017" s="18">
        <f t="shared" si="368"/>
        <v>2094.93281568053</v>
      </c>
      <c r="AB1017" s="2">
        <f t="shared" si="369"/>
        <v>-263.54897813712716</v>
      </c>
      <c r="AC1017" s="2">
        <f t="shared" si="370"/>
        <v>209.49328156805299</v>
      </c>
      <c r="AD1017" s="2">
        <f t="shared" si="371"/>
        <v>379.43611357115185</v>
      </c>
      <c r="AE1017" s="2">
        <f t="shared" si="372"/>
        <v>-1000</v>
      </c>
      <c r="AF1017" s="5">
        <f t="shared" si="373"/>
        <v>0.37999999999999989</v>
      </c>
      <c r="AG1017" s="5">
        <f t="shared" si="374"/>
        <v>-1</v>
      </c>
      <c r="AH1017" s="3">
        <f t="shared" si="375"/>
        <v>201910</v>
      </c>
      <c r="AI1017" s="21">
        <v>1.38</v>
      </c>
      <c r="AJ1017" s="21">
        <v>3.15</v>
      </c>
      <c r="AK1017" s="21">
        <v>1.54</v>
      </c>
      <c r="AL1017" s="21">
        <v>2.65</v>
      </c>
      <c r="AO1017">
        <f t="shared" si="376"/>
        <v>-190</v>
      </c>
      <c r="AP1017">
        <f>IF(E1017&lt;F1017,G1017,H1017)</f>
        <v>23</v>
      </c>
      <c r="AQ1017">
        <f>IF(E1017&lt;F1017,H1017,G1017)</f>
        <v>22</v>
      </c>
    </row>
    <row r="1018" spans="2:43" x14ac:dyDescent="0.25">
      <c r="B1018" s="24">
        <v>43751</v>
      </c>
      <c r="C1018" s="20" t="s">
        <v>31</v>
      </c>
      <c r="D1018" s="20" t="s">
        <v>45</v>
      </c>
      <c r="E1018" s="2">
        <v>-277.77777777777771</v>
      </c>
      <c r="F1018" s="2">
        <v>225</v>
      </c>
      <c r="G1018">
        <v>17</v>
      </c>
      <c r="H1018">
        <v>24</v>
      </c>
      <c r="I1018" s="9"/>
      <c r="J1018" s="2" t="str">
        <f t="shared" si="377"/>
        <v>Los Angeles Chargers</v>
      </c>
      <c r="K1018" s="2" t="str">
        <f t="shared" si="378"/>
        <v>Pittsburgh Steelers</v>
      </c>
      <c r="L1018" s="17">
        <f t="shared" si="379"/>
        <v>-277.77777777777771</v>
      </c>
      <c r="M1018" s="18">
        <f t="shared" si="380"/>
        <v>225</v>
      </c>
      <c r="N1018" s="4">
        <f t="shared" si="358"/>
        <v>1.37</v>
      </c>
      <c r="O1018" s="4">
        <f t="shared" si="359"/>
        <v>3.2</v>
      </c>
      <c r="P1018" s="4"/>
      <c r="Q1018" s="4"/>
      <c r="R1018" s="1">
        <f t="shared" si="360"/>
        <v>0.72992700729927007</v>
      </c>
      <c r="S1018" s="1">
        <f t="shared" si="361"/>
        <v>0.3125</v>
      </c>
      <c r="T1018" s="1">
        <f t="shared" si="362"/>
        <v>4.0700218818380707E-2</v>
      </c>
      <c r="U1018" s="1">
        <f t="shared" si="363"/>
        <v>0.20871350364963503</v>
      </c>
      <c r="V1018" s="1">
        <f t="shared" si="364"/>
        <v>0.71971350364963504</v>
      </c>
      <c r="W1018" s="1"/>
      <c r="X1018" s="17">
        <f t="shared" si="365"/>
        <v>389.44176388110628</v>
      </c>
      <c r="Y1018" s="18">
        <f t="shared" si="366"/>
        <v>2256.8044836814311</v>
      </c>
      <c r="Z1018" s="2">
        <f t="shared" si="367"/>
        <v>369.96967568705094</v>
      </c>
      <c r="AA1018" s="18">
        <f t="shared" si="368"/>
        <v>2143.9642594973593</v>
      </c>
      <c r="AB1018" s="2">
        <f t="shared" si="369"/>
        <v>-270.29242278923357</v>
      </c>
      <c r="AC1018" s="2">
        <f t="shared" si="370"/>
        <v>214.39642594973594</v>
      </c>
      <c r="AD1018" s="2">
        <f t="shared" si="371"/>
        <v>-1000</v>
      </c>
      <c r="AE1018" s="2">
        <f t="shared" si="372"/>
        <v>2143.9642594973593</v>
      </c>
      <c r="AF1018" s="5">
        <f t="shared" si="373"/>
        <v>-1</v>
      </c>
      <c r="AG1018" s="5">
        <f t="shared" si="374"/>
        <v>2.2000000000000002</v>
      </c>
      <c r="AH1018" s="3">
        <f t="shared" si="375"/>
        <v>201910</v>
      </c>
      <c r="AI1018" s="21">
        <v>1.37</v>
      </c>
      <c r="AJ1018" s="21">
        <v>3.2</v>
      </c>
      <c r="AK1018" s="21">
        <v>1.36</v>
      </c>
      <c r="AL1018" s="21">
        <v>3.25</v>
      </c>
      <c r="AO1018">
        <f t="shared" si="376"/>
        <v>-300</v>
      </c>
      <c r="AP1018">
        <f>IF(E1018&lt;F1018,G1018,H1018)</f>
        <v>17</v>
      </c>
      <c r="AQ1018">
        <f>IF(E1018&lt;F1018,H1018,G1018)</f>
        <v>24</v>
      </c>
    </row>
    <row r="1019" spans="2:43" x14ac:dyDescent="0.25">
      <c r="B1019" s="24">
        <v>43751</v>
      </c>
      <c r="C1019" s="20" t="s">
        <v>38</v>
      </c>
      <c r="D1019" s="20" t="s">
        <v>41</v>
      </c>
      <c r="E1019" s="2">
        <v>-120.48192771084337</v>
      </c>
      <c r="F1019" s="2">
        <v>100</v>
      </c>
      <c r="G1019">
        <v>16</v>
      </c>
      <c r="H1019">
        <v>0</v>
      </c>
      <c r="I1019" s="9"/>
      <c r="J1019" s="2" t="str">
        <f t="shared" si="377"/>
        <v>Denver Broncos</v>
      </c>
      <c r="K1019" s="2" t="str">
        <f t="shared" si="378"/>
        <v>Tennessee Titans</v>
      </c>
      <c r="L1019" s="17">
        <f t="shared" si="379"/>
        <v>-120.48192771084337</v>
      </c>
      <c r="M1019" s="18">
        <f t="shared" si="380"/>
        <v>100</v>
      </c>
      <c r="N1019" s="4">
        <f t="shared" si="358"/>
        <v>1.74</v>
      </c>
      <c r="O1019" s="4">
        <f t="shared" si="359"/>
        <v>2.15</v>
      </c>
      <c r="P1019" s="4"/>
      <c r="Q1019" s="4"/>
      <c r="R1019" s="1">
        <f t="shared" si="360"/>
        <v>0.57471264367816088</v>
      </c>
      <c r="S1019" s="1">
        <f t="shared" si="361"/>
        <v>0.46511627906976744</v>
      </c>
      <c r="T1019" s="1">
        <f t="shared" si="362"/>
        <v>3.8303341902313659E-2</v>
      </c>
      <c r="U1019" s="1">
        <f t="shared" si="363"/>
        <v>5.4798182304196724E-2</v>
      </c>
      <c r="V1019" s="1">
        <f t="shared" si="364"/>
        <v>0.56579818230419676</v>
      </c>
      <c r="W1019" s="1"/>
      <c r="X1019" s="17">
        <f t="shared" si="365"/>
        <v>767.41465645493759</v>
      </c>
      <c r="Y1019" s="18">
        <f t="shared" si="366"/>
        <v>1185.8985221458363</v>
      </c>
      <c r="Z1019" s="2">
        <f t="shared" si="367"/>
        <v>729.04392363219063</v>
      </c>
      <c r="AA1019" s="18">
        <f t="shared" si="368"/>
        <v>1126.6035960385445</v>
      </c>
      <c r="AB1019" s="2">
        <f t="shared" si="369"/>
        <v>-137.16594673992637</v>
      </c>
      <c r="AC1019" s="2">
        <f t="shared" si="370"/>
        <v>112.66035960385446</v>
      </c>
      <c r="AD1019" s="2">
        <f t="shared" si="371"/>
        <v>729.04392363219063</v>
      </c>
      <c r="AE1019" s="2">
        <f t="shared" si="372"/>
        <v>-1000</v>
      </c>
      <c r="AF1019" s="5">
        <f t="shared" si="373"/>
        <v>0.74</v>
      </c>
      <c r="AG1019" s="5">
        <f t="shared" si="374"/>
        <v>-1</v>
      </c>
      <c r="AH1019" s="3">
        <f t="shared" si="375"/>
        <v>201910</v>
      </c>
      <c r="AI1019" s="21">
        <v>1.74</v>
      </c>
      <c r="AJ1019" s="21">
        <v>2.15</v>
      </c>
      <c r="AK1019" s="21">
        <v>1.83</v>
      </c>
      <c r="AL1019" s="21">
        <v>2</v>
      </c>
      <c r="AO1019">
        <f t="shared" si="376"/>
        <v>-130</v>
      </c>
      <c r="AP1019">
        <f>IF(E1019&lt;F1019,G1019,H1019)</f>
        <v>16</v>
      </c>
      <c r="AQ1019">
        <f>IF(E1019&lt;F1019,H1019,G1019)</f>
        <v>0</v>
      </c>
    </row>
    <row r="1020" spans="2:43" x14ac:dyDescent="0.25">
      <c r="B1020" s="24">
        <v>43751</v>
      </c>
      <c r="C1020" s="20" t="s">
        <v>42</v>
      </c>
      <c r="D1020" s="20" t="s">
        <v>23</v>
      </c>
      <c r="E1020" s="2">
        <v>275</v>
      </c>
      <c r="F1020" s="2">
        <v>-357.14285714285711</v>
      </c>
      <c r="G1020">
        <v>24</v>
      </c>
      <c r="H1020">
        <v>22</v>
      </c>
      <c r="I1020" s="9"/>
      <c r="J1020" s="2" t="str">
        <f t="shared" si="377"/>
        <v>Dallas Cowboys</v>
      </c>
      <c r="K1020" s="2" t="str">
        <f t="shared" si="378"/>
        <v>New York Jets</v>
      </c>
      <c r="L1020" s="17">
        <f t="shared" si="379"/>
        <v>-357.14285714285711</v>
      </c>
      <c r="M1020" s="18">
        <f t="shared" si="380"/>
        <v>275</v>
      </c>
      <c r="N1020" s="4">
        <f t="shared" si="358"/>
        <v>1.25</v>
      </c>
      <c r="O1020" s="4">
        <f t="shared" si="359"/>
        <v>4.2</v>
      </c>
      <c r="P1020" s="4"/>
      <c r="Q1020" s="4"/>
      <c r="R1020" s="1">
        <f t="shared" si="360"/>
        <v>0.8</v>
      </c>
      <c r="S1020" s="1">
        <f t="shared" si="361"/>
        <v>0.23809523809523808</v>
      </c>
      <c r="T1020" s="1">
        <f t="shared" si="362"/>
        <v>3.669724770642202E-2</v>
      </c>
      <c r="U1020" s="1">
        <f t="shared" si="363"/>
        <v>0.28095238095238095</v>
      </c>
      <c r="V1020" s="1">
        <f t="shared" si="364"/>
        <v>0.79195238095238096</v>
      </c>
      <c r="W1020" s="1"/>
      <c r="X1020" s="17">
        <f t="shared" si="365"/>
        <v>262.7021826709157</v>
      </c>
      <c r="Y1020" s="18">
        <f t="shared" si="366"/>
        <v>3204.8956988858595</v>
      </c>
      <c r="Z1020" s="2">
        <f t="shared" si="367"/>
        <v>249.56707353736991</v>
      </c>
      <c r="AA1020" s="18">
        <f t="shared" si="368"/>
        <v>3044.6509139415662</v>
      </c>
      <c r="AB1020" s="2">
        <f t="shared" si="369"/>
        <v>-400.69388394309198</v>
      </c>
      <c r="AC1020" s="2">
        <f t="shared" si="370"/>
        <v>304.46509139415662</v>
      </c>
      <c r="AD1020" s="2">
        <f t="shared" si="371"/>
        <v>-1000</v>
      </c>
      <c r="AE1020" s="2">
        <f t="shared" si="372"/>
        <v>3044.6509139415662</v>
      </c>
      <c r="AF1020" s="5">
        <f t="shared" si="373"/>
        <v>-1</v>
      </c>
      <c r="AG1020" s="5">
        <f t="shared" si="374"/>
        <v>3.2</v>
      </c>
      <c r="AH1020" s="3">
        <f t="shared" si="375"/>
        <v>201910</v>
      </c>
      <c r="AI1020" s="21">
        <v>4.2</v>
      </c>
      <c r="AJ1020" s="21">
        <v>1.25</v>
      </c>
      <c r="AK1020" s="21">
        <v>3.75</v>
      </c>
      <c r="AL1020" s="21">
        <v>1.28</v>
      </c>
      <c r="AO1020">
        <f t="shared" si="376"/>
        <v>-400</v>
      </c>
      <c r="AP1020">
        <f>IF(E1020&lt;F1020,G1020,H1020)</f>
        <v>22</v>
      </c>
      <c r="AQ1020">
        <f>IF(E1020&lt;F1020,H1020,G1020)</f>
        <v>24</v>
      </c>
    </row>
    <row r="1021" spans="2:43" x14ac:dyDescent="0.25">
      <c r="B1021" s="24">
        <v>43751</v>
      </c>
      <c r="C1021" s="20" t="s">
        <v>48</v>
      </c>
      <c r="D1021" s="20" t="s">
        <v>35</v>
      </c>
      <c r="E1021" s="2">
        <v>135</v>
      </c>
      <c r="F1021" s="2">
        <v>-156.25000000000003</v>
      </c>
      <c r="G1021">
        <v>34</v>
      </c>
      <c r="H1021">
        <v>33</v>
      </c>
      <c r="I1021" s="9"/>
      <c r="J1021" s="2" t="str">
        <f t="shared" si="377"/>
        <v>Atlanta Falcons</v>
      </c>
      <c r="K1021" s="2" t="str">
        <f t="shared" si="378"/>
        <v>Arizona Cardinals</v>
      </c>
      <c r="L1021" s="17">
        <f t="shared" si="379"/>
        <v>-156.25000000000003</v>
      </c>
      <c r="M1021" s="18">
        <f t="shared" si="380"/>
        <v>135</v>
      </c>
      <c r="N1021" s="4">
        <f t="shared" si="358"/>
        <v>1.76</v>
      </c>
      <c r="O1021" s="4">
        <f t="shared" si="359"/>
        <v>2.1</v>
      </c>
      <c r="P1021" s="4"/>
      <c r="Q1021" s="4"/>
      <c r="R1021" s="1">
        <f t="shared" si="360"/>
        <v>0.56818181818181823</v>
      </c>
      <c r="S1021" s="1">
        <f t="shared" si="361"/>
        <v>0.47619047619047616</v>
      </c>
      <c r="T1021" s="1">
        <f t="shared" si="362"/>
        <v>4.2487046632124437E-2</v>
      </c>
      <c r="U1021" s="1">
        <f t="shared" si="363"/>
        <v>4.5995670995671034E-2</v>
      </c>
      <c r="V1021" s="1">
        <f t="shared" si="364"/>
        <v>0.55699567099567104</v>
      </c>
      <c r="W1021" s="1"/>
      <c r="X1021" s="17">
        <f t="shared" si="365"/>
        <v>795.34608987611307</v>
      </c>
      <c r="Y1021" s="18">
        <f t="shared" si="366"/>
        <v>1144.9859022934511</v>
      </c>
      <c r="Z1021" s="2">
        <f t="shared" si="367"/>
        <v>755.57878538230739</v>
      </c>
      <c r="AA1021" s="18">
        <f t="shared" si="368"/>
        <v>1087.7366071787785</v>
      </c>
      <c r="AB1021" s="2">
        <f t="shared" si="369"/>
        <v>-132.3488720628942</v>
      </c>
      <c r="AC1021" s="2">
        <f t="shared" si="370"/>
        <v>108.77366071787785</v>
      </c>
      <c r="AD1021" s="2">
        <f t="shared" si="371"/>
        <v>-1000</v>
      </c>
      <c r="AE1021" s="2">
        <f t="shared" si="372"/>
        <v>1087.7366071787785</v>
      </c>
      <c r="AF1021" s="5">
        <f t="shared" si="373"/>
        <v>-1</v>
      </c>
      <c r="AG1021" s="5">
        <f t="shared" si="374"/>
        <v>1.1000000000000001</v>
      </c>
      <c r="AH1021" s="3">
        <f t="shared" si="375"/>
        <v>201910</v>
      </c>
      <c r="AI1021" s="21">
        <v>2.1</v>
      </c>
      <c r="AJ1021" s="21">
        <v>1.76</v>
      </c>
      <c r="AK1021" s="21">
        <v>2.35</v>
      </c>
      <c r="AL1021" s="21">
        <v>1.64</v>
      </c>
      <c r="AO1021">
        <f t="shared" si="376"/>
        <v>-160</v>
      </c>
      <c r="AP1021">
        <f>IF(E1021&lt;F1021,G1021,H1021)</f>
        <v>33</v>
      </c>
      <c r="AQ1021">
        <f>IF(E1021&lt;F1021,H1021,G1021)</f>
        <v>34</v>
      </c>
    </row>
    <row r="1022" spans="2:43" x14ac:dyDescent="0.25">
      <c r="B1022" s="24">
        <v>43751</v>
      </c>
      <c r="C1022" s="20" t="s">
        <v>47</v>
      </c>
      <c r="D1022" s="20" t="s">
        <v>22</v>
      </c>
      <c r="E1022" s="2">
        <v>-172.41379310344826</v>
      </c>
      <c r="F1022" s="2">
        <v>150</v>
      </c>
      <c r="G1022">
        <v>7</v>
      </c>
      <c r="H1022">
        <v>20</v>
      </c>
      <c r="I1022" s="9"/>
      <c r="J1022" s="2" t="str">
        <f t="shared" si="377"/>
        <v>Los Angeles Rams</v>
      </c>
      <c r="K1022" s="2" t="str">
        <f t="shared" si="378"/>
        <v>San Francisco 49ers</v>
      </c>
      <c r="L1022" s="17">
        <f t="shared" si="379"/>
        <v>-172.41379310344826</v>
      </c>
      <c r="M1022" s="18">
        <f t="shared" si="380"/>
        <v>150</v>
      </c>
      <c r="N1022" s="4">
        <f t="shared" si="358"/>
        <v>1.44</v>
      </c>
      <c r="O1022" s="4">
        <f t="shared" si="359"/>
        <v>2.85</v>
      </c>
      <c r="P1022" s="4"/>
      <c r="Q1022" s="4"/>
      <c r="R1022" s="1">
        <f t="shared" si="360"/>
        <v>0.69444444444444442</v>
      </c>
      <c r="S1022" s="1">
        <f t="shared" si="361"/>
        <v>0.35087719298245612</v>
      </c>
      <c r="T1022" s="1">
        <f t="shared" si="362"/>
        <v>4.3356643356643354E-2</v>
      </c>
      <c r="U1022" s="1">
        <f t="shared" si="363"/>
        <v>0.17178362573099415</v>
      </c>
      <c r="V1022" s="1">
        <f t="shared" si="364"/>
        <v>0.68278362573099416</v>
      </c>
      <c r="W1022" s="1"/>
      <c r="X1022" s="17">
        <f t="shared" si="365"/>
        <v>464.59282606461329</v>
      </c>
      <c r="Y1022" s="18">
        <f t="shared" si="366"/>
        <v>1917.3510160506185</v>
      </c>
      <c r="Z1022" s="2">
        <f t="shared" si="367"/>
        <v>441.36318476138263</v>
      </c>
      <c r="AA1022" s="18">
        <f t="shared" si="368"/>
        <v>1821.4834652480874</v>
      </c>
      <c r="AB1022" s="2">
        <f t="shared" si="369"/>
        <v>-226.57077765573882</v>
      </c>
      <c r="AC1022" s="2">
        <f t="shared" si="370"/>
        <v>182.14834652480874</v>
      </c>
      <c r="AD1022" s="2">
        <f t="shared" si="371"/>
        <v>-1000</v>
      </c>
      <c r="AE1022" s="2">
        <f t="shared" si="372"/>
        <v>1821.4834652480874</v>
      </c>
      <c r="AF1022" s="5">
        <f t="shared" si="373"/>
        <v>-1</v>
      </c>
      <c r="AG1022" s="5">
        <f t="shared" si="374"/>
        <v>1.85</v>
      </c>
      <c r="AH1022" s="3">
        <f t="shared" si="375"/>
        <v>201910</v>
      </c>
      <c r="AI1022" s="21">
        <v>1.44</v>
      </c>
      <c r="AJ1022" s="21">
        <v>2.85</v>
      </c>
      <c r="AK1022" s="21">
        <v>1.58</v>
      </c>
      <c r="AL1022" s="21">
        <v>2.5</v>
      </c>
      <c r="AO1022">
        <f t="shared" si="376"/>
        <v>-180</v>
      </c>
      <c r="AP1022">
        <f>IF(E1022&lt;F1022,G1022,H1022)</f>
        <v>7</v>
      </c>
      <c r="AQ1022">
        <f>IF(E1022&lt;F1022,H1022,G1022)</f>
        <v>20</v>
      </c>
    </row>
    <row r="1023" spans="2:43" x14ac:dyDescent="0.25">
      <c r="B1023" s="24">
        <v>43751</v>
      </c>
      <c r="C1023" s="20" t="s">
        <v>28</v>
      </c>
      <c r="D1023" s="20" t="s">
        <v>21</v>
      </c>
      <c r="E1023" s="2">
        <v>-555.55555555555577</v>
      </c>
      <c r="F1023" s="2">
        <v>425</v>
      </c>
      <c r="G1023">
        <v>23</v>
      </c>
      <c r="H1023">
        <v>17</v>
      </c>
      <c r="I1023" s="9"/>
      <c r="J1023" s="2" t="str">
        <f t="shared" si="377"/>
        <v>Baltimore Ravens</v>
      </c>
      <c r="K1023" s="2" t="str">
        <f t="shared" si="378"/>
        <v>Cincinnati Bengals</v>
      </c>
      <c r="L1023" s="17">
        <f t="shared" si="379"/>
        <v>-555.55555555555577</v>
      </c>
      <c r="M1023" s="18">
        <f t="shared" si="380"/>
        <v>425</v>
      </c>
      <c r="N1023" s="4">
        <f t="shared" si="358"/>
        <v>1.18</v>
      </c>
      <c r="O1023" s="4">
        <f t="shared" si="359"/>
        <v>5.25</v>
      </c>
      <c r="P1023" s="4"/>
      <c r="Q1023" s="4"/>
      <c r="R1023" s="1">
        <f t="shared" si="360"/>
        <v>0.84745762711864414</v>
      </c>
      <c r="S1023" s="1">
        <f t="shared" si="361"/>
        <v>0.19047619047619047</v>
      </c>
      <c r="T1023" s="1">
        <f t="shared" si="362"/>
        <v>3.6547433903577065E-2</v>
      </c>
      <c r="U1023" s="1">
        <f t="shared" si="363"/>
        <v>0.32849071832122684</v>
      </c>
      <c r="V1023" s="1">
        <f t="shared" si="364"/>
        <v>0.83949071832122679</v>
      </c>
      <c r="W1023" s="1"/>
      <c r="X1023" s="17">
        <f t="shared" si="365"/>
        <v>191.19839942930162</v>
      </c>
      <c r="Y1023" s="18">
        <f t="shared" si="366"/>
        <v>4188.72894319429</v>
      </c>
      <c r="Z1023" s="2">
        <f t="shared" si="367"/>
        <v>181.63847945783652</v>
      </c>
      <c r="AA1023" s="18">
        <f t="shared" si="368"/>
        <v>3979.2924960345754</v>
      </c>
      <c r="AB1023" s="2">
        <f t="shared" si="369"/>
        <v>-550.54413744535259</v>
      </c>
      <c r="AC1023" s="2">
        <f t="shared" si="370"/>
        <v>397.92924960345755</v>
      </c>
      <c r="AD1023" s="2">
        <f t="shared" si="371"/>
        <v>181.63847945783652</v>
      </c>
      <c r="AE1023" s="2">
        <f t="shared" si="372"/>
        <v>-1000</v>
      </c>
      <c r="AF1023" s="5">
        <f t="shared" si="373"/>
        <v>0.17999999999999994</v>
      </c>
      <c r="AG1023" s="5">
        <f t="shared" si="374"/>
        <v>-1</v>
      </c>
      <c r="AH1023" s="3">
        <f t="shared" si="375"/>
        <v>201910</v>
      </c>
      <c r="AI1023" s="21">
        <v>1.18</v>
      </c>
      <c r="AJ1023" s="21">
        <v>5.25</v>
      </c>
      <c r="AK1023" s="21">
        <v>1.18</v>
      </c>
      <c r="AL1023" s="21">
        <v>5.25</v>
      </c>
      <c r="AO1023">
        <f t="shared" si="376"/>
        <v>-600</v>
      </c>
      <c r="AP1023">
        <f>IF(E1023&lt;F1023,G1023,H1023)</f>
        <v>23</v>
      </c>
      <c r="AQ1023">
        <f>IF(E1023&lt;F1023,H1023,G1023)</f>
        <v>17</v>
      </c>
    </row>
    <row r="1024" spans="2:43" x14ac:dyDescent="0.25">
      <c r="B1024" s="24">
        <v>43751</v>
      </c>
      <c r="C1024" s="20" t="s">
        <v>46</v>
      </c>
      <c r="D1024" s="20" t="s">
        <v>32</v>
      </c>
      <c r="E1024" s="2">
        <v>-120.48192771084337</v>
      </c>
      <c r="F1024" s="2">
        <v>100</v>
      </c>
      <c r="G1024">
        <v>28</v>
      </c>
      <c r="H1024">
        <v>32</v>
      </c>
      <c r="I1024" s="9"/>
      <c r="J1024" s="2" t="str">
        <f t="shared" si="377"/>
        <v>Cleveland Browns</v>
      </c>
      <c r="K1024" s="2" t="str">
        <f t="shared" si="378"/>
        <v>Seattle Seahawks</v>
      </c>
      <c r="L1024" s="17">
        <f t="shared" si="379"/>
        <v>-120.48192771084337</v>
      </c>
      <c r="M1024" s="18">
        <f t="shared" si="380"/>
        <v>100</v>
      </c>
      <c r="N1024" s="4">
        <f t="shared" si="358"/>
        <v>1.76</v>
      </c>
      <c r="O1024" s="4">
        <f t="shared" si="359"/>
        <v>2.1</v>
      </c>
      <c r="P1024" s="4"/>
      <c r="Q1024" s="4"/>
      <c r="R1024" s="1">
        <f t="shared" si="360"/>
        <v>0.56818181818181823</v>
      </c>
      <c r="S1024" s="1">
        <f t="shared" si="361"/>
        <v>0.47619047619047616</v>
      </c>
      <c r="T1024" s="1">
        <f t="shared" si="362"/>
        <v>4.2487046632124437E-2</v>
      </c>
      <c r="U1024" s="1">
        <f t="shared" si="363"/>
        <v>4.5995670995671034E-2</v>
      </c>
      <c r="V1024" s="1">
        <f t="shared" si="364"/>
        <v>0.55699567099567104</v>
      </c>
      <c r="W1024" s="1"/>
      <c r="X1024" s="17">
        <f t="shared" si="365"/>
        <v>795.34608987611307</v>
      </c>
      <c r="Y1024" s="18">
        <f t="shared" si="366"/>
        <v>1144.9859022934511</v>
      </c>
      <c r="Z1024" s="2">
        <f t="shared" si="367"/>
        <v>755.57878538230739</v>
      </c>
      <c r="AA1024" s="18">
        <f t="shared" si="368"/>
        <v>1087.7366071787785</v>
      </c>
      <c r="AB1024" s="2">
        <f t="shared" si="369"/>
        <v>-132.3488720628942</v>
      </c>
      <c r="AC1024" s="2">
        <f t="shared" si="370"/>
        <v>108.77366071787785</v>
      </c>
      <c r="AD1024" s="2">
        <f t="shared" si="371"/>
        <v>-1000</v>
      </c>
      <c r="AE1024" s="2">
        <f t="shared" si="372"/>
        <v>1087.7366071787785</v>
      </c>
      <c r="AF1024" s="5">
        <f t="shared" si="373"/>
        <v>-1</v>
      </c>
      <c r="AG1024" s="5">
        <f t="shared" si="374"/>
        <v>1.1000000000000001</v>
      </c>
      <c r="AH1024" s="3">
        <f t="shared" si="375"/>
        <v>201910</v>
      </c>
      <c r="AI1024" s="21">
        <v>1.76</v>
      </c>
      <c r="AJ1024" s="21">
        <v>2.1</v>
      </c>
      <c r="AK1024" s="21">
        <v>1.83</v>
      </c>
      <c r="AL1024" s="21">
        <v>2</v>
      </c>
      <c r="AO1024">
        <f t="shared" si="376"/>
        <v>-130</v>
      </c>
      <c r="AP1024">
        <f>IF(E1024&lt;F1024,G1024,H1024)</f>
        <v>28</v>
      </c>
      <c r="AQ1024">
        <f>IF(E1024&lt;F1024,H1024,G1024)</f>
        <v>32</v>
      </c>
    </row>
    <row r="1025" spans="2:43" x14ac:dyDescent="0.25">
      <c r="B1025" s="24">
        <v>43751</v>
      </c>
      <c r="C1025" s="20" t="s">
        <v>26</v>
      </c>
      <c r="D1025" s="20" t="s">
        <v>43</v>
      </c>
      <c r="E1025" s="2">
        <v>-151.51515151515153</v>
      </c>
      <c r="F1025" s="2">
        <v>129.99999999999997</v>
      </c>
      <c r="G1025">
        <v>6</v>
      </c>
      <c r="H1025">
        <v>13</v>
      </c>
      <c r="I1025" s="9"/>
      <c r="J1025" s="2" t="str">
        <f t="shared" si="377"/>
        <v>Jacksonville Jaguars</v>
      </c>
      <c r="K1025" s="2" t="str">
        <f t="shared" si="378"/>
        <v>New Orleans Saints</v>
      </c>
      <c r="L1025" s="17">
        <f t="shared" si="379"/>
        <v>-151.51515151515153</v>
      </c>
      <c r="M1025" s="18">
        <f t="shared" si="380"/>
        <v>129.99999999999997</v>
      </c>
      <c r="N1025" s="4">
        <f t="shared" si="358"/>
        <v>1.9</v>
      </c>
      <c r="O1025" s="4">
        <f t="shared" si="359"/>
        <v>1.9</v>
      </c>
      <c r="P1025" s="4"/>
      <c r="Q1025" s="4"/>
      <c r="R1025" s="1">
        <f t="shared" si="360"/>
        <v>0.52631578947368418</v>
      </c>
      <c r="S1025" s="1">
        <f t="shared" si="361"/>
        <v>0.52631578947368418</v>
      </c>
      <c r="T1025" s="1">
        <f t="shared" si="362"/>
        <v>4.9999999999999933E-2</v>
      </c>
      <c r="U1025" s="1">
        <f t="shared" si="363"/>
        <v>0</v>
      </c>
      <c r="V1025" s="1">
        <f t="shared" si="364"/>
        <v>0.51100000000000001</v>
      </c>
      <c r="W1025" s="1"/>
      <c r="X1025" s="17">
        <f t="shared" si="365"/>
        <v>956.94716242661434</v>
      </c>
      <c r="Y1025" s="18">
        <f t="shared" si="366"/>
        <v>953.05662164669593</v>
      </c>
      <c r="Z1025" s="2">
        <f t="shared" si="367"/>
        <v>909.09980430528356</v>
      </c>
      <c r="AA1025" s="18">
        <f t="shared" si="368"/>
        <v>905.40379056436109</v>
      </c>
      <c r="AB1025" s="2">
        <f t="shared" si="369"/>
        <v>-109.9989236895921</v>
      </c>
      <c r="AC1025" s="2">
        <f t="shared" si="370"/>
        <v>-110.44795818412409</v>
      </c>
      <c r="AD1025" s="2">
        <f t="shared" si="371"/>
        <v>-1000</v>
      </c>
      <c r="AE1025" s="2">
        <f t="shared" si="372"/>
        <v>905.40379056436109</v>
      </c>
      <c r="AF1025" s="5">
        <f t="shared" si="373"/>
        <v>-1</v>
      </c>
      <c r="AG1025" s="5">
        <f t="shared" si="374"/>
        <v>0.89999999999999991</v>
      </c>
      <c r="AH1025" s="3">
        <f t="shared" si="375"/>
        <v>201910</v>
      </c>
      <c r="AI1025" s="21">
        <v>1.9</v>
      </c>
      <c r="AJ1025" s="21">
        <v>1.9</v>
      </c>
      <c r="AK1025" s="21">
        <v>1.66</v>
      </c>
      <c r="AL1025" s="21">
        <v>2.2999999999999998</v>
      </c>
      <c r="AO1025">
        <f t="shared" si="376"/>
        <v>-160</v>
      </c>
      <c r="AP1025">
        <f>IF(E1025&lt;F1025,G1025,H1025)</f>
        <v>6</v>
      </c>
      <c r="AQ1025">
        <f>IF(E1025&lt;F1025,H1025,G1025)</f>
        <v>13</v>
      </c>
    </row>
    <row r="1026" spans="2:43" x14ac:dyDescent="0.25">
      <c r="B1026" s="24">
        <v>43751</v>
      </c>
      <c r="C1026" s="20" t="s">
        <v>20</v>
      </c>
      <c r="D1026" s="20" t="s">
        <v>40</v>
      </c>
      <c r="E1026" s="2">
        <v>-200</v>
      </c>
      <c r="F1026" s="2">
        <v>170.00000000000003</v>
      </c>
      <c r="G1026">
        <v>24</v>
      </c>
      <c r="H1026">
        <v>31</v>
      </c>
      <c r="I1026" s="9"/>
      <c r="J1026" s="2" t="str">
        <f t="shared" si="377"/>
        <v>Kansas City Chiefs</v>
      </c>
      <c r="K1026" s="2" t="str">
        <f t="shared" si="378"/>
        <v>Houston Texans</v>
      </c>
      <c r="L1026" s="17">
        <f t="shared" si="379"/>
        <v>-200</v>
      </c>
      <c r="M1026" s="18">
        <f t="shared" si="380"/>
        <v>170.00000000000003</v>
      </c>
      <c r="N1026" s="4">
        <f t="shared" si="358"/>
        <v>1.37</v>
      </c>
      <c r="O1026" s="4">
        <f t="shared" si="359"/>
        <v>3.2</v>
      </c>
      <c r="P1026" s="4"/>
      <c r="Q1026" s="4"/>
      <c r="R1026" s="1">
        <f t="shared" si="360"/>
        <v>0.72992700729927007</v>
      </c>
      <c r="S1026" s="1">
        <f t="shared" si="361"/>
        <v>0.3125</v>
      </c>
      <c r="T1026" s="1">
        <f t="shared" si="362"/>
        <v>4.0700218818380707E-2</v>
      </c>
      <c r="U1026" s="1">
        <f t="shared" si="363"/>
        <v>0.20871350364963503</v>
      </c>
      <c r="V1026" s="1">
        <f t="shared" si="364"/>
        <v>0.71971350364963504</v>
      </c>
      <c r="W1026" s="1"/>
      <c r="X1026" s="17">
        <f t="shared" si="365"/>
        <v>389.44176388110628</v>
      </c>
      <c r="Y1026" s="18">
        <f t="shared" si="366"/>
        <v>2256.8044836814311</v>
      </c>
      <c r="Z1026" s="2">
        <f t="shared" si="367"/>
        <v>369.96967568705094</v>
      </c>
      <c r="AA1026" s="18">
        <f t="shared" si="368"/>
        <v>2143.9642594973593</v>
      </c>
      <c r="AB1026" s="2">
        <f t="shared" si="369"/>
        <v>-270.29242278923357</v>
      </c>
      <c r="AC1026" s="2">
        <f t="shared" si="370"/>
        <v>214.39642594973594</v>
      </c>
      <c r="AD1026" s="2">
        <f t="shared" si="371"/>
        <v>-1000</v>
      </c>
      <c r="AE1026" s="2">
        <f t="shared" si="372"/>
        <v>2143.9642594973593</v>
      </c>
      <c r="AF1026" s="5">
        <f t="shared" si="373"/>
        <v>-1</v>
      </c>
      <c r="AG1026" s="5">
        <f t="shared" si="374"/>
        <v>2.2000000000000002</v>
      </c>
      <c r="AH1026" s="3">
        <f t="shared" si="375"/>
        <v>201910</v>
      </c>
      <c r="AI1026" s="21">
        <v>1.37</v>
      </c>
      <c r="AJ1026" s="21">
        <v>3.2</v>
      </c>
      <c r="AK1026" s="21">
        <v>1.5</v>
      </c>
      <c r="AL1026" s="21">
        <v>2.7</v>
      </c>
      <c r="AO1026">
        <f t="shared" si="376"/>
        <v>-200</v>
      </c>
      <c r="AP1026">
        <f>IF(E1026&lt;F1026,G1026,H1026)</f>
        <v>24</v>
      </c>
      <c r="AQ1026">
        <f>IF(E1026&lt;F1026,H1026,G1026)</f>
        <v>31</v>
      </c>
    </row>
    <row r="1027" spans="2:43" x14ac:dyDescent="0.25">
      <c r="B1027" s="24">
        <v>43751</v>
      </c>
      <c r="C1027" s="20" t="s">
        <v>30</v>
      </c>
      <c r="D1027" s="20" t="s">
        <v>53</v>
      </c>
      <c r="E1027" s="2">
        <v>204.99999999999997</v>
      </c>
      <c r="F1027" s="2">
        <v>-250.00000000000006</v>
      </c>
      <c r="G1027">
        <v>16</v>
      </c>
      <c r="H1027">
        <v>17</v>
      </c>
      <c r="I1027" s="9"/>
      <c r="J1027" s="2" t="str">
        <f t="shared" si="377"/>
        <v>Washington Redskins</v>
      </c>
      <c r="K1027" s="2" t="str">
        <f t="shared" si="378"/>
        <v>Miami Dolphins</v>
      </c>
      <c r="L1027" s="17">
        <f t="shared" si="379"/>
        <v>-250.00000000000006</v>
      </c>
      <c r="M1027" s="18">
        <f t="shared" si="380"/>
        <v>204.99999999999997</v>
      </c>
      <c r="N1027" s="4">
        <f t="shared" si="358"/>
        <v>1.52</v>
      </c>
      <c r="O1027" s="4">
        <f t="shared" si="359"/>
        <v>2.67</v>
      </c>
      <c r="P1027" s="4"/>
      <c r="Q1027" s="4"/>
      <c r="R1027" s="1">
        <f t="shared" si="360"/>
        <v>0.65789473684210531</v>
      </c>
      <c r="S1027" s="1">
        <f t="shared" si="361"/>
        <v>0.37453183520599254</v>
      </c>
      <c r="T1027" s="1">
        <f t="shared" si="362"/>
        <v>3.1408114558472477E-2</v>
      </c>
      <c r="U1027" s="1">
        <f t="shared" si="363"/>
        <v>0.14168145081805639</v>
      </c>
      <c r="V1027" s="1">
        <f t="shared" si="364"/>
        <v>0.6526814508180564</v>
      </c>
      <c r="W1027" s="1"/>
      <c r="X1027" s="17">
        <f t="shared" si="365"/>
        <v>532.14098354813416</v>
      </c>
      <c r="Y1027" s="18">
        <f t="shared" si="366"/>
        <v>1687.6788921698521</v>
      </c>
      <c r="Z1027" s="2">
        <f t="shared" si="367"/>
        <v>505.53393437072742</v>
      </c>
      <c r="AA1027" s="18">
        <f t="shared" si="368"/>
        <v>1603.2949475613595</v>
      </c>
      <c r="AB1027" s="2">
        <f t="shared" si="369"/>
        <v>-197.81065760595641</v>
      </c>
      <c r="AC1027" s="2">
        <f t="shared" si="370"/>
        <v>160.32949475613594</v>
      </c>
      <c r="AD1027" s="2">
        <f t="shared" si="371"/>
        <v>505.53393437072742</v>
      </c>
      <c r="AE1027" s="2">
        <f t="shared" si="372"/>
        <v>-1000</v>
      </c>
      <c r="AF1027" s="5">
        <f t="shared" si="373"/>
        <v>0.52</v>
      </c>
      <c r="AG1027" s="5">
        <f t="shared" si="374"/>
        <v>-1</v>
      </c>
      <c r="AH1027" s="3">
        <f t="shared" si="375"/>
        <v>201910</v>
      </c>
      <c r="AI1027" s="21">
        <v>2.67</v>
      </c>
      <c r="AJ1027" s="21">
        <v>1.52</v>
      </c>
      <c r="AK1027" s="21">
        <v>3.05</v>
      </c>
      <c r="AL1027" s="21">
        <v>1.4</v>
      </c>
      <c r="AO1027">
        <f t="shared" si="376"/>
        <v>-300</v>
      </c>
      <c r="AP1027">
        <f>IF(E1027&lt;F1027,G1027,H1027)</f>
        <v>17</v>
      </c>
      <c r="AQ1027">
        <f>IF(E1027&lt;F1027,H1027,G1027)</f>
        <v>16</v>
      </c>
    </row>
    <row r="1028" spans="2:43" x14ac:dyDescent="0.25">
      <c r="B1028" s="24">
        <v>43751</v>
      </c>
      <c r="C1028" s="20" t="s">
        <v>29</v>
      </c>
      <c r="D1028" s="20" t="s">
        <v>19</v>
      </c>
      <c r="E1028" s="2">
        <v>-185.18518518518516</v>
      </c>
      <c r="F1028" s="2">
        <v>165</v>
      </c>
      <c r="G1028">
        <v>38</v>
      </c>
      <c r="H1028">
        <v>20</v>
      </c>
      <c r="I1028" s="9"/>
      <c r="J1028" s="2" t="str">
        <f t="shared" si="377"/>
        <v>Minnesota Vikings</v>
      </c>
      <c r="K1028" s="2" t="str">
        <f t="shared" si="378"/>
        <v>Philadelphia Eagles</v>
      </c>
      <c r="L1028" s="17">
        <f t="shared" si="379"/>
        <v>-185.18518518518516</v>
      </c>
      <c r="M1028" s="18">
        <f t="shared" si="380"/>
        <v>165</v>
      </c>
      <c r="N1028" s="4">
        <f t="shared" si="358"/>
        <v>1.6</v>
      </c>
      <c r="O1028" s="4">
        <f t="shared" si="359"/>
        <v>2.4500000000000002</v>
      </c>
      <c r="P1028" s="4"/>
      <c r="Q1028" s="4"/>
      <c r="R1028" s="1">
        <f t="shared" si="360"/>
        <v>0.625</v>
      </c>
      <c r="S1028" s="1">
        <f t="shared" si="361"/>
        <v>0.4081632653061224</v>
      </c>
      <c r="T1028" s="1">
        <f t="shared" si="362"/>
        <v>3.2098765432098886E-2</v>
      </c>
      <c r="U1028" s="1">
        <f t="shared" si="363"/>
        <v>0.1084183673469388</v>
      </c>
      <c r="V1028" s="1">
        <f t="shared" si="364"/>
        <v>0.61941836734693878</v>
      </c>
      <c r="W1028" s="1"/>
      <c r="X1028" s="17">
        <f t="shared" si="365"/>
        <v>614.4177388267467</v>
      </c>
      <c r="Y1028" s="18">
        <f t="shared" si="366"/>
        <v>1471.4893831628281</v>
      </c>
      <c r="Z1028" s="2">
        <f t="shared" si="367"/>
        <v>583.69685188540939</v>
      </c>
      <c r="AA1028" s="18">
        <f t="shared" si="368"/>
        <v>1397.9149140046866</v>
      </c>
      <c r="AB1028" s="2">
        <f t="shared" si="369"/>
        <v>-171.32180801898838</v>
      </c>
      <c r="AC1028" s="2">
        <f t="shared" si="370"/>
        <v>139.79149140046866</v>
      </c>
      <c r="AD1028" s="2">
        <f t="shared" si="371"/>
        <v>583.69685188540939</v>
      </c>
      <c r="AE1028" s="2">
        <f t="shared" si="372"/>
        <v>-1000</v>
      </c>
      <c r="AF1028" s="5">
        <f t="shared" si="373"/>
        <v>0.60000000000000009</v>
      </c>
      <c r="AG1028" s="5">
        <f t="shared" si="374"/>
        <v>-1</v>
      </c>
      <c r="AH1028" s="3">
        <f t="shared" si="375"/>
        <v>201910</v>
      </c>
      <c r="AI1028" s="21">
        <v>1.6</v>
      </c>
      <c r="AJ1028" s="21">
        <v>2.4500000000000002</v>
      </c>
      <c r="AK1028" s="21">
        <v>1.54</v>
      </c>
      <c r="AL1028" s="21">
        <v>2.65</v>
      </c>
      <c r="AO1028">
        <f t="shared" si="376"/>
        <v>-190</v>
      </c>
      <c r="AP1028">
        <f>IF(E1028&lt;F1028,G1028,H1028)</f>
        <v>38</v>
      </c>
      <c r="AQ1028">
        <f>IF(E1028&lt;F1028,H1028,G1028)</f>
        <v>20</v>
      </c>
    </row>
    <row r="1029" spans="2:43" x14ac:dyDescent="0.25">
      <c r="B1029" s="24">
        <v>43751</v>
      </c>
      <c r="C1029" s="20" t="s">
        <v>27</v>
      </c>
      <c r="D1029" s="20" t="s">
        <v>44</v>
      </c>
      <c r="E1029" s="2">
        <v>104.99999999999999</v>
      </c>
      <c r="F1029" s="2">
        <v>-125</v>
      </c>
      <c r="G1029">
        <v>26</v>
      </c>
      <c r="H1029">
        <v>37</v>
      </c>
      <c r="I1029" s="9"/>
      <c r="J1029" s="2" t="str">
        <f t="shared" si="377"/>
        <v>Carolina Panthers</v>
      </c>
      <c r="K1029" s="2" t="str">
        <f t="shared" si="378"/>
        <v>Tampa Bay Buccaneers</v>
      </c>
      <c r="L1029" s="17">
        <f t="shared" si="379"/>
        <v>-125</v>
      </c>
      <c r="M1029" s="18">
        <f t="shared" si="380"/>
        <v>104.99999999999999</v>
      </c>
      <c r="N1029" s="4">
        <f t="shared" ref="N1029:N1092" si="381">IF(E1029&lt;0,AI1029,AJ1029)</f>
        <v>1.95</v>
      </c>
      <c r="O1029" s="4">
        <f t="shared" ref="O1029:O1092" si="382">IF(E1029&lt;0,AJ1029,AI1029)</f>
        <v>1.86</v>
      </c>
      <c r="P1029" s="4"/>
      <c r="Q1029" s="4"/>
      <c r="R1029" s="1">
        <f t="shared" ref="R1029:R1092" si="383">1/N1029</f>
        <v>0.51282051282051289</v>
      </c>
      <c r="S1029" s="1">
        <f t="shared" ref="S1029:S1092" si="384">1/O1029</f>
        <v>0.5376344086021505</v>
      </c>
      <c r="T1029" s="1">
        <f t="shared" ref="T1029:T1092" si="385">1-N1029*O1029/(N1029+O1029)</f>
        <v>4.8031496062992063E-2</v>
      </c>
      <c r="U1029" s="1">
        <f t="shared" ref="U1029:U1092" si="386">ABS(R1029-S1029)/2</f>
        <v>1.2406947890818809E-2</v>
      </c>
      <c r="V1029" s="1">
        <f t="shared" ref="V1029:V1092" si="387">V$1+IF(N1029&lt;=O1029,U1029,-U1029)</f>
        <v>0.4985930521091812</v>
      </c>
      <c r="W1029" s="1"/>
      <c r="X1029" s="17">
        <f t="shared" ref="X1029:X1092" si="388">(1/V1029-1)*1000</f>
        <v>1005.6436722688655</v>
      </c>
      <c r="Y1029" s="18">
        <f t="shared" ref="Y1029:Y1092" si="389">1000000/(X1029+W$1)-X$1</f>
        <v>906.79748033936153</v>
      </c>
      <c r="Z1029" s="2">
        <f t="shared" ref="Z1029:Z1092" si="390">X1029*0.95</f>
        <v>955.36148865542225</v>
      </c>
      <c r="AA1029" s="18">
        <f t="shared" ref="AA1029:AA1092" si="391">Y1029*0.95</f>
        <v>861.45760632239342</v>
      </c>
      <c r="AB1029" s="2">
        <f t="shared" ref="AB1029:AB1092" si="392">IF(Z1029&lt;1000,-100000/Z1029,Z1029/10)</f>
        <v>-104.67242105471533</v>
      </c>
      <c r="AC1029" s="2">
        <f t="shared" ref="AC1029:AC1092" si="393">IF(AA1029&lt;1000,-100000/AA1029,AA1029/10)</f>
        <v>-116.08232287472057</v>
      </c>
      <c r="AD1029" s="2">
        <f t="shared" ref="AD1029:AD1092" si="394">IF(AP1029&gt;AQ1029,Z1029,-1000)</f>
        <v>955.36148865542225</v>
      </c>
      <c r="AE1029" s="2">
        <f t="shared" ref="AE1029:AE1092" si="395">IF(AQ1029&gt;AP1029,AA1029,-1000)</f>
        <v>-1000</v>
      </c>
      <c r="AF1029" s="5">
        <f t="shared" ref="AF1029:AF1092" si="396">IF(AP1029&gt;AQ1029,N1029-1,-1)</f>
        <v>0.95</v>
      </c>
      <c r="AG1029" s="5">
        <f t="shared" ref="AG1029:AG1092" si="397">IF(AQ1029&gt;AP1029,O1029-1,-1)</f>
        <v>-1</v>
      </c>
      <c r="AH1029" s="3">
        <f t="shared" ref="AH1029:AH1092" si="398">YEAR(B1029)*100+MONTH(B1029)</f>
        <v>201910</v>
      </c>
      <c r="AI1029" s="21">
        <v>1.86</v>
      </c>
      <c r="AJ1029" s="21">
        <v>1.95</v>
      </c>
      <c r="AK1029" s="21">
        <v>2.0499999999999998</v>
      </c>
      <c r="AL1029" s="21">
        <v>1.8</v>
      </c>
      <c r="AO1029">
        <f t="shared" ref="AO1029:AO1092" si="399">IF(L1029&lt;-200,INT(L1029/100)*100,INT(L1029/10)*10)</f>
        <v>-130</v>
      </c>
      <c r="AP1029">
        <f>IF(E1029&lt;F1029,G1029,H1029)</f>
        <v>37</v>
      </c>
      <c r="AQ1029">
        <f>IF(E1029&lt;F1029,H1029,G1029)</f>
        <v>26</v>
      </c>
    </row>
    <row r="1030" spans="2:43" x14ac:dyDescent="0.25">
      <c r="B1030" s="24">
        <v>43748</v>
      </c>
      <c r="C1030" s="20" t="s">
        <v>36</v>
      </c>
      <c r="D1030" s="20" t="s">
        <v>25</v>
      </c>
      <c r="E1030" s="2">
        <v>-1249.9999999999989</v>
      </c>
      <c r="F1030" s="2">
        <v>750</v>
      </c>
      <c r="G1030">
        <v>35</v>
      </c>
      <c r="H1030">
        <v>14</v>
      </c>
      <c r="I1030" s="9"/>
      <c r="J1030" s="2" t="str">
        <f t="shared" si="377"/>
        <v>New England Patriots</v>
      </c>
      <c r="K1030" s="2" t="str">
        <f t="shared" si="378"/>
        <v>New York Giants</v>
      </c>
      <c r="L1030" s="17">
        <f t="shared" si="379"/>
        <v>-1249.9999999999989</v>
      </c>
      <c r="M1030" s="18">
        <f t="shared" si="380"/>
        <v>750</v>
      </c>
      <c r="N1030" s="4">
        <f t="shared" si="381"/>
        <v>1.1000000000000001</v>
      </c>
      <c r="O1030" s="4">
        <f t="shared" si="382"/>
        <v>7.25</v>
      </c>
      <c r="P1030" s="4"/>
      <c r="Q1030" s="4"/>
      <c r="R1030" s="1">
        <f t="shared" si="383"/>
        <v>0.90909090909090906</v>
      </c>
      <c r="S1030" s="1">
        <f t="shared" si="384"/>
        <v>0.13793103448275862</v>
      </c>
      <c r="T1030" s="1">
        <f t="shared" si="385"/>
        <v>4.4910179640718417E-2</v>
      </c>
      <c r="U1030" s="1">
        <f t="shared" si="386"/>
        <v>0.38557993730407525</v>
      </c>
      <c r="V1030" s="1">
        <f t="shared" si="387"/>
        <v>0.89657993730407526</v>
      </c>
      <c r="W1030" s="1"/>
      <c r="X1030" s="17">
        <f t="shared" si="388"/>
        <v>115.34951697324215</v>
      </c>
      <c r="Y1030" s="18">
        <f t="shared" si="389"/>
        <v>6191.3767529581773</v>
      </c>
      <c r="Z1030" s="2">
        <f t="shared" si="390"/>
        <v>109.58204112458003</v>
      </c>
      <c r="AA1030" s="18">
        <f t="shared" si="391"/>
        <v>5881.8079153102681</v>
      </c>
      <c r="AB1030" s="2">
        <f t="shared" si="392"/>
        <v>-912.55828942183564</v>
      </c>
      <c r="AC1030" s="2">
        <f t="shared" si="393"/>
        <v>588.18079153102678</v>
      </c>
      <c r="AD1030" s="2">
        <f t="shared" si="394"/>
        <v>109.58204112458003</v>
      </c>
      <c r="AE1030" s="2">
        <f t="shared" si="395"/>
        <v>-1000</v>
      </c>
      <c r="AF1030" s="5">
        <f t="shared" si="396"/>
        <v>0.10000000000000009</v>
      </c>
      <c r="AG1030" s="5">
        <f t="shared" si="397"/>
        <v>-1</v>
      </c>
      <c r="AH1030" s="3">
        <f t="shared" si="398"/>
        <v>201910</v>
      </c>
      <c r="AI1030" s="21">
        <v>1.1000000000000001</v>
      </c>
      <c r="AJ1030" s="21">
        <v>7.25</v>
      </c>
      <c r="AK1030" s="21">
        <v>1.08</v>
      </c>
      <c r="AL1030" s="21">
        <v>8.5</v>
      </c>
      <c r="AO1030">
        <f t="shared" si="399"/>
        <v>-1300</v>
      </c>
      <c r="AP1030">
        <f>IF(E1030&lt;F1030,G1030,H1030)</f>
        <v>35</v>
      </c>
      <c r="AQ1030">
        <f>IF(E1030&lt;F1030,H1030,G1030)</f>
        <v>14</v>
      </c>
    </row>
    <row r="1031" spans="2:43" x14ac:dyDescent="0.25">
      <c r="B1031" s="24">
        <v>43745</v>
      </c>
      <c r="C1031" s="20" t="s">
        <v>22</v>
      </c>
      <c r="D1031" s="20" t="s">
        <v>46</v>
      </c>
      <c r="E1031" s="2">
        <v>-222.22222222222226</v>
      </c>
      <c r="F1031" s="2">
        <v>179.99999999999997</v>
      </c>
      <c r="G1031">
        <v>31</v>
      </c>
      <c r="H1031">
        <v>3</v>
      </c>
      <c r="I1031" s="9"/>
      <c r="J1031" s="2" t="str">
        <f t="shared" ref="J1031:J1094" si="400">IF(E1031&lt;=F1031,C1031,D1031)</f>
        <v>San Francisco 49ers</v>
      </c>
      <c r="K1031" s="2" t="str">
        <f t="shared" ref="K1031:K1094" si="401">IF(E1031&gt;F1031,C1031,D1031)</f>
        <v>Cleveland Browns</v>
      </c>
      <c r="L1031" s="17">
        <f t="shared" ref="L1031:L1094" si="402">IF(E1031&lt;=F1031,E1031,F1031)</f>
        <v>-222.22222222222226</v>
      </c>
      <c r="M1031" s="18">
        <f t="shared" ref="M1031:M1094" si="403">IF(E1031&gt;F1031,E1031,F1031)</f>
        <v>179.99999999999997</v>
      </c>
      <c r="N1031" s="4">
        <f t="shared" si="381"/>
        <v>1.54</v>
      </c>
      <c r="O1031" s="4">
        <f t="shared" si="382"/>
        <v>2.65</v>
      </c>
      <c r="P1031" s="4"/>
      <c r="Q1031" s="4"/>
      <c r="R1031" s="1">
        <f t="shared" si="383"/>
        <v>0.64935064935064934</v>
      </c>
      <c r="S1031" s="1">
        <f t="shared" si="384"/>
        <v>0.37735849056603776</v>
      </c>
      <c r="T1031" s="1">
        <f t="shared" si="385"/>
        <v>2.6014319809069208E-2</v>
      </c>
      <c r="U1031" s="1">
        <f t="shared" si="386"/>
        <v>0.13599607939230579</v>
      </c>
      <c r="V1031" s="1">
        <f t="shared" si="387"/>
        <v>0.64699607939230575</v>
      </c>
      <c r="W1031" s="1"/>
      <c r="X1031" s="17">
        <f t="shared" si="388"/>
        <v>545.60441995143913</v>
      </c>
      <c r="Y1031" s="18">
        <f t="shared" si="389"/>
        <v>1648.1806912014345</v>
      </c>
      <c r="Z1031" s="2">
        <f t="shared" si="390"/>
        <v>518.32419895386715</v>
      </c>
      <c r="AA1031" s="18">
        <f t="shared" si="391"/>
        <v>1565.7716566413626</v>
      </c>
      <c r="AB1031" s="2">
        <f t="shared" si="392"/>
        <v>-192.92944493394256</v>
      </c>
      <c r="AC1031" s="2">
        <f t="shared" si="393"/>
        <v>156.57716566413626</v>
      </c>
      <c r="AD1031" s="2">
        <f t="shared" si="394"/>
        <v>518.32419895386715</v>
      </c>
      <c r="AE1031" s="2">
        <f t="shared" si="395"/>
        <v>-1000</v>
      </c>
      <c r="AF1031" s="5">
        <f t="shared" si="396"/>
        <v>0.54</v>
      </c>
      <c r="AG1031" s="5">
        <f t="shared" si="397"/>
        <v>-1</v>
      </c>
      <c r="AH1031" s="3">
        <f t="shared" si="398"/>
        <v>201910</v>
      </c>
      <c r="AI1031" s="21">
        <v>1.54</v>
      </c>
      <c r="AJ1031" s="21">
        <v>2.65</v>
      </c>
      <c r="AK1031" s="21">
        <v>1.45</v>
      </c>
      <c r="AL1031" s="21">
        <v>2.8</v>
      </c>
      <c r="AO1031">
        <f t="shared" si="399"/>
        <v>-300</v>
      </c>
      <c r="AP1031">
        <f>IF(E1031&lt;F1031,G1031,H1031)</f>
        <v>31</v>
      </c>
      <c r="AQ1031">
        <f>IF(E1031&lt;F1031,H1031,G1031)</f>
        <v>3</v>
      </c>
    </row>
    <row r="1032" spans="2:43" x14ac:dyDescent="0.25">
      <c r="B1032" s="24">
        <v>43744</v>
      </c>
      <c r="C1032" s="20" t="s">
        <v>20</v>
      </c>
      <c r="D1032" s="20" t="s">
        <v>39</v>
      </c>
      <c r="E1032" s="2">
        <v>-625.00000000000034</v>
      </c>
      <c r="F1032" s="2">
        <v>450</v>
      </c>
      <c r="G1032">
        <v>13</v>
      </c>
      <c r="H1032">
        <v>19</v>
      </c>
      <c r="I1032" s="9"/>
      <c r="J1032" s="2" t="str">
        <f t="shared" si="400"/>
        <v>Kansas City Chiefs</v>
      </c>
      <c r="K1032" s="2" t="str">
        <f t="shared" si="401"/>
        <v>Indianapolis Colts</v>
      </c>
      <c r="L1032" s="17">
        <f t="shared" si="402"/>
        <v>-625.00000000000034</v>
      </c>
      <c r="M1032" s="18">
        <f t="shared" si="403"/>
        <v>450</v>
      </c>
      <c r="N1032" s="4">
        <f t="shared" si="381"/>
        <v>1.22</v>
      </c>
      <c r="O1032" s="4">
        <f t="shared" si="382"/>
        <v>4.5</v>
      </c>
      <c r="P1032" s="4"/>
      <c r="Q1032" s="4"/>
      <c r="R1032" s="1">
        <f t="shared" si="383"/>
        <v>0.81967213114754101</v>
      </c>
      <c r="S1032" s="1">
        <f t="shared" si="384"/>
        <v>0.22222222222222221</v>
      </c>
      <c r="T1032" s="1">
        <f t="shared" si="385"/>
        <v>4.0209790209790097E-2</v>
      </c>
      <c r="U1032" s="1">
        <f t="shared" si="386"/>
        <v>0.2987249544626594</v>
      </c>
      <c r="V1032" s="1">
        <f t="shared" si="387"/>
        <v>0.80972495446265946</v>
      </c>
      <c r="W1032" s="1"/>
      <c r="X1032" s="17">
        <f t="shared" si="388"/>
        <v>234.98725646118768</v>
      </c>
      <c r="Y1032" s="18">
        <f t="shared" si="389"/>
        <v>3526.591123964678</v>
      </c>
      <c r="Z1032" s="2">
        <f t="shared" si="390"/>
        <v>223.2378936381283</v>
      </c>
      <c r="AA1032" s="18">
        <f t="shared" si="391"/>
        <v>3350.2615677664439</v>
      </c>
      <c r="AB1032" s="2">
        <f t="shared" si="392"/>
        <v>-447.95262296329213</v>
      </c>
      <c r="AC1032" s="2">
        <f t="shared" si="393"/>
        <v>335.02615677664437</v>
      </c>
      <c r="AD1032" s="2">
        <f t="shared" si="394"/>
        <v>-1000</v>
      </c>
      <c r="AE1032" s="2">
        <f t="shared" si="395"/>
        <v>3350.2615677664439</v>
      </c>
      <c r="AF1032" s="5">
        <f t="shared" si="396"/>
        <v>-1</v>
      </c>
      <c r="AG1032" s="5">
        <f t="shared" si="397"/>
        <v>3.5</v>
      </c>
      <c r="AH1032" s="3">
        <f t="shared" si="398"/>
        <v>201910</v>
      </c>
      <c r="AI1032" s="21">
        <v>1.22</v>
      </c>
      <c r="AJ1032" s="21">
        <v>4.5</v>
      </c>
      <c r="AK1032" s="21">
        <v>1.1599999999999999</v>
      </c>
      <c r="AL1032" s="21">
        <v>5.5</v>
      </c>
      <c r="AO1032">
        <f t="shared" si="399"/>
        <v>-700</v>
      </c>
      <c r="AP1032">
        <f>IF(E1032&lt;F1032,G1032,H1032)</f>
        <v>13</v>
      </c>
      <c r="AQ1032">
        <f>IF(E1032&lt;F1032,H1032,G1032)</f>
        <v>19</v>
      </c>
    </row>
    <row r="1033" spans="2:43" x14ac:dyDescent="0.25">
      <c r="B1033" s="24">
        <v>43744</v>
      </c>
      <c r="C1033" s="20" t="s">
        <v>23</v>
      </c>
      <c r="D1033" s="20" t="s">
        <v>33</v>
      </c>
      <c r="E1033" s="2">
        <v>-185.18518518518516</v>
      </c>
      <c r="F1033" s="2">
        <v>165</v>
      </c>
      <c r="G1033">
        <v>24</v>
      </c>
      <c r="H1033">
        <v>34</v>
      </c>
      <c r="I1033" s="9"/>
      <c r="J1033" s="2" t="str">
        <f t="shared" si="400"/>
        <v>Dallas Cowboys</v>
      </c>
      <c r="K1033" s="2" t="str">
        <f t="shared" si="401"/>
        <v>Green Bay Packers</v>
      </c>
      <c r="L1033" s="17">
        <f t="shared" si="402"/>
        <v>-185.18518518518516</v>
      </c>
      <c r="M1033" s="18">
        <f t="shared" si="403"/>
        <v>165</v>
      </c>
      <c r="N1033" s="4">
        <f t="shared" si="381"/>
        <v>1.5</v>
      </c>
      <c r="O1033" s="4">
        <f t="shared" si="382"/>
        <v>2.7</v>
      </c>
      <c r="P1033" s="4"/>
      <c r="Q1033" s="4"/>
      <c r="R1033" s="1">
        <f t="shared" si="383"/>
        <v>0.66666666666666663</v>
      </c>
      <c r="S1033" s="1">
        <f t="shared" si="384"/>
        <v>0.37037037037037035</v>
      </c>
      <c r="T1033" s="1">
        <f t="shared" si="385"/>
        <v>3.5714285714285587E-2</v>
      </c>
      <c r="U1033" s="1">
        <f t="shared" si="386"/>
        <v>0.14814814814814814</v>
      </c>
      <c r="V1033" s="1">
        <f t="shared" si="387"/>
        <v>0.65914814814814815</v>
      </c>
      <c r="W1033" s="1"/>
      <c r="X1033" s="17">
        <f t="shared" si="388"/>
        <v>517.10962521773342</v>
      </c>
      <c r="Y1033" s="18">
        <f t="shared" si="389"/>
        <v>1734.0124117028765</v>
      </c>
      <c r="Z1033" s="2">
        <f t="shared" si="390"/>
        <v>491.25414395684675</v>
      </c>
      <c r="AA1033" s="18">
        <f t="shared" si="391"/>
        <v>1647.3117911177326</v>
      </c>
      <c r="AB1033" s="2">
        <f t="shared" si="392"/>
        <v>-203.56062382403903</v>
      </c>
      <c r="AC1033" s="2">
        <f t="shared" si="393"/>
        <v>164.73117911177326</v>
      </c>
      <c r="AD1033" s="2">
        <f t="shared" si="394"/>
        <v>-1000</v>
      </c>
      <c r="AE1033" s="2">
        <f t="shared" si="395"/>
        <v>1647.3117911177326</v>
      </c>
      <c r="AF1033" s="5">
        <f t="shared" si="396"/>
        <v>-1</v>
      </c>
      <c r="AG1033" s="5">
        <f t="shared" si="397"/>
        <v>1.7000000000000002</v>
      </c>
      <c r="AH1033" s="3">
        <f t="shared" si="398"/>
        <v>201910</v>
      </c>
      <c r="AI1033" s="21">
        <v>1.5</v>
      </c>
      <c r="AJ1033" s="21">
        <v>2.7</v>
      </c>
      <c r="AK1033" s="21">
        <v>1.54</v>
      </c>
      <c r="AL1033" s="21">
        <v>2.65</v>
      </c>
      <c r="AO1033">
        <f t="shared" si="399"/>
        <v>-190</v>
      </c>
      <c r="AP1033">
        <f>IF(E1033&lt;F1033,G1033,H1033)</f>
        <v>24</v>
      </c>
      <c r="AQ1033">
        <f>IF(E1033&lt;F1033,H1033,G1033)</f>
        <v>34</v>
      </c>
    </row>
    <row r="1034" spans="2:43" x14ac:dyDescent="0.25">
      <c r="B1034" s="24">
        <v>43744</v>
      </c>
      <c r="C1034" s="20" t="s">
        <v>31</v>
      </c>
      <c r="D1034" s="20" t="s">
        <v>38</v>
      </c>
      <c r="E1034" s="2">
        <v>-232.55813953488376</v>
      </c>
      <c r="F1034" s="2">
        <v>190</v>
      </c>
      <c r="G1034">
        <v>13</v>
      </c>
      <c r="H1034">
        <v>20</v>
      </c>
      <c r="I1034" s="9"/>
      <c r="J1034" s="2" t="str">
        <f t="shared" si="400"/>
        <v>Los Angeles Chargers</v>
      </c>
      <c r="K1034" s="2" t="str">
        <f t="shared" si="401"/>
        <v>Denver Broncos</v>
      </c>
      <c r="L1034" s="17">
        <f t="shared" si="402"/>
        <v>-232.55813953488376</v>
      </c>
      <c r="M1034" s="18">
        <f t="shared" si="403"/>
        <v>190</v>
      </c>
      <c r="N1034" s="4">
        <f t="shared" si="381"/>
        <v>1.38</v>
      </c>
      <c r="O1034" s="4">
        <f t="shared" si="382"/>
        <v>3.15</v>
      </c>
      <c r="P1034" s="4"/>
      <c r="Q1034" s="4"/>
      <c r="R1034" s="1">
        <f t="shared" si="383"/>
        <v>0.7246376811594204</v>
      </c>
      <c r="S1034" s="1">
        <f t="shared" si="384"/>
        <v>0.31746031746031744</v>
      </c>
      <c r="T1034" s="1">
        <f t="shared" si="385"/>
        <v>4.039735099337749E-2</v>
      </c>
      <c r="U1034" s="1">
        <f t="shared" si="386"/>
        <v>0.20358868184955148</v>
      </c>
      <c r="V1034" s="1">
        <f t="shared" si="387"/>
        <v>0.71458868184955149</v>
      </c>
      <c r="W1034" s="1"/>
      <c r="X1034" s="17">
        <f t="shared" si="388"/>
        <v>399.40643533805462</v>
      </c>
      <c r="Y1034" s="18">
        <f t="shared" si="389"/>
        <v>2205.1924375584526</v>
      </c>
      <c r="Z1034" s="2">
        <f t="shared" si="390"/>
        <v>379.43611357115185</v>
      </c>
      <c r="AA1034" s="18">
        <f t="shared" si="391"/>
        <v>2094.93281568053</v>
      </c>
      <c r="AB1034" s="2">
        <f t="shared" si="392"/>
        <v>-263.54897813712716</v>
      </c>
      <c r="AC1034" s="2">
        <f t="shared" si="393"/>
        <v>209.49328156805299</v>
      </c>
      <c r="AD1034" s="2">
        <f t="shared" si="394"/>
        <v>-1000</v>
      </c>
      <c r="AE1034" s="2">
        <f t="shared" si="395"/>
        <v>2094.93281568053</v>
      </c>
      <c r="AF1034" s="5">
        <f t="shared" si="396"/>
        <v>-1</v>
      </c>
      <c r="AG1034" s="5">
        <f t="shared" si="397"/>
        <v>2.15</v>
      </c>
      <c r="AH1034" s="3">
        <f t="shared" si="398"/>
        <v>201910</v>
      </c>
      <c r="AI1034" s="21">
        <v>1.38</v>
      </c>
      <c r="AJ1034" s="21">
        <v>3.15</v>
      </c>
      <c r="AK1034" s="21">
        <v>1.43</v>
      </c>
      <c r="AL1034" s="21">
        <v>2.9</v>
      </c>
      <c r="AO1034">
        <f t="shared" si="399"/>
        <v>-300</v>
      </c>
      <c r="AP1034">
        <f>IF(E1034&lt;F1034,G1034,H1034)</f>
        <v>13</v>
      </c>
      <c r="AQ1034">
        <f>IF(E1034&lt;F1034,H1034,G1034)</f>
        <v>20</v>
      </c>
    </row>
    <row r="1035" spans="2:43" x14ac:dyDescent="0.25">
      <c r="B1035" s="24">
        <v>43744</v>
      </c>
      <c r="C1035" s="20" t="s">
        <v>44</v>
      </c>
      <c r="D1035" s="20" t="s">
        <v>26</v>
      </c>
      <c r="E1035" s="2">
        <v>-172.41379310344826</v>
      </c>
      <c r="F1035" s="2">
        <v>150</v>
      </c>
      <c r="G1035">
        <v>34</v>
      </c>
      <c r="H1035">
        <v>27</v>
      </c>
      <c r="I1035" s="9"/>
      <c r="J1035" s="2" t="str">
        <f t="shared" si="400"/>
        <v>Carolina Panthers</v>
      </c>
      <c r="K1035" s="2" t="str">
        <f t="shared" si="401"/>
        <v>Jacksonville Jaguars</v>
      </c>
      <c r="L1035" s="17">
        <f t="shared" si="402"/>
        <v>-172.41379310344826</v>
      </c>
      <c r="M1035" s="18">
        <f t="shared" si="403"/>
        <v>150</v>
      </c>
      <c r="N1035" s="4">
        <f t="shared" si="381"/>
        <v>1.54</v>
      </c>
      <c r="O1035" s="4">
        <f t="shared" si="382"/>
        <v>2.65</v>
      </c>
      <c r="P1035" s="4"/>
      <c r="Q1035" s="4"/>
      <c r="R1035" s="1">
        <f t="shared" si="383"/>
        <v>0.64935064935064934</v>
      </c>
      <c r="S1035" s="1">
        <f t="shared" si="384"/>
        <v>0.37735849056603776</v>
      </c>
      <c r="T1035" s="1">
        <f t="shared" si="385"/>
        <v>2.6014319809069208E-2</v>
      </c>
      <c r="U1035" s="1">
        <f t="shared" si="386"/>
        <v>0.13599607939230579</v>
      </c>
      <c r="V1035" s="1">
        <f t="shared" si="387"/>
        <v>0.64699607939230575</v>
      </c>
      <c r="W1035" s="1"/>
      <c r="X1035" s="17">
        <f t="shared" si="388"/>
        <v>545.60441995143913</v>
      </c>
      <c r="Y1035" s="18">
        <f t="shared" si="389"/>
        <v>1648.1806912014345</v>
      </c>
      <c r="Z1035" s="2">
        <f t="shared" si="390"/>
        <v>518.32419895386715</v>
      </c>
      <c r="AA1035" s="18">
        <f t="shared" si="391"/>
        <v>1565.7716566413626</v>
      </c>
      <c r="AB1035" s="2">
        <f t="shared" si="392"/>
        <v>-192.92944493394256</v>
      </c>
      <c r="AC1035" s="2">
        <f t="shared" si="393"/>
        <v>156.57716566413626</v>
      </c>
      <c r="AD1035" s="2">
        <f t="shared" si="394"/>
        <v>518.32419895386715</v>
      </c>
      <c r="AE1035" s="2">
        <f t="shared" si="395"/>
        <v>-1000</v>
      </c>
      <c r="AF1035" s="5">
        <f t="shared" si="396"/>
        <v>0.54</v>
      </c>
      <c r="AG1035" s="5">
        <f t="shared" si="397"/>
        <v>-1</v>
      </c>
      <c r="AH1035" s="3">
        <f t="shared" si="398"/>
        <v>201910</v>
      </c>
      <c r="AI1035" s="21">
        <v>1.54</v>
      </c>
      <c r="AJ1035" s="21">
        <v>2.65</v>
      </c>
      <c r="AK1035" s="21">
        <v>1.58</v>
      </c>
      <c r="AL1035" s="21">
        <v>2.5</v>
      </c>
      <c r="AO1035">
        <f t="shared" si="399"/>
        <v>-180</v>
      </c>
      <c r="AP1035">
        <f>IF(E1035&lt;F1035,G1035,H1035)</f>
        <v>34</v>
      </c>
      <c r="AQ1035">
        <f>IF(E1035&lt;F1035,H1035,G1035)</f>
        <v>27</v>
      </c>
    </row>
    <row r="1036" spans="2:43" x14ac:dyDescent="0.25">
      <c r="B1036" s="24">
        <v>43744</v>
      </c>
      <c r="C1036" s="20" t="s">
        <v>21</v>
      </c>
      <c r="D1036" s="20" t="s">
        <v>48</v>
      </c>
      <c r="E1036" s="2">
        <v>-166.66666666666663</v>
      </c>
      <c r="F1036" s="2">
        <v>145.00000000000003</v>
      </c>
      <c r="G1036">
        <v>23</v>
      </c>
      <c r="H1036">
        <v>26</v>
      </c>
      <c r="I1036" s="9"/>
      <c r="J1036" s="2" t="str">
        <f t="shared" si="400"/>
        <v>Cincinnati Bengals</v>
      </c>
      <c r="K1036" s="2" t="str">
        <f t="shared" si="401"/>
        <v>Arizona Cardinals</v>
      </c>
      <c r="L1036" s="17">
        <f t="shared" si="402"/>
        <v>-166.66666666666663</v>
      </c>
      <c r="M1036" s="18">
        <f t="shared" si="403"/>
        <v>145.00000000000003</v>
      </c>
      <c r="N1036" s="4">
        <f t="shared" si="381"/>
        <v>1.5</v>
      </c>
      <c r="O1036" s="4">
        <f t="shared" si="382"/>
        <v>2.7</v>
      </c>
      <c r="P1036" s="4"/>
      <c r="Q1036" s="4"/>
      <c r="R1036" s="1">
        <f t="shared" si="383"/>
        <v>0.66666666666666663</v>
      </c>
      <c r="S1036" s="1">
        <f t="shared" si="384"/>
        <v>0.37037037037037035</v>
      </c>
      <c r="T1036" s="1">
        <f t="shared" si="385"/>
        <v>3.5714285714285587E-2</v>
      </c>
      <c r="U1036" s="1">
        <f t="shared" si="386"/>
        <v>0.14814814814814814</v>
      </c>
      <c r="V1036" s="1">
        <f t="shared" si="387"/>
        <v>0.65914814814814815</v>
      </c>
      <c r="W1036" s="1"/>
      <c r="X1036" s="17">
        <f t="shared" si="388"/>
        <v>517.10962521773342</v>
      </c>
      <c r="Y1036" s="18">
        <f t="shared" si="389"/>
        <v>1734.0124117028765</v>
      </c>
      <c r="Z1036" s="2">
        <f t="shared" si="390"/>
        <v>491.25414395684675</v>
      </c>
      <c r="AA1036" s="18">
        <f t="shared" si="391"/>
        <v>1647.3117911177326</v>
      </c>
      <c r="AB1036" s="2">
        <f t="shared" si="392"/>
        <v>-203.56062382403903</v>
      </c>
      <c r="AC1036" s="2">
        <f t="shared" si="393"/>
        <v>164.73117911177326</v>
      </c>
      <c r="AD1036" s="2">
        <f t="shared" si="394"/>
        <v>-1000</v>
      </c>
      <c r="AE1036" s="2">
        <f t="shared" si="395"/>
        <v>1647.3117911177326</v>
      </c>
      <c r="AF1036" s="5">
        <f t="shared" si="396"/>
        <v>-1</v>
      </c>
      <c r="AG1036" s="5">
        <f t="shared" si="397"/>
        <v>1.7000000000000002</v>
      </c>
      <c r="AH1036" s="3">
        <f t="shared" si="398"/>
        <v>201910</v>
      </c>
      <c r="AI1036" s="21">
        <v>1.5</v>
      </c>
      <c r="AJ1036" s="21">
        <v>2.7</v>
      </c>
      <c r="AK1036" s="21">
        <v>1.6</v>
      </c>
      <c r="AL1036" s="21">
        <v>2.4500000000000002</v>
      </c>
      <c r="AO1036">
        <f t="shared" si="399"/>
        <v>-170</v>
      </c>
      <c r="AP1036">
        <f>IF(E1036&lt;F1036,G1036,H1036)</f>
        <v>23</v>
      </c>
      <c r="AQ1036">
        <f>IF(E1036&lt;F1036,H1036,G1036)</f>
        <v>26</v>
      </c>
    </row>
    <row r="1037" spans="2:43" x14ac:dyDescent="0.25">
      <c r="B1037" s="24">
        <v>43744</v>
      </c>
      <c r="C1037" s="20" t="s">
        <v>40</v>
      </c>
      <c r="D1037" s="20" t="s">
        <v>35</v>
      </c>
      <c r="E1037" s="2">
        <v>-212.76595744680853</v>
      </c>
      <c r="F1037" s="2">
        <v>175</v>
      </c>
      <c r="G1037">
        <v>53</v>
      </c>
      <c r="H1037">
        <v>32</v>
      </c>
      <c r="I1037" s="9"/>
      <c r="J1037" s="2" t="str">
        <f t="shared" si="400"/>
        <v>Houston Texans</v>
      </c>
      <c r="K1037" s="2" t="str">
        <f t="shared" si="401"/>
        <v>Atlanta Falcons</v>
      </c>
      <c r="L1037" s="17">
        <f t="shared" si="402"/>
        <v>-212.76595744680853</v>
      </c>
      <c r="M1037" s="18">
        <f t="shared" si="403"/>
        <v>175</v>
      </c>
      <c r="N1037" s="4">
        <f t="shared" si="381"/>
        <v>1.44</v>
      </c>
      <c r="O1037" s="4">
        <f t="shared" si="382"/>
        <v>2.85</v>
      </c>
      <c r="P1037" s="4"/>
      <c r="Q1037" s="4"/>
      <c r="R1037" s="1">
        <f t="shared" si="383"/>
        <v>0.69444444444444442</v>
      </c>
      <c r="S1037" s="1">
        <f t="shared" si="384"/>
        <v>0.35087719298245612</v>
      </c>
      <c r="T1037" s="1">
        <f t="shared" si="385"/>
        <v>4.3356643356643354E-2</v>
      </c>
      <c r="U1037" s="1">
        <f t="shared" si="386"/>
        <v>0.17178362573099415</v>
      </c>
      <c r="V1037" s="1">
        <f t="shared" si="387"/>
        <v>0.68278362573099416</v>
      </c>
      <c r="W1037" s="1"/>
      <c r="X1037" s="17">
        <f t="shared" si="388"/>
        <v>464.59282606461329</v>
      </c>
      <c r="Y1037" s="18">
        <f t="shared" si="389"/>
        <v>1917.3510160506185</v>
      </c>
      <c r="Z1037" s="2">
        <f t="shared" si="390"/>
        <v>441.36318476138263</v>
      </c>
      <c r="AA1037" s="18">
        <f t="shared" si="391"/>
        <v>1821.4834652480874</v>
      </c>
      <c r="AB1037" s="2">
        <f t="shared" si="392"/>
        <v>-226.57077765573882</v>
      </c>
      <c r="AC1037" s="2">
        <f t="shared" si="393"/>
        <v>182.14834652480874</v>
      </c>
      <c r="AD1037" s="2">
        <f t="shared" si="394"/>
        <v>441.36318476138263</v>
      </c>
      <c r="AE1037" s="2">
        <f t="shared" si="395"/>
        <v>-1000</v>
      </c>
      <c r="AF1037" s="5">
        <f t="shared" si="396"/>
        <v>0.43999999999999995</v>
      </c>
      <c r="AG1037" s="5">
        <f t="shared" si="397"/>
        <v>-1</v>
      </c>
      <c r="AH1037" s="3">
        <f t="shared" si="398"/>
        <v>201910</v>
      </c>
      <c r="AI1037" s="21">
        <v>1.44</v>
      </c>
      <c r="AJ1037" s="21">
        <v>2.85</v>
      </c>
      <c r="AK1037" s="21">
        <v>1.47</v>
      </c>
      <c r="AL1037" s="21">
        <v>2.75</v>
      </c>
      <c r="AO1037">
        <f t="shared" si="399"/>
        <v>-300</v>
      </c>
      <c r="AP1037">
        <f>IF(E1037&lt;F1037,G1037,H1037)</f>
        <v>53</v>
      </c>
      <c r="AQ1037">
        <f>IF(E1037&lt;F1037,H1037,G1037)</f>
        <v>32</v>
      </c>
    </row>
    <row r="1038" spans="2:43" x14ac:dyDescent="0.25">
      <c r="B1038" s="24">
        <v>43744</v>
      </c>
      <c r="C1038" s="20" t="s">
        <v>43</v>
      </c>
      <c r="D1038" s="20" t="s">
        <v>27</v>
      </c>
      <c r="E1038" s="2">
        <v>-161.29032258064512</v>
      </c>
      <c r="F1038" s="2">
        <v>140</v>
      </c>
      <c r="G1038">
        <v>31</v>
      </c>
      <c r="H1038">
        <v>24</v>
      </c>
      <c r="I1038" s="9"/>
      <c r="J1038" s="2" t="str">
        <f t="shared" si="400"/>
        <v>New Orleans Saints</v>
      </c>
      <c r="K1038" s="2" t="str">
        <f t="shared" si="401"/>
        <v>Tampa Bay Buccaneers</v>
      </c>
      <c r="L1038" s="17">
        <f t="shared" si="402"/>
        <v>-161.29032258064512</v>
      </c>
      <c r="M1038" s="18">
        <f t="shared" si="403"/>
        <v>140</v>
      </c>
      <c r="N1038" s="4">
        <f t="shared" si="381"/>
        <v>1.38</v>
      </c>
      <c r="O1038" s="4">
        <f t="shared" si="382"/>
        <v>3.15</v>
      </c>
      <c r="P1038" s="4"/>
      <c r="Q1038" s="4"/>
      <c r="R1038" s="1">
        <f t="shared" si="383"/>
        <v>0.7246376811594204</v>
      </c>
      <c r="S1038" s="1">
        <f t="shared" si="384"/>
        <v>0.31746031746031744</v>
      </c>
      <c r="T1038" s="1">
        <f t="shared" si="385"/>
        <v>4.039735099337749E-2</v>
      </c>
      <c r="U1038" s="1">
        <f t="shared" si="386"/>
        <v>0.20358868184955148</v>
      </c>
      <c r="V1038" s="1">
        <f t="shared" si="387"/>
        <v>0.71458868184955149</v>
      </c>
      <c r="W1038" s="1"/>
      <c r="X1038" s="17">
        <f t="shared" si="388"/>
        <v>399.40643533805462</v>
      </c>
      <c r="Y1038" s="18">
        <f t="shared" si="389"/>
        <v>2205.1924375584526</v>
      </c>
      <c r="Z1038" s="2">
        <f t="shared" si="390"/>
        <v>379.43611357115185</v>
      </c>
      <c r="AA1038" s="18">
        <f t="shared" si="391"/>
        <v>2094.93281568053</v>
      </c>
      <c r="AB1038" s="2">
        <f t="shared" si="392"/>
        <v>-263.54897813712716</v>
      </c>
      <c r="AC1038" s="2">
        <f t="shared" si="393"/>
        <v>209.49328156805299</v>
      </c>
      <c r="AD1038" s="2">
        <f t="shared" si="394"/>
        <v>379.43611357115185</v>
      </c>
      <c r="AE1038" s="2">
        <f t="shared" si="395"/>
        <v>-1000</v>
      </c>
      <c r="AF1038" s="5">
        <f t="shared" si="396"/>
        <v>0.37999999999999989</v>
      </c>
      <c r="AG1038" s="5">
        <f t="shared" si="397"/>
        <v>-1</v>
      </c>
      <c r="AH1038" s="3">
        <f t="shared" si="398"/>
        <v>201910</v>
      </c>
      <c r="AI1038" s="21">
        <v>1.38</v>
      </c>
      <c r="AJ1038" s="21">
        <v>3.15</v>
      </c>
      <c r="AK1038" s="21">
        <v>1.62</v>
      </c>
      <c r="AL1038" s="21">
        <v>2.4</v>
      </c>
      <c r="AO1038">
        <f t="shared" si="399"/>
        <v>-170</v>
      </c>
      <c r="AP1038">
        <f>IF(E1038&lt;F1038,G1038,H1038)</f>
        <v>31</v>
      </c>
      <c r="AQ1038">
        <f>IF(E1038&lt;F1038,H1038,G1038)</f>
        <v>24</v>
      </c>
    </row>
    <row r="1039" spans="2:43" x14ac:dyDescent="0.25">
      <c r="B1039" s="24">
        <v>43744</v>
      </c>
      <c r="C1039" s="20" t="s">
        <v>25</v>
      </c>
      <c r="D1039" s="20" t="s">
        <v>29</v>
      </c>
      <c r="E1039" s="2">
        <v>200</v>
      </c>
      <c r="F1039" s="2">
        <v>-243.9024390243903</v>
      </c>
      <c r="G1039">
        <v>10</v>
      </c>
      <c r="H1039">
        <v>28</v>
      </c>
      <c r="I1039" s="9"/>
      <c r="J1039" s="2" t="str">
        <f t="shared" si="400"/>
        <v>Minnesota Vikings</v>
      </c>
      <c r="K1039" s="2" t="str">
        <f t="shared" si="401"/>
        <v>New York Giants</v>
      </c>
      <c r="L1039" s="17">
        <f t="shared" si="402"/>
        <v>-243.9024390243903</v>
      </c>
      <c r="M1039" s="18">
        <f t="shared" si="403"/>
        <v>200</v>
      </c>
      <c r="N1039" s="4">
        <f t="shared" si="381"/>
        <v>1.43</v>
      </c>
      <c r="O1039" s="4">
        <f t="shared" si="382"/>
        <v>2.9</v>
      </c>
      <c r="P1039" s="4"/>
      <c r="Q1039" s="4"/>
      <c r="R1039" s="1">
        <f t="shared" si="383"/>
        <v>0.69930069930069938</v>
      </c>
      <c r="S1039" s="1">
        <f t="shared" si="384"/>
        <v>0.34482758620689657</v>
      </c>
      <c r="T1039" s="1">
        <f t="shared" si="385"/>
        <v>4.2263279445727608E-2</v>
      </c>
      <c r="U1039" s="1">
        <f t="shared" si="386"/>
        <v>0.1772365565469014</v>
      </c>
      <c r="V1039" s="1">
        <f t="shared" si="387"/>
        <v>0.68823655654690141</v>
      </c>
      <c r="W1039" s="1"/>
      <c r="X1039" s="17">
        <f t="shared" si="388"/>
        <v>452.98878777569371</v>
      </c>
      <c r="Y1039" s="18">
        <f t="shared" si="389"/>
        <v>1963.0773393846457</v>
      </c>
      <c r="Z1039" s="2">
        <f t="shared" si="390"/>
        <v>430.33934838690902</v>
      </c>
      <c r="AA1039" s="18">
        <f t="shared" si="391"/>
        <v>1864.9234724154132</v>
      </c>
      <c r="AB1039" s="2">
        <f t="shared" si="392"/>
        <v>-232.37475349358971</v>
      </c>
      <c r="AC1039" s="2">
        <f t="shared" si="393"/>
        <v>186.49234724154132</v>
      </c>
      <c r="AD1039" s="2">
        <f t="shared" si="394"/>
        <v>430.33934838690902</v>
      </c>
      <c r="AE1039" s="2">
        <f t="shared" si="395"/>
        <v>-1000</v>
      </c>
      <c r="AF1039" s="5">
        <f t="shared" si="396"/>
        <v>0.42999999999999994</v>
      </c>
      <c r="AG1039" s="5">
        <f t="shared" si="397"/>
        <v>-1</v>
      </c>
      <c r="AH1039" s="3">
        <f t="shared" si="398"/>
        <v>201910</v>
      </c>
      <c r="AI1039" s="21">
        <v>2.9</v>
      </c>
      <c r="AJ1039" s="21">
        <v>1.43</v>
      </c>
      <c r="AK1039" s="21">
        <v>3</v>
      </c>
      <c r="AL1039" s="21">
        <v>1.41</v>
      </c>
      <c r="AO1039">
        <f t="shared" si="399"/>
        <v>-300</v>
      </c>
      <c r="AP1039">
        <f>IF(E1039&lt;F1039,G1039,H1039)</f>
        <v>28</v>
      </c>
      <c r="AQ1039">
        <f>IF(E1039&lt;F1039,H1039,G1039)</f>
        <v>10</v>
      </c>
    </row>
    <row r="1040" spans="2:43" x14ac:dyDescent="0.25">
      <c r="B1040" s="24">
        <v>43744</v>
      </c>
      <c r="C1040" s="20" t="s">
        <v>52</v>
      </c>
      <c r="D1040" s="20" t="s">
        <v>37</v>
      </c>
      <c r="E1040" s="2">
        <v>229.99999999999997</v>
      </c>
      <c r="F1040" s="2">
        <v>-285.71428571428567</v>
      </c>
      <c r="G1040">
        <v>24</v>
      </c>
      <c r="H1040">
        <v>21</v>
      </c>
      <c r="I1040" s="9"/>
      <c r="J1040" s="2" t="str">
        <f t="shared" si="400"/>
        <v>Chicago Bears</v>
      </c>
      <c r="K1040" s="2" t="str">
        <f t="shared" si="401"/>
        <v>Oakland Raiders</v>
      </c>
      <c r="L1040" s="17">
        <f t="shared" si="402"/>
        <v>-285.71428571428567</v>
      </c>
      <c r="M1040" s="18">
        <f t="shared" si="403"/>
        <v>229.99999999999997</v>
      </c>
      <c r="N1040" s="4">
        <f t="shared" si="381"/>
        <v>1.45</v>
      </c>
      <c r="O1040" s="4">
        <f t="shared" si="382"/>
        <v>2.8</v>
      </c>
      <c r="P1040" s="4"/>
      <c r="Q1040" s="4"/>
      <c r="R1040" s="1">
        <f t="shared" si="383"/>
        <v>0.68965517241379315</v>
      </c>
      <c r="S1040" s="1">
        <f t="shared" si="384"/>
        <v>0.35714285714285715</v>
      </c>
      <c r="T1040" s="1">
        <f t="shared" si="385"/>
        <v>4.4705882352941262E-2</v>
      </c>
      <c r="U1040" s="1">
        <f t="shared" si="386"/>
        <v>0.166256157635468</v>
      </c>
      <c r="V1040" s="1">
        <f t="shared" si="387"/>
        <v>0.67725615763546798</v>
      </c>
      <c r="W1040" s="1"/>
      <c r="X1040" s="17">
        <f t="shared" si="388"/>
        <v>476.54619116545314</v>
      </c>
      <c r="Y1040" s="18">
        <f t="shared" si="389"/>
        <v>1872.3757127156628</v>
      </c>
      <c r="Z1040" s="2">
        <f t="shared" si="390"/>
        <v>452.71888160718044</v>
      </c>
      <c r="AA1040" s="18">
        <f t="shared" si="391"/>
        <v>1778.7569270798795</v>
      </c>
      <c r="AB1040" s="2">
        <f t="shared" si="392"/>
        <v>-220.88762820095712</v>
      </c>
      <c r="AC1040" s="2">
        <f t="shared" si="393"/>
        <v>177.87569270798795</v>
      </c>
      <c r="AD1040" s="2">
        <f t="shared" si="394"/>
        <v>-1000</v>
      </c>
      <c r="AE1040" s="2">
        <f t="shared" si="395"/>
        <v>1778.7569270798795</v>
      </c>
      <c r="AF1040" s="5">
        <f t="shared" si="396"/>
        <v>-1</v>
      </c>
      <c r="AG1040" s="5">
        <f t="shared" si="397"/>
        <v>1.7999999999999998</v>
      </c>
      <c r="AH1040" s="3">
        <f t="shared" si="398"/>
        <v>201910</v>
      </c>
      <c r="AI1040" s="21">
        <v>2.8</v>
      </c>
      <c r="AJ1040" s="21">
        <v>1.45</v>
      </c>
      <c r="AK1040" s="21">
        <v>3.3</v>
      </c>
      <c r="AL1040" s="21">
        <v>1.35</v>
      </c>
      <c r="AO1040">
        <f t="shared" si="399"/>
        <v>-300</v>
      </c>
      <c r="AP1040">
        <f>IF(E1040&lt;F1040,G1040,H1040)</f>
        <v>21</v>
      </c>
      <c r="AQ1040">
        <f>IF(E1040&lt;F1040,H1040,G1040)</f>
        <v>24</v>
      </c>
    </row>
    <row r="1041" spans="2:43" x14ac:dyDescent="0.25">
      <c r="B1041" s="24">
        <v>43744</v>
      </c>
      <c r="C1041" s="20" t="s">
        <v>19</v>
      </c>
      <c r="D1041" s="20" t="s">
        <v>42</v>
      </c>
      <c r="E1041" s="2">
        <v>-909.09090909090833</v>
      </c>
      <c r="F1041" s="2">
        <v>600</v>
      </c>
      <c r="G1041">
        <v>31</v>
      </c>
      <c r="H1041">
        <v>6</v>
      </c>
      <c r="I1041" s="9"/>
      <c r="J1041" s="2" t="str">
        <f t="shared" si="400"/>
        <v>Philadelphia Eagles</v>
      </c>
      <c r="K1041" s="2" t="str">
        <f t="shared" si="401"/>
        <v>New York Jets</v>
      </c>
      <c r="L1041" s="17">
        <f t="shared" si="402"/>
        <v>-909.09090909090833</v>
      </c>
      <c r="M1041" s="18">
        <f t="shared" si="403"/>
        <v>600</v>
      </c>
      <c r="N1041" s="4">
        <f t="shared" si="381"/>
        <v>1.1000000000000001</v>
      </c>
      <c r="O1041" s="4">
        <f t="shared" si="382"/>
        <v>7.25</v>
      </c>
      <c r="P1041" s="4"/>
      <c r="Q1041" s="4"/>
      <c r="R1041" s="1">
        <f t="shared" si="383"/>
        <v>0.90909090909090906</v>
      </c>
      <c r="S1041" s="1">
        <f t="shared" si="384"/>
        <v>0.13793103448275862</v>
      </c>
      <c r="T1041" s="1">
        <f t="shared" si="385"/>
        <v>4.4910179640718417E-2</v>
      </c>
      <c r="U1041" s="1">
        <f t="shared" si="386"/>
        <v>0.38557993730407525</v>
      </c>
      <c r="V1041" s="1">
        <f t="shared" si="387"/>
        <v>0.89657993730407526</v>
      </c>
      <c r="W1041" s="1"/>
      <c r="X1041" s="17">
        <f t="shared" si="388"/>
        <v>115.34951697324215</v>
      </c>
      <c r="Y1041" s="18">
        <f t="shared" si="389"/>
        <v>6191.3767529581773</v>
      </c>
      <c r="Z1041" s="2">
        <f t="shared" si="390"/>
        <v>109.58204112458003</v>
      </c>
      <c r="AA1041" s="18">
        <f t="shared" si="391"/>
        <v>5881.8079153102681</v>
      </c>
      <c r="AB1041" s="2">
        <f t="shared" si="392"/>
        <v>-912.55828942183564</v>
      </c>
      <c r="AC1041" s="2">
        <f t="shared" si="393"/>
        <v>588.18079153102678</v>
      </c>
      <c r="AD1041" s="2">
        <f t="shared" si="394"/>
        <v>109.58204112458003</v>
      </c>
      <c r="AE1041" s="2">
        <f t="shared" si="395"/>
        <v>-1000</v>
      </c>
      <c r="AF1041" s="5">
        <f t="shared" si="396"/>
        <v>0.10000000000000009</v>
      </c>
      <c r="AG1041" s="5">
        <f t="shared" si="397"/>
        <v>-1</v>
      </c>
      <c r="AH1041" s="3">
        <f t="shared" si="398"/>
        <v>201910</v>
      </c>
      <c r="AI1041" s="21">
        <v>1.1000000000000001</v>
      </c>
      <c r="AJ1041" s="21">
        <v>7.25</v>
      </c>
      <c r="AK1041" s="21">
        <v>1.1100000000000001</v>
      </c>
      <c r="AL1041" s="21">
        <v>7</v>
      </c>
      <c r="AO1041">
        <f t="shared" si="399"/>
        <v>-1000</v>
      </c>
      <c r="AP1041">
        <f>IF(E1041&lt;F1041,G1041,H1041)</f>
        <v>31</v>
      </c>
      <c r="AQ1041">
        <f>IF(E1041&lt;F1041,H1041,G1041)</f>
        <v>6</v>
      </c>
    </row>
    <row r="1042" spans="2:43" x14ac:dyDescent="0.25">
      <c r="B1042" s="24">
        <v>43744</v>
      </c>
      <c r="C1042" s="20" t="s">
        <v>45</v>
      </c>
      <c r="D1042" s="20" t="s">
        <v>28</v>
      </c>
      <c r="E1042" s="2">
        <v>150</v>
      </c>
      <c r="F1042" s="2">
        <v>-172.41379310344826</v>
      </c>
      <c r="G1042">
        <v>23</v>
      </c>
      <c r="H1042">
        <v>26</v>
      </c>
      <c r="I1042" s="9"/>
      <c r="J1042" s="2" t="str">
        <f t="shared" si="400"/>
        <v>Baltimore Ravens</v>
      </c>
      <c r="K1042" s="2" t="str">
        <f t="shared" si="401"/>
        <v>Pittsburgh Steelers</v>
      </c>
      <c r="L1042" s="17">
        <f t="shared" si="402"/>
        <v>-172.41379310344826</v>
      </c>
      <c r="M1042" s="18">
        <f t="shared" si="403"/>
        <v>150</v>
      </c>
      <c r="N1042" s="4">
        <f t="shared" si="381"/>
        <v>1.47</v>
      </c>
      <c r="O1042" s="4">
        <f t="shared" si="382"/>
        <v>2.75</v>
      </c>
      <c r="P1042" s="4"/>
      <c r="Q1042" s="4"/>
      <c r="R1042" s="1">
        <f t="shared" si="383"/>
        <v>0.68027210884353739</v>
      </c>
      <c r="S1042" s="1">
        <f t="shared" si="384"/>
        <v>0.36363636363636365</v>
      </c>
      <c r="T1042" s="1">
        <f t="shared" si="385"/>
        <v>4.206161137440767E-2</v>
      </c>
      <c r="U1042" s="1">
        <f t="shared" si="386"/>
        <v>0.15831787260358687</v>
      </c>
      <c r="V1042" s="1">
        <f t="shared" si="387"/>
        <v>0.66931787260358688</v>
      </c>
      <c r="W1042" s="1"/>
      <c r="X1042" s="17">
        <f t="shared" si="388"/>
        <v>494.0584151893168</v>
      </c>
      <c r="Y1042" s="18">
        <f t="shared" si="389"/>
        <v>1810.0865209085014</v>
      </c>
      <c r="Z1042" s="2">
        <f t="shared" si="390"/>
        <v>469.35549442985092</v>
      </c>
      <c r="AA1042" s="18">
        <f t="shared" si="391"/>
        <v>1719.5821948630762</v>
      </c>
      <c r="AB1042" s="2">
        <f t="shared" si="392"/>
        <v>-213.05812158750777</v>
      </c>
      <c r="AC1042" s="2">
        <f t="shared" si="393"/>
        <v>171.95821948630763</v>
      </c>
      <c r="AD1042" s="2">
        <f t="shared" si="394"/>
        <v>469.35549442985092</v>
      </c>
      <c r="AE1042" s="2">
        <f t="shared" si="395"/>
        <v>-1000</v>
      </c>
      <c r="AF1042" s="5">
        <f t="shared" si="396"/>
        <v>0.47</v>
      </c>
      <c r="AG1042" s="5">
        <f t="shared" si="397"/>
        <v>-1</v>
      </c>
      <c r="AH1042" s="3">
        <f t="shared" si="398"/>
        <v>201910</v>
      </c>
      <c r="AI1042" s="21">
        <v>2.75</v>
      </c>
      <c r="AJ1042" s="21">
        <v>1.47</v>
      </c>
      <c r="AK1042" s="21">
        <v>2.5</v>
      </c>
      <c r="AL1042" s="21">
        <v>1.58</v>
      </c>
      <c r="AO1042">
        <f t="shared" si="399"/>
        <v>-180</v>
      </c>
      <c r="AP1042">
        <f>IF(E1042&lt;F1042,G1042,H1042)</f>
        <v>26</v>
      </c>
      <c r="AQ1042">
        <f>IF(E1042&lt;F1042,H1042,G1042)</f>
        <v>23</v>
      </c>
    </row>
    <row r="1043" spans="2:43" x14ac:dyDescent="0.25">
      <c r="B1043" s="24">
        <v>43744</v>
      </c>
      <c r="C1043" s="20" t="s">
        <v>41</v>
      </c>
      <c r="D1043" s="20" t="s">
        <v>24</v>
      </c>
      <c r="E1043" s="2">
        <v>-175.43859649122805</v>
      </c>
      <c r="F1043" s="2">
        <v>154.99999999999997</v>
      </c>
      <c r="G1043">
        <v>7</v>
      </c>
      <c r="H1043">
        <v>14</v>
      </c>
      <c r="I1043" s="9"/>
      <c r="J1043" s="2" t="str">
        <f t="shared" si="400"/>
        <v>Tennessee Titans</v>
      </c>
      <c r="K1043" s="2" t="str">
        <f t="shared" si="401"/>
        <v>Buffalo Bills</v>
      </c>
      <c r="L1043" s="17">
        <f t="shared" si="402"/>
        <v>-175.43859649122805</v>
      </c>
      <c r="M1043" s="18">
        <f t="shared" si="403"/>
        <v>154.99999999999997</v>
      </c>
      <c r="N1043" s="4">
        <f t="shared" si="381"/>
        <v>1.76</v>
      </c>
      <c r="O1043" s="4">
        <f t="shared" si="382"/>
        <v>2.1</v>
      </c>
      <c r="P1043" s="4"/>
      <c r="Q1043" s="4"/>
      <c r="R1043" s="1">
        <f t="shared" si="383"/>
        <v>0.56818181818181823</v>
      </c>
      <c r="S1043" s="1">
        <f t="shared" si="384"/>
        <v>0.47619047619047616</v>
      </c>
      <c r="T1043" s="1">
        <f t="shared" si="385"/>
        <v>4.2487046632124437E-2</v>
      </c>
      <c r="U1043" s="1">
        <f t="shared" si="386"/>
        <v>4.5995670995671034E-2</v>
      </c>
      <c r="V1043" s="1">
        <f t="shared" si="387"/>
        <v>0.55699567099567104</v>
      </c>
      <c r="W1043" s="1"/>
      <c r="X1043" s="17">
        <f t="shared" si="388"/>
        <v>795.34608987611307</v>
      </c>
      <c r="Y1043" s="18">
        <f t="shared" si="389"/>
        <v>1144.9859022934511</v>
      </c>
      <c r="Z1043" s="2">
        <f t="shared" si="390"/>
        <v>755.57878538230739</v>
      </c>
      <c r="AA1043" s="18">
        <f t="shared" si="391"/>
        <v>1087.7366071787785</v>
      </c>
      <c r="AB1043" s="2">
        <f t="shared" si="392"/>
        <v>-132.3488720628942</v>
      </c>
      <c r="AC1043" s="2">
        <f t="shared" si="393"/>
        <v>108.77366071787785</v>
      </c>
      <c r="AD1043" s="2">
        <f t="shared" si="394"/>
        <v>-1000</v>
      </c>
      <c r="AE1043" s="2">
        <f t="shared" si="395"/>
        <v>1087.7366071787785</v>
      </c>
      <c r="AF1043" s="5">
        <f t="shared" si="396"/>
        <v>-1</v>
      </c>
      <c r="AG1043" s="5">
        <f t="shared" si="397"/>
        <v>1.1000000000000001</v>
      </c>
      <c r="AH1043" s="3">
        <f t="shared" si="398"/>
        <v>201910</v>
      </c>
      <c r="AI1043" s="21">
        <v>1.76</v>
      </c>
      <c r="AJ1043" s="21">
        <v>2.1</v>
      </c>
      <c r="AK1043" s="21">
        <v>1.57</v>
      </c>
      <c r="AL1043" s="21">
        <v>2.5499999999999998</v>
      </c>
      <c r="AO1043">
        <f t="shared" si="399"/>
        <v>-180</v>
      </c>
      <c r="AP1043">
        <f>IF(E1043&lt;F1043,G1043,H1043)</f>
        <v>7</v>
      </c>
      <c r="AQ1043">
        <f>IF(E1043&lt;F1043,H1043,G1043)</f>
        <v>14</v>
      </c>
    </row>
    <row r="1044" spans="2:43" x14ac:dyDescent="0.25">
      <c r="B1044" s="24">
        <v>43744</v>
      </c>
      <c r="C1044" s="20" t="s">
        <v>53</v>
      </c>
      <c r="D1044" s="20" t="s">
        <v>36</v>
      </c>
      <c r="E1044" s="2">
        <v>700</v>
      </c>
      <c r="F1044" s="2">
        <v>-1111.1111111111102</v>
      </c>
      <c r="G1044">
        <v>7</v>
      </c>
      <c r="H1044">
        <v>33</v>
      </c>
      <c r="I1044" s="9"/>
      <c r="J1044" s="2" t="str">
        <f t="shared" si="400"/>
        <v>New England Patriots</v>
      </c>
      <c r="K1044" s="2" t="str">
        <f t="shared" si="401"/>
        <v>Washington Redskins</v>
      </c>
      <c r="L1044" s="17">
        <f t="shared" si="402"/>
        <v>-1111.1111111111102</v>
      </c>
      <c r="M1044" s="18">
        <f t="shared" si="403"/>
        <v>700</v>
      </c>
      <c r="N1044" s="4">
        <f t="shared" si="381"/>
        <v>1.1100000000000001</v>
      </c>
      <c r="O1044" s="4">
        <f t="shared" si="382"/>
        <v>6.75</v>
      </c>
      <c r="P1044" s="4"/>
      <c r="Q1044" s="4"/>
      <c r="R1044" s="1">
        <f t="shared" si="383"/>
        <v>0.9009009009009008</v>
      </c>
      <c r="S1044" s="1">
        <f t="shared" si="384"/>
        <v>0.14814814814814814</v>
      </c>
      <c r="T1044" s="1">
        <f t="shared" si="385"/>
        <v>4.6755725190839703E-2</v>
      </c>
      <c r="U1044" s="1">
        <f t="shared" si="386"/>
        <v>0.37637637637637633</v>
      </c>
      <c r="V1044" s="1">
        <f t="shared" si="387"/>
        <v>0.88737637637637634</v>
      </c>
      <c r="W1044" s="1"/>
      <c r="X1044" s="17">
        <f t="shared" si="388"/>
        <v>126.9175364838142</v>
      </c>
      <c r="Y1044" s="18">
        <f t="shared" si="389"/>
        <v>5771.7422617421498</v>
      </c>
      <c r="Z1044" s="2">
        <f t="shared" si="390"/>
        <v>120.57165965962349</v>
      </c>
      <c r="AA1044" s="18">
        <f t="shared" si="391"/>
        <v>5483.1551486550425</v>
      </c>
      <c r="AB1044" s="2">
        <f t="shared" si="392"/>
        <v>-829.38229665497056</v>
      </c>
      <c r="AC1044" s="2">
        <f t="shared" si="393"/>
        <v>548.31551486550427</v>
      </c>
      <c r="AD1044" s="2">
        <f t="shared" si="394"/>
        <v>120.57165965962349</v>
      </c>
      <c r="AE1044" s="2">
        <f t="shared" si="395"/>
        <v>-1000</v>
      </c>
      <c r="AF1044" s="5">
        <f t="shared" si="396"/>
        <v>0.1100000000000001</v>
      </c>
      <c r="AG1044" s="5">
        <f t="shared" si="397"/>
        <v>-1</v>
      </c>
      <c r="AH1044" s="3">
        <f t="shared" si="398"/>
        <v>201910</v>
      </c>
      <c r="AI1044" s="21">
        <v>6.75</v>
      </c>
      <c r="AJ1044" s="21">
        <v>1.1100000000000001</v>
      </c>
      <c r="AK1044" s="21">
        <v>8</v>
      </c>
      <c r="AL1044" s="21">
        <v>1.0900000000000001</v>
      </c>
      <c r="AO1044">
        <f t="shared" si="399"/>
        <v>-1200</v>
      </c>
      <c r="AP1044">
        <f>IF(E1044&lt;F1044,G1044,H1044)</f>
        <v>33</v>
      </c>
      <c r="AQ1044">
        <f>IF(E1044&lt;F1044,H1044,G1044)</f>
        <v>7</v>
      </c>
    </row>
    <row r="1045" spans="2:43" x14ac:dyDescent="0.25">
      <c r="B1045" s="24">
        <v>43741</v>
      </c>
      <c r="C1045" s="20" t="s">
        <v>32</v>
      </c>
      <c r="D1045" s="20" t="s">
        <v>47</v>
      </c>
      <c r="E1045" s="2">
        <v>-125</v>
      </c>
      <c r="F1045" s="2">
        <v>104.99999999999999</v>
      </c>
      <c r="G1045">
        <v>30</v>
      </c>
      <c r="H1045">
        <v>29</v>
      </c>
      <c r="I1045" s="9"/>
      <c r="J1045" s="2" t="str">
        <f t="shared" si="400"/>
        <v>Seattle Seahawks</v>
      </c>
      <c r="K1045" s="2" t="str">
        <f t="shared" si="401"/>
        <v>Los Angeles Rams</v>
      </c>
      <c r="L1045" s="17">
        <f t="shared" si="402"/>
        <v>-125</v>
      </c>
      <c r="M1045" s="18">
        <f t="shared" si="403"/>
        <v>104.99999999999999</v>
      </c>
      <c r="N1045" s="4">
        <f t="shared" si="381"/>
        <v>1.9</v>
      </c>
      <c r="O1045" s="4">
        <f t="shared" si="382"/>
        <v>1.9</v>
      </c>
      <c r="P1045" s="4"/>
      <c r="Q1045" s="4"/>
      <c r="R1045" s="1">
        <f t="shared" si="383"/>
        <v>0.52631578947368418</v>
      </c>
      <c r="S1045" s="1">
        <f t="shared" si="384"/>
        <v>0.52631578947368418</v>
      </c>
      <c r="T1045" s="1">
        <f t="shared" si="385"/>
        <v>4.9999999999999933E-2</v>
      </c>
      <c r="U1045" s="1">
        <f t="shared" si="386"/>
        <v>0</v>
      </c>
      <c r="V1045" s="1">
        <f t="shared" si="387"/>
        <v>0.51100000000000001</v>
      </c>
      <c r="W1045" s="1"/>
      <c r="X1045" s="17">
        <f t="shared" si="388"/>
        <v>956.94716242661434</v>
      </c>
      <c r="Y1045" s="18">
        <f t="shared" si="389"/>
        <v>953.05662164669593</v>
      </c>
      <c r="Z1045" s="2">
        <f t="shared" si="390"/>
        <v>909.09980430528356</v>
      </c>
      <c r="AA1045" s="18">
        <f t="shared" si="391"/>
        <v>905.40379056436109</v>
      </c>
      <c r="AB1045" s="2">
        <f t="shared" si="392"/>
        <v>-109.9989236895921</v>
      </c>
      <c r="AC1045" s="2">
        <f t="shared" si="393"/>
        <v>-110.44795818412409</v>
      </c>
      <c r="AD1045" s="2">
        <f t="shared" si="394"/>
        <v>909.09980430528356</v>
      </c>
      <c r="AE1045" s="2">
        <f t="shared" si="395"/>
        <v>-1000</v>
      </c>
      <c r="AF1045" s="5">
        <f t="shared" si="396"/>
        <v>0.89999999999999991</v>
      </c>
      <c r="AG1045" s="5">
        <f t="shared" si="397"/>
        <v>-1</v>
      </c>
      <c r="AH1045" s="3">
        <f t="shared" si="398"/>
        <v>201910</v>
      </c>
      <c r="AI1045" s="21">
        <v>1.9</v>
      </c>
      <c r="AJ1045" s="21">
        <v>1.9</v>
      </c>
      <c r="AK1045" s="21">
        <v>1.8</v>
      </c>
      <c r="AL1045" s="21">
        <v>2.0499999999999998</v>
      </c>
      <c r="AO1045">
        <f t="shared" si="399"/>
        <v>-130</v>
      </c>
      <c r="AP1045">
        <f>IF(E1045&lt;F1045,G1045,H1045)</f>
        <v>30</v>
      </c>
      <c r="AQ1045">
        <f>IF(E1045&lt;F1045,H1045,G1045)</f>
        <v>29</v>
      </c>
    </row>
    <row r="1046" spans="2:43" x14ac:dyDescent="0.25">
      <c r="B1046" s="24">
        <v>43738</v>
      </c>
      <c r="C1046" s="20" t="s">
        <v>45</v>
      </c>
      <c r="D1046" s="20" t="s">
        <v>21</v>
      </c>
      <c r="E1046" s="2">
        <v>-185.18518518518516</v>
      </c>
      <c r="F1046" s="2">
        <v>165</v>
      </c>
      <c r="G1046">
        <v>27</v>
      </c>
      <c r="H1046">
        <v>3</v>
      </c>
      <c r="I1046" s="9"/>
      <c r="J1046" s="2" t="str">
        <f t="shared" si="400"/>
        <v>Pittsburgh Steelers</v>
      </c>
      <c r="K1046" s="2" t="str">
        <f t="shared" si="401"/>
        <v>Cincinnati Bengals</v>
      </c>
      <c r="L1046" s="17">
        <f t="shared" si="402"/>
        <v>-185.18518518518516</v>
      </c>
      <c r="M1046" s="18">
        <f t="shared" si="403"/>
        <v>165</v>
      </c>
      <c r="N1046" s="4">
        <f t="shared" si="381"/>
        <v>1.47</v>
      </c>
      <c r="O1046" s="4">
        <f t="shared" si="382"/>
        <v>2.75</v>
      </c>
      <c r="P1046" s="4"/>
      <c r="Q1046" s="4"/>
      <c r="R1046" s="1">
        <f t="shared" si="383"/>
        <v>0.68027210884353739</v>
      </c>
      <c r="S1046" s="1">
        <f t="shared" si="384"/>
        <v>0.36363636363636365</v>
      </c>
      <c r="T1046" s="1">
        <f t="shared" si="385"/>
        <v>4.206161137440767E-2</v>
      </c>
      <c r="U1046" s="1">
        <f t="shared" si="386"/>
        <v>0.15831787260358687</v>
      </c>
      <c r="V1046" s="1">
        <f t="shared" si="387"/>
        <v>0.66931787260358688</v>
      </c>
      <c r="W1046" s="1"/>
      <c r="X1046" s="17">
        <f t="shared" si="388"/>
        <v>494.0584151893168</v>
      </c>
      <c r="Y1046" s="18">
        <f t="shared" si="389"/>
        <v>1810.0865209085014</v>
      </c>
      <c r="Z1046" s="2">
        <f t="shared" si="390"/>
        <v>469.35549442985092</v>
      </c>
      <c r="AA1046" s="18">
        <f t="shared" si="391"/>
        <v>1719.5821948630762</v>
      </c>
      <c r="AB1046" s="2">
        <f t="shared" si="392"/>
        <v>-213.05812158750777</v>
      </c>
      <c r="AC1046" s="2">
        <f t="shared" si="393"/>
        <v>171.95821948630763</v>
      </c>
      <c r="AD1046" s="2">
        <f t="shared" si="394"/>
        <v>469.35549442985092</v>
      </c>
      <c r="AE1046" s="2">
        <f t="shared" si="395"/>
        <v>-1000</v>
      </c>
      <c r="AF1046" s="5">
        <f t="shared" si="396"/>
        <v>0.47</v>
      </c>
      <c r="AG1046" s="5">
        <f t="shared" si="397"/>
        <v>-1</v>
      </c>
      <c r="AH1046" s="3">
        <f t="shared" si="398"/>
        <v>201909</v>
      </c>
      <c r="AI1046" s="21">
        <v>1.47</v>
      </c>
      <c r="AJ1046" s="21">
        <v>2.75</v>
      </c>
      <c r="AK1046" s="21">
        <v>1.54</v>
      </c>
      <c r="AL1046" s="21">
        <v>2.65</v>
      </c>
      <c r="AO1046">
        <f t="shared" si="399"/>
        <v>-190</v>
      </c>
      <c r="AP1046">
        <f>IF(E1046&lt;F1046,G1046,H1046)</f>
        <v>27</v>
      </c>
      <c r="AQ1046">
        <f>IF(E1046&lt;F1046,H1046,G1046)</f>
        <v>3</v>
      </c>
    </row>
    <row r="1047" spans="2:43" x14ac:dyDescent="0.25">
      <c r="B1047" s="24">
        <v>43737</v>
      </c>
      <c r="C1047" s="20" t="s">
        <v>43</v>
      </c>
      <c r="D1047" s="20" t="s">
        <v>23</v>
      </c>
      <c r="E1047" s="2">
        <v>125</v>
      </c>
      <c r="F1047" s="2">
        <v>-147.05882352941177</v>
      </c>
      <c r="G1047">
        <v>12</v>
      </c>
      <c r="H1047">
        <v>10</v>
      </c>
      <c r="I1047" s="9"/>
      <c r="J1047" s="2" t="str">
        <f t="shared" si="400"/>
        <v>Dallas Cowboys</v>
      </c>
      <c r="K1047" s="2" t="str">
        <f t="shared" si="401"/>
        <v>New Orleans Saints</v>
      </c>
      <c r="L1047" s="17">
        <f t="shared" si="402"/>
        <v>-147.05882352941177</v>
      </c>
      <c r="M1047" s="18">
        <f t="shared" si="403"/>
        <v>125</v>
      </c>
      <c r="N1047" s="4">
        <f t="shared" si="381"/>
        <v>1.6</v>
      </c>
      <c r="O1047" s="4">
        <f t="shared" si="382"/>
        <v>2.4500000000000002</v>
      </c>
      <c r="P1047" s="4"/>
      <c r="Q1047" s="4"/>
      <c r="R1047" s="1">
        <f t="shared" si="383"/>
        <v>0.625</v>
      </c>
      <c r="S1047" s="1">
        <f t="shared" si="384"/>
        <v>0.4081632653061224</v>
      </c>
      <c r="T1047" s="1">
        <f t="shared" si="385"/>
        <v>3.2098765432098886E-2</v>
      </c>
      <c r="U1047" s="1">
        <f t="shared" si="386"/>
        <v>0.1084183673469388</v>
      </c>
      <c r="V1047" s="1">
        <f t="shared" si="387"/>
        <v>0.61941836734693878</v>
      </c>
      <c r="W1047" s="1"/>
      <c r="X1047" s="17">
        <f t="shared" si="388"/>
        <v>614.4177388267467</v>
      </c>
      <c r="Y1047" s="18">
        <f t="shared" si="389"/>
        <v>1471.4893831628281</v>
      </c>
      <c r="Z1047" s="2">
        <f t="shared" si="390"/>
        <v>583.69685188540939</v>
      </c>
      <c r="AA1047" s="18">
        <f t="shared" si="391"/>
        <v>1397.9149140046866</v>
      </c>
      <c r="AB1047" s="2">
        <f t="shared" si="392"/>
        <v>-171.32180801898838</v>
      </c>
      <c r="AC1047" s="2">
        <f t="shared" si="393"/>
        <v>139.79149140046866</v>
      </c>
      <c r="AD1047" s="2">
        <f t="shared" si="394"/>
        <v>-1000</v>
      </c>
      <c r="AE1047" s="2">
        <f t="shared" si="395"/>
        <v>1397.9149140046866</v>
      </c>
      <c r="AF1047" s="5">
        <f t="shared" si="396"/>
        <v>-1</v>
      </c>
      <c r="AG1047" s="5">
        <f t="shared" si="397"/>
        <v>1.4500000000000002</v>
      </c>
      <c r="AH1047" s="3">
        <f t="shared" si="398"/>
        <v>201909</v>
      </c>
      <c r="AI1047" s="21">
        <v>2.4500000000000002</v>
      </c>
      <c r="AJ1047" s="21">
        <v>1.6</v>
      </c>
      <c r="AK1047" s="21">
        <v>2.25</v>
      </c>
      <c r="AL1047" s="21">
        <v>1.68</v>
      </c>
      <c r="AO1047">
        <f t="shared" si="399"/>
        <v>-150</v>
      </c>
      <c r="AP1047">
        <f>IF(E1047&lt;F1047,G1047,H1047)</f>
        <v>10</v>
      </c>
      <c r="AQ1047">
        <f>IF(E1047&lt;F1047,H1047,G1047)</f>
        <v>12</v>
      </c>
    </row>
    <row r="1048" spans="2:43" x14ac:dyDescent="0.25">
      <c r="B1048" s="24">
        <v>43737</v>
      </c>
      <c r="C1048" s="20" t="s">
        <v>37</v>
      </c>
      <c r="D1048" s="20" t="s">
        <v>29</v>
      </c>
      <c r="E1048" s="2">
        <v>-116.27906976744185</v>
      </c>
      <c r="F1048" s="2">
        <v>-105.26315789473685</v>
      </c>
      <c r="G1048">
        <v>16</v>
      </c>
      <c r="H1048">
        <v>6</v>
      </c>
      <c r="I1048" s="9"/>
      <c r="J1048" s="2" t="str">
        <f t="shared" si="400"/>
        <v>Chicago Bears</v>
      </c>
      <c r="K1048" s="2" t="str">
        <f t="shared" si="401"/>
        <v>Minnesota Vikings</v>
      </c>
      <c r="L1048" s="17">
        <f t="shared" si="402"/>
        <v>-116.27906976744185</v>
      </c>
      <c r="M1048" s="18">
        <f t="shared" si="403"/>
        <v>-105.26315789473685</v>
      </c>
      <c r="N1048" s="4">
        <f t="shared" si="381"/>
        <v>1.66</v>
      </c>
      <c r="O1048" s="4">
        <f t="shared" si="382"/>
        <v>2.2999999999999998</v>
      </c>
      <c r="P1048" s="4"/>
      <c r="Q1048" s="4"/>
      <c r="R1048" s="1">
        <f t="shared" si="383"/>
        <v>0.60240963855421692</v>
      </c>
      <c r="S1048" s="1">
        <f t="shared" si="384"/>
        <v>0.43478260869565222</v>
      </c>
      <c r="T1048" s="1">
        <f t="shared" si="385"/>
        <v>3.5858585858585923E-2</v>
      </c>
      <c r="U1048" s="1">
        <f t="shared" si="386"/>
        <v>8.3813514929282351E-2</v>
      </c>
      <c r="V1048" s="1">
        <f t="shared" si="387"/>
        <v>0.59481351492928236</v>
      </c>
      <c r="W1048" s="1"/>
      <c r="X1048" s="17">
        <f t="shared" si="388"/>
        <v>681.19919084032654</v>
      </c>
      <c r="Y1048" s="18">
        <f t="shared" si="389"/>
        <v>1332.032655245516</v>
      </c>
      <c r="Z1048" s="2">
        <f t="shared" si="390"/>
        <v>647.13923129831016</v>
      </c>
      <c r="AA1048" s="18">
        <f t="shared" si="391"/>
        <v>1265.4310224832402</v>
      </c>
      <c r="AB1048" s="2">
        <f t="shared" si="392"/>
        <v>-154.5262521009227</v>
      </c>
      <c r="AC1048" s="2">
        <f t="shared" si="393"/>
        <v>126.54310224832402</v>
      </c>
      <c r="AD1048" s="2">
        <f t="shared" si="394"/>
        <v>647.13923129831016</v>
      </c>
      <c r="AE1048" s="2">
        <f t="shared" si="395"/>
        <v>-1000</v>
      </c>
      <c r="AF1048" s="5">
        <f t="shared" si="396"/>
        <v>0.65999999999999992</v>
      </c>
      <c r="AG1048" s="5">
        <f t="shared" si="397"/>
        <v>-1</v>
      </c>
      <c r="AH1048" s="3">
        <f t="shared" si="398"/>
        <v>201909</v>
      </c>
      <c r="AI1048" s="21">
        <v>1.66</v>
      </c>
      <c r="AJ1048" s="21">
        <v>2.2999999999999998</v>
      </c>
      <c r="AK1048" s="21">
        <v>1.86</v>
      </c>
      <c r="AL1048" s="21">
        <v>1.95</v>
      </c>
      <c r="AO1048">
        <f t="shared" si="399"/>
        <v>-120</v>
      </c>
      <c r="AP1048">
        <f>IF(E1048&lt;F1048,G1048,H1048)</f>
        <v>16</v>
      </c>
      <c r="AQ1048">
        <f>IF(E1048&lt;F1048,H1048,G1048)</f>
        <v>6</v>
      </c>
    </row>
    <row r="1049" spans="2:43" x14ac:dyDescent="0.25">
      <c r="B1049" s="24">
        <v>43737</v>
      </c>
      <c r="C1049" s="20" t="s">
        <v>38</v>
      </c>
      <c r="D1049" s="20" t="s">
        <v>26</v>
      </c>
      <c r="E1049" s="2">
        <v>-147.05882352941177</v>
      </c>
      <c r="F1049" s="2">
        <v>125</v>
      </c>
      <c r="G1049">
        <v>24</v>
      </c>
      <c r="H1049">
        <v>26</v>
      </c>
      <c r="I1049" s="9"/>
      <c r="J1049" s="2" t="str">
        <f t="shared" si="400"/>
        <v>Denver Broncos</v>
      </c>
      <c r="K1049" s="2" t="str">
        <f t="shared" si="401"/>
        <v>Jacksonville Jaguars</v>
      </c>
      <c r="L1049" s="17">
        <f t="shared" si="402"/>
        <v>-147.05882352941177</v>
      </c>
      <c r="M1049" s="18">
        <f t="shared" si="403"/>
        <v>125</v>
      </c>
      <c r="N1049" s="4">
        <f t="shared" si="381"/>
        <v>1.6</v>
      </c>
      <c r="O1049" s="4">
        <f t="shared" si="382"/>
        <v>2.4500000000000002</v>
      </c>
      <c r="P1049" s="4"/>
      <c r="Q1049" s="4"/>
      <c r="R1049" s="1">
        <f t="shared" si="383"/>
        <v>0.625</v>
      </c>
      <c r="S1049" s="1">
        <f t="shared" si="384"/>
        <v>0.4081632653061224</v>
      </c>
      <c r="T1049" s="1">
        <f t="shared" si="385"/>
        <v>3.2098765432098886E-2</v>
      </c>
      <c r="U1049" s="1">
        <f t="shared" si="386"/>
        <v>0.1084183673469388</v>
      </c>
      <c r="V1049" s="1">
        <f t="shared" si="387"/>
        <v>0.61941836734693878</v>
      </c>
      <c r="W1049" s="1"/>
      <c r="X1049" s="17">
        <f t="shared" si="388"/>
        <v>614.4177388267467</v>
      </c>
      <c r="Y1049" s="18">
        <f t="shared" si="389"/>
        <v>1471.4893831628281</v>
      </c>
      <c r="Z1049" s="2">
        <f t="shared" si="390"/>
        <v>583.69685188540939</v>
      </c>
      <c r="AA1049" s="18">
        <f t="shared" si="391"/>
        <v>1397.9149140046866</v>
      </c>
      <c r="AB1049" s="2">
        <f t="shared" si="392"/>
        <v>-171.32180801898838</v>
      </c>
      <c r="AC1049" s="2">
        <f t="shared" si="393"/>
        <v>139.79149140046866</v>
      </c>
      <c r="AD1049" s="2">
        <f t="shared" si="394"/>
        <v>-1000</v>
      </c>
      <c r="AE1049" s="2">
        <f t="shared" si="395"/>
        <v>1397.9149140046866</v>
      </c>
      <c r="AF1049" s="5">
        <f t="shared" si="396"/>
        <v>-1</v>
      </c>
      <c r="AG1049" s="5">
        <f t="shared" si="397"/>
        <v>1.4500000000000002</v>
      </c>
      <c r="AH1049" s="3">
        <f t="shared" si="398"/>
        <v>201909</v>
      </c>
      <c r="AI1049" s="21">
        <v>1.6</v>
      </c>
      <c r="AJ1049" s="21">
        <v>2.4500000000000002</v>
      </c>
      <c r="AK1049" s="21">
        <v>1.68</v>
      </c>
      <c r="AL1049" s="21">
        <v>2.25</v>
      </c>
      <c r="AO1049">
        <f t="shared" si="399"/>
        <v>-150</v>
      </c>
      <c r="AP1049">
        <f>IF(E1049&lt;F1049,G1049,H1049)</f>
        <v>24</v>
      </c>
      <c r="AQ1049">
        <f>IF(E1049&lt;F1049,H1049,G1049)</f>
        <v>26</v>
      </c>
    </row>
    <row r="1050" spans="2:43" x14ac:dyDescent="0.25">
      <c r="B1050" s="24">
        <v>43737</v>
      </c>
      <c r="C1050" s="20" t="s">
        <v>48</v>
      </c>
      <c r="D1050" s="20" t="s">
        <v>32</v>
      </c>
      <c r="E1050" s="2">
        <v>200</v>
      </c>
      <c r="F1050" s="2">
        <v>-243.9024390243903</v>
      </c>
      <c r="G1050">
        <v>10</v>
      </c>
      <c r="H1050">
        <v>27</v>
      </c>
      <c r="I1050" s="9"/>
      <c r="J1050" s="2" t="str">
        <f t="shared" si="400"/>
        <v>Seattle Seahawks</v>
      </c>
      <c r="K1050" s="2" t="str">
        <f t="shared" si="401"/>
        <v>Arizona Cardinals</v>
      </c>
      <c r="L1050" s="17">
        <f t="shared" si="402"/>
        <v>-243.9024390243903</v>
      </c>
      <c r="M1050" s="18">
        <f t="shared" si="403"/>
        <v>200</v>
      </c>
      <c r="N1050" s="4">
        <f t="shared" si="381"/>
        <v>1.45</v>
      </c>
      <c r="O1050" s="4">
        <f t="shared" si="382"/>
        <v>2.8</v>
      </c>
      <c r="P1050" s="4"/>
      <c r="Q1050" s="4"/>
      <c r="R1050" s="1">
        <f t="shared" si="383"/>
        <v>0.68965517241379315</v>
      </c>
      <c r="S1050" s="1">
        <f t="shared" si="384"/>
        <v>0.35714285714285715</v>
      </c>
      <c r="T1050" s="1">
        <f t="shared" si="385"/>
        <v>4.4705882352941262E-2</v>
      </c>
      <c r="U1050" s="1">
        <f t="shared" si="386"/>
        <v>0.166256157635468</v>
      </c>
      <c r="V1050" s="1">
        <f t="shared" si="387"/>
        <v>0.67725615763546798</v>
      </c>
      <c r="W1050" s="1"/>
      <c r="X1050" s="17">
        <f t="shared" si="388"/>
        <v>476.54619116545314</v>
      </c>
      <c r="Y1050" s="18">
        <f t="shared" si="389"/>
        <v>1872.3757127156628</v>
      </c>
      <c r="Z1050" s="2">
        <f t="shared" si="390"/>
        <v>452.71888160718044</v>
      </c>
      <c r="AA1050" s="18">
        <f t="shared" si="391"/>
        <v>1778.7569270798795</v>
      </c>
      <c r="AB1050" s="2">
        <f t="shared" si="392"/>
        <v>-220.88762820095712</v>
      </c>
      <c r="AC1050" s="2">
        <f t="shared" si="393"/>
        <v>177.87569270798795</v>
      </c>
      <c r="AD1050" s="2">
        <f t="shared" si="394"/>
        <v>452.71888160718044</v>
      </c>
      <c r="AE1050" s="2">
        <f t="shared" si="395"/>
        <v>-1000</v>
      </c>
      <c r="AF1050" s="5">
        <f t="shared" si="396"/>
        <v>0.44999999999999996</v>
      </c>
      <c r="AG1050" s="5">
        <f t="shared" si="397"/>
        <v>-1</v>
      </c>
      <c r="AH1050" s="3">
        <f t="shared" si="398"/>
        <v>201909</v>
      </c>
      <c r="AI1050" s="21">
        <v>2.8</v>
      </c>
      <c r="AJ1050" s="21">
        <v>1.45</v>
      </c>
      <c r="AK1050" s="21">
        <v>3</v>
      </c>
      <c r="AL1050" s="21">
        <v>1.41</v>
      </c>
      <c r="AO1050">
        <f t="shared" si="399"/>
        <v>-300</v>
      </c>
      <c r="AP1050">
        <f>IF(E1050&lt;F1050,G1050,H1050)</f>
        <v>27</v>
      </c>
      <c r="AQ1050">
        <f>IF(E1050&lt;F1050,H1050,G1050)</f>
        <v>10</v>
      </c>
    </row>
    <row r="1051" spans="2:43" x14ac:dyDescent="0.25">
      <c r="B1051" s="24">
        <v>43737</v>
      </c>
      <c r="C1051" s="20" t="s">
        <v>47</v>
      </c>
      <c r="D1051" s="20" t="s">
        <v>27</v>
      </c>
      <c r="E1051" s="2">
        <v>-454.54545454545462</v>
      </c>
      <c r="F1051" s="2">
        <v>350</v>
      </c>
      <c r="G1051">
        <v>40</v>
      </c>
      <c r="H1051">
        <v>55</v>
      </c>
      <c r="I1051" s="9"/>
      <c r="J1051" s="2" t="str">
        <f t="shared" si="400"/>
        <v>Los Angeles Rams</v>
      </c>
      <c r="K1051" s="2" t="str">
        <f t="shared" si="401"/>
        <v>Tampa Bay Buccaneers</v>
      </c>
      <c r="L1051" s="17">
        <f t="shared" si="402"/>
        <v>-454.54545454545462</v>
      </c>
      <c r="M1051" s="18">
        <f t="shared" si="403"/>
        <v>350</v>
      </c>
      <c r="N1051" s="4">
        <f t="shared" si="381"/>
        <v>1.2</v>
      </c>
      <c r="O1051" s="4">
        <f t="shared" si="382"/>
        <v>4.75</v>
      </c>
      <c r="P1051" s="4"/>
      <c r="Q1051" s="4"/>
      <c r="R1051" s="1">
        <f t="shared" si="383"/>
        <v>0.83333333333333337</v>
      </c>
      <c r="S1051" s="1">
        <f t="shared" si="384"/>
        <v>0.21052631578947367</v>
      </c>
      <c r="T1051" s="1">
        <f t="shared" si="385"/>
        <v>4.2016806722689037E-2</v>
      </c>
      <c r="U1051" s="1">
        <f t="shared" si="386"/>
        <v>0.31140350877192985</v>
      </c>
      <c r="V1051" s="1">
        <f t="shared" si="387"/>
        <v>0.82240350877192991</v>
      </c>
      <c r="W1051" s="1"/>
      <c r="X1051" s="17">
        <f t="shared" si="388"/>
        <v>215.94811954689931</v>
      </c>
      <c r="Y1051" s="18">
        <f t="shared" si="389"/>
        <v>3787.1793685900598</v>
      </c>
      <c r="Z1051" s="2">
        <f t="shared" si="390"/>
        <v>205.15071356955434</v>
      </c>
      <c r="AA1051" s="18">
        <f t="shared" si="391"/>
        <v>3597.8204001605568</v>
      </c>
      <c r="AB1051" s="2">
        <f t="shared" si="392"/>
        <v>-487.44651315139578</v>
      </c>
      <c r="AC1051" s="2">
        <f t="shared" si="393"/>
        <v>359.7820400160557</v>
      </c>
      <c r="AD1051" s="2">
        <f t="shared" si="394"/>
        <v>-1000</v>
      </c>
      <c r="AE1051" s="2">
        <f t="shared" si="395"/>
        <v>3597.8204001605568</v>
      </c>
      <c r="AF1051" s="5">
        <f t="shared" si="396"/>
        <v>-1</v>
      </c>
      <c r="AG1051" s="5">
        <f t="shared" si="397"/>
        <v>3.75</v>
      </c>
      <c r="AH1051" s="3">
        <f t="shared" si="398"/>
        <v>201909</v>
      </c>
      <c r="AI1051" s="21">
        <v>1.2</v>
      </c>
      <c r="AJ1051" s="21">
        <v>4.75</v>
      </c>
      <c r="AK1051" s="21">
        <v>1.22</v>
      </c>
      <c r="AL1051" s="21">
        <v>4.5</v>
      </c>
      <c r="AO1051">
        <f t="shared" si="399"/>
        <v>-500</v>
      </c>
      <c r="AP1051">
        <f>IF(E1051&lt;F1051,G1051,H1051)</f>
        <v>40</v>
      </c>
      <c r="AQ1051">
        <f>IF(E1051&lt;F1051,H1051,G1051)</f>
        <v>55</v>
      </c>
    </row>
    <row r="1052" spans="2:43" x14ac:dyDescent="0.25">
      <c r="B1052" s="24">
        <v>43737</v>
      </c>
      <c r="C1052" s="20" t="s">
        <v>35</v>
      </c>
      <c r="D1052" s="20" t="s">
        <v>41</v>
      </c>
      <c r="E1052" s="2">
        <v>-175.43859649122805</v>
      </c>
      <c r="F1052" s="2">
        <v>154.99999999999997</v>
      </c>
      <c r="G1052">
        <v>10</v>
      </c>
      <c r="H1052">
        <v>24</v>
      </c>
      <c r="I1052" s="9"/>
      <c r="J1052" s="2" t="str">
        <f t="shared" si="400"/>
        <v>Atlanta Falcons</v>
      </c>
      <c r="K1052" s="2" t="str">
        <f t="shared" si="401"/>
        <v>Tennessee Titans</v>
      </c>
      <c r="L1052" s="17">
        <f t="shared" si="402"/>
        <v>-175.43859649122805</v>
      </c>
      <c r="M1052" s="18">
        <f t="shared" si="403"/>
        <v>154.99999999999997</v>
      </c>
      <c r="N1052" s="4">
        <f t="shared" si="381"/>
        <v>1.43</v>
      </c>
      <c r="O1052" s="4">
        <f t="shared" si="382"/>
        <v>2.9</v>
      </c>
      <c r="P1052" s="4"/>
      <c r="Q1052" s="4"/>
      <c r="R1052" s="1">
        <f t="shared" si="383"/>
        <v>0.69930069930069938</v>
      </c>
      <c r="S1052" s="1">
        <f t="shared" si="384"/>
        <v>0.34482758620689657</v>
      </c>
      <c r="T1052" s="1">
        <f t="shared" si="385"/>
        <v>4.2263279445727608E-2</v>
      </c>
      <c r="U1052" s="1">
        <f t="shared" si="386"/>
        <v>0.1772365565469014</v>
      </c>
      <c r="V1052" s="1">
        <f t="shared" si="387"/>
        <v>0.68823655654690141</v>
      </c>
      <c r="W1052" s="1"/>
      <c r="X1052" s="17">
        <f t="shared" si="388"/>
        <v>452.98878777569371</v>
      </c>
      <c r="Y1052" s="18">
        <f t="shared" si="389"/>
        <v>1963.0773393846457</v>
      </c>
      <c r="Z1052" s="2">
        <f t="shared" si="390"/>
        <v>430.33934838690902</v>
      </c>
      <c r="AA1052" s="18">
        <f t="shared" si="391"/>
        <v>1864.9234724154132</v>
      </c>
      <c r="AB1052" s="2">
        <f t="shared" si="392"/>
        <v>-232.37475349358971</v>
      </c>
      <c r="AC1052" s="2">
        <f t="shared" si="393"/>
        <v>186.49234724154132</v>
      </c>
      <c r="AD1052" s="2">
        <f t="shared" si="394"/>
        <v>-1000</v>
      </c>
      <c r="AE1052" s="2">
        <f t="shared" si="395"/>
        <v>1864.9234724154132</v>
      </c>
      <c r="AF1052" s="5">
        <f t="shared" si="396"/>
        <v>-1</v>
      </c>
      <c r="AG1052" s="5">
        <f t="shared" si="397"/>
        <v>1.9</v>
      </c>
      <c r="AH1052" s="3">
        <f t="shared" si="398"/>
        <v>201909</v>
      </c>
      <c r="AI1052" s="21">
        <v>1.43</v>
      </c>
      <c r="AJ1052" s="21">
        <v>2.9</v>
      </c>
      <c r="AK1052" s="21">
        <v>1.57</v>
      </c>
      <c r="AL1052" s="21">
        <v>2.5499999999999998</v>
      </c>
      <c r="AO1052">
        <f t="shared" si="399"/>
        <v>-180</v>
      </c>
      <c r="AP1052">
        <f>IF(E1052&lt;F1052,G1052,H1052)</f>
        <v>10</v>
      </c>
      <c r="AQ1052">
        <f>IF(E1052&lt;F1052,H1052,G1052)</f>
        <v>24</v>
      </c>
    </row>
    <row r="1053" spans="2:43" x14ac:dyDescent="0.25">
      <c r="B1053" s="24">
        <v>43737</v>
      </c>
      <c r="C1053" s="20" t="s">
        <v>28</v>
      </c>
      <c r="D1053" s="20" t="s">
        <v>46</v>
      </c>
      <c r="E1053" s="2">
        <v>-357.14285714285711</v>
      </c>
      <c r="F1053" s="2">
        <v>275</v>
      </c>
      <c r="G1053">
        <v>25</v>
      </c>
      <c r="H1053">
        <v>40</v>
      </c>
      <c r="I1053" s="9"/>
      <c r="J1053" s="2" t="str">
        <f t="shared" si="400"/>
        <v>Baltimore Ravens</v>
      </c>
      <c r="K1053" s="2" t="str">
        <f t="shared" si="401"/>
        <v>Cleveland Browns</v>
      </c>
      <c r="L1053" s="17">
        <f t="shared" si="402"/>
        <v>-357.14285714285711</v>
      </c>
      <c r="M1053" s="18">
        <f t="shared" si="403"/>
        <v>275</v>
      </c>
      <c r="N1053" s="4">
        <f t="shared" si="381"/>
        <v>1.38</v>
      </c>
      <c r="O1053" s="4">
        <f t="shared" si="382"/>
        <v>3.15</v>
      </c>
      <c r="P1053" s="4"/>
      <c r="Q1053" s="4"/>
      <c r="R1053" s="1">
        <f t="shared" si="383"/>
        <v>0.7246376811594204</v>
      </c>
      <c r="S1053" s="1">
        <f t="shared" si="384"/>
        <v>0.31746031746031744</v>
      </c>
      <c r="T1053" s="1">
        <f t="shared" si="385"/>
        <v>4.039735099337749E-2</v>
      </c>
      <c r="U1053" s="1">
        <f t="shared" si="386"/>
        <v>0.20358868184955148</v>
      </c>
      <c r="V1053" s="1">
        <f t="shared" si="387"/>
        <v>0.71458868184955149</v>
      </c>
      <c r="W1053" s="1"/>
      <c r="X1053" s="17">
        <f t="shared" si="388"/>
        <v>399.40643533805462</v>
      </c>
      <c r="Y1053" s="18">
        <f t="shared" si="389"/>
        <v>2205.1924375584526</v>
      </c>
      <c r="Z1053" s="2">
        <f t="shared" si="390"/>
        <v>379.43611357115185</v>
      </c>
      <c r="AA1053" s="18">
        <f t="shared" si="391"/>
        <v>2094.93281568053</v>
      </c>
      <c r="AB1053" s="2">
        <f t="shared" si="392"/>
        <v>-263.54897813712716</v>
      </c>
      <c r="AC1053" s="2">
        <f t="shared" si="393"/>
        <v>209.49328156805299</v>
      </c>
      <c r="AD1053" s="2">
        <f t="shared" si="394"/>
        <v>-1000</v>
      </c>
      <c r="AE1053" s="2">
        <f t="shared" si="395"/>
        <v>2094.93281568053</v>
      </c>
      <c r="AF1053" s="5">
        <f t="shared" si="396"/>
        <v>-1</v>
      </c>
      <c r="AG1053" s="5">
        <f t="shared" si="397"/>
        <v>2.15</v>
      </c>
      <c r="AH1053" s="3">
        <f t="shared" si="398"/>
        <v>201909</v>
      </c>
      <c r="AI1053" s="21">
        <v>1.38</v>
      </c>
      <c r="AJ1053" s="21">
        <v>3.15</v>
      </c>
      <c r="AK1053" s="21">
        <v>1.28</v>
      </c>
      <c r="AL1053" s="21">
        <v>3.75</v>
      </c>
      <c r="AO1053">
        <f t="shared" si="399"/>
        <v>-400</v>
      </c>
      <c r="AP1053">
        <f>IF(E1053&lt;F1053,G1053,H1053)</f>
        <v>25</v>
      </c>
      <c r="AQ1053">
        <f>IF(E1053&lt;F1053,H1053,G1053)</f>
        <v>40</v>
      </c>
    </row>
    <row r="1054" spans="2:43" x14ac:dyDescent="0.25">
      <c r="B1054" s="24">
        <v>43737</v>
      </c>
      <c r="C1054" s="20" t="s">
        <v>24</v>
      </c>
      <c r="D1054" s="20" t="s">
        <v>36</v>
      </c>
      <c r="E1054" s="2">
        <v>265</v>
      </c>
      <c r="F1054" s="2">
        <v>-333.33333333333326</v>
      </c>
      <c r="G1054">
        <v>10</v>
      </c>
      <c r="H1054">
        <v>16</v>
      </c>
      <c r="I1054" s="9"/>
      <c r="J1054" s="2" t="str">
        <f t="shared" si="400"/>
        <v>New England Patriots</v>
      </c>
      <c r="K1054" s="2" t="str">
        <f t="shared" si="401"/>
        <v>Buffalo Bills</v>
      </c>
      <c r="L1054" s="17">
        <f t="shared" si="402"/>
        <v>-333.33333333333326</v>
      </c>
      <c r="M1054" s="18">
        <f t="shared" si="403"/>
        <v>265</v>
      </c>
      <c r="N1054" s="4">
        <f t="shared" si="381"/>
        <v>1.29</v>
      </c>
      <c r="O1054" s="4">
        <f t="shared" si="382"/>
        <v>3.7</v>
      </c>
      <c r="P1054" s="4"/>
      <c r="Q1054" s="4"/>
      <c r="R1054" s="1">
        <f t="shared" si="383"/>
        <v>0.77519379844961234</v>
      </c>
      <c r="S1054" s="1">
        <f t="shared" si="384"/>
        <v>0.27027027027027023</v>
      </c>
      <c r="T1054" s="1">
        <f t="shared" si="385"/>
        <v>4.3486973947895691E-2</v>
      </c>
      <c r="U1054" s="1">
        <f t="shared" si="386"/>
        <v>0.25246176408967103</v>
      </c>
      <c r="V1054" s="1">
        <f t="shared" si="387"/>
        <v>0.76346176408967104</v>
      </c>
      <c r="W1054" s="1"/>
      <c r="X1054" s="17">
        <f t="shared" si="388"/>
        <v>309.82329048576543</v>
      </c>
      <c r="Y1054" s="18">
        <f t="shared" si="389"/>
        <v>2773.304285017382</v>
      </c>
      <c r="Z1054" s="2">
        <f t="shared" si="390"/>
        <v>294.33212596147712</v>
      </c>
      <c r="AA1054" s="18">
        <f t="shared" si="391"/>
        <v>2634.6390707665128</v>
      </c>
      <c r="AB1054" s="2">
        <f t="shared" si="392"/>
        <v>-339.75224305989701</v>
      </c>
      <c r="AC1054" s="2">
        <f t="shared" si="393"/>
        <v>263.46390707665125</v>
      </c>
      <c r="AD1054" s="2">
        <f t="shared" si="394"/>
        <v>294.33212596147712</v>
      </c>
      <c r="AE1054" s="2">
        <f t="shared" si="395"/>
        <v>-1000</v>
      </c>
      <c r="AF1054" s="5">
        <f t="shared" si="396"/>
        <v>0.29000000000000004</v>
      </c>
      <c r="AG1054" s="5">
        <f t="shared" si="397"/>
        <v>-1</v>
      </c>
      <c r="AH1054" s="3">
        <f t="shared" si="398"/>
        <v>201909</v>
      </c>
      <c r="AI1054" s="21">
        <v>3.7</v>
      </c>
      <c r="AJ1054" s="21">
        <v>1.29</v>
      </c>
      <c r="AK1054" s="21">
        <v>3.65</v>
      </c>
      <c r="AL1054" s="21">
        <v>1.3</v>
      </c>
      <c r="AO1054">
        <f t="shared" si="399"/>
        <v>-400</v>
      </c>
      <c r="AP1054">
        <f>IF(E1054&lt;F1054,G1054,H1054)</f>
        <v>16</v>
      </c>
      <c r="AQ1054">
        <f>IF(E1054&lt;F1054,H1054,G1054)</f>
        <v>10</v>
      </c>
    </row>
    <row r="1055" spans="2:43" x14ac:dyDescent="0.25">
      <c r="B1055" s="24">
        <v>43737</v>
      </c>
      <c r="C1055" s="20" t="s">
        <v>34</v>
      </c>
      <c r="D1055" s="20" t="s">
        <v>20</v>
      </c>
      <c r="E1055" s="2">
        <v>300</v>
      </c>
      <c r="F1055" s="2">
        <v>-384.61538461538458</v>
      </c>
      <c r="G1055">
        <v>30</v>
      </c>
      <c r="H1055">
        <v>34</v>
      </c>
      <c r="I1055" s="9"/>
      <c r="J1055" s="2" t="str">
        <f t="shared" si="400"/>
        <v>Kansas City Chiefs</v>
      </c>
      <c r="K1055" s="2" t="str">
        <f t="shared" si="401"/>
        <v>Detroit Lions</v>
      </c>
      <c r="L1055" s="17">
        <f t="shared" si="402"/>
        <v>-384.61538461538458</v>
      </c>
      <c r="M1055" s="18">
        <f t="shared" si="403"/>
        <v>300</v>
      </c>
      <c r="N1055" s="4">
        <f t="shared" si="381"/>
        <v>1.32</v>
      </c>
      <c r="O1055" s="4">
        <f t="shared" si="382"/>
        <v>3.45</v>
      </c>
      <c r="P1055" s="4"/>
      <c r="Q1055" s="4"/>
      <c r="R1055" s="1">
        <f t="shared" si="383"/>
        <v>0.75757575757575757</v>
      </c>
      <c r="S1055" s="1">
        <f t="shared" si="384"/>
        <v>0.28985507246376813</v>
      </c>
      <c r="T1055" s="1">
        <f t="shared" si="385"/>
        <v>4.5283018867924518E-2</v>
      </c>
      <c r="U1055" s="1">
        <f t="shared" si="386"/>
        <v>0.23386034255599472</v>
      </c>
      <c r="V1055" s="1">
        <f t="shared" si="387"/>
        <v>0.74486034255599476</v>
      </c>
      <c r="W1055" s="1"/>
      <c r="X1055" s="17">
        <f t="shared" si="388"/>
        <v>342.5335500726099</v>
      </c>
      <c r="Y1055" s="18">
        <f t="shared" si="389"/>
        <v>2535.4217462272254</v>
      </c>
      <c r="Z1055" s="2">
        <f t="shared" si="390"/>
        <v>325.4068725689794</v>
      </c>
      <c r="AA1055" s="18">
        <f t="shared" si="391"/>
        <v>2408.6506589158639</v>
      </c>
      <c r="AB1055" s="2">
        <f t="shared" si="392"/>
        <v>-307.30758453419605</v>
      </c>
      <c r="AC1055" s="2">
        <f t="shared" si="393"/>
        <v>240.8650658915864</v>
      </c>
      <c r="AD1055" s="2">
        <f t="shared" si="394"/>
        <v>325.4068725689794</v>
      </c>
      <c r="AE1055" s="2">
        <f t="shared" si="395"/>
        <v>-1000</v>
      </c>
      <c r="AF1055" s="5">
        <f t="shared" si="396"/>
        <v>0.32000000000000006</v>
      </c>
      <c r="AG1055" s="5">
        <f t="shared" si="397"/>
        <v>-1</v>
      </c>
      <c r="AH1055" s="3">
        <f t="shared" si="398"/>
        <v>201909</v>
      </c>
      <c r="AI1055" s="21">
        <v>3.45</v>
      </c>
      <c r="AJ1055" s="21">
        <v>1.32</v>
      </c>
      <c r="AK1055" s="21">
        <v>4</v>
      </c>
      <c r="AL1055" s="21">
        <v>1.26</v>
      </c>
      <c r="AO1055">
        <f t="shared" si="399"/>
        <v>-400</v>
      </c>
      <c r="AP1055">
        <f>IF(E1055&lt;F1055,G1055,H1055)</f>
        <v>34</v>
      </c>
      <c r="AQ1055">
        <f>IF(E1055&lt;F1055,H1055,G1055)</f>
        <v>30</v>
      </c>
    </row>
    <row r="1056" spans="2:43" x14ac:dyDescent="0.25">
      <c r="B1056" s="24">
        <v>43737</v>
      </c>
      <c r="C1056" s="20" t="s">
        <v>40</v>
      </c>
      <c r="D1056" s="20" t="s">
        <v>44</v>
      </c>
      <c r="E1056" s="2">
        <v>-250.00000000000006</v>
      </c>
      <c r="F1056" s="2">
        <v>204.99999999999997</v>
      </c>
      <c r="G1056">
        <v>10</v>
      </c>
      <c r="H1056">
        <v>16</v>
      </c>
      <c r="I1056" s="9"/>
      <c r="J1056" s="2" t="str">
        <f t="shared" si="400"/>
        <v>Houston Texans</v>
      </c>
      <c r="K1056" s="2" t="str">
        <f t="shared" si="401"/>
        <v>Carolina Panthers</v>
      </c>
      <c r="L1056" s="17">
        <f t="shared" si="402"/>
        <v>-250.00000000000006</v>
      </c>
      <c r="M1056" s="18">
        <f t="shared" si="403"/>
        <v>204.99999999999997</v>
      </c>
      <c r="N1056" s="4">
        <f t="shared" si="381"/>
        <v>1.47</v>
      </c>
      <c r="O1056" s="4">
        <f t="shared" si="382"/>
        <v>2.75</v>
      </c>
      <c r="P1056" s="4"/>
      <c r="Q1056" s="4"/>
      <c r="R1056" s="1">
        <f t="shared" si="383"/>
        <v>0.68027210884353739</v>
      </c>
      <c r="S1056" s="1">
        <f t="shared" si="384"/>
        <v>0.36363636363636365</v>
      </c>
      <c r="T1056" s="1">
        <f t="shared" si="385"/>
        <v>4.206161137440767E-2</v>
      </c>
      <c r="U1056" s="1">
        <f t="shared" si="386"/>
        <v>0.15831787260358687</v>
      </c>
      <c r="V1056" s="1">
        <f t="shared" si="387"/>
        <v>0.66931787260358688</v>
      </c>
      <c r="W1056" s="1"/>
      <c r="X1056" s="17">
        <f t="shared" si="388"/>
        <v>494.0584151893168</v>
      </c>
      <c r="Y1056" s="18">
        <f t="shared" si="389"/>
        <v>1810.0865209085014</v>
      </c>
      <c r="Z1056" s="2">
        <f t="shared" si="390"/>
        <v>469.35549442985092</v>
      </c>
      <c r="AA1056" s="18">
        <f t="shared" si="391"/>
        <v>1719.5821948630762</v>
      </c>
      <c r="AB1056" s="2">
        <f t="shared" si="392"/>
        <v>-213.05812158750777</v>
      </c>
      <c r="AC1056" s="2">
        <f t="shared" si="393"/>
        <v>171.95821948630763</v>
      </c>
      <c r="AD1056" s="2">
        <f t="shared" si="394"/>
        <v>-1000</v>
      </c>
      <c r="AE1056" s="2">
        <f t="shared" si="395"/>
        <v>1719.5821948630762</v>
      </c>
      <c r="AF1056" s="5">
        <f t="shared" si="396"/>
        <v>-1</v>
      </c>
      <c r="AG1056" s="5">
        <f t="shared" si="397"/>
        <v>1.75</v>
      </c>
      <c r="AH1056" s="3">
        <f t="shared" si="398"/>
        <v>201909</v>
      </c>
      <c r="AI1056" s="21">
        <v>1.47</v>
      </c>
      <c r="AJ1056" s="21">
        <v>2.75</v>
      </c>
      <c r="AK1056" s="21">
        <v>1.4</v>
      </c>
      <c r="AL1056" s="21">
        <v>3.05</v>
      </c>
      <c r="AO1056">
        <f t="shared" si="399"/>
        <v>-300</v>
      </c>
      <c r="AP1056">
        <f>IF(E1056&lt;F1056,G1056,H1056)</f>
        <v>10</v>
      </c>
      <c r="AQ1056">
        <f>IF(E1056&lt;F1056,H1056,G1056)</f>
        <v>16</v>
      </c>
    </row>
    <row r="1057" spans="2:43" x14ac:dyDescent="0.25">
      <c r="B1057" s="24">
        <v>43737</v>
      </c>
      <c r="C1057" s="20" t="s">
        <v>39</v>
      </c>
      <c r="D1057" s="20" t="s">
        <v>52</v>
      </c>
      <c r="E1057" s="2">
        <v>-263.1578947368422</v>
      </c>
      <c r="F1057" s="2">
        <v>215</v>
      </c>
      <c r="G1057">
        <v>24</v>
      </c>
      <c r="H1057">
        <v>31</v>
      </c>
      <c r="I1057" s="9"/>
      <c r="J1057" s="2" t="str">
        <f t="shared" si="400"/>
        <v>Indianapolis Colts</v>
      </c>
      <c r="K1057" s="2" t="str">
        <f t="shared" si="401"/>
        <v>Oakland Raiders</v>
      </c>
      <c r="L1057" s="17">
        <f t="shared" si="402"/>
        <v>-263.1578947368422</v>
      </c>
      <c r="M1057" s="18">
        <f t="shared" si="403"/>
        <v>215</v>
      </c>
      <c r="N1057" s="4">
        <f t="shared" si="381"/>
        <v>1.33</v>
      </c>
      <c r="O1057" s="4">
        <f t="shared" si="382"/>
        <v>3.4</v>
      </c>
      <c r="P1057" s="4"/>
      <c r="Q1057" s="4"/>
      <c r="R1057" s="1">
        <f t="shared" si="383"/>
        <v>0.75187969924812026</v>
      </c>
      <c r="S1057" s="1">
        <f t="shared" si="384"/>
        <v>0.29411764705882354</v>
      </c>
      <c r="T1057" s="1">
        <f t="shared" si="385"/>
        <v>4.3974630021141659E-2</v>
      </c>
      <c r="U1057" s="1">
        <f t="shared" si="386"/>
        <v>0.22888102609464836</v>
      </c>
      <c r="V1057" s="1">
        <f t="shared" si="387"/>
        <v>0.73988102609464834</v>
      </c>
      <c r="W1057" s="1"/>
      <c r="X1057" s="17">
        <f t="shared" si="388"/>
        <v>351.56865054149432</v>
      </c>
      <c r="Y1057" s="18">
        <f t="shared" si="389"/>
        <v>2476.6314971810075</v>
      </c>
      <c r="Z1057" s="2">
        <f t="shared" si="390"/>
        <v>333.99021801441961</v>
      </c>
      <c r="AA1057" s="18">
        <f t="shared" si="391"/>
        <v>2352.7999223219572</v>
      </c>
      <c r="AB1057" s="2">
        <f t="shared" si="392"/>
        <v>-299.40996653884821</v>
      </c>
      <c r="AC1057" s="2">
        <f t="shared" si="393"/>
        <v>235.27999223219572</v>
      </c>
      <c r="AD1057" s="2">
        <f t="shared" si="394"/>
        <v>-1000</v>
      </c>
      <c r="AE1057" s="2">
        <f t="shared" si="395"/>
        <v>2352.7999223219572</v>
      </c>
      <c r="AF1057" s="5">
        <f t="shared" si="396"/>
        <v>-1</v>
      </c>
      <c r="AG1057" s="5">
        <f t="shared" si="397"/>
        <v>2.4</v>
      </c>
      <c r="AH1057" s="3">
        <f t="shared" si="398"/>
        <v>201909</v>
      </c>
      <c r="AI1057" s="21">
        <v>1.33</v>
      </c>
      <c r="AJ1057" s="21">
        <v>3.4</v>
      </c>
      <c r="AK1057" s="21">
        <v>1.38</v>
      </c>
      <c r="AL1057" s="21">
        <v>3.15</v>
      </c>
      <c r="AO1057">
        <f t="shared" si="399"/>
        <v>-300</v>
      </c>
      <c r="AP1057">
        <f>IF(E1057&lt;F1057,G1057,H1057)</f>
        <v>24</v>
      </c>
      <c r="AQ1057">
        <f>IF(E1057&lt;F1057,H1057,G1057)</f>
        <v>31</v>
      </c>
    </row>
    <row r="1058" spans="2:43" x14ac:dyDescent="0.25">
      <c r="B1058" s="24">
        <v>43737</v>
      </c>
      <c r="C1058" s="20" t="s">
        <v>30</v>
      </c>
      <c r="D1058" s="20" t="s">
        <v>31</v>
      </c>
      <c r="E1058" s="2">
        <v>625</v>
      </c>
      <c r="F1058" s="2">
        <v>-999.99999999999909</v>
      </c>
      <c r="G1058">
        <v>10</v>
      </c>
      <c r="H1058">
        <v>30</v>
      </c>
      <c r="I1058" s="9"/>
      <c r="J1058" s="2" t="str">
        <f t="shared" si="400"/>
        <v>Los Angeles Chargers</v>
      </c>
      <c r="K1058" s="2" t="str">
        <f t="shared" si="401"/>
        <v>Miami Dolphins</v>
      </c>
      <c r="L1058" s="17">
        <f t="shared" si="402"/>
        <v>-999.99999999999909</v>
      </c>
      <c r="M1058" s="18">
        <f t="shared" si="403"/>
        <v>625</v>
      </c>
      <c r="N1058" s="4">
        <f t="shared" si="381"/>
        <v>1.0900000000000001</v>
      </c>
      <c r="O1058" s="4">
        <f t="shared" si="382"/>
        <v>8</v>
      </c>
      <c r="P1058" s="4"/>
      <c r="Q1058" s="4"/>
      <c r="R1058" s="1">
        <f t="shared" si="383"/>
        <v>0.9174311926605504</v>
      </c>
      <c r="S1058" s="1">
        <f t="shared" si="384"/>
        <v>0.125</v>
      </c>
      <c r="T1058" s="1">
        <f t="shared" si="385"/>
        <v>4.0704070407040605E-2</v>
      </c>
      <c r="U1058" s="1">
        <f t="shared" si="386"/>
        <v>0.3962155963302752</v>
      </c>
      <c r="V1058" s="1">
        <f t="shared" si="387"/>
        <v>0.90721559633027526</v>
      </c>
      <c r="W1058" s="1"/>
      <c r="X1058" s="17">
        <f t="shared" si="388"/>
        <v>102.27381897427846</v>
      </c>
      <c r="Y1058" s="18">
        <f t="shared" si="389"/>
        <v>6745.0731234154464</v>
      </c>
      <c r="Z1058" s="2">
        <f t="shared" si="390"/>
        <v>97.160128025564532</v>
      </c>
      <c r="AA1058" s="18">
        <f t="shared" si="391"/>
        <v>6407.8194672446734</v>
      </c>
      <c r="AB1058" s="2">
        <f t="shared" si="392"/>
        <v>-1029.2287796665753</v>
      </c>
      <c r="AC1058" s="2">
        <f t="shared" si="393"/>
        <v>640.78194672446739</v>
      </c>
      <c r="AD1058" s="2">
        <f t="shared" si="394"/>
        <v>97.160128025564532</v>
      </c>
      <c r="AE1058" s="2">
        <f t="shared" si="395"/>
        <v>-1000</v>
      </c>
      <c r="AF1058" s="5">
        <f t="shared" si="396"/>
        <v>9.000000000000008E-2</v>
      </c>
      <c r="AG1058" s="5">
        <f t="shared" si="397"/>
        <v>-1</v>
      </c>
      <c r="AH1058" s="3">
        <f t="shared" si="398"/>
        <v>201909</v>
      </c>
      <c r="AI1058" s="21">
        <v>8</v>
      </c>
      <c r="AJ1058" s="21">
        <v>1.0900000000000001</v>
      </c>
      <c r="AK1058" s="21">
        <v>7.25</v>
      </c>
      <c r="AL1058" s="21">
        <v>1.1000000000000001</v>
      </c>
      <c r="AO1058">
        <f t="shared" si="399"/>
        <v>-1000</v>
      </c>
      <c r="AP1058">
        <f>IF(E1058&lt;F1058,G1058,H1058)</f>
        <v>30</v>
      </c>
      <c r="AQ1058">
        <f>IF(E1058&lt;F1058,H1058,G1058)</f>
        <v>10</v>
      </c>
    </row>
    <row r="1059" spans="2:43" x14ac:dyDescent="0.25">
      <c r="B1059" s="24">
        <v>43737</v>
      </c>
      <c r="C1059" s="20" t="s">
        <v>25</v>
      </c>
      <c r="D1059" s="20" t="s">
        <v>53</v>
      </c>
      <c r="E1059" s="2">
        <v>-172.41379310344826</v>
      </c>
      <c r="F1059" s="2">
        <v>150</v>
      </c>
      <c r="G1059">
        <v>24</v>
      </c>
      <c r="H1059">
        <v>3</v>
      </c>
      <c r="I1059" s="9"/>
      <c r="J1059" s="2" t="str">
        <f t="shared" si="400"/>
        <v>New York Giants</v>
      </c>
      <c r="K1059" s="2" t="str">
        <f t="shared" si="401"/>
        <v>Washington Redskins</v>
      </c>
      <c r="L1059" s="17">
        <f t="shared" si="402"/>
        <v>-172.41379310344826</v>
      </c>
      <c r="M1059" s="18">
        <f t="shared" si="403"/>
        <v>150</v>
      </c>
      <c r="N1059" s="4">
        <f t="shared" si="381"/>
        <v>1.68</v>
      </c>
      <c r="O1059" s="4">
        <f t="shared" si="382"/>
        <v>2.25</v>
      </c>
      <c r="P1059" s="4"/>
      <c r="Q1059" s="4"/>
      <c r="R1059" s="1">
        <f t="shared" si="383"/>
        <v>0.59523809523809523</v>
      </c>
      <c r="S1059" s="1">
        <f t="shared" si="384"/>
        <v>0.44444444444444442</v>
      </c>
      <c r="T1059" s="1">
        <f t="shared" si="385"/>
        <v>3.8167938931297662E-2</v>
      </c>
      <c r="U1059" s="1">
        <f t="shared" si="386"/>
        <v>7.5396825396825407E-2</v>
      </c>
      <c r="V1059" s="1">
        <f t="shared" si="387"/>
        <v>0.58639682539682547</v>
      </c>
      <c r="W1059" s="1"/>
      <c r="X1059" s="17">
        <f t="shared" si="388"/>
        <v>705.32983244457648</v>
      </c>
      <c r="Y1059" s="18">
        <f t="shared" si="389"/>
        <v>1287.7472223008879</v>
      </c>
      <c r="Z1059" s="2">
        <f t="shared" si="390"/>
        <v>670.06334082234764</v>
      </c>
      <c r="AA1059" s="18">
        <f t="shared" si="391"/>
        <v>1223.3598611858433</v>
      </c>
      <c r="AB1059" s="2">
        <f t="shared" si="392"/>
        <v>-149.23962244714528</v>
      </c>
      <c r="AC1059" s="2">
        <f t="shared" si="393"/>
        <v>122.33598611858433</v>
      </c>
      <c r="AD1059" s="2">
        <f t="shared" si="394"/>
        <v>670.06334082234764</v>
      </c>
      <c r="AE1059" s="2">
        <f t="shared" si="395"/>
        <v>-1000</v>
      </c>
      <c r="AF1059" s="5">
        <f t="shared" si="396"/>
        <v>0.67999999999999994</v>
      </c>
      <c r="AG1059" s="5">
        <f t="shared" si="397"/>
        <v>-1</v>
      </c>
      <c r="AH1059" s="3">
        <f t="shared" si="398"/>
        <v>201909</v>
      </c>
      <c r="AI1059" s="21">
        <v>1.68</v>
      </c>
      <c r="AJ1059" s="21">
        <v>2.25</v>
      </c>
      <c r="AK1059" s="21">
        <v>1.58</v>
      </c>
      <c r="AL1059" s="21">
        <v>2.5</v>
      </c>
      <c r="AO1059">
        <f t="shared" si="399"/>
        <v>-180</v>
      </c>
      <c r="AP1059">
        <f>IF(E1059&lt;F1059,G1059,H1059)</f>
        <v>24</v>
      </c>
      <c r="AQ1059">
        <f>IF(E1059&lt;F1059,H1059,G1059)</f>
        <v>3</v>
      </c>
    </row>
    <row r="1060" spans="2:43" x14ac:dyDescent="0.25">
      <c r="B1060" s="24">
        <v>43734</v>
      </c>
      <c r="C1060" s="20" t="s">
        <v>33</v>
      </c>
      <c r="D1060" s="20" t="s">
        <v>19</v>
      </c>
      <c r="E1060" s="2">
        <v>-200</v>
      </c>
      <c r="F1060" s="2">
        <v>170.00000000000003</v>
      </c>
      <c r="G1060">
        <v>27</v>
      </c>
      <c r="H1060">
        <v>34</v>
      </c>
      <c r="I1060" s="9"/>
      <c r="J1060" s="2" t="str">
        <f t="shared" si="400"/>
        <v>Green Bay Packers</v>
      </c>
      <c r="K1060" s="2" t="str">
        <f t="shared" si="401"/>
        <v>Philadelphia Eagles</v>
      </c>
      <c r="L1060" s="17">
        <f t="shared" si="402"/>
        <v>-200</v>
      </c>
      <c r="M1060" s="18">
        <f t="shared" si="403"/>
        <v>170.00000000000003</v>
      </c>
      <c r="N1060" s="4">
        <f t="shared" si="381"/>
        <v>1.45</v>
      </c>
      <c r="O1060" s="4">
        <f t="shared" si="382"/>
        <v>2.8</v>
      </c>
      <c r="P1060" s="4"/>
      <c r="Q1060" s="4"/>
      <c r="R1060" s="1">
        <f t="shared" si="383"/>
        <v>0.68965517241379315</v>
      </c>
      <c r="S1060" s="1">
        <f t="shared" si="384"/>
        <v>0.35714285714285715</v>
      </c>
      <c r="T1060" s="1">
        <f t="shared" si="385"/>
        <v>4.4705882352941262E-2</v>
      </c>
      <c r="U1060" s="1">
        <f t="shared" si="386"/>
        <v>0.166256157635468</v>
      </c>
      <c r="V1060" s="1">
        <f t="shared" si="387"/>
        <v>0.67725615763546798</v>
      </c>
      <c r="W1060" s="1"/>
      <c r="X1060" s="17">
        <f t="shared" si="388"/>
        <v>476.54619116545314</v>
      </c>
      <c r="Y1060" s="18">
        <f t="shared" si="389"/>
        <v>1872.3757127156628</v>
      </c>
      <c r="Z1060" s="2">
        <f t="shared" si="390"/>
        <v>452.71888160718044</v>
      </c>
      <c r="AA1060" s="18">
        <f t="shared" si="391"/>
        <v>1778.7569270798795</v>
      </c>
      <c r="AB1060" s="2">
        <f t="shared" si="392"/>
        <v>-220.88762820095712</v>
      </c>
      <c r="AC1060" s="2">
        <f t="shared" si="393"/>
        <v>177.87569270798795</v>
      </c>
      <c r="AD1060" s="2">
        <f t="shared" si="394"/>
        <v>-1000</v>
      </c>
      <c r="AE1060" s="2">
        <f t="shared" si="395"/>
        <v>1778.7569270798795</v>
      </c>
      <c r="AF1060" s="5">
        <f t="shared" si="396"/>
        <v>-1</v>
      </c>
      <c r="AG1060" s="5">
        <f t="shared" si="397"/>
        <v>1.7999999999999998</v>
      </c>
      <c r="AH1060" s="3">
        <f t="shared" si="398"/>
        <v>201909</v>
      </c>
      <c r="AI1060" s="21">
        <v>1.45</v>
      </c>
      <c r="AJ1060" s="21">
        <v>2.8</v>
      </c>
      <c r="AK1060" s="21">
        <v>1.5</v>
      </c>
      <c r="AL1060" s="21">
        <v>2.7</v>
      </c>
      <c r="AO1060">
        <f t="shared" si="399"/>
        <v>-200</v>
      </c>
      <c r="AP1060">
        <f>IF(E1060&lt;F1060,G1060,H1060)</f>
        <v>27</v>
      </c>
      <c r="AQ1060">
        <f>IF(E1060&lt;F1060,H1060,G1060)</f>
        <v>34</v>
      </c>
    </row>
    <row r="1061" spans="2:43" x14ac:dyDescent="0.25">
      <c r="B1061" s="24">
        <v>43731</v>
      </c>
      <c r="C1061" s="20" t="s">
        <v>53</v>
      </c>
      <c r="D1061" s="20" t="s">
        <v>37</v>
      </c>
      <c r="E1061" s="2">
        <v>200</v>
      </c>
      <c r="F1061" s="2">
        <v>-243.9024390243903</v>
      </c>
      <c r="G1061">
        <v>15</v>
      </c>
      <c r="H1061">
        <v>31</v>
      </c>
      <c r="I1061" s="9"/>
      <c r="J1061" s="2" t="str">
        <f t="shared" si="400"/>
        <v>Chicago Bears</v>
      </c>
      <c r="K1061" s="2" t="str">
        <f t="shared" si="401"/>
        <v>Washington Redskins</v>
      </c>
      <c r="L1061" s="17">
        <f t="shared" si="402"/>
        <v>-243.9024390243903</v>
      </c>
      <c r="M1061" s="18">
        <f t="shared" si="403"/>
        <v>200</v>
      </c>
      <c r="N1061" s="4">
        <f t="shared" si="381"/>
        <v>1.52</v>
      </c>
      <c r="O1061" s="4">
        <f t="shared" si="382"/>
        <v>2.67</v>
      </c>
      <c r="P1061" s="4"/>
      <c r="Q1061" s="4"/>
      <c r="R1061" s="1">
        <f t="shared" si="383"/>
        <v>0.65789473684210531</v>
      </c>
      <c r="S1061" s="1">
        <f t="shared" si="384"/>
        <v>0.37453183520599254</v>
      </c>
      <c r="T1061" s="1">
        <f t="shared" si="385"/>
        <v>3.1408114558472477E-2</v>
      </c>
      <c r="U1061" s="1">
        <f t="shared" si="386"/>
        <v>0.14168145081805639</v>
      </c>
      <c r="V1061" s="1">
        <f t="shared" si="387"/>
        <v>0.6526814508180564</v>
      </c>
      <c r="W1061" s="1"/>
      <c r="X1061" s="17">
        <f t="shared" si="388"/>
        <v>532.14098354813416</v>
      </c>
      <c r="Y1061" s="18">
        <f t="shared" si="389"/>
        <v>1687.6788921698521</v>
      </c>
      <c r="Z1061" s="2">
        <f t="shared" si="390"/>
        <v>505.53393437072742</v>
      </c>
      <c r="AA1061" s="18">
        <f t="shared" si="391"/>
        <v>1603.2949475613595</v>
      </c>
      <c r="AB1061" s="2">
        <f t="shared" si="392"/>
        <v>-197.81065760595641</v>
      </c>
      <c r="AC1061" s="2">
        <f t="shared" si="393"/>
        <v>160.32949475613594</v>
      </c>
      <c r="AD1061" s="2">
        <f t="shared" si="394"/>
        <v>505.53393437072742</v>
      </c>
      <c r="AE1061" s="2">
        <f t="shared" si="395"/>
        <v>-1000</v>
      </c>
      <c r="AF1061" s="5">
        <f t="shared" si="396"/>
        <v>0.52</v>
      </c>
      <c r="AG1061" s="5">
        <f t="shared" si="397"/>
        <v>-1</v>
      </c>
      <c r="AH1061" s="3">
        <f t="shared" si="398"/>
        <v>201909</v>
      </c>
      <c r="AI1061" s="21">
        <v>2.67</v>
      </c>
      <c r="AJ1061" s="21">
        <v>1.52</v>
      </c>
      <c r="AK1061" s="21">
        <v>3</v>
      </c>
      <c r="AL1061" s="21">
        <v>1.41</v>
      </c>
      <c r="AO1061">
        <f t="shared" si="399"/>
        <v>-300</v>
      </c>
      <c r="AP1061">
        <f>IF(E1061&lt;F1061,G1061,H1061)</f>
        <v>31</v>
      </c>
      <c r="AQ1061">
        <f>IF(E1061&lt;F1061,H1061,G1061)</f>
        <v>15</v>
      </c>
    </row>
    <row r="1062" spans="2:43" x14ac:dyDescent="0.25">
      <c r="B1062" s="24">
        <v>43730</v>
      </c>
      <c r="C1062" s="20" t="s">
        <v>46</v>
      </c>
      <c r="D1062" s="20" t="s">
        <v>47</v>
      </c>
      <c r="E1062" s="2">
        <v>179.99999999999997</v>
      </c>
      <c r="F1062" s="2">
        <v>-222.22222222222226</v>
      </c>
      <c r="G1062">
        <v>13</v>
      </c>
      <c r="H1062">
        <v>20</v>
      </c>
      <c r="I1062" s="9"/>
      <c r="J1062" s="2" t="str">
        <f t="shared" si="400"/>
        <v>Los Angeles Rams</v>
      </c>
      <c r="K1062" s="2" t="str">
        <f t="shared" si="401"/>
        <v>Cleveland Browns</v>
      </c>
      <c r="L1062" s="17">
        <f t="shared" si="402"/>
        <v>-222.22222222222226</v>
      </c>
      <c r="M1062" s="18">
        <f t="shared" si="403"/>
        <v>179.99999999999997</v>
      </c>
      <c r="N1062" s="4">
        <f t="shared" si="381"/>
        <v>1.76</v>
      </c>
      <c r="O1062" s="4">
        <f t="shared" si="382"/>
        <v>2.1</v>
      </c>
      <c r="P1062" s="4"/>
      <c r="Q1062" s="4"/>
      <c r="R1062" s="1">
        <f t="shared" si="383"/>
        <v>0.56818181818181823</v>
      </c>
      <c r="S1062" s="1">
        <f t="shared" si="384"/>
        <v>0.47619047619047616</v>
      </c>
      <c r="T1062" s="1">
        <f t="shared" si="385"/>
        <v>4.2487046632124437E-2</v>
      </c>
      <c r="U1062" s="1">
        <f t="shared" si="386"/>
        <v>4.5995670995671034E-2</v>
      </c>
      <c r="V1062" s="1">
        <f t="shared" si="387"/>
        <v>0.55699567099567104</v>
      </c>
      <c r="W1062" s="1"/>
      <c r="X1062" s="17">
        <f t="shared" si="388"/>
        <v>795.34608987611307</v>
      </c>
      <c r="Y1062" s="18">
        <f t="shared" si="389"/>
        <v>1144.9859022934511</v>
      </c>
      <c r="Z1062" s="2">
        <f t="shared" si="390"/>
        <v>755.57878538230739</v>
      </c>
      <c r="AA1062" s="18">
        <f t="shared" si="391"/>
        <v>1087.7366071787785</v>
      </c>
      <c r="AB1062" s="2">
        <f t="shared" si="392"/>
        <v>-132.3488720628942</v>
      </c>
      <c r="AC1062" s="2">
        <f t="shared" si="393"/>
        <v>108.77366071787785</v>
      </c>
      <c r="AD1062" s="2">
        <f t="shared" si="394"/>
        <v>755.57878538230739</v>
      </c>
      <c r="AE1062" s="2">
        <f t="shared" si="395"/>
        <v>-1000</v>
      </c>
      <c r="AF1062" s="5">
        <f t="shared" si="396"/>
        <v>0.76</v>
      </c>
      <c r="AG1062" s="5">
        <f t="shared" si="397"/>
        <v>-1</v>
      </c>
      <c r="AH1062" s="3">
        <f t="shared" si="398"/>
        <v>201909</v>
      </c>
      <c r="AI1062" s="21">
        <v>2.1</v>
      </c>
      <c r="AJ1062" s="21">
        <v>1.76</v>
      </c>
      <c r="AK1062" s="21">
        <v>2.8</v>
      </c>
      <c r="AL1062" s="21">
        <v>1.45</v>
      </c>
      <c r="AO1062">
        <f t="shared" si="399"/>
        <v>-300</v>
      </c>
      <c r="AP1062">
        <f>IF(E1062&lt;F1062,G1062,H1062)</f>
        <v>20</v>
      </c>
      <c r="AQ1062">
        <f>IF(E1062&lt;F1062,H1062,G1062)</f>
        <v>13</v>
      </c>
    </row>
    <row r="1063" spans="2:43" x14ac:dyDescent="0.25">
      <c r="B1063" s="24">
        <v>43730</v>
      </c>
      <c r="C1063" s="20" t="s">
        <v>31</v>
      </c>
      <c r="D1063" s="20" t="s">
        <v>40</v>
      </c>
      <c r="E1063" s="2">
        <v>-161.29032258064512</v>
      </c>
      <c r="F1063" s="2">
        <v>140</v>
      </c>
      <c r="G1063">
        <v>20</v>
      </c>
      <c r="H1063">
        <v>27</v>
      </c>
      <c r="I1063" s="9"/>
      <c r="J1063" s="2" t="str">
        <f t="shared" si="400"/>
        <v>Los Angeles Chargers</v>
      </c>
      <c r="K1063" s="2" t="str">
        <f t="shared" si="401"/>
        <v>Houston Texans</v>
      </c>
      <c r="L1063" s="17">
        <f t="shared" si="402"/>
        <v>-161.29032258064512</v>
      </c>
      <c r="M1063" s="18">
        <f t="shared" si="403"/>
        <v>140</v>
      </c>
      <c r="N1063" s="4">
        <f t="shared" si="381"/>
        <v>1.54</v>
      </c>
      <c r="O1063" s="4">
        <f t="shared" si="382"/>
        <v>2.65</v>
      </c>
      <c r="P1063" s="4"/>
      <c r="Q1063" s="4"/>
      <c r="R1063" s="1">
        <f t="shared" si="383"/>
        <v>0.64935064935064934</v>
      </c>
      <c r="S1063" s="1">
        <f t="shared" si="384"/>
        <v>0.37735849056603776</v>
      </c>
      <c r="T1063" s="1">
        <f t="shared" si="385"/>
        <v>2.6014319809069208E-2</v>
      </c>
      <c r="U1063" s="1">
        <f t="shared" si="386"/>
        <v>0.13599607939230579</v>
      </c>
      <c r="V1063" s="1">
        <f t="shared" si="387"/>
        <v>0.64699607939230575</v>
      </c>
      <c r="W1063" s="1"/>
      <c r="X1063" s="17">
        <f t="shared" si="388"/>
        <v>545.60441995143913</v>
      </c>
      <c r="Y1063" s="18">
        <f t="shared" si="389"/>
        <v>1648.1806912014345</v>
      </c>
      <c r="Z1063" s="2">
        <f t="shared" si="390"/>
        <v>518.32419895386715</v>
      </c>
      <c r="AA1063" s="18">
        <f t="shared" si="391"/>
        <v>1565.7716566413626</v>
      </c>
      <c r="AB1063" s="2">
        <f t="shared" si="392"/>
        <v>-192.92944493394256</v>
      </c>
      <c r="AC1063" s="2">
        <f t="shared" si="393"/>
        <v>156.57716566413626</v>
      </c>
      <c r="AD1063" s="2">
        <f t="shared" si="394"/>
        <v>-1000</v>
      </c>
      <c r="AE1063" s="2">
        <f t="shared" si="395"/>
        <v>1565.7716566413626</v>
      </c>
      <c r="AF1063" s="5">
        <f t="shared" si="396"/>
        <v>-1</v>
      </c>
      <c r="AG1063" s="5">
        <f t="shared" si="397"/>
        <v>1.65</v>
      </c>
      <c r="AH1063" s="3">
        <f t="shared" si="398"/>
        <v>201909</v>
      </c>
      <c r="AI1063" s="21">
        <v>1.54</v>
      </c>
      <c r="AJ1063" s="21">
        <v>2.65</v>
      </c>
      <c r="AK1063" s="21">
        <v>1.62</v>
      </c>
      <c r="AL1063" s="21">
        <v>2.4</v>
      </c>
      <c r="AO1063">
        <f t="shared" si="399"/>
        <v>-170</v>
      </c>
      <c r="AP1063">
        <f>IF(E1063&lt;F1063,G1063,H1063)</f>
        <v>20</v>
      </c>
      <c r="AQ1063">
        <f>IF(E1063&lt;F1063,H1063,G1063)</f>
        <v>27</v>
      </c>
    </row>
    <row r="1064" spans="2:43" x14ac:dyDescent="0.25">
      <c r="B1064" s="24">
        <v>43730</v>
      </c>
      <c r="C1064" s="20" t="s">
        <v>32</v>
      </c>
      <c r="D1064" s="20" t="s">
        <v>43</v>
      </c>
      <c r="E1064" s="2">
        <v>-250.00000000000006</v>
      </c>
      <c r="F1064" s="2">
        <v>204.99999999999997</v>
      </c>
      <c r="G1064">
        <v>27</v>
      </c>
      <c r="H1064">
        <v>33</v>
      </c>
      <c r="I1064" s="9"/>
      <c r="J1064" s="2" t="str">
        <f t="shared" si="400"/>
        <v>Seattle Seahawks</v>
      </c>
      <c r="K1064" s="2" t="str">
        <f t="shared" si="401"/>
        <v>New Orleans Saints</v>
      </c>
      <c r="L1064" s="17">
        <f t="shared" si="402"/>
        <v>-250.00000000000006</v>
      </c>
      <c r="M1064" s="18">
        <f t="shared" si="403"/>
        <v>204.99999999999997</v>
      </c>
      <c r="N1064" s="4">
        <f t="shared" si="381"/>
        <v>1.43</v>
      </c>
      <c r="O1064" s="4">
        <f t="shared" si="382"/>
        <v>2.9</v>
      </c>
      <c r="P1064" s="4"/>
      <c r="Q1064" s="4"/>
      <c r="R1064" s="1">
        <f t="shared" si="383"/>
        <v>0.69930069930069938</v>
      </c>
      <c r="S1064" s="1">
        <f t="shared" si="384"/>
        <v>0.34482758620689657</v>
      </c>
      <c r="T1064" s="1">
        <f t="shared" si="385"/>
        <v>4.2263279445727608E-2</v>
      </c>
      <c r="U1064" s="1">
        <f t="shared" si="386"/>
        <v>0.1772365565469014</v>
      </c>
      <c r="V1064" s="1">
        <f t="shared" si="387"/>
        <v>0.68823655654690141</v>
      </c>
      <c r="W1064" s="1"/>
      <c r="X1064" s="17">
        <f t="shared" si="388"/>
        <v>452.98878777569371</v>
      </c>
      <c r="Y1064" s="18">
        <f t="shared" si="389"/>
        <v>1963.0773393846457</v>
      </c>
      <c r="Z1064" s="2">
        <f t="shared" si="390"/>
        <v>430.33934838690902</v>
      </c>
      <c r="AA1064" s="18">
        <f t="shared" si="391"/>
        <v>1864.9234724154132</v>
      </c>
      <c r="AB1064" s="2">
        <f t="shared" si="392"/>
        <v>-232.37475349358971</v>
      </c>
      <c r="AC1064" s="2">
        <f t="shared" si="393"/>
        <v>186.49234724154132</v>
      </c>
      <c r="AD1064" s="2">
        <f t="shared" si="394"/>
        <v>-1000</v>
      </c>
      <c r="AE1064" s="2">
        <f t="shared" si="395"/>
        <v>1864.9234724154132</v>
      </c>
      <c r="AF1064" s="5">
        <f t="shared" si="396"/>
        <v>-1</v>
      </c>
      <c r="AG1064" s="5">
        <f t="shared" si="397"/>
        <v>1.9</v>
      </c>
      <c r="AH1064" s="3">
        <f t="shared" si="398"/>
        <v>201909</v>
      </c>
      <c r="AI1064" s="21">
        <v>1.43</v>
      </c>
      <c r="AJ1064" s="21">
        <v>2.9</v>
      </c>
      <c r="AK1064" s="21">
        <v>1.4</v>
      </c>
      <c r="AL1064" s="21">
        <v>3.05</v>
      </c>
      <c r="AO1064">
        <f t="shared" si="399"/>
        <v>-300</v>
      </c>
      <c r="AP1064">
        <f>IF(E1064&lt;F1064,G1064,H1064)</f>
        <v>27</v>
      </c>
      <c r="AQ1064">
        <f>IF(E1064&lt;F1064,H1064,G1064)</f>
        <v>33</v>
      </c>
    </row>
    <row r="1065" spans="2:43" x14ac:dyDescent="0.25">
      <c r="B1065" s="24">
        <v>43730</v>
      </c>
      <c r="C1065" s="20" t="s">
        <v>22</v>
      </c>
      <c r="D1065" s="20" t="s">
        <v>45</v>
      </c>
      <c r="E1065" s="2">
        <v>-303.03030303030295</v>
      </c>
      <c r="F1065" s="2">
        <v>240</v>
      </c>
      <c r="G1065">
        <v>24</v>
      </c>
      <c r="H1065">
        <v>20</v>
      </c>
      <c r="I1065" s="9"/>
      <c r="J1065" s="2" t="str">
        <f t="shared" si="400"/>
        <v>San Francisco 49ers</v>
      </c>
      <c r="K1065" s="2" t="str">
        <f t="shared" si="401"/>
        <v>Pittsburgh Steelers</v>
      </c>
      <c r="L1065" s="17">
        <f t="shared" si="402"/>
        <v>-303.03030303030295</v>
      </c>
      <c r="M1065" s="18">
        <f t="shared" si="403"/>
        <v>240</v>
      </c>
      <c r="N1065" s="4">
        <f t="shared" si="381"/>
        <v>1.31</v>
      </c>
      <c r="O1065" s="4">
        <f t="shared" si="382"/>
        <v>3.55</v>
      </c>
      <c r="P1065" s="4"/>
      <c r="Q1065" s="4"/>
      <c r="R1065" s="1">
        <f t="shared" si="383"/>
        <v>0.76335877862595414</v>
      </c>
      <c r="S1065" s="1">
        <f t="shared" si="384"/>
        <v>0.28169014084507044</v>
      </c>
      <c r="T1065" s="1">
        <f t="shared" si="385"/>
        <v>4.3106995884773514E-2</v>
      </c>
      <c r="U1065" s="1">
        <f t="shared" si="386"/>
        <v>0.24083431889044185</v>
      </c>
      <c r="V1065" s="1">
        <f t="shared" si="387"/>
        <v>0.75183431889044183</v>
      </c>
      <c r="W1065" s="1"/>
      <c r="X1065" s="17">
        <f t="shared" si="388"/>
        <v>330.08027815995609</v>
      </c>
      <c r="Y1065" s="18">
        <f t="shared" si="389"/>
        <v>2621.0959219336551</v>
      </c>
      <c r="Z1065" s="2">
        <f t="shared" si="390"/>
        <v>313.57626425195826</v>
      </c>
      <c r="AA1065" s="18">
        <f t="shared" si="391"/>
        <v>2490.0411258369722</v>
      </c>
      <c r="AB1065" s="2">
        <f t="shared" si="392"/>
        <v>-318.90168804246639</v>
      </c>
      <c r="AC1065" s="2">
        <f t="shared" si="393"/>
        <v>249.00411258369724</v>
      </c>
      <c r="AD1065" s="2">
        <f t="shared" si="394"/>
        <v>313.57626425195826</v>
      </c>
      <c r="AE1065" s="2">
        <f t="shared" si="395"/>
        <v>-1000</v>
      </c>
      <c r="AF1065" s="5">
        <f t="shared" si="396"/>
        <v>0.31000000000000005</v>
      </c>
      <c r="AG1065" s="5">
        <f t="shared" si="397"/>
        <v>-1</v>
      </c>
      <c r="AH1065" s="3">
        <f t="shared" si="398"/>
        <v>201909</v>
      </c>
      <c r="AI1065" s="21">
        <v>1.31</v>
      </c>
      <c r="AJ1065" s="21">
        <v>3.55</v>
      </c>
      <c r="AK1065" s="21">
        <v>1.33</v>
      </c>
      <c r="AL1065" s="21">
        <v>3.4</v>
      </c>
      <c r="AO1065">
        <f t="shared" si="399"/>
        <v>-400</v>
      </c>
      <c r="AP1065">
        <f>IF(E1065&lt;F1065,G1065,H1065)</f>
        <v>24</v>
      </c>
      <c r="AQ1065">
        <f>IF(E1065&lt;F1065,H1065,G1065)</f>
        <v>20</v>
      </c>
    </row>
    <row r="1066" spans="2:43" x14ac:dyDescent="0.25">
      <c r="B1066" s="24">
        <v>43730</v>
      </c>
      <c r="C1066" s="20" t="s">
        <v>27</v>
      </c>
      <c r="D1066" s="20" t="s">
        <v>25</v>
      </c>
      <c r="E1066" s="2">
        <v>-250.00000000000006</v>
      </c>
      <c r="F1066" s="2">
        <v>204.99999999999997</v>
      </c>
      <c r="G1066">
        <v>31</v>
      </c>
      <c r="H1066">
        <v>32</v>
      </c>
      <c r="I1066" s="9"/>
      <c r="J1066" s="2" t="str">
        <f t="shared" si="400"/>
        <v>Tampa Bay Buccaneers</v>
      </c>
      <c r="K1066" s="2" t="str">
        <f t="shared" si="401"/>
        <v>New York Giants</v>
      </c>
      <c r="L1066" s="17">
        <f t="shared" si="402"/>
        <v>-250.00000000000006</v>
      </c>
      <c r="M1066" s="18">
        <f t="shared" si="403"/>
        <v>204.99999999999997</v>
      </c>
      <c r="N1066" s="4">
        <f t="shared" si="381"/>
        <v>1.33</v>
      </c>
      <c r="O1066" s="4">
        <f t="shared" si="382"/>
        <v>3.4</v>
      </c>
      <c r="P1066" s="4"/>
      <c r="Q1066" s="4"/>
      <c r="R1066" s="1">
        <f t="shared" si="383"/>
        <v>0.75187969924812026</v>
      </c>
      <c r="S1066" s="1">
        <f t="shared" si="384"/>
        <v>0.29411764705882354</v>
      </c>
      <c r="T1066" s="1">
        <f t="shared" si="385"/>
        <v>4.3974630021141659E-2</v>
      </c>
      <c r="U1066" s="1">
        <f t="shared" si="386"/>
        <v>0.22888102609464836</v>
      </c>
      <c r="V1066" s="1">
        <f t="shared" si="387"/>
        <v>0.73988102609464834</v>
      </c>
      <c r="W1066" s="1"/>
      <c r="X1066" s="17">
        <f t="shared" si="388"/>
        <v>351.56865054149432</v>
      </c>
      <c r="Y1066" s="18">
        <f t="shared" si="389"/>
        <v>2476.6314971810075</v>
      </c>
      <c r="Z1066" s="2">
        <f t="shared" si="390"/>
        <v>333.99021801441961</v>
      </c>
      <c r="AA1066" s="18">
        <f t="shared" si="391"/>
        <v>2352.7999223219572</v>
      </c>
      <c r="AB1066" s="2">
        <f t="shared" si="392"/>
        <v>-299.40996653884821</v>
      </c>
      <c r="AC1066" s="2">
        <f t="shared" si="393"/>
        <v>235.27999223219572</v>
      </c>
      <c r="AD1066" s="2">
        <f t="shared" si="394"/>
        <v>-1000</v>
      </c>
      <c r="AE1066" s="2">
        <f t="shared" si="395"/>
        <v>2352.7999223219572</v>
      </c>
      <c r="AF1066" s="5">
        <f t="shared" si="396"/>
        <v>-1</v>
      </c>
      <c r="AG1066" s="5">
        <f t="shared" si="397"/>
        <v>2.4</v>
      </c>
      <c r="AH1066" s="3">
        <f t="shared" si="398"/>
        <v>201909</v>
      </c>
      <c r="AI1066" s="21">
        <v>1.33</v>
      </c>
      <c r="AJ1066" s="21">
        <v>3.4</v>
      </c>
      <c r="AK1066" s="21">
        <v>1.4</v>
      </c>
      <c r="AL1066" s="21">
        <v>3.05</v>
      </c>
      <c r="AO1066">
        <f t="shared" si="399"/>
        <v>-300</v>
      </c>
      <c r="AP1066">
        <f>IF(E1066&lt;F1066,G1066,H1066)</f>
        <v>31</v>
      </c>
      <c r="AQ1066">
        <f>IF(E1066&lt;F1066,H1066,G1066)</f>
        <v>32</v>
      </c>
    </row>
    <row r="1067" spans="2:43" x14ac:dyDescent="0.25">
      <c r="B1067" s="24">
        <v>43730</v>
      </c>
      <c r="C1067" s="20" t="s">
        <v>48</v>
      </c>
      <c r="D1067" s="20" t="s">
        <v>44</v>
      </c>
      <c r="E1067" s="2">
        <v>-147.05882352941177</v>
      </c>
      <c r="F1067" s="2">
        <v>125</v>
      </c>
      <c r="G1067">
        <v>20</v>
      </c>
      <c r="H1067">
        <v>38</v>
      </c>
      <c r="I1067" s="9"/>
      <c r="J1067" s="2" t="str">
        <f t="shared" si="400"/>
        <v>Arizona Cardinals</v>
      </c>
      <c r="K1067" s="2" t="str">
        <f t="shared" si="401"/>
        <v>Carolina Panthers</v>
      </c>
      <c r="L1067" s="17">
        <f t="shared" si="402"/>
        <v>-147.05882352941177</v>
      </c>
      <c r="M1067" s="18">
        <f t="shared" si="403"/>
        <v>125</v>
      </c>
      <c r="N1067" s="4">
        <f t="shared" si="381"/>
        <v>2.2000000000000002</v>
      </c>
      <c r="O1067" s="4">
        <f t="shared" si="382"/>
        <v>1.71</v>
      </c>
      <c r="P1067" s="4"/>
      <c r="Q1067" s="4"/>
      <c r="R1067" s="1">
        <f t="shared" si="383"/>
        <v>0.45454545454545453</v>
      </c>
      <c r="S1067" s="1">
        <f t="shared" si="384"/>
        <v>0.58479532163742687</v>
      </c>
      <c r="T1067" s="1">
        <f t="shared" si="385"/>
        <v>3.7851662404092101E-2</v>
      </c>
      <c r="U1067" s="1">
        <f t="shared" si="386"/>
        <v>6.5124933545986169E-2</v>
      </c>
      <c r="V1067" s="1">
        <f t="shared" si="387"/>
        <v>0.44587506645401387</v>
      </c>
      <c r="W1067" s="1"/>
      <c r="X1067" s="17">
        <f t="shared" si="388"/>
        <v>1242.7807142320592</v>
      </c>
      <c r="Y1067" s="18">
        <f t="shared" si="389"/>
        <v>731.5297219847937</v>
      </c>
      <c r="Z1067" s="2">
        <f t="shared" si="390"/>
        <v>1180.6416785204563</v>
      </c>
      <c r="AA1067" s="18">
        <f t="shared" si="391"/>
        <v>694.95323588555402</v>
      </c>
      <c r="AB1067" s="2">
        <f t="shared" si="392"/>
        <v>118.06416785204563</v>
      </c>
      <c r="AC1067" s="2">
        <f t="shared" si="393"/>
        <v>-143.89457424796876</v>
      </c>
      <c r="AD1067" s="2">
        <f t="shared" si="394"/>
        <v>-1000</v>
      </c>
      <c r="AE1067" s="2">
        <f t="shared" si="395"/>
        <v>694.95323588555402</v>
      </c>
      <c r="AF1067" s="5">
        <f t="shared" si="396"/>
        <v>-1</v>
      </c>
      <c r="AG1067" s="5">
        <f t="shared" si="397"/>
        <v>0.71</v>
      </c>
      <c r="AH1067" s="3">
        <f t="shared" si="398"/>
        <v>201909</v>
      </c>
      <c r="AI1067" s="21">
        <v>2.2000000000000002</v>
      </c>
      <c r="AJ1067" s="21">
        <v>1.71</v>
      </c>
      <c r="AK1067" s="21">
        <v>1.68</v>
      </c>
      <c r="AL1067" s="21">
        <v>2.25</v>
      </c>
      <c r="AO1067">
        <f t="shared" si="399"/>
        <v>-150</v>
      </c>
      <c r="AP1067">
        <f>IF(E1067&lt;F1067,G1067,H1067)</f>
        <v>20</v>
      </c>
      <c r="AQ1067">
        <f>IF(E1067&lt;F1067,H1067,G1067)</f>
        <v>38</v>
      </c>
    </row>
    <row r="1068" spans="2:43" x14ac:dyDescent="0.25">
      <c r="B1068" s="24">
        <v>43730</v>
      </c>
      <c r="C1068" s="20" t="s">
        <v>24</v>
      </c>
      <c r="D1068" s="20" t="s">
        <v>21</v>
      </c>
      <c r="E1068" s="2">
        <v>-285.71428571428567</v>
      </c>
      <c r="F1068" s="2">
        <v>229.99999999999997</v>
      </c>
      <c r="G1068">
        <v>21</v>
      </c>
      <c r="H1068">
        <v>17</v>
      </c>
      <c r="I1068" s="9"/>
      <c r="J1068" s="2" t="str">
        <f t="shared" si="400"/>
        <v>Buffalo Bills</v>
      </c>
      <c r="K1068" s="2" t="str">
        <f t="shared" si="401"/>
        <v>Cincinnati Bengals</v>
      </c>
      <c r="L1068" s="17">
        <f t="shared" si="402"/>
        <v>-285.71428571428567</v>
      </c>
      <c r="M1068" s="18">
        <f t="shared" si="403"/>
        <v>229.99999999999997</v>
      </c>
      <c r="N1068" s="4">
        <f t="shared" si="381"/>
        <v>1.4</v>
      </c>
      <c r="O1068" s="4">
        <f t="shared" si="382"/>
        <v>3.1</v>
      </c>
      <c r="P1068" s="4"/>
      <c r="Q1068" s="4"/>
      <c r="R1068" s="1">
        <f t="shared" si="383"/>
        <v>0.7142857142857143</v>
      </c>
      <c r="S1068" s="1">
        <f t="shared" si="384"/>
        <v>0.32258064516129031</v>
      </c>
      <c r="T1068" s="1">
        <f t="shared" si="385"/>
        <v>3.5555555555555562E-2</v>
      </c>
      <c r="U1068" s="1">
        <f t="shared" si="386"/>
        <v>0.19585253456221199</v>
      </c>
      <c r="V1068" s="1">
        <f t="shared" si="387"/>
        <v>0.70685253456221198</v>
      </c>
      <c r="W1068" s="1"/>
      <c r="X1068" s="17">
        <f t="shared" si="388"/>
        <v>414.72223852086552</v>
      </c>
      <c r="Y1068" s="18">
        <f t="shared" si="389"/>
        <v>2130.2265089838866</v>
      </c>
      <c r="Z1068" s="2">
        <f t="shared" si="390"/>
        <v>393.98612659482222</v>
      </c>
      <c r="AA1068" s="18">
        <f t="shared" si="391"/>
        <v>2023.7151835346922</v>
      </c>
      <c r="AB1068" s="2">
        <f t="shared" si="392"/>
        <v>-253.81604389039978</v>
      </c>
      <c r="AC1068" s="2">
        <f t="shared" si="393"/>
        <v>202.37151835346921</v>
      </c>
      <c r="AD1068" s="2">
        <f t="shared" si="394"/>
        <v>393.98612659482222</v>
      </c>
      <c r="AE1068" s="2">
        <f t="shared" si="395"/>
        <v>-1000</v>
      </c>
      <c r="AF1068" s="5">
        <f t="shared" si="396"/>
        <v>0.39999999999999991</v>
      </c>
      <c r="AG1068" s="5">
        <f t="shared" si="397"/>
        <v>-1</v>
      </c>
      <c r="AH1068" s="3">
        <f t="shared" si="398"/>
        <v>201909</v>
      </c>
      <c r="AI1068" s="21">
        <v>1.4</v>
      </c>
      <c r="AJ1068" s="21">
        <v>3.1</v>
      </c>
      <c r="AK1068" s="21">
        <v>1.35</v>
      </c>
      <c r="AL1068" s="21">
        <v>3.3</v>
      </c>
      <c r="AO1068">
        <f t="shared" si="399"/>
        <v>-300</v>
      </c>
      <c r="AP1068">
        <f>IF(E1068&lt;F1068,G1068,H1068)</f>
        <v>21</v>
      </c>
      <c r="AQ1068">
        <f>IF(E1068&lt;F1068,H1068,G1068)</f>
        <v>17</v>
      </c>
    </row>
    <row r="1069" spans="2:43" x14ac:dyDescent="0.25">
      <c r="B1069" s="24">
        <v>43730</v>
      </c>
      <c r="C1069" s="20" t="s">
        <v>23</v>
      </c>
      <c r="D1069" s="20" t="s">
        <v>30</v>
      </c>
      <c r="E1069" s="2">
        <v>-4999.9999999999955</v>
      </c>
      <c r="F1069" s="2">
        <v>1500</v>
      </c>
      <c r="G1069">
        <v>31</v>
      </c>
      <c r="H1069">
        <v>6</v>
      </c>
      <c r="I1069" s="9"/>
      <c r="J1069" s="2" t="str">
        <f t="shared" si="400"/>
        <v>Dallas Cowboys</v>
      </c>
      <c r="K1069" s="2" t="str">
        <f t="shared" si="401"/>
        <v>Miami Dolphins</v>
      </c>
      <c r="L1069" s="17">
        <f t="shared" si="402"/>
        <v>-4999.9999999999955</v>
      </c>
      <c r="M1069" s="18">
        <f t="shared" si="403"/>
        <v>1500</v>
      </c>
      <c r="N1069" s="4">
        <f t="shared" si="381"/>
        <v>1.05</v>
      </c>
      <c r="O1069" s="4">
        <f t="shared" si="382"/>
        <v>12.25</v>
      </c>
      <c r="P1069" s="4"/>
      <c r="Q1069" s="4"/>
      <c r="R1069" s="1">
        <f t="shared" si="383"/>
        <v>0.95238095238095233</v>
      </c>
      <c r="S1069" s="1">
        <f t="shared" si="384"/>
        <v>8.1632653061224483E-2</v>
      </c>
      <c r="T1069" s="1">
        <f t="shared" si="385"/>
        <v>3.289473684210531E-2</v>
      </c>
      <c r="U1069" s="1">
        <f t="shared" si="386"/>
        <v>0.43537414965986393</v>
      </c>
      <c r="V1069" s="1">
        <f t="shared" si="387"/>
        <v>0.94637414965986388</v>
      </c>
      <c r="W1069" s="1"/>
      <c r="X1069" s="17">
        <f t="shared" si="388"/>
        <v>56.664534169080795</v>
      </c>
      <c r="Y1069" s="18">
        <f t="shared" si="389"/>
        <v>9791.2718933711476</v>
      </c>
      <c r="Z1069" s="2">
        <f t="shared" si="390"/>
        <v>53.831307460626753</v>
      </c>
      <c r="AA1069" s="18">
        <f t="shared" si="391"/>
        <v>9301.7082987025897</v>
      </c>
      <c r="AB1069" s="2">
        <f t="shared" si="392"/>
        <v>-1857.6550471701232</v>
      </c>
      <c r="AC1069" s="2">
        <f t="shared" si="393"/>
        <v>930.17082987025901</v>
      </c>
      <c r="AD1069" s="2">
        <f t="shared" si="394"/>
        <v>53.831307460626753</v>
      </c>
      <c r="AE1069" s="2">
        <f t="shared" si="395"/>
        <v>-1000</v>
      </c>
      <c r="AF1069" s="5">
        <f t="shared" si="396"/>
        <v>5.0000000000000044E-2</v>
      </c>
      <c r="AG1069" s="5">
        <f t="shared" si="397"/>
        <v>-1</v>
      </c>
      <c r="AH1069" s="3">
        <f t="shared" si="398"/>
        <v>201909</v>
      </c>
      <c r="AI1069" s="21">
        <v>1.05</v>
      </c>
      <c r="AJ1069" s="21">
        <v>12.25</v>
      </c>
      <c r="AK1069" s="21">
        <v>1.02</v>
      </c>
      <c r="AL1069" s="21">
        <v>16</v>
      </c>
      <c r="AO1069">
        <f t="shared" si="399"/>
        <v>-5000</v>
      </c>
      <c r="AP1069">
        <f>IF(E1069&lt;F1069,G1069,H1069)</f>
        <v>31</v>
      </c>
      <c r="AQ1069">
        <f>IF(E1069&lt;F1069,H1069,G1069)</f>
        <v>6</v>
      </c>
    </row>
    <row r="1070" spans="2:43" x14ac:dyDescent="0.25">
      <c r="B1070" s="24">
        <v>43730</v>
      </c>
      <c r="C1070" s="20" t="s">
        <v>33</v>
      </c>
      <c r="D1070" s="20" t="s">
        <v>38</v>
      </c>
      <c r="E1070" s="2">
        <v>-370.37037037037032</v>
      </c>
      <c r="F1070" s="2">
        <v>290</v>
      </c>
      <c r="G1070">
        <v>27</v>
      </c>
      <c r="H1070">
        <v>16</v>
      </c>
      <c r="I1070" s="9"/>
      <c r="J1070" s="2" t="str">
        <f t="shared" si="400"/>
        <v>Green Bay Packers</v>
      </c>
      <c r="K1070" s="2" t="str">
        <f t="shared" si="401"/>
        <v>Denver Broncos</v>
      </c>
      <c r="L1070" s="17">
        <f t="shared" si="402"/>
        <v>-370.37037037037032</v>
      </c>
      <c r="M1070" s="18">
        <f t="shared" si="403"/>
        <v>290</v>
      </c>
      <c r="N1070" s="4">
        <f t="shared" si="381"/>
        <v>1.3</v>
      </c>
      <c r="O1070" s="4">
        <f t="shared" si="382"/>
        <v>3.65</v>
      </c>
      <c r="P1070" s="4"/>
      <c r="Q1070" s="4"/>
      <c r="R1070" s="1">
        <f t="shared" si="383"/>
        <v>0.76923076923076916</v>
      </c>
      <c r="S1070" s="1">
        <f t="shared" si="384"/>
        <v>0.27397260273972601</v>
      </c>
      <c r="T1070" s="1">
        <f t="shared" si="385"/>
        <v>4.1414141414141459E-2</v>
      </c>
      <c r="U1070" s="1">
        <f t="shared" si="386"/>
        <v>0.24762908324552158</v>
      </c>
      <c r="V1070" s="1">
        <f t="shared" si="387"/>
        <v>0.75862908324552158</v>
      </c>
      <c r="W1070" s="1"/>
      <c r="X1070" s="17">
        <f t="shared" si="388"/>
        <v>318.16723361284784</v>
      </c>
      <c r="Y1070" s="18">
        <f t="shared" si="389"/>
        <v>2708.5523787535408</v>
      </c>
      <c r="Z1070" s="2">
        <f t="shared" si="390"/>
        <v>302.25887193220541</v>
      </c>
      <c r="AA1070" s="18">
        <f t="shared" si="391"/>
        <v>2573.1247598158634</v>
      </c>
      <c r="AB1070" s="2">
        <f t="shared" si="392"/>
        <v>-330.84223255630133</v>
      </c>
      <c r="AC1070" s="2">
        <f t="shared" si="393"/>
        <v>257.31247598158632</v>
      </c>
      <c r="AD1070" s="2">
        <f t="shared" si="394"/>
        <v>302.25887193220541</v>
      </c>
      <c r="AE1070" s="2">
        <f t="shared" si="395"/>
        <v>-1000</v>
      </c>
      <c r="AF1070" s="5">
        <f t="shared" si="396"/>
        <v>0.30000000000000004</v>
      </c>
      <c r="AG1070" s="5">
        <f t="shared" si="397"/>
        <v>-1</v>
      </c>
      <c r="AH1070" s="3">
        <f t="shared" si="398"/>
        <v>201909</v>
      </c>
      <c r="AI1070" s="21">
        <v>1.3</v>
      </c>
      <c r="AJ1070" s="21">
        <v>3.65</v>
      </c>
      <c r="AK1070" s="21">
        <v>1.27</v>
      </c>
      <c r="AL1070" s="21">
        <v>3.9</v>
      </c>
      <c r="AO1070">
        <f t="shared" si="399"/>
        <v>-400</v>
      </c>
      <c r="AP1070">
        <f>IF(E1070&lt;F1070,G1070,H1070)</f>
        <v>27</v>
      </c>
      <c r="AQ1070">
        <f>IF(E1070&lt;F1070,H1070,G1070)</f>
        <v>16</v>
      </c>
    </row>
    <row r="1071" spans="2:43" x14ac:dyDescent="0.25">
      <c r="B1071" s="24">
        <v>43730</v>
      </c>
      <c r="C1071" s="20" t="s">
        <v>39</v>
      </c>
      <c r="D1071" s="20" t="s">
        <v>35</v>
      </c>
      <c r="E1071" s="2">
        <v>-125</v>
      </c>
      <c r="F1071" s="2">
        <v>104.99999999999999</v>
      </c>
      <c r="G1071">
        <v>27</v>
      </c>
      <c r="H1071">
        <v>24</v>
      </c>
      <c r="I1071" s="9"/>
      <c r="J1071" s="2" t="str">
        <f t="shared" si="400"/>
        <v>Indianapolis Colts</v>
      </c>
      <c r="K1071" s="2" t="str">
        <f t="shared" si="401"/>
        <v>Atlanta Falcons</v>
      </c>
      <c r="L1071" s="17">
        <f t="shared" si="402"/>
        <v>-125</v>
      </c>
      <c r="M1071" s="18">
        <f t="shared" si="403"/>
        <v>104.99999999999999</v>
      </c>
      <c r="N1071" s="4">
        <f t="shared" si="381"/>
        <v>1.76</v>
      </c>
      <c r="O1071" s="4">
        <f t="shared" si="382"/>
        <v>2.1</v>
      </c>
      <c r="P1071" s="4"/>
      <c r="Q1071" s="4"/>
      <c r="R1071" s="1">
        <f t="shared" si="383"/>
        <v>0.56818181818181823</v>
      </c>
      <c r="S1071" s="1">
        <f t="shared" si="384"/>
        <v>0.47619047619047616</v>
      </c>
      <c r="T1071" s="1">
        <f t="shared" si="385"/>
        <v>4.2487046632124437E-2</v>
      </c>
      <c r="U1071" s="1">
        <f t="shared" si="386"/>
        <v>4.5995670995671034E-2</v>
      </c>
      <c r="V1071" s="1">
        <f t="shared" si="387"/>
        <v>0.55699567099567104</v>
      </c>
      <c r="W1071" s="1"/>
      <c r="X1071" s="17">
        <f t="shared" si="388"/>
        <v>795.34608987611307</v>
      </c>
      <c r="Y1071" s="18">
        <f t="shared" si="389"/>
        <v>1144.9859022934511</v>
      </c>
      <c r="Z1071" s="2">
        <f t="shared" si="390"/>
        <v>755.57878538230739</v>
      </c>
      <c r="AA1071" s="18">
        <f t="shared" si="391"/>
        <v>1087.7366071787785</v>
      </c>
      <c r="AB1071" s="2">
        <f t="shared" si="392"/>
        <v>-132.3488720628942</v>
      </c>
      <c r="AC1071" s="2">
        <f t="shared" si="393"/>
        <v>108.77366071787785</v>
      </c>
      <c r="AD1071" s="2">
        <f t="shared" si="394"/>
        <v>755.57878538230739</v>
      </c>
      <c r="AE1071" s="2">
        <f t="shared" si="395"/>
        <v>-1000</v>
      </c>
      <c r="AF1071" s="5">
        <f t="shared" si="396"/>
        <v>0.76</v>
      </c>
      <c r="AG1071" s="5">
        <f t="shared" si="397"/>
        <v>-1</v>
      </c>
      <c r="AH1071" s="3">
        <f t="shared" si="398"/>
        <v>201909</v>
      </c>
      <c r="AI1071" s="21">
        <v>1.76</v>
      </c>
      <c r="AJ1071" s="21">
        <v>2.1</v>
      </c>
      <c r="AK1071" s="21">
        <v>1.8</v>
      </c>
      <c r="AL1071" s="21">
        <v>2.0499999999999998</v>
      </c>
      <c r="AO1071">
        <f t="shared" si="399"/>
        <v>-130</v>
      </c>
      <c r="AP1071">
        <f>IF(E1071&lt;F1071,G1071,H1071)</f>
        <v>27</v>
      </c>
      <c r="AQ1071">
        <f>IF(E1071&lt;F1071,H1071,G1071)</f>
        <v>24</v>
      </c>
    </row>
    <row r="1072" spans="2:43" x14ac:dyDescent="0.25">
      <c r="B1072" s="24">
        <v>43730</v>
      </c>
      <c r="C1072" s="20" t="s">
        <v>20</v>
      </c>
      <c r="D1072" s="20" t="s">
        <v>28</v>
      </c>
      <c r="E1072" s="2">
        <v>-238.09523809523813</v>
      </c>
      <c r="F1072" s="2">
        <v>195.00000000000003</v>
      </c>
      <c r="G1072">
        <v>33</v>
      </c>
      <c r="H1072">
        <v>28</v>
      </c>
      <c r="I1072" s="9"/>
      <c r="J1072" s="2" t="str">
        <f t="shared" si="400"/>
        <v>Kansas City Chiefs</v>
      </c>
      <c r="K1072" s="2" t="str">
        <f t="shared" si="401"/>
        <v>Baltimore Ravens</v>
      </c>
      <c r="L1072" s="17">
        <f t="shared" si="402"/>
        <v>-238.09523809523813</v>
      </c>
      <c r="M1072" s="18">
        <f t="shared" si="403"/>
        <v>195.00000000000003</v>
      </c>
      <c r="N1072" s="4">
        <f t="shared" si="381"/>
        <v>1.34</v>
      </c>
      <c r="O1072" s="4">
        <f t="shared" si="382"/>
        <v>3.35</v>
      </c>
      <c r="P1072" s="4"/>
      <c r="Q1072" s="4"/>
      <c r="R1072" s="1">
        <f t="shared" si="383"/>
        <v>0.74626865671641784</v>
      </c>
      <c r="S1072" s="1">
        <f t="shared" si="384"/>
        <v>0.29850746268656714</v>
      </c>
      <c r="T1072" s="1">
        <f t="shared" si="385"/>
        <v>4.2857142857142816E-2</v>
      </c>
      <c r="U1072" s="1">
        <f t="shared" si="386"/>
        <v>0.22388059701492535</v>
      </c>
      <c r="V1072" s="1">
        <f t="shared" si="387"/>
        <v>0.73488059701492536</v>
      </c>
      <c r="W1072" s="1"/>
      <c r="X1072" s="17">
        <f t="shared" si="388"/>
        <v>360.7652781444848</v>
      </c>
      <c r="Y1072" s="18">
        <f t="shared" si="389"/>
        <v>2419.4789829550677</v>
      </c>
      <c r="Z1072" s="2">
        <f t="shared" si="390"/>
        <v>342.72701423726056</v>
      </c>
      <c r="AA1072" s="18">
        <f t="shared" si="391"/>
        <v>2298.5050338073142</v>
      </c>
      <c r="AB1072" s="2">
        <f t="shared" si="392"/>
        <v>-291.77740839177835</v>
      </c>
      <c r="AC1072" s="2">
        <f t="shared" si="393"/>
        <v>229.85050338073142</v>
      </c>
      <c r="AD1072" s="2">
        <f t="shared" si="394"/>
        <v>342.72701423726056</v>
      </c>
      <c r="AE1072" s="2">
        <f t="shared" si="395"/>
        <v>-1000</v>
      </c>
      <c r="AF1072" s="5">
        <f t="shared" si="396"/>
        <v>0.34000000000000008</v>
      </c>
      <c r="AG1072" s="5">
        <f t="shared" si="397"/>
        <v>-1</v>
      </c>
      <c r="AH1072" s="3">
        <f t="shared" si="398"/>
        <v>201909</v>
      </c>
      <c r="AI1072" s="21">
        <v>1.34</v>
      </c>
      <c r="AJ1072" s="21">
        <v>3.35</v>
      </c>
      <c r="AK1072" s="21">
        <v>1.42</v>
      </c>
      <c r="AL1072" s="21">
        <v>2.95</v>
      </c>
      <c r="AO1072">
        <f t="shared" si="399"/>
        <v>-300</v>
      </c>
      <c r="AP1072">
        <f>IF(E1072&lt;F1072,G1072,H1072)</f>
        <v>33</v>
      </c>
      <c r="AQ1072">
        <f>IF(E1072&lt;F1072,H1072,G1072)</f>
        <v>28</v>
      </c>
    </row>
    <row r="1073" spans="2:43" x14ac:dyDescent="0.25">
      <c r="B1073" s="24">
        <v>43730</v>
      </c>
      <c r="C1073" s="20" t="s">
        <v>29</v>
      </c>
      <c r="D1073" s="20" t="s">
        <v>52</v>
      </c>
      <c r="E1073" s="2">
        <v>-454.54545454545462</v>
      </c>
      <c r="F1073" s="2">
        <v>350</v>
      </c>
      <c r="G1073">
        <v>34</v>
      </c>
      <c r="H1073">
        <v>14</v>
      </c>
      <c r="I1073" s="9"/>
      <c r="J1073" s="2" t="str">
        <f t="shared" si="400"/>
        <v>Minnesota Vikings</v>
      </c>
      <c r="K1073" s="2" t="str">
        <f t="shared" si="401"/>
        <v>Oakland Raiders</v>
      </c>
      <c r="L1073" s="17">
        <f t="shared" si="402"/>
        <v>-454.54545454545462</v>
      </c>
      <c r="M1073" s="18">
        <f t="shared" si="403"/>
        <v>350</v>
      </c>
      <c r="N1073" s="4">
        <f t="shared" si="381"/>
        <v>1.29</v>
      </c>
      <c r="O1073" s="4">
        <f t="shared" si="382"/>
        <v>3.7</v>
      </c>
      <c r="P1073" s="4"/>
      <c r="Q1073" s="4"/>
      <c r="R1073" s="1">
        <f t="shared" si="383"/>
        <v>0.77519379844961234</v>
      </c>
      <c r="S1073" s="1">
        <f t="shared" si="384"/>
        <v>0.27027027027027023</v>
      </c>
      <c r="T1073" s="1">
        <f t="shared" si="385"/>
        <v>4.3486973947895691E-2</v>
      </c>
      <c r="U1073" s="1">
        <f t="shared" si="386"/>
        <v>0.25246176408967103</v>
      </c>
      <c r="V1073" s="1">
        <f t="shared" si="387"/>
        <v>0.76346176408967104</v>
      </c>
      <c r="W1073" s="1"/>
      <c r="X1073" s="17">
        <f t="shared" si="388"/>
        <v>309.82329048576543</v>
      </c>
      <c r="Y1073" s="18">
        <f t="shared" si="389"/>
        <v>2773.304285017382</v>
      </c>
      <c r="Z1073" s="2">
        <f t="shared" si="390"/>
        <v>294.33212596147712</v>
      </c>
      <c r="AA1073" s="18">
        <f t="shared" si="391"/>
        <v>2634.6390707665128</v>
      </c>
      <c r="AB1073" s="2">
        <f t="shared" si="392"/>
        <v>-339.75224305989701</v>
      </c>
      <c r="AC1073" s="2">
        <f t="shared" si="393"/>
        <v>263.46390707665125</v>
      </c>
      <c r="AD1073" s="2">
        <f t="shared" si="394"/>
        <v>294.33212596147712</v>
      </c>
      <c r="AE1073" s="2">
        <f t="shared" si="395"/>
        <v>-1000</v>
      </c>
      <c r="AF1073" s="5">
        <f t="shared" si="396"/>
        <v>0.29000000000000004</v>
      </c>
      <c r="AG1073" s="5">
        <f t="shared" si="397"/>
        <v>-1</v>
      </c>
      <c r="AH1073" s="3">
        <f t="shared" si="398"/>
        <v>201909</v>
      </c>
      <c r="AI1073" s="21">
        <v>1.29</v>
      </c>
      <c r="AJ1073" s="21">
        <v>3.7</v>
      </c>
      <c r="AK1073" s="21">
        <v>1.22</v>
      </c>
      <c r="AL1073" s="21">
        <v>4.5</v>
      </c>
      <c r="AO1073">
        <f t="shared" si="399"/>
        <v>-500</v>
      </c>
      <c r="AP1073">
        <f>IF(E1073&lt;F1073,G1073,H1073)</f>
        <v>34</v>
      </c>
      <c r="AQ1073">
        <f>IF(E1073&lt;F1073,H1073,G1073)</f>
        <v>14</v>
      </c>
    </row>
    <row r="1074" spans="2:43" x14ac:dyDescent="0.25">
      <c r="B1074" s="24">
        <v>43730</v>
      </c>
      <c r="C1074" s="20" t="s">
        <v>36</v>
      </c>
      <c r="D1074" s="20" t="s">
        <v>42</v>
      </c>
      <c r="E1074" s="2">
        <v>-3333.3333333333303</v>
      </c>
      <c r="F1074" s="2">
        <v>1450</v>
      </c>
      <c r="G1074">
        <v>30</v>
      </c>
      <c r="H1074">
        <v>14</v>
      </c>
      <c r="I1074" s="9"/>
      <c r="J1074" s="2" t="str">
        <f t="shared" si="400"/>
        <v>New England Patriots</v>
      </c>
      <c r="K1074" s="2" t="str">
        <f t="shared" si="401"/>
        <v>New York Jets</v>
      </c>
      <c r="L1074" s="17">
        <f t="shared" si="402"/>
        <v>-3333.3333333333303</v>
      </c>
      <c r="M1074" s="18">
        <f t="shared" si="403"/>
        <v>1450</v>
      </c>
      <c r="N1074" s="4">
        <f t="shared" si="381"/>
        <v>1.05</v>
      </c>
      <c r="O1074" s="4">
        <f t="shared" si="382"/>
        <v>12</v>
      </c>
      <c r="P1074" s="4"/>
      <c r="Q1074" s="4"/>
      <c r="R1074" s="1">
        <f t="shared" si="383"/>
        <v>0.95238095238095233</v>
      </c>
      <c r="S1074" s="1">
        <f t="shared" si="384"/>
        <v>8.3333333333333329E-2</v>
      </c>
      <c r="T1074" s="1">
        <f t="shared" si="385"/>
        <v>3.4482758620689613E-2</v>
      </c>
      <c r="U1074" s="1">
        <f t="shared" si="386"/>
        <v>0.43452380952380948</v>
      </c>
      <c r="V1074" s="1">
        <f t="shared" si="387"/>
        <v>0.94552380952380943</v>
      </c>
      <c r="W1074" s="1"/>
      <c r="X1074" s="17">
        <f t="shared" si="388"/>
        <v>57.614826752618868</v>
      </c>
      <c r="Y1074" s="18">
        <f t="shared" si="389"/>
        <v>9700.180415406965</v>
      </c>
      <c r="Z1074" s="2">
        <f t="shared" si="390"/>
        <v>54.734085414987923</v>
      </c>
      <c r="AA1074" s="18">
        <f t="shared" si="391"/>
        <v>9215.1713946366162</v>
      </c>
      <c r="AB1074" s="2">
        <f t="shared" si="392"/>
        <v>-1827.0150901729846</v>
      </c>
      <c r="AC1074" s="2">
        <f t="shared" si="393"/>
        <v>921.51713946366158</v>
      </c>
      <c r="AD1074" s="2">
        <f t="shared" si="394"/>
        <v>54.734085414987923</v>
      </c>
      <c r="AE1074" s="2">
        <f t="shared" si="395"/>
        <v>-1000</v>
      </c>
      <c r="AF1074" s="5">
        <f t="shared" si="396"/>
        <v>5.0000000000000044E-2</v>
      </c>
      <c r="AG1074" s="5">
        <f t="shared" si="397"/>
        <v>-1</v>
      </c>
      <c r="AH1074" s="3">
        <f t="shared" si="398"/>
        <v>201909</v>
      </c>
      <c r="AI1074" s="21">
        <v>1.05</v>
      </c>
      <c r="AJ1074" s="21">
        <v>12</v>
      </c>
      <c r="AK1074" s="21">
        <v>1.03</v>
      </c>
      <c r="AL1074" s="21">
        <v>15.5</v>
      </c>
      <c r="AO1074">
        <f t="shared" si="399"/>
        <v>-3400</v>
      </c>
      <c r="AP1074">
        <f>IF(E1074&lt;F1074,G1074,H1074)</f>
        <v>30</v>
      </c>
      <c r="AQ1074">
        <f>IF(E1074&lt;F1074,H1074,G1074)</f>
        <v>14</v>
      </c>
    </row>
    <row r="1075" spans="2:43" x14ac:dyDescent="0.25">
      <c r="B1075" s="24">
        <v>43730</v>
      </c>
      <c r="C1075" s="20" t="s">
        <v>19</v>
      </c>
      <c r="D1075" s="20" t="s">
        <v>34</v>
      </c>
      <c r="E1075" s="2">
        <v>-222.22222222222226</v>
      </c>
      <c r="F1075" s="2">
        <v>179.99999999999997</v>
      </c>
      <c r="G1075">
        <v>24</v>
      </c>
      <c r="H1075">
        <v>27</v>
      </c>
      <c r="I1075" s="9"/>
      <c r="J1075" s="2" t="str">
        <f t="shared" si="400"/>
        <v>Philadelphia Eagles</v>
      </c>
      <c r="K1075" s="2" t="str">
        <f t="shared" si="401"/>
        <v>Detroit Lions</v>
      </c>
      <c r="L1075" s="17">
        <f t="shared" si="402"/>
        <v>-222.22222222222226</v>
      </c>
      <c r="M1075" s="18">
        <f t="shared" si="403"/>
        <v>179.99999999999997</v>
      </c>
      <c r="N1075" s="4">
        <f t="shared" si="381"/>
        <v>1.29</v>
      </c>
      <c r="O1075" s="4">
        <f t="shared" si="382"/>
        <v>3.7</v>
      </c>
      <c r="P1075" s="4"/>
      <c r="Q1075" s="4"/>
      <c r="R1075" s="1">
        <f t="shared" si="383"/>
        <v>0.77519379844961234</v>
      </c>
      <c r="S1075" s="1">
        <f t="shared" si="384"/>
        <v>0.27027027027027023</v>
      </c>
      <c r="T1075" s="1">
        <f t="shared" si="385"/>
        <v>4.3486973947895691E-2</v>
      </c>
      <c r="U1075" s="1">
        <f t="shared" si="386"/>
        <v>0.25246176408967103</v>
      </c>
      <c r="V1075" s="1">
        <f t="shared" si="387"/>
        <v>0.76346176408967104</v>
      </c>
      <c r="W1075" s="1"/>
      <c r="X1075" s="17">
        <f t="shared" si="388"/>
        <v>309.82329048576543</v>
      </c>
      <c r="Y1075" s="18">
        <f t="shared" si="389"/>
        <v>2773.304285017382</v>
      </c>
      <c r="Z1075" s="2">
        <f t="shared" si="390"/>
        <v>294.33212596147712</v>
      </c>
      <c r="AA1075" s="18">
        <f t="shared" si="391"/>
        <v>2634.6390707665128</v>
      </c>
      <c r="AB1075" s="2">
        <f t="shared" si="392"/>
        <v>-339.75224305989701</v>
      </c>
      <c r="AC1075" s="2">
        <f t="shared" si="393"/>
        <v>263.46390707665125</v>
      </c>
      <c r="AD1075" s="2">
        <f t="shared" si="394"/>
        <v>-1000</v>
      </c>
      <c r="AE1075" s="2">
        <f t="shared" si="395"/>
        <v>2634.6390707665128</v>
      </c>
      <c r="AF1075" s="5">
        <f t="shared" si="396"/>
        <v>-1</v>
      </c>
      <c r="AG1075" s="5">
        <f t="shared" si="397"/>
        <v>2.7</v>
      </c>
      <c r="AH1075" s="3">
        <f t="shared" si="398"/>
        <v>201909</v>
      </c>
      <c r="AI1075" s="21">
        <v>1.29</v>
      </c>
      <c r="AJ1075" s="21">
        <v>3.7</v>
      </c>
      <c r="AK1075" s="21">
        <v>1.45</v>
      </c>
      <c r="AL1075" s="21">
        <v>2.8</v>
      </c>
      <c r="AO1075">
        <f t="shared" si="399"/>
        <v>-300</v>
      </c>
      <c r="AP1075">
        <f>IF(E1075&lt;F1075,G1075,H1075)</f>
        <v>24</v>
      </c>
      <c r="AQ1075">
        <f>IF(E1075&lt;F1075,H1075,G1075)</f>
        <v>27</v>
      </c>
    </row>
    <row r="1076" spans="2:43" x14ac:dyDescent="0.25">
      <c r="B1076" s="24">
        <v>43727</v>
      </c>
      <c r="C1076" s="20" t="s">
        <v>26</v>
      </c>
      <c r="D1076" s="20" t="s">
        <v>41</v>
      </c>
      <c r="E1076" s="2">
        <v>110.00000000000001</v>
      </c>
      <c r="F1076" s="2">
        <v>-131.57894736842104</v>
      </c>
      <c r="G1076">
        <v>20</v>
      </c>
      <c r="H1076">
        <v>7</v>
      </c>
      <c r="I1076" s="9"/>
      <c r="J1076" s="2" t="str">
        <f t="shared" si="400"/>
        <v>Tennessee Titans</v>
      </c>
      <c r="K1076" s="2" t="str">
        <f t="shared" si="401"/>
        <v>Jacksonville Jaguars</v>
      </c>
      <c r="L1076" s="17">
        <f t="shared" si="402"/>
        <v>-131.57894736842104</v>
      </c>
      <c r="M1076" s="18">
        <f t="shared" si="403"/>
        <v>110.00000000000001</v>
      </c>
      <c r="N1076" s="4">
        <f t="shared" si="381"/>
        <v>1.76</v>
      </c>
      <c r="O1076" s="4">
        <f t="shared" si="382"/>
        <v>2.1</v>
      </c>
      <c r="P1076" s="4"/>
      <c r="Q1076" s="4"/>
      <c r="R1076" s="1">
        <f t="shared" si="383"/>
        <v>0.56818181818181823</v>
      </c>
      <c r="S1076" s="1">
        <f t="shared" si="384"/>
        <v>0.47619047619047616</v>
      </c>
      <c r="T1076" s="1">
        <f t="shared" si="385"/>
        <v>4.2487046632124437E-2</v>
      </c>
      <c r="U1076" s="1">
        <f t="shared" si="386"/>
        <v>4.5995670995671034E-2</v>
      </c>
      <c r="V1076" s="1">
        <f t="shared" si="387"/>
        <v>0.55699567099567104</v>
      </c>
      <c r="W1076" s="1"/>
      <c r="X1076" s="17">
        <f t="shared" si="388"/>
        <v>795.34608987611307</v>
      </c>
      <c r="Y1076" s="18">
        <f t="shared" si="389"/>
        <v>1144.9859022934511</v>
      </c>
      <c r="Z1076" s="2">
        <f t="shared" si="390"/>
        <v>755.57878538230739</v>
      </c>
      <c r="AA1076" s="18">
        <f t="shared" si="391"/>
        <v>1087.7366071787785</v>
      </c>
      <c r="AB1076" s="2">
        <f t="shared" si="392"/>
        <v>-132.3488720628942</v>
      </c>
      <c r="AC1076" s="2">
        <f t="shared" si="393"/>
        <v>108.77366071787785</v>
      </c>
      <c r="AD1076" s="2">
        <f t="shared" si="394"/>
        <v>-1000</v>
      </c>
      <c r="AE1076" s="2">
        <f t="shared" si="395"/>
        <v>1087.7366071787785</v>
      </c>
      <c r="AF1076" s="5">
        <f t="shared" si="396"/>
        <v>-1</v>
      </c>
      <c r="AG1076" s="5">
        <f t="shared" si="397"/>
        <v>1.1000000000000001</v>
      </c>
      <c r="AH1076" s="3">
        <f t="shared" si="398"/>
        <v>201909</v>
      </c>
      <c r="AI1076" s="21">
        <v>2.1</v>
      </c>
      <c r="AJ1076" s="21">
        <v>1.76</v>
      </c>
      <c r="AK1076" s="21">
        <v>2.1</v>
      </c>
      <c r="AL1076" s="21">
        <v>1.76</v>
      </c>
      <c r="AO1076">
        <f t="shared" si="399"/>
        <v>-140</v>
      </c>
      <c r="AP1076">
        <f>IF(E1076&lt;F1076,G1076,H1076)</f>
        <v>7</v>
      </c>
      <c r="AQ1076">
        <f>IF(E1076&lt;F1076,H1076,G1076)</f>
        <v>20</v>
      </c>
    </row>
    <row r="1077" spans="2:43" x14ac:dyDescent="0.25">
      <c r="B1077" s="24">
        <v>43724</v>
      </c>
      <c r="C1077" s="20" t="s">
        <v>42</v>
      </c>
      <c r="D1077" s="20" t="s">
        <v>46</v>
      </c>
      <c r="E1077" s="2">
        <v>254.99999999999997</v>
      </c>
      <c r="F1077" s="2">
        <v>-322.58064516129025</v>
      </c>
      <c r="G1077">
        <v>3</v>
      </c>
      <c r="H1077">
        <v>23</v>
      </c>
      <c r="I1077" s="9"/>
      <c r="J1077" s="2" t="str">
        <f t="shared" si="400"/>
        <v>Cleveland Browns</v>
      </c>
      <c r="K1077" s="2" t="str">
        <f t="shared" si="401"/>
        <v>New York Jets</v>
      </c>
      <c r="L1077" s="17">
        <f t="shared" si="402"/>
        <v>-322.58064516129025</v>
      </c>
      <c r="M1077" s="18">
        <f t="shared" si="403"/>
        <v>254.99999999999997</v>
      </c>
      <c r="N1077" s="4">
        <f t="shared" si="381"/>
        <v>1.76</v>
      </c>
      <c r="O1077" s="4">
        <f t="shared" si="382"/>
        <v>2.1</v>
      </c>
      <c r="P1077" s="4"/>
      <c r="Q1077" s="4"/>
      <c r="R1077" s="1">
        <f t="shared" si="383"/>
        <v>0.56818181818181823</v>
      </c>
      <c r="S1077" s="1">
        <f t="shared" si="384"/>
        <v>0.47619047619047616</v>
      </c>
      <c r="T1077" s="1">
        <f t="shared" si="385"/>
        <v>4.2487046632124437E-2</v>
      </c>
      <c r="U1077" s="1">
        <f t="shared" si="386"/>
        <v>4.5995670995671034E-2</v>
      </c>
      <c r="V1077" s="1">
        <f t="shared" si="387"/>
        <v>0.55699567099567104</v>
      </c>
      <c r="W1077" s="1"/>
      <c r="X1077" s="17">
        <f t="shared" si="388"/>
        <v>795.34608987611307</v>
      </c>
      <c r="Y1077" s="18">
        <f t="shared" si="389"/>
        <v>1144.9859022934511</v>
      </c>
      <c r="Z1077" s="2">
        <f t="shared" si="390"/>
        <v>755.57878538230739</v>
      </c>
      <c r="AA1077" s="18">
        <f t="shared" si="391"/>
        <v>1087.7366071787785</v>
      </c>
      <c r="AB1077" s="2">
        <f t="shared" si="392"/>
        <v>-132.3488720628942</v>
      </c>
      <c r="AC1077" s="2">
        <f t="shared" si="393"/>
        <v>108.77366071787785</v>
      </c>
      <c r="AD1077" s="2">
        <f t="shared" si="394"/>
        <v>755.57878538230739</v>
      </c>
      <c r="AE1077" s="2">
        <f t="shared" si="395"/>
        <v>-1000</v>
      </c>
      <c r="AF1077" s="5">
        <f t="shared" si="396"/>
        <v>0.76</v>
      </c>
      <c r="AG1077" s="5">
        <f t="shared" si="397"/>
        <v>-1</v>
      </c>
      <c r="AH1077" s="3">
        <f t="shared" si="398"/>
        <v>201909</v>
      </c>
      <c r="AI1077" s="21">
        <v>2.1</v>
      </c>
      <c r="AJ1077" s="21">
        <v>1.76</v>
      </c>
      <c r="AK1077" s="21">
        <v>3.55</v>
      </c>
      <c r="AL1077" s="21">
        <v>1.31</v>
      </c>
      <c r="AO1077">
        <f t="shared" si="399"/>
        <v>-400</v>
      </c>
      <c r="AP1077">
        <f>IF(E1077&lt;F1077,G1077,H1077)</f>
        <v>23</v>
      </c>
      <c r="AQ1077">
        <f>IF(E1077&lt;F1077,H1077,G1077)</f>
        <v>3</v>
      </c>
    </row>
    <row r="1078" spans="2:43" x14ac:dyDescent="0.25">
      <c r="B1078" s="24">
        <v>43723</v>
      </c>
      <c r="C1078" s="20" t="s">
        <v>35</v>
      </c>
      <c r="D1078" s="20" t="s">
        <v>19</v>
      </c>
      <c r="E1078" s="2">
        <v>-105.26315789473685</v>
      </c>
      <c r="F1078" s="2">
        <v>-116.27906976744185</v>
      </c>
      <c r="G1078">
        <v>24</v>
      </c>
      <c r="H1078">
        <v>20</v>
      </c>
      <c r="I1078" s="9"/>
      <c r="J1078" s="2" t="str">
        <f t="shared" si="400"/>
        <v>Philadelphia Eagles</v>
      </c>
      <c r="K1078" s="2" t="str">
        <f t="shared" si="401"/>
        <v>Atlanta Falcons</v>
      </c>
      <c r="L1078" s="17">
        <f t="shared" si="402"/>
        <v>-116.27906976744185</v>
      </c>
      <c r="M1078" s="18">
        <f t="shared" si="403"/>
        <v>-105.26315789473685</v>
      </c>
      <c r="N1078" s="4">
        <f t="shared" si="381"/>
        <v>1.9</v>
      </c>
      <c r="O1078" s="4">
        <f t="shared" si="382"/>
        <v>1.9</v>
      </c>
      <c r="P1078" s="4"/>
      <c r="Q1078" s="4"/>
      <c r="R1078" s="1">
        <f t="shared" si="383"/>
        <v>0.52631578947368418</v>
      </c>
      <c r="S1078" s="1">
        <f t="shared" si="384"/>
        <v>0.52631578947368418</v>
      </c>
      <c r="T1078" s="1">
        <f t="shared" si="385"/>
        <v>4.9999999999999933E-2</v>
      </c>
      <c r="U1078" s="1">
        <f t="shared" si="386"/>
        <v>0</v>
      </c>
      <c r="V1078" s="1">
        <f t="shared" si="387"/>
        <v>0.51100000000000001</v>
      </c>
      <c r="W1078" s="1"/>
      <c r="X1078" s="17">
        <f t="shared" si="388"/>
        <v>956.94716242661434</v>
      </c>
      <c r="Y1078" s="18">
        <f t="shared" si="389"/>
        <v>953.05662164669593</v>
      </c>
      <c r="Z1078" s="2">
        <f t="shared" si="390"/>
        <v>909.09980430528356</v>
      </c>
      <c r="AA1078" s="18">
        <f t="shared" si="391"/>
        <v>905.40379056436109</v>
      </c>
      <c r="AB1078" s="2">
        <f t="shared" si="392"/>
        <v>-109.9989236895921</v>
      </c>
      <c r="AC1078" s="2">
        <f t="shared" si="393"/>
        <v>-110.44795818412409</v>
      </c>
      <c r="AD1078" s="2">
        <f t="shared" si="394"/>
        <v>-1000</v>
      </c>
      <c r="AE1078" s="2">
        <f t="shared" si="395"/>
        <v>905.40379056436109</v>
      </c>
      <c r="AF1078" s="5">
        <f t="shared" si="396"/>
        <v>-1</v>
      </c>
      <c r="AG1078" s="5">
        <f t="shared" si="397"/>
        <v>0.89999999999999991</v>
      </c>
      <c r="AH1078" s="3">
        <f t="shared" si="398"/>
        <v>201909</v>
      </c>
      <c r="AI1078" s="21">
        <v>1.9</v>
      </c>
      <c r="AJ1078" s="21">
        <v>1.9</v>
      </c>
      <c r="AK1078" s="21">
        <v>1.95</v>
      </c>
      <c r="AL1078" s="21">
        <v>1.86</v>
      </c>
      <c r="AO1078">
        <f t="shared" si="399"/>
        <v>-120</v>
      </c>
      <c r="AP1078">
        <f>IF(E1078&lt;F1078,G1078,H1078)</f>
        <v>20</v>
      </c>
      <c r="AQ1078">
        <f>IF(E1078&lt;F1078,H1078,G1078)</f>
        <v>24</v>
      </c>
    </row>
    <row r="1079" spans="2:43" x14ac:dyDescent="0.25">
      <c r="B1079" s="24">
        <v>43723</v>
      </c>
      <c r="C1079" s="20" t="s">
        <v>38</v>
      </c>
      <c r="D1079" s="20" t="s">
        <v>37</v>
      </c>
      <c r="E1079" s="2">
        <v>129.99999999999997</v>
      </c>
      <c r="F1079" s="2">
        <v>-151.51515151515153</v>
      </c>
      <c r="G1079">
        <v>14</v>
      </c>
      <c r="H1079">
        <v>16</v>
      </c>
      <c r="I1079" s="9"/>
      <c r="J1079" s="2" t="str">
        <f t="shared" si="400"/>
        <v>Chicago Bears</v>
      </c>
      <c r="K1079" s="2" t="str">
        <f t="shared" si="401"/>
        <v>Denver Broncos</v>
      </c>
      <c r="L1079" s="17">
        <f t="shared" si="402"/>
        <v>-151.51515151515153</v>
      </c>
      <c r="M1079" s="18">
        <f t="shared" si="403"/>
        <v>129.99999999999997</v>
      </c>
      <c r="N1079" s="4">
        <f t="shared" si="381"/>
        <v>1.9</v>
      </c>
      <c r="O1079" s="4">
        <f t="shared" si="382"/>
        <v>1.9</v>
      </c>
      <c r="P1079" s="4"/>
      <c r="Q1079" s="4"/>
      <c r="R1079" s="1">
        <f t="shared" si="383"/>
        <v>0.52631578947368418</v>
      </c>
      <c r="S1079" s="1">
        <f t="shared" si="384"/>
        <v>0.52631578947368418</v>
      </c>
      <c r="T1079" s="1">
        <f t="shared" si="385"/>
        <v>4.9999999999999933E-2</v>
      </c>
      <c r="U1079" s="1">
        <f t="shared" si="386"/>
        <v>0</v>
      </c>
      <c r="V1079" s="1">
        <f t="shared" si="387"/>
        <v>0.51100000000000001</v>
      </c>
      <c r="W1079" s="1"/>
      <c r="X1079" s="17">
        <f t="shared" si="388"/>
        <v>956.94716242661434</v>
      </c>
      <c r="Y1079" s="18">
        <f t="shared" si="389"/>
        <v>953.05662164669593</v>
      </c>
      <c r="Z1079" s="2">
        <f t="shared" si="390"/>
        <v>909.09980430528356</v>
      </c>
      <c r="AA1079" s="18">
        <f t="shared" si="391"/>
        <v>905.40379056436109</v>
      </c>
      <c r="AB1079" s="2">
        <f t="shared" si="392"/>
        <v>-109.9989236895921</v>
      </c>
      <c r="AC1079" s="2">
        <f t="shared" si="393"/>
        <v>-110.44795818412409</v>
      </c>
      <c r="AD1079" s="2">
        <f t="shared" si="394"/>
        <v>909.09980430528356</v>
      </c>
      <c r="AE1079" s="2">
        <f t="shared" si="395"/>
        <v>-1000</v>
      </c>
      <c r="AF1079" s="5">
        <f t="shared" si="396"/>
        <v>0.89999999999999991</v>
      </c>
      <c r="AG1079" s="5">
        <f t="shared" si="397"/>
        <v>-1</v>
      </c>
      <c r="AH1079" s="3">
        <f t="shared" si="398"/>
        <v>201909</v>
      </c>
      <c r="AI1079" s="21">
        <v>1.9</v>
      </c>
      <c r="AJ1079" s="21">
        <v>1.9</v>
      </c>
      <c r="AK1079" s="21">
        <v>2.2999999999999998</v>
      </c>
      <c r="AL1079" s="21">
        <v>1.66</v>
      </c>
      <c r="AO1079">
        <f t="shared" si="399"/>
        <v>-160</v>
      </c>
      <c r="AP1079">
        <f>IF(E1079&lt;F1079,G1079,H1079)</f>
        <v>16</v>
      </c>
      <c r="AQ1079">
        <f>IF(E1079&lt;F1079,H1079,G1079)</f>
        <v>14</v>
      </c>
    </row>
    <row r="1080" spans="2:43" x14ac:dyDescent="0.25">
      <c r="B1080" s="24">
        <v>43723</v>
      </c>
      <c r="C1080" s="20" t="s">
        <v>47</v>
      </c>
      <c r="D1080" s="20" t="s">
        <v>43</v>
      </c>
      <c r="E1080" s="2">
        <v>-135.13513513513513</v>
      </c>
      <c r="F1080" s="2">
        <v>114.99999999999999</v>
      </c>
      <c r="G1080">
        <v>27</v>
      </c>
      <c r="H1080">
        <v>9</v>
      </c>
      <c r="I1080" s="9"/>
      <c r="J1080" s="2" t="str">
        <f t="shared" si="400"/>
        <v>Los Angeles Rams</v>
      </c>
      <c r="K1080" s="2" t="str">
        <f t="shared" si="401"/>
        <v>New Orleans Saints</v>
      </c>
      <c r="L1080" s="17">
        <f t="shared" si="402"/>
        <v>-135.13513513513513</v>
      </c>
      <c r="M1080" s="18">
        <f t="shared" si="403"/>
        <v>114.99999999999999</v>
      </c>
      <c r="N1080" s="4">
        <f t="shared" si="381"/>
        <v>1.58</v>
      </c>
      <c r="O1080" s="4">
        <f t="shared" si="382"/>
        <v>2.5</v>
      </c>
      <c r="P1080" s="4"/>
      <c r="Q1080" s="4"/>
      <c r="R1080" s="1">
        <f t="shared" si="383"/>
        <v>0.63291139240506322</v>
      </c>
      <c r="S1080" s="1">
        <f t="shared" si="384"/>
        <v>0.4</v>
      </c>
      <c r="T1080" s="1">
        <f t="shared" si="385"/>
        <v>3.1862745098039214E-2</v>
      </c>
      <c r="U1080" s="1">
        <f t="shared" si="386"/>
        <v>0.1164556962025316</v>
      </c>
      <c r="V1080" s="1">
        <f t="shared" si="387"/>
        <v>0.62745569620253161</v>
      </c>
      <c r="W1080" s="1"/>
      <c r="X1080" s="17">
        <f t="shared" si="388"/>
        <v>593.73802174746322</v>
      </c>
      <c r="Y1080" s="18">
        <f t="shared" si="389"/>
        <v>1520.5870888415161</v>
      </c>
      <c r="Z1080" s="2">
        <f t="shared" si="390"/>
        <v>564.05112066009008</v>
      </c>
      <c r="AA1080" s="18">
        <f t="shared" si="391"/>
        <v>1444.5577343994403</v>
      </c>
      <c r="AB1080" s="2">
        <f t="shared" si="392"/>
        <v>-177.28889516782337</v>
      </c>
      <c r="AC1080" s="2">
        <f t="shared" si="393"/>
        <v>144.45577343994404</v>
      </c>
      <c r="AD1080" s="2">
        <f t="shared" si="394"/>
        <v>564.05112066009008</v>
      </c>
      <c r="AE1080" s="2">
        <f t="shared" si="395"/>
        <v>-1000</v>
      </c>
      <c r="AF1080" s="5">
        <f t="shared" si="396"/>
        <v>0.58000000000000007</v>
      </c>
      <c r="AG1080" s="5">
        <f t="shared" si="397"/>
        <v>-1</v>
      </c>
      <c r="AH1080" s="3">
        <f t="shared" si="398"/>
        <v>201909</v>
      </c>
      <c r="AI1080" s="21">
        <v>1.58</v>
      </c>
      <c r="AJ1080" s="21">
        <v>2.5</v>
      </c>
      <c r="AK1080" s="21">
        <v>1.74</v>
      </c>
      <c r="AL1080" s="21">
        <v>2.15</v>
      </c>
      <c r="AO1080">
        <f t="shared" si="399"/>
        <v>-140</v>
      </c>
      <c r="AP1080">
        <f>IF(E1080&lt;F1080,G1080,H1080)</f>
        <v>27</v>
      </c>
      <c r="AQ1080">
        <f>IF(E1080&lt;F1080,H1080,G1080)</f>
        <v>9</v>
      </c>
    </row>
    <row r="1081" spans="2:43" x14ac:dyDescent="0.25">
      <c r="B1081" s="24">
        <v>43723</v>
      </c>
      <c r="C1081" s="20" t="s">
        <v>52</v>
      </c>
      <c r="D1081" s="20" t="s">
        <v>20</v>
      </c>
      <c r="E1081" s="2">
        <v>265</v>
      </c>
      <c r="F1081" s="2">
        <v>-333.33333333333326</v>
      </c>
      <c r="G1081">
        <v>10</v>
      </c>
      <c r="H1081">
        <v>28</v>
      </c>
      <c r="I1081" s="9"/>
      <c r="J1081" s="2" t="str">
        <f t="shared" si="400"/>
        <v>Kansas City Chiefs</v>
      </c>
      <c r="K1081" s="2" t="str">
        <f t="shared" si="401"/>
        <v>Oakland Raiders</v>
      </c>
      <c r="L1081" s="17">
        <f t="shared" si="402"/>
        <v>-333.33333333333326</v>
      </c>
      <c r="M1081" s="18">
        <f t="shared" si="403"/>
        <v>265</v>
      </c>
      <c r="N1081" s="4">
        <f t="shared" si="381"/>
        <v>1.25</v>
      </c>
      <c r="O1081" s="4">
        <f t="shared" si="382"/>
        <v>4.0999999999999996</v>
      </c>
      <c r="P1081" s="4"/>
      <c r="Q1081" s="4"/>
      <c r="R1081" s="1">
        <f t="shared" si="383"/>
        <v>0.8</v>
      </c>
      <c r="S1081" s="1">
        <f t="shared" si="384"/>
        <v>0.24390243902439027</v>
      </c>
      <c r="T1081" s="1">
        <f t="shared" si="385"/>
        <v>4.2056074766355089E-2</v>
      </c>
      <c r="U1081" s="1">
        <f t="shared" si="386"/>
        <v>0.2780487804878049</v>
      </c>
      <c r="V1081" s="1">
        <f t="shared" si="387"/>
        <v>0.78904878048780491</v>
      </c>
      <c r="W1081" s="1"/>
      <c r="X1081" s="17">
        <f t="shared" si="388"/>
        <v>267.34876819881913</v>
      </c>
      <c r="Y1081" s="18">
        <f t="shared" si="389"/>
        <v>3156.5493634457707</v>
      </c>
      <c r="Z1081" s="2">
        <f t="shared" si="390"/>
        <v>253.98132978887816</v>
      </c>
      <c r="AA1081" s="18">
        <f t="shared" si="391"/>
        <v>2998.721895273482</v>
      </c>
      <c r="AB1081" s="2">
        <f t="shared" si="392"/>
        <v>-393.72972841399383</v>
      </c>
      <c r="AC1081" s="2">
        <f t="shared" si="393"/>
        <v>299.87218952734821</v>
      </c>
      <c r="AD1081" s="2">
        <f t="shared" si="394"/>
        <v>253.98132978887816</v>
      </c>
      <c r="AE1081" s="2">
        <f t="shared" si="395"/>
        <v>-1000</v>
      </c>
      <c r="AF1081" s="5">
        <f t="shared" si="396"/>
        <v>0.25</v>
      </c>
      <c r="AG1081" s="5">
        <f t="shared" si="397"/>
        <v>-1</v>
      </c>
      <c r="AH1081" s="3">
        <f t="shared" si="398"/>
        <v>201909</v>
      </c>
      <c r="AI1081" s="21">
        <v>4.0999999999999996</v>
      </c>
      <c r="AJ1081" s="21">
        <v>1.25</v>
      </c>
      <c r="AK1081" s="21">
        <v>3.65</v>
      </c>
      <c r="AL1081" s="21">
        <v>1.3</v>
      </c>
      <c r="AO1081">
        <f t="shared" si="399"/>
        <v>-400</v>
      </c>
      <c r="AP1081">
        <f>IF(E1081&lt;F1081,G1081,H1081)</f>
        <v>28</v>
      </c>
      <c r="AQ1081">
        <f>IF(E1081&lt;F1081,H1081,G1081)</f>
        <v>10</v>
      </c>
    </row>
    <row r="1082" spans="2:43" x14ac:dyDescent="0.25">
      <c r="B1082" s="24">
        <v>43723</v>
      </c>
      <c r="C1082" s="20" t="s">
        <v>28</v>
      </c>
      <c r="D1082" s="20" t="s">
        <v>48</v>
      </c>
      <c r="E1082" s="2">
        <v>-769.23076923076985</v>
      </c>
      <c r="F1082" s="2">
        <v>525</v>
      </c>
      <c r="G1082">
        <v>23</v>
      </c>
      <c r="H1082">
        <v>17</v>
      </c>
      <c r="I1082" s="9"/>
      <c r="J1082" s="2" t="str">
        <f t="shared" si="400"/>
        <v>Baltimore Ravens</v>
      </c>
      <c r="K1082" s="2" t="str">
        <f t="shared" si="401"/>
        <v>Arizona Cardinals</v>
      </c>
      <c r="L1082" s="17">
        <f t="shared" si="402"/>
        <v>-769.23076923076985</v>
      </c>
      <c r="M1082" s="18">
        <f t="shared" si="403"/>
        <v>525</v>
      </c>
      <c r="N1082" s="4">
        <f t="shared" si="381"/>
        <v>1.1200000000000001</v>
      </c>
      <c r="O1082" s="4">
        <f t="shared" si="382"/>
        <v>6.5</v>
      </c>
      <c r="P1082" s="4"/>
      <c r="Q1082" s="4"/>
      <c r="R1082" s="1">
        <f t="shared" si="383"/>
        <v>0.89285714285714279</v>
      </c>
      <c r="S1082" s="1">
        <f t="shared" si="384"/>
        <v>0.15384615384615385</v>
      </c>
      <c r="T1082" s="1">
        <f t="shared" si="385"/>
        <v>4.4619422572178324E-2</v>
      </c>
      <c r="U1082" s="1">
        <f t="shared" si="386"/>
        <v>0.36950549450549447</v>
      </c>
      <c r="V1082" s="1">
        <f t="shared" si="387"/>
        <v>0.88050549450549442</v>
      </c>
      <c r="W1082" s="1"/>
      <c r="X1082" s="17">
        <f t="shared" si="388"/>
        <v>135.71125477373158</v>
      </c>
      <c r="Y1082" s="18">
        <f t="shared" si="389"/>
        <v>5488.6896490044255</v>
      </c>
      <c r="Z1082" s="2">
        <f t="shared" si="390"/>
        <v>128.92569203504499</v>
      </c>
      <c r="AA1082" s="18">
        <f t="shared" si="391"/>
        <v>5214.2551665542042</v>
      </c>
      <c r="AB1082" s="2">
        <f t="shared" si="392"/>
        <v>-775.64059127033954</v>
      </c>
      <c r="AC1082" s="2">
        <f t="shared" si="393"/>
        <v>521.42551665542044</v>
      </c>
      <c r="AD1082" s="2">
        <f t="shared" si="394"/>
        <v>128.92569203504499</v>
      </c>
      <c r="AE1082" s="2">
        <f t="shared" si="395"/>
        <v>-1000</v>
      </c>
      <c r="AF1082" s="5">
        <f t="shared" si="396"/>
        <v>0.12000000000000011</v>
      </c>
      <c r="AG1082" s="5">
        <f t="shared" si="397"/>
        <v>-1</v>
      </c>
      <c r="AH1082" s="3">
        <f t="shared" si="398"/>
        <v>201909</v>
      </c>
      <c r="AI1082" s="21">
        <v>1.1200000000000001</v>
      </c>
      <c r="AJ1082" s="21">
        <v>6.5</v>
      </c>
      <c r="AK1082" s="21">
        <v>1.1299999999999999</v>
      </c>
      <c r="AL1082" s="21">
        <v>6.25</v>
      </c>
      <c r="AO1082">
        <f t="shared" si="399"/>
        <v>-800</v>
      </c>
      <c r="AP1082">
        <f>IF(E1082&lt;F1082,G1082,H1082)</f>
        <v>23</v>
      </c>
      <c r="AQ1082">
        <f>IF(E1082&lt;F1082,H1082,G1082)</f>
        <v>17</v>
      </c>
    </row>
    <row r="1083" spans="2:43" x14ac:dyDescent="0.25">
      <c r="B1083" s="24">
        <v>43723</v>
      </c>
      <c r="C1083" s="20" t="s">
        <v>21</v>
      </c>
      <c r="D1083" s="20" t="s">
        <v>22</v>
      </c>
      <c r="E1083" s="2">
        <v>-116.27906976744185</v>
      </c>
      <c r="F1083" s="2">
        <v>-105.26315789473685</v>
      </c>
      <c r="G1083">
        <v>17</v>
      </c>
      <c r="H1083">
        <v>41</v>
      </c>
      <c r="I1083" s="9"/>
      <c r="J1083" s="2" t="str">
        <f t="shared" si="400"/>
        <v>Cincinnati Bengals</v>
      </c>
      <c r="K1083" s="2" t="str">
        <f t="shared" si="401"/>
        <v>San Francisco 49ers</v>
      </c>
      <c r="L1083" s="17">
        <f t="shared" si="402"/>
        <v>-116.27906976744185</v>
      </c>
      <c r="M1083" s="18">
        <f t="shared" si="403"/>
        <v>-105.26315789473685</v>
      </c>
      <c r="N1083" s="4">
        <f t="shared" si="381"/>
        <v>2.0499999999999998</v>
      </c>
      <c r="O1083" s="4">
        <f t="shared" si="382"/>
        <v>1.8</v>
      </c>
      <c r="P1083" s="4"/>
      <c r="Q1083" s="4"/>
      <c r="R1083" s="1">
        <f t="shared" si="383"/>
        <v>0.48780487804878053</v>
      </c>
      <c r="S1083" s="1">
        <f t="shared" si="384"/>
        <v>0.55555555555555558</v>
      </c>
      <c r="T1083" s="1">
        <f t="shared" si="385"/>
        <v>4.1558441558441461E-2</v>
      </c>
      <c r="U1083" s="1">
        <f t="shared" si="386"/>
        <v>3.3875338753387524E-2</v>
      </c>
      <c r="V1083" s="1">
        <f t="shared" si="387"/>
        <v>0.47712466124661246</v>
      </c>
      <c r="W1083" s="1"/>
      <c r="X1083" s="17">
        <f t="shared" si="388"/>
        <v>1095.8883101687502</v>
      </c>
      <c r="Y1083" s="18">
        <f t="shared" si="389"/>
        <v>831.50998882799388</v>
      </c>
      <c r="Z1083" s="2">
        <f t="shared" si="390"/>
        <v>1041.0938946603126</v>
      </c>
      <c r="AA1083" s="18">
        <f t="shared" si="391"/>
        <v>789.93448938659412</v>
      </c>
      <c r="AB1083" s="2">
        <f t="shared" si="392"/>
        <v>104.10938946603126</v>
      </c>
      <c r="AC1083" s="2">
        <f t="shared" si="393"/>
        <v>-126.59277616508776</v>
      </c>
      <c r="AD1083" s="2">
        <f t="shared" si="394"/>
        <v>-1000</v>
      </c>
      <c r="AE1083" s="2">
        <f t="shared" si="395"/>
        <v>789.93448938659412</v>
      </c>
      <c r="AF1083" s="5">
        <f t="shared" si="396"/>
        <v>-1</v>
      </c>
      <c r="AG1083" s="5">
        <f t="shared" si="397"/>
        <v>0.8</v>
      </c>
      <c r="AH1083" s="3">
        <f t="shared" si="398"/>
        <v>201909</v>
      </c>
      <c r="AI1083" s="21">
        <v>2.0499999999999998</v>
      </c>
      <c r="AJ1083" s="21">
        <v>1.8</v>
      </c>
      <c r="AK1083" s="21">
        <v>1.86</v>
      </c>
      <c r="AL1083" s="21">
        <v>1.95</v>
      </c>
      <c r="AO1083">
        <f t="shared" si="399"/>
        <v>-120</v>
      </c>
      <c r="AP1083">
        <f>IF(E1083&lt;F1083,G1083,H1083)</f>
        <v>17</v>
      </c>
      <c r="AQ1083">
        <f>IF(E1083&lt;F1083,H1083,G1083)</f>
        <v>41</v>
      </c>
    </row>
    <row r="1084" spans="2:43" x14ac:dyDescent="0.25">
      <c r="B1084" s="24">
        <v>43723</v>
      </c>
      <c r="C1084" s="20" t="s">
        <v>34</v>
      </c>
      <c r="D1084" s="20" t="s">
        <v>31</v>
      </c>
      <c r="E1084" s="2">
        <v>100</v>
      </c>
      <c r="F1084" s="2">
        <v>-120.48192771084337</v>
      </c>
      <c r="G1084">
        <v>13</v>
      </c>
      <c r="H1084">
        <v>10</v>
      </c>
      <c r="I1084" s="9"/>
      <c r="J1084" s="2" t="str">
        <f t="shared" si="400"/>
        <v>Los Angeles Chargers</v>
      </c>
      <c r="K1084" s="2" t="str">
        <f t="shared" si="401"/>
        <v>Detroit Lions</v>
      </c>
      <c r="L1084" s="17">
        <f t="shared" si="402"/>
        <v>-120.48192771084337</v>
      </c>
      <c r="M1084" s="18">
        <f t="shared" si="403"/>
        <v>100</v>
      </c>
      <c r="N1084" s="4">
        <f t="shared" si="381"/>
        <v>1.64</v>
      </c>
      <c r="O1084" s="4">
        <f t="shared" si="382"/>
        <v>2.35</v>
      </c>
      <c r="P1084" s="4"/>
      <c r="Q1084" s="4"/>
      <c r="R1084" s="1">
        <f t="shared" si="383"/>
        <v>0.6097560975609756</v>
      </c>
      <c r="S1084" s="1">
        <f t="shared" si="384"/>
        <v>0.42553191489361702</v>
      </c>
      <c r="T1084" s="1">
        <f t="shared" si="385"/>
        <v>3.4085213032581496E-2</v>
      </c>
      <c r="U1084" s="1">
        <f t="shared" si="386"/>
        <v>9.2112091333679286E-2</v>
      </c>
      <c r="V1084" s="1">
        <f t="shared" si="387"/>
        <v>0.60311209133367927</v>
      </c>
      <c r="W1084" s="1"/>
      <c r="X1084" s="17">
        <f t="shared" si="388"/>
        <v>658.06657563218641</v>
      </c>
      <c r="Y1084" s="18">
        <f t="shared" si="389"/>
        <v>1377.3404079490135</v>
      </c>
      <c r="Z1084" s="2">
        <f t="shared" si="390"/>
        <v>625.16324685057702</v>
      </c>
      <c r="AA1084" s="18">
        <f t="shared" si="391"/>
        <v>1308.4733875515628</v>
      </c>
      <c r="AB1084" s="2">
        <f t="shared" si="392"/>
        <v>-159.95821971905113</v>
      </c>
      <c r="AC1084" s="2">
        <f t="shared" si="393"/>
        <v>130.84733875515627</v>
      </c>
      <c r="AD1084" s="2">
        <f t="shared" si="394"/>
        <v>-1000</v>
      </c>
      <c r="AE1084" s="2">
        <f t="shared" si="395"/>
        <v>1308.4733875515628</v>
      </c>
      <c r="AF1084" s="5">
        <f t="shared" si="396"/>
        <v>-1</v>
      </c>
      <c r="AG1084" s="5">
        <f t="shared" si="397"/>
        <v>1.35</v>
      </c>
      <c r="AH1084" s="3">
        <f t="shared" si="398"/>
        <v>201909</v>
      </c>
      <c r="AI1084" s="21">
        <v>2.35</v>
      </c>
      <c r="AJ1084" s="21">
        <v>1.64</v>
      </c>
      <c r="AK1084" s="21">
        <v>2</v>
      </c>
      <c r="AL1084" s="21">
        <v>1.83</v>
      </c>
      <c r="AO1084">
        <f t="shared" si="399"/>
        <v>-130</v>
      </c>
      <c r="AP1084">
        <f>IF(E1084&lt;F1084,G1084,H1084)</f>
        <v>10</v>
      </c>
      <c r="AQ1084">
        <f>IF(E1084&lt;F1084,H1084,G1084)</f>
        <v>13</v>
      </c>
    </row>
    <row r="1085" spans="2:43" x14ac:dyDescent="0.25">
      <c r="B1085" s="24">
        <v>43723</v>
      </c>
      <c r="C1085" s="20" t="s">
        <v>33</v>
      </c>
      <c r="D1085" s="20" t="s">
        <v>29</v>
      </c>
      <c r="E1085" s="2">
        <v>-166.66666666666663</v>
      </c>
      <c r="F1085" s="2">
        <v>145.00000000000003</v>
      </c>
      <c r="G1085">
        <v>21</v>
      </c>
      <c r="H1085">
        <v>16</v>
      </c>
      <c r="I1085" s="9"/>
      <c r="J1085" s="2" t="str">
        <f t="shared" si="400"/>
        <v>Green Bay Packers</v>
      </c>
      <c r="K1085" s="2" t="str">
        <f t="shared" si="401"/>
        <v>Minnesota Vikings</v>
      </c>
      <c r="L1085" s="17">
        <f t="shared" si="402"/>
        <v>-166.66666666666663</v>
      </c>
      <c r="M1085" s="18">
        <f t="shared" si="403"/>
        <v>145.00000000000003</v>
      </c>
      <c r="N1085" s="4">
        <f t="shared" si="381"/>
        <v>1.62</v>
      </c>
      <c r="O1085" s="4">
        <f t="shared" si="382"/>
        <v>2.4</v>
      </c>
      <c r="P1085" s="4"/>
      <c r="Q1085" s="4"/>
      <c r="R1085" s="1">
        <f t="shared" si="383"/>
        <v>0.61728395061728392</v>
      </c>
      <c r="S1085" s="1">
        <f t="shared" si="384"/>
        <v>0.41666666666666669</v>
      </c>
      <c r="T1085" s="1">
        <f t="shared" si="385"/>
        <v>3.2835820895522283E-2</v>
      </c>
      <c r="U1085" s="1">
        <f t="shared" si="386"/>
        <v>0.10030864197530862</v>
      </c>
      <c r="V1085" s="1">
        <f t="shared" si="387"/>
        <v>0.61130864197530865</v>
      </c>
      <c r="W1085" s="1"/>
      <c r="X1085" s="17">
        <f t="shared" si="388"/>
        <v>635.83488165441463</v>
      </c>
      <c r="Y1085" s="18">
        <f t="shared" si="389"/>
        <v>1423.7849094482656</v>
      </c>
      <c r="Z1085" s="2">
        <f t="shared" si="390"/>
        <v>604.04313757169382</v>
      </c>
      <c r="AA1085" s="18">
        <f t="shared" si="391"/>
        <v>1352.5956639758522</v>
      </c>
      <c r="AB1085" s="2">
        <f t="shared" si="392"/>
        <v>-165.55109027810289</v>
      </c>
      <c r="AC1085" s="2">
        <f t="shared" si="393"/>
        <v>135.25956639758522</v>
      </c>
      <c r="AD1085" s="2">
        <f t="shared" si="394"/>
        <v>604.04313757169382</v>
      </c>
      <c r="AE1085" s="2">
        <f t="shared" si="395"/>
        <v>-1000</v>
      </c>
      <c r="AF1085" s="5">
        <f t="shared" si="396"/>
        <v>0.62000000000000011</v>
      </c>
      <c r="AG1085" s="5">
        <f t="shared" si="397"/>
        <v>-1</v>
      </c>
      <c r="AH1085" s="3">
        <f t="shared" si="398"/>
        <v>201909</v>
      </c>
      <c r="AI1085" s="21">
        <v>1.62</v>
      </c>
      <c r="AJ1085" s="21">
        <v>2.4</v>
      </c>
      <c r="AK1085" s="21">
        <v>1.6</v>
      </c>
      <c r="AL1085" s="21">
        <v>2.4500000000000002</v>
      </c>
      <c r="AO1085">
        <f t="shared" si="399"/>
        <v>-170</v>
      </c>
      <c r="AP1085">
        <f>IF(E1085&lt;F1085,G1085,H1085)</f>
        <v>21</v>
      </c>
      <c r="AQ1085">
        <f>IF(E1085&lt;F1085,H1085,G1085)</f>
        <v>16</v>
      </c>
    </row>
    <row r="1086" spans="2:43" x14ac:dyDescent="0.25">
      <c r="B1086" s="24">
        <v>43723</v>
      </c>
      <c r="C1086" s="20" t="s">
        <v>40</v>
      </c>
      <c r="D1086" s="20" t="s">
        <v>26</v>
      </c>
      <c r="E1086" s="2">
        <v>-370.37037037037032</v>
      </c>
      <c r="F1086" s="2">
        <v>280</v>
      </c>
      <c r="G1086">
        <v>13</v>
      </c>
      <c r="H1086">
        <v>12</v>
      </c>
      <c r="I1086" s="9"/>
      <c r="J1086" s="2" t="str">
        <f t="shared" si="400"/>
        <v>Houston Texans</v>
      </c>
      <c r="K1086" s="2" t="str">
        <f t="shared" si="401"/>
        <v>Jacksonville Jaguars</v>
      </c>
      <c r="L1086" s="17">
        <f t="shared" si="402"/>
        <v>-370.37037037037032</v>
      </c>
      <c r="M1086" s="18">
        <f t="shared" si="403"/>
        <v>280</v>
      </c>
      <c r="N1086" s="4">
        <f t="shared" si="381"/>
        <v>1.23</v>
      </c>
      <c r="O1086" s="4">
        <f t="shared" si="382"/>
        <v>4.25</v>
      </c>
      <c r="P1086" s="4"/>
      <c r="Q1086" s="4"/>
      <c r="R1086" s="1">
        <f t="shared" si="383"/>
        <v>0.81300813008130079</v>
      </c>
      <c r="S1086" s="1">
        <f t="shared" si="384"/>
        <v>0.23529411764705882</v>
      </c>
      <c r="T1086" s="1">
        <f t="shared" si="385"/>
        <v>4.6076642335766471E-2</v>
      </c>
      <c r="U1086" s="1">
        <f t="shared" si="386"/>
        <v>0.28885700621712096</v>
      </c>
      <c r="V1086" s="1">
        <f t="shared" si="387"/>
        <v>0.79985700621712097</v>
      </c>
      <c r="W1086" s="1"/>
      <c r="X1086" s="17">
        <f t="shared" si="388"/>
        <v>250.2234677288684</v>
      </c>
      <c r="Y1086" s="18">
        <f t="shared" si="389"/>
        <v>3342.2645955042926</v>
      </c>
      <c r="Z1086" s="2">
        <f t="shared" si="390"/>
        <v>237.71229434242497</v>
      </c>
      <c r="AA1086" s="18">
        <f t="shared" si="391"/>
        <v>3175.151365729078</v>
      </c>
      <c r="AB1086" s="2">
        <f t="shared" si="392"/>
        <v>-420.67660100049278</v>
      </c>
      <c r="AC1086" s="2">
        <f t="shared" si="393"/>
        <v>317.51513657290781</v>
      </c>
      <c r="AD1086" s="2">
        <f t="shared" si="394"/>
        <v>237.71229434242497</v>
      </c>
      <c r="AE1086" s="2">
        <f t="shared" si="395"/>
        <v>-1000</v>
      </c>
      <c r="AF1086" s="5">
        <f t="shared" si="396"/>
        <v>0.22999999999999998</v>
      </c>
      <c r="AG1086" s="5">
        <f t="shared" si="397"/>
        <v>-1</v>
      </c>
      <c r="AH1086" s="3">
        <f t="shared" si="398"/>
        <v>201909</v>
      </c>
      <c r="AI1086" s="21">
        <v>1.23</v>
      </c>
      <c r="AJ1086" s="21">
        <v>4.25</v>
      </c>
      <c r="AK1086" s="21">
        <v>1.27</v>
      </c>
      <c r="AL1086" s="21">
        <v>3.8</v>
      </c>
      <c r="AO1086">
        <f t="shared" si="399"/>
        <v>-400</v>
      </c>
      <c r="AP1086">
        <f>IF(E1086&lt;F1086,G1086,H1086)</f>
        <v>13</v>
      </c>
      <c r="AQ1086">
        <f>IF(E1086&lt;F1086,H1086,G1086)</f>
        <v>12</v>
      </c>
    </row>
    <row r="1087" spans="2:43" x14ac:dyDescent="0.25">
      <c r="B1087" s="24">
        <v>43723</v>
      </c>
      <c r="C1087" s="20" t="s">
        <v>30</v>
      </c>
      <c r="D1087" s="20" t="s">
        <v>36</v>
      </c>
      <c r="E1087" s="2">
        <v>1000</v>
      </c>
      <c r="F1087" s="2">
        <v>-1999.9999999999982</v>
      </c>
      <c r="G1087">
        <v>0</v>
      </c>
      <c r="H1087">
        <v>43</v>
      </c>
      <c r="I1087" s="9"/>
      <c r="J1087" s="2" t="str">
        <f t="shared" si="400"/>
        <v>New England Patriots</v>
      </c>
      <c r="K1087" s="2" t="str">
        <f t="shared" si="401"/>
        <v>Miami Dolphins</v>
      </c>
      <c r="L1087" s="17">
        <f t="shared" si="402"/>
        <v>-1999.9999999999982</v>
      </c>
      <c r="M1087" s="18">
        <f t="shared" si="403"/>
        <v>1000</v>
      </c>
      <c r="N1087" s="4">
        <f t="shared" si="381"/>
        <v>1.06</v>
      </c>
      <c r="O1087" s="4">
        <f t="shared" si="382"/>
        <v>10</v>
      </c>
      <c r="P1087" s="4"/>
      <c r="Q1087" s="4"/>
      <c r="R1087" s="1">
        <f t="shared" si="383"/>
        <v>0.94339622641509424</v>
      </c>
      <c r="S1087" s="1">
        <f t="shared" si="384"/>
        <v>0.1</v>
      </c>
      <c r="T1087" s="1">
        <f t="shared" si="385"/>
        <v>4.1591320072332683E-2</v>
      </c>
      <c r="U1087" s="1">
        <f t="shared" si="386"/>
        <v>0.42169811320754713</v>
      </c>
      <c r="V1087" s="1">
        <f t="shared" si="387"/>
        <v>0.93269811320754714</v>
      </c>
      <c r="W1087" s="1"/>
      <c r="X1087" s="17">
        <f t="shared" si="388"/>
        <v>72.158274836647607</v>
      </c>
      <c r="Y1087" s="18">
        <f t="shared" si="389"/>
        <v>8490.4619756418233</v>
      </c>
      <c r="Z1087" s="2">
        <f t="shared" si="390"/>
        <v>68.55036109481523</v>
      </c>
      <c r="AA1087" s="18">
        <f t="shared" si="391"/>
        <v>8065.9388768597319</v>
      </c>
      <c r="AB1087" s="2">
        <f t="shared" si="392"/>
        <v>-1458.781520664571</v>
      </c>
      <c r="AC1087" s="2">
        <f t="shared" si="393"/>
        <v>806.59388768597319</v>
      </c>
      <c r="AD1087" s="2">
        <f t="shared" si="394"/>
        <v>68.55036109481523</v>
      </c>
      <c r="AE1087" s="2">
        <f t="shared" si="395"/>
        <v>-1000</v>
      </c>
      <c r="AF1087" s="5">
        <f t="shared" si="396"/>
        <v>6.0000000000000053E-2</v>
      </c>
      <c r="AG1087" s="5">
        <f t="shared" si="397"/>
        <v>-1</v>
      </c>
      <c r="AH1087" s="3">
        <f t="shared" si="398"/>
        <v>201909</v>
      </c>
      <c r="AI1087" s="21">
        <v>10</v>
      </c>
      <c r="AJ1087" s="21">
        <v>1.06</v>
      </c>
      <c r="AK1087" s="21">
        <v>11</v>
      </c>
      <c r="AL1087" s="21">
        <v>1.05</v>
      </c>
      <c r="AO1087">
        <f t="shared" si="399"/>
        <v>-2000</v>
      </c>
      <c r="AP1087">
        <f>IF(E1087&lt;F1087,G1087,H1087)</f>
        <v>43</v>
      </c>
      <c r="AQ1087">
        <f>IF(E1087&lt;F1087,H1087,G1087)</f>
        <v>0</v>
      </c>
    </row>
    <row r="1088" spans="2:43" x14ac:dyDescent="0.25">
      <c r="B1088" s="24">
        <v>43723</v>
      </c>
      <c r="C1088" s="20" t="s">
        <v>25</v>
      </c>
      <c r="D1088" s="20" t="s">
        <v>24</v>
      </c>
      <c r="E1088" s="2">
        <v>100</v>
      </c>
      <c r="F1088" s="2">
        <v>-120.48192771084337</v>
      </c>
      <c r="G1088">
        <v>14</v>
      </c>
      <c r="H1088">
        <v>28</v>
      </c>
      <c r="I1088" s="9"/>
      <c r="J1088" s="2" t="str">
        <f t="shared" si="400"/>
        <v>Buffalo Bills</v>
      </c>
      <c r="K1088" s="2" t="str">
        <f t="shared" si="401"/>
        <v>New York Giants</v>
      </c>
      <c r="L1088" s="17">
        <f t="shared" si="402"/>
        <v>-120.48192771084337</v>
      </c>
      <c r="M1088" s="18">
        <f t="shared" si="403"/>
        <v>100</v>
      </c>
      <c r="N1088" s="4">
        <f t="shared" si="381"/>
        <v>1.76</v>
      </c>
      <c r="O1088" s="4">
        <f t="shared" si="382"/>
        <v>2.1</v>
      </c>
      <c r="P1088" s="4"/>
      <c r="Q1088" s="4"/>
      <c r="R1088" s="1">
        <f t="shared" si="383"/>
        <v>0.56818181818181823</v>
      </c>
      <c r="S1088" s="1">
        <f t="shared" si="384"/>
        <v>0.47619047619047616</v>
      </c>
      <c r="T1088" s="1">
        <f t="shared" si="385"/>
        <v>4.2487046632124437E-2</v>
      </c>
      <c r="U1088" s="1">
        <f t="shared" si="386"/>
        <v>4.5995670995671034E-2</v>
      </c>
      <c r="V1088" s="1">
        <f t="shared" si="387"/>
        <v>0.55699567099567104</v>
      </c>
      <c r="W1088" s="1"/>
      <c r="X1088" s="17">
        <f t="shared" si="388"/>
        <v>795.34608987611307</v>
      </c>
      <c r="Y1088" s="18">
        <f t="shared" si="389"/>
        <v>1144.9859022934511</v>
      </c>
      <c r="Z1088" s="2">
        <f t="shared" si="390"/>
        <v>755.57878538230739</v>
      </c>
      <c r="AA1088" s="18">
        <f t="shared" si="391"/>
        <v>1087.7366071787785</v>
      </c>
      <c r="AB1088" s="2">
        <f t="shared" si="392"/>
        <v>-132.3488720628942</v>
      </c>
      <c r="AC1088" s="2">
        <f t="shared" si="393"/>
        <v>108.77366071787785</v>
      </c>
      <c r="AD1088" s="2">
        <f t="shared" si="394"/>
        <v>755.57878538230739</v>
      </c>
      <c r="AE1088" s="2">
        <f t="shared" si="395"/>
        <v>-1000</v>
      </c>
      <c r="AF1088" s="5">
        <f t="shared" si="396"/>
        <v>0.76</v>
      </c>
      <c r="AG1088" s="5">
        <f t="shared" si="397"/>
        <v>-1</v>
      </c>
      <c r="AH1088" s="3">
        <f t="shared" si="398"/>
        <v>201909</v>
      </c>
      <c r="AI1088" s="21">
        <v>2.1</v>
      </c>
      <c r="AJ1088" s="21">
        <v>1.76</v>
      </c>
      <c r="AK1088" s="21">
        <v>2</v>
      </c>
      <c r="AL1088" s="21">
        <v>1.83</v>
      </c>
      <c r="AO1088">
        <f t="shared" si="399"/>
        <v>-130</v>
      </c>
      <c r="AP1088">
        <f>IF(E1088&lt;F1088,G1088,H1088)</f>
        <v>28</v>
      </c>
      <c r="AQ1088">
        <f>IF(E1088&lt;F1088,H1088,G1088)</f>
        <v>14</v>
      </c>
    </row>
    <row r="1089" spans="2:43" x14ac:dyDescent="0.25">
      <c r="B1089" s="24">
        <v>43723</v>
      </c>
      <c r="C1089" s="20" t="s">
        <v>45</v>
      </c>
      <c r="D1089" s="20" t="s">
        <v>32</v>
      </c>
      <c r="E1089" s="2">
        <v>-200</v>
      </c>
      <c r="F1089" s="2">
        <v>170.00000000000003</v>
      </c>
      <c r="G1089">
        <v>26</v>
      </c>
      <c r="H1089">
        <v>28</v>
      </c>
      <c r="I1089" s="9"/>
      <c r="J1089" s="2" t="str">
        <f t="shared" si="400"/>
        <v>Pittsburgh Steelers</v>
      </c>
      <c r="K1089" s="2" t="str">
        <f t="shared" si="401"/>
        <v>Seattle Seahawks</v>
      </c>
      <c r="L1089" s="17">
        <f t="shared" si="402"/>
        <v>-200</v>
      </c>
      <c r="M1089" s="18">
        <f t="shared" si="403"/>
        <v>170.00000000000003</v>
      </c>
      <c r="N1089" s="4">
        <f t="shared" si="381"/>
        <v>1.52</v>
      </c>
      <c r="O1089" s="4">
        <f t="shared" si="382"/>
        <v>2.67</v>
      </c>
      <c r="P1089" s="4"/>
      <c r="Q1089" s="4"/>
      <c r="R1089" s="1">
        <f t="shared" si="383"/>
        <v>0.65789473684210531</v>
      </c>
      <c r="S1089" s="1">
        <f t="shared" si="384"/>
        <v>0.37453183520599254</v>
      </c>
      <c r="T1089" s="1">
        <f t="shared" si="385"/>
        <v>3.1408114558472477E-2</v>
      </c>
      <c r="U1089" s="1">
        <f t="shared" si="386"/>
        <v>0.14168145081805639</v>
      </c>
      <c r="V1089" s="1">
        <f t="shared" si="387"/>
        <v>0.6526814508180564</v>
      </c>
      <c r="W1089" s="1"/>
      <c r="X1089" s="17">
        <f t="shared" si="388"/>
        <v>532.14098354813416</v>
      </c>
      <c r="Y1089" s="18">
        <f t="shared" si="389"/>
        <v>1687.6788921698521</v>
      </c>
      <c r="Z1089" s="2">
        <f t="shared" si="390"/>
        <v>505.53393437072742</v>
      </c>
      <c r="AA1089" s="18">
        <f t="shared" si="391"/>
        <v>1603.2949475613595</v>
      </c>
      <c r="AB1089" s="2">
        <f t="shared" si="392"/>
        <v>-197.81065760595641</v>
      </c>
      <c r="AC1089" s="2">
        <f t="shared" si="393"/>
        <v>160.32949475613594</v>
      </c>
      <c r="AD1089" s="2">
        <f t="shared" si="394"/>
        <v>-1000</v>
      </c>
      <c r="AE1089" s="2">
        <f t="shared" si="395"/>
        <v>1603.2949475613595</v>
      </c>
      <c r="AF1089" s="5">
        <f t="shared" si="396"/>
        <v>-1</v>
      </c>
      <c r="AG1089" s="5">
        <f t="shared" si="397"/>
        <v>1.67</v>
      </c>
      <c r="AH1089" s="3">
        <f t="shared" si="398"/>
        <v>201909</v>
      </c>
      <c r="AI1089" s="21">
        <v>1.52</v>
      </c>
      <c r="AJ1089" s="21">
        <v>2.67</v>
      </c>
      <c r="AK1089" s="21">
        <v>1.5</v>
      </c>
      <c r="AL1089" s="21">
        <v>2.7</v>
      </c>
      <c r="AO1089">
        <f t="shared" si="399"/>
        <v>-200</v>
      </c>
      <c r="AP1089">
        <f>IF(E1089&lt;F1089,G1089,H1089)</f>
        <v>26</v>
      </c>
      <c r="AQ1089">
        <f>IF(E1089&lt;F1089,H1089,G1089)</f>
        <v>28</v>
      </c>
    </row>
    <row r="1090" spans="2:43" x14ac:dyDescent="0.25">
      <c r="B1090" s="24">
        <v>43723</v>
      </c>
      <c r="C1090" s="20" t="s">
        <v>41</v>
      </c>
      <c r="D1090" s="20" t="s">
        <v>39</v>
      </c>
      <c r="E1090" s="2">
        <v>-185.18518518518516</v>
      </c>
      <c r="F1090" s="2">
        <v>165</v>
      </c>
      <c r="G1090">
        <v>17</v>
      </c>
      <c r="H1090">
        <v>19</v>
      </c>
      <c r="I1090" s="9"/>
      <c r="J1090" s="2" t="str">
        <f t="shared" si="400"/>
        <v>Tennessee Titans</v>
      </c>
      <c r="K1090" s="2" t="str">
        <f t="shared" si="401"/>
        <v>Indianapolis Colts</v>
      </c>
      <c r="L1090" s="17">
        <f t="shared" si="402"/>
        <v>-185.18518518518516</v>
      </c>
      <c r="M1090" s="18">
        <f t="shared" si="403"/>
        <v>165</v>
      </c>
      <c r="N1090" s="4">
        <f t="shared" si="381"/>
        <v>1.62</v>
      </c>
      <c r="O1090" s="4">
        <f t="shared" si="382"/>
        <v>2.4</v>
      </c>
      <c r="P1090" s="4"/>
      <c r="Q1090" s="4"/>
      <c r="R1090" s="1">
        <f t="shared" si="383"/>
        <v>0.61728395061728392</v>
      </c>
      <c r="S1090" s="1">
        <f t="shared" si="384"/>
        <v>0.41666666666666669</v>
      </c>
      <c r="T1090" s="1">
        <f t="shared" si="385"/>
        <v>3.2835820895522283E-2</v>
      </c>
      <c r="U1090" s="1">
        <f t="shared" si="386"/>
        <v>0.10030864197530862</v>
      </c>
      <c r="V1090" s="1">
        <f t="shared" si="387"/>
        <v>0.61130864197530865</v>
      </c>
      <c r="W1090" s="1"/>
      <c r="X1090" s="17">
        <f t="shared" si="388"/>
        <v>635.83488165441463</v>
      </c>
      <c r="Y1090" s="18">
        <f t="shared" si="389"/>
        <v>1423.7849094482656</v>
      </c>
      <c r="Z1090" s="2">
        <f t="shared" si="390"/>
        <v>604.04313757169382</v>
      </c>
      <c r="AA1090" s="18">
        <f t="shared" si="391"/>
        <v>1352.5956639758522</v>
      </c>
      <c r="AB1090" s="2">
        <f t="shared" si="392"/>
        <v>-165.55109027810289</v>
      </c>
      <c r="AC1090" s="2">
        <f t="shared" si="393"/>
        <v>135.25956639758522</v>
      </c>
      <c r="AD1090" s="2">
        <f t="shared" si="394"/>
        <v>-1000</v>
      </c>
      <c r="AE1090" s="2">
        <f t="shared" si="395"/>
        <v>1352.5956639758522</v>
      </c>
      <c r="AF1090" s="5">
        <f t="shared" si="396"/>
        <v>-1</v>
      </c>
      <c r="AG1090" s="5">
        <f t="shared" si="397"/>
        <v>1.4</v>
      </c>
      <c r="AH1090" s="3">
        <f t="shared" si="398"/>
        <v>201909</v>
      </c>
      <c r="AI1090" s="21">
        <v>1.62</v>
      </c>
      <c r="AJ1090" s="21">
        <v>2.4</v>
      </c>
      <c r="AK1090" s="21">
        <v>1.54</v>
      </c>
      <c r="AL1090" s="21">
        <v>2.65</v>
      </c>
      <c r="AO1090">
        <f t="shared" si="399"/>
        <v>-190</v>
      </c>
      <c r="AP1090">
        <f>IF(E1090&lt;F1090,G1090,H1090)</f>
        <v>17</v>
      </c>
      <c r="AQ1090">
        <f>IF(E1090&lt;F1090,H1090,G1090)</f>
        <v>19</v>
      </c>
    </row>
    <row r="1091" spans="2:43" x14ac:dyDescent="0.25">
      <c r="B1091" s="24">
        <v>43723</v>
      </c>
      <c r="C1091" s="20" t="s">
        <v>53</v>
      </c>
      <c r="D1091" s="20" t="s">
        <v>23</v>
      </c>
      <c r="E1091" s="2">
        <v>225</v>
      </c>
      <c r="F1091" s="2">
        <v>-277.77777777777771</v>
      </c>
      <c r="G1091">
        <v>21</v>
      </c>
      <c r="H1091">
        <v>31</v>
      </c>
      <c r="I1091" s="9"/>
      <c r="J1091" s="2" t="str">
        <f t="shared" si="400"/>
        <v>Dallas Cowboys</v>
      </c>
      <c r="K1091" s="2" t="str">
        <f t="shared" si="401"/>
        <v>Washington Redskins</v>
      </c>
      <c r="L1091" s="17">
        <f t="shared" si="402"/>
        <v>-277.77777777777771</v>
      </c>
      <c r="M1091" s="18">
        <f t="shared" si="403"/>
        <v>225</v>
      </c>
      <c r="N1091" s="4">
        <f t="shared" si="381"/>
        <v>1.43</v>
      </c>
      <c r="O1091" s="4">
        <f t="shared" si="382"/>
        <v>2.9</v>
      </c>
      <c r="P1091" s="4"/>
      <c r="Q1091" s="4"/>
      <c r="R1091" s="1">
        <f t="shared" si="383"/>
        <v>0.69930069930069938</v>
      </c>
      <c r="S1091" s="1">
        <f t="shared" si="384"/>
        <v>0.34482758620689657</v>
      </c>
      <c r="T1091" s="1">
        <f t="shared" si="385"/>
        <v>4.2263279445727608E-2</v>
      </c>
      <c r="U1091" s="1">
        <f t="shared" si="386"/>
        <v>0.1772365565469014</v>
      </c>
      <c r="V1091" s="1">
        <f t="shared" si="387"/>
        <v>0.68823655654690141</v>
      </c>
      <c r="W1091" s="1"/>
      <c r="X1091" s="17">
        <f t="shared" si="388"/>
        <v>452.98878777569371</v>
      </c>
      <c r="Y1091" s="18">
        <f t="shared" si="389"/>
        <v>1963.0773393846457</v>
      </c>
      <c r="Z1091" s="2">
        <f t="shared" si="390"/>
        <v>430.33934838690902</v>
      </c>
      <c r="AA1091" s="18">
        <f t="shared" si="391"/>
        <v>1864.9234724154132</v>
      </c>
      <c r="AB1091" s="2">
        <f t="shared" si="392"/>
        <v>-232.37475349358971</v>
      </c>
      <c r="AC1091" s="2">
        <f t="shared" si="393"/>
        <v>186.49234724154132</v>
      </c>
      <c r="AD1091" s="2">
        <f t="shared" si="394"/>
        <v>430.33934838690902</v>
      </c>
      <c r="AE1091" s="2">
        <f t="shared" si="395"/>
        <v>-1000</v>
      </c>
      <c r="AF1091" s="5">
        <f t="shared" si="396"/>
        <v>0.42999999999999994</v>
      </c>
      <c r="AG1091" s="5">
        <f t="shared" si="397"/>
        <v>-1</v>
      </c>
      <c r="AH1091" s="3">
        <f t="shared" si="398"/>
        <v>201909</v>
      </c>
      <c r="AI1091" s="21">
        <v>2.9</v>
      </c>
      <c r="AJ1091" s="21">
        <v>1.43</v>
      </c>
      <c r="AK1091" s="21">
        <v>3.25</v>
      </c>
      <c r="AL1091" s="21">
        <v>1.36</v>
      </c>
      <c r="AO1091">
        <f t="shared" si="399"/>
        <v>-300</v>
      </c>
      <c r="AP1091">
        <f>IF(E1091&lt;F1091,G1091,H1091)</f>
        <v>31</v>
      </c>
      <c r="AQ1091">
        <f>IF(E1091&lt;F1091,H1091,G1091)</f>
        <v>21</v>
      </c>
    </row>
    <row r="1092" spans="2:43" x14ac:dyDescent="0.25">
      <c r="B1092" s="24">
        <v>43720</v>
      </c>
      <c r="C1092" s="20" t="s">
        <v>44</v>
      </c>
      <c r="D1092" s="20" t="s">
        <v>27</v>
      </c>
      <c r="E1092" s="2">
        <v>-285.71428571428567</v>
      </c>
      <c r="F1092" s="2">
        <v>229.99999999999997</v>
      </c>
      <c r="G1092">
        <v>14</v>
      </c>
      <c r="H1092">
        <v>20</v>
      </c>
      <c r="I1092" s="9"/>
      <c r="J1092" s="2" t="str">
        <f t="shared" si="400"/>
        <v>Carolina Panthers</v>
      </c>
      <c r="K1092" s="2" t="str">
        <f t="shared" si="401"/>
        <v>Tampa Bay Buccaneers</v>
      </c>
      <c r="L1092" s="17">
        <f t="shared" si="402"/>
        <v>-285.71428571428567</v>
      </c>
      <c r="M1092" s="18">
        <f t="shared" si="403"/>
        <v>229.99999999999997</v>
      </c>
      <c r="N1092" s="4">
        <f t="shared" si="381"/>
        <v>1.33</v>
      </c>
      <c r="O1092" s="4">
        <f t="shared" si="382"/>
        <v>3.4</v>
      </c>
      <c r="P1092" s="4"/>
      <c r="Q1092" s="4"/>
      <c r="R1092" s="1">
        <f t="shared" si="383"/>
        <v>0.75187969924812026</v>
      </c>
      <c r="S1092" s="1">
        <f t="shared" si="384"/>
        <v>0.29411764705882354</v>
      </c>
      <c r="T1092" s="1">
        <f t="shared" si="385"/>
        <v>4.3974630021141659E-2</v>
      </c>
      <c r="U1092" s="1">
        <f t="shared" si="386"/>
        <v>0.22888102609464836</v>
      </c>
      <c r="V1092" s="1">
        <f t="shared" si="387"/>
        <v>0.73988102609464834</v>
      </c>
      <c r="W1092" s="1"/>
      <c r="X1092" s="17">
        <f t="shared" si="388"/>
        <v>351.56865054149432</v>
      </c>
      <c r="Y1092" s="18">
        <f t="shared" si="389"/>
        <v>2476.6314971810075</v>
      </c>
      <c r="Z1092" s="2">
        <f t="shared" si="390"/>
        <v>333.99021801441961</v>
      </c>
      <c r="AA1092" s="18">
        <f t="shared" si="391"/>
        <v>2352.7999223219572</v>
      </c>
      <c r="AB1092" s="2">
        <f t="shared" si="392"/>
        <v>-299.40996653884821</v>
      </c>
      <c r="AC1092" s="2">
        <f t="shared" si="393"/>
        <v>235.27999223219572</v>
      </c>
      <c r="AD1092" s="2">
        <f t="shared" si="394"/>
        <v>-1000</v>
      </c>
      <c r="AE1092" s="2">
        <f t="shared" si="395"/>
        <v>2352.7999223219572</v>
      </c>
      <c r="AF1092" s="5">
        <f t="shared" si="396"/>
        <v>-1</v>
      </c>
      <c r="AG1092" s="5">
        <f t="shared" si="397"/>
        <v>2.4</v>
      </c>
      <c r="AH1092" s="3">
        <f t="shared" si="398"/>
        <v>201909</v>
      </c>
      <c r="AI1092" s="21">
        <v>1.33</v>
      </c>
      <c r="AJ1092" s="21">
        <v>3.4</v>
      </c>
      <c r="AK1092" s="21">
        <v>1.35</v>
      </c>
      <c r="AL1092" s="21">
        <v>3.3</v>
      </c>
      <c r="AO1092">
        <f t="shared" si="399"/>
        <v>-300</v>
      </c>
      <c r="AP1092">
        <f>IF(E1092&lt;F1092,G1092,H1092)</f>
        <v>14</v>
      </c>
      <c r="AQ1092">
        <f>IF(E1092&lt;F1092,H1092,G1092)</f>
        <v>20</v>
      </c>
    </row>
    <row r="1093" spans="2:43" x14ac:dyDescent="0.25">
      <c r="B1093" s="24">
        <v>43717</v>
      </c>
      <c r="C1093" s="20" t="s">
        <v>52</v>
      </c>
      <c r="D1093" s="20" t="s">
        <v>38</v>
      </c>
      <c r="E1093" s="2">
        <v>135</v>
      </c>
      <c r="F1093" s="2">
        <v>-156.25000000000003</v>
      </c>
      <c r="G1093">
        <v>24</v>
      </c>
      <c r="H1093">
        <v>16</v>
      </c>
      <c r="I1093" s="9"/>
      <c r="J1093" s="2" t="str">
        <f t="shared" si="400"/>
        <v>Denver Broncos</v>
      </c>
      <c r="K1093" s="2" t="str">
        <f t="shared" si="401"/>
        <v>Oakland Raiders</v>
      </c>
      <c r="L1093" s="17">
        <f t="shared" si="402"/>
        <v>-156.25000000000003</v>
      </c>
      <c r="M1093" s="18">
        <f t="shared" si="403"/>
        <v>135</v>
      </c>
      <c r="N1093" s="4">
        <f t="shared" ref="N1093:N1156" si="404">IF(E1093&lt;0,AI1093,AJ1093)</f>
        <v>1.9</v>
      </c>
      <c r="O1093" s="4">
        <f t="shared" ref="O1093:O1156" si="405">IF(E1093&lt;0,AJ1093,AI1093)</f>
        <v>1.9</v>
      </c>
      <c r="P1093" s="4"/>
      <c r="Q1093" s="4"/>
      <c r="R1093" s="1">
        <f t="shared" ref="R1093:R1156" si="406">1/N1093</f>
        <v>0.52631578947368418</v>
      </c>
      <c r="S1093" s="1">
        <f t="shared" ref="S1093:S1156" si="407">1/O1093</f>
        <v>0.52631578947368418</v>
      </c>
      <c r="T1093" s="1">
        <f t="shared" ref="T1093:T1156" si="408">1-N1093*O1093/(N1093+O1093)</f>
        <v>4.9999999999999933E-2</v>
      </c>
      <c r="U1093" s="1">
        <f t="shared" ref="U1093:U1156" si="409">ABS(R1093-S1093)/2</f>
        <v>0</v>
      </c>
      <c r="V1093" s="1">
        <f t="shared" ref="V1093:V1156" si="410">V$1+IF(N1093&lt;=O1093,U1093,-U1093)</f>
        <v>0.51100000000000001</v>
      </c>
      <c r="W1093" s="1"/>
      <c r="X1093" s="17">
        <f t="shared" ref="X1093:X1156" si="411">(1/V1093-1)*1000</f>
        <v>956.94716242661434</v>
      </c>
      <c r="Y1093" s="18">
        <f t="shared" ref="Y1093:Y1156" si="412">1000000/(X1093+W$1)-X$1</f>
        <v>953.05662164669593</v>
      </c>
      <c r="Z1093" s="2">
        <f t="shared" ref="Z1093:Z1156" si="413">X1093*0.95</f>
        <v>909.09980430528356</v>
      </c>
      <c r="AA1093" s="18">
        <f t="shared" ref="AA1093:AA1156" si="414">Y1093*0.95</f>
        <v>905.40379056436109</v>
      </c>
      <c r="AB1093" s="2">
        <f t="shared" ref="AB1093:AB1156" si="415">IF(Z1093&lt;1000,-100000/Z1093,Z1093/10)</f>
        <v>-109.9989236895921</v>
      </c>
      <c r="AC1093" s="2">
        <f t="shared" ref="AC1093:AC1156" si="416">IF(AA1093&lt;1000,-100000/AA1093,AA1093/10)</f>
        <v>-110.44795818412409</v>
      </c>
      <c r="AD1093" s="2">
        <f t="shared" ref="AD1093:AD1156" si="417">IF(AP1093&gt;AQ1093,Z1093,-1000)</f>
        <v>-1000</v>
      </c>
      <c r="AE1093" s="2">
        <f t="shared" ref="AE1093:AE1156" si="418">IF(AQ1093&gt;AP1093,AA1093,-1000)</f>
        <v>905.40379056436109</v>
      </c>
      <c r="AF1093" s="5">
        <f t="shared" ref="AF1093:AF1156" si="419">IF(AP1093&gt;AQ1093,N1093-1,-1)</f>
        <v>-1</v>
      </c>
      <c r="AG1093" s="5">
        <f t="shared" ref="AG1093:AG1156" si="420">IF(AQ1093&gt;AP1093,O1093-1,-1)</f>
        <v>0.89999999999999991</v>
      </c>
      <c r="AH1093" s="3">
        <f t="shared" ref="AH1093:AH1156" si="421">YEAR(B1093)*100+MONTH(B1093)</f>
        <v>201909</v>
      </c>
      <c r="AI1093" s="21">
        <v>1.9</v>
      </c>
      <c r="AJ1093" s="21">
        <v>1.9</v>
      </c>
      <c r="AK1093" s="21">
        <v>2.35</v>
      </c>
      <c r="AL1093" s="21">
        <v>1.64</v>
      </c>
      <c r="AO1093">
        <f t="shared" ref="AO1093:AO1156" si="422">IF(L1093&lt;-200,INT(L1093/100)*100,INT(L1093/10)*10)</f>
        <v>-160</v>
      </c>
      <c r="AP1093">
        <f>IF(E1093&lt;F1093,G1093,H1093)</f>
        <v>16</v>
      </c>
      <c r="AQ1093">
        <f>IF(E1093&lt;F1093,H1093,G1093)</f>
        <v>24</v>
      </c>
    </row>
    <row r="1094" spans="2:43" x14ac:dyDescent="0.25">
      <c r="B1094" s="24">
        <v>43717</v>
      </c>
      <c r="C1094" s="20" t="s">
        <v>43</v>
      </c>
      <c r="D1094" s="20" t="s">
        <v>40</v>
      </c>
      <c r="E1094" s="2">
        <v>-312.49999999999994</v>
      </c>
      <c r="F1094" s="2">
        <v>250</v>
      </c>
      <c r="G1094">
        <v>30</v>
      </c>
      <c r="H1094">
        <v>28</v>
      </c>
      <c r="I1094" s="9"/>
      <c r="J1094" s="2" t="str">
        <f t="shared" si="400"/>
        <v>New Orleans Saints</v>
      </c>
      <c r="K1094" s="2" t="str">
        <f t="shared" si="401"/>
        <v>Houston Texans</v>
      </c>
      <c r="L1094" s="17">
        <f t="shared" si="402"/>
        <v>-312.49999999999994</v>
      </c>
      <c r="M1094" s="18">
        <f t="shared" si="403"/>
        <v>250</v>
      </c>
      <c r="N1094" s="4">
        <f t="shared" si="404"/>
        <v>1.32</v>
      </c>
      <c r="O1094" s="4">
        <f t="shared" si="405"/>
        <v>3.5</v>
      </c>
      <c r="P1094" s="4"/>
      <c r="Q1094" s="4"/>
      <c r="R1094" s="1">
        <f t="shared" si="406"/>
        <v>0.75757575757575757</v>
      </c>
      <c r="S1094" s="1">
        <f t="shared" si="407"/>
        <v>0.2857142857142857</v>
      </c>
      <c r="T1094" s="1">
        <f t="shared" si="408"/>
        <v>4.1493775933610033E-2</v>
      </c>
      <c r="U1094" s="1">
        <f t="shared" si="409"/>
        <v>0.23593073593073594</v>
      </c>
      <c r="V1094" s="1">
        <f t="shared" si="410"/>
        <v>0.746930735930736</v>
      </c>
      <c r="W1094" s="1"/>
      <c r="X1094" s="17">
        <f t="shared" si="411"/>
        <v>338.81222434088107</v>
      </c>
      <c r="Y1094" s="18">
        <f t="shared" si="412"/>
        <v>2560.4407248682487</v>
      </c>
      <c r="Z1094" s="2">
        <f t="shared" si="413"/>
        <v>321.87161312383699</v>
      </c>
      <c r="AA1094" s="18">
        <f t="shared" si="414"/>
        <v>2432.4186886248362</v>
      </c>
      <c r="AB1094" s="2">
        <f t="shared" si="415"/>
        <v>-310.68288075943485</v>
      </c>
      <c r="AC1094" s="2">
        <f t="shared" si="416"/>
        <v>243.24186886248361</v>
      </c>
      <c r="AD1094" s="2">
        <f t="shared" si="417"/>
        <v>321.87161312383699</v>
      </c>
      <c r="AE1094" s="2">
        <f t="shared" si="418"/>
        <v>-1000</v>
      </c>
      <c r="AF1094" s="5">
        <f t="shared" si="419"/>
        <v>0.32000000000000006</v>
      </c>
      <c r="AG1094" s="5">
        <f t="shared" si="420"/>
        <v>-1</v>
      </c>
      <c r="AH1094" s="3">
        <f t="shared" si="421"/>
        <v>201909</v>
      </c>
      <c r="AI1094" s="21">
        <v>1.32</v>
      </c>
      <c r="AJ1094" s="21">
        <v>3.5</v>
      </c>
      <c r="AK1094" s="21">
        <v>1.32</v>
      </c>
      <c r="AL1094" s="21">
        <v>3.5</v>
      </c>
      <c r="AO1094">
        <f t="shared" si="422"/>
        <v>-400</v>
      </c>
      <c r="AP1094">
        <f>IF(E1094&lt;F1094,G1094,H1094)</f>
        <v>30</v>
      </c>
      <c r="AQ1094">
        <f>IF(E1094&lt;F1094,H1094,G1094)</f>
        <v>28</v>
      </c>
    </row>
    <row r="1095" spans="2:43" x14ac:dyDescent="0.25">
      <c r="B1095" s="24">
        <v>43716</v>
      </c>
      <c r="C1095" s="20" t="s">
        <v>36</v>
      </c>
      <c r="D1095" s="20" t="s">
        <v>45</v>
      </c>
      <c r="E1095" s="2">
        <v>-250.00000000000006</v>
      </c>
      <c r="F1095" s="2">
        <v>204.99999999999997</v>
      </c>
      <c r="G1095">
        <v>33</v>
      </c>
      <c r="H1095">
        <v>3</v>
      </c>
      <c r="I1095" s="9"/>
      <c r="J1095" s="2" t="str">
        <f t="shared" ref="J1095:J1158" si="423">IF(E1095&lt;=F1095,C1095,D1095)</f>
        <v>New England Patriots</v>
      </c>
      <c r="K1095" s="2" t="str">
        <f t="shared" ref="K1095:K1158" si="424">IF(E1095&gt;F1095,C1095,D1095)</f>
        <v>Pittsburgh Steelers</v>
      </c>
      <c r="L1095" s="17">
        <f t="shared" ref="L1095:L1158" si="425">IF(E1095&lt;=F1095,E1095,F1095)</f>
        <v>-250.00000000000006</v>
      </c>
      <c r="M1095" s="18">
        <f t="shared" ref="M1095:M1158" si="426">IF(E1095&gt;F1095,E1095,F1095)</f>
        <v>204.99999999999997</v>
      </c>
      <c r="N1095" s="4">
        <f t="shared" si="404"/>
        <v>1.38</v>
      </c>
      <c r="O1095" s="4">
        <f t="shared" si="405"/>
        <v>3.15</v>
      </c>
      <c r="P1095" s="4"/>
      <c r="Q1095" s="4"/>
      <c r="R1095" s="1">
        <f t="shared" si="406"/>
        <v>0.7246376811594204</v>
      </c>
      <c r="S1095" s="1">
        <f t="shared" si="407"/>
        <v>0.31746031746031744</v>
      </c>
      <c r="T1095" s="1">
        <f t="shared" si="408"/>
        <v>4.039735099337749E-2</v>
      </c>
      <c r="U1095" s="1">
        <f t="shared" si="409"/>
        <v>0.20358868184955148</v>
      </c>
      <c r="V1095" s="1">
        <f t="shared" si="410"/>
        <v>0.71458868184955149</v>
      </c>
      <c r="W1095" s="1"/>
      <c r="X1095" s="17">
        <f t="shared" si="411"/>
        <v>399.40643533805462</v>
      </c>
      <c r="Y1095" s="18">
        <f t="shared" si="412"/>
        <v>2205.1924375584526</v>
      </c>
      <c r="Z1095" s="2">
        <f t="shared" si="413"/>
        <v>379.43611357115185</v>
      </c>
      <c r="AA1095" s="18">
        <f t="shared" si="414"/>
        <v>2094.93281568053</v>
      </c>
      <c r="AB1095" s="2">
        <f t="shared" si="415"/>
        <v>-263.54897813712716</v>
      </c>
      <c r="AC1095" s="2">
        <f t="shared" si="416"/>
        <v>209.49328156805299</v>
      </c>
      <c r="AD1095" s="2">
        <f t="shared" si="417"/>
        <v>379.43611357115185</v>
      </c>
      <c r="AE1095" s="2">
        <f t="shared" si="418"/>
        <v>-1000</v>
      </c>
      <c r="AF1095" s="5">
        <f t="shared" si="419"/>
        <v>0.37999999999999989</v>
      </c>
      <c r="AG1095" s="5">
        <f t="shared" si="420"/>
        <v>-1</v>
      </c>
      <c r="AH1095" s="3">
        <f t="shared" si="421"/>
        <v>201909</v>
      </c>
      <c r="AI1095" s="21">
        <v>1.38</v>
      </c>
      <c r="AJ1095" s="21">
        <v>3.15</v>
      </c>
      <c r="AK1095" s="21">
        <v>1.4</v>
      </c>
      <c r="AL1095" s="21">
        <v>3.05</v>
      </c>
      <c r="AO1095">
        <f t="shared" si="422"/>
        <v>-300</v>
      </c>
      <c r="AP1095">
        <f>IF(E1095&lt;F1095,G1095,H1095)</f>
        <v>33</v>
      </c>
      <c r="AQ1095">
        <f>IF(E1095&lt;F1095,H1095,G1095)</f>
        <v>3</v>
      </c>
    </row>
    <row r="1096" spans="2:43" x14ac:dyDescent="0.25">
      <c r="B1096" s="24">
        <v>43716</v>
      </c>
      <c r="C1096" s="20" t="s">
        <v>48</v>
      </c>
      <c r="D1096" s="20" t="s">
        <v>34</v>
      </c>
      <c r="E1096" s="2">
        <v>129.99999999999997</v>
      </c>
      <c r="F1096" s="2">
        <v>-151.51515151515153</v>
      </c>
      <c r="G1096">
        <v>27</v>
      </c>
      <c r="H1096">
        <v>27</v>
      </c>
      <c r="I1096" s="9"/>
      <c r="J1096" s="2" t="str">
        <f t="shared" si="423"/>
        <v>Detroit Lions</v>
      </c>
      <c r="K1096" s="2" t="str">
        <f t="shared" si="424"/>
        <v>Arizona Cardinals</v>
      </c>
      <c r="L1096" s="17">
        <f t="shared" si="425"/>
        <v>-151.51515151515153</v>
      </c>
      <c r="M1096" s="18">
        <f t="shared" si="426"/>
        <v>129.99999999999997</v>
      </c>
      <c r="N1096" s="4">
        <f t="shared" si="404"/>
        <v>1.74</v>
      </c>
      <c r="O1096" s="4">
        <f t="shared" si="405"/>
        <v>2.15</v>
      </c>
      <c r="P1096" s="4"/>
      <c r="Q1096" s="4"/>
      <c r="R1096" s="1">
        <f t="shared" si="406"/>
        <v>0.57471264367816088</v>
      </c>
      <c r="S1096" s="1">
        <f t="shared" si="407"/>
        <v>0.46511627906976744</v>
      </c>
      <c r="T1096" s="1">
        <f t="shared" si="408"/>
        <v>3.8303341902313659E-2</v>
      </c>
      <c r="U1096" s="1">
        <f t="shared" si="409"/>
        <v>5.4798182304196724E-2</v>
      </c>
      <c r="V1096" s="1">
        <f t="shared" si="410"/>
        <v>0.56579818230419676</v>
      </c>
      <c r="W1096" s="1"/>
      <c r="X1096" s="17">
        <f t="shared" si="411"/>
        <v>767.41465645493759</v>
      </c>
      <c r="Y1096" s="18">
        <f t="shared" si="412"/>
        <v>1185.8985221458363</v>
      </c>
      <c r="Z1096" s="2">
        <f t="shared" si="413"/>
        <v>729.04392363219063</v>
      </c>
      <c r="AA1096" s="18">
        <f t="shared" si="414"/>
        <v>1126.6035960385445</v>
      </c>
      <c r="AB1096" s="2">
        <f t="shared" si="415"/>
        <v>-137.16594673992637</v>
      </c>
      <c r="AC1096" s="2">
        <f t="shared" si="416"/>
        <v>112.66035960385446</v>
      </c>
      <c r="AD1096" s="2">
        <f t="shared" si="417"/>
        <v>-1000</v>
      </c>
      <c r="AE1096" s="2">
        <f t="shared" si="418"/>
        <v>-1000</v>
      </c>
      <c r="AF1096" s="5">
        <f t="shared" si="419"/>
        <v>-1</v>
      </c>
      <c r="AG1096" s="5">
        <f t="shared" si="420"/>
        <v>-1</v>
      </c>
      <c r="AH1096" s="3">
        <f t="shared" si="421"/>
        <v>201909</v>
      </c>
      <c r="AI1096" s="21">
        <v>2.15</v>
      </c>
      <c r="AJ1096" s="21">
        <v>1.74</v>
      </c>
      <c r="AK1096" s="21">
        <v>2.2999999999999998</v>
      </c>
      <c r="AL1096" s="21">
        <v>1.66</v>
      </c>
      <c r="AO1096">
        <f t="shared" si="422"/>
        <v>-160</v>
      </c>
      <c r="AP1096">
        <f>IF(E1096&lt;F1096,G1096,H1096)</f>
        <v>27</v>
      </c>
      <c r="AQ1096">
        <f>IF(E1096&lt;F1096,H1096,G1096)</f>
        <v>27</v>
      </c>
    </row>
    <row r="1097" spans="2:43" x14ac:dyDescent="0.25">
      <c r="B1097" s="24">
        <v>43716</v>
      </c>
      <c r="C1097" s="20" t="s">
        <v>23</v>
      </c>
      <c r="D1097" s="20" t="s">
        <v>25</v>
      </c>
      <c r="E1097" s="2">
        <v>-344.82758620689651</v>
      </c>
      <c r="F1097" s="2">
        <v>270</v>
      </c>
      <c r="G1097">
        <v>35</v>
      </c>
      <c r="H1097">
        <v>17</v>
      </c>
      <c r="I1097" s="9"/>
      <c r="J1097" s="2" t="str">
        <f t="shared" si="423"/>
        <v>Dallas Cowboys</v>
      </c>
      <c r="K1097" s="2" t="str">
        <f t="shared" si="424"/>
        <v>New York Giants</v>
      </c>
      <c r="L1097" s="17">
        <f t="shared" si="425"/>
        <v>-344.82758620689651</v>
      </c>
      <c r="M1097" s="18">
        <f t="shared" si="426"/>
        <v>270</v>
      </c>
      <c r="N1097" s="4">
        <f t="shared" si="404"/>
        <v>1.32</v>
      </c>
      <c r="O1097" s="4">
        <f t="shared" si="405"/>
        <v>3.5</v>
      </c>
      <c r="P1097" s="4"/>
      <c r="Q1097" s="4"/>
      <c r="R1097" s="1">
        <f t="shared" si="406"/>
        <v>0.75757575757575757</v>
      </c>
      <c r="S1097" s="1">
        <f t="shared" si="407"/>
        <v>0.2857142857142857</v>
      </c>
      <c r="T1097" s="1">
        <f t="shared" si="408"/>
        <v>4.1493775933610033E-2</v>
      </c>
      <c r="U1097" s="1">
        <f t="shared" si="409"/>
        <v>0.23593073593073594</v>
      </c>
      <c r="V1097" s="1">
        <f t="shared" si="410"/>
        <v>0.746930735930736</v>
      </c>
      <c r="W1097" s="1"/>
      <c r="X1097" s="17">
        <f t="shared" si="411"/>
        <v>338.81222434088107</v>
      </c>
      <c r="Y1097" s="18">
        <f t="shared" si="412"/>
        <v>2560.4407248682487</v>
      </c>
      <c r="Z1097" s="2">
        <f t="shared" si="413"/>
        <v>321.87161312383699</v>
      </c>
      <c r="AA1097" s="18">
        <f t="shared" si="414"/>
        <v>2432.4186886248362</v>
      </c>
      <c r="AB1097" s="2">
        <f t="shared" si="415"/>
        <v>-310.68288075943485</v>
      </c>
      <c r="AC1097" s="2">
        <f t="shared" si="416"/>
        <v>243.24186886248361</v>
      </c>
      <c r="AD1097" s="2">
        <f t="shared" si="417"/>
        <v>321.87161312383699</v>
      </c>
      <c r="AE1097" s="2">
        <f t="shared" si="418"/>
        <v>-1000</v>
      </c>
      <c r="AF1097" s="5">
        <f t="shared" si="419"/>
        <v>0.32000000000000006</v>
      </c>
      <c r="AG1097" s="5">
        <f t="shared" si="420"/>
        <v>-1</v>
      </c>
      <c r="AH1097" s="3">
        <f t="shared" si="421"/>
        <v>201909</v>
      </c>
      <c r="AI1097" s="21">
        <v>1.32</v>
      </c>
      <c r="AJ1097" s="21">
        <v>3.5</v>
      </c>
      <c r="AK1097" s="21">
        <v>1.29</v>
      </c>
      <c r="AL1097" s="21">
        <v>3.7</v>
      </c>
      <c r="AO1097">
        <f t="shared" si="422"/>
        <v>-400</v>
      </c>
      <c r="AP1097">
        <f>IF(E1097&lt;F1097,G1097,H1097)</f>
        <v>35</v>
      </c>
      <c r="AQ1097">
        <f>IF(E1097&lt;F1097,H1097,G1097)</f>
        <v>17</v>
      </c>
    </row>
    <row r="1098" spans="2:43" x14ac:dyDescent="0.25">
      <c r="B1098" s="24">
        <v>43716</v>
      </c>
      <c r="C1098" s="20" t="s">
        <v>27</v>
      </c>
      <c r="D1098" s="20" t="s">
        <v>22</v>
      </c>
      <c r="E1098" s="2">
        <v>-116.27906976744185</v>
      </c>
      <c r="F1098" s="2">
        <v>-105.26315789473685</v>
      </c>
      <c r="G1098">
        <v>17</v>
      </c>
      <c r="H1098">
        <v>31</v>
      </c>
      <c r="I1098" s="9"/>
      <c r="J1098" s="2" t="str">
        <f t="shared" si="423"/>
        <v>Tampa Bay Buccaneers</v>
      </c>
      <c r="K1098" s="2" t="str">
        <f t="shared" si="424"/>
        <v>San Francisco 49ers</v>
      </c>
      <c r="L1098" s="17">
        <f t="shared" si="425"/>
        <v>-116.27906976744185</v>
      </c>
      <c r="M1098" s="18">
        <f t="shared" si="426"/>
        <v>-105.26315789473685</v>
      </c>
      <c r="N1098" s="4">
        <f t="shared" si="404"/>
        <v>1.86</v>
      </c>
      <c r="O1098" s="4">
        <f t="shared" si="405"/>
        <v>1.95</v>
      </c>
      <c r="P1098" s="4"/>
      <c r="Q1098" s="4"/>
      <c r="R1098" s="1">
        <f t="shared" si="406"/>
        <v>0.5376344086021505</v>
      </c>
      <c r="S1098" s="1">
        <f t="shared" si="407"/>
        <v>0.51282051282051289</v>
      </c>
      <c r="T1098" s="1">
        <f t="shared" si="408"/>
        <v>4.8031496062992063E-2</v>
      </c>
      <c r="U1098" s="1">
        <f t="shared" si="409"/>
        <v>1.2406947890818809E-2</v>
      </c>
      <c r="V1098" s="1">
        <f t="shared" si="410"/>
        <v>0.52340694789081876</v>
      </c>
      <c r="W1098" s="1"/>
      <c r="X1098" s="17">
        <f t="shared" si="411"/>
        <v>910.55927711643062</v>
      </c>
      <c r="Y1098" s="18">
        <f t="shared" si="412"/>
        <v>1001.5075521192962</v>
      </c>
      <c r="Z1098" s="2">
        <f t="shared" si="413"/>
        <v>865.03131326060907</v>
      </c>
      <c r="AA1098" s="18">
        <f t="shared" si="414"/>
        <v>951.43217451333135</v>
      </c>
      <c r="AB1098" s="2">
        <f t="shared" si="415"/>
        <v>-115.60275156174939</v>
      </c>
      <c r="AC1098" s="2">
        <f t="shared" si="416"/>
        <v>-105.10470707084419</v>
      </c>
      <c r="AD1098" s="2">
        <f t="shared" si="417"/>
        <v>-1000</v>
      </c>
      <c r="AE1098" s="2">
        <f t="shared" si="418"/>
        <v>951.43217451333135</v>
      </c>
      <c r="AF1098" s="5">
        <f t="shared" si="419"/>
        <v>-1</v>
      </c>
      <c r="AG1098" s="5">
        <f t="shared" si="420"/>
        <v>0.95</v>
      </c>
      <c r="AH1098" s="3">
        <f t="shared" si="421"/>
        <v>201909</v>
      </c>
      <c r="AI1098" s="21">
        <v>1.86</v>
      </c>
      <c r="AJ1098" s="21">
        <v>1.95</v>
      </c>
      <c r="AK1098" s="21">
        <v>1.86</v>
      </c>
      <c r="AL1098" s="21">
        <v>1.95</v>
      </c>
      <c r="AO1098">
        <f t="shared" si="422"/>
        <v>-120</v>
      </c>
      <c r="AP1098">
        <f>IF(E1098&lt;F1098,G1098,H1098)</f>
        <v>17</v>
      </c>
      <c r="AQ1098">
        <f>IF(E1098&lt;F1098,H1098,G1098)</f>
        <v>31</v>
      </c>
    </row>
    <row r="1099" spans="2:43" x14ac:dyDescent="0.25">
      <c r="B1099" s="24">
        <v>43716</v>
      </c>
      <c r="C1099" s="20" t="s">
        <v>31</v>
      </c>
      <c r="D1099" s="20" t="s">
        <v>39</v>
      </c>
      <c r="E1099" s="2">
        <v>-294.11764705882348</v>
      </c>
      <c r="F1099" s="2">
        <v>235</v>
      </c>
      <c r="G1099">
        <v>30</v>
      </c>
      <c r="H1099">
        <v>24</v>
      </c>
      <c r="I1099" s="9"/>
      <c r="J1099" s="2" t="str">
        <f t="shared" si="423"/>
        <v>Los Angeles Chargers</v>
      </c>
      <c r="K1099" s="2" t="str">
        <f t="shared" si="424"/>
        <v>Indianapolis Colts</v>
      </c>
      <c r="L1099" s="17">
        <f t="shared" si="425"/>
        <v>-294.11764705882348</v>
      </c>
      <c r="M1099" s="18">
        <f t="shared" si="426"/>
        <v>235</v>
      </c>
      <c r="N1099" s="4">
        <f t="shared" si="404"/>
        <v>1.3</v>
      </c>
      <c r="O1099" s="4">
        <f t="shared" si="405"/>
        <v>3.65</v>
      </c>
      <c r="P1099" s="4"/>
      <c r="Q1099" s="4"/>
      <c r="R1099" s="1">
        <f t="shared" si="406"/>
        <v>0.76923076923076916</v>
      </c>
      <c r="S1099" s="1">
        <f t="shared" si="407"/>
        <v>0.27397260273972601</v>
      </c>
      <c r="T1099" s="1">
        <f t="shared" si="408"/>
        <v>4.1414141414141459E-2</v>
      </c>
      <c r="U1099" s="1">
        <f t="shared" si="409"/>
        <v>0.24762908324552158</v>
      </c>
      <c r="V1099" s="1">
        <f t="shared" si="410"/>
        <v>0.75862908324552158</v>
      </c>
      <c r="W1099" s="1"/>
      <c r="X1099" s="17">
        <f t="shared" si="411"/>
        <v>318.16723361284784</v>
      </c>
      <c r="Y1099" s="18">
        <f t="shared" si="412"/>
        <v>2708.5523787535408</v>
      </c>
      <c r="Z1099" s="2">
        <f t="shared" si="413"/>
        <v>302.25887193220541</v>
      </c>
      <c r="AA1099" s="18">
        <f t="shared" si="414"/>
        <v>2573.1247598158634</v>
      </c>
      <c r="AB1099" s="2">
        <f t="shared" si="415"/>
        <v>-330.84223255630133</v>
      </c>
      <c r="AC1099" s="2">
        <f t="shared" si="416"/>
        <v>257.31247598158632</v>
      </c>
      <c r="AD1099" s="2">
        <f t="shared" si="417"/>
        <v>302.25887193220541</v>
      </c>
      <c r="AE1099" s="2">
        <f t="shared" si="418"/>
        <v>-1000</v>
      </c>
      <c r="AF1099" s="5">
        <f t="shared" si="419"/>
        <v>0.30000000000000004</v>
      </c>
      <c r="AG1099" s="5">
        <f t="shared" si="420"/>
        <v>-1</v>
      </c>
      <c r="AH1099" s="3">
        <f t="shared" si="421"/>
        <v>201909</v>
      </c>
      <c r="AI1099" s="21">
        <v>1.3</v>
      </c>
      <c r="AJ1099" s="21">
        <v>3.65</v>
      </c>
      <c r="AK1099" s="21">
        <v>1.34</v>
      </c>
      <c r="AL1099" s="21">
        <v>3.35</v>
      </c>
      <c r="AO1099">
        <f t="shared" si="422"/>
        <v>-300</v>
      </c>
      <c r="AP1099">
        <f>IF(E1099&lt;F1099,G1099,H1099)</f>
        <v>30</v>
      </c>
      <c r="AQ1099">
        <f>IF(E1099&lt;F1099,H1099,G1099)</f>
        <v>24</v>
      </c>
    </row>
    <row r="1100" spans="2:43" x14ac:dyDescent="0.25">
      <c r="B1100" s="24">
        <v>43716</v>
      </c>
      <c r="C1100" s="20" t="s">
        <v>32</v>
      </c>
      <c r="D1100" s="20" t="s">
        <v>21</v>
      </c>
      <c r="E1100" s="2">
        <v>-454.54545454545462</v>
      </c>
      <c r="F1100" s="2">
        <v>350</v>
      </c>
      <c r="G1100">
        <v>21</v>
      </c>
      <c r="H1100">
        <v>20</v>
      </c>
      <c r="I1100" s="9"/>
      <c r="J1100" s="2" t="str">
        <f t="shared" si="423"/>
        <v>Seattle Seahawks</v>
      </c>
      <c r="K1100" s="2" t="str">
        <f t="shared" si="424"/>
        <v>Cincinnati Bengals</v>
      </c>
      <c r="L1100" s="17">
        <f t="shared" si="425"/>
        <v>-454.54545454545462</v>
      </c>
      <c r="M1100" s="18">
        <f t="shared" si="426"/>
        <v>350</v>
      </c>
      <c r="N1100" s="4">
        <f t="shared" si="404"/>
        <v>1.23</v>
      </c>
      <c r="O1100" s="4">
        <f t="shared" si="405"/>
        <v>4.25</v>
      </c>
      <c r="P1100" s="4"/>
      <c r="Q1100" s="4"/>
      <c r="R1100" s="1">
        <f t="shared" si="406"/>
        <v>0.81300813008130079</v>
      </c>
      <c r="S1100" s="1">
        <f t="shared" si="407"/>
        <v>0.23529411764705882</v>
      </c>
      <c r="T1100" s="1">
        <f t="shared" si="408"/>
        <v>4.6076642335766471E-2</v>
      </c>
      <c r="U1100" s="1">
        <f t="shared" si="409"/>
        <v>0.28885700621712096</v>
      </c>
      <c r="V1100" s="1">
        <f t="shared" si="410"/>
        <v>0.79985700621712097</v>
      </c>
      <c r="W1100" s="1"/>
      <c r="X1100" s="17">
        <f t="shared" si="411"/>
        <v>250.2234677288684</v>
      </c>
      <c r="Y1100" s="18">
        <f t="shared" si="412"/>
        <v>3342.2645955042926</v>
      </c>
      <c r="Z1100" s="2">
        <f t="shared" si="413"/>
        <v>237.71229434242497</v>
      </c>
      <c r="AA1100" s="18">
        <f t="shared" si="414"/>
        <v>3175.151365729078</v>
      </c>
      <c r="AB1100" s="2">
        <f t="shared" si="415"/>
        <v>-420.67660100049278</v>
      </c>
      <c r="AC1100" s="2">
        <f t="shared" si="416"/>
        <v>317.51513657290781</v>
      </c>
      <c r="AD1100" s="2">
        <f t="shared" si="417"/>
        <v>237.71229434242497</v>
      </c>
      <c r="AE1100" s="2">
        <f t="shared" si="418"/>
        <v>-1000</v>
      </c>
      <c r="AF1100" s="5">
        <f t="shared" si="419"/>
        <v>0.22999999999999998</v>
      </c>
      <c r="AG1100" s="5">
        <f t="shared" si="420"/>
        <v>-1</v>
      </c>
      <c r="AH1100" s="3">
        <f t="shared" si="421"/>
        <v>201909</v>
      </c>
      <c r="AI1100" s="21">
        <v>1.23</v>
      </c>
      <c r="AJ1100" s="21">
        <v>4.25</v>
      </c>
      <c r="AK1100" s="21">
        <v>1.22</v>
      </c>
      <c r="AL1100" s="21">
        <v>4.5</v>
      </c>
      <c r="AO1100">
        <f t="shared" si="422"/>
        <v>-500</v>
      </c>
      <c r="AP1100">
        <f>IF(E1100&lt;F1100,G1100,H1100)</f>
        <v>21</v>
      </c>
      <c r="AQ1100">
        <f>IF(E1100&lt;F1100,H1100,G1100)</f>
        <v>20</v>
      </c>
    </row>
    <row r="1101" spans="2:43" x14ac:dyDescent="0.25">
      <c r="B1101" s="24">
        <v>43716</v>
      </c>
      <c r="C1101" s="20" t="s">
        <v>44</v>
      </c>
      <c r="D1101" s="20" t="s">
        <v>47</v>
      </c>
      <c r="E1101" s="2">
        <v>110.00000000000001</v>
      </c>
      <c r="F1101" s="2">
        <v>-131.57894736842104</v>
      </c>
      <c r="G1101">
        <v>27</v>
      </c>
      <c r="H1101">
        <v>30</v>
      </c>
      <c r="I1101" s="9"/>
      <c r="J1101" s="2" t="str">
        <f t="shared" si="423"/>
        <v>Los Angeles Rams</v>
      </c>
      <c r="K1101" s="2" t="str">
        <f t="shared" si="424"/>
        <v>Carolina Panthers</v>
      </c>
      <c r="L1101" s="17">
        <f t="shared" si="425"/>
        <v>-131.57894736842104</v>
      </c>
      <c r="M1101" s="18">
        <f t="shared" si="426"/>
        <v>110.00000000000001</v>
      </c>
      <c r="N1101" s="4">
        <f t="shared" si="404"/>
        <v>1.66</v>
      </c>
      <c r="O1101" s="4">
        <f t="shared" si="405"/>
        <v>2.2999999999999998</v>
      </c>
      <c r="P1101" s="4"/>
      <c r="Q1101" s="4"/>
      <c r="R1101" s="1">
        <f t="shared" si="406"/>
        <v>0.60240963855421692</v>
      </c>
      <c r="S1101" s="1">
        <f t="shared" si="407"/>
        <v>0.43478260869565222</v>
      </c>
      <c r="T1101" s="1">
        <f t="shared" si="408"/>
        <v>3.5858585858585923E-2</v>
      </c>
      <c r="U1101" s="1">
        <f t="shared" si="409"/>
        <v>8.3813514929282351E-2</v>
      </c>
      <c r="V1101" s="1">
        <f t="shared" si="410"/>
        <v>0.59481351492928236</v>
      </c>
      <c r="W1101" s="1"/>
      <c r="X1101" s="17">
        <f t="shared" si="411"/>
        <v>681.19919084032654</v>
      </c>
      <c r="Y1101" s="18">
        <f t="shared" si="412"/>
        <v>1332.032655245516</v>
      </c>
      <c r="Z1101" s="2">
        <f t="shared" si="413"/>
        <v>647.13923129831016</v>
      </c>
      <c r="AA1101" s="18">
        <f t="shared" si="414"/>
        <v>1265.4310224832402</v>
      </c>
      <c r="AB1101" s="2">
        <f t="shared" si="415"/>
        <v>-154.5262521009227</v>
      </c>
      <c r="AC1101" s="2">
        <f t="shared" si="416"/>
        <v>126.54310224832402</v>
      </c>
      <c r="AD1101" s="2">
        <f t="shared" si="417"/>
        <v>647.13923129831016</v>
      </c>
      <c r="AE1101" s="2">
        <f t="shared" si="418"/>
        <v>-1000</v>
      </c>
      <c r="AF1101" s="5">
        <f t="shared" si="419"/>
        <v>0.65999999999999992</v>
      </c>
      <c r="AG1101" s="5">
        <f t="shared" si="420"/>
        <v>-1</v>
      </c>
      <c r="AH1101" s="3">
        <f t="shared" si="421"/>
        <v>201909</v>
      </c>
      <c r="AI1101" s="21">
        <v>2.2999999999999998</v>
      </c>
      <c r="AJ1101" s="21">
        <v>1.66</v>
      </c>
      <c r="AK1101" s="21">
        <v>2.1</v>
      </c>
      <c r="AL1101" s="21">
        <v>1.76</v>
      </c>
      <c r="AO1101">
        <f t="shared" si="422"/>
        <v>-140</v>
      </c>
      <c r="AP1101">
        <f>IF(E1101&lt;F1101,G1101,H1101)</f>
        <v>30</v>
      </c>
      <c r="AQ1101">
        <f>IF(E1101&lt;F1101,H1101,G1101)</f>
        <v>27</v>
      </c>
    </row>
    <row r="1102" spans="2:43" x14ac:dyDescent="0.25">
      <c r="B1102" s="24">
        <v>43716</v>
      </c>
      <c r="C1102" s="20" t="s">
        <v>46</v>
      </c>
      <c r="D1102" s="20" t="s">
        <v>41</v>
      </c>
      <c r="E1102" s="2">
        <v>-250.00000000000006</v>
      </c>
      <c r="F1102" s="2">
        <v>210</v>
      </c>
      <c r="G1102">
        <v>13</v>
      </c>
      <c r="H1102">
        <v>43</v>
      </c>
      <c r="I1102" s="9"/>
      <c r="J1102" s="2" t="str">
        <f t="shared" si="423"/>
        <v>Cleveland Browns</v>
      </c>
      <c r="K1102" s="2" t="str">
        <f t="shared" si="424"/>
        <v>Tennessee Titans</v>
      </c>
      <c r="L1102" s="17">
        <f t="shared" si="425"/>
        <v>-250.00000000000006</v>
      </c>
      <c r="M1102" s="18">
        <f t="shared" si="426"/>
        <v>210</v>
      </c>
      <c r="N1102" s="4">
        <f t="shared" si="404"/>
        <v>1.4</v>
      </c>
      <c r="O1102" s="4">
        <f t="shared" si="405"/>
        <v>3.05</v>
      </c>
      <c r="P1102" s="4"/>
      <c r="Q1102" s="4"/>
      <c r="R1102" s="1">
        <f t="shared" si="406"/>
        <v>0.7142857142857143</v>
      </c>
      <c r="S1102" s="1">
        <f t="shared" si="407"/>
        <v>0.32786885245901642</v>
      </c>
      <c r="T1102" s="1">
        <f t="shared" si="408"/>
        <v>4.0449438202247112E-2</v>
      </c>
      <c r="U1102" s="1">
        <f t="shared" si="409"/>
        <v>0.19320843091334894</v>
      </c>
      <c r="V1102" s="1">
        <f t="shared" si="410"/>
        <v>0.70420843091334895</v>
      </c>
      <c r="W1102" s="1"/>
      <c r="X1102" s="17">
        <f t="shared" si="411"/>
        <v>420.03412072617954</v>
      </c>
      <c r="Y1102" s="18">
        <f t="shared" si="412"/>
        <v>2105.3798440390528</v>
      </c>
      <c r="Z1102" s="2">
        <f t="shared" si="413"/>
        <v>399.03241468987056</v>
      </c>
      <c r="AA1102" s="18">
        <f t="shared" si="414"/>
        <v>2000.1108518371002</v>
      </c>
      <c r="AB1102" s="2">
        <f t="shared" si="415"/>
        <v>-250.60620721181351</v>
      </c>
      <c r="AC1102" s="2">
        <f t="shared" si="416"/>
        <v>200.01108518371001</v>
      </c>
      <c r="AD1102" s="2">
        <f t="shared" si="417"/>
        <v>-1000</v>
      </c>
      <c r="AE1102" s="2">
        <f t="shared" si="418"/>
        <v>2000.1108518371002</v>
      </c>
      <c r="AF1102" s="5">
        <f t="shared" si="419"/>
        <v>-1</v>
      </c>
      <c r="AG1102" s="5">
        <f t="shared" si="420"/>
        <v>2.0499999999999998</v>
      </c>
      <c r="AH1102" s="3">
        <f t="shared" si="421"/>
        <v>201909</v>
      </c>
      <c r="AI1102" s="21">
        <v>1.4</v>
      </c>
      <c r="AJ1102" s="21">
        <v>3.05</v>
      </c>
      <c r="AK1102" s="21">
        <v>1.4</v>
      </c>
      <c r="AL1102" s="21">
        <v>3.1</v>
      </c>
      <c r="AO1102">
        <f t="shared" si="422"/>
        <v>-300</v>
      </c>
      <c r="AP1102">
        <f>IF(E1102&lt;F1102,G1102,H1102)</f>
        <v>13</v>
      </c>
      <c r="AQ1102">
        <f>IF(E1102&lt;F1102,H1102,G1102)</f>
        <v>43</v>
      </c>
    </row>
    <row r="1103" spans="2:43" x14ac:dyDescent="0.25">
      <c r="B1103" s="24">
        <v>43716</v>
      </c>
      <c r="C1103" s="20" t="s">
        <v>26</v>
      </c>
      <c r="D1103" s="20" t="s">
        <v>20</v>
      </c>
      <c r="E1103" s="2">
        <v>165</v>
      </c>
      <c r="F1103" s="2">
        <v>-185.18518518518516</v>
      </c>
      <c r="G1103">
        <v>26</v>
      </c>
      <c r="H1103">
        <v>40</v>
      </c>
      <c r="I1103" s="9"/>
      <c r="J1103" s="2" t="str">
        <f t="shared" si="423"/>
        <v>Kansas City Chiefs</v>
      </c>
      <c r="K1103" s="2" t="str">
        <f t="shared" si="424"/>
        <v>Jacksonville Jaguars</v>
      </c>
      <c r="L1103" s="17">
        <f t="shared" si="425"/>
        <v>-185.18518518518516</v>
      </c>
      <c r="M1103" s="18">
        <f t="shared" si="426"/>
        <v>165</v>
      </c>
      <c r="N1103" s="4">
        <f t="shared" si="404"/>
        <v>1.47</v>
      </c>
      <c r="O1103" s="4">
        <f t="shared" si="405"/>
        <v>2.75</v>
      </c>
      <c r="P1103" s="4"/>
      <c r="Q1103" s="4"/>
      <c r="R1103" s="1">
        <f t="shared" si="406"/>
        <v>0.68027210884353739</v>
      </c>
      <c r="S1103" s="1">
        <f t="shared" si="407"/>
        <v>0.36363636363636365</v>
      </c>
      <c r="T1103" s="1">
        <f t="shared" si="408"/>
        <v>4.206161137440767E-2</v>
      </c>
      <c r="U1103" s="1">
        <f t="shared" si="409"/>
        <v>0.15831787260358687</v>
      </c>
      <c r="V1103" s="1">
        <f t="shared" si="410"/>
        <v>0.66931787260358688</v>
      </c>
      <c r="W1103" s="1"/>
      <c r="X1103" s="17">
        <f t="shared" si="411"/>
        <v>494.0584151893168</v>
      </c>
      <c r="Y1103" s="18">
        <f t="shared" si="412"/>
        <v>1810.0865209085014</v>
      </c>
      <c r="Z1103" s="2">
        <f t="shared" si="413"/>
        <v>469.35549442985092</v>
      </c>
      <c r="AA1103" s="18">
        <f t="shared" si="414"/>
        <v>1719.5821948630762</v>
      </c>
      <c r="AB1103" s="2">
        <f t="shared" si="415"/>
        <v>-213.05812158750777</v>
      </c>
      <c r="AC1103" s="2">
        <f t="shared" si="416"/>
        <v>171.95821948630763</v>
      </c>
      <c r="AD1103" s="2">
        <f t="shared" si="417"/>
        <v>469.35549442985092</v>
      </c>
      <c r="AE1103" s="2">
        <f t="shared" si="418"/>
        <v>-1000</v>
      </c>
      <c r="AF1103" s="5">
        <f t="shared" si="419"/>
        <v>0.47</v>
      </c>
      <c r="AG1103" s="5">
        <f t="shared" si="420"/>
        <v>-1</v>
      </c>
      <c r="AH1103" s="3">
        <f t="shared" si="421"/>
        <v>201909</v>
      </c>
      <c r="AI1103" s="21">
        <v>2.75</v>
      </c>
      <c r="AJ1103" s="21">
        <v>1.47</v>
      </c>
      <c r="AK1103" s="21">
        <v>2.65</v>
      </c>
      <c r="AL1103" s="21">
        <v>1.54</v>
      </c>
      <c r="AO1103">
        <f t="shared" si="422"/>
        <v>-190</v>
      </c>
      <c r="AP1103">
        <f>IF(E1103&lt;F1103,G1103,H1103)</f>
        <v>40</v>
      </c>
      <c r="AQ1103">
        <f>IF(E1103&lt;F1103,H1103,G1103)</f>
        <v>26</v>
      </c>
    </row>
    <row r="1104" spans="2:43" x14ac:dyDescent="0.25">
      <c r="B1104" s="24">
        <v>43716</v>
      </c>
      <c r="C1104" s="20" t="s">
        <v>30</v>
      </c>
      <c r="D1104" s="20" t="s">
        <v>28</v>
      </c>
      <c r="E1104" s="2">
        <v>260</v>
      </c>
      <c r="F1104" s="2">
        <v>-322.58064516129025</v>
      </c>
      <c r="G1104">
        <v>10</v>
      </c>
      <c r="H1104">
        <v>59</v>
      </c>
      <c r="I1104" s="9"/>
      <c r="J1104" s="2" t="str">
        <f t="shared" si="423"/>
        <v>Baltimore Ravens</v>
      </c>
      <c r="K1104" s="2" t="str">
        <f t="shared" si="424"/>
        <v>Miami Dolphins</v>
      </c>
      <c r="L1104" s="17">
        <f t="shared" si="425"/>
        <v>-322.58064516129025</v>
      </c>
      <c r="M1104" s="18">
        <f t="shared" si="426"/>
        <v>260</v>
      </c>
      <c r="N1104" s="4">
        <f t="shared" si="404"/>
        <v>1.41</v>
      </c>
      <c r="O1104" s="4">
        <f t="shared" si="405"/>
        <v>3</v>
      </c>
      <c r="P1104" s="4"/>
      <c r="Q1104" s="4"/>
      <c r="R1104" s="1">
        <f t="shared" si="406"/>
        <v>0.70921985815602839</v>
      </c>
      <c r="S1104" s="1">
        <f t="shared" si="407"/>
        <v>0.33333333333333331</v>
      </c>
      <c r="T1104" s="1">
        <f t="shared" si="408"/>
        <v>4.0816326530612401E-2</v>
      </c>
      <c r="U1104" s="1">
        <f t="shared" si="409"/>
        <v>0.18794326241134754</v>
      </c>
      <c r="V1104" s="1">
        <f t="shared" si="410"/>
        <v>0.69894326241134752</v>
      </c>
      <c r="W1104" s="1"/>
      <c r="X1104" s="17">
        <f t="shared" si="411"/>
        <v>430.73129648608347</v>
      </c>
      <c r="Y1104" s="18">
        <f t="shared" si="412"/>
        <v>2057.0269370258952</v>
      </c>
      <c r="Z1104" s="2">
        <f t="shared" si="413"/>
        <v>409.19473166177926</v>
      </c>
      <c r="AA1104" s="18">
        <f t="shared" si="414"/>
        <v>1954.1755901746003</v>
      </c>
      <c r="AB1104" s="2">
        <f t="shared" si="415"/>
        <v>-244.3824229942804</v>
      </c>
      <c r="AC1104" s="2">
        <f t="shared" si="416"/>
        <v>195.41755901746004</v>
      </c>
      <c r="AD1104" s="2">
        <f t="shared" si="417"/>
        <v>409.19473166177926</v>
      </c>
      <c r="AE1104" s="2">
        <f t="shared" si="418"/>
        <v>-1000</v>
      </c>
      <c r="AF1104" s="5">
        <f t="shared" si="419"/>
        <v>0.40999999999999992</v>
      </c>
      <c r="AG1104" s="5">
        <f t="shared" si="420"/>
        <v>-1</v>
      </c>
      <c r="AH1104" s="3">
        <f t="shared" si="421"/>
        <v>201909</v>
      </c>
      <c r="AI1104" s="21">
        <v>3</v>
      </c>
      <c r="AJ1104" s="21">
        <v>1.41</v>
      </c>
      <c r="AK1104" s="21">
        <v>3.6</v>
      </c>
      <c r="AL1104" s="21">
        <v>1.31</v>
      </c>
      <c r="AO1104">
        <f t="shared" si="422"/>
        <v>-400</v>
      </c>
      <c r="AP1104">
        <f>IF(E1104&lt;F1104,G1104,H1104)</f>
        <v>59</v>
      </c>
      <c r="AQ1104">
        <f>IF(E1104&lt;F1104,H1104,G1104)</f>
        <v>10</v>
      </c>
    </row>
    <row r="1105" spans="2:43" x14ac:dyDescent="0.25">
      <c r="B1105" s="24">
        <v>43716</v>
      </c>
      <c r="C1105" s="20" t="s">
        <v>29</v>
      </c>
      <c r="D1105" s="20" t="s">
        <v>35</v>
      </c>
      <c r="E1105" s="2">
        <v>-192.30769230769229</v>
      </c>
      <c r="F1105" s="2">
        <v>167</v>
      </c>
      <c r="G1105">
        <v>28</v>
      </c>
      <c r="H1105">
        <v>12</v>
      </c>
      <c r="I1105" s="9"/>
      <c r="J1105" s="2" t="str">
        <f t="shared" si="423"/>
        <v>Minnesota Vikings</v>
      </c>
      <c r="K1105" s="2" t="str">
        <f t="shared" si="424"/>
        <v>Atlanta Falcons</v>
      </c>
      <c r="L1105" s="17">
        <f t="shared" si="425"/>
        <v>-192.30769230769229</v>
      </c>
      <c r="M1105" s="18">
        <f t="shared" si="426"/>
        <v>167</v>
      </c>
      <c r="N1105" s="4">
        <f t="shared" si="404"/>
        <v>1.5</v>
      </c>
      <c r="O1105" s="4">
        <f t="shared" si="405"/>
        <v>2.7</v>
      </c>
      <c r="P1105" s="4"/>
      <c r="Q1105" s="4"/>
      <c r="R1105" s="1">
        <f t="shared" si="406"/>
        <v>0.66666666666666663</v>
      </c>
      <c r="S1105" s="1">
        <f t="shared" si="407"/>
        <v>0.37037037037037035</v>
      </c>
      <c r="T1105" s="1">
        <f t="shared" si="408"/>
        <v>3.5714285714285587E-2</v>
      </c>
      <c r="U1105" s="1">
        <f t="shared" si="409"/>
        <v>0.14814814814814814</v>
      </c>
      <c r="V1105" s="1">
        <f t="shared" si="410"/>
        <v>0.65914814814814815</v>
      </c>
      <c r="W1105" s="1"/>
      <c r="X1105" s="17">
        <f t="shared" si="411"/>
        <v>517.10962521773342</v>
      </c>
      <c r="Y1105" s="18">
        <f t="shared" si="412"/>
        <v>1734.0124117028765</v>
      </c>
      <c r="Z1105" s="2">
        <f t="shared" si="413"/>
        <v>491.25414395684675</v>
      </c>
      <c r="AA1105" s="18">
        <f t="shared" si="414"/>
        <v>1647.3117911177326</v>
      </c>
      <c r="AB1105" s="2">
        <f t="shared" si="415"/>
        <v>-203.56062382403903</v>
      </c>
      <c r="AC1105" s="2">
        <f t="shared" si="416"/>
        <v>164.73117911177326</v>
      </c>
      <c r="AD1105" s="2">
        <f t="shared" si="417"/>
        <v>491.25414395684675</v>
      </c>
      <c r="AE1105" s="2">
        <f t="shared" si="418"/>
        <v>-1000</v>
      </c>
      <c r="AF1105" s="5">
        <f t="shared" si="419"/>
        <v>0.5</v>
      </c>
      <c r="AG1105" s="5">
        <f t="shared" si="420"/>
        <v>-1</v>
      </c>
      <c r="AH1105" s="3">
        <f t="shared" si="421"/>
        <v>201909</v>
      </c>
      <c r="AI1105" s="21">
        <v>1.5</v>
      </c>
      <c r="AJ1105" s="21">
        <v>2.7</v>
      </c>
      <c r="AK1105" s="21">
        <v>1.52</v>
      </c>
      <c r="AL1105" s="21">
        <v>2.67</v>
      </c>
      <c r="AO1105">
        <f t="shared" si="422"/>
        <v>-200</v>
      </c>
      <c r="AP1105">
        <f>IF(E1105&lt;F1105,G1105,H1105)</f>
        <v>28</v>
      </c>
      <c r="AQ1105">
        <f>IF(E1105&lt;F1105,H1105,G1105)</f>
        <v>12</v>
      </c>
    </row>
    <row r="1106" spans="2:43" x14ac:dyDescent="0.25">
      <c r="B1106" s="24">
        <v>43716</v>
      </c>
      <c r="C1106" s="20" t="s">
        <v>42</v>
      </c>
      <c r="D1106" s="20" t="s">
        <v>24</v>
      </c>
      <c r="E1106" s="2">
        <v>-147.05882352941177</v>
      </c>
      <c r="F1106" s="2">
        <v>125</v>
      </c>
      <c r="G1106">
        <v>16</v>
      </c>
      <c r="H1106">
        <v>17</v>
      </c>
      <c r="I1106" s="9"/>
      <c r="J1106" s="2" t="str">
        <f t="shared" si="423"/>
        <v>New York Jets</v>
      </c>
      <c r="K1106" s="2" t="str">
        <f t="shared" si="424"/>
        <v>Buffalo Bills</v>
      </c>
      <c r="L1106" s="17">
        <f t="shared" si="425"/>
        <v>-147.05882352941177</v>
      </c>
      <c r="M1106" s="18">
        <f t="shared" si="426"/>
        <v>125</v>
      </c>
      <c r="N1106" s="4">
        <f t="shared" si="404"/>
        <v>1.6</v>
      </c>
      <c r="O1106" s="4">
        <f t="shared" si="405"/>
        <v>2.4500000000000002</v>
      </c>
      <c r="P1106" s="4"/>
      <c r="Q1106" s="4"/>
      <c r="R1106" s="1">
        <f t="shared" si="406"/>
        <v>0.625</v>
      </c>
      <c r="S1106" s="1">
        <f t="shared" si="407"/>
        <v>0.4081632653061224</v>
      </c>
      <c r="T1106" s="1">
        <f t="shared" si="408"/>
        <v>3.2098765432098886E-2</v>
      </c>
      <c r="U1106" s="1">
        <f t="shared" si="409"/>
        <v>0.1084183673469388</v>
      </c>
      <c r="V1106" s="1">
        <f t="shared" si="410"/>
        <v>0.61941836734693878</v>
      </c>
      <c r="W1106" s="1"/>
      <c r="X1106" s="17">
        <f t="shared" si="411"/>
        <v>614.4177388267467</v>
      </c>
      <c r="Y1106" s="18">
        <f t="shared" si="412"/>
        <v>1471.4893831628281</v>
      </c>
      <c r="Z1106" s="2">
        <f t="shared" si="413"/>
        <v>583.69685188540939</v>
      </c>
      <c r="AA1106" s="18">
        <f t="shared" si="414"/>
        <v>1397.9149140046866</v>
      </c>
      <c r="AB1106" s="2">
        <f t="shared" si="415"/>
        <v>-171.32180801898838</v>
      </c>
      <c r="AC1106" s="2">
        <f t="shared" si="416"/>
        <v>139.79149140046866</v>
      </c>
      <c r="AD1106" s="2">
        <f t="shared" si="417"/>
        <v>-1000</v>
      </c>
      <c r="AE1106" s="2">
        <f t="shared" si="418"/>
        <v>1397.9149140046866</v>
      </c>
      <c r="AF1106" s="5">
        <f t="shared" si="419"/>
        <v>-1</v>
      </c>
      <c r="AG1106" s="5">
        <f t="shared" si="420"/>
        <v>1.4500000000000002</v>
      </c>
      <c r="AH1106" s="3">
        <f t="shared" si="421"/>
        <v>201909</v>
      </c>
      <c r="AI1106" s="21">
        <v>1.6</v>
      </c>
      <c r="AJ1106" s="21">
        <v>2.4500000000000002</v>
      </c>
      <c r="AK1106" s="21">
        <v>1.68</v>
      </c>
      <c r="AL1106" s="21">
        <v>2.25</v>
      </c>
      <c r="AO1106">
        <f t="shared" si="422"/>
        <v>-150</v>
      </c>
      <c r="AP1106">
        <f>IF(E1106&lt;F1106,G1106,H1106)</f>
        <v>16</v>
      </c>
      <c r="AQ1106">
        <f>IF(E1106&lt;F1106,H1106,G1106)</f>
        <v>17</v>
      </c>
    </row>
    <row r="1107" spans="2:43" x14ac:dyDescent="0.25">
      <c r="B1107" s="24">
        <v>43716</v>
      </c>
      <c r="C1107" s="20" t="s">
        <v>19</v>
      </c>
      <c r="D1107" s="20" t="s">
        <v>53</v>
      </c>
      <c r="E1107" s="2">
        <v>-500.00000000000011</v>
      </c>
      <c r="F1107" s="2">
        <v>375</v>
      </c>
      <c r="G1107">
        <v>32</v>
      </c>
      <c r="H1107">
        <v>27</v>
      </c>
      <c r="I1107" s="9"/>
      <c r="J1107" s="2" t="str">
        <f t="shared" si="423"/>
        <v>Philadelphia Eagles</v>
      </c>
      <c r="K1107" s="2" t="str">
        <f t="shared" si="424"/>
        <v>Washington Redskins</v>
      </c>
      <c r="L1107" s="17">
        <f t="shared" si="425"/>
        <v>-500.00000000000011</v>
      </c>
      <c r="M1107" s="18">
        <f t="shared" si="426"/>
        <v>375</v>
      </c>
      <c r="N1107" s="4">
        <f t="shared" si="404"/>
        <v>1.25</v>
      </c>
      <c r="O1107" s="4">
        <f t="shared" si="405"/>
        <v>4.2</v>
      </c>
      <c r="P1107" s="4"/>
      <c r="Q1107" s="4"/>
      <c r="R1107" s="1">
        <f t="shared" si="406"/>
        <v>0.8</v>
      </c>
      <c r="S1107" s="1">
        <f t="shared" si="407"/>
        <v>0.23809523809523808</v>
      </c>
      <c r="T1107" s="1">
        <f t="shared" si="408"/>
        <v>3.669724770642202E-2</v>
      </c>
      <c r="U1107" s="1">
        <f t="shared" si="409"/>
        <v>0.28095238095238095</v>
      </c>
      <c r="V1107" s="1">
        <f t="shared" si="410"/>
        <v>0.79195238095238096</v>
      </c>
      <c r="W1107" s="1"/>
      <c r="X1107" s="17">
        <f t="shared" si="411"/>
        <v>262.7021826709157</v>
      </c>
      <c r="Y1107" s="18">
        <f t="shared" si="412"/>
        <v>3204.8956988858595</v>
      </c>
      <c r="Z1107" s="2">
        <f t="shared" si="413"/>
        <v>249.56707353736991</v>
      </c>
      <c r="AA1107" s="18">
        <f t="shared" si="414"/>
        <v>3044.6509139415662</v>
      </c>
      <c r="AB1107" s="2">
        <f t="shared" si="415"/>
        <v>-400.69388394309198</v>
      </c>
      <c r="AC1107" s="2">
        <f t="shared" si="416"/>
        <v>304.46509139415662</v>
      </c>
      <c r="AD1107" s="2">
        <f t="shared" si="417"/>
        <v>249.56707353736991</v>
      </c>
      <c r="AE1107" s="2">
        <f t="shared" si="418"/>
        <v>-1000</v>
      </c>
      <c r="AF1107" s="5">
        <f t="shared" si="419"/>
        <v>0.25</v>
      </c>
      <c r="AG1107" s="5">
        <f t="shared" si="420"/>
        <v>-1</v>
      </c>
      <c r="AH1107" s="3">
        <f t="shared" si="421"/>
        <v>201909</v>
      </c>
      <c r="AI1107" s="21">
        <v>1.25</v>
      </c>
      <c r="AJ1107" s="21">
        <v>4.2</v>
      </c>
      <c r="AK1107" s="21">
        <v>1.2</v>
      </c>
      <c r="AL1107" s="21">
        <v>4.75</v>
      </c>
      <c r="AO1107">
        <f t="shared" si="422"/>
        <v>-500</v>
      </c>
      <c r="AP1107">
        <f>IF(E1107&lt;F1107,G1107,H1107)</f>
        <v>32</v>
      </c>
      <c r="AQ1107">
        <f>IF(E1107&lt;F1107,H1107,G1107)</f>
        <v>27</v>
      </c>
    </row>
    <row r="1108" spans="2:43" x14ac:dyDescent="0.25">
      <c r="B1108" s="24">
        <v>43713</v>
      </c>
      <c r="C1108" s="20" t="s">
        <v>37</v>
      </c>
      <c r="D1108" s="20" t="s">
        <v>33</v>
      </c>
      <c r="E1108" s="2">
        <v>-172.41379310344826</v>
      </c>
      <c r="F1108" s="2">
        <v>150</v>
      </c>
      <c r="G1108">
        <v>3</v>
      </c>
      <c r="H1108">
        <v>10</v>
      </c>
      <c r="I1108" s="9"/>
      <c r="J1108" s="2" t="str">
        <f t="shared" si="423"/>
        <v>Chicago Bears</v>
      </c>
      <c r="K1108" s="2" t="str">
        <f t="shared" si="424"/>
        <v>Green Bay Packers</v>
      </c>
      <c r="L1108" s="17">
        <f t="shared" si="425"/>
        <v>-172.41379310344826</v>
      </c>
      <c r="M1108" s="18">
        <f t="shared" si="426"/>
        <v>150</v>
      </c>
      <c r="N1108" s="4">
        <f t="shared" si="404"/>
        <v>1.58</v>
      </c>
      <c r="O1108" s="4">
        <f t="shared" si="405"/>
        <v>2.5</v>
      </c>
      <c r="P1108" s="4"/>
      <c r="Q1108" s="4"/>
      <c r="R1108" s="1">
        <f t="shared" si="406"/>
        <v>0.63291139240506322</v>
      </c>
      <c r="S1108" s="1">
        <f t="shared" si="407"/>
        <v>0.4</v>
      </c>
      <c r="T1108" s="1">
        <f t="shared" si="408"/>
        <v>3.1862745098039214E-2</v>
      </c>
      <c r="U1108" s="1">
        <f t="shared" si="409"/>
        <v>0.1164556962025316</v>
      </c>
      <c r="V1108" s="1">
        <f t="shared" si="410"/>
        <v>0.62745569620253161</v>
      </c>
      <c r="W1108" s="1"/>
      <c r="X1108" s="17">
        <f t="shared" si="411"/>
        <v>593.73802174746322</v>
      </c>
      <c r="Y1108" s="18">
        <f t="shared" si="412"/>
        <v>1520.5870888415161</v>
      </c>
      <c r="Z1108" s="2">
        <f t="shared" si="413"/>
        <v>564.05112066009008</v>
      </c>
      <c r="AA1108" s="18">
        <f t="shared" si="414"/>
        <v>1444.5577343994403</v>
      </c>
      <c r="AB1108" s="2">
        <f t="shared" si="415"/>
        <v>-177.28889516782337</v>
      </c>
      <c r="AC1108" s="2">
        <f t="shared" si="416"/>
        <v>144.45577343994404</v>
      </c>
      <c r="AD1108" s="2">
        <f t="shared" si="417"/>
        <v>-1000</v>
      </c>
      <c r="AE1108" s="2">
        <f t="shared" si="418"/>
        <v>1444.5577343994403</v>
      </c>
      <c r="AF1108" s="5">
        <f t="shared" si="419"/>
        <v>-1</v>
      </c>
      <c r="AG1108" s="5">
        <f t="shared" si="420"/>
        <v>1.5</v>
      </c>
      <c r="AH1108" s="3">
        <f t="shared" si="421"/>
        <v>201909</v>
      </c>
      <c r="AI1108" s="21">
        <v>1.58</v>
      </c>
      <c r="AJ1108" s="21">
        <v>2.5</v>
      </c>
      <c r="AK1108" s="21">
        <v>1.58</v>
      </c>
      <c r="AL1108" s="21">
        <v>2.5</v>
      </c>
      <c r="AO1108">
        <f t="shared" si="422"/>
        <v>-180</v>
      </c>
      <c r="AP1108">
        <f>IF(E1108&lt;F1108,G1108,H1108)</f>
        <v>3</v>
      </c>
      <c r="AQ1108">
        <f>IF(E1108&lt;F1108,H1108,G1108)</f>
        <v>10</v>
      </c>
    </row>
    <row r="1109" spans="2:43" x14ac:dyDescent="0.25">
      <c r="B1109" s="24">
        <v>43499</v>
      </c>
      <c r="C1109" s="20" t="s">
        <v>47</v>
      </c>
      <c r="D1109" s="20" t="s">
        <v>36</v>
      </c>
      <c r="E1109" s="2">
        <v>110.00000000000001</v>
      </c>
      <c r="F1109" s="2">
        <v>-131.57894736842104</v>
      </c>
      <c r="G1109">
        <v>3</v>
      </c>
      <c r="H1109">
        <v>13</v>
      </c>
      <c r="I1109" s="9"/>
      <c r="J1109" s="2" t="str">
        <f t="shared" si="423"/>
        <v>New England Patriots</v>
      </c>
      <c r="K1109" s="2" t="str">
        <f t="shared" si="424"/>
        <v>Los Angeles Rams</v>
      </c>
      <c r="L1109" s="17">
        <f t="shared" si="425"/>
        <v>-131.57894736842104</v>
      </c>
      <c r="M1109" s="18">
        <f t="shared" si="426"/>
        <v>110.00000000000001</v>
      </c>
      <c r="N1109" s="4">
        <f t="shared" si="404"/>
        <v>1.86</v>
      </c>
      <c r="O1109" s="4">
        <f t="shared" si="405"/>
        <v>1.95</v>
      </c>
      <c r="P1109" s="4"/>
      <c r="Q1109" s="4"/>
      <c r="R1109" s="1">
        <f t="shared" si="406"/>
        <v>0.5376344086021505</v>
      </c>
      <c r="S1109" s="1">
        <f t="shared" si="407"/>
        <v>0.51282051282051289</v>
      </c>
      <c r="T1109" s="1">
        <f t="shared" si="408"/>
        <v>4.8031496062992063E-2</v>
      </c>
      <c r="U1109" s="1">
        <f t="shared" si="409"/>
        <v>1.2406947890818809E-2</v>
      </c>
      <c r="V1109" s="1">
        <f t="shared" si="410"/>
        <v>0.52340694789081876</v>
      </c>
      <c r="W1109" s="1"/>
      <c r="X1109" s="17">
        <f t="shared" si="411"/>
        <v>910.55927711643062</v>
      </c>
      <c r="Y1109" s="18">
        <f t="shared" si="412"/>
        <v>1001.5075521192962</v>
      </c>
      <c r="Z1109" s="2">
        <f t="shared" si="413"/>
        <v>865.03131326060907</v>
      </c>
      <c r="AA1109" s="18">
        <f t="shared" si="414"/>
        <v>951.43217451333135</v>
      </c>
      <c r="AB1109" s="2">
        <f t="shared" si="415"/>
        <v>-115.60275156174939</v>
      </c>
      <c r="AC1109" s="2">
        <f t="shared" si="416"/>
        <v>-105.10470707084419</v>
      </c>
      <c r="AD1109" s="2">
        <f t="shared" si="417"/>
        <v>865.03131326060907</v>
      </c>
      <c r="AE1109" s="2">
        <f t="shared" si="418"/>
        <v>-1000</v>
      </c>
      <c r="AF1109" s="5">
        <f t="shared" si="419"/>
        <v>0.8600000000000001</v>
      </c>
      <c r="AG1109" s="5">
        <f t="shared" si="420"/>
        <v>-1</v>
      </c>
      <c r="AH1109" s="3">
        <f t="shared" si="421"/>
        <v>201902</v>
      </c>
      <c r="AI1109" s="21">
        <v>1.95</v>
      </c>
      <c r="AJ1109" s="21">
        <v>1.86</v>
      </c>
      <c r="AK1109" s="21">
        <v>2.1</v>
      </c>
      <c r="AL1109" s="21">
        <v>1.76</v>
      </c>
      <c r="AO1109">
        <f t="shared" si="422"/>
        <v>-140</v>
      </c>
      <c r="AP1109">
        <f>IF(E1109&lt;F1109,G1109,H1109)</f>
        <v>13</v>
      </c>
      <c r="AQ1109">
        <f>IF(E1109&lt;F1109,H1109,G1109)</f>
        <v>3</v>
      </c>
    </row>
    <row r="1110" spans="2:43" x14ac:dyDescent="0.25">
      <c r="B1110" s="24">
        <v>43485</v>
      </c>
      <c r="C1110" s="20" t="s">
        <v>20</v>
      </c>
      <c r="D1110" s="20" t="s">
        <v>36</v>
      </c>
      <c r="E1110" s="2">
        <v>-172.41379310344826</v>
      </c>
      <c r="F1110" s="2">
        <v>150</v>
      </c>
      <c r="G1110">
        <v>31</v>
      </c>
      <c r="H1110">
        <v>37</v>
      </c>
      <c r="I1110" s="9"/>
      <c r="J1110" s="2" t="str">
        <f t="shared" si="423"/>
        <v>Kansas City Chiefs</v>
      </c>
      <c r="K1110" s="2" t="str">
        <f t="shared" si="424"/>
        <v>New England Patriots</v>
      </c>
      <c r="L1110" s="17">
        <f t="shared" si="425"/>
        <v>-172.41379310344826</v>
      </c>
      <c r="M1110" s="18">
        <f t="shared" si="426"/>
        <v>150</v>
      </c>
      <c r="N1110" s="4">
        <f t="shared" si="404"/>
        <v>1.68</v>
      </c>
      <c r="O1110" s="4">
        <f t="shared" si="405"/>
        <v>2.25</v>
      </c>
      <c r="P1110" s="4"/>
      <c r="Q1110" s="4"/>
      <c r="R1110" s="1">
        <f t="shared" si="406"/>
        <v>0.59523809523809523</v>
      </c>
      <c r="S1110" s="1">
        <f t="shared" si="407"/>
        <v>0.44444444444444442</v>
      </c>
      <c r="T1110" s="1">
        <f t="shared" si="408"/>
        <v>3.8167938931297662E-2</v>
      </c>
      <c r="U1110" s="1">
        <f t="shared" si="409"/>
        <v>7.5396825396825407E-2</v>
      </c>
      <c r="V1110" s="1">
        <f t="shared" si="410"/>
        <v>0.58639682539682547</v>
      </c>
      <c r="W1110" s="1"/>
      <c r="X1110" s="17">
        <f t="shared" si="411"/>
        <v>705.32983244457648</v>
      </c>
      <c r="Y1110" s="18">
        <f t="shared" si="412"/>
        <v>1287.7472223008879</v>
      </c>
      <c r="Z1110" s="2">
        <f t="shared" si="413"/>
        <v>670.06334082234764</v>
      </c>
      <c r="AA1110" s="18">
        <f t="shared" si="414"/>
        <v>1223.3598611858433</v>
      </c>
      <c r="AB1110" s="2">
        <f t="shared" si="415"/>
        <v>-149.23962244714528</v>
      </c>
      <c r="AC1110" s="2">
        <f t="shared" si="416"/>
        <v>122.33598611858433</v>
      </c>
      <c r="AD1110" s="2">
        <f t="shared" si="417"/>
        <v>-1000</v>
      </c>
      <c r="AE1110" s="2">
        <f t="shared" si="418"/>
        <v>1223.3598611858433</v>
      </c>
      <c r="AF1110" s="5">
        <f t="shared" si="419"/>
        <v>-1</v>
      </c>
      <c r="AG1110" s="5">
        <f t="shared" si="420"/>
        <v>1.25</v>
      </c>
      <c r="AH1110" s="3">
        <f t="shared" si="421"/>
        <v>201901</v>
      </c>
      <c r="AI1110" s="21">
        <v>1.68</v>
      </c>
      <c r="AJ1110" s="21">
        <v>2.25</v>
      </c>
      <c r="AK1110" s="21">
        <v>1.58</v>
      </c>
      <c r="AL1110" s="21">
        <v>2.5</v>
      </c>
      <c r="AO1110">
        <f t="shared" si="422"/>
        <v>-180</v>
      </c>
      <c r="AP1110">
        <f>IF(E1110&lt;F1110,G1110,H1110)</f>
        <v>31</v>
      </c>
      <c r="AQ1110">
        <f>IF(E1110&lt;F1110,H1110,G1110)</f>
        <v>37</v>
      </c>
    </row>
    <row r="1111" spans="2:43" x14ac:dyDescent="0.25">
      <c r="B1111" s="24">
        <v>43485</v>
      </c>
      <c r="C1111" s="20" t="s">
        <v>43</v>
      </c>
      <c r="D1111" s="20" t="s">
        <v>47</v>
      </c>
      <c r="E1111" s="2">
        <v>-166.66666666666663</v>
      </c>
      <c r="F1111" s="2">
        <v>145.00000000000003</v>
      </c>
      <c r="G1111">
        <v>23</v>
      </c>
      <c r="H1111">
        <v>26</v>
      </c>
      <c r="I1111" s="9"/>
      <c r="J1111" s="2" t="str">
        <f t="shared" si="423"/>
        <v>New Orleans Saints</v>
      </c>
      <c r="K1111" s="2" t="str">
        <f t="shared" si="424"/>
        <v>Los Angeles Rams</v>
      </c>
      <c r="L1111" s="17">
        <f t="shared" si="425"/>
        <v>-166.66666666666663</v>
      </c>
      <c r="M1111" s="18">
        <f t="shared" si="426"/>
        <v>145.00000000000003</v>
      </c>
      <c r="N1111" s="4">
        <f t="shared" si="404"/>
        <v>1.57</v>
      </c>
      <c r="O1111" s="4">
        <f t="shared" si="405"/>
        <v>2.5499999999999998</v>
      </c>
      <c r="P1111" s="4"/>
      <c r="Q1111" s="4"/>
      <c r="R1111" s="1">
        <f t="shared" si="406"/>
        <v>0.63694267515923564</v>
      </c>
      <c r="S1111" s="1">
        <f t="shared" si="407"/>
        <v>0.39215686274509809</v>
      </c>
      <c r="T1111" s="1">
        <f t="shared" si="408"/>
        <v>2.8276699029126329E-2</v>
      </c>
      <c r="U1111" s="1">
        <f t="shared" si="409"/>
        <v>0.12239290620706877</v>
      </c>
      <c r="V1111" s="1">
        <f t="shared" si="410"/>
        <v>0.63339290620706878</v>
      </c>
      <c r="W1111" s="1"/>
      <c r="X1111" s="17">
        <f t="shared" si="411"/>
        <v>578.79886276004493</v>
      </c>
      <c r="Y1111" s="18">
        <f t="shared" si="412"/>
        <v>1558.0808321378222</v>
      </c>
      <c r="Z1111" s="2">
        <f t="shared" si="413"/>
        <v>549.85891962204266</v>
      </c>
      <c r="AA1111" s="18">
        <f t="shared" si="414"/>
        <v>1480.1767905309309</v>
      </c>
      <c r="AB1111" s="2">
        <f t="shared" si="415"/>
        <v>-181.86483192586408</v>
      </c>
      <c r="AC1111" s="2">
        <f t="shared" si="416"/>
        <v>148.0176790530931</v>
      </c>
      <c r="AD1111" s="2">
        <f t="shared" si="417"/>
        <v>-1000</v>
      </c>
      <c r="AE1111" s="2">
        <f t="shared" si="418"/>
        <v>1480.1767905309309</v>
      </c>
      <c r="AF1111" s="5">
        <f t="shared" si="419"/>
        <v>-1</v>
      </c>
      <c r="AG1111" s="5">
        <f t="shared" si="420"/>
        <v>1.5499999999999998</v>
      </c>
      <c r="AH1111" s="3">
        <f t="shared" si="421"/>
        <v>201901</v>
      </c>
      <c r="AI1111" s="21">
        <v>1.57</v>
      </c>
      <c r="AJ1111" s="21">
        <v>2.5499999999999998</v>
      </c>
      <c r="AK1111" s="21">
        <v>1.6</v>
      </c>
      <c r="AL1111" s="21">
        <v>2.4500000000000002</v>
      </c>
      <c r="AO1111">
        <f t="shared" si="422"/>
        <v>-170</v>
      </c>
      <c r="AP1111">
        <f>IF(E1111&lt;F1111,G1111,H1111)</f>
        <v>23</v>
      </c>
      <c r="AQ1111">
        <f>IF(E1111&lt;F1111,H1111,G1111)</f>
        <v>26</v>
      </c>
    </row>
    <row r="1112" spans="2:43" x14ac:dyDescent="0.25">
      <c r="B1112" s="24">
        <v>43478</v>
      </c>
      <c r="C1112" s="20" t="s">
        <v>43</v>
      </c>
      <c r="D1112" s="20" t="s">
        <v>19</v>
      </c>
      <c r="E1112" s="2">
        <v>-400</v>
      </c>
      <c r="F1112" s="2">
        <v>309.99999999999994</v>
      </c>
      <c r="G1112">
        <v>20</v>
      </c>
      <c r="H1112">
        <v>14</v>
      </c>
      <c r="I1112" s="9"/>
      <c r="J1112" s="2" t="str">
        <f t="shared" si="423"/>
        <v>New Orleans Saints</v>
      </c>
      <c r="K1112" s="2" t="str">
        <f t="shared" si="424"/>
        <v>Philadelphia Eagles</v>
      </c>
      <c r="L1112" s="17">
        <f t="shared" si="425"/>
        <v>-400</v>
      </c>
      <c r="M1112" s="18">
        <f t="shared" si="426"/>
        <v>309.99999999999994</v>
      </c>
      <c r="N1112" s="4">
        <f t="shared" si="404"/>
        <v>1.26</v>
      </c>
      <c r="O1112" s="4">
        <f t="shared" si="405"/>
        <v>4</v>
      </c>
      <c r="P1112" s="4"/>
      <c r="Q1112" s="4"/>
      <c r="R1112" s="1">
        <f t="shared" si="406"/>
        <v>0.79365079365079361</v>
      </c>
      <c r="S1112" s="1">
        <f t="shared" si="407"/>
        <v>0.25</v>
      </c>
      <c r="T1112" s="1">
        <f t="shared" si="408"/>
        <v>4.1825095057034134E-2</v>
      </c>
      <c r="U1112" s="1">
        <f t="shared" si="409"/>
        <v>0.2718253968253968</v>
      </c>
      <c r="V1112" s="1">
        <f t="shared" si="410"/>
        <v>0.78282539682539687</v>
      </c>
      <c r="W1112" s="1"/>
      <c r="X1112" s="17">
        <f t="shared" si="411"/>
        <v>277.42406423618138</v>
      </c>
      <c r="Y1112" s="18">
        <f t="shared" si="412"/>
        <v>3056.5054734484152</v>
      </c>
      <c r="Z1112" s="2">
        <f t="shared" si="413"/>
        <v>263.55286102437231</v>
      </c>
      <c r="AA1112" s="18">
        <f t="shared" si="414"/>
        <v>2903.6801997759944</v>
      </c>
      <c r="AB1112" s="2">
        <f t="shared" si="415"/>
        <v>-379.4305233922405</v>
      </c>
      <c r="AC1112" s="2">
        <f t="shared" si="416"/>
        <v>290.36801997759943</v>
      </c>
      <c r="AD1112" s="2">
        <f t="shared" si="417"/>
        <v>263.55286102437231</v>
      </c>
      <c r="AE1112" s="2">
        <f t="shared" si="418"/>
        <v>-1000</v>
      </c>
      <c r="AF1112" s="5">
        <f t="shared" si="419"/>
        <v>0.26</v>
      </c>
      <c r="AG1112" s="5">
        <f t="shared" si="420"/>
        <v>-1</v>
      </c>
      <c r="AH1112" s="3">
        <f t="shared" si="421"/>
        <v>201901</v>
      </c>
      <c r="AI1112" s="21">
        <v>1.26</v>
      </c>
      <c r="AJ1112" s="21">
        <v>4</v>
      </c>
      <c r="AK1112" s="21">
        <v>1.25</v>
      </c>
      <c r="AL1112" s="21">
        <v>4.0999999999999996</v>
      </c>
      <c r="AO1112">
        <f t="shared" si="422"/>
        <v>-400</v>
      </c>
      <c r="AP1112">
        <f>IF(E1112&lt;F1112,G1112,H1112)</f>
        <v>20</v>
      </c>
      <c r="AQ1112">
        <f>IF(E1112&lt;F1112,H1112,G1112)</f>
        <v>14</v>
      </c>
    </row>
    <row r="1113" spans="2:43" x14ac:dyDescent="0.25">
      <c r="B1113" s="24">
        <v>43478</v>
      </c>
      <c r="C1113" s="20" t="s">
        <v>36</v>
      </c>
      <c r="D1113" s="20" t="s">
        <v>31</v>
      </c>
      <c r="E1113" s="2">
        <v>-200</v>
      </c>
      <c r="F1113" s="2">
        <v>170.00000000000003</v>
      </c>
      <c r="G1113">
        <v>41</v>
      </c>
      <c r="H1113">
        <v>28</v>
      </c>
      <c r="I1113" s="9"/>
      <c r="J1113" s="2" t="str">
        <f t="shared" si="423"/>
        <v>New England Patriots</v>
      </c>
      <c r="K1113" s="2" t="str">
        <f t="shared" si="424"/>
        <v>Los Angeles Chargers</v>
      </c>
      <c r="L1113" s="17">
        <f t="shared" si="425"/>
        <v>-200</v>
      </c>
      <c r="M1113" s="18">
        <f t="shared" si="426"/>
        <v>170.00000000000003</v>
      </c>
      <c r="N1113" s="4">
        <f t="shared" si="404"/>
        <v>1.45</v>
      </c>
      <c r="O1113" s="4">
        <f t="shared" si="405"/>
        <v>2.8</v>
      </c>
      <c r="P1113" s="4"/>
      <c r="Q1113" s="4"/>
      <c r="R1113" s="1">
        <f t="shared" si="406"/>
        <v>0.68965517241379315</v>
      </c>
      <c r="S1113" s="1">
        <f t="shared" si="407"/>
        <v>0.35714285714285715</v>
      </c>
      <c r="T1113" s="1">
        <f t="shared" si="408"/>
        <v>4.4705882352941262E-2</v>
      </c>
      <c r="U1113" s="1">
        <f t="shared" si="409"/>
        <v>0.166256157635468</v>
      </c>
      <c r="V1113" s="1">
        <f t="shared" si="410"/>
        <v>0.67725615763546798</v>
      </c>
      <c r="W1113" s="1"/>
      <c r="X1113" s="17">
        <f t="shared" si="411"/>
        <v>476.54619116545314</v>
      </c>
      <c r="Y1113" s="18">
        <f t="shared" si="412"/>
        <v>1872.3757127156628</v>
      </c>
      <c r="Z1113" s="2">
        <f t="shared" si="413"/>
        <v>452.71888160718044</v>
      </c>
      <c r="AA1113" s="18">
        <f t="shared" si="414"/>
        <v>1778.7569270798795</v>
      </c>
      <c r="AB1113" s="2">
        <f t="shared" si="415"/>
        <v>-220.88762820095712</v>
      </c>
      <c r="AC1113" s="2">
        <f t="shared" si="416"/>
        <v>177.87569270798795</v>
      </c>
      <c r="AD1113" s="2">
        <f t="shared" si="417"/>
        <v>452.71888160718044</v>
      </c>
      <c r="AE1113" s="2">
        <f t="shared" si="418"/>
        <v>-1000</v>
      </c>
      <c r="AF1113" s="5">
        <f t="shared" si="419"/>
        <v>0.44999999999999996</v>
      </c>
      <c r="AG1113" s="5">
        <f t="shared" si="420"/>
        <v>-1</v>
      </c>
      <c r="AH1113" s="3">
        <f t="shared" si="421"/>
        <v>201901</v>
      </c>
      <c r="AI1113" s="21">
        <v>1.45</v>
      </c>
      <c r="AJ1113" s="21">
        <v>2.8</v>
      </c>
      <c r="AK1113" s="21">
        <v>1.5</v>
      </c>
      <c r="AL1113" s="21">
        <v>2.7</v>
      </c>
      <c r="AO1113">
        <f t="shared" si="422"/>
        <v>-200</v>
      </c>
      <c r="AP1113">
        <f>IF(E1113&lt;F1113,G1113,H1113)</f>
        <v>41</v>
      </c>
      <c r="AQ1113">
        <f>IF(E1113&lt;F1113,H1113,G1113)</f>
        <v>28</v>
      </c>
    </row>
    <row r="1114" spans="2:43" x14ac:dyDescent="0.25">
      <c r="B1114" s="24">
        <v>43477</v>
      </c>
      <c r="C1114" s="20" t="s">
        <v>47</v>
      </c>
      <c r="D1114" s="20" t="s">
        <v>23</v>
      </c>
      <c r="E1114" s="2">
        <v>-344.82758620689651</v>
      </c>
      <c r="F1114" s="2">
        <v>270</v>
      </c>
      <c r="G1114">
        <v>30</v>
      </c>
      <c r="H1114">
        <v>22</v>
      </c>
      <c r="I1114" s="9"/>
      <c r="J1114" s="2" t="str">
        <f t="shared" si="423"/>
        <v>Los Angeles Rams</v>
      </c>
      <c r="K1114" s="2" t="str">
        <f t="shared" si="424"/>
        <v>Dallas Cowboys</v>
      </c>
      <c r="L1114" s="17">
        <f t="shared" si="425"/>
        <v>-344.82758620689651</v>
      </c>
      <c r="M1114" s="18">
        <f t="shared" si="426"/>
        <v>270</v>
      </c>
      <c r="N1114" s="4">
        <f t="shared" si="404"/>
        <v>1.31</v>
      </c>
      <c r="O1114" s="4">
        <f t="shared" si="405"/>
        <v>3.6</v>
      </c>
      <c r="P1114" s="4"/>
      <c r="Q1114" s="4"/>
      <c r="R1114" s="1">
        <f t="shared" si="406"/>
        <v>0.76335877862595414</v>
      </c>
      <c r="S1114" s="1">
        <f t="shared" si="407"/>
        <v>0.27777777777777779</v>
      </c>
      <c r="T1114" s="1">
        <f t="shared" si="408"/>
        <v>3.9511201629327863E-2</v>
      </c>
      <c r="U1114" s="1">
        <f t="shared" si="409"/>
        <v>0.24279050042408817</v>
      </c>
      <c r="V1114" s="1">
        <f t="shared" si="410"/>
        <v>0.75379050042408813</v>
      </c>
      <c r="W1114" s="1"/>
      <c r="X1114" s="17">
        <f t="shared" si="411"/>
        <v>326.62855188197847</v>
      </c>
      <c r="Y1114" s="18">
        <f t="shared" si="412"/>
        <v>2645.8589098869329</v>
      </c>
      <c r="Z1114" s="2">
        <f t="shared" si="413"/>
        <v>310.29712428787951</v>
      </c>
      <c r="AA1114" s="18">
        <f t="shared" si="414"/>
        <v>2513.565964392586</v>
      </c>
      <c r="AB1114" s="2">
        <f t="shared" si="415"/>
        <v>-322.27175881663845</v>
      </c>
      <c r="AC1114" s="2">
        <f t="shared" si="416"/>
        <v>251.3565964392586</v>
      </c>
      <c r="AD1114" s="2">
        <f t="shared" si="417"/>
        <v>310.29712428787951</v>
      </c>
      <c r="AE1114" s="2">
        <f t="shared" si="418"/>
        <v>-1000</v>
      </c>
      <c r="AF1114" s="5">
        <f t="shared" si="419"/>
        <v>0.31000000000000005</v>
      </c>
      <c r="AG1114" s="5">
        <f t="shared" si="420"/>
        <v>-1</v>
      </c>
      <c r="AH1114" s="3">
        <f t="shared" si="421"/>
        <v>201901</v>
      </c>
      <c r="AI1114" s="21">
        <v>1.31</v>
      </c>
      <c r="AJ1114" s="21">
        <v>3.6</v>
      </c>
      <c r="AK1114" s="21">
        <v>1.29</v>
      </c>
      <c r="AL1114" s="21">
        <v>3.7</v>
      </c>
      <c r="AO1114">
        <f t="shared" si="422"/>
        <v>-400</v>
      </c>
      <c r="AP1114">
        <f>IF(E1114&lt;F1114,G1114,H1114)</f>
        <v>30</v>
      </c>
      <c r="AQ1114">
        <f>IF(E1114&lt;F1114,H1114,G1114)</f>
        <v>22</v>
      </c>
    </row>
    <row r="1115" spans="2:43" x14ac:dyDescent="0.25">
      <c r="B1115" s="24">
        <v>43477</v>
      </c>
      <c r="C1115" s="20" t="s">
        <v>20</v>
      </c>
      <c r="D1115" s="20" t="s">
        <v>39</v>
      </c>
      <c r="E1115" s="2">
        <v>-200</v>
      </c>
      <c r="F1115" s="2">
        <v>170.00000000000003</v>
      </c>
      <c r="G1115">
        <v>31</v>
      </c>
      <c r="H1115">
        <v>13</v>
      </c>
      <c r="I1115" s="9"/>
      <c r="J1115" s="2" t="str">
        <f t="shared" si="423"/>
        <v>Kansas City Chiefs</v>
      </c>
      <c r="K1115" s="2" t="str">
        <f t="shared" si="424"/>
        <v>Indianapolis Colts</v>
      </c>
      <c r="L1115" s="17">
        <f t="shared" si="425"/>
        <v>-200</v>
      </c>
      <c r="M1115" s="18">
        <f t="shared" si="426"/>
        <v>170.00000000000003</v>
      </c>
      <c r="N1115" s="4">
        <f t="shared" si="404"/>
        <v>1.43</v>
      </c>
      <c r="O1115" s="4">
        <f t="shared" si="405"/>
        <v>2.9</v>
      </c>
      <c r="P1115" s="4"/>
      <c r="Q1115" s="4"/>
      <c r="R1115" s="1">
        <f t="shared" si="406"/>
        <v>0.69930069930069938</v>
      </c>
      <c r="S1115" s="1">
        <f t="shared" si="407"/>
        <v>0.34482758620689657</v>
      </c>
      <c r="T1115" s="1">
        <f t="shared" si="408"/>
        <v>4.2263279445727608E-2</v>
      </c>
      <c r="U1115" s="1">
        <f t="shared" si="409"/>
        <v>0.1772365565469014</v>
      </c>
      <c r="V1115" s="1">
        <f t="shared" si="410"/>
        <v>0.68823655654690141</v>
      </c>
      <c r="W1115" s="1"/>
      <c r="X1115" s="17">
        <f t="shared" si="411"/>
        <v>452.98878777569371</v>
      </c>
      <c r="Y1115" s="18">
        <f t="shared" si="412"/>
        <v>1963.0773393846457</v>
      </c>
      <c r="Z1115" s="2">
        <f t="shared" si="413"/>
        <v>430.33934838690902</v>
      </c>
      <c r="AA1115" s="18">
        <f t="shared" si="414"/>
        <v>1864.9234724154132</v>
      </c>
      <c r="AB1115" s="2">
        <f t="shared" si="415"/>
        <v>-232.37475349358971</v>
      </c>
      <c r="AC1115" s="2">
        <f t="shared" si="416"/>
        <v>186.49234724154132</v>
      </c>
      <c r="AD1115" s="2">
        <f t="shared" si="417"/>
        <v>430.33934838690902</v>
      </c>
      <c r="AE1115" s="2">
        <f t="shared" si="418"/>
        <v>-1000</v>
      </c>
      <c r="AF1115" s="5">
        <f t="shared" si="419"/>
        <v>0.42999999999999994</v>
      </c>
      <c r="AG1115" s="5">
        <f t="shared" si="420"/>
        <v>-1</v>
      </c>
      <c r="AH1115" s="3">
        <f t="shared" si="421"/>
        <v>201901</v>
      </c>
      <c r="AI1115" s="21">
        <v>1.43</v>
      </c>
      <c r="AJ1115" s="21">
        <v>2.9</v>
      </c>
      <c r="AK1115" s="21">
        <v>1.5</v>
      </c>
      <c r="AL1115" s="21">
        <v>2.7</v>
      </c>
      <c r="AO1115">
        <f t="shared" si="422"/>
        <v>-200</v>
      </c>
      <c r="AP1115">
        <f>IF(E1115&lt;F1115,G1115,H1115)</f>
        <v>31</v>
      </c>
      <c r="AQ1115">
        <f>IF(E1115&lt;F1115,H1115,G1115)</f>
        <v>13</v>
      </c>
    </row>
    <row r="1116" spans="2:43" x14ac:dyDescent="0.25">
      <c r="B1116" s="24">
        <v>43471</v>
      </c>
      <c r="C1116" s="20" t="s">
        <v>37</v>
      </c>
      <c r="D1116" s="20" t="s">
        <v>19</v>
      </c>
      <c r="E1116" s="2">
        <v>-303.03030303030295</v>
      </c>
      <c r="F1116" s="2">
        <v>240</v>
      </c>
      <c r="G1116">
        <v>15</v>
      </c>
      <c r="H1116">
        <v>16</v>
      </c>
      <c r="I1116" s="9"/>
      <c r="J1116" s="2" t="str">
        <f t="shared" si="423"/>
        <v>Chicago Bears</v>
      </c>
      <c r="K1116" s="2" t="str">
        <f t="shared" si="424"/>
        <v>Philadelphia Eagles</v>
      </c>
      <c r="L1116" s="17">
        <f t="shared" si="425"/>
        <v>-303.03030303030295</v>
      </c>
      <c r="M1116" s="18">
        <f t="shared" si="426"/>
        <v>240</v>
      </c>
      <c r="N1116" s="4">
        <f t="shared" si="404"/>
        <v>1.41</v>
      </c>
      <c r="O1116" s="4">
        <f t="shared" si="405"/>
        <v>3</v>
      </c>
      <c r="P1116" s="4"/>
      <c r="Q1116" s="4"/>
      <c r="R1116" s="1">
        <f t="shared" si="406"/>
        <v>0.70921985815602839</v>
      </c>
      <c r="S1116" s="1">
        <f t="shared" si="407"/>
        <v>0.33333333333333331</v>
      </c>
      <c r="T1116" s="1">
        <f t="shared" si="408"/>
        <v>4.0816326530612401E-2</v>
      </c>
      <c r="U1116" s="1">
        <f t="shared" si="409"/>
        <v>0.18794326241134754</v>
      </c>
      <c r="V1116" s="1">
        <f t="shared" si="410"/>
        <v>0.69894326241134752</v>
      </c>
      <c r="W1116" s="1"/>
      <c r="X1116" s="17">
        <f t="shared" si="411"/>
        <v>430.73129648608347</v>
      </c>
      <c r="Y1116" s="18">
        <f t="shared" si="412"/>
        <v>2057.0269370258952</v>
      </c>
      <c r="Z1116" s="2">
        <f t="shared" si="413"/>
        <v>409.19473166177926</v>
      </c>
      <c r="AA1116" s="18">
        <f t="shared" si="414"/>
        <v>1954.1755901746003</v>
      </c>
      <c r="AB1116" s="2">
        <f t="shared" si="415"/>
        <v>-244.3824229942804</v>
      </c>
      <c r="AC1116" s="2">
        <f t="shared" si="416"/>
        <v>195.41755901746004</v>
      </c>
      <c r="AD1116" s="2">
        <f t="shared" si="417"/>
        <v>-1000</v>
      </c>
      <c r="AE1116" s="2">
        <f t="shared" si="418"/>
        <v>1954.1755901746003</v>
      </c>
      <c r="AF1116" s="5">
        <f t="shared" si="419"/>
        <v>-1</v>
      </c>
      <c r="AG1116" s="5">
        <f t="shared" si="420"/>
        <v>2</v>
      </c>
      <c r="AH1116" s="3">
        <f t="shared" si="421"/>
        <v>201901</v>
      </c>
      <c r="AI1116" s="21">
        <v>1.41</v>
      </c>
      <c r="AJ1116" s="21">
        <v>3</v>
      </c>
      <c r="AK1116" s="21">
        <v>1.33</v>
      </c>
      <c r="AL1116" s="21">
        <v>3.4</v>
      </c>
      <c r="AO1116">
        <f t="shared" si="422"/>
        <v>-400</v>
      </c>
      <c r="AP1116">
        <f>IF(E1116&lt;F1116,G1116,H1116)</f>
        <v>15</v>
      </c>
      <c r="AQ1116">
        <f>IF(E1116&lt;F1116,H1116,G1116)</f>
        <v>16</v>
      </c>
    </row>
    <row r="1117" spans="2:43" x14ac:dyDescent="0.25">
      <c r="B1117" s="24">
        <v>43471</v>
      </c>
      <c r="C1117" s="20" t="s">
        <v>28</v>
      </c>
      <c r="D1117" s="20" t="s">
        <v>31</v>
      </c>
      <c r="E1117" s="2">
        <v>-151.51515151515153</v>
      </c>
      <c r="F1117" s="2">
        <v>129.99999999999997</v>
      </c>
      <c r="G1117">
        <v>17</v>
      </c>
      <c r="H1117">
        <v>23</v>
      </c>
      <c r="I1117" s="9"/>
      <c r="J1117" s="2" t="str">
        <f t="shared" si="423"/>
        <v>Baltimore Ravens</v>
      </c>
      <c r="K1117" s="2" t="str">
        <f t="shared" si="424"/>
        <v>Los Angeles Chargers</v>
      </c>
      <c r="L1117" s="17">
        <f t="shared" si="425"/>
        <v>-151.51515151515153</v>
      </c>
      <c r="M1117" s="18">
        <f t="shared" si="426"/>
        <v>129.99999999999997</v>
      </c>
      <c r="N1117" s="4">
        <f t="shared" si="404"/>
        <v>1.66</v>
      </c>
      <c r="O1117" s="4">
        <f t="shared" si="405"/>
        <v>2.2999999999999998</v>
      </c>
      <c r="P1117" s="4"/>
      <c r="Q1117" s="4"/>
      <c r="R1117" s="1">
        <f t="shared" si="406"/>
        <v>0.60240963855421692</v>
      </c>
      <c r="S1117" s="1">
        <f t="shared" si="407"/>
        <v>0.43478260869565222</v>
      </c>
      <c r="T1117" s="1">
        <f t="shared" si="408"/>
        <v>3.5858585858585923E-2</v>
      </c>
      <c r="U1117" s="1">
        <f t="shared" si="409"/>
        <v>8.3813514929282351E-2</v>
      </c>
      <c r="V1117" s="1">
        <f t="shared" si="410"/>
        <v>0.59481351492928236</v>
      </c>
      <c r="W1117" s="1"/>
      <c r="X1117" s="17">
        <f t="shared" si="411"/>
        <v>681.19919084032654</v>
      </c>
      <c r="Y1117" s="18">
        <f t="shared" si="412"/>
        <v>1332.032655245516</v>
      </c>
      <c r="Z1117" s="2">
        <f t="shared" si="413"/>
        <v>647.13923129831016</v>
      </c>
      <c r="AA1117" s="18">
        <f t="shared" si="414"/>
        <v>1265.4310224832402</v>
      </c>
      <c r="AB1117" s="2">
        <f t="shared" si="415"/>
        <v>-154.5262521009227</v>
      </c>
      <c r="AC1117" s="2">
        <f t="shared" si="416"/>
        <v>126.54310224832402</v>
      </c>
      <c r="AD1117" s="2">
        <f t="shared" si="417"/>
        <v>-1000</v>
      </c>
      <c r="AE1117" s="2">
        <f t="shared" si="418"/>
        <v>1265.4310224832402</v>
      </c>
      <c r="AF1117" s="5">
        <f t="shared" si="419"/>
        <v>-1</v>
      </c>
      <c r="AG1117" s="5">
        <f t="shared" si="420"/>
        <v>1.2999999999999998</v>
      </c>
      <c r="AH1117" s="3">
        <f t="shared" si="421"/>
        <v>201901</v>
      </c>
      <c r="AI1117" s="21">
        <v>1.66</v>
      </c>
      <c r="AJ1117" s="21">
        <v>2.2999999999999998</v>
      </c>
      <c r="AK1117" s="21">
        <v>1.66</v>
      </c>
      <c r="AL1117" s="21">
        <v>2.2999999999999998</v>
      </c>
      <c r="AO1117">
        <f t="shared" si="422"/>
        <v>-160</v>
      </c>
      <c r="AP1117">
        <f>IF(E1117&lt;F1117,G1117,H1117)</f>
        <v>17</v>
      </c>
      <c r="AQ1117">
        <f>IF(E1117&lt;F1117,H1117,G1117)</f>
        <v>23</v>
      </c>
    </row>
    <row r="1118" spans="2:43" x14ac:dyDescent="0.25">
      <c r="B1118" s="24">
        <v>43470</v>
      </c>
      <c r="C1118" s="20" t="s">
        <v>23</v>
      </c>
      <c r="D1118" s="20" t="s">
        <v>32</v>
      </c>
      <c r="E1118" s="2">
        <v>-151.51515151515153</v>
      </c>
      <c r="F1118" s="2">
        <v>129.99999999999997</v>
      </c>
      <c r="G1118">
        <v>24</v>
      </c>
      <c r="H1118">
        <v>22</v>
      </c>
      <c r="I1118" s="9"/>
      <c r="J1118" s="2" t="str">
        <f t="shared" si="423"/>
        <v>Dallas Cowboys</v>
      </c>
      <c r="K1118" s="2" t="str">
        <f t="shared" si="424"/>
        <v>Seattle Seahawks</v>
      </c>
      <c r="L1118" s="17">
        <f t="shared" si="425"/>
        <v>-151.51515151515153</v>
      </c>
      <c r="M1118" s="18">
        <f t="shared" si="426"/>
        <v>129.99999999999997</v>
      </c>
      <c r="N1118" s="4">
        <f t="shared" si="404"/>
        <v>1.68</v>
      </c>
      <c r="O1118" s="4">
        <f t="shared" si="405"/>
        <v>2.25</v>
      </c>
      <c r="P1118" s="4"/>
      <c r="Q1118" s="4"/>
      <c r="R1118" s="1">
        <f t="shared" si="406"/>
        <v>0.59523809523809523</v>
      </c>
      <c r="S1118" s="1">
        <f t="shared" si="407"/>
        <v>0.44444444444444442</v>
      </c>
      <c r="T1118" s="1">
        <f t="shared" si="408"/>
        <v>3.8167938931297662E-2</v>
      </c>
      <c r="U1118" s="1">
        <f t="shared" si="409"/>
        <v>7.5396825396825407E-2</v>
      </c>
      <c r="V1118" s="1">
        <f t="shared" si="410"/>
        <v>0.58639682539682547</v>
      </c>
      <c r="W1118" s="1"/>
      <c r="X1118" s="17">
        <f t="shared" si="411"/>
        <v>705.32983244457648</v>
      </c>
      <c r="Y1118" s="18">
        <f t="shared" si="412"/>
        <v>1287.7472223008879</v>
      </c>
      <c r="Z1118" s="2">
        <f t="shared" si="413"/>
        <v>670.06334082234764</v>
      </c>
      <c r="AA1118" s="18">
        <f t="shared" si="414"/>
        <v>1223.3598611858433</v>
      </c>
      <c r="AB1118" s="2">
        <f t="shared" si="415"/>
        <v>-149.23962244714528</v>
      </c>
      <c r="AC1118" s="2">
        <f t="shared" si="416"/>
        <v>122.33598611858433</v>
      </c>
      <c r="AD1118" s="2">
        <f t="shared" si="417"/>
        <v>670.06334082234764</v>
      </c>
      <c r="AE1118" s="2">
        <f t="shared" si="418"/>
        <v>-1000</v>
      </c>
      <c r="AF1118" s="5">
        <f t="shared" si="419"/>
        <v>0.67999999999999994</v>
      </c>
      <c r="AG1118" s="5">
        <f t="shared" si="420"/>
        <v>-1</v>
      </c>
      <c r="AH1118" s="3">
        <f t="shared" si="421"/>
        <v>201901</v>
      </c>
      <c r="AI1118" s="21">
        <v>1.68</v>
      </c>
      <c r="AJ1118" s="21">
        <v>2.25</v>
      </c>
      <c r="AK1118" s="21">
        <v>1.66</v>
      </c>
      <c r="AL1118" s="21">
        <v>2.2999999999999998</v>
      </c>
      <c r="AO1118">
        <f t="shared" si="422"/>
        <v>-160</v>
      </c>
      <c r="AP1118">
        <f>IF(E1118&lt;F1118,G1118,H1118)</f>
        <v>24</v>
      </c>
      <c r="AQ1118">
        <f>IF(E1118&lt;F1118,H1118,G1118)</f>
        <v>22</v>
      </c>
    </row>
    <row r="1119" spans="2:43" x14ac:dyDescent="0.25">
      <c r="B1119" s="24">
        <v>43470</v>
      </c>
      <c r="C1119" s="20" t="s">
        <v>40</v>
      </c>
      <c r="D1119" s="20" t="s">
        <v>39</v>
      </c>
      <c r="E1119" s="2">
        <v>-125</v>
      </c>
      <c r="F1119" s="2">
        <v>104.99999999999999</v>
      </c>
      <c r="G1119">
        <v>7</v>
      </c>
      <c r="H1119">
        <v>21</v>
      </c>
      <c r="I1119" s="9"/>
      <c r="J1119" s="2" t="str">
        <f t="shared" si="423"/>
        <v>Houston Texans</v>
      </c>
      <c r="K1119" s="2" t="str">
        <f t="shared" si="424"/>
        <v>Indianapolis Colts</v>
      </c>
      <c r="L1119" s="17">
        <f t="shared" si="425"/>
        <v>-125</v>
      </c>
      <c r="M1119" s="18">
        <f t="shared" si="426"/>
        <v>104.99999999999999</v>
      </c>
      <c r="N1119" s="4">
        <f t="shared" si="404"/>
        <v>1.74</v>
      </c>
      <c r="O1119" s="4">
        <f t="shared" si="405"/>
        <v>2.15</v>
      </c>
      <c r="P1119" s="4"/>
      <c r="Q1119" s="4"/>
      <c r="R1119" s="1">
        <f t="shared" si="406"/>
        <v>0.57471264367816088</v>
      </c>
      <c r="S1119" s="1">
        <f t="shared" si="407"/>
        <v>0.46511627906976744</v>
      </c>
      <c r="T1119" s="1">
        <f t="shared" si="408"/>
        <v>3.8303341902313659E-2</v>
      </c>
      <c r="U1119" s="1">
        <f t="shared" si="409"/>
        <v>5.4798182304196724E-2</v>
      </c>
      <c r="V1119" s="1">
        <f t="shared" si="410"/>
        <v>0.56579818230419676</v>
      </c>
      <c r="W1119" s="1"/>
      <c r="X1119" s="17">
        <f t="shared" si="411"/>
        <v>767.41465645493759</v>
      </c>
      <c r="Y1119" s="18">
        <f t="shared" si="412"/>
        <v>1185.8985221458363</v>
      </c>
      <c r="Z1119" s="2">
        <f t="shared" si="413"/>
        <v>729.04392363219063</v>
      </c>
      <c r="AA1119" s="18">
        <f t="shared" si="414"/>
        <v>1126.6035960385445</v>
      </c>
      <c r="AB1119" s="2">
        <f t="shared" si="415"/>
        <v>-137.16594673992637</v>
      </c>
      <c r="AC1119" s="2">
        <f t="shared" si="416"/>
        <v>112.66035960385446</v>
      </c>
      <c r="AD1119" s="2">
        <f t="shared" si="417"/>
        <v>-1000</v>
      </c>
      <c r="AE1119" s="2">
        <f t="shared" si="418"/>
        <v>1126.6035960385445</v>
      </c>
      <c r="AF1119" s="5">
        <f t="shared" si="419"/>
        <v>-1</v>
      </c>
      <c r="AG1119" s="5">
        <f t="shared" si="420"/>
        <v>1.1499999999999999</v>
      </c>
      <c r="AH1119" s="3">
        <f t="shared" si="421"/>
        <v>201901</v>
      </c>
      <c r="AI1119" s="21">
        <v>1.74</v>
      </c>
      <c r="AJ1119" s="21">
        <v>2.15</v>
      </c>
      <c r="AK1119" s="21">
        <v>1.8</v>
      </c>
      <c r="AL1119" s="21">
        <v>2.0499999999999998</v>
      </c>
      <c r="AO1119">
        <f t="shared" si="422"/>
        <v>-130</v>
      </c>
      <c r="AP1119">
        <f>IF(E1119&lt;F1119,G1119,H1119)</f>
        <v>7</v>
      </c>
      <c r="AQ1119">
        <f>IF(E1119&lt;F1119,H1119,G1119)</f>
        <v>21</v>
      </c>
    </row>
    <row r="1120" spans="2:43" x14ac:dyDescent="0.25">
      <c r="B1120" s="24">
        <v>43464</v>
      </c>
      <c r="C1120" s="20" t="s">
        <v>41</v>
      </c>
      <c r="D1120" s="20" t="s">
        <v>39</v>
      </c>
      <c r="E1120" s="2">
        <v>190</v>
      </c>
      <c r="F1120" s="2">
        <v>-232.55813953488376</v>
      </c>
      <c r="G1120">
        <v>17</v>
      </c>
      <c r="H1120">
        <v>33</v>
      </c>
      <c r="I1120" s="9"/>
      <c r="J1120" s="2" t="str">
        <f t="shared" si="423"/>
        <v>Indianapolis Colts</v>
      </c>
      <c r="K1120" s="2" t="str">
        <f t="shared" si="424"/>
        <v>Tennessee Titans</v>
      </c>
      <c r="L1120" s="17">
        <f t="shared" si="425"/>
        <v>-232.55813953488376</v>
      </c>
      <c r="M1120" s="18">
        <f t="shared" si="426"/>
        <v>190</v>
      </c>
      <c r="N1120" s="4">
        <f t="shared" si="404"/>
        <v>1.64</v>
      </c>
      <c r="O1120" s="4">
        <f t="shared" si="405"/>
        <v>2.35</v>
      </c>
      <c r="P1120" s="4"/>
      <c r="Q1120" s="4"/>
      <c r="R1120" s="1">
        <f t="shared" si="406"/>
        <v>0.6097560975609756</v>
      </c>
      <c r="S1120" s="1">
        <f t="shared" si="407"/>
        <v>0.42553191489361702</v>
      </c>
      <c r="T1120" s="1">
        <f t="shared" si="408"/>
        <v>3.4085213032581496E-2</v>
      </c>
      <c r="U1120" s="1">
        <f t="shared" si="409"/>
        <v>9.2112091333679286E-2</v>
      </c>
      <c r="V1120" s="1">
        <f t="shared" si="410"/>
        <v>0.60311209133367927</v>
      </c>
      <c r="W1120" s="1"/>
      <c r="X1120" s="17">
        <f t="shared" si="411"/>
        <v>658.06657563218641</v>
      </c>
      <c r="Y1120" s="18">
        <f t="shared" si="412"/>
        <v>1377.3404079490135</v>
      </c>
      <c r="Z1120" s="2">
        <f t="shared" si="413"/>
        <v>625.16324685057702</v>
      </c>
      <c r="AA1120" s="18">
        <f t="shared" si="414"/>
        <v>1308.4733875515628</v>
      </c>
      <c r="AB1120" s="2">
        <f t="shared" si="415"/>
        <v>-159.95821971905113</v>
      </c>
      <c r="AC1120" s="2">
        <f t="shared" si="416"/>
        <v>130.84733875515627</v>
      </c>
      <c r="AD1120" s="2">
        <f t="shared" si="417"/>
        <v>625.16324685057702</v>
      </c>
      <c r="AE1120" s="2">
        <f t="shared" si="418"/>
        <v>-1000</v>
      </c>
      <c r="AF1120" s="5">
        <f t="shared" si="419"/>
        <v>0.6399999999999999</v>
      </c>
      <c r="AG1120" s="5">
        <f t="shared" si="420"/>
        <v>-1</v>
      </c>
      <c r="AH1120" s="3">
        <f t="shared" si="421"/>
        <v>201812</v>
      </c>
      <c r="AI1120" s="21">
        <v>2.35</v>
      </c>
      <c r="AJ1120" s="21">
        <v>1.64</v>
      </c>
      <c r="AK1120" s="21">
        <v>2.9</v>
      </c>
      <c r="AL1120" s="21">
        <v>1.43</v>
      </c>
      <c r="AO1120">
        <f t="shared" si="422"/>
        <v>-300</v>
      </c>
      <c r="AP1120">
        <f>IF(E1120&lt;F1120,G1120,H1120)</f>
        <v>33</v>
      </c>
      <c r="AQ1120">
        <f>IF(E1120&lt;F1120,H1120,G1120)</f>
        <v>17</v>
      </c>
    </row>
    <row r="1121" spans="2:43" x14ac:dyDescent="0.25">
      <c r="B1121" s="24">
        <v>43464</v>
      </c>
      <c r="C1121" s="20" t="s">
        <v>28</v>
      </c>
      <c r="D1121" s="20" t="s">
        <v>46</v>
      </c>
      <c r="E1121" s="2">
        <v>-333.33333333333326</v>
      </c>
      <c r="F1121" s="2">
        <v>265</v>
      </c>
      <c r="G1121">
        <v>26</v>
      </c>
      <c r="H1121">
        <v>24</v>
      </c>
      <c r="I1121" s="9"/>
      <c r="J1121" s="2" t="str">
        <f t="shared" si="423"/>
        <v>Baltimore Ravens</v>
      </c>
      <c r="K1121" s="2" t="str">
        <f t="shared" si="424"/>
        <v>Cleveland Browns</v>
      </c>
      <c r="L1121" s="17">
        <f t="shared" si="425"/>
        <v>-333.33333333333326</v>
      </c>
      <c r="M1121" s="18">
        <f t="shared" si="426"/>
        <v>265</v>
      </c>
      <c r="N1121" s="4">
        <f t="shared" si="404"/>
        <v>1.41</v>
      </c>
      <c r="O1121" s="4">
        <f t="shared" si="405"/>
        <v>3</v>
      </c>
      <c r="P1121" s="4"/>
      <c r="Q1121" s="4"/>
      <c r="R1121" s="1">
        <f t="shared" si="406"/>
        <v>0.70921985815602839</v>
      </c>
      <c r="S1121" s="1">
        <f t="shared" si="407"/>
        <v>0.33333333333333331</v>
      </c>
      <c r="T1121" s="1">
        <f t="shared" si="408"/>
        <v>4.0816326530612401E-2</v>
      </c>
      <c r="U1121" s="1">
        <f t="shared" si="409"/>
        <v>0.18794326241134754</v>
      </c>
      <c r="V1121" s="1">
        <f t="shared" si="410"/>
        <v>0.69894326241134752</v>
      </c>
      <c r="W1121" s="1"/>
      <c r="X1121" s="17">
        <f t="shared" si="411"/>
        <v>430.73129648608347</v>
      </c>
      <c r="Y1121" s="18">
        <f t="shared" si="412"/>
        <v>2057.0269370258952</v>
      </c>
      <c r="Z1121" s="2">
        <f t="shared" si="413"/>
        <v>409.19473166177926</v>
      </c>
      <c r="AA1121" s="18">
        <f t="shared" si="414"/>
        <v>1954.1755901746003</v>
      </c>
      <c r="AB1121" s="2">
        <f t="shared" si="415"/>
        <v>-244.3824229942804</v>
      </c>
      <c r="AC1121" s="2">
        <f t="shared" si="416"/>
        <v>195.41755901746004</v>
      </c>
      <c r="AD1121" s="2">
        <f t="shared" si="417"/>
        <v>409.19473166177926</v>
      </c>
      <c r="AE1121" s="2">
        <f t="shared" si="418"/>
        <v>-1000</v>
      </c>
      <c r="AF1121" s="5">
        <f t="shared" si="419"/>
        <v>0.40999999999999992</v>
      </c>
      <c r="AG1121" s="5">
        <f t="shared" si="420"/>
        <v>-1</v>
      </c>
      <c r="AH1121" s="3">
        <f t="shared" si="421"/>
        <v>201812</v>
      </c>
      <c r="AI1121" s="21">
        <v>1.41</v>
      </c>
      <c r="AJ1121" s="21">
        <v>3</v>
      </c>
      <c r="AK1121" s="21">
        <v>1.3</v>
      </c>
      <c r="AL1121" s="21">
        <v>3.65</v>
      </c>
      <c r="AO1121">
        <f t="shared" si="422"/>
        <v>-400</v>
      </c>
      <c r="AP1121">
        <f>IF(E1121&lt;F1121,G1121,H1121)</f>
        <v>26</v>
      </c>
      <c r="AQ1121">
        <f>IF(E1121&lt;F1121,H1121,G1121)</f>
        <v>24</v>
      </c>
    </row>
    <row r="1122" spans="2:43" x14ac:dyDescent="0.25">
      <c r="B1122" s="24">
        <v>43464</v>
      </c>
      <c r="C1122" s="20" t="s">
        <v>38</v>
      </c>
      <c r="D1122" s="20" t="s">
        <v>31</v>
      </c>
      <c r="E1122" s="2">
        <v>240</v>
      </c>
      <c r="F1122" s="2">
        <v>-303.03030303030295</v>
      </c>
      <c r="G1122">
        <v>9</v>
      </c>
      <c r="H1122">
        <v>23</v>
      </c>
      <c r="I1122" s="9"/>
      <c r="J1122" s="2" t="str">
        <f t="shared" si="423"/>
        <v>Los Angeles Chargers</v>
      </c>
      <c r="K1122" s="2" t="str">
        <f t="shared" si="424"/>
        <v>Denver Broncos</v>
      </c>
      <c r="L1122" s="17">
        <f t="shared" si="425"/>
        <v>-303.03030303030295</v>
      </c>
      <c r="M1122" s="18">
        <f t="shared" si="426"/>
        <v>240</v>
      </c>
      <c r="N1122" s="4">
        <f t="shared" si="404"/>
        <v>1.32</v>
      </c>
      <c r="O1122" s="4">
        <f t="shared" si="405"/>
        <v>3.45</v>
      </c>
      <c r="P1122" s="4"/>
      <c r="Q1122" s="4"/>
      <c r="R1122" s="1">
        <f t="shared" si="406"/>
        <v>0.75757575757575757</v>
      </c>
      <c r="S1122" s="1">
        <f t="shared" si="407"/>
        <v>0.28985507246376813</v>
      </c>
      <c r="T1122" s="1">
        <f t="shared" si="408"/>
        <v>4.5283018867924518E-2</v>
      </c>
      <c r="U1122" s="1">
        <f t="shared" si="409"/>
        <v>0.23386034255599472</v>
      </c>
      <c r="V1122" s="1">
        <f t="shared" si="410"/>
        <v>0.74486034255599476</v>
      </c>
      <c r="W1122" s="1"/>
      <c r="X1122" s="17">
        <f t="shared" si="411"/>
        <v>342.5335500726099</v>
      </c>
      <c r="Y1122" s="18">
        <f t="shared" si="412"/>
        <v>2535.4217462272254</v>
      </c>
      <c r="Z1122" s="2">
        <f t="shared" si="413"/>
        <v>325.4068725689794</v>
      </c>
      <c r="AA1122" s="18">
        <f t="shared" si="414"/>
        <v>2408.6506589158639</v>
      </c>
      <c r="AB1122" s="2">
        <f t="shared" si="415"/>
        <v>-307.30758453419605</v>
      </c>
      <c r="AC1122" s="2">
        <f t="shared" si="416"/>
        <v>240.8650658915864</v>
      </c>
      <c r="AD1122" s="2">
        <f t="shared" si="417"/>
        <v>325.4068725689794</v>
      </c>
      <c r="AE1122" s="2">
        <f t="shared" si="418"/>
        <v>-1000</v>
      </c>
      <c r="AF1122" s="5">
        <f t="shared" si="419"/>
        <v>0.32000000000000006</v>
      </c>
      <c r="AG1122" s="5">
        <f t="shared" si="420"/>
        <v>-1</v>
      </c>
      <c r="AH1122" s="3">
        <f t="shared" si="421"/>
        <v>201812</v>
      </c>
      <c r="AI1122" s="21">
        <v>3.45</v>
      </c>
      <c r="AJ1122" s="21">
        <v>1.32</v>
      </c>
      <c r="AK1122" s="21">
        <v>3.4</v>
      </c>
      <c r="AL1122" s="21">
        <v>1.33</v>
      </c>
      <c r="AO1122">
        <f t="shared" si="422"/>
        <v>-400</v>
      </c>
      <c r="AP1122">
        <f>IF(E1122&lt;F1122,G1122,H1122)</f>
        <v>23</v>
      </c>
      <c r="AQ1122">
        <f>IF(E1122&lt;F1122,H1122,G1122)</f>
        <v>9</v>
      </c>
    </row>
    <row r="1123" spans="2:43" x14ac:dyDescent="0.25">
      <c r="B1123" s="24">
        <v>43464</v>
      </c>
      <c r="C1123" s="20" t="s">
        <v>47</v>
      </c>
      <c r="D1123" s="20" t="s">
        <v>22</v>
      </c>
      <c r="E1123" s="2">
        <v>-500.00000000000011</v>
      </c>
      <c r="F1123" s="2">
        <v>375</v>
      </c>
      <c r="G1123">
        <v>48</v>
      </c>
      <c r="H1123">
        <v>32</v>
      </c>
      <c r="I1123" s="9"/>
      <c r="J1123" s="2" t="str">
        <f t="shared" si="423"/>
        <v>Los Angeles Rams</v>
      </c>
      <c r="K1123" s="2" t="str">
        <f t="shared" si="424"/>
        <v>San Francisco 49ers</v>
      </c>
      <c r="L1123" s="17">
        <f t="shared" si="425"/>
        <v>-500.00000000000011</v>
      </c>
      <c r="M1123" s="18">
        <f t="shared" si="426"/>
        <v>375</v>
      </c>
      <c r="N1123" s="4">
        <f t="shared" si="404"/>
        <v>1.22</v>
      </c>
      <c r="O1123" s="4">
        <f t="shared" si="405"/>
        <v>4.5</v>
      </c>
      <c r="P1123" s="4"/>
      <c r="Q1123" s="4"/>
      <c r="R1123" s="1">
        <f t="shared" si="406"/>
        <v>0.81967213114754101</v>
      </c>
      <c r="S1123" s="1">
        <f t="shared" si="407"/>
        <v>0.22222222222222221</v>
      </c>
      <c r="T1123" s="1">
        <f t="shared" si="408"/>
        <v>4.0209790209790097E-2</v>
      </c>
      <c r="U1123" s="1">
        <f t="shared" si="409"/>
        <v>0.2987249544626594</v>
      </c>
      <c r="V1123" s="1">
        <f t="shared" si="410"/>
        <v>0.80972495446265946</v>
      </c>
      <c r="W1123" s="1"/>
      <c r="X1123" s="17">
        <f t="shared" si="411"/>
        <v>234.98725646118768</v>
      </c>
      <c r="Y1123" s="18">
        <f t="shared" si="412"/>
        <v>3526.591123964678</v>
      </c>
      <c r="Z1123" s="2">
        <f t="shared" si="413"/>
        <v>223.2378936381283</v>
      </c>
      <c r="AA1123" s="18">
        <f t="shared" si="414"/>
        <v>3350.2615677664439</v>
      </c>
      <c r="AB1123" s="2">
        <f t="shared" si="415"/>
        <v>-447.95262296329213</v>
      </c>
      <c r="AC1123" s="2">
        <f t="shared" si="416"/>
        <v>335.02615677664437</v>
      </c>
      <c r="AD1123" s="2">
        <f t="shared" si="417"/>
        <v>223.2378936381283</v>
      </c>
      <c r="AE1123" s="2">
        <f t="shared" si="418"/>
        <v>-1000</v>
      </c>
      <c r="AF1123" s="5">
        <f t="shared" si="419"/>
        <v>0.21999999999999997</v>
      </c>
      <c r="AG1123" s="5">
        <f t="shared" si="420"/>
        <v>-1</v>
      </c>
      <c r="AH1123" s="3">
        <f t="shared" si="421"/>
        <v>201812</v>
      </c>
      <c r="AI1123" s="21">
        <v>1.22</v>
      </c>
      <c r="AJ1123" s="21">
        <v>4.5</v>
      </c>
      <c r="AK1123" s="21">
        <v>1.2</v>
      </c>
      <c r="AL1123" s="21">
        <v>4.75</v>
      </c>
      <c r="AO1123">
        <f t="shared" si="422"/>
        <v>-500</v>
      </c>
      <c r="AP1123">
        <f>IF(E1123&lt;F1123,G1123,H1123)</f>
        <v>48</v>
      </c>
      <c r="AQ1123">
        <f>IF(E1123&lt;F1123,H1123,G1123)</f>
        <v>32</v>
      </c>
    </row>
    <row r="1124" spans="2:43" x14ac:dyDescent="0.25">
      <c r="B1124" s="24">
        <v>43464</v>
      </c>
      <c r="C1124" s="20" t="s">
        <v>29</v>
      </c>
      <c r="D1124" s="20" t="s">
        <v>37</v>
      </c>
      <c r="E1124" s="2">
        <v>-250.00000000000006</v>
      </c>
      <c r="F1124" s="2">
        <v>210</v>
      </c>
      <c r="G1124">
        <v>10</v>
      </c>
      <c r="H1124">
        <v>24</v>
      </c>
      <c r="I1124" s="9"/>
      <c r="J1124" s="2" t="str">
        <f t="shared" si="423"/>
        <v>Minnesota Vikings</v>
      </c>
      <c r="K1124" s="2" t="str">
        <f t="shared" si="424"/>
        <v>Chicago Bears</v>
      </c>
      <c r="L1124" s="17">
        <f t="shared" si="425"/>
        <v>-250.00000000000006</v>
      </c>
      <c r="M1124" s="18">
        <f t="shared" si="426"/>
        <v>210</v>
      </c>
      <c r="N1124" s="4">
        <f t="shared" si="404"/>
        <v>1.43</v>
      </c>
      <c r="O1124" s="4">
        <f t="shared" si="405"/>
        <v>2.9</v>
      </c>
      <c r="P1124" s="4"/>
      <c r="Q1124" s="4"/>
      <c r="R1124" s="1">
        <f t="shared" si="406"/>
        <v>0.69930069930069938</v>
      </c>
      <c r="S1124" s="1">
        <f t="shared" si="407"/>
        <v>0.34482758620689657</v>
      </c>
      <c r="T1124" s="1">
        <f t="shared" si="408"/>
        <v>4.2263279445727608E-2</v>
      </c>
      <c r="U1124" s="1">
        <f t="shared" si="409"/>
        <v>0.1772365565469014</v>
      </c>
      <c r="V1124" s="1">
        <f t="shared" si="410"/>
        <v>0.68823655654690141</v>
      </c>
      <c r="W1124" s="1"/>
      <c r="X1124" s="17">
        <f t="shared" si="411"/>
        <v>452.98878777569371</v>
      </c>
      <c r="Y1124" s="18">
        <f t="shared" si="412"/>
        <v>1963.0773393846457</v>
      </c>
      <c r="Z1124" s="2">
        <f t="shared" si="413"/>
        <v>430.33934838690902</v>
      </c>
      <c r="AA1124" s="18">
        <f t="shared" si="414"/>
        <v>1864.9234724154132</v>
      </c>
      <c r="AB1124" s="2">
        <f t="shared" si="415"/>
        <v>-232.37475349358971</v>
      </c>
      <c r="AC1124" s="2">
        <f t="shared" si="416"/>
        <v>186.49234724154132</v>
      </c>
      <c r="AD1124" s="2">
        <f t="shared" si="417"/>
        <v>-1000</v>
      </c>
      <c r="AE1124" s="2">
        <f t="shared" si="418"/>
        <v>1864.9234724154132</v>
      </c>
      <c r="AF1124" s="5">
        <f t="shared" si="419"/>
        <v>-1</v>
      </c>
      <c r="AG1124" s="5">
        <f t="shared" si="420"/>
        <v>1.9</v>
      </c>
      <c r="AH1124" s="3">
        <f t="shared" si="421"/>
        <v>201812</v>
      </c>
      <c r="AI1124" s="21">
        <v>1.43</v>
      </c>
      <c r="AJ1124" s="21">
        <v>2.9</v>
      </c>
      <c r="AK1124" s="21">
        <v>1.4</v>
      </c>
      <c r="AL1124" s="21">
        <v>3.1</v>
      </c>
      <c r="AO1124">
        <f t="shared" si="422"/>
        <v>-300</v>
      </c>
      <c r="AP1124">
        <f>IF(E1124&lt;F1124,G1124,H1124)</f>
        <v>10</v>
      </c>
      <c r="AQ1124">
        <f>IF(E1124&lt;F1124,H1124,G1124)</f>
        <v>24</v>
      </c>
    </row>
    <row r="1125" spans="2:43" x14ac:dyDescent="0.25">
      <c r="B1125" s="24">
        <v>43464</v>
      </c>
      <c r="C1125" s="20" t="s">
        <v>45</v>
      </c>
      <c r="D1125" s="20" t="s">
        <v>21</v>
      </c>
      <c r="E1125" s="2">
        <v>-833.33333333333258</v>
      </c>
      <c r="F1125" s="2">
        <v>550</v>
      </c>
      <c r="G1125">
        <v>16</v>
      </c>
      <c r="H1125">
        <v>13</v>
      </c>
      <c r="I1125" s="9"/>
      <c r="J1125" s="2" t="str">
        <f t="shared" si="423"/>
        <v>Pittsburgh Steelers</v>
      </c>
      <c r="K1125" s="2" t="str">
        <f t="shared" si="424"/>
        <v>Cincinnati Bengals</v>
      </c>
      <c r="L1125" s="17">
        <f t="shared" si="425"/>
        <v>-833.33333333333258</v>
      </c>
      <c r="M1125" s="18">
        <f t="shared" si="426"/>
        <v>550</v>
      </c>
      <c r="N1125" s="4">
        <f t="shared" si="404"/>
        <v>1.1000000000000001</v>
      </c>
      <c r="O1125" s="4">
        <f t="shared" si="405"/>
        <v>7.25</v>
      </c>
      <c r="P1125" s="4"/>
      <c r="Q1125" s="4"/>
      <c r="R1125" s="1">
        <f t="shared" si="406"/>
        <v>0.90909090909090906</v>
      </c>
      <c r="S1125" s="1">
        <f t="shared" si="407"/>
        <v>0.13793103448275862</v>
      </c>
      <c r="T1125" s="1">
        <f t="shared" si="408"/>
        <v>4.4910179640718417E-2</v>
      </c>
      <c r="U1125" s="1">
        <f t="shared" si="409"/>
        <v>0.38557993730407525</v>
      </c>
      <c r="V1125" s="1">
        <f t="shared" si="410"/>
        <v>0.89657993730407526</v>
      </c>
      <c r="W1125" s="1"/>
      <c r="X1125" s="17">
        <f t="shared" si="411"/>
        <v>115.34951697324215</v>
      </c>
      <c r="Y1125" s="18">
        <f t="shared" si="412"/>
        <v>6191.3767529581773</v>
      </c>
      <c r="Z1125" s="2">
        <f t="shared" si="413"/>
        <v>109.58204112458003</v>
      </c>
      <c r="AA1125" s="18">
        <f t="shared" si="414"/>
        <v>5881.8079153102681</v>
      </c>
      <c r="AB1125" s="2">
        <f t="shared" si="415"/>
        <v>-912.55828942183564</v>
      </c>
      <c r="AC1125" s="2">
        <f t="shared" si="416"/>
        <v>588.18079153102678</v>
      </c>
      <c r="AD1125" s="2">
        <f t="shared" si="417"/>
        <v>109.58204112458003</v>
      </c>
      <c r="AE1125" s="2">
        <f t="shared" si="418"/>
        <v>-1000</v>
      </c>
      <c r="AF1125" s="5">
        <f t="shared" si="419"/>
        <v>0.10000000000000009</v>
      </c>
      <c r="AG1125" s="5">
        <f t="shared" si="420"/>
        <v>-1</v>
      </c>
      <c r="AH1125" s="3">
        <f t="shared" si="421"/>
        <v>201812</v>
      </c>
      <c r="AI1125" s="21">
        <v>1.1000000000000001</v>
      </c>
      <c r="AJ1125" s="21">
        <v>7.25</v>
      </c>
      <c r="AK1125" s="21">
        <v>1.1200000000000001</v>
      </c>
      <c r="AL1125" s="21">
        <v>6.5</v>
      </c>
      <c r="AO1125">
        <f t="shared" si="422"/>
        <v>-900</v>
      </c>
      <c r="AP1125">
        <f>IF(E1125&lt;F1125,G1125,H1125)</f>
        <v>16</v>
      </c>
      <c r="AQ1125">
        <f>IF(E1125&lt;F1125,H1125,G1125)</f>
        <v>13</v>
      </c>
    </row>
    <row r="1126" spans="2:43" x14ac:dyDescent="0.25">
      <c r="B1126" s="24">
        <v>43464</v>
      </c>
      <c r="C1126" s="20" t="s">
        <v>32</v>
      </c>
      <c r="D1126" s="20" t="s">
        <v>48</v>
      </c>
      <c r="E1126" s="2">
        <v>-999.99999999999909</v>
      </c>
      <c r="F1126" s="2">
        <v>625</v>
      </c>
      <c r="G1126">
        <v>27</v>
      </c>
      <c r="H1126">
        <v>24</v>
      </c>
      <c r="I1126" s="9"/>
      <c r="J1126" s="2" t="str">
        <f t="shared" si="423"/>
        <v>Seattle Seahawks</v>
      </c>
      <c r="K1126" s="2" t="str">
        <f t="shared" si="424"/>
        <v>Arizona Cardinals</v>
      </c>
      <c r="L1126" s="17">
        <f t="shared" si="425"/>
        <v>-999.99999999999909</v>
      </c>
      <c r="M1126" s="18">
        <f t="shared" si="426"/>
        <v>625</v>
      </c>
      <c r="N1126" s="4">
        <f t="shared" si="404"/>
        <v>1.1299999999999999</v>
      </c>
      <c r="O1126" s="4">
        <f t="shared" si="405"/>
        <v>6.25</v>
      </c>
      <c r="P1126" s="4"/>
      <c r="Q1126" s="4"/>
      <c r="R1126" s="1">
        <f t="shared" si="406"/>
        <v>0.88495575221238942</v>
      </c>
      <c r="S1126" s="1">
        <f t="shared" si="407"/>
        <v>0.16</v>
      </c>
      <c r="T1126" s="1">
        <f t="shared" si="408"/>
        <v>4.3021680216802305E-2</v>
      </c>
      <c r="U1126" s="1">
        <f t="shared" si="409"/>
        <v>0.3624778761061947</v>
      </c>
      <c r="V1126" s="1">
        <f t="shared" si="410"/>
        <v>0.87347787610619476</v>
      </c>
      <c r="W1126" s="1"/>
      <c r="X1126" s="17">
        <f t="shared" si="411"/>
        <v>144.84868747657109</v>
      </c>
      <c r="Y1126" s="18">
        <f t="shared" si="412"/>
        <v>5222.3527180608417</v>
      </c>
      <c r="Z1126" s="2">
        <f t="shared" si="413"/>
        <v>137.60625310274253</v>
      </c>
      <c r="AA1126" s="18">
        <f t="shared" si="414"/>
        <v>4961.2350821577993</v>
      </c>
      <c r="AB1126" s="2">
        <f t="shared" si="415"/>
        <v>-726.71116134043598</v>
      </c>
      <c r="AC1126" s="2">
        <f t="shared" si="416"/>
        <v>496.12350821577991</v>
      </c>
      <c r="AD1126" s="2">
        <f t="shared" si="417"/>
        <v>137.60625310274253</v>
      </c>
      <c r="AE1126" s="2">
        <f t="shared" si="418"/>
        <v>-1000</v>
      </c>
      <c r="AF1126" s="5">
        <f t="shared" si="419"/>
        <v>0.12999999999999989</v>
      </c>
      <c r="AG1126" s="5">
        <f t="shared" si="420"/>
        <v>-1</v>
      </c>
      <c r="AH1126" s="3">
        <f t="shared" si="421"/>
        <v>201812</v>
      </c>
      <c r="AI1126" s="21">
        <v>1.1299999999999999</v>
      </c>
      <c r="AJ1126" s="21">
        <v>6.25</v>
      </c>
      <c r="AK1126" s="21">
        <v>1.1000000000000001</v>
      </c>
      <c r="AL1126" s="21">
        <v>7.25</v>
      </c>
      <c r="AO1126">
        <f t="shared" si="422"/>
        <v>-1000</v>
      </c>
      <c r="AP1126">
        <f>IF(E1126&lt;F1126,G1126,H1126)</f>
        <v>27</v>
      </c>
      <c r="AQ1126">
        <f>IF(E1126&lt;F1126,H1126,G1126)</f>
        <v>24</v>
      </c>
    </row>
    <row r="1127" spans="2:43" x14ac:dyDescent="0.25">
      <c r="B1127" s="24">
        <v>43464</v>
      </c>
      <c r="C1127" s="20" t="s">
        <v>53</v>
      </c>
      <c r="D1127" s="20" t="s">
        <v>19</v>
      </c>
      <c r="E1127" s="2">
        <v>215</v>
      </c>
      <c r="F1127" s="2">
        <v>-263.1578947368422</v>
      </c>
      <c r="G1127">
        <v>0</v>
      </c>
      <c r="H1127">
        <v>24</v>
      </c>
      <c r="I1127" s="9"/>
      <c r="J1127" s="2" t="str">
        <f t="shared" si="423"/>
        <v>Philadelphia Eagles</v>
      </c>
      <c r="K1127" s="2" t="str">
        <f t="shared" si="424"/>
        <v>Washington Redskins</v>
      </c>
      <c r="L1127" s="17">
        <f t="shared" si="425"/>
        <v>-263.1578947368422</v>
      </c>
      <c r="M1127" s="18">
        <f t="shared" si="426"/>
        <v>215</v>
      </c>
      <c r="N1127" s="4">
        <f t="shared" si="404"/>
        <v>1.32</v>
      </c>
      <c r="O1127" s="4">
        <f t="shared" si="405"/>
        <v>3.45</v>
      </c>
      <c r="P1127" s="4"/>
      <c r="Q1127" s="4"/>
      <c r="R1127" s="1">
        <f t="shared" si="406"/>
        <v>0.75757575757575757</v>
      </c>
      <c r="S1127" s="1">
        <f t="shared" si="407"/>
        <v>0.28985507246376813</v>
      </c>
      <c r="T1127" s="1">
        <f t="shared" si="408"/>
        <v>4.5283018867924518E-2</v>
      </c>
      <c r="U1127" s="1">
        <f t="shared" si="409"/>
        <v>0.23386034255599472</v>
      </c>
      <c r="V1127" s="1">
        <f t="shared" si="410"/>
        <v>0.74486034255599476</v>
      </c>
      <c r="W1127" s="1"/>
      <c r="X1127" s="17">
        <f t="shared" si="411"/>
        <v>342.5335500726099</v>
      </c>
      <c r="Y1127" s="18">
        <f t="shared" si="412"/>
        <v>2535.4217462272254</v>
      </c>
      <c r="Z1127" s="2">
        <f t="shared" si="413"/>
        <v>325.4068725689794</v>
      </c>
      <c r="AA1127" s="18">
        <f t="shared" si="414"/>
        <v>2408.6506589158639</v>
      </c>
      <c r="AB1127" s="2">
        <f t="shared" si="415"/>
        <v>-307.30758453419605</v>
      </c>
      <c r="AC1127" s="2">
        <f t="shared" si="416"/>
        <v>240.8650658915864</v>
      </c>
      <c r="AD1127" s="2">
        <f t="shared" si="417"/>
        <v>325.4068725689794</v>
      </c>
      <c r="AE1127" s="2">
        <f t="shared" si="418"/>
        <v>-1000</v>
      </c>
      <c r="AF1127" s="5">
        <f t="shared" si="419"/>
        <v>0.32000000000000006</v>
      </c>
      <c r="AG1127" s="5">
        <f t="shared" si="420"/>
        <v>-1</v>
      </c>
      <c r="AH1127" s="3">
        <f t="shared" si="421"/>
        <v>201812</v>
      </c>
      <c r="AI1127" s="21">
        <v>3.45</v>
      </c>
      <c r="AJ1127" s="21">
        <v>1.32</v>
      </c>
      <c r="AK1127" s="21">
        <v>3.15</v>
      </c>
      <c r="AL1127" s="21">
        <v>1.38</v>
      </c>
      <c r="AO1127">
        <f t="shared" si="422"/>
        <v>-300</v>
      </c>
      <c r="AP1127">
        <f>IF(E1127&lt;F1127,G1127,H1127)</f>
        <v>24</v>
      </c>
      <c r="AQ1127">
        <f>IF(E1127&lt;F1127,H1127,G1127)</f>
        <v>0</v>
      </c>
    </row>
    <row r="1128" spans="2:43" x14ac:dyDescent="0.25">
      <c r="B1128" s="24">
        <v>43464</v>
      </c>
      <c r="C1128" s="20" t="s">
        <v>24</v>
      </c>
      <c r="D1128" s="20" t="s">
        <v>30</v>
      </c>
      <c r="E1128" s="2">
        <v>-250.00000000000006</v>
      </c>
      <c r="F1128" s="2">
        <v>204.99999999999997</v>
      </c>
      <c r="G1128">
        <v>42</v>
      </c>
      <c r="H1128">
        <v>17</v>
      </c>
      <c r="I1128" s="9"/>
      <c r="J1128" s="2" t="str">
        <f t="shared" si="423"/>
        <v>Buffalo Bills</v>
      </c>
      <c r="K1128" s="2" t="str">
        <f t="shared" si="424"/>
        <v>Miami Dolphins</v>
      </c>
      <c r="L1128" s="17">
        <f t="shared" si="425"/>
        <v>-250.00000000000006</v>
      </c>
      <c r="M1128" s="18">
        <f t="shared" si="426"/>
        <v>204.99999999999997</v>
      </c>
      <c r="N1128" s="4">
        <f t="shared" si="404"/>
        <v>1.58</v>
      </c>
      <c r="O1128" s="4">
        <f t="shared" si="405"/>
        <v>2.5</v>
      </c>
      <c r="P1128" s="4"/>
      <c r="Q1128" s="4"/>
      <c r="R1128" s="1">
        <f t="shared" si="406"/>
        <v>0.63291139240506322</v>
      </c>
      <c r="S1128" s="1">
        <f t="shared" si="407"/>
        <v>0.4</v>
      </c>
      <c r="T1128" s="1">
        <f t="shared" si="408"/>
        <v>3.1862745098039214E-2</v>
      </c>
      <c r="U1128" s="1">
        <f t="shared" si="409"/>
        <v>0.1164556962025316</v>
      </c>
      <c r="V1128" s="1">
        <f t="shared" si="410"/>
        <v>0.62745569620253161</v>
      </c>
      <c r="W1128" s="1"/>
      <c r="X1128" s="17">
        <f t="shared" si="411"/>
        <v>593.73802174746322</v>
      </c>
      <c r="Y1128" s="18">
        <f t="shared" si="412"/>
        <v>1520.5870888415161</v>
      </c>
      <c r="Z1128" s="2">
        <f t="shared" si="413"/>
        <v>564.05112066009008</v>
      </c>
      <c r="AA1128" s="18">
        <f t="shared" si="414"/>
        <v>1444.5577343994403</v>
      </c>
      <c r="AB1128" s="2">
        <f t="shared" si="415"/>
        <v>-177.28889516782337</v>
      </c>
      <c r="AC1128" s="2">
        <f t="shared" si="416"/>
        <v>144.45577343994404</v>
      </c>
      <c r="AD1128" s="2">
        <f t="shared" si="417"/>
        <v>564.05112066009008</v>
      </c>
      <c r="AE1128" s="2">
        <f t="shared" si="418"/>
        <v>-1000</v>
      </c>
      <c r="AF1128" s="5">
        <f t="shared" si="419"/>
        <v>0.58000000000000007</v>
      </c>
      <c r="AG1128" s="5">
        <f t="shared" si="420"/>
        <v>-1</v>
      </c>
      <c r="AH1128" s="3">
        <f t="shared" si="421"/>
        <v>201812</v>
      </c>
      <c r="AI1128" s="21">
        <v>1.58</v>
      </c>
      <c r="AJ1128" s="21">
        <v>2.5</v>
      </c>
      <c r="AK1128" s="21">
        <v>1.4</v>
      </c>
      <c r="AL1128" s="21">
        <v>3.05</v>
      </c>
      <c r="AO1128">
        <f t="shared" si="422"/>
        <v>-300</v>
      </c>
      <c r="AP1128">
        <f>IF(E1128&lt;F1128,G1128,H1128)</f>
        <v>42</v>
      </c>
      <c r="AQ1128">
        <f>IF(E1128&lt;F1128,H1128,G1128)</f>
        <v>17</v>
      </c>
    </row>
    <row r="1129" spans="2:43" x14ac:dyDescent="0.25">
      <c r="B1129" s="24">
        <v>43464</v>
      </c>
      <c r="C1129" s="20" t="s">
        <v>33</v>
      </c>
      <c r="D1129" s="20" t="s">
        <v>34</v>
      </c>
      <c r="E1129" s="2">
        <v>-344.82758620689651</v>
      </c>
      <c r="F1129" s="2">
        <v>270</v>
      </c>
      <c r="G1129">
        <v>0</v>
      </c>
      <c r="H1129">
        <v>31</v>
      </c>
      <c r="I1129" s="9"/>
      <c r="J1129" s="2" t="str">
        <f t="shared" si="423"/>
        <v>Green Bay Packers</v>
      </c>
      <c r="K1129" s="2" t="str">
        <f t="shared" si="424"/>
        <v>Detroit Lions</v>
      </c>
      <c r="L1129" s="17">
        <f t="shared" si="425"/>
        <v>-344.82758620689651</v>
      </c>
      <c r="M1129" s="18">
        <f t="shared" si="426"/>
        <v>270</v>
      </c>
      <c r="N1129" s="4">
        <f t="shared" si="404"/>
        <v>1.31</v>
      </c>
      <c r="O1129" s="4">
        <f t="shared" si="405"/>
        <v>3.6</v>
      </c>
      <c r="P1129" s="4"/>
      <c r="Q1129" s="4"/>
      <c r="R1129" s="1">
        <f t="shared" si="406"/>
        <v>0.76335877862595414</v>
      </c>
      <c r="S1129" s="1">
        <f t="shared" si="407"/>
        <v>0.27777777777777779</v>
      </c>
      <c r="T1129" s="1">
        <f t="shared" si="408"/>
        <v>3.9511201629327863E-2</v>
      </c>
      <c r="U1129" s="1">
        <f t="shared" si="409"/>
        <v>0.24279050042408817</v>
      </c>
      <c r="V1129" s="1">
        <f t="shared" si="410"/>
        <v>0.75379050042408813</v>
      </c>
      <c r="W1129" s="1"/>
      <c r="X1129" s="17">
        <f t="shared" si="411"/>
        <v>326.62855188197847</v>
      </c>
      <c r="Y1129" s="18">
        <f t="shared" si="412"/>
        <v>2645.8589098869329</v>
      </c>
      <c r="Z1129" s="2">
        <f t="shared" si="413"/>
        <v>310.29712428787951</v>
      </c>
      <c r="AA1129" s="18">
        <f t="shared" si="414"/>
        <v>2513.565964392586</v>
      </c>
      <c r="AB1129" s="2">
        <f t="shared" si="415"/>
        <v>-322.27175881663845</v>
      </c>
      <c r="AC1129" s="2">
        <f t="shared" si="416"/>
        <v>251.3565964392586</v>
      </c>
      <c r="AD1129" s="2">
        <f t="shared" si="417"/>
        <v>-1000</v>
      </c>
      <c r="AE1129" s="2">
        <f t="shared" si="418"/>
        <v>2513.565964392586</v>
      </c>
      <c r="AF1129" s="5">
        <f t="shared" si="419"/>
        <v>-1</v>
      </c>
      <c r="AG1129" s="5">
        <f t="shared" si="420"/>
        <v>2.6</v>
      </c>
      <c r="AH1129" s="3">
        <f t="shared" si="421"/>
        <v>201812</v>
      </c>
      <c r="AI1129" s="21">
        <v>1.31</v>
      </c>
      <c r="AJ1129" s="21">
        <v>3.6</v>
      </c>
      <c r="AK1129" s="21">
        <v>1.29</v>
      </c>
      <c r="AL1129" s="21">
        <v>3.7</v>
      </c>
      <c r="AO1129">
        <f t="shared" si="422"/>
        <v>-400</v>
      </c>
      <c r="AP1129">
        <f>IF(E1129&lt;F1129,G1129,H1129)</f>
        <v>0</v>
      </c>
      <c r="AQ1129">
        <f>IF(E1129&lt;F1129,H1129,G1129)</f>
        <v>31</v>
      </c>
    </row>
    <row r="1130" spans="2:43" x14ac:dyDescent="0.25">
      <c r="B1130" s="24">
        <v>43464</v>
      </c>
      <c r="C1130" s="20" t="s">
        <v>40</v>
      </c>
      <c r="D1130" s="20" t="s">
        <v>26</v>
      </c>
      <c r="E1130" s="2">
        <v>-322.58064516129025</v>
      </c>
      <c r="F1130" s="2">
        <v>260</v>
      </c>
      <c r="G1130">
        <v>20</v>
      </c>
      <c r="H1130">
        <v>3</v>
      </c>
      <c r="I1130" s="9"/>
      <c r="J1130" s="2" t="str">
        <f t="shared" si="423"/>
        <v>Houston Texans</v>
      </c>
      <c r="K1130" s="2" t="str">
        <f t="shared" si="424"/>
        <v>Jacksonville Jaguars</v>
      </c>
      <c r="L1130" s="17">
        <f t="shared" si="425"/>
        <v>-322.58064516129025</v>
      </c>
      <c r="M1130" s="18">
        <f t="shared" si="426"/>
        <v>260</v>
      </c>
      <c r="N1130" s="4">
        <f t="shared" si="404"/>
        <v>1.28</v>
      </c>
      <c r="O1130" s="4">
        <f t="shared" si="405"/>
        <v>3.75</v>
      </c>
      <c r="P1130" s="4"/>
      <c r="Q1130" s="4"/>
      <c r="R1130" s="1">
        <f t="shared" si="406"/>
        <v>0.78125</v>
      </c>
      <c r="S1130" s="1">
        <f t="shared" si="407"/>
        <v>0.26666666666666666</v>
      </c>
      <c r="T1130" s="1">
        <f t="shared" si="408"/>
        <v>4.5725646123260466E-2</v>
      </c>
      <c r="U1130" s="1">
        <f t="shared" si="409"/>
        <v>0.2572916666666667</v>
      </c>
      <c r="V1130" s="1">
        <f t="shared" si="410"/>
        <v>0.76829166666666671</v>
      </c>
      <c r="W1130" s="1"/>
      <c r="X1130" s="17">
        <f t="shared" si="411"/>
        <v>301.58902326590373</v>
      </c>
      <c r="Y1130" s="18">
        <f t="shared" si="412"/>
        <v>2840.2616005464147</v>
      </c>
      <c r="Z1130" s="2">
        <f t="shared" si="413"/>
        <v>286.50957210260856</v>
      </c>
      <c r="AA1130" s="18">
        <f t="shared" si="414"/>
        <v>2698.2485205190937</v>
      </c>
      <c r="AB1130" s="2">
        <f t="shared" si="415"/>
        <v>-349.02847840695074</v>
      </c>
      <c r="AC1130" s="2">
        <f t="shared" si="416"/>
        <v>269.82485205190937</v>
      </c>
      <c r="AD1130" s="2">
        <f t="shared" si="417"/>
        <v>286.50957210260856</v>
      </c>
      <c r="AE1130" s="2">
        <f t="shared" si="418"/>
        <v>-1000</v>
      </c>
      <c r="AF1130" s="5">
        <f t="shared" si="419"/>
        <v>0.28000000000000003</v>
      </c>
      <c r="AG1130" s="5">
        <f t="shared" si="420"/>
        <v>-1</v>
      </c>
      <c r="AH1130" s="3">
        <f t="shared" si="421"/>
        <v>201812</v>
      </c>
      <c r="AI1130" s="21">
        <v>1.28</v>
      </c>
      <c r="AJ1130" s="21">
        <v>3.75</v>
      </c>
      <c r="AK1130" s="21">
        <v>1.31</v>
      </c>
      <c r="AL1130" s="21">
        <v>3.6</v>
      </c>
      <c r="AO1130">
        <f t="shared" si="422"/>
        <v>-400</v>
      </c>
      <c r="AP1130">
        <f>IF(E1130&lt;F1130,G1130,H1130)</f>
        <v>20</v>
      </c>
      <c r="AQ1130">
        <f>IF(E1130&lt;F1130,H1130,G1130)</f>
        <v>3</v>
      </c>
    </row>
    <row r="1131" spans="2:43" x14ac:dyDescent="0.25">
      <c r="B1131" s="24">
        <v>43464</v>
      </c>
      <c r="C1131" s="20" t="s">
        <v>20</v>
      </c>
      <c r="D1131" s="20" t="s">
        <v>52</v>
      </c>
      <c r="E1131" s="2">
        <v>-999.99999999999909</v>
      </c>
      <c r="F1131" s="2">
        <v>650</v>
      </c>
      <c r="G1131">
        <v>35</v>
      </c>
      <c r="H1131">
        <v>3</v>
      </c>
      <c r="I1131" s="9"/>
      <c r="J1131" s="2" t="str">
        <f t="shared" si="423"/>
        <v>Kansas City Chiefs</v>
      </c>
      <c r="K1131" s="2" t="str">
        <f t="shared" si="424"/>
        <v>Oakland Raiders</v>
      </c>
      <c r="L1131" s="17">
        <f t="shared" si="425"/>
        <v>-999.99999999999909</v>
      </c>
      <c r="M1131" s="18">
        <f t="shared" si="426"/>
        <v>650</v>
      </c>
      <c r="N1131" s="4">
        <f t="shared" si="404"/>
        <v>1.1200000000000001</v>
      </c>
      <c r="O1131" s="4">
        <f t="shared" si="405"/>
        <v>6.5</v>
      </c>
      <c r="P1131" s="4"/>
      <c r="Q1131" s="4"/>
      <c r="R1131" s="1">
        <f t="shared" si="406"/>
        <v>0.89285714285714279</v>
      </c>
      <c r="S1131" s="1">
        <f t="shared" si="407"/>
        <v>0.15384615384615385</v>
      </c>
      <c r="T1131" s="1">
        <f t="shared" si="408"/>
        <v>4.4619422572178324E-2</v>
      </c>
      <c r="U1131" s="1">
        <f t="shared" si="409"/>
        <v>0.36950549450549447</v>
      </c>
      <c r="V1131" s="1">
        <f t="shared" si="410"/>
        <v>0.88050549450549442</v>
      </c>
      <c r="W1131" s="1"/>
      <c r="X1131" s="17">
        <f t="shared" si="411"/>
        <v>135.71125477373158</v>
      </c>
      <c r="Y1131" s="18">
        <f t="shared" si="412"/>
        <v>5488.6896490044255</v>
      </c>
      <c r="Z1131" s="2">
        <f t="shared" si="413"/>
        <v>128.92569203504499</v>
      </c>
      <c r="AA1131" s="18">
        <f t="shared" si="414"/>
        <v>5214.2551665542042</v>
      </c>
      <c r="AB1131" s="2">
        <f t="shared" si="415"/>
        <v>-775.64059127033954</v>
      </c>
      <c r="AC1131" s="2">
        <f t="shared" si="416"/>
        <v>521.42551665542044</v>
      </c>
      <c r="AD1131" s="2">
        <f t="shared" si="417"/>
        <v>128.92569203504499</v>
      </c>
      <c r="AE1131" s="2">
        <f t="shared" si="418"/>
        <v>-1000</v>
      </c>
      <c r="AF1131" s="5">
        <f t="shared" si="419"/>
        <v>0.12000000000000011</v>
      </c>
      <c r="AG1131" s="5">
        <f t="shared" si="420"/>
        <v>-1</v>
      </c>
      <c r="AH1131" s="3">
        <f t="shared" si="421"/>
        <v>201812</v>
      </c>
      <c r="AI1131" s="21">
        <v>1.1200000000000001</v>
      </c>
      <c r="AJ1131" s="21">
        <v>6.5</v>
      </c>
      <c r="AK1131" s="21">
        <v>1.1000000000000001</v>
      </c>
      <c r="AL1131" s="21">
        <v>7.5</v>
      </c>
      <c r="AO1131">
        <f t="shared" si="422"/>
        <v>-1000</v>
      </c>
      <c r="AP1131">
        <f>IF(E1131&lt;F1131,G1131,H1131)</f>
        <v>35</v>
      </c>
      <c r="AQ1131">
        <f>IF(E1131&lt;F1131,H1131,G1131)</f>
        <v>3</v>
      </c>
    </row>
    <row r="1132" spans="2:43" x14ac:dyDescent="0.25">
      <c r="B1132" s="24">
        <v>43464</v>
      </c>
      <c r="C1132" s="20" t="s">
        <v>36</v>
      </c>
      <c r="D1132" s="20" t="s">
        <v>42</v>
      </c>
      <c r="E1132" s="2">
        <v>-833.33333333333258</v>
      </c>
      <c r="F1132" s="2">
        <v>550</v>
      </c>
      <c r="G1132">
        <v>38</v>
      </c>
      <c r="H1132">
        <v>3</v>
      </c>
      <c r="I1132" s="9"/>
      <c r="J1132" s="2" t="str">
        <f t="shared" si="423"/>
        <v>New England Patriots</v>
      </c>
      <c r="K1132" s="2" t="str">
        <f t="shared" si="424"/>
        <v>New York Jets</v>
      </c>
      <c r="L1132" s="17">
        <f t="shared" si="425"/>
        <v>-833.33333333333258</v>
      </c>
      <c r="M1132" s="18">
        <f t="shared" si="426"/>
        <v>550</v>
      </c>
      <c r="N1132" s="4">
        <f t="shared" si="404"/>
        <v>1.1299999999999999</v>
      </c>
      <c r="O1132" s="4">
        <f t="shared" si="405"/>
        <v>6.25</v>
      </c>
      <c r="P1132" s="4"/>
      <c r="Q1132" s="4"/>
      <c r="R1132" s="1">
        <f t="shared" si="406"/>
        <v>0.88495575221238942</v>
      </c>
      <c r="S1132" s="1">
        <f t="shared" si="407"/>
        <v>0.16</v>
      </c>
      <c r="T1132" s="1">
        <f t="shared" si="408"/>
        <v>4.3021680216802305E-2</v>
      </c>
      <c r="U1132" s="1">
        <f t="shared" si="409"/>
        <v>0.3624778761061947</v>
      </c>
      <c r="V1132" s="1">
        <f t="shared" si="410"/>
        <v>0.87347787610619476</v>
      </c>
      <c r="W1132" s="1"/>
      <c r="X1132" s="17">
        <f t="shared" si="411"/>
        <v>144.84868747657109</v>
      </c>
      <c r="Y1132" s="18">
        <f t="shared" si="412"/>
        <v>5222.3527180608417</v>
      </c>
      <c r="Z1132" s="2">
        <f t="shared" si="413"/>
        <v>137.60625310274253</v>
      </c>
      <c r="AA1132" s="18">
        <f t="shared" si="414"/>
        <v>4961.2350821577993</v>
      </c>
      <c r="AB1132" s="2">
        <f t="shared" si="415"/>
        <v>-726.71116134043598</v>
      </c>
      <c r="AC1132" s="2">
        <f t="shared" si="416"/>
        <v>496.12350821577991</v>
      </c>
      <c r="AD1132" s="2">
        <f t="shared" si="417"/>
        <v>137.60625310274253</v>
      </c>
      <c r="AE1132" s="2">
        <f t="shared" si="418"/>
        <v>-1000</v>
      </c>
      <c r="AF1132" s="5">
        <f t="shared" si="419"/>
        <v>0.12999999999999989</v>
      </c>
      <c r="AG1132" s="5">
        <f t="shared" si="420"/>
        <v>-1</v>
      </c>
      <c r="AH1132" s="3">
        <f t="shared" si="421"/>
        <v>201812</v>
      </c>
      <c r="AI1132" s="21">
        <v>1.1299999999999999</v>
      </c>
      <c r="AJ1132" s="21">
        <v>6.25</v>
      </c>
      <c r="AK1132" s="21">
        <v>1.1200000000000001</v>
      </c>
      <c r="AL1132" s="21">
        <v>6.5</v>
      </c>
      <c r="AO1132">
        <f t="shared" si="422"/>
        <v>-900</v>
      </c>
      <c r="AP1132">
        <f>IF(E1132&lt;F1132,G1132,H1132)</f>
        <v>38</v>
      </c>
      <c r="AQ1132">
        <f>IF(E1132&lt;F1132,H1132,G1132)</f>
        <v>3</v>
      </c>
    </row>
    <row r="1133" spans="2:43" x14ac:dyDescent="0.25">
      <c r="B1133" s="24">
        <v>43464</v>
      </c>
      <c r="C1133" s="20" t="s">
        <v>43</v>
      </c>
      <c r="D1133" s="20" t="s">
        <v>44</v>
      </c>
      <c r="E1133" s="2">
        <v>-370.37037037037032</v>
      </c>
      <c r="F1133" s="2">
        <v>280</v>
      </c>
      <c r="G1133">
        <v>14</v>
      </c>
      <c r="H1133">
        <v>33</v>
      </c>
      <c r="I1133" s="9"/>
      <c r="J1133" s="2" t="str">
        <f t="shared" si="423"/>
        <v>New Orleans Saints</v>
      </c>
      <c r="K1133" s="2" t="str">
        <f t="shared" si="424"/>
        <v>Carolina Panthers</v>
      </c>
      <c r="L1133" s="17">
        <f t="shared" si="425"/>
        <v>-370.37037037037032</v>
      </c>
      <c r="M1133" s="18">
        <f t="shared" si="426"/>
        <v>280</v>
      </c>
      <c r="N1133" s="4">
        <f t="shared" si="404"/>
        <v>1.28</v>
      </c>
      <c r="O1133" s="4">
        <f t="shared" si="405"/>
        <v>3.75</v>
      </c>
      <c r="P1133" s="4"/>
      <c r="Q1133" s="4"/>
      <c r="R1133" s="1">
        <f t="shared" si="406"/>
        <v>0.78125</v>
      </c>
      <c r="S1133" s="1">
        <f t="shared" si="407"/>
        <v>0.26666666666666666</v>
      </c>
      <c r="T1133" s="1">
        <f t="shared" si="408"/>
        <v>4.5725646123260466E-2</v>
      </c>
      <c r="U1133" s="1">
        <f t="shared" si="409"/>
        <v>0.2572916666666667</v>
      </c>
      <c r="V1133" s="1">
        <f t="shared" si="410"/>
        <v>0.76829166666666671</v>
      </c>
      <c r="W1133" s="1"/>
      <c r="X1133" s="17">
        <f t="shared" si="411"/>
        <v>301.58902326590373</v>
      </c>
      <c r="Y1133" s="18">
        <f t="shared" si="412"/>
        <v>2840.2616005464147</v>
      </c>
      <c r="Z1133" s="2">
        <f t="shared" si="413"/>
        <v>286.50957210260856</v>
      </c>
      <c r="AA1133" s="18">
        <f t="shared" si="414"/>
        <v>2698.2485205190937</v>
      </c>
      <c r="AB1133" s="2">
        <f t="shared" si="415"/>
        <v>-349.02847840695074</v>
      </c>
      <c r="AC1133" s="2">
        <f t="shared" si="416"/>
        <v>269.82485205190937</v>
      </c>
      <c r="AD1133" s="2">
        <f t="shared" si="417"/>
        <v>-1000</v>
      </c>
      <c r="AE1133" s="2">
        <f t="shared" si="418"/>
        <v>2698.2485205190937</v>
      </c>
      <c r="AF1133" s="5">
        <f t="shared" si="419"/>
        <v>-1</v>
      </c>
      <c r="AG1133" s="5">
        <f t="shared" si="420"/>
        <v>2.75</v>
      </c>
      <c r="AH1133" s="3">
        <f t="shared" si="421"/>
        <v>201812</v>
      </c>
      <c r="AI1133" s="21">
        <v>1.28</v>
      </c>
      <c r="AJ1133" s="21">
        <v>3.75</v>
      </c>
      <c r="AK1133" s="21">
        <v>1.27</v>
      </c>
      <c r="AL1133" s="21">
        <v>3.8</v>
      </c>
      <c r="AO1133">
        <f t="shared" si="422"/>
        <v>-400</v>
      </c>
      <c r="AP1133">
        <f>IF(E1133&lt;F1133,G1133,H1133)</f>
        <v>14</v>
      </c>
      <c r="AQ1133">
        <f>IF(E1133&lt;F1133,H1133,G1133)</f>
        <v>33</v>
      </c>
    </row>
    <row r="1134" spans="2:43" x14ac:dyDescent="0.25">
      <c r="B1134" s="24">
        <v>43464</v>
      </c>
      <c r="C1134" s="20" t="s">
        <v>25</v>
      </c>
      <c r="D1134" s="20" t="s">
        <v>23</v>
      </c>
      <c r="E1134" s="2">
        <v>-322.58064516129025</v>
      </c>
      <c r="F1134" s="2">
        <v>260</v>
      </c>
      <c r="G1134">
        <v>35</v>
      </c>
      <c r="H1134">
        <v>36</v>
      </c>
      <c r="I1134" s="9"/>
      <c r="J1134" s="2" t="str">
        <f t="shared" si="423"/>
        <v>New York Giants</v>
      </c>
      <c r="K1134" s="2" t="str">
        <f t="shared" si="424"/>
        <v>Dallas Cowboys</v>
      </c>
      <c r="L1134" s="17">
        <f t="shared" si="425"/>
        <v>-322.58064516129025</v>
      </c>
      <c r="M1134" s="18">
        <f t="shared" si="426"/>
        <v>260</v>
      </c>
      <c r="N1134" s="4">
        <f t="shared" si="404"/>
        <v>1.3</v>
      </c>
      <c r="O1134" s="4">
        <f t="shared" si="405"/>
        <v>3.65</v>
      </c>
      <c r="P1134" s="4"/>
      <c r="Q1134" s="4"/>
      <c r="R1134" s="1">
        <f t="shared" si="406"/>
        <v>0.76923076923076916</v>
      </c>
      <c r="S1134" s="1">
        <f t="shared" si="407"/>
        <v>0.27397260273972601</v>
      </c>
      <c r="T1134" s="1">
        <f t="shared" si="408"/>
        <v>4.1414141414141459E-2</v>
      </c>
      <c r="U1134" s="1">
        <f t="shared" si="409"/>
        <v>0.24762908324552158</v>
      </c>
      <c r="V1134" s="1">
        <f t="shared" si="410"/>
        <v>0.75862908324552158</v>
      </c>
      <c r="W1134" s="1"/>
      <c r="X1134" s="17">
        <f t="shared" si="411"/>
        <v>318.16723361284784</v>
      </c>
      <c r="Y1134" s="18">
        <f t="shared" si="412"/>
        <v>2708.5523787535408</v>
      </c>
      <c r="Z1134" s="2">
        <f t="shared" si="413"/>
        <v>302.25887193220541</v>
      </c>
      <c r="AA1134" s="18">
        <f t="shared" si="414"/>
        <v>2573.1247598158634</v>
      </c>
      <c r="AB1134" s="2">
        <f t="shared" si="415"/>
        <v>-330.84223255630133</v>
      </c>
      <c r="AC1134" s="2">
        <f t="shared" si="416"/>
        <v>257.31247598158632</v>
      </c>
      <c r="AD1134" s="2">
        <f t="shared" si="417"/>
        <v>-1000</v>
      </c>
      <c r="AE1134" s="2">
        <f t="shared" si="418"/>
        <v>2573.1247598158634</v>
      </c>
      <c r="AF1134" s="5">
        <f t="shared" si="419"/>
        <v>-1</v>
      </c>
      <c r="AG1134" s="5">
        <f t="shared" si="420"/>
        <v>2.65</v>
      </c>
      <c r="AH1134" s="3">
        <f t="shared" si="421"/>
        <v>201812</v>
      </c>
      <c r="AI1134" s="21">
        <v>1.3</v>
      </c>
      <c r="AJ1134" s="21">
        <v>3.65</v>
      </c>
      <c r="AK1134" s="21">
        <v>1.31</v>
      </c>
      <c r="AL1134" s="21">
        <v>3.6</v>
      </c>
      <c r="AO1134">
        <f t="shared" si="422"/>
        <v>-400</v>
      </c>
      <c r="AP1134">
        <f>IF(E1134&lt;F1134,G1134,H1134)</f>
        <v>35</v>
      </c>
      <c r="AQ1134">
        <f>IF(E1134&lt;F1134,H1134,G1134)</f>
        <v>36</v>
      </c>
    </row>
    <row r="1135" spans="2:43" x14ac:dyDescent="0.25">
      <c r="B1135" s="24">
        <v>43464</v>
      </c>
      <c r="C1135" s="20" t="s">
        <v>27</v>
      </c>
      <c r="D1135" s="20" t="s">
        <v>35</v>
      </c>
      <c r="E1135" s="2">
        <v>129.99999999999997</v>
      </c>
      <c r="F1135" s="2">
        <v>-151.51515151515153</v>
      </c>
      <c r="G1135">
        <v>32</v>
      </c>
      <c r="H1135">
        <v>34</v>
      </c>
      <c r="I1135" s="9"/>
      <c r="J1135" s="2" t="str">
        <f t="shared" si="423"/>
        <v>Atlanta Falcons</v>
      </c>
      <c r="K1135" s="2" t="str">
        <f t="shared" si="424"/>
        <v>Tampa Bay Buccaneers</v>
      </c>
      <c r="L1135" s="17">
        <f t="shared" si="425"/>
        <v>-151.51515151515153</v>
      </c>
      <c r="M1135" s="18">
        <f t="shared" si="426"/>
        <v>129.99999999999997</v>
      </c>
      <c r="N1135" s="4">
        <f t="shared" si="404"/>
        <v>2.0499999999999998</v>
      </c>
      <c r="O1135" s="4">
        <f t="shared" si="405"/>
        <v>1.8</v>
      </c>
      <c r="P1135" s="4"/>
      <c r="Q1135" s="4"/>
      <c r="R1135" s="1">
        <f t="shared" si="406"/>
        <v>0.48780487804878053</v>
      </c>
      <c r="S1135" s="1">
        <f t="shared" si="407"/>
        <v>0.55555555555555558</v>
      </c>
      <c r="T1135" s="1">
        <f t="shared" si="408"/>
        <v>4.1558441558441461E-2</v>
      </c>
      <c r="U1135" s="1">
        <f t="shared" si="409"/>
        <v>3.3875338753387524E-2</v>
      </c>
      <c r="V1135" s="1">
        <f t="shared" si="410"/>
        <v>0.47712466124661246</v>
      </c>
      <c r="W1135" s="1"/>
      <c r="X1135" s="17">
        <f t="shared" si="411"/>
        <v>1095.8883101687502</v>
      </c>
      <c r="Y1135" s="18">
        <f t="shared" si="412"/>
        <v>831.50998882799388</v>
      </c>
      <c r="Z1135" s="2">
        <f t="shared" si="413"/>
        <v>1041.0938946603126</v>
      </c>
      <c r="AA1135" s="18">
        <f t="shared" si="414"/>
        <v>789.93448938659412</v>
      </c>
      <c r="AB1135" s="2">
        <f t="shared" si="415"/>
        <v>104.10938946603126</v>
      </c>
      <c r="AC1135" s="2">
        <f t="shared" si="416"/>
        <v>-126.59277616508776</v>
      </c>
      <c r="AD1135" s="2">
        <f t="shared" si="417"/>
        <v>1041.0938946603126</v>
      </c>
      <c r="AE1135" s="2">
        <f t="shared" si="418"/>
        <v>-1000</v>
      </c>
      <c r="AF1135" s="5">
        <f t="shared" si="419"/>
        <v>1.0499999999999998</v>
      </c>
      <c r="AG1135" s="5">
        <f t="shared" si="420"/>
        <v>-1</v>
      </c>
      <c r="AH1135" s="3">
        <f t="shared" si="421"/>
        <v>201812</v>
      </c>
      <c r="AI1135" s="21">
        <v>1.8</v>
      </c>
      <c r="AJ1135" s="21">
        <v>2.0499999999999998</v>
      </c>
      <c r="AK1135" s="21">
        <v>2.2999999999999998</v>
      </c>
      <c r="AL1135" s="21">
        <v>1.66</v>
      </c>
      <c r="AO1135">
        <f t="shared" si="422"/>
        <v>-160</v>
      </c>
      <c r="AP1135">
        <f>IF(E1135&lt;F1135,G1135,H1135)</f>
        <v>34</v>
      </c>
      <c r="AQ1135">
        <f>IF(E1135&lt;F1135,H1135,G1135)</f>
        <v>32</v>
      </c>
    </row>
    <row r="1136" spans="2:43" x14ac:dyDescent="0.25">
      <c r="B1136" s="24">
        <v>43458</v>
      </c>
      <c r="C1136" s="20" t="s">
        <v>52</v>
      </c>
      <c r="D1136" s="20" t="s">
        <v>38</v>
      </c>
      <c r="E1136" s="2">
        <v>120.00000000000001</v>
      </c>
      <c r="F1136" s="2">
        <v>-140.84507042253523</v>
      </c>
      <c r="G1136">
        <v>27</v>
      </c>
      <c r="H1136">
        <v>14</v>
      </c>
      <c r="I1136" s="9"/>
      <c r="J1136" s="2" t="str">
        <f t="shared" si="423"/>
        <v>Denver Broncos</v>
      </c>
      <c r="K1136" s="2" t="str">
        <f t="shared" si="424"/>
        <v>Oakland Raiders</v>
      </c>
      <c r="L1136" s="17">
        <f t="shared" si="425"/>
        <v>-140.84507042253523</v>
      </c>
      <c r="M1136" s="18">
        <f t="shared" si="426"/>
        <v>120.00000000000001</v>
      </c>
      <c r="N1136" s="4">
        <f t="shared" si="404"/>
        <v>1.71</v>
      </c>
      <c r="O1136" s="4">
        <f t="shared" si="405"/>
        <v>2.2000000000000002</v>
      </c>
      <c r="P1136" s="4"/>
      <c r="Q1136" s="4"/>
      <c r="R1136" s="1">
        <f t="shared" si="406"/>
        <v>0.58479532163742687</v>
      </c>
      <c r="S1136" s="1">
        <f t="shared" si="407"/>
        <v>0.45454545454545453</v>
      </c>
      <c r="T1136" s="1">
        <f t="shared" si="408"/>
        <v>3.7851662404092101E-2</v>
      </c>
      <c r="U1136" s="1">
        <f t="shared" si="409"/>
        <v>6.5124933545986169E-2</v>
      </c>
      <c r="V1136" s="1">
        <f t="shared" si="410"/>
        <v>0.57612493354598615</v>
      </c>
      <c r="W1136" s="1"/>
      <c r="X1136" s="17">
        <f t="shared" si="411"/>
        <v>735.73463284275692</v>
      </c>
      <c r="Y1136" s="18">
        <f t="shared" si="412"/>
        <v>1235.8449349286186</v>
      </c>
      <c r="Z1136" s="2">
        <f t="shared" si="413"/>
        <v>698.94790120061907</v>
      </c>
      <c r="AA1136" s="18">
        <f t="shared" si="414"/>
        <v>1174.0526881821877</v>
      </c>
      <c r="AB1136" s="2">
        <f t="shared" si="415"/>
        <v>-143.07218009843768</v>
      </c>
      <c r="AC1136" s="2">
        <f t="shared" si="416"/>
        <v>117.40526881821877</v>
      </c>
      <c r="AD1136" s="2">
        <f t="shared" si="417"/>
        <v>-1000</v>
      </c>
      <c r="AE1136" s="2">
        <f t="shared" si="418"/>
        <v>1174.0526881821877</v>
      </c>
      <c r="AF1136" s="5">
        <f t="shared" si="419"/>
        <v>-1</v>
      </c>
      <c r="AG1136" s="5">
        <f t="shared" si="420"/>
        <v>1.2000000000000002</v>
      </c>
      <c r="AH1136" s="3">
        <f t="shared" si="421"/>
        <v>201812</v>
      </c>
      <c r="AI1136" s="21">
        <v>2.2000000000000002</v>
      </c>
      <c r="AJ1136" s="21">
        <v>1.71</v>
      </c>
      <c r="AK1136" s="21">
        <v>2.2000000000000002</v>
      </c>
      <c r="AL1136" s="21">
        <v>1.71</v>
      </c>
      <c r="AO1136">
        <f t="shared" si="422"/>
        <v>-150</v>
      </c>
      <c r="AP1136">
        <f>IF(E1136&lt;F1136,G1136,H1136)</f>
        <v>14</v>
      </c>
      <c r="AQ1136">
        <f>IF(E1136&lt;F1136,H1136,G1136)</f>
        <v>27</v>
      </c>
    </row>
    <row r="1137" spans="2:43" x14ac:dyDescent="0.25">
      <c r="B1137" s="24">
        <v>43457</v>
      </c>
      <c r="C1137" s="20" t="s">
        <v>32</v>
      </c>
      <c r="D1137" s="20" t="s">
        <v>20</v>
      </c>
      <c r="E1137" s="2">
        <v>104.99999999999999</v>
      </c>
      <c r="F1137" s="2">
        <v>-125</v>
      </c>
      <c r="G1137">
        <v>38</v>
      </c>
      <c r="H1137">
        <v>31</v>
      </c>
      <c r="I1137" s="9"/>
      <c r="J1137" s="2" t="str">
        <f t="shared" si="423"/>
        <v>Kansas City Chiefs</v>
      </c>
      <c r="K1137" s="2" t="str">
        <f t="shared" si="424"/>
        <v>Seattle Seahawks</v>
      </c>
      <c r="L1137" s="17">
        <f t="shared" si="425"/>
        <v>-125</v>
      </c>
      <c r="M1137" s="18">
        <f t="shared" si="426"/>
        <v>104.99999999999999</v>
      </c>
      <c r="N1137" s="4">
        <f t="shared" si="404"/>
        <v>1.74</v>
      </c>
      <c r="O1137" s="4">
        <f t="shared" si="405"/>
        <v>2.15</v>
      </c>
      <c r="P1137" s="4"/>
      <c r="Q1137" s="4"/>
      <c r="R1137" s="1">
        <f t="shared" si="406"/>
        <v>0.57471264367816088</v>
      </c>
      <c r="S1137" s="1">
        <f t="shared" si="407"/>
        <v>0.46511627906976744</v>
      </c>
      <c r="T1137" s="1">
        <f t="shared" si="408"/>
        <v>3.8303341902313659E-2</v>
      </c>
      <c r="U1137" s="1">
        <f t="shared" si="409"/>
        <v>5.4798182304196724E-2</v>
      </c>
      <c r="V1137" s="1">
        <f t="shared" si="410"/>
        <v>0.56579818230419676</v>
      </c>
      <c r="W1137" s="1"/>
      <c r="X1137" s="17">
        <f t="shared" si="411"/>
        <v>767.41465645493759</v>
      </c>
      <c r="Y1137" s="18">
        <f t="shared" si="412"/>
        <v>1185.8985221458363</v>
      </c>
      <c r="Z1137" s="2">
        <f t="shared" si="413"/>
        <v>729.04392363219063</v>
      </c>
      <c r="AA1137" s="18">
        <f t="shared" si="414"/>
        <v>1126.6035960385445</v>
      </c>
      <c r="AB1137" s="2">
        <f t="shared" si="415"/>
        <v>-137.16594673992637</v>
      </c>
      <c r="AC1137" s="2">
        <f t="shared" si="416"/>
        <v>112.66035960385446</v>
      </c>
      <c r="AD1137" s="2">
        <f t="shared" si="417"/>
        <v>-1000</v>
      </c>
      <c r="AE1137" s="2">
        <f t="shared" si="418"/>
        <v>1126.6035960385445</v>
      </c>
      <c r="AF1137" s="5">
        <f t="shared" si="419"/>
        <v>-1</v>
      </c>
      <c r="AG1137" s="5">
        <f t="shared" si="420"/>
        <v>1.1499999999999999</v>
      </c>
      <c r="AH1137" s="3">
        <f t="shared" si="421"/>
        <v>201812</v>
      </c>
      <c r="AI1137" s="21">
        <v>2.15</v>
      </c>
      <c r="AJ1137" s="21">
        <v>1.74</v>
      </c>
      <c r="AK1137" s="21">
        <v>2.0499999999999998</v>
      </c>
      <c r="AL1137" s="21">
        <v>1.8</v>
      </c>
      <c r="AO1137">
        <f t="shared" si="422"/>
        <v>-130</v>
      </c>
      <c r="AP1137">
        <f>IF(E1137&lt;F1137,G1137,H1137)</f>
        <v>31</v>
      </c>
      <c r="AQ1137">
        <f>IF(E1137&lt;F1137,H1137,G1137)</f>
        <v>38</v>
      </c>
    </row>
    <row r="1138" spans="2:43" x14ac:dyDescent="0.25">
      <c r="B1138" s="24">
        <v>43457</v>
      </c>
      <c r="C1138" s="20" t="s">
        <v>43</v>
      </c>
      <c r="D1138" s="20" t="s">
        <v>45</v>
      </c>
      <c r="E1138" s="2">
        <v>-285.71428571428567</v>
      </c>
      <c r="F1138" s="2">
        <v>229.99999999999997</v>
      </c>
      <c r="G1138">
        <v>31</v>
      </c>
      <c r="H1138">
        <v>28</v>
      </c>
      <c r="I1138" s="9"/>
      <c r="J1138" s="2" t="str">
        <f t="shared" si="423"/>
        <v>New Orleans Saints</v>
      </c>
      <c r="K1138" s="2" t="str">
        <f t="shared" si="424"/>
        <v>Pittsburgh Steelers</v>
      </c>
      <c r="L1138" s="17">
        <f t="shared" si="425"/>
        <v>-285.71428571428567</v>
      </c>
      <c r="M1138" s="18">
        <f t="shared" si="426"/>
        <v>229.99999999999997</v>
      </c>
      <c r="N1138" s="4">
        <f t="shared" si="404"/>
        <v>1.38</v>
      </c>
      <c r="O1138" s="4">
        <f t="shared" si="405"/>
        <v>3.15</v>
      </c>
      <c r="P1138" s="4"/>
      <c r="Q1138" s="4"/>
      <c r="R1138" s="1">
        <f t="shared" si="406"/>
        <v>0.7246376811594204</v>
      </c>
      <c r="S1138" s="1">
        <f t="shared" si="407"/>
        <v>0.31746031746031744</v>
      </c>
      <c r="T1138" s="1">
        <f t="shared" si="408"/>
        <v>4.039735099337749E-2</v>
      </c>
      <c r="U1138" s="1">
        <f t="shared" si="409"/>
        <v>0.20358868184955148</v>
      </c>
      <c r="V1138" s="1">
        <f t="shared" si="410"/>
        <v>0.71458868184955149</v>
      </c>
      <c r="W1138" s="1"/>
      <c r="X1138" s="17">
        <f t="shared" si="411"/>
        <v>399.40643533805462</v>
      </c>
      <c r="Y1138" s="18">
        <f t="shared" si="412"/>
        <v>2205.1924375584526</v>
      </c>
      <c r="Z1138" s="2">
        <f t="shared" si="413"/>
        <v>379.43611357115185</v>
      </c>
      <c r="AA1138" s="18">
        <f t="shared" si="414"/>
        <v>2094.93281568053</v>
      </c>
      <c r="AB1138" s="2">
        <f t="shared" si="415"/>
        <v>-263.54897813712716</v>
      </c>
      <c r="AC1138" s="2">
        <f t="shared" si="416"/>
        <v>209.49328156805299</v>
      </c>
      <c r="AD1138" s="2">
        <f t="shared" si="417"/>
        <v>379.43611357115185</v>
      </c>
      <c r="AE1138" s="2">
        <f t="shared" si="418"/>
        <v>-1000</v>
      </c>
      <c r="AF1138" s="5">
        <f t="shared" si="419"/>
        <v>0.37999999999999989</v>
      </c>
      <c r="AG1138" s="5">
        <f t="shared" si="420"/>
        <v>-1</v>
      </c>
      <c r="AH1138" s="3">
        <f t="shared" si="421"/>
        <v>201812</v>
      </c>
      <c r="AI1138" s="21">
        <v>1.38</v>
      </c>
      <c r="AJ1138" s="21">
        <v>3.15</v>
      </c>
      <c r="AK1138" s="21">
        <v>1.35</v>
      </c>
      <c r="AL1138" s="21">
        <v>3.3</v>
      </c>
      <c r="AO1138">
        <f t="shared" si="422"/>
        <v>-300</v>
      </c>
      <c r="AP1138">
        <f>IF(E1138&lt;F1138,G1138,H1138)</f>
        <v>31</v>
      </c>
      <c r="AQ1138">
        <f>IF(E1138&lt;F1138,H1138,G1138)</f>
        <v>28</v>
      </c>
    </row>
    <row r="1139" spans="2:43" x14ac:dyDescent="0.25">
      <c r="B1139" s="24">
        <v>43457</v>
      </c>
      <c r="C1139" s="20" t="s">
        <v>48</v>
      </c>
      <c r="D1139" s="20" t="s">
        <v>47</v>
      </c>
      <c r="E1139" s="2">
        <v>550</v>
      </c>
      <c r="F1139" s="2">
        <v>-833.33333333333258</v>
      </c>
      <c r="G1139">
        <v>9</v>
      </c>
      <c r="H1139">
        <v>31</v>
      </c>
      <c r="I1139" s="9"/>
      <c r="J1139" s="2" t="str">
        <f t="shared" si="423"/>
        <v>Los Angeles Rams</v>
      </c>
      <c r="K1139" s="2" t="str">
        <f t="shared" si="424"/>
        <v>Arizona Cardinals</v>
      </c>
      <c r="L1139" s="17">
        <f t="shared" si="425"/>
        <v>-833.33333333333258</v>
      </c>
      <c r="M1139" s="18">
        <f t="shared" si="426"/>
        <v>550</v>
      </c>
      <c r="N1139" s="4">
        <f t="shared" si="404"/>
        <v>1.07</v>
      </c>
      <c r="O1139" s="4">
        <f t="shared" si="405"/>
        <v>9</v>
      </c>
      <c r="P1139" s="4"/>
      <c r="Q1139" s="4"/>
      <c r="R1139" s="1">
        <f t="shared" si="406"/>
        <v>0.93457943925233644</v>
      </c>
      <c r="S1139" s="1">
        <f t="shared" si="407"/>
        <v>0.1111111111111111</v>
      </c>
      <c r="T1139" s="1">
        <f t="shared" si="408"/>
        <v>4.3694141012909582E-2</v>
      </c>
      <c r="U1139" s="1">
        <f t="shared" si="409"/>
        <v>0.4117341640706127</v>
      </c>
      <c r="V1139" s="1">
        <f t="shared" si="410"/>
        <v>0.92273416407061271</v>
      </c>
      <c r="W1139" s="1"/>
      <c r="X1139" s="17">
        <f t="shared" si="411"/>
        <v>83.735748537294256</v>
      </c>
      <c r="Y1139" s="18">
        <f t="shared" si="412"/>
        <v>7722.8501221461711</v>
      </c>
      <c r="Z1139" s="2">
        <f t="shared" si="413"/>
        <v>79.548961110429545</v>
      </c>
      <c r="AA1139" s="18">
        <f t="shared" si="414"/>
        <v>7336.7076160388624</v>
      </c>
      <c r="AB1139" s="2">
        <f t="shared" si="415"/>
        <v>-1257.0874415466019</v>
      </c>
      <c r="AC1139" s="2">
        <f t="shared" si="416"/>
        <v>733.67076160388626</v>
      </c>
      <c r="AD1139" s="2">
        <f t="shared" si="417"/>
        <v>79.548961110429545</v>
      </c>
      <c r="AE1139" s="2">
        <f t="shared" si="418"/>
        <v>-1000</v>
      </c>
      <c r="AF1139" s="5">
        <f t="shared" si="419"/>
        <v>7.0000000000000062E-2</v>
      </c>
      <c r="AG1139" s="5">
        <f t="shared" si="420"/>
        <v>-1</v>
      </c>
      <c r="AH1139" s="3">
        <f t="shared" si="421"/>
        <v>201812</v>
      </c>
      <c r="AI1139" s="21">
        <v>9</v>
      </c>
      <c r="AJ1139" s="21">
        <v>1.07</v>
      </c>
      <c r="AK1139" s="21">
        <v>6.5</v>
      </c>
      <c r="AL1139" s="21">
        <v>1.1200000000000001</v>
      </c>
      <c r="AO1139">
        <f t="shared" si="422"/>
        <v>-900</v>
      </c>
      <c r="AP1139">
        <f>IF(E1139&lt;F1139,G1139,H1139)</f>
        <v>31</v>
      </c>
      <c r="AQ1139">
        <f>IF(E1139&lt;F1139,H1139,G1139)</f>
        <v>9</v>
      </c>
    </row>
    <row r="1140" spans="2:43" x14ac:dyDescent="0.25">
      <c r="B1140" s="24">
        <v>43457</v>
      </c>
      <c r="C1140" s="20" t="s">
        <v>22</v>
      </c>
      <c r="D1140" s="20" t="s">
        <v>37</v>
      </c>
      <c r="E1140" s="2">
        <v>175</v>
      </c>
      <c r="F1140" s="2">
        <v>-212.76595744680853</v>
      </c>
      <c r="G1140">
        <v>9</v>
      </c>
      <c r="H1140">
        <v>14</v>
      </c>
      <c r="I1140" s="9"/>
      <c r="J1140" s="2" t="str">
        <f t="shared" si="423"/>
        <v>Chicago Bears</v>
      </c>
      <c r="K1140" s="2" t="str">
        <f t="shared" si="424"/>
        <v>San Francisco 49ers</v>
      </c>
      <c r="L1140" s="17">
        <f t="shared" si="425"/>
        <v>-212.76595744680853</v>
      </c>
      <c r="M1140" s="18">
        <f t="shared" si="426"/>
        <v>175</v>
      </c>
      <c r="N1140" s="4">
        <f t="shared" si="404"/>
        <v>1.54</v>
      </c>
      <c r="O1140" s="4">
        <f t="shared" si="405"/>
        <v>2.65</v>
      </c>
      <c r="P1140" s="4"/>
      <c r="Q1140" s="4"/>
      <c r="R1140" s="1">
        <f t="shared" si="406"/>
        <v>0.64935064935064934</v>
      </c>
      <c r="S1140" s="1">
        <f t="shared" si="407"/>
        <v>0.37735849056603776</v>
      </c>
      <c r="T1140" s="1">
        <f t="shared" si="408"/>
        <v>2.6014319809069208E-2</v>
      </c>
      <c r="U1140" s="1">
        <f t="shared" si="409"/>
        <v>0.13599607939230579</v>
      </c>
      <c r="V1140" s="1">
        <f t="shared" si="410"/>
        <v>0.64699607939230575</v>
      </c>
      <c r="W1140" s="1"/>
      <c r="X1140" s="17">
        <f t="shared" si="411"/>
        <v>545.60441995143913</v>
      </c>
      <c r="Y1140" s="18">
        <f t="shared" si="412"/>
        <v>1648.1806912014345</v>
      </c>
      <c r="Z1140" s="2">
        <f t="shared" si="413"/>
        <v>518.32419895386715</v>
      </c>
      <c r="AA1140" s="18">
        <f t="shared" si="414"/>
        <v>1565.7716566413626</v>
      </c>
      <c r="AB1140" s="2">
        <f t="shared" si="415"/>
        <v>-192.92944493394256</v>
      </c>
      <c r="AC1140" s="2">
        <f t="shared" si="416"/>
        <v>156.57716566413626</v>
      </c>
      <c r="AD1140" s="2">
        <f t="shared" si="417"/>
        <v>518.32419895386715</v>
      </c>
      <c r="AE1140" s="2">
        <f t="shared" si="418"/>
        <v>-1000</v>
      </c>
      <c r="AF1140" s="5">
        <f t="shared" si="419"/>
        <v>0.54</v>
      </c>
      <c r="AG1140" s="5">
        <f t="shared" si="420"/>
        <v>-1</v>
      </c>
      <c r="AH1140" s="3">
        <f t="shared" si="421"/>
        <v>201812</v>
      </c>
      <c r="AI1140" s="21">
        <v>2.65</v>
      </c>
      <c r="AJ1140" s="21">
        <v>1.54</v>
      </c>
      <c r="AK1140" s="21">
        <v>2.75</v>
      </c>
      <c r="AL1140" s="21">
        <v>1.47</v>
      </c>
      <c r="AO1140">
        <f t="shared" si="422"/>
        <v>-300</v>
      </c>
      <c r="AP1140">
        <f>IF(E1140&lt;F1140,G1140,H1140)</f>
        <v>14</v>
      </c>
      <c r="AQ1140">
        <f>IF(E1140&lt;F1140,H1140,G1140)</f>
        <v>9</v>
      </c>
    </row>
    <row r="1141" spans="2:43" x14ac:dyDescent="0.25">
      <c r="B1141" s="24">
        <v>43457</v>
      </c>
      <c r="C1141" s="20" t="s">
        <v>44</v>
      </c>
      <c r="D1141" s="20" t="s">
        <v>35</v>
      </c>
      <c r="E1141" s="2">
        <v>140</v>
      </c>
      <c r="F1141" s="2">
        <v>-161.29032258064512</v>
      </c>
      <c r="G1141">
        <v>10</v>
      </c>
      <c r="H1141">
        <v>24</v>
      </c>
      <c r="I1141" s="9"/>
      <c r="J1141" s="2" t="str">
        <f t="shared" si="423"/>
        <v>Atlanta Falcons</v>
      </c>
      <c r="K1141" s="2" t="str">
        <f t="shared" si="424"/>
        <v>Carolina Panthers</v>
      </c>
      <c r="L1141" s="17">
        <f t="shared" si="425"/>
        <v>-161.29032258064512</v>
      </c>
      <c r="M1141" s="18">
        <f t="shared" si="426"/>
        <v>140</v>
      </c>
      <c r="N1141" s="4">
        <f t="shared" si="404"/>
        <v>2.25</v>
      </c>
      <c r="O1141" s="4">
        <f t="shared" si="405"/>
        <v>1.68</v>
      </c>
      <c r="P1141" s="4"/>
      <c r="Q1141" s="4"/>
      <c r="R1141" s="1">
        <f t="shared" si="406"/>
        <v>0.44444444444444442</v>
      </c>
      <c r="S1141" s="1">
        <f t="shared" si="407"/>
        <v>0.59523809523809523</v>
      </c>
      <c r="T1141" s="1">
        <f t="shared" si="408"/>
        <v>3.8167938931297662E-2</v>
      </c>
      <c r="U1141" s="1">
        <f t="shared" si="409"/>
        <v>7.5396825396825407E-2</v>
      </c>
      <c r="V1141" s="1">
        <f t="shared" si="410"/>
        <v>0.4356031746031746</v>
      </c>
      <c r="W1141" s="1"/>
      <c r="X1141" s="17">
        <f t="shared" si="411"/>
        <v>1295.6673833035745</v>
      </c>
      <c r="Y1141" s="18">
        <f t="shared" si="412"/>
        <v>700.89716469112057</v>
      </c>
      <c r="Z1141" s="2">
        <f t="shared" si="413"/>
        <v>1230.8840141383957</v>
      </c>
      <c r="AA1141" s="18">
        <f t="shared" si="414"/>
        <v>665.85230645656452</v>
      </c>
      <c r="AB1141" s="2">
        <f t="shared" si="415"/>
        <v>123.08840141383958</v>
      </c>
      <c r="AC1141" s="2">
        <f t="shared" si="416"/>
        <v>-150.18345514512879</v>
      </c>
      <c r="AD1141" s="2">
        <f t="shared" si="417"/>
        <v>1230.8840141383957</v>
      </c>
      <c r="AE1141" s="2">
        <f t="shared" si="418"/>
        <v>-1000</v>
      </c>
      <c r="AF1141" s="5">
        <f t="shared" si="419"/>
        <v>1.25</v>
      </c>
      <c r="AG1141" s="5">
        <f t="shared" si="420"/>
        <v>-1</v>
      </c>
      <c r="AH1141" s="3">
        <f t="shared" si="421"/>
        <v>201812</v>
      </c>
      <c r="AI1141" s="21">
        <v>1.68</v>
      </c>
      <c r="AJ1141" s="21">
        <v>2.25</v>
      </c>
      <c r="AK1141" s="21">
        <v>2.4</v>
      </c>
      <c r="AL1141" s="21">
        <v>1.62</v>
      </c>
      <c r="AO1141">
        <f t="shared" si="422"/>
        <v>-170</v>
      </c>
      <c r="AP1141">
        <f>IF(E1141&lt;F1141,G1141,H1141)</f>
        <v>24</v>
      </c>
      <c r="AQ1141">
        <f>IF(E1141&lt;F1141,H1141,G1141)</f>
        <v>10</v>
      </c>
    </row>
    <row r="1142" spans="2:43" x14ac:dyDescent="0.25">
      <c r="B1142" s="24">
        <v>43457</v>
      </c>
      <c r="C1142" s="20" t="s">
        <v>46</v>
      </c>
      <c r="D1142" s="20" t="s">
        <v>21</v>
      </c>
      <c r="E1142" s="2">
        <v>-454.54545454545462</v>
      </c>
      <c r="F1142" s="2">
        <v>350</v>
      </c>
      <c r="G1142">
        <v>26</v>
      </c>
      <c r="H1142">
        <v>18</v>
      </c>
      <c r="I1142" s="9"/>
      <c r="J1142" s="2" t="str">
        <f t="shared" si="423"/>
        <v>Cleveland Browns</v>
      </c>
      <c r="K1142" s="2" t="str">
        <f t="shared" si="424"/>
        <v>Cincinnati Bengals</v>
      </c>
      <c r="L1142" s="17">
        <f t="shared" si="425"/>
        <v>-454.54545454545462</v>
      </c>
      <c r="M1142" s="18">
        <f t="shared" si="426"/>
        <v>350</v>
      </c>
      <c r="N1142" s="4">
        <f t="shared" si="404"/>
        <v>1.36</v>
      </c>
      <c r="O1142" s="4">
        <f t="shared" si="405"/>
        <v>3.25</v>
      </c>
      <c r="P1142" s="4"/>
      <c r="Q1142" s="4"/>
      <c r="R1142" s="1">
        <f t="shared" si="406"/>
        <v>0.73529411764705876</v>
      </c>
      <c r="S1142" s="1">
        <f t="shared" si="407"/>
        <v>0.30769230769230771</v>
      </c>
      <c r="T1142" s="1">
        <f t="shared" si="408"/>
        <v>4.1214750542299394E-2</v>
      </c>
      <c r="U1142" s="1">
        <f t="shared" si="409"/>
        <v>0.21380090497737553</v>
      </c>
      <c r="V1142" s="1">
        <f t="shared" si="410"/>
        <v>0.72480090497737559</v>
      </c>
      <c r="W1142" s="1"/>
      <c r="X1142" s="17">
        <f t="shared" si="411"/>
        <v>379.68922656245121</v>
      </c>
      <c r="Y1142" s="18">
        <f t="shared" si="412"/>
        <v>2309.6629804910967</v>
      </c>
      <c r="Z1142" s="2">
        <f t="shared" si="413"/>
        <v>360.70476523432865</v>
      </c>
      <c r="AA1142" s="18">
        <f t="shared" si="414"/>
        <v>2194.1798314665416</v>
      </c>
      <c r="AB1142" s="2">
        <f t="shared" si="415"/>
        <v>-277.23503995029256</v>
      </c>
      <c r="AC1142" s="2">
        <f t="shared" si="416"/>
        <v>219.41798314665417</v>
      </c>
      <c r="AD1142" s="2">
        <f t="shared" si="417"/>
        <v>360.70476523432865</v>
      </c>
      <c r="AE1142" s="2">
        <f t="shared" si="418"/>
        <v>-1000</v>
      </c>
      <c r="AF1142" s="5">
        <f t="shared" si="419"/>
        <v>0.3600000000000001</v>
      </c>
      <c r="AG1142" s="5">
        <f t="shared" si="420"/>
        <v>-1</v>
      </c>
      <c r="AH1142" s="3">
        <f t="shared" si="421"/>
        <v>201812</v>
      </c>
      <c r="AI1142" s="21">
        <v>1.36</v>
      </c>
      <c r="AJ1142" s="21">
        <v>3.25</v>
      </c>
      <c r="AK1142" s="21">
        <v>1.22</v>
      </c>
      <c r="AL1142" s="21">
        <v>4.5</v>
      </c>
      <c r="AO1142">
        <f t="shared" si="422"/>
        <v>-500</v>
      </c>
      <c r="AP1142">
        <f>IF(E1142&lt;F1142,G1142,H1142)</f>
        <v>26</v>
      </c>
      <c r="AQ1142">
        <f>IF(E1142&lt;F1142,H1142,G1142)</f>
        <v>18</v>
      </c>
    </row>
    <row r="1143" spans="2:43" x14ac:dyDescent="0.25">
      <c r="B1143" s="24">
        <v>43457</v>
      </c>
      <c r="C1143" s="20" t="s">
        <v>23</v>
      </c>
      <c r="D1143" s="20" t="s">
        <v>27</v>
      </c>
      <c r="E1143" s="2">
        <v>-344.82758620689651</v>
      </c>
      <c r="F1143" s="2">
        <v>270</v>
      </c>
      <c r="G1143">
        <v>27</v>
      </c>
      <c r="H1143">
        <v>20</v>
      </c>
      <c r="I1143" s="9"/>
      <c r="J1143" s="2" t="str">
        <f t="shared" si="423"/>
        <v>Dallas Cowboys</v>
      </c>
      <c r="K1143" s="2" t="str">
        <f t="shared" si="424"/>
        <v>Tampa Bay Buccaneers</v>
      </c>
      <c r="L1143" s="17">
        <f t="shared" si="425"/>
        <v>-344.82758620689651</v>
      </c>
      <c r="M1143" s="18">
        <f t="shared" si="426"/>
        <v>270</v>
      </c>
      <c r="N1143" s="4">
        <f t="shared" si="404"/>
        <v>1.32</v>
      </c>
      <c r="O1143" s="4">
        <f t="shared" si="405"/>
        <v>3.5</v>
      </c>
      <c r="P1143" s="4"/>
      <c r="Q1143" s="4"/>
      <c r="R1143" s="1">
        <f t="shared" si="406"/>
        <v>0.75757575757575757</v>
      </c>
      <c r="S1143" s="1">
        <f t="shared" si="407"/>
        <v>0.2857142857142857</v>
      </c>
      <c r="T1143" s="1">
        <f t="shared" si="408"/>
        <v>4.1493775933610033E-2</v>
      </c>
      <c r="U1143" s="1">
        <f t="shared" si="409"/>
        <v>0.23593073593073594</v>
      </c>
      <c r="V1143" s="1">
        <f t="shared" si="410"/>
        <v>0.746930735930736</v>
      </c>
      <c r="W1143" s="1"/>
      <c r="X1143" s="17">
        <f t="shared" si="411"/>
        <v>338.81222434088107</v>
      </c>
      <c r="Y1143" s="18">
        <f t="shared" si="412"/>
        <v>2560.4407248682487</v>
      </c>
      <c r="Z1143" s="2">
        <f t="shared" si="413"/>
        <v>321.87161312383699</v>
      </c>
      <c r="AA1143" s="18">
        <f t="shared" si="414"/>
        <v>2432.4186886248362</v>
      </c>
      <c r="AB1143" s="2">
        <f t="shared" si="415"/>
        <v>-310.68288075943485</v>
      </c>
      <c r="AC1143" s="2">
        <f t="shared" si="416"/>
        <v>243.24186886248361</v>
      </c>
      <c r="AD1143" s="2">
        <f t="shared" si="417"/>
        <v>321.87161312383699</v>
      </c>
      <c r="AE1143" s="2">
        <f t="shared" si="418"/>
        <v>-1000</v>
      </c>
      <c r="AF1143" s="5">
        <f t="shared" si="419"/>
        <v>0.32000000000000006</v>
      </c>
      <c r="AG1143" s="5">
        <f t="shared" si="420"/>
        <v>-1</v>
      </c>
      <c r="AH1143" s="3">
        <f t="shared" si="421"/>
        <v>201812</v>
      </c>
      <c r="AI1143" s="21">
        <v>1.32</v>
      </c>
      <c r="AJ1143" s="21">
        <v>3.5</v>
      </c>
      <c r="AK1143" s="21">
        <v>1.29</v>
      </c>
      <c r="AL1143" s="21">
        <v>3.7</v>
      </c>
      <c r="AO1143">
        <f t="shared" si="422"/>
        <v>-400</v>
      </c>
      <c r="AP1143">
        <f>IF(E1143&lt;F1143,G1143,H1143)</f>
        <v>27</v>
      </c>
      <c r="AQ1143">
        <f>IF(E1143&lt;F1143,H1143,G1143)</f>
        <v>20</v>
      </c>
    </row>
    <row r="1144" spans="2:43" x14ac:dyDescent="0.25">
      <c r="B1144" s="24">
        <v>43457</v>
      </c>
      <c r="C1144" s="20" t="s">
        <v>34</v>
      </c>
      <c r="D1144" s="20" t="s">
        <v>29</v>
      </c>
      <c r="E1144" s="2">
        <v>240</v>
      </c>
      <c r="F1144" s="2">
        <v>-303.03030303030295</v>
      </c>
      <c r="G1144">
        <v>9</v>
      </c>
      <c r="H1144">
        <v>27</v>
      </c>
      <c r="I1144" s="9"/>
      <c r="J1144" s="2" t="str">
        <f t="shared" si="423"/>
        <v>Minnesota Vikings</v>
      </c>
      <c r="K1144" s="2" t="str">
        <f t="shared" si="424"/>
        <v>Detroit Lions</v>
      </c>
      <c r="L1144" s="17">
        <f t="shared" si="425"/>
        <v>-303.03030303030295</v>
      </c>
      <c r="M1144" s="18">
        <f t="shared" si="426"/>
        <v>240</v>
      </c>
      <c r="N1144" s="4">
        <f t="shared" si="404"/>
        <v>1.4</v>
      </c>
      <c r="O1144" s="4">
        <f t="shared" si="405"/>
        <v>3.05</v>
      </c>
      <c r="P1144" s="4"/>
      <c r="Q1144" s="4"/>
      <c r="R1144" s="1">
        <f t="shared" si="406"/>
        <v>0.7142857142857143</v>
      </c>
      <c r="S1144" s="1">
        <f t="shared" si="407"/>
        <v>0.32786885245901642</v>
      </c>
      <c r="T1144" s="1">
        <f t="shared" si="408"/>
        <v>4.0449438202247112E-2</v>
      </c>
      <c r="U1144" s="1">
        <f t="shared" si="409"/>
        <v>0.19320843091334894</v>
      </c>
      <c r="V1144" s="1">
        <f t="shared" si="410"/>
        <v>0.70420843091334895</v>
      </c>
      <c r="W1144" s="1"/>
      <c r="X1144" s="17">
        <f t="shared" si="411"/>
        <v>420.03412072617954</v>
      </c>
      <c r="Y1144" s="18">
        <f t="shared" si="412"/>
        <v>2105.3798440390528</v>
      </c>
      <c r="Z1144" s="2">
        <f t="shared" si="413"/>
        <v>399.03241468987056</v>
      </c>
      <c r="AA1144" s="18">
        <f t="shared" si="414"/>
        <v>2000.1108518371002</v>
      </c>
      <c r="AB1144" s="2">
        <f t="shared" si="415"/>
        <v>-250.60620721181351</v>
      </c>
      <c r="AC1144" s="2">
        <f t="shared" si="416"/>
        <v>200.01108518371001</v>
      </c>
      <c r="AD1144" s="2">
        <f t="shared" si="417"/>
        <v>399.03241468987056</v>
      </c>
      <c r="AE1144" s="2">
        <f t="shared" si="418"/>
        <v>-1000</v>
      </c>
      <c r="AF1144" s="5">
        <f t="shared" si="419"/>
        <v>0.39999999999999991</v>
      </c>
      <c r="AG1144" s="5">
        <f t="shared" si="420"/>
        <v>-1</v>
      </c>
      <c r="AH1144" s="3">
        <f t="shared" si="421"/>
        <v>201812</v>
      </c>
      <c r="AI1144" s="21">
        <v>3.05</v>
      </c>
      <c r="AJ1144" s="21">
        <v>1.4</v>
      </c>
      <c r="AK1144" s="21">
        <v>3.4</v>
      </c>
      <c r="AL1144" s="21">
        <v>1.33</v>
      </c>
      <c r="AO1144">
        <f t="shared" si="422"/>
        <v>-400</v>
      </c>
      <c r="AP1144">
        <f>IF(E1144&lt;F1144,G1144,H1144)</f>
        <v>27</v>
      </c>
      <c r="AQ1144">
        <f>IF(E1144&lt;F1144,H1144,G1144)</f>
        <v>9</v>
      </c>
    </row>
    <row r="1145" spans="2:43" x14ac:dyDescent="0.25">
      <c r="B1145" s="24">
        <v>43457</v>
      </c>
      <c r="C1145" s="20" t="s">
        <v>39</v>
      </c>
      <c r="D1145" s="20" t="s">
        <v>25</v>
      </c>
      <c r="E1145" s="2">
        <v>-500.00000000000011</v>
      </c>
      <c r="F1145" s="2">
        <v>375</v>
      </c>
      <c r="G1145">
        <v>28</v>
      </c>
      <c r="H1145">
        <v>27</v>
      </c>
      <c r="I1145" s="9"/>
      <c r="J1145" s="2" t="str">
        <f t="shared" si="423"/>
        <v>Indianapolis Colts</v>
      </c>
      <c r="K1145" s="2" t="str">
        <f t="shared" si="424"/>
        <v>New York Giants</v>
      </c>
      <c r="L1145" s="17">
        <f t="shared" si="425"/>
        <v>-500.00000000000011</v>
      </c>
      <c r="M1145" s="18">
        <f t="shared" si="426"/>
        <v>375</v>
      </c>
      <c r="N1145" s="4">
        <f t="shared" si="404"/>
        <v>1.2</v>
      </c>
      <c r="O1145" s="4">
        <f t="shared" si="405"/>
        <v>4.75</v>
      </c>
      <c r="P1145" s="4"/>
      <c r="Q1145" s="4"/>
      <c r="R1145" s="1">
        <f t="shared" si="406"/>
        <v>0.83333333333333337</v>
      </c>
      <c r="S1145" s="1">
        <f t="shared" si="407"/>
        <v>0.21052631578947367</v>
      </c>
      <c r="T1145" s="1">
        <f t="shared" si="408"/>
        <v>4.2016806722689037E-2</v>
      </c>
      <c r="U1145" s="1">
        <f t="shared" si="409"/>
        <v>0.31140350877192985</v>
      </c>
      <c r="V1145" s="1">
        <f t="shared" si="410"/>
        <v>0.82240350877192991</v>
      </c>
      <c r="W1145" s="1"/>
      <c r="X1145" s="17">
        <f t="shared" si="411"/>
        <v>215.94811954689931</v>
      </c>
      <c r="Y1145" s="18">
        <f t="shared" si="412"/>
        <v>3787.1793685900598</v>
      </c>
      <c r="Z1145" s="2">
        <f t="shared" si="413"/>
        <v>205.15071356955434</v>
      </c>
      <c r="AA1145" s="18">
        <f t="shared" si="414"/>
        <v>3597.8204001605568</v>
      </c>
      <c r="AB1145" s="2">
        <f t="shared" si="415"/>
        <v>-487.44651315139578</v>
      </c>
      <c r="AC1145" s="2">
        <f t="shared" si="416"/>
        <v>359.7820400160557</v>
      </c>
      <c r="AD1145" s="2">
        <f t="shared" si="417"/>
        <v>205.15071356955434</v>
      </c>
      <c r="AE1145" s="2">
        <f t="shared" si="418"/>
        <v>-1000</v>
      </c>
      <c r="AF1145" s="5">
        <f t="shared" si="419"/>
        <v>0.19999999999999996</v>
      </c>
      <c r="AG1145" s="5">
        <f t="shared" si="420"/>
        <v>-1</v>
      </c>
      <c r="AH1145" s="3">
        <f t="shared" si="421"/>
        <v>201812</v>
      </c>
      <c r="AI1145" s="21">
        <v>1.2</v>
      </c>
      <c r="AJ1145" s="21">
        <v>4.75</v>
      </c>
      <c r="AK1145" s="21">
        <v>1.2</v>
      </c>
      <c r="AL1145" s="21">
        <v>4.75</v>
      </c>
      <c r="AO1145">
        <f t="shared" si="422"/>
        <v>-500</v>
      </c>
      <c r="AP1145">
        <f>IF(E1145&lt;F1145,G1145,H1145)</f>
        <v>28</v>
      </c>
      <c r="AQ1145">
        <f>IF(E1145&lt;F1145,H1145,G1145)</f>
        <v>27</v>
      </c>
    </row>
    <row r="1146" spans="2:43" x14ac:dyDescent="0.25">
      <c r="B1146" s="24">
        <v>43457</v>
      </c>
      <c r="C1146" s="20" t="s">
        <v>30</v>
      </c>
      <c r="D1146" s="20" t="s">
        <v>26</v>
      </c>
      <c r="E1146" s="2">
        <v>-166.66666666666663</v>
      </c>
      <c r="F1146" s="2">
        <v>145.00000000000003</v>
      </c>
      <c r="G1146">
        <v>7</v>
      </c>
      <c r="H1146">
        <v>17</v>
      </c>
      <c r="I1146" s="9"/>
      <c r="J1146" s="2" t="str">
        <f t="shared" si="423"/>
        <v>Miami Dolphins</v>
      </c>
      <c r="K1146" s="2" t="str">
        <f t="shared" si="424"/>
        <v>Jacksonville Jaguars</v>
      </c>
      <c r="L1146" s="17">
        <f t="shared" si="425"/>
        <v>-166.66666666666663</v>
      </c>
      <c r="M1146" s="18">
        <f t="shared" si="426"/>
        <v>145.00000000000003</v>
      </c>
      <c r="N1146" s="4">
        <f t="shared" si="404"/>
        <v>1.42</v>
      </c>
      <c r="O1146" s="4">
        <f t="shared" si="405"/>
        <v>2.95</v>
      </c>
      <c r="P1146" s="4"/>
      <c r="Q1146" s="4"/>
      <c r="R1146" s="1">
        <f t="shared" si="406"/>
        <v>0.70422535211267612</v>
      </c>
      <c r="S1146" s="1">
        <f t="shared" si="407"/>
        <v>0.33898305084745761</v>
      </c>
      <c r="T1146" s="1">
        <f t="shared" si="408"/>
        <v>4.1418764302059485E-2</v>
      </c>
      <c r="U1146" s="1">
        <f t="shared" si="409"/>
        <v>0.18262115063260925</v>
      </c>
      <c r="V1146" s="1">
        <f t="shared" si="410"/>
        <v>0.69362115063260932</v>
      </c>
      <c r="W1146" s="1"/>
      <c r="X1146" s="17">
        <f t="shared" si="411"/>
        <v>441.70920838841397</v>
      </c>
      <c r="Y1146" s="18">
        <f t="shared" si="412"/>
        <v>2009.6149174189422</v>
      </c>
      <c r="Z1146" s="2">
        <f t="shared" si="413"/>
        <v>419.62374796899326</v>
      </c>
      <c r="AA1146" s="18">
        <f t="shared" si="414"/>
        <v>1909.134171547995</v>
      </c>
      <c r="AB1146" s="2">
        <f t="shared" si="415"/>
        <v>-238.30872414634925</v>
      </c>
      <c r="AC1146" s="2">
        <f t="shared" si="416"/>
        <v>190.9134171547995</v>
      </c>
      <c r="AD1146" s="2">
        <f t="shared" si="417"/>
        <v>-1000</v>
      </c>
      <c r="AE1146" s="2">
        <f t="shared" si="418"/>
        <v>1909.134171547995</v>
      </c>
      <c r="AF1146" s="5">
        <f t="shared" si="419"/>
        <v>-1</v>
      </c>
      <c r="AG1146" s="5">
        <f t="shared" si="420"/>
        <v>1.9500000000000002</v>
      </c>
      <c r="AH1146" s="3">
        <f t="shared" si="421"/>
        <v>201812</v>
      </c>
      <c r="AI1146" s="21">
        <v>1.42</v>
      </c>
      <c r="AJ1146" s="21">
        <v>2.95</v>
      </c>
      <c r="AK1146" s="21">
        <v>1.6</v>
      </c>
      <c r="AL1146" s="21">
        <v>2.4500000000000002</v>
      </c>
      <c r="AO1146">
        <f t="shared" si="422"/>
        <v>-170</v>
      </c>
      <c r="AP1146">
        <f>IF(E1146&lt;F1146,G1146,H1146)</f>
        <v>7</v>
      </c>
      <c r="AQ1146">
        <f>IF(E1146&lt;F1146,H1146,G1146)</f>
        <v>17</v>
      </c>
    </row>
    <row r="1147" spans="2:43" x14ac:dyDescent="0.25">
      <c r="B1147" s="24">
        <v>43457</v>
      </c>
      <c r="C1147" s="20" t="s">
        <v>36</v>
      </c>
      <c r="D1147" s="20" t="s">
        <v>24</v>
      </c>
      <c r="E1147" s="2">
        <v>-909.09090909090833</v>
      </c>
      <c r="F1147" s="2">
        <v>600</v>
      </c>
      <c r="G1147">
        <v>24</v>
      </c>
      <c r="H1147">
        <v>12</v>
      </c>
      <c r="I1147" s="9"/>
      <c r="J1147" s="2" t="str">
        <f t="shared" si="423"/>
        <v>New England Patriots</v>
      </c>
      <c r="K1147" s="2" t="str">
        <f t="shared" si="424"/>
        <v>Buffalo Bills</v>
      </c>
      <c r="L1147" s="17">
        <f t="shared" si="425"/>
        <v>-909.09090909090833</v>
      </c>
      <c r="M1147" s="18">
        <f t="shared" si="426"/>
        <v>600</v>
      </c>
      <c r="N1147" s="4">
        <f t="shared" si="404"/>
        <v>1.1200000000000001</v>
      </c>
      <c r="O1147" s="4">
        <f t="shared" si="405"/>
        <v>6.5</v>
      </c>
      <c r="P1147" s="4"/>
      <c r="Q1147" s="4"/>
      <c r="R1147" s="1">
        <f t="shared" si="406"/>
        <v>0.89285714285714279</v>
      </c>
      <c r="S1147" s="1">
        <f t="shared" si="407"/>
        <v>0.15384615384615385</v>
      </c>
      <c r="T1147" s="1">
        <f t="shared" si="408"/>
        <v>4.4619422572178324E-2</v>
      </c>
      <c r="U1147" s="1">
        <f t="shared" si="409"/>
        <v>0.36950549450549447</v>
      </c>
      <c r="V1147" s="1">
        <f t="shared" si="410"/>
        <v>0.88050549450549442</v>
      </c>
      <c r="W1147" s="1"/>
      <c r="X1147" s="17">
        <f t="shared" si="411"/>
        <v>135.71125477373158</v>
      </c>
      <c r="Y1147" s="18">
        <f t="shared" si="412"/>
        <v>5488.6896490044255</v>
      </c>
      <c r="Z1147" s="2">
        <f t="shared" si="413"/>
        <v>128.92569203504499</v>
      </c>
      <c r="AA1147" s="18">
        <f t="shared" si="414"/>
        <v>5214.2551665542042</v>
      </c>
      <c r="AB1147" s="2">
        <f t="shared" si="415"/>
        <v>-775.64059127033954</v>
      </c>
      <c r="AC1147" s="2">
        <f t="shared" si="416"/>
        <v>521.42551665542044</v>
      </c>
      <c r="AD1147" s="2">
        <f t="shared" si="417"/>
        <v>128.92569203504499</v>
      </c>
      <c r="AE1147" s="2">
        <f t="shared" si="418"/>
        <v>-1000</v>
      </c>
      <c r="AF1147" s="5">
        <f t="shared" si="419"/>
        <v>0.12000000000000011</v>
      </c>
      <c r="AG1147" s="5">
        <f t="shared" si="420"/>
        <v>-1</v>
      </c>
      <c r="AH1147" s="3">
        <f t="shared" si="421"/>
        <v>201812</v>
      </c>
      <c r="AI1147" s="21">
        <v>1.1200000000000001</v>
      </c>
      <c r="AJ1147" s="21">
        <v>6.5</v>
      </c>
      <c r="AK1147" s="21">
        <v>1.1100000000000001</v>
      </c>
      <c r="AL1147" s="21">
        <v>7</v>
      </c>
      <c r="AO1147">
        <f t="shared" si="422"/>
        <v>-1000</v>
      </c>
      <c r="AP1147">
        <f>IF(E1147&lt;F1147,G1147,H1147)</f>
        <v>24</v>
      </c>
      <c r="AQ1147">
        <f>IF(E1147&lt;F1147,H1147,G1147)</f>
        <v>12</v>
      </c>
    </row>
    <row r="1148" spans="2:43" x14ac:dyDescent="0.25">
      <c r="B1148" s="24">
        <v>43457</v>
      </c>
      <c r="C1148" s="20" t="s">
        <v>42</v>
      </c>
      <c r="D1148" s="20" t="s">
        <v>33</v>
      </c>
      <c r="E1148" s="2">
        <v>140</v>
      </c>
      <c r="F1148" s="2">
        <v>-161.29032258064512</v>
      </c>
      <c r="G1148">
        <v>38</v>
      </c>
      <c r="H1148">
        <v>44</v>
      </c>
      <c r="I1148" s="9"/>
      <c r="J1148" s="2" t="str">
        <f t="shared" si="423"/>
        <v>Green Bay Packers</v>
      </c>
      <c r="K1148" s="2" t="str">
        <f t="shared" si="424"/>
        <v>New York Jets</v>
      </c>
      <c r="L1148" s="17">
        <f t="shared" si="425"/>
        <v>-161.29032258064512</v>
      </c>
      <c r="M1148" s="18">
        <f t="shared" si="426"/>
        <v>140</v>
      </c>
      <c r="N1148" s="4">
        <f t="shared" si="404"/>
        <v>2.0499999999999998</v>
      </c>
      <c r="O1148" s="4">
        <f t="shared" si="405"/>
        <v>1.8</v>
      </c>
      <c r="P1148" s="4"/>
      <c r="Q1148" s="4"/>
      <c r="R1148" s="1">
        <f t="shared" si="406"/>
        <v>0.48780487804878053</v>
      </c>
      <c r="S1148" s="1">
        <f t="shared" si="407"/>
        <v>0.55555555555555558</v>
      </c>
      <c r="T1148" s="1">
        <f t="shared" si="408"/>
        <v>4.1558441558441461E-2</v>
      </c>
      <c r="U1148" s="1">
        <f t="shared" si="409"/>
        <v>3.3875338753387524E-2</v>
      </c>
      <c r="V1148" s="1">
        <f t="shared" si="410"/>
        <v>0.47712466124661246</v>
      </c>
      <c r="W1148" s="1"/>
      <c r="X1148" s="17">
        <f t="shared" si="411"/>
        <v>1095.8883101687502</v>
      </c>
      <c r="Y1148" s="18">
        <f t="shared" si="412"/>
        <v>831.50998882799388</v>
      </c>
      <c r="Z1148" s="2">
        <f t="shared" si="413"/>
        <v>1041.0938946603126</v>
      </c>
      <c r="AA1148" s="18">
        <f t="shared" si="414"/>
        <v>789.93448938659412</v>
      </c>
      <c r="AB1148" s="2">
        <f t="shared" si="415"/>
        <v>104.10938946603126</v>
      </c>
      <c r="AC1148" s="2">
        <f t="shared" si="416"/>
        <v>-126.59277616508776</v>
      </c>
      <c r="AD1148" s="2">
        <f t="shared" si="417"/>
        <v>1041.0938946603126</v>
      </c>
      <c r="AE1148" s="2">
        <f t="shared" si="418"/>
        <v>-1000</v>
      </c>
      <c r="AF1148" s="5">
        <f t="shared" si="419"/>
        <v>1.0499999999999998</v>
      </c>
      <c r="AG1148" s="5">
        <f t="shared" si="420"/>
        <v>-1</v>
      </c>
      <c r="AH1148" s="3">
        <f t="shared" si="421"/>
        <v>201812</v>
      </c>
      <c r="AI1148" s="21">
        <v>1.8</v>
      </c>
      <c r="AJ1148" s="21">
        <v>2.0499999999999998</v>
      </c>
      <c r="AK1148" s="21">
        <v>2.4</v>
      </c>
      <c r="AL1148" s="21">
        <v>1.62</v>
      </c>
      <c r="AO1148">
        <f t="shared" si="422"/>
        <v>-170</v>
      </c>
      <c r="AP1148">
        <f>IF(E1148&lt;F1148,G1148,H1148)</f>
        <v>44</v>
      </c>
      <c r="AQ1148">
        <f>IF(E1148&lt;F1148,H1148,G1148)</f>
        <v>38</v>
      </c>
    </row>
    <row r="1149" spans="2:43" x14ac:dyDescent="0.25">
      <c r="B1149" s="24">
        <v>43457</v>
      </c>
      <c r="C1149" s="20" t="s">
        <v>19</v>
      </c>
      <c r="D1149" s="20" t="s">
        <v>40</v>
      </c>
      <c r="E1149" s="2">
        <v>-125</v>
      </c>
      <c r="F1149" s="2">
        <v>104.99999999999999</v>
      </c>
      <c r="G1149">
        <v>32</v>
      </c>
      <c r="H1149">
        <v>30</v>
      </c>
      <c r="I1149" s="9"/>
      <c r="J1149" s="2" t="str">
        <f t="shared" si="423"/>
        <v>Philadelphia Eagles</v>
      </c>
      <c r="K1149" s="2" t="str">
        <f t="shared" si="424"/>
        <v>Houston Texans</v>
      </c>
      <c r="L1149" s="17">
        <f t="shared" si="425"/>
        <v>-125</v>
      </c>
      <c r="M1149" s="18">
        <f t="shared" si="426"/>
        <v>104.99999999999999</v>
      </c>
      <c r="N1149" s="4">
        <f t="shared" si="404"/>
        <v>1.9</v>
      </c>
      <c r="O1149" s="4">
        <f t="shared" si="405"/>
        <v>1.9</v>
      </c>
      <c r="P1149" s="4"/>
      <c r="Q1149" s="4"/>
      <c r="R1149" s="1">
        <f t="shared" si="406"/>
        <v>0.52631578947368418</v>
      </c>
      <c r="S1149" s="1">
        <f t="shared" si="407"/>
        <v>0.52631578947368418</v>
      </c>
      <c r="T1149" s="1">
        <f t="shared" si="408"/>
        <v>4.9999999999999933E-2</v>
      </c>
      <c r="U1149" s="1">
        <f t="shared" si="409"/>
        <v>0</v>
      </c>
      <c r="V1149" s="1">
        <f t="shared" si="410"/>
        <v>0.51100000000000001</v>
      </c>
      <c r="W1149" s="1"/>
      <c r="X1149" s="17">
        <f t="shared" si="411"/>
        <v>956.94716242661434</v>
      </c>
      <c r="Y1149" s="18">
        <f t="shared" si="412"/>
        <v>953.05662164669593</v>
      </c>
      <c r="Z1149" s="2">
        <f t="shared" si="413"/>
        <v>909.09980430528356</v>
      </c>
      <c r="AA1149" s="18">
        <f t="shared" si="414"/>
        <v>905.40379056436109</v>
      </c>
      <c r="AB1149" s="2">
        <f t="shared" si="415"/>
        <v>-109.9989236895921</v>
      </c>
      <c r="AC1149" s="2">
        <f t="shared" si="416"/>
        <v>-110.44795818412409</v>
      </c>
      <c r="AD1149" s="2">
        <f t="shared" si="417"/>
        <v>909.09980430528356</v>
      </c>
      <c r="AE1149" s="2">
        <f t="shared" si="418"/>
        <v>-1000</v>
      </c>
      <c r="AF1149" s="5">
        <f t="shared" si="419"/>
        <v>0.89999999999999991</v>
      </c>
      <c r="AG1149" s="5">
        <f t="shared" si="420"/>
        <v>-1</v>
      </c>
      <c r="AH1149" s="3">
        <f t="shared" si="421"/>
        <v>201812</v>
      </c>
      <c r="AI1149" s="21">
        <v>1.9</v>
      </c>
      <c r="AJ1149" s="21">
        <v>1.9</v>
      </c>
      <c r="AK1149" s="21">
        <v>1.8</v>
      </c>
      <c r="AL1149" s="21">
        <v>2.0499999999999998</v>
      </c>
      <c r="AO1149">
        <f t="shared" si="422"/>
        <v>-130</v>
      </c>
      <c r="AP1149">
        <f>IF(E1149&lt;F1149,G1149,H1149)</f>
        <v>32</v>
      </c>
      <c r="AQ1149">
        <f>IF(E1149&lt;F1149,H1149,G1149)</f>
        <v>30</v>
      </c>
    </row>
    <row r="1150" spans="2:43" x14ac:dyDescent="0.25">
      <c r="B1150" s="24">
        <v>43456</v>
      </c>
      <c r="C1150" s="20" t="s">
        <v>31</v>
      </c>
      <c r="D1150" s="20" t="s">
        <v>28</v>
      </c>
      <c r="E1150" s="2">
        <v>-222.22222222222226</v>
      </c>
      <c r="F1150" s="2">
        <v>179.99999999999997</v>
      </c>
      <c r="G1150">
        <v>10</v>
      </c>
      <c r="H1150">
        <v>22</v>
      </c>
      <c r="I1150" s="9"/>
      <c r="J1150" s="2" t="str">
        <f t="shared" si="423"/>
        <v>Los Angeles Chargers</v>
      </c>
      <c r="K1150" s="2" t="str">
        <f t="shared" si="424"/>
        <v>Baltimore Ravens</v>
      </c>
      <c r="L1150" s="17">
        <f t="shared" si="425"/>
        <v>-222.22222222222226</v>
      </c>
      <c r="M1150" s="18">
        <f t="shared" si="426"/>
        <v>179.99999999999997</v>
      </c>
      <c r="N1150" s="4">
        <f t="shared" si="404"/>
        <v>1.44</v>
      </c>
      <c r="O1150" s="4">
        <f t="shared" si="405"/>
        <v>2.85</v>
      </c>
      <c r="P1150" s="4"/>
      <c r="Q1150" s="4"/>
      <c r="R1150" s="1">
        <f t="shared" si="406"/>
        <v>0.69444444444444442</v>
      </c>
      <c r="S1150" s="1">
        <f t="shared" si="407"/>
        <v>0.35087719298245612</v>
      </c>
      <c r="T1150" s="1">
        <f t="shared" si="408"/>
        <v>4.3356643356643354E-2</v>
      </c>
      <c r="U1150" s="1">
        <f t="shared" si="409"/>
        <v>0.17178362573099415</v>
      </c>
      <c r="V1150" s="1">
        <f t="shared" si="410"/>
        <v>0.68278362573099416</v>
      </c>
      <c r="W1150" s="1"/>
      <c r="X1150" s="17">
        <f t="shared" si="411"/>
        <v>464.59282606461329</v>
      </c>
      <c r="Y1150" s="18">
        <f t="shared" si="412"/>
        <v>1917.3510160506185</v>
      </c>
      <c r="Z1150" s="2">
        <f t="shared" si="413"/>
        <v>441.36318476138263</v>
      </c>
      <c r="AA1150" s="18">
        <f t="shared" si="414"/>
        <v>1821.4834652480874</v>
      </c>
      <c r="AB1150" s="2">
        <f t="shared" si="415"/>
        <v>-226.57077765573882</v>
      </c>
      <c r="AC1150" s="2">
        <f t="shared" si="416"/>
        <v>182.14834652480874</v>
      </c>
      <c r="AD1150" s="2">
        <f t="shared" si="417"/>
        <v>-1000</v>
      </c>
      <c r="AE1150" s="2">
        <f t="shared" si="418"/>
        <v>1821.4834652480874</v>
      </c>
      <c r="AF1150" s="5">
        <f t="shared" si="419"/>
        <v>-1</v>
      </c>
      <c r="AG1150" s="5">
        <f t="shared" si="420"/>
        <v>1.85</v>
      </c>
      <c r="AH1150" s="3">
        <f t="shared" si="421"/>
        <v>201812</v>
      </c>
      <c r="AI1150" s="21">
        <v>1.44</v>
      </c>
      <c r="AJ1150" s="21">
        <v>2.85</v>
      </c>
      <c r="AK1150" s="21">
        <v>1.45</v>
      </c>
      <c r="AL1150" s="21">
        <v>2.8</v>
      </c>
      <c r="AO1150">
        <f t="shared" si="422"/>
        <v>-300</v>
      </c>
      <c r="AP1150">
        <f>IF(E1150&lt;F1150,G1150,H1150)</f>
        <v>10</v>
      </c>
      <c r="AQ1150">
        <f>IF(E1150&lt;F1150,H1150,G1150)</f>
        <v>22</v>
      </c>
    </row>
    <row r="1151" spans="2:43" x14ac:dyDescent="0.25">
      <c r="B1151" s="24">
        <v>43456</v>
      </c>
      <c r="C1151" s="20" t="s">
        <v>41</v>
      </c>
      <c r="D1151" s="20" t="s">
        <v>53</v>
      </c>
      <c r="E1151" s="2">
        <v>-666.66666666666708</v>
      </c>
      <c r="F1151" s="2">
        <v>475</v>
      </c>
      <c r="G1151">
        <v>25</v>
      </c>
      <c r="H1151">
        <v>16</v>
      </c>
      <c r="I1151" s="9"/>
      <c r="J1151" s="2" t="str">
        <f t="shared" si="423"/>
        <v>Tennessee Titans</v>
      </c>
      <c r="K1151" s="2" t="str">
        <f t="shared" si="424"/>
        <v>Washington Redskins</v>
      </c>
      <c r="L1151" s="17">
        <f t="shared" si="425"/>
        <v>-666.66666666666708</v>
      </c>
      <c r="M1151" s="18">
        <f t="shared" si="426"/>
        <v>475</v>
      </c>
      <c r="N1151" s="4">
        <f t="shared" si="404"/>
        <v>1.19</v>
      </c>
      <c r="O1151" s="4">
        <f t="shared" si="405"/>
        <v>5</v>
      </c>
      <c r="P1151" s="4"/>
      <c r="Q1151" s="4"/>
      <c r="R1151" s="1">
        <f t="shared" si="406"/>
        <v>0.84033613445378152</v>
      </c>
      <c r="S1151" s="1">
        <f t="shared" si="407"/>
        <v>0.2</v>
      </c>
      <c r="T1151" s="1">
        <f t="shared" si="408"/>
        <v>3.8772213247172949E-2</v>
      </c>
      <c r="U1151" s="1">
        <f t="shared" si="409"/>
        <v>0.32016806722689073</v>
      </c>
      <c r="V1151" s="1">
        <f t="shared" si="410"/>
        <v>0.83116806722689074</v>
      </c>
      <c r="W1151" s="1"/>
      <c r="X1151" s="17">
        <f t="shared" si="411"/>
        <v>203.12610581443556</v>
      </c>
      <c r="Y1151" s="18">
        <f t="shared" si="412"/>
        <v>3985.2087388896653</v>
      </c>
      <c r="Z1151" s="2">
        <f t="shared" si="413"/>
        <v>192.96980052371379</v>
      </c>
      <c r="AA1151" s="18">
        <f t="shared" si="414"/>
        <v>3785.9483019451818</v>
      </c>
      <c r="AB1151" s="2">
        <f t="shared" si="415"/>
        <v>-518.21580231001553</v>
      </c>
      <c r="AC1151" s="2">
        <f t="shared" si="416"/>
        <v>378.59483019451818</v>
      </c>
      <c r="AD1151" s="2">
        <f t="shared" si="417"/>
        <v>192.96980052371379</v>
      </c>
      <c r="AE1151" s="2">
        <f t="shared" si="418"/>
        <v>-1000</v>
      </c>
      <c r="AF1151" s="5">
        <f t="shared" si="419"/>
        <v>0.18999999999999995</v>
      </c>
      <c r="AG1151" s="5">
        <f t="shared" si="420"/>
        <v>-1</v>
      </c>
      <c r="AH1151" s="3">
        <f t="shared" si="421"/>
        <v>201812</v>
      </c>
      <c r="AI1151" s="21">
        <v>1.19</v>
      </c>
      <c r="AJ1151" s="21">
        <v>5</v>
      </c>
      <c r="AK1151" s="21">
        <v>1.1499999999999999</v>
      </c>
      <c r="AL1151" s="21">
        <v>5.75</v>
      </c>
      <c r="AO1151">
        <f t="shared" si="422"/>
        <v>-700</v>
      </c>
      <c r="AP1151">
        <f>IF(E1151&lt;F1151,G1151,H1151)</f>
        <v>25</v>
      </c>
      <c r="AQ1151">
        <f>IF(E1151&lt;F1151,H1151,G1151)</f>
        <v>16</v>
      </c>
    </row>
    <row r="1152" spans="2:43" x14ac:dyDescent="0.25">
      <c r="B1152" s="24">
        <v>43451</v>
      </c>
      <c r="C1152" s="20" t="s">
        <v>44</v>
      </c>
      <c r="D1152" s="20" t="s">
        <v>43</v>
      </c>
      <c r="E1152" s="2">
        <v>215</v>
      </c>
      <c r="F1152" s="2">
        <v>-263.1578947368422</v>
      </c>
      <c r="G1152">
        <v>9</v>
      </c>
      <c r="H1152">
        <v>12</v>
      </c>
      <c r="I1152" s="9"/>
      <c r="J1152" s="2" t="str">
        <f t="shared" si="423"/>
        <v>New Orleans Saints</v>
      </c>
      <c r="K1152" s="2" t="str">
        <f t="shared" si="424"/>
        <v>Carolina Panthers</v>
      </c>
      <c r="L1152" s="17">
        <f t="shared" si="425"/>
        <v>-263.1578947368422</v>
      </c>
      <c r="M1152" s="18">
        <f t="shared" si="426"/>
        <v>215</v>
      </c>
      <c r="N1152" s="4">
        <f t="shared" si="404"/>
        <v>1.4</v>
      </c>
      <c r="O1152" s="4">
        <f t="shared" si="405"/>
        <v>3.1</v>
      </c>
      <c r="P1152" s="4"/>
      <c r="Q1152" s="4"/>
      <c r="R1152" s="1">
        <f t="shared" si="406"/>
        <v>0.7142857142857143</v>
      </c>
      <c r="S1152" s="1">
        <f t="shared" si="407"/>
        <v>0.32258064516129031</v>
      </c>
      <c r="T1152" s="1">
        <f t="shared" si="408"/>
        <v>3.5555555555555562E-2</v>
      </c>
      <c r="U1152" s="1">
        <f t="shared" si="409"/>
        <v>0.19585253456221199</v>
      </c>
      <c r="V1152" s="1">
        <f t="shared" si="410"/>
        <v>0.70685253456221198</v>
      </c>
      <c r="W1152" s="1"/>
      <c r="X1152" s="17">
        <f t="shared" si="411"/>
        <v>414.72223852086552</v>
      </c>
      <c r="Y1152" s="18">
        <f t="shared" si="412"/>
        <v>2130.2265089838866</v>
      </c>
      <c r="Z1152" s="2">
        <f t="shared" si="413"/>
        <v>393.98612659482222</v>
      </c>
      <c r="AA1152" s="18">
        <f t="shared" si="414"/>
        <v>2023.7151835346922</v>
      </c>
      <c r="AB1152" s="2">
        <f t="shared" si="415"/>
        <v>-253.81604389039978</v>
      </c>
      <c r="AC1152" s="2">
        <f t="shared" si="416"/>
        <v>202.37151835346921</v>
      </c>
      <c r="AD1152" s="2">
        <f t="shared" si="417"/>
        <v>393.98612659482222</v>
      </c>
      <c r="AE1152" s="2">
        <f t="shared" si="418"/>
        <v>-1000</v>
      </c>
      <c r="AF1152" s="5">
        <f t="shared" si="419"/>
        <v>0.39999999999999991</v>
      </c>
      <c r="AG1152" s="5">
        <f t="shared" si="420"/>
        <v>-1</v>
      </c>
      <c r="AH1152" s="3">
        <f t="shared" si="421"/>
        <v>201812</v>
      </c>
      <c r="AI1152" s="21">
        <v>3.1</v>
      </c>
      <c r="AJ1152" s="21">
        <v>1.4</v>
      </c>
      <c r="AK1152" s="21">
        <v>3.15</v>
      </c>
      <c r="AL1152" s="21">
        <v>1.38</v>
      </c>
      <c r="AO1152">
        <f t="shared" si="422"/>
        <v>-300</v>
      </c>
      <c r="AP1152">
        <f>IF(E1152&lt;F1152,G1152,H1152)</f>
        <v>12</v>
      </c>
      <c r="AQ1152">
        <f>IF(E1152&lt;F1152,H1152,G1152)</f>
        <v>9</v>
      </c>
    </row>
    <row r="1153" spans="2:43" x14ac:dyDescent="0.25">
      <c r="B1153" s="24">
        <v>43450</v>
      </c>
      <c r="C1153" s="20" t="s">
        <v>47</v>
      </c>
      <c r="D1153" s="20" t="s">
        <v>19</v>
      </c>
      <c r="E1153" s="2">
        <v>-909.09090909090833</v>
      </c>
      <c r="F1153" s="2">
        <v>600</v>
      </c>
      <c r="G1153">
        <v>23</v>
      </c>
      <c r="H1153">
        <v>30</v>
      </c>
      <c r="I1153" s="9"/>
      <c r="J1153" s="2" t="str">
        <f t="shared" si="423"/>
        <v>Los Angeles Rams</v>
      </c>
      <c r="K1153" s="2" t="str">
        <f t="shared" si="424"/>
        <v>Philadelphia Eagles</v>
      </c>
      <c r="L1153" s="17">
        <f t="shared" si="425"/>
        <v>-909.09090909090833</v>
      </c>
      <c r="M1153" s="18">
        <f t="shared" si="426"/>
        <v>600</v>
      </c>
      <c r="N1153" s="4">
        <f t="shared" si="404"/>
        <v>1.23</v>
      </c>
      <c r="O1153" s="4">
        <f t="shared" si="405"/>
        <v>4.25</v>
      </c>
      <c r="P1153" s="4"/>
      <c r="Q1153" s="4"/>
      <c r="R1153" s="1">
        <f t="shared" si="406"/>
        <v>0.81300813008130079</v>
      </c>
      <c r="S1153" s="1">
        <f t="shared" si="407"/>
        <v>0.23529411764705882</v>
      </c>
      <c r="T1153" s="1">
        <f t="shared" si="408"/>
        <v>4.6076642335766471E-2</v>
      </c>
      <c r="U1153" s="1">
        <f t="shared" si="409"/>
        <v>0.28885700621712096</v>
      </c>
      <c r="V1153" s="1">
        <f t="shared" si="410"/>
        <v>0.79985700621712097</v>
      </c>
      <c r="W1153" s="1"/>
      <c r="X1153" s="17">
        <f t="shared" si="411"/>
        <v>250.2234677288684</v>
      </c>
      <c r="Y1153" s="18">
        <f t="shared" si="412"/>
        <v>3342.2645955042926</v>
      </c>
      <c r="Z1153" s="2">
        <f t="shared" si="413"/>
        <v>237.71229434242497</v>
      </c>
      <c r="AA1153" s="18">
        <f t="shared" si="414"/>
        <v>3175.151365729078</v>
      </c>
      <c r="AB1153" s="2">
        <f t="shared" si="415"/>
        <v>-420.67660100049278</v>
      </c>
      <c r="AC1153" s="2">
        <f t="shared" si="416"/>
        <v>317.51513657290781</v>
      </c>
      <c r="AD1153" s="2">
        <f t="shared" si="417"/>
        <v>-1000</v>
      </c>
      <c r="AE1153" s="2">
        <f t="shared" si="418"/>
        <v>3175.151365729078</v>
      </c>
      <c r="AF1153" s="5">
        <f t="shared" si="419"/>
        <v>-1</v>
      </c>
      <c r="AG1153" s="5">
        <f t="shared" si="420"/>
        <v>3.25</v>
      </c>
      <c r="AH1153" s="3">
        <f t="shared" si="421"/>
        <v>201812</v>
      </c>
      <c r="AI1153" s="21">
        <v>1.23</v>
      </c>
      <c r="AJ1153" s="21">
        <v>4.25</v>
      </c>
      <c r="AK1153" s="21">
        <v>1.1100000000000001</v>
      </c>
      <c r="AL1153" s="21">
        <v>7</v>
      </c>
      <c r="AO1153">
        <f t="shared" si="422"/>
        <v>-1000</v>
      </c>
      <c r="AP1153">
        <f>IF(E1153&lt;F1153,G1153,H1153)</f>
        <v>23</v>
      </c>
      <c r="AQ1153">
        <f>IF(E1153&lt;F1153,H1153,G1153)</f>
        <v>30</v>
      </c>
    </row>
    <row r="1154" spans="2:43" x14ac:dyDescent="0.25">
      <c r="B1154" s="24">
        <v>43450</v>
      </c>
      <c r="C1154" s="20" t="s">
        <v>45</v>
      </c>
      <c r="D1154" s="20" t="s">
        <v>36</v>
      </c>
      <c r="E1154" s="2">
        <v>125</v>
      </c>
      <c r="F1154" s="2">
        <v>-147.05882352941177</v>
      </c>
      <c r="G1154">
        <v>17</v>
      </c>
      <c r="H1154">
        <v>10</v>
      </c>
      <c r="I1154" s="9"/>
      <c r="J1154" s="2" t="str">
        <f t="shared" si="423"/>
        <v>New England Patriots</v>
      </c>
      <c r="K1154" s="2" t="str">
        <f t="shared" si="424"/>
        <v>Pittsburgh Steelers</v>
      </c>
      <c r="L1154" s="17">
        <f t="shared" si="425"/>
        <v>-147.05882352941177</v>
      </c>
      <c r="M1154" s="18">
        <f t="shared" si="426"/>
        <v>125</v>
      </c>
      <c r="N1154" s="4">
        <f t="shared" si="404"/>
        <v>1.83</v>
      </c>
      <c r="O1154" s="4">
        <f t="shared" si="405"/>
        <v>2</v>
      </c>
      <c r="P1154" s="4"/>
      <c r="Q1154" s="4"/>
      <c r="R1154" s="1">
        <f t="shared" si="406"/>
        <v>0.54644808743169393</v>
      </c>
      <c r="S1154" s="1">
        <f t="shared" si="407"/>
        <v>0.5</v>
      </c>
      <c r="T1154" s="1">
        <f t="shared" si="408"/>
        <v>4.4386422976501305E-2</v>
      </c>
      <c r="U1154" s="1">
        <f t="shared" si="409"/>
        <v>2.3224043715846965E-2</v>
      </c>
      <c r="V1154" s="1">
        <f t="shared" si="410"/>
        <v>0.53422404371584697</v>
      </c>
      <c r="W1154" s="1"/>
      <c r="X1154" s="17">
        <f t="shared" si="411"/>
        <v>871.87381729284084</v>
      </c>
      <c r="Y1154" s="18">
        <f t="shared" si="412"/>
        <v>1045.6626202421151</v>
      </c>
      <c r="Z1154" s="2">
        <f t="shared" si="413"/>
        <v>828.28012642819874</v>
      </c>
      <c r="AA1154" s="18">
        <f t="shared" si="414"/>
        <v>993.3794892300092</v>
      </c>
      <c r="AB1154" s="2">
        <f t="shared" si="415"/>
        <v>-120.73210114461043</v>
      </c>
      <c r="AC1154" s="2">
        <f t="shared" si="416"/>
        <v>-100.66646340515068</v>
      </c>
      <c r="AD1154" s="2">
        <f t="shared" si="417"/>
        <v>-1000</v>
      </c>
      <c r="AE1154" s="2">
        <f t="shared" si="418"/>
        <v>993.3794892300092</v>
      </c>
      <c r="AF1154" s="5">
        <f t="shared" si="419"/>
        <v>-1</v>
      </c>
      <c r="AG1154" s="5">
        <f t="shared" si="420"/>
        <v>1</v>
      </c>
      <c r="AH1154" s="3">
        <f t="shared" si="421"/>
        <v>201812</v>
      </c>
      <c r="AI1154" s="21">
        <v>2</v>
      </c>
      <c r="AJ1154" s="21">
        <v>1.83</v>
      </c>
      <c r="AK1154" s="21">
        <v>2.25</v>
      </c>
      <c r="AL1154" s="21">
        <v>1.68</v>
      </c>
      <c r="AO1154">
        <f t="shared" si="422"/>
        <v>-150</v>
      </c>
      <c r="AP1154">
        <f>IF(E1154&lt;F1154,G1154,H1154)</f>
        <v>10</v>
      </c>
      <c r="AQ1154">
        <f>IF(E1154&lt;F1154,H1154,G1154)</f>
        <v>17</v>
      </c>
    </row>
    <row r="1155" spans="2:43" x14ac:dyDescent="0.25">
      <c r="B1155" s="24">
        <v>43450</v>
      </c>
      <c r="C1155" s="20" t="s">
        <v>22</v>
      </c>
      <c r="D1155" s="20" t="s">
        <v>32</v>
      </c>
      <c r="E1155" s="2">
        <v>185</v>
      </c>
      <c r="F1155" s="2">
        <v>-227.27272727272731</v>
      </c>
      <c r="G1155">
        <v>26</v>
      </c>
      <c r="H1155">
        <v>23</v>
      </c>
      <c r="I1155" s="9"/>
      <c r="J1155" s="2" t="str">
        <f t="shared" si="423"/>
        <v>Seattle Seahawks</v>
      </c>
      <c r="K1155" s="2" t="str">
        <f t="shared" si="424"/>
        <v>San Francisco 49ers</v>
      </c>
      <c r="L1155" s="17">
        <f t="shared" si="425"/>
        <v>-227.27272727272731</v>
      </c>
      <c r="M1155" s="18">
        <f t="shared" si="426"/>
        <v>185</v>
      </c>
      <c r="N1155" s="4">
        <f t="shared" si="404"/>
        <v>1.35</v>
      </c>
      <c r="O1155" s="4">
        <f t="shared" si="405"/>
        <v>3.3</v>
      </c>
      <c r="P1155" s="4"/>
      <c r="Q1155" s="4"/>
      <c r="R1155" s="1">
        <f t="shared" si="406"/>
        <v>0.7407407407407407</v>
      </c>
      <c r="S1155" s="1">
        <f t="shared" si="407"/>
        <v>0.30303030303030304</v>
      </c>
      <c r="T1155" s="1">
        <f t="shared" si="408"/>
        <v>4.1935483870967794E-2</v>
      </c>
      <c r="U1155" s="1">
        <f t="shared" si="409"/>
        <v>0.21885521885521883</v>
      </c>
      <c r="V1155" s="1">
        <f t="shared" si="410"/>
        <v>0.72985521885521887</v>
      </c>
      <c r="W1155" s="1"/>
      <c r="X1155" s="17">
        <f t="shared" si="411"/>
        <v>370.13475298361828</v>
      </c>
      <c r="Y1155" s="18">
        <f t="shared" si="412"/>
        <v>2363.8563841328437</v>
      </c>
      <c r="Z1155" s="2">
        <f t="shared" si="413"/>
        <v>351.62801533443735</v>
      </c>
      <c r="AA1155" s="18">
        <f t="shared" si="414"/>
        <v>2245.6635649262016</v>
      </c>
      <c r="AB1155" s="2">
        <f t="shared" si="415"/>
        <v>-284.39144675343596</v>
      </c>
      <c r="AC1155" s="2">
        <f t="shared" si="416"/>
        <v>224.56635649262017</v>
      </c>
      <c r="AD1155" s="2">
        <f t="shared" si="417"/>
        <v>-1000</v>
      </c>
      <c r="AE1155" s="2">
        <f t="shared" si="418"/>
        <v>2245.6635649262016</v>
      </c>
      <c r="AF1155" s="5">
        <f t="shared" si="419"/>
        <v>-1</v>
      </c>
      <c r="AG1155" s="5">
        <f t="shared" si="420"/>
        <v>2.2999999999999998</v>
      </c>
      <c r="AH1155" s="3">
        <f t="shared" si="421"/>
        <v>201812</v>
      </c>
      <c r="AI1155" s="21">
        <v>3.3</v>
      </c>
      <c r="AJ1155" s="21">
        <v>1.35</v>
      </c>
      <c r="AK1155" s="21">
        <v>2.85</v>
      </c>
      <c r="AL1155" s="21">
        <v>1.44</v>
      </c>
      <c r="AO1155">
        <f t="shared" si="422"/>
        <v>-300</v>
      </c>
      <c r="AP1155">
        <f>IF(E1155&lt;F1155,G1155,H1155)</f>
        <v>23</v>
      </c>
      <c r="AQ1155">
        <f>IF(E1155&lt;F1155,H1155,G1155)</f>
        <v>26</v>
      </c>
    </row>
    <row r="1156" spans="2:43" x14ac:dyDescent="0.25">
      <c r="B1156" s="24">
        <v>43450</v>
      </c>
      <c r="C1156" s="20" t="s">
        <v>35</v>
      </c>
      <c r="D1156" s="20" t="s">
        <v>48</v>
      </c>
      <c r="E1156" s="2">
        <v>-454.54545454545462</v>
      </c>
      <c r="F1156" s="2">
        <v>350</v>
      </c>
      <c r="G1156">
        <v>40</v>
      </c>
      <c r="H1156">
        <v>14</v>
      </c>
      <c r="I1156" s="9"/>
      <c r="J1156" s="2" t="str">
        <f t="shared" si="423"/>
        <v>Atlanta Falcons</v>
      </c>
      <c r="K1156" s="2" t="str">
        <f t="shared" si="424"/>
        <v>Arizona Cardinals</v>
      </c>
      <c r="L1156" s="17">
        <f t="shared" si="425"/>
        <v>-454.54545454545462</v>
      </c>
      <c r="M1156" s="18">
        <f t="shared" si="426"/>
        <v>350</v>
      </c>
      <c r="N1156" s="4">
        <f t="shared" si="404"/>
        <v>1.23</v>
      </c>
      <c r="O1156" s="4">
        <f t="shared" si="405"/>
        <v>4.25</v>
      </c>
      <c r="P1156" s="4"/>
      <c r="Q1156" s="4"/>
      <c r="R1156" s="1">
        <f t="shared" si="406"/>
        <v>0.81300813008130079</v>
      </c>
      <c r="S1156" s="1">
        <f t="shared" si="407"/>
        <v>0.23529411764705882</v>
      </c>
      <c r="T1156" s="1">
        <f t="shared" si="408"/>
        <v>4.6076642335766471E-2</v>
      </c>
      <c r="U1156" s="1">
        <f t="shared" si="409"/>
        <v>0.28885700621712096</v>
      </c>
      <c r="V1156" s="1">
        <f t="shared" si="410"/>
        <v>0.79985700621712097</v>
      </c>
      <c r="W1156" s="1"/>
      <c r="X1156" s="17">
        <f t="shared" si="411"/>
        <v>250.2234677288684</v>
      </c>
      <c r="Y1156" s="18">
        <f t="shared" si="412"/>
        <v>3342.2645955042926</v>
      </c>
      <c r="Z1156" s="2">
        <f t="shared" si="413"/>
        <v>237.71229434242497</v>
      </c>
      <c r="AA1156" s="18">
        <f t="shared" si="414"/>
        <v>3175.151365729078</v>
      </c>
      <c r="AB1156" s="2">
        <f t="shared" si="415"/>
        <v>-420.67660100049278</v>
      </c>
      <c r="AC1156" s="2">
        <f t="shared" si="416"/>
        <v>317.51513657290781</v>
      </c>
      <c r="AD1156" s="2">
        <f t="shared" si="417"/>
        <v>237.71229434242497</v>
      </c>
      <c r="AE1156" s="2">
        <f t="shared" si="418"/>
        <v>-1000</v>
      </c>
      <c r="AF1156" s="5">
        <f t="shared" si="419"/>
        <v>0.22999999999999998</v>
      </c>
      <c r="AG1156" s="5">
        <f t="shared" si="420"/>
        <v>-1</v>
      </c>
      <c r="AH1156" s="3">
        <f t="shared" si="421"/>
        <v>201812</v>
      </c>
      <c r="AI1156" s="21">
        <v>1.23</v>
      </c>
      <c r="AJ1156" s="21">
        <v>4.25</v>
      </c>
      <c r="AK1156" s="21">
        <v>1.22</v>
      </c>
      <c r="AL1156" s="21">
        <v>4.5</v>
      </c>
      <c r="AO1156">
        <f t="shared" si="422"/>
        <v>-500</v>
      </c>
      <c r="AP1156">
        <f>IF(E1156&lt;F1156,G1156,H1156)</f>
        <v>40</v>
      </c>
      <c r="AQ1156">
        <f>IF(E1156&lt;F1156,H1156,G1156)</f>
        <v>14</v>
      </c>
    </row>
    <row r="1157" spans="2:43" x14ac:dyDescent="0.25">
      <c r="B1157" s="24">
        <v>43450</v>
      </c>
      <c r="C1157" s="20" t="s">
        <v>28</v>
      </c>
      <c r="D1157" s="20" t="s">
        <v>27</v>
      </c>
      <c r="E1157" s="2">
        <v>-400</v>
      </c>
      <c r="F1157" s="2">
        <v>320</v>
      </c>
      <c r="G1157">
        <v>20</v>
      </c>
      <c r="H1157">
        <v>12</v>
      </c>
      <c r="I1157" s="9"/>
      <c r="J1157" s="2" t="str">
        <f t="shared" si="423"/>
        <v>Baltimore Ravens</v>
      </c>
      <c r="K1157" s="2" t="str">
        <f t="shared" si="424"/>
        <v>Tampa Bay Buccaneers</v>
      </c>
      <c r="L1157" s="17">
        <f t="shared" si="425"/>
        <v>-400</v>
      </c>
      <c r="M1157" s="18">
        <f t="shared" si="426"/>
        <v>320</v>
      </c>
      <c r="N1157" s="4">
        <f t="shared" ref="N1157:N1220" si="427">IF(E1157&lt;0,AI1157,AJ1157)</f>
        <v>1.27</v>
      </c>
      <c r="O1157" s="4">
        <f t="shared" ref="O1157:O1220" si="428">IF(E1157&lt;0,AJ1157,AI1157)</f>
        <v>3.8</v>
      </c>
      <c r="P1157" s="4"/>
      <c r="Q1157" s="4"/>
      <c r="R1157" s="1">
        <f t="shared" ref="R1157:R1220" si="429">1/N1157</f>
        <v>0.78740157480314954</v>
      </c>
      <c r="S1157" s="1">
        <f t="shared" ref="S1157:S1220" si="430">1/O1157</f>
        <v>0.26315789473684209</v>
      </c>
      <c r="T1157" s="1">
        <f t="shared" ref="T1157:T1220" si="431">1-N1157*O1157/(N1157+O1157)</f>
        <v>4.8126232741617536E-2</v>
      </c>
      <c r="U1157" s="1">
        <f t="shared" ref="U1157:U1220" si="432">ABS(R1157-S1157)/2</f>
        <v>0.26212184003315375</v>
      </c>
      <c r="V1157" s="1">
        <f t="shared" ref="V1157:V1220" si="433">V$1+IF(N1157&lt;=O1157,U1157,-U1157)</f>
        <v>0.77312184003315376</v>
      </c>
      <c r="W1157" s="1"/>
      <c r="X1157" s="17">
        <f t="shared" ref="X1157:X1220" si="434">(1/V1157-1)*1000</f>
        <v>293.45718645992071</v>
      </c>
      <c r="Y1157" s="18">
        <f t="shared" ref="Y1157:Y1220" si="435">1000000/(X1157+W$1)-X$1</f>
        <v>2909.583445130711</v>
      </c>
      <c r="Z1157" s="2">
        <f t="shared" ref="Z1157:Z1220" si="436">X1157*0.95</f>
        <v>278.78432713692467</v>
      </c>
      <c r="AA1157" s="18">
        <f t="shared" ref="AA1157:AA1220" si="437">Y1157*0.95</f>
        <v>2764.1042728741754</v>
      </c>
      <c r="AB1157" s="2">
        <f t="shared" ref="AB1157:AB1220" si="438">IF(Z1157&lt;1000,-100000/Z1157,Z1157/10)</f>
        <v>-358.70022187755586</v>
      </c>
      <c r="AC1157" s="2">
        <f t="shared" ref="AC1157:AC1220" si="439">IF(AA1157&lt;1000,-100000/AA1157,AA1157/10)</f>
        <v>276.41042728741752</v>
      </c>
      <c r="AD1157" s="2">
        <f t="shared" ref="AD1157:AD1220" si="440">IF(AP1157&gt;AQ1157,Z1157,-1000)</f>
        <v>278.78432713692467</v>
      </c>
      <c r="AE1157" s="2">
        <f t="shared" ref="AE1157:AE1220" si="441">IF(AQ1157&gt;AP1157,AA1157,-1000)</f>
        <v>-1000</v>
      </c>
      <c r="AF1157" s="5">
        <f t="shared" ref="AF1157:AF1220" si="442">IF(AP1157&gt;AQ1157,N1157-1,-1)</f>
        <v>0.27</v>
      </c>
      <c r="AG1157" s="5">
        <f t="shared" ref="AG1157:AG1220" si="443">IF(AQ1157&gt;AP1157,O1157-1,-1)</f>
        <v>-1</v>
      </c>
      <c r="AH1157" s="3">
        <f t="shared" ref="AH1157:AH1220" si="444">YEAR(B1157)*100+MONTH(B1157)</f>
        <v>201812</v>
      </c>
      <c r="AI1157" s="21">
        <v>1.27</v>
      </c>
      <c r="AJ1157" s="21">
        <v>3.8</v>
      </c>
      <c r="AK1157" s="21">
        <v>1.25</v>
      </c>
      <c r="AL1157" s="21">
        <v>4.2</v>
      </c>
      <c r="AO1157">
        <f t="shared" ref="AO1157:AO1220" si="445">IF(L1157&lt;-200,INT(L1157/100)*100,INT(L1157/10)*10)</f>
        <v>-400</v>
      </c>
      <c r="AP1157">
        <f>IF(E1157&lt;F1157,G1157,H1157)</f>
        <v>20</v>
      </c>
      <c r="AQ1157">
        <f>IF(E1157&lt;F1157,H1157,G1157)</f>
        <v>12</v>
      </c>
    </row>
    <row r="1158" spans="2:43" x14ac:dyDescent="0.25">
      <c r="B1158" s="24">
        <v>43450</v>
      </c>
      <c r="C1158" s="20" t="s">
        <v>24</v>
      </c>
      <c r="D1158" s="20" t="s">
        <v>34</v>
      </c>
      <c r="E1158" s="2">
        <v>-151.51515151515153</v>
      </c>
      <c r="F1158" s="2">
        <v>129.99999999999997</v>
      </c>
      <c r="G1158">
        <v>14</v>
      </c>
      <c r="H1158">
        <v>13</v>
      </c>
      <c r="I1158" s="9"/>
      <c r="J1158" s="2" t="str">
        <f t="shared" si="423"/>
        <v>Buffalo Bills</v>
      </c>
      <c r="K1158" s="2" t="str">
        <f t="shared" si="424"/>
        <v>Detroit Lions</v>
      </c>
      <c r="L1158" s="17">
        <f t="shared" si="425"/>
        <v>-151.51515151515153</v>
      </c>
      <c r="M1158" s="18">
        <f t="shared" si="426"/>
        <v>129.99999999999997</v>
      </c>
      <c r="N1158" s="4">
        <f t="shared" si="427"/>
        <v>1.66</v>
      </c>
      <c r="O1158" s="4">
        <f t="shared" si="428"/>
        <v>2.2999999999999998</v>
      </c>
      <c r="P1158" s="4"/>
      <c r="Q1158" s="4"/>
      <c r="R1158" s="1">
        <f t="shared" si="429"/>
        <v>0.60240963855421692</v>
      </c>
      <c r="S1158" s="1">
        <f t="shared" si="430"/>
        <v>0.43478260869565222</v>
      </c>
      <c r="T1158" s="1">
        <f t="shared" si="431"/>
        <v>3.5858585858585923E-2</v>
      </c>
      <c r="U1158" s="1">
        <f t="shared" si="432"/>
        <v>8.3813514929282351E-2</v>
      </c>
      <c r="V1158" s="1">
        <f t="shared" si="433"/>
        <v>0.59481351492928236</v>
      </c>
      <c r="W1158" s="1"/>
      <c r="X1158" s="17">
        <f t="shared" si="434"/>
        <v>681.19919084032654</v>
      </c>
      <c r="Y1158" s="18">
        <f t="shared" si="435"/>
        <v>1332.032655245516</v>
      </c>
      <c r="Z1158" s="2">
        <f t="shared" si="436"/>
        <v>647.13923129831016</v>
      </c>
      <c r="AA1158" s="18">
        <f t="shared" si="437"/>
        <v>1265.4310224832402</v>
      </c>
      <c r="AB1158" s="2">
        <f t="shared" si="438"/>
        <v>-154.5262521009227</v>
      </c>
      <c r="AC1158" s="2">
        <f t="shared" si="439"/>
        <v>126.54310224832402</v>
      </c>
      <c r="AD1158" s="2">
        <f t="shared" si="440"/>
        <v>647.13923129831016</v>
      </c>
      <c r="AE1158" s="2">
        <f t="shared" si="441"/>
        <v>-1000</v>
      </c>
      <c r="AF1158" s="5">
        <f t="shared" si="442"/>
        <v>0.65999999999999992</v>
      </c>
      <c r="AG1158" s="5">
        <f t="shared" si="443"/>
        <v>-1</v>
      </c>
      <c r="AH1158" s="3">
        <f t="shared" si="444"/>
        <v>201812</v>
      </c>
      <c r="AI1158" s="21">
        <v>1.66</v>
      </c>
      <c r="AJ1158" s="21">
        <v>2.2999999999999998</v>
      </c>
      <c r="AK1158" s="21">
        <v>1.66</v>
      </c>
      <c r="AL1158" s="21">
        <v>2.2999999999999998</v>
      </c>
      <c r="AO1158">
        <f t="shared" si="445"/>
        <v>-160</v>
      </c>
      <c r="AP1158">
        <f>IF(E1158&lt;F1158,G1158,H1158)</f>
        <v>14</v>
      </c>
      <c r="AQ1158">
        <f>IF(E1158&lt;F1158,H1158,G1158)</f>
        <v>13</v>
      </c>
    </row>
    <row r="1159" spans="2:43" x14ac:dyDescent="0.25">
      <c r="B1159" s="24">
        <v>43450</v>
      </c>
      <c r="C1159" s="20" t="s">
        <v>37</v>
      </c>
      <c r="D1159" s="20" t="s">
        <v>33</v>
      </c>
      <c r="E1159" s="2">
        <v>-238.09523809523813</v>
      </c>
      <c r="F1159" s="2">
        <v>195.00000000000003</v>
      </c>
      <c r="G1159">
        <v>24</v>
      </c>
      <c r="H1159">
        <v>17</v>
      </c>
      <c r="I1159" s="9"/>
      <c r="J1159" s="2" t="str">
        <f t="shared" ref="J1159:J1222" si="446">IF(E1159&lt;=F1159,C1159,D1159)</f>
        <v>Chicago Bears</v>
      </c>
      <c r="K1159" s="2" t="str">
        <f t="shared" ref="K1159:K1222" si="447">IF(E1159&gt;F1159,C1159,D1159)</f>
        <v>Green Bay Packers</v>
      </c>
      <c r="L1159" s="17">
        <f t="shared" ref="L1159:L1222" si="448">IF(E1159&lt;=F1159,E1159,F1159)</f>
        <v>-238.09523809523813</v>
      </c>
      <c r="M1159" s="18">
        <f t="shared" ref="M1159:M1222" si="449">IF(E1159&gt;F1159,E1159,F1159)</f>
        <v>195.00000000000003</v>
      </c>
      <c r="N1159" s="4">
        <f t="shared" si="427"/>
        <v>1.37</v>
      </c>
      <c r="O1159" s="4">
        <f t="shared" si="428"/>
        <v>3.2</v>
      </c>
      <c r="P1159" s="4"/>
      <c r="Q1159" s="4"/>
      <c r="R1159" s="1">
        <f t="shared" si="429"/>
        <v>0.72992700729927007</v>
      </c>
      <c r="S1159" s="1">
        <f t="shared" si="430"/>
        <v>0.3125</v>
      </c>
      <c r="T1159" s="1">
        <f t="shared" si="431"/>
        <v>4.0700218818380707E-2</v>
      </c>
      <c r="U1159" s="1">
        <f t="shared" si="432"/>
        <v>0.20871350364963503</v>
      </c>
      <c r="V1159" s="1">
        <f t="shared" si="433"/>
        <v>0.71971350364963504</v>
      </c>
      <c r="W1159" s="1"/>
      <c r="X1159" s="17">
        <f t="shared" si="434"/>
        <v>389.44176388110628</v>
      </c>
      <c r="Y1159" s="18">
        <f t="shared" si="435"/>
        <v>2256.8044836814311</v>
      </c>
      <c r="Z1159" s="2">
        <f t="shared" si="436"/>
        <v>369.96967568705094</v>
      </c>
      <c r="AA1159" s="18">
        <f t="shared" si="437"/>
        <v>2143.9642594973593</v>
      </c>
      <c r="AB1159" s="2">
        <f t="shared" si="438"/>
        <v>-270.29242278923357</v>
      </c>
      <c r="AC1159" s="2">
        <f t="shared" si="439"/>
        <v>214.39642594973594</v>
      </c>
      <c r="AD1159" s="2">
        <f t="shared" si="440"/>
        <v>369.96967568705094</v>
      </c>
      <c r="AE1159" s="2">
        <f t="shared" si="441"/>
        <v>-1000</v>
      </c>
      <c r="AF1159" s="5">
        <f t="shared" si="442"/>
        <v>0.37000000000000011</v>
      </c>
      <c r="AG1159" s="5">
        <f t="shared" si="443"/>
        <v>-1</v>
      </c>
      <c r="AH1159" s="3">
        <f t="shared" si="444"/>
        <v>201812</v>
      </c>
      <c r="AI1159" s="21">
        <v>1.37</v>
      </c>
      <c r="AJ1159" s="21">
        <v>3.2</v>
      </c>
      <c r="AK1159" s="21">
        <v>1.42</v>
      </c>
      <c r="AL1159" s="21">
        <v>2.95</v>
      </c>
      <c r="AO1159">
        <f t="shared" si="445"/>
        <v>-300</v>
      </c>
      <c r="AP1159">
        <f>IF(E1159&lt;F1159,G1159,H1159)</f>
        <v>24</v>
      </c>
      <c r="AQ1159">
        <f>IF(E1159&lt;F1159,H1159,G1159)</f>
        <v>17</v>
      </c>
    </row>
    <row r="1160" spans="2:43" x14ac:dyDescent="0.25">
      <c r="B1160" s="24">
        <v>43450</v>
      </c>
      <c r="C1160" s="20" t="s">
        <v>21</v>
      </c>
      <c r="D1160" s="20" t="s">
        <v>52</v>
      </c>
      <c r="E1160" s="2">
        <v>-172.41379310344826</v>
      </c>
      <c r="F1160" s="2">
        <v>150</v>
      </c>
      <c r="G1160">
        <v>30</v>
      </c>
      <c r="H1160">
        <v>16</v>
      </c>
      <c r="I1160" s="9"/>
      <c r="J1160" s="2" t="str">
        <f t="shared" si="446"/>
        <v>Cincinnati Bengals</v>
      </c>
      <c r="K1160" s="2" t="str">
        <f t="shared" si="447"/>
        <v>Oakland Raiders</v>
      </c>
      <c r="L1160" s="17">
        <f t="shared" si="448"/>
        <v>-172.41379310344826</v>
      </c>
      <c r="M1160" s="18">
        <f t="shared" si="449"/>
        <v>150</v>
      </c>
      <c r="N1160" s="4">
        <f t="shared" si="427"/>
        <v>1.58</v>
      </c>
      <c r="O1160" s="4">
        <f t="shared" si="428"/>
        <v>2.5</v>
      </c>
      <c r="P1160" s="4"/>
      <c r="Q1160" s="4"/>
      <c r="R1160" s="1">
        <f t="shared" si="429"/>
        <v>0.63291139240506322</v>
      </c>
      <c r="S1160" s="1">
        <f t="shared" si="430"/>
        <v>0.4</v>
      </c>
      <c r="T1160" s="1">
        <f t="shared" si="431"/>
        <v>3.1862745098039214E-2</v>
      </c>
      <c r="U1160" s="1">
        <f t="shared" si="432"/>
        <v>0.1164556962025316</v>
      </c>
      <c r="V1160" s="1">
        <f t="shared" si="433"/>
        <v>0.62745569620253161</v>
      </c>
      <c r="W1160" s="1"/>
      <c r="X1160" s="17">
        <f t="shared" si="434"/>
        <v>593.73802174746322</v>
      </c>
      <c r="Y1160" s="18">
        <f t="shared" si="435"/>
        <v>1520.5870888415161</v>
      </c>
      <c r="Z1160" s="2">
        <f t="shared" si="436"/>
        <v>564.05112066009008</v>
      </c>
      <c r="AA1160" s="18">
        <f t="shared" si="437"/>
        <v>1444.5577343994403</v>
      </c>
      <c r="AB1160" s="2">
        <f t="shared" si="438"/>
        <v>-177.28889516782337</v>
      </c>
      <c r="AC1160" s="2">
        <f t="shared" si="439"/>
        <v>144.45577343994404</v>
      </c>
      <c r="AD1160" s="2">
        <f t="shared" si="440"/>
        <v>564.05112066009008</v>
      </c>
      <c r="AE1160" s="2">
        <f t="shared" si="441"/>
        <v>-1000</v>
      </c>
      <c r="AF1160" s="5">
        <f t="shared" si="442"/>
        <v>0.58000000000000007</v>
      </c>
      <c r="AG1160" s="5">
        <f t="shared" si="443"/>
        <v>-1</v>
      </c>
      <c r="AH1160" s="3">
        <f t="shared" si="444"/>
        <v>201812</v>
      </c>
      <c r="AI1160" s="21">
        <v>1.58</v>
      </c>
      <c r="AJ1160" s="21">
        <v>2.5</v>
      </c>
      <c r="AK1160" s="21">
        <v>1.58</v>
      </c>
      <c r="AL1160" s="21">
        <v>2.5</v>
      </c>
      <c r="AO1160">
        <f t="shared" si="445"/>
        <v>-180</v>
      </c>
      <c r="AP1160">
        <f>IF(E1160&lt;F1160,G1160,H1160)</f>
        <v>30</v>
      </c>
      <c r="AQ1160">
        <f>IF(E1160&lt;F1160,H1160,G1160)</f>
        <v>16</v>
      </c>
    </row>
    <row r="1161" spans="2:43" x14ac:dyDescent="0.25">
      <c r="B1161" s="24">
        <v>43450</v>
      </c>
      <c r="C1161" s="20" t="s">
        <v>39</v>
      </c>
      <c r="D1161" s="20" t="s">
        <v>23</v>
      </c>
      <c r="E1161" s="2">
        <v>-161.29032258064512</v>
      </c>
      <c r="F1161" s="2">
        <v>140</v>
      </c>
      <c r="G1161">
        <v>23</v>
      </c>
      <c r="H1161">
        <v>0</v>
      </c>
      <c r="I1161" s="9"/>
      <c r="J1161" s="2" t="str">
        <f t="shared" si="446"/>
        <v>Indianapolis Colts</v>
      </c>
      <c r="K1161" s="2" t="str">
        <f t="shared" si="447"/>
        <v>Dallas Cowboys</v>
      </c>
      <c r="L1161" s="17">
        <f t="shared" si="448"/>
        <v>-161.29032258064512</v>
      </c>
      <c r="M1161" s="18">
        <f t="shared" si="449"/>
        <v>140</v>
      </c>
      <c r="N1161" s="4">
        <f t="shared" si="427"/>
        <v>1.66</v>
      </c>
      <c r="O1161" s="4">
        <f t="shared" si="428"/>
        <v>2.2999999999999998</v>
      </c>
      <c r="P1161" s="4"/>
      <c r="Q1161" s="4"/>
      <c r="R1161" s="1">
        <f t="shared" si="429"/>
        <v>0.60240963855421692</v>
      </c>
      <c r="S1161" s="1">
        <f t="shared" si="430"/>
        <v>0.43478260869565222</v>
      </c>
      <c r="T1161" s="1">
        <f t="shared" si="431"/>
        <v>3.5858585858585923E-2</v>
      </c>
      <c r="U1161" s="1">
        <f t="shared" si="432"/>
        <v>8.3813514929282351E-2</v>
      </c>
      <c r="V1161" s="1">
        <f t="shared" si="433"/>
        <v>0.59481351492928236</v>
      </c>
      <c r="W1161" s="1"/>
      <c r="X1161" s="17">
        <f t="shared" si="434"/>
        <v>681.19919084032654</v>
      </c>
      <c r="Y1161" s="18">
        <f t="shared" si="435"/>
        <v>1332.032655245516</v>
      </c>
      <c r="Z1161" s="2">
        <f t="shared" si="436"/>
        <v>647.13923129831016</v>
      </c>
      <c r="AA1161" s="18">
        <f t="shared" si="437"/>
        <v>1265.4310224832402</v>
      </c>
      <c r="AB1161" s="2">
        <f t="shared" si="438"/>
        <v>-154.5262521009227</v>
      </c>
      <c r="AC1161" s="2">
        <f t="shared" si="439"/>
        <v>126.54310224832402</v>
      </c>
      <c r="AD1161" s="2">
        <f t="shared" si="440"/>
        <v>647.13923129831016</v>
      </c>
      <c r="AE1161" s="2">
        <f t="shared" si="441"/>
        <v>-1000</v>
      </c>
      <c r="AF1161" s="5">
        <f t="shared" si="442"/>
        <v>0.65999999999999992</v>
      </c>
      <c r="AG1161" s="5">
        <f t="shared" si="443"/>
        <v>-1</v>
      </c>
      <c r="AH1161" s="3">
        <f t="shared" si="444"/>
        <v>201812</v>
      </c>
      <c r="AI1161" s="21">
        <v>1.66</v>
      </c>
      <c r="AJ1161" s="21">
        <v>2.2999999999999998</v>
      </c>
      <c r="AK1161" s="21">
        <v>1.62</v>
      </c>
      <c r="AL1161" s="21">
        <v>2.4</v>
      </c>
      <c r="AO1161">
        <f t="shared" si="445"/>
        <v>-170</v>
      </c>
      <c r="AP1161">
        <f>IF(E1161&lt;F1161,G1161,H1161)</f>
        <v>23</v>
      </c>
      <c r="AQ1161">
        <f>IF(E1161&lt;F1161,H1161,G1161)</f>
        <v>0</v>
      </c>
    </row>
    <row r="1162" spans="2:43" x14ac:dyDescent="0.25">
      <c r="B1162" s="24">
        <v>43450</v>
      </c>
      <c r="C1162" s="20" t="s">
        <v>26</v>
      </c>
      <c r="D1162" s="20" t="s">
        <v>53</v>
      </c>
      <c r="E1162" s="2">
        <v>-370.37037037037032</v>
      </c>
      <c r="F1162" s="2">
        <v>280</v>
      </c>
      <c r="G1162">
        <v>13</v>
      </c>
      <c r="H1162">
        <v>16</v>
      </c>
      <c r="I1162" s="9"/>
      <c r="J1162" s="2" t="str">
        <f t="shared" si="446"/>
        <v>Jacksonville Jaguars</v>
      </c>
      <c r="K1162" s="2" t="str">
        <f t="shared" si="447"/>
        <v>Washington Redskins</v>
      </c>
      <c r="L1162" s="17">
        <f t="shared" si="448"/>
        <v>-370.37037037037032</v>
      </c>
      <c r="M1162" s="18">
        <f t="shared" si="449"/>
        <v>280</v>
      </c>
      <c r="N1162" s="4">
        <f t="shared" si="427"/>
        <v>1.32</v>
      </c>
      <c r="O1162" s="4">
        <f t="shared" si="428"/>
        <v>3.45</v>
      </c>
      <c r="P1162" s="4"/>
      <c r="Q1162" s="4"/>
      <c r="R1162" s="1">
        <f t="shared" si="429"/>
        <v>0.75757575757575757</v>
      </c>
      <c r="S1162" s="1">
        <f t="shared" si="430"/>
        <v>0.28985507246376813</v>
      </c>
      <c r="T1162" s="1">
        <f t="shared" si="431"/>
        <v>4.5283018867924518E-2</v>
      </c>
      <c r="U1162" s="1">
        <f t="shared" si="432"/>
        <v>0.23386034255599472</v>
      </c>
      <c r="V1162" s="1">
        <f t="shared" si="433"/>
        <v>0.74486034255599476</v>
      </c>
      <c r="W1162" s="1"/>
      <c r="X1162" s="17">
        <f t="shared" si="434"/>
        <v>342.5335500726099</v>
      </c>
      <c r="Y1162" s="18">
        <f t="shared" si="435"/>
        <v>2535.4217462272254</v>
      </c>
      <c r="Z1162" s="2">
        <f t="shared" si="436"/>
        <v>325.4068725689794</v>
      </c>
      <c r="AA1162" s="18">
        <f t="shared" si="437"/>
        <v>2408.6506589158639</v>
      </c>
      <c r="AB1162" s="2">
        <f t="shared" si="438"/>
        <v>-307.30758453419605</v>
      </c>
      <c r="AC1162" s="2">
        <f t="shared" si="439"/>
        <v>240.8650658915864</v>
      </c>
      <c r="AD1162" s="2">
        <f t="shared" si="440"/>
        <v>-1000</v>
      </c>
      <c r="AE1162" s="2">
        <f t="shared" si="441"/>
        <v>2408.6506589158639</v>
      </c>
      <c r="AF1162" s="5">
        <f t="shared" si="442"/>
        <v>-1</v>
      </c>
      <c r="AG1162" s="5">
        <f t="shared" si="443"/>
        <v>2.4500000000000002</v>
      </c>
      <c r="AH1162" s="3">
        <f t="shared" si="444"/>
        <v>201812</v>
      </c>
      <c r="AI1162" s="21">
        <v>1.32</v>
      </c>
      <c r="AJ1162" s="21">
        <v>3.45</v>
      </c>
      <c r="AK1162" s="21">
        <v>1.27</v>
      </c>
      <c r="AL1162" s="21">
        <v>3.8</v>
      </c>
      <c r="AO1162">
        <f t="shared" si="445"/>
        <v>-400</v>
      </c>
      <c r="AP1162">
        <f>IF(E1162&lt;F1162,G1162,H1162)</f>
        <v>13</v>
      </c>
      <c r="AQ1162">
        <f>IF(E1162&lt;F1162,H1162,G1162)</f>
        <v>16</v>
      </c>
    </row>
    <row r="1163" spans="2:43" x14ac:dyDescent="0.25">
      <c r="B1163" s="24">
        <v>43450</v>
      </c>
      <c r="C1163" s="20" t="s">
        <v>29</v>
      </c>
      <c r="D1163" s="20" t="s">
        <v>30</v>
      </c>
      <c r="E1163" s="2">
        <v>-384.61538461538458</v>
      </c>
      <c r="F1163" s="2">
        <v>300</v>
      </c>
      <c r="G1163">
        <v>41</v>
      </c>
      <c r="H1163">
        <v>17</v>
      </c>
      <c r="I1163" s="9"/>
      <c r="J1163" s="2" t="str">
        <f t="shared" si="446"/>
        <v>Minnesota Vikings</v>
      </c>
      <c r="K1163" s="2" t="str">
        <f t="shared" si="447"/>
        <v>Miami Dolphins</v>
      </c>
      <c r="L1163" s="17">
        <f t="shared" si="448"/>
        <v>-384.61538461538458</v>
      </c>
      <c r="M1163" s="18">
        <f t="shared" si="449"/>
        <v>300</v>
      </c>
      <c r="N1163" s="4">
        <f t="shared" si="427"/>
        <v>1.3</v>
      </c>
      <c r="O1163" s="4">
        <f t="shared" si="428"/>
        <v>3.65</v>
      </c>
      <c r="P1163" s="4"/>
      <c r="Q1163" s="4"/>
      <c r="R1163" s="1">
        <f t="shared" si="429"/>
        <v>0.76923076923076916</v>
      </c>
      <c r="S1163" s="1">
        <f t="shared" si="430"/>
        <v>0.27397260273972601</v>
      </c>
      <c r="T1163" s="1">
        <f t="shared" si="431"/>
        <v>4.1414141414141459E-2</v>
      </c>
      <c r="U1163" s="1">
        <f t="shared" si="432"/>
        <v>0.24762908324552158</v>
      </c>
      <c r="V1163" s="1">
        <f t="shared" si="433"/>
        <v>0.75862908324552158</v>
      </c>
      <c r="W1163" s="1"/>
      <c r="X1163" s="17">
        <f t="shared" si="434"/>
        <v>318.16723361284784</v>
      </c>
      <c r="Y1163" s="18">
        <f t="shared" si="435"/>
        <v>2708.5523787535408</v>
      </c>
      <c r="Z1163" s="2">
        <f t="shared" si="436"/>
        <v>302.25887193220541</v>
      </c>
      <c r="AA1163" s="18">
        <f t="shared" si="437"/>
        <v>2573.1247598158634</v>
      </c>
      <c r="AB1163" s="2">
        <f t="shared" si="438"/>
        <v>-330.84223255630133</v>
      </c>
      <c r="AC1163" s="2">
        <f t="shared" si="439"/>
        <v>257.31247598158632</v>
      </c>
      <c r="AD1163" s="2">
        <f t="shared" si="440"/>
        <v>302.25887193220541</v>
      </c>
      <c r="AE1163" s="2">
        <f t="shared" si="441"/>
        <v>-1000</v>
      </c>
      <c r="AF1163" s="5">
        <f t="shared" si="442"/>
        <v>0.30000000000000004</v>
      </c>
      <c r="AG1163" s="5">
        <f t="shared" si="443"/>
        <v>-1</v>
      </c>
      <c r="AH1163" s="3">
        <f t="shared" si="444"/>
        <v>201812</v>
      </c>
      <c r="AI1163" s="21">
        <v>1.3</v>
      </c>
      <c r="AJ1163" s="21">
        <v>3.65</v>
      </c>
      <c r="AK1163" s="21">
        <v>1.26</v>
      </c>
      <c r="AL1163" s="21">
        <v>4</v>
      </c>
      <c r="AO1163">
        <f t="shared" si="445"/>
        <v>-400</v>
      </c>
      <c r="AP1163">
        <f>IF(E1163&lt;F1163,G1163,H1163)</f>
        <v>41</v>
      </c>
      <c r="AQ1163">
        <f>IF(E1163&lt;F1163,H1163,G1163)</f>
        <v>17</v>
      </c>
    </row>
    <row r="1164" spans="2:43" x14ac:dyDescent="0.25">
      <c r="B1164" s="24">
        <v>43450</v>
      </c>
      <c r="C1164" s="20" t="s">
        <v>25</v>
      </c>
      <c r="D1164" s="20" t="s">
        <v>41</v>
      </c>
      <c r="E1164" s="2">
        <v>110.00000000000001</v>
      </c>
      <c r="F1164" s="2">
        <v>-131.57894736842104</v>
      </c>
      <c r="G1164">
        <v>0</v>
      </c>
      <c r="H1164">
        <v>17</v>
      </c>
      <c r="I1164" s="9"/>
      <c r="J1164" s="2" t="str">
        <f t="shared" si="446"/>
        <v>Tennessee Titans</v>
      </c>
      <c r="K1164" s="2" t="str">
        <f t="shared" si="447"/>
        <v>New York Giants</v>
      </c>
      <c r="L1164" s="17">
        <f t="shared" si="448"/>
        <v>-131.57894736842104</v>
      </c>
      <c r="M1164" s="18">
        <f t="shared" si="449"/>
        <v>110.00000000000001</v>
      </c>
      <c r="N1164" s="4">
        <f t="shared" si="427"/>
        <v>2.2999999999999998</v>
      </c>
      <c r="O1164" s="4">
        <f t="shared" si="428"/>
        <v>1.66</v>
      </c>
      <c r="P1164" s="4"/>
      <c r="Q1164" s="4"/>
      <c r="R1164" s="1">
        <f t="shared" si="429"/>
        <v>0.43478260869565222</v>
      </c>
      <c r="S1164" s="1">
        <f t="shared" si="430"/>
        <v>0.60240963855421692</v>
      </c>
      <c r="T1164" s="1">
        <f t="shared" si="431"/>
        <v>3.5858585858585923E-2</v>
      </c>
      <c r="U1164" s="1">
        <f t="shared" si="432"/>
        <v>8.3813514929282351E-2</v>
      </c>
      <c r="V1164" s="1">
        <f t="shared" si="433"/>
        <v>0.42718648507071766</v>
      </c>
      <c r="W1164" s="1"/>
      <c r="X1164" s="17">
        <f t="shared" si="434"/>
        <v>1340.8980268522707</v>
      </c>
      <c r="Y1164" s="18">
        <f t="shared" si="435"/>
        <v>676.55380888394507</v>
      </c>
      <c r="Z1164" s="2">
        <f t="shared" si="436"/>
        <v>1273.853125509657</v>
      </c>
      <c r="AA1164" s="18">
        <f t="shared" si="437"/>
        <v>642.72611843974778</v>
      </c>
      <c r="AB1164" s="2">
        <f t="shared" si="438"/>
        <v>127.38531255096571</v>
      </c>
      <c r="AC1164" s="2">
        <f t="shared" si="439"/>
        <v>-155.58726669262387</v>
      </c>
      <c r="AD1164" s="2">
        <f t="shared" si="440"/>
        <v>1273.853125509657</v>
      </c>
      <c r="AE1164" s="2">
        <f t="shared" si="441"/>
        <v>-1000</v>
      </c>
      <c r="AF1164" s="5">
        <f t="shared" si="442"/>
        <v>1.2999999999999998</v>
      </c>
      <c r="AG1164" s="5">
        <f t="shared" si="443"/>
        <v>-1</v>
      </c>
      <c r="AH1164" s="3">
        <f t="shared" si="444"/>
        <v>201812</v>
      </c>
      <c r="AI1164" s="21">
        <v>1.66</v>
      </c>
      <c r="AJ1164" s="21">
        <v>2.2999999999999998</v>
      </c>
      <c r="AK1164" s="21">
        <v>2.1</v>
      </c>
      <c r="AL1164" s="21">
        <v>1.76</v>
      </c>
      <c r="AO1164">
        <f t="shared" si="445"/>
        <v>-140</v>
      </c>
      <c r="AP1164">
        <f>IF(E1164&lt;F1164,G1164,H1164)</f>
        <v>17</v>
      </c>
      <c r="AQ1164">
        <f>IF(E1164&lt;F1164,H1164,G1164)</f>
        <v>0</v>
      </c>
    </row>
    <row r="1165" spans="2:43" x14ac:dyDescent="0.25">
      <c r="B1165" s="24">
        <v>43449</v>
      </c>
      <c r="C1165" s="20" t="s">
        <v>38</v>
      </c>
      <c r="D1165" s="20" t="s">
        <v>46</v>
      </c>
      <c r="E1165" s="2">
        <v>-135.13513513513513</v>
      </c>
      <c r="F1165" s="2">
        <v>114.99999999999999</v>
      </c>
      <c r="G1165">
        <v>16</v>
      </c>
      <c r="H1165">
        <v>17</v>
      </c>
      <c r="I1165" s="9"/>
      <c r="J1165" s="2" t="str">
        <f t="shared" si="446"/>
        <v>Denver Broncos</v>
      </c>
      <c r="K1165" s="2" t="str">
        <f t="shared" si="447"/>
        <v>Cleveland Browns</v>
      </c>
      <c r="L1165" s="17">
        <f t="shared" si="448"/>
        <v>-135.13513513513513</v>
      </c>
      <c r="M1165" s="18">
        <f t="shared" si="449"/>
        <v>114.99999999999999</v>
      </c>
      <c r="N1165" s="4">
        <f t="shared" si="427"/>
        <v>1.58</v>
      </c>
      <c r="O1165" s="4">
        <f t="shared" si="428"/>
        <v>2.5</v>
      </c>
      <c r="P1165" s="4"/>
      <c r="Q1165" s="4"/>
      <c r="R1165" s="1">
        <f t="shared" si="429"/>
        <v>0.63291139240506322</v>
      </c>
      <c r="S1165" s="1">
        <f t="shared" si="430"/>
        <v>0.4</v>
      </c>
      <c r="T1165" s="1">
        <f t="shared" si="431"/>
        <v>3.1862745098039214E-2</v>
      </c>
      <c r="U1165" s="1">
        <f t="shared" si="432"/>
        <v>0.1164556962025316</v>
      </c>
      <c r="V1165" s="1">
        <f t="shared" si="433"/>
        <v>0.62745569620253161</v>
      </c>
      <c r="W1165" s="1"/>
      <c r="X1165" s="17">
        <f t="shared" si="434"/>
        <v>593.73802174746322</v>
      </c>
      <c r="Y1165" s="18">
        <f t="shared" si="435"/>
        <v>1520.5870888415161</v>
      </c>
      <c r="Z1165" s="2">
        <f t="shared" si="436"/>
        <v>564.05112066009008</v>
      </c>
      <c r="AA1165" s="18">
        <f t="shared" si="437"/>
        <v>1444.5577343994403</v>
      </c>
      <c r="AB1165" s="2">
        <f t="shared" si="438"/>
        <v>-177.28889516782337</v>
      </c>
      <c r="AC1165" s="2">
        <f t="shared" si="439"/>
        <v>144.45577343994404</v>
      </c>
      <c r="AD1165" s="2">
        <f t="shared" si="440"/>
        <v>-1000</v>
      </c>
      <c r="AE1165" s="2">
        <f t="shared" si="441"/>
        <v>1444.5577343994403</v>
      </c>
      <c r="AF1165" s="5">
        <f t="shared" si="442"/>
        <v>-1</v>
      </c>
      <c r="AG1165" s="5">
        <f t="shared" si="443"/>
        <v>1.5</v>
      </c>
      <c r="AH1165" s="3">
        <f t="shared" si="444"/>
        <v>201812</v>
      </c>
      <c r="AI1165" s="21">
        <v>1.58</v>
      </c>
      <c r="AJ1165" s="21">
        <v>2.5</v>
      </c>
      <c r="AK1165" s="21">
        <v>1.74</v>
      </c>
      <c r="AL1165" s="21">
        <v>2.15</v>
      </c>
      <c r="AO1165">
        <f t="shared" si="445"/>
        <v>-140</v>
      </c>
      <c r="AP1165">
        <f>IF(E1165&lt;F1165,G1165,H1165)</f>
        <v>16</v>
      </c>
      <c r="AQ1165">
        <f>IF(E1165&lt;F1165,H1165,G1165)</f>
        <v>17</v>
      </c>
    </row>
    <row r="1166" spans="2:43" x14ac:dyDescent="0.25">
      <c r="B1166" s="24">
        <v>43449</v>
      </c>
      <c r="C1166" s="20" t="s">
        <v>42</v>
      </c>
      <c r="D1166" s="20" t="s">
        <v>40</v>
      </c>
      <c r="E1166" s="2">
        <v>250</v>
      </c>
      <c r="F1166" s="2">
        <v>-312.49999999999994</v>
      </c>
      <c r="G1166">
        <v>22</v>
      </c>
      <c r="H1166">
        <v>29</v>
      </c>
      <c r="I1166" s="9"/>
      <c r="J1166" s="2" t="str">
        <f t="shared" si="446"/>
        <v>Houston Texans</v>
      </c>
      <c r="K1166" s="2" t="str">
        <f t="shared" si="447"/>
        <v>New York Jets</v>
      </c>
      <c r="L1166" s="17">
        <f t="shared" si="448"/>
        <v>-312.49999999999994</v>
      </c>
      <c r="M1166" s="18">
        <f t="shared" si="449"/>
        <v>250</v>
      </c>
      <c r="N1166" s="4">
        <f t="shared" si="427"/>
        <v>1.35</v>
      </c>
      <c r="O1166" s="4">
        <f t="shared" si="428"/>
        <v>3.3</v>
      </c>
      <c r="P1166" s="4"/>
      <c r="Q1166" s="4"/>
      <c r="R1166" s="1">
        <f t="shared" si="429"/>
        <v>0.7407407407407407</v>
      </c>
      <c r="S1166" s="1">
        <f t="shared" si="430"/>
        <v>0.30303030303030304</v>
      </c>
      <c r="T1166" s="1">
        <f t="shared" si="431"/>
        <v>4.1935483870967794E-2</v>
      </c>
      <c r="U1166" s="1">
        <f t="shared" si="432"/>
        <v>0.21885521885521883</v>
      </c>
      <c r="V1166" s="1">
        <f t="shared" si="433"/>
        <v>0.72985521885521887</v>
      </c>
      <c r="W1166" s="1"/>
      <c r="X1166" s="17">
        <f t="shared" si="434"/>
        <v>370.13475298361828</v>
      </c>
      <c r="Y1166" s="18">
        <f t="shared" si="435"/>
        <v>2363.8563841328437</v>
      </c>
      <c r="Z1166" s="2">
        <f t="shared" si="436"/>
        <v>351.62801533443735</v>
      </c>
      <c r="AA1166" s="18">
        <f t="shared" si="437"/>
        <v>2245.6635649262016</v>
      </c>
      <c r="AB1166" s="2">
        <f t="shared" si="438"/>
        <v>-284.39144675343596</v>
      </c>
      <c r="AC1166" s="2">
        <f t="shared" si="439"/>
        <v>224.56635649262017</v>
      </c>
      <c r="AD1166" s="2">
        <f t="shared" si="440"/>
        <v>351.62801533443735</v>
      </c>
      <c r="AE1166" s="2">
        <f t="shared" si="441"/>
        <v>-1000</v>
      </c>
      <c r="AF1166" s="5">
        <f t="shared" si="442"/>
        <v>0.35000000000000009</v>
      </c>
      <c r="AG1166" s="5">
        <f t="shared" si="443"/>
        <v>-1</v>
      </c>
      <c r="AH1166" s="3">
        <f t="shared" si="444"/>
        <v>201812</v>
      </c>
      <c r="AI1166" s="21">
        <v>3.3</v>
      </c>
      <c r="AJ1166" s="21">
        <v>1.35</v>
      </c>
      <c r="AK1166" s="21">
        <v>3.5</v>
      </c>
      <c r="AL1166" s="21">
        <v>1.32</v>
      </c>
      <c r="AO1166">
        <f t="shared" si="445"/>
        <v>-400</v>
      </c>
      <c r="AP1166">
        <f>IF(E1166&lt;F1166,G1166,H1166)</f>
        <v>29</v>
      </c>
      <c r="AQ1166">
        <f>IF(E1166&lt;F1166,H1166,G1166)</f>
        <v>22</v>
      </c>
    </row>
    <row r="1167" spans="2:43" x14ac:dyDescent="0.25">
      <c r="B1167" s="24">
        <v>43447</v>
      </c>
      <c r="C1167" s="20" t="s">
        <v>20</v>
      </c>
      <c r="D1167" s="20" t="s">
        <v>31</v>
      </c>
      <c r="E1167" s="2">
        <v>-200</v>
      </c>
      <c r="F1167" s="2">
        <v>170.00000000000003</v>
      </c>
      <c r="G1167">
        <v>28</v>
      </c>
      <c r="H1167">
        <v>29</v>
      </c>
      <c r="I1167" s="9"/>
      <c r="J1167" s="2" t="str">
        <f t="shared" si="446"/>
        <v>Kansas City Chiefs</v>
      </c>
      <c r="K1167" s="2" t="str">
        <f t="shared" si="447"/>
        <v>Los Angeles Chargers</v>
      </c>
      <c r="L1167" s="17">
        <f t="shared" si="448"/>
        <v>-200</v>
      </c>
      <c r="M1167" s="18">
        <f t="shared" si="449"/>
        <v>170.00000000000003</v>
      </c>
      <c r="N1167" s="4">
        <f t="shared" si="427"/>
        <v>1.58</v>
      </c>
      <c r="O1167" s="4">
        <f t="shared" si="428"/>
        <v>2.5</v>
      </c>
      <c r="P1167" s="4"/>
      <c r="Q1167" s="4"/>
      <c r="R1167" s="1">
        <f t="shared" si="429"/>
        <v>0.63291139240506322</v>
      </c>
      <c r="S1167" s="1">
        <f t="shared" si="430"/>
        <v>0.4</v>
      </c>
      <c r="T1167" s="1">
        <f t="shared" si="431"/>
        <v>3.1862745098039214E-2</v>
      </c>
      <c r="U1167" s="1">
        <f t="shared" si="432"/>
        <v>0.1164556962025316</v>
      </c>
      <c r="V1167" s="1">
        <f t="shared" si="433"/>
        <v>0.62745569620253161</v>
      </c>
      <c r="W1167" s="1"/>
      <c r="X1167" s="17">
        <f t="shared" si="434"/>
        <v>593.73802174746322</v>
      </c>
      <c r="Y1167" s="18">
        <f t="shared" si="435"/>
        <v>1520.5870888415161</v>
      </c>
      <c r="Z1167" s="2">
        <f t="shared" si="436"/>
        <v>564.05112066009008</v>
      </c>
      <c r="AA1167" s="18">
        <f t="shared" si="437"/>
        <v>1444.5577343994403</v>
      </c>
      <c r="AB1167" s="2">
        <f t="shared" si="438"/>
        <v>-177.28889516782337</v>
      </c>
      <c r="AC1167" s="2">
        <f t="shared" si="439"/>
        <v>144.45577343994404</v>
      </c>
      <c r="AD1167" s="2">
        <f t="shared" si="440"/>
        <v>-1000</v>
      </c>
      <c r="AE1167" s="2">
        <f t="shared" si="441"/>
        <v>1444.5577343994403</v>
      </c>
      <c r="AF1167" s="5">
        <f t="shared" si="442"/>
        <v>-1</v>
      </c>
      <c r="AG1167" s="5">
        <f t="shared" si="443"/>
        <v>1.5</v>
      </c>
      <c r="AH1167" s="3">
        <f t="shared" si="444"/>
        <v>201812</v>
      </c>
      <c r="AI1167" s="21">
        <v>1.58</v>
      </c>
      <c r="AJ1167" s="21">
        <v>2.5</v>
      </c>
      <c r="AK1167" s="21">
        <v>1.5</v>
      </c>
      <c r="AL1167" s="21">
        <v>2.7</v>
      </c>
      <c r="AO1167">
        <f t="shared" si="445"/>
        <v>-200</v>
      </c>
      <c r="AP1167">
        <f>IF(E1167&lt;F1167,G1167,H1167)</f>
        <v>28</v>
      </c>
      <c r="AQ1167">
        <f>IF(E1167&lt;F1167,H1167,G1167)</f>
        <v>29</v>
      </c>
    </row>
    <row r="1168" spans="2:43" x14ac:dyDescent="0.25">
      <c r="B1168" s="24">
        <v>43444</v>
      </c>
      <c r="C1168" s="20" t="s">
        <v>32</v>
      </c>
      <c r="D1168" s="20" t="s">
        <v>29</v>
      </c>
      <c r="E1168" s="2">
        <v>-166.66666666666663</v>
      </c>
      <c r="F1168" s="2">
        <v>145.00000000000003</v>
      </c>
      <c r="G1168">
        <v>21</v>
      </c>
      <c r="H1168">
        <v>7</v>
      </c>
      <c r="I1168" s="9"/>
      <c r="J1168" s="2" t="str">
        <f t="shared" si="446"/>
        <v>Seattle Seahawks</v>
      </c>
      <c r="K1168" s="2" t="str">
        <f t="shared" si="447"/>
        <v>Minnesota Vikings</v>
      </c>
      <c r="L1168" s="17">
        <f t="shared" si="448"/>
        <v>-166.66666666666663</v>
      </c>
      <c r="M1168" s="18">
        <f t="shared" si="449"/>
        <v>145.00000000000003</v>
      </c>
      <c r="N1168" s="4">
        <f t="shared" si="427"/>
        <v>1.58</v>
      </c>
      <c r="O1168" s="4">
        <f t="shared" si="428"/>
        <v>2.5</v>
      </c>
      <c r="P1168" s="4"/>
      <c r="Q1168" s="4"/>
      <c r="R1168" s="1">
        <f t="shared" si="429"/>
        <v>0.63291139240506322</v>
      </c>
      <c r="S1168" s="1">
        <f t="shared" si="430"/>
        <v>0.4</v>
      </c>
      <c r="T1168" s="1">
        <f t="shared" si="431"/>
        <v>3.1862745098039214E-2</v>
      </c>
      <c r="U1168" s="1">
        <f t="shared" si="432"/>
        <v>0.1164556962025316</v>
      </c>
      <c r="V1168" s="1">
        <f t="shared" si="433"/>
        <v>0.62745569620253161</v>
      </c>
      <c r="W1168" s="1"/>
      <c r="X1168" s="17">
        <f t="shared" si="434"/>
        <v>593.73802174746322</v>
      </c>
      <c r="Y1168" s="18">
        <f t="shared" si="435"/>
        <v>1520.5870888415161</v>
      </c>
      <c r="Z1168" s="2">
        <f t="shared" si="436"/>
        <v>564.05112066009008</v>
      </c>
      <c r="AA1168" s="18">
        <f t="shared" si="437"/>
        <v>1444.5577343994403</v>
      </c>
      <c r="AB1168" s="2">
        <f t="shared" si="438"/>
        <v>-177.28889516782337</v>
      </c>
      <c r="AC1168" s="2">
        <f t="shared" si="439"/>
        <v>144.45577343994404</v>
      </c>
      <c r="AD1168" s="2">
        <f t="shared" si="440"/>
        <v>564.05112066009008</v>
      </c>
      <c r="AE1168" s="2">
        <f t="shared" si="441"/>
        <v>-1000</v>
      </c>
      <c r="AF1168" s="5">
        <f t="shared" si="442"/>
        <v>0.58000000000000007</v>
      </c>
      <c r="AG1168" s="5">
        <f t="shared" si="443"/>
        <v>-1</v>
      </c>
      <c r="AH1168" s="3">
        <f t="shared" si="444"/>
        <v>201812</v>
      </c>
      <c r="AI1168" s="21">
        <v>1.58</v>
      </c>
      <c r="AJ1168" s="21">
        <v>2.5</v>
      </c>
      <c r="AK1168" s="21">
        <v>1.6</v>
      </c>
      <c r="AL1168" s="21">
        <v>2.4500000000000002</v>
      </c>
      <c r="AO1168">
        <f t="shared" si="445"/>
        <v>-170</v>
      </c>
      <c r="AP1168">
        <f>IF(E1168&lt;F1168,G1168,H1168)</f>
        <v>21</v>
      </c>
      <c r="AQ1168">
        <f>IF(E1168&lt;F1168,H1168,G1168)</f>
        <v>7</v>
      </c>
    </row>
    <row r="1169" spans="2:43" x14ac:dyDescent="0.25">
      <c r="B1169" s="24">
        <v>43443</v>
      </c>
      <c r="C1169" s="20" t="s">
        <v>37</v>
      </c>
      <c r="D1169" s="20" t="s">
        <v>47</v>
      </c>
      <c r="E1169" s="2">
        <v>129.99999999999997</v>
      </c>
      <c r="F1169" s="2">
        <v>-151.51515151515153</v>
      </c>
      <c r="G1169">
        <v>15</v>
      </c>
      <c r="H1169">
        <v>6</v>
      </c>
      <c r="I1169" s="9"/>
      <c r="J1169" s="2" t="str">
        <f t="shared" si="446"/>
        <v>Los Angeles Rams</v>
      </c>
      <c r="K1169" s="2" t="str">
        <f t="shared" si="447"/>
        <v>Chicago Bears</v>
      </c>
      <c r="L1169" s="17">
        <f t="shared" si="448"/>
        <v>-151.51515151515153</v>
      </c>
      <c r="M1169" s="18">
        <f t="shared" si="449"/>
        <v>129.99999999999997</v>
      </c>
      <c r="N1169" s="4">
        <f t="shared" si="427"/>
        <v>1.57</v>
      </c>
      <c r="O1169" s="4">
        <f t="shared" si="428"/>
        <v>2.5499999999999998</v>
      </c>
      <c r="P1169" s="4"/>
      <c r="Q1169" s="4"/>
      <c r="R1169" s="1">
        <f t="shared" si="429"/>
        <v>0.63694267515923564</v>
      </c>
      <c r="S1169" s="1">
        <f t="shared" si="430"/>
        <v>0.39215686274509809</v>
      </c>
      <c r="T1169" s="1">
        <f t="shared" si="431"/>
        <v>2.8276699029126329E-2</v>
      </c>
      <c r="U1169" s="1">
        <f t="shared" si="432"/>
        <v>0.12239290620706877</v>
      </c>
      <c r="V1169" s="1">
        <f t="shared" si="433"/>
        <v>0.63339290620706878</v>
      </c>
      <c r="W1169" s="1"/>
      <c r="X1169" s="17">
        <f t="shared" si="434"/>
        <v>578.79886276004493</v>
      </c>
      <c r="Y1169" s="18">
        <f t="shared" si="435"/>
        <v>1558.0808321378222</v>
      </c>
      <c r="Z1169" s="2">
        <f t="shared" si="436"/>
        <v>549.85891962204266</v>
      </c>
      <c r="AA1169" s="18">
        <f t="shared" si="437"/>
        <v>1480.1767905309309</v>
      </c>
      <c r="AB1169" s="2">
        <f t="shared" si="438"/>
        <v>-181.86483192586408</v>
      </c>
      <c r="AC1169" s="2">
        <f t="shared" si="439"/>
        <v>148.0176790530931</v>
      </c>
      <c r="AD1169" s="2">
        <f t="shared" si="440"/>
        <v>-1000</v>
      </c>
      <c r="AE1169" s="2">
        <f t="shared" si="441"/>
        <v>1480.1767905309309</v>
      </c>
      <c r="AF1169" s="5">
        <f t="shared" si="442"/>
        <v>-1</v>
      </c>
      <c r="AG1169" s="5">
        <f t="shared" si="443"/>
        <v>1.5499999999999998</v>
      </c>
      <c r="AH1169" s="3">
        <f t="shared" si="444"/>
        <v>201812</v>
      </c>
      <c r="AI1169" s="21">
        <v>2.5499999999999998</v>
      </c>
      <c r="AJ1169" s="21">
        <v>1.57</v>
      </c>
      <c r="AK1169" s="21">
        <v>2.2999999999999998</v>
      </c>
      <c r="AL1169" s="21">
        <v>1.66</v>
      </c>
      <c r="AO1169">
        <f t="shared" si="445"/>
        <v>-160</v>
      </c>
      <c r="AP1169">
        <f>IF(E1169&lt;F1169,G1169,H1169)</f>
        <v>6</v>
      </c>
      <c r="AQ1169">
        <f>IF(E1169&lt;F1169,H1169,G1169)</f>
        <v>15</v>
      </c>
    </row>
    <row r="1170" spans="2:43" x14ac:dyDescent="0.25">
      <c r="B1170" s="24">
        <v>43443</v>
      </c>
      <c r="C1170" s="20" t="s">
        <v>48</v>
      </c>
      <c r="D1170" s="20" t="s">
        <v>34</v>
      </c>
      <c r="E1170" s="2">
        <v>120.00000000000001</v>
      </c>
      <c r="F1170" s="2">
        <v>-140.84507042253523</v>
      </c>
      <c r="G1170">
        <v>3</v>
      </c>
      <c r="H1170">
        <v>17</v>
      </c>
      <c r="I1170" s="9"/>
      <c r="J1170" s="2" t="str">
        <f t="shared" si="446"/>
        <v>Detroit Lions</v>
      </c>
      <c r="K1170" s="2" t="str">
        <f t="shared" si="447"/>
        <v>Arizona Cardinals</v>
      </c>
      <c r="L1170" s="17">
        <f t="shared" si="448"/>
        <v>-140.84507042253523</v>
      </c>
      <c r="M1170" s="18">
        <f t="shared" si="449"/>
        <v>120.00000000000001</v>
      </c>
      <c r="N1170" s="4">
        <f t="shared" si="427"/>
        <v>1.76</v>
      </c>
      <c r="O1170" s="4">
        <f t="shared" si="428"/>
        <v>2.1</v>
      </c>
      <c r="P1170" s="4"/>
      <c r="Q1170" s="4"/>
      <c r="R1170" s="1">
        <f t="shared" si="429"/>
        <v>0.56818181818181823</v>
      </c>
      <c r="S1170" s="1">
        <f t="shared" si="430"/>
        <v>0.47619047619047616</v>
      </c>
      <c r="T1170" s="1">
        <f t="shared" si="431"/>
        <v>4.2487046632124437E-2</v>
      </c>
      <c r="U1170" s="1">
        <f t="shared" si="432"/>
        <v>4.5995670995671034E-2</v>
      </c>
      <c r="V1170" s="1">
        <f t="shared" si="433"/>
        <v>0.55699567099567104</v>
      </c>
      <c r="W1170" s="1"/>
      <c r="X1170" s="17">
        <f t="shared" si="434"/>
        <v>795.34608987611307</v>
      </c>
      <c r="Y1170" s="18">
        <f t="shared" si="435"/>
        <v>1144.9859022934511</v>
      </c>
      <c r="Z1170" s="2">
        <f t="shared" si="436"/>
        <v>755.57878538230739</v>
      </c>
      <c r="AA1170" s="18">
        <f t="shared" si="437"/>
        <v>1087.7366071787785</v>
      </c>
      <c r="AB1170" s="2">
        <f t="shared" si="438"/>
        <v>-132.3488720628942</v>
      </c>
      <c r="AC1170" s="2">
        <f t="shared" si="439"/>
        <v>108.77366071787785</v>
      </c>
      <c r="AD1170" s="2">
        <f t="shared" si="440"/>
        <v>755.57878538230739</v>
      </c>
      <c r="AE1170" s="2">
        <f t="shared" si="441"/>
        <v>-1000</v>
      </c>
      <c r="AF1170" s="5">
        <f t="shared" si="442"/>
        <v>0.76</v>
      </c>
      <c r="AG1170" s="5">
        <f t="shared" si="443"/>
        <v>-1</v>
      </c>
      <c r="AH1170" s="3">
        <f t="shared" si="444"/>
        <v>201812</v>
      </c>
      <c r="AI1170" s="21">
        <v>2.1</v>
      </c>
      <c r="AJ1170" s="21">
        <v>1.76</v>
      </c>
      <c r="AK1170" s="21">
        <v>2.2000000000000002</v>
      </c>
      <c r="AL1170" s="21">
        <v>1.71</v>
      </c>
      <c r="AO1170">
        <f t="shared" si="445"/>
        <v>-150</v>
      </c>
      <c r="AP1170">
        <f>IF(E1170&lt;F1170,G1170,H1170)</f>
        <v>17</v>
      </c>
      <c r="AQ1170">
        <f>IF(E1170&lt;F1170,H1170,G1170)</f>
        <v>3</v>
      </c>
    </row>
    <row r="1171" spans="2:43" x14ac:dyDescent="0.25">
      <c r="B1171" s="24">
        <v>43443</v>
      </c>
      <c r="C1171" s="20" t="s">
        <v>23</v>
      </c>
      <c r="D1171" s="20" t="s">
        <v>19</v>
      </c>
      <c r="E1171" s="2">
        <v>-185.18518518518516</v>
      </c>
      <c r="F1171" s="2">
        <v>165</v>
      </c>
      <c r="G1171">
        <v>29</v>
      </c>
      <c r="H1171">
        <v>23</v>
      </c>
      <c r="I1171" s="9"/>
      <c r="J1171" s="2" t="str">
        <f t="shared" si="446"/>
        <v>Dallas Cowboys</v>
      </c>
      <c r="K1171" s="2" t="str">
        <f t="shared" si="447"/>
        <v>Philadelphia Eagles</v>
      </c>
      <c r="L1171" s="17">
        <f t="shared" si="448"/>
        <v>-185.18518518518516</v>
      </c>
      <c r="M1171" s="18">
        <f t="shared" si="449"/>
        <v>165</v>
      </c>
      <c r="N1171" s="4">
        <f t="shared" si="427"/>
        <v>1.5</v>
      </c>
      <c r="O1171" s="4">
        <f t="shared" si="428"/>
        <v>2.7</v>
      </c>
      <c r="P1171" s="4"/>
      <c r="Q1171" s="4"/>
      <c r="R1171" s="1">
        <f t="shared" si="429"/>
        <v>0.66666666666666663</v>
      </c>
      <c r="S1171" s="1">
        <f t="shared" si="430"/>
        <v>0.37037037037037035</v>
      </c>
      <c r="T1171" s="1">
        <f t="shared" si="431"/>
        <v>3.5714285714285587E-2</v>
      </c>
      <c r="U1171" s="1">
        <f t="shared" si="432"/>
        <v>0.14814814814814814</v>
      </c>
      <c r="V1171" s="1">
        <f t="shared" si="433"/>
        <v>0.65914814814814815</v>
      </c>
      <c r="W1171" s="1"/>
      <c r="X1171" s="17">
        <f t="shared" si="434"/>
        <v>517.10962521773342</v>
      </c>
      <c r="Y1171" s="18">
        <f t="shared" si="435"/>
        <v>1734.0124117028765</v>
      </c>
      <c r="Z1171" s="2">
        <f t="shared" si="436"/>
        <v>491.25414395684675</v>
      </c>
      <c r="AA1171" s="18">
        <f t="shared" si="437"/>
        <v>1647.3117911177326</v>
      </c>
      <c r="AB1171" s="2">
        <f t="shared" si="438"/>
        <v>-203.56062382403903</v>
      </c>
      <c r="AC1171" s="2">
        <f t="shared" si="439"/>
        <v>164.73117911177326</v>
      </c>
      <c r="AD1171" s="2">
        <f t="shared" si="440"/>
        <v>491.25414395684675</v>
      </c>
      <c r="AE1171" s="2">
        <f t="shared" si="441"/>
        <v>-1000</v>
      </c>
      <c r="AF1171" s="5">
        <f t="shared" si="442"/>
        <v>0.5</v>
      </c>
      <c r="AG1171" s="5">
        <f t="shared" si="443"/>
        <v>-1</v>
      </c>
      <c r="AH1171" s="3">
        <f t="shared" si="444"/>
        <v>201812</v>
      </c>
      <c r="AI1171" s="21">
        <v>1.5</v>
      </c>
      <c r="AJ1171" s="21">
        <v>2.7</v>
      </c>
      <c r="AK1171" s="21">
        <v>1.54</v>
      </c>
      <c r="AL1171" s="21">
        <v>2.65</v>
      </c>
      <c r="AO1171">
        <f t="shared" si="445"/>
        <v>-190</v>
      </c>
      <c r="AP1171">
        <f>IF(E1171&lt;F1171,G1171,H1171)</f>
        <v>29</v>
      </c>
      <c r="AQ1171">
        <f>IF(E1171&lt;F1171,H1171,G1171)</f>
        <v>23</v>
      </c>
    </row>
    <row r="1172" spans="2:43" x14ac:dyDescent="0.25">
      <c r="B1172" s="24">
        <v>43443</v>
      </c>
      <c r="C1172" s="20" t="s">
        <v>52</v>
      </c>
      <c r="D1172" s="20" t="s">
        <v>45</v>
      </c>
      <c r="E1172" s="2">
        <v>425</v>
      </c>
      <c r="F1172" s="2">
        <v>-555.55555555555577</v>
      </c>
      <c r="G1172">
        <v>24</v>
      </c>
      <c r="H1172">
        <v>21</v>
      </c>
      <c r="I1172" s="9"/>
      <c r="J1172" s="2" t="str">
        <f t="shared" si="446"/>
        <v>Pittsburgh Steelers</v>
      </c>
      <c r="K1172" s="2" t="str">
        <f t="shared" si="447"/>
        <v>Oakland Raiders</v>
      </c>
      <c r="L1172" s="17">
        <f t="shared" si="448"/>
        <v>-555.55555555555577</v>
      </c>
      <c r="M1172" s="18">
        <f t="shared" si="449"/>
        <v>425</v>
      </c>
      <c r="N1172" s="4">
        <f t="shared" si="427"/>
        <v>1.1299999999999999</v>
      </c>
      <c r="O1172" s="4">
        <f t="shared" si="428"/>
        <v>6.25</v>
      </c>
      <c r="P1172" s="4"/>
      <c r="Q1172" s="4"/>
      <c r="R1172" s="1">
        <f t="shared" si="429"/>
        <v>0.88495575221238942</v>
      </c>
      <c r="S1172" s="1">
        <f t="shared" si="430"/>
        <v>0.16</v>
      </c>
      <c r="T1172" s="1">
        <f t="shared" si="431"/>
        <v>4.3021680216802305E-2</v>
      </c>
      <c r="U1172" s="1">
        <f t="shared" si="432"/>
        <v>0.3624778761061947</v>
      </c>
      <c r="V1172" s="1">
        <f t="shared" si="433"/>
        <v>0.87347787610619476</v>
      </c>
      <c r="W1172" s="1"/>
      <c r="X1172" s="17">
        <f t="shared" si="434"/>
        <v>144.84868747657109</v>
      </c>
      <c r="Y1172" s="18">
        <f t="shared" si="435"/>
        <v>5222.3527180608417</v>
      </c>
      <c r="Z1172" s="2">
        <f t="shared" si="436"/>
        <v>137.60625310274253</v>
      </c>
      <c r="AA1172" s="18">
        <f t="shared" si="437"/>
        <v>4961.2350821577993</v>
      </c>
      <c r="AB1172" s="2">
        <f t="shared" si="438"/>
        <v>-726.71116134043598</v>
      </c>
      <c r="AC1172" s="2">
        <f t="shared" si="439"/>
        <v>496.12350821577991</v>
      </c>
      <c r="AD1172" s="2">
        <f t="shared" si="440"/>
        <v>-1000</v>
      </c>
      <c r="AE1172" s="2">
        <f t="shared" si="441"/>
        <v>4961.2350821577993</v>
      </c>
      <c r="AF1172" s="5">
        <f t="shared" si="442"/>
        <v>-1</v>
      </c>
      <c r="AG1172" s="5">
        <f t="shared" si="443"/>
        <v>5.25</v>
      </c>
      <c r="AH1172" s="3">
        <f t="shared" si="444"/>
        <v>201812</v>
      </c>
      <c r="AI1172" s="21">
        <v>6.25</v>
      </c>
      <c r="AJ1172" s="21">
        <v>1.1299999999999999</v>
      </c>
      <c r="AK1172" s="21">
        <v>5.25</v>
      </c>
      <c r="AL1172" s="21">
        <v>1.18</v>
      </c>
      <c r="AO1172">
        <f t="shared" si="445"/>
        <v>-600</v>
      </c>
      <c r="AP1172">
        <f>IF(E1172&lt;F1172,G1172,H1172)</f>
        <v>21</v>
      </c>
      <c r="AQ1172">
        <f>IF(E1172&lt;F1172,H1172,G1172)</f>
        <v>24</v>
      </c>
    </row>
    <row r="1173" spans="2:43" x14ac:dyDescent="0.25">
      <c r="B1173" s="24">
        <v>43443</v>
      </c>
      <c r="C1173" s="20" t="s">
        <v>31</v>
      </c>
      <c r="D1173" s="20" t="s">
        <v>21</v>
      </c>
      <c r="E1173" s="2">
        <v>-1666.6666666666652</v>
      </c>
      <c r="F1173" s="2">
        <v>900</v>
      </c>
      <c r="G1173">
        <v>26</v>
      </c>
      <c r="H1173">
        <v>21</v>
      </c>
      <c r="I1173" s="9"/>
      <c r="J1173" s="2" t="str">
        <f t="shared" si="446"/>
        <v>Los Angeles Chargers</v>
      </c>
      <c r="K1173" s="2" t="str">
        <f t="shared" si="447"/>
        <v>Cincinnati Bengals</v>
      </c>
      <c r="L1173" s="17">
        <f t="shared" si="448"/>
        <v>-1666.6666666666652</v>
      </c>
      <c r="M1173" s="18">
        <f t="shared" si="449"/>
        <v>900</v>
      </c>
      <c r="N1173" s="4">
        <f t="shared" si="427"/>
        <v>1.0900000000000001</v>
      </c>
      <c r="O1173" s="4">
        <f t="shared" si="428"/>
        <v>8</v>
      </c>
      <c r="P1173" s="4"/>
      <c r="Q1173" s="4"/>
      <c r="R1173" s="1">
        <f t="shared" si="429"/>
        <v>0.9174311926605504</v>
      </c>
      <c r="S1173" s="1">
        <f t="shared" si="430"/>
        <v>0.125</v>
      </c>
      <c r="T1173" s="1">
        <f t="shared" si="431"/>
        <v>4.0704070407040605E-2</v>
      </c>
      <c r="U1173" s="1">
        <f t="shared" si="432"/>
        <v>0.3962155963302752</v>
      </c>
      <c r="V1173" s="1">
        <f t="shared" si="433"/>
        <v>0.90721559633027526</v>
      </c>
      <c r="W1173" s="1"/>
      <c r="X1173" s="17">
        <f t="shared" si="434"/>
        <v>102.27381897427846</v>
      </c>
      <c r="Y1173" s="18">
        <f t="shared" si="435"/>
        <v>6745.0731234154464</v>
      </c>
      <c r="Z1173" s="2">
        <f t="shared" si="436"/>
        <v>97.160128025564532</v>
      </c>
      <c r="AA1173" s="18">
        <f t="shared" si="437"/>
        <v>6407.8194672446734</v>
      </c>
      <c r="AB1173" s="2">
        <f t="shared" si="438"/>
        <v>-1029.2287796665753</v>
      </c>
      <c r="AC1173" s="2">
        <f t="shared" si="439"/>
        <v>640.78194672446739</v>
      </c>
      <c r="AD1173" s="2">
        <f t="shared" si="440"/>
        <v>97.160128025564532</v>
      </c>
      <c r="AE1173" s="2">
        <f t="shared" si="441"/>
        <v>-1000</v>
      </c>
      <c r="AF1173" s="5">
        <f t="shared" si="442"/>
        <v>9.000000000000008E-2</v>
      </c>
      <c r="AG1173" s="5">
        <f t="shared" si="443"/>
        <v>-1</v>
      </c>
      <c r="AH1173" s="3">
        <f t="shared" si="444"/>
        <v>201812</v>
      </c>
      <c r="AI1173" s="21">
        <v>1.0900000000000001</v>
      </c>
      <c r="AJ1173" s="21">
        <v>8</v>
      </c>
      <c r="AK1173" s="21">
        <v>1.06</v>
      </c>
      <c r="AL1173" s="21">
        <v>10</v>
      </c>
      <c r="AO1173">
        <f t="shared" si="445"/>
        <v>-1700</v>
      </c>
      <c r="AP1173">
        <f>IF(E1173&lt;F1173,G1173,H1173)</f>
        <v>26</v>
      </c>
      <c r="AQ1173">
        <f>IF(E1173&lt;F1173,H1173,G1173)</f>
        <v>21</v>
      </c>
    </row>
    <row r="1174" spans="2:43" x14ac:dyDescent="0.25">
      <c r="B1174" s="24">
        <v>43443</v>
      </c>
      <c r="C1174" s="20" t="s">
        <v>22</v>
      </c>
      <c r="D1174" s="20" t="s">
        <v>38</v>
      </c>
      <c r="E1174" s="2">
        <v>140</v>
      </c>
      <c r="F1174" s="2">
        <v>-161.29032258064512</v>
      </c>
      <c r="G1174">
        <v>20</v>
      </c>
      <c r="H1174">
        <v>14</v>
      </c>
      <c r="I1174" s="9"/>
      <c r="J1174" s="2" t="str">
        <f t="shared" si="446"/>
        <v>Denver Broncos</v>
      </c>
      <c r="K1174" s="2" t="str">
        <f t="shared" si="447"/>
        <v>San Francisco 49ers</v>
      </c>
      <c r="L1174" s="17">
        <f t="shared" si="448"/>
        <v>-161.29032258064512</v>
      </c>
      <c r="M1174" s="18">
        <f t="shared" si="449"/>
        <v>140</v>
      </c>
      <c r="N1174" s="4">
        <f t="shared" si="427"/>
        <v>1.43</v>
      </c>
      <c r="O1174" s="4">
        <f t="shared" si="428"/>
        <v>2.9</v>
      </c>
      <c r="P1174" s="4"/>
      <c r="Q1174" s="4"/>
      <c r="R1174" s="1">
        <f t="shared" si="429"/>
        <v>0.69930069930069938</v>
      </c>
      <c r="S1174" s="1">
        <f t="shared" si="430"/>
        <v>0.34482758620689657</v>
      </c>
      <c r="T1174" s="1">
        <f t="shared" si="431"/>
        <v>4.2263279445727608E-2</v>
      </c>
      <c r="U1174" s="1">
        <f t="shared" si="432"/>
        <v>0.1772365565469014</v>
      </c>
      <c r="V1174" s="1">
        <f t="shared" si="433"/>
        <v>0.68823655654690141</v>
      </c>
      <c r="W1174" s="1"/>
      <c r="X1174" s="17">
        <f t="shared" si="434"/>
        <v>452.98878777569371</v>
      </c>
      <c r="Y1174" s="18">
        <f t="shared" si="435"/>
        <v>1963.0773393846457</v>
      </c>
      <c r="Z1174" s="2">
        <f t="shared" si="436"/>
        <v>430.33934838690902</v>
      </c>
      <c r="AA1174" s="18">
        <f t="shared" si="437"/>
        <v>1864.9234724154132</v>
      </c>
      <c r="AB1174" s="2">
        <f t="shared" si="438"/>
        <v>-232.37475349358971</v>
      </c>
      <c r="AC1174" s="2">
        <f t="shared" si="439"/>
        <v>186.49234724154132</v>
      </c>
      <c r="AD1174" s="2">
        <f t="shared" si="440"/>
        <v>-1000</v>
      </c>
      <c r="AE1174" s="2">
        <f t="shared" si="441"/>
        <v>1864.9234724154132</v>
      </c>
      <c r="AF1174" s="5">
        <f t="shared" si="442"/>
        <v>-1</v>
      </c>
      <c r="AG1174" s="5">
        <f t="shared" si="443"/>
        <v>1.9</v>
      </c>
      <c r="AH1174" s="3">
        <f t="shared" si="444"/>
        <v>201812</v>
      </c>
      <c r="AI1174" s="21">
        <v>2.9</v>
      </c>
      <c r="AJ1174" s="21">
        <v>1.43</v>
      </c>
      <c r="AK1174" s="21">
        <v>2.4</v>
      </c>
      <c r="AL1174" s="21">
        <v>1.62</v>
      </c>
      <c r="AO1174">
        <f t="shared" si="445"/>
        <v>-170</v>
      </c>
      <c r="AP1174">
        <f>IF(E1174&lt;F1174,G1174,H1174)</f>
        <v>14</v>
      </c>
      <c r="AQ1174">
        <f>IF(E1174&lt;F1174,H1174,G1174)</f>
        <v>20</v>
      </c>
    </row>
    <row r="1175" spans="2:43" x14ac:dyDescent="0.25">
      <c r="B1175" s="24">
        <v>43443</v>
      </c>
      <c r="C1175" s="20" t="s">
        <v>24</v>
      </c>
      <c r="D1175" s="20" t="s">
        <v>42</v>
      </c>
      <c r="E1175" s="2">
        <v>-222.22222222222226</v>
      </c>
      <c r="F1175" s="2">
        <v>179.99999999999997</v>
      </c>
      <c r="G1175">
        <v>23</v>
      </c>
      <c r="H1175">
        <v>27</v>
      </c>
      <c r="I1175" s="9"/>
      <c r="J1175" s="2" t="str">
        <f t="shared" si="446"/>
        <v>Buffalo Bills</v>
      </c>
      <c r="K1175" s="2" t="str">
        <f t="shared" si="447"/>
        <v>New York Jets</v>
      </c>
      <c r="L1175" s="17">
        <f t="shared" si="448"/>
        <v>-222.22222222222226</v>
      </c>
      <c r="M1175" s="18">
        <f t="shared" si="449"/>
        <v>179.99999999999997</v>
      </c>
      <c r="N1175" s="4">
        <f t="shared" si="427"/>
        <v>1.55</v>
      </c>
      <c r="O1175" s="4">
        <f t="shared" si="428"/>
        <v>2.6</v>
      </c>
      <c r="P1175" s="4"/>
      <c r="Q1175" s="4"/>
      <c r="R1175" s="1">
        <f t="shared" si="429"/>
        <v>0.64516129032258063</v>
      </c>
      <c r="S1175" s="1">
        <f t="shared" si="430"/>
        <v>0.38461538461538458</v>
      </c>
      <c r="T1175" s="1">
        <f t="shared" si="431"/>
        <v>2.8915662650602414E-2</v>
      </c>
      <c r="U1175" s="1">
        <f t="shared" si="432"/>
        <v>0.13027295285359802</v>
      </c>
      <c r="V1175" s="1">
        <f t="shared" si="433"/>
        <v>0.64127295285359809</v>
      </c>
      <c r="W1175" s="1"/>
      <c r="X1175" s="17">
        <f t="shared" si="434"/>
        <v>559.39837404665798</v>
      </c>
      <c r="Y1175" s="18">
        <f t="shared" si="435"/>
        <v>1609.5378726032154</v>
      </c>
      <c r="Z1175" s="2">
        <f t="shared" si="436"/>
        <v>531.42845534432502</v>
      </c>
      <c r="AA1175" s="18">
        <f t="shared" si="437"/>
        <v>1529.0609789730545</v>
      </c>
      <c r="AB1175" s="2">
        <f t="shared" si="438"/>
        <v>-188.17208411470486</v>
      </c>
      <c r="AC1175" s="2">
        <f t="shared" si="439"/>
        <v>152.90609789730544</v>
      </c>
      <c r="AD1175" s="2">
        <f t="shared" si="440"/>
        <v>-1000</v>
      </c>
      <c r="AE1175" s="2">
        <f t="shared" si="441"/>
        <v>1529.0609789730545</v>
      </c>
      <c r="AF1175" s="5">
        <f t="shared" si="442"/>
        <v>-1</v>
      </c>
      <c r="AG1175" s="5">
        <f t="shared" si="443"/>
        <v>1.6</v>
      </c>
      <c r="AH1175" s="3">
        <f t="shared" si="444"/>
        <v>201812</v>
      </c>
      <c r="AI1175" s="21">
        <v>1.55</v>
      </c>
      <c r="AJ1175" s="21">
        <v>2.6</v>
      </c>
      <c r="AK1175" s="21">
        <v>1.45</v>
      </c>
      <c r="AL1175" s="21">
        <v>2.8</v>
      </c>
      <c r="AO1175">
        <f t="shared" si="445"/>
        <v>-300</v>
      </c>
      <c r="AP1175">
        <f>IF(E1175&lt;F1175,G1175,H1175)</f>
        <v>23</v>
      </c>
      <c r="AQ1175">
        <f>IF(E1175&lt;F1175,H1175,G1175)</f>
        <v>27</v>
      </c>
    </row>
    <row r="1176" spans="2:43" x14ac:dyDescent="0.25">
      <c r="B1176" s="24">
        <v>43443</v>
      </c>
      <c r="C1176" s="20" t="s">
        <v>46</v>
      </c>
      <c r="D1176" s="20" t="s">
        <v>44</v>
      </c>
      <c r="E1176" s="2">
        <v>-105.26315789473685</v>
      </c>
      <c r="F1176" s="2">
        <v>-116.27906976744185</v>
      </c>
      <c r="G1176">
        <v>26</v>
      </c>
      <c r="H1176">
        <v>20</v>
      </c>
      <c r="I1176" s="9"/>
      <c r="J1176" s="2" t="str">
        <f t="shared" si="446"/>
        <v>Carolina Panthers</v>
      </c>
      <c r="K1176" s="2" t="str">
        <f t="shared" si="447"/>
        <v>Cleveland Browns</v>
      </c>
      <c r="L1176" s="17">
        <f t="shared" si="448"/>
        <v>-116.27906976744185</v>
      </c>
      <c r="M1176" s="18">
        <f t="shared" si="449"/>
        <v>-105.26315789473685</v>
      </c>
      <c r="N1176" s="4">
        <f t="shared" si="427"/>
        <v>2.0499999999999998</v>
      </c>
      <c r="O1176" s="4">
        <f t="shared" si="428"/>
        <v>1.8</v>
      </c>
      <c r="P1176" s="4"/>
      <c r="Q1176" s="4"/>
      <c r="R1176" s="1">
        <f t="shared" si="429"/>
        <v>0.48780487804878053</v>
      </c>
      <c r="S1176" s="1">
        <f t="shared" si="430"/>
        <v>0.55555555555555558</v>
      </c>
      <c r="T1176" s="1">
        <f t="shared" si="431"/>
        <v>4.1558441558441461E-2</v>
      </c>
      <c r="U1176" s="1">
        <f t="shared" si="432"/>
        <v>3.3875338753387524E-2</v>
      </c>
      <c r="V1176" s="1">
        <f t="shared" si="433"/>
        <v>0.47712466124661246</v>
      </c>
      <c r="W1176" s="1"/>
      <c r="X1176" s="17">
        <f t="shared" si="434"/>
        <v>1095.8883101687502</v>
      </c>
      <c r="Y1176" s="18">
        <f t="shared" si="435"/>
        <v>831.50998882799388</v>
      </c>
      <c r="Z1176" s="2">
        <f t="shared" si="436"/>
        <v>1041.0938946603126</v>
      </c>
      <c r="AA1176" s="18">
        <f t="shared" si="437"/>
        <v>789.93448938659412</v>
      </c>
      <c r="AB1176" s="2">
        <f t="shared" si="438"/>
        <v>104.10938946603126</v>
      </c>
      <c r="AC1176" s="2">
        <f t="shared" si="439"/>
        <v>-126.59277616508776</v>
      </c>
      <c r="AD1176" s="2">
        <f t="shared" si="440"/>
        <v>-1000</v>
      </c>
      <c r="AE1176" s="2">
        <f t="shared" si="441"/>
        <v>789.93448938659412</v>
      </c>
      <c r="AF1176" s="5">
        <f t="shared" si="442"/>
        <v>-1</v>
      </c>
      <c r="AG1176" s="5">
        <f t="shared" si="443"/>
        <v>0.8</v>
      </c>
      <c r="AH1176" s="3">
        <f t="shared" si="444"/>
        <v>201812</v>
      </c>
      <c r="AI1176" s="21">
        <v>2.0499999999999998</v>
      </c>
      <c r="AJ1176" s="21">
        <v>1.8</v>
      </c>
      <c r="AK1176" s="21">
        <v>1.95</v>
      </c>
      <c r="AL1176" s="21">
        <v>1.86</v>
      </c>
      <c r="AO1176">
        <f t="shared" si="445"/>
        <v>-120</v>
      </c>
      <c r="AP1176">
        <f>IF(E1176&lt;F1176,G1176,H1176)</f>
        <v>20</v>
      </c>
      <c r="AQ1176">
        <f>IF(E1176&lt;F1176,H1176,G1176)</f>
        <v>26</v>
      </c>
    </row>
    <row r="1177" spans="2:43" x14ac:dyDescent="0.25">
      <c r="B1177" s="24">
        <v>43443</v>
      </c>
      <c r="C1177" s="20" t="s">
        <v>33</v>
      </c>
      <c r="D1177" s="20" t="s">
        <v>35</v>
      </c>
      <c r="E1177" s="2">
        <v>-192.30769230769229</v>
      </c>
      <c r="F1177" s="2">
        <v>167</v>
      </c>
      <c r="G1177">
        <v>34</v>
      </c>
      <c r="H1177">
        <v>20</v>
      </c>
      <c r="I1177" s="9"/>
      <c r="J1177" s="2" t="str">
        <f t="shared" si="446"/>
        <v>Green Bay Packers</v>
      </c>
      <c r="K1177" s="2" t="str">
        <f t="shared" si="447"/>
        <v>Atlanta Falcons</v>
      </c>
      <c r="L1177" s="17">
        <f t="shared" si="448"/>
        <v>-192.30769230769229</v>
      </c>
      <c r="M1177" s="18">
        <f t="shared" si="449"/>
        <v>167</v>
      </c>
      <c r="N1177" s="4">
        <f t="shared" si="427"/>
        <v>1.4</v>
      </c>
      <c r="O1177" s="4">
        <f t="shared" si="428"/>
        <v>3.1</v>
      </c>
      <c r="P1177" s="4"/>
      <c r="Q1177" s="4"/>
      <c r="R1177" s="1">
        <f t="shared" si="429"/>
        <v>0.7142857142857143</v>
      </c>
      <c r="S1177" s="1">
        <f t="shared" si="430"/>
        <v>0.32258064516129031</v>
      </c>
      <c r="T1177" s="1">
        <f t="shared" si="431"/>
        <v>3.5555555555555562E-2</v>
      </c>
      <c r="U1177" s="1">
        <f t="shared" si="432"/>
        <v>0.19585253456221199</v>
      </c>
      <c r="V1177" s="1">
        <f t="shared" si="433"/>
        <v>0.70685253456221198</v>
      </c>
      <c r="W1177" s="1"/>
      <c r="X1177" s="17">
        <f t="shared" si="434"/>
        <v>414.72223852086552</v>
      </c>
      <c r="Y1177" s="18">
        <f t="shared" si="435"/>
        <v>2130.2265089838866</v>
      </c>
      <c r="Z1177" s="2">
        <f t="shared" si="436"/>
        <v>393.98612659482222</v>
      </c>
      <c r="AA1177" s="18">
        <f t="shared" si="437"/>
        <v>2023.7151835346922</v>
      </c>
      <c r="AB1177" s="2">
        <f t="shared" si="438"/>
        <v>-253.81604389039978</v>
      </c>
      <c r="AC1177" s="2">
        <f t="shared" si="439"/>
        <v>202.37151835346921</v>
      </c>
      <c r="AD1177" s="2">
        <f t="shared" si="440"/>
        <v>393.98612659482222</v>
      </c>
      <c r="AE1177" s="2">
        <f t="shared" si="441"/>
        <v>-1000</v>
      </c>
      <c r="AF1177" s="5">
        <f t="shared" si="442"/>
        <v>0.39999999999999991</v>
      </c>
      <c r="AG1177" s="5">
        <f t="shared" si="443"/>
        <v>-1</v>
      </c>
      <c r="AH1177" s="3">
        <f t="shared" si="444"/>
        <v>201812</v>
      </c>
      <c r="AI1177" s="21">
        <v>1.4</v>
      </c>
      <c r="AJ1177" s="21">
        <v>3.1</v>
      </c>
      <c r="AK1177" s="21">
        <v>1.52</v>
      </c>
      <c r="AL1177" s="21">
        <v>2.67</v>
      </c>
      <c r="AO1177">
        <f t="shared" si="445"/>
        <v>-200</v>
      </c>
      <c r="AP1177">
        <f>IF(E1177&lt;F1177,G1177,H1177)</f>
        <v>34</v>
      </c>
      <c r="AQ1177">
        <f>IF(E1177&lt;F1177,H1177,G1177)</f>
        <v>20</v>
      </c>
    </row>
    <row r="1178" spans="2:43" x14ac:dyDescent="0.25">
      <c r="B1178" s="24">
        <v>43443</v>
      </c>
      <c r="C1178" s="20" t="s">
        <v>40</v>
      </c>
      <c r="D1178" s="20" t="s">
        <v>39</v>
      </c>
      <c r="E1178" s="2">
        <v>-212.76595744680853</v>
      </c>
      <c r="F1178" s="2">
        <v>175</v>
      </c>
      <c r="G1178">
        <v>21</v>
      </c>
      <c r="H1178">
        <v>24</v>
      </c>
      <c r="I1178" s="9"/>
      <c r="J1178" s="2" t="str">
        <f t="shared" si="446"/>
        <v>Houston Texans</v>
      </c>
      <c r="K1178" s="2" t="str">
        <f t="shared" si="447"/>
        <v>Indianapolis Colts</v>
      </c>
      <c r="L1178" s="17">
        <f t="shared" si="448"/>
        <v>-212.76595744680853</v>
      </c>
      <c r="M1178" s="18">
        <f t="shared" si="449"/>
        <v>175</v>
      </c>
      <c r="N1178" s="4">
        <f t="shared" si="427"/>
        <v>1.44</v>
      </c>
      <c r="O1178" s="4">
        <f t="shared" si="428"/>
        <v>2.85</v>
      </c>
      <c r="P1178" s="4"/>
      <c r="Q1178" s="4"/>
      <c r="R1178" s="1">
        <f t="shared" si="429"/>
        <v>0.69444444444444442</v>
      </c>
      <c r="S1178" s="1">
        <f t="shared" si="430"/>
        <v>0.35087719298245612</v>
      </c>
      <c r="T1178" s="1">
        <f t="shared" si="431"/>
        <v>4.3356643356643354E-2</v>
      </c>
      <c r="U1178" s="1">
        <f t="shared" si="432"/>
        <v>0.17178362573099415</v>
      </c>
      <c r="V1178" s="1">
        <f t="shared" si="433"/>
        <v>0.68278362573099416</v>
      </c>
      <c r="W1178" s="1"/>
      <c r="X1178" s="17">
        <f t="shared" si="434"/>
        <v>464.59282606461329</v>
      </c>
      <c r="Y1178" s="18">
        <f t="shared" si="435"/>
        <v>1917.3510160506185</v>
      </c>
      <c r="Z1178" s="2">
        <f t="shared" si="436"/>
        <v>441.36318476138263</v>
      </c>
      <c r="AA1178" s="18">
        <f t="shared" si="437"/>
        <v>1821.4834652480874</v>
      </c>
      <c r="AB1178" s="2">
        <f t="shared" si="438"/>
        <v>-226.57077765573882</v>
      </c>
      <c r="AC1178" s="2">
        <f t="shared" si="439"/>
        <v>182.14834652480874</v>
      </c>
      <c r="AD1178" s="2">
        <f t="shared" si="440"/>
        <v>-1000</v>
      </c>
      <c r="AE1178" s="2">
        <f t="shared" si="441"/>
        <v>1821.4834652480874</v>
      </c>
      <c r="AF1178" s="5">
        <f t="shared" si="442"/>
        <v>-1</v>
      </c>
      <c r="AG1178" s="5">
        <f t="shared" si="443"/>
        <v>1.85</v>
      </c>
      <c r="AH1178" s="3">
        <f t="shared" si="444"/>
        <v>201812</v>
      </c>
      <c r="AI1178" s="21">
        <v>1.44</v>
      </c>
      <c r="AJ1178" s="21">
        <v>2.85</v>
      </c>
      <c r="AK1178" s="21">
        <v>1.47</v>
      </c>
      <c r="AL1178" s="21">
        <v>2.75</v>
      </c>
      <c r="AO1178">
        <f t="shared" si="445"/>
        <v>-300</v>
      </c>
      <c r="AP1178">
        <f>IF(E1178&lt;F1178,G1178,H1178)</f>
        <v>21</v>
      </c>
      <c r="AQ1178">
        <f>IF(E1178&lt;F1178,H1178,G1178)</f>
        <v>24</v>
      </c>
    </row>
    <row r="1179" spans="2:43" x14ac:dyDescent="0.25">
      <c r="B1179" s="24">
        <v>43443</v>
      </c>
      <c r="C1179" s="20" t="s">
        <v>20</v>
      </c>
      <c r="D1179" s="20" t="s">
        <v>28</v>
      </c>
      <c r="E1179" s="2">
        <v>-285.71428571428567</v>
      </c>
      <c r="F1179" s="2">
        <v>229.99999999999997</v>
      </c>
      <c r="G1179">
        <v>27</v>
      </c>
      <c r="H1179">
        <v>24</v>
      </c>
      <c r="I1179" s="9"/>
      <c r="J1179" s="2" t="str">
        <f t="shared" si="446"/>
        <v>Kansas City Chiefs</v>
      </c>
      <c r="K1179" s="2" t="str">
        <f t="shared" si="447"/>
        <v>Baltimore Ravens</v>
      </c>
      <c r="L1179" s="17">
        <f t="shared" si="448"/>
        <v>-285.71428571428567</v>
      </c>
      <c r="M1179" s="18">
        <f t="shared" si="449"/>
        <v>229.99999999999997</v>
      </c>
      <c r="N1179" s="4">
        <f t="shared" si="427"/>
        <v>1.31</v>
      </c>
      <c r="O1179" s="4">
        <f t="shared" si="428"/>
        <v>3.55</v>
      </c>
      <c r="P1179" s="4"/>
      <c r="Q1179" s="4"/>
      <c r="R1179" s="1">
        <f t="shared" si="429"/>
        <v>0.76335877862595414</v>
      </c>
      <c r="S1179" s="1">
        <f t="shared" si="430"/>
        <v>0.28169014084507044</v>
      </c>
      <c r="T1179" s="1">
        <f t="shared" si="431"/>
        <v>4.3106995884773514E-2</v>
      </c>
      <c r="U1179" s="1">
        <f t="shared" si="432"/>
        <v>0.24083431889044185</v>
      </c>
      <c r="V1179" s="1">
        <f t="shared" si="433"/>
        <v>0.75183431889044183</v>
      </c>
      <c r="W1179" s="1"/>
      <c r="X1179" s="17">
        <f t="shared" si="434"/>
        <v>330.08027815995609</v>
      </c>
      <c r="Y1179" s="18">
        <f t="shared" si="435"/>
        <v>2621.0959219336551</v>
      </c>
      <c r="Z1179" s="2">
        <f t="shared" si="436"/>
        <v>313.57626425195826</v>
      </c>
      <c r="AA1179" s="18">
        <f t="shared" si="437"/>
        <v>2490.0411258369722</v>
      </c>
      <c r="AB1179" s="2">
        <f t="shared" si="438"/>
        <v>-318.90168804246639</v>
      </c>
      <c r="AC1179" s="2">
        <f t="shared" si="439"/>
        <v>249.00411258369724</v>
      </c>
      <c r="AD1179" s="2">
        <f t="shared" si="440"/>
        <v>313.57626425195826</v>
      </c>
      <c r="AE1179" s="2">
        <f t="shared" si="441"/>
        <v>-1000</v>
      </c>
      <c r="AF1179" s="5">
        <f t="shared" si="442"/>
        <v>0.31000000000000005</v>
      </c>
      <c r="AG1179" s="5">
        <f t="shared" si="443"/>
        <v>-1</v>
      </c>
      <c r="AH1179" s="3">
        <f t="shared" si="444"/>
        <v>201812</v>
      </c>
      <c r="AI1179" s="21">
        <v>1.31</v>
      </c>
      <c r="AJ1179" s="21">
        <v>3.55</v>
      </c>
      <c r="AK1179" s="21">
        <v>1.35</v>
      </c>
      <c r="AL1179" s="21">
        <v>3.3</v>
      </c>
      <c r="AO1179">
        <f t="shared" si="445"/>
        <v>-300</v>
      </c>
      <c r="AP1179">
        <f>IF(E1179&lt;F1179,G1179,H1179)</f>
        <v>27</v>
      </c>
      <c r="AQ1179">
        <f>IF(E1179&lt;F1179,H1179,G1179)</f>
        <v>24</v>
      </c>
    </row>
    <row r="1180" spans="2:43" x14ac:dyDescent="0.25">
      <c r="B1180" s="24">
        <v>43443</v>
      </c>
      <c r="C1180" s="20" t="s">
        <v>30</v>
      </c>
      <c r="D1180" s="20" t="s">
        <v>36</v>
      </c>
      <c r="E1180" s="2">
        <v>350</v>
      </c>
      <c r="F1180" s="2">
        <v>-454.54545454545462</v>
      </c>
      <c r="G1180">
        <v>34</v>
      </c>
      <c r="H1180">
        <v>33</v>
      </c>
      <c r="I1180" s="9"/>
      <c r="J1180" s="2" t="str">
        <f t="shared" si="446"/>
        <v>New England Patriots</v>
      </c>
      <c r="K1180" s="2" t="str">
        <f t="shared" si="447"/>
        <v>Miami Dolphins</v>
      </c>
      <c r="L1180" s="17">
        <f t="shared" si="448"/>
        <v>-454.54545454545462</v>
      </c>
      <c r="M1180" s="18">
        <f t="shared" si="449"/>
        <v>350</v>
      </c>
      <c r="N1180" s="4">
        <f t="shared" si="427"/>
        <v>1.25</v>
      </c>
      <c r="O1180" s="4">
        <f t="shared" si="428"/>
        <v>4.0999999999999996</v>
      </c>
      <c r="P1180" s="4"/>
      <c r="Q1180" s="4"/>
      <c r="R1180" s="1">
        <f t="shared" si="429"/>
        <v>0.8</v>
      </c>
      <c r="S1180" s="1">
        <f t="shared" si="430"/>
        <v>0.24390243902439027</v>
      </c>
      <c r="T1180" s="1">
        <f t="shared" si="431"/>
        <v>4.2056074766355089E-2</v>
      </c>
      <c r="U1180" s="1">
        <f t="shared" si="432"/>
        <v>0.2780487804878049</v>
      </c>
      <c r="V1180" s="1">
        <f t="shared" si="433"/>
        <v>0.78904878048780491</v>
      </c>
      <c r="W1180" s="1"/>
      <c r="X1180" s="17">
        <f t="shared" si="434"/>
        <v>267.34876819881913</v>
      </c>
      <c r="Y1180" s="18">
        <f t="shared" si="435"/>
        <v>3156.5493634457707</v>
      </c>
      <c r="Z1180" s="2">
        <f t="shared" si="436"/>
        <v>253.98132978887816</v>
      </c>
      <c r="AA1180" s="18">
        <f t="shared" si="437"/>
        <v>2998.721895273482</v>
      </c>
      <c r="AB1180" s="2">
        <f t="shared" si="438"/>
        <v>-393.72972841399383</v>
      </c>
      <c r="AC1180" s="2">
        <f t="shared" si="439"/>
        <v>299.87218952734821</v>
      </c>
      <c r="AD1180" s="2">
        <f t="shared" si="440"/>
        <v>-1000</v>
      </c>
      <c r="AE1180" s="2">
        <f t="shared" si="441"/>
        <v>2998.721895273482</v>
      </c>
      <c r="AF1180" s="5">
        <f t="shared" si="442"/>
        <v>-1</v>
      </c>
      <c r="AG1180" s="5">
        <f t="shared" si="443"/>
        <v>3.0999999999999996</v>
      </c>
      <c r="AH1180" s="3">
        <f t="shared" si="444"/>
        <v>201812</v>
      </c>
      <c r="AI1180" s="21">
        <v>4.0999999999999996</v>
      </c>
      <c r="AJ1180" s="21">
        <v>1.25</v>
      </c>
      <c r="AK1180" s="21">
        <v>4.5</v>
      </c>
      <c r="AL1180" s="21">
        <v>1.22</v>
      </c>
      <c r="AO1180">
        <f t="shared" si="445"/>
        <v>-500</v>
      </c>
      <c r="AP1180">
        <f>IF(E1180&lt;F1180,G1180,H1180)</f>
        <v>33</v>
      </c>
      <c r="AQ1180">
        <f>IF(E1180&lt;F1180,H1180,G1180)</f>
        <v>34</v>
      </c>
    </row>
    <row r="1181" spans="2:43" x14ac:dyDescent="0.25">
      <c r="B1181" s="24">
        <v>43443</v>
      </c>
      <c r="C1181" s="20" t="s">
        <v>27</v>
      </c>
      <c r="D1181" s="20" t="s">
        <v>43</v>
      </c>
      <c r="E1181" s="2">
        <v>375</v>
      </c>
      <c r="F1181" s="2">
        <v>-500.00000000000011</v>
      </c>
      <c r="G1181">
        <v>14</v>
      </c>
      <c r="H1181">
        <v>28</v>
      </c>
      <c r="I1181" s="9"/>
      <c r="J1181" s="2" t="str">
        <f t="shared" si="446"/>
        <v>New Orleans Saints</v>
      </c>
      <c r="K1181" s="2" t="str">
        <f t="shared" si="447"/>
        <v>Tampa Bay Buccaneers</v>
      </c>
      <c r="L1181" s="17">
        <f t="shared" si="448"/>
        <v>-500.00000000000011</v>
      </c>
      <c r="M1181" s="18">
        <f t="shared" si="449"/>
        <v>375</v>
      </c>
      <c r="N1181" s="4">
        <f t="shared" si="427"/>
        <v>1.25</v>
      </c>
      <c r="O1181" s="4">
        <f t="shared" si="428"/>
        <v>4.0999999999999996</v>
      </c>
      <c r="P1181" s="4"/>
      <c r="Q1181" s="4"/>
      <c r="R1181" s="1">
        <f t="shared" si="429"/>
        <v>0.8</v>
      </c>
      <c r="S1181" s="1">
        <f t="shared" si="430"/>
        <v>0.24390243902439027</v>
      </c>
      <c r="T1181" s="1">
        <f t="shared" si="431"/>
        <v>4.2056074766355089E-2</v>
      </c>
      <c r="U1181" s="1">
        <f t="shared" si="432"/>
        <v>0.2780487804878049</v>
      </c>
      <c r="V1181" s="1">
        <f t="shared" si="433"/>
        <v>0.78904878048780491</v>
      </c>
      <c r="W1181" s="1"/>
      <c r="X1181" s="17">
        <f t="shared" si="434"/>
        <v>267.34876819881913</v>
      </c>
      <c r="Y1181" s="18">
        <f t="shared" si="435"/>
        <v>3156.5493634457707</v>
      </c>
      <c r="Z1181" s="2">
        <f t="shared" si="436"/>
        <v>253.98132978887816</v>
      </c>
      <c r="AA1181" s="18">
        <f t="shared" si="437"/>
        <v>2998.721895273482</v>
      </c>
      <c r="AB1181" s="2">
        <f t="shared" si="438"/>
        <v>-393.72972841399383</v>
      </c>
      <c r="AC1181" s="2">
        <f t="shared" si="439"/>
        <v>299.87218952734821</v>
      </c>
      <c r="AD1181" s="2">
        <f t="shared" si="440"/>
        <v>253.98132978887816</v>
      </c>
      <c r="AE1181" s="2">
        <f t="shared" si="441"/>
        <v>-1000</v>
      </c>
      <c r="AF1181" s="5">
        <f t="shared" si="442"/>
        <v>0.25</v>
      </c>
      <c r="AG1181" s="5">
        <f t="shared" si="443"/>
        <v>-1</v>
      </c>
      <c r="AH1181" s="3">
        <f t="shared" si="444"/>
        <v>201812</v>
      </c>
      <c r="AI1181" s="21">
        <v>4.0999999999999996</v>
      </c>
      <c r="AJ1181" s="21">
        <v>1.25</v>
      </c>
      <c r="AK1181" s="21">
        <v>4.75</v>
      </c>
      <c r="AL1181" s="21">
        <v>1.2</v>
      </c>
      <c r="AO1181">
        <f t="shared" si="445"/>
        <v>-500</v>
      </c>
      <c r="AP1181">
        <f>IF(E1181&lt;F1181,G1181,H1181)</f>
        <v>28</v>
      </c>
      <c r="AQ1181">
        <f>IF(E1181&lt;F1181,H1181,G1181)</f>
        <v>14</v>
      </c>
    </row>
    <row r="1182" spans="2:43" x14ac:dyDescent="0.25">
      <c r="B1182" s="24">
        <v>43443</v>
      </c>
      <c r="C1182" s="20" t="s">
        <v>53</v>
      </c>
      <c r="D1182" s="20" t="s">
        <v>25</v>
      </c>
      <c r="E1182" s="2">
        <v>145.00000000000003</v>
      </c>
      <c r="F1182" s="2">
        <v>-166.66666666666663</v>
      </c>
      <c r="G1182">
        <v>16</v>
      </c>
      <c r="H1182">
        <v>40</v>
      </c>
      <c r="I1182" s="9"/>
      <c r="J1182" s="2" t="str">
        <f t="shared" si="446"/>
        <v>New York Giants</v>
      </c>
      <c r="K1182" s="2" t="str">
        <f t="shared" si="447"/>
        <v>Washington Redskins</v>
      </c>
      <c r="L1182" s="17">
        <f t="shared" si="448"/>
        <v>-166.66666666666663</v>
      </c>
      <c r="M1182" s="18">
        <f t="shared" si="449"/>
        <v>145.00000000000003</v>
      </c>
      <c r="N1182" s="4">
        <f t="shared" si="427"/>
        <v>1.55</v>
      </c>
      <c r="O1182" s="4">
        <f t="shared" si="428"/>
        <v>2.6</v>
      </c>
      <c r="P1182" s="4"/>
      <c r="Q1182" s="4"/>
      <c r="R1182" s="1">
        <f t="shared" si="429"/>
        <v>0.64516129032258063</v>
      </c>
      <c r="S1182" s="1">
        <f t="shared" si="430"/>
        <v>0.38461538461538458</v>
      </c>
      <c r="T1182" s="1">
        <f t="shared" si="431"/>
        <v>2.8915662650602414E-2</v>
      </c>
      <c r="U1182" s="1">
        <f t="shared" si="432"/>
        <v>0.13027295285359802</v>
      </c>
      <c r="V1182" s="1">
        <f t="shared" si="433"/>
        <v>0.64127295285359809</v>
      </c>
      <c r="W1182" s="1"/>
      <c r="X1182" s="17">
        <f t="shared" si="434"/>
        <v>559.39837404665798</v>
      </c>
      <c r="Y1182" s="18">
        <f t="shared" si="435"/>
        <v>1609.5378726032154</v>
      </c>
      <c r="Z1182" s="2">
        <f t="shared" si="436"/>
        <v>531.42845534432502</v>
      </c>
      <c r="AA1182" s="18">
        <f t="shared" si="437"/>
        <v>1529.0609789730545</v>
      </c>
      <c r="AB1182" s="2">
        <f t="shared" si="438"/>
        <v>-188.17208411470486</v>
      </c>
      <c r="AC1182" s="2">
        <f t="shared" si="439"/>
        <v>152.90609789730544</v>
      </c>
      <c r="AD1182" s="2">
        <f t="shared" si="440"/>
        <v>531.42845534432502</v>
      </c>
      <c r="AE1182" s="2">
        <f t="shared" si="441"/>
        <v>-1000</v>
      </c>
      <c r="AF1182" s="5">
        <f t="shared" si="442"/>
        <v>0.55000000000000004</v>
      </c>
      <c r="AG1182" s="5">
        <f t="shared" si="443"/>
        <v>-1</v>
      </c>
      <c r="AH1182" s="3">
        <f t="shared" si="444"/>
        <v>201812</v>
      </c>
      <c r="AI1182" s="21">
        <v>2.6</v>
      </c>
      <c r="AJ1182" s="21">
        <v>1.55</v>
      </c>
      <c r="AK1182" s="21">
        <v>2.4500000000000002</v>
      </c>
      <c r="AL1182" s="21">
        <v>1.6</v>
      </c>
      <c r="AO1182">
        <f t="shared" si="445"/>
        <v>-170</v>
      </c>
      <c r="AP1182">
        <f>IF(E1182&lt;F1182,G1182,H1182)</f>
        <v>40</v>
      </c>
      <c r="AQ1182">
        <f>IF(E1182&lt;F1182,H1182,G1182)</f>
        <v>16</v>
      </c>
    </row>
    <row r="1183" spans="2:43" x14ac:dyDescent="0.25">
      <c r="B1183" s="24">
        <v>43440</v>
      </c>
      <c r="C1183" s="20" t="s">
        <v>41</v>
      </c>
      <c r="D1183" s="20" t="s">
        <v>26</v>
      </c>
      <c r="E1183" s="2">
        <v>-250.00000000000006</v>
      </c>
      <c r="F1183" s="2">
        <v>204.99999999999997</v>
      </c>
      <c r="G1183">
        <v>30</v>
      </c>
      <c r="H1183">
        <v>9</v>
      </c>
      <c r="I1183" s="9"/>
      <c r="J1183" s="2" t="str">
        <f t="shared" si="446"/>
        <v>Tennessee Titans</v>
      </c>
      <c r="K1183" s="2" t="str">
        <f t="shared" si="447"/>
        <v>Jacksonville Jaguars</v>
      </c>
      <c r="L1183" s="17">
        <f t="shared" si="448"/>
        <v>-250.00000000000006</v>
      </c>
      <c r="M1183" s="18">
        <f t="shared" si="449"/>
        <v>204.99999999999997</v>
      </c>
      <c r="N1183" s="4">
        <f t="shared" si="427"/>
        <v>1.44</v>
      </c>
      <c r="O1183" s="4">
        <f t="shared" si="428"/>
        <v>2.85</v>
      </c>
      <c r="P1183" s="4"/>
      <c r="Q1183" s="4"/>
      <c r="R1183" s="1">
        <f t="shared" si="429"/>
        <v>0.69444444444444442</v>
      </c>
      <c r="S1183" s="1">
        <f t="shared" si="430"/>
        <v>0.35087719298245612</v>
      </c>
      <c r="T1183" s="1">
        <f t="shared" si="431"/>
        <v>4.3356643356643354E-2</v>
      </c>
      <c r="U1183" s="1">
        <f t="shared" si="432"/>
        <v>0.17178362573099415</v>
      </c>
      <c r="V1183" s="1">
        <f t="shared" si="433"/>
        <v>0.68278362573099416</v>
      </c>
      <c r="W1183" s="1"/>
      <c r="X1183" s="17">
        <f t="shared" si="434"/>
        <v>464.59282606461329</v>
      </c>
      <c r="Y1183" s="18">
        <f t="shared" si="435"/>
        <v>1917.3510160506185</v>
      </c>
      <c r="Z1183" s="2">
        <f t="shared" si="436"/>
        <v>441.36318476138263</v>
      </c>
      <c r="AA1183" s="18">
        <f t="shared" si="437"/>
        <v>1821.4834652480874</v>
      </c>
      <c r="AB1183" s="2">
        <f t="shared" si="438"/>
        <v>-226.57077765573882</v>
      </c>
      <c r="AC1183" s="2">
        <f t="shared" si="439"/>
        <v>182.14834652480874</v>
      </c>
      <c r="AD1183" s="2">
        <f t="shared" si="440"/>
        <v>441.36318476138263</v>
      </c>
      <c r="AE1183" s="2">
        <f t="shared" si="441"/>
        <v>-1000</v>
      </c>
      <c r="AF1183" s="5">
        <f t="shared" si="442"/>
        <v>0.43999999999999995</v>
      </c>
      <c r="AG1183" s="5">
        <f t="shared" si="443"/>
        <v>-1</v>
      </c>
      <c r="AH1183" s="3">
        <f t="shared" si="444"/>
        <v>201812</v>
      </c>
      <c r="AI1183" s="21">
        <v>1.44</v>
      </c>
      <c r="AJ1183" s="21">
        <v>2.85</v>
      </c>
      <c r="AK1183" s="21">
        <v>1.4</v>
      </c>
      <c r="AL1183" s="21">
        <v>3.05</v>
      </c>
      <c r="AO1183">
        <f t="shared" si="445"/>
        <v>-300</v>
      </c>
      <c r="AP1183">
        <f>IF(E1183&lt;F1183,G1183,H1183)</f>
        <v>30</v>
      </c>
      <c r="AQ1183">
        <f>IF(E1183&lt;F1183,H1183,G1183)</f>
        <v>9</v>
      </c>
    </row>
    <row r="1184" spans="2:43" x14ac:dyDescent="0.25">
      <c r="B1184" s="24">
        <v>43437</v>
      </c>
      <c r="C1184" s="20" t="s">
        <v>19</v>
      </c>
      <c r="D1184" s="20" t="s">
        <v>53</v>
      </c>
      <c r="E1184" s="2">
        <v>-263.1578947368422</v>
      </c>
      <c r="F1184" s="2">
        <v>215</v>
      </c>
      <c r="G1184">
        <v>28</v>
      </c>
      <c r="H1184">
        <v>13</v>
      </c>
      <c r="I1184" s="9"/>
      <c r="J1184" s="2" t="str">
        <f t="shared" si="446"/>
        <v>Philadelphia Eagles</v>
      </c>
      <c r="K1184" s="2" t="str">
        <f t="shared" si="447"/>
        <v>Washington Redskins</v>
      </c>
      <c r="L1184" s="17">
        <f t="shared" si="448"/>
        <v>-263.1578947368422</v>
      </c>
      <c r="M1184" s="18">
        <f t="shared" si="449"/>
        <v>215</v>
      </c>
      <c r="N1184" s="4">
        <f t="shared" si="427"/>
        <v>1.37</v>
      </c>
      <c r="O1184" s="4">
        <f t="shared" si="428"/>
        <v>3.2</v>
      </c>
      <c r="P1184" s="4"/>
      <c r="Q1184" s="4"/>
      <c r="R1184" s="1">
        <f t="shared" si="429"/>
        <v>0.72992700729927007</v>
      </c>
      <c r="S1184" s="1">
        <f t="shared" si="430"/>
        <v>0.3125</v>
      </c>
      <c r="T1184" s="1">
        <f t="shared" si="431"/>
        <v>4.0700218818380707E-2</v>
      </c>
      <c r="U1184" s="1">
        <f t="shared" si="432"/>
        <v>0.20871350364963503</v>
      </c>
      <c r="V1184" s="1">
        <f t="shared" si="433"/>
        <v>0.71971350364963504</v>
      </c>
      <c r="W1184" s="1"/>
      <c r="X1184" s="17">
        <f t="shared" si="434"/>
        <v>389.44176388110628</v>
      </c>
      <c r="Y1184" s="18">
        <f t="shared" si="435"/>
        <v>2256.8044836814311</v>
      </c>
      <c r="Z1184" s="2">
        <f t="shared" si="436"/>
        <v>369.96967568705094</v>
      </c>
      <c r="AA1184" s="18">
        <f t="shared" si="437"/>
        <v>2143.9642594973593</v>
      </c>
      <c r="AB1184" s="2">
        <f t="shared" si="438"/>
        <v>-270.29242278923357</v>
      </c>
      <c r="AC1184" s="2">
        <f t="shared" si="439"/>
        <v>214.39642594973594</v>
      </c>
      <c r="AD1184" s="2">
        <f t="shared" si="440"/>
        <v>369.96967568705094</v>
      </c>
      <c r="AE1184" s="2">
        <f t="shared" si="441"/>
        <v>-1000</v>
      </c>
      <c r="AF1184" s="5">
        <f t="shared" si="442"/>
        <v>0.37000000000000011</v>
      </c>
      <c r="AG1184" s="5">
        <f t="shared" si="443"/>
        <v>-1</v>
      </c>
      <c r="AH1184" s="3">
        <f t="shared" si="444"/>
        <v>201812</v>
      </c>
      <c r="AI1184" s="21">
        <v>1.37</v>
      </c>
      <c r="AJ1184" s="21">
        <v>3.2</v>
      </c>
      <c r="AK1184" s="21">
        <v>1.38</v>
      </c>
      <c r="AL1184" s="21">
        <v>3.15</v>
      </c>
      <c r="AO1184">
        <f t="shared" si="445"/>
        <v>-300</v>
      </c>
      <c r="AP1184">
        <f>IF(E1184&lt;F1184,G1184,H1184)</f>
        <v>28</v>
      </c>
      <c r="AQ1184">
        <f>IF(E1184&lt;F1184,H1184,G1184)</f>
        <v>13</v>
      </c>
    </row>
    <row r="1185" spans="2:43" x14ac:dyDescent="0.25">
      <c r="B1185" s="24">
        <v>43436</v>
      </c>
      <c r="C1185" s="20" t="s">
        <v>45</v>
      </c>
      <c r="D1185" s="20" t="s">
        <v>31</v>
      </c>
      <c r="E1185" s="2">
        <v>-175.43859649122805</v>
      </c>
      <c r="F1185" s="2">
        <v>154.99999999999997</v>
      </c>
      <c r="G1185">
        <v>30</v>
      </c>
      <c r="H1185">
        <v>33</v>
      </c>
      <c r="I1185" s="9"/>
      <c r="J1185" s="2" t="str">
        <f t="shared" si="446"/>
        <v>Pittsburgh Steelers</v>
      </c>
      <c r="K1185" s="2" t="str">
        <f t="shared" si="447"/>
        <v>Los Angeles Chargers</v>
      </c>
      <c r="L1185" s="17">
        <f t="shared" si="448"/>
        <v>-175.43859649122805</v>
      </c>
      <c r="M1185" s="18">
        <f t="shared" si="449"/>
        <v>154.99999999999997</v>
      </c>
      <c r="N1185" s="4">
        <f t="shared" si="427"/>
        <v>1.57</v>
      </c>
      <c r="O1185" s="4">
        <f t="shared" si="428"/>
        <v>2.5499999999999998</v>
      </c>
      <c r="P1185" s="4"/>
      <c r="Q1185" s="4"/>
      <c r="R1185" s="1">
        <f t="shared" si="429"/>
        <v>0.63694267515923564</v>
      </c>
      <c r="S1185" s="1">
        <f t="shared" si="430"/>
        <v>0.39215686274509809</v>
      </c>
      <c r="T1185" s="1">
        <f t="shared" si="431"/>
        <v>2.8276699029126329E-2</v>
      </c>
      <c r="U1185" s="1">
        <f t="shared" si="432"/>
        <v>0.12239290620706877</v>
      </c>
      <c r="V1185" s="1">
        <f t="shared" si="433"/>
        <v>0.63339290620706878</v>
      </c>
      <c r="W1185" s="1"/>
      <c r="X1185" s="17">
        <f t="shared" si="434"/>
        <v>578.79886276004493</v>
      </c>
      <c r="Y1185" s="18">
        <f t="shared" si="435"/>
        <v>1558.0808321378222</v>
      </c>
      <c r="Z1185" s="2">
        <f t="shared" si="436"/>
        <v>549.85891962204266</v>
      </c>
      <c r="AA1185" s="18">
        <f t="shared" si="437"/>
        <v>1480.1767905309309</v>
      </c>
      <c r="AB1185" s="2">
        <f t="shared" si="438"/>
        <v>-181.86483192586408</v>
      </c>
      <c r="AC1185" s="2">
        <f t="shared" si="439"/>
        <v>148.0176790530931</v>
      </c>
      <c r="AD1185" s="2">
        <f t="shared" si="440"/>
        <v>-1000</v>
      </c>
      <c r="AE1185" s="2">
        <f t="shared" si="441"/>
        <v>1480.1767905309309</v>
      </c>
      <c r="AF1185" s="5">
        <f t="shared" si="442"/>
        <v>-1</v>
      </c>
      <c r="AG1185" s="5">
        <f t="shared" si="443"/>
        <v>1.5499999999999998</v>
      </c>
      <c r="AH1185" s="3">
        <f t="shared" si="444"/>
        <v>201812</v>
      </c>
      <c r="AI1185" s="21">
        <v>1.57</v>
      </c>
      <c r="AJ1185" s="21">
        <v>2.5499999999999998</v>
      </c>
      <c r="AK1185" s="21">
        <v>1.57</v>
      </c>
      <c r="AL1185" s="21">
        <v>2.5499999999999998</v>
      </c>
      <c r="AO1185">
        <f t="shared" si="445"/>
        <v>-180</v>
      </c>
      <c r="AP1185">
        <f>IF(E1185&lt;F1185,G1185,H1185)</f>
        <v>30</v>
      </c>
      <c r="AQ1185">
        <f>IF(E1185&lt;F1185,H1185,G1185)</f>
        <v>33</v>
      </c>
    </row>
    <row r="1186" spans="2:43" x14ac:dyDescent="0.25">
      <c r="B1186" s="24">
        <v>43436</v>
      </c>
      <c r="C1186" s="20" t="s">
        <v>36</v>
      </c>
      <c r="D1186" s="20" t="s">
        <v>29</v>
      </c>
      <c r="E1186" s="2">
        <v>-250.00000000000006</v>
      </c>
      <c r="F1186" s="2">
        <v>210</v>
      </c>
      <c r="G1186">
        <v>24</v>
      </c>
      <c r="H1186">
        <v>10</v>
      </c>
      <c r="I1186" s="9"/>
      <c r="J1186" s="2" t="str">
        <f t="shared" si="446"/>
        <v>New England Patriots</v>
      </c>
      <c r="K1186" s="2" t="str">
        <f t="shared" si="447"/>
        <v>Minnesota Vikings</v>
      </c>
      <c r="L1186" s="17">
        <f t="shared" si="448"/>
        <v>-250.00000000000006</v>
      </c>
      <c r="M1186" s="18">
        <f t="shared" si="449"/>
        <v>210</v>
      </c>
      <c r="N1186" s="4">
        <f t="shared" si="427"/>
        <v>1.41</v>
      </c>
      <c r="O1186" s="4">
        <f t="shared" si="428"/>
        <v>3</v>
      </c>
      <c r="P1186" s="4"/>
      <c r="Q1186" s="4"/>
      <c r="R1186" s="1">
        <f t="shared" si="429"/>
        <v>0.70921985815602839</v>
      </c>
      <c r="S1186" s="1">
        <f t="shared" si="430"/>
        <v>0.33333333333333331</v>
      </c>
      <c r="T1186" s="1">
        <f t="shared" si="431"/>
        <v>4.0816326530612401E-2</v>
      </c>
      <c r="U1186" s="1">
        <f t="shared" si="432"/>
        <v>0.18794326241134754</v>
      </c>
      <c r="V1186" s="1">
        <f t="shared" si="433"/>
        <v>0.69894326241134752</v>
      </c>
      <c r="W1186" s="1"/>
      <c r="X1186" s="17">
        <f t="shared" si="434"/>
        <v>430.73129648608347</v>
      </c>
      <c r="Y1186" s="18">
        <f t="shared" si="435"/>
        <v>2057.0269370258952</v>
      </c>
      <c r="Z1186" s="2">
        <f t="shared" si="436"/>
        <v>409.19473166177926</v>
      </c>
      <c r="AA1186" s="18">
        <f t="shared" si="437"/>
        <v>1954.1755901746003</v>
      </c>
      <c r="AB1186" s="2">
        <f t="shared" si="438"/>
        <v>-244.3824229942804</v>
      </c>
      <c r="AC1186" s="2">
        <f t="shared" si="439"/>
        <v>195.41755901746004</v>
      </c>
      <c r="AD1186" s="2">
        <f t="shared" si="440"/>
        <v>409.19473166177926</v>
      </c>
      <c r="AE1186" s="2">
        <f t="shared" si="441"/>
        <v>-1000</v>
      </c>
      <c r="AF1186" s="5">
        <f t="shared" si="442"/>
        <v>0.40999999999999992</v>
      </c>
      <c r="AG1186" s="5">
        <f t="shared" si="443"/>
        <v>-1</v>
      </c>
      <c r="AH1186" s="3">
        <f t="shared" si="444"/>
        <v>201812</v>
      </c>
      <c r="AI1186" s="21">
        <v>1.41</v>
      </c>
      <c r="AJ1186" s="21">
        <v>3</v>
      </c>
      <c r="AK1186" s="21">
        <v>1.4</v>
      </c>
      <c r="AL1186" s="21">
        <v>3.1</v>
      </c>
      <c r="AO1186">
        <f t="shared" si="445"/>
        <v>-300</v>
      </c>
      <c r="AP1186">
        <f>IF(E1186&lt;F1186,G1186,H1186)</f>
        <v>24</v>
      </c>
      <c r="AQ1186">
        <f>IF(E1186&lt;F1186,H1186,G1186)</f>
        <v>10</v>
      </c>
    </row>
    <row r="1187" spans="2:43" x14ac:dyDescent="0.25">
      <c r="B1187" s="24">
        <v>43436</v>
      </c>
      <c r="C1187" s="20" t="s">
        <v>32</v>
      </c>
      <c r="D1187" s="20" t="s">
        <v>22</v>
      </c>
      <c r="E1187" s="2">
        <v>-500.00000000000011</v>
      </c>
      <c r="F1187" s="2">
        <v>375</v>
      </c>
      <c r="G1187">
        <v>43</v>
      </c>
      <c r="H1187">
        <v>16</v>
      </c>
      <c r="I1187" s="9"/>
      <c r="J1187" s="2" t="str">
        <f t="shared" si="446"/>
        <v>Seattle Seahawks</v>
      </c>
      <c r="K1187" s="2" t="str">
        <f t="shared" si="447"/>
        <v>San Francisco 49ers</v>
      </c>
      <c r="L1187" s="17">
        <f t="shared" si="448"/>
        <v>-500.00000000000011</v>
      </c>
      <c r="M1187" s="18">
        <f t="shared" si="449"/>
        <v>375</v>
      </c>
      <c r="N1187" s="4">
        <f t="shared" si="427"/>
        <v>1.22</v>
      </c>
      <c r="O1187" s="4">
        <f t="shared" si="428"/>
        <v>4.5</v>
      </c>
      <c r="P1187" s="4"/>
      <c r="Q1187" s="4"/>
      <c r="R1187" s="1">
        <f t="shared" si="429"/>
        <v>0.81967213114754101</v>
      </c>
      <c r="S1187" s="1">
        <f t="shared" si="430"/>
        <v>0.22222222222222221</v>
      </c>
      <c r="T1187" s="1">
        <f t="shared" si="431"/>
        <v>4.0209790209790097E-2</v>
      </c>
      <c r="U1187" s="1">
        <f t="shared" si="432"/>
        <v>0.2987249544626594</v>
      </c>
      <c r="V1187" s="1">
        <f t="shared" si="433"/>
        <v>0.80972495446265946</v>
      </c>
      <c r="W1187" s="1"/>
      <c r="X1187" s="17">
        <f t="shared" si="434"/>
        <v>234.98725646118768</v>
      </c>
      <c r="Y1187" s="18">
        <f t="shared" si="435"/>
        <v>3526.591123964678</v>
      </c>
      <c r="Z1187" s="2">
        <f t="shared" si="436"/>
        <v>223.2378936381283</v>
      </c>
      <c r="AA1187" s="18">
        <f t="shared" si="437"/>
        <v>3350.2615677664439</v>
      </c>
      <c r="AB1187" s="2">
        <f t="shared" si="438"/>
        <v>-447.95262296329213</v>
      </c>
      <c r="AC1187" s="2">
        <f t="shared" si="439"/>
        <v>335.02615677664437</v>
      </c>
      <c r="AD1187" s="2">
        <f t="shared" si="440"/>
        <v>223.2378936381283</v>
      </c>
      <c r="AE1187" s="2">
        <f t="shared" si="441"/>
        <v>-1000</v>
      </c>
      <c r="AF1187" s="5">
        <f t="shared" si="442"/>
        <v>0.21999999999999997</v>
      </c>
      <c r="AG1187" s="5">
        <f t="shared" si="443"/>
        <v>-1</v>
      </c>
      <c r="AH1187" s="3">
        <f t="shared" si="444"/>
        <v>201812</v>
      </c>
      <c r="AI1187" s="21">
        <v>1.22</v>
      </c>
      <c r="AJ1187" s="21">
        <v>4.5</v>
      </c>
      <c r="AK1187" s="21">
        <v>1.2</v>
      </c>
      <c r="AL1187" s="21">
        <v>4.75</v>
      </c>
      <c r="AO1187">
        <f t="shared" si="445"/>
        <v>-500</v>
      </c>
      <c r="AP1187">
        <f>IF(E1187&lt;F1187,G1187,H1187)</f>
        <v>43</v>
      </c>
      <c r="AQ1187">
        <f>IF(E1187&lt;F1187,H1187,G1187)</f>
        <v>16</v>
      </c>
    </row>
    <row r="1188" spans="2:43" x14ac:dyDescent="0.25">
      <c r="B1188" s="24">
        <v>43436</v>
      </c>
      <c r="C1188" s="20" t="s">
        <v>52</v>
      </c>
      <c r="D1188" s="20" t="s">
        <v>20</v>
      </c>
      <c r="E1188" s="2">
        <v>650</v>
      </c>
      <c r="F1188" s="2">
        <v>-999.99999999999909</v>
      </c>
      <c r="G1188">
        <v>33</v>
      </c>
      <c r="H1188">
        <v>40</v>
      </c>
      <c r="I1188" s="9"/>
      <c r="J1188" s="2" t="str">
        <f t="shared" si="446"/>
        <v>Kansas City Chiefs</v>
      </c>
      <c r="K1188" s="2" t="str">
        <f t="shared" si="447"/>
        <v>Oakland Raiders</v>
      </c>
      <c r="L1188" s="17">
        <f t="shared" si="448"/>
        <v>-999.99999999999909</v>
      </c>
      <c r="M1188" s="18">
        <f t="shared" si="449"/>
        <v>650</v>
      </c>
      <c r="N1188" s="4">
        <f t="shared" si="427"/>
        <v>1.0900000000000001</v>
      </c>
      <c r="O1188" s="4">
        <f t="shared" si="428"/>
        <v>8</v>
      </c>
      <c r="P1188" s="4"/>
      <c r="Q1188" s="4"/>
      <c r="R1188" s="1">
        <f t="shared" si="429"/>
        <v>0.9174311926605504</v>
      </c>
      <c r="S1188" s="1">
        <f t="shared" si="430"/>
        <v>0.125</v>
      </c>
      <c r="T1188" s="1">
        <f t="shared" si="431"/>
        <v>4.0704070407040605E-2</v>
      </c>
      <c r="U1188" s="1">
        <f t="shared" si="432"/>
        <v>0.3962155963302752</v>
      </c>
      <c r="V1188" s="1">
        <f t="shared" si="433"/>
        <v>0.90721559633027526</v>
      </c>
      <c r="W1188" s="1"/>
      <c r="X1188" s="17">
        <f t="shared" si="434"/>
        <v>102.27381897427846</v>
      </c>
      <c r="Y1188" s="18">
        <f t="shared" si="435"/>
        <v>6745.0731234154464</v>
      </c>
      <c r="Z1188" s="2">
        <f t="shared" si="436"/>
        <v>97.160128025564532</v>
      </c>
      <c r="AA1188" s="18">
        <f t="shared" si="437"/>
        <v>6407.8194672446734</v>
      </c>
      <c r="AB1188" s="2">
        <f t="shared" si="438"/>
        <v>-1029.2287796665753</v>
      </c>
      <c r="AC1188" s="2">
        <f t="shared" si="439"/>
        <v>640.78194672446739</v>
      </c>
      <c r="AD1188" s="2">
        <f t="shared" si="440"/>
        <v>97.160128025564532</v>
      </c>
      <c r="AE1188" s="2">
        <f t="shared" si="441"/>
        <v>-1000</v>
      </c>
      <c r="AF1188" s="5">
        <f t="shared" si="442"/>
        <v>9.000000000000008E-2</v>
      </c>
      <c r="AG1188" s="5">
        <f t="shared" si="443"/>
        <v>-1</v>
      </c>
      <c r="AH1188" s="3">
        <f t="shared" si="444"/>
        <v>201812</v>
      </c>
      <c r="AI1188" s="21">
        <v>8</v>
      </c>
      <c r="AJ1188" s="21">
        <v>1.0900000000000001</v>
      </c>
      <c r="AK1188" s="21">
        <v>7.5</v>
      </c>
      <c r="AL1188" s="21">
        <v>1.1000000000000001</v>
      </c>
      <c r="AO1188">
        <f t="shared" si="445"/>
        <v>-1000</v>
      </c>
      <c r="AP1188">
        <f>IF(E1188&lt;F1188,G1188,H1188)</f>
        <v>40</v>
      </c>
      <c r="AQ1188">
        <f>IF(E1188&lt;F1188,H1188,G1188)</f>
        <v>33</v>
      </c>
    </row>
    <row r="1189" spans="2:43" x14ac:dyDescent="0.25">
      <c r="B1189" s="24">
        <v>43436</v>
      </c>
      <c r="C1189" s="20" t="s">
        <v>41</v>
      </c>
      <c r="D1189" s="20" t="s">
        <v>42</v>
      </c>
      <c r="E1189" s="2">
        <v>-500.00000000000011</v>
      </c>
      <c r="F1189" s="2">
        <v>375</v>
      </c>
      <c r="G1189">
        <v>26</v>
      </c>
      <c r="H1189">
        <v>22</v>
      </c>
      <c r="I1189" s="9"/>
      <c r="J1189" s="2" t="str">
        <f t="shared" si="446"/>
        <v>Tennessee Titans</v>
      </c>
      <c r="K1189" s="2" t="str">
        <f t="shared" si="447"/>
        <v>New York Jets</v>
      </c>
      <c r="L1189" s="17">
        <f t="shared" si="448"/>
        <v>-500.00000000000011</v>
      </c>
      <c r="M1189" s="18">
        <f t="shared" si="449"/>
        <v>375</v>
      </c>
      <c r="N1189" s="4">
        <f t="shared" si="427"/>
        <v>1.22</v>
      </c>
      <c r="O1189" s="4">
        <f t="shared" si="428"/>
        <v>4.5</v>
      </c>
      <c r="P1189" s="4"/>
      <c r="Q1189" s="4"/>
      <c r="R1189" s="1">
        <f t="shared" si="429"/>
        <v>0.81967213114754101</v>
      </c>
      <c r="S1189" s="1">
        <f t="shared" si="430"/>
        <v>0.22222222222222221</v>
      </c>
      <c r="T1189" s="1">
        <f t="shared" si="431"/>
        <v>4.0209790209790097E-2</v>
      </c>
      <c r="U1189" s="1">
        <f t="shared" si="432"/>
        <v>0.2987249544626594</v>
      </c>
      <c r="V1189" s="1">
        <f t="shared" si="433"/>
        <v>0.80972495446265946</v>
      </c>
      <c r="W1189" s="1"/>
      <c r="X1189" s="17">
        <f t="shared" si="434"/>
        <v>234.98725646118768</v>
      </c>
      <c r="Y1189" s="18">
        <f t="shared" si="435"/>
        <v>3526.591123964678</v>
      </c>
      <c r="Z1189" s="2">
        <f t="shared" si="436"/>
        <v>223.2378936381283</v>
      </c>
      <c r="AA1189" s="18">
        <f t="shared" si="437"/>
        <v>3350.2615677664439</v>
      </c>
      <c r="AB1189" s="2">
        <f t="shared" si="438"/>
        <v>-447.95262296329213</v>
      </c>
      <c r="AC1189" s="2">
        <f t="shared" si="439"/>
        <v>335.02615677664437</v>
      </c>
      <c r="AD1189" s="2">
        <f t="shared" si="440"/>
        <v>223.2378936381283</v>
      </c>
      <c r="AE1189" s="2">
        <f t="shared" si="441"/>
        <v>-1000</v>
      </c>
      <c r="AF1189" s="5">
        <f t="shared" si="442"/>
        <v>0.21999999999999997</v>
      </c>
      <c r="AG1189" s="5">
        <f t="shared" si="443"/>
        <v>-1</v>
      </c>
      <c r="AH1189" s="3">
        <f t="shared" si="444"/>
        <v>201812</v>
      </c>
      <c r="AI1189" s="21">
        <v>1.22</v>
      </c>
      <c r="AJ1189" s="21">
        <v>4.5</v>
      </c>
      <c r="AK1189" s="21">
        <v>1.2</v>
      </c>
      <c r="AL1189" s="21">
        <v>4.75</v>
      </c>
      <c r="AO1189">
        <f t="shared" si="445"/>
        <v>-500</v>
      </c>
      <c r="AP1189">
        <f>IF(E1189&lt;F1189,G1189,H1189)</f>
        <v>26</v>
      </c>
      <c r="AQ1189">
        <f>IF(E1189&lt;F1189,H1189,G1189)</f>
        <v>22</v>
      </c>
    </row>
    <row r="1190" spans="2:43" x14ac:dyDescent="0.25">
      <c r="B1190" s="24">
        <v>43436</v>
      </c>
      <c r="C1190" s="20" t="s">
        <v>35</v>
      </c>
      <c r="D1190" s="20" t="s">
        <v>28</v>
      </c>
      <c r="E1190" s="2">
        <v>-147.05882352941177</v>
      </c>
      <c r="F1190" s="2">
        <v>125</v>
      </c>
      <c r="G1190">
        <v>16</v>
      </c>
      <c r="H1190">
        <v>26</v>
      </c>
      <c r="I1190" s="9"/>
      <c r="J1190" s="2" t="str">
        <f t="shared" si="446"/>
        <v>Atlanta Falcons</v>
      </c>
      <c r="K1190" s="2" t="str">
        <f t="shared" si="447"/>
        <v>Baltimore Ravens</v>
      </c>
      <c r="L1190" s="17">
        <f t="shared" si="448"/>
        <v>-147.05882352941177</v>
      </c>
      <c r="M1190" s="18">
        <f t="shared" si="449"/>
        <v>125</v>
      </c>
      <c r="N1190" s="4">
        <f t="shared" si="427"/>
        <v>2</v>
      </c>
      <c r="O1190" s="4">
        <f t="shared" si="428"/>
        <v>1.83</v>
      </c>
      <c r="P1190" s="4"/>
      <c r="Q1190" s="4"/>
      <c r="R1190" s="1">
        <f t="shared" si="429"/>
        <v>0.5</v>
      </c>
      <c r="S1190" s="1">
        <f t="shared" si="430"/>
        <v>0.54644808743169393</v>
      </c>
      <c r="T1190" s="1">
        <f t="shared" si="431"/>
        <v>4.4386422976501305E-2</v>
      </c>
      <c r="U1190" s="1">
        <f t="shared" si="432"/>
        <v>2.3224043715846965E-2</v>
      </c>
      <c r="V1190" s="1">
        <f t="shared" si="433"/>
        <v>0.48777595628415304</v>
      </c>
      <c r="W1190" s="1"/>
      <c r="X1190" s="17">
        <f t="shared" si="434"/>
        <v>1050.1215509225544</v>
      </c>
      <c r="Y1190" s="18">
        <f t="shared" si="435"/>
        <v>868.14064558183338</v>
      </c>
      <c r="Z1190" s="2">
        <f t="shared" si="436"/>
        <v>997.61547337642662</v>
      </c>
      <c r="AA1190" s="18">
        <f t="shared" si="437"/>
        <v>824.73361330274167</v>
      </c>
      <c r="AB1190" s="2">
        <f t="shared" si="438"/>
        <v>-100.23902261815397</v>
      </c>
      <c r="AC1190" s="2">
        <f t="shared" si="439"/>
        <v>-121.25127239514147</v>
      </c>
      <c r="AD1190" s="2">
        <f t="shared" si="440"/>
        <v>-1000</v>
      </c>
      <c r="AE1190" s="2">
        <f t="shared" si="441"/>
        <v>824.73361330274167</v>
      </c>
      <c r="AF1190" s="5">
        <f t="shared" si="442"/>
        <v>-1</v>
      </c>
      <c r="AG1190" s="5">
        <f t="shared" si="443"/>
        <v>0.83000000000000007</v>
      </c>
      <c r="AH1190" s="3">
        <f t="shared" si="444"/>
        <v>201812</v>
      </c>
      <c r="AI1190" s="21">
        <v>2</v>
      </c>
      <c r="AJ1190" s="21">
        <v>1.83</v>
      </c>
      <c r="AK1190" s="21">
        <v>1.68</v>
      </c>
      <c r="AL1190" s="21">
        <v>2.25</v>
      </c>
      <c r="AO1190">
        <f t="shared" si="445"/>
        <v>-150</v>
      </c>
      <c r="AP1190">
        <f>IF(E1190&lt;F1190,G1190,H1190)</f>
        <v>16</v>
      </c>
      <c r="AQ1190">
        <f>IF(E1190&lt;F1190,H1190,G1190)</f>
        <v>26</v>
      </c>
    </row>
    <row r="1191" spans="2:43" x14ac:dyDescent="0.25">
      <c r="B1191" s="24">
        <v>43436</v>
      </c>
      <c r="C1191" s="20" t="s">
        <v>21</v>
      </c>
      <c r="D1191" s="20" t="s">
        <v>38</v>
      </c>
      <c r="E1191" s="2">
        <v>179.99999999999997</v>
      </c>
      <c r="F1191" s="2">
        <v>-222.22222222222226</v>
      </c>
      <c r="G1191">
        <v>10</v>
      </c>
      <c r="H1191">
        <v>24</v>
      </c>
      <c r="I1191" s="9"/>
      <c r="J1191" s="2" t="str">
        <f t="shared" si="446"/>
        <v>Denver Broncos</v>
      </c>
      <c r="K1191" s="2" t="str">
        <f t="shared" si="447"/>
        <v>Cincinnati Bengals</v>
      </c>
      <c r="L1191" s="17">
        <f t="shared" si="448"/>
        <v>-222.22222222222226</v>
      </c>
      <c r="M1191" s="18">
        <f t="shared" si="449"/>
        <v>179.99999999999997</v>
      </c>
      <c r="N1191" s="4">
        <f t="shared" si="427"/>
        <v>1.5</v>
      </c>
      <c r="O1191" s="4">
        <f t="shared" si="428"/>
        <v>2.7</v>
      </c>
      <c r="P1191" s="4"/>
      <c r="Q1191" s="4"/>
      <c r="R1191" s="1">
        <f t="shared" si="429"/>
        <v>0.66666666666666663</v>
      </c>
      <c r="S1191" s="1">
        <f t="shared" si="430"/>
        <v>0.37037037037037035</v>
      </c>
      <c r="T1191" s="1">
        <f t="shared" si="431"/>
        <v>3.5714285714285587E-2</v>
      </c>
      <c r="U1191" s="1">
        <f t="shared" si="432"/>
        <v>0.14814814814814814</v>
      </c>
      <c r="V1191" s="1">
        <f t="shared" si="433"/>
        <v>0.65914814814814815</v>
      </c>
      <c r="W1191" s="1"/>
      <c r="X1191" s="17">
        <f t="shared" si="434"/>
        <v>517.10962521773342</v>
      </c>
      <c r="Y1191" s="18">
        <f t="shared" si="435"/>
        <v>1734.0124117028765</v>
      </c>
      <c r="Z1191" s="2">
        <f t="shared" si="436"/>
        <v>491.25414395684675</v>
      </c>
      <c r="AA1191" s="18">
        <f t="shared" si="437"/>
        <v>1647.3117911177326</v>
      </c>
      <c r="AB1191" s="2">
        <f t="shared" si="438"/>
        <v>-203.56062382403903</v>
      </c>
      <c r="AC1191" s="2">
        <f t="shared" si="439"/>
        <v>164.73117911177326</v>
      </c>
      <c r="AD1191" s="2">
        <f t="shared" si="440"/>
        <v>491.25414395684675</v>
      </c>
      <c r="AE1191" s="2">
        <f t="shared" si="441"/>
        <v>-1000</v>
      </c>
      <c r="AF1191" s="5">
        <f t="shared" si="442"/>
        <v>0.5</v>
      </c>
      <c r="AG1191" s="5">
        <f t="shared" si="443"/>
        <v>-1</v>
      </c>
      <c r="AH1191" s="3">
        <f t="shared" si="444"/>
        <v>201812</v>
      </c>
      <c r="AI1191" s="21">
        <v>2.7</v>
      </c>
      <c r="AJ1191" s="21">
        <v>1.5</v>
      </c>
      <c r="AK1191" s="21">
        <v>2.8</v>
      </c>
      <c r="AL1191" s="21">
        <v>1.45</v>
      </c>
      <c r="AO1191">
        <f t="shared" si="445"/>
        <v>-300</v>
      </c>
      <c r="AP1191">
        <f>IF(E1191&lt;F1191,G1191,H1191)</f>
        <v>24</v>
      </c>
      <c r="AQ1191">
        <f>IF(E1191&lt;F1191,H1191,G1191)</f>
        <v>10</v>
      </c>
    </row>
    <row r="1192" spans="2:43" x14ac:dyDescent="0.25">
      <c r="B1192" s="24">
        <v>43436</v>
      </c>
      <c r="C1192" s="20" t="s">
        <v>34</v>
      </c>
      <c r="D1192" s="20" t="s">
        <v>47</v>
      </c>
      <c r="E1192" s="2">
        <v>400</v>
      </c>
      <c r="F1192" s="2">
        <v>-526.31578947368439</v>
      </c>
      <c r="G1192">
        <v>16</v>
      </c>
      <c r="H1192">
        <v>30</v>
      </c>
      <c r="I1192" s="9"/>
      <c r="J1192" s="2" t="str">
        <f t="shared" si="446"/>
        <v>Los Angeles Rams</v>
      </c>
      <c r="K1192" s="2" t="str">
        <f t="shared" si="447"/>
        <v>Detroit Lions</v>
      </c>
      <c r="L1192" s="17">
        <f t="shared" si="448"/>
        <v>-526.31578947368439</v>
      </c>
      <c r="M1192" s="18">
        <f t="shared" si="449"/>
        <v>400</v>
      </c>
      <c r="N1192" s="4">
        <f t="shared" si="427"/>
        <v>1.2</v>
      </c>
      <c r="O1192" s="4">
        <f t="shared" si="428"/>
        <v>4.75</v>
      </c>
      <c r="P1192" s="4"/>
      <c r="Q1192" s="4"/>
      <c r="R1192" s="1">
        <f t="shared" si="429"/>
        <v>0.83333333333333337</v>
      </c>
      <c r="S1192" s="1">
        <f t="shared" si="430"/>
        <v>0.21052631578947367</v>
      </c>
      <c r="T1192" s="1">
        <f t="shared" si="431"/>
        <v>4.2016806722689037E-2</v>
      </c>
      <c r="U1192" s="1">
        <f t="shared" si="432"/>
        <v>0.31140350877192985</v>
      </c>
      <c r="V1192" s="1">
        <f t="shared" si="433"/>
        <v>0.82240350877192991</v>
      </c>
      <c r="W1192" s="1"/>
      <c r="X1192" s="17">
        <f t="shared" si="434"/>
        <v>215.94811954689931</v>
      </c>
      <c r="Y1192" s="18">
        <f t="shared" si="435"/>
        <v>3787.1793685900598</v>
      </c>
      <c r="Z1192" s="2">
        <f t="shared" si="436"/>
        <v>205.15071356955434</v>
      </c>
      <c r="AA1192" s="18">
        <f t="shared" si="437"/>
        <v>3597.8204001605568</v>
      </c>
      <c r="AB1192" s="2">
        <f t="shared" si="438"/>
        <v>-487.44651315139578</v>
      </c>
      <c r="AC1192" s="2">
        <f t="shared" si="439"/>
        <v>359.7820400160557</v>
      </c>
      <c r="AD1192" s="2">
        <f t="shared" si="440"/>
        <v>205.15071356955434</v>
      </c>
      <c r="AE1192" s="2">
        <f t="shared" si="441"/>
        <v>-1000</v>
      </c>
      <c r="AF1192" s="5">
        <f t="shared" si="442"/>
        <v>0.19999999999999996</v>
      </c>
      <c r="AG1192" s="5">
        <f t="shared" si="443"/>
        <v>-1</v>
      </c>
      <c r="AH1192" s="3">
        <f t="shared" si="444"/>
        <v>201812</v>
      </c>
      <c r="AI1192" s="21">
        <v>4.75</v>
      </c>
      <c r="AJ1192" s="21">
        <v>1.2</v>
      </c>
      <c r="AK1192" s="21">
        <v>5</v>
      </c>
      <c r="AL1192" s="21">
        <v>1.19</v>
      </c>
      <c r="AO1192">
        <f t="shared" si="445"/>
        <v>-600</v>
      </c>
      <c r="AP1192">
        <f>IF(E1192&lt;F1192,G1192,H1192)</f>
        <v>30</v>
      </c>
      <c r="AQ1192">
        <f>IF(E1192&lt;F1192,H1192,G1192)</f>
        <v>16</v>
      </c>
    </row>
    <row r="1193" spans="2:43" x14ac:dyDescent="0.25">
      <c r="B1193" s="24">
        <v>43436</v>
      </c>
      <c r="C1193" s="20" t="s">
        <v>33</v>
      </c>
      <c r="D1193" s="20" t="s">
        <v>48</v>
      </c>
      <c r="E1193" s="2">
        <v>-909.09090909090833</v>
      </c>
      <c r="F1193" s="2">
        <v>575</v>
      </c>
      <c r="G1193">
        <v>17</v>
      </c>
      <c r="H1193">
        <v>20</v>
      </c>
      <c r="I1193" s="9"/>
      <c r="J1193" s="2" t="str">
        <f t="shared" si="446"/>
        <v>Green Bay Packers</v>
      </c>
      <c r="K1193" s="2" t="str">
        <f t="shared" si="447"/>
        <v>Arizona Cardinals</v>
      </c>
      <c r="L1193" s="17">
        <f t="shared" si="448"/>
        <v>-909.09090909090833</v>
      </c>
      <c r="M1193" s="18">
        <f t="shared" si="449"/>
        <v>575</v>
      </c>
      <c r="N1193" s="4">
        <f t="shared" si="427"/>
        <v>1.1100000000000001</v>
      </c>
      <c r="O1193" s="4">
        <f t="shared" si="428"/>
        <v>7</v>
      </c>
      <c r="P1193" s="4"/>
      <c r="Q1193" s="4"/>
      <c r="R1193" s="1">
        <f t="shared" si="429"/>
        <v>0.9009009009009008</v>
      </c>
      <c r="S1193" s="1">
        <f t="shared" si="430"/>
        <v>0.14285714285714285</v>
      </c>
      <c r="T1193" s="1">
        <f t="shared" si="431"/>
        <v>4.1923551171393236E-2</v>
      </c>
      <c r="U1193" s="1">
        <f t="shared" si="432"/>
        <v>0.379021879021879</v>
      </c>
      <c r="V1193" s="1">
        <f t="shared" si="433"/>
        <v>0.89002187902187901</v>
      </c>
      <c r="W1193" s="1"/>
      <c r="X1193" s="17">
        <f t="shared" si="434"/>
        <v>123.56788475692903</v>
      </c>
      <c r="Y1193" s="18">
        <f t="shared" si="435"/>
        <v>5887.3281029596874</v>
      </c>
      <c r="Z1193" s="2">
        <f t="shared" si="436"/>
        <v>117.38949051908257</v>
      </c>
      <c r="AA1193" s="18">
        <f t="shared" si="437"/>
        <v>5592.9616978117028</v>
      </c>
      <c r="AB1193" s="2">
        <f t="shared" si="438"/>
        <v>-851.86501413211454</v>
      </c>
      <c r="AC1193" s="2">
        <f t="shared" si="439"/>
        <v>559.29616978117031</v>
      </c>
      <c r="AD1193" s="2">
        <f t="shared" si="440"/>
        <v>-1000</v>
      </c>
      <c r="AE1193" s="2">
        <f t="shared" si="441"/>
        <v>5592.9616978117028</v>
      </c>
      <c r="AF1193" s="5">
        <f t="shared" si="442"/>
        <v>-1</v>
      </c>
      <c r="AG1193" s="5">
        <f t="shared" si="443"/>
        <v>6</v>
      </c>
      <c r="AH1193" s="3">
        <f t="shared" si="444"/>
        <v>201812</v>
      </c>
      <c r="AI1193" s="21">
        <v>1.1100000000000001</v>
      </c>
      <c r="AJ1193" s="21">
        <v>7</v>
      </c>
      <c r="AK1193" s="21">
        <v>1.1100000000000001</v>
      </c>
      <c r="AL1193" s="21">
        <v>6.75</v>
      </c>
      <c r="AO1193">
        <f t="shared" si="445"/>
        <v>-1000</v>
      </c>
      <c r="AP1193">
        <f>IF(E1193&lt;F1193,G1193,H1193)</f>
        <v>17</v>
      </c>
      <c r="AQ1193">
        <f>IF(E1193&lt;F1193,H1193,G1193)</f>
        <v>20</v>
      </c>
    </row>
    <row r="1194" spans="2:43" x14ac:dyDescent="0.25">
      <c r="B1194" s="24">
        <v>43436</v>
      </c>
      <c r="C1194" s="20" t="s">
        <v>40</v>
      </c>
      <c r="D1194" s="20" t="s">
        <v>46</v>
      </c>
      <c r="E1194" s="2">
        <v>-263.1578947368422</v>
      </c>
      <c r="F1194" s="2">
        <v>215</v>
      </c>
      <c r="G1194">
        <v>29</v>
      </c>
      <c r="H1194">
        <v>13</v>
      </c>
      <c r="I1194" s="9"/>
      <c r="J1194" s="2" t="str">
        <f t="shared" si="446"/>
        <v>Houston Texans</v>
      </c>
      <c r="K1194" s="2" t="str">
        <f t="shared" si="447"/>
        <v>Cleveland Browns</v>
      </c>
      <c r="L1194" s="17">
        <f t="shared" si="448"/>
        <v>-263.1578947368422</v>
      </c>
      <c r="M1194" s="18">
        <f t="shared" si="449"/>
        <v>215</v>
      </c>
      <c r="N1194" s="4">
        <f t="shared" si="427"/>
        <v>1.38</v>
      </c>
      <c r="O1194" s="4">
        <f t="shared" si="428"/>
        <v>3.15</v>
      </c>
      <c r="P1194" s="4"/>
      <c r="Q1194" s="4"/>
      <c r="R1194" s="1">
        <f t="shared" si="429"/>
        <v>0.7246376811594204</v>
      </c>
      <c r="S1194" s="1">
        <f t="shared" si="430"/>
        <v>0.31746031746031744</v>
      </c>
      <c r="T1194" s="1">
        <f t="shared" si="431"/>
        <v>4.039735099337749E-2</v>
      </c>
      <c r="U1194" s="1">
        <f t="shared" si="432"/>
        <v>0.20358868184955148</v>
      </c>
      <c r="V1194" s="1">
        <f t="shared" si="433"/>
        <v>0.71458868184955149</v>
      </c>
      <c r="W1194" s="1"/>
      <c r="X1194" s="17">
        <f t="shared" si="434"/>
        <v>399.40643533805462</v>
      </c>
      <c r="Y1194" s="18">
        <f t="shared" si="435"/>
        <v>2205.1924375584526</v>
      </c>
      <c r="Z1194" s="2">
        <f t="shared" si="436"/>
        <v>379.43611357115185</v>
      </c>
      <c r="AA1194" s="18">
        <f t="shared" si="437"/>
        <v>2094.93281568053</v>
      </c>
      <c r="AB1194" s="2">
        <f t="shared" si="438"/>
        <v>-263.54897813712716</v>
      </c>
      <c r="AC1194" s="2">
        <f t="shared" si="439"/>
        <v>209.49328156805299</v>
      </c>
      <c r="AD1194" s="2">
        <f t="shared" si="440"/>
        <v>379.43611357115185</v>
      </c>
      <c r="AE1194" s="2">
        <f t="shared" si="441"/>
        <v>-1000</v>
      </c>
      <c r="AF1194" s="5">
        <f t="shared" si="442"/>
        <v>0.37999999999999989</v>
      </c>
      <c r="AG1194" s="5">
        <f t="shared" si="443"/>
        <v>-1</v>
      </c>
      <c r="AH1194" s="3">
        <f t="shared" si="444"/>
        <v>201812</v>
      </c>
      <c r="AI1194" s="21">
        <v>1.38</v>
      </c>
      <c r="AJ1194" s="21">
        <v>3.15</v>
      </c>
      <c r="AK1194" s="21">
        <v>1.38</v>
      </c>
      <c r="AL1194" s="21">
        <v>3.15</v>
      </c>
      <c r="AO1194">
        <f t="shared" si="445"/>
        <v>-300</v>
      </c>
      <c r="AP1194">
        <f>IF(E1194&lt;F1194,G1194,H1194)</f>
        <v>29</v>
      </c>
      <c r="AQ1194">
        <f>IF(E1194&lt;F1194,H1194,G1194)</f>
        <v>13</v>
      </c>
    </row>
    <row r="1195" spans="2:43" x14ac:dyDescent="0.25">
      <c r="B1195" s="24">
        <v>43436</v>
      </c>
      <c r="C1195" s="20" t="s">
        <v>26</v>
      </c>
      <c r="D1195" s="20" t="s">
        <v>39</v>
      </c>
      <c r="E1195" s="2">
        <v>179.99999999999997</v>
      </c>
      <c r="F1195" s="2">
        <v>-222.22222222222226</v>
      </c>
      <c r="G1195">
        <v>6</v>
      </c>
      <c r="H1195">
        <v>0</v>
      </c>
      <c r="I1195" s="9"/>
      <c r="J1195" s="2" t="str">
        <f t="shared" si="446"/>
        <v>Indianapolis Colts</v>
      </c>
      <c r="K1195" s="2" t="str">
        <f t="shared" si="447"/>
        <v>Jacksonville Jaguars</v>
      </c>
      <c r="L1195" s="17">
        <f t="shared" si="448"/>
        <v>-222.22222222222226</v>
      </c>
      <c r="M1195" s="18">
        <f t="shared" si="449"/>
        <v>179.99999999999997</v>
      </c>
      <c r="N1195" s="4">
        <f t="shared" si="427"/>
        <v>1.55</v>
      </c>
      <c r="O1195" s="4">
        <f t="shared" si="428"/>
        <v>2.6</v>
      </c>
      <c r="P1195" s="4"/>
      <c r="Q1195" s="4"/>
      <c r="R1195" s="1">
        <f t="shared" si="429"/>
        <v>0.64516129032258063</v>
      </c>
      <c r="S1195" s="1">
        <f t="shared" si="430"/>
        <v>0.38461538461538458</v>
      </c>
      <c r="T1195" s="1">
        <f t="shared" si="431"/>
        <v>2.8915662650602414E-2</v>
      </c>
      <c r="U1195" s="1">
        <f t="shared" si="432"/>
        <v>0.13027295285359802</v>
      </c>
      <c r="V1195" s="1">
        <f t="shared" si="433"/>
        <v>0.64127295285359809</v>
      </c>
      <c r="W1195" s="1"/>
      <c r="X1195" s="17">
        <f t="shared" si="434"/>
        <v>559.39837404665798</v>
      </c>
      <c r="Y1195" s="18">
        <f t="shared" si="435"/>
        <v>1609.5378726032154</v>
      </c>
      <c r="Z1195" s="2">
        <f t="shared" si="436"/>
        <v>531.42845534432502</v>
      </c>
      <c r="AA1195" s="18">
        <f t="shared" si="437"/>
        <v>1529.0609789730545</v>
      </c>
      <c r="AB1195" s="2">
        <f t="shared" si="438"/>
        <v>-188.17208411470486</v>
      </c>
      <c r="AC1195" s="2">
        <f t="shared" si="439"/>
        <v>152.90609789730544</v>
      </c>
      <c r="AD1195" s="2">
        <f t="shared" si="440"/>
        <v>-1000</v>
      </c>
      <c r="AE1195" s="2">
        <f t="shared" si="441"/>
        <v>1529.0609789730545</v>
      </c>
      <c r="AF1195" s="5">
        <f t="shared" si="442"/>
        <v>-1</v>
      </c>
      <c r="AG1195" s="5">
        <f t="shared" si="443"/>
        <v>1.6</v>
      </c>
      <c r="AH1195" s="3">
        <f t="shared" si="444"/>
        <v>201812</v>
      </c>
      <c r="AI1195" s="21">
        <v>2.6</v>
      </c>
      <c r="AJ1195" s="21">
        <v>1.55</v>
      </c>
      <c r="AK1195" s="21">
        <v>2.8</v>
      </c>
      <c r="AL1195" s="21">
        <v>1.45</v>
      </c>
      <c r="AO1195">
        <f t="shared" si="445"/>
        <v>-300</v>
      </c>
      <c r="AP1195">
        <f>IF(E1195&lt;F1195,G1195,H1195)</f>
        <v>0</v>
      </c>
      <c r="AQ1195">
        <f>IF(E1195&lt;F1195,H1195,G1195)</f>
        <v>6</v>
      </c>
    </row>
    <row r="1196" spans="2:43" x14ac:dyDescent="0.25">
      <c r="B1196" s="24">
        <v>43436</v>
      </c>
      <c r="C1196" s="20" t="s">
        <v>30</v>
      </c>
      <c r="D1196" s="20" t="s">
        <v>24</v>
      </c>
      <c r="E1196" s="2">
        <v>-200</v>
      </c>
      <c r="F1196" s="2">
        <v>170.00000000000003</v>
      </c>
      <c r="G1196">
        <v>21</v>
      </c>
      <c r="H1196">
        <v>17</v>
      </c>
      <c r="I1196" s="9"/>
      <c r="J1196" s="2" t="str">
        <f t="shared" si="446"/>
        <v>Miami Dolphins</v>
      </c>
      <c r="K1196" s="2" t="str">
        <f t="shared" si="447"/>
        <v>Buffalo Bills</v>
      </c>
      <c r="L1196" s="17">
        <f t="shared" si="448"/>
        <v>-200</v>
      </c>
      <c r="M1196" s="18">
        <f t="shared" si="449"/>
        <v>170.00000000000003</v>
      </c>
      <c r="N1196" s="4">
        <f t="shared" si="427"/>
        <v>1.42</v>
      </c>
      <c r="O1196" s="4">
        <f t="shared" si="428"/>
        <v>2.95</v>
      </c>
      <c r="P1196" s="4"/>
      <c r="Q1196" s="4"/>
      <c r="R1196" s="1">
        <f t="shared" si="429"/>
        <v>0.70422535211267612</v>
      </c>
      <c r="S1196" s="1">
        <f t="shared" si="430"/>
        <v>0.33898305084745761</v>
      </c>
      <c r="T1196" s="1">
        <f t="shared" si="431"/>
        <v>4.1418764302059485E-2</v>
      </c>
      <c r="U1196" s="1">
        <f t="shared" si="432"/>
        <v>0.18262115063260925</v>
      </c>
      <c r="V1196" s="1">
        <f t="shared" si="433"/>
        <v>0.69362115063260932</v>
      </c>
      <c r="W1196" s="1"/>
      <c r="X1196" s="17">
        <f t="shared" si="434"/>
        <v>441.70920838841397</v>
      </c>
      <c r="Y1196" s="18">
        <f t="shared" si="435"/>
        <v>2009.6149174189422</v>
      </c>
      <c r="Z1196" s="2">
        <f t="shared" si="436"/>
        <v>419.62374796899326</v>
      </c>
      <c r="AA1196" s="18">
        <f t="shared" si="437"/>
        <v>1909.134171547995</v>
      </c>
      <c r="AB1196" s="2">
        <f t="shared" si="438"/>
        <v>-238.30872414634925</v>
      </c>
      <c r="AC1196" s="2">
        <f t="shared" si="439"/>
        <v>190.9134171547995</v>
      </c>
      <c r="AD1196" s="2">
        <f t="shared" si="440"/>
        <v>419.62374796899326</v>
      </c>
      <c r="AE1196" s="2">
        <f t="shared" si="441"/>
        <v>-1000</v>
      </c>
      <c r="AF1196" s="5">
        <f t="shared" si="442"/>
        <v>0.41999999999999993</v>
      </c>
      <c r="AG1196" s="5">
        <f t="shared" si="443"/>
        <v>-1</v>
      </c>
      <c r="AH1196" s="3">
        <f t="shared" si="444"/>
        <v>201812</v>
      </c>
      <c r="AI1196" s="21">
        <v>1.42</v>
      </c>
      <c r="AJ1196" s="21">
        <v>2.95</v>
      </c>
      <c r="AK1196" s="21">
        <v>1.5</v>
      </c>
      <c r="AL1196" s="21">
        <v>2.7</v>
      </c>
      <c r="AO1196">
        <f t="shared" si="445"/>
        <v>-200</v>
      </c>
      <c r="AP1196">
        <f>IF(E1196&lt;F1196,G1196,H1196)</f>
        <v>21</v>
      </c>
      <c r="AQ1196">
        <f>IF(E1196&lt;F1196,H1196,G1196)</f>
        <v>17</v>
      </c>
    </row>
    <row r="1197" spans="2:43" x14ac:dyDescent="0.25">
      <c r="B1197" s="24">
        <v>43436</v>
      </c>
      <c r="C1197" s="20" t="s">
        <v>25</v>
      </c>
      <c r="D1197" s="20" t="s">
        <v>37</v>
      </c>
      <c r="E1197" s="2">
        <v>165</v>
      </c>
      <c r="F1197" s="2">
        <v>-185.18518518518516</v>
      </c>
      <c r="G1197">
        <v>30</v>
      </c>
      <c r="H1197">
        <v>27</v>
      </c>
      <c r="I1197" s="9"/>
      <c r="J1197" s="2" t="str">
        <f t="shared" si="446"/>
        <v>Chicago Bears</v>
      </c>
      <c r="K1197" s="2" t="str">
        <f t="shared" si="447"/>
        <v>New York Giants</v>
      </c>
      <c r="L1197" s="17">
        <f t="shared" si="448"/>
        <v>-185.18518518518516</v>
      </c>
      <c r="M1197" s="18">
        <f t="shared" si="449"/>
        <v>165</v>
      </c>
      <c r="N1197" s="4">
        <f t="shared" si="427"/>
        <v>1.52</v>
      </c>
      <c r="O1197" s="4">
        <f t="shared" si="428"/>
        <v>2.67</v>
      </c>
      <c r="P1197" s="4"/>
      <c r="Q1197" s="4"/>
      <c r="R1197" s="1">
        <f t="shared" si="429"/>
        <v>0.65789473684210531</v>
      </c>
      <c r="S1197" s="1">
        <f t="shared" si="430"/>
        <v>0.37453183520599254</v>
      </c>
      <c r="T1197" s="1">
        <f t="shared" si="431"/>
        <v>3.1408114558472477E-2</v>
      </c>
      <c r="U1197" s="1">
        <f t="shared" si="432"/>
        <v>0.14168145081805639</v>
      </c>
      <c r="V1197" s="1">
        <f t="shared" si="433"/>
        <v>0.6526814508180564</v>
      </c>
      <c r="W1197" s="1"/>
      <c r="X1197" s="17">
        <f t="shared" si="434"/>
        <v>532.14098354813416</v>
      </c>
      <c r="Y1197" s="18">
        <f t="shared" si="435"/>
        <v>1687.6788921698521</v>
      </c>
      <c r="Z1197" s="2">
        <f t="shared" si="436"/>
        <v>505.53393437072742</v>
      </c>
      <c r="AA1197" s="18">
        <f t="shared" si="437"/>
        <v>1603.2949475613595</v>
      </c>
      <c r="AB1197" s="2">
        <f t="shared" si="438"/>
        <v>-197.81065760595641</v>
      </c>
      <c r="AC1197" s="2">
        <f t="shared" si="439"/>
        <v>160.32949475613594</v>
      </c>
      <c r="AD1197" s="2">
        <f t="shared" si="440"/>
        <v>-1000</v>
      </c>
      <c r="AE1197" s="2">
        <f t="shared" si="441"/>
        <v>1603.2949475613595</v>
      </c>
      <c r="AF1197" s="5">
        <f t="shared" si="442"/>
        <v>-1</v>
      </c>
      <c r="AG1197" s="5">
        <f t="shared" si="443"/>
        <v>1.67</v>
      </c>
      <c r="AH1197" s="3">
        <f t="shared" si="444"/>
        <v>201812</v>
      </c>
      <c r="AI1197" s="21">
        <v>2.67</v>
      </c>
      <c r="AJ1197" s="21">
        <v>1.52</v>
      </c>
      <c r="AK1197" s="21">
        <v>2.65</v>
      </c>
      <c r="AL1197" s="21">
        <v>1.54</v>
      </c>
      <c r="AO1197">
        <f t="shared" si="445"/>
        <v>-190</v>
      </c>
      <c r="AP1197">
        <f>IF(E1197&lt;F1197,G1197,H1197)</f>
        <v>27</v>
      </c>
      <c r="AQ1197">
        <f>IF(E1197&lt;F1197,H1197,G1197)</f>
        <v>30</v>
      </c>
    </row>
    <row r="1198" spans="2:43" x14ac:dyDescent="0.25">
      <c r="B1198" s="24">
        <v>43436</v>
      </c>
      <c r="C1198" s="20" t="s">
        <v>27</v>
      </c>
      <c r="D1198" s="20" t="s">
        <v>44</v>
      </c>
      <c r="E1198" s="2">
        <v>167</v>
      </c>
      <c r="F1198" s="2">
        <v>-192.30769230769229</v>
      </c>
      <c r="G1198">
        <v>24</v>
      </c>
      <c r="H1198">
        <v>17</v>
      </c>
      <c r="I1198" s="9"/>
      <c r="J1198" s="2" t="str">
        <f t="shared" si="446"/>
        <v>Carolina Panthers</v>
      </c>
      <c r="K1198" s="2" t="str">
        <f t="shared" si="447"/>
        <v>Tampa Bay Buccaneers</v>
      </c>
      <c r="L1198" s="17">
        <f t="shared" si="448"/>
        <v>-192.30769230769229</v>
      </c>
      <c r="M1198" s="18">
        <f t="shared" si="449"/>
        <v>167</v>
      </c>
      <c r="N1198" s="4">
        <f t="shared" si="427"/>
        <v>1.52</v>
      </c>
      <c r="O1198" s="4">
        <f t="shared" si="428"/>
        <v>2.67</v>
      </c>
      <c r="P1198" s="4"/>
      <c r="Q1198" s="4"/>
      <c r="R1198" s="1">
        <f t="shared" si="429"/>
        <v>0.65789473684210531</v>
      </c>
      <c r="S1198" s="1">
        <f t="shared" si="430"/>
        <v>0.37453183520599254</v>
      </c>
      <c r="T1198" s="1">
        <f t="shared" si="431"/>
        <v>3.1408114558472477E-2</v>
      </c>
      <c r="U1198" s="1">
        <f t="shared" si="432"/>
        <v>0.14168145081805639</v>
      </c>
      <c r="V1198" s="1">
        <f t="shared" si="433"/>
        <v>0.6526814508180564</v>
      </c>
      <c r="W1198" s="1"/>
      <c r="X1198" s="17">
        <f t="shared" si="434"/>
        <v>532.14098354813416</v>
      </c>
      <c r="Y1198" s="18">
        <f t="shared" si="435"/>
        <v>1687.6788921698521</v>
      </c>
      <c r="Z1198" s="2">
        <f t="shared" si="436"/>
        <v>505.53393437072742</v>
      </c>
      <c r="AA1198" s="18">
        <f t="shared" si="437"/>
        <v>1603.2949475613595</v>
      </c>
      <c r="AB1198" s="2">
        <f t="shared" si="438"/>
        <v>-197.81065760595641</v>
      </c>
      <c r="AC1198" s="2">
        <f t="shared" si="439"/>
        <v>160.32949475613594</v>
      </c>
      <c r="AD1198" s="2">
        <f t="shared" si="440"/>
        <v>-1000</v>
      </c>
      <c r="AE1198" s="2">
        <f t="shared" si="441"/>
        <v>1603.2949475613595</v>
      </c>
      <c r="AF1198" s="5">
        <f t="shared" si="442"/>
        <v>-1</v>
      </c>
      <c r="AG1198" s="5">
        <f t="shared" si="443"/>
        <v>1.67</v>
      </c>
      <c r="AH1198" s="3">
        <f t="shared" si="444"/>
        <v>201812</v>
      </c>
      <c r="AI1198" s="21">
        <v>2.67</v>
      </c>
      <c r="AJ1198" s="21">
        <v>1.52</v>
      </c>
      <c r="AK1198" s="21">
        <v>2.67</v>
      </c>
      <c r="AL1198" s="21">
        <v>1.52</v>
      </c>
      <c r="AO1198">
        <f t="shared" si="445"/>
        <v>-200</v>
      </c>
      <c r="AP1198">
        <f>IF(E1198&lt;F1198,G1198,H1198)</f>
        <v>17</v>
      </c>
      <c r="AQ1198">
        <f>IF(E1198&lt;F1198,H1198,G1198)</f>
        <v>24</v>
      </c>
    </row>
    <row r="1199" spans="2:43" x14ac:dyDescent="0.25">
      <c r="B1199" s="24">
        <v>43433</v>
      </c>
      <c r="C1199" s="20" t="s">
        <v>23</v>
      </c>
      <c r="D1199" s="20" t="s">
        <v>43</v>
      </c>
      <c r="E1199" s="2">
        <v>275</v>
      </c>
      <c r="F1199" s="2">
        <v>-357.14285714285711</v>
      </c>
      <c r="G1199">
        <v>13</v>
      </c>
      <c r="H1199">
        <v>10</v>
      </c>
      <c r="I1199" s="9"/>
      <c r="J1199" s="2" t="str">
        <f t="shared" si="446"/>
        <v>New Orleans Saints</v>
      </c>
      <c r="K1199" s="2" t="str">
        <f t="shared" si="447"/>
        <v>Dallas Cowboys</v>
      </c>
      <c r="L1199" s="17">
        <f t="shared" si="448"/>
        <v>-357.14285714285711</v>
      </c>
      <c r="M1199" s="18">
        <f t="shared" si="449"/>
        <v>275</v>
      </c>
      <c r="N1199" s="4">
        <f t="shared" si="427"/>
        <v>1.29</v>
      </c>
      <c r="O1199" s="4">
        <f t="shared" si="428"/>
        <v>3.7</v>
      </c>
      <c r="P1199" s="4"/>
      <c r="Q1199" s="4"/>
      <c r="R1199" s="1">
        <f t="shared" si="429"/>
        <v>0.77519379844961234</v>
      </c>
      <c r="S1199" s="1">
        <f t="shared" si="430"/>
        <v>0.27027027027027023</v>
      </c>
      <c r="T1199" s="1">
        <f t="shared" si="431"/>
        <v>4.3486973947895691E-2</v>
      </c>
      <c r="U1199" s="1">
        <f t="shared" si="432"/>
        <v>0.25246176408967103</v>
      </c>
      <c r="V1199" s="1">
        <f t="shared" si="433"/>
        <v>0.76346176408967104</v>
      </c>
      <c r="W1199" s="1"/>
      <c r="X1199" s="17">
        <f t="shared" si="434"/>
        <v>309.82329048576543</v>
      </c>
      <c r="Y1199" s="18">
        <f t="shared" si="435"/>
        <v>2773.304285017382</v>
      </c>
      <c r="Z1199" s="2">
        <f t="shared" si="436"/>
        <v>294.33212596147712</v>
      </c>
      <c r="AA1199" s="18">
        <f t="shared" si="437"/>
        <v>2634.6390707665128</v>
      </c>
      <c r="AB1199" s="2">
        <f t="shared" si="438"/>
        <v>-339.75224305989701</v>
      </c>
      <c r="AC1199" s="2">
        <f t="shared" si="439"/>
        <v>263.46390707665125</v>
      </c>
      <c r="AD1199" s="2">
        <f t="shared" si="440"/>
        <v>-1000</v>
      </c>
      <c r="AE1199" s="2">
        <f t="shared" si="441"/>
        <v>2634.6390707665128</v>
      </c>
      <c r="AF1199" s="5">
        <f t="shared" si="442"/>
        <v>-1</v>
      </c>
      <c r="AG1199" s="5">
        <f t="shared" si="443"/>
        <v>2.7</v>
      </c>
      <c r="AH1199" s="3">
        <f t="shared" si="444"/>
        <v>201811</v>
      </c>
      <c r="AI1199" s="21">
        <v>3.7</v>
      </c>
      <c r="AJ1199" s="21">
        <v>1.29</v>
      </c>
      <c r="AK1199" s="21">
        <v>3.75</v>
      </c>
      <c r="AL1199" s="21">
        <v>1.28</v>
      </c>
      <c r="AO1199">
        <f t="shared" si="445"/>
        <v>-400</v>
      </c>
      <c r="AP1199">
        <f>IF(E1199&lt;F1199,G1199,H1199)</f>
        <v>10</v>
      </c>
      <c r="AQ1199">
        <f>IF(E1199&lt;F1199,H1199,G1199)</f>
        <v>13</v>
      </c>
    </row>
    <row r="1200" spans="2:43" x14ac:dyDescent="0.25">
      <c r="B1200" s="24">
        <v>43430</v>
      </c>
      <c r="C1200" s="20" t="s">
        <v>40</v>
      </c>
      <c r="D1200" s="20" t="s">
        <v>41</v>
      </c>
      <c r="E1200" s="2">
        <v>-200</v>
      </c>
      <c r="F1200" s="2">
        <v>170.00000000000003</v>
      </c>
      <c r="G1200">
        <v>34</v>
      </c>
      <c r="H1200">
        <v>17</v>
      </c>
      <c r="I1200" s="9"/>
      <c r="J1200" s="2" t="str">
        <f t="shared" si="446"/>
        <v>Houston Texans</v>
      </c>
      <c r="K1200" s="2" t="str">
        <f t="shared" si="447"/>
        <v>Tennessee Titans</v>
      </c>
      <c r="L1200" s="17">
        <f t="shared" si="448"/>
        <v>-200</v>
      </c>
      <c r="M1200" s="18">
        <f t="shared" si="449"/>
        <v>170.00000000000003</v>
      </c>
      <c r="N1200" s="4">
        <f t="shared" si="427"/>
        <v>1.37</v>
      </c>
      <c r="O1200" s="4">
        <f t="shared" si="428"/>
        <v>3.2</v>
      </c>
      <c r="P1200" s="4"/>
      <c r="Q1200" s="4"/>
      <c r="R1200" s="1">
        <f t="shared" si="429"/>
        <v>0.72992700729927007</v>
      </c>
      <c r="S1200" s="1">
        <f t="shared" si="430"/>
        <v>0.3125</v>
      </c>
      <c r="T1200" s="1">
        <f t="shared" si="431"/>
        <v>4.0700218818380707E-2</v>
      </c>
      <c r="U1200" s="1">
        <f t="shared" si="432"/>
        <v>0.20871350364963503</v>
      </c>
      <c r="V1200" s="1">
        <f t="shared" si="433"/>
        <v>0.71971350364963504</v>
      </c>
      <c r="W1200" s="1"/>
      <c r="X1200" s="17">
        <f t="shared" si="434"/>
        <v>389.44176388110628</v>
      </c>
      <c r="Y1200" s="18">
        <f t="shared" si="435"/>
        <v>2256.8044836814311</v>
      </c>
      <c r="Z1200" s="2">
        <f t="shared" si="436"/>
        <v>369.96967568705094</v>
      </c>
      <c r="AA1200" s="18">
        <f t="shared" si="437"/>
        <v>2143.9642594973593</v>
      </c>
      <c r="AB1200" s="2">
        <f t="shared" si="438"/>
        <v>-270.29242278923357</v>
      </c>
      <c r="AC1200" s="2">
        <f t="shared" si="439"/>
        <v>214.39642594973594</v>
      </c>
      <c r="AD1200" s="2">
        <f t="shared" si="440"/>
        <v>369.96967568705094</v>
      </c>
      <c r="AE1200" s="2">
        <f t="shared" si="441"/>
        <v>-1000</v>
      </c>
      <c r="AF1200" s="5">
        <f t="shared" si="442"/>
        <v>0.37000000000000011</v>
      </c>
      <c r="AG1200" s="5">
        <f t="shared" si="443"/>
        <v>-1</v>
      </c>
      <c r="AH1200" s="3">
        <f t="shared" si="444"/>
        <v>201811</v>
      </c>
      <c r="AI1200" s="21">
        <v>1.37</v>
      </c>
      <c r="AJ1200" s="21">
        <v>3.2</v>
      </c>
      <c r="AK1200" s="21">
        <v>1.5</v>
      </c>
      <c r="AL1200" s="21">
        <v>2.7</v>
      </c>
      <c r="AO1200">
        <f t="shared" si="445"/>
        <v>-200</v>
      </c>
      <c r="AP1200">
        <f>IF(E1200&lt;F1200,G1200,H1200)</f>
        <v>34</v>
      </c>
      <c r="AQ1200">
        <f>IF(E1200&lt;F1200,H1200,G1200)</f>
        <v>17</v>
      </c>
    </row>
    <row r="1201" spans="2:43" x14ac:dyDescent="0.25">
      <c r="B1201" s="24">
        <v>43429</v>
      </c>
      <c r="C1201" s="20" t="s">
        <v>29</v>
      </c>
      <c r="D1201" s="20" t="s">
        <v>33</v>
      </c>
      <c r="E1201" s="2">
        <v>-200</v>
      </c>
      <c r="F1201" s="2">
        <v>170.00000000000003</v>
      </c>
      <c r="G1201">
        <v>24</v>
      </c>
      <c r="H1201">
        <v>17</v>
      </c>
      <c r="I1201" s="9"/>
      <c r="J1201" s="2" t="str">
        <f t="shared" si="446"/>
        <v>Minnesota Vikings</v>
      </c>
      <c r="K1201" s="2" t="str">
        <f t="shared" si="447"/>
        <v>Green Bay Packers</v>
      </c>
      <c r="L1201" s="17">
        <f t="shared" si="448"/>
        <v>-200</v>
      </c>
      <c r="M1201" s="18">
        <f t="shared" si="449"/>
        <v>170.00000000000003</v>
      </c>
      <c r="N1201" s="4">
        <f t="shared" si="427"/>
        <v>1.5</v>
      </c>
      <c r="O1201" s="4">
        <f t="shared" si="428"/>
        <v>2.7</v>
      </c>
      <c r="P1201" s="4"/>
      <c r="Q1201" s="4"/>
      <c r="R1201" s="1">
        <f t="shared" si="429"/>
        <v>0.66666666666666663</v>
      </c>
      <c r="S1201" s="1">
        <f t="shared" si="430"/>
        <v>0.37037037037037035</v>
      </c>
      <c r="T1201" s="1">
        <f t="shared" si="431"/>
        <v>3.5714285714285587E-2</v>
      </c>
      <c r="U1201" s="1">
        <f t="shared" si="432"/>
        <v>0.14814814814814814</v>
      </c>
      <c r="V1201" s="1">
        <f t="shared" si="433"/>
        <v>0.65914814814814815</v>
      </c>
      <c r="W1201" s="1"/>
      <c r="X1201" s="17">
        <f t="shared" si="434"/>
        <v>517.10962521773342</v>
      </c>
      <c r="Y1201" s="18">
        <f t="shared" si="435"/>
        <v>1734.0124117028765</v>
      </c>
      <c r="Z1201" s="2">
        <f t="shared" si="436"/>
        <v>491.25414395684675</v>
      </c>
      <c r="AA1201" s="18">
        <f t="shared" si="437"/>
        <v>1647.3117911177326</v>
      </c>
      <c r="AB1201" s="2">
        <f t="shared" si="438"/>
        <v>-203.56062382403903</v>
      </c>
      <c r="AC1201" s="2">
        <f t="shared" si="439"/>
        <v>164.73117911177326</v>
      </c>
      <c r="AD1201" s="2">
        <f t="shared" si="440"/>
        <v>491.25414395684675</v>
      </c>
      <c r="AE1201" s="2">
        <f t="shared" si="441"/>
        <v>-1000</v>
      </c>
      <c r="AF1201" s="5">
        <f t="shared" si="442"/>
        <v>0.5</v>
      </c>
      <c r="AG1201" s="5">
        <f t="shared" si="443"/>
        <v>-1</v>
      </c>
      <c r="AH1201" s="3">
        <f t="shared" si="444"/>
        <v>201811</v>
      </c>
      <c r="AI1201" s="21">
        <v>1.5</v>
      </c>
      <c r="AJ1201" s="21">
        <v>2.7</v>
      </c>
      <c r="AK1201" s="21">
        <v>1.5</v>
      </c>
      <c r="AL1201" s="21">
        <v>2.7</v>
      </c>
      <c r="AO1201">
        <f t="shared" si="445"/>
        <v>-200</v>
      </c>
      <c r="AP1201">
        <f>IF(E1201&lt;F1201,G1201,H1201)</f>
        <v>24</v>
      </c>
      <c r="AQ1201">
        <f>IF(E1201&lt;F1201,H1201,G1201)</f>
        <v>17</v>
      </c>
    </row>
    <row r="1202" spans="2:43" x14ac:dyDescent="0.25">
      <c r="B1202" s="24">
        <v>43429</v>
      </c>
      <c r="C1202" s="20" t="s">
        <v>38</v>
      </c>
      <c r="D1202" s="20" t="s">
        <v>45</v>
      </c>
      <c r="E1202" s="2">
        <v>150</v>
      </c>
      <c r="F1202" s="2">
        <v>-172.41379310344826</v>
      </c>
      <c r="G1202">
        <v>24</v>
      </c>
      <c r="H1202">
        <v>17</v>
      </c>
      <c r="I1202" s="9"/>
      <c r="J1202" s="2" t="str">
        <f t="shared" si="446"/>
        <v>Pittsburgh Steelers</v>
      </c>
      <c r="K1202" s="2" t="str">
        <f t="shared" si="447"/>
        <v>Denver Broncos</v>
      </c>
      <c r="L1202" s="17">
        <f t="shared" si="448"/>
        <v>-172.41379310344826</v>
      </c>
      <c r="M1202" s="18">
        <f t="shared" si="449"/>
        <v>150</v>
      </c>
      <c r="N1202" s="4">
        <f t="shared" si="427"/>
        <v>1.58</v>
      </c>
      <c r="O1202" s="4">
        <f t="shared" si="428"/>
        <v>2.5</v>
      </c>
      <c r="P1202" s="4"/>
      <c r="Q1202" s="4"/>
      <c r="R1202" s="1">
        <f t="shared" si="429"/>
        <v>0.63291139240506322</v>
      </c>
      <c r="S1202" s="1">
        <f t="shared" si="430"/>
        <v>0.4</v>
      </c>
      <c r="T1202" s="1">
        <f t="shared" si="431"/>
        <v>3.1862745098039214E-2</v>
      </c>
      <c r="U1202" s="1">
        <f t="shared" si="432"/>
        <v>0.1164556962025316</v>
      </c>
      <c r="V1202" s="1">
        <f t="shared" si="433"/>
        <v>0.62745569620253161</v>
      </c>
      <c r="W1202" s="1"/>
      <c r="X1202" s="17">
        <f t="shared" si="434"/>
        <v>593.73802174746322</v>
      </c>
      <c r="Y1202" s="18">
        <f t="shared" si="435"/>
        <v>1520.5870888415161</v>
      </c>
      <c r="Z1202" s="2">
        <f t="shared" si="436"/>
        <v>564.05112066009008</v>
      </c>
      <c r="AA1202" s="18">
        <f t="shared" si="437"/>
        <v>1444.5577343994403</v>
      </c>
      <c r="AB1202" s="2">
        <f t="shared" si="438"/>
        <v>-177.28889516782337</v>
      </c>
      <c r="AC1202" s="2">
        <f t="shared" si="439"/>
        <v>144.45577343994404</v>
      </c>
      <c r="AD1202" s="2">
        <f t="shared" si="440"/>
        <v>-1000</v>
      </c>
      <c r="AE1202" s="2">
        <f t="shared" si="441"/>
        <v>1444.5577343994403</v>
      </c>
      <c r="AF1202" s="5">
        <f t="shared" si="442"/>
        <v>-1</v>
      </c>
      <c r="AG1202" s="5">
        <f t="shared" si="443"/>
        <v>1.5</v>
      </c>
      <c r="AH1202" s="3">
        <f t="shared" si="444"/>
        <v>201811</v>
      </c>
      <c r="AI1202" s="21">
        <v>2.5</v>
      </c>
      <c r="AJ1202" s="21">
        <v>1.58</v>
      </c>
      <c r="AK1202" s="21">
        <v>2.5</v>
      </c>
      <c r="AL1202" s="21">
        <v>1.58</v>
      </c>
      <c r="AO1202">
        <f t="shared" si="445"/>
        <v>-180</v>
      </c>
      <c r="AP1202">
        <f>IF(E1202&lt;F1202,G1202,H1202)</f>
        <v>17</v>
      </c>
      <c r="AQ1202">
        <f>IF(E1202&lt;F1202,H1202,G1202)</f>
        <v>24</v>
      </c>
    </row>
    <row r="1203" spans="2:43" x14ac:dyDescent="0.25">
      <c r="B1203" s="24">
        <v>43429</v>
      </c>
      <c r="C1203" s="20" t="s">
        <v>39</v>
      </c>
      <c r="D1203" s="20" t="s">
        <v>30</v>
      </c>
      <c r="E1203" s="2">
        <v>-434.78260869565219</v>
      </c>
      <c r="F1203" s="2">
        <v>325</v>
      </c>
      <c r="G1203">
        <v>27</v>
      </c>
      <c r="H1203">
        <v>24</v>
      </c>
      <c r="I1203" s="9"/>
      <c r="J1203" s="2" t="str">
        <f t="shared" si="446"/>
        <v>Indianapolis Colts</v>
      </c>
      <c r="K1203" s="2" t="str">
        <f t="shared" si="447"/>
        <v>Miami Dolphins</v>
      </c>
      <c r="L1203" s="17">
        <f t="shared" si="448"/>
        <v>-434.78260869565219</v>
      </c>
      <c r="M1203" s="18">
        <f t="shared" si="449"/>
        <v>325</v>
      </c>
      <c r="N1203" s="4">
        <f t="shared" si="427"/>
        <v>1.22</v>
      </c>
      <c r="O1203" s="4">
        <f t="shared" si="428"/>
        <v>4.5</v>
      </c>
      <c r="P1203" s="4"/>
      <c r="Q1203" s="4"/>
      <c r="R1203" s="1">
        <f t="shared" si="429"/>
        <v>0.81967213114754101</v>
      </c>
      <c r="S1203" s="1">
        <f t="shared" si="430"/>
        <v>0.22222222222222221</v>
      </c>
      <c r="T1203" s="1">
        <f t="shared" si="431"/>
        <v>4.0209790209790097E-2</v>
      </c>
      <c r="U1203" s="1">
        <f t="shared" si="432"/>
        <v>0.2987249544626594</v>
      </c>
      <c r="V1203" s="1">
        <f t="shared" si="433"/>
        <v>0.80972495446265946</v>
      </c>
      <c r="W1203" s="1"/>
      <c r="X1203" s="17">
        <f t="shared" si="434"/>
        <v>234.98725646118768</v>
      </c>
      <c r="Y1203" s="18">
        <f t="shared" si="435"/>
        <v>3526.591123964678</v>
      </c>
      <c r="Z1203" s="2">
        <f t="shared" si="436"/>
        <v>223.2378936381283</v>
      </c>
      <c r="AA1203" s="18">
        <f t="shared" si="437"/>
        <v>3350.2615677664439</v>
      </c>
      <c r="AB1203" s="2">
        <f t="shared" si="438"/>
        <v>-447.95262296329213</v>
      </c>
      <c r="AC1203" s="2">
        <f t="shared" si="439"/>
        <v>335.02615677664437</v>
      </c>
      <c r="AD1203" s="2">
        <f t="shared" si="440"/>
        <v>223.2378936381283</v>
      </c>
      <c r="AE1203" s="2">
        <f t="shared" si="441"/>
        <v>-1000</v>
      </c>
      <c r="AF1203" s="5">
        <f t="shared" si="442"/>
        <v>0.21999999999999997</v>
      </c>
      <c r="AG1203" s="5">
        <f t="shared" si="443"/>
        <v>-1</v>
      </c>
      <c r="AH1203" s="3">
        <f t="shared" si="444"/>
        <v>201811</v>
      </c>
      <c r="AI1203" s="21">
        <v>1.22</v>
      </c>
      <c r="AJ1203" s="21">
        <v>4.5</v>
      </c>
      <c r="AK1203" s="21">
        <v>1.23</v>
      </c>
      <c r="AL1203" s="21">
        <v>4.25</v>
      </c>
      <c r="AO1203">
        <f t="shared" si="445"/>
        <v>-500</v>
      </c>
      <c r="AP1203">
        <f>IF(E1203&lt;F1203,G1203,H1203)</f>
        <v>27</v>
      </c>
      <c r="AQ1203">
        <f>IF(E1203&lt;F1203,H1203,G1203)</f>
        <v>24</v>
      </c>
    </row>
    <row r="1204" spans="2:43" x14ac:dyDescent="0.25">
      <c r="B1204" s="24">
        <v>43429</v>
      </c>
      <c r="C1204" s="20" t="s">
        <v>31</v>
      </c>
      <c r="D1204" s="20" t="s">
        <v>48</v>
      </c>
      <c r="E1204" s="2">
        <v>-999.99999999999909</v>
      </c>
      <c r="F1204" s="2">
        <v>650</v>
      </c>
      <c r="G1204">
        <v>45</v>
      </c>
      <c r="H1204">
        <v>10</v>
      </c>
      <c r="I1204" s="9"/>
      <c r="J1204" s="2" t="str">
        <f t="shared" si="446"/>
        <v>Los Angeles Chargers</v>
      </c>
      <c r="K1204" s="2" t="str">
        <f t="shared" si="447"/>
        <v>Arizona Cardinals</v>
      </c>
      <c r="L1204" s="17">
        <f t="shared" si="448"/>
        <v>-999.99999999999909</v>
      </c>
      <c r="M1204" s="18">
        <f t="shared" si="449"/>
        <v>650</v>
      </c>
      <c r="N1204" s="4">
        <f t="shared" si="427"/>
        <v>1.1599999999999999</v>
      </c>
      <c r="O1204" s="4">
        <f t="shared" si="428"/>
        <v>5.5</v>
      </c>
      <c r="P1204" s="4"/>
      <c r="Q1204" s="4"/>
      <c r="R1204" s="1">
        <f t="shared" si="429"/>
        <v>0.86206896551724144</v>
      </c>
      <c r="S1204" s="1">
        <f t="shared" si="430"/>
        <v>0.18181818181818182</v>
      </c>
      <c r="T1204" s="1">
        <f t="shared" si="431"/>
        <v>4.2042042042042094E-2</v>
      </c>
      <c r="U1204" s="1">
        <f t="shared" si="432"/>
        <v>0.34012539184952983</v>
      </c>
      <c r="V1204" s="1">
        <f t="shared" si="433"/>
        <v>0.85112539184952984</v>
      </c>
      <c r="W1204" s="1"/>
      <c r="X1204" s="17">
        <f t="shared" si="434"/>
        <v>174.91501202538396</v>
      </c>
      <c r="Y1204" s="18">
        <f t="shared" si="435"/>
        <v>4502.2111739446591</v>
      </c>
      <c r="Z1204" s="2">
        <f t="shared" si="436"/>
        <v>166.16926142411475</v>
      </c>
      <c r="AA1204" s="18">
        <f t="shared" si="437"/>
        <v>4277.1006152474256</v>
      </c>
      <c r="AB1204" s="2">
        <f t="shared" si="438"/>
        <v>-601.79601896869144</v>
      </c>
      <c r="AC1204" s="2">
        <f t="shared" si="439"/>
        <v>427.71006152474257</v>
      </c>
      <c r="AD1204" s="2">
        <f t="shared" si="440"/>
        <v>166.16926142411475</v>
      </c>
      <c r="AE1204" s="2">
        <f t="shared" si="441"/>
        <v>-1000</v>
      </c>
      <c r="AF1204" s="5">
        <f t="shared" si="442"/>
        <v>0.15999999999999992</v>
      </c>
      <c r="AG1204" s="5">
        <f t="shared" si="443"/>
        <v>-1</v>
      </c>
      <c r="AH1204" s="3">
        <f t="shared" si="444"/>
        <v>201811</v>
      </c>
      <c r="AI1204" s="21">
        <v>1.1599999999999999</v>
      </c>
      <c r="AJ1204" s="21">
        <v>5.5</v>
      </c>
      <c r="AK1204" s="21">
        <v>1.1000000000000001</v>
      </c>
      <c r="AL1204" s="21">
        <v>7.5</v>
      </c>
      <c r="AO1204">
        <f t="shared" si="445"/>
        <v>-1000</v>
      </c>
      <c r="AP1204">
        <f>IF(E1204&lt;F1204,G1204,H1204)</f>
        <v>45</v>
      </c>
      <c r="AQ1204">
        <f>IF(E1204&lt;F1204,H1204,G1204)</f>
        <v>10</v>
      </c>
    </row>
    <row r="1205" spans="2:43" x14ac:dyDescent="0.25">
      <c r="B1205" s="24">
        <v>43429</v>
      </c>
      <c r="C1205" s="20" t="s">
        <v>28</v>
      </c>
      <c r="D1205" s="20" t="s">
        <v>52</v>
      </c>
      <c r="E1205" s="2">
        <v>-769.23076923076985</v>
      </c>
      <c r="F1205" s="2">
        <v>525</v>
      </c>
      <c r="G1205">
        <v>34</v>
      </c>
      <c r="H1205">
        <v>17</v>
      </c>
      <c r="I1205" s="9"/>
      <c r="J1205" s="2" t="str">
        <f t="shared" si="446"/>
        <v>Baltimore Ravens</v>
      </c>
      <c r="K1205" s="2" t="str">
        <f t="shared" si="447"/>
        <v>Oakland Raiders</v>
      </c>
      <c r="L1205" s="17">
        <f t="shared" si="448"/>
        <v>-769.23076923076985</v>
      </c>
      <c r="M1205" s="18">
        <f t="shared" si="449"/>
        <v>525</v>
      </c>
      <c r="N1205" s="4">
        <f t="shared" si="427"/>
        <v>1.1499999999999999</v>
      </c>
      <c r="O1205" s="4">
        <f t="shared" si="428"/>
        <v>5.75</v>
      </c>
      <c r="P1205" s="4"/>
      <c r="Q1205" s="4"/>
      <c r="R1205" s="1">
        <f t="shared" si="429"/>
        <v>0.86956521739130443</v>
      </c>
      <c r="S1205" s="1">
        <f t="shared" si="430"/>
        <v>0.17391304347826086</v>
      </c>
      <c r="T1205" s="1">
        <f t="shared" si="431"/>
        <v>4.1666666666666741E-2</v>
      </c>
      <c r="U1205" s="1">
        <f t="shared" si="432"/>
        <v>0.34782608695652178</v>
      </c>
      <c r="V1205" s="1">
        <f t="shared" si="433"/>
        <v>0.85882608695652185</v>
      </c>
      <c r="W1205" s="1"/>
      <c r="X1205" s="17">
        <f t="shared" si="434"/>
        <v>164.38009416291189</v>
      </c>
      <c r="Y1205" s="18">
        <f t="shared" si="435"/>
        <v>4731.0032012495531</v>
      </c>
      <c r="Z1205" s="2">
        <f t="shared" si="436"/>
        <v>156.16108945476628</v>
      </c>
      <c r="AA1205" s="18">
        <f t="shared" si="437"/>
        <v>4494.4530411870755</v>
      </c>
      <c r="AB1205" s="2">
        <f t="shared" si="438"/>
        <v>-640.36438493832395</v>
      </c>
      <c r="AC1205" s="2">
        <f t="shared" si="439"/>
        <v>449.44530411870755</v>
      </c>
      <c r="AD1205" s="2">
        <f t="shared" si="440"/>
        <v>156.16108945476628</v>
      </c>
      <c r="AE1205" s="2">
        <f t="shared" si="441"/>
        <v>-1000</v>
      </c>
      <c r="AF1205" s="5">
        <f t="shared" si="442"/>
        <v>0.14999999999999991</v>
      </c>
      <c r="AG1205" s="5">
        <f t="shared" si="443"/>
        <v>-1</v>
      </c>
      <c r="AH1205" s="3">
        <f t="shared" si="444"/>
        <v>201811</v>
      </c>
      <c r="AI1205" s="21">
        <v>1.1499999999999999</v>
      </c>
      <c r="AJ1205" s="21">
        <v>5.75</v>
      </c>
      <c r="AK1205" s="21">
        <v>1.1299999999999999</v>
      </c>
      <c r="AL1205" s="21">
        <v>6.25</v>
      </c>
      <c r="AO1205">
        <f t="shared" si="445"/>
        <v>-800</v>
      </c>
      <c r="AP1205">
        <f>IF(E1205&lt;F1205,G1205,H1205)</f>
        <v>34</v>
      </c>
      <c r="AQ1205">
        <f>IF(E1205&lt;F1205,H1205,G1205)</f>
        <v>17</v>
      </c>
    </row>
    <row r="1206" spans="2:43" x14ac:dyDescent="0.25">
      <c r="B1206" s="24">
        <v>43429</v>
      </c>
      <c r="C1206" s="20" t="s">
        <v>24</v>
      </c>
      <c r="D1206" s="20" t="s">
        <v>26</v>
      </c>
      <c r="E1206" s="2">
        <v>145.00000000000003</v>
      </c>
      <c r="F1206" s="2">
        <v>-166.66666666666663</v>
      </c>
      <c r="G1206">
        <v>24</v>
      </c>
      <c r="H1206">
        <v>21</v>
      </c>
      <c r="I1206" s="9"/>
      <c r="J1206" s="2" t="str">
        <f t="shared" si="446"/>
        <v>Jacksonville Jaguars</v>
      </c>
      <c r="K1206" s="2" t="str">
        <f t="shared" si="447"/>
        <v>Buffalo Bills</v>
      </c>
      <c r="L1206" s="17">
        <f t="shared" si="448"/>
        <v>-166.66666666666663</v>
      </c>
      <c r="M1206" s="18">
        <f t="shared" si="449"/>
        <v>145.00000000000003</v>
      </c>
      <c r="N1206" s="4">
        <f t="shared" si="427"/>
        <v>1.58</v>
      </c>
      <c r="O1206" s="4">
        <f t="shared" si="428"/>
        <v>2.5</v>
      </c>
      <c r="P1206" s="4"/>
      <c r="Q1206" s="4"/>
      <c r="R1206" s="1">
        <f t="shared" si="429"/>
        <v>0.63291139240506322</v>
      </c>
      <c r="S1206" s="1">
        <f t="shared" si="430"/>
        <v>0.4</v>
      </c>
      <c r="T1206" s="1">
        <f t="shared" si="431"/>
        <v>3.1862745098039214E-2</v>
      </c>
      <c r="U1206" s="1">
        <f t="shared" si="432"/>
        <v>0.1164556962025316</v>
      </c>
      <c r="V1206" s="1">
        <f t="shared" si="433"/>
        <v>0.62745569620253161</v>
      </c>
      <c r="W1206" s="1"/>
      <c r="X1206" s="17">
        <f t="shared" si="434"/>
        <v>593.73802174746322</v>
      </c>
      <c r="Y1206" s="18">
        <f t="shared" si="435"/>
        <v>1520.5870888415161</v>
      </c>
      <c r="Z1206" s="2">
        <f t="shared" si="436"/>
        <v>564.05112066009008</v>
      </c>
      <c r="AA1206" s="18">
        <f t="shared" si="437"/>
        <v>1444.5577343994403</v>
      </c>
      <c r="AB1206" s="2">
        <f t="shared" si="438"/>
        <v>-177.28889516782337</v>
      </c>
      <c r="AC1206" s="2">
        <f t="shared" si="439"/>
        <v>144.45577343994404</v>
      </c>
      <c r="AD1206" s="2">
        <f t="shared" si="440"/>
        <v>-1000</v>
      </c>
      <c r="AE1206" s="2">
        <f t="shared" si="441"/>
        <v>1444.5577343994403</v>
      </c>
      <c r="AF1206" s="5">
        <f t="shared" si="442"/>
        <v>-1</v>
      </c>
      <c r="AG1206" s="5">
        <f t="shared" si="443"/>
        <v>1.5</v>
      </c>
      <c r="AH1206" s="3">
        <f t="shared" si="444"/>
        <v>201811</v>
      </c>
      <c r="AI1206" s="21">
        <v>2.5</v>
      </c>
      <c r="AJ1206" s="21">
        <v>1.58</v>
      </c>
      <c r="AK1206" s="21">
        <v>2.4500000000000002</v>
      </c>
      <c r="AL1206" s="21">
        <v>1.6</v>
      </c>
      <c r="AO1206">
        <f t="shared" si="445"/>
        <v>-170</v>
      </c>
      <c r="AP1206">
        <f>IF(E1206&lt;F1206,G1206,H1206)</f>
        <v>21</v>
      </c>
      <c r="AQ1206">
        <f>IF(E1206&lt;F1206,H1206,G1206)</f>
        <v>24</v>
      </c>
    </row>
    <row r="1207" spans="2:43" x14ac:dyDescent="0.25">
      <c r="B1207" s="24">
        <v>43429</v>
      </c>
      <c r="C1207" s="20" t="s">
        <v>44</v>
      </c>
      <c r="D1207" s="20" t="s">
        <v>32</v>
      </c>
      <c r="E1207" s="2">
        <v>-161.29032258064512</v>
      </c>
      <c r="F1207" s="2">
        <v>140</v>
      </c>
      <c r="G1207">
        <v>27</v>
      </c>
      <c r="H1207">
        <v>30</v>
      </c>
      <c r="I1207" s="9"/>
      <c r="J1207" s="2" t="str">
        <f t="shared" si="446"/>
        <v>Carolina Panthers</v>
      </c>
      <c r="K1207" s="2" t="str">
        <f t="shared" si="447"/>
        <v>Seattle Seahawks</v>
      </c>
      <c r="L1207" s="17">
        <f t="shared" si="448"/>
        <v>-161.29032258064512</v>
      </c>
      <c r="M1207" s="18">
        <f t="shared" si="449"/>
        <v>140</v>
      </c>
      <c r="N1207" s="4">
        <f t="shared" si="427"/>
        <v>1.57</v>
      </c>
      <c r="O1207" s="4">
        <f t="shared" si="428"/>
        <v>2.5499999999999998</v>
      </c>
      <c r="P1207" s="4"/>
      <c r="Q1207" s="4"/>
      <c r="R1207" s="1">
        <f t="shared" si="429"/>
        <v>0.63694267515923564</v>
      </c>
      <c r="S1207" s="1">
        <f t="shared" si="430"/>
        <v>0.39215686274509809</v>
      </c>
      <c r="T1207" s="1">
        <f t="shared" si="431"/>
        <v>2.8276699029126329E-2</v>
      </c>
      <c r="U1207" s="1">
        <f t="shared" si="432"/>
        <v>0.12239290620706877</v>
      </c>
      <c r="V1207" s="1">
        <f t="shared" si="433"/>
        <v>0.63339290620706878</v>
      </c>
      <c r="W1207" s="1"/>
      <c r="X1207" s="17">
        <f t="shared" si="434"/>
        <v>578.79886276004493</v>
      </c>
      <c r="Y1207" s="18">
        <f t="shared" si="435"/>
        <v>1558.0808321378222</v>
      </c>
      <c r="Z1207" s="2">
        <f t="shared" si="436"/>
        <v>549.85891962204266</v>
      </c>
      <c r="AA1207" s="18">
        <f t="shared" si="437"/>
        <v>1480.1767905309309</v>
      </c>
      <c r="AB1207" s="2">
        <f t="shared" si="438"/>
        <v>-181.86483192586408</v>
      </c>
      <c r="AC1207" s="2">
        <f t="shared" si="439"/>
        <v>148.0176790530931</v>
      </c>
      <c r="AD1207" s="2">
        <f t="shared" si="440"/>
        <v>-1000</v>
      </c>
      <c r="AE1207" s="2">
        <f t="shared" si="441"/>
        <v>1480.1767905309309</v>
      </c>
      <c r="AF1207" s="5">
        <f t="shared" si="442"/>
        <v>-1</v>
      </c>
      <c r="AG1207" s="5">
        <f t="shared" si="443"/>
        <v>1.5499999999999998</v>
      </c>
      <c r="AH1207" s="3">
        <f t="shared" si="444"/>
        <v>201811</v>
      </c>
      <c r="AI1207" s="21">
        <v>1.57</v>
      </c>
      <c r="AJ1207" s="21">
        <v>2.5499999999999998</v>
      </c>
      <c r="AK1207" s="21">
        <v>1.62</v>
      </c>
      <c r="AL1207" s="21">
        <v>2.4</v>
      </c>
      <c r="AO1207">
        <f t="shared" si="445"/>
        <v>-170</v>
      </c>
      <c r="AP1207">
        <f>IF(E1207&lt;F1207,G1207,H1207)</f>
        <v>27</v>
      </c>
      <c r="AQ1207">
        <f>IF(E1207&lt;F1207,H1207,G1207)</f>
        <v>30</v>
      </c>
    </row>
    <row r="1208" spans="2:43" x14ac:dyDescent="0.25">
      <c r="B1208" s="24">
        <v>43429</v>
      </c>
      <c r="C1208" s="20" t="s">
        <v>21</v>
      </c>
      <c r="D1208" s="20" t="s">
        <v>46</v>
      </c>
      <c r="E1208" s="2">
        <v>-116.27906976744185</v>
      </c>
      <c r="F1208" s="2">
        <v>-105.26315789473685</v>
      </c>
      <c r="G1208">
        <v>20</v>
      </c>
      <c r="H1208">
        <v>35</v>
      </c>
      <c r="I1208" s="9"/>
      <c r="J1208" s="2" t="str">
        <f t="shared" si="446"/>
        <v>Cincinnati Bengals</v>
      </c>
      <c r="K1208" s="2" t="str">
        <f t="shared" si="447"/>
        <v>Cleveland Browns</v>
      </c>
      <c r="L1208" s="17">
        <f t="shared" si="448"/>
        <v>-116.27906976744185</v>
      </c>
      <c r="M1208" s="18">
        <f t="shared" si="449"/>
        <v>-105.26315789473685</v>
      </c>
      <c r="N1208" s="4">
        <f t="shared" si="427"/>
        <v>1.58</v>
      </c>
      <c r="O1208" s="4">
        <f t="shared" si="428"/>
        <v>2.5</v>
      </c>
      <c r="P1208" s="4"/>
      <c r="Q1208" s="4"/>
      <c r="R1208" s="1">
        <f t="shared" si="429"/>
        <v>0.63291139240506322</v>
      </c>
      <c r="S1208" s="1">
        <f t="shared" si="430"/>
        <v>0.4</v>
      </c>
      <c r="T1208" s="1">
        <f t="shared" si="431"/>
        <v>3.1862745098039214E-2</v>
      </c>
      <c r="U1208" s="1">
        <f t="shared" si="432"/>
        <v>0.1164556962025316</v>
      </c>
      <c r="V1208" s="1">
        <f t="shared" si="433"/>
        <v>0.62745569620253161</v>
      </c>
      <c r="W1208" s="1"/>
      <c r="X1208" s="17">
        <f t="shared" si="434"/>
        <v>593.73802174746322</v>
      </c>
      <c r="Y1208" s="18">
        <f t="shared" si="435"/>
        <v>1520.5870888415161</v>
      </c>
      <c r="Z1208" s="2">
        <f t="shared" si="436"/>
        <v>564.05112066009008</v>
      </c>
      <c r="AA1208" s="18">
        <f t="shared" si="437"/>
        <v>1444.5577343994403</v>
      </c>
      <c r="AB1208" s="2">
        <f t="shared" si="438"/>
        <v>-177.28889516782337</v>
      </c>
      <c r="AC1208" s="2">
        <f t="shared" si="439"/>
        <v>144.45577343994404</v>
      </c>
      <c r="AD1208" s="2">
        <f t="shared" si="440"/>
        <v>-1000</v>
      </c>
      <c r="AE1208" s="2">
        <f t="shared" si="441"/>
        <v>1444.5577343994403</v>
      </c>
      <c r="AF1208" s="5">
        <f t="shared" si="442"/>
        <v>-1</v>
      </c>
      <c r="AG1208" s="5">
        <f t="shared" si="443"/>
        <v>1.5</v>
      </c>
      <c r="AH1208" s="3">
        <f t="shared" si="444"/>
        <v>201811</v>
      </c>
      <c r="AI1208" s="21">
        <v>1.58</v>
      </c>
      <c r="AJ1208" s="21">
        <v>2.5</v>
      </c>
      <c r="AK1208" s="21">
        <v>1.86</v>
      </c>
      <c r="AL1208" s="21">
        <v>1.95</v>
      </c>
      <c r="AO1208">
        <f t="shared" si="445"/>
        <v>-120</v>
      </c>
      <c r="AP1208">
        <f>IF(E1208&lt;F1208,G1208,H1208)</f>
        <v>20</v>
      </c>
      <c r="AQ1208">
        <f>IF(E1208&lt;F1208,H1208,G1208)</f>
        <v>35</v>
      </c>
    </row>
    <row r="1209" spans="2:43" x14ac:dyDescent="0.25">
      <c r="B1209" s="24">
        <v>43429</v>
      </c>
      <c r="C1209" s="20" t="s">
        <v>42</v>
      </c>
      <c r="D1209" s="20" t="s">
        <v>36</v>
      </c>
      <c r="E1209" s="2">
        <v>475</v>
      </c>
      <c r="F1209" s="2">
        <v>-666.66666666666708</v>
      </c>
      <c r="G1209">
        <v>13</v>
      </c>
      <c r="H1209">
        <v>27</v>
      </c>
      <c r="I1209" s="9"/>
      <c r="J1209" s="2" t="str">
        <f t="shared" si="446"/>
        <v>New England Patriots</v>
      </c>
      <c r="K1209" s="2" t="str">
        <f t="shared" si="447"/>
        <v>New York Jets</v>
      </c>
      <c r="L1209" s="17">
        <f t="shared" si="448"/>
        <v>-666.66666666666708</v>
      </c>
      <c r="M1209" s="18">
        <f t="shared" si="449"/>
        <v>475</v>
      </c>
      <c r="N1209" s="4">
        <f t="shared" si="427"/>
        <v>1.22</v>
      </c>
      <c r="O1209" s="4">
        <f t="shared" si="428"/>
        <v>4.5</v>
      </c>
      <c r="P1209" s="4"/>
      <c r="Q1209" s="4"/>
      <c r="R1209" s="1">
        <f t="shared" si="429"/>
        <v>0.81967213114754101</v>
      </c>
      <c r="S1209" s="1">
        <f t="shared" si="430"/>
        <v>0.22222222222222221</v>
      </c>
      <c r="T1209" s="1">
        <f t="shared" si="431"/>
        <v>4.0209790209790097E-2</v>
      </c>
      <c r="U1209" s="1">
        <f t="shared" si="432"/>
        <v>0.2987249544626594</v>
      </c>
      <c r="V1209" s="1">
        <f t="shared" si="433"/>
        <v>0.80972495446265946</v>
      </c>
      <c r="W1209" s="1"/>
      <c r="X1209" s="17">
        <f t="shared" si="434"/>
        <v>234.98725646118768</v>
      </c>
      <c r="Y1209" s="18">
        <f t="shared" si="435"/>
        <v>3526.591123964678</v>
      </c>
      <c r="Z1209" s="2">
        <f t="shared" si="436"/>
        <v>223.2378936381283</v>
      </c>
      <c r="AA1209" s="18">
        <f t="shared" si="437"/>
        <v>3350.2615677664439</v>
      </c>
      <c r="AB1209" s="2">
        <f t="shared" si="438"/>
        <v>-447.95262296329213</v>
      </c>
      <c r="AC1209" s="2">
        <f t="shared" si="439"/>
        <v>335.02615677664437</v>
      </c>
      <c r="AD1209" s="2">
        <f t="shared" si="440"/>
        <v>223.2378936381283</v>
      </c>
      <c r="AE1209" s="2">
        <f t="shared" si="441"/>
        <v>-1000</v>
      </c>
      <c r="AF1209" s="5">
        <f t="shared" si="442"/>
        <v>0.21999999999999997</v>
      </c>
      <c r="AG1209" s="5">
        <f t="shared" si="443"/>
        <v>-1</v>
      </c>
      <c r="AH1209" s="3">
        <f t="shared" si="444"/>
        <v>201811</v>
      </c>
      <c r="AI1209" s="21">
        <v>4.5</v>
      </c>
      <c r="AJ1209" s="21">
        <v>1.22</v>
      </c>
      <c r="AK1209" s="21">
        <v>5.75</v>
      </c>
      <c r="AL1209" s="21">
        <v>1.1499999999999999</v>
      </c>
      <c r="AO1209">
        <f t="shared" si="445"/>
        <v>-700</v>
      </c>
      <c r="AP1209">
        <f>IF(E1209&lt;F1209,G1209,H1209)</f>
        <v>27</v>
      </c>
      <c r="AQ1209">
        <f>IF(E1209&lt;F1209,H1209,G1209)</f>
        <v>13</v>
      </c>
    </row>
    <row r="1210" spans="2:43" x14ac:dyDescent="0.25">
      <c r="B1210" s="24">
        <v>43429</v>
      </c>
      <c r="C1210" s="20" t="s">
        <v>19</v>
      </c>
      <c r="D1210" s="20" t="s">
        <v>25</v>
      </c>
      <c r="E1210" s="2">
        <v>-212.76595744680853</v>
      </c>
      <c r="F1210" s="2">
        <v>175</v>
      </c>
      <c r="G1210">
        <v>25</v>
      </c>
      <c r="H1210">
        <v>22</v>
      </c>
      <c r="I1210" s="9"/>
      <c r="J1210" s="2" t="str">
        <f t="shared" si="446"/>
        <v>Philadelphia Eagles</v>
      </c>
      <c r="K1210" s="2" t="str">
        <f t="shared" si="447"/>
        <v>New York Giants</v>
      </c>
      <c r="L1210" s="17">
        <f t="shared" si="448"/>
        <v>-212.76595744680853</v>
      </c>
      <c r="M1210" s="18">
        <f t="shared" si="449"/>
        <v>175</v>
      </c>
      <c r="N1210" s="4">
        <f t="shared" si="427"/>
        <v>1.4</v>
      </c>
      <c r="O1210" s="4">
        <f t="shared" si="428"/>
        <v>3.05</v>
      </c>
      <c r="P1210" s="4"/>
      <c r="Q1210" s="4"/>
      <c r="R1210" s="1">
        <f t="shared" si="429"/>
        <v>0.7142857142857143</v>
      </c>
      <c r="S1210" s="1">
        <f t="shared" si="430"/>
        <v>0.32786885245901642</v>
      </c>
      <c r="T1210" s="1">
        <f t="shared" si="431"/>
        <v>4.0449438202247112E-2</v>
      </c>
      <c r="U1210" s="1">
        <f t="shared" si="432"/>
        <v>0.19320843091334894</v>
      </c>
      <c r="V1210" s="1">
        <f t="shared" si="433"/>
        <v>0.70420843091334895</v>
      </c>
      <c r="W1210" s="1"/>
      <c r="X1210" s="17">
        <f t="shared" si="434"/>
        <v>420.03412072617954</v>
      </c>
      <c r="Y1210" s="18">
        <f t="shared" si="435"/>
        <v>2105.3798440390528</v>
      </c>
      <c r="Z1210" s="2">
        <f t="shared" si="436"/>
        <v>399.03241468987056</v>
      </c>
      <c r="AA1210" s="18">
        <f t="shared" si="437"/>
        <v>2000.1108518371002</v>
      </c>
      <c r="AB1210" s="2">
        <f t="shared" si="438"/>
        <v>-250.60620721181351</v>
      </c>
      <c r="AC1210" s="2">
        <f t="shared" si="439"/>
        <v>200.01108518371001</v>
      </c>
      <c r="AD1210" s="2">
        <f t="shared" si="440"/>
        <v>399.03241468987056</v>
      </c>
      <c r="AE1210" s="2">
        <f t="shared" si="441"/>
        <v>-1000</v>
      </c>
      <c r="AF1210" s="5">
        <f t="shared" si="442"/>
        <v>0.39999999999999991</v>
      </c>
      <c r="AG1210" s="5">
        <f t="shared" si="443"/>
        <v>-1</v>
      </c>
      <c r="AH1210" s="3">
        <f t="shared" si="444"/>
        <v>201811</v>
      </c>
      <c r="AI1210" s="21">
        <v>1.4</v>
      </c>
      <c r="AJ1210" s="21">
        <v>3.05</v>
      </c>
      <c r="AK1210" s="21">
        <v>1.47</v>
      </c>
      <c r="AL1210" s="21">
        <v>2.75</v>
      </c>
      <c r="AO1210">
        <f t="shared" si="445"/>
        <v>-300</v>
      </c>
      <c r="AP1210">
        <f>IF(E1210&lt;F1210,G1210,H1210)</f>
        <v>25</v>
      </c>
      <c r="AQ1210">
        <f>IF(E1210&lt;F1210,H1210,G1210)</f>
        <v>22</v>
      </c>
    </row>
    <row r="1211" spans="2:43" x14ac:dyDescent="0.25">
      <c r="B1211" s="24">
        <v>43429</v>
      </c>
      <c r="C1211" s="20" t="s">
        <v>27</v>
      </c>
      <c r="D1211" s="20" t="s">
        <v>22</v>
      </c>
      <c r="E1211" s="2">
        <v>-131.57894736842104</v>
      </c>
      <c r="F1211" s="2">
        <v>110.00000000000001</v>
      </c>
      <c r="G1211">
        <v>27</v>
      </c>
      <c r="H1211">
        <v>9</v>
      </c>
      <c r="I1211" s="9"/>
      <c r="J1211" s="2" t="str">
        <f t="shared" si="446"/>
        <v>Tampa Bay Buccaneers</v>
      </c>
      <c r="K1211" s="2" t="str">
        <f t="shared" si="447"/>
        <v>San Francisco 49ers</v>
      </c>
      <c r="L1211" s="17">
        <f t="shared" si="448"/>
        <v>-131.57894736842104</v>
      </c>
      <c r="M1211" s="18">
        <f t="shared" si="449"/>
        <v>110.00000000000001</v>
      </c>
      <c r="N1211" s="4">
        <f t="shared" si="427"/>
        <v>1.52</v>
      </c>
      <c r="O1211" s="4">
        <f t="shared" si="428"/>
        <v>2.67</v>
      </c>
      <c r="P1211" s="4"/>
      <c r="Q1211" s="4"/>
      <c r="R1211" s="1">
        <f t="shared" si="429"/>
        <v>0.65789473684210531</v>
      </c>
      <c r="S1211" s="1">
        <f t="shared" si="430"/>
        <v>0.37453183520599254</v>
      </c>
      <c r="T1211" s="1">
        <f t="shared" si="431"/>
        <v>3.1408114558472477E-2</v>
      </c>
      <c r="U1211" s="1">
        <f t="shared" si="432"/>
        <v>0.14168145081805639</v>
      </c>
      <c r="V1211" s="1">
        <f t="shared" si="433"/>
        <v>0.6526814508180564</v>
      </c>
      <c r="W1211" s="1"/>
      <c r="X1211" s="17">
        <f t="shared" si="434"/>
        <v>532.14098354813416</v>
      </c>
      <c r="Y1211" s="18">
        <f t="shared" si="435"/>
        <v>1687.6788921698521</v>
      </c>
      <c r="Z1211" s="2">
        <f t="shared" si="436"/>
        <v>505.53393437072742</v>
      </c>
      <c r="AA1211" s="18">
        <f t="shared" si="437"/>
        <v>1603.2949475613595</v>
      </c>
      <c r="AB1211" s="2">
        <f t="shared" si="438"/>
        <v>-197.81065760595641</v>
      </c>
      <c r="AC1211" s="2">
        <f t="shared" si="439"/>
        <v>160.32949475613594</v>
      </c>
      <c r="AD1211" s="2">
        <f t="shared" si="440"/>
        <v>505.53393437072742</v>
      </c>
      <c r="AE1211" s="2">
        <f t="shared" si="441"/>
        <v>-1000</v>
      </c>
      <c r="AF1211" s="5">
        <f t="shared" si="442"/>
        <v>0.52</v>
      </c>
      <c r="AG1211" s="5">
        <f t="shared" si="443"/>
        <v>-1</v>
      </c>
      <c r="AH1211" s="3">
        <f t="shared" si="444"/>
        <v>201811</v>
      </c>
      <c r="AI1211" s="21">
        <v>1.52</v>
      </c>
      <c r="AJ1211" s="21">
        <v>2.67</v>
      </c>
      <c r="AK1211" s="21">
        <v>1.76</v>
      </c>
      <c r="AL1211" s="21">
        <v>2.1</v>
      </c>
      <c r="AO1211">
        <f t="shared" si="445"/>
        <v>-140</v>
      </c>
      <c r="AP1211">
        <f>IF(E1211&lt;F1211,G1211,H1211)</f>
        <v>27</v>
      </c>
      <c r="AQ1211">
        <f>IF(E1211&lt;F1211,H1211,G1211)</f>
        <v>9</v>
      </c>
    </row>
    <row r="1212" spans="2:43" x14ac:dyDescent="0.25">
      <c r="B1212" s="24">
        <v>43426</v>
      </c>
      <c r="C1212" s="20" t="s">
        <v>43</v>
      </c>
      <c r="D1212" s="20" t="s">
        <v>35</v>
      </c>
      <c r="E1212" s="2">
        <v>-769.23076923076985</v>
      </c>
      <c r="F1212" s="2">
        <v>525</v>
      </c>
      <c r="G1212">
        <v>31</v>
      </c>
      <c r="H1212">
        <v>17</v>
      </c>
      <c r="I1212" s="9"/>
      <c r="J1212" s="2" t="str">
        <f t="shared" si="446"/>
        <v>New Orleans Saints</v>
      </c>
      <c r="K1212" s="2" t="str">
        <f t="shared" si="447"/>
        <v>Atlanta Falcons</v>
      </c>
      <c r="L1212" s="17">
        <f t="shared" si="448"/>
        <v>-769.23076923076985</v>
      </c>
      <c r="M1212" s="18">
        <f t="shared" si="449"/>
        <v>525</v>
      </c>
      <c r="N1212" s="4">
        <f t="shared" si="427"/>
        <v>1.1399999999999999</v>
      </c>
      <c r="O1212" s="4">
        <f t="shared" si="428"/>
        <v>6</v>
      </c>
      <c r="P1212" s="4"/>
      <c r="Q1212" s="4"/>
      <c r="R1212" s="1">
        <f t="shared" si="429"/>
        <v>0.87719298245614041</v>
      </c>
      <c r="S1212" s="1">
        <f t="shared" si="430"/>
        <v>0.16666666666666666</v>
      </c>
      <c r="T1212" s="1">
        <f t="shared" si="431"/>
        <v>4.2016806722689037E-2</v>
      </c>
      <c r="U1212" s="1">
        <f t="shared" si="432"/>
        <v>0.35526315789473689</v>
      </c>
      <c r="V1212" s="1">
        <f t="shared" si="433"/>
        <v>0.86626315789473685</v>
      </c>
      <c r="W1212" s="1"/>
      <c r="X1212" s="17">
        <f t="shared" si="434"/>
        <v>154.38361990400384</v>
      </c>
      <c r="Y1212" s="18">
        <f t="shared" si="435"/>
        <v>4970.4571397663694</v>
      </c>
      <c r="Z1212" s="2">
        <f t="shared" si="436"/>
        <v>146.66443890880365</v>
      </c>
      <c r="AA1212" s="18">
        <f t="shared" si="437"/>
        <v>4721.9342827780511</v>
      </c>
      <c r="AB1212" s="2">
        <f t="shared" si="438"/>
        <v>-681.8285382878687</v>
      </c>
      <c r="AC1212" s="2">
        <f t="shared" si="439"/>
        <v>472.19342827780508</v>
      </c>
      <c r="AD1212" s="2">
        <f t="shared" si="440"/>
        <v>146.66443890880365</v>
      </c>
      <c r="AE1212" s="2">
        <f t="shared" si="441"/>
        <v>-1000</v>
      </c>
      <c r="AF1212" s="5">
        <f t="shared" si="442"/>
        <v>0.1399999999999999</v>
      </c>
      <c r="AG1212" s="5">
        <f t="shared" si="443"/>
        <v>-1</v>
      </c>
      <c r="AH1212" s="3">
        <f t="shared" si="444"/>
        <v>201811</v>
      </c>
      <c r="AI1212" s="21">
        <v>1.1399999999999999</v>
      </c>
      <c r="AJ1212" s="21">
        <v>6</v>
      </c>
      <c r="AK1212" s="21">
        <v>1.1299999999999999</v>
      </c>
      <c r="AL1212" s="21">
        <v>6.25</v>
      </c>
      <c r="AO1212">
        <f t="shared" si="445"/>
        <v>-800</v>
      </c>
      <c r="AP1212">
        <f>IF(E1212&lt;F1212,G1212,H1212)</f>
        <v>31</v>
      </c>
      <c r="AQ1212">
        <f>IF(E1212&lt;F1212,H1212,G1212)</f>
        <v>17</v>
      </c>
    </row>
    <row r="1213" spans="2:43" x14ac:dyDescent="0.25">
      <c r="B1213" s="24">
        <v>43426</v>
      </c>
      <c r="C1213" s="20" t="s">
        <v>23</v>
      </c>
      <c r="D1213" s="20" t="s">
        <v>53</v>
      </c>
      <c r="E1213" s="2">
        <v>-370.37037037037032</v>
      </c>
      <c r="F1213" s="2">
        <v>280</v>
      </c>
      <c r="G1213">
        <v>31</v>
      </c>
      <c r="H1213">
        <v>23</v>
      </c>
      <c r="I1213" s="9"/>
      <c r="J1213" s="2" t="str">
        <f t="shared" si="446"/>
        <v>Dallas Cowboys</v>
      </c>
      <c r="K1213" s="2" t="str">
        <f t="shared" si="447"/>
        <v>Washington Redskins</v>
      </c>
      <c r="L1213" s="17">
        <f t="shared" si="448"/>
        <v>-370.37037037037032</v>
      </c>
      <c r="M1213" s="18">
        <f t="shared" si="449"/>
        <v>280</v>
      </c>
      <c r="N1213" s="4">
        <f t="shared" si="427"/>
        <v>1.27</v>
      </c>
      <c r="O1213" s="4">
        <f t="shared" si="428"/>
        <v>3.8</v>
      </c>
      <c r="P1213" s="4"/>
      <c r="Q1213" s="4"/>
      <c r="R1213" s="1">
        <f t="shared" si="429"/>
        <v>0.78740157480314954</v>
      </c>
      <c r="S1213" s="1">
        <f t="shared" si="430"/>
        <v>0.26315789473684209</v>
      </c>
      <c r="T1213" s="1">
        <f t="shared" si="431"/>
        <v>4.8126232741617536E-2</v>
      </c>
      <c r="U1213" s="1">
        <f t="shared" si="432"/>
        <v>0.26212184003315375</v>
      </c>
      <c r="V1213" s="1">
        <f t="shared" si="433"/>
        <v>0.77312184003315376</v>
      </c>
      <c r="W1213" s="1"/>
      <c r="X1213" s="17">
        <f t="shared" si="434"/>
        <v>293.45718645992071</v>
      </c>
      <c r="Y1213" s="18">
        <f t="shared" si="435"/>
        <v>2909.583445130711</v>
      </c>
      <c r="Z1213" s="2">
        <f t="shared" si="436"/>
        <v>278.78432713692467</v>
      </c>
      <c r="AA1213" s="18">
        <f t="shared" si="437"/>
        <v>2764.1042728741754</v>
      </c>
      <c r="AB1213" s="2">
        <f t="shared" si="438"/>
        <v>-358.70022187755586</v>
      </c>
      <c r="AC1213" s="2">
        <f t="shared" si="439"/>
        <v>276.41042728741752</v>
      </c>
      <c r="AD1213" s="2">
        <f t="shared" si="440"/>
        <v>278.78432713692467</v>
      </c>
      <c r="AE1213" s="2">
        <f t="shared" si="441"/>
        <v>-1000</v>
      </c>
      <c r="AF1213" s="5">
        <f t="shared" si="442"/>
        <v>0.27</v>
      </c>
      <c r="AG1213" s="5">
        <f t="shared" si="443"/>
        <v>-1</v>
      </c>
      <c r="AH1213" s="3">
        <f t="shared" si="444"/>
        <v>201811</v>
      </c>
      <c r="AI1213" s="21">
        <v>1.27</v>
      </c>
      <c r="AJ1213" s="21">
        <v>3.8</v>
      </c>
      <c r="AK1213" s="21">
        <v>1.27</v>
      </c>
      <c r="AL1213" s="21">
        <v>3.8</v>
      </c>
      <c r="AO1213">
        <f t="shared" si="445"/>
        <v>-400</v>
      </c>
      <c r="AP1213">
        <f>IF(E1213&lt;F1213,G1213,H1213)</f>
        <v>31</v>
      </c>
      <c r="AQ1213">
        <f>IF(E1213&lt;F1213,H1213,G1213)</f>
        <v>23</v>
      </c>
    </row>
    <row r="1214" spans="2:43" x14ac:dyDescent="0.25">
      <c r="B1214" s="24">
        <v>43426</v>
      </c>
      <c r="C1214" s="20" t="s">
        <v>34</v>
      </c>
      <c r="D1214" s="20" t="s">
        <v>37</v>
      </c>
      <c r="E1214" s="2">
        <v>150</v>
      </c>
      <c r="F1214" s="2">
        <v>-172.41379310344826</v>
      </c>
      <c r="G1214">
        <v>16</v>
      </c>
      <c r="H1214">
        <v>23</v>
      </c>
      <c r="I1214" s="9"/>
      <c r="J1214" s="2" t="str">
        <f t="shared" si="446"/>
        <v>Chicago Bears</v>
      </c>
      <c r="K1214" s="2" t="str">
        <f t="shared" si="447"/>
        <v>Detroit Lions</v>
      </c>
      <c r="L1214" s="17">
        <f t="shared" si="448"/>
        <v>-172.41379310344826</v>
      </c>
      <c r="M1214" s="18">
        <f t="shared" si="449"/>
        <v>150</v>
      </c>
      <c r="N1214" s="4">
        <f t="shared" si="427"/>
        <v>1.5</v>
      </c>
      <c r="O1214" s="4">
        <f t="shared" si="428"/>
        <v>2.7</v>
      </c>
      <c r="P1214" s="4"/>
      <c r="Q1214" s="4"/>
      <c r="R1214" s="1">
        <f t="shared" si="429"/>
        <v>0.66666666666666663</v>
      </c>
      <c r="S1214" s="1">
        <f t="shared" si="430"/>
        <v>0.37037037037037035</v>
      </c>
      <c r="T1214" s="1">
        <f t="shared" si="431"/>
        <v>3.5714285714285587E-2</v>
      </c>
      <c r="U1214" s="1">
        <f t="shared" si="432"/>
        <v>0.14814814814814814</v>
      </c>
      <c r="V1214" s="1">
        <f t="shared" si="433"/>
        <v>0.65914814814814815</v>
      </c>
      <c r="W1214" s="1"/>
      <c r="X1214" s="17">
        <f t="shared" si="434"/>
        <v>517.10962521773342</v>
      </c>
      <c r="Y1214" s="18">
        <f t="shared" si="435"/>
        <v>1734.0124117028765</v>
      </c>
      <c r="Z1214" s="2">
        <f t="shared" si="436"/>
        <v>491.25414395684675</v>
      </c>
      <c r="AA1214" s="18">
        <f t="shared" si="437"/>
        <v>1647.3117911177326</v>
      </c>
      <c r="AB1214" s="2">
        <f t="shared" si="438"/>
        <v>-203.56062382403903</v>
      </c>
      <c r="AC1214" s="2">
        <f t="shared" si="439"/>
        <v>164.73117911177326</v>
      </c>
      <c r="AD1214" s="2">
        <f t="shared" si="440"/>
        <v>491.25414395684675</v>
      </c>
      <c r="AE1214" s="2">
        <f t="shared" si="441"/>
        <v>-1000</v>
      </c>
      <c r="AF1214" s="5">
        <f t="shared" si="442"/>
        <v>0.5</v>
      </c>
      <c r="AG1214" s="5">
        <f t="shared" si="443"/>
        <v>-1</v>
      </c>
      <c r="AH1214" s="3">
        <f t="shared" si="444"/>
        <v>201811</v>
      </c>
      <c r="AI1214" s="21">
        <v>2.7</v>
      </c>
      <c r="AJ1214" s="21">
        <v>1.5</v>
      </c>
      <c r="AK1214" s="21">
        <v>2.5</v>
      </c>
      <c r="AL1214" s="21">
        <v>1.58</v>
      </c>
      <c r="AO1214">
        <f t="shared" si="445"/>
        <v>-180</v>
      </c>
      <c r="AP1214">
        <f>IF(E1214&lt;F1214,G1214,H1214)</f>
        <v>23</v>
      </c>
      <c r="AQ1214">
        <f>IF(E1214&lt;F1214,H1214,G1214)</f>
        <v>16</v>
      </c>
    </row>
    <row r="1215" spans="2:43" x14ac:dyDescent="0.25">
      <c r="B1215" s="24">
        <v>43423</v>
      </c>
      <c r="C1215" s="20" t="s">
        <v>47</v>
      </c>
      <c r="D1215" s="20" t="s">
        <v>20</v>
      </c>
      <c r="E1215" s="2">
        <v>-135.13513513513513</v>
      </c>
      <c r="F1215" s="2">
        <v>114.99999999999999</v>
      </c>
      <c r="G1215">
        <v>54</v>
      </c>
      <c r="H1215">
        <v>51</v>
      </c>
      <c r="I1215" s="9"/>
      <c r="J1215" s="2" t="str">
        <f t="shared" si="446"/>
        <v>Los Angeles Rams</v>
      </c>
      <c r="K1215" s="2" t="str">
        <f t="shared" si="447"/>
        <v>Kansas City Chiefs</v>
      </c>
      <c r="L1215" s="17">
        <f t="shared" si="448"/>
        <v>-135.13513513513513</v>
      </c>
      <c r="M1215" s="18">
        <f t="shared" si="449"/>
        <v>114.99999999999999</v>
      </c>
      <c r="N1215" s="4">
        <f t="shared" si="427"/>
        <v>1.74</v>
      </c>
      <c r="O1215" s="4">
        <f t="shared" si="428"/>
        <v>2.15</v>
      </c>
      <c r="P1215" s="4"/>
      <c r="Q1215" s="4"/>
      <c r="R1215" s="1">
        <f t="shared" si="429"/>
        <v>0.57471264367816088</v>
      </c>
      <c r="S1215" s="1">
        <f t="shared" si="430"/>
        <v>0.46511627906976744</v>
      </c>
      <c r="T1215" s="1">
        <f t="shared" si="431"/>
        <v>3.8303341902313659E-2</v>
      </c>
      <c r="U1215" s="1">
        <f t="shared" si="432"/>
        <v>5.4798182304196724E-2</v>
      </c>
      <c r="V1215" s="1">
        <f t="shared" si="433"/>
        <v>0.56579818230419676</v>
      </c>
      <c r="W1215" s="1"/>
      <c r="X1215" s="17">
        <f t="shared" si="434"/>
        <v>767.41465645493759</v>
      </c>
      <c r="Y1215" s="18">
        <f t="shared" si="435"/>
        <v>1185.8985221458363</v>
      </c>
      <c r="Z1215" s="2">
        <f t="shared" si="436"/>
        <v>729.04392363219063</v>
      </c>
      <c r="AA1215" s="18">
        <f t="shared" si="437"/>
        <v>1126.6035960385445</v>
      </c>
      <c r="AB1215" s="2">
        <f t="shared" si="438"/>
        <v>-137.16594673992637</v>
      </c>
      <c r="AC1215" s="2">
        <f t="shared" si="439"/>
        <v>112.66035960385446</v>
      </c>
      <c r="AD1215" s="2">
        <f t="shared" si="440"/>
        <v>729.04392363219063</v>
      </c>
      <c r="AE1215" s="2">
        <f t="shared" si="441"/>
        <v>-1000</v>
      </c>
      <c r="AF1215" s="5">
        <f t="shared" si="442"/>
        <v>0.74</v>
      </c>
      <c r="AG1215" s="5">
        <f t="shared" si="443"/>
        <v>-1</v>
      </c>
      <c r="AH1215" s="3">
        <f t="shared" si="444"/>
        <v>201811</v>
      </c>
      <c r="AI1215" s="21">
        <v>1.74</v>
      </c>
      <c r="AJ1215" s="21">
        <v>2.15</v>
      </c>
      <c r="AK1215" s="21">
        <v>1.74</v>
      </c>
      <c r="AL1215" s="21">
        <v>2.15</v>
      </c>
      <c r="AO1215">
        <f t="shared" si="445"/>
        <v>-140</v>
      </c>
      <c r="AP1215">
        <f>IF(E1215&lt;F1215,G1215,H1215)</f>
        <v>54</v>
      </c>
      <c r="AQ1215">
        <f>IF(E1215&lt;F1215,H1215,G1215)</f>
        <v>51</v>
      </c>
    </row>
    <row r="1216" spans="2:43" x14ac:dyDescent="0.25">
      <c r="B1216" s="24">
        <v>43422</v>
      </c>
      <c r="C1216" s="20" t="s">
        <v>37</v>
      </c>
      <c r="D1216" s="20" t="s">
        <v>29</v>
      </c>
      <c r="E1216" s="2">
        <v>-140.84507042253523</v>
      </c>
      <c r="F1216" s="2">
        <v>120.00000000000001</v>
      </c>
      <c r="G1216">
        <v>25</v>
      </c>
      <c r="H1216">
        <v>20</v>
      </c>
      <c r="I1216" s="9"/>
      <c r="J1216" s="2" t="str">
        <f t="shared" si="446"/>
        <v>Chicago Bears</v>
      </c>
      <c r="K1216" s="2" t="str">
        <f t="shared" si="447"/>
        <v>Minnesota Vikings</v>
      </c>
      <c r="L1216" s="17">
        <f t="shared" si="448"/>
        <v>-140.84507042253523</v>
      </c>
      <c r="M1216" s="18">
        <f t="shared" si="449"/>
        <v>120.00000000000001</v>
      </c>
      <c r="N1216" s="4">
        <f t="shared" si="427"/>
        <v>1.74</v>
      </c>
      <c r="O1216" s="4">
        <f t="shared" si="428"/>
        <v>2.15</v>
      </c>
      <c r="P1216" s="4"/>
      <c r="Q1216" s="4"/>
      <c r="R1216" s="1">
        <f t="shared" si="429"/>
        <v>0.57471264367816088</v>
      </c>
      <c r="S1216" s="1">
        <f t="shared" si="430"/>
        <v>0.46511627906976744</v>
      </c>
      <c r="T1216" s="1">
        <f t="shared" si="431"/>
        <v>3.8303341902313659E-2</v>
      </c>
      <c r="U1216" s="1">
        <f t="shared" si="432"/>
        <v>5.4798182304196724E-2</v>
      </c>
      <c r="V1216" s="1">
        <f t="shared" si="433"/>
        <v>0.56579818230419676</v>
      </c>
      <c r="W1216" s="1"/>
      <c r="X1216" s="17">
        <f t="shared" si="434"/>
        <v>767.41465645493759</v>
      </c>
      <c r="Y1216" s="18">
        <f t="shared" si="435"/>
        <v>1185.8985221458363</v>
      </c>
      <c r="Z1216" s="2">
        <f t="shared" si="436"/>
        <v>729.04392363219063</v>
      </c>
      <c r="AA1216" s="18">
        <f t="shared" si="437"/>
        <v>1126.6035960385445</v>
      </c>
      <c r="AB1216" s="2">
        <f t="shared" si="438"/>
        <v>-137.16594673992637</v>
      </c>
      <c r="AC1216" s="2">
        <f t="shared" si="439"/>
        <v>112.66035960385446</v>
      </c>
      <c r="AD1216" s="2">
        <f t="shared" si="440"/>
        <v>729.04392363219063</v>
      </c>
      <c r="AE1216" s="2">
        <f t="shared" si="441"/>
        <v>-1000</v>
      </c>
      <c r="AF1216" s="5">
        <f t="shared" si="442"/>
        <v>0.74</v>
      </c>
      <c r="AG1216" s="5">
        <f t="shared" si="443"/>
        <v>-1</v>
      </c>
      <c r="AH1216" s="3">
        <f t="shared" si="444"/>
        <v>201811</v>
      </c>
      <c r="AI1216" s="21">
        <v>1.74</v>
      </c>
      <c r="AJ1216" s="21">
        <v>2.15</v>
      </c>
      <c r="AK1216" s="21">
        <v>1.71</v>
      </c>
      <c r="AL1216" s="21">
        <v>2.2000000000000002</v>
      </c>
      <c r="AO1216">
        <f t="shared" si="445"/>
        <v>-150</v>
      </c>
      <c r="AP1216">
        <f>IF(E1216&lt;F1216,G1216,H1216)</f>
        <v>25</v>
      </c>
      <c r="AQ1216">
        <f>IF(E1216&lt;F1216,H1216,G1216)</f>
        <v>20</v>
      </c>
    </row>
    <row r="1217" spans="2:43" x14ac:dyDescent="0.25">
      <c r="B1217" s="24">
        <v>43422</v>
      </c>
      <c r="C1217" s="20" t="s">
        <v>43</v>
      </c>
      <c r="D1217" s="20" t="s">
        <v>19</v>
      </c>
      <c r="E1217" s="2">
        <v>-370.37037037037032</v>
      </c>
      <c r="F1217" s="2">
        <v>280</v>
      </c>
      <c r="G1217">
        <v>48</v>
      </c>
      <c r="H1217">
        <v>7</v>
      </c>
      <c r="I1217" s="9"/>
      <c r="J1217" s="2" t="str">
        <f t="shared" si="446"/>
        <v>New Orleans Saints</v>
      </c>
      <c r="K1217" s="2" t="str">
        <f t="shared" si="447"/>
        <v>Philadelphia Eagles</v>
      </c>
      <c r="L1217" s="17">
        <f t="shared" si="448"/>
        <v>-370.37037037037032</v>
      </c>
      <c r="M1217" s="18">
        <f t="shared" si="449"/>
        <v>280</v>
      </c>
      <c r="N1217" s="4">
        <f t="shared" si="427"/>
        <v>1.27</v>
      </c>
      <c r="O1217" s="4">
        <f t="shared" si="428"/>
        <v>3.8</v>
      </c>
      <c r="P1217" s="4"/>
      <c r="Q1217" s="4"/>
      <c r="R1217" s="1">
        <f t="shared" si="429"/>
        <v>0.78740157480314954</v>
      </c>
      <c r="S1217" s="1">
        <f t="shared" si="430"/>
        <v>0.26315789473684209</v>
      </c>
      <c r="T1217" s="1">
        <f t="shared" si="431"/>
        <v>4.8126232741617536E-2</v>
      </c>
      <c r="U1217" s="1">
        <f t="shared" si="432"/>
        <v>0.26212184003315375</v>
      </c>
      <c r="V1217" s="1">
        <f t="shared" si="433"/>
        <v>0.77312184003315376</v>
      </c>
      <c r="W1217" s="1"/>
      <c r="X1217" s="17">
        <f t="shared" si="434"/>
        <v>293.45718645992071</v>
      </c>
      <c r="Y1217" s="18">
        <f t="shared" si="435"/>
        <v>2909.583445130711</v>
      </c>
      <c r="Z1217" s="2">
        <f t="shared" si="436"/>
        <v>278.78432713692467</v>
      </c>
      <c r="AA1217" s="18">
        <f t="shared" si="437"/>
        <v>2764.1042728741754</v>
      </c>
      <c r="AB1217" s="2">
        <f t="shared" si="438"/>
        <v>-358.70022187755586</v>
      </c>
      <c r="AC1217" s="2">
        <f t="shared" si="439"/>
        <v>276.41042728741752</v>
      </c>
      <c r="AD1217" s="2">
        <f t="shared" si="440"/>
        <v>278.78432713692467</v>
      </c>
      <c r="AE1217" s="2">
        <f t="shared" si="441"/>
        <v>-1000</v>
      </c>
      <c r="AF1217" s="5">
        <f t="shared" si="442"/>
        <v>0.27</v>
      </c>
      <c r="AG1217" s="5">
        <f t="shared" si="443"/>
        <v>-1</v>
      </c>
      <c r="AH1217" s="3">
        <f t="shared" si="444"/>
        <v>201811</v>
      </c>
      <c r="AI1217" s="21">
        <v>1.27</v>
      </c>
      <c r="AJ1217" s="21">
        <v>3.8</v>
      </c>
      <c r="AK1217" s="21">
        <v>1.27</v>
      </c>
      <c r="AL1217" s="21">
        <v>3.8</v>
      </c>
      <c r="AO1217">
        <f t="shared" si="445"/>
        <v>-400</v>
      </c>
      <c r="AP1217">
        <f>IF(E1217&lt;F1217,G1217,H1217)</f>
        <v>48</v>
      </c>
      <c r="AQ1217">
        <f>IF(E1217&lt;F1217,H1217,G1217)</f>
        <v>7</v>
      </c>
    </row>
    <row r="1218" spans="2:43" x14ac:dyDescent="0.25">
      <c r="B1218" s="24">
        <v>43422</v>
      </c>
      <c r="C1218" s="20" t="s">
        <v>48</v>
      </c>
      <c r="D1218" s="20" t="s">
        <v>52</v>
      </c>
      <c r="E1218" s="2">
        <v>-222.22222222222226</v>
      </c>
      <c r="F1218" s="2">
        <v>179.99999999999997</v>
      </c>
      <c r="G1218">
        <v>21</v>
      </c>
      <c r="H1218">
        <v>23</v>
      </c>
      <c r="I1218" s="9"/>
      <c r="J1218" s="2" t="str">
        <f t="shared" si="446"/>
        <v>Arizona Cardinals</v>
      </c>
      <c r="K1218" s="2" t="str">
        <f t="shared" si="447"/>
        <v>Oakland Raiders</v>
      </c>
      <c r="L1218" s="17">
        <f t="shared" si="448"/>
        <v>-222.22222222222226</v>
      </c>
      <c r="M1218" s="18">
        <f t="shared" si="449"/>
        <v>179.99999999999997</v>
      </c>
      <c r="N1218" s="4">
        <f t="shared" si="427"/>
        <v>1.52</v>
      </c>
      <c r="O1218" s="4">
        <f t="shared" si="428"/>
        <v>2.67</v>
      </c>
      <c r="P1218" s="4"/>
      <c r="Q1218" s="4"/>
      <c r="R1218" s="1">
        <f t="shared" si="429"/>
        <v>0.65789473684210531</v>
      </c>
      <c r="S1218" s="1">
        <f t="shared" si="430"/>
        <v>0.37453183520599254</v>
      </c>
      <c r="T1218" s="1">
        <f t="shared" si="431"/>
        <v>3.1408114558472477E-2</v>
      </c>
      <c r="U1218" s="1">
        <f t="shared" si="432"/>
        <v>0.14168145081805639</v>
      </c>
      <c r="V1218" s="1">
        <f t="shared" si="433"/>
        <v>0.6526814508180564</v>
      </c>
      <c r="W1218" s="1"/>
      <c r="X1218" s="17">
        <f t="shared" si="434"/>
        <v>532.14098354813416</v>
      </c>
      <c r="Y1218" s="18">
        <f t="shared" si="435"/>
        <v>1687.6788921698521</v>
      </c>
      <c r="Z1218" s="2">
        <f t="shared" si="436"/>
        <v>505.53393437072742</v>
      </c>
      <c r="AA1218" s="18">
        <f t="shared" si="437"/>
        <v>1603.2949475613595</v>
      </c>
      <c r="AB1218" s="2">
        <f t="shared" si="438"/>
        <v>-197.81065760595641</v>
      </c>
      <c r="AC1218" s="2">
        <f t="shared" si="439"/>
        <v>160.32949475613594</v>
      </c>
      <c r="AD1218" s="2">
        <f t="shared" si="440"/>
        <v>-1000</v>
      </c>
      <c r="AE1218" s="2">
        <f t="shared" si="441"/>
        <v>1603.2949475613595</v>
      </c>
      <c r="AF1218" s="5">
        <f t="shared" si="442"/>
        <v>-1</v>
      </c>
      <c r="AG1218" s="5">
        <f t="shared" si="443"/>
        <v>1.67</v>
      </c>
      <c r="AH1218" s="3">
        <f t="shared" si="444"/>
        <v>201811</v>
      </c>
      <c r="AI1218" s="21">
        <v>1.52</v>
      </c>
      <c r="AJ1218" s="21">
        <v>2.67</v>
      </c>
      <c r="AK1218" s="21">
        <v>1.45</v>
      </c>
      <c r="AL1218" s="21">
        <v>2.8</v>
      </c>
      <c r="AO1218">
        <f t="shared" si="445"/>
        <v>-300</v>
      </c>
      <c r="AP1218">
        <f>IF(E1218&lt;F1218,G1218,H1218)</f>
        <v>21</v>
      </c>
      <c r="AQ1218">
        <f>IF(E1218&lt;F1218,H1218,G1218)</f>
        <v>23</v>
      </c>
    </row>
    <row r="1219" spans="2:43" x14ac:dyDescent="0.25">
      <c r="B1219" s="24">
        <v>43422</v>
      </c>
      <c r="C1219" s="20" t="s">
        <v>31</v>
      </c>
      <c r="D1219" s="20" t="s">
        <v>38</v>
      </c>
      <c r="E1219" s="2">
        <v>-370.37037037037032</v>
      </c>
      <c r="F1219" s="2">
        <v>280</v>
      </c>
      <c r="G1219">
        <v>22</v>
      </c>
      <c r="H1219">
        <v>23</v>
      </c>
      <c r="I1219" s="9"/>
      <c r="J1219" s="2" t="str">
        <f t="shared" si="446"/>
        <v>Los Angeles Chargers</v>
      </c>
      <c r="K1219" s="2" t="str">
        <f t="shared" si="447"/>
        <v>Denver Broncos</v>
      </c>
      <c r="L1219" s="17">
        <f t="shared" si="448"/>
        <v>-370.37037037037032</v>
      </c>
      <c r="M1219" s="18">
        <f t="shared" si="449"/>
        <v>280</v>
      </c>
      <c r="N1219" s="4">
        <f t="shared" si="427"/>
        <v>1.31</v>
      </c>
      <c r="O1219" s="4">
        <f t="shared" si="428"/>
        <v>3.6</v>
      </c>
      <c r="P1219" s="4"/>
      <c r="Q1219" s="4"/>
      <c r="R1219" s="1">
        <f t="shared" si="429"/>
        <v>0.76335877862595414</v>
      </c>
      <c r="S1219" s="1">
        <f t="shared" si="430"/>
        <v>0.27777777777777779</v>
      </c>
      <c r="T1219" s="1">
        <f t="shared" si="431"/>
        <v>3.9511201629327863E-2</v>
      </c>
      <c r="U1219" s="1">
        <f t="shared" si="432"/>
        <v>0.24279050042408817</v>
      </c>
      <c r="V1219" s="1">
        <f t="shared" si="433"/>
        <v>0.75379050042408813</v>
      </c>
      <c r="W1219" s="1"/>
      <c r="X1219" s="17">
        <f t="shared" si="434"/>
        <v>326.62855188197847</v>
      </c>
      <c r="Y1219" s="18">
        <f t="shared" si="435"/>
        <v>2645.8589098869329</v>
      </c>
      <c r="Z1219" s="2">
        <f t="shared" si="436"/>
        <v>310.29712428787951</v>
      </c>
      <c r="AA1219" s="18">
        <f t="shared" si="437"/>
        <v>2513.565964392586</v>
      </c>
      <c r="AB1219" s="2">
        <f t="shared" si="438"/>
        <v>-322.27175881663845</v>
      </c>
      <c r="AC1219" s="2">
        <f t="shared" si="439"/>
        <v>251.3565964392586</v>
      </c>
      <c r="AD1219" s="2">
        <f t="shared" si="440"/>
        <v>-1000</v>
      </c>
      <c r="AE1219" s="2">
        <f t="shared" si="441"/>
        <v>2513.565964392586</v>
      </c>
      <c r="AF1219" s="5">
        <f t="shared" si="442"/>
        <v>-1</v>
      </c>
      <c r="AG1219" s="5">
        <f t="shared" si="443"/>
        <v>2.6</v>
      </c>
      <c r="AH1219" s="3">
        <f t="shared" si="444"/>
        <v>201811</v>
      </c>
      <c r="AI1219" s="21">
        <v>1.31</v>
      </c>
      <c r="AJ1219" s="21">
        <v>3.6</v>
      </c>
      <c r="AK1219" s="21">
        <v>1.27</v>
      </c>
      <c r="AL1219" s="21">
        <v>3.8</v>
      </c>
      <c r="AO1219">
        <f t="shared" si="445"/>
        <v>-400</v>
      </c>
      <c r="AP1219">
        <f>IF(E1219&lt;F1219,G1219,H1219)</f>
        <v>22</v>
      </c>
      <c r="AQ1219">
        <f>IF(E1219&lt;F1219,H1219,G1219)</f>
        <v>23</v>
      </c>
    </row>
    <row r="1220" spans="2:43" x14ac:dyDescent="0.25">
      <c r="B1220" s="24">
        <v>43422</v>
      </c>
      <c r="C1220" s="20" t="s">
        <v>35</v>
      </c>
      <c r="D1220" s="20" t="s">
        <v>23</v>
      </c>
      <c r="E1220" s="2">
        <v>-185.18518518518516</v>
      </c>
      <c r="F1220" s="2">
        <v>165</v>
      </c>
      <c r="G1220">
        <v>19</v>
      </c>
      <c r="H1220">
        <v>22</v>
      </c>
      <c r="I1220" s="9"/>
      <c r="J1220" s="2" t="str">
        <f t="shared" si="446"/>
        <v>Atlanta Falcons</v>
      </c>
      <c r="K1220" s="2" t="str">
        <f t="shared" si="447"/>
        <v>Dallas Cowboys</v>
      </c>
      <c r="L1220" s="17">
        <f t="shared" si="448"/>
        <v>-185.18518518518516</v>
      </c>
      <c r="M1220" s="18">
        <f t="shared" si="449"/>
        <v>165</v>
      </c>
      <c r="N1220" s="4">
        <f t="shared" si="427"/>
        <v>1.57</v>
      </c>
      <c r="O1220" s="4">
        <f t="shared" si="428"/>
        <v>2.5499999999999998</v>
      </c>
      <c r="P1220" s="4"/>
      <c r="Q1220" s="4"/>
      <c r="R1220" s="1">
        <f t="shared" si="429"/>
        <v>0.63694267515923564</v>
      </c>
      <c r="S1220" s="1">
        <f t="shared" si="430"/>
        <v>0.39215686274509809</v>
      </c>
      <c r="T1220" s="1">
        <f t="shared" si="431"/>
        <v>2.8276699029126329E-2</v>
      </c>
      <c r="U1220" s="1">
        <f t="shared" si="432"/>
        <v>0.12239290620706877</v>
      </c>
      <c r="V1220" s="1">
        <f t="shared" si="433"/>
        <v>0.63339290620706878</v>
      </c>
      <c r="W1220" s="1"/>
      <c r="X1220" s="17">
        <f t="shared" si="434"/>
        <v>578.79886276004493</v>
      </c>
      <c r="Y1220" s="18">
        <f t="shared" si="435"/>
        <v>1558.0808321378222</v>
      </c>
      <c r="Z1220" s="2">
        <f t="shared" si="436"/>
        <v>549.85891962204266</v>
      </c>
      <c r="AA1220" s="18">
        <f t="shared" si="437"/>
        <v>1480.1767905309309</v>
      </c>
      <c r="AB1220" s="2">
        <f t="shared" si="438"/>
        <v>-181.86483192586408</v>
      </c>
      <c r="AC1220" s="2">
        <f t="shared" si="439"/>
        <v>148.0176790530931</v>
      </c>
      <c r="AD1220" s="2">
        <f t="shared" si="440"/>
        <v>-1000</v>
      </c>
      <c r="AE1220" s="2">
        <f t="shared" si="441"/>
        <v>1480.1767905309309</v>
      </c>
      <c r="AF1220" s="5">
        <f t="shared" si="442"/>
        <v>-1</v>
      </c>
      <c r="AG1220" s="5">
        <f t="shared" si="443"/>
        <v>1.5499999999999998</v>
      </c>
      <c r="AH1220" s="3">
        <f t="shared" si="444"/>
        <v>201811</v>
      </c>
      <c r="AI1220" s="21">
        <v>1.57</v>
      </c>
      <c r="AJ1220" s="21">
        <v>2.5499999999999998</v>
      </c>
      <c r="AK1220" s="21">
        <v>1.54</v>
      </c>
      <c r="AL1220" s="21">
        <v>2.65</v>
      </c>
      <c r="AO1220">
        <f t="shared" si="445"/>
        <v>-190</v>
      </c>
      <c r="AP1220">
        <f>IF(E1220&lt;F1220,G1220,H1220)</f>
        <v>19</v>
      </c>
      <c r="AQ1220">
        <f>IF(E1220&lt;F1220,H1220,G1220)</f>
        <v>22</v>
      </c>
    </row>
    <row r="1221" spans="2:43" x14ac:dyDescent="0.25">
      <c r="B1221" s="24">
        <v>43422</v>
      </c>
      <c r="C1221" s="20" t="s">
        <v>28</v>
      </c>
      <c r="D1221" s="20" t="s">
        <v>21</v>
      </c>
      <c r="E1221" s="2">
        <v>-270.2702702702702</v>
      </c>
      <c r="F1221" s="2">
        <v>220.00000000000003</v>
      </c>
      <c r="G1221">
        <v>24</v>
      </c>
      <c r="H1221">
        <v>21</v>
      </c>
      <c r="I1221" s="9"/>
      <c r="J1221" s="2" t="str">
        <f t="shared" si="446"/>
        <v>Baltimore Ravens</v>
      </c>
      <c r="K1221" s="2" t="str">
        <f t="shared" si="447"/>
        <v>Cincinnati Bengals</v>
      </c>
      <c r="L1221" s="17">
        <f t="shared" si="448"/>
        <v>-270.2702702702702</v>
      </c>
      <c r="M1221" s="18">
        <f t="shared" si="449"/>
        <v>220.00000000000003</v>
      </c>
      <c r="N1221" s="4">
        <f t="shared" ref="N1221:N1284" si="450">IF(E1221&lt;0,AI1221,AJ1221)</f>
        <v>1.5</v>
      </c>
      <c r="O1221" s="4">
        <f t="shared" ref="O1221:O1284" si="451">IF(E1221&lt;0,AJ1221,AI1221)</f>
        <v>2.7</v>
      </c>
      <c r="P1221" s="4"/>
      <c r="Q1221" s="4"/>
      <c r="R1221" s="1">
        <f t="shared" ref="R1221:R1284" si="452">1/N1221</f>
        <v>0.66666666666666663</v>
      </c>
      <c r="S1221" s="1">
        <f t="shared" ref="S1221:S1284" si="453">1/O1221</f>
        <v>0.37037037037037035</v>
      </c>
      <c r="T1221" s="1">
        <f t="shared" ref="T1221:T1284" si="454">1-N1221*O1221/(N1221+O1221)</f>
        <v>3.5714285714285587E-2</v>
      </c>
      <c r="U1221" s="1">
        <f t="shared" ref="U1221:U1284" si="455">ABS(R1221-S1221)/2</f>
        <v>0.14814814814814814</v>
      </c>
      <c r="V1221" s="1">
        <f t="shared" ref="V1221:V1284" si="456">V$1+IF(N1221&lt;=O1221,U1221,-U1221)</f>
        <v>0.65914814814814815</v>
      </c>
      <c r="W1221" s="1"/>
      <c r="X1221" s="17">
        <f t="shared" ref="X1221:X1284" si="457">(1/V1221-1)*1000</f>
        <v>517.10962521773342</v>
      </c>
      <c r="Y1221" s="18">
        <f t="shared" ref="Y1221:Y1284" si="458">1000000/(X1221+W$1)-X$1</f>
        <v>1734.0124117028765</v>
      </c>
      <c r="Z1221" s="2">
        <f t="shared" ref="Z1221:Z1284" si="459">X1221*0.95</f>
        <v>491.25414395684675</v>
      </c>
      <c r="AA1221" s="18">
        <f t="shared" ref="AA1221:AA1284" si="460">Y1221*0.95</f>
        <v>1647.3117911177326</v>
      </c>
      <c r="AB1221" s="2">
        <f t="shared" ref="AB1221:AB1284" si="461">IF(Z1221&lt;1000,-100000/Z1221,Z1221/10)</f>
        <v>-203.56062382403903</v>
      </c>
      <c r="AC1221" s="2">
        <f t="shared" ref="AC1221:AC1284" si="462">IF(AA1221&lt;1000,-100000/AA1221,AA1221/10)</f>
        <v>164.73117911177326</v>
      </c>
      <c r="AD1221" s="2">
        <f t="shared" ref="AD1221:AD1284" si="463">IF(AP1221&gt;AQ1221,Z1221,-1000)</f>
        <v>491.25414395684675</v>
      </c>
      <c r="AE1221" s="2">
        <f t="shared" ref="AE1221:AE1284" si="464">IF(AQ1221&gt;AP1221,AA1221,-1000)</f>
        <v>-1000</v>
      </c>
      <c r="AF1221" s="5">
        <f t="shared" ref="AF1221:AF1284" si="465">IF(AP1221&gt;AQ1221,N1221-1,-1)</f>
        <v>0.5</v>
      </c>
      <c r="AG1221" s="5">
        <f t="shared" ref="AG1221:AG1284" si="466">IF(AQ1221&gt;AP1221,O1221-1,-1)</f>
        <v>-1</v>
      </c>
      <c r="AH1221" s="3">
        <f t="shared" ref="AH1221:AH1284" si="467">YEAR(B1221)*100+MONTH(B1221)</f>
        <v>201811</v>
      </c>
      <c r="AI1221" s="21">
        <v>1.5</v>
      </c>
      <c r="AJ1221" s="21">
        <v>2.7</v>
      </c>
      <c r="AK1221" s="21">
        <v>1.37</v>
      </c>
      <c r="AL1221" s="21">
        <v>3.2</v>
      </c>
      <c r="AO1221">
        <f t="shared" ref="AO1221:AO1284" si="468">IF(L1221&lt;-200,INT(L1221/100)*100,INT(L1221/10)*10)</f>
        <v>-300</v>
      </c>
      <c r="AP1221">
        <f>IF(E1221&lt;F1221,G1221,H1221)</f>
        <v>24</v>
      </c>
      <c r="AQ1221">
        <f>IF(E1221&lt;F1221,H1221,G1221)</f>
        <v>21</v>
      </c>
    </row>
    <row r="1222" spans="2:43" x14ac:dyDescent="0.25">
      <c r="B1222" s="24">
        <v>43422</v>
      </c>
      <c r="C1222" s="20" t="s">
        <v>34</v>
      </c>
      <c r="D1222" s="20" t="s">
        <v>44</v>
      </c>
      <c r="E1222" s="2">
        <v>175</v>
      </c>
      <c r="F1222" s="2">
        <v>-212.76595744680853</v>
      </c>
      <c r="G1222">
        <v>20</v>
      </c>
      <c r="H1222">
        <v>19</v>
      </c>
      <c r="I1222" s="9"/>
      <c r="J1222" s="2" t="str">
        <f t="shared" si="446"/>
        <v>Carolina Panthers</v>
      </c>
      <c r="K1222" s="2" t="str">
        <f t="shared" si="447"/>
        <v>Detroit Lions</v>
      </c>
      <c r="L1222" s="17">
        <f t="shared" si="448"/>
        <v>-212.76595744680853</v>
      </c>
      <c r="M1222" s="18">
        <f t="shared" si="449"/>
        <v>175</v>
      </c>
      <c r="N1222" s="4">
        <f t="shared" si="450"/>
        <v>1.5</v>
      </c>
      <c r="O1222" s="4">
        <f t="shared" si="451"/>
        <v>2.7</v>
      </c>
      <c r="P1222" s="4"/>
      <c r="Q1222" s="4"/>
      <c r="R1222" s="1">
        <f t="shared" si="452"/>
        <v>0.66666666666666663</v>
      </c>
      <c r="S1222" s="1">
        <f t="shared" si="453"/>
        <v>0.37037037037037035</v>
      </c>
      <c r="T1222" s="1">
        <f t="shared" si="454"/>
        <v>3.5714285714285587E-2</v>
      </c>
      <c r="U1222" s="1">
        <f t="shared" si="455"/>
        <v>0.14814814814814814</v>
      </c>
      <c r="V1222" s="1">
        <f t="shared" si="456"/>
        <v>0.65914814814814815</v>
      </c>
      <c r="W1222" s="1"/>
      <c r="X1222" s="17">
        <f t="shared" si="457"/>
        <v>517.10962521773342</v>
      </c>
      <c r="Y1222" s="18">
        <f t="shared" si="458"/>
        <v>1734.0124117028765</v>
      </c>
      <c r="Z1222" s="2">
        <f t="shared" si="459"/>
        <v>491.25414395684675</v>
      </c>
      <c r="AA1222" s="18">
        <f t="shared" si="460"/>
        <v>1647.3117911177326</v>
      </c>
      <c r="AB1222" s="2">
        <f t="shared" si="461"/>
        <v>-203.56062382403903</v>
      </c>
      <c r="AC1222" s="2">
        <f t="shared" si="462"/>
        <v>164.73117911177326</v>
      </c>
      <c r="AD1222" s="2">
        <f t="shared" si="463"/>
        <v>-1000</v>
      </c>
      <c r="AE1222" s="2">
        <f t="shared" si="464"/>
        <v>1647.3117911177326</v>
      </c>
      <c r="AF1222" s="5">
        <f t="shared" si="465"/>
        <v>-1</v>
      </c>
      <c r="AG1222" s="5">
        <f t="shared" si="466"/>
        <v>1.7000000000000002</v>
      </c>
      <c r="AH1222" s="3">
        <f t="shared" si="467"/>
        <v>201811</v>
      </c>
      <c r="AI1222" s="21">
        <v>2.7</v>
      </c>
      <c r="AJ1222" s="21">
        <v>1.5</v>
      </c>
      <c r="AK1222" s="21">
        <v>2.75</v>
      </c>
      <c r="AL1222" s="21">
        <v>1.47</v>
      </c>
      <c r="AO1222">
        <f t="shared" si="468"/>
        <v>-300</v>
      </c>
      <c r="AP1222">
        <f>IF(E1222&lt;F1222,G1222,H1222)</f>
        <v>19</v>
      </c>
      <c r="AQ1222">
        <f>IF(E1222&lt;F1222,H1222,G1222)</f>
        <v>20</v>
      </c>
    </row>
    <row r="1223" spans="2:43" x14ac:dyDescent="0.25">
      <c r="B1223" s="24">
        <v>43422</v>
      </c>
      <c r="C1223" s="20" t="s">
        <v>39</v>
      </c>
      <c r="D1223" s="20" t="s">
        <v>41</v>
      </c>
      <c r="E1223" s="2">
        <v>-120.48192771084337</v>
      </c>
      <c r="F1223" s="2">
        <v>100</v>
      </c>
      <c r="G1223">
        <v>38</v>
      </c>
      <c r="H1223">
        <v>10</v>
      </c>
      <c r="I1223" s="9"/>
      <c r="J1223" s="2" t="str">
        <f t="shared" ref="J1223:J1286" si="469">IF(E1223&lt;=F1223,C1223,D1223)</f>
        <v>Indianapolis Colts</v>
      </c>
      <c r="K1223" s="2" t="str">
        <f t="shared" ref="K1223:K1286" si="470">IF(E1223&gt;F1223,C1223,D1223)</f>
        <v>Tennessee Titans</v>
      </c>
      <c r="L1223" s="17">
        <f t="shared" ref="L1223:L1286" si="471">IF(E1223&lt;=F1223,E1223,F1223)</f>
        <v>-120.48192771084337</v>
      </c>
      <c r="M1223" s="18">
        <f t="shared" ref="M1223:M1286" si="472">IF(E1223&gt;F1223,E1223,F1223)</f>
        <v>100</v>
      </c>
      <c r="N1223" s="4">
        <f t="shared" si="450"/>
        <v>1.74</v>
      </c>
      <c r="O1223" s="4">
        <f t="shared" si="451"/>
        <v>2.15</v>
      </c>
      <c r="P1223" s="4"/>
      <c r="Q1223" s="4"/>
      <c r="R1223" s="1">
        <f t="shared" si="452"/>
        <v>0.57471264367816088</v>
      </c>
      <c r="S1223" s="1">
        <f t="shared" si="453"/>
        <v>0.46511627906976744</v>
      </c>
      <c r="T1223" s="1">
        <f t="shared" si="454"/>
        <v>3.8303341902313659E-2</v>
      </c>
      <c r="U1223" s="1">
        <f t="shared" si="455"/>
        <v>5.4798182304196724E-2</v>
      </c>
      <c r="V1223" s="1">
        <f t="shared" si="456"/>
        <v>0.56579818230419676</v>
      </c>
      <c r="W1223" s="1"/>
      <c r="X1223" s="17">
        <f t="shared" si="457"/>
        <v>767.41465645493759</v>
      </c>
      <c r="Y1223" s="18">
        <f t="shared" si="458"/>
        <v>1185.8985221458363</v>
      </c>
      <c r="Z1223" s="2">
        <f t="shared" si="459"/>
        <v>729.04392363219063</v>
      </c>
      <c r="AA1223" s="18">
        <f t="shared" si="460"/>
        <v>1126.6035960385445</v>
      </c>
      <c r="AB1223" s="2">
        <f t="shared" si="461"/>
        <v>-137.16594673992637</v>
      </c>
      <c r="AC1223" s="2">
        <f t="shared" si="462"/>
        <v>112.66035960385446</v>
      </c>
      <c r="AD1223" s="2">
        <f t="shared" si="463"/>
        <v>729.04392363219063</v>
      </c>
      <c r="AE1223" s="2">
        <f t="shared" si="464"/>
        <v>-1000</v>
      </c>
      <c r="AF1223" s="5">
        <f t="shared" si="465"/>
        <v>0.74</v>
      </c>
      <c r="AG1223" s="5">
        <f t="shared" si="466"/>
        <v>-1</v>
      </c>
      <c r="AH1223" s="3">
        <f t="shared" si="467"/>
        <v>201811</v>
      </c>
      <c r="AI1223" s="21">
        <v>1.74</v>
      </c>
      <c r="AJ1223" s="21">
        <v>2.15</v>
      </c>
      <c r="AK1223" s="21">
        <v>1.83</v>
      </c>
      <c r="AL1223" s="21">
        <v>2</v>
      </c>
      <c r="AO1223">
        <f t="shared" si="468"/>
        <v>-130</v>
      </c>
      <c r="AP1223">
        <f>IF(E1223&lt;F1223,G1223,H1223)</f>
        <v>38</v>
      </c>
      <c r="AQ1223">
        <f>IF(E1223&lt;F1223,H1223,G1223)</f>
        <v>10</v>
      </c>
    </row>
    <row r="1224" spans="2:43" x14ac:dyDescent="0.25">
      <c r="B1224" s="24">
        <v>43422</v>
      </c>
      <c r="C1224" s="20" t="s">
        <v>26</v>
      </c>
      <c r="D1224" s="20" t="s">
        <v>45</v>
      </c>
      <c r="E1224" s="2">
        <v>175</v>
      </c>
      <c r="F1224" s="2">
        <v>-212.76595744680853</v>
      </c>
      <c r="G1224">
        <v>16</v>
      </c>
      <c r="H1224">
        <v>20</v>
      </c>
      <c r="I1224" s="9"/>
      <c r="J1224" s="2" t="str">
        <f t="shared" si="469"/>
        <v>Pittsburgh Steelers</v>
      </c>
      <c r="K1224" s="2" t="str">
        <f t="shared" si="470"/>
        <v>Jacksonville Jaguars</v>
      </c>
      <c r="L1224" s="17">
        <f t="shared" si="471"/>
        <v>-212.76595744680853</v>
      </c>
      <c r="M1224" s="18">
        <f t="shared" si="472"/>
        <v>175</v>
      </c>
      <c r="N1224" s="4">
        <f t="shared" si="450"/>
        <v>1.38</v>
      </c>
      <c r="O1224" s="4">
        <f t="shared" si="451"/>
        <v>3.15</v>
      </c>
      <c r="P1224" s="4"/>
      <c r="Q1224" s="4"/>
      <c r="R1224" s="1">
        <f t="shared" si="452"/>
        <v>0.7246376811594204</v>
      </c>
      <c r="S1224" s="1">
        <f t="shared" si="453"/>
        <v>0.31746031746031744</v>
      </c>
      <c r="T1224" s="1">
        <f t="shared" si="454"/>
        <v>4.039735099337749E-2</v>
      </c>
      <c r="U1224" s="1">
        <f t="shared" si="455"/>
        <v>0.20358868184955148</v>
      </c>
      <c r="V1224" s="1">
        <f t="shared" si="456"/>
        <v>0.71458868184955149</v>
      </c>
      <c r="W1224" s="1"/>
      <c r="X1224" s="17">
        <f t="shared" si="457"/>
        <v>399.40643533805462</v>
      </c>
      <c r="Y1224" s="18">
        <f t="shared" si="458"/>
        <v>2205.1924375584526</v>
      </c>
      <c r="Z1224" s="2">
        <f t="shared" si="459"/>
        <v>379.43611357115185</v>
      </c>
      <c r="AA1224" s="18">
        <f t="shared" si="460"/>
        <v>2094.93281568053</v>
      </c>
      <c r="AB1224" s="2">
        <f t="shared" si="461"/>
        <v>-263.54897813712716</v>
      </c>
      <c r="AC1224" s="2">
        <f t="shared" si="462"/>
        <v>209.49328156805299</v>
      </c>
      <c r="AD1224" s="2">
        <f t="shared" si="463"/>
        <v>379.43611357115185</v>
      </c>
      <c r="AE1224" s="2">
        <f t="shared" si="464"/>
        <v>-1000</v>
      </c>
      <c r="AF1224" s="5">
        <f t="shared" si="465"/>
        <v>0.37999999999999989</v>
      </c>
      <c r="AG1224" s="5">
        <f t="shared" si="466"/>
        <v>-1</v>
      </c>
      <c r="AH1224" s="3">
        <f t="shared" si="467"/>
        <v>201811</v>
      </c>
      <c r="AI1224" s="21">
        <v>3.15</v>
      </c>
      <c r="AJ1224" s="21">
        <v>1.38</v>
      </c>
      <c r="AK1224" s="21">
        <v>2.75</v>
      </c>
      <c r="AL1224" s="21">
        <v>1.47</v>
      </c>
      <c r="AO1224">
        <f t="shared" si="468"/>
        <v>-300</v>
      </c>
      <c r="AP1224">
        <f>IF(E1224&lt;F1224,G1224,H1224)</f>
        <v>20</v>
      </c>
      <c r="AQ1224">
        <f>IF(E1224&lt;F1224,H1224,G1224)</f>
        <v>16</v>
      </c>
    </row>
    <row r="1225" spans="2:43" x14ac:dyDescent="0.25">
      <c r="B1225" s="24">
        <v>43422</v>
      </c>
      <c r="C1225" s="20" t="s">
        <v>25</v>
      </c>
      <c r="D1225" s="20" t="s">
        <v>27</v>
      </c>
      <c r="E1225" s="2">
        <v>-166.66666666666663</v>
      </c>
      <c r="F1225" s="2">
        <v>145.00000000000003</v>
      </c>
      <c r="G1225">
        <v>38</v>
      </c>
      <c r="H1225">
        <v>35</v>
      </c>
      <c r="I1225" s="9"/>
      <c r="J1225" s="2" t="str">
        <f t="shared" si="469"/>
        <v>New York Giants</v>
      </c>
      <c r="K1225" s="2" t="str">
        <f t="shared" si="470"/>
        <v>Tampa Bay Buccaneers</v>
      </c>
      <c r="L1225" s="17">
        <f t="shared" si="471"/>
        <v>-166.66666666666663</v>
      </c>
      <c r="M1225" s="18">
        <f t="shared" si="472"/>
        <v>145.00000000000003</v>
      </c>
      <c r="N1225" s="4">
        <f t="shared" si="450"/>
        <v>1.86</v>
      </c>
      <c r="O1225" s="4">
        <f t="shared" si="451"/>
        <v>1.95</v>
      </c>
      <c r="P1225" s="4"/>
      <c r="Q1225" s="4"/>
      <c r="R1225" s="1">
        <f t="shared" si="452"/>
        <v>0.5376344086021505</v>
      </c>
      <c r="S1225" s="1">
        <f t="shared" si="453"/>
        <v>0.51282051282051289</v>
      </c>
      <c r="T1225" s="1">
        <f t="shared" si="454"/>
        <v>4.8031496062992063E-2</v>
      </c>
      <c r="U1225" s="1">
        <f t="shared" si="455"/>
        <v>1.2406947890818809E-2</v>
      </c>
      <c r="V1225" s="1">
        <f t="shared" si="456"/>
        <v>0.52340694789081876</v>
      </c>
      <c r="W1225" s="1"/>
      <c r="X1225" s="17">
        <f t="shared" si="457"/>
        <v>910.55927711643062</v>
      </c>
      <c r="Y1225" s="18">
        <f t="shared" si="458"/>
        <v>1001.5075521192962</v>
      </c>
      <c r="Z1225" s="2">
        <f t="shared" si="459"/>
        <v>865.03131326060907</v>
      </c>
      <c r="AA1225" s="18">
        <f t="shared" si="460"/>
        <v>951.43217451333135</v>
      </c>
      <c r="AB1225" s="2">
        <f t="shared" si="461"/>
        <v>-115.60275156174939</v>
      </c>
      <c r="AC1225" s="2">
        <f t="shared" si="462"/>
        <v>-105.10470707084419</v>
      </c>
      <c r="AD1225" s="2">
        <f t="shared" si="463"/>
        <v>865.03131326060907</v>
      </c>
      <c r="AE1225" s="2">
        <f t="shared" si="464"/>
        <v>-1000</v>
      </c>
      <c r="AF1225" s="5">
        <f t="shared" si="465"/>
        <v>0.8600000000000001</v>
      </c>
      <c r="AG1225" s="5">
        <f t="shared" si="466"/>
        <v>-1</v>
      </c>
      <c r="AH1225" s="3">
        <f t="shared" si="467"/>
        <v>201811</v>
      </c>
      <c r="AI1225" s="21">
        <v>1.86</v>
      </c>
      <c r="AJ1225" s="21">
        <v>1.95</v>
      </c>
      <c r="AK1225" s="21">
        <v>1.6</v>
      </c>
      <c r="AL1225" s="21">
        <v>2.4500000000000002</v>
      </c>
      <c r="AO1225">
        <f t="shared" si="468"/>
        <v>-170</v>
      </c>
      <c r="AP1225">
        <f>IF(E1225&lt;F1225,G1225,H1225)</f>
        <v>38</v>
      </c>
      <c r="AQ1225">
        <f>IF(E1225&lt;F1225,H1225,G1225)</f>
        <v>35</v>
      </c>
    </row>
    <row r="1226" spans="2:43" x14ac:dyDescent="0.25">
      <c r="B1226" s="24">
        <v>43422</v>
      </c>
      <c r="C1226" s="20" t="s">
        <v>53</v>
      </c>
      <c r="D1226" s="20" t="s">
        <v>40</v>
      </c>
      <c r="E1226" s="2">
        <v>140</v>
      </c>
      <c r="F1226" s="2">
        <v>-161.29032258064512</v>
      </c>
      <c r="G1226">
        <v>21</v>
      </c>
      <c r="H1226">
        <v>23</v>
      </c>
      <c r="I1226" s="9"/>
      <c r="J1226" s="2" t="str">
        <f t="shared" si="469"/>
        <v>Houston Texans</v>
      </c>
      <c r="K1226" s="2" t="str">
        <f t="shared" si="470"/>
        <v>Washington Redskins</v>
      </c>
      <c r="L1226" s="17">
        <f t="shared" si="471"/>
        <v>-161.29032258064512</v>
      </c>
      <c r="M1226" s="18">
        <f t="shared" si="472"/>
        <v>140</v>
      </c>
      <c r="N1226" s="4">
        <f t="shared" si="450"/>
        <v>1.64</v>
      </c>
      <c r="O1226" s="4">
        <f t="shared" si="451"/>
        <v>2.35</v>
      </c>
      <c r="P1226" s="4"/>
      <c r="Q1226" s="4"/>
      <c r="R1226" s="1">
        <f t="shared" si="452"/>
        <v>0.6097560975609756</v>
      </c>
      <c r="S1226" s="1">
        <f t="shared" si="453"/>
        <v>0.42553191489361702</v>
      </c>
      <c r="T1226" s="1">
        <f t="shared" si="454"/>
        <v>3.4085213032581496E-2</v>
      </c>
      <c r="U1226" s="1">
        <f t="shared" si="455"/>
        <v>9.2112091333679286E-2</v>
      </c>
      <c r="V1226" s="1">
        <f t="shared" si="456"/>
        <v>0.60311209133367927</v>
      </c>
      <c r="W1226" s="1"/>
      <c r="X1226" s="17">
        <f t="shared" si="457"/>
        <v>658.06657563218641</v>
      </c>
      <c r="Y1226" s="18">
        <f t="shared" si="458"/>
        <v>1377.3404079490135</v>
      </c>
      <c r="Z1226" s="2">
        <f t="shared" si="459"/>
        <v>625.16324685057702</v>
      </c>
      <c r="AA1226" s="18">
        <f t="shared" si="460"/>
        <v>1308.4733875515628</v>
      </c>
      <c r="AB1226" s="2">
        <f t="shared" si="461"/>
        <v>-159.95821971905113</v>
      </c>
      <c r="AC1226" s="2">
        <f t="shared" si="462"/>
        <v>130.84733875515627</v>
      </c>
      <c r="AD1226" s="2">
        <f t="shared" si="463"/>
        <v>625.16324685057702</v>
      </c>
      <c r="AE1226" s="2">
        <f t="shared" si="464"/>
        <v>-1000</v>
      </c>
      <c r="AF1226" s="5">
        <f t="shared" si="465"/>
        <v>0.6399999999999999</v>
      </c>
      <c r="AG1226" s="5">
        <f t="shared" si="466"/>
        <v>-1</v>
      </c>
      <c r="AH1226" s="3">
        <f t="shared" si="467"/>
        <v>201811</v>
      </c>
      <c r="AI1226" s="21">
        <v>2.35</v>
      </c>
      <c r="AJ1226" s="21">
        <v>1.64</v>
      </c>
      <c r="AK1226" s="21">
        <v>2.4</v>
      </c>
      <c r="AL1226" s="21">
        <v>1.62</v>
      </c>
      <c r="AO1226">
        <f t="shared" si="468"/>
        <v>-170</v>
      </c>
      <c r="AP1226">
        <f>IF(E1226&lt;F1226,G1226,H1226)</f>
        <v>23</v>
      </c>
      <c r="AQ1226">
        <f>IF(E1226&lt;F1226,H1226,G1226)</f>
        <v>21</v>
      </c>
    </row>
    <row r="1227" spans="2:43" x14ac:dyDescent="0.25">
      <c r="B1227" s="24">
        <v>43419</v>
      </c>
      <c r="C1227" s="20" t="s">
        <v>32</v>
      </c>
      <c r="D1227" s="20" t="s">
        <v>33</v>
      </c>
      <c r="E1227" s="2">
        <v>-156.25000000000003</v>
      </c>
      <c r="F1227" s="2">
        <v>135</v>
      </c>
      <c r="G1227">
        <v>27</v>
      </c>
      <c r="H1227">
        <v>24</v>
      </c>
      <c r="I1227" s="9"/>
      <c r="J1227" s="2" t="str">
        <f t="shared" si="469"/>
        <v>Seattle Seahawks</v>
      </c>
      <c r="K1227" s="2" t="str">
        <f t="shared" si="470"/>
        <v>Green Bay Packers</v>
      </c>
      <c r="L1227" s="17">
        <f t="shared" si="471"/>
        <v>-156.25000000000003</v>
      </c>
      <c r="M1227" s="18">
        <f t="shared" si="472"/>
        <v>135</v>
      </c>
      <c r="N1227" s="4">
        <f t="shared" si="450"/>
        <v>1.74</v>
      </c>
      <c r="O1227" s="4">
        <f t="shared" si="451"/>
        <v>2.15</v>
      </c>
      <c r="P1227" s="4"/>
      <c r="Q1227" s="4"/>
      <c r="R1227" s="1">
        <f t="shared" si="452"/>
        <v>0.57471264367816088</v>
      </c>
      <c r="S1227" s="1">
        <f t="shared" si="453"/>
        <v>0.46511627906976744</v>
      </c>
      <c r="T1227" s="1">
        <f t="shared" si="454"/>
        <v>3.8303341902313659E-2</v>
      </c>
      <c r="U1227" s="1">
        <f t="shared" si="455"/>
        <v>5.4798182304196724E-2</v>
      </c>
      <c r="V1227" s="1">
        <f t="shared" si="456"/>
        <v>0.56579818230419676</v>
      </c>
      <c r="W1227" s="1"/>
      <c r="X1227" s="17">
        <f t="shared" si="457"/>
        <v>767.41465645493759</v>
      </c>
      <c r="Y1227" s="18">
        <f t="shared" si="458"/>
        <v>1185.8985221458363</v>
      </c>
      <c r="Z1227" s="2">
        <f t="shared" si="459"/>
        <v>729.04392363219063</v>
      </c>
      <c r="AA1227" s="18">
        <f t="shared" si="460"/>
        <v>1126.6035960385445</v>
      </c>
      <c r="AB1227" s="2">
        <f t="shared" si="461"/>
        <v>-137.16594673992637</v>
      </c>
      <c r="AC1227" s="2">
        <f t="shared" si="462"/>
        <v>112.66035960385446</v>
      </c>
      <c r="AD1227" s="2">
        <f t="shared" si="463"/>
        <v>729.04392363219063</v>
      </c>
      <c r="AE1227" s="2">
        <f t="shared" si="464"/>
        <v>-1000</v>
      </c>
      <c r="AF1227" s="5">
        <f t="shared" si="465"/>
        <v>0.74</v>
      </c>
      <c r="AG1227" s="5">
        <f t="shared" si="466"/>
        <v>-1</v>
      </c>
      <c r="AH1227" s="3">
        <f t="shared" si="467"/>
        <v>201811</v>
      </c>
      <c r="AI1227" s="21">
        <v>1.74</v>
      </c>
      <c r="AJ1227" s="21">
        <v>2.15</v>
      </c>
      <c r="AK1227" s="21">
        <v>1.64</v>
      </c>
      <c r="AL1227" s="21">
        <v>2.35</v>
      </c>
      <c r="AO1227">
        <f t="shared" si="468"/>
        <v>-160</v>
      </c>
      <c r="AP1227">
        <f>IF(E1227&lt;F1227,G1227,H1227)</f>
        <v>27</v>
      </c>
      <c r="AQ1227">
        <f>IF(E1227&lt;F1227,H1227,G1227)</f>
        <v>24</v>
      </c>
    </row>
    <row r="1228" spans="2:43" x14ac:dyDescent="0.25">
      <c r="B1228" s="24">
        <v>43416</v>
      </c>
      <c r="C1228" s="20" t="s">
        <v>22</v>
      </c>
      <c r="D1228" s="20" t="s">
        <v>25</v>
      </c>
      <c r="E1228" s="2">
        <v>-166.66666666666663</v>
      </c>
      <c r="F1228" s="2">
        <v>145.00000000000003</v>
      </c>
      <c r="G1228">
        <v>23</v>
      </c>
      <c r="H1228">
        <v>27</v>
      </c>
      <c r="I1228" s="9"/>
      <c r="J1228" s="2" t="str">
        <f t="shared" si="469"/>
        <v>San Francisco 49ers</v>
      </c>
      <c r="K1228" s="2" t="str">
        <f t="shared" si="470"/>
        <v>New York Giants</v>
      </c>
      <c r="L1228" s="17">
        <f t="shared" si="471"/>
        <v>-166.66666666666663</v>
      </c>
      <c r="M1228" s="18">
        <f t="shared" si="472"/>
        <v>145.00000000000003</v>
      </c>
      <c r="N1228" s="4">
        <f t="shared" si="450"/>
        <v>1.62</v>
      </c>
      <c r="O1228" s="4">
        <f t="shared" si="451"/>
        <v>2.4</v>
      </c>
      <c r="P1228" s="4"/>
      <c r="Q1228" s="4"/>
      <c r="R1228" s="1">
        <f t="shared" si="452"/>
        <v>0.61728395061728392</v>
      </c>
      <c r="S1228" s="1">
        <f t="shared" si="453"/>
        <v>0.41666666666666669</v>
      </c>
      <c r="T1228" s="1">
        <f t="shared" si="454"/>
        <v>3.2835820895522283E-2</v>
      </c>
      <c r="U1228" s="1">
        <f t="shared" si="455"/>
        <v>0.10030864197530862</v>
      </c>
      <c r="V1228" s="1">
        <f t="shared" si="456"/>
        <v>0.61130864197530865</v>
      </c>
      <c r="W1228" s="1"/>
      <c r="X1228" s="17">
        <f t="shared" si="457"/>
        <v>635.83488165441463</v>
      </c>
      <c r="Y1228" s="18">
        <f t="shared" si="458"/>
        <v>1423.7849094482656</v>
      </c>
      <c r="Z1228" s="2">
        <f t="shared" si="459"/>
        <v>604.04313757169382</v>
      </c>
      <c r="AA1228" s="18">
        <f t="shared" si="460"/>
        <v>1352.5956639758522</v>
      </c>
      <c r="AB1228" s="2">
        <f t="shared" si="461"/>
        <v>-165.55109027810289</v>
      </c>
      <c r="AC1228" s="2">
        <f t="shared" si="462"/>
        <v>135.25956639758522</v>
      </c>
      <c r="AD1228" s="2">
        <f t="shared" si="463"/>
        <v>-1000</v>
      </c>
      <c r="AE1228" s="2">
        <f t="shared" si="464"/>
        <v>1352.5956639758522</v>
      </c>
      <c r="AF1228" s="5">
        <f t="shared" si="465"/>
        <v>-1</v>
      </c>
      <c r="AG1228" s="5">
        <f t="shared" si="466"/>
        <v>1.4</v>
      </c>
      <c r="AH1228" s="3">
        <f t="shared" si="467"/>
        <v>201811</v>
      </c>
      <c r="AI1228" s="21">
        <v>1.62</v>
      </c>
      <c r="AJ1228" s="21">
        <v>2.4</v>
      </c>
      <c r="AK1228" s="21">
        <v>1.6</v>
      </c>
      <c r="AL1228" s="21">
        <v>2.4500000000000002</v>
      </c>
      <c r="AO1228">
        <f t="shared" si="468"/>
        <v>-170</v>
      </c>
      <c r="AP1228">
        <f>IF(E1228&lt;F1228,G1228,H1228)</f>
        <v>23</v>
      </c>
      <c r="AQ1228">
        <f>IF(E1228&lt;F1228,H1228,G1228)</f>
        <v>27</v>
      </c>
    </row>
    <row r="1229" spans="2:43" x14ac:dyDescent="0.25">
      <c r="B1229" s="24">
        <v>43415</v>
      </c>
      <c r="C1229" s="20" t="s">
        <v>19</v>
      </c>
      <c r="D1229" s="20" t="s">
        <v>23</v>
      </c>
      <c r="E1229" s="2">
        <v>-370.37037037037032</v>
      </c>
      <c r="F1229" s="2">
        <v>290</v>
      </c>
      <c r="G1229">
        <v>20</v>
      </c>
      <c r="H1229">
        <v>27</v>
      </c>
      <c r="I1229" s="9"/>
      <c r="J1229" s="2" t="str">
        <f t="shared" si="469"/>
        <v>Philadelphia Eagles</v>
      </c>
      <c r="K1229" s="2" t="str">
        <f t="shared" si="470"/>
        <v>Dallas Cowboys</v>
      </c>
      <c r="L1229" s="17">
        <f t="shared" si="471"/>
        <v>-370.37037037037032</v>
      </c>
      <c r="M1229" s="18">
        <f t="shared" si="472"/>
        <v>290</v>
      </c>
      <c r="N1229" s="4">
        <f t="shared" si="450"/>
        <v>1.37</v>
      </c>
      <c r="O1229" s="4">
        <f t="shared" si="451"/>
        <v>3.2</v>
      </c>
      <c r="P1229" s="4"/>
      <c r="Q1229" s="4"/>
      <c r="R1229" s="1">
        <f t="shared" si="452"/>
        <v>0.72992700729927007</v>
      </c>
      <c r="S1229" s="1">
        <f t="shared" si="453"/>
        <v>0.3125</v>
      </c>
      <c r="T1229" s="1">
        <f t="shared" si="454"/>
        <v>4.0700218818380707E-2</v>
      </c>
      <c r="U1229" s="1">
        <f t="shared" si="455"/>
        <v>0.20871350364963503</v>
      </c>
      <c r="V1229" s="1">
        <f t="shared" si="456"/>
        <v>0.71971350364963504</v>
      </c>
      <c r="W1229" s="1"/>
      <c r="X1229" s="17">
        <f t="shared" si="457"/>
        <v>389.44176388110628</v>
      </c>
      <c r="Y1229" s="18">
        <f t="shared" si="458"/>
        <v>2256.8044836814311</v>
      </c>
      <c r="Z1229" s="2">
        <f t="shared" si="459"/>
        <v>369.96967568705094</v>
      </c>
      <c r="AA1229" s="18">
        <f t="shared" si="460"/>
        <v>2143.9642594973593</v>
      </c>
      <c r="AB1229" s="2">
        <f t="shared" si="461"/>
        <v>-270.29242278923357</v>
      </c>
      <c r="AC1229" s="2">
        <f t="shared" si="462"/>
        <v>214.39642594973594</v>
      </c>
      <c r="AD1229" s="2">
        <f t="shared" si="463"/>
        <v>-1000</v>
      </c>
      <c r="AE1229" s="2">
        <f t="shared" si="464"/>
        <v>2143.9642594973593</v>
      </c>
      <c r="AF1229" s="5">
        <f t="shared" si="465"/>
        <v>-1</v>
      </c>
      <c r="AG1229" s="5">
        <f t="shared" si="466"/>
        <v>2.2000000000000002</v>
      </c>
      <c r="AH1229" s="3">
        <f t="shared" si="467"/>
        <v>201811</v>
      </c>
      <c r="AI1229" s="21">
        <v>1.37</v>
      </c>
      <c r="AJ1229" s="21">
        <v>3.2</v>
      </c>
      <c r="AK1229" s="21">
        <v>1.27</v>
      </c>
      <c r="AL1229" s="21">
        <v>3.9</v>
      </c>
      <c r="AO1229">
        <f t="shared" si="468"/>
        <v>-400</v>
      </c>
      <c r="AP1229">
        <f>IF(E1229&lt;F1229,G1229,H1229)</f>
        <v>20</v>
      </c>
      <c r="AQ1229">
        <f>IF(E1229&lt;F1229,H1229,G1229)</f>
        <v>27</v>
      </c>
    </row>
    <row r="1230" spans="2:43" x14ac:dyDescent="0.25">
      <c r="B1230" s="24">
        <v>43415</v>
      </c>
      <c r="C1230" s="20" t="s">
        <v>33</v>
      </c>
      <c r="D1230" s="20" t="s">
        <v>30</v>
      </c>
      <c r="E1230" s="2">
        <v>-769.23076923076985</v>
      </c>
      <c r="F1230" s="2">
        <v>525</v>
      </c>
      <c r="G1230">
        <v>31</v>
      </c>
      <c r="H1230">
        <v>12</v>
      </c>
      <c r="I1230" s="9"/>
      <c r="J1230" s="2" t="str">
        <f t="shared" si="469"/>
        <v>Green Bay Packers</v>
      </c>
      <c r="K1230" s="2" t="str">
        <f t="shared" si="470"/>
        <v>Miami Dolphins</v>
      </c>
      <c r="L1230" s="17">
        <f t="shared" si="471"/>
        <v>-769.23076923076985</v>
      </c>
      <c r="M1230" s="18">
        <f t="shared" si="472"/>
        <v>525</v>
      </c>
      <c r="N1230" s="4">
        <f t="shared" si="450"/>
        <v>1.22</v>
      </c>
      <c r="O1230" s="4">
        <f t="shared" si="451"/>
        <v>4.5</v>
      </c>
      <c r="P1230" s="4"/>
      <c r="Q1230" s="4"/>
      <c r="R1230" s="1">
        <f t="shared" si="452"/>
        <v>0.81967213114754101</v>
      </c>
      <c r="S1230" s="1">
        <f t="shared" si="453"/>
        <v>0.22222222222222221</v>
      </c>
      <c r="T1230" s="1">
        <f t="shared" si="454"/>
        <v>4.0209790209790097E-2</v>
      </c>
      <c r="U1230" s="1">
        <f t="shared" si="455"/>
        <v>0.2987249544626594</v>
      </c>
      <c r="V1230" s="1">
        <f t="shared" si="456"/>
        <v>0.80972495446265946</v>
      </c>
      <c r="W1230" s="1"/>
      <c r="X1230" s="17">
        <f t="shared" si="457"/>
        <v>234.98725646118768</v>
      </c>
      <c r="Y1230" s="18">
        <f t="shared" si="458"/>
        <v>3526.591123964678</v>
      </c>
      <c r="Z1230" s="2">
        <f t="shared" si="459"/>
        <v>223.2378936381283</v>
      </c>
      <c r="AA1230" s="18">
        <f t="shared" si="460"/>
        <v>3350.2615677664439</v>
      </c>
      <c r="AB1230" s="2">
        <f t="shared" si="461"/>
        <v>-447.95262296329213</v>
      </c>
      <c r="AC1230" s="2">
        <f t="shared" si="462"/>
        <v>335.02615677664437</v>
      </c>
      <c r="AD1230" s="2">
        <f t="shared" si="463"/>
        <v>223.2378936381283</v>
      </c>
      <c r="AE1230" s="2">
        <f t="shared" si="464"/>
        <v>-1000</v>
      </c>
      <c r="AF1230" s="5">
        <f t="shared" si="465"/>
        <v>0.21999999999999997</v>
      </c>
      <c r="AG1230" s="5">
        <f t="shared" si="466"/>
        <v>-1</v>
      </c>
      <c r="AH1230" s="3">
        <f t="shared" si="467"/>
        <v>201811</v>
      </c>
      <c r="AI1230" s="21">
        <v>1.22</v>
      </c>
      <c r="AJ1230" s="21">
        <v>4.5</v>
      </c>
      <c r="AK1230" s="21">
        <v>1.1299999999999999</v>
      </c>
      <c r="AL1230" s="21">
        <v>6.25</v>
      </c>
      <c r="AO1230">
        <f t="shared" si="468"/>
        <v>-800</v>
      </c>
      <c r="AP1230">
        <f>IF(E1230&lt;F1230,G1230,H1230)</f>
        <v>31</v>
      </c>
      <c r="AQ1230">
        <f>IF(E1230&lt;F1230,H1230,G1230)</f>
        <v>12</v>
      </c>
    </row>
    <row r="1231" spans="2:43" x14ac:dyDescent="0.25">
      <c r="B1231" s="24">
        <v>43415</v>
      </c>
      <c r="C1231" s="20" t="s">
        <v>47</v>
      </c>
      <c r="D1231" s="20" t="s">
        <v>32</v>
      </c>
      <c r="E1231" s="2">
        <v>-500.00000000000011</v>
      </c>
      <c r="F1231" s="2">
        <v>375</v>
      </c>
      <c r="G1231">
        <v>36</v>
      </c>
      <c r="H1231">
        <v>31</v>
      </c>
      <c r="I1231" s="9"/>
      <c r="J1231" s="2" t="str">
        <f t="shared" si="469"/>
        <v>Los Angeles Rams</v>
      </c>
      <c r="K1231" s="2" t="str">
        <f t="shared" si="470"/>
        <v>Seattle Seahawks</v>
      </c>
      <c r="L1231" s="17">
        <f t="shared" si="471"/>
        <v>-500.00000000000011</v>
      </c>
      <c r="M1231" s="18">
        <f t="shared" si="472"/>
        <v>375</v>
      </c>
      <c r="N1231" s="4">
        <f t="shared" si="450"/>
        <v>1.2</v>
      </c>
      <c r="O1231" s="4">
        <f t="shared" si="451"/>
        <v>4.75</v>
      </c>
      <c r="P1231" s="4"/>
      <c r="Q1231" s="4"/>
      <c r="R1231" s="1">
        <f t="shared" si="452"/>
        <v>0.83333333333333337</v>
      </c>
      <c r="S1231" s="1">
        <f t="shared" si="453"/>
        <v>0.21052631578947367</v>
      </c>
      <c r="T1231" s="1">
        <f t="shared" si="454"/>
        <v>4.2016806722689037E-2</v>
      </c>
      <c r="U1231" s="1">
        <f t="shared" si="455"/>
        <v>0.31140350877192985</v>
      </c>
      <c r="V1231" s="1">
        <f t="shared" si="456"/>
        <v>0.82240350877192991</v>
      </c>
      <c r="W1231" s="1"/>
      <c r="X1231" s="17">
        <f t="shared" si="457"/>
        <v>215.94811954689931</v>
      </c>
      <c r="Y1231" s="18">
        <f t="shared" si="458"/>
        <v>3787.1793685900598</v>
      </c>
      <c r="Z1231" s="2">
        <f t="shared" si="459"/>
        <v>205.15071356955434</v>
      </c>
      <c r="AA1231" s="18">
        <f t="shared" si="460"/>
        <v>3597.8204001605568</v>
      </c>
      <c r="AB1231" s="2">
        <f t="shared" si="461"/>
        <v>-487.44651315139578</v>
      </c>
      <c r="AC1231" s="2">
        <f t="shared" si="462"/>
        <v>359.7820400160557</v>
      </c>
      <c r="AD1231" s="2">
        <f t="shared" si="463"/>
        <v>205.15071356955434</v>
      </c>
      <c r="AE1231" s="2">
        <f t="shared" si="464"/>
        <v>-1000</v>
      </c>
      <c r="AF1231" s="5">
        <f t="shared" si="465"/>
        <v>0.19999999999999996</v>
      </c>
      <c r="AG1231" s="5">
        <f t="shared" si="466"/>
        <v>-1</v>
      </c>
      <c r="AH1231" s="3">
        <f t="shared" si="467"/>
        <v>201811</v>
      </c>
      <c r="AI1231" s="21">
        <v>1.2</v>
      </c>
      <c r="AJ1231" s="21">
        <v>4.75</v>
      </c>
      <c r="AK1231" s="21">
        <v>1.2</v>
      </c>
      <c r="AL1231" s="21">
        <v>4.75</v>
      </c>
      <c r="AO1231">
        <f t="shared" si="468"/>
        <v>-500</v>
      </c>
      <c r="AP1231">
        <f>IF(E1231&lt;F1231,G1231,H1231)</f>
        <v>36</v>
      </c>
      <c r="AQ1231">
        <f>IF(E1231&lt;F1231,H1231,G1231)</f>
        <v>31</v>
      </c>
    </row>
    <row r="1232" spans="2:43" x14ac:dyDescent="0.25">
      <c r="B1232" s="24">
        <v>43415</v>
      </c>
      <c r="C1232" s="20" t="s">
        <v>52</v>
      </c>
      <c r="D1232" s="20" t="s">
        <v>31</v>
      </c>
      <c r="E1232" s="2">
        <v>400</v>
      </c>
      <c r="F1232" s="2">
        <v>-526.31578947368439</v>
      </c>
      <c r="G1232">
        <v>6</v>
      </c>
      <c r="H1232">
        <v>20</v>
      </c>
      <c r="I1232" s="9"/>
      <c r="J1232" s="2" t="str">
        <f t="shared" si="469"/>
        <v>Los Angeles Chargers</v>
      </c>
      <c r="K1232" s="2" t="str">
        <f t="shared" si="470"/>
        <v>Oakland Raiders</v>
      </c>
      <c r="L1232" s="17">
        <f t="shared" si="471"/>
        <v>-526.31578947368439</v>
      </c>
      <c r="M1232" s="18">
        <f t="shared" si="472"/>
        <v>400</v>
      </c>
      <c r="N1232" s="4">
        <f t="shared" si="450"/>
        <v>1.22</v>
      </c>
      <c r="O1232" s="4">
        <f t="shared" si="451"/>
        <v>4.5</v>
      </c>
      <c r="P1232" s="4"/>
      <c r="Q1232" s="4"/>
      <c r="R1232" s="1">
        <f t="shared" si="452"/>
        <v>0.81967213114754101</v>
      </c>
      <c r="S1232" s="1">
        <f t="shared" si="453"/>
        <v>0.22222222222222221</v>
      </c>
      <c r="T1232" s="1">
        <f t="shared" si="454"/>
        <v>4.0209790209790097E-2</v>
      </c>
      <c r="U1232" s="1">
        <f t="shared" si="455"/>
        <v>0.2987249544626594</v>
      </c>
      <c r="V1232" s="1">
        <f t="shared" si="456"/>
        <v>0.80972495446265946</v>
      </c>
      <c r="W1232" s="1"/>
      <c r="X1232" s="17">
        <f t="shared" si="457"/>
        <v>234.98725646118768</v>
      </c>
      <c r="Y1232" s="18">
        <f t="shared" si="458"/>
        <v>3526.591123964678</v>
      </c>
      <c r="Z1232" s="2">
        <f t="shared" si="459"/>
        <v>223.2378936381283</v>
      </c>
      <c r="AA1232" s="18">
        <f t="shared" si="460"/>
        <v>3350.2615677664439</v>
      </c>
      <c r="AB1232" s="2">
        <f t="shared" si="461"/>
        <v>-447.95262296329213</v>
      </c>
      <c r="AC1232" s="2">
        <f t="shared" si="462"/>
        <v>335.02615677664437</v>
      </c>
      <c r="AD1232" s="2">
        <f t="shared" si="463"/>
        <v>223.2378936381283</v>
      </c>
      <c r="AE1232" s="2">
        <f t="shared" si="464"/>
        <v>-1000</v>
      </c>
      <c r="AF1232" s="5">
        <f t="shared" si="465"/>
        <v>0.21999999999999997</v>
      </c>
      <c r="AG1232" s="5">
        <f t="shared" si="466"/>
        <v>-1</v>
      </c>
      <c r="AH1232" s="3">
        <f t="shared" si="467"/>
        <v>201811</v>
      </c>
      <c r="AI1232" s="21">
        <v>4.5</v>
      </c>
      <c r="AJ1232" s="21">
        <v>1.22</v>
      </c>
      <c r="AK1232" s="21">
        <v>5</v>
      </c>
      <c r="AL1232" s="21">
        <v>1.19</v>
      </c>
      <c r="AO1232">
        <f t="shared" si="468"/>
        <v>-600</v>
      </c>
      <c r="AP1232">
        <f>IF(E1232&lt;F1232,G1232,H1232)</f>
        <v>20</v>
      </c>
      <c r="AQ1232">
        <f>IF(E1232&lt;F1232,H1232,G1232)</f>
        <v>6</v>
      </c>
    </row>
    <row r="1233" spans="2:43" x14ac:dyDescent="0.25">
      <c r="B1233" s="24">
        <v>43415</v>
      </c>
      <c r="C1233" s="20" t="s">
        <v>37</v>
      </c>
      <c r="D1233" s="20" t="s">
        <v>34</v>
      </c>
      <c r="E1233" s="2">
        <v>-370.37037037037032</v>
      </c>
      <c r="F1233" s="2">
        <v>280</v>
      </c>
      <c r="G1233">
        <v>34</v>
      </c>
      <c r="H1233">
        <v>22</v>
      </c>
      <c r="I1233" s="9"/>
      <c r="J1233" s="2" t="str">
        <f t="shared" si="469"/>
        <v>Chicago Bears</v>
      </c>
      <c r="K1233" s="2" t="str">
        <f t="shared" si="470"/>
        <v>Detroit Lions</v>
      </c>
      <c r="L1233" s="17">
        <f t="shared" si="471"/>
        <v>-370.37037037037032</v>
      </c>
      <c r="M1233" s="18">
        <f t="shared" si="472"/>
        <v>280</v>
      </c>
      <c r="N1233" s="4">
        <f t="shared" si="450"/>
        <v>1.37</v>
      </c>
      <c r="O1233" s="4">
        <f t="shared" si="451"/>
        <v>3.2</v>
      </c>
      <c r="P1233" s="4"/>
      <c r="Q1233" s="4"/>
      <c r="R1233" s="1">
        <f t="shared" si="452"/>
        <v>0.72992700729927007</v>
      </c>
      <c r="S1233" s="1">
        <f t="shared" si="453"/>
        <v>0.3125</v>
      </c>
      <c r="T1233" s="1">
        <f t="shared" si="454"/>
        <v>4.0700218818380707E-2</v>
      </c>
      <c r="U1233" s="1">
        <f t="shared" si="455"/>
        <v>0.20871350364963503</v>
      </c>
      <c r="V1233" s="1">
        <f t="shared" si="456"/>
        <v>0.71971350364963504</v>
      </c>
      <c r="W1233" s="1"/>
      <c r="X1233" s="17">
        <f t="shared" si="457"/>
        <v>389.44176388110628</v>
      </c>
      <c r="Y1233" s="18">
        <f t="shared" si="458"/>
        <v>2256.8044836814311</v>
      </c>
      <c r="Z1233" s="2">
        <f t="shared" si="459"/>
        <v>369.96967568705094</v>
      </c>
      <c r="AA1233" s="18">
        <f t="shared" si="460"/>
        <v>2143.9642594973593</v>
      </c>
      <c r="AB1233" s="2">
        <f t="shared" si="461"/>
        <v>-270.29242278923357</v>
      </c>
      <c r="AC1233" s="2">
        <f t="shared" si="462"/>
        <v>214.39642594973594</v>
      </c>
      <c r="AD1233" s="2">
        <f t="shared" si="463"/>
        <v>369.96967568705094</v>
      </c>
      <c r="AE1233" s="2">
        <f t="shared" si="464"/>
        <v>-1000</v>
      </c>
      <c r="AF1233" s="5">
        <f t="shared" si="465"/>
        <v>0.37000000000000011</v>
      </c>
      <c r="AG1233" s="5">
        <f t="shared" si="466"/>
        <v>-1</v>
      </c>
      <c r="AH1233" s="3">
        <f t="shared" si="467"/>
        <v>201811</v>
      </c>
      <c r="AI1233" s="21">
        <v>1.37</v>
      </c>
      <c r="AJ1233" s="21">
        <v>3.2</v>
      </c>
      <c r="AK1233" s="21">
        <v>1.27</v>
      </c>
      <c r="AL1233" s="21">
        <v>3.8</v>
      </c>
      <c r="AO1233">
        <f t="shared" si="468"/>
        <v>-400</v>
      </c>
      <c r="AP1233">
        <f>IF(E1233&lt;F1233,G1233,H1233)</f>
        <v>34</v>
      </c>
      <c r="AQ1233">
        <f>IF(E1233&lt;F1233,H1233,G1233)</f>
        <v>22</v>
      </c>
    </row>
    <row r="1234" spans="2:43" x14ac:dyDescent="0.25">
      <c r="B1234" s="24">
        <v>43415</v>
      </c>
      <c r="C1234" s="20" t="s">
        <v>21</v>
      </c>
      <c r="D1234" s="20" t="s">
        <v>43</v>
      </c>
      <c r="E1234" s="2">
        <v>225</v>
      </c>
      <c r="F1234" s="2">
        <v>-277.77777777777771</v>
      </c>
      <c r="G1234">
        <v>14</v>
      </c>
      <c r="H1234">
        <v>51</v>
      </c>
      <c r="I1234" s="9"/>
      <c r="J1234" s="2" t="str">
        <f t="shared" si="469"/>
        <v>New Orleans Saints</v>
      </c>
      <c r="K1234" s="2" t="str">
        <f t="shared" si="470"/>
        <v>Cincinnati Bengals</v>
      </c>
      <c r="L1234" s="17">
        <f t="shared" si="471"/>
        <v>-277.77777777777771</v>
      </c>
      <c r="M1234" s="18">
        <f t="shared" si="472"/>
        <v>225</v>
      </c>
      <c r="N1234" s="4">
        <f t="shared" si="450"/>
        <v>1.42</v>
      </c>
      <c r="O1234" s="4">
        <f t="shared" si="451"/>
        <v>2.95</v>
      </c>
      <c r="P1234" s="4"/>
      <c r="Q1234" s="4"/>
      <c r="R1234" s="1">
        <f t="shared" si="452"/>
        <v>0.70422535211267612</v>
      </c>
      <c r="S1234" s="1">
        <f t="shared" si="453"/>
        <v>0.33898305084745761</v>
      </c>
      <c r="T1234" s="1">
        <f t="shared" si="454"/>
        <v>4.1418764302059485E-2</v>
      </c>
      <c r="U1234" s="1">
        <f t="shared" si="455"/>
        <v>0.18262115063260925</v>
      </c>
      <c r="V1234" s="1">
        <f t="shared" si="456"/>
        <v>0.69362115063260932</v>
      </c>
      <c r="W1234" s="1"/>
      <c r="X1234" s="17">
        <f t="shared" si="457"/>
        <v>441.70920838841397</v>
      </c>
      <c r="Y1234" s="18">
        <f t="shared" si="458"/>
        <v>2009.6149174189422</v>
      </c>
      <c r="Z1234" s="2">
        <f t="shared" si="459"/>
        <v>419.62374796899326</v>
      </c>
      <c r="AA1234" s="18">
        <f t="shared" si="460"/>
        <v>1909.134171547995</v>
      </c>
      <c r="AB1234" s="2">
        <f t="shared" si="461"/>
        <v>-238.30872414634925</v>
      </c>
      <c r="AC1234" s="2">
        <f t="shared" si="462"/>
        <v>190.9134171547995</v>
      </c>
      <c r="AD1234" s="2">
        <f t="shared" si="463"/>
        <v>419.62374796899326</v>
      </c>
      <c r="AE1234" s="2">
        <f t="shared" si="464"/>
        <v>-1000</v>
      </c>
      <c r="AF1234" s="5">
        <f t="shared" si="465"/>
        <v>0.41999999999999993</v>
      </c>
      <c r="AG1234" s="5">
        <f t="shared" si="466"/>
        <v>-1</v>
      </c>
      <c r="AH1234" s="3">
        <f t="shared" si="467"/>
        <v>201811</v>
      </c>
      <c r="AI1234" s="21">
        <v>2.95</v>
      </c>
      <c r="AJ1234" s="21">
        <v>1.42</v>
      </c>
      <c r="AK1234" s="21">
        <v>3.25</v>
      </c>
      <c r="AL1234" s="21">
        <v>1.36</v>
      </c>
      <c r="AO1234">
        <f t="shared" si="468"/>
        <v>-300</v>
      </c>
      <c r="AP1234">
        <f>IF(E1234&lt;F1234,G1234,H1234)</f>
        <v>51</v>
      </c>
      <c r="AQ1234">
        <f>IF(E1234&lt;F1234,H1234,G1234)</f>
        <v>14</v>
      </c>
    </row>
    <row r="1235" spans="2:43" x14ac:dyDescent="0.25">
      <c r="B1235" s="24">
        <v>43415</v>
      </c>
      <c r="C1235" s="20" t="s">
        <v>46</v>
      </c>
      <c r="D1235" s="20" t="s">
        <v>35</v>
      </c>
      <c r="E1235" s="2">
        <v>215</v>
      </c>
      <c r="F1235" s="2">
        <v>-263.1578947368422</v>
      </c>
      <c r="G1235">
        <v>28</v>
      </c>
      <c r="H1235">
        <v>16</v>
      </c>
      <c r="I1235" s="9"/>
      <c r="J1235" s="2" t="str">
        <f t="shared" si="469"/>
        <v>Atlanta Falcons</v>
      </c>
      <c r="K1235" s="2" t="str">
        <f t="shared" si="470"/>
        <v>Cleveland Browns</v>
      </c>
      <c r="L1235" s="17">
        <f t="shared" si="471"/>
        <v>-263.1578947368422</v>
      </c>
      <c r="M1235" s="18">
        <f t="shared" si="472"/>
        <v>215</v>
      </c>
      <c r="N1235" s="4">
        <f t="shared" si="450"/>
        <v>1.45</v>
      </c>
      <c r="O1235" s="4">
        <f t="shared" si="451"/>
        <v>2.8</v>
      </c>
      <c r="P1235" s="4"/>
      <c r="Q1235" s="4"/>
      <c r="R1235" s="1">
        <f t="shared" si="452"/>
        <v>0.68965517241379315</v>
      </c>
      <c r="S1235" s="1">
        <f t="shared" si="453"/>
        <v>0.35714285714285715</v>
      </c>
      <c r="T1235" s="1">
        <f t="shared" si="454"/>
        <v>4.4705882352941262E-2</v>
      </c>
      <c r="U1235" s="1">
        <f t="shared" si="455"/>
        <v>0.166256157635468</v>
      </c>
      <c r="V1235" s="1">
        <f t="shared" si="456"/>
        <v>0.67725615763546798</v>
      </c>
      <c r="W1235" s="1"/>
      <c r="X1235" s="17">
        <f t="shared" si="457"/>
        <v>476.54619116545314</v>
      </c>
      <c r="Y1235" s="18">
        <f t="shared" si="458"/>
        <v>1872.3757127156628</v>
      </c>
      <c r="Z1235" s="2">
        <f t="shared" si="459"/>
        <v>452.71888160718044</v>
      </c>
      <c r="AA1235" s="18">
        <f t="shared" si="460"/>
        <v>1778.7569270798795</v>
      </c>
      <c r="AB1235" s="2">
        <f t="shared" si="461"/>
        <v>-220.88762820095712</v>
      </c>
      <c r="AC1235" s="2">
        <f t="shared" si="462"/>
        <v>177.87569270798795</v>
      </c>
      <c r="AD1235" s="2">
        <f t="shared" si="463"/>
        <v>-1000</v>
      </c>
      <c r="AE1235" s="2">
        <f t="shared" si="464"/>
        <v>1778.7569270798795</v>
      </c>
      <c r="AF1235" s="5">
        <f t="shared" si="465"/>
        <v>-1</v>
      </c>
      <c r="AG1235" s="5">
        <f t="shared" si="466"/>
        <v>1.7999999999999998</v>
      </c>
      <c r="AH1235" s="3">
        <f t="shared" si="467"/>
        <v>201811</v>
      </c>
      <c r="AI1235" s="21">
        <v>2.8</v>
      </c>
      <c r="AJ1235" s="21">
        <v>1.45</v>
      </c>
      <c r="AK1235" s="21">
        <v>3.15</v>
      </c>
      <c r="AL1235" s="21">
        <v>1.38</v>
      </c>
      <c r="AO1235">
        <f t="shared" si="468"/>
        <v>-300</v>
      </c>
      <c r="AP1235">
        <f>IF(E1235&lt;F1235,G1235,H1235)</f>
        <v>16</v>
      </c>
      <c r="AQ1235">
        <f>IF(E1235&lt;F1235,H1235,G1235)</f>
        <v>28</v>
      </c>
    </row>
    <row r="1236" spans="2:43" x14ac:dyDescent="0.25">
      <c r="B1236" s="24">
        <v>43415</v>
      </c>
      <c r="C1236" s="20" t="s">
        <v>39</v>
      </c>
      <c r="D1236" s="20" t="s">
        <v>26</v>
      </c>
      <c r="E1236" s="2">
        <v>-166.66666666666663</v>
      </c>
      <c r="F1236" s="2">
        <v>145.00000000000003</v>
      </c>
      <c r="G1236">
        <v>29</v>
      </c>
      <c r="H1236">
        <v>26</v>
      </c>
      <c r="I1236" s="9"/>
      <c r="J1236" s="2" t="str">
        <f t="shared" si="469"/>
        <v>Indianapolis Colts</v>
      </c>
      <c r="K1236" s="2" t="str">
        <f t="shared" si="470"/>
        <v>Jacksonville Jaguars</v>
      </c>
      <c r="L1236" s="17">
        <f t="shared" si="471"/>
        <v>-166.66666666666663</v>
      </c>
      <c r="M1236" s="18">
        <f t="shared" si="472"/>
        <v>145.00000000000003</v>
      </c>
      <c r="N1236" s="4">
        <f t="shared" si="450"/>
        <v>1.62</v>
      </c>
      <c r="O1236" s="4">
        <f t="shared" si="451"/>
        <v>2.4</v>
      </c>
      <c r="P1236" s="4"/>
      <c r="Q1236" s="4"/>
      <c r="R1236" s="1">
        <f t="shared" si="452"/>
        <v>0.61728395061728392</v>
      </c>
      <c r="S1236" s="1">
        <f t="shared" si="453"/>
        <v>0.41666666666666669</v>
      </c>
      <c r="T1236" s="1">
        <f t="shared" si="454"/>
        <v>3.2835820895522283E-2</v>
      </c>
      <c r="U1236" s="1">
        <f t="shared" si="455"/>
        <v>0.10030864197530862</v>
      </c>
      <c r="V1236" s="1">
        <f t="shared" si="456"/>
        <v>0.61130864197530865</v>
      </c>
      <c r="W1236" s="1"/>
      <c r="X1236" s="17">
        <f t="shared" si="457"/>
        <v>635.83488165441463</v>
      </c>
      <c r="Y1236" s="18">
        <f t="shared" si="458"/>
        <v>1423.7849094482656</v>
      </c>
      <c r="Z1236" s="2">
        <f t="shared" si="459"/>
        <v>604.04313757169382</v>
      </c>
      <c r="AA1236" s="18">
        <f t="shared" si="460"/>
        <v>1352.5956639758522</v>
      </c>
      <c r="AB1236" s="2">
        <f t="shared" si="461"/>
        <v>-165.55109027810289</v>
      </c>
      <c r="AC1236" s="2">
        <f t="shared" si="462"/>
        <v>135.25956639758522</v>
      </c>
      <c r="AD1236" s="2">
        <f t="shared" si="463"/>
        <v>604.04313757169382</v>
      </c>
      <c r="AE1236" s="2">
        <f t="shared" si="464"/>
        <v>-1000</v>
      </c>
      <c r="AF1236" s="5">
        <f t="shared" si="465"/>
        <v>0.62000000000000011</v>
      </c>
      <c r="AG1236" s="5">
        <f t="shared" si="466"/>
        <v>-1</v>
      </c>
      <c r="AH1236" s="3">
        <f t="shared" si="467"/>
        <v>201811</v>
      </c>
      <c r="AI1236" s="21">
        <v>1.62</v>
      </c>
      <c r="AJ1236" s="21">
        <v>2.4</v>
      </c>
      <c r="AK1236" s="21">
        <v>1.6</v>
      </c>
      <c r="AL1236" s="21">
        <v>2.4500000000000002</v>
      </c>
      <c r="AO1236">
        <f t="shared" si="468"/>
        <v>-170</v>
      </c>
      <c r="AP1236">
        <f>IF(E1236&lt;F1236,G1236,H1236)</f>
        <v>29</v>
      </c>
      <c r="AQ1236">
        <f>IF(E1236&lt;F1236,H1236,G1236)</f>
        <v>26</v>
      </c>
    </row>
    <row r="1237" spans="2:43" x14ac:dyDescent="0.25">
      <c r="B1237" s="24">
        <v>43415</v>
      </c>
      <c r="C1237" s="20" t="s">
        <v>20</v>
      </c>
      <c r="D1237" s="20" t="s">
        <v>48</v>
      </c>
      <c r="E1237" s="2">
        <v>-1666.6666666666652</v>
      </c>
      <c r="F1237" s="2">
        <v>950</v>
      </c>
      <c r="G1237">
        <v>26</v>
      </c>
      <c r="H1237">
        <v>14</v>
      </c>
      <c r="I1237" s="9"/>
      <c r="J1237" s="2" t="str">
        <f t="shared" si="469"/>
        <v>Kansas City Chiefs</v>
      </c>
      <c r="K1237" s="2" t="str">
        <f t="shared" si="470"/>
        <v>Arizona Cardinals</v>
      </c>
      <c r="L1237" s="17">
        <f t="shared" si="471"/>
        <v>-1666.6666666666652</v>
      </c>
      <c r="M1237" s="18">
        <f t="shared" si="472"/>
        <v>950</v>
      </c>
      <c r="N1237" s="4">
        <f t="shared" si="450"/>
        <v>1.06</v>
      </c>
      <c r="O1237" s="4">
        <f t="shared" si="451"/>
        <v>10</v>
      </c>
      <c r="P1237" s="4"/>
      <c r="Q1237" s="4"/>
      <c r="R1237" s="1">
        <f t="shared" si="452"/>
        <v>0.94339622641509424</v>
      </c>
      <c r="S1237" s="1">
        <f t="shared" si="453"/>
        <v>0.1</v>
      </c>
      <c r="T1237" s="1">
        <f t="shared" si="454"/>
        <v>4.1591320072332683E-2</v>
      </c>
      <c r="U1237" s="1">
        <f t="shared" si="455"/>
        <v>0.42169811320754713</v>
      </c>
      <c r="V1237" s="1">
        <f t="shared" si="456"/>
        <v>0.93269811320754714</v>
      </c>
      <c r="W1237" s="1"/>
      <c r="X1237" s="17">
        <f t="shared" si="457"/>
        <v>72.158274836647607</v>
      </c>
      <c r="Y1237" s="18">
        <f t="shared" si="458"/>
        <v>8490.4619756418233</v>
      </c>
      <c r="Z1237" s="2">
        <f t="shared" si="459"/>
        <v>68.55036109481523</v>
      </c>
      <c r="AA1237" s="18">
        <f t="shared" si="460"/>
        <v>8065.9388768597319</v>
      </c>
      <c r="AB1237" s="2">
        <f t="shared" si="461"/>
        <v>-1458.781520664571</v>
      </c>
      <c r="AC1237" s="2">
        <f t="shared" si="462"/>
        <v>806.59388768597319</v>
      </c>
      <c r="AD1237" s="2">
        <f t="shared" si="463"/>
        <v>68.55036109481523</v>
      </c>
      <c r="AE1237" s="2">
        <f t="shared" si="464"/>
        <v>-1000</v>
      </c>
      <c r="AF1237" s="5">
        <f t="shared" si="465"/>
        <v>6.0000000000000053E-2</v>
      </c>
      <c r="AG1237" s="5">
        <f t="shared" si="466"/>
        <v>-1</v>
      </c>
      <c r="AH1237" s="3">
        <f t="shared" si="467"/>
        <v>201811</v>
      </c>
      <c r="AI1237" s="21">
        <v>1.06</v>
      </c>
      <c r="AJ1237" s="21">
        <v>10</v>
      </c>
      <c r="AK1237" s="21">
        <v>1.06</v>
      </c>
      <c r="AL1237" s="21">
        <v>10.5</v>
      </c>
      <c r="AO1237">
        <f t="shared" si="468"/>
        <v>-1700</v>
      </c>
      <c r="AP1237">
        <f>IF(E1237&lt;F1237,G1237,H1237)</f>
        <v>26</v>
      </c>
      <c r="AQ1237">
        <f>IF(E1237&lt;F1237,H1237,G1237)</f>
        <v>14</v>
      </c>
    </row>
    <row r="1238" spans="2:43" x14ac:dyDescent="0.25">
      <c r="B1238" s="24">
        <v>43415</v>
      </c>
      <c r="C1238" s="20" t="s">
        <v>42</v>
      </c>
      <c r="D1238" s="20" t="s">
        <v>24</v>
      </c>
      <c r="E1238" s="2">
        <v>-312.49999999999994</v>
      </c>
      <c r="F1238" s="2">
        <v>250</v>
      </c>
      <c r="G1238">
        <v>10</v>
      </c>
      <c r="H1238">
        <v>41</v>
      </c>
      <c r="I1238" s="9"/>
      <c r="J1238" s="2" t="str">
        <f t="shared" si="469"/>
        <v>New York Jets</v>
      </c>
      <c r="K1238" s="2" t="str">
        <f t="shared" si="470"/>
        <v>Buffalo Bills</v>
      </c>
      <c r="L1238" s="17">
        <f t="shared" si="471"/>
        <v>-312.49999999999994</v>
      </c>
      <c r="M1238" s="18">
        <f t="shared" si="472"/>
        <v>250</v>
      </c>
      <c r="N1238" s="4">
        <f t="shared" si="450"/>
        <v>1.26</v>
      </c>
      <c r="O1238" s="4">
        <f t="shared" si="451"/>
        <v>4</v>
      </c>
      <c r="P1238" s="4"/>
      <c r="Q1238" s="4"/>
      <c r="R1238" s="1">
        <f t="shared" si="452"/>
        <v>0.79365079365079361</v>
      </c>
      <c r="S1238" s="1">
        <f t="shared" si="453"/>
        <v>0.25</v>
      </c>
      <c r="T1238" s="1">
        <f t="shared" si="454"/>
        <v>4.1825095057034134E-2</v>
      </c>
      <c r="U1238" s="1">
        <f t="shared" si="455"/>
        <v>0.2718253968253968</v>
      </c>
      <c r="V1238" s="1">
        <f t="shared" si="456"/>
        <v>0.78282539682539687</v>
      </c>
      <c r="W1238" s="1"/>
      <c r="X1238" s="17">
        <f t="shared" si="457"/>
        <v>277.42406423618138</v>
      </c>
      <c r="Y1238" s="18">
        <f t="shared" si="458"/>
        <v>3056.5054734484152</v>
      </c>
      <c r="Z1238" s="2">
        <f t="shared" si="459"/>
        <v>263.55286102437231</v>
      </c>
      <c r="AA1238" s="18">
        <f t="shared" si="460"/>
        <v>2903.6801997759944</v>
      </c>
      <c r="AB1238" s="2">
        <f t="shared" si="461"/>
        <v>-379.4305233922405</v>
      </c>
      <c r="AC1238" s="2">
        <f t="shared" si="462"/>
        <v>290.36801997759943</v>
      </c>
      <c r="AD1238" s="2">
        <f t="shared" si="463"/>
        <v>-1000</v>
      </c>
      <c r="AE1238" s="2">
        <f t="shared" si="464"/>
        <v>2903.6801997759944</v>
      </c>
      <c r="AF1238" s="5">
        <f t="shared" si="465"/>
        <v>-1</v>
      </c>
      <c r="AG1238" s="5">
        <f t="shared" si="466"/>
        <v>3</v>
      </c>
      <c r="AH1238" s="3">
        <f t="shared" si="467"/>
        <v>201811</v>
      </c>
      <c r="AI1238" s="21">
        <v>1.26</v>
      </c>
      <c r="AJ1238" s="21">
        <v>4</v>
      </c>
      <c r="AK1238" s="21">
        <v>1.32</v>
      </c>
      <c r="AL1238" s="21">
        <v>3.5</v>
      </c>
      <c r="AO1238">
        <f t="shared" si="468"/>
        <v>-400</v>
      </c>
      <c r="AP1238">
        <f>IF(E1238&lt;F1238,G1238,H1238)</f>
        <v>10</v>
      </c>
      <c r="AQ1238">
        <f>IF(E1238&lt;F1238,H1238,G1238)</f>
        <v>41</v>
      </c>
    </row>
    <row r="1239" spans="2:43" x14ac:dyDescent="0.25">
      <c r="B1239" s="24">
        <v>43415</v>
      </c>
      <c r="C1239" s="20" t="s">
        <v>27</v>
      </c>
      <c r="D1239" s="20" t="s">
        <v>53</v>
      </c>
      <c r="E1239" s="2">
        <v>-181.81818181818181</v>
      </c>
      <c r="F1239" s="2">
        <v>160</v>
      </c>
      <c r="G1239">
        <v>3</v>
      </c>
      <c r="H1239">
        <v>16</v>
      </c>
      <c r="I1239" s="9"/>
      <c r="J1239" s="2" t="str">
        <f t="shared" si="469"/>
        <v>Tampa Bay Buccaneers</v>
      </c>
      <c r="K1239" s="2" t="str">
        <f t="shared" si="470"/>
        <v>Washington Redskins</v>
      </c>
      <c r="L1239" s="17">
        <f t="shared" si="471"/>
        <v>-181.81818181818181</v>
      </c>
      <c r="M1239" s="18">
        <f t="shared" si="472"/>
        <v>160</v>
      </c>
      <c r="N1239" s="4">
        <f t="shared" si="450"/>
        <v>1.74</v>
      </c>
      <c r="O1239" s="4">
        <f t="shared" si="451"/>
        <v>2.15</v>
      </c>
      <c r="P1239" s="4"/>
      <c r="Q1239" s="4"/>
      <c r="R1239" s="1">
        <f t="shared" si="452"/>
        <v>0.57471264367816088</v>
      </c>
      <c r="S1239" s="1">
        <f t="shared" si="453"/>
        <v>0.46511627906976744</v>
      </c>
      <c r="T1239" s="1">
        <f t="shared" si="454"/>
        <v>3.8303341902313659E-2</v>
      </c>
      <c r="U1239" s="1">
        <f t="shared" si="455"/>
        <v>5.4798182304196724E-2</v>
      </c>
      <c r="V1239" s="1">
        <f t="shared" si="456"/>
        <v>0.56579818230419676</v>
      </c>
      <c r="W1239" s="1"/>
      <c r="X1239" s="17">
        <f t="shared" si="457"/>
        <v>767.41465645493759</v>
      </c>
      <c r="Y1239" s="18">
        <f t="shared" si="458"/>
        <v>1185.8985221458363</v>
      </c>
      <c r="Z1239" s="2">
        <f t="shared" si="459"/>
        <v>729.04392363219063</v>
      </c>
      <c r="AA1239" s="18">
        <f t="shared" si="460"/>
        <v>1126.6035960385445</v>
      </c>
      <c r="AB1239" s="2">
        <f t="shared" si="461"/>
        <v>-137.16594673992637</v>
      </c>
      <c r="AC1239" s="2">
        <f t="shared" si="462"/>
        <v>112.66035960385446</v>
      </c>
      <c r="AD1239" s="2">
        <f t="shared" si="463"/>
        <v>-1000</v>
      </c>
      <c r="AE1239" s="2">
        <f t="shared" si="464"/>
        <v>1126.6035960385445</v>
      </c>
      <c r="AF1239" s="5">
        <f t="shared" si="465"/>
        <v>-1</v>
      </c>
      <c r="AG1239" s="5">
        <f t="shared" si="466"/>
        <v>1.1499999999999999</v>
      </c>
      <c r="AH1239" s="3">
        <f t="shared" si="467"/>
        <v>201811</v>
      </c>
      <c r="AI1239" s="21">
        <v>1.74</v>
      </c>
      <c r="AJ1239" s="21">
        <v>2.15</v>
      </c>
      <c r="AK1239" s="21">
        <v>1.55</v>
      </c>
      <c r="AL1239" s="21">
        <v>2.6</v>
      </c>
      <c r="AO1239">
        <f t="shared" si="468"/>
        <v>-190</v>
      </c>
      <c r="AP1239">
        <f>IF(E1239&lt;F1239,G1239,H1239)</f>
        <v>3</v>
      </c>
      <c r="AQ1239">
        <f>IF(E1239&lt;F1239,H1239,G1239)</f>
        <v>16</v>
      </c>
    </row>
    <row r="1240" spans="2:43" x14ac:dyDescent="0.25">
      <c r="B1240" s="24">
        <v>43415</v>
      </c>
      <c r="C1240" s="20" t="s">
        <v>41</v>
      </c>
      <c r="D1240" s="20" t="s">
        <v>36</v>
      </c>
      <c r="E1240" s="2">
        <v>260</v>
      </c>
      <c r="F1240" s="2">
        <v>-322.58064516129025</v>
      </c>
      <c r="G1240">
        <v>34</v>
      </c>
      <c r="H1240">
        <v>10</v>
      </c>
      <c r="I1240" s="9"/>
      <c r="J1240" s="2" t="str">
        <f t="shared" si="469"/>
        <v>New England Patriots</v>
      </c>
      <c r="K1240" s="2" t="str">
        <f t="shared" si="470"/>
        <v>Tennessee Titans</v>
      </c>
      <c r="L1240" s="17">
        <f t="shared" si="471"/>
        <v>-322.58064516129025</v>
      </c>
      <c r="M1240" s="18">
        <f t="shared" si="472"/>
        <v>260</v>
      </c>
      <c r="N1240" s="4">
        <f t="shared" si="450"/>
        <v>1.33</v>
      </c>
      <c r="O1240" s="4">
        <f t="shared" si="451"/>
        <v>3.4</v>
      </c>
      <c r="P1240" s="4"/>
      <c r="Q1240" s="4"/>
      <c r="R1240" s="1">
        <f t="shared" si="452"/>
        <v>0.75187969924812026</v>
      </c>
      <c r="S1240" s="1">
        <f t="shared" si="453"/>
        <v>0.29411764705882354</v>
      </c>
      <c r="T1240" s="1">
        <f t="shared" si="454"/>
        <v>4.3974630021141659E-2</v>
      </c>
      <c r="U1240" s="1">
        <f t="shared" si="455"/>
        <v>0.22888102609464836</v>
      </c>
      <c r="V1240" s="1">
        <f t="shared" si="456"/>
        <v>0.73988102609464834</v>
      </c>
      <c r="W1240" s="1"/>
      <c r="X1240" s="17">
        <f t="shared" si="457"/>
        <v>351.56865054149432</v>
      </c>
      <c r="Y1240" s="18">
        <f t="shared" si="458"/>
        <v>2476.6314971810075</v>
      </c>
      <c r="Z1240" s="2">
        <f t="shared" si="459"/>
        <v>333.99021801441961</v>
      </c>
      <c r="AA1240" s="18">
        <f t="shared" si="460"/>
        <v>2352.7999223219572</v>
      </c>
      <c r="AB1240" s="2">
        <f t="shared" si="461"/>
        <v>-299.40996653884821</v>
      </c>
      <c r="AC1240" s="2">
        <f t="shared" si="462"/>
        <v>235.27999223219572</v>
      </c>
      <c r="AD1240" s="2">
        <f t="shared" si="463"/>
        <v>-1000</v>
      </c>
      <c r="AE1240" s="2">
        <f t="shared" si="464"/>
        <v>2352.7999223219572</v>
      </c>
      <c r="AF1240" s="5">
        <f t="shared" si="465"/>
        <v>-1</v>
      </c>
      <c r="AG1240" s="5">
        <f t="shared" si="466"/>
        <v>2.4</v>
      </c>
      <c r="AH1240" s="3">
        <f t="shared" si="467"/>
        <v>201811</v>
      </c>
      <c r="AI1240" s="21">
        <v>3.4</v>
      </c>
      <c r="AJ1240" s="21">
        <v>1.33</v>
      </c>
      <c r="AK1240" s="21">
        <v>3.6</v>
      </c>
      <c r="AL1240" s="21">
        <v>1.31</v>
      </c>
      <c r="AO1240">
        <f t="shared" si="468"/>
        <v>-400</v>
      </c>
      <c r="AP1240">
        <f>IF(E1240&lt;F1240,G1240,H1240)</f>
        <v>10</v>
      </c>
      <c r="AQ1240">
        <f>IF(E1240&lt;F1240,H1240,G1240)</f>
        <v>34</v>
      </c>
    </row>
    <row r="1241" spans="2:43" x14ac:dyDescent="0.25">
      <c r="B1241" s="24">
        <v>43412</v>
      </c>
      <c r="C1241" s="20" t="s">
        <v>45</v>
      </c>
      <c r="D1241" s="20" t="s">
        <v>44</v>
      </c>
      <c r="E1241" s="2">
        <v>-200</v>
      </c>
      <c r="F1241" s="2">
        <v>170.00000000000003</v>
      </c>
      <c r="G1241">
        <v>52</v>
      </c>
      <c r="H1241">
        <v>21</v>
      </c>
      <c r="I1241" s="9"/>
      <c r="J1241" s="2" t="str">
        <f t="shared" si="469"/>
        <v>Pittsburgh Steelers</v>
      </c>
      <c r="K1241" s="2" t="str">
        <f t="shared" si="470"/>
        <v>Carolina Panthers</v>
      </c>
      <c r="L1241" s="17">
        <f t="shared" si="471"/>
        <v>-200</v>
      </c>
      <c r="M1241" s="18">
        <f t="shared" si="472"/>
        <v>170.00000000000003</v>
      </c>
      <c r="N1241" s="4">
        <f t="shared" si="450"/>
        <v>1.47</v>
      </c>
      <c r="O1241" s="4">
        <f t="shared" si="451"/>
        <v>2.75</v>
      </c>
      <c r="P1241" s="4"/>
      <c r="Q1241" s="4"/>
      <c r="R1241" s="1">
        <f t="shared" si="452"/>
        <v>0.68027210884353739</v>
      </c>
      <c r="S1241" s="1">
        <f t="shared" si="453"/>
        <v>0.36363636363636365</v>
      </c>
      <c r="T1241" s="1">
        <f t="shared" si="454"/>
        <v>4.206161137440767E-2</v>
      </c>
      <c r="U1241" s="1">
        <f t="shared" si="455"/>
        <v>0.15831787260358687</v>
      </c>
      <c r="V1241" s="1">
        <f t="shared" si="456"/>
        <v>0.66931787260358688</v>
      </c>
      <c r="W1241" s="1"/>
      <c r="X1241" s="17">
        <f t="shared" si="457"/>
        <v>494.0584151893168</v>
      </c>
      <c r="Y1241" s="18">
        <f t="shared" si="458"/>
        <v>1810.0865209085014</v>
      </c>
      <c r="Z1241" s="2">
        <f t="shared" si="459"/>
        <v>469.35549442985092</v>
      </c>
      <c r="AA1241" s="18">
        <f t="shared" si="460"/>
        <v>1719.5821948630762</v>
      </c>
      <c r="AB1241" s="2">
        <f t="shared" si="461"/>
        <v>-213.05812158750777</v>
      </c>
      <c r="AC1241" s="2">
        <f t="shared" si="462"/>
        <v>171.95821948630763</v>
      </c>
      <c r="AD1241" s="2">
        <f t="shared" si="463"/>
        <v>469.35549442985092</v>
      </c>
      <c r="AE1241" s="2">
        <f t="shared" si="464"/>
        <v>-1000</v>
      </c>
      <c r="AF1241" s="5">
        <f t="shared" si="465"/>
        <v>0.47</v>
      </c>
      <c r="AG1241" s="5">
        <f t="shared" si="466"/>
        <v>-1</v>
      </c>
      <c r="AH1241" s="3">
        <f t="shared" si="467"/>
        <v>201811</v>
      </c>
      <c r="AI1241" s="21">
        <v>1.47</v>
      </c>
      <c r="AJ1241" s="21">
        <v>2.75</v>
      </c>
      <c r="AK1241" s="21">
        <v>1.5</v>
      </c>
      <c r="AL1241" s="21">
        <v>2.7</v>
      </c>
      <c r="AO1241">
        <f t="shared" si="468"/>
        <v>-200</v>
      </c>
      <c r="AP1241">
        <f>IF(E1241&lt;F1241,G1241,H1241)</f>
        <v>52</v>
      </c>
      <c r="AQ1241">
        <f>IF(E1241&lt;F1241,H1241,G1241)</f>
        <v>21</v>
      </c>
    </row>
    <row r="1242" spans="2:43" x14ac:dyDescent="0.25">
      <c r="B1242" s="24">
        <v>43409</v>
      </c>
      <c r="C1242" s="20" t="s">
        <v>23</v>
      </c>
      <c r="D1242" s="20" t="s">
        <v>41</v>
      </c>
      <c r="E1242" s="2">
        <v>-222.22222222222226</v>
      </c>
      <c r="F1242" s="2">
        <v>179.99999999999997</v>
      </c>
      <c r="G1242">
        <v>14</v>
      </c>
      <c r="H1242">
        <v>28</v>
      </c>
      <c r="I1242" s="9"/>
      <c r="J1242" s="2" t="str">
        <f t="shared" si="469"/>
        <v>Dallas Cowboys</v>
      </c>
      <c r="K1242" s="2" t="str">
        <f t="shared" si="470"/>
        <v>Tennessee Titans</v>
      </c>
      <c r="L1242" s="17">
        <f t="shared" si="471"/>
        <v>-222.22222222222226</v>
      </c>
      <c r="M1242" s="18">
        <f t="shared" si="472"/>
        <v>179.99999999999997</v>
      </c>
      <c r="N1242" s="4">
        <f t="shared" si="450"/>
        <v>1.37</v>
      </c>
      <c r="O1242" s="4">
        <f t="shared" si="451"/>
        <v>3.2</v>
      </c>
      <c r="P1242" s="4"/>
      <c r="Q1242" s="4"/>
      <c r="R1242" s="1">
        <f t="shared" si="452"/>
        <v>0.72992700729927007</v>
      </c>
      <c r="S1242" s="1">
        <f t="shared" si="453"/>
        <v>0.3125</v>
      </c>
      <c r="T1242" s="1">
        <f t="shared" si="454"/>
        <v>4.0700218818380707E-2</v>
      </c>
      <c r="U1242" s="1">
        <f t="shared" si="455"/>
        <v>0.20871350364963503</v>
      </c>
      <c r="V1242" s="1">
        <f t="shared" si="456"/>
        <v>0.71971350364963504</v>
      </c>
      <c r="W1242" s="1"/>
      <c r="X1242" s="17">
        <f t="shared" si="457"/>
        <v>389.44176388110628</v>
      </c>
      <c r="Y1242" s="18">
        <f t="shared" si="458"/>
        <v>2256.8044836814311</v>
      </c>
      <c r="Z1242" s="2">
        <f t="shared" si="459"/>
        <v>369.96967568705094</v>
      </c>
      <c r="AA1242" s="18">
        <f t="shared" si="460"/>
        <v>2143.9642594973593</v>
      </c>
      <c r="AB1242" s="2">
        <f t="shared" si="461"/>
        <v>-270.29242278923357</v>
      </c>
      <c r="AC1242" s="2">
        <f t="shared" si="462"/>
        <v>214.39642594973594</v>
      </c>
      <c r="AD1242" s="2">
        <f t="shared" si="463"/>
        <v>-1000</v>
      </c>
      <c r="AE1242" s="2">
        <f t="shared" si="464"/>
        <v>2143.9642594973593</v>
      </c>
      <c r="AF1242" s="5">
        <f t="shared" si="465"/>
        <v>-1</v>
      </c>
      <c r="AG1242" s="5">
        <f t="shared" si="466"/>
        <v>2.2000000000000002</v>
      </c>
      <c r="AH1242" s="3">
        <f t="shared" si="467"/>
        <v>201811</v>
      </c>
      <c r="AI1242" s="21">
        <v>1.37</v>
      </c>
      <c r="AJ1242" s="21">
        <v>3.2</v>
      </c>
      <c r="AK1242" s="21">
        <v>1.45</v>
      </c>
      <c r="AL1242" s="21">
        <v>2.8</v>
      </c>
      <c r="AO1242">
        <f t="shared" si="468"/>
        <v>-300</v>
      </c>
      <c r="AP1242">
        <f>IF(E1242&lt;F1242,G1242,H1242)</f>
        <v>14</v>
      </c>
      <c r="AQ1242">
        <f>IF(E1242&lt;F1242,H1242,G1242)</f>
        <v>28</v>
      </c>
    </row>
    <row r="1243" spans="2:43" x14ac:dyDescent="0.25">
      <c r="B1243" s="24">
        <v>43408</v>
      </c>
      <c r="C1243" s="20" t="s">
        <v>36</v>
      </c>
      <c r="D1243" s="20" t="s">
        <v>33</v>
      </c>
      <c r="E1243" s="2">
        <v>-227.27272727272731</v>
      </c>
      <c r="F1243" s="2">
        <v>185</v>
      </c>
      <c r="G1243">
        <v>31</v>
      </c>
      <c r="H1243">
        <v>17</v>
      </c>
      <c r="I1243" s="9"/>
      <c r="J1243" s="2" t="str">
        <f t="shared" si="469"/>
        <v>New England Patriots</v>
      </c>
      <c r="K1243" s="2" t="str">
        <f t="shared" si="470"/>
        <v>Green Bay Packers</v>
      </c>
      <c r="L1243" s="17">
        <f t="shared" si="471"/>
        <v>-227.27272727272731</v>
      </c>
      <c r="M1243" s="18">
        <f t="shared" si="472"/>
        <v>185</v>
      </c>
      <c r="N1243" s="4">
        <f t="shared" si="450"/>
        <v>1.41</v>
      </c>
      <c r="O1243" s="4">
        <f t="shared" si="451"/>
        <v>3</v>
      </c>
      <c r="P1243" s="4"/>
      <c r="Q1243" s="4"/>
      <c r="R1243" s="1">
        <f t="shared" si="452"/>
        <v>0.70921985815602839</v>
      </c>
      <c r="S1243" s="1">
        <f t="shared" si="453"/>
        <v>0.33333333333333331</v>
      </c>
      <c r="T1243" s="1">
        <f t="shared" si="454"/>
        <v>4.0816326530612401E-2</v>
      </c>
      <c r="U1243" s="1">
        <f t="shared" si="455"/>
        <v>0.18794326241134754</v>
      </c>
      <c r="V1243" s="1">
        <f t="shared" si="456"/>
        <v>0.69894326241134752</v>
      </c>
      <c r="W1243" s="1"/>
      <c r="X1243" s="17">
        <f t="shared" si="457"/>
        <v>430.73129648608347</v>
      </c>
      <c r="Y1243" s="18">
        <f t="shared" si="458"/>
        <v>2057.0269370258952</v>
      </c>
      <c r="Z1243" s="2">
        <f t="shared" si="459"/>
        <v>409.19473166177926</v>
      </c>
      <c r="AA1243" s="18">
        <f t="shared" si="460"/>
        <v>1954.1755901746003</v>
      </c>
      <c r="AB1243" s="2">
        <f t="shared" si="461"/>
        <v>-244.3824229942804</v>
      </c>
      <c r="AC1243" s="2">
        <f t="shared" si="462"/>
        <v>195.41755901746004</v>
      </c>
      <c r="AD1243" s="2">
        <f t="shared" si="463"/>
        <v>409.19473166177926</v>
      </c>
      <c r="AE1243" s="2">
        <f t="shared" si="464"/>
        <v>-1000</v>
      </c>
      <c r="AF1243" s="5">
        <f t="shared" si="465"/>
        <v>0.40999999999999992</v>
      </c>
      <c r="AG1243" s="5">
        <f t="shared" si="466"/>
        <v>-1</v>
      </c>
      <c r="AH1243" s="3">
        <f t="shared" si="467"/>
        <v>201811</v>
      </c>
      <c r="AI1243" s="21">
        <v>1.41</v>
      </c>
      <c r="AJ1243" s="21">
        <v>3</v>
      </c>
      <c r="AK1243" s="21">
        <v>1.44</v>
      </c>
      <c r="AL1243" s="21">
        <v>2.85</v>
      </c>
      <c r="AO1243">
        <f t="shared" si="468"/>
        <v>-300</v>
      </c>
      <c r="AP1243">
        <f>IF(E1243&lt;F1243,G1243,H1243)</f>
        <v>31</v>
      </c>
      <c r="AQ1243">
        <f>IF(E1243&lt;F1243,H1243,G1243)</f>
        <v>17</v>
      </c>
    </row>
    <row r="1244" spans="2:43" x14ac:dyDescent="0.25">
      <c r="B1244" s="24">
        <v>43408</v>
      </c>
      <c r="C1244" s="20" t="s">
        <v>43</v>
      </c>
      <c r="D1244" s="20" t="s">
        <v>47</v>
      </c>
      <c r="E1244" s="2">
        <v>110.00000000000001</v>
      </c>
      <c r="F1244" s="2">
        <v>-131.57894736842104</v>
      </c>
      <c r="G1244">
        <v>45</v>
      </c>
      <c r="H1244">
        <v>35</v>
      </c>
      <c r="I1244" s="9"/>
      <c r="J1244" s="2" t="str">
        <f t="shared" si="469"/>
        <v>Los Angeles Rams</v>
      </c>
      <c r="K1244" s="2" t="str">
        <f t="shared" si="470"/>
        <v>New Orleans Saints</v>
      </c>
      <c r="L1244" s="17">
        <f t="shared" si="471"/>
        <v>-131.57894736842104</v>
      </c>
      <c r="M1244" s="18">
        <f t="shared" si="472"/>
        <v>110.00000000000001</v>
      </c>
      <c r="N1244" s="4">
        <f t="shared" si="450"/>
        <v>2.0499999999999998</v>
      </c>
      <c r="O1244" s="4">
        <f t="shared" si="451"/>
        <v>1.8</v>
      </c>
      <c r="P1244" s="4"/>
      <c r="Q1244" s="4"/>
      <c r="R1244" s="1">
        <f t="shared" si="452"/>
        <v>0.48780487804878053</v>
      </c>
      <c r="S1244" s="1">
        <f t="shared" si="453"/>
        <v>0.55555555555555558</v>
      </c>
      <c r="T1244" s="1">
        <f t="shared" si="454"/>
        <v>4.1558441558441461E-2</v>
      </c>
      <c r="U1244" s="1">
        <f t="shared" si="455"/>
        <v>3.3875338753387524E-2</v>
      </c>
      <c r="V1244" s="1">
        <f t="shared" si="456"/>
        <v>0.47712466124661246</v>
      </c>
      <c r="W1244" s="1"/>
      <c r="X1244" s="17">
        <f t="shared" si="457"/>
        <v>1095.8883101687502</v>
      </c>
      <c r="Y1244" s="18">
        <f t="shared" si="458"/>
        <v>831.50998882799388</v>
      </c>
      <c r="Z1244" s="2">
        <f t="shared" si="459"/>
        <v>1041.0938946603126</v>
      </c>
      <c r="AA1244" s="18">
        <f t="shared" si="460"/>
        <v>789.93448938659412</v>
      </c>
      <c r="AB1244" s="2">
        <f t="shared" si="461"/>
        <v>104.10938946603126</v>
      </c>
      <c r="AC1244" s="2">
        <f t="shared" si="462"/>
        <v>-126.59277616508776</v>
      </c>
      <c r="AD1244" s="2">
        <f t="shared" si="463"/>
        <v>-1000</v>
      </c>
      <c r="AE1244" s="2">
        <f t="shared" si="464"/>
        <v>789.93448938659412</v>
      </c>
      <c r="AF1244" s="5">
        <f t="shared" si="465"/>
        <v>-1</v>
      </c>
      <c r="AG1244" s="5">
        <f t="shared" si="466"/>
        <v>0.8</v>
      </c>
      <c r="AH1244" s="3">
        <f t="shared" si="467"/>
        <v>201811</v>
      </c>
      <c r="AI1244" s="21">
        <v>1.8</v>
      </c>
      <c r="AJ1244" s="21">
        <v>2.0499999999999998</v>
      </c>
      <c r="AK1244" s="21">
        <v>2.1</v>
      </c>
      <c r="AL1244" s="21">
        <v>1.76</v>
      </c>
      <c r="AO1244">
        <f t="shared" si="468"/>
        <v>-140</v>
      </c>
      <c r="AP1244">
        <f>IF(E1244&lt;F1244,G1244,H1244)</f>
        <v>35</v>
      </c>
      <c r="AQ1244">
        <f>IF(E1244&lt;F1244,H1244,G1244)</f>
        <v>45</v>
      </c>
    </row>
    <row r="1245" spans="2:43" x14ac:dyDescent="0.25">
      <c r="B1245" s="24">
        <v>43408</v>
      </c>
      <c r="C1245" s="20" t="s">
        <v>38</v>
      </c>
      <c r="D1245" s="20" t="s">
        <v>40</v>
      </c>
      <c r="E1245" s="2">
        <v>-116.27906976744185</v>
      </c>
      <c r="F1245" s="2">
        <v>-105.26315789473685</v>
      </c>
      <c r="G1245">
        <v>17</v>
      </c>
      <c r="H1245">
        <v>19</v>
      </c>
      <c r="I1245" s="9"/>
      <c r="J1245" s="2" t="str">
        <f t="shared" si="469"/>
        <v>Denver Broncos</v>
      </c>
      <c r="K1245" s="2" t="str">
        <f t="shared" si="470"/>
        <v>Houston Texans</v>
      </c>
      <c r="L1245" s="17">
        <f t="shared" si="471"/>
        <v>-116.27906976744185</v>
      </c>
      <c r="M1245" s="18">
        <f t="shared" si="472"/>
        <v>-105.26315789473685</v>
      </c>
      <c r="N1245" s="4">
        <f t="shared" si="450"/>
        <v>1.71</v>
      </c>
      <c r="O1245" s="4">
        <f t="shared" si="451"/>
        <v>2.2000000000000002</v>
      </c>
      <c r="P1245" s="4"/>
      <c r="Q1245" s="4"/>
      <c r="R1245" s="1">
        <f t="shared" si="452"/>
        <v>0.58479532163742687</v>
      </c>
      <c r="S1245" s="1">
        <f t="shared" si="453"/>
        <v>0.45454545454545453</v>
      </c>
      <c r="T1245" s="1">
        <f t="shared" si="454"/>
        <v>3.7851662404092101E-2</v>
      </c>
      <c r="U1245" s="1">
        <f t="shared" si="455"/>
        <v>6.5124933545986169E-2</v>
      </c>
      <c r="V1245" s="1">
        <f t="shared" si="456"/>
        <v>0.57612493354598615</v>
      </c>
      <c r="W1245" s="1"/>
      <c r="X1245" s="17">
        <f t="shared" si="457"/>
        <v>735.73463284275692</v>
      </c>
      <c r="Y1245" s="18">
        <f t="shared" si="458"/>
        <v>1235.8449349286186</v>
      </c>
      <c r="Z1245" s="2">
        <f t="shared" si="459"/>
        <v>698.94790120061907</v>
      </c>
      <c r="AA1245" s="18">
        <f t="shared" si="460"/>
        <v>1174.0526881821877</v>
      </c>
      <c r="AB1245" s="2">
        <f t="shared" si="461"/>
        <v>-143.07218009843768</v>
      </c>
      <c r="AC1245" s="2">
        <f t="shared" si="462"/>
        <v>117.40526881821877</v>
      </c>
      <c r="AD1245" s="2">
        <f t="shared" si="463"/>
        <v>-1000</v>
      </c>
      <c r="AE1245" s="2">
        <f t="shared" si="464"/>
        <v>1174.0526881821877</v>
      </c>
      <c r="AF1245" s="5">
        <f t="shared" si="465"/>
        <v>-1</v>
      </c>
      <c r="AG1245" s="5">
        <f t="shared" si="466"/>
        <v>1.2000000000000002</v>
      </c>
      <c r="AH1245" s="3">
        <f t="shared" si="467"/>
        <v>201811</v>
      </c>
      <c r="AI1245" s="21">
        <v>1.71</v>
      </c>
      <c r="AJ1245" s="21">
        <v>2.2000000000000002</v>
      </c>
      <c r="AK1245" s="21">
        <v>1.86</v>
      </c>
      <c r="AL1245" s="21">
        <v>1.95</v>
      </c>
      <c r="AO1245">
        <f t="shared" si="468"/>
        <v>-120</v>
      </c>
      <c r="AP1245">
        <f>IF(E1245&lt;F1245,G1245,H1245)</f>
        <v>17</v>
      </c>
      <c r="AQ1245">
        <f>IF(E1245&lt;F1245,H1245,G1245)</f>
        <v>19</v>
      </c>
    </row>
    <row r="1246" spans="2:43" x14ac:dyDescent="0.25">
      <c r="B1246" s="24">
        <v>43408</v>
      </c>
      <c r="C1246" s="20" t="s">
        <v>32</v>
      </c>
      <c r="D1246" s="20" t="s">
        <v>31</v>
      </c>
      <c r="E1246" s="2">
        <v>-125</v>
      </c>
      <c r="F1246" s="2">
        <v>104.99999999999999</v>
      </c>
      <c r="G1246">
        <v>17</v>
      </c>
      <c r="H1246">
        <v>25</v>
      </c>
      <c r="I1246" s="9"/>
      <c r="J1246" s="2" t="str">
        <f t="shared" si="469"/>
        <v>Seattle Seahawks</v>
      </c>
      <c r="K1246" s="2" t="str">
        <f t="shared" si="470"/>
        <v>Los Angeles Chargers</v>
      </c>
      <c r="L1246" s="17">
        <f t="shared" si="471"/>
        <v>-125</v>
      </c>
      <c r="M1246" s="18">
        <f t="shared" si="472"/>
        <v>104.99999999999999</v>
      </c>
      <c r="N1246" s="4">
        <f t="shared" si="450"/>
        <v>1.83</v>
      </c>
      <c r="O1246" s="4">
        <f t="shared" si="451"/>
        <v>2</v>
      </c>
      <c r="P1246" s="4"/>
      <c r="Q1246" s="4"/>
      <c r="R1246" s="1">
        <f t="shared" si="452"/>
        <v>0.54644808743169393</v>
      </c>
      <c r="S1246" s="1">
        <f t="shared" si="453"/>
        <v>0.5</v>
      </c>
      <c r="T1246" s="1">
        <f t="shared" si="454"/>
        <v>4.4386422976501305E-2</v>
      </c>
      <c r="U1246" s="1">
        <f t="shared" si="455"/>
        <v>2.3224043715846965E-2</v>
      </c>
      <c r="V1246" s="1">
        <f t="shared" si="456"/>
        <v>0.53422404371584697</v>
      </c>
      <c r="W1246" s="1"/>
      <c r="X1246" s="17">
        <f t="shared" si="457"/>
        <v>871.87381729284084</v>
      </c>
      <c r="Y1246" s="18">
        <f t="shared" si="458"/>
        <v>1045.6626202421151</v>
      </c>
      <c r="Z1246" s="2">
        <f t="shared" si="459"/>
        <v>828.28012642819874</v>
      </c>
      <c r="AA1246" s="18">
        <f t="shared" si="460"/>
        <v>993.3794892300092</v>
      </c>
      <c r="AB1246" s="2">
        <f t="shared" si="461"/>
        <v>-120.73210114461043</v>
      </c>
      <c r="AC1246" s="2">
        <f t="shared" si="462"/>
        <v>-100.66646340515068</v>
      </c>
      <c r="AD1246" s="2">
        <f t="shared" si="463"/>
        <v>-1000</v>
      </c>
      <c r="AE1246" s="2">
        <f t="shared" si="464"/>
        <v>993.3794892300092</v>
      </c>
      <c r="AF1246" s="5">
        <f t="shared" si="465"/>
        <v>-1</v>
      </c>
      <c r="AG1246" s="5">
        <f t="shared" si="466"/>
        <v>1</v>
      </c>
      <c r="AH1246" s="3">
        <f t="shared" si="467"/>
        <v>201811</v>
      </c>
      <c r="AI1246" s="21">
        <v>1.83</v>
      </c>
      <c r="AJ1246" s="21">
        <v>2</v>
      </c>
      <c r="AK1246" s="21">
        <v>1.8</v>
      </c>
      <c r="AL1246" s="21">
        <v>2.0499999999999998</v>
      </c>
      <c r="AO1246">
        <f t="shared" si="468"/>
        <v>-130</v>
      </c>
      <c r="AP1246">
        <f>IF(E1246&lt;F1246,G1246,H1246)</f>
        <v>17</v>
      </c>
      <c r="AQ1246">
        <f>IF(E1246&lt;F1246,H1246,G1246)</f>
        <v>25</v>
      </c>
    </row>
    <row r="1247" spans="2:43" x14ac:dyDescent="0.25">
      <c r="B1247" s="24">
        <v>43408</v>
      </c>
      <c r="C1247" s="20" t="s">
        <v>28</v>
      </c>
      <c r="D1247" s="20" t="s">
        <v>45</v>
      </c>
      <c r="E1247" s="2">
        <v>-125</v>
      </c>
      <c r="F1247" s="2">
        <v>104.99999999999999</v>
      </c>
      <c r="G1247">
        <v>16</v>
      </c>
      <c r="H1247">
        <v>23</v>
      </c>
      <c r="I1247" s="9"/>
      <c r="J1247" s="2" t="str">
        <f t="shared" si="469"/>
        <v>Baltimore Ravens</v>
      </c>
      <c r="K1247" s="2" t="str">
        <f t="shared" si="470"/>
        <v>Pittsburgh Steelers</v>
      </c>
      <c r="L1247" s="17">
        <f t="shared" si="471"/>
        <v>-125</v>
      </c>
      <c r="M1247" s="18">
        <f t="shared" si="472"/>
        <v>104.99999999999999</v>
      </c>
      <c r="N1247" s="4">
        <f t="shared" si="450"/>
        <v>1.66</v>
      </c>
      <c r="O1247" s="4">
        <f t="shared" si="451"/>
        <v>2.2999999999999998</v>
      </c>
      <c r="P1247" s="4"/>
      <c r="Q1247" s="4"/>
      <c r="R1247" s="1">
        <f t="shared" si="452"/>
        <v>0.60240963855421692</v>
      </c>
      <c r="S1247" s="1">
        <f t="shared" si="453"/>
        <v>0.43478260869565222</v>
      </c>
      <c r="T1247" s="1">
        <f t="shared" si="454"/>
        <v>3.5858585858585923E-2</v>
      </c>
      <c r="U1247" s="1">
        <f t="shared" si="455"/>
        <v>8.3813514929282351E-2</v>
      </c>
      <c r="V1247" s="1">
        <f t="shared" si="456"/>
        <v>0.59481351492928236</v>
      </c>
      <c r="W1247" s="1"/>
      <c r="X1247" s="17">
        <f t="shared" si="457"/>
        <v>681.19919084032654</v>
      </c>
      <c r="Y1247" s="18">
        <f t="shared" si="458"/>
        <v>1332.032655245516</v>
      </c>
      <c r="Z1247" s="2">
        <f t="shared" si="459"/>
        <v>647.13923129831016</v>
      </c>
      <c r="AA1247" s="18">
        <f t="shared" si="460"/>
        <v>1265.4310224832402</v>
      </c>
      <c r="AB1247" s="2">
        <f t="shared" si="461"/>
        <v>-154.5262521009227</v>
      </c>
      <c r="AC1247" s="2">
        <f t="shared" si="462"/>
        <v>126.54310224832402</v>
      </c>
      <c r="AD1247" s="2">
        <f t="shared" si="463"/>
        <v>-1000</v>
      </c>
      <c r="AE1247" s="2">
        <f t="shared" si="464"/>
        <v>1265.4310224832402</v>
      </c>
      <c r="AF1247" s="5">
        <f t="shared" si="465"/>
        <v>-1</v>
      </c>
      <c r="AG1247" s="5">
        <f t="shared" si="466"/>
        <v>1.2999999999999998</v>
      </c>
      <c r="AH1247" s="3">
        <f t="shared" si="467"/>
        <v>201811</v>
      </c>
      <c r="AI1247" s="21">
        <v>1.66</v>
      </c>
      <c r="AJ1247" s="21">
        <v>2.2999999999999998</v>
      </c>
      <c r="AK1247" s="21">
        <v>1.8</v>
      </c>
      <c r="AL1247" s="21">
        <v>2.0499999999999998</v>
      </c>
      <c r="AO1247">
        <f t="shared" si="468"/>
        <v>-130</v>
      </c>
      <c r="AP1247">
        <f>IF(E1247&lt;F1247,G1247,H1247)</f>
        <v>16</v>
      </c>
      <c r="AQ1247">
        <f>IF(E1247&lt;F1247,H1247,G1247)</f>
        <v>23</v>
      </c>
    </row>
    <row r="1248" spans="2:43" x14ac:dyDescent="0.25">
      <c r="B1248" s="24">
        <v>43408</v>
      </c>
      <c r="C1248" s="20" t="s">
        <v>24</v>
      </c>
      <c r="D1248" s="20" t="s">
        <v>37</v>
      </c>
      <c r="E1248" s="2">
        <v>375</v>
      </c>
      <c r="F1248" s="2">
        <v>-500.00000000000011</v>
      </c>
      <c r="G1248">
        <v>9</v>
      </c>
      <c r="H1248">
        <v>41</v>
      </c>
      <c r="I1248" s="9"/>
      <c r="J1248" s="2" t="str">
        <f t="shared" si="469"/>
        <v>Chicago Bears</v>
      </c>
      <c r="K1248" s="2" t="str">
        <f t="shared" si="470"/>
        <v>Buffalo Bills</v>
      </c>
      <c r="L1248" s="17">
        <f t="shared" si="471"/>
        <v>-500.00000000000011</v>
      </c>
      <c r="M1248" s="18">
        <f t="shared" si="472"/>
        <v>375</v>
      </c>
      <c r="N1248" s="4">
        <f t="shared" si="450"/>
        <v>1.22</v>
      </c>
      <c r="O1248" s="4">
        <f t="shared" si="451"/>
        <v>4.5</v>
      </c>
      <c r="P1248" s="4"/>
      <c r="Q1248" s="4"/>
      <c r="R1248" s="1">
        <f t="shared" si="452"/>
        <v>0.81967213114754101</v>
      </c>
      <c r="S1248" s="1">
        <f t="shared" si="453"/>
        <v>0.22222222222222221</v>
      </c>
      <c r="T1248" s="1">
        <f t="shared" si="454"/>
        <v>4.0209790209790097E-2</v>
      </c>
      <c r="U1248" s="1">
        <f t="shared" si="455"/>
        <v>0.2987249544626594</v>
      </c>
      <c r="V1248" s="1">
        <f t="shared" si="456"/>
        <v>0.80972495446265946</v>
      </c>
      <c r="W1248" s="1"/>
      <c r="X1248" s="17">
        <f t="shared" si="457"/>
        <v>234.98725646118768</v>
      </c>
      <c r="Y1248" s="18">
        <f t="shared" si="458"/>
        <v>3526.591123964678</v>
      </c>
      <c r="Z1248" s="2">
        <f t="shared" si="459"/>
        <v>223.2378936381283</v>
      </c>
      <c r="AA1248" s="18">
        <f t="shared" si="460"/>
        <v>3350.2615677664439</v>
      </c>
      <c r="AB1248" s="2">
        <f t="shared" si="461"/>
        <v>-447.95262296329213</v>
      </c>
      <c r="AC1248" s="2">
        <f t="shared" si="462"/>
        <v>335.02615677664437</v>
      </c>
      <c r="AD1248" s="2">
        <f t="shared" si="463"/>
        <v>223.2378936381283</v>
      </c>
      <c r="AE1248" s="2">
        <f t="shared" si="464"/>
        <v>-1000</v>
      </c>
      <c r="AF1248" s="5">
        <f t="shared" si="465"/>
        <v>0.21999999999999997</v>
      </c>
      <c r="AG1248" s="5">
        <f t="shared" si="466"/>
        <v>-1</v>
      </c>
      <c r="AH1248" s="3">
        <f t="shared" si="467"/>
        <v>201811</v>
      </c>
      <c r="AI1248" s="21">
        <v>4.5</v>
      </c>
      <c r="AJ1248" s="21">
        <v>1.22</v>
      </c>
      <c r="AK1248" s="21">
        <v>4.75</v>
      </c>
      <c r="AL1248" s="21">
        <v>1.2</v>
      </c>
      <c r="AO1248">
        <f t="shared" si="468"/>
        <v>-500</v>
      </c>
      <c r="AP1248">
        <f>IF(E1248&lt;F1248,G1248,H1248)</f>
        <v>41</v>
      </c>
      <c r="AQ1248">
        <f>IF(E1248&lt;F1248,H1248,G1248)</f>
        <v>9</v>
      </c>
    </row>
    <row r="1249" spans="2:43" x14ac:dyDescent="0.25">
      <c r="B1249" s="24">
        <v>43408</v>
      </c>
      <c r="C1249" s="20" t="s">
        <v>44</v>
      </c>
      <c r="D1249" s="20" t="s">
        <v>27</v>
      </c>
      <c r="E1249" s="2">
        <v>-294.11764705882348</v>
      </c>
      <c r="F1249" s="2">
        <v>235</v>
      </c>
      <c r="G1249">
        <v>42</v>
      </c>
      <c r="H1249">
        <v>28</v>
      </c>
      <c r="I1249" s="9"/>
      <c r="J1249" s="2" t="str">
        <f t="shared" si="469"/>
        <v>Carolina Panthers</v>
      </c>
      <c r="K1249" s="2" t="str">
        <f t="shared" si="470"/>
        <v>Tampa Bay Buccaneers</v>
      </c>
      <c r="L1249" s="17">
        <f t="shared" si="471"/>
        <v>-294.11764705882348</v>
      </c>
      <c r="M1249" s="18">
        <f t="shared" si="472"/>
        <v>235</v>
      </c>
      <c r="N1249" s="4">
        <f t="shared" si="450"/>
        <v>1.33</v>
      </c>
      <c r="O1249" s="4">
        <f t="shared" si="451"/>
        <v>3.4</v>
      </c>
      <c r="P1249" s="4"/>
      <c r="Q1249" s="4"/>
      <c r="R1249" s="1">
        <f t="shared" si="452"/>
        <v>0.75187969924812026</v>
      </c>
      <c r="S1249" s="1">
        <f t="shared" si="453"/>
        <v>0.29411764705882354</v>
      </c>
      <c r="T1249" s="1">
        <f t="shared" si="454"/>
        <v>4.3974630021141659E-2</v>
      </c>
      <c r="U1249" s="1">
        <f t="shared" si="455"/>
        <v>0.22888102609464836</v>
      </c>
      <c r="V1249" s="1">
        <f t="shared" si="456"/>
        <v>0.73988102609464834</v>
      </c>
      <c r="W1249" s="1"/>
      <c r="X1249" s="17">
        <f t="shared" si="457"/>
        <v>351.56865054149432</v>
      </c>
      <c r="Y1249" s="18">
        <f t="shared" si="458"/>
        <v>2476.6314971810075</v>
      </c>
      <c r="Z1249" s="2">
        <f t="shared" si="459"/>
        <v>333.99021801441961</v>
      </c>
      <c r="AA1249" s="18">
        <f t="shared" si="460"/>
        <v>2352.7999223219572</v>
      </c>
      <c r="AB1249" s="2">
        <f t="shared" si="461"/>
        <v>-299.40996653884821</v>
      </c>
      <c r="AC1249" s="2">
        <f t="shared" si="462"/>
        <v>235.27999223219572</v>
      </c>
      <c r="AD1249" s="2">
        <f t="shared" si="463"/>
        <v>333.99021801441961</v>
      </c>
      <c r="AE1249" s="2">
        <f t="shared" si="464"/>
        <v>-1000</v>
      </c>
      <c r="AF1249" s="5">
        <f t="shared" si="465"/>
        <v>0.33000000000000007</v>
      </c>
      <c r="AG1249" s="5">
        <f t="shared" si="466"/>
        <v>-1</v>
      </c>
      <c r="AH1249" s="3">
        <f t="shared" si="467"/>
        <v>201811</v>
      </c>
      <c r="AI1249" s="21">
        <v>1.33</v>
      </c>
      <c r="AJ1249" s="21">
        <v>3.4</v>
      </c>
      <c r="AK1249" s="21">
        <v>1.34</v>
      </c>
      <c r="AL1249" s="21">
        <v>3.35</v>
      </c>
      <c r="AO1249">
        <f t="shared" si="468"/>
        <v>-300</v>
      </c>
      <c r="AP1249">
        <f>IF(E1249&lt;F1249,G1249,H1249)</f>
        <v>42</v>
      </c>
      <c r="AQ1249">
        <f>IF(E1249&lt;F1249,H1249,G1249)</f>
        <v>28</v>
      </c>
    </row>
    <row r="1250" spans="2:43" x14ac:dyDescent="0.25">
      <c r="B1250" s="24">
        <v>43408</v>
      </c>
      <c r="C1250" s="20" t="s">
        <v>46</v>
      </c>
      <c r="D1250" s="20" t="s">
        <v>20</v>
      </c>
      <c r="E1250" s="2">
        <v>325</v>
      </c>
      <c r="F1250" s="2">
        <v>-434.78260869565219</v>
      </c>
      <c r="G1250">
        <v>21</v>
      </c>
      <c r="H1250">
        <v>37</v>
      </c>
      <c r="I1250" s="9"/>
      <c r="J1250" s="2" t="str">
        <f t="shared" si="469"/>
        <v>Kansas City Chiefs</v>
      </c>
      <c r="K1250" s="2" t="str">
        <f t="shared" si="470"/>
        <v>Cleveland Browns</v>
      </c>
      <c r="L1250" s="17">
        <f t="shared" si="471"/>
        <v>-434.78260869565219</v>
      </c>
      <c r="M1250" s="18">
        <f t="shared" si="472"/>
        <v>325</v>
      </c>
      <c r="N1250" s="4">
        <f t="shared" si="450"/>
        <v>1.25</v>
      </c>
      <c r="O1250" s="4">
        <f t="shared" si="451"/>
        <v>4.2</v>
      </c>
      <c r="P1250" s="4"/>
      <c r="Q1250" s="4"/>
      <c r="R1250" s="1">
        <f t="shared" si="452"/>
        <v>0.8</v>
      </c>
      <c r="S1250" s="1">
        <f t="shared" si="453"/>
        <v>0.23809523809523808</v>
      </c>
      <c r="T1250" s="1">
        <f t="shared" si="454"/>
        <v>3.669724770642202E-2</v>
      </c>
      <c r="U1250" s="1">
        <f t="shared" si="455"/>
        <v>0.28095238095238095</v>
      </c>
      <c r="V1250" s="1">
        <f t="shared" si="456"/>
        <v>0.79195238095238096</v>
      </c>
      <c r="W1250" s="1"/>
      <c r="X1250" s="17">
        <f t="shared" si="457"/>
        <v>262.7021826709157</v>
      </c>
      <c r="Y1250" s="18">
        <f t="shared" si="458"/>
        <v>3204.8956988858595</v>
      </c>
      <c r="Z1250" s="2">
        <f t="shared" si="459"/>
        <v>249.56707353736991</v>
      </c>
      <c r="AA1250" s="18">
        <f t="shared" si="460"/>
        <v>3044.6509139415662</v>
      </c>
      <c r="AB1250" s="2">
        <f t="shared" si="461"/>
        <v>-400.69388394309198</v>
      </c>
      <c r="AC1250" s="2">
        <f t="shared" si="462"/>
        <v>304.46509139415662</v>
      </c>
      <c r="AD1250" s="2">
        <f t="shared" si="463"/>
        <v>249.56707353736991</v>
      </c>
      <c r="AE1250" s="2">
        <f t="shared" si="464"/>
        <v>-1000</v>
      </c>
      <c r="AF1250" s="5">
        <f t="shared" si="465"/>
        <v>0.25</v>
      </c>
      <c r="AG1250" s="5">
        <f t="shared" si="466"/>
        <v>-1</v>
      </c>
      <c r="AH1250" s="3">
        <f t="shared" si="467"/>
        <v>201811</v>
      </c>
      <c r="AI1250" s="21">
        <v>4.2</v>
      </c>
      <c r="AJ1250" s="21">
        <v>1.25</v>
      </c>
      <c r="AK1250" s="21">
        <v>4.25</v>
      </c>
      <c r="AL1250" s="21">
        <v>1.23</v>
      </c>
      <c r="AO1250">
        <f t="shared" si="468"/>
        <v>-500</v>
      </c>
      <c r="AP1250">
        <f>IF(E1250&lt;F1250,G1250,H1250)</f>
        <v>37</v>
      </c>
      <c r="AQ1250">
        <f>IF(E1250&lt;F1250,H1250,G1250)</f>
        <v>21</v>
      </c>
    </row>
    <row r="1251" spans="2:43" x14ac:dyDescent="0.25">
      <c r="B1251" s="24">
        <v>43408</v>
      </c>
      <c r="C1251" s="20" t="s">
        <v>30</v>
      </c>
      <c r="D1251" s="20" t="s">
        <v>42</v>
      </c>
      <c r="E1251" s="2">
        <v>-161.29032258064512</v>
      </c>
      <c r="F1251" s="2">
        <v>140</v>
      </c>
      <c r="G1251">
        <v>13</v>
      </c>
      <c r="H1251">
        <v>6</v>
      </c>
      <c r="I1251" s="9"/>
      <c r="J1251" s="2" t="str">
        <f t="shared" si="469"/>
        <v>Miami Dolphins</v>
      </c>
      <c r="K1251" s="2" t="str">
        <f t="shared" si="470"/>
        <v>New York Jets</v>
      </c>
      <c r="L1251" s="17">
        <f t="shared" si="471"/>
        <v>-161.29032258064512</v>
      </c>
      <c r="M1251" s="18">
        <f t="shared" si="472"/>
        <v>140</v>
      </c>
      <c r="N1251" s="4">
        <f t="shared" si="450"/>
        <v>1.62</v>
      </c>
      <c r="O1251" s="4">
        <f t="shared" si="451"/>
        <v>2.4</v>
      </c>
      <c r="P1251" s="4"/>
      <c r="Q1251" s="4"/>
      <c r="R1251" s="1">
        <f t="shared" si="452"/>
        <v>0.61728395061728392</v>
      </c>
      <c r="S1251" s="1">
        <f t="shared" si="453"/>
        <v>0.41666666666666669</v>
      </c>
      <c r="T1251" s="1">
        <f t="shared" si="454"/>
        <v>3.2835820895522283E-2</v>
      </c>
      <c r="U1251" s="1">
        <f t="shared" si="455"/>
        <v>0.10030864197530862</v>
      </c>
      <c r="V1251" s="1">
        <f t="shared" si="456"/>
        <v>0.61130864197530865</v>
      </c>
      <c r="W1251" s="1"/>
      <c r="X1251" s="17">
        <f t="shared" si="457"/>
        <v>635.83488165441463</v>
      </c>
      <c r="Y1251" s="18">
        <f t="shared" si="458"/>
        <v>1423.7849094482656</v>
      </c>
      <c r="Z1251" s="2">
        <f t="shared" si="459"/>
        <v>604.04313757169382</v>
      </c>
      <c r="AA1251" s="18">
        <f t="shared" si="460"/>
        <v>1352.5956639758522</v>
      </c>
      <c r="AB1251" s="2">
        <f t="shared" si="461"/>
        <v>-165.55109027810289</v>
      </c>
      <c r="AC1251" s="2">
        <f t="shared" si="462"/>
        <v>135.25956639758522</v>
      </c>
      <c r="AD1251" s="2">
        <f t="shared" si="463"/>
        <v>604.04313757169382</v>
      </c>
      <c r="AE1251" s="2">
        <f t="shared" si="464"/>
        <v>-1000</v>
      </c>
      <c r="AF1251" s="5">
        <f t="shared" si="465"/>
        <v>0.62000000000000011</v>
      </c>
      <c r="AG1251" s="5">
        <f t="shared" si="466"/>
        <v>-1</v>
      </c>
      <c r="AH1251" s="3">
        <f t="shared" si="467"/>
        <v>201811</v>
      </c>
      <c r="AI1251" s="21">
        <v>1.62</v>
      </c>
      <c r="AJ1251" s="21">
        <v>2.4</v>
      </c>
      <c r="AK1251" s="21">
        <v>1.62</v>
      </c>
      <c r="AL1251" s="21">
        <v>2.4</v>
      </c>
      <c r="AO1251">
        <f t="shared" si="468"/>
        <v>-170</v>
      </c>
      <c r="AP1251">
        <f>IF(E1251&lt;F1251,G1251,H1251)</f>
        <v>13</v>
      </c>
      <c r="AQ1251">
        <f>IF(E1251&lt;F1251,H1251,G1251)</f>
        <v>6</v>
      </c>
    </row>
    <row r="1252" spans="2:43" x14ac:dyDescent="0.25">
      <c r="B1252" s="24">
        <v>43408</v>
      </c>
      <c r="C1252" s="20" t="s">
        <v>29</v>
      </c>
      <c r="D1252" s="20" t="s">
        <v>34</v>
      </c>
      <c r="E1252" s="2">
        <v>-222.22222222222226</v>
      </c>
      <c r="F1252" s="2">
        <v>179.99999999999997</v>
      </c>
      <c r="G1252">
        <v>24</v>
      </c>
      <c r="H1252">
        <v>9</v>
      </c>
      <c r="I1252" s="9"/>
      <c r="J1252" s="2" t="str">
        <f t="shared" si="469"/>
        <v>Minnesota Vikings</v>
      </c>
      <c r="K1252" s="2" t="str">
        <f t="shared" si="470"/>
        <v>Detroit Lions</v>
      </c>
      <c r="L1252" s="17">
        <f t="shared" si="471"/>
        <v>-222.22222222222226</v>
      </c>
      <c r="M1252" s="18">
        <f t="shared" si="472"/>
        <v>179.99999999999997</v>
      </c>
      <c r="N1252" s="4">
        <f t="shared" si="450"/>
        <v>1.43</v>
      </c>
      <c r="O1252" s="4">
        <f t="shared" si="451"/>
        <v>2.9</v>
      </c>
      <c r="P1252" s="4"/>
      <c r="Q1252" s="4"/>
      <c r="R1252" s="1">
        <f t="shared" si="452"/>
        <v>0.69930069930069938</v>
      </c>
      <c r="S1252" s="1">
        <f t="shared" si="453"/>
        <v>0.34482758620689657</v>
      </c>
      <c r="T1252" s="1">
        <f t="shared" si="454"/>
        <v>4.2263279445727608E-2</v>
      </c>
      <c r="U1252" s="1">
        <f t="shared" si="455"/>
        <v>0.1772365565469014</v>
      </c>
      <c r="V1252" s="1">
        <f t="shared" si="456"/>
        <v>0.68823655654690141</v>
      </c>
      <c r="W1252" s="1"/>
      <c r="X1252" s="17">
        <f t="shared" si="457"/>
        <v>452.98878777569371</v>
      </c>
      <c r="Y1252" s="18">
        <f t="shared" si="458"/>
        <v>1963.0773393846457</v>
      </c>
      <c r="Z1252" s="2">
        <f t="shared" si="459"/>
        <v>430.33934838690902</v>
      </c>
      <c r="AA1252" s="18">
        <f t="shared" si="460"/>
        <v>1864.9234724154132</v>
      </c>
      <c r="AB1252" s="2">
        <f t="shared" si="461"/>
        <v>-232.37475349358971</v>
      </c>
      <c r="AC1252" s="2">
        <f t="shared" si="462"/>
        <v>186.49234724154132</v>
      </c>
      <c r="AD1252" s="2">
        <f t="shared" si="463"/>
        <v>430.33934838690902</v>
      </c>
      <c r="AE1252" s="2">
        <f t="shared" si="464"/>
        <v>-1000</v>
      </c>
      <c r="AF1252" s="5">
        <f t="shared" si="465"/>
        <v>0.42999999999999994</v>
      </c>
      <c r="AG1252" s="5">
        <f t="shared" si="466"/>
        <v>-1</v>
      </c>
      <c r="AH1252" s="3">
        <f t="shared" si="467"/>
        <v>201811</v>
      </c>
      <c r="AI1252" s="21">
        <v>1.43</v>
      </c>
      <c r="AJ1252" s="21">
        <v>2.9</v>
      </c>
      <c r="AK1252" s="21">
        <v>1.45</v>
      </c>
      <c r="AL1252" s="21">
        <v>2.8</v>
      </c>
      <c r="AO1252">
        <f t="shared" si="468"/>
        <v>-300</v>
      </c>
      <c r="AP1252">
        <f>IF(E1252&lt;F1252,G1252,H1252)</f>
        <v>24</v>
      </c>
      <c r="AQ1252">
        <f>IF(E1252&lt;F1252,H1252,G1252)</f>
        <v>9</v>
      </c>
    </row>
    <row r="1253" spans="2:43" x14ac:dyDescent="0.25">
      <c r="B1253" s="24">
        <v>43408</v>
      </c>
      <c r="C1253" s="20" t="s">
        <v>53</v>
      </c>
      <c r="D1253" s="20" t="s">
        <v>35</v>
      </c>
      <c r="E1253" s="2">
        <v>-131.57894736842104</v>
      </c>
      <c r="F1253" s="2">
        <v>110.00000000000001</v>
      </c>
      <c r="G1253">
        <v>14</v>
      </c>
      <c r="H1253">
        <v>38</v>
      </c>
      <c r="I1253" s="9"/>
      <c r="J1253" s="2" t="str">
        <f t="shared" si="469"/>
        <v>Washington Redskins</v>
      </c>
      <c r="K1253" s="2" t="str">
        <f t="shared" si="470"/>
        <v>Atlanta Falcons</v>
      </c>
      <c r="L1253" s="17">
        <f t="shared" si="471"/>
        <v>-131.57894736842104</v>
      </c>
      <c r="M1253" s="18">
        <f t="shared" si="472"/>
        <v>110.00000000000001</v>
      </c>
      <c r="N1253" s="4">
        <f t="shared" si="450"/>
        <v>1.8</v>
      </c>
      <c r="O1253" s="4">
        <f t="shared" si="451"/>
        <v>2.0499999999999998</v>
      </c>
      <c r="P1253" s="4"/>
      <c r="Q1253" s="4"/>
      <c r="R1253" s="1">
        <f t="shared" si="452"/>
        <v>0.55555555555555558</v>
      </c>
      <c r="S1253" s="1">
        <f t="shared" si="453"/>
        <v>0.48780487804878053</v>
      </c>
      <c r="T1253" s="1">
        <f t="shared" si="454"/>
        <v>4.1558441558441461E-2</v>
      </c>
      <c r="U1253" s="1">
        <f t="shared" si="455"/>
        <v>3.3875338753387524E-2</v>
      </c>
      <c r="V1253" s="1">
        <f t="shared" si="456"/>
        <v>0.54487533875338756</v>
      </c>
      <c r="W1253" s="1"/>
      <c r="X1253" s="17">
        <f t="shared" si="457"/>
        <v>835.28218085238643</v>
      </c>
      <c r="Y1253" s="18">
        <f t="shared" si="458"/>
        <v>1090.9993667390718</v>
      </c>
      <c r="Z1253" s="2">
        <f t="shared" si="459"/>
        <v>793.51807180976709</v>
      </c>
      <c r="AA1253" s="18">
        <f t="shared" si="460"/>
        <v>1036.449398402118</v>
      </c>
      <c r="AB1253" s="2">
        <f t="shared" si="461"/>
        <v>-126.02107444375048</v>
      </c>
      <c r="AC1253" s="2">
        <f t="shared" si="462"/>
        <v>103.6449398402118</v>
      </c>
      <c r="AD1253" s="2">
        <f t="shared" si="463"/>
        <v>-1000</v>
      </c>
      <c r="AE1253" s="2">
        <f t="shared" si="464"/>
        <v>1036.449398402118</v>
      </c>
      <c r="AF1253" s="5">
        <f t="shared" si="465"/>
        <v>-1</v>
      </c>
      <c r="AG1253" s="5">
        <f t="shared" si="466"/>
        <v>1.0499999999999998</v>
      </c>
      <c r="AH1253" s="3">
        <f t="shared" si="467"/>
        <v>201811</v>
      </c>
      <c r="AI1253" s="21">
        <v>1.8</v>
      </c>
      <c r="AJ1253" s="21">
        <v>2.0499999999999998</v>
      </c>
      <c r="AK1253" s="21">
        <v>1.76</v>
      </c>
      <c r="AL1253" s="21">
        <v>2.1</v>
      </c>
      <c r="AO1253">
        <f t="shared" si="468"/>
        <v>-140</v>
      </c>
      <c r="AP1253">
        <f>IF(E1253&lt;F1253,G1253,H1253)</f>
        <v>14</v>
      </c>
      <c r="AQ1253">
        <f>IF(E1253&lt;F1253,H1253,G1253)</f>
        <v>38</v>
      </c>
    </row>
    <row r="1254" spans="2:43" x14ac:dyDescent="0.25">
      <c r="B1254" s="24">
        <v>43405</v>
      </c>
      <c r="C1254" s="20" t="s">
        <v>22</v>
      </c>
      <c r="D1254" s="20" t="s">
        <v>52</v>
      </c>
      <c r="E1254" s="2">
        <v>110.00000000000001</v>
      </c>
      <c r="F1254" s="2">
        <v>-131.57894736842104</v>
      </c>
      <c r="G1254">
        <v>34</v>
      </c>
      <c r="H1254">
        <v>3</v>
      </c>
      <c r="I1254" s="9"/>
      <c r="J1254" s="2" t="str">
        <f t="shared" si="469"/>
        <v>Oakland Raiders</v>
      </c>
      <c r="K1254" s="2" t="str">
        <f t="shared" si="470"/>
        <v>San Francisco 49ers</v>
      </c>
      <c r="L1254" s="17">
        <f t="shared" si="471"/>
        <v>-131.57894736842104</v>
      </c>
      <c r="M1254" s="18">
        <f t="shared" si="472"/>
        <v>110.00000000000001</v>
      </c>
      <c r="N1254" s="4">
        <f t="shared" si="450"/>
        <v>2.4500000000000002</v>
      </c>
      <c r="O1254" s="4">
        <f t="shared" si="451"/>
        <v>1.6</v>
      </c>
      <c r="P1254" s="4"/>
      <c r="Q1254" s="4"/>
      <c r="R1254" s="1">
        <f t="shared" si="452"/>
        <v>0.4081632653061224</v>
      </c>
      <c r="S1254" s="1">
        <f t="shared" si="453"/>
        <v>0.625</v>
      </c>
      <c r="T1254" s="1">
        <f t="shared" si="454"/>
        <v>3.2098765432098886E-2</v>
      </c>
      <c r="U1254" s="1">
        <f t="shared" si="455"/>
        <v>0.1084183673469388</v>
      </c>
      <c r="V1254" s="1">
        <f t="shared" si="456"/>
        <v>0.40258163265306124</v>
      </c>
      <c r="W1254" s="1"/>
      <c r="X1254" s="17">
        <f t="shared" si="457"/>
        <v>1483.9682660380706</v>
      </c>
      <c r="Y1254" s="18">
        <f t="shared" si="458"/>
        <v>609.03581108406104</v>
      </c>
      <c r="Z1254" s="2">
        <f t="shared" si="459"/>
        <v>1409.769852736167</v>
      </c>
      <c r="AA1254" s="18">
        <f t="shared" si="460"/>
        <v>578.58402052985798</v>
      </c>
      <c r="AB1254" s="2">
        <f t="shared" si="461"/>
        <v>140.97698527361669</v>
      </c>
      <c r="AC1254" s="2">
        <f t="shared" si="462"/>
        <v>-172.83574459664752</v>
      </c>
      <c r="AD1254" s="2">
        <f t="shared" si="463"/>
        <v>-1000</v>
      </c>
      <c r="AE1254" s="2">
        <f t="shared" si="464"/>
        <v>578.58402052985798</v>
      </c>
      <c r="AF1254" s="5">
        <f t="shared" si="465"/>
        <v>-1</v>
      </c>
      <c r="AG1254" s="5">
        <f t="shared" si="466"/>
        <v>0.60000000000000009</v>
      </c>
      <c r="AH1254" s="3">
        <f t="shared" si="467"/>
        <v>201811</v>
      </c>
      <c r="AI1254" s="21">
        <v>1.6</v>
      </c>
      <c r="AJ1254" s="21">
        <v>2.4500000000000002</v>
      </c>
      <c r="AK1254" s="21">
        <v>2.1</v>
      </c>
      <c r="AL1254" s="21">
        <v>1.76</v>
      </c>
      <c r="AO1254">
        <f t="shared" si="468"/>
        <v>-140</v>
      </c>
      <c r="AP1254">
        <f>IF(E1254&lt;F1254,G1254,H1254)</f>
        <v>3</v>
      </c>
      <c r="AQ1254">
        <f>IF(E1254&lt;F1254,H1254,G1254)</f>
        <v>34</v>
      </c>
    </row>
    <row r="1255" spans="2:43" x14ac:dyDescent="0.25">
      <c r="B1255" s="24">
        <v>43402</v>
      </c>
      <c r="C1255" s="20" t="s">
        <v>24</v>
      </c>
      <c r="D1255" s="20" t="s">
        <v>36</v>
      </c>
      <c r="E1255" s="2">
        <v>750</v>
      </c>
      <c r="F1255" s="2">
        <v>-1249.9999999999989</v>
      </c>
      <c r="G1255">
        <v>6</v>
      </c>
      <c r="H1255">
        <v>25</v>
      </c>
      <c r="I1255" s="9"/>
      <c r="J1255" s="2" t="str">
        <f t="shared" si="469"/>
        <v>New England Patriots</v>
      </c>
      <c r="K1255" s="2" t="str">
        <f t="shared" si="470"/>
        <v>Buffalo Bills</v>
      </c>
      <c r="L1255" s="17">
        <f t="shared" si="471"/>
        <v>-1249.9999999999989</v>
      </c>
      <c r="M1255" s="18">
        <f t="shared" si="472"/>
        <v>750</v>
      </c>
      <c r="N1255" s="4">
        <f t="shared" si="450"/>
        <v>1.0900000000000001</v>
      </c>
      <c r="O1255" s="4">
        <f t="shared" si="451"/>
        <v>8</v>
      </c>
      <c r="P1255" s="4"/>
      <c r="Q1255" s="4"/>
      <c r="R1255" s="1">
        <f t="shared" si="452"/>
        <v>0.9174311926605504</v>
      </c>
      <c r="S1255" s="1">
        <f t="shared" si="453"/>
        <v>0.125</v>
      </c>
      <c r="T1255" s="1">
        <f t="shared" si="454"/>
        <v>4.0704070407040605E-2</v>
      </c>
      <c r="U1255" s="1">
        <f t="shared" si="455"/>
        <v>0.3962155963302752</v>
      </c>
      <c r="V1255" s="1">
        <f t="shared" si="456"/>
        <v>0.90721559633027526</v>
      </c>
      <c r="W1255" s="1"/>
      <c r="X1255" s="17">
        <f t="shared" si="457"/>
        <v>102.27381897427846</v>
      </c>
      <c r="Y1255" s="18">
        <f t="shared" si="458"/>
        <v>6745.0731234154464</v>
      </c>
      <c r="Z1255" s="2">
        <f t="shared" si="459"/>
        <v>97.160128025564532</v>
      </c>
      <c r="AA1255" s="18">
        <f t="shared" si="460"/>
        <v>6407.8194672446734</v>
      </c>
      <c r="AB1255" s="2">
        <f t="shared" si="461"/>
        <v>-1029.2287796665753</v>
      </c>
      <c r="AC1255" s="2">
        <f t="shared" si="462"/>
        <v>640.78194672446739</v>
      </c>
      <c r="AD1255" s="2">
        <f t="shared" si="463"/>
        <v>97.160128025564532</v>
      </c>
      <c r="AE1255" s="2">
        <f t="shared" si="464"/>
        <v>-1000</v>
      </c>
      <c r="AF1255" s="5">
        <f t="shared" si="465"/>
        <v>9.000000000000008E-2</v>
      </c>
      <c r="AG1255" s="5">
        <f t="shared" si="466"/>
        <v>-1</v>
      </c>
      <c r="AH1255" s="3">
        <f t="shared" si="467"/>
        <v>201810</v>
      </c>
      <c r="AI1255" s="21">
        <v>8</v>
      </c>
      <c r="AJ1255" s="21">
        <v>1.0900000000000001</v>
      </c>
      <c r="AK1255" s="21">
        <v>8.5</v>
      </c>
      <c r="AL1255" s="21">
        <v>1.08</v>
      </c>
      <c r="AO1255">
        <f t="shared" si="468"/>
        <v>-1300</v>
      </c>
      <c r="AP1255">
        <f>IF(E1255&lt;F1255,G1255,H1255)</f>
        <v>25</v>
      </c>
      <c r="AQ1255">
        <f>IF(E1255&lt;F1255,H1255,G1255)</f>
        <v>6</v>
      </c>
    </row>
    <row r="1256" spans="2:43" x14ac:dyDescent="0.25">
      <c r="B1256" s="24">
        <v>43401</v>
      </c>
      <c r="C1256" s="20" t="s">
        <v>29</v>
      </c>
      <c r="D1256" s="20" t="s">
        <v>43</v>
      </c>
      <c r="E1256" s="2">
        <v>125</v>
      </c>
      <c r="F1256" s="2">
        <v>-147.05882352941177</v>
      </c>
      <c r="G1256">
        <v>20</v>
      </c>
      <c r="H1256">
        <v>30</v>
      </c>
      <c r="I1256" s="9"/>
      <c r="J1256" s="2" t="str">
        <f t="shared" si="469"/>
        <v>New Orleans Saints</v>
      </c>
      <c r="K1256" s="2" t="str">
        <f t="shared" si="470"/>
        <v>Minnesota Vikings</v>
      </c>
      <c r="L1256" s="17">
        <f t="shared" si="471"/>
        <v>-147.05882352941177</v>
      </c>
      <c r="M1256" s="18">
        <f t="shared" si="472"/>
        <v>125</v>
      </c>
      <c r="N1256" s="4">
        <f t="shared" si="450"/>
        <v>2</v>
      </c>
      <c r="O1256" s="4">
        <f t="shared" si="451"/>
        <v>1.83</v>
      </c>
      <c r="P1256" s="4"/>
      <c r="Q1256" s="4"/>
      <c r="R1256" s="1">
        <f t="shared" si="452"/>
        <v>0.5</v>
      </c>
      <c r="S1256" s="1">
        <f t="shared" si="453"/>
        <v>0.54644808743169393</v>
      </c>
      <c r="T1256" s="1">
        <f t="shared" si="454"/>
        <v>4.4386422976501305E-2</v>
      </c>
      <c r="U1256" s="1">
        <f t="shared" si="455"/>
        <v>2.3224043715846965E-2</v>
      </c>
      <c r="V1256" s="1">
        <f t="shared" si="456"/>
        <v>0.48777595628415304</v>
      </c>
      <c r="W1256" s="1"/>
      <c r="X1256" s="17">
        <f t="shared" si="457"/>
        <v>1050.1215509225544</v>
      </c>
      <c r="Y1256" s="18">
        <f t="shared" si="458"/>
        <v>868.14064558183338</v>
      </c>
      <c r="Z1256" s="2">
        <f t="shared" si="459"/>
        <v>997.61547337642662</v>
      </c>
      <c r="AA1256" s="18">
        <f t="shared" si="460"/>
        <v>824.73361330274167</v>
      </c>
      <c r="AB1256" s="2">
        <f t="shared" si="461"/>
        <v>-100.23902261815397</v>
      </c>
      <c r="AC1256" s="2">
        <f t="shared" si="462"/>
        <v>-121.25127239514147</v>
      </c>
      <c r="AD1256" s="2">
        <f t="shared" si="463"/>
        <v>997.61547337642662</v>
      </c>
      <c r="AE1256" s="2">
        <f t="shared" si="464"/>
        <v>-1000</v>
      </c>
      <c r="AF1256" s="5">
        <f t="shared" si="465"/>
        <v>1</v>
      </c>
      <c r="AG1256" s="5">
        <f t="shared" si="466"/>
        <v>-1</v>
      </c>
      <c r="AH1256" s="3">
        <f t="shared" si="467"/>
        <v>201810</v>
      </c>
      <c r="AI1256" s="21">
        <v>1.83</v>
      </c>
      <c r="AJ1256" s="21">
        <v>2</v>
      </c>
      <c r="AK1256" s="21">
        <v>2.25</v>
      </c>
      <c r="AL1256" s="21">
        <v>1.68</v>
      </c>
      <c r="AO1256">
        <f t="shared" si="468"/>
        <v>-150</v>
      </c>
      <c r="AP1256">
        <f>IF(E1256&lt;F1256,G1256,H1256)</f>
        <v>30</v>
      </c>
      <c r="AQ1256">
        <f>IF(E1256&lt;F1256,H1256,G1256)</f>
        <v>20</v>
      </c>
    </row>
    <row r="1257" spans="2:43" x14ac:dyDescent="0.25">
      <c r="B1257" s="24">
        <v>43401</v>
      </c>
      <c r="C1257" s="20" t="s">
        <v>48</v>
      </c>
      <c r="D1257" s="20" t="s">
        <v>22</v>
      </c>
      <c r="E1257" s="2">
        <v>129.99999999999997</v>
      </c>
      <c r="F1257" s="2">
        <v>-151.51515151515153</v>
      </c>
      <c r="G1257">
        <v>18</v>
      </c>
      <c r="H1257">
        <v>15</v>
      </c>
      <c r="I1257" s="9"/>
      <c r="J1257" s="2" t="str">
        <f t="shared" si="469"/>
        <v>San Francisco 49ers</v>
      </c>
      <c r="K1257" s="2" t="str">
        <f t="shared" si="470"/>
        <v>Arizona Cardinals</v>
      </c>
      <c r="L1257" s="17">
        <f t="shared" si="471"/>
        <v>-151.51515151515153</v>
      </c>
      <c r="M1257" s="18">
        <f t="shared" si="472"/>
        <v>129.99999999999997</v>
      </c>
      <c r="N1257" s="4">
        <f t="shared" si="450"/>
        <v>2</v>
      </c>
      <c r="O1257" s="4">
        <f t="shared" si="451"/>
        <v>1.83</v>
      </c>
      <c r="P1257" s="4"/>
      <c r="Q1257" s="4"/>
      <c r="R1257" s="1">
        <f t="shared" si="452"/>
        <v>0.5</v>
      </c>
      <c r="S1257" s="1">
        <f t="shared" si="453"/>
        <v>0.54644808743169393</v>
      </c>
      <c r="T1257" s="1">
        <f t="shared" si="454"/>
        <v>4.4386422976501305E-2</v>
      </c>
      <c r="U1257" s="1">
        <f t="shared" si="455"/>
        <v>2.3224043715846965E-2</v>
      </c>
      <c r="V1257" s="1">
        <f t="shared" si="456"/>
        <v>0.48777595628415304</v>
      </c>
      <c r="W1257" s="1"/>
      <c r="X1257" s="17">
        <f t="shared" si="457"/>
        <v>1050.1215509225544</v>
      </c>
      <c r="Y1257" s="18">
        <f t="shared" si="458"/>
        <v>868.14064558183338</v>
      </c>
      <c r="Z1257" s="2">
        <f t="shared" si="459"/>
        <v>997.61547337642662</v>
      </c>
      <c r="AA1257" s="18">
        <f t="shared" si="460"/>
        <v>824.73361330274167</v>
      </c>
      <c r="AB1257" s="2">
        <f t="shared" si="461"/>
        <v>-100.23902261815397</v>
      </c>
      <c r="AC1257" s="2">
        <f t="shared" si="462"/>
        <v>-121.25127239514147</v>
      </c>
      <c r="AD1257" s="2">
        <f t="shared" si="463"/>
        <v>-1000</v>
      </c>
      <c r="AE1257" s="2">
        <f t="shared" si="464"/>
        <v>824.73361330274167</v>
      </c>
      <c r="AF1257" s="5">
        <f t="shared" si="465"/>
        <v>-1</v>
      </c>
      <c r="AG1257" s="5">
        <f t="shared" si="466"/>
        <v>0.83000000000000007</v>
      </c>
      <c r="AH1257" s="3">
        <f t="shared" si="467"/>
        <v>201810</v>
      </c>
      <c r="AI1257" s="21">
        <v>1.83</v>
      </c>
      <c r="AJ1257" s="21">
        <v>2</v>
      </c>
      <c r="AK1257" s="21">
        <v>2.2999999999999998</v>
      </c>
      <c r="AL1257" s="21">
        <v>1.66</v>
      </c>
      <c r="AO1257">
        <f t="shared" si="468"/>
        <v>-160</v>
      </c>
      <c r="AP1257">
        <f>IF(E1257&lt;F1257,G1257,H1257)</f>
        <v>15</v>
      </c>
      <c r="AQ1257">
        <f>IF(E1257&lt;F1257,H1257,G1257)</f>
        <v>18</v>
      </c>
    </row>
    <row r="1258" spans="2:43" x14ac:dyDescent="0.25">
      <c r="B1258" s="24">
        <v>43401</v>
      </c>
      <c r="C1258" s="20" t="s">
        <v>47</v>
      </c>
      <c r="D1258" s="20" t="s">
        <v>33</v>
      </c>
      <c r="E1258" s="2">
        <v>-357.14285714285711</v>
      </c>
      <c r="F1258" s="2">
        <v>275</v>
      </c>
      <c r="G1258">
        <v>29</v>
      </c>
      <c r="H1258">
        <v>27</v>
      </c>
      <c r="I1258" s="9"/>
      <c r="J1258" s="2" t="str">
        <f t="shared" si="469"/>
        <v>Los Angeles Rams</v>
      </c>
      <c r="K1258" s="2" t="str">
        <f t="shared" si="470"/>
        <v>Green Bay Packers</v>
      </c>
      <c r="L1258" s="17">
        <f t="shared" si="471"/>
        <v>-357.14285714285711</v>
      </c>
      <c r="M1258" s="18">
        <f t="shared" si="472"/>
        <v>275</v>
      </c>
      <c r="N1258" s="4">
        <f t="shared" si="450"/>
        <v>1.25</v>
      </c>
      <c r="O1258" s="4">
        <f t="shared" si="451"/>
        <v>4.2</v>
      </c>
      <c r="P1258" s="4"/>
      <c r="Q1258" s="4"/>
      <c r="R1258" s="1">
        <f t="shared" si="452"/>
        <v>0.8</v>
      </c>
      <c r="S1258" s="1">
        <f t="shared" si="453"/>
        <v>0.23809523809523808</v>
      </c>
      <c r="T1258" s="1">
        <f t="shared" si="454"/>
        <v>3.669724770642202E-2</v>
      </c>
      <c r="U1258" s="1">
        <f t="shared" si="455"/>
        <v>0.28095238095238095</v>
      </c>
      <c r="V1258" s="1">
        <f t="shared" si="456"/>
        <v>0.79195238095238096</v>
      </c>
      <c r="W1258" s="1"/>
      <c r="X1258" s="17">
        <f t="shared" si="457"/>
        <v>262.7021826709157</v>
      </c>
      <c r="Y1258" s="18">
        <f t="shared" si="458"/>
        <v>3204.8956988858595</v>
      </c>
      <c r="Z1258" s="2">
        <f t="shared" si="459"/>
        <v>249.56707353736991</v>
      </c>
      <c r="AA1258" s="18">
        <f t="shared" si="460"/>
        <v>3044.6509139415662</v>
      </c>
      <c r="AB1258" s="2">
        <f t="shared" si="461"/>
        <v>-400.69388394309198</v>
      </c>
      <c r="AC1258" s="2">
        <f t="shared" si="462"/>
        <v>304.46509139415662</v>
      </c>
      <c r="AD1258" s="2">
        <f t="shared" si="463"/>
        <v>249.56707353736991</v>
      </c>
      <c r="AE1258" s="2">
        <f t="shared" si="464"/>
        <v>-1000</v>
      </c>
      <c r="AF1258" s="5">
        <f t="shared" si="465"/>
        <v>0.25</v>
      </c>
      <c r="AG1258" s="5">
        <f t="shared" si="466"/>
        <v>-1</v>
      </c>
      <c r="AH1258" s="3">
        <f t="shared" si="467"/>
        <v>201810</v>
      </c>
      <c r="AI1258" s="21">
        <v>1.25</v>
      </c>
      <c r="AJ1258" s="21">
        <v>4.2</v>
      </c>
      <c r="AK1258" s="21">
        <v>1.28</v>
      </c>
      <c r="AL1258" s="21">
        <v>3.75</v>
      </c>
      <c r="AO1258">
        <f t="shared" si="468"/>
        <v>-400</v>
      </c>
      <c r="AP1258">
        <f>IF(E1258&lt;F1258,G1258,H1258)</f>
        <v>29</v>
      </c>
      <c r="AQ1258">
        <f>IF(E1258&lt;F1258,H1258,G1258)</f>
        <v>27</v>
      </c>
    </row>
    <row r="1259" spans="2:43" x14ac:dyDescent="0.25">
      <c r="B1259" s="24">
        <v>43401</v>
      </c>
      <c r="C1259" s="20" t="s">
        <v>52</v>
      </c>
      <c r="D1259" s="20" t="s">
        <v>39</v>
      </c>
      <c r="E1259" s="2">
        <v>167</v>
      </c>
      <c r="F1259" s="2">
        <v>-192.30769230769229</v>
      </c>
      <c r="G1259">
        <v>28</v>
      </c>
      <c r="H1259">
        <v>42</v>
      </c>
      <c r="I1259" s="9"/>
      <c r="J1259" s="2" t="str">
        <f t="shared" si="469"/>
        <v>Indianapolis Colts</v>
      </c>
      <c r="K1259" s="2" t="str">
        <f t="shared" si="470"/>
        <v>Oakland Raiders</v>
      </c>
      <c r="L1259" s="17">
        <f t="shared" si="471"/>
        <v>-192.30769230769229</v>
      </c>
      <c r="M1259" s="18">
        <f t="shared" si="472"/>
        <v>167</v>
      </c>
      <c r="N1259" s="4">
        <f t="shared" si="450"/>
        <v>1.8</v>
      </c>
      <c r="O1259" s="4">
        <f t="shared" si="451"/>
        <v>2.0499999999999998</v>
      </c>
      <c r="P1259" s="4"/>
      <c r="Q1259" s="4"/>
      <c r="R1259" s="1">
        <f t="shared" si="452"/>
        <v>0.55555555555555558</v>
      </c>
      <c r="S1259" s="1">
        <f t="shared" si="453"/>
        <v>0.48780487804878053</v>
      </c>
      <c r="T1259" s="1">
        <f t="shared" si="454"/>
        <v>4.1558441558441461E-2</v>
      </c>
      <c r="U1259" s="1">
        <f t="shared" si="455"/>
        <v>3.3875338753387524E-2</v>
      </c>
      <c r="V1259" s="1">
        <f t="shared" si="456"/>
        <v>0.54487533875338756</v>
      </c>
      <c r="W1259" s="1"/>
      <c r="X1259" s="17">
        <f t="shared" si="457"/>
        <v>835.28218085238643</v>
      </c>
      <c r="Y1259" s="18">
        <f t="shared" si="458"/>
        <v>1090.9993667390718</v>
      </c>
      <c r="Z1259" s="2">
        <f t="shared" si="459"/>
        <v>793.51807180976709</v>
      </c>
      <c r="AA1259" s="18">
        <f t="shared" si="460"/>
        <v>1036.449398402118</v>
      </c>
      <c r="AB1259" s="2">
        <f t="shared" si="461"/>
        <v>-126.02107444375048</v>
      </c>
      <c r="AC1259" s="2">
        <f t="shared" si="462"/>
        <v>103.6449398402118</v>
      </c>
      <c r="AD1259" s="2">
        <f t="shared" si="463"/>
        <v>793.51807180976709</v>
      </c>
      <c r="AE1259" s="2">
        <f t="shared" si="464"/>
        <v>-1000</v>
      </c>
      <c r="AF1259" s="5">
        <f t="shared" si="465"/>
        <v>0.8</v>
      </c>
      <c r="AG1259" s="5">
        <f t="shared" si="466"/>
        <v>-1</v>
      </c>
      <c r="AH1259" s="3">
        <f t="shared" si="467"/>
        <v>201810</v>
      </c>
      <c r="AI1259" s="21">
        <v>2.0499999999999998</v>
      </c>
      <c r="AJ1259" s="21">
        <v>1.8</v>
      </c>
      <c r="AK1259" s="21">
        <v>2.67</v>
      </c>
      <c r="AL1259" s="21">
        <v>1.52</v>
      </c>
      <c r="AO1259">
        <f t="shared" si="468"/>
        <v>-200</v>
      </c>
      <c r="AP1259">
        <f>IF(E1259&lt;F1259,G1259,H1259)</f>
        <v>42</v>
      </c>
      <c r="AQ1259">
        <f>IF(E1259&lt;F1259,H1259,G1259)</f>
        <v>28</v>
      </c>
    </row>
    <row r="1260" spans="2:43" x14ac:dyDescent="0.25">
      <c r="B1260" s="24">
        <v>43401</v>
      </c>
      <c r="C1260" s="20" t="s">
        <v>44</v>
      </c>
      <c r="D1260" s="20" t="s">
        <v>28</v>
      </c>
      <c r="E1260" s="2">
        <v>120.00000000000001</v>
      </c>
      <c r="F1260" s="2">
        <v>-140.84507042253523</v>
      </c>
      <c r="G1260">
        <v>36</v>
      </c>
      <c r="H1260">
        <v>21</v>
      </c>
      <c r="I1260" s="9"/>
      <c r="J1260" s="2" t="str">
        <f t="shared" si="469"/>
        <v>Baltimore Ravens</v>
      </c>
      <c r="K1260" s="2" t="str">
        <f t="shared" si="470"/>
        <v>Carolina Panthers</v>
      </c>
      <c r="L1260" s="17">
        <f t="shared" si="471"/>
        <v>-140.84507042253523</v>
      </c>
      <c r="M1260" s="18">
        <f t="shared" si="472"/>
        <v>120.00000000000001</v>
      </c>
      <c r="N1260" s="4">
        <f t="shared" si="450"/>
        <v>1.8</v>
      </c>
      <c r="O1260" s="4">
        <f t="shared" si="451"/>
        <v>2.0499999999999998</v>
      </c>
      <c r="P1260" s="4"/>
      <c r="Q1260" s="4"/>
      <c r="R1260" s="1">
        <f t="shared" si="452"/>
        <v>0.55555555555555558</v>
      </c>
      <c r="S1260" s="1">
        <f t="shared" si="453"/>
        <v>0.48780487804878053</v>
      </c>
      <c r="T1260" s="1">
        <f t="shared" si="454"/>
        <v>4.1558441558441461E-2</v>
      </c>
      <c r="U1260" s="1">
        <f t="shared" si="455"/>
        <v>3.3875338753387524E-2</v>
      </c>
      <c r="V1260" s="1">
        <f t="shared" si="456"/>
        <v>0.54487533875338756</v>
      </c>
      <c r="W1260" s="1"/>
      <c r="X1260" s="17">
        <f t="shared" si="457"/>
        <v>835.28218085238643</v>
      </c>
      <c r="Y1260" s="18">
        <f t="shared" si="458"/>
        <v>1090.9993667390718</v>
      </c>
      <c r="Z1260" s="2">
        <f t="shared" si="459"/>
        <v>793.51807180976709</v>
      </c>
      <c r="AA1260" s="18">
        <f t="shared" si="460"/>
        <v>1036.449398402118</v>
      </c>
      <c r="AB1260" s="2">
        <f t="shared" si="461"/>
        <v>-126.02107444375048</v>
      </c>
      <c r="AC1260" s="2">
        <f t="shared" si="462"/>
        <v>103.6449398402118</v>
      </c>
      <c r="AD1260" s="2">
        <f t="shared" si="463"/>
        <v>-1000</v>
      </c>
      <c r="AE1260" s="2">
        <f t="shared" si="464"/>
        <v>1036.449398402118</v>
      </c>
      <c r="AF1260" s="5">
        <f t="shared" si="465"/>
        <v>-1</v>
      </c>
      <c r="AG1260" s="5">
        <f t="shared" si="466"/>
        <v>1.0499999999999998</v>
      </c>
      <c r="AH1260" s="3">
        <f t="shared" si="467"/>
        <v>201810</v>
      </c>
      <c r="AI1260" s="21">
        <v>2.0499999999999998</v>
      </c>
      <c r="AJ1260" s="21">
        <v>1.8</v>
      </c>
      <c r="AK1260" s="21">
        <v>2.2000000000000002</v>
      </c>
      <c r="AL1260" s="21">
        <v>1.71</v>
      </c>
      <c r="AO1260">
        <f t="shared" si="468"/>
        <v>-150</v>
      </c>
      <c r="AP1260">
        <f>IF(E1260&lt;F1260,G1260,H1260)</f>
        <v>21</v>
      </c>
      <c r="AQ1260">
        <f>IF(E1260&lt;F1260,H1260,G1260)</f>
        <v>36</v>
      </c>
    </row>
    <row r="1261" spans="2:43" x14ac:dyDescent="0.25">
      <c r="B1261" s="24">
        <v>43401</v>
      </c>
      <c r="C1261" s="20" t="s">
        <v>37</v>
      </c>
      <c r="D1261" s="20" t="s">
        <v>42</v>
      </c>
      <c r="E1261" s="2">
        <v>-434.78260869565219</v>
      </c>
      <c r="F1261" s="2">
        <v>325</v>
      </c>
      <c r="G1261">
        <v>24</v>
      </c>
      <c r="H1261">
        <v>10</v>
      </c>
      <c r="I1261" s="9"/>
      <c r="J1261" s="2" t="str">
        <f t="shared" si="469"/>
        <v>Chicago Bears</v>
      </c>
      <c r="K1261" s="2" t="str">
        <f t="shared" si="470"/>
        <v>New York Jets</v>
      </c>
      <c r="L1261" s="17">
        <f t="shared" si="471"/>
        <v>-434.78260869565219</v>
      </c>
      <c r="M1261" s="18">
        <f t="shared" si="472"/>
        <v>325</v>
      </c>
      <c r="N1261" s="4">
        <f t="shared" si="450"/>
        <v>1.36</v>
      </c>
      <c r="O1261" s="4">
        <f t="shared" si="451"/>
        <v>3.25</v>
      </c>
      <c r="P1261" s="4"/>
      <c r="Q1261" s="4"/>
      <c r="R1261" s="1">
        <f t="shared" si="452"/>
        <v>0.73529411764705876</v>
      </c>
      <c r="S1261" s="1">
        <f t="shared" si="453"/>
        <v>0.30769230769230771</v>
      </c>
      <c r="T1261" s="1">
        <f t="shared" si="454"/>
        <v>4.1214750542299394E-2</v>
      </c>
      <c r="U1261" s="1">
        <f t="shared" si="455"/>
        <v>0.21380090497737553</v>
      </c>
      <c r="V1261" s="1">
        <f t="shared" si="456"/>
        <v>0.72480090497737559</v>
      </c>
      <c r="W1261" s="1"/>
      <c r="X1261" s="17">
        <f t="shared" si="457"/>
        <v>379.68922656245121</v>
      </c>
      <c r="Y1261" s="18">
        <f t="shared" si="458"/>
        <v>2309.6629804910967</v>
      </c>
      <c r="Z1261" s="2">
        <f t="shared" si="459"/>
        <v>360.70476523432865</v>
      </c>
      <c r="AA1261" s="18">
        <f t="shared" si="460"/>
        <v>2194.1798314665416</v>
      </c>
      <c r="AB1261" s="2">
        <f t="shared" si="461"/>
        <v>-277.23503995029256</v>
      </c>
      <c r="AC1261" s="2">
        <f t="shared" si="462"/>
        <v>219.41798314665417</v>
      </c>
      <c r="AD1261" s="2">
        <f t="shared" si="463"/>
        <v>360.70476523432865</v>
      </c>
      <c r="AE1261" s="2">
        <f t="shared" si="464"/>
        <v>-1000</v>
      </c>
      <c r="AF1261" s="5">
        <f t="shared" si="465"/>
        <v>0.3600000000000001</v>
      </c>
      <c r="AG1261" s="5">
        <f t="shared" si="466"/>
        <v>-1</v>
      </c>
      <c r="AH1261" s="3">
        <f t="shared" si="467"/>
        <v>201810</v>
      </c>
      <c r="AI1261" s="21">
        <v>1.36</v>
      </c>
      <c r="AJ1261" s="21">
        <v>3.25</v>
      </c>
      <c r="AK1261" s="21">
        <v>1.23</v>
      </c>
      <c r="AL1261" s="21">
        <v>4.25</v>
      </c>
      <c r="AO1261">
        <f t="shared" si="468"/>
        <v>-500</v>
      </c>
      <c r="AP1261">
        <f>IF(E1261&lt;F1261,G1261,H1261)</f>
        <v>24</v>
      </c>
      <c r="AQ1261">
        <f>IF(E1261&lt;F1261,H1261,G1261)</f>
        <v>10</v>
      </c>
    </row>
    <row r="1262" spans="2:43" x14ac:dyDescent="0.25">
      <c r="B1262" s="24">
        <v>43401</v>
      </c>
      <c r="C1262" s="20" t="s">
        <v>21</v>
      </c>
      <c r="D1262" s="20" t="s">
        <v>27</v>
      </c>
      <c r="E1262" s="2">
        <v>-200</v>
      </c>
      <c r="F1262" s="2">
        <v>170.00000000000003</v>
      </c>
      <c r="G1262">
        <v>37</v>
      </c>
      <c r="H1262">
        <v>34</v>
      </c>
      <c r="I1262" s="9"/>
      <c r="J1262" s="2" t="str">
        <f t="shared" si="469"/>
        <v>Cincinnati Bengals</v>
      </c>
      <c r="K1262" s="2" t="str">
        <f t="shared" si="470"/>
        <v>Tampa Bay Buccaneers</v>
      </c>
      <c r="L1262" s="17">
        <f t="shared" si="471"/>
        <v>-200</v>
      </c>
      <c r="M1262" s="18">
        <f t="shared" si="472"/>
        <v>170.00000000000003</v>
      </c>
      <c r="N1262" s="4">
        <f t="shared" si="450"/>
        <v>1.4</v>
      </c>
      <c r="O1262" s="4">
        <f t="shared" si="451"/>
        <v>3.05</v>
      </c>
      <c r="P1262" s="4"/>
      <c r="Q1262" s="4"/>
      <c r="R1262" s="1">
        <f t="shared" si="452"/>
        <v>0.7142857142857143</v>
      </c>
      <c r="S1262" s="1">
        <f t="shared" si="453"/>
        <v>0.32786885245901642</v>
      </c>
      <c r="T1262" s="1">
        <f t="shared" si="454"/>
        <v>4.0449438202247112E-2</v>
      </c>
      <c r="U1262" s="1">
        <f t="shared" si="455"/>
        <v>0.19320843091334894</v>
      </c>
      <c r="V1262" s="1">
        <f t="shared" si="456"/>
        <v>0.70420843091334895</v>
      </c>
      <c r="W1262" s="1"/>
      <c r="X1262" s="17">
        <f t="shared" si="457"/>
        <v>420.03412072617954</v>
      </c>
      <c r="Y1262" s="18">
        <f t="shared" si="458"/>
        <v>2105.3798440390528</v>
      </c>
      <c r="Z1262" s="2">
        <f t="shared" si="459"/>
        <v>399.03241468987056</v>
      </c>
      <c r="AA1262" s="18">
        <f t="shared" si="460"/>
        <v>2000.1108518371002</v>
      </c>
      <c r="AB1262" s="2">
        <f t="shared" si="461"/>
        <v>-250.60620721181351</v>
      </c>
      <c r="AC1262" s="2">
        <f t="shared" si="462"/>
        <v>200.01108518371001</v>
      </c>
      <c r="AD1262" s="2">
        <f t="shared" si="463"/>
        <v>399.03241468987056</v>
      </c>
      <c r="AE1262" s="2">
        <f t="shared" si="464"/>
        <v>-1000</v>
      </c>
      <c r="AF1262" s="5">
        <f t="shared" si="465"/>
        <v>0.39999999999999991</v>
      </c>
      <c r="AG1262" s="5">
        <f t="shared" si="466"/>
        <v>-1</v>
      </c>
      <c r="AH1262" s="3">
        <f t="shared" si="467"/>
        <v>201810</v>
      </c>
      <c r="AI1262" s="21">
        <v>1.4</v>
      </c>
      <c r="AJ1262" s="21">
        <v>3.05</v>
      </c>
      <c r="AK1262" s="21">
        <v>1.5</v>
      </c>
      <c r="AL1262" s="21">
        <v>2.7</v>
      </c>
      <c r="AO1262">
        <f t="shared" si="468"/>
        <v>-200</v>
      </c>
      <c r="AP1262">
        <f>IF(E1262&lt;F1262,G1262,H1262)</f>
        <v>37</v>
      </c>
      <c r="AQ1262">
        <f>IF(E1262&lt;F1262,H1262,G1262)</f>
        <v>34</v>
      </c>
    </row>
    <row r="1263" spans="2:43" x14ac:dyDescent="0.25">
      <c r="B1263" s="24">
        <v>43401</v>
      </c>
      <c r="C1263" s="20" t="s">
        <v>34</v>
      </c>
      <c r="D1263" s="20" t="s">
        <v>32</v>
      </c>
      <c r="E1263" s="2">
        <v>-166.66666666666663</v>
      </c>
      <c r="F1263" s="2">
        <v>145.00000000000003</v>
      </c>
      <c r="G1263">
        <v>14</v>
      </c>
      <c r="H1263">
        <v>28</v>
      </c>
      <c r="I1263" s="9"/>
      <c r="J1263" s="2" t="str">
        <f t="shared" si="469"/>
        <v>Detroit Lions</v>
      </c>
      <c r="K1263" s="2" t="str">
        <f t="shared" si="470"/>
        <v>Seattle Seahawks</v>
      </c>
      <c r="L1263" s="17">
        <f t="shared" si="471"/>
        <v>-166.66666666666663</v>
      </c>
      <c r="M1263" s="18">
        <f t="shared" si="472"/>
        <v>145.00000000000003</v>
      </c>
      <c r="N1263" s="4">
        <f t="shared" si="450"/>
        <v>1.68</v>
      </c>
      <c r="O1263" s="4">
        <f t="shared" si="451"/>
        <v>2.25</v>
      </c>
      <c r="P1263" s="4"/>
      <c r="Q1263" s="4"/>
      <c r="R1263" s="1">
        <f t="shared" si="452"/>
        <v>0.59523809523809523</v>
      </c>
      <c r="S1263" s="1">
        <f t="shared" si="453"/>
        <v>0.44444444444444442</v>
      </c>
      <c r="T1263" s="1">
        <f t="shared" si="454"/>
        <v>3.8167938931297662E-2</v>
      </c>
      <c r="U1263" s="1">
        <f t="shared" si="455"/>
        <v>7.5396825396825407E-2</v>
      </c>
      <c r="V1263" s="1">
        <f t="shared" si="456"/>
        <v>0.58639682539682547</v>
      </c>
      <c r="W1263" s="1"/>
      <c r="X1263" s="17">
        <f t="shared" si="457"/>
        <v>705.32983244457648</v>
      </c>
      <c r="Y1263" s="18">
        <f t="shared" si="458"/>
        <v>1287.7472223008879</v>
      </c>
      <c r="Z1263" s="2">
        <f t="shared" si="459"/>
        <v>670.06334082234764</v>
      </c>
      <c r="AA1263" s="18">
        <f t="shared" si="460"/>
        <v>1223.3598611858433</v>
      </c>
      <c r="AB1263" s="2">
        <f t="shared" si="461"/>
        <v>-149.23962244714528</v>
      </c>
      <c r="AC1263" s="2">
        <f t="shared" si="462"/>
        <v>122.33598611858433</v>
      </c>
      <c r="AD1263" s="2">
        <f t="shared" si="463"/>
        <v>-1000</v>
      </c>
      <c r="AE1263" s="2">
        <f t="shared" si="464"/>
        <v>1223.3598611858433</v>
      </c>
      <c r="AF1263" s="5">
        <f t="shared" si="465"/>
        <v>-1</v>
      </c>
      <c r="AG1263" s="5">
        <f t="shared" si="466"/>
        <v>1.25</v>
      </c>
      <c r="AH1263" s="3">
        <f t="shared" si="467"/>
        <v>201810</v>
      </c>
      <c r="AI1263" s="21">
        <v>1.68</v>
      </c>
      <c r="AJ1263" s="21">
        <v>2.25</v>
      </c>
      <c r="AK1263" s="21">
        <v>1.6</v>
      </c>
      <c r="AL1263" s="21">
        <v>2.4500000000000002</v>
      </c>
      <c r="AO1263">
        <f t="shared" si="468"/>
        <v>-170</v>
      </c>
      <c r="AP1263">
        <f>IF(E1263&lt;F1263,G1263,H1263)</f>
        <v>14</v>
      </c>
      <c r="AQ1263">
        <f>IF(E1263&lt;F1263,H1263,G1263)</f>
        <v>28</v>
      </c>
    </row>
    <row r="1264" spans="2:43" x14ac:dyDescent="0.25">
      <c r="B1264" s="24">
        <v>43401</v>
      </c>
      <c r="C1264" s="20" t="s">
        <v>20</v>
      </c>
      <c r="D1264" s="20" t="s">
        <v>38</v>
      </c>
      <c r="E1264" s="2">
        <v>-454.54545454545462</v>
      </c>
      <c r="F1264" s="2">
        <v>350</v>
      </c>
      <c r="G1264">
        <v>30</v>
      </c>
      <c r="H1264">
        <v>23</v>
      </c>
      <c r="I1264" s="9"/>
      <c r="J1264" s="2" t="str">
        <f t="shared" si="469"/>
        <v>Kansas City Chiefs</v>
      </c>
      <c r="K1264" s="2" t="str">
        <f t="shared" si="470"/>
        <v>Denver Broncos</v>
      </c>
      <c r="L1264" s="17">
        <f t="shared" si="471"/>
        <v>-454.54545454545462</v>
      </c>
      <c r="M1264" s="18">
        <f t="shared" si="472"/>
        <v>350</v>
      </c>
      <c r="N1264" s="4">
        <f t="shared" si="450"/>
        <v>1.1599999999999999</v>
      </c>
      <c r="O1264" s="4">
        <f t="shared" si="451"/>
        <v>5.5</v>
      </c>
      <c r="P1264" s="4"/>
      <c r="Q1264" s="4"/>
      <c r="R1264" s="1">
        <f t="shared" si="452"/>
        <v>0.86206896551724144</v>
      </c>
      <c r="S1264" s="1">
        <f t="shared" si="453"/>
        <v>0.18181818181818182</v>
      </c>
      <c r="T1264" s="1">
        <f t="shared" si="454"/>
        <v>4.2042042042042094E-2</v>
      </c>
      <c r="U1264" s="1">
        <f t="shared" si="455"/>
        <v>0.34012539184952983</v>
      </c>
      <c r="V1264" s="1">
        <f t="shared" si="456"/>
        <v>0.85112539184952984</v>
      </c>
      <c r="W1264" s="1"/>
      <c r="X1264" s="17">
        <f t="shared" si="457"/>
        <v>174.91501202538396</v>
      </c>
      <c r="Y1264" s="18">
        <f t="shared" si="458"/>
        <v>4502.2111739446591</v>
      </c>
      <c r="Z1264" s="2">
        <f t="shared" si="459"/>
        <v>166.16926142411475</v>
      </c>
      <c r="AA1264" s="18">
        <f t="shared" si="460"/>
        <v>4277.1006152474256</v>
      </c>
      <c r="AB1264" s="2">
        <f t="shared" si="461"/>
        <v>-601.79601896869144</v>
      </c>
      <c r="AC1264" s="2">
        <f t="shared" si="462"/>
        <v>427.71006152474257</v>
      </c>
      <c r="AD1264" s="2">
        <f t="shared" si="463"/>
        <v>166.16926142411475</v>
      </c>
      <c r="AE1264" s="2">
        <f t="shared" si="464"/>
        <v>-1000</v>
      </c>
      <c r="AF1264" s="5">
        <f t="shared" si="465"/>
        <v>0.15999999999999992</v>
      </c>
      <c r="AG1264" s="5">
        <f t="shared" si="466"/>
        <v>-1</v>
      </c>
      <c r="AH1264" s="3">
        <f t="shared" si="467"/>
        <v>201810</v>
      </c>
      <c r="AI1264" s="21">
        <v>1.1599999999999999</v>
      </c>
      <c r="AJ1264" s="21">
        <v>5.5</v>
      </c>
      <c r="AK1264" s="21">
        <v>1.22</v>
      </c>
      <c r="AL1264" s="21">
        <v>4.5</v>
      </c>
      <c r="AO1264">
        <f t="shared" si="468"/>
        <v>-500</v>
      </c>
      <c r="AP1264">
        <f>IF(E1264&lt;F1264,G1264,H1264)</f>
        <v>30</v>
      </c>
      <c r="AQ1264">
        <f>IF(E1264&lt;F1264,H1264,G1264)</f>
        <v>23</v>
      </c>
    </row>
    <row r="1265" spans="2:43" x14ac:dyDescent="0.25">
      <c r="B1265" s="24">
        <v>43401</v>
      </c>
      <c r="C1265" s="20" t="s">
        <v>25</v>
      </c>
      <c r="D1265" s="20" t="s">
        <v>53</v>
      </c>
      <c r="E1265" s="2">
        <v>104.99999999999999</v>
      </c>
      <c r="F1265" s="2">
        <v>-125</v>
      </c>
      <c r="G1265">
        <v>13</v>
      </c>
      <c r="H1265">
        <v>20</v>
      </c>
      <c r="I1265" s="9"/>
      <c r="J1265" s="2" t="str">
        <f t="shared" si="469"/>
        <v>Washington Redskins</v>
      </c>
      <c r="K1265" s="2" t="str">
        <f t="shared" si="470"/>
        <v>New York Giants</v>
      </c>
      <c r="L1265" s="17">
        <f t="shared" si="471"/>
        <v>-125</v>
      </c>
      <c r="M1265" s="18">
        <f t="shared" si="472"/>
        <v>104.99999999999999</v>
      </c>
      <c r="N1265" s="4">
        <f t="shared" si="450"/>
        <v>1.83</v>
      </c>
      <c r="O1265" s="4">
        <f t="shared" si="451"/>
        <v>2</v>
      </c>
      <c r="P1265" s="4"/>
      <c r="Q1265" s="4"/>
      <c r="R1265" s="1">
        <f t="shared" si="452"/>
        <v>0.54644808743169393</v>
      </c>
      <c r="S1265" s="1">
        <f t="shared" si="453"/>
        <v>0.5</v>
      </c>
      <c r="T1265" s="1">
        <f t="shared" si="454"/>
        <v>4.4386422976501305E-2</v>
      </c>
      <c r="U1265" s="1">
        <f t="shared" si="455"/>
        <v>2.3224043715846965E-2</v>
      </c>
      <c r="V1265" s="1">
        <f t="shared" si="456"/>
        <v>0.53422404371584697</v>
      </c>
      <c r="W1265" s="1"/>
      <c r="X1265" s="17">
        <f t="shared" si="457"/>
        <v>871.87381729284084</v>
      </c>
      <c r="Y1265" s="18">
        <f t="shared" si="458"/>
        <v>1045.6626202421151</v>
      </c>
      <c r="Z1265" s="2">
        <f t="shared" si="459"/>
        <v>828.28012642819874</v>
      </c>
      <c r="AA1265" s="18">
        <f t="shared" si="460"/>
        <v>993.3794892300092</v>
      </c>
      <c r="AB1265" s="2">
        <f t="shared" si="461"/>
        <v>-120.73210114461043</v>
      </c>
      <c r="AC1265" s="2">
        <f t="shared" si="462"/>
        <v>-100.66646340515068</v>
      </c>
      <c r="AD1265" s="2">
        <f t="shared" si="463"/>
        <v>828.28012642819874</v>
      </c>
      <c r="AE1265" s="2">
        <f t="shared" si="464"/>
        <v>-1000</v>
      </c>
      <c r="AF1265" s="5">
        <f t="shared" si="465"/>
        <v>0.83000000000000007</v>
      </c>
      <c r="AG1265" s="5">
        <f t="shared" si="466"/>
        <v>-1</v>
      </c>
      <c r="AH1265" s="3">
        <f t="shared" si="467"/>
        <v>201810</v>
      </c>
      <c r="AI1265" s="21">
        <v>2</v>
      </c>
      <c r="AJ1265" s="21">
        <v>1.83</v>
      </c>
      <c r="AK1265" s="21">
        <v>2.0499999999999998</v>
      </c>
      <c r="AL1265" s="21">
        <v>1.8</v>
      </c>
      <c r="AO1265">
        <f t="shared" si="468"/>
        <v>-130</v>
      </c>
      <c r="AP1265">
        <f>IF(E1265&lt;F1265,G1265,H1265)</f>
        <v>20</v>
      </c>
      <c r="AQ1265">
        <f>IF(E1265&lt;F1265,H1265,G1265)</f>
        <v>13</v>
      </c>
    </row>
    <row r="1266" spans="2:43" x14ac:dyDescent="0.25">
      <c r="B1266" s="24">
        <v>43401</v>
      </c>
      <c r="C1266" s="20" t="s">
        <v>45</v>
      </c>
      <c r="D1266" s="20" t="s">
        <v>46</v>
      </c>
      <c r="E1266" s="2">
        <v>-454.54545454545462</v>
      </c>
      <c r="F1266" s="2">
        <v>350</v>
      </c>
      <c r="G1266">
        <v>33</v>
      </c>
      <c r="H1266">
        <v>18</v>
      </c>
      <c r="I1266" s="9"/>
      <c r="J1266" s="2" t="str">
        <f t="shared" si="469"/>
        <v>Pittsburgh Steelers</v>
      </c>
      <c r="K1266" s="2" t="str">
        <f t="shared" si="470"/>
        <v>Cleveland Browns</v>
      </c>
      <c r="L1266" s="17">
        <f t="shared" si="471"/>
        <v>-454.54545454545462</v>
      </c>
      <c r="M1266" s="18">
        <f t="shared" si="472"/>
        <v>350</v>
      </c>
      <c r="N1266" s="4">
        <f t="shared" si="450"/>
        <v>1.27</v>
      </c>
      <c r="O1266" s="4">
        <f t="shared" si="451"/>
        <v>3.8</v>
      </c>
      <c r="P1266" s="4"/>
      <c r="Q1266" s="4"/>
      <c r="R1266" s="1">
        <f t="shared" si="452"/>
        <v>0.78740157480314954</v>
      </c>
      <c r="S1266" s="1">
        <f t="shared" si="453"/>
        <v>0.26315789473684209</v>
      </c>
      <c r="T1266" s="1">
        <f t="shared" si="454"/>
        <v>4.8126232741617536E-2</v>
      </c>
      <c r="U1266" s="1">
        <f t="shared" si="455"/>
        <v>0.26212184003315375</v>
      </c>
      <c r="V1266" s="1">
        <f t="shared" si="456"/>
        <v>0.77312184003315376</v>
      </c>
      <c r="W1266" s="1"/>
      <c r="X1266" s="17">
        <f t="shared" si="457"/>
        <v>293.45718645992071</v>
      </c>
      <c r="Y1266" s="18">
        <f t="shared" si="458"/>
        <v>2909.583445130711</v>
      </c>
      <c r="Z1266" s="2">
        <f t="shared" si="459"/>
        <v>278.78432713692467</v>
      </c>
      <c r="AA1266" s="18">
        <f t="shared" si="460"/>
        <v>2764.1042728741754</v>
      </c>
      <c r="AB1266" s="2">
        <f t="shared" si="461"/>
        <v>-358.70022187755586</v>
      </c>
      <c r="AC1266" s="2">
        <f t="shared" si="462"/>
        <v>276.41042728741752</v>
      </c>
      <c r="AD1266" s="2">
        <f t="shared" si="463"/>
        <v>278.78432713692467</v>
      </c>
      <c r="AE1266" s="2">
        <f t="shared" si="464"/>
        <v>-1000</v>
      </c>
      <c r="AF1266" s="5">
        <f t="shared" si="465"/>
        <v>0.27</v>
      </c>
      <c r="AG1266" s="5">
        <f t="shared" si="466"/>
        <v>-1</v>
      </c>
      <c r="AH1266" s="3">
        <f t="shared" si="467"/>
        <v>201810</v>
      </c>
      <c r="AI1266" s="21">
        <v>1.27</v>
      </c>
      <c r="AJ1266" s="21">
        <v>3.8</v>
      </c>
      <c r="AK1266" s="21">
        <v>1.22</v>
      </c>
      <c r="AL1266" s="21">
        <v>4.5</v>
      </c>
      <c r="AO1266">
        <f t="shared" si="468"/>
        <v>-500</v>
      </c>
      <c r="AP1266">
        <f>IF(E1266&lt;F1266,G1266,H1266)</f>
        <v>33</v>
      </c>
      <c r="AQ1266">
        <f>IF(E1266&lt;F1266,H1266,G1266)</f>
        <v>18</v>
      </c>
    </row>
    <row r="1267" spans="2:43" x14ac:dyDescent="0.25">
      <c r="B1267" s="24">
        <v>43401</v>
      </c>
      <c r="C1267" s="20" t="s">
        <v>26</v>
      </c>
      <c r="D1267" s="20" t="s">
        <v>19</v>
      </c>
      <c r="E1267" s="2">
        <v>175</v>
      </c>
      <c r="F1267" s="2">
        <v>-212.76595744680853</v>
      </c>
      <c r="G1267">
        <v>18</v>
      </c>
      <c r="H1267">
        <v>24</v>
      </c>
      <c r="I1267" s="9"/>
      <c r="J1267" s="2" t="str">
        <f t="shared" si="469"/>
        <v>Philadelphia Eagles</v>
      </c>
      <c r="K1267" s="2" t="str">
        <f t="shared" si="470"/>
        <v>Jacksonville Jaguars</v>
      </c>
      <c r="L1267" s="17">
        <f t="shared" si="471"/>
        <v>-212.76595744680853</v>
      </c>
      <c r="M1267" s="18">
        <f t="shared" si="472"/>
        <v>175</v>
      </c>
      <c r="N1267" s="4">
        <f t="shared" si="450"/>
        <v>1.57</v>
      </c>
      <c r="O1267" s="4">
        <f t="shared" si="451"/>
        <v>2.5499999999999998</v>
      </c>
      <c r="P1267" s="4"/>
      <c r="Q1267" s="4"/>
      <c r="R1267" s="1">
        <f t="shared" si="452"/>
        <v>0.63694267515923564</v>
      </c>
      <c r="S1267" s="1">
        <f t="shared" si="453"/>
        <v>0.39215686274509809</v>
      </c>
      <c r="T1267" s="1">
        <f t="shared" si="454"/>
        <v>2.8276699029126329E-2</v>
      </c>
      <c r="U1267" s="1">
        <f t="shared" si="455"/>
        <v>0.12239290620706877</v>
      </c>
      <c r="V1267" s="1">
        <f t="shared" si="456"/>
        <v>0.63339290620706878</v>
      </c>
      <c r="W1267" s="1"/>
      <c r="X1267" s="17">
        <f t="shared" si="457"/>
        <v>578.79886276004493</v>
      </c>
      <c r="Y1267" s="18">
        <f t="shared" si="458"/>
        <v>1558.0808321378222</v>
      </c>
      <c r="Z1267" s="2">
        <f t="shared" si="459"/>
        <v>549.85891962204266</v>
      </c>
      <c r="AA1267" s="18">
        <f t="shared" si="460"/>
        <v>1480.1767905309309</v>
      </c>
      <c r="AB1267" s="2">
        <f t="shared" si="461"/>
        <v>-181.86483192586408</v>
      </c>
      <c r="AC1267" s="2">
        <f t="shared" si="462"/>
        <v>148.0176790530931</v>
      </c>
      <c r="AD1267" s="2">
        <f t="shared" si="463"/>
        <v>549.85891962204266</v>
      </c>
      <c r="AE1267" s="2">
        <f t="shared" si="464"/>
        <v>-1000</v>
      </c>
      <c r="AF1267" s="5">
        <f t="shared" si="465"/>
        <v>0.57000000000000006</v>
      </c>
      <c r="AG1267" s="5">
        <f t="shared" si="466"/>
        <v>-1</v>
      </c>
      <c r="AH1267" s="3">
        <f t="shared" si="467"/>
        <v>201810</v>
      </c>
      <c r="AI1267" s="21">
        <v>2.5499999999999998</v>
      </c>
      <c r="AJ1267" s="21">
        <v>1.57</v>
      </c>
      <c r="AK1267" s="21">
        <v>2.75</v>
      </c>
      <c r="AL1267" s="21">
        <v>1.47</v>
      </c>
      <c r="AO1267">
        <f t="shared" si="468"/>
        <v>-300</v>
      </c>
      <c r="AP1267">
        <f>IF(E1267&lt;F1267,G1267,H1267)</f>
        <v>24</v>
      </c>
      <c r="AQ1267">
        <f>IF(E1267&lt;F1267,H1267,G1267)</f>
        <v>18</v>
      </c>
    </row>
    <row r="1268" spans="2:43" x14ac:dyDescent="0.25">
      <c r="B1268" s="24">
        <v>43398</v>
      </c>
      <c r="C1268" s="20" t="s">
        <v>40</v>
      </c>
      <c r="D1268" s="20" t="s">
        <v>30</v>
      </c>
      <c r="E1268" s="2">
        <v>-384.61538461538458</v>
      </c>
      <c r="F1268" s="2">
        <v>300</v>
      </c>
      <c r="G1268">
        <v>42</v>
      </c>
      <c r="H1268">
        <v>23</v>
      </c>
      <c r="I1268" s="9"/>
      <c r="J1268" s="2" t="str">
        <f t="shared" si="469"/>
        <v>Houston Texans</v>
      </c>
      <c r="K1268" s="2" t="str">
        <f t="shared" si="470"/>
        <v>Miami Dolphins</v>
      </c>
      <c r="L1268" s="17">
        <f t="shared" si="471"/>
        <v>-384.61538461538458</v>
      </c>
      <c r="M1268" s="18">
        <f t="shared" si="472"/>
        <v>300</v>
      </c>
      <c r="N1268" s="4">
        <f t="shared" si="450"/>
        <v>1.32</v>
      </c>
      <c r="O1268" s="4">
        <f t="shared" si="451"/>
        <v>3.5</v>
      </c>
      <c r="P1268" s="4"/>
      <c r="Q1268" s="4"/>
      <c r="R1268" s="1">
        <f t="shared" si="452"/>
        <v>0.75757575757575757</v>
      </c>
      <c r="S1268" s="1">
        <f t="shared" si="453"/>
        <v>0.2857142857142857</v>
      </c>
      <c r="T1268" s="1">
        <f t="shared" si="454"/>
        <v>4.1493775933610033E-2</v>
      </c>
      <c r="U1268" s="1">
        <f t="shared" si="455"/>
        <v>0.23593073593073594</v>
      </c>
      <c r="V1268" s="1">
        <f t="shared" si="456"/>
        <v>0.746930735930736</v>
      </c>
      <c r="W1268" s="1"/>
      <c r="X1268" s="17">
        <f t="shared" si="457"/>
        <v>338.81222434088107</v>
      </c>
      <c r="Y1268" s="18">
        <f t="shared" si="458"/>
        <v>2560.4407248682487</v>
      </c>
      <c r="Z1268" s="2">
        <f t="shared" si="459"/>
        <v>321.87161312383699</v>
      </c>
      <c r="AA1268" s="18">
        <f t="shared" si="460"/>
        <v>2432.4186886248362</v>
      </c>
      <c r="AB1268" s="2">
        <f t="shared" si="461"/>
        <v>-310.68288075943485</v>
      </c>
      <c r="AC1268" s="2">
        <f t="shared" si="462"/>
        <v>243.24186886248361</v>
      </c>
      <c r="AD1268" s="2">
        <f t="shared" si="463"/>
        <v>321.87161312383699</v>
      </c>
      <c r="AE1268" s="2">
        <f t="shared" si="464"/>
        <v>-1000</v>
      </c>
      <c r="AF1268" s="5">
        <f t="shared" si="465"/>
        <v>0.32000000000000006</v>
      </c>
      <c r="AG1268" s="5">
        <f t="shared" si="466"/>
        <v>-1</v>
      </c>
      <c r="AH1268" s="3">
        <f t="shared" si="467"/>
        <v>201810</v>
      </c>
      <c r="AI1268" s="21">
        <v>1.32</v>
      </c>
      <c r="AJ1268" s="21">
        <v>3.5</v>
      </c>
      <c r="AK1268" s="21">
        <v>1.26</v>
      </c>
      <c r="AL1268" s="21">
        <v>4</v>
      </c>
      <c r="AO1268">
        <f t="shared" si="468"/>
        <v>-400</v>
      </c>
      <c r="AP1268">
        <f>IF(E1268&lt;F1268,G1268,H1268)</f>
        <v>42</v>
      </c>
      <c r="AQ1268">
        <f>IF(E1268&lt;F1268,H1268,G1268)</f>
        <v>23</v>
      </c>
    </row>
    <row r="1269" spans="2:43" x14ac:dyDescent="0.25">
      <c r="B1269" s="24">
        <v>43395</v>
      </c>
      <c r="C1269" s="20" t="s">
        <v>35</v>
      </c>
      <c r="D1269" s="20" t="s">
        <v>25</v>
      </c>
      <c r="E1269" s="2">
        <v>-222.22222222222226</v>
      </c>
      <c r="F1269" s="2">
        <v>179.99999999999997</v>
      </c>
      <c r="G1269">
        <v>23</v>
      </c>
      <c r="H1269">
        <v>20</v>
      </c>
      <c r="I1269" s="9"/>
      <c r="J1269" s="2" t="str">
        <f t="shared" si="469"/>
        <v>Atlanta Falcons</v>
      </c>
      <c r="K1269" s="2" t="str">
        <f t="shared" si="470"/>
        <v>New York Giants</v>
      </c>
      <c r="L1269" s="17">
        <f t="shared" si="471"/>
        <v>-222.22222222222226</v>
      </c>
      <c r="M1269" s="18">
        <f t="shared" si="472"/>
        <v>179.99999999999997</v>
      </c>
      <c r="N1269" s="4">
        <f t="shared" si="450"/>
        <v>1.4</v>
      </c>
      <c r="O1269" s="4">
        <f t="shared" si="451"/>
        <v>3.1</v>
      </c>
      <c r="P1269" s="4"/>
      <c r="Q1269" s="4"/>
      <c r="R1269" s="1">
        <f t="shared" si="452"/>
        <v>0.7142857142857143</v>
      </c>
      <c r="S1269" s="1">
        <f t="shared" si="453"/>
        <v>0.32258064516129031</v>
      </c>
      <c r="T1269" s="1">
        <f t="shared" si="454"/>
        <v>3.5555555555555562E-2</v>
      </c>
      <c r="U1269" s="1">
        <f t="shared" si="455"/>
        <v>0.19585253456221199</v>
      </c>
      <c r="V1269" s="1">
        <f t="shared" si="456"/>
        <v>0.70685253456221198</v>
      </c>
      <c r="W1269" s="1"/>
      <c r="X1269" s="17">
        <f t="shared" si="457"/>
        <v>414.72223852086552</v>
      </c>
      <c r="Y1269" s="18">
        <f t="shared" si="458"/>
        <v>2130.2265089838866</v>
      </c>
      <c r="Z1269" s="2">
        <f t="shared" si="459"/>
        <v>393.98612659482222</v>
      </c>
      <c r="AA1269" s="18">
        <f t="shared" si="460"/>
        <v>2023.7151835346922</v>
      </c>
      <c r="AB1269" s="2">
        <f t="shared" si="461"/>
        <v>-253.81604389039978</v>
      </c>
      <c r="AC1269" s="2">
        <f t="shared" si="462"/>
        <v>202.37151835346921</v>
      </c>
      <c r="AD1269" s="2">
        <f t="shared" si="463"/>
        <v>393.98612659482222</v>
      </c>
      <c r="AE1269" s="2">
        <f t="shared" si="464"/>
        <v>-1000</v>
      </c>
      <c r="AF1269" s="5">
        <f t="shared" si="465"/>
        <v>0.39999999999999991</v>
      </c>
      <c r="AG1269" s="5">
        <f t="shared" si="466"/>
        <v>-1</v>
      </c>
      <c r="AH1269" s="3">
        <f t="shared" si="467"/>
        <v>201810</v>
      </c>
      <c r="AI1269" s="21">
        <v>1.4</v>
      </c>
      <c r="AJ1269" s="21">
        <v>3.1</v>
      </c>
      <c r="AK1269" s="21">
        <v>1.45</v>
      </c>
      <c r="AL1269" s="21">
        <v>2.8</v>
      </c>
      <c r="AO1269">
        <f t="shared" si="468"/>
        <v>-300</v>
      </c>
      <c r="AP1269">
        <f>IF(E1269&lt;F1269,G1269,H1269)</f>
        <v>23</v>
      </c>
      <c r="AQ1269">
        <f>IF(E1269&lt;F1269,H1269,G1269)</f>
        <v>20</v>
      </c>
    </row>
    <row r="1270" spans="2:43" x14ac:dyDescent="0.25">
      <c r="B1270" s="24">
        <v>43394</v>
      </c>
      <c r="C1270" s="20" t="s">
        <v>22</v>
      </c>
      <c r="D1270" s="20" t="s">
        <v>47</v>
      </c>
      <c r="E1270" s="2">
        <v>325</v>
      </c>
      <c r="F1270" s="2">
        <v>-434.78260869565219</v>
      </c>
      <c r="G1270">
        <v>10</v>
      </c>
      <c r="H1270">
        <v>39</v>
      </c>
      <c r="I1270" s="9"/>
      <c r="J1270" s="2" t="str">
        <f t="shared" si="469"/>
        <v>Los Angeles Rams</v>
      </c>
      <c r="K1270" s="2" t="str">
        <f t="shared" si="470"/>
        <v>San Francisco 49ers</v>
      </c>
      <c r="L1270" s="17">
        <f t="shared" si="471"/>
        <v>-434.78260869565219</v>
      </c>
      <c r="M1270" s="18">
        <f t="shared" si="472"/>
        <v>325</v>
      </c>
      <c r="N1270" s="4">
        <f t="shared" si="450"/>
        <v>1.18</v>
      </c>
      <c r="O1270" s="4">
        <f t="shared" si="451"/>
        <v>5.25</v>
      </c>
      <c r="P1270" s="4"/>
      <c r="Q1270" s="4"/>
      <c r="R1270" s="1">
        <f t="shared" si="452"/>
        <v>0.84745762711864414</v>
      </c>
      <c r="S1270" s="1">
        <f t="shared" si="453"/>
        <v>0.19047619047619047</v>
      </c>
      <c r="T1270" s="1">
        <f t="shared" si="454"/>
        <v>3.6547433903577065E-2</v>
      </c>
      <c r="U1270" s="1">
        <f t="shared" si="455"/>
        <v>0.32849071832122684</v>
      </c>
      <c r="V1270" s="1">
        <f t="shared" si="456"/>
        <v>0.83949071832122679</v>
      </c>
      <c r="W1270" s="1"/>
      <c r="X1270" s="17">
        <f t="shared" si="457"/>
        <v>191.19839942930162</v>
      </c>
      <c r="Y1270" s="18">
        <f t="shared" si="458"/>
        <v>4188.72894319429</v>
      </c>
      <c r="Z1270" s="2">
        <f t="shared" si="459"/>
        <v>181.63847945783652</v>
      </c>
      <c r="AA1270" s="18">
        <f t="shared" si="460"/>
        <v>3979.2924960345754</v>
      </c>
      <c r="AB1270" s="2">
        <f t="shared" si="461"/>
        <v>-550.54413744535259</v>
      </c>
      <c r="AC1270" s="2">
        <f t="shared" si="462"/>
        <v>397.92924960345755</v>
      </c>
      <c r="AD1270" s="2">
        <f t="shared" si="463"/>
        <v>181.63847945783652</v>
      </c>
      <c r="AE1270" s="2">
        <f t="shared" si="464"/>
        <v>-1000</v>
      </c>
      <c r="AF1270" s="5">
        <f t="shared" si="465"/>
        <v>0.17999999999999994</v>
      </c>
      <c r="AG1270" s="5">
        <f t="shared" si="466"/>
        <v>-1</v>
      </c>
      <c r="AH1270" s="3">
        <f t="shared" si="467"/>
        <v>201810</v>
      </c>
      <c r="AI1270" s="21">
        <v>5.25</v>
      </c>
      <c r="AJ1270" s="21">
        <v>1.18</v>
      </c>
      <c r="AK1270" s="21">
        <v>4.25</v>
      </c>
      <c r="AL1270" s="21">
        <v>1.23</v>
      </c>
      <c r="AO1270">
        <f t="shared" si="468"/>
        <v>-500</v>
      </c>
      <c r="AP1270">
        <f>IF(E1270&lt;F1270,G1270,H1270)</f>
        <v>39</v>
      </c>
      <c r="AQ1270">
        <f>IF(E1270&lt;F1270,H1270,G1270)</f>
        <v>10</v>
      </c>
    </row>
    <row r="1271" spans="2:43" x14ac:dyDescent="0.25">
      <c r="B1271" s="24">
        <v>43394</v>
      </c>
      <c r="C1271" s="20" t="s">
        <v>53</v>
      </c>
      <c r="D1271" s="20" t="s">
        <v>23</v>
      </c>
      <c r="E1271" s="2">
        <v>104.99999999999999</v>
      </c>
      <c r="F1271" s="2">
        <v>-125</v>
      </c>
      <c r="G1271">
        <v>20</v>
      </c>
      <c r="H1271">
        <v>17</v>
      </c>
      <c r="I1271" s="9"/>
      <c r="J1271" s="2" t="str">
        <f t="shared" si="469"/>
        <v>Dallas Cowboys</v>
      </c>
      <c r="K1271" s="2" t="str">
        <f t="shared" si="470"/>
        <v>Washington Redskins</v>
      </c>
      <c r="L1271" s="17">
        <f t="shared" si="471"/>
        <v>-125</v>
      </c>
      <c r="M1271" s="18">
        <f t="shared" si="472"/>
        <v>104.99999999999999</v>
      </c>
      <c r="N1271" s="4">
        <f t="shared" si="450"/>
        <v>2.0499999999999998</v>
      </c>
      <c r="O1271" s="4">
        <f t="shared" si="451"/>
        <v>1.8</v>
      </c>
      <c r="P1271" s="4"/>
      <c r="Q1271" s="4"/>
      <c r="R1271" s="1">
        <f t="shared" si="452"/>
        <v>0.48780487804878053</v>
      </c>
      <c r="S1271" s="1">
        <f t="shared" si="453"/>
        <v>0.55555555555555558</v>
      </c>
      <c r="T1271" s="1">
        <f t="shared" si="454"/>
        <v>4.1558441558441461E-2</v>
      </c>
      <c r="U1271" s="1">
        <f t="shared" si="455"/>
        <v>3.3875338753387524E-2</v>
      </c>
      <c r="V1271" s="1">
        <f t="shared" si="456"/>
        <v>0.47712466124661246</v>
      </c>
      <c r="W1271" s="1"/>
      <c r="X1271" s="17">
        <f t="shared" si="457"/>
        <v>1095.8883101687502</v>
      </c>
      <c r="Y1271" s="18">
        <f t="shared" si="458"/>
        <v>831.50998882799388</v>
      </c>
      <c r="Z1271" s="2">
        <f t="shared" si="459"/>
        <v>1041.0938946603126</v>
      </c>
      <c r="AA1271" s="18">
        <f t="shared" si="460"/>
        <v>789.93448938659412</v>
      </c>
      <c r="AB1271" s="2">
        <f t="shared" si="461"/>
        <v>104.10938946603126</v>
      </c>
      <c r="AC1271" s="2">
        <f t="shared" si="462"/>
        <v>-126.59277616508776</v>
      </c>
      <c r="AD1271" s="2">
        <f t="shared" si="463"/>
        <v>-1000</v>
      </c>
      <c r="AE1271" s="2">
        <f t="shared" si="464"/>
        <v>789.93448938659412</v>
      </c>
      <c r="AF1271" s="5">
        <f t="shared" si="465"/>
        <v>-1</v>
      </c>
      <c r="AG1271" s="5">
        <f t="shared" si="466"/>
        <v>0.8</v>
      </c>
      <c r="AH1271" s="3">
        <f t="shared" si="467"/>
        <v>201810</v>
      </c>
      <c r="AI1271" s="21">
        <v>1.8</v>
      </c>
      <c r="AJ1271" s="21">
        <v>2.0499999999999998</v>
      </c>
      <c r="AK1271" s="21">
        <v>2.0499999999999998</v>
      </c>
      <c r="AL1271" s="21">
        <v>1.8</v>
      </c>
      <c r="AO1271">
        <f t="shared" si="468"/>
        <v>-130</v>
      </c>
      <c r="AP1271">
        <f>IF(E1271&lt;F1271,G1271,H1271)</f>
        <v>17</v>
      </c>
      <c r="AQ1271">
        <f>IF(E1271&lt;F1271,H1271,G1271)</f>
        <v>20</v>
      </c>
    </row>
    <row r="1272" spans="2:43" x14ac:dyDescent="0.25">
      <c r="B1272" s="24">
        <v>43394</v>
      </c>
      <c r="C1272" s="20" t="s">
        <v>28</v>
      </c>
      <c r="D1272" s="20" t="s">
        <v>43</v>
      </c>
      <c r="E1272" s="2">
        <v>-147.05882352941177</v>
      </c>
      <c r="F1272" s="2">
        <v>125</v>
      </c>
      <c r="G1272">
        <v>23</v>
      </c>
      <c r="H1272">
        <v>24</v>
      </c>
      <c r="I1272" s="9"/>
      <c r="J1272" s="2" t="str">
        <f t="shared" si="469"/>
        <v>Baltimore Ravens</v>
      </c>
      <c r="K1272" s="2" t="str">
        <f t="shared" si="470"/>
        <v>New Orleans Saints</v>
      </c>
      <c r="L1272" s="17">
        <f t="shared" si="471"/>
        <v>-147.05882352941177</v>
      </c>
      <c r="M1272" s="18">
        <f t="shared" si="472"/>
        <v>125</v>
      </c>
      <c r="N1272" s="4">
        <f t="shared" si="450"/>
        <v>1.76</v>
      </c>
      <c r="O1272" s="4">
        <f t="shared" si="451"/>
        <v>2.1</v>
      </c>
      <c r="P1272" s="4"/>
      <c r="Q1272" s="4"/>
      <c r="R1272" s="1">
        <f t="shared" si="452"/>
        <v>0.56818181818181823</v>
      </c>
      <c r="S1272" s="1">
        <f t="shared" si="453"/>
        <v>0.47619047619047616</v>
      </c>
      <c r="T1272" s="1">
        <f t="shared" si="454"/>
        <v>4.2487046632124437E-2</v>
      </c>
      <c r="U1272" s="1">
        <f t="shared" si="455"/>
        <v>4.5995670995671034E-2</v>
      </c>
      <c r="V1272" s="1">
        <f t="shared" si="456"/>
        <v>0.55699567099567104</v>
      </c>
      <c r="W1272" s="1"/>
      <c r="X1272" s="17">
        <f t="shared" si="457"/>
        <v>795.34608987611307</v>
      </c>
      <c r="Y1272" s="18">
        <f t="shared" si="458"/>
        <v>1144.9859022934511</v>
      </c>
      <c r="Z1272" s="2">
        <f t="shared" si="459"/>
        <v>755.57878538230739</v>
      </c>
      <c r="AA1272" s="18">
        <f t="shared" si="460"/>
        <v>1087.7366071787785</v>
      </c>
      <c r="AB1272" s="2">
        <f t="shared" si="461"/>
        <v>-132.3488720628942</v>
      </c>
      <c r="AC1272" s="2">
        <f t="shared" si="462"/>
        <v>108.77366071787785</v>
      </c>
      <c r="AD1272" s="2">
        <f t="shared" si="463"/>
        <v>-1000</v>
      </c>
      <c r="AE1272" s="2">
        <f t="shared" si="464"/>
        <v>1087.7366071787785</v>
      </c>
      <c r="AF1272" s="5">
        <f t="shared" si="465"/>
        <v>-1</v>
      </c>
      <c r="AG1272" s="5">
        <f t="shared" si="466"/>
        <v>1.1000000000000001</v>
      </c>
      <c r="AH1272" s="3">
        <f t="shared" si="467"/>
        <v>201810</v>
      </c>
      <c r="AI1272" s="21">
        <v>1.76</v>
      </c>
      <c r="AJ1272" s="21">
        <v>2.1</v>
      </c>
      <c r="AK1272" s="21">
        <v>1.68</v>
      </c>
      <c r="AL1272" s="21">
        <v>2.25</v>
      </c>
      <c r="AO1272">
        <f t="shared" si="468"/>
        <v>-150</v>
      </c>
      <c r="AP1272">
        <f>IF(E1272&lt;F1272,G1272,H1272)</f>
        <v>23</v>
      </c>
      <c r="AQ1272">
        <f>IF(E1272&lt;F1272,H1272,G1272)</f>
        <v>24</v>
      </c>
    </row>
    <row r="1273" spans="2:43" x14ac:dyDescent="0.25">
      <c r="B1273" s="24">
        <v>43394</v>
      </c>
      <c r="C1273" s="20" t="s">
        <v>37</v>
      </c>
      <c r="D1273" s="20" t="s">
        <v>36</v>
      </c>
      <c r="E1273" s="2">
        <v>104.99999999999999</v>
      </c>
      <c r="F1273" s="2">
        <v>-125</v>
      </c>
      <c r="G1273">
        <v>31</v>
      </c>
      <c r="H1273">
        <v>38</v>
      </c>
      <c r="I1273" s="9"/>
      <c r="J1273" s="2" t="str">
        <f t="shared" si="469"/>
        <v>New England Patriots</v>
      </c>
      <c r="K1273" s="2" t="str">
        <f t="shared" si="470"/>
        <v>Chicago Bears</v>
      </c>
      <c r="L1273" s="17">
        <f t="shared" si="471"/>
        <v>-125</v>
      </c>
      <c r="M1273" s="18">
        <f t="shared" si="472"/>
        <v>104.99999999999999</v>
      </c>
      <c r="N1273" s="4">
        <f t="shared" si="450"/>
        <v>1.6</v>
      </c>
      <c r="O1273" s="4">
        <f t="shared" si="451"/>
        <v>2.4500000000000002</v>
      </c>
      <c r="P1273" s="4"/>
      <c r="Q1273" s="4"/>
      <c r="R1273" s="1">
        <f t="shared" si="452"/>
        <v>0.625</v>
      </c>
      <c r="S1273" s="1">
        <f t="shared" si="453"/>
        <v>0.4081632653061224</v>
      </c>
      <c r="T1273" s="1">
        <f t="shared" si="454"/>
        <v>3.2098765432098886E-2</v>
      </c>
      <c r="U1273" s="1">
        <f t="shared" si="455"/>
        <v>0.1084183673469388</v>
      </c>
      <c r="V1273" s="1">
        <f t="shared" si="456"/>
        <v>0.61941836734693878</v>
      </c>
      <c r="W1273" s="1"/>
      <c r="X1273" s="17">
        <f t="shared" si="457"/>
        <v>614.4177388267467</v>
      </c>
      <c r="Y1273" s="18">
        <f t="shared" si="458"/>
        <v>1471.4893831628281</v>
      </c>
      <c r="Z1273" s="2">
        <f t="shared" si="459"/>
        <v>583.69685188540939</v>
      </c>
      <c r="AA1273" s="18">
        <f t="shared" si="460"/>
        <v>1397.9149140046866</v>
      </c>
      <c r="AB1273" s="2">
        <f t="shared" si="461"/>
        <v>-171.32180801898838</v>
      </c>
      <c r="AC1273" s="2">
        <f t="shared" si="462"/>
        <v>139.79149140046866</v>
      </c>
      <c r="AD1273" s="2">
        <f t="shared" si="463"/>
        <v>583.69685188540939</v>
      </c>
      <c r="AE1273" s="2">
        <f t="shared" si="464"/>
        <v>-1000</v>
      </c>
      <c r="AF1273" s="5">
        <f t="shared" si="465"/>
        <v>0.60000000000000009</v>
      </c>
      <c r="AG1273" s="5">
        <f t="shared" si="466"/>
        <v>-1</v>
      </c>
      <c r="AH1273" s="3">
        <f t="shared" si="467"/>
        <v>201810</v>
      </c>
      <c r="AI1273" s="21">
        <v>2.4500000000000002</v>
      </c>
      <c r="AJ1273" s="21">
        <v>1.6</v>
      </c>
      <c r="AK1273" s="21">
        <v>2.0499999999999998</v>
      </c>
      <c r="AL1273" s="21">
        <v>1.8</v>
      </c>
      <c r="AO1273">
        <f t="shared" si="468"/>
        <v>-130</v>
      </c>
      <c r="AP1273">
        <f>IF(E1273&lt;F1273,G1273,H1273)</f>
        <v>38</v>
      </c>
      <c r="AQ1273">
        <f>IF(E1273&lt;F1273,H1273,G1273)</f>
        <v>31</v>
      </c>
    </row>
    <row r="1274" spans="2:43" x14ac:dyDescent="0.25">
      <c r="B1274" s="24">
        <v>43394</v>
      </c>
      <c r="C1274" s="20" t="s">
        <v>39</v>
      </c>
      <c r="D1274" s="20" t="s">
        <v>24</v>
      </c>
      <c r="E1274" s="2">
        <v>-303.03030303030295</v>
      </c>
      <c r="F1274" s="2">
        <v>240</v>
      </c>
      <c r="G1274">
        <v>37</v>
      </c>
      <c r="H1274">
        <v>5</v>
      </c>
      <c r="I1274" s="9"/>
      <c r="J1274" s="2" t="str">
        <f t="shared" si="469"/>
        <v>Indianapolis Colts</v>
      </c>
      <c r="K1274" s="2" t="str">
        <f t="shared" si="470"/>
        <v>Buffalo Bills</v>
      </c>
      <c r="L1274" s="17">
        <f t="shared" si="471"/>
        <v>-303.03030303030295</v>
      </c>
      <c r="M1274" s="18">
        <f t="shared" si="472"/>
        <v>240</v>
      </c>
      <c r="N1274" s="4">
        <f t="shared" si="450"/>
        <v>1.26</v>
      </c>
      <c r="O1274" s="4">
        <f t="shared" si="451"/>
        <v>4</v>
      </c>
      <c r="P1274" s="4"/>
      <c r="Q1274" s="4"/>
      <c r="R1274" s="1">
        <f t="shared" si="452"/>
        <v>0.79365079365079361</v>
      </c>
      <c r="S1274" s="1">
        <f t="shared" si="453"/>
        <v>0.25</v>
      </c>
      <c r="T1274" s="1">
        <f t="shared" si="454"/>
        <v>4.1825095057034134E-2</v>
      </c>
      <c r="U1274" s="1">
        <f t="shared" si="455"/>
        <v>0.2718253968253968</v>
      </c>
      <c r="V1274" s="1">
        <f t="shared" si="456"/>
        <v>0.78282539682539687</v>
      </c>
      <c r="W1274" s="1"/>
      <c r="X1274" s="17">
        <f t="shared" si="457"/>
        <v>277.42406423618138</v>
      </c>
      <c r="Y1274" s="18">
        <f t="shared" si="458"/>
        <v>3056.5054734484152</v>
      </c>
      <c r="Z1274" s="2">
        <f t="shared" si="459"/>
        <v>263.55286102437231</v>
      </c>
      <c r="AA1274" s="18">
        <f t="shared" si="460"/>
        <v>2903.6801997759944</v>
      </c>
      <c r="AB1274" s="2">
        <f t="shared" si="461"/>
        <v>-379.4305233922405</v>
      </c>
      <c r="AC1274" s="2">
        <f t="shared" si="462"/>
        <v>290.36801997759943</v>
      </c>
      <c r="AD1274" s="2">
        <f t="shared" si="463"/>
        <v>263.55286102437231</v>
      </c>
      <c r="AE1274" s="2">
        <f t="shared" si="464"/>
        <v>-1000</v>
      </c>
      <c r="AF1274" s="5">
        <f t="shared" si="465"/>
        <v>0.26</v>
      </c>
      <c r="AG1274" s="5">
        <f t="shared" si="466"/>
        <v>-1</v>
      </c>
      <c r="AH1274" s="3">
        <f t="shared" si="467"/>
        <v>201810</v>
      </c>
      <c r="AI1274" s="21">
        <v>1.26</v>
      </c>
      <c r="AJ1274" s="21">
        <v>4</v>
      </c>
      <c r="AK1274" s="21">
        <v>1.33</v>
      </c>
      <c r="AL1274" s="21">
        <v>3.4</v>
      </c>
      <c r="AO1274">
        <f t="shared" si="468"/>
        <v>-400</v>
      </c>
      <c r="AP1274">
        <f>IF(E1274&lt;F1274,G1274,H1274)</f>
        <v>37</v>
      </c>
      <c r="AQ1274">
        <f>IF(E1274&lt;F1274,H1274,G1274)</f>
        <v>5</v>
      </c>
    </row>
    <row r="1275" spans="2:43" x14ac:dyDescent="0.25">
      <c r="B1275" s="24">
        <v>43394</v>
      </c>
      <c r="C1275" s="20" t="s">
        <v>26</v>
      </c>
      <c r="D1275" s="20" t="s">
        <v>40</v>
      </c>
      <c r="E1275" s="2">
        <v>-185.18518518518516</v>
      </c>
      <c r="F1275" s="2">
        <v>165</v>
      </c>
      <c r="G1275">
        <v>7</v>
      </c>
      <c r="H1275">
        <v>20</v>
      </c>
      <c r="I1275" s="9"/>
      <c r="J1275" s="2" t="str">
        <f t="shared" si="469"/>
        <v>Jacksonville Jaguars</v>
      </c>
      <c r="K1275" s="2" t="str">
        <f t="shared" si="470"/>
        <v>Houston Texans</v>
      </c>
      <c r="L1275" s="17">
        <f t="shared" si="471"/>
        <v>-185.18518518518516</v>
      </c>
      <c r="M1275" s="18">
        <f t="shared" si="472"/>
        <v>165</v>
      </c>
      <c r="N1275" s="4">
        <f t="shared" si="450"/>
        <v>1.47</v>
      </c>
      <c r="O1275" s="4">
        <f t="shared" si="451"/>
        <v>2.75</v>
      </c>
      <c r="P1275" s="4"/>
      <c r="Q1275" s="4"/>
      <c r="R1275" s="1">
        <f t="shared" si="452"/>
        <v>0.68027210884353739</v>
      </c>
      <c r="S1275" s="1">
        <f t="shared" si="453"/>
        <v>0.36363636363636365</v>
      </c>
      <c r="T1275" s="1">
        <f t="shared" si="454"/>
        <v>4.206161137440767E-2</v>
      </c>
      <c r="U1275" s="1">
        <f t="shared" si="455"/>
        <v>0.15831787260358687</v>
      </c>
      <c r="V1275" s="1">
        <f t="shared" si="456"/>
        <v>0.66931787260358688</v>
      </c>
      <c r="W1275" s="1"/>
      <c r="X1275" s="17">
        <f t="shared" si="457"/>
        <v>494.0584151893168</v>
      </c>
      <c r="Y1275" s="18">
        <f t="shared" si="458"/>
        <v>1810.0865209085014</v>
      </c>
      <c r="Z1275" s="2">
        <f t="shared" si="459"/>
        <v>469.35549442985092</v>
      </c>
      <c r="AA1275" s="18">
        <f t="shared" si="460"/>
        <v>1719.5821948630762</v>
      </c>
      <c r="AB1275" s="2">
        <f t="shared" si="461"/>
        <v>-213.05812158750777</v>
      </c>
      <c r="AC1275" s="2">
        <f t="shared" si="462"/>
        <v>171.95821948630763</v>
      </c>
      <c r="AD1275" s="2">
        <f t="shared" si="463"/>
        <v>-1000</v>
      </c>
      <c r="AE1275" s="2">
        <f t="shared" si="464"/>
        <v>1719.5821948630762</v>
      </c>
      <c r="AF1275" s="5">
        <f t="shared" si="465"/>
        <v>-1</v>
      </c>
      <c r="AG1275" s="5">
        <f t="shared" si="466"/>
        <v>1.75</v>
      </c>
      <c r="AH1275" s="3">
        <f t="shared" si="467"/>
        <v>201810</v>
      </c>
      <c r="AI1275" s="21">
        <v>1.47</v>
      </c>
      <c r="AJ1275" s="21">
        <v>2.75</v>
      </c>
      <c r="AK1275" s="21">
        <v>1.54</v>
      </c>
      <c r="AL1275" s="21">
        <v>2.65</v>
      </c>
      <c r="AO1275">
        <f t="shared" si="468"/>
        <v>-190</v>
      </c>
      <c r="AP1275">
        <f>IF(E1275&lt;F1275,G1275,H1275)</f>
        <v>7</v>
      </c>
      <c r="AQ1275">
        <f>IF(E1275&lt;F1275,H1275,G1275)</f>
        <v>20</v>
      </c>
    </row>
    <row r="1276" spans="2:43" x14ac:dyDescent="0.25">
      <c r="B1276" s="24">
        <v>43394</v>
      </c>
      <c r="C1276" s="20" t="s">
        <v>20</v>
      </c>
      <c r="D1276" s="20" t="s">
        <v>21</v>
      </c>
      <c r="E1276" s="2">
        <v>-250.00000000000006</v>
      </c>
      <c r="F1276" s="2">
        <v>204.99999999999997</v>
      </c>
      <c r="G1276">
        <v>45</v>
      </c>
      <c r="H1276">
        <v>10</v>
      </c>
      <c r="I1276" s="9"/>
      <c r="J1276" s="2" t="str">
        <f t="shared" si="469"/>
        <v>Kansas City Chiefs</v>
      </c>
      <c r="K1276" s="2" t="str">
        <f t="shared" si="470"/>
        <v>Cincinnati Bengals</v>
      </c>
      <c r="L1276" s="17">
        <f t="shared" si="471"/>
        <v>-250.00000000000006</v>
      </c>
      <c r="M1276" s="18">
        <f t="shared" si="472"/>
        <v>204.99999999999997</v>
      </c>
      <c r="N1276" s="4">
        <f t="shared" si="450"/>
        <v>1.38</v>
      </c>
      <c r="O1276" s="4">
        <f t="shared" si="451"/>
        <v>3.15</v>
      </c>
      <c r="P1276" s="4"/>
      <c r="Q1276" s="4"/>
      <c r="R1276" s="1">
        <f t="shared" si="452"/>
        <v>0.7246376811594204</v>
      </c>
      <c r="S1276" s="1">
        <f t="shared" si="453"/>
        <v>0.31746031746031744</v>
      </c>
      <c r="T1276" s="1">
        <f t="shared" si="454"/>
        <v>4.039735099337749E-2</v>
      </c>
      <c r="U1276" s="1">
        <f t="shared" si="455"/>
        <v>0.20358868184955148</v>
      </c>
      <c r="V1276" s="1">
        <f t="shared" si="456"/>
        <v>0.71458868184955149</v>
      </c>
      <c r="W1276" s="1"/>
      <c r="X1276" s="17">
        <f t="shared" si="457"/>
        <v>399.40643533805462</v>
      </c>
      <c r="Y1276" s="18">
        <f t="shared" si="458"/>
        <v>2205.1924375584526</v>
      </c>
      <c r="Z1276" s="2">
        <f t="shared" si="459"/>
        <v>379.43611357115185</v>
      </c>
      <c r="AA1276" s="18">
        <f t="shared" si="460"/>
        <v>2094.93281568053</v>
      </c>
      <c r="AB1276" s="2">
        <f t="shared" si="461"/>
        <v>-263.54897813712716</v>
      </c>
      <c r="AC1276" s="2">
        <f t="shared" si="462"/>
        <v>209.49328156805299</v>
      </c>
      <c r="AD1276" s="2">
        <f t="shared" si="463"/>
        <v>379.43611357115185</v>
      </c>
      <c r="AE1276" s="2">
        <f t="shared" si="464"/>
        <v>-1000</v>
      </c>
      <c r="AF1276" s="5">
        <f t="shared" si="465"/>
        <v>0.37999999999999989</v>
      </c>
      <c r="AG1276" s="5">
        <f t="shared" si="466"/>
        <v>-1</v>
      </c>
      <c r="AH1276" s="3">
        <f t="shared" si="467"/>
        <v>201810</v>
      </c>
      <c r="AI1276" s="21">
        <v>1.38</v>
      </c>
      <c r="AJ1276" s="21">
        <v>3.15</v>
      </c>
      <c r="AK1276" s="21">
        <v>1.4</v>
      </c>
      <c r="AL1276" s="21">
        <v>3.05</v>
      </c>
      <c r="AO1276">
        <f t="shared" si="468"/>
        <v>-300</v>
      </c>
      <c r="AP1276">
        <f>IF(E1276&lt;F1276,G1276,H1276)</f>
        <v>45</v>
      </c>
      <c r="AQ1276">
        <f>IF(E1276&lt;F1276,H1276,G1276)</f>
        <v>10</v>
      </c>
    </row>
    <row r="1277" spans="2:43" x14ac:dyDescent="0.25">
      <c r="B1277" s="24">
        <v>43394</v>
      </c>
      <c r="C1277" s="20" t="s">
        <v>30</v>
      </c>
      <c r="D1277" s="20" t="s">
        <v>34</v>
      </c>
      <c r="E1277" s="2">
        <v>140</v>
      </c>
      <c r="F1277" s="2">
        <v>-161.29032258064512</v>
      </c>
      <c r="G1277">
        <v>21</v>
      </c>
      <c r="H1277">
        <v>32</v>
      </c>
      <c r="I1277" s="9"/>
      <c r="J1277" s="2" t="str">
        <f t="shared" si="469"/>
        <v>Detroit Lions</v>
      </c>
      <c r="K1277" s="2" t="str">
        <f t="shared" si="470"/>
        <v>Miami Dolphins</v>
      </c>
      <c r="L1277" s="17">
        <f t="shared" si="471"/>
        <v>-161.29032258064512</v>
      </c>
      <c r="M1277" s="18">
        <f t="shared" si="472"/>
        <v>140</v>
      </c>
      <c r="N1277" s="4">
        <f t="shared" si="450"/>
        <v>1.66</v>
      </c>
      <c r="O1277" s="4">
        <f t="shared" si="451"/>
        <v>2.2999999999999998</v>
      </c>
      <c r="P1277" s="4"/>
      <c r="Q1277" s="4"/>
      <c r="R1277" s="1">
        <f t="shared" si="452"/>
        <v>0.60240963855421692</v>
      </c>
      <c r="S1277" s="1">
        <f t="shared" si="453"/>
        <v>0.43478260869565222</v>
      </c>
      <c r="T1277" s="1">
        <f t="shared" si="454"/>
        <v>3.5858585858585923E-2</v>
      </c>
      <c r="U1277" s="1">
        <f t="shared" si="455"/>
        <v>8.3813514929282351E-2</v>
      </c>
      <c r="V1277" s="1">
        <f t="shared" si="456"/>
        <v>0.59481351492928236</v>
      </c>
      <c r="W1277" s="1"/>
      <c r="X1277" s="17">
        <f t="shared" si="457"/>
        <v>681.19919084032654</v>
      </c>
      <c r="Y1277" s="18">
        <f t="shared" si="458"/>
        <v>1332.032655245516</v>
      </c>
      <c r="Z1277" s="2">
        <f t="shared" si="459"/>
        <v>647.13923129831016</v>
      </c>
      <c r="AA1277" s="18">
        <f t="shared" si="460"/>
        <v>1265.4310224832402</v>
      </c>
      <c r="AB1277" s="2">
        <f t="shared" si="461"/>
        <v>-154.5262521009227</v>
      </c>
      <c r="AC1277" s="2">
        <f t="shared" si="462"/>
        <v>126.54310224832402</v>
      </c>
      <c r="AD1277" s="2">
        <f t="shared" si="463"/>
        <v>647.13923129831016</v>
      </c>
      <c r="AE1277" s="2">
        <f t="shared" si="464"/>
        <v>-1000</v>
      </c>
      <c r="AF1277" s="5">
        <f t="shared" si="465"/>
        <v>0.65999999999999992</v>
      </c>
      <c r="AG1277" s="5">
        <f t="shared" si="466"/>
        <v>-1</v>
      </c>
      <c r="AH1277" s="3">
        <f t="shared" si="467"/>
        <v>201810</v>
      </c>
      <c r="AI1277" s="21">
        <v>2.2999999999999998</v>
      </c>
      <c r="AJ1277" s="21">
        <v>1.66</v>
      </c>
      <c r="AK1277" s="21">
        <v>2.4</v>
      </c>
      <c r="AL1277" s="21">
        <v>1.62</v>
      </c>
      <c r="AO1277">
        <f t="shared" si="468"/>
        <v>-170</v>
      </c>
      <c r="AP1277">
        <f>IF(E1277&lt;F1277,G1277,H1277)</f>
        <v>32</v>
      </c>
      <c r="AQ1277">
        <f>IF(E1277&lt;F1277,H1277,G1277)</f>
        <v>21</v>
      </c>
    </row>
    <row r="1278" spans="2:43" x14ac:dyDescent="0.25">
      <c r="B1278" s="24">
        <v>43394</v>
      </c>
      <c r="C1278" s="20" t="s">
        <v>42</v>
      </c>
      <c r="D1278" s="20" t="s">
        <v>29</v>
      </c>
      <c r="E1278" s="2">
        <v>160</v>
      </c>
      <c r="F1278" s="2">
        <v>-181.81818181818181</v>
      </c>
      <c r="G1278">
        <v>17</v>
      </c>
      <c r="H1278">
        <v>37</v>
      </c>
      <c r="I1278" s="9"/>
      <c r="J1278" s="2" t="str">
        <f t="shared" si="469"/>
        <v>Minnesota Vikings</v>
      </c>
      <c r="K1278" s="2" t="str">
        <f t="shared" si="470"/>
        <v>New York Jets</v>
      </c>
      <c r="L1278" s="17">
        <f t="shared" si="471"/>
        <v>-181.81818181818181</v>
      </c>
      <c r="M1278" s="18">
        <f t="shared" si="472"/>
        <v>160</v>
      </c>
      <c r="N1278" s="4">
        <f t="shared" si="450"/>
        <v>1.58</v>
      </c>
      <c r="O1278" s="4">
        <f t="shared" si="451"/>
        <v>2.5</v>
      </c>
      <c r="P1278" s="4"/>
      <c r="Q1278" s="4"/>
      <c r="R1278" s="1">
        <f t="shared" si="452"/>
        <v>0.63291139240506322</v>
      </c>
      <c r="S1278" s="1">
        <f t="shared" si="453"/>
        <v>0.4</v>
      </c>
      <c r="T1278" s="1">
        <f t="shared" si="454"/>
        <v>3.1862745098039214E-2</v>
      </c>
      <c r="U1278" s="1">
        <f t="shared" si="455"/>
        <v>0.1164556962025316</v>
      </c>
      <c r="V1278" s="1">
        <f t="shared" si="456"/>
        <v>0.62745569620253161</v>
      </c>
      <c r="W1278" s="1"/>
      <c r="X1278" s="17">
        <f t="shared" si="457"/>
        <v>593.73802174746322</v>
      </c>
      <c r="Y1278" s="18">
        <f t="shared" si="458"/>
        <v>1520.5870888415161</v>
      </c>
      <c r="Z1278" s="2">
        <f t="shared" si="459"/>
        <v>564.05112066009008</v>
      </c>
      <c r="AA1278" s="18">
        <f t="shared" si="460"/>
        <v>1444.5577343994403</v>
      </c>
      <c r="AB1278" s="2">
        <f t="shared" si="461"/>
        <v>-177.28889516782337</v>
      </c>
      <c r="AC1278" s="2">
        <f t="shared" si="462"/>
        <v>144.45577343994404</v>
      </c>
      <c r="AD1278" s="2">
        <f t="shared" si="463"/>
        <v>564.05112066009008</v>
      </c>
      <c r="AE1278" s="2">
        <f t="shared" si="464"/>
        <v>-1000</v>
      </c>
      <c r="AF1278" s="5">
        <f t="shared" si="465"/>
        <v>0.58000000000000007</v>
      </c>
      <c r="AG1278" s="5">
        <f t="shared" si="466"/>
        <v>-1</v>
      </c>
      <c r="AH1278" s="3">
        <f t="shared" si="467"/>
        <v>201810</v>
      </c>
      <c r="AI1278" s="21">
        <v>2.5</v>
      </c>
      <c r="AJ1278" s="21">
        <v>1.58</v>
      </c>
      <c r="AK1278" s="21">
        <v>2.6</v>
      </c>
      <c r="AL1278" s="21">
        <v>1.55</v>
      </c>
      <c r="AO1278">
        <f t="shared" si="468"/>
        <v>-190</v>
      </c>
      <c r="AP1278">
        <f>IF(E1278&lt;F1278,G1278,H1278)</f>
        <v>37</v>
      </c>
      <c r="AQ1278">
        <f>IF(E1278&lt;F1278,H1278,G1278)</f>
        <v>17</v>
      </c>
    </row>
    <row r="1279" spans="2:43" x14ac:dyDescent="0.25">
      <c r="B1279" s="24">
        <v>43394</v>
      </c>
      <c r="C1279" s="20" t="s">
        <v>19</v>
      </c>
      <c r="D1279" s="20" t="s">
        <v>44</v>
      </c>
      <c r="E1279" s="2">
        <v>-232.55813953488376</v>
      </c>
      <c r="F1279" s="2">
        <v>190</v>
      </c>
      <c r="G1279">
        <v>17</v>
      </c>
      <c r="H1279">
        <v>21</v>
      </c>
      <c r="I1279" s="9"/>
      <c r="J1279" s="2" t="str">
        <f t="shared" si="469"/>
        <v>Philadelphia Eagles</v>
      </c>
      <c r="K1279" s="2" t="str">
        <f t="shared" si="470"/>
        <v>Carolina Panthers</v>
      </c>
      <c r="L1279" s="17">
        <f t="shared" si="471"/>
        <v>-232.55813953488376</v>
      </c>
      <c r="M1279" s="18">
        <f t="shared" si="472"/>
        <v>190</v>
      </c>
      <c r="N1279" s="4">
        <f t="shared" si="450"/>
        <v>1.5</v>
      </c>
      <c r="O1279" s="4">
        <f t="shared" si="451"/>
        <v>2.7</v>
      </c>
      <c r="P1279" s="4"/>
      <c r="Q1279" s="4"/>
      <c r="R1279" s="1">
        <f t="shared" si="452"/>
        <v>0.66666666666666663</v>
      </c>
      <c r="S1279" s="1">
        <f t="shared" si="453"/>
        <v>0.37037037037037035</v>
      </c>
      <c r="T1279" s="1">
        <f t="shared" si="454"/>
        <v>3.5714285714285587E-2</v>
      </c>
      <c r="U1279" s="1">
        <f t="shared" si="455"/>
        <v>0.14814814814814814</v>
      </c>
      <c r="V1279" s="1">
        <f t="shared" si="456"/>
        <v>0.65914814814814815</v>
      </c>
      <c r="W1279" s="1"/>
      <c r="X1279" s="17">
        <f t="shared" si="457"/>
        <v>517.10962521773342</v>
      </c>
      <c r="Y1279" s="18">
        <f t="shared" si="458"/>
        <v>1734.0124117028765</v>
      </c>
      <c r="Z1279" s="2">
        <f t="shared" si="459"/>
        <v>491.25414395684675</v>
      </c>
      <c r="AA1279" s="18">
        <f t="shared" si="460"/>
        <v>1647.3117911177326</v>
      </c>
      <c r="AB1279" s="2">
        <f t="shared" si="461"/>
        <v>-203.56062382403903</v>
      </c>
      <c r="AC1279" s="2">
        <f t="shared" si="462"/>
        <v>164.73117911177326</v>
      </c>
      <c r="AD1279" s="2">
        <f t="shared" si="463"/>
        <v>-1000</v>
      </c>
      <c r="AE1279" s="2">
        <f t="shared" si="464"/>
        <v>1647.3117911177326</v>
      </c>
      <c r="AF1279" s="5">
        <f t="shared" si="465"/>
        <v>-1</v>
      </c>
      <c r="AG1279" s="5">
        <f t="shared" si="466"/>
        <v>1.7000000000000002</v>
      </c>
      <c r="AH1279" s="3">
        <f t="shared" si="467"/>
        <v>201810</v>
      </c>
      <c r="AI1279" s="21">
        <v>1.5</v>
      </c>
      <c r="AJ1279" s="21">
        <v>2.7</v>
      </c>
      <c r="AK1279" s="21">
        <v>1.43</v>
      </c>
      <c r="AL1279" s="21">
        <v>2.9</v>
      </c>
      <c r="AO1279">
        <f t="shared" si="468"/>
        <v>-300</v>
      </c>
      <c r="AP1279">
        <f>IF(E1279&lt;F1279,G1279,H1279)</f>
        <v>17</v>
      </c>
      <c r="AQ1279">
        <f>IF(E1279&lt;F1279,H1279,G1279)</f>
        <v>21</v>
      </c>
    </row>
    <row r="1280" spans="2:43" x14ac:dyDescent="0.25">
      <c r="B1280" s="24">
        <v>43394</v>
      </c>
      <c r="C1280" s="20" t="s">
        <v>27</v>
      </c>
      <c r="D1280" s="20" t="s">
        <v>46</v>
      </c>
      <c r="E1280" s="2">
        <v>-181.81818181818181</v>
      </c>
      <c r="F1280" s="2">
        <v>160</v>
      </c>
      <c r="G1280">
        <v>26</v>
      </c>
      <c r="H1280">
        <v>23</v>
      </c>
      <c r="I1280" s="9"/>
      <c r="J1280" s="2" t="str">
        <f t="shared" si="469"/>
        <v>Tampa Bay Buccaneers</v>
      </c>
      <c r="K1280" s="2" t="str">
        <f t="shared" si="470"/>
        <v>Cleveland Browns</v>
      </c>
      <c r="L1280" s="17">
        <f t="shared" si="471"/>
        <v>-181.81818181818181</v>
      </c>
      <c r="M1280" s="18">
        <f t="shared" si="472"/>
        <v>160</v>
      </c>
      <c r="N1280" s="4">
        <f t="shared" si="450"/>
        <v>1.62</v>
      </c>
      <c r="O1280" s="4">
        <f t="shared" si="451"/>
        <v>2.4</v>
      </c>
      <c r="P1280" s="4"/>
      <c r="Q1280" s="4"/>
      <c r="R1280" s="1">
        <f t="shared" si="452"/>
        <v>0.61728395061728392</v>
      </c>
      <c r="S1280" s="1">
        <f t="shared" si="453"/>
        <v>0.41666666666666669</v>
      </c>
      <c r="T1280" s="1">
        <f t="shared" si="454"/>
        <v>3.2835820895522283E-2</v>
      </c>
      <c r="U1280" s="1">
        <f t="shared" si="455"/>
        <v>0.10030864197530862</v>
      </c>
      <c r="V1280" s="1">
        <f t="shared" si="456"/>
        <v>0.61130864197530865</v>
      </c>
      <c r="W1280" s="1"/>
      <c r="X1280" s="17">
        <f t="shared" si="457"/>
        <v>635.83488165441463</v>
      </c>
      <c r="Y1280" s="18">
        <f t="shared" si="458"/>
        <v>1423.7849094482656</v>
      </c>
      <c r="Z1280" s="2">
        <f t="shared" si="459"/>
        <v>604.04313757169382</v>
      </c>
      <c r="AA1280" s="18">
        <f t="shared" si="460"/>
        <v>1352.5956639758522</v>
      </c>
      <c r="AB1280" s="2">
        <f t="shared" si="461"/>
        <v>-165.55109027810289</v>
      </c>
      <c r="AC1280" s="2">
        <f t="shared" si="462"/>
        <v>135.25956639758522</v>
      </c>
      <c r="AD1280" s="2">
        <f t="shared" si="463"/>
        <v>604.04313757169382</v>
      </c>
      <c r="AE1280" s="2">
        <f t="shared" si="464"/>
        <v>-1000</v>
      </c>
      <c r="AF1280" s="5">
        <f t="shared" si="465"/>
        <v>0.62000000000000011</v>
      </c>
      <c r="AG1280" s="5">
        <f t="shared" si="466"/>
        <v>-1</v>
      </c>
      <c r="AH1280" s="3">
        <f t="shared" si="467"/>
        <v>201810</v>
      </c>
      <c r="AI1280" s="21">
        <v>1.62</v>
      </c>
      <c r="AJ1280" s="21">
        <v>2.4</v>
      </c>
      <c r="AK1280" s="21">
        <v>1.55</v>
      </c>
      <c r="AL1280" s="21">
        <v>2.6</v>
      </c>
      <c r="AO1280">
        <f t="shared" si="468"/>
        <v>-190</v>
      </c>
      <c r="AP1280">
        <f>IF(E1280&lt;F1280,G1280,H1280)</f>
        <v>26</v>
      </c>
      <c r="AQ1280">
        <f>IF(E1280&lt;F1280,H1280,G1280)</f>
        <v>23</v>
      </c>
    </row>
    <row r="1281" spans="2:43" x14ac:dyDescent="0.25">
      <c r="B1281" s="24">
        <v>43394</v>
      </c>
      <c r="C1281" s="20" t="s">
        <v>31</v>
      </c>
      <c r="D1281" s="20" t="s">
        <v>41</v>
      </c>
      <c r="E1281" s="2">
        <v>-303.03030303030295</v>
      </c>
      <c r="F1281" s="2">
        <v>240</v>
      </c>
      <c r="G1281">
        <v>20</v>
      </c>
      <c r="H1281">
        <v>19</v>
      </c>
      <c r="I1281" s="9"/>
      <c r="J1281" s="2" t="str">
        <f t="shared" si="469"/>
        <v>Los Angeles Chargers</v>
      </c>
      <c r="K1281" s="2" t="str">
        <f t="shared" si="470"/>
        <v>Tennessee Titans</v>
      </c>
      <c r="L1281" s="17">
        <f t="shared" si="471"/>
        <v>-303.03030303030295</v>
      </c>
      <c r="M1281" s="18">
        <f t="shared" si="472"/>
        <v>240</v>
      </c>
      <c r="N1281" s="4">
        <f t="shared" si="450"/>
        <v>1.37</v>
      </c>
      <c r="O1281" s="4">
        <f t="shared" si="451"/>
        <v>3.2</v>
      </c>
      <c r="P1281" s="4"/>
      <c r="Q1281" s="4"/>
      <c r="R1281" s="1">
        <f t="shared" si="452"/>
        <v>0.72992700729927007</v>
      </c>
      <c r="S1281" s="1">
        <f t="shared" si="453"/>
        <v>0.3125</v>
      </c>
      <c r="T1281" s="1">
        <f t="shared" si="454"/>
        <v>4.0700218818380707E-2</v>
      </c>
      <c r="U1281" s="1">
        <f t="shared" si="455"/>
        <v>0.20871350364963503</v>
      </c>
      <c r="V1281" s="1">
        <f t="shared" si="456"/>
        <v>0.71971350364963504</v>
      </c>
      <c r="W1281" s="1"/>
      <c r="X1281" s="17">
        <f t="shared" si="457"/>
        <v>389.44176388110628</v>
      </c>
      <c r="Y1281" s="18">
        <f t="shared" si="458"/>
        <v>2256.8044836814311</v>
      </c>
      <c r="Z1281" s="2">
        <f t="shared" si="459"/>
        <v>369.96967568705094</v>
      </c>
      <c r="AA1281" s="18">
        <f t="shared" si="460"/>
        <v>2143.9642594973593</v>
      </c>
      <c r="AB1281" s="2">
        <f t="shared" si="461"/>
        <v>-270.29242278923357</v>
      </c>
      <c r="AC1281" s="2">
        <f t="shared" si="462"/>
        <v>214.39642594973594</v>
      </c>
      <c r="AD1281" s="2">
        <f t="shared" si="463"/>
        <v>369.96967568705094</v>
      </c>
      <c r="AE1281" s="2">
        <f t="shared" si="464"/>
        <v>-1000</v>
      </c>
      <c r="AF1281" s="5">
        <f t="shared" si="465"/>
        <v>0.37000000000000011</v>
      </c>
      <c r="AG1281" s="5">
        <f t="shared" si="466"/>
        <v>-1</v>
      </c>
      <c r="AH1281" s="3">
        <f t="shared" si="467"/>
        <v>201810</v>
      </c>
      <c r="AI1281" s="21">
        <v>1.37</v>
      </c>
      <c r="AJ1281" s="21">
        <v>3.2</v>
      </c>
      <c r="AK1281" s="21">
        <v>1.33</v>
      </c>
      <c r="AL1281" s="21">
        <v>3.4</v>
      </c>
      <c r="AO1281">
        <f t="shared" si="468"/>
        <v>-400</v>
      </c>
      <c r="AP1281">
        <f>IF(E1281&lt;F1281,G1281,H1281)</f>
        <v>20</v>
      </c>
      <c r="AQ1281">
        <f>IF(E1281&lt;F1281,H1281,G1281)</f>
        <v>19</v>
      </c>
    </row>
    <row r="1282" spans="2:43" x14ac:dyDescent="0.25">
      <c r="B1282" s="24">
        <v>43391</v>
      </c>
      <c r="C1282" s="20" t="s">
        <v>48</v>
      </c>
      <c r="D1282" s="20" t="s">
        <v>38</v>
      </c>
      <c r="E1282" s="2">
        <v>-105.26315789473685</v>
      </c>
      <c r="F1282" s="2">
        <v>-116.27906976744185</v>
      </c>
      <c r="G1282">
        <v>10</v>
      </c>
      <c r="H1282">
        <v>45</v>
      </c>
      <c r="I1282" s="9"/>
      <c r="J1282" s="2" t="str">
        <f t="shared" si="469"/>
        <v>Denver Broncos</v>
      </c>
      <c r="K1282" s="2" t="str">
        <f t="shared" si="470"/>
        <v>Arizona Cardinals</v>
      </c>
      <c r="L1282" s="17">
        <f t="shared" si="471"/>
        <v>-116.27906976744185</v>
      </c>
      <c r="M1282" s="18">
        <f t="shared" si="472"/>
        <v>-105.26315789473685</v>
      </c>
      <c r="N1282" s="4">
        <f t="shared" si="450"/>
        <v>2.1</v>
      </c>
      <c r="O1282" s="4">
        <f t="shared" si="451"/>
        <v>1.76</v>
      </c>
      <c r="P1282" s="4"/>
      <c r="Q1282" s="4"/>
      <c r="R1282" s="1">
        <f t="shared" si="452"/>
        <v>0.47619047619047616</v>
      </c>
      <c r="S1282" s="1">
        <f t="shared" si="453"/>
        <v>0.56818181818181823</v>
      </c>
      <c r="T1282" s="1">
        <f t="shared" si="454"/>
        <v>4.2487046632124437E-2</v>
      </c>
      <c r="U1282" s="1">
        <f t="shared" si="455"/>
        <v>4.5995670995671034E-2</v>
      </c>
      <c r="V1282" s="1">
        <f t="shared" si="456"/>
        <v>0.46500432900432898</v>
      </c>
      <c r="W1282" s="1"/>
      <c r="X1282" s="17">
        <f t="shared" si="457"/>
        <v>1150.517613763313</v>
      </c>
      <c r="Y1282" s="18">
        <f t="shared" si="458"/>
        <v>791.4577723385836</v>
      </c>
      <c r="Z1282" s="2">
        <f t="shared" si="459"/>
        <v>1092.9917330751473</v>
      </c>
      <c r="AA1282" s="18">
        <f t="shared" si="460"/>
        <v>751.88488372165443</v>
      </c>
      <c r="AB1282" s="2">
        <f t="shared" si="461"/>
        <v>109.29917330751474</v>
      </c>
      <c r="AC1282" s="2">
        <f t="shared" si="462"/>
        <v>-132.99908292480009</v>
      </c>
      <c r="AD1282" s="2">
        <f t="shared" si="463"/>
        <v>1092.9917330751473</v>
      </c>
      <c r="AE1282" s="2">
        <f t="shared" si="464"/>
        <v>-1000</v>
      </c>
      <c r="AF1282" s="5">
        <f t="shared" si="465"/>
        <v>1.1000000000000001</v>
      </c>
      <c r="AG1282" s="5">
        <f t="shared" si="466"/>
        <v>-1</v>
      </c>
      <c r="AH1282" s="3">
        <f t="shared" si="467"/>
        <v>201810</v>
      </c>
      <c r="AI1282" s="21">
        <v>2.1</v>
      </c>
      <c r="AJ1282" s="21">
        <v>1.76</v>
      </c>
      <c r="AK1282" s="21">
        <v>1.95</v>
      </c>
      <c r="AL1282" s="21">
        <v>1.86</v>
      </c>
      <c r="AO1282">
        <f t="shared" si="468"/>
        <v>-120</v>
      </c>
      <c r="AP1282">
        <f>IF(E1282&lt;F1282,G1282,H1282)</f>
        <v>45</v>
      </c>
      <c r="AQ1282">
        <f>IF(E1282&lt;F1282,H1282,G1282)</f>
        <v>10</v>
      </c>
    </row>
    <row r="1283" spans="2:43" x14ac:dyDescent="0.25">
      <c r="B1283" s="24">
        <v>43388</v>
      </c>
      <c r="C1283" s="20" t="s">
        <v>33</v>
      </c>
      <c r="D1283" s="20" t="s">
        <v>22</v>
      </c>
      <c r="E1283" s="2">
        <v>-434.78260869565219</v>
      </c>
      <c r="F1283" s="2">
        <v>325</v>
      </c>
      <c r="G1283">
        <v>33</v>
      </c>
      <c r="H1283">
        <v>30</v>
      </c>
      <c r="I1283" s="9"/>
      <c r="J1283" s="2" t="str">
        <f t="shared" si="469"/>
        <v>Green Bay Packers</v>
      </c>
      <c r="K1283" s="2" t="str">
        <f t="shared" si="470"/>
        <v>San Francisco 49ers</v>
      </c>
      <c r="L1283" s="17">
        <f t="shared" si="471"/>
        <v>-434.78260869565219</v>
      </c>
      <c r="M1283" s="18">
        <f t="shared" si="472"/>
        <v>325</v>
      </c>
      <c r="N1283" s="4">
        <f t="shared" si="450"/>
        <v>1.23</v>
      </c>
      <c r="O1283" s="4">
        <f t="shared" si="451"/>
        <v>4.25</v>
      </c>
      <c r="P1283" s="4"/>
      <c r="Q1283" s="4"/>
      <c r="R1283" s="1">
        <f t="shared" si="452"/>
        <v>0.81300813008130079</v>
      </c>
      <c r="S1283" s="1">
        <f t="shared" si="453"/>
        <v>0.23529411764705882</v>
      </c>
      <c r="T1283" s="1">
        <f t="shared" si="454"/>
        <v>4.6076642335766471E-2</v>
      </c>
      <c r="U1283" s="1">
        <f t="shared" si="455"/>
        <v>0.28885700621712096</v>
      </c>
      <c r="V1283" s="1">
        <f t="shared" si="456"/>
        <v>0.79985700621712097</v>
      </c>
      <c r="W1283" s="1"/>
      <c r="X1283" s="17">
        <f t="shared" si="457"/>
        <v>250.2234677288684</v>
      </c>
      <c r="Y1283" s="18">
        <f t="shared" si="458"/>
        <v>3342.2645955042926</v>
      </c>
      <c r="Z1283" s="2">
        <f t="shared" si="459"/>
        <v>237.71229434242497</v>
      </c>
      <c r="AA1283" s="18">
        <f t="shared" si="460"/>
        <v>3175.151365729078</v>
      </c>
      <c r="AB1283" s="2">
        <f t="shared" si="461"/>
        <v>-420.67660100049278</v>
      </c>
      <c r="AC1283" s="2">
        <f t="shared" si="462"/>
        <v>317.51513657290781</v>
      </c>
      <c r="AD1283" s="2">
        <f t="shared" si="463"/>
        <v>237.71229434242497</v>
      </c>
      <c r="AE1283" s="2">
        <f t="shared" si="464"/>
        <v>-1000</v>
      </c>
      <c r="AF1283" s="5">
        <f t="shared" si="465"/>
        <v>0.22999999999999998</v>
      </c>
      <c r="AG1283" s="5">
        <f t="shared" si="466"/>
        <v>-1</v>
      </c>
      <c r="AH1283" s="3">
        <f t="shared" si="467"/>
        <v>201810</v>
      </c>
      <c r="AI1283" s="21">
        <v>1.23</v>
      </c>
      <c r="AJ1283" s="21">
        <v>4.25</v>
      </c>
      <c r="AK1283" s="21">
        <v>1.23</v>
      </c>
      <c r="AL1283" s="21">
        <v>4.25</v>
      </c>
      <c r="AO1283">
        <f t="shared" si="468"/>
        <v>-500</v>
      </c>
      <c r="AP1283">
        <f>IF(E1283&lt;F1283,G1283,H1283)</f>
        <v>33</v>
      </c>
      <c r="AQ1283">
        <f>IF(E1283&lt;F1283,H1283,G1283)</f>
        <v>30</v>
      </c>
    </row>
    <row r="1284" spans="2:43" x14ac:dyDescent="0.25">
      <c r="B1284" s="24">
        <v>43387</v>
      </c>
      <c r="C1284" s="20" t="s">
        <v>36</v>
      </c>
      <c r="D1284" s="20" t="s">
        <v>20</v>
      </c>
      <c r="E1284" s="2">
        <v>-212.76595744680853</v>
      </c>
      <c r="F1284" s="2">
        <v>175</v>
      </c>
      <c r="G1284">
        <v>43</v>
      </c>
      <c r="H1284">
        <v>40</v>
      </c>
      <c r="I1284" s="9"/>
      <c r="J1284" s="2" t="str">
        <f t="shared" si="469"/>
        <v>New England Patriots</v>
      </c>
      <c r="K1284" s="2" t="str">
        <f t="shared" si="470"/>
        <v>Kansas City Chiefs</v>
      </c>
      <c r="L1284" s="17">
        <f t="shared" si="471"/>
        <v>-212.76595744680853</v>
      </c>
      <c r="M1284" s="18">
        <f t="shared" si="472"/>
        <v>175</v>
      </c>
      <c r="N1284" s="4">
        <f t="shared" si="450"/>
        <v>1.57</v>
      </c>
      <c r="O1284" s="4">
        <f t="shared" si="451"/>
        <v>2.5499999999999998</v>
      </c>
      <c r="P1284" s="4"/>
      <c r="Q1284" s="4"/>
      <c r="R1284" s="1">
        <f t="shared" si="452"/>
        <v>0.63694267515923564</v>
      </c>
      <c r="S1284" s="1">
        <f t="shared" si="453"/>
        <v>0.39215686274509809</v>
      </c>
      <c r="T1284" s="1">
        <f t="shared" si="454"/>
        <v>2.8276699029126329E-2</v>
      </c>
      <c r="U1284" s="1">
        <f t="shared" si="455"/>
        <v>0.12239290620706877</v>
      </c>
      <c r="V1284" s="1">
        <f t="shared" si="456"/>
        <v>0.63339290620706878</v>
      </c>
      <c r="W1284" s="1"/>
      <c r="X1284" s="17">
        <f t="shared" si="457"/>
        <v>578.79886276004493</v>
      </c>
      <c r="Y1284" s="18">
        <f t="shared" si="458"/>
        <v>1558.0808321378222</v>
      </c>
      <c r="Z1284" s="2">
        <f t="shared" si="459"/>
        <v>549.85891962204266</v>
      </c>
      <c r="AA1284" s="18">
        <f t="shared" si="460"/>
        <v>1480.1767905309309</v>
      </c>
      <c r="AB1284" s="2">
        <f t="shared" si="461"/>
        <v>-181.86483192586408</v>
      </c>
      <c r="AC1284" s="2">
        <f t="shared" si="462"/>
        <v>148.0176790530931</v>
      </c>
      <c r="AD1284" s="2">
        <f t="shared" si="463"/>
        <v>549.85891962204266</v>
      </c>
      <c r="AE1284" s="2">
        <f t="shared" si="464"/>
        <v>-1000</v>
      </c>
      <c r="AF1284" s="5">
        <f t="shared" si="465"/>
        <v>0.57000000000000006</v>
      </c>
      <c r="AG1284" s="5">
        <f t="shared" si="466"/>
        <v>-1</v>
      </c>
      <c r="AH1284" s="3">
        <f t="shared" si="467"/>
        <v>201810</v>
      </c>
      <c r="AI1284" s="21">
        <v>1.57</v>
      </c>
      <c r="AJ1284" s="21">
        <v>2.5499999999999998</v>
      </c>
      <c r="AK1284" s="21">
        <v>1.47</v>
      </c>
      <c r="AL1284" s="21">
        <v>2.75</v>
      </c>
      <c r="AO1284">
        <f t="shared" si="468"/>
        <v>-300</v>
      </c>
      <c r="AP1284">
        <f>IF(E1284&lt;F1284,G1284,H1284)</f>
        <v>43</v>
      </c>
      <c r="AQ1284">
        <f>IF(E1284&lt;F1284,H1284,G1284)</f>
        <v>40</v>
      </c>
    </row>
    <row r="1285" spans="2:43" x14ac:dyDescent="0.25">
      <c r="B1285" s="24">
        <v>43387</v>
      </c>
      <c r="C1285" s="20" t="s">
        <v>23</v>
      </c>
      <c r="D1285" s="20" t="s">
        <v>26</v>
      </c>
      <c r="E1285" s="2">
        <v>154.99999999999997</v>
      </c>
      <c r="F1285" s="2">
        <v>-175.43859649122805</v>
      </c>
      <c r="G1285">
        <v>40</v>
      </c>
      <c r="H1285">
        <v>7</v>
      </c>
      <c r="I1285" s="9"/>
      <c r="J1285" s="2" t="str">
        <f t="shared" si="469"/>
        <v>Jacksonville Jaguars</v>
      </c>
      <c r="K1285" s="2" t="str">
        <f t="shared" si="470"/>
        <v>Dallas Cowboys</v>
      </c>
      <c r="L1285" s="17">
        <f t="shared" si="471"/>
        <v>-175.43859649122805</v>
      </c>
      <c r="M1285" s="18">
        <f t="shared" si="472"/>
        <v>154.99999999999997</v>
      </c>
      <c r="N1285" s="4">
        <f t="shared" ref="N1285:N1348" si="473">IF(E1285&lt;0,AI1285,AJ1285)</f>
        <v>1.66</v>
      </c>
      <c r="O1285" s="4">
        <f t="shared" ref="O1285:O1348" si="474">IF(E1285&lt;0,AJ1285,AI1285)</f>
        <v>2.2999999999999998</v>
      </c>
      <c r="P1285" s="4"/>
      <c r="Q1285" s="4"/>
      <c r="R1285" s="1">
        <f t="shared" ref="R1285:R1348" si="475">1/N1285</f>
        <v>0.60240963855421692</v>
      </c>
      <c r="S1285" s="1">
        <f t="shared" ref="S1285:S1348" si="476">1/O1285</f>
        <v>0.43478260869565222</v>
      </c>
      <c r="T1285" s="1">
        <f t="shared" ref="T1285:T1348" si="477">1-N1285*O1285/(N1285+O1285)</f>
        <v>3.5858585858585923E-2</v>
      </c>
      <c r="U1285" s="1">
        <f t="shared" ref="U1285:U1348" si="478">ABS(R1285-S1285)/2</f>
        <v>8.3813514929282351E-2</v>
      </c>
      <c r="V1285" s="1">
        <f t="shared" ref="V1285:V1348" si="479">V$1+IF(N1285&lt;=O1285,U1285,-U1285)</f>
        <v>0.59481351492928236</v>
      </c>
      <c r="W1285" s="1"/>
      <c r="X1285" s="17">
        <f t="shared" ref="X1285:X1348" si="480">(1/V1285-1)*1000</f>
        <v>681.19919084032654</v>
      </c>
      <c r="Y1285" s="18">
        <f t="shared" ref="Y1285:Y1348" si="481">1000000/(X1285+W$1)-X$1</f>
        <v>1332.032655245516</v>
      </c>
      <c r="Z1285" s="2">
        <f t="shared" ref="Z1285:Z1348" si="482">X1285*0.95</f>
        <v>647.13923129831016</v>
      </c>
      <c r="AA1285" s="18">
        <f t="shared" ref="AA1285:AA1348" si="483">Y1285*0.95</f>
        <v>1265.4310224832402</v>
      </c>
      <c r="AB1285" s="2">
        <f t="shared" ref="AB1285:AB1348" si="484">IF(Z1285&lt;1000,-100000/Z1285,Z1285/10)</f>
        <v>-154.5262521009227</v>
      </c>
      <c r="AC1285" s="2">
        <f t="shared" ref="AC1285:AC1348" si="485">IF(AA1285&lt;1000,-100000/AA1285,AA1285/10)</f>
        <v>126.54310224832402</v>
      </c>
      <c r="AD1285" s="2">
        <f t="shared" ref="AD1285:AD1348" si="486">IF(AP1285&gt;AQ1285,Z1285,-1000)</f>
        <v>-1000</v>
      </c>
      <c r="AE1285" s="2">
        <f t="shared" ref="AE1285:AE1348" si="487">IF(AQ1285&gt;AP1285,AA1285,-1000)</f>
        <v>1265.4310224832402</v>
      </c>
      <c r="AF1285" s="5">
        <f t="shared" ref="AF1285:AF1348" si="488">IF(AP1285&gt;AQ1285,N1285-1,-1)</f>
        <v>-1</v>
      </c>
      <c r="AG1285" s="5">
        <f t="shared" ref="AG1285:AG1348" si="489">IF(AQ1285&gt;AP1285,O1285-1,-1)</f>
        <v>1.2999999999999998</v>
      </c>
      <c r="AH1285" s="3">
        <f t="shared" ref="AH1285:AH1348" si="490">YEAR(B1285)*100+MONTH(B1285)</f>
        <v>201810</v>
      </c>
      <c r="AI1285" s="21">
        <v>2.2999999999999998</v>
      </c>
      <c r="AJ1285" s="21">
        <v>1.66</v>
      </c>
      <c r="AK1285" s="21">
        <v>2.5499999999999998</v>
      </c>
      <c r="AL1285" s="21">
        <v>1.57</v>
      </c>
      <c r="AO1285">
        <f t="shared" ref="AO1285:AO1348" si="491">IF(L1285&lt;-200,INT(L1285/100)*100,INT(L1285/10)*10)</f>
        <v>-180</v>
      </c>
      <c r="AP1285">
        <f>IF(E1285&lt;F1285,G1285,H1285)</f>
        <v>7</v>
      </c>
      <c r="AQ1285">
        <f>IF(E1285&lt;F1285,H1285,G1285)</f>
        <v>40</v>
      </c>
    </row>
    <row r="1286" spans="2:43" x14ac:dyDescent="0.25">
      <c r="B1286" s="24">
        <v>43387</v>
      </c>
      <c r="C1286" s="20" t="s">
        <v>41</v>
      </c>
      <c r="D1286" s="20" t="s">
        <v>28</v>
      </c>
      <c r="E1286" s="2">
        <v>114.99999999999999</v>
      </c>
      <c r="F1286" s="2">
        <v>-135.13513513513513</v>
      </c>
      <c r="G1286">
        <v>0</v>
      </c>
      <c r="H1286">
        <v>21</v>
      </c>
      <c r="I1286" s="9"/>
      <c r="J1286" s="2" t="str">
        <f t="shared" si="469"/>
        <v>Baltimore Ravens</v>
      </c>
      <c r="K1286" s="2" t="str">
        <f t="shared" si="470"/>
        <v>Tennessee Titans</v>
      </c>
      <c r="L1286" s="17">
        <f t="shared" si="471"/>
        <v>-135.13513513513513</v>
      </c>
      <c r="M1286" s="18">
        <f t="shared" si="472"/>
        <v>114.99999999999999</v>
      </c>
      <c r="N1286" s="4">
        <f t="shared" si="473"/>
        <v>1.71</v>
      </c>
      <c r="O1286" s="4">
        <f t="shared" si="474"/>
        <v>2.2000000000000002</v>
      </c>
      <c r="P1286" s="4"/>
      <c r="Q1286" s="4"/>
      <c r="R1286" s="1">
        <f t="shared" si="475"/>
        <v>0.58479532163742687</v>
      </c>
      <c r="S1286" s="1">
        <f t="shared" si="476"/>
        <v>0.45454545454545453</v>
      </c>
      <c r="T1286" s="1">
        <f t="shared" si="477"/>
        <v>3.7851662404092101E-2</v>
      </c>
      <c r="U1286" s="1">
        <f t="shared" si="478"/>
        <v>6.5124933545986169E-2</v>
      </c>
      <c r="V1286" s="1">
        <f t="shared" si="479"/>
        <v>0.57612493354598615</v>
      </c>
      <c r="W1286" s="1"/>
      <c r="X1286" s="17">
        <f t="shared" si="480"/>
        <v>735.73463284275692</v>
      </c>
      <c r="Y1286" s="18">
        <f t="shared" si="481"/>
        <v>1235.8449349286186</v>
      </c>
      <c r="Z1286" s="2">
        <f t="shared" si="482"/>
        <v>698.94790120061907</v>
      </c>
      <c r="AA1286" s="18">
        <f t="shared" si="483"/>
        <v>1174.0526881821877</v>
      </c>
      <c r="AB1286" s="2">
        <f t="shared" si="484"/>
        <v>-143.07218009843768</v>
      </c>
      <c r="AC1286" s="2">
        <f t="shared" si="485"/>
        <v>117.40526881821877</v>
      </c>
      <c r="AD1286" s="2">
        <f t="shared" si="486"/>
        <v>698.94790120061907</v>
      </c>
      <c r="AE1286" s="2">
        <f t="shared" si="487"/>
        <v>-1000</v>
      </c>
      <c r="AF1286" s="5">
        <f t="shared" si="488"/>
        <v>0.71</v>
      </c>
      <c r="AG1286" s="5">
        <f t="shared" si="489"/>
        <v>-1</v>
      </c>
      <c r="AH1286" s="3">
        <f t="shared" si="490"/>
        <v>201810</v>
      </c>
      <c r="AI1286" s="21">
        <v>2.2000000000000002</v>
      </c>
      <c r="AJ1286" s="21">
        <v>1.71</v>
      </c>
      <c r="AK1286" s="21">
        <v>2.15</v>
      </c>
      <c r="AL1286" s="21">
        <v>1.74</v>
      </c>
      <c r="AO1286">
        <f t="shared" si="491"/>
        <v>-140</v>
      </c>
      <c r="AP1286">
        <f>IF(E1286&lt;F1286,G1286,H1286)</f>
        <v>21</v>
      </c>
      <c r="AQ1286">
        <f>IF(E1286&lt;F1286,H1286,G1286)</f>
        <v>0</v>
      </c>
    </row>
    <row r="1287" spans="2:43" x14ac:dyDescent="0.25">
      <c r="B1287" s="24">
        <v>43387</v>
      </c>
      <c r="C1287" s="20" t="s">
        <v>38</v>
      </c>
      <c r="D1287" s="20" t="s">
        <v>47</v>
      </c>
      <c r="E1287" s="2">
        <v>270</v>
      </c>
      <c r="F1287" s="2">
        <v>-344.82758620689651</v>
      </c>
      <c r="G1287">
        <v>20</v>
      </c>
      <c r="H1287">
        <v>23</v>
      </c>
      <c r="I1287" s="9"/>
      <c r="J1287" s="2" t="str">
        <f t="shared" ref="J1287:J1350" si="492">IF(E1287&lt;=F1287,C1287,D1287)</f>
        <v>Los Angeles Rams</v>
      </c>
      <c r="K1287" s="2" t="str">
        <f t="shared" ref="K1287:K1350" si="493">IF(E1287&gt;F1287,C1287,D1287)</f>
        <v>Denver Broncos</v>
      </c>
      <c r="L1287" s="17">
        <f t="shared" ref="L1287:L1350" si="494">IF(E1287&lt;=F1287,E1287,F1287)</f>
        <v>-344.82758620689651</v>
      </c>
      <c r="M1287" s="18">
        <f t="shared" ref="M1287:M1350" si="495">IF(E1287&gt;F1287,E1287,F1287)</f>
        <v>270</v>
      </c>
      <c r="N1287" s="4">
        <f t="shared" si="473"/>
        <v>1.31</v>
      </c>
      <c r="O1287" s="4">
        <f t="shared" si="474"/>
        <v>3.6</v>
      </c>
      <c r="P1287" s="4"/>
      <c r="Q1287" s="4"/>
      <c r="R1287" s="1">
        <f t="shared" si="475"/>
        <v>0.76335877862595414</v>
      </c>
      <c r="S1287" s="1">
        <f t="shared" si="476"/>
        <v>0.27777777777777779</v>
      </c>
      <c r="T1287" s="1">
        <f t="shared" si="477"/>
        <v>3.9511201629327863E-2</v>
      </c>
      <c r="U1287" s="1">
        <f t="shared" si="478"/>
        <v>0.24279050042408817</v>
      </c>
      <c r="V1287" s="1">
        <f t="shared" si="479"/>
        <v>0.75379050042408813</v>
      </c>
      <c r="W1287" s="1"/>
      <c r="X1287" s="17">
        <f t="shared" si="480"/>
        <v>326.62855188197847</v>
      </c>
      <c r="Y1287" s="18">
        <f t="shared" si="481"/>
        <v>2645.8589098869329</v>
      </c>
      <c r="Z1287" s="2">
        <f t="shared" si="482"/>
        <v>310.29712428787951</v>
      </c>
      <c r="AA1287" s="18">
        <f t="shared" si="483"/>
        <v>2513.565964392586</v>
      </c>
      <c r="AB1287" s="2">
        <f t="shared" si="484"/>
        <v>-322.27175881663845</v>
      </c>
      <c r="AC1287" s="2">
        <f t="shared" si="485"/>
        <v>251.3565964392586</v>
      </c>
      <c r="AD1287" s="2">
        <f t="shared" si="486"/>
        <v>310.29712428787951</v>
      </c>
      <c r="AE1287" s="2">
        <f t="shared" si="487"/>
        <v>-1000</v>
      </c>
      <c r="AF1287" s="5">
        <f t="shared" si="488"/>
        <v>0.31000000000000005</v>
      </c>
      <c r="AG1287" s="5">
        <f t="shared" si="489"/>
        <v>-1</v>
      </c>
      <c r="AH1287" s="3">
        <f t="shared" si="490"/>
        <v>201810</v>
      </c>
      <c r="AI1287" s="21">
        <v>3.6</v>
      </c>
      <c r="AJ1287" s="21">
        <v>1.31</v>
      </c>
      <c r="AK1287" s="21">
        <v>3.7</v>
      </c>
      <c r="AL1287" s="21">
        <v>1.29</v>
      </c>
      <c r="AO1287">
        <f t="shared" si="491"/>
        <v>-400</v>
      </c>
      <c r="AP1287">
        <f>IF(E1287&lt;F1287,G1287,H1287)</f>
        <v>23</v>
      </c>
      <c r="AQ1287">
        <f>IF(E1287&lt;F1287,H1287,G1287)</f>
        <v>20</v>
      </c>
    </row>
    <row r="1288" spans="2:43" x14ac:dyDescent="0.25">
      <c r="B1288" s="24">
        <v>43387</v>
      </c>
      <c r="C1288" s="20" t="s">
        <v>52</v>
      </c>
      <c r="D1288" s="20" t="s">
        <v>32</v>
      </c>
      <c r="E1288" s="2">
        <v>140</v>
      </c>
      <c r="F1288" s="2">
        <v>-161.29032258064512</v>
      </c>
      <c r="G1288">
        <v>3</v>
      </c>
      <c r="H1288">
        <v>27</v>
      </c>
      <c r="I1288" s="9"/>
      <c r="J1288" s="2" t="str">
        <f t="shared" si="492"/>
        <v>Seattle Seahawks</v>
      </c>
      <c r="K1288" s="2" t="str">
        <f t="shared" si="493"/>
        <v>Oakland Raiders</v>
      </c>
      <c r="L1288" s="17">
        <f t="shared" si="494"/>
        <v>-161.29032258064512</v>
      </c>
      <c r="M1288" s="18">
        <f t="shared" si="495"/>
        <v>140</v>
      </c>
      <c r="N1288" s="4">
        <f t="shared" si="473"/>
        <v>1.66</v>
      </c>
      <c r="O1288" s="4">
        <f t="shared" si="474"/>
        <v>2.2999999999999998</v>
      </c>
      <c r="P1288" s="4"/>
      <c r="Q1288" s="4"/>
      <c r="R1288" s="1">
        <f t="shared" si="475"/>
        <v>0.60240963855421692</v>
      </c>
      <c r="S1288" s="1">
        <f t="shared" si="476"/>
        <v>0.43478260869565222</v>
      </c>
      <c r="T1288" s="1">
        <f t="shared" si="477"/>
        <v>3.5858585858585923E-2</v>
      </c>
      <c r="U1288" s="1">
        <f t="shared" si="478"/>
        <v>8.3813514929282351E-2</v>
      </c>
      <c r="V1288" s="1">
        <f t="shared" si="479"/>
        <v>0.59481351492928236</v>
      </c>
      <c r="W1288" s="1"/>
      <c r="X1288" s="17">
        <f t="shared" si="480"/>
        <v>681.19919084032654</v>
      </c>
      <c r="Y1288" s="18">
        <f t="shared" si="481"/>
        <v>1332.032655245516</v>
      </c>
      <c r="Z1288" s="2">
        <f t="shared" si="482"/>
        <v>647.13923129831016</v>
      </c>
      <c r="AA1288" s="18">
        <f t="shared" si="483"/>
        <v>1265.4310224832402</v>
      </c>
      <c r="AB1288" s="2">
        <f t="shared" si="484"/>
        <v>-154.5262521009227</v>
      </c>
      <c r="AC1288" s="2">
        <f t="shared" si="485"/>
        <v>126.54310224832402</v>
      </c>
      <c r="AD1288" s="2">
        <f t="shared" si="486"/>
        <v>647.13923129831016</v>
      </c>
      <c r="AE1288" s="2">
        <f t="shared" si="487"/>
        <v>-1000</v>
      </c>
      <c r="AF1288" s="5">
        <f t="shared" si="488"/>
        <v>0.65999999999999992</v>
      </c>
      <c r="AG1288" s="5">
        <f t="shared" si="489"/>
        <v>-1</v>
      </c>
      <c r="AH1288" s="3">
        <f t="shared" si="490"/>
        <v>201810</v>
      </c>
      <c r="AI1288" s="21">
        <v>2.2999999999999998</v>
      </c>
      <c r="AJ1288" s="21">
        <v>1.66</v>
      </c>
      <c r="AK1288" s="21">
        <v>2.4</v>
      </c>
      <c r="AL1288" s="21">
        <v>1.62</v>
      </c>
      <c r="AO1288">
        <f t="shared" si="491"/>
        <v>-170</v>
      </c>
      <c r="AP1288">
        <f>IF(E1288&lt;F1288,G1288,H1288)</f>
        <v>27</v>
      </c>
      <c r="AQ1288">
        <f>IF(E1288&lt;F1288,H1288,G1288)</f>
        <v>3</v>
      </c>
    </row>
    <row r="1289" spans="2:43" x14ac:dyDescent="0.25">
      <c r="B1289" s="24">
        <v>43387</v>
      </c>
      <c r="C1289" s="20" t="s">
        <v>35</v>
      </c>
      <c r="D1289" s="20" t="s">
        <v>27</v>
      </c>
      <c r="E1289" s="2">
        <v>-172.41379310344826</v>
      </c>
      <c r="F1289" s="2">
        <v>150</v>
      </c>
      <c r="G1289">
        <v>34</v>
      </c>
      <c r="H1289">
        <v>29</v>
      </c>
      <c r="I1289" s="9"/>
      <c r="J1289" s="2" t="str">
        <f t="shared" si="492"/>
        <v>Atlanta Falcons</v>
      </c>
      <c r="K1289" s="2" t="str">
        <f t="shared" si="493"/>
        <v>Tampa Bay Buccaneers</v>
      </c>
      <c r="L1289" s="17">
        <f t="shared" si="494"/>
        <v>-172.41379310344826</v>
      </c>
      <c r="M1289" s="18">
        <f t="shared" si="495"/>
        <v>150</v>
      </c>
      <c r="N1289" s="4">
        <f t="shared" si="473"/>
        <v>1.6</v>
      </c>
      <c r="O1289" s="4">
        <f t="shared" si="474"/>
        <v>2.4500000000000002</v>
      </c>
      <c r="P1289" s="4"/>
      <c r="Q1289" s="4"/>
      <c r="R1289" s="1">
        <f t="shared" si="475"/>
        <v>0.625</v>
      </c>
      <c r="S1289" s="1">
        <f t="shared" si="476"/>
        <v>0.4081632653061224</v>
      </c>
      <c r="T1289" s="1">
        <f t="shared" si="477"/>
        <v>3.2098765432098886E-2</v>
      </c>
      <c r="U1289" s="1">
        <f t="shared" si="478"/>
        <v>0.1084183673469388</v>
      </c>
      <c r="V1289" s="1">
        <f t="shared" si="479"/>
        <v>0.61941836734693878</v>
      </c>
      <c r="W1289" s="1"/>
      <c r="X1289" s="17">
        <f t="shared" si="480"/>
        <v>614.4177388267467</v>
      </c>
      <c r="Y1289" s="18">
        <f t="shared" si="481"/>
        <v>1471.4893831628281</v>
      </c>
      <c r="Z1289" s="2">
        <f t="shared" si="482"/>
        <v>583.69685188540939</v>
      </c>
      <c r="AA1289" s="18">
        <f t="shared" si="483"/>
        <v>1397.9149140046866</v>
      </c>
      <c r="AB1289" s="2">
        <f t="shared" si="484"/>
        <v>-171.32180801898838</v>
      </c>
      <c r="AC1289" s="2">
        <f t="shared" si="485"/>
        <v>139.79149140046866</v>
      </c>
      <c r="AD1289" s="2">
        <f t="shared" si="486"/>
        <v>583.69685188540939</v>
      </c>
      <c r="AE1289" s="2">
        <f t="shared" si="487"/>
        <v>-1000</v>
      </c>
      <c r="AF1289" s="5">
        <f t="shared" si="488"/>
        <v>0.60000000000000009</v>
      </c>
      <c r="AG1289" s="5">
        <f t="shared" si="489"/>
        <v>-1</v>
      </c>
      <c r="AH1289" s="3">
        <f t="shared" si="490"/>
        <v>201810</v>
      </c>
      <c r="AI1289" s="21">
        <v>1.6</v>
      </c>
      <c r="AJ1289" s="21">
        <v>2.4500000000000002</v>
      </c>
      <c r="AK1289" s="21">
        <v>1.58</v>
      </c>
      <c r="AL1289" s="21">
        <v>2.5</v>
      </c>
      <c r="AO1289">
        <f t="shared" si="491"/>
        <v>-180</v>
      </c>
      <c r="AP1289">
        <f>IF(E1289&lt;F1289,G1289,H1289)</f>
        <v>34</v>
      </c>
      <c r="AQ1289">
        <f>IF(E1289&lt;F1289,H1289,G1289)</f>
        <v>29</v>
      </c>
    </row>
    <row r="1290" spans="2:43" x14ac:dyDescent="0.25">
      <c r="B1290" s="24">
        <v>43387</v>
      </c>
      <c r="C1290" s="20" t="s">
        <v>21</v>
      </c>
      <c r="D1290" s="20" t="s">
        <v>45</v>
      </c>
      <c r="E1290" s="2">
        <v>-125</v>
      </c>
      <c r="F1290" s="2">
        <v>104.99999999999999</v>
      </c>
      <c r="G1290">
        <v>21</v>
      </c>
      <c r="H1290">
        <v>28</v>
      </c>
      <c r="I1290" s="9"/>
      <c r="J1290" s="2" t="str">
        <f t="shared" si="492"/>
        <v>Cincinnati Bengals</v>
      </c>
      <c r="K1290" s="2" t="str">
        <f t="shared" si="493"/>
        <v>Pittsburgh Steelers</v>
      </c>
      <c r="L1290" s="17">
        <f t="shared" si="494"/>
        <v>-125</v>
      </c>
      <c r="M1290" s="18">
        <f t="shared" si="495"/>
        <v>104.99999999999999</v>
      </c>
      <c r="N1290" s="4">
        <f t="shared" si="473"/>
        <v>1.74</v>
      </c>
      <c r="O1290" s="4">
        <f t="shared" si="474"/>
        <v>2.15</v>
      </c>
      <c r="P1290" s="4"/>
      <c r="Q1290" s="4"/>
      <c r="R1290" s="1">
        <f t="shared" si="475"/>
        <v>0.57471264367816088</v>
      </c>
      <c r="S1290" s="1">
        <f t="shared" si="476"/>
        <v>0.46511627906976744</v>
      </c>
      <c r="T1290" s="1">
        <f t="shared" si="477"/>
        <v>3.8303341902313659E-2</v>
      </c>
      <c r="U1290" s="1">
        <f t="shared" si="478"/>
        <v>5.4798182304196724E-2</v>
      </c>
      <c r="V1290" s="1">
        <f t="shared" si="479"/>
        <v>0.56579818230419676</v>
      </c>
      <c r="W1290" s="1"/>
      <c r="X1290" s="17">
        <f t="shared" si="480"/>
        <v>767.41465645493759</v>
      </c>
      <c r="Y1290" s="18">
        <f t="shared" si="481"/>
        <v>1185.8985221458363</v>
      </c>
      <c r="Z1290" s="2">
        <f t="shared" si="482"/>
        <v>729.04392363219063</v>
      </c>
      <c r="AA1290" s="18">
        <f t="shared" si="483"/>
        <v>1126.6035960385445</v>
      </c>
      <c r="AB1290" s="2">
        <f t="shared" si="484"/>
        <v>-137.16594673992637</v>
      </c>
      <c r="AC1290" s="2">
        <f t="shared" si="485"/>
        <v>112.66035960385446</v>
      </c>
      <c r="AD1290" s="2">
        <f t="shared" si="486"/>
        <v>-1000</v>
      </c>
      <c r="AE1290" s="2">
        <f t="shared" si="487"/>
        <v>1126.6035960385445</v>
      </c>
      <c r="AF1290" s="5">
        <f t="shared" si="488"/>
        <v>-1</v>
      </c>
      <c r="AG1290" s="5">
        <f t="shared" si="489"/>
        <v>1.1499999999999999</v>
      </c>
      <c r="AH1290" s="3">
        <f t="shared" si="490"/>
        <v>201810</v>
      </c>
      <c r="AI1290" s="21">
        <v>1.74</v>
      </c>
      <c r="AJ1290" s="21">
        <v>2.15</v>
      </c>
      <c r="AK1290" s="21">
        <v>1.8</v>
      </c>
      <c r="AL1290" s="21">
        <v>2.0499999999999998</v>
      </c>
      <c r="AO1290">
        <f t="shared" si="491"/>
        <v>-130</v>
      </c>
      <c r="AP1290">
        <f>IF(E1290&lt;F1290,G1290,H1290)</f>
        <v>21</v>
      </c>
      <c r="AQ1290">
        <f>IF(E1290&lt;F1290,H1290,G1290)</f>
        <v>28</v>
      </c>
    </row>
    <row r="1291" spans="2:43" x14ac:dyDescent="0.25">
      <c r="B1291" s="24">
        <v>43387</v>
      </c>
      <c r="C1291" s="20" t="s">
        <v>46</v>
      </c>
      <c r="D1291" s="20" t="s">
        <v>31</v>
      </c>
      <c r="E1291" s="2">
        <v>-111.11111111111113</v>
      </c>
      <c r="F1291" s="2">
        <v>-111.11111111111113</v>
      </c>
      <c r="G1291">
        <v>14</v>
      </c>
      <c r="H1291">
        <v>38</v>
      </c>
      <c r="I1291" s="9"/>
      <c r="J1291" s="2" t="str">
        <f t="shared" si="492"/>
        <v>Cleveland Browns</v>
      </c>
      <c r="K1291" s="2" t="str">
        <f t="shared" si="493"/>
        <v>Los Angeles Chargers</v>
      </c>
      <c r="L1291" s="17">
        <f t="shared" si="494"/>
        <v>-111.11111111111113</v>
      </c>
      <c r="M1291" s="18">
        <f t="shared" si="495"/>
        <v>-111.11111111111113</v>
      </c>
      <c r="N1291" s="4">
        <f t="shared" si="473"/>
        <v>2.0499999999999998</v>
      </c>
      <c r="O1291" s="4">
        <f t="shared" si="474"/>
        <v>1.8</v>
      </c>
      <c r="P1291" s="4"/>
      <c r="Q1291" s="4"/>
      <c r="R1291" s="1">
        <f t="shared" si="475"/>
        <v>0.48780487804878053</v>
      </c>
      <c r="S1291" s="1">
        <f t="shared" si="476"/>
        <v>0.55555555555555558</v>
      </c>
      <c r="T1291" s="1">
        <f t="shared" si="477"/>
        <v>4.1558441558441461E-2</v>
      </c>
      <c r="U1291" s="1">
        <f t="shared" si="478"/>
        <v>3.3875338753387524E-2</v>
      </c>
      <c r="V1291" s="1">
        <f t="shared" si="479"/>
        <v>0.47712466124661246</v>
      </c>
      <c r="W1291" s="1"/>
      <c r="X1291" s="17">
        <f t="shared" si="480"/>
        <v>1095.8883101687502</v>
      </c>
      <c r="Y1291" s="18">
        <f t="shared" si="481"/>
        <v>831.50998882799388</v>
      </c>
      <c r="Z1291" s="2">
        <f t="shared" si="482"/>
        <v>1041.0938946603126</v>
      </c>
      <c r="AA1291" s="18">
        <f t="shared" si="483"/>
        <v>789.93448938659412</v>
      </c>
      <c r="AB1291" s="2">
        <f t="shared" si="484"/>
        <v>104.10938946603126</v>
      </c>
      <c r="AC1291" s="2">
        <f t="shared" si="485"/>
        <v>-126.59277616508776</v>
      </c>
      <c r="AD1291" s="2">
        <f t="shared" si="486"/>
        <v>1041.0938946603126</v>
      </c>
      <c r="AE1291" s="2">
        <f t="shared" si="487"/>
        <v>-1000</v>
      </c>
      <c r="AF1291" s="5">
        <f t="shared" si="488"/>
        <v>1.0499999999999998</v>
      </c>
      <c r="AG1291" s="5">
        <f t="shared" si="489"/>
        <v>-1</v>
      </c>
      <c r="AH1291" s="3">
        <f t="shared" si="490"/>
        <v>201810</v>
      </c>
      <c r="AI1291" s="21">
        <v>2.0499999999999998</v>
      </c>
      <c r="AJ1291" s="21">
        <v>1.8</v>
      </c>
      <c r="AK1291" s="21">
        <v>1.9</v>
      </c>
      <c r="AL1291" s="21">
        <v>1.9</v>
      </c>
      <c r="AO1291">
        <f t="shared" si="491"/>
        <v>-120</v>
      </c>
      <c r="AP1291">
        <f>IF(E1291&lt;F1291,G1291,H1291)</f>
        <v>38</v>
      </c>
      <c r="AQ1291">
        <f>IF(E1291&lt;F1291,H1291,G1291)</f>
        <v>14</v>
      </c>
    </row>
    <row r="1292" spans="2:43" x14ac:dyDescent="0.25">
      <c r="B1292" s="24">
        <v>43387</v>
      </c>
      <c r="C1292" s="20" t="s">
        <v>40</v>
      </c>
      <c r="D1292" s="20" t="s">
        <v>24</v>
      </c>
      <c r="E1292" s="2">
        <v>-500.00000000000011</v>
      </c>
      <c r="F1292" s="2">
        <v>375</v>
      </c>
      <c r="G1292">
        <v>20</v>
      </c>
      <c r="H1292">
        <v>13</v>
      </c>
      <c r="I1292" s="9"/>
      <c r="J1292" s="2" t="str">
        <f t="shared" si="492"/>
        <v>Houston Texans</v>
      </c>
      <c r="K1292" s="2" t="str">
        <f t="shared" si="493"/>
        <v>Buffalo Bills</v>
      </c>
      <c r="L1292" s="17">
        <f t="shared" si="494"/>
        <v>-500.00000000000011</v>
      </c>
      <c r="M1292" s="18">
        <f t="shared" si="495"/>
        <v>375</v>
      </c>
      <c r="N1292" s="4">
        <f t="shared" si="473"/>
        <v>1.22</v>
      </c>
      <c r="O1292" s="4">
        <f t="shared" si="474"/>
        <v>4.5</v>
      </c>
      <c r="P1292" s="4"/>
      <c r="Q1292" s="4"/>
      <c r="R1292" s="1">
        <f t="shared" si="475"/>
        <v>0.81967213114754101</v>
      </c>
      <c r="S1292" s="1">
        <f t="shared" si="476"/>
        <v>0.22222222222222221</v>
      </c>
      <c r="T1292" s="1">
        <f t="shared" si="477"/>
        <v>4.0209790209790097E-2</v>
      </c>
      <c r="U1292" s="1">
        <f t="shared" si="478"/>
        <v>0.2987249544626594</v>
      </c>
      <c r="V1292" s="1">
        <f t="shared" si="479"/>
        <v>0.80972495446265946</v>
      </c>
      <c r="W1292" s="1"/>
      <c r="X1292" s="17">
        <f t="shared" si="480"/>
        <v>234.98725646118768</v>
      </c>
      <c r="Y1292" s="18">
        <f t="shared" si="481"/>
        <v>3526.591123964678</v>
      </c>
      <c r="Z1292" s="2">
        <f t="shared" si="482"/>
        <v>223.2378936381283</v>
      </c>
      <c r="AA1292" s="18">
        <f t="shared" si="483"/>
        <v>3350.2615677664439</v>
      </c>
      <c r="AB1292" s="2">
        <f t="shared" si="484"/>
        <v>-447.95262296329213</v>
      </c>
      <c r="AC1292" s="2">
        <f t="shared" si="485"/>
        <v>335.02615677664437</v>
      </c>
      <c r="AD1292" s="2">
        <f t="shared" si="486"/>
        <v>223.2378936381283</v>
      </c>
      <c r="AE1292" s="2">
        <f t="shared" si="487"/>
        <v>-1000</v>
      </c>
      <c r="AF1292" s="5">
        <f t="shared" si="488"/>
        <v>0.21999999999999997</v>
      </c>
      <c r="AG1292" s="5">
        <f t="shared" si="489"/>
        <v>-1</v>
      </c>
      <c r="AH1292" s="3">
        <f t="shared" si="490"/>
        <v>201810</v>
      </c>
      <c r="AI1292" s="21">
        <v>1.22</v>
      </c>
      <c r="AJ1292" s="21">
        <v>4.5</v>
      </c>
      <c r="AK1292" s="21">
        <v>1.2</v>
      </c>
      <c r="AL1292" s="21">
        <v>4.75</v>
      </c>
      <c r="AO1292">
        <f t="shared" si="491"/>
        <v>-500</v>
      </c>
      <c r="AP1292">
        <f>IF(E1292&lt;F1292,G1292,H1292)</f>
        <v>20</v>
      </c>
      <c r="AQ1292">
        <f>IF(E1292&lt;F1292,H1292,G1292)</f>
        <v>13</v>
      </c>
    </row>
    <row r="1293" spans="2:43" x14ac:dyDescent="0.25">
      <c r="B1293" s="24">
        <v>43387</v>
      </c>
      <c r="C1293" s="20" t="s">
        <v>30</v>
      </c>
      <c r="D1293" s="20" t="s">
        <v>37</v>
      </c>
      <c r="E1293" s="2">
        <v>275</v>
      </c>
      <c r="F1293" s="2">
        <v>-357.14285714285711</v>
      </c>
      <c r="G1293">
        <v>31</v>
      </c>
      <c r="H1293">
        <v>28</v>
      </c>
      <c r="I1293" s="9"/>
      <c r="J1293" s="2" t="str">
        <f t="shared" si="492"/>
        <v>Chicago Bears</v>
      </c>
      <c r="K1293" s="2" t="str">
        <f t="shared" si="493"/>
        <v>Miami Dolphins</v>
      </c>
      <c r="L1293" s="17">
        <f t="shared" si="494"/>
        <v>-357.14285714285711</v>
      </c>
      <c r="M1293" s="18">
        <f t="shared" si="495"/>
        <v>275</v>
      </c>
      <c r="N1293" s="4">
        <f t="shared" si="473"/>
        <v>1.64</v>
      </c>
      <c r="O1293" s="4">
        <f t="shared" si="474"/>
        <v>2.35</v>
      </c>
      <c r="P1293" s="4"/>
      <c r="Q1293" s="4"/>
      <c r="R1293" s="1">
        <f t="shared" si="475"/>
        <v>0.6097560975609756</v>
      </c>
      <c r="S1293" s="1">
        <f t="shared" si="476"/>
        <v>0.42553191489361702</v>
      </c>
      <c r="T1293" s="1">
        <f t="shared" si="477"/>
        <v>3.4085213032581496E-2</v>
      </c>
      <c r="U1293" s="1">
        <f t="shared" si="478"/>
        <v>9.2112091333679286E-2</v>
      </c>
      <c r="V1293" s="1">
        <f t="shared" si="479"/>
        <v>0.60311209133367927</v>
      </c>
      <c r="W1293" s="1"/>
      <c r="X1293" s="17">
        <f t="shared" si="480"/>
        <v>658.06657563218641</v>
      </c>
      <c r="Y1293" s="18">
        <f t="shared" si="481"/>
        <v>1377.3404079490135</v>
      </c>
      <c r="Z1293" s="2">
        <f t="shared" si="482"/>
        <v>625.16324685057702</v>
      </c>
      <c r="AA1293" s="18">
        <f t="shared" si="483"/>
        <v>1308.4733875515628</v>
      </c>
      <c r="AB1293" s="2">
        <f t="shared" si="484"/>
        <v>-159.95821971905113</v>
      </c>
      <c r="AC1293" s="2">
        <f t="shared" si="485"/>
        <v>130.84733875515627</v>
      </c>
      <c r="AD1293" s="2">
        <f t="shared" si="486"/>
        <v>-1000</v>
      </c>
      <c r="AE1293" s="2">
        <f t="shared" si="487"/>
        <v>1308.4733875515628</v>
      </c>
      <c r="AF1293" s="5">
        <f t="shared" si="488"/>
        <v>-1</v>
      </c>
      <c r="AG1293" s="5">
        <f t="shared" si="489"/>
        <v>1.35</v>
      </c>
      <c r="AH1293" s="3">
        <f t="shared" si="490"/>
        <v>201810</v>
      </c>
      <c r="AI1293" s="21">
        <v>2.35</v>
      </c>
      <c r="AJ1293" s="21">
        <v>1.64</v>
      </c>
      <c r="AK1293" s="21">
        <v>3.75</v>
      </c>
      <c r="AL1293" s="21">
        <v>1.28</v>
      </c>
      <c r="AO1293">
        <f t="shared" si="491"/>
        <v>-400</v>
      </c>
      <c r="AP1293">
        <f>IF(E1293&lt;F1293,G1293,H1293)</f>
        <v>28</v>
      </c>
      <c r="AQ1293">
        <f>IF(E1293&lt;F1293,H1293,G1293)</f>
        <v>31</v>
      </c>
    </row>
    <row r="1294" spans="2:43" x14ac:dyDescent="0.25">
      <c r="B1294" s="24">
        <v>43387</v>
      </c>
      <c r="C1294" s="20" t="s">
        <v>29</v>
      </c>
      <c r="D1294" s="20" t="s">
        <v>48</v>
      </c>
      <c r="E1294" s="2">
        <v>-555.55555555555577</v>
      </c>
      <c r="F1294" s="2">
        <v>425</v>
      </c>
      <c r="G1294">
        <v>27</v>
      </c>
      <c r="H1294">
        <v>17</v>
      </c>
      <c r="I1294" s="9"/>
      <c r="J1294" s="2" t="str">
        <f t="shared" si="492"/>
        <v>Minnesota Vikings</v>
      </c>
      <c r="K1294" s="2" t="str">
        <f t="shared" si="493"/>
        <v>Arizona Cardinals</v>
      </c>
      <c r="L1294" s="17">
        <f t="shared" si="494"/>
        <v>-555.55555555555577</v>
      </c>
      <c r="M1294" s="18">
        <f t="shared" si="495"/>
        <v>425</v>
      </c>
      <c r="N1294" s="4">
        <f t="shared" si="473"/>
        <v>1.19</v>
      </c>
      <c r="O1294" s="4">
        <f t="shared" si="474"/>
        <v>5</v>
      </c>
      <c r="P1294" s="4"/>
      <c r="Q1294" s="4"/>
      <c r="R1294" s="1">
        <f t="shared" si="475"/>
        <v>0.84033613445378152</v>
      </c>
      <c r="S1294" s="1">
        <f t="shared" si="476"/>
        <v>0.2</v>
      </c>
      <c r="T1294" s="1">
        <f t="shared" si="477"/>
        <v>3.8772213247172949E-2</v>
      </c>
      <c r="U1294" s="1">
        <f t="shared" si="478"/>
        <v>0.32016806722689073</v>
      </c>
      <c r="V1294" s="1">
        <f t="shared" si="479"/>
        <v>0.83116806722689074</v>
      </c>
      <c r="W1294" s="1"/>
      <c r="X1294" s="17">
        <f t="shared" si="480"/>
        <v>203.12610581443556</v>
      </c>
      <c r="Y1294" s="18">
        <f t="shared" si="481"/>
        <v>3985.2087388896653</v>
      </c>
      <c r="Z1294" s="2">
        <f t="shared" si="482"/>
        <v>192.96980052371379</v>
      </c>
      <c r="AA1294" s="18">
        <f t="shared" si="483"/>
        <v>3785.9483019451818</v>
      </c>
      <c r="AB1294" s="2">
        <f t="shared" si="484"/>
        <v>-518.21580231001553</v>
      </c>
      <c r="AC1294" s="2">
        <f t="shared" si="485"/>
        <v>378.59483019451818</v>
      </c>
      <c r="AD1294" s="2">
        <f t="shared" si="486"/>
        <v>192.96980052371379</v>
      </c>
      <c r="AE1294" s="2">
        <f t="shared" si="487"/>
        <v>-1000</v>
      </c>
      <c r="AF1294" s="5">
        <f t="shared" si="488"/>
        <v>0.18999999999999995</v>
      </c>
      <c r="AG1294" s="5">
        <f t="shared" si="489"/>
        <v>-1</v>
      </c>
      <c r="AH1294" s="3">
        <f t="shared" si="490"/>
        <v>201810</v>
      </c>
      <c r="AI1294" s="21">
        <v>1.19</v>
      </c>
      <c r="AJ1294" s="21">
        <v>5</v>
      </c>
      <c r="AK1294" s="21">
        <v>1.18</v>
      </c>
      <c r="AL1294" s="21">
        <v>5.25</v>
      </c>
      <c r="AO1294">
        <f t="shared" si="491"/>
        <v>-600</v>
      </c>
      <c r="AP1294">
        <f>IF(E1294&lt;F1294,G1294,H1294)</f>
        <v>27</v>
      </c>
      <c r="AQ1294">
        <f>IF(E1294&lt;F1294,H1294,G1294)</f>
        <v>17</v>
      </c>
    </row>
    <row r="1295" spans="2:43" x14ac:dyDescent="0.25">
      <c r="B1295" s="24">
        <v>43387</v>
      </c>
      <c r="C1295" s="20" t="s">
        <v>42</v>
      </c>
      <c r="D1295" s="20" t="s">
        <v>39</v>
      </c>
      <c r="E1295" s="2">
        <v>-140.84507042253523</v>
      </c>
      <c r="F1295" s="2">
        <v>120.00000000000001</v>
      </c>
      <c r="G1295">
        <v>42</v>
      </c>
      <c r="H1295">
        <v>34</v>
      </c>
      <c r="I1295" s="9"/>
      <c r="J1295" s="2" t="str">
        <f t="shared" si="492"/>
        <v>New York Jets</v>
      </c>
      <c r="K1295" s="2" t="str">
        <f t="shared" si="493"/>
        <v>Indianapolis Colts</v>
      </c>
      <c r="L1295" s="17">
        <f t="shared" si="494"/>
        <v>-140.84507042253523</v>
      </c>
      <c r="M1295" s="18">
        <f t="shared" si="495"/>
        <v>120.00000000000001</v>
      </c>
      <c r="N1295" s="4">
        <f t="shared" si="473"/>
        <v>1.74</v>
      </c>
      <c r="O1295" s="4">
        <f t="shared" si="474"/>
        <v>2.15</v>
      </c>
      <c r="P1295" s="4"/>
      <c r="Q1295" s="4"/>
      <c r="R1295" s="1">
        <f t="shared" si="475"/>
        <v>0.57471264367816088</v>
      </c>
      <c r="S1295" s="1">
        <f t="shared" si="476"/>
        <v>0.46511627906976744</v>
      </c>
      <c r="T1295" s="1">
        <f t="shared" si="477"/>
        <v>3.8303341902313659E-2</v>
      </c>
      <c r="U1295" s="1">
        <f t="shared" si="478"/>
        <v>5.4798182304196724E-2</v>
      </c>
      <c r="V1295" s="1">
        <f t="shared" si="479"/>
        <v>0.56579818230419676</v>
      </c>
      <c r="W1295" s="1"/>
      <c r="X1295" s="17">
        <f t="shared" si="480"/>
        <v>767.41465645493759</v>
      </c>
      <c r="Y1295" s="18">
        <f t="shared" si="481"/>
        <v>1185.8985221458363</v>
      </c>
      <c r="Z1295" s="2">
        <f t="shared" si="482"/>
        <v>729.04392363219063</v>
      </c>
      <c r="AA1295" s="18">
        <f t="shared" si="483"/>
        <v>1126.6035960385445</v>
      </c>
      <c r="AB1295" s="2">
        <f t="shared" si="484"/>
        <v>-137.16594673992637</v>
      </c>
      <c r="AC1295" s="2">
        <f t="shared" si="485"/>
        <v>112.66035960385446</v>
      </c>
      <c r="AD1295" s="2">
        <f t="shared" si="486"/>
        <v>729.04392363219063</v>
      </c>
      <c r="AE1295" s="2">
        <f t="shared" si="487"/>
        <v>-1000</v>
      </c>
      <c r="AF1295" s="5">
        <f t="shared" si="488"/>
        <v>0.74</v>
      </c>
      <c r="AG1295" s="5">
        <f t="shared" si="489"/>
        <v>-1</v>
      </c>
      <c r="AH1295" s="3">
        <f t="shared" si="490"/>
        <v>201810</v>
      </c>
      <c r="AI1295" s="21">
        <v>1.74</v>
      </c>
      <c r="AJ1295" s="21">
        <v>2.15</v>
      </c>
      <c r="AK1295" s="21">
        <v>1.71</v>
      </c>
      <c r="AL1295" s="21">
        <v>2.2000000000000002</v>
      </c>
      <c r="AO1295">
        <f t="shared" si="491"/>
        <v>-150</v>
      </c>
      <c r="AP1295">
        <f>IF(E1295&lt;F1295,G1295,H1295)</f>
        <v>42</v>
      </c>
      <c r="AQ1295">
        <f>IF(E1295&lt;F1295,H1295,G1295)</f>
        <v>34</v>
      </c>
    </row>
    <row r="1296" spans="2:43" x14ac:dyDescent="0.25">
      <c r="B1296" s="24">
        <v>43387</v>
      </c>
      <c r="C1296" s="20" t="s">
        <v>53</v>
      </c>
      <c r="D1296" s="20" t="s">
        <v>44</v>
      </c>
      <c r="E1296" s="2">
        <v>100</v>
      </c>
      <c r="F1296" s="2">
        <v>-120.48192771084337</v>
      </c>
      <c r="G1296">
        <v>23</v>
      </c>
      <c r="H1296">
        <v>17</v>
      </c>
      <c r="I1296" s="9"/>
      <c r="J1296" s="2" t="str">
        <f t="shared" si="492"/>
        <v>Carolina Panthers</v>
      </c>
      <c r="K1296" s="2" t="str">
        <f t="shared" si="493"/>
        <v>Washington Redskins</v>
      </c>
      <c r="L1296" s="17">
        <f t="shared" si="494"/>
        <v>-120.48192771084337</v>
      </c>
      <c r="M1296" s="18">
        <f t="shared" si="495"/>
        <v>100</v>
      </c>
      <c r="N1296" s="4">
        <f t="shared" si="473"/>
        <v>2</v>
      </c>
      <c r="O1296" s="4">
        <f t="shared" si="474"/>
        <v>1.83</v>
      </c>
      <c r="P1296" s="4"/>
      <c r="Q1296" s="4"/>
      <c r="R1296" s="1">
        <f t="shared" si="475"/>
        <v>0.5</v>
      </c>
      <c r="S1296" s="1">
        <f t="shared" si="476"/>
        <v>0.54644808743169393</v>
      </c>
      <c r="T1296" s="1">
        <f t="shared" si="477"/>
        <v>4.4386422976501305E-2</v>
      </c>
      <c r="U1296" s="1">
        <f t="shared" si="478"/>
        <v>2.3224043715846965E-2</v>
      </c>
      <c r="V1296" s="1">
        <f t="shared" si="479"/>
        <v>0.48777595628415304</v>
      </c>
      <c r="W1296" s="1"/>
      <c r="X1296" s="17">
        <f t="shared" si="480"/>
        <v>1050.1215509225544</v>
      </c>
      <c r="Y1296" s="18">
        <f t="shared" si="481"/>
        <v>868.14064558183338</v>
      </c>
      <c r="Z1296" s="2">
        <f t="shared" si="482"/>
        <v>997.61547337642662</v>
      </c>
      <c r="AA1296" s="18">
        <f t="shared" si="483"/>
        <v>824.73361330274167</v>
      </c>
      <c r="AB1296" s="2">
        <f t="shared" si="484"/>
        <v>-100.23902261815397</v>
      </c>
      <c r="AC1296" s="2">
        <f t="shared" si="485"/>
        <v>-121.25127239514147</v>
      </c>
      <c r="AD1296" s="2">
        <f t="shared" si="486"/>
        <v>-1000</v>
      </c>
      <c r="AE1296" s="2">
        <f t="shared" si="487"/>
        <v>824.73361330274167</v>
      </c>
      <c r="AF1296" s="5">
        <f t="shared" si="488"/>
        <v>-1</v>
      </c>
      <c r="AG1296" s="5">
        <f t="shared" si="489"/>
        <v>0.83000000000000007</v>
      </c>
      <c r="AH1296" s="3">
        <f t="shared" si="490"/>
        <v>201810</v>
      </c>
      <c r="AI1296" s="21">
        <v>1.83</v>
      </c>
      <c r="AJ1296" s="21">
        <v>2</v>
      </c>
      <c r="AK1296" s="21">
        <v>2</v>
      </c>
      <c r="AL1296" s="21">
        <v>1.83</v>
      </c>
      <c r="AO1296">
        <f t="shared" si="491"/>
        <v>-130</v>
      </c>
      <c r="AP1296">
        <f>IF(E1296&lt;F1296,G1296,H1296)</f>
        <v>17</v>
      </c>
      <c r="AQ1296">
        <f>IF(E1296&lt;F1296,H1296,G1296)</f>
        <v>23</v>
      </c>
    </row>
    <row r="1297" spans="2:43" x14ac:dyDescent="0.25">
      <c r="B1297" s="24">
        <v>43384</v>
      </c>
      <c r="C1297" s="20" t="s">
        <v>25</v>
      </c>
      <c r="D1297" s="20" t="s">
        <v>19</v>
      </c>
      <c r="E1297" s="2">
        <v>110.00000000000001</v>
      </c>
      <c r="F1297" s="2">
        <v>-131.57894736842104</v>
      </c>
      <c r="G1297">
        <v>13</v>
      </c>
      <c r="H1297">
        <v>34</v>
      </c>
      <c r="I1297" s="9"/>
      <c r="J1297" s="2" t="str">
        <f t="shared" si="492"/>
        <v>Philadelphia Eagles</v>
      </c>
      <c r="K1297" s="2" t="str">
        <f t="shared" si="493"/>
        <v>New York Giants</v>
      </c>
      <c r="L1297" s="17">
        <f t="shared" si="494"/>
        <v>-131.57894736842104</v>
      </c>
      <c r="M1297" s="18">
        <f t="shared" si="495"/>
        <v>110.00000000000001</v>
      </c>
      <c r="N1297" s="4">
        <f t="shared" si="473"/>
        <v>1.64</v>
      </c>
      <c r="O1297" s="4">
        <f t="shared" si="474"/>
        <v>2.35</v>
      </c>
      <c r="P1297" s="4"/>
      <c r="Q1297" s="4"/>
      <c r="R1297" s="1">
        <f t="shared" si="475"/>
        <v>0.6097560975609756</v>
      </c>
      <c r="S1297" s="1">
        <f t="shared" si="476"/>
        <v>0.42553191489361702</v>
      </c>
      <c r="T1297" s="1">
        <f t="shared" si="477"/>
        <v>3.4085213032581496E-2</v>
      </c>
      <c r="U1297" s="1">
        <f t="shared" si="478"/>
        <v>9.2112091333679286E-2</v>
      </c>
      <c r="V1297" s="1">
        <f t="shared" si="479"/>
        <v>0.60311209133367927</v>
      </c>
      <c r="W1297" s="1"/>
      <c r="X1297" s="17">
        <f t="shared" si="480"/>
        <v>658.06657563218641</v>
      </c>
      <c r="Y1297" s="18">
        <f t="shared" si="481"/>
        <v>1377.3404079490135</v>
      </c>
      <c r="Z1297" s="2">
        <f t="shared" si="482"/>
        <v>625.16324685057702</v>
      </c>
      <c r="AA1297" s="18">
        <f t="shared" si="483"/>
        <v>1308.4733875515628</v>
      </c>
      <c r="AB1297" s="2">
        <f t="shared" si="484"/>
        <v>-159.95821971905113</v>
      </c>
      <c r="AC1297" s="2">
        <f t="shared" si="485"/>
        <v>130.84733875515627</v>
      </c>
      <c r="AD1297" s="2">
        <f t="shared" si="486"/>
        <v>625.16324685057702</v>
      </c>
      <c r="AE1297" s="2">
        <f t="shared" si="487"/>
        <v>-1000</v>
      </c>
      <c r="AF1297" s="5">
        <f t="shared" si="488"/>
        <v>0.6399999999999999</v>
      </c>
      <c r="AG1297" s="5">
        <f t="shared" si="489"/>
        <v>-1</v>
      </c>
      <c r="AH1297" s="3">
        <f t="shared" si="490"/>
        <v>201810</v>
      </c>
      <c r="AI1297" s="21">
        <v>2.35</v>
      </c>
      <c r="AJ1297" s="21">
        <v>1.64</v>
      </c>
      <c r="AK1297" s="21">
        <v>2.1</v>
      </c>
      <c r="AL1297" s="21">
        <v>1.76</v>
      </c>
      <c r="AO1297">
        <f t="shared" si="491"/>
        <v>-140</v>
      </c>
      <c r="AP1297">
        <f>IF(E1297&lt;F1297,G1297,H1297)</f>
        <v>34</v>
      </c>
      <c r="AQ1297">
        <f>IF(E1297&lt;F1297,H1297,G1297)</f>
        <v>13</v>
      </c>
    </row>
    <row r="1298" spans="2:43" x14ac:dyDescent="0.25">
      <c r="B1298" s="24">
        <v>43381</v>
      </c>
      <c r="C1298" s="20" t="s">
        <v>43</v>
      </c>
      <c r="D1298" s="20" t="s">
        <v>53</v>
      </c>
      <c r="E1298" s="2">
        <v>-270.2702702702702</v>
      </c>
      <c r="F1298" s="2">
        <v>220.00000000000003</v>
      </c>
      <c r="G1298">
        <v>43</v>
      </c>
      <c r="H1298">
        <v>19</v>
      </c>
      <c r="I1298" s="9"/>
      <c r="J1298" s="2" t="str">
        <f t="shared" si="492"/>
        <v>New Orleans Saints</v>
      </c>
      <c r="K1298" s="2" t="str">
        <f t="shared" si="493"/>
        <v>Washington Redskins</v>
      </c>
      <c r="L1298" s="17">
        <f t="shared" si="494"/>
        <v>-270.2702702702702</v>
      </c>
      <c r="M1298" s="18">
        <f t="shared" si="495"/>
        <v>220.00000000000003</v>
      </c>
      <c r="N1298" s="4">
        <f t="shared" si="473"/>
        <v>1.36</v>
      </c>
      <c r="O1298" s="4">
        <f t="shared" si="474"/>
        <v>3.25</v>
      </c>
      <c r="P1298" s="4"/>
      <c r="Q1298" s="4"/>
      <c r="R1298" s="1">
        <f t="shared" si="475"/>
        <v>0.73529411764705876</v>
      </c>
      <c r="S1298" s="1">
        <f t="shared" si="476"/>
        <v>0.30769230769230771</v>
      </c>
      <c r="T1298" s="1">
        <f t="shared" si="477"/>
        <v>4.1214750542299394E-2</v>
      </c>
      <c r="U1298" s="1">
        <f t="shared" si="478"/>
        <v>0.21380090497737553</v>
      </c>
      <c r="V1298" s="1">
        <f t="shared" si="479"/>
        <v>0.72480090497737559</v>
      </c>
      <c r="W1298" s="1"/>
      <c r="X1298" s="17">
        <f t="shared" si="480"/>
        <v>379.68922656245121</v>
      </c>
      <c r="Y1298" s="18">
        <f t="shared" si="481"/>
        <v>2309.6629804910967</v>
      </c>
      <c r="Z1298" s="2">
        <f t="shared" si="482"/>
        <v>360.70476523432865</v>
      </c>
      <c r="AA1298" s="18">
        <f t="shared" si="483"/>
        <v>2194.1798314665416</v>
      </c>
      <c r="AB1298" s="2">
        <f t="shared" si="484"/>
        <v>-277.23503995029256</v>
      </c>
      <c r="AC1298" s="2">
        <f t="shared" si="485"/>
        <v>219.41798314665417</v>
      </c>
      <c r="AD1298" s="2">
        <f t="shared" si="486"/>
        <v>360.70476523432865</v>
      </c>
      <c r="AE1298" s="2">
        <f t="shared" si="487"/>
        <v>-1000</v>
      </c>
      <c r="AF1298" s="5">
        <f t="shared" si="488"/>
        <v>0.3600000000000001</v>
      </c>
      <c r="AG1298" s="5">
        <f t="shared" si="489"/>
        <v>-1</v>
      </c>
      <c r="AH1298" s="3">
        <f t="shared" si="490"/>
        <v>201810</v>
      </c>
      <c r="AI1298" s="21">
        <v>1.36</v>
      </c>
      <c r="AJ1298" s="21">
        <v>3.25</v>
      </c>
      <c r="AK1298" s="21">
        <v>1.37</v>
      </c>
      <c r="AL1298" s="21">
        <v>3.2</v>
      </c>
      <c r="AO1298">
        <f t="shared" si="491"/>
        <v>-300</v>
      </c>
      <c r="AP1298">
        <f>IF(E1298&lt;F1298,G1298,H1298)</f>
        <v>43</v>
      </c>
      <c r="AQ1298">
        <f>IF(E1298&lt;F1298,H1298,G1298)</f>
        <v>19</v>
      </c>
    </row>
    <row r="1299" spans="2:43" x14ac:dyDescent="0.25">
      <c r="B1299" s="24">
        <v>43380</v>
      </c>
      <c r="C1299" s="20" t="s">
        <v>40</v>
      </c>
      <c r="D1299" s="20" t="s">
        <v>23</v>
      </c>
      <c r="E1299" s="2">
        <v>-181.81818181818181</v>
      </c>
      <c r="F1299" s="2">
        <v>160</v>
      </c>
      <c r="G1299">
        <v>19</v>
      </c>
      <c r="H1299">
        <v>16</v>
      </c>
      <c r="I1299" s="9"/>
      <c r="J1299" s="2" t="str">
        <f t="shared" si="492"/>
        <v>Houston Texans</v>
      </c>
      <c r="K1299" s="2" t="str">
        <f t="shared" si="493"/>
        <v>Dallas Cowboys</v>
      </c>
      <c r="L1299" s="17">
        <f t="shared" si="494"/>
        <v>-181.81818181818181</v>
      </c>
      <c r="M1299" s="18">
        <f t="shared" si="495"/>
        <v>160</v>
      </c>
      <c r="N1299" s="4">
        <f t="shared" si="473"/>
        <v>1.57</v>
      </c>
      <c r="O1299" s="4">
        <f t="shared" si="474"/>
        <v>2.5499999999999998</v>
      </c>
      <c r="P1299" s="4"/>
      <c r="Q1299" s="4"/>
      <c r="R1299" s="1">
        <f t="shared" si="475"/>
        <v>0.63694267515923564</v>
      </c>
      <c r="S1299" s="1">
        <f t="shared" si="476"/>
        <v>0.39215686274509809</v>
      </c>
      <c r="T1299" s="1">
        <f t="shared" si="477"/>
        <v>2.8276699029126329E-2</v>
      </c>
      <c r="U1299" s="1">
        <f t="shared" si="478"/>
        <v>0.12239290620706877</v>
      </c>
      <c r="V1299" s="1">
        <f t="shared" si="479"/>
        <v>0.63339290620706878</v>
      </c>
      <c r="W1299" s="1"/>
      <c r="X1299" s="17">
        <f t="shared" si="480"/>
        <v>578.79886276004493</v>
      </c>
      <c r="Y1299" s="18">
        <f t="shared" si="481"/>
        <v>1558.0808321378222</v>
      </c>
      <c r="Z1299" s="2">
        <f t="shared" si="482"/>
        <v>549.85891962204266</v>
      </c>
      <c r="AA1299" s="18">
        <f t="shared" si="483"/>
        <v>1480.1767905309309</v>
      </c>
      <c r="AB1299" s="2">
        <f t="shared" si="484"/>
        <v>-181.86483192586408</v>
      </c>
      <c r="AC1299" s="2">
        <f t="shared" si="485"/>
        <v>148.0176790530931</v>
      </c>
      <c r="AD1299" s="2">
        <f t="shared" si="486"/>
        <v>549.85891962204266</v>
      </c>
      <c r="AE1299" s="2">
        <f t="shared" si="487"/>
        <v>-1000</v>
      </c>
      <c r="AF1299" s="5">
        <f t="shared" si="488"/>
        <v>0.57000000000000006</v>
      </c>
      <c r="AG1299" s="5">
        <f t="shared" si="489"/>
        <v>-1</v>
      </c>
      <c r="AH1299" s="3">
        <f t="shared" si="490"/>
        <v>201810</v>
      </c>
      <c r="AI1299" s="21">
        <v>1.57</v>
      </c>
      <c r="AJ1299" s="21">
        <v>2.5499999999999998</v>
      </c>
      <c r="AK1299" s="21">
        <v>1.55</v>
      </c>
      <c r="AL1299" s="21">
        <v>2.6</v>
      </c>
      <c r="AO1299">
        <f t="shared" si="491"/>
        <v>-190</v>
      </c>
      <c r="AP1299">
        <f>IF(E1299&lt;F1299,G1299,H1299)</f>
        <v>19</v>
      </c>
      <c r="AQ1299">
        <f>IF(E1299&lt;F1299,H1299,G1299)</f>
        <v>16</v>
      </c>
    </row>
    <row r="1300" spans="2:43" x14ac:dyDescent="0.25">
      <c r="B1300" s="24">
        <v>43380</v>
      </c>
      <c r="C1300" s="20" t="s">
        <v>19</v>
      </c>
      <c r="D1300" s="20" t="s">
        <v>29</v>
      </c>
      <c r="E1300" s="2">
        <v>-185.18518518518516</v>
      </c>
      <c r="F1300" s="2">
        <v>165</v>
      </c>
      <c r="G1300">
        <v>21</v>
      </c>
      <c r="H1300">
        <v>23</v>
      </c>
      <c r="I1300" s="9"/>
      <c r="J1300" s="2" t="str">
        <f t="shared" si="492"/>
        <v>Philadelphia Eagles</v>
      </c>
      <c r="K1300" s="2" t="str">
        <f t="shared" si="493"/>
        <v>Minnesota Vikings</v>
      </c>
      <c r="L1300" s="17">
        <f t="shared" si="494"/>
        <v>-185.18518518518516</v>
      </c>
      <c r="M1300" s="18">
        <f t="shared" si="495"/>
        <v>165</v>
      </c>
      <c r="N1300" s="4">
        <f t="shared" si="473"/>
        <v>1.62</v>
      </c>
      <c r="O1300" s="4">
        <f t="shared" si="474"/>
        <v>2.4</v>
      </c>
      <c r="P1300" s="4"/>
      <c r="Q1300" s="4"/>
      <c r="R1300" s="1">
        <f t="shared" si="475"/>
        <v>0.61728395061728392</v>
      </c>
      <c r="S1300" s="1">
        <f t="shared" si="476"/>
        <v>0.41666666666666669</v>
      </c>
      <c r="T1300" s="1">
        <f t="shared" si="477"/>
        <v>3.2835820895522283E-2</v>
      </c>
      <c r="U1300" s="1">
        <f t="shared" si="478"/>
        <v>0.10030864197530862</v>
      </c>
      <c r="V1300" s="1">
        <f t="shared" si="479"/>
        <v>0.61130864197530865</v>
      </c>
      <c r="W1300" s="1"/>
      <c r="X1300" s="17">
        <f t="shared" si="480"/>
        <v>635.83488165441463</v>
      </c>
      <c r="Y1300" s="18">
        <f t="shared" si="481"/>
        <v>1423.7849094482656</v>
      </c>
      <c r="Z1300" s="2">
        <f t="shared" si="482"/>
        <v>604.04313757169382</v>
      </c>
      <c r="AA1300" s="18">
        <f t="shared" si="483"/>
        <v>1352.5956639758522</v>
      </c>
      <c r="AB1300" s="2">
        <f t="shared" si="484"/>
        <v>-165.55109027810289</v>
      </c>
      <c r="AC1300" s="2">
        <f t="shared" si="485"/>
        <v>135.25956639758522</v>
      </c>
      <c r="AD1300" s="2">
        <f t="shared" si="486"/>
        <v>-1000</v>
      </c>
      <c r="AE1300" s="2">
        <f t="shared" si="487"/>
        <v>1352.5956639758522</v>
      </c>
      <c r="AF1300" s="5">
        <f t="shared" si="488"/>
        <v>-1</v>
      </c>
      <c r="AG1300" s="5">
        <f t="shared" si="489"/>
        <v>1.4</v>
      </c>
      <c r="AH1300" s="3">
        <f t="shared" si="490"/>
        <v>201810</v>
      </c>
      <c r="AI1300" s="21">
        <v>1.62</v>
      </c>
      <c r="AJ1300" s="21">
        <v>2.4</v>
      </c>
      <c r="AK1300" s="21">
        <v>1.54</v>
      </c>
      <c r="AL1300" s="21">
        <v>2.65</v>
      </c>
      <c r="AO1300">
        <f t="shared" si="491"/>
        <v>-190</v>
      </c>
      <c r="AP1300">
        <f>IF(E1300&lt;F1300,G1300,H1300)</f>
        <v>21</v>
      </c>
      <c r="AQ1300">
        <f>IF(E1300&lt;F1300,H1300,G1300)</f>
        <v>23</v>
      </c>
    </row>
    <row r="1301" spans="2:43" x14ac:dyDescent="0.25">
      <c r="B1301" s="24">
        <v>43380</v>
      </c>
      <c r="C1301" s="20" t="s">
        <v>32</v>
      </c>
      <c r="D1301" s="20" t="s">
        <v>47</v>
      </c>
      <c r="E1301" s="2">
        <v>280</v>
      </c>
      <c r="F1301" s="2">
        <v>-370.37037037037032</v>
      </c>
      <c r="G1301">
        <v>31</v>
      </c>
      <c r="H1301">
        <v>33</v>
      </c>
      <c r="I1301" s="9"/>
      <c r="J1301" s="2" t="str">
        <f t="shared" si="492"/>
        <v>Los Angeles Rams</v>
      </c>
      <c r="K1301" s="2" t="str">
        <f t="shared" si="493"/>
        <v>Seattle Seahawks</v>
      </c>
      <c r="L1301" s="17">
        <f t="shared" si="494"/>
        <v>-370.37037037037032</v>
      </c>
      <c r="M1301" s="18">
        <f t="shared" si="495"/>
        <v>280</v>
      </c>
      <c r="N1301" s="4">
        <f t="shared" si="473"/>
        <v>1.29</v>
      </c>
      <c r="O1301" s="4">
        <f t="shared" si="474"/>
        <v>3.7</v>
      </c>
      <c r="P1301" s="4"/>
      <c r="Q1301" s="4"/>
      <c r="R1301" s="1">
        <f t="shared" si="475"/>
        <v>0.77519379844961234</v>
      </c>
      <c r="S1301" s="1">
        <f t="shared" si="476"/>
        <v>0.27027027027027023</v>
      </c>
      <c r="T1301" s="1">
        <f t="shared" si="477"/>
        <v>4.3486973947895691E-2</v>
      </c>
      <c r="U1301" s="1">
        <f t="shared" si="478"/>
        <v>0.25246176408967103</v>
      </c>
      <c r="V1301" s="1">
        <f t="shared" si="479"/>
        <v>0.76346176408967104</v>
      </c>
      <c r="W1301" s="1"/>
      <c r="X1301" s="17">
        <f t="shared" si="480"/>
        <v>309.82329048576543</v>
      </c>
      <c r="Y1301" s="18">
        <f t="shared" si="481"/>
        <v>2773.304285017382</v>
      </c>
      <c r="Z1301" s="2">
        <f t="shared" si="482"/>
        <v>294.33212596147712</v>
      </c>
      <c r="AA1301" s="18">
        <f t="shared" si="483"/>
        <v>2634.6390707665128</v>
      </c>
      <c r="AB1301" s="2">
        <f t="shared" si="484"/>
        <v>-339.75224305989701</v>
      </c>
      <c r="AC1301" s="2">
        <f t="shared" si="485"/>
        <v>263.46390707665125</v>
      </c>
      <c r="AD1301" s="2">
        <f t="shared" si="486"/>
        <v>294.33212596147712</v>
      </c>
      <c r="AE1301" s="2">
        <f t="shared" si="487"/>
        <v>-1000</v>
      </c>
      <c r="AF1301" s="5">
        <f t="shared" si="488"/>
        <v>0.29000000000000004</v>
      </c>
      <c r="AG1301" s="5">
        <f t="shared" si="489"/>
        <v>-1</v>
      </c>
      <c r="AH1301" s="3">
        <f t="shared" si="490"/>
        <v>201810</v>
      </c>
      <c r="AI1301" s="21">
        <v>3.7</v>
      </c>
      <c r="AJ1301" s="21">
        <v>1.29</v>
      </c>
      <c r="AK1301" s="21">
        <v>3.8</v>
      </c>
      <c r="AL1301" s="21">
        <v>1.27</v>
      </c>
      <c r="AO1301">
        <f t="shared" si="491"/>
        <v>-400</v>
      </c>
      <c r="AP1301">
        <f>IF(E1301&lt;F1301,G1301,H1301)</f>
        <v>33</v>
      </c>
      <c r="AQ1301">
        <f>IF(E1301&lt;F1301,H1301,G1301)</f>
        <v>31</v>
      </c>
    </row>
    <row r="1302" spans="2:43" x14ac:dyDescent="0.25">
      <c r="B1302" s="24">
        <v>43380</v>
      </c>
      <c r="C1302" s="20" t="s">
        <v>22</v>
      </c>
      <c r="D1302" s="20" t="s">
        <v>48</v>
      </c>
      <c r="E1302" s="2">
        <v>-166.66666666666663</v>
      </c>
      <c r="F1302" s="2">
        <v>145.00000000000003</v>
      </c>
      <c r="G1302">
        <v>18</v>
      </c>
      <c r="H1302">
        <v>28</v>
      </c>
      <c r="I1302" s="9"/>
      <c r="J1302" s="2" t="str">
        <f t="shared" si="492"/>
        <v>San Francisco 49ers</v>
      </c>
      <c r="K1302" s="2" t="str">
        <f t="shared" si="493"/>
        <v>Arizona Cardinals</v>
      </c>
      <c r="L1302" s="17">
        <f t="shared" si="494"/>
        <v>-166.66666666666663</v>
      </c>
      <c r="M1302" s="18">
        <f t="shared" si="495"/>
        <v>145.00000000000003</v>
      </c>
      <c r="N1302" s="4">
        <f t="shared" si="473"/>
        <v>1.47</v>
      </c>
      <c r="O1302" s="4">
        <f t="shared" si="474"/>
        <v>2.75</v>
      </c>
      <c r="P1302" s="4"/>
      <c r="Q1302" s="4"/>
      <c r="R1302" s="1">
        <f t="shared" si="475"/>
        <v>0.68027210884353739</v>
      </c>
      <c r="S1302" s="1">
        <f t="shared" si="476"/>
        <v>0.36363636363636365</v>
      </c>
      <c r="T1302" s="1">
        <f t="shared" si="477"/>
        <v>4.206161137440767E-2</v>
      </c>
      <c r="U1302" s="1">
        <f t="shared" si="478"/>
        <v>0.15831787260358687</v>
      </c>
      <c r="V1302" s="1">
        <f t="shared" si="479"/>
        <v>0.66931787260358688</v>
      </c>
      <c r="W1302" s="1"/>
      <c r="X1302" s="17">
        <f t="shared" si="480"/>
        <v>494.0584151893168</v>
      </c>
      <c r="Y1302" s="18">
        <f t="shared" si="481"/>
        <v>1810.0865209085014</v>
      </c>
      <c r="Z1302" s="2">
        <f t="shared" si="482"/>
        <v>469.35549442985092</v>
      </c>
      <c r="AA1302" s="18">
        <f t="shared" si="483"/>
        <v>1719.5821948630762</v>
      </c>
      <c r="AB1302" s="2">
        <f t="shared" si="484"/>
        <v>-213.05812158750777</v>
      </c>
      <c r="AC1302" s="2">
        <f t="shared" si="485"/>
        <v>171.95821948630763</v>
      </c>
      <c r="AD1302" s="2">
        <f t="shared" si="486"/>
        <v>-1000</v>
      </c>
      <c r="AE1302" s="2">
        <f t="shared" si="487"/>
        <v>1719.5821948630762</v>
      </c>
      <c r="AF1302" s="5">
        <f t="shared" si="488"/>
        <v>-1</v>
      </c>
      <c r="AG1302" s="5">
        <f t="shared" si="489"/>
        <v>1.75</v>
      </c>
      <c r="AH1302" s="3">
        <f t="shared" si="490"/>
        <v>201810</v>
      </c>
      <c r="AI1302" s="21">
        <v>1.47</v>
      </c>
      <c r="AJ1302" s="21">
        <v>2.75</v>
      </c>
      <c r="AK1302" s="21">
        <v>1.6</v>
      </c>
      <c r="AL1302" s="21">
        <v>2.4500000000000002</v>
      </c>
      <c r="AO1302">
        <f t="shared" si="491"/>
        <v>-170</v>
      </c>
      <c r="AP1302">
        <f>IF(E1302&lt;F1302,G1302,H1302)</f>
        <v>18</v>
      </c>
      <c r="AQ1302">
        <f>IF(E1302&lt;F1302,H1302,G1302)</f>
        <v>28</v>
      </c>
    </row>
    <row r="1303" spans="2:43" x14ac:dyDescent="0.25">
      <c r="B1303" s="24">
        <v>43380</v>
      </c>
      <c r="C1303" s="20" t="s">
        <v>31</v>
      </c>
      <c r="D1303" s="20" t="s">
        <v>52</v>
      </c>
      <c r="E1303" s="2">
        <v>-232.55813953488376</v>
      </c>
      <c r="F1303" s="2">
        <v>190</v>
      </c>
      <c r="G1303">
        <v>26</v>
      </c>
      <c r="H1303">
        <v>10</v>
      </c>
      <c r="I1303" s="9"/>
      <c r="J1303" s="2" t="str">
        <f t="shared" si="492"/>
        <v>Los Angeles Chargers</v>
      </c>
      <c r="K1303" s="2" t="str">
        <f t="shared" si="493"/>
        <v>Oakland Raiders</v>
      </c>
      <c r="L1303" s="17">
        <f t="shared" si="494"/>
        <v>-232.55813953488376</v>
      </c>
      <c r="M1303" s="18">
        <f t="shared" si="495"/>
        <v>190</v>
      </c>
      <c r="N1303" s="4">
        <f t="shared" si="473"/>
        <v>1.41</v>
      </c>
      <c r="O1303" s="4">
        <f t="shared" si="474"/>
        <v>3</v>
      </c>
      <c r="P1303" s="4"/>
      <c r="Q1303" s="4"/>
      <c r="R1303" s="1">
        <f t="shared" si="475"/>
        <v>0.70921985815602839</v>
      </c>
      <c r="S1303" s="1">
        <f t="shared" si="476"/>
        <v>0.33333333333333331</v>
      </c>
      <c r="T1303" s="1">
        <f t="shared" si="477"/>
        <v>4.0816326530612401E-2</v>
      </c>
      <c r="U1303" s="1">
        <f t="shared" si="478"/>
        <v>0.18794326241134754</v>
      </c>
      <c r="V1303" s="1">
        <f t="shared" si="479"/>
        <v>0.69894326241134752</v>
      </c>
      <c r="W1303" s="1"/>
      <c r="X1303" s="17">
        <f t="shared" si="480"/>
        <v>430.73129648608347</v>
      </c>
      <c r="Y1303" s="18">
        <f t="shared" si="481"/>
        <v>2057.0269370258952</v>
      </c>
      <c r="Z1303" s="2">
        <f t="shared" si="482"/>
        <v>409.19473166177926</v>
      </c>
      <c r="AA1303" s="18">
        <f t="shared" si="483"/>
        <v>1954.1755901746003</v>
      </c>
      <c r="AB1303" s="2">
        <f t="shared" si="484"/>
        <v>-244.3824229942804</v>
      </c>
      <c r="AC1303" s="2">
        <f t="shared" si="485"/>
        <v>195.41755901746004</v>
      </c>
      <c r="AD1303" s="2">
        <f t="shared" si="486"/>
        <v>409.19473166177926</v>
      </c>
      <c r="AE1303" s="2">
        <f t="shared" si="487"/>
        <v>-1000</v>
      </c>
      <c r="AF1303" s="5">
        <f t="shared" si="488"/>
        <v>0.40999999999999992</v>
      </c>
      <c r="AG1303" s="5">
        <f t="shared" si="489"/>
        <v>-1</v>
      </c>
      <c r="AH1303" s="3">
        <f t="shared" si="490"/>
        <v>201810</v>
      </c>
      <c r="AI1303" s="21">
        <v>1.41</v>
      </c>
      <c r="AJ1303" s="21">
        <v>3</v>
      </c>
      <c r="AK1303" s="21">
        <v>1.43</v>
      </c>
      <c r="AL1303" s="21">
        <v>2.9</v>
      </c>
      <c r="AO1303">
        <f t="shared" si="491"/>
        <v>-300</v>
      </c>
      <c r="AP1303">
        <f>IF(E1303&lt;F1303,G1303,H1303)</f>
        <v>26</v>
      </c>
      <c r="AQ1303">
        <f>IF(E1303&lt;F1303,H1303,G1303)</f>
        <v>10</v>
      </c>
    </row>
    <row r="1304" spans="2:43" x14ac:dyDescent="0.25">
      <c r="B1304" s="24">
        <v>43380</v>
      </c>
      <c r="C1304" s="20" t="s">
        <v>24</v>
      </c>
      <c r="D1304" s="20" t="s">
        <v>41</v>
      </c>
      <c r="E1304" s="2">
        <v>215</v>
      </c>
      <c r="F1304" s="2">
        <v>-263.1578947368422</v>
      </c>
      <c r="G1304">
        <v>13</v>
      </c>
      <c r="H1304">
        <v>12</v>
      </c>
      <c r="I1304" s="9"/>
      <c r="J1304" s="2" t="str">
        <f t="shared" si="492"/>
        <v>Tennessee Titans</v>
      </c>
      <c r="K1304" s="2" t="str">
        <f t="shared" si="493"/>
        <v>Buffalo Bills</v>
      </c>
      <c r="L1304" s="17">
        <f t="shared" si="494"/>
        <v>-263.1578947368422</v>
      </c>
      <c r="M1304" s="18">
        <f t="shared" si="495"/>
        <v>215</v>
      </c>
      <c r="N1304" s="4">
        <f t="shared" si="473"/>
        <v>1.57</v>
      </c>
      <c r="O1304" s="4">
        <f t="shared" si="474"/>
        <v>2.5499999999999998</v>
      </c>
      <c r="P1304" s="4"/>
      <c r="Q1304" s="4"/>
      <c r="R1304" s="1">
        <f t="shared" si="475"/>
        <v>0.63694267515923564</v>
      </c>
      <c r="S1304" s="1">
        <f t="shared" si="476"/>
        <v>0.39215686274509809</v>
      </c>
      <c r="T1304" s="1">
        <f t="shared" si="477"/>
        <v>2.8276699029126329E-2</v>
      </c>
      <c r="U1304" s="1">
        <f t="shared" si="478"/>
        <v>0.12239290620706877</v>
      </c>
      <c r="V1304" s="1">
        <f t="shared" si="479"/>
        <v>0.63339290620706878</v>
      </c>
      <c r="W1304" s="1"/>
      <c r="X1304" s="17">
        <f t="shared" si="480"/>
        <v>578.79886276004493</v>
      </c>
      <c r="Y1304" s="18">
        <f t="shared" si="481"/>
        <v>1558.0808321378222</v>
      </c>
      <c r="Z1304" s="2">
        <f t="shared" si="482"/>
        <v>549.85891962204266</v>
      </c>
      <c r="AA1304" s="18">
        <f t="shared" si="483"/>
        <v>1480.1767905309309</v>
      </c>
      <c r="AB1304" s="2">
        <f t="shared" si="484"/>
        <v>-181.86483192586408</v>
      </c>
      <c r="AC1304" s="2">
        <f t="shared" si="485"/>
        <v>148.0176790530931</v>
      </c>
      <c r="AD1304" s="2">
        <f t="shared" si="486"/>
        <v>-1000</v>
      </c>
      <c r="AE1304" s="2">
        <f t="shared" si="487"/>
        <v>1480.1767905309309</v>
      </c>
      <c r="AF1304" s="5">
        <f t="shared" si="488"/>
        <v>-1</v>
      </c>
      <c r="AG1304" s="5">
        <f t="shared" si="489"/>
        <v>1.5499999999999998</v>
      </c>
      <c r="AH1304" s="3">
        <f t="shared" si="490"/>
        <v>201810</v>
      </c>
      <c r="AI1304" s="21">
        <v>2.5499999999999998</v>
      </c>
      <c r="AJ1304" s="21">
        <v>1.57</v>
      </c>
      <c r="AK1304" s="21">
        <v>3.15</v>
      </c>
      <c r="AL1304" s="21">
        <v>1.38</v>
      </c>
      <c r="AO1304">
        <f t="shared" si="491"/>
        <v>-300</v>
      </c>
      <c r="AP1304">
        <f>IF(E1304&lt;F1304,G1304,H1304)</f>
        <v>12</v>
      </c>
      <c r="AQ1304">
        <f>IF(E1304&lt;F1304,H1304,G1304)</f>
        <v>13</v>
      </c>
    </row>
    <row r="1305" spans="2:43" x14ac:dyDescent="0.25">
      <c r="B1305" s="24">
        <v>43380</v>
      </c>
      <c r="C1305" s="20" t="s">
        <v>44</v>
      </c>
      <c r="D1305" s="20" t="s">
        <v>25</v>
      </c>
      <c r="E1305" s="2">
        <v>-294.11764705882348</v>
      </c>
      <c r="F1305" s="2">
        <v>235</v>
      </c>
      <c r="G1305">
        <v>33</v>
      </c>
      <c r="H1305">
        <v>31</v>
      </c>
      <c r="I1305" s="9"/>
      <c r="J1305" s="2" t="str">
        <f t="shared" si="492"/>
        <v>Carolina Panthers</v>
      </c>
      <c r="K1305" s="2" t="str">
        <f t="shared" si="493"/>
        <v>New York Giants</v>
      </c>
      <c r="L1305" s="17">
        <f t="shared" si="494"/>
        <v>-294.11764705882348</v>
      </c>
      <c r="M1305" s="18">
        <f t="shared" si="495"/>
        <v>235</v>
      </c>
      <c r="N1305" s="4">
        <f t="shared" si="473"/>
        <v>1.35</v>
      </c>
      <c r="O1305" s="4">
        <f t="shared" si="474"/>
        <v>3.3</v>
      </c>
      <c r="P1305" s="4"/>
      <c r="Q1305" s="4"/>
      <c r="R1305" s="1">
        <f t="shared" si="475"/>
        <v>0.7407407407407407</v>
      </c>
      <c r="S1305" s="1">
        <f t="shared" si="476"/>
        <v>0.30303030303030304</v>
      </c>
      <c r="T1305" s="1">
        <f t="shared" si="477"/>
        <v>4.1935483870967794E-2</v>
      </c>
      <c r="U1305" s="1">
        <f t="shared" si="478"/>
        <v>0.21885521885521883</v>
      </c>
      <c r="V1305" s="1">
        <f t="shared" si="479"/>
        <v>0.72985521885521887</v>
      </c>
      <c r="W1305" s="1"/>
      <c r="X1305" s="17">
        <f t="shared" si="480"/>
        <v>370.13475298361828</v>
      </c>
      <c r="Y1305" s="18">
        <f t="shared" si="481"/>
        <v>2363.8563841328437</v>
      </c>
      <c r="Z1305" s="2">
        <f t="shared" si="482"/>
        <v>351.62801533443735</v>
      </c>
      <c r="AA1305" s="18">
        <f t="shared" si="483"/>
        <v>2245.6635649262016</v>
      </c>
      <c r="AB1305" s="2">
        <f t="shared" si="484"/>
        <v>-284.39144675343596</v>
      </c>
      <c r="AC1305" s="2">
        <f t="shared" si="485"/>
        <v>224.56635649262017</v>
      </c>
      <c r="AD1305" s="2">
        <f t="shared" si="486"/>
        <v>351.62801533443735</v>
      </c>
      <c r="AE1305" s="2">
        <f t="shared" si="487"/>
        <v>-1000</v>
      </c>
      <c r="AF1305" s="5">
        <f t="shared" si="488"/>
        <v>0.35000000000000009</v>
      </c>
      <c r="AG1305" s="5">
        <f t="shared" si="489"/>
        <v>-1</v>
      </c>
      <c r="AH1305" s="3">
        <f t="shared" si="490"/>
        <v>201810</v>
      </c>
      <c r="AI1305" s="21">
        <v>1.35</v>
      </c>
      <c r="AJ1305" s="21">
        <v>3.3</v>
      </c>
      <c r="AK1305" s="21">
        <v>1.34</v>
      </c>
      <c r="AL1305" s="21">
        <v>3.35</v>
      </c>
      <c r="AO1305">
        <f t="shared" si="491"/>
        <v>-300</v>
      </c>
      <c r="AP1305">
        <f>IF(E1305&lt;F1305,G1305,H1305)</f>
        <v>33</v>
      </c>
      <c r="AQ1305">
        <f>IF(E1305&lt;F1305,H1305,G1305)</f>
        <v>31</v>
      </c>
    </row>
    <row r="1306" spans="2:43" x14ac:dyDescent="0.25">
      <c r="B1306" s="24">
        <v>43380</v>
      </c>
      <c r="C1306" s="20" t="s">
        <v>21</v>
      </c>
      <c r="D1306" s="20" t="s">
        <v>30</v>
      </c>
      <c r="E1306" s="2">
        <v>-270.2702702702702</v>
      </c>
      <c r="F1306" s="2">
        <v>220.00000000000003</v>
      </c>
      <c r="G1306">
        <v>27</v>
      </c>
      <c r="H1306">
        <v>17</v>
      </c>
      <c r="I1306" s="9"/>
      <c r="J1306" s="2" t="str">
        <f t="shared" si="492"/>
        <v>Cincinnati Bengals</v>
      </c>
      <c r="K1306" s="2" t="str">
        <f t="shared" si="493"/>
        <v>Miami Dolphins</v>
      </c>
      <c r="L1306" s="17">
        <f t="shared" si="494"/>
        <v>-270.2702702702702</v>
      </c>
      <c r="M1306" s="18">
        <f t="shared" si="495"/>
        <v>220.00000000000003</v>
      </c>
      <c r="N1306" s="4">
        <f t="shared" si="473"/>
        <v>1.41</v>
      </c>
      <c r="O1306" s="4">
        <f t="shared" si="474"/>
        <v>3</v>
      </c>
      <c r="P1306" s="4"/>
      <c r="Q1306" s="4"/>
      <c r="R1306" s="1">
        <f t="shared" si="475"/>
        <v>0.70921985815602839</v>
      </c>
      <c r="S1306" s="1">
        <f t="shared" si="476"/>
        <v>0.33333333333333331</v>
      </c>
      <c r="T1306" s="1">
        <f t="shared" si="477"/>
        <v>4.0816326530612401E-2</v>
      </c>
      <c r="U1306" s="1">
        <f t="shared" si="478"/>
        <v>0.18794326241134754</v>
      </c>
      <c r="V1306" s="1">
        <f t="shared" si="479"/>
        <v>0.69894326241134752</v>
      </c>
      <c r="W1306" s="1"/>
      <c r="X1306" s="17">
        <f t="shared" si="480"/>
        <v>430.73129648608347</v>
      </c>
      <c r="Y1306" s="18">
        <f t="shared" si="481"/>
        <v>2057.0269370258952</v>
      </c>
      <c r="Z1306" s="2">
        <f t="shared" si="482"/>
        <v>409.19473166177926</v>
      </c>
      <c r="AA1306" s="18">
        <f t="shared" si="483"/>
        <v>1954.1755901746003</v>
      </c>
      <c r="AB1306" s="2">
        <f t="shared" si="484"/>
        <v>-244.3824229942804</v>
      </c>
      <c r="AC1306" s="2">
        <f t="shared" si="485"/>
        <v>195.41755901746004</v>
      </c>
      <c r="AD1306" s="2">
        <f t="shared" si="486"/>
        <v>409.19473166177926</v>
      </c>
      <c r="AE1306" s="2">
        <f t="shared" si="487"/>
        <v>-1000</v>
      </c>
      <c r="AF1306" s="5">
        <f t="shared" si="488"/>
        <v>0.40999999999999992</v>
      </c>
      <c r="AG1306" s="5">
        <f t="shared" si="489"/>
        <v>-1</v>
      </c>
      <c r="AH1306" s="3">
        <f t="shared" si="490"/>
        <v>201810</v>
      </c>
      <c r="AI1306" s="21">
        <v>1.41</v>
      </c>
      <c r="AJ1306" s="21">
        <v>3</v>
      </c>
      <c r="AK1306" s="21">
        <v>1.37</v>
      </c>
      <c r="AL1306" s="21">
        <v>3.2</v>
      </c>
      <c r="AO1306">
        <f t="shared" si="491"/>
        <v>-300</v>
      </c>
      <c r="AP1306">
        <f>IF(E1306&lt;F1306,G1306,H1306)</f>
        <v>27</v>
      </c>
      <c r="AQ1306">
        <f>IF(E1306&lt;F1306,H1306,G1306)</f>
        <v>17</v>
      </c>
    </row>
    <row r="1307" spans="2:43" x14ac:dyDescent="0.25">
      <c r="B1307" s="24">
        <v>43380</v>
      </c>
      <c r="C1307" s="20" t="s">
        <v>46</v>
      </c>
      <c r="D1307" s="20" t="s">
        <v>28</v>
      </c>
      <c r="E1307" s="2">
        <v>160</v>
      </c>
      <c r="F1307" s="2">
        <v>-181.81818181818181</v>
      </c>
      <c r="G1307">
        <v>12</v>
      </c>
      <c r="H1307">
        <v>9</v>
      </c>
      <c r="I1307" s="9"/>
      <c r="J1307" s="2" t="str">
        <f t="shared" si="492"/>
        <v>Baltimore Ravens</v>
      </c>
      <c r="K1307" s="2" t="str">
        <f t="shared" si="493"/>
        <v>Cleveland Browns</v>
      </c>
      <c r="L1307" s="17">
        <f t="shared" si="494"/>
        <v>-181.81818181818181</v>
      </c>
      <c r="M1307" s="18">
        <f t="shared" si="495"/>
        <v>160</v>
      </c>
      <c r="N1307" s="4">
        <f t="shared" si="473"/>
        <v>1.68</v>
      </c>
      <c r="O1307" s="4">
        <f t="shared" si="474"/>
        <v>2.25</v>
      </c>
      <c r="P1307" s="4"/>
      <c r="Q1307" s="4"/>
      <c r="R1307" s="1">
        <f t="shared" si="475"/>
        <v>0.59523809523809523</v>
      </c>
      <c r="S1307" s="1">
        <f t="shared" si="476"/>
        <v>0.44444444444444442</v>
      </c>
      <c r="T1307" s="1">
        <f t="shared" si="477"/>
        <v>3.8167938931297662E-2</v>
      </c>
      <c r="U1307" s="1">
        <f t="shared" si="478"/>
        <v>7.5396825396825407E-2</v>
      </c>
      <c r="V1307" s="1">
        <f t="shared" si="479"/>
        <v>0.58639682539682547</v>
      </c>
      <c r="W1307" s="1"/>
      <c r="X1307" s="17">
        <f t="shared" si="480"/>
        <v>705.32983244457648</v>
      </c>
      <c r="Y1307" s="18">
        <f t="shared" si="481"/>
        <v>1287.7472223008879</v>
      </c>
      <c r="Z1307" s="2">
        <f t="shared" si="482"/>
        <v>670.06334082234764</v>
      </c>
      <c r="AA1307" s="18">
        <f t="shared" si="483"/>
        <v>1223.3598611858433</v>
      </c>
      <c r="AB1307" s="2">
        <f t="shared" si="484"/>
        <v>-149.23962244714528</v>
      </c>
      <c r="AC1307" s="2">
        <f t="shared" si="485"/>
        <v>122.33598611858433</v>
      </c>
      <c r="AD1307" s="2">
        <f t="shared" si="486"/>
        <v>-1000</v>
      </c>
      <c r="AE1307" s="2">
        <f t="shared" si="487"/>
        <v>1223.3598611858433</v>
      </c>
      <c r="AF1307" s="5">
        <f t="shared" si="488"/>
        <v>-1</v>
      </c>
      <c r="AG1307" s="5">
        <f t="shared" si="489"/>
        <v>1.25</v>
      </c>
      <c r="AH1307" s="3">
        <f t="shared" si="490"/>
        <v>201810</v>
      </c>
      <c r="AI1307" s="21">
        <v>2.25</v>
      </c>
      <c r="AJ1307" s="21">
        <v>1.68</v>
      </c>
      <c r="AK1307" s="21">
        <v>2.6</v>
      </c>
      <c r="AL1307" s="21">
        <v>1.55</v>
      </c>
      <c r="AO1307">
        <f t="shared" si="491"/>
        <v>-190</v>
      </c>
      <c r="AP1307">
        <f>IF(E1307&lt;F1307,G1307,H1307)</f>
        <v>9</v>
      </c>
      <c r="AQ1307">
        <f>IF(E1307&lt;F1307,H1307,G1307)</f>
        <v>12</v>
      </c>
    </row>
    <row r="1308" spans="2:43" x14ac:dyDescent="0.25">
      <c r="B1308" s="24">
        <v>43380</v>
      </c>
      <c r="C1308" s="20" t="s">
        <v>34</v>
      </c>
      <c r="D1308" s="20" t="s">
        <v>33</v>
      </c>
      <c r="E1308" s="2">
        <v>-120.48192771084337</v>
      </c>
      <c r="F1308" s="2">
        <v>100</v>
      </c>
      <c r="G1308">
        <v>31</v>
      </c>
      <c r="H1308">
        <v>23</v>
      </c>
      <c r="I1308" s="9"/>
      <c r="J1308" s="2" t="str">
        <f t="shared" si="492"/>
        <v>Detroit Lions</v>
      </c>
      <c r="K1308" s="2" t="str">
        <f t="shared" si="493"/>
        <v>Green Bay Packers</v>
      </c>
      <c r="L1308" s="17">
        <f t="shared" si="494"/>
        <v>-120.48192771084337</v>
      </c>
      <c r="M1308" s="18">
        <f t="shared" si="495"/>
        <v>100</v>
      </c>
      <c r="N1308" s="4">
        <f t="shared" si="473"/>
        <v>2.0499999999999998</v>
      </c>
      <c r="O1308" s="4">
        <f t="shared" si="474"/>
        <v>1.8</v>
      </c>
      <c r="P1308" s="4"/>
      <c r="Q1308" s="4"/>
      <c r="R1308" s="1">
        <f t="shared" si="475"/>
        <v>0.48780487804878053</v>
      </c>
      <c r="S1308" s="1">
        <f t="shared" si="476"/>
        <v>0.55555555555555558</v>
      </c>
      <c r="T1308" s="1">
        <f t="shared" si="477"/>
        <v>4.1558441558441461E-2</v>
      </c>
      <c r="U1308" s="1">
        <f t="shared" si="478"/>
        <v>3.3875338753387524E-2</v>
      </c>
      <c r="V1308" s="1">
        <f t="shared" si="479"/>
        <v>0.47712466124661246</v>
      </c>
      <c r="W1308" s="1"/>
      <c r="X1308" s="17">
        <f t="shared" si="480"/>
        <v>1095.8883101687502</v>
      </c>
      <c r="Y1308" s="18">
        <f t="shared" si="481"/>
        <v>831.50998882799388</v>
      </c>
      <c r="Z1308" s="2">
        <f t="shared" si="482"/>
        <v>1041.0938946603126</v>
      </c>
      <c r="AA1308" s="18">
        <f t="shared" si="483"/>
        <v>789.93448938659412</v>
      </c>
      <c r="AB1308" s="2">
        <f t="shared" si="484"/>
        <v>104.10938946603126</v>
      </c>
      <c r="AC1308" s="2">
        <f t="shared" si="485"/>
        <v>-126.59277616508776</v>
      </c>
      <c r="AD1308" s="2">
        <f t="shared" si="486"/>
        <v>1041.0938946603126</v>
      </c>
      <c r="AE1308" s="2">
        <f t="shared" si="487"/>
        <v>-1000</v>
      </c>
      <c r="AF1308" s="5">
        <f t="shared" si="488"/>
        <v>1.0499999999999998</v>
      </c>
      <c r="AG1308" s="5">
        <f t="shared" si="489"/>
        <v>-1</v>
      </c>
      <c r="AH1308" s="3">
        <f t="shared" si="490"/>
        <v>201810</v>
      </c>
      <c r="AI1308" s="21">
        <v>2.0499999999999998</v>
      </c>
      <c r="AJ1308" s="21">
        <v>1.8</v>
      </c>
      <c r="AK1308" s="21">
        <v>1.83</v>
      </c>
      <c r="AL1308" s="21">
        <v>2</v>
      </c>
      <c r="AO1308">
        <f t="shared" si="491"/>
        <v>-130</v>
      </c>
      <c r="AP1308">
        <f>IF(E1308&lt;F1308,G1308,H1308)</f>
        <v>31</v>
      </c>
      <c r="AQ1308">
        <f>IF(E1308&lt;F1308,H1308,G1308)</f>
        <v>23</v>
      </c>
    </row>
    <row r="1309" spans="2:43" x14ac:dyDescent="0.25">
      <c r="B1309" s="24">
        <v>43380</v>
      </c>
      <c r="C1309" s="20" t="s">
        <v>20</v>
      </c>
      <c r="D1309" s="20" t="s">
        <v>26</v>
      </c>
      <c r="E1309" s="2">
        <v>-156.25000000000003</v>
      </c>
      <c r="F1309" s="2">
        <v>135</v>
      </c>
      <c r="G1309">
        <v>30</v>
      </c>
      <c r="H1309">
        <v>14</v>
      </c>
      <c r="I1309" s="9"/>
      <c r="J1309" s="2" t="str">
        <f t="shared" si="492"/>
        <v>Kansas City Chiefs</v>
      </c>
      <c r="K1309" s="2" t="str">
        <f t="shared" si="493"/>
        <v>Jacksonville Jaguars</v>
      </c>
      <c r="L1309" s="17">
        <f t="shared" si="494"/>
        <v>-156.25000000000003</v>
      </c>
      <c r="M1309" s="18">
        <f t="shared" si="495"/>
        <v>135</v>
      </c>
      <c r="N1309" s="4">
        <f t="shared" si="473"/>
        <v>1.57</v>
      </c>
      <c r="O1309" s="4">
        <f t="shared" si="474"/>
        <v>2.5499999999999998</v>
      </c>
      <c r="P1309" s="4"/>
      <c r="Q1309" s="4"/>
      <c r="R1309" s="1">
        <f t="shared" si="475"/>
        <v>0.63694267515923564</v>
      </c>
      <c r="S1309" s="1">
        <f t="shared" si="476"/>
        <v>0.39215686274509809</v>
      </c>
      <c r="T1309" s="1">
        <f t="shared" si="477"/>
        <v>2.8276699029126329E-2</v>
      </c>
      <c r="U1309" s="1">
        <f t="shared" si="478"/>
        <v>0.12239290620706877</v>
      </c>
      <c r="V1309" s="1">
        <f t="shared" si="479"/>
        <v>0.63339290620706878</v>
      </c>
      <c r="W1309" s="1"/>
      <c r="X1309" s="17">
        <f t="shared" si="480"/>
        <v>578.79886276004493</v>
      </c>
      <c r="Y1309" s="18">
        <f t="shared" si="481"/>
        <v>1558.0808321378222</v>
      </c>
      <c r="Z1309" s="2">
        <f t="shared" si="482"/>
        <v>549.85891962204266</v>
      </c>
      <c r="AA1309" s="18">
        <f t="shared" si="483"/>
        <v>1480.1767905309309</v>
      </c>
      <c r="AB1309" s="2">
        <f t="shared" si="484"/>
        <v>-181.86483192586408</v>
      </c>
      <c r="AC1309" s="2">
        <f t="shared" si="485"/>
        <v>148.0176790530931</v>
      </c>
      <c r="AD1309" s="2">
        <f t="shared" si="486"/>
        <v>549.85891962204266</v>
      </c>
      <c r="AE1309" s="2">
        <f t="shared" si="487"/>
        <v>-1000</v>
      </c>
      <c r="AF1309" s="5">
        <f t="shared" si="488"/>
        <v>0.57000000000000006</v>
      </c>
      <c r="AG1309" s="5">
        <f t="shared" si="489"/>
        <v>-1</v>
      </c>
      <c r="AH1309" s="3">
        <f t="shared" si="490"/>
        <v>201810</v>
      </c>
      <c r="AI1309" s="21">
        <v>1.57</v>
      </c>
      <c r="AJ1309" s="21">
        <v>2.5499999999999998</v>
      </c>
      <c r="AK1309" s="21">
        <v>1.64</v>
      </c>
      <c r="AL1309" s="21">
        <v>2.35</v>
      </c>
      <c r="AO1309">
        <f t="shared" si="491"/>
        <v>-160</v>
      </c>
      <c r="AP1309">
        <f>IF(E1309&lt;F1309,G1309,H1309)</f>
        <v>30</v>
      </c>
      <c r="AQ1309">
        <f>IF(E1309&lt;F1309,H1309,G1309)</f>
        <v>14</v>
      </c>
    </row>
    <row r="1310" spans="2:43" x14ac:dyDescent="0.25">
      <c r="B1310" s="24">
        <v>43380</v>
      </c>
      <c r="C1310" s="20" t="s">
        <v>42</v>
      </c>
      <c r="D1310" s="20" t="s">
        <v>38</v>
      </c>
      <c r="E1310" s="2">
        <v>100</v>
      </c>
      <c r="F1310" s="2">
        <v>-120.48192771084337</v>
      </c>
      <c r="G1310">
        <v>34</v>
      </c>
      <c r="H1310">
        <v>16</v>
      </c>
      <c r="I1310" s="9"/>
      <c r="J1310" s="2" t="str">
        <f t="shared" si="492"/>
        <v>Denver Broncos</v>
      </c>
      <c r="K1310" s="2" t="str">
        <f t="shared" si="493"/>
        <v>New York Jets</v>
      </c>
      <c r="L1310" s="17">
        <f t="shared" si="494"/>
        <v>-120.48192771084337</v>
      </c>
      <c r="M1310" s="18">
        <f t="shared" si="495"/>
        <v>100</v>
      </c>
      <c r="N1310" s="4">
        <f t="shared" si="473"/>
        <v>2.15</v>
      </c>
      <c r="O1310" s="4">
        <f t="shared" si="474"/>
        <v>1.74</v>
      </c>
      <c r="P1310" s="4"/>
      <c r="Q1310" s="4"/>
      <c r="R1310" s="1">
        <f t="shared" si="475"/>
        <v>0.46511627906976744</v>
      </c>
      <c r="S1310" s="1">
        <f t="shared" si="476"/>
        <v>0.57471264367816088</v>
      </c>
      <c r="T1310" s="1">
        <f t="shared" si="477"/>
        <v>3.8303341902313659E-2</v>
      </c>
      <c r="U1310" s="1">
        <f t="shared" si="478"/>
        <v>5.4798182304196724E-2</v>
      </c>
      <c r="V1310" s="1">
        <f t="shared" si="479"/>
        <v>0.45620181769580326</v>
      </c>
      <c r="W1310" s="1"/>
      <c r="X1310" s="17">
        <f t="shared" si="480"/>
        <v>1192.0123094879971</v>
      </c>
      <c r="Y1310" s="18">
        <f t="shared" si="481"/>
        <v>763.39939290006168</v>
      </c>
      <c r="Z1310" s="2">
        <f t="shared" si="482"/>
        <v>1132.4116940135971</v>
      </c>
      <c r="AA1310" s="18">
        <f t="shared" si="483"/>
        <v>725.22942325505858</v>
      </c>
      <c r="AB1310" s="2">
        <f t="shared" si="484"/>
        <v>113.24116940135971</v>
      </c>
      <c r="AC1310" s="2">
        <f t="shared" si="485"/>
        <v>-137.88740058445015</v>
      </c>
      <c r="AD1310" s="2">
        <f t="shared" si="486"/>
        <v>-1000</v>
      </c>
      <c r="AE1310" s="2">
        <f t="shared" si="487"/>
        <v>725.22942325505858</v>
      </c>
      <c r="AF1310" s="5">
        <f t="shared" si="488"/>
        <v>-1</v>
      </c>
      <c r="AG1310" s="5">
        <f t="shared" si="489"/>
        <v>0.74</v>
      </c>
      <c r="AH1310" s="3">
        <f t="shared" si="490"/>
        <v>201810</v>
      </c>
      <c r="AI1310" s="21">
        <v>1.74</v>
      </c>
      <c r="AJ1310" s="21">
        <v>2.15</v>
      </c>
      <c r="AK1310" s="21">
        <v>2</v>
      </c>
      <c r="AL1310" s="21">
        <v>1.83</v>
      </c>
      <c r="AO1310">
        <f t="shared" si="491"/>
        <v>-130</v>
      </c>
      <c r="AP1310">
        <f>IF(E1310&lt;F1310,G1310,H1310)</f>
        <v>16</v>
      </c>
      <c r="AQ1310">
        <f>IF(E1310&lt;F1310,H1310,G1310)</f>
        <v>34</v>
      </c>
    </row>
    <row r="1311" spans="2:43" x14ac:dyDescent="0.25">
      <c r="B1311" s="24">
        <v>43380</v>
      </c>
      <c r="C1311" s="20" t="s">
        <v>45</v>
      </c>
      <c r="D1311" s="20" t="s">
        <v>35</v>
      </c>
      <c r="E1311" s="2">
        <v>-181.81818181818181</v>
      </c>
      <c r="F1311" s="2">
        <v>160</v>
      </c>
      <c r="G1311">
        <v>41</v>
      </c>
      <c r="H1311">
        <v>17</v>
      </c>
      <c r="I1311" s="9"/>
      <c r="J1311" s="2" t="str">
        <f t="shared" si="492"/>
        <v>Pittsburgh Steelers</v>
      </c>
      <c r="K1311" s="2" t="str">
        <f t="shared" si="493"/>
        <v>Atlanta Falcons</v>
      </c>
      <c r="L1311" s="17">
        <f t="shared" si="494"/>
        <v>-181.81818181818181</v>
      </c>
      <c r="M1311" s="18">
        <f t="shared" si="495"/>
        <v>160</v>
      </c>
      <c r="N1311" s="4">
        <f t="shared" si="473"/>
        <v>1.54</v>
      </c>
      <c r="O1311" s="4">
        <f t="shared" si="474"/>
        <v>2.65</v>
      </c>
      <c r="P1311" s="4"/>
      <c r="Q1311" s="4"/>
      <c r="R1311" s="1">
        <f t="shared" si="475"/>
        <v>0.64935064935064934</v>
      </c>
      <c r="S1311" s="1">
        <f t="shared" si="476"/>
        <v>0.37735849056603776</v>
      </c>
      <c r="T1311" s="1">
        <f t="shared" si="477"/>
        <v>2.6014319809069208E-2</v>
      </c>
      <c r="U1311" s="1">
        <f t="shared" si="478"/>
        <v>0.13599607939230579</v>
      </c>
      <c r="V1311" s="1">
        <f t="shared" si="479"/>
        <v>0.64699607939230575</v>
      </c>
      <c r="W1311" s="1"/>
      <c r="X1311" s="17">
        <f t="shared" si="480"/>
        <v>545.60441995143913</v>
      </c>
      <c r="Y1311" s="18">
        <f t="shared" si="481"/>
        <v>1648.1806912014345</v>
      </c>
      <c r="Z1311" s="2">
        <f t="shared" si="482"/>
        <v>518.32419895386715</v>
      </c>
      <c r="AA1311" s="18">
        <f t="shared" si="483"/>
        <v>1565.7716566413626</v>
      </c>
      <c r="AB1311" s="2">
        <f t="shared" si="484"/>
        <v>-192.92944493394256</v>
      </c>
      <c r="AC1311" s="2">
        <f t="shared" si="485"/>
        <v>156.57716566413626</v>
      </c>
      <c r="AD1311" s="2">
        <f t="shared" si="486"/>
        <v>518.32419895386715</v>
      </c>
      <c r="AE1311" s="2">
        <f t="shared" si="487"/>
        <v>-1000</v>
      </c>
      <c r="AF1311" s="5">
        <f t="shared" si="488"/>
        <v>0.54</v>
      </c>
      <c r="AG1311" s="5">
        <f t="shared" si="489"/>
        <v>-1</v>
      </c>
      <c r="AH1311" s="3">
        <f t="shared" si="490"/>
        <v>201810</v>
      </c>
      <c r="AI1311" s="21">
        <v>1.54</v>
      </c>
      <c r="AJ1311" s="21">
        <v>2.65</v>
      </c>
      <c r="AK1311" s="21">
        <v>1.55</v>
      </c>
      <c r="AL1311" s="21">
        <v>2.6</v>
      </c>
      <c r="AO1311">
        <f t="shared" si="491"/>
        <v>-190</v>
      </c>
      <c r="AP1311">
        <f>IF(E1311&lt;F1311,G1311,H1311)</f>
        <v>41</v>
      </c>
      <c r="AQ1311">
        <f>IF(E1311&lt;F1311,H1311,G1311)</f>
        <v>17</v>
      </c>
    </row>
    <row r="1312" spans="2:43" x14ac:dyDescent="0.25">
      <c r="B1312" s="24">
        <v>43377</v>
      </c>
      <c r="C1312" s="20" t="s">
        <v>36</v>
      </c>
      <c r="D1312" s="20" t="s">
        <v>39</v>
      </c>
      <c r="E1312" s="2">
        <v>-714.28571428571479</v>
      </c>
      <c r="F1312" s="2">
        <v>500</v>
      </c>
      <c r="G1312">
        <v>38</v>
      </c>
      <c r="H1312">
        <v>24</v>
      </c>
      <c r="I1312" s="9"/>
      <c r="J1312" s="2" t="str">
        <f t="shared" si="492"/>
        <v>New England Patriots</v>
      </c>
      <c r="K1312" s="2" t="str">
        <f t="shared" si="493"/>
        <v>Indianapolis Colts</v>
      </c>
      <c r="L1312" s="17">
        <f t="shared" si="494"/>
        <v>-714.28571428571479</v>
      </c>
      <c r="M1312" s="18">
        <f t="shared" si="495"/>
        <v>500</v>
      </c>
      <c r="N1312" s="4">
        <f t="shared" si="473"/>
        <v>1.2</v>
      </c>
      <c r="O1312" s="4">
        <f t="shared" si="474"/>
        <v>4.75</v>
      </c>
      <c r="P1312" s="4"/>
      <c r="Q1312" s="4"/>
      <c r="R1312" s="1">
        <f t="shared" si="475"/>
        <v>0.83333333333333337</v>
      </c>
      <c r="S1312" s="1">
        <f t="shared" si="476"/>
        <v>0.21052631578947367</v>
      </c>
      <c r="T1312" s="1">
        <f t="shared" si="477"/>
        <v>4.2016806722689037E-2</v>
      </c>
      <c r="U1312" s="1">
        <f t="shared" si="478"/>
        <v>0.31140350877192985</v>
      </c>
      <c r="V1312" s="1">
        <f t="shared" si="479"/>
        <v>0.82240350877192991</v>
      </c>
      <c r="W1312" s="1"/>
      <c r="X1312" s="17">
        <f t="shared" si="480"/>
        <v>215.94811954689931</v>
      </c>
      <c r="Y1312" s="18">
        <f t="shared" si="481"/>
        <v>3787.1793685900598</v>
      </c>
      <c r="Z1312" s="2">
        <f t="shared" si="482"/>
        <v>205.15071356955434</v>
      </c>
      <c r="AA1312" s="18">
        <f t="shared" si="483"/>
        <v>3597.8204001605568</v>
      </c>
      <c r="AB1312" s="2">
        <f t="shared" si="484"/>
        <v>-487.44651315139578</v>
      </c>
      <c r="AC1312" s="2">
        <f t="shared" si="485"/>
        <v>359.7820400160557</v>
      </c>
      <c r="AD1312" s="2">
        <f t="shared" si="486"/>
        <v>205.15071356955434</v>
      </c>
      <c r="AE1312" s="2">
        <f t="shared" si="487"/>
        <v>-1000</v>
      </c>
      <c r="AF1312" s="5">
        <f t="shared" si="488"/>
        <v>0.19999999999999996</v>
      </c>
      <c r="AG1312" s="5">
        <f t="shared" si="489"/>
        <v>-1</v>
      </c>
      <c r="AH1312" s="3">
        <f t="shared" si="490"/>
        <v>201810</v>
      </c>
      <c r="AI1312" s="21">
        <v>1.2</v>
      </c>
      <c r="AJ1312" s="21">
        <v>4.75</v>
      </c>
      <c r="AK1312" s="21">
        <v>1.1399999999999999</v>
      </c>
      <c r="AL1312" s="21">
        <v>6</v>
      </c>
      <c r="AO1312">
        <f t="shared" si="491"/>
        <v>-800</v>
      </c>
      <c r="AP1312">
        <f>IF(E1312&lt;F1312,G1312,H1312)</f>
        <v>38</v>
      </c>
      <c r="AQ1312">
        <f>IF(E1312&lt;F1312,H1312,G1312)</f>
        <v>24</v>
      </c>
    </row>
    <row r="1313" spans="2:43" x14ac:dyDescent="0.25">
      <c r="B1313" s="24">
        <v>43374</v>
      </c>
      <c r="C1313" s="20" t="s">
        <v>38</v>
      </c>
      <c r="D1313" s="20" t="s">
        <v>20</v>
      </c>
      <c r="E1313" s="2">
        <v>185</v>
      </c>
      <c r="F1313" s="2">
        <v>-227.27272727272731</v>
      </c>
      <c r="G1313">
        <v>23</v>
      </c>
      <c r="H1313">
        <v>27</v>
      </c>
      <c r="I1313" s="9"/>
      <c r="J1313" s="2" t="str">
        <f t="shared" si="492"/>
        <v>Kansas City Chiefs</v>
      </c>
      <c r="K1313" s="2" t="str">
        <f t="shared" si="493"/>
        <v>Denver Broncos</v>
      </c>
      <c r="L1313" s="17">
        <f t="shared" si="494"/>
        <v>-227.27272727272731</v>
      </c>
      <c r="M1313" s="18">
        <f t="shared" si="495"/>
        <v>185</v>
      </c>
      <c r="N1313" s="4">
        <f t="shared" si="473"/>
        <v>1.55</v>
      </c>
      <c r="O1313" s="4">
        <f t="shared" si="474"/>
        <v>2.6</v>
      </c>
      <c r="P1313" s="4"/>
      <c r="Q1313" s="4"/>
      <c r="R1313" s="1">
        <f t="shared" si="475"/>
        <v>0.64516129032258063</v>
      </c>
      <c r="S1313" s="1">
        <f t="shared" si="476"/>
        <v>0.38461538461538458</v>
      </c>
      <c r="T1313" s="1">
        <f t="shared" si="477"/>
        <v>2.8915662650602414E-2</v>
      </c>
      <c r="U1313" s="1">
        <f t="shared" si="478"/>
        <v>0.13027295285359802</v>
      </c>
      <c r="V1313" s="1">
        <f t="shared" si="479"/>
        <v>0.64127295285359809</v>
      </c>
      <c r="W1313" s="1"/>
      <c r="X1313" s="17">
        <f t="shared" si="480"/>
        <v>559.39837404665798</v>
      </c>
      <c r="Y1313" s="18">
        <f t="shared" si="481"/>
        <v>1609.5378726032154</v>
      </c>
      <c r="Z1313" s="2">
        <f t="shared" si="482"/>
        <v>531.42845534432502</v>
      </c>
      <c r="AA1313" s="18">
        <f t="shared" si="483"/>
        <v>1529.0609789730545</v>
      </c>
      <c r="AB1313" s="2">
        <f t="shared" si="484"/>
        <v>-188.17208411470486</v>
      </c>
      <c r="AC1313" s="2">
        <f t="shared" si="485"/>
        <v>152.90609789730544</v>
      </c>
      <c r="AD1313" s="2">
        <f t="shared" si="486"/>
        <v>531.42845534432502</v>
      </c>
      <c r="AE1313" s="2">
        <f t="shared" si="487"/>
        <v>-1000</v>
      </c>
      <c r="AF1313" s="5">
        <f t="shared" si="488"/>
        <v>0.55000000000000004</v>
      </c>
      <c r="AG1313" s="5">
        <f t="shared" si="489"/>
        <v>-1</v>
      </c>
      <c r="AH1313" s="3">
        <f t="shared" si="490"/>
        <v>201810</v>
      </c>
      <c r="AI1313" s="21">
        <v>2.6</v>
      </c>
      <c r="AJ1313" s="21">
        <v>1.55</v>
      </c>
      <c r="AK1313" s="21">
        <v>2.85</v>
      </c>
      <c r="AL1313" s="21">
        <v>1.44</v>
      </c>
      <c r="AO1313">
        <f t="shared" si="491"/>
        <v>-300</v>
      </c>
      <c r="AP1313">
        <f>IF(E1313&lt;F1313,G1313,H1313)</f>
        <v>27</v>
      </c>
      <c r="AQ1313">
        <f>IF(E1313&lt;F1313,H1313,G1313)</f>
        <v>23</v>
      </c>
    </row>
    <row r="1314" spans="2:43" x14ac:dyDescent="0.25">
      <c r="B1314" s="24">
        <v>43373</v>
      </c>
      <c r="C1314" s="20" t="s">
        <v>45</v>
      </c>
      <c r="D1314" s="20" t="s">
        <v>28</v>
      </c>
      <c r="E1314" s="2">
        <v>-161.29032258064512</v>
      </c>
      <c r="F1314" s="2">
        <v>140</v>
      </c>
      <c r="G1314">
        <v>14</v>
      </c>
      <c r="H1314">
        <v>26</v>
      </c>
      <c r="I1314" s="9"/>
      <c r="J1314" s="2" t="str">
        <f t="shared" si="492"/>
        <v>Pittsburgh Steelers</v>
      </c>
      <c r="K1314" s="2" t="str">
        <f t="shared" si="493"/>
        <v>Baltimore Ravens</v>
      </c>
      <c r="L1314" s="17">
        <f t="shared" si="494"/>
        <v>-161.29032258064512</v>
      </c>
      <c r="M1314" s="18">
        <f t="shared" si="495"/>
        <v>140</v>
      </c>
      <c r="N1314" s="4">
        <f t="shared" si="473"/>
        <v>1.6</v>
      </c>
      <c r="O1314" s="4">
        <f t="shared" si="474"/>
        <v>2.4500000000000002</v>
      </c>
      <c r="P1314" s="4"/>
      <c r="Q1314" s="4"/>
      <c r="R1314" s="1">
        <f t="shared" si="475"/>
        <v>0.625</v>
      </c>
      <c r="S1314" s="1">
        <f t="shared" si="476"/>
        <v>0.4081632653061224</v>
      </c>
      <c r="T1314" s="1">
        <f t="shared" si="477"/>
        <v>3.2098765432098886E-2</v>
      </c>
      <c r="U1314" s="1">
        <f t="shared" si="478"/>
        <v>0.1084183673469388</v>
      </c>
      <c r="V1314" s="1">
        <f t="shared" si="479"/>
        <v>0.61941836734693878</v>
      </c>
      <c r="W1314" s="1"/>
      <c r="X1314" s="17">
        <f t="shared" si="480"/>
        <v>614.4177388267467</v>
      </c>
      <c r="Y1314" s="18">
        <f t="shared" si="481"/>
        <v>1471.4893831628281</v>
      </c>
      <c r="Z1314" s="2">
        <f t="shared" si="482"/>
        <v>583.69685188540939</v>
      </c>
      <c r="AA1314" s="18">
        <f t="shared" si="483"/>
        <v>1397.9149140046866</v>
      </c>
      <c r="AB1314" s="2">
        <f t="shared" si="484"/>
        <v>-171.32180801898838</v>
      </c>
      <c r="AC1314" s="2">
        <f t="shared" si="485"/>
        <v>139.79149140046866</v>
      </c>
      <c r="AD1314" s="2">
        <f t="shared" si="486"/>
        <v>-1000</v>
      </c>
      <c r="AE1314" s="2">
        <f t="shared" si="487"/>
        <v>1397.9149140046866</v>
      </c>
      <c r="AF1314" s="5">
        <f t="shared" si="488"/>
        <v>-1</v>
      </c>
      <c r="AG1314" s="5">
        <f t="shared" si="489"/>
        <v>1.4500000000000002</v>
      </c>
      <c r="AH1314" s="3">
        <f t="shared" si="490"/>
        <v>201809</v>
      </c>
      <c r="AI1314" s="21">
        <v>1.6</v>
      </c>
      <c r="AJ1314" s="21">
        <v>2.4500000000000002</v>
      </c>
      <c r="AK1314" s="21">
        <v>1.62</v>
      </c>
      <c r="AL1314" s="21">
        <v>2.4</v>
      </c>
      <c r="AO1314">
        <f t="shared" si="491"/>
        <v>-170</v>
      </c>
      <c r="AP1314">
        <f>IF(E1314&lt;F1314,G1314,H1314)</f>
        <v>14</v>
      </c>
      <c r="AQ1314">
        <f>IF(E1314&lt;F1314,H1314,G1314)</f>
        <v>26</v>
      </c>
    </row>
    <row r="1315" spans="2:43" x14ac:dyDescent="0.25">
      <c r="B1315" s="24">
        <v>43373</v>
      </c>
      <c r="C1315" s="20" t="s">
        <v>31</v>
      </c>
      <c r="D1315" s="20" t="s">
        <v>22</v>
      </c>
      <c r="E1315" s="2">
        <v>-555.55555555555577</v>
      </c>
      <c r="F1315" s="2">
        <v>425</v>
      </c>
      <c r="G1315">
        <v>29</v>
      </c>
      <c r="H1315">
        <v>27</v>
      </c>
      <c r="I1315" s="9"/>
      <c r="J1315" s="2" t="str">
        <f t="shared" si="492"/>
        <v>Los Angeles Chargers</v>
      </c>
      <c r="K1315" s="2" t="str">
        <f t="shared" si="493"/>
        <v>San Francisco 49ers</v>
      </c>
      <c r="L1315" s="17">
        <f t="shared" si="494"/>
        <v>-555.55555555555577</v>
      </c>
      <c r="M1315" s="18">
        <f t="shared" si="495"/>
        <v>425</v>
      </c>
      <c r="N1315" s="4">
        <f t="shared" si="473"/>
        <v>1.22</v>
      </c>
      <c r="O1315" s="4">
        <f t="shared" si="474"/>
        <v>4.5</v>
      </c>
      <c r="P1315" s="4"/>
      <c r="Q1315" s="4"/>
      <c r="R1315" s="1">
        <f t="shared" si="475"/>
        <v>0.81967213114754101</v>
      </c>
      <c r="S1315" s="1">
        <f t="shared" si="476"/>
        <v>0.22222222222222221</v>
      </c>
      <c r="T1315" s="1">
        <f t="shared" si="477"/>
        <v>4.0209790209790097E-2</v>
      </c>
      <c r="U1315" s="1">
        <f t="shared" si="478"/>
        <v>0.2987249544626594</v>
      </c>
      <c r="V1315" s="1">
        <f t="shared" si="479"/>
        <v>0.80972495446265946</v>
      </c>
      <c r="W1315" s="1"/>
      <c r="X1315" s="17">
        <f t="shared" si="480"/>
        <v>234.98725646118768</v>
      </c>
      <c r="Y1315" s="18">
        <f t="shared" si="481"/>
        <v>3526.591123964678</v>
      </c>
      <c r="Z1315" s="2">
        <f t="shared" si="482"/>
        <v>223.2378936381283</v>
      </c>
      <c r="AA1315" s="18">
        <f t="shared" si="483"/>
        <v>3350.2615677664439</v>
      </c>
      <c r="AB1315" s="2">
        <f t="shared" si="484"/>
        <v>-447.95262296329213</v>
      </c>
      <c r="AC1315" s="2">
        <f t="shared" si="485"/>
        <v>335.02615677664437</v>
      </c>
      <c r="AD1315" s="2">
        <f t="shared" si="486"/>
        <v>223.2378936381283</v>
      </c>
      <c r="AE1315" s="2">
        <f t="shared" si="487"/>
        <v>-1000</v>
      </c>
      <c r="AF1315" s="5">
        <f t="shared" si="488"/>
        <v>0.21999999999999997</v>
      </c>
      <c r="AG1315" s="5">
        <f t="shared" si="489"/>
        <v>-1</v>
      </c>
      <c r="AH1315" s="3">
        <f t="shared" si="490"/>
        <v>201809</v>
      </c>
      <c r="AI1315" s="21">
        <v>1.22</v>
      </c>
      <c r="AJ1315" s="21">
        <v>4.5</v>
      </c>
      <c r="AK1315" s="21">
        <v>1.18</v>
      </c>
      <c r="AL1315" s="21">
        <v>5.25</v>
      </c>
      <c r="AO1315">
        <f t="shared" si="491"/>
        <v>-600</v>
      </c>
      <c r="AP1315">
        <f>IF(E1315&lt;F1315,G1315,H1315)</f>
        <v>29</v>
      </c>
      <c r="AQ1315">
        <f>IF(E1315&lt;F1315,H1315,G1315)</f>
        <v>27</v>
      </c>
    </row>
    <row r="1316" spans="2:43" x14ac:dyDescent="0.25">
      <c r="B1316" s="24">
        <v>43373</v>
      </c>
      <c r="C1316" s="20" t="s">
        <v>25</v>
      </c>
      <c r="D1316" s="20" t="s">
        <v>43</v>
      </c>
      <c r="E1316" s="2">
        <v>154.99999999999997</v>
      </c>
      <c r="F1316" s="2">
        <v>-175.43859649122805</v>
      </c>
      <c r="G1316">
        <v>18</v>
      </c>
      <c r="H1316">
        <v>33</v>
      </c>
      <c r="I1316" s="9"/>
      <c r="J1316" s="2" t="str">
        <f t="shared" si="492"/>
        <v>New Orleans Saints</v>
      </c>
      <c r="K1316" s="2" t="str">
        <f t="shared" si="493"/>
        <v>New York Giants</v>
      </c>
      <c r="L1316" s="17">
        <f t="shared" si="494"/>
        <v>-175.43859649122805</v>
      </c>
      <c r="M1316" s="18">
        <f t="shared" si="495"/>
        <v>154.99999999999997</v>
      </c>
      <c r="N1316" s="4">
        <f t="shared" si="473"/>
        <v>1.57</v>
      </c>
      <c r="O1316" s="4">
        <f t="shared" si="474"/>
        <v>2.5499999999999998</v>
      </c>
      <c r="P1316" s="4"/>
      <c r="Q1316" s="4"/>
      <c r="R1316" s="1">
        <f t="shared" si="475"/>
        <v>0.63694267515923564</v>
      </c>
      <c r="S1316" s="1">
        <f t="shared" si="476"/>
        <v>0.39215686274509809</v>
      </c>
      <c r="T1316" s="1">
        <f t="shared" si="477"/>
        <v>2.8276699029126329E-2</v>
      </c>
      <c r="U1316" s="1">
        <f t="shared" si="478"/>
        <v>0.12239290620706877</v>
      </c>
      <c r="V1316" s="1">
        <f t="shared" si="479"/>
        <v>0.63339290620706878</v>
      </c>
      <c r="W1316" s="1"/>
      <c r="X1316" s="17">
        <f t="shared" si="480"/>
        <v>578.79886276004493</v>
      </c>
      <c r="Y1316" s="18">
        <f t="shared" si="481"/>
        <v>1558.0808321378222</v>
      </c>
      <c r="Z1316" s="2">
        <f t="shared" si="482"/>
        <v>549.85891962204266</v>
      </c>
      <c r="AA1316" s="18">
        <f t="shared" si="483"/>
        <v>1480.1767905309309</v>
      </c>
      <c r="AB1316" s="2">
        <f t="shared" si="484"/>
        <v>-181.86483192586408</v>
      </c>
      <c r="AC1316" s="2">
        <f t="shared" si="485"/>
        <v>148.0176790530931</v>
      </c>
      <c r="AD1316" s="2">
        <f t="shared" si="486"/>
        <v>549.85891962204266</v>
      </c>
      <c r="AE1316" s="2">
        <f t="shared" si="487"/>
        <v>-1000</v>
      </c>
      <c r="AF1316" s="5">
        <f t="shared" si="488"/>
        <v>0.57000000000000006</v>
      </c>
      <c r="AG1316" s="5">
        <f t="shared" si="489"/>
        <v>-1</v>
      </c>
      <c r="AH1316" s="3">
        <f t="shared" si="490"/>
        <v>201809</v>
      </c>
      <c r="AI1316" s="21">
        <v>2.5499999999999998</v>
      </c>
      <c r="AJ1316" s="21">
        <v>1.57</v>
      </c>
      <c r="AK1316" s="21">
        <v>2.5499999999999998</v>
      </c>
      <c r="AL1316" s="21">
        <v>1.57</v>
      </c>
      <c r="AO1316">
        <f t="shared" si="491"/>
        <v>-180</v>
      </c>
      <c r="AP1316">
        <f>IF(E1316&lt;F1316,G1316,H1316)</f>
        <v>33</v>
      </c>
      <c r="AQ1316">
        <f>IF(E1316&lt;F1316,H1316,G1316)</f>
        <v>18</v>
      </c>
    </row>
    <row r="1317" spans="2:43" x14ac:dyDescent="0.25">
      <c r="B1317" s="24">
        <v>43373</v>
      </c>
      <c r="C1317" s="20" t="s">
        <v>48</v>
      </c>
      <c r="D1317" s="20" t="s">
        <v>32</v>
      </c>
      <c r="E1317" s="2">
        <v>170.00000000000003</v>
      </c>
      <c r="F1317" s="2">
        <v>-200</v>
      </c>
      <c r="G1317">
        <v>17</v>
      </c>
      <c r="H1317">
        <v>20</v>
      </c>
      <c r="I1317" s="9"/>
      <c r="J1317" s="2" t="str">
        <f t="shared" si="492"/>
        <v>Seattle Seahawks</v>
      </c>
      <c r="K1317" s="2" t="str">
        <f t="shared" si="493"/>
        <v>Arizona Cardinals</v>
      </c>
      <c r="L1317" s="17">
        <f t="shared" si="494"/>
        <v>-200</v>
      </c>
      <c r="M1317" s="18">
        <f t="shared" si="495"/>
        <v>170.00000000000003</v>
      </c>
      <c r="N1317" s="4">
        <f t="shared" si="473"/>
        <v>1.62</v>
      </c>
      <c r="O1317" s="4">
        <f t="shared" si="474"/>
        <v>2.4</v>
      </c>
      <c r="P1317" s="4"/>
      <c r="Q1317" s="4"/>
      <c r="R1317" s="1">
        <f t="shared" si="475"/>
        <v>0.61728395061728392</v>
      </c>
      <c r="S1317" s="1">
        <f t="shared" si="476"/>
        <v>0.41666666666666669</v>
      </c>
      <c r="T1317" s="1">
        <f t="shared" si="477"/>
        <v>3.2835820895522283E-2</v>
      </c>
      <c r="U1317" s="1">
        <f t="shared" si="478"/>
        <v>0.10030864197530862</v>
      </c>
      <c r="V1317" s="1">
        <f t="shared" si="479"/>
        <v>0.61130864197530865</v>
      </c>
      <c r="W1317" s="1"/>
      <c r="X1317" s="17">
        <f t="shared" si="480"/>
        <v>635.83488165441463</v>
      </c>
      <c r="Y1317" s="18">
        <f t="shared" si="481"/>
        <v>1423.7849094482656</v>
      </c>
      <c r="Z1317" s="2">
        <f t="shared" si="482"/>
        <v>604.04313757169382</v>
      </c>
      <c r="AA1317" s="18">
        <f t="shared" si="483"/>
        <v>1352.5956639758522</v>
      </c>
      <c r="AB1317" s="2">
        <f t="shared" si="484"/>
        <v>-165.55109027810289</v>
      </c>
      <c r="AC1317" s="2">
        <f t="shared" si="485"/>
        <v>135.25956639758522</v>
      </c>
      <c r="AD1317" s="2">
        <f t="shared" si="486"/>
        <v>604.04313757169382</v>
      </c>
      <c r="AE1317" s="2">
        <f t="shared" si="487"/>
        <v>-1000</v>
      </c>
      <c r="AF1317" s="5">
        <f t="shared" si="488"/>
        <v>0.62000000000000011</v>
      </c>
      <c r="AG1317" s="5">
        <f t="shared" si="489"/>
        <v>-1</v>
      </c>
      <c r="AH1317" s="3">
        <f t="shared" si="490"/>
        <v>201809</v>
      </c>
      <c r="AI1317" s="21">
        <v>2.4</v>
      </c>
      <c r="AJ1317" s="21">
        <v>1.62</v>
      </c>
      <c r="AK1317" s="21">
        <v>2.7</v>
      </c>
      <c r="AL1317" s="21">
        <v>1.5</v>
      </c>
      <c r="AO1317">
        <f t="shared" si="491"/>
        <v>-200</v>
      </c>
      <c r="AP1317">
        <f>IF(E1317&lt;F1317,G1317,H1317)</f>
        <v>20</v>
      </c>
      <c r="AQ1317">
        <f>IF(E1317&lt;F1317,H1317,G1317)</f>
        <v>17</v>
      </c>
    </row>
    <row r="1318" spans="2:43" x14ac:dyDescent="0.25">
      <c r="B1318" s="24">
        <v>43373</v>
      </c>
      <c r="C1318" s="20" t="s">
        <v>52</v>
      </c>
      <c r="D1318" s="20" t="s">
        <v>46</v>
      </c>
      <c r="E1318" s="2">
        <v>-140.84507042253523</v>
      </c>
      <c r="F1318" s="2">
        <v>120.00000000000001</v>
      </c>
      <c r="G1318">
        <v>45</v>
      </c>
      <c r="H1318">
        <v>42</v>
      </c>
      <c r="I1318" s="9"/>
      <c r="J1318" s="2" t="str">
        <f t="shared" si="492"/>
        <v>Oakland Raiders</v>
      </c>
      <c r="K1318" s="2" t="str">
        <f t="shared" si="493"/>
        <v>Cleveland Browns</v>
      </c>
      <c r="L1318" s="17">
        <f t="shared" si="494"/>
        <v>-140.84507042253523</v>
      </c>
      <c r="M1318" s="18">
        <f t="shared" si="495"/>
        <v>120.00000000000001</v>
      </c>
      <c r="N1318" s="4">
        <f t="shared" si="473"/>
        <v>1.66</v>
      </c>
      <c r="O1318" s="4">
        <f t="shared" si="474"/>
        <v>2.2999999999999998</v>
      </c>
      <c r="P1318" s="4"/>
      <c r="Q1318" s="4"/>
      <c r="R1318" s="1">
        <f t="shared" si="475"/>
        <v>0.60240963855421692</v>
      </c>
      <c r="S1318" s="1">
        <f t="shared" si="476"/>
        <v>0.43478260869565222</v>
      </c>
      <c r="T1318" s="1">
        <f t="shared" si="477"/>
        <v>3.5858585858585923E-2</v>
      </c>
      <c r="U1318" s="1">
        <f t="shared" si="478"/>
        <v>8.3813514929282351E-2</v>
      </c>
      <c r="V1318" s="1">
        <f t="shared" si="479"/>
        <v>0.59481351492928236</v>
      </c>
      <c r="W1318" s="1"/>
      <c r="X1318" s="17">
        <f t="shared" si="480"/>
        <v>681.19919084032654</v>
      </c>
      <c r="Y1318" s="18">
        <f t="shared" si="481"/>
        <v>1332.032655245516</v>
      </c>
      <c r="Z1318" s="2">
        <f t="shared" si="482"/>
        <v>647.13923129831016</v>
      </c>
      <c r="AA1318" s="18">
        <f t="shared" si="483"/>
        <v>1265.4310224832402</v>
      </c>
      <c r="AB1318" s="2">
        <f t="shared" si="484"/>
        <v>-154.5262521009227</v>
      </c>
      <c r="AC1318" s="2">
        <f t="shared" si="485"/>
        <v>126.54310224832402</v>
      </c>
      <c r="AD1318" s="2">
        <f t="shared" si="486"/>
        <v>647.13923129831016</v>
      </c>
      <c r="AE1318" s="2">
        <f t="shared" si="487"/>
        <v>-1000</v>
      </c>
      <c r="AF1318" s="5">
        <f t="shared" si="488"/>
        <v>0.65999999999999992</v>
      </c>
      <c r="AG1318" s="5">
        <f t="shared" si="489"/>
        <v>-1</v>
      </c>
      <c r="AH1318" s="3">
        <f t="shared" si="490"/>
        <v>201809</v>
      </c>
      <c r="AI1318" s="21">
        <v>1.66</v>
      </c>
      <c r="AJ1318" s="21">
        <v>2.2999999999999998</v>
      </c>
      <c r="AK1318" s="21">
        <v>1.71</v>
      </c>
      <c r="AL1318" s="21">
        <v>2.2000000000000002</v>
      </c>
      <c r="AO1318">
        <f t="shared" si="491"/>
        <v>-150</v>
      </c>
      <c r="AP1318">
        <f>IF(E1318&lt;F1318,G1318,H1318)</f>
        <v>45</v>
      </c>
      <c r="AQ1318">
        <f>IF(E1318&lt;F1318,H1318,G1318)</f>
        <v>42</v>
      </c>
    </row>
    <row r="1319" spans="2:43" x14ac:dyDescent="0.25">
      <c r="B1319" s="24">
        <v>43373</v>
      </c>
      <c r="C1319" s="20" t="s">
        <v>35</v>
      </c>
      <c r="D1319" s="20" t="s">
        <v>21</v>
      </c>
      <c r="E1319" s="2">
        <v>-185.18518518518516</v>
      </c>
      <c r="F1319" s="2">
        <v>165</v>
      </c>
      <c r="G1319">
        <v>36</v>
      </c>
      <c r="H1319">
        <v>37</v>
      </c>
      <c r="I1319" s="9"/>
      <c r="J1319" s="2" t="str">
        <f t="shared" si="492"/>
        <v>Atlanta Falcons</v>
      </c>
      <c r="K1319" s="2" t="str">
        <f t="shared" si="493"/>
        <v>Cincinnati Bengals</v>
      </c>
      <c r="L1319" s="17">
        <f t="shared" si="494"/>
        <v>-185.18518518518516</v>
      </c>
      <c r="M1319" s="18">
        <f t="shared" si="495"/>
        <v>165</v>
      </c>
      <c r="N1319" s="4">
        <f t="shared" si="473"/>
        <v>1.41</v>
      </c>
      <c r="O1319" s="4">
        <f t="shared" si="474"/>
        <v>3</v>
      </c>
      <c r="P1319" s="4"/>
      <c r="Q1319" s="4"/>
      <c r="R1319" s="1">
        <f t="shared" si="475"/>
        <v>0.70921985815602839</v>
      </c>
      <c r="S1319" s="1">
        <f t="shared" si="476"/>
        <v>0.33333333333333331</v>
      </c>
      <c r="T1319" s="1">
        <f t="shared" si="477"/>
        <v>4.0816326530612401E-2</v>
      </c>
      <c r="U1319" s="1">
        <f t="shared" si="478"/>
        <v>0.18794326241134754</v>
      </c>
      <c r="V1319" s="1">
        <f t="shared" si="479"/>
        <v>0.69894326241134752</v>
      </c>
      <c r="W1319" s="1"/>
      <c r="X1319" s="17">
        <f t="shared" si="480"/>
        <v>430.73129648608347</v>
      </c>
      <c r="Y1319" s="18">
        <f t="shared" si="481"/>
        <v>2057.0269370258952</v>
      </c>
      <c r="Z1319" s="2">
        <f t="shared" si="482"/>
        <v>409.19473166177926</v>
      </c>
      <c r="AA1319" s="18">
        <f t="shared" si="483"/>
        <v>1954.1755901746003</v>
      </c>
      <c r="AB1319" s="2">
        <f t="shared" si="484"/>
        <v>-244.3824229942804</v>
      </c>
      <c r="AC1319" s="2">
        <f t="shared" si="485"/>
        <v>195.41755901746004</v>
      </c>
      <c r="AD1319" s="2">
        <f t="shared" si="486"/>
        <v>-1000</v>
      </c>
      <c r="AE1319" s="2">
        <f t="shared" si="487"/>
        <v>1954.1755901746003</v>
      </c>
      <c r="AF1319" s="5">
        <f t="shared" si="488"/>
        <v>-1</v>
      </c>
      <c r="AG1319" s="5">
        <f t="shared" si="489"/>
        <v>2</v>
      </c>
      <c r="AH1319" s="3">
        <f t="shared" si="490"/>
        <v>201809</v>
      </c>
      <c r="AI1319" s="21">
        <v>1.41</v>
      </c>
      <c r="AJ1319" s="21">
        <v>3</v>
      </c>
      <c r="AK1319" s="21">
        <v>1.54</v>
      </c>
      <c r="AL1319" s="21">
        <v>2.65</v>
      </c>
      <c r="AO1319">
        <f t="shared" si="491"/>
        <v>-190</v>
      </c>
      <c r="AP1319">
        <f>IF(E1319&lt;F1319,G1319,H1319)</f>
        <v>36</v>
      </c>
      <c r="AQ1319">
        <f>IF(E1319&lt;F1319,H1319,G1319)</f>
        <v>37</v>
      </c>
    </row>
    <row r="1320" spans="2:43" x14ac:dyDescent="0.25">
      <c r="B1320" s="24">
        <v>43373</v>
      </c>
      <c r="C1320" s="20" t="s">
        <v>37</v>
      </c>
      <c r="D1320" s="20" t="s">
        <v>27</v>
      </c>
      <c r="E1320" s="2">
        <v>-156.25000000000003</v>
      </c>
      <c r="F1320" s="2">
        <v>135</v>
      </c>
      <c r="G1320">
        <v>48</v>
      </c>
      <c r="H1320">
        <v>10</v>
      </c>
      <c r="I1320" s="9"/>
      <c r="J1320" s="2" t="str">
        <f t="shared" si="492"/>
        <v>Chicago Bears</v>
      </c>
      <c r="K1320" s="2" t="str">
        <f t="shared" si="493"/>
        <v>Tampa Bay Buccaneers</v>
      </c>
      <c r="L1320" s="17">
        <f t="shared" si="494"/>
        <v>-156.25000000000003</v>
      </c>
      <c r="M1320" s="18">
        <f t="shared" si="495"/>
        <v>135</v>
      </c>
      <c r="N1320" s="4">
        <f t="shared" si="473"/>
        <v>1.62</v>
      </c>
      <c r="O1320" s="4">
        <f t="shared" si="474"/>
        <v>2.4</v>
      </c>
      <c r="P1320" s="4"/>
      <c r="Q1320" s="4"/>
      <c r="R1320" s="1">
        <f t="shared" si="475"/>
        <v>0.61728395061728392</v>
      </c>
      <c r="S1320" s="1">
        <f t="shared" si="476"/>
        <v>0.41666666666666669</v>
      </c>
      <c r="T1320" s="1">
        <f t="shared" si="477"/>
        <v>3.2835820895522283E-2</v>
      </c>
      <c r="U1320" s="1">
        <f t="shared" si="478"/>
        <v>0.10030864197530862</v>
      </c>
      <c r="V1320" s="1">
        <f t="shared" si="479"/>
        <v>0.61130864197530865</v>
      </c>
      <c r="W1320" s="1"/>
      <c r="X1320" s="17">
        <f t="shared" si="480"/>
        <v>635.83488165441463</v>
      </c>
      <c r="Y1320" s="18">
        <f t="shared" si="481"/>
        <v>1423.7849094482656</v>
      </c>
      <c r="Z1320" s="2">
        <f t="shared" si="482"/>
        <v>604.04313757169382</v>
      </c>
      <c r="AA1320" s="18">
        <f t="shared" si="483"/>
        <v>1352.5956639758522</v>
      </c>
      <c r="AB1320" s="2">
        <f t="shared" si="484"/>
        <v>-165.55109027810289</v>
      </c>
      <c r="AC1320" s="2">
        <f t="shared" si="485"/>
        <v>135.25956639758522</v>
      </c>
      <c r="AD1320" s="2">
        <f t="shared" si="486"/>
        <v>604.04313757169382</v>
      </c>
      <c r="AE1320" s="2">
        <f t="shared" si="487"/>
        <v>-1000</v>
      </c>
      <c r="AF1320" s="5">
        <f t="shared" si="488"/>
        <v>0.62000000000000011</v>
      </c>
      <c r="AG1320" s="5">
        <f t="shared" si="489"/>
        <v>-1</v>
      </c>
      <c r="AH1320" s="3">
        <f t="shared" si="490"/>
        <v>201809</v>
      </c>
      <c r="AI1320" s="21">
        <v>1.62</v>
      </c>
      <c r="AJ1320" s="21">
        <v>2.4</v>
      </c>
      <c r="AK1320" s="21">
        <v>1.64</v>
      </c>
      <c r="AL1320" s="21">
        <v>2.35</v>
      </c>
      <c r="AO1320">
        <f t="shared" si="491"/>
        <v>-160</v>
      </c>
      <c r="AP1320">
        <f>IF(E1320&lt;F1320,G1320,H1320)</f>
        <v>48</v>
      </c>
      <c r="AQ1320">
        <f>IF(E1320&lt;F1320,H1320,G1320)</f>
        <v>10</v>
      </c>
    </row>
    <row r="1321" spans="2:43" x14ac:dyDescent="0.25">
      <c r="B1321" s="24">
        <v>43373</v>
      </c>
      <c r="C1321" s="20" t="s">
        <v>23</v>
      </c>
      <c r="D1321" s="20" t="s">
        <v>34</v>
      </c>
      <c r="E1321" s="2">
        <v>-135.13513513513513</v>
      </c>
      <c r="F1321" s="2">
        <v>114.99999999999999</v>
      </c>
      <c r="G1321">
        <v>26</v>
      </c>
      <c r="H1321">
        <v>24</v>
      </c>
      <c r="I1321" s="9"/>
      <c r="J1321" s="2" t="str">
        <f t="shared" si="492"/>
        <v>Dallas Cowboys</v>
      </c>
      <c r="K1321" s="2" t="str">
        <f t="shared" si="493"/>
        <v>Detroit Lions</v>
      </c>
      <c r="L1321" s="17">
        <f t="shared" si="494"/>
        <v>-135.13513513513513</v>
      </c>
      <c r="M1321" s="18">
        <f t="shared" si="495"/>
        <v>114.99999999999999</v>
      </c>
      <c r="N1321" s="4">
        <f t="shared" si="473"/>
        <v>1.6</v>
      </c>
      <c r="O1321" s="4">
        <f t="shared" si="474"/>
        <v>2.4500000000000002</v>
      </c>
      <c r="P1321" s="4"/>
      <c r="Q1321" s="4"/>
      <c r="R1321" s="1">
        <f t="shared" si="475"/>
        <v>0.625</v>
      </c>
      <c r="S1321" s="1">
        <f t="shared" si="476"/>
        <v>0.4081632653061224</v>
      </c>
      <c r="T1321" s="1">
        <f t="shared" si="477"/>
        <v>3.2098765432098886E-2</v>
      </c>
      <c r="U1321" s="1">
        <f t="shared" si="478"/>
        <v>0.1084183673469388</v>
      </c>
      <c r="V1321" s="1">
        <f t="shared" si="479"/>
        <v>0.61941836734693878</v>
      </c>
      <c r="W1321" s="1"/>
      <c r="X1321" s="17">
        <f t="shared" si="480"/>
        <v>614.4177388267467</v>
      </c>
      <c r="Y1321" s="18">
        <f t="shared" si="481"/>
        <v>1471.4893831628281</v>
      </c>
      <c r="Z1321" s="2">
        <f t="shared" si="482"/>
        <v>583.69685188540939</v>
      </c>
      <c r="AA1321" s="18">
        <f t="shared" si="483"/>
        <v>1397.9149140046866</v>
      </c>
      <c r="AB1321" s="2">
        <f t="shared" si="484"/>
        <v>-171.32180801898838</v>
      </c>
      <c r="AC1321" s="2">
        <f t="shared" si="485"/>
        <v>139.79149140046866</v>
      </c>
      <c r="AD1321" s="2">
        <f t="shared" si="486"/>
        <v>583.69685188540939</v>
      </c>
      <c r="AE1321" s="2">
        <f t="shared" si="487"/>
        <v>-1000</v>
      </c>
      <c r="AF1321" s="5">
        <f t="shared" si="488"/>
        <v>0.60000000000000009</v>
      </c>
      <c r="AG1321" s="5">
        <f t="shared" si="489"/>
        <v>-1</v>
      </c>
      <c r="AH1321" s="3">
        <f t="shared" si="490"/>
        <v>201809</v>
      </c>
      <c r="AI1321" s="21">
        <v>1.6</v>
      </c>
      <c r="AJ1321" s="21">
        <v>2.4500000000000002</v>
      </c>
      <c r="AK1321" s="21">
        <v>1.74</v>
      </c>
      <c r="AL1321" s="21">
        <v>2.15</v>
      </c>
      <c r="AO1321">
        <f t="shared" si="491"/>
        <v>-140</v>
      </c>
      <c r="AP1321">
        <f>IF(E1321&lt;F1321,G1321,H1321)</f>
        <v>26</v>
      </c>
      <c r="AQ1321">
        <f>IF(E1321&lt;F1321,H1321,G1321)</f>
        <v>24</v>
      </c>
    </row>
    <row r="1322" spans="2:43" x14ac:dyDescent="0.25">
      <c r="B1322" s="24">
        <v>43373</v>
      </c>
      <c r="C1322" s="20" t="s">
        <v>33</v>
      </c>
      <c r="D1322" s="20" t="s">
        <v>24</v>
      </c>
      <c r="E1322" s="2">
        <v>-400</v>
      </c>
      <c r="F1322" s="2">
        <v>320</v>
      </c>
      <c r="G1322">
        <v>22</v>
      </c>
      <c r="H1322">
        <v>0</v>
      </c>
      <c r="I1322" s="9"/>
      <c r="J1322" s="2" t="str">
        <f t="shared" si="492"/>
        <v>Green Bay Packers</v>
      </c>
      <c r="K1322" s="2" t="str">
        <f t="shared" si="493"/>
        <v>Buffalo Bills</v>
      </c>
      <c r="L1322" s="17">
        <f t="shared" si="494"/>
        <v>-400</v>
      </c>
      <c r="M1322" s="18">
        <f t="shared" si="495"/>
        <v>320</v>
      </c>
      <c r="N1322" s="4">
        <f t="shared" si="473"/>
        <v>1.25</v>
      </c>
      <c r="O1322" s="4">
        <f t="shared" si="474"/>
        <v>4.2</v>
      </c>
      <c r="P1322" s="4"/>
      <c r="Q1322" s="4"/>
      <c r="R1322" s="1">
        <f t="shared" si="475"/>
        <v>0.8</v>
      </c>
      <c r="S1322" s="1">
        <f t="shared" si="476"/>
        <v>0.23809523809523808</v>
      </c>
      <c r="T1322" s="1">
        <f t="shared" si="477"/>
        <v>3.669724770642202E-2</v>
      </c>
      <c r="U1322" s="1">
        <f t="shared" si="478"/>
        <v>0.28095238095238095</v>
      </c>
      <c r="V1322" s="1">
        <f t="shared" si="479"/>
        <v>0.79195238095238096</v>
      </c>
      <c r="W1322" s="1"/>
      <c r="X1322" s="17">
        <f t="shared" si="480"/>
        <v>262.7021826709157</v>
      </c>
      <c r="Y1322" s="18">
        <f t="shared" si="481"/>
        <v>3204.8956988858595</v>
      </c>
      <c r="Z1322" s="2">
        <f t="shared" si="482"/>
        <v>249.56707353736991</v>
      </c>
      <c r="AA1322" s="18">
        <f t="shared" si="483"/>
        <v>3044.6509139415662</v>
      </c>
      <c r="AB1322" s="2">
        <f t="shared" si="484"/>
        <v>-400.69388394309198</v>
      </c>
      <c r="AC1322" s="2">
        <f t="shared" si="485"/>
        <v>304.46509139415662</v>
      </c>
      <c r="AD1322" s="2">
        <f t="shared" si="486"/>
        <v>249.56707353736991</v>
      </c>
      <c r="AE1322" s="2">
        <f t="shared" si="487"/>
        <v>-1000</v>
      </c>
      <c r="AF1322" s="5">
        <f t="shared" si="488"/>
        <v>0.25</v>
      </c>
      <c r="AG1322" s="5">
        <f t="shared" si="489"/>
        <v>-1</v>
      </c>
      <c r="AH1322" s="3">
        <f t="shared" si="490"/>
        <v>201809</v>
      </c>
      <c r="AI1322" s="21">
        <v>1.25</v>
      </c>
      <c r="AJ1322" s="21">
        <v>4.2</v>
      </c>
      <c r="AK1322" s="21">
        <v>1.25</v>
      </c>
      <c r="AL1322" s="21">
        <v>4.2</v>
      </c>
      <c r="AO1322">
        <f t="shared" si="491"/>
        <v>-400</v>
      </c>
      <c r="AP1322">
        <f>IF(E1322&lt;F1322,G1322,H1322)</f>
        <v>22</v>
      </c>
      <c r="AQ1322">
        <f>IF(E1322&lt;F1322,H1322,G1322)</f>
        <v>0</v>
      </c>
    </row>
    <row r="1323" spans="2:43" x14ac:dyDescent="0.25">
      <c r="B1323" s="24">
        <v>43373</v>
      </c>
      <c r="C1323" s="20" t="s">
        <v>39</v>
      </c>
      <c r="D1323" s="20" t="s">
        <v>40</v>
      </c>
      <c r="E1323" s="2">
        <v>-111.11111111111113</v>
      </c>
      <c r="F1323" s="2">
        <v>-111.11111111111113</v>
      </c>
      <c r="G1323">
        <v>34</v>
      </c>
      <c r="H1323">
        <v>37</v>
      </c>
      <c r="I1323" s="9"/>
      <c r="J1323" s="2" t="str">
        <f t="shared" si="492"/>
        <v>Indianapolis Colts</v>
      </c>
      <c r="K1323" s="2" t="str">
        <f t="shared" si="493"/>
        <v>Houston Texans</v>
      </c>
      <c r="L1323" s="17">
        <f t="shared" si="494"/>
        <v>-111.11111111111113</v>
      </c>
      <c r="M1323" s="18">
        <f t="shared" si="495"/>
        <v>-111.11111111111113</v>
      </c>
      <c r="N1323" s="4">
        <f t="shared" si="473"/>
        <v>1.74</v>
      </c>
      <c r="O1323" s="4">
        <f t="shared" si="474"/>
        <v>2.15</v>
      </c>
      <c r="P1323" s="4"/>
      <c r="Q1323" s="4"/>
      <c r="R1323" s="1">
        <f t="shared" si="475"/>
        <v>0.57471264367816088</v>
      </c>
      <c r="S1323" s="1">
        <f t="shared" si="476"/>
        <v>0.46511627906976744</v>
      </c>
      <c r="T1323" s="1">
        <f t="shared" si="477"/>
        <v>3.8303341902313659E-2</v>
      </c>
      <c r="U1323" s="1">
        <f t="shared" si="478"/>
        <v>5.4798182304196724E-2</v>
      </c>
      <c r="V1323" s="1">
        <f t="shared" si="479"/>
        <v>0.56579818230419676</v>
      </c>
      <c r="W1323" s="1"/>
      <c r="X1323" s="17">
        <f t="shared" si="480"/>
        <v>767.41465645493759</v>
      </c>
      <c r="Y1323" s="18">
        <f t="shared" si="481"/>
        <v>1185.8985221458363</v>
      </c>
      <c r="Z1323" s="2">
        <f t="shared" si="482"/>
        <v>729.04392363219063</v>
      </c>
      <c r="AA1323" s="18">
        <f t="shared" si="483"/>
        <v>1126.6035960385445</v>
      </c>
      <c r="AB1323" s="2">
        <f t="shared" si="484"/>
        <v>-137.16594673992637</v>
      </c>
      <c r="AC1323" s="2">
        <f t="shared" si="485"/>
        <v>112.66035960385446</v>
      </c>
      <c r="AD1323" s="2">
        <f t="shared" si="486"/>
        <v>729.04392363219063</v>
      </c>
      <c r="AE1323" s="2">
        <f t="shared" si="487"/>
        <v>-1000</v>
      </c>
      <c r="AF1323" s="5">
        <f t="shared" si="488"/>
        <v>0.74</v>
      </c>
      <c r="AG1323" s="5">
        <f t="shared" si="489"/>
        <v>-1</v>
      </c>
      <c r="AH1323" s="3">
        <f t="shared" si="490"/>
        <v>201809</v>
      </c>
      <c r="AI1323" s="21">
        <v>1.74</v>
      </c>
      <c r="AJ1323" s="21">
        <v>2.15</v>
      </c>
      <c r="AK1323" s="21">
        <v>1.9</v>
      </c>
      <c r="AL1323" s="21">
        <v>1.9</v>
      </c>
      <c r="AO1323">
        <f t="shared" si="491"/>
        <v>-120</v>
      </c>
      <c r="AP1323">
        <f>IF(E1323&lt;F1323,G1323,H1323)</f>
        <v>37</v>
      </c>
      <c r="AQ1323">
        <f>IF(E1323&lt;F1323,H1323,G1323)</f>
        <v>34</v>
      </c>
    </row>
    <row r="1324" spans="2:43" x14ac:dyDescent="0.25">
      <c r="B1324" s="24">
        <v>43373</v>
      </c>
      <c r="C1324" s="20" t="s">
        <v>26</v>
      </c>
      <c r="D1324" s="20" t="s">
        <v>42</v>
      </c>
      <c r="E1324" s="2">
        <v>-370.37037037037032</v>
      </c>
      <c r="F1324" s="2">
        <v>280</v>
      </c>
      <c r="G1324">
        <v>31</v>
      </c>
      <c r="H1324">
        <v>12</v>
      </c>
      <c r="I1324" s="9"/>
      <c r="J1324" s="2" t="str">
        <f t="shared" si="492"/>
        <v>Jacksonville Jaguars</v>
      </c>
      <c r="K1324" s="2" t="str">
        <f t="shared" si="493"/>
        <v>New York Jets</v>
      </c>
      <c r="L1324" s="17">
        <f t="shared" si="494"/>
        <v>-370.37037037037032</v>
      </c>
      <c r="M1324" s="18">
        <f t="shared" si="495"/>
        <v>280</v>
      </c>
      <c r="N1324" s="4">
        <f t="shared" si="473"/>
        <v>1.25</v>
      </c>
      <c r="O1324" s="4">
        <f t="shared" si="474"/>
        <v>4.0999999999999996</v>
      </c>
      <c r="P1324" s="4"/>
      <c r="Q1324" s="4"/>
      <c r="R1324" s="1">
        <f t="shared" si="475"/>
        <v>0.8</v>
      </c>
      <c r="S1324" s="1">
        <f t="shared" si="476"/>
        <v>0.24390243902439027</v>
      </c>
      <c r="T1324" s="1">
        <f t="shared" si="477"/>
        <v>4.2056074766355089E-2</v>
      </c>
      <c r="U1324" s="1">
        <f t="shared" si="478"/>
        <v>0.2780487804878049</v>
      </c>
      <c r="V1324" s="1">
        <f t="shared" si="479"/>
        <v>0.78904878048780491</v>
      </c>
      <c r="W1324" s="1"/>
      <c r="X1324" s="17">
        <f t="shared" si="480"/>
        <v>267.34876819881913</v>
      </c>
      <c r="Y1324" s="18">
        <f t="shared" si="481"/>
        <v>3156.5493634457707</v>
      </c>
      <c r="Z1324" s="2">
        <f t="shared" si="482"/>
        <v>253.98132978887816</v>
      </c>
      <c r="AA1324" s="18">
        <f t="shared" si="483"/>
        <v>2998.721895273482</v>
      </c>
      <c r="AB1324" s="2">
        <f t="shared" si="484"/>
        <v>-393.72972841399383</v>
      </c>
      <c r="AC1324" s="2">
        <f t="shared" si="485"/>
        <v>299.87218952734821</v>
      </c>
      <c r="AD1324" s="2">
        <f t="shared" si="486"/>
        <v>253.98132978887816</v>
      </c>
      <c r="AE1324" s="2">
        <f t="shared" si="487"/>
        <v>-1000</v>
      </c>
      <c r="AF1324" s="5">
        <f t="shared" si="488"/>
        <v>0.25</v>
      </c>
      <c r="AG1324" s="5">
        <f t="shared" si="489"/>
        <v>-1</v>
      </c>
      <c r="AH1324" s="3">
        <f t="shared" si="490"/>
        <v>201809</v>
      </c>
      <c r="AI1324" s="21">
        <v>1.25</v>
      </c>
      <c r="AJ1324" s="21">
        <v>4.0999999999999996</v>
      </c>
      <c r="AK1324" s="21">
        <v>1.27</v>
      </c>
      <c r="AL1324" s="21">
        <v>3.8</v>
      </c>
      <c r="AO1324">
        <f t="shared" si="491"/>
        <v>-400</v>
      </c>
      <c r="AP1324">
        <f>IF(E1324&lt;F1324,G1324,H1324)</f>
        <v>31</v>
      </c>
      <c r="AQ1324">
        <f>IF(E1324&lt;F1324,H1324,G1324)</f>
        <v>12</v>
      </c>
    </row>
    <row r="1325" spans="2:43" x14ac:dyDescent="0.25">
      <c r="B1325" s="24">
        <v>43373</v>
      </c>
      <c r="C1325" s="20" t="s">
        <v>36</v>
      </c>
      <c r="D1325" s="20" t="s">
        <v>30</v>
      </c>
      <c r="E1325" s="2">
        <v>-322.58064516129025</v>
      </c>
      <c r="F1325" s="2">
        <v>260</v>
      </c>
      <c r="G1325">
        <v>38</v>
      </c>
      <c r="H1325">
        <v>7</v>
      </c>
      <c r="I1325" s="9"/>
      <c r="J1325" s="2" t="str">
        <f t="shared" si="492"/>
        <v>New England Patriots</v>
      </c>
      <c r="K1325" s="2" t="str">
        <f t="shared" si="493"/>
        <v>Miami Dolphins</v>
      </c>
      <c r="L1325" s="17">
        <f t="shared" si="494"/>
        <v>-322.58064516129025</v>
      </c>
      <c r="M1325" s="18">
        <f t="shared" si="495"/>
        <v>260</v>
      </c>
      <c r="N1325" s="4">
        <f t="shared" si="473"/>
        <v>1.31</v>
      </c>
      <c r="O1325" s="4">
        <f t="shared" si="474"/>
        <v>3.6</v>
      </c>
      <c r="P1325" s="4"/>
      <c r="Q1325" s="4"/>
      <c r="R1325" s="1">
        <f t="shared" si="475"/>
        <v>0.76335877862595414</v>
      </c>
      <c r="S1325" s="1">
        <f t="shared" si="476"/>
        <v>0.27777777777777779</v>
      </c>
      <c r="T1325" s="1">
        <f t="shared" si="477"/>
        <v>3.9511201629327863E-2</v>
      </c>
      <c r="U1325" s="1">
        <f t="shared" si="478"/>
        <v>0.24279050042408817</v>
      </c>
      <c r="V1325" s="1">
        <f t="shared" si="479"/>
        <v>0.75379050042408813</v>
      </c>
      <c r="W1325" s="1"/>
      <c r="X1325" s="17">
        <f t="shared" si="480"/>
        <v>326.62855188197847</v>
      </c>
      <c r="Y1325" s="18">
        <f t="shared" si="481"/>
        <v>2645.8589098869329</v>
      </c>
      <c r="Z1325" s="2">
        <f t="shared" si="482"/>
        <v>310.29712428787951</v>
      </c>
      <c r="AA1325" s="18">
        <f t="shared" si="483"/>
        <v>2513.565964392586</v>
      </c>
      <c r="AB1325" s="2">
        <f t="shared" si="484"/>
        <v>-322.27175881663845</v>
      </c>
      <c r="AC1325" s="2">
        <f t="shared" si="485"/>
        <v>251.3565964392586</v>
      </c>
      <c r="AD1325" s="2">
        <f t="shared" si="486"/>
        <v>310.29712428787951</v>
      </c>
      <c r="AE1325" s="2">
        <f t="shared" si="487"/>
        <v>-1000</v>
      </c>
      <c r="AF1325" s="5">
        <f t="shared" si="488"/>
        <v>0.31000000000000005</v>
      </c>
      <c r="AG1325" s="5">
        <f t="shared" si="489"/>
        <v>-1</v>
      </c>
      <c r="AH1325" s="3">
        <f t="shared" si="490"/>
        <v>201809</v>
      </c>
      <c r="AI1325" s="21">
        <v>1.31</v>
      </c>
      <c r="AJ1325" s="21">
        <v>3.6</v>
      </c>
      <c r="AK1325" s="21">
        <v>1.31</v>
      </c>
      <c r="AL1325" s="21">
        <v>3.6</v>
      </c>
      <c r="AO1325">
        <f t="shared" si="491"/>
        <v>-400</v>
      </c>
      <c r="AP1325">
        <f>IF(E1325&lt;F1325,G1325,H1325)</f>
        <v>38</v>
      </c>
      <c r="AQ1325">
        <f>IF(E1325&lt;F1325,H1325,G1325)</f>
        <v>7</v>
      </c>
    </row>
    <row r="1326" spans="2:43" x14ac:dyDescent="0.25">
      <c r="B1326" s="24">
        <v>43373</v>
      </c>
      <c r="C1326" s="20" t="s">
        <v>41</v>
      </c>
      <c r="D1326" s="20" t="s">
        <v>19</v>
      </c>
      <c r="E1326" s="2">
        <v>135</v>
      </c>
      <c r="F1326" s="2">
        <v>-156.25000000000003</v>
      </c>
      <c r="G1326">
        <v>26</v>
      </c>
      <c r="H1326">
        <v>23</v>
      </c>
      <c r="I1326" s="9"/>
      <c r="J1326" s="2" t="str">
        <f t="shared" si="492"/>
        <v>Philadelphia Eagles</v>
      </c>
      <c r="K1326" s="2" t="str">
        <f t="shared" si="493"/>
        <v>Tennessee Titans</v>
      </c>
      <c r="L1326" s="17">
        <f t="shared" si="494"/>
        <v>-156.25000000000003</v>
      </c>
      <c r="M1326" s="18">
        <f t="shared" si="495"/>
        <v>135</v>
      </c>
      <c r="N1326" s="4">
        <f t="shared" si="473"/>
        <v>1.58</v>
      </c>
      <c r="O1326" s="4">
        <f t="shared" si="474"/>
        <v>2.5</v>
      </c>
      <c r="P1326" s="4"/>
      <c r="Q1326" s="4"/>
      <c r="R1326" s="1">
        <f t="shared" si="475"/>
        <v>0.63291139240506322</v>
      </c>
      <c r="S1326" s="1">
        <f t="shared" si="476"/>
        <v>0.4</v>
      </c>
      <c r="T1326" s="1">
        <f t="shared" si="477"/>
        <v>3.1862745098039214E-2</v>
      </c>
      <c r="U1326" s="1">
        <f t="shared" si="478"/>
        <v>0.1164556962025316</v>
      </c>
      <c r="V1326" s="1">
        <f t="shared" si="479"/>
        <v>0.62745569620253161</v>
      </c>
      <c r="W1326" s="1"/>
      <c r="X1326" s="17">
        <f t="shared" si="480"/>
        <v>593.73802174746322</v>
      </c>
      <c r="Y1326" s="18">
        <f t="shared" si="481"/>
        <v>1520.5870888415161</v>
      </c>
      <c r="Z1326" s="2">
        <f t="shared" si="482"/>
        <v>564.05112066009008</v>
      </c>
      <c r="AA1326" s="18">
        <f t="shared" si="483"/>
        <v>1444.5577343994403</v>
      </c>
      <c r="AB1326" s="2">
        <f t="shared" si="484"/>
        <v>-177.28889516782337</v>
      </c>
      <c r="AC1326" s="2">
        <f t="shared" si="485"/>
        <v>144.45577343994404</v>
      </c>
      <c r="AD1326" s="2">
        <f t="shared" si="486"/>
        <v>-1000</v>
      </c>
      <c r="AE1326" s="2">
        <f t="shared" si="487"/>
        <v>1444.5577343994403</v>
      </c>
      <c r="AF1326" s="5">
        <f t="shared" si="488"/>
        <v>-1</v>
      </c>
      <c r="AG1326" s="5">
        <f t="shared" si="489"/>
        <v>1.5</v>
      </c>
      <c r="AH1326" s="3">
        <f t="shared" si="490"/>
        <v>201809</v>
      </c>
      <c r="AI1326" s="21">
        <v>2.5</v>
      </c>
      <c r="AJ1326" s="21">
        <v>1.58</v>
      </c>
      <c r="AK1326" s="21">
        <v>2.35</v>
      </c>
      <c r="AL1326" s="21">
        <v>1.64</v>
      </c>
      <c r="AO1326">
        <f t="shared" si="491"/>
        <v>-160</v>
      </c>
      <c r="AP1326">
        <f>IF(E1326&lt;F1326,G1326,H1326)</f>
        <v>23</v>
      </c>
      <c r="AQ1326">
        <f>IF(E1326&lt;F1326,H1326,G1326)</f>
        <v>26</v>
      </c>
    </row>
    <row r="1327" spans="2:43" x14ac:dyDescent="0.25">
      <c r="B1327" s="24">
        <v>43370</v>
      </c>
      <c r="C1327" s="20" t="s">
        <v>47</v>
      </c>
      <c r="D1327" s="20" t="s">
        <v>29</v>
      </c>
      <c r="E1327" s="2">
        <v>-333.33333333333326</v>
      </c>
      <c r="F1327" s="2">
        <v>265</v>
      </c>
      <c r="G1327">
        <v>38</v>
      </c>
      <c r="H1327">
        <v>31</v>
      </c>
      <c r="I1327" s="9"/>
      <c r="J1327" s="2" t="str">
        <f t="shared" si="492"/>
        <v>Los Angeles Rams</v>
      </c>
      <c r="K1327" s="2" t="str">
        <f t="shared" si="493"/>
        <v>Minnesota Vikings</v>
      </c>
      <c r="L1327" s="17">
        <f t="shared" si="494"/>
        <v>-333.33333333333326</v>
      </c>
      <c r="M1327" s="18">
        <f t="shared" si="495"/>
        <v>265</v>
      </c>
      <c r="N1327" s="4">
        <f t="shared" si="473"/>
        <v>1.37</v>
      </c>
      <c r="O1327" s="4">
        <f t="shared" si="474"/>
        <v>3.2</v>
      </c>
      <c r="P1327" s="4"/>
      <c r="Q1327" s="4"/>
      <c r="R1327" s="1">
        <f t="shared" si="475"/>
        <v>0.72992700729927007</v>
      </c>
      <c r="S1327" s="1">
        <f t="shared" si="476"/>
        <v>0.3125</v>
      </c>
      <c r="T1327" s="1">
        <f t="shared" si="477"/>
        <v>4.0700218818380707E-2</v>
      </c>
      <c r="U1327" s="1">
        <f t="shared" si="478"/>
        <v>0.20871350364963503</v>
      </c>
      <c r="V1327" s="1">
        <f t="shared" si="479"/>
        <v>0.71971350364963504</v>
      </c>
      <c r="W1327" s="1"/>
      <c r="X1327" s="17">
        <f t="shared" si="480"/>
        <v>389.44176388110628</v>
      </c>
      <c r="Y1327" s="18">
        <f t="shared" si="481"/>
        <v>2256.8044836814311</v>
      </c>
      <c r="Z1327" s="2">
        <f t="shared" si="482"/>
        <v>369.96967568705094</v>
      </c>
      <c r="AA1327" s="18">
        <f t="shared" si="483"/>
        <v>2143.9642594973593</v>
      </c>
      <c r="AB1327" s="2">
        <f t="shared" si="484"/>
        <v>-270.29242278923357</v>
      </c>
      <c r="AC1327" s="2">
        <f t="shared" si="485"/>
        <v>214.39642594973594</v>
      </c>
      <c r="AD1327" s="2">
        <f t="shared" si="486"/>
        <v>369.96967568705094</v>
      </c>
      <c r="AE1327" s="2">
        <f t="shared" si="487"/>
        <v>-1000</v>
      </c>
      <c r="AF1327" s="5">
        <f t="shared" si="488"/>
        <v>0.37000000000000011</v>
      </c>
      <c r="AG1327" s="5">
        <f t="shared" si="489"/>
        <v>-1</v>
      </c>
      <c r="AH1327" s="3">
        <f t="shared" si="490"/>
        <v>201809</v>
      </c>
      <c r="AI1327" s="21">
        <v>1.37</v>
      </c>
      <c r="AJ1327" s="21">
        <v>3.2</v>
      </c>
      <c r="AK1327" s="21">
        <v>1.3</v>
      </c>
      <c r="AL1327" s="21">
        <v>3.65</v>
      </c>
      <c r="AO1327">
        <f t="shared" si="491"/>
        <v>-400</v>
      </c>
      <c r="AP1327">
        <f>IF(E1327&lt;F1327,G1327,H1327)</f>
        <v>38</v>
      </c>
      <c r="AQ1327">
        <f>IF(E1327&lt;F1327,H1327,G1327)</f>
        <v>31</v>
      </c>
    </row>
    <row r="1328" spans="2:43" x14ac:dyDescent="0.25">
      <c r="B1328" s="24">
        <v>43367</v>
      </c>
      <c r="C1328" s="20" t="s">
        <v>27</v>
      </c>
      <c r="D1328" s="20" t="s">
        <v>45</v>
      </c>
      <c r="E1328" s="2">
        <v>-125</v>
      </c>
      <c r="F1328" s="2">
        <v>104.99999999999999</v>
      </c>
      <c r="G1328">
        <v>27</v>
      </c>
      <c r="H1328">
        <v>30</v>
      </c>
      <c r="I1328" s="9"/>
      <c r="J1328" s="2" t="str">
        <f t="shared" si="492"/>
        <v>Tampa Bay Buccaneers</v>
      </c>
      <c r="K1328" s="2" t="str">
        <f t="shared" si="493"/>
        <v>Pittsburgh Steelers</v>
      </c>
      <c r="L1328" s="17">
        <f t="shared" si="494"/>
        <v>-125</v>
      </c>
      <c r="M1328" s="18">
        <f t="shared" si="495"/>
        <v>104.99999999999999</v>
      </c>
      <c r="N1328" s="4">
        <f t="shared" si="473"/>
        <v>2.15</v>
      </c>
      <c r="O1328" s="4">
        <f t="shared" si="474"/>
        <v>1.74</v>
      </c>
      <c r="P1328" s="4"/>
      <c r="Q1328" s="4"/>
      <c r="R1328" s="1">
        <f t="shared" si="475"/>
        <v>0.46511627906976744</v>
      </c>
      <c r="S1328" s="1">
        <f t="shared" si="476"/>
        <v>0.57471264367816088</v>
      </c>
      <c r="T1328" s="1">
        <f t="shared" si="477"/>
        <v>3.8303341902313659E-2</v>
      </c>
      <c r="U1328" s="1">
        <f t="shared" si="478"/>
        <v>5.4798182304196724E-2</v>
      </c>
      <c r="V1328" s="1">
        <f t="shared" si="479"/>
        <v>0.45620181769580326</v>
      </c>
      <c r="W1328" s="1"/>
      <c r="X1328" s="17">
        <f t="shared" si="480"/>
        <v>1192.0123094879971</v>
      </c>
      <c r="Y1328" s="18">
        <f t="shared" si="481"/>
        <v>763.39939290006168</v>
      </c>
      <c r="Z1328" s="2">
        <f t="shared" si="482"/>
        <v>1132.4116940135971</v>
      </c>
      <c r="AA1328" s="18">
        <f t="shared" si="483"/>
        <v>725.22942325505858</v>
      </c>
      <c r="AB1328" s="2">
        <f t="shared" si="484"/>
        <v>113.24116940135971</v>
      </c>
      <c r="AC1328" s="2">
        <f t="shared" si="485"/>
        <v>-137.88740058445015</v>
      </c>
      <c r="AD1328" s="2">
        <f t="shared" si="486"/>
        <v>-1000</v>
      </c>
      <c r="AE1328" s="2">
        <f t="shared" si="487"/>
        <v>725.22942325505858</v>
      </c>
      <c r="AF1328" s="5">
        <f t="shared" si="488"/>
        <v>-1</v>
      </c>
      <c r="AG1328" s="5">
        <f t="shared" si="489"/>
        <v>0.74</v>
      </c>
      <c r="AH1328" s="3">
        <f t="shared" si="490"/>
        <v>201809</v>
      </c>
      <c r="AI1328" s="21">
        <v>2.15</v>
      </c>
      <c r="AJ1328" s="21">
        <v>1.74</v>
      </c>
      <c r="AK1328" s="21">
        <v>1.8</v>
      </c>
      <c r="AL1328" s="21">
        <v>2.0499999999999998</v>
      </c>
      <c r="AO1328">
        <f t="shared" si="491"/>
        <v>-130</v>
      </c>
      <c r="AP1328">
        <f>IF(E1328&lt;F1328,G1328,H1328)</f>
        <v>27</v>
      </c>
      <c r="AQ1328">
        <f>IF(E1328&lt;F1328,H1328,G1328)</f>
        <v>30</v>
      </c>
    </row>
    <row r="1329" spans="2:43" x14ac:dyDescent="0.25">
      <c r="B1329" s="24">
        <v>43366</v>
      </c>
      <c r="C1329" s="20" t="s">
        <v>34</v>
      </c>
      <c r="D1329" s="20" t="s">
        <v>36</v>
      </c>
      <c r="E1329" s="2">
        <v>240</v>
      </c>
      <c r="F1329" s="2">
        <v>-303.03030303030295</v>
      </c>
      <c r="G1329">
        <v>26</v>
      </c>
      <c r="H1329">
        <v>10</v>
      </c>
      <c r="I1329" s="9"/>
      <c r="J1329" s="2" t="str">
        <f t="shared" si="492"/>
        <v>New England Patriots</v>
      </c>
      <c r="K1329" s="2" t="str">
        <f t="shared" si="493"/>
        <v>Detroit Lions</v>
      </c>
      <c r="L1329" s="17">
        <f t="shared" si="494"/>
        <v>-303.03030303030295</v>
      </c>
      <c r="M1329" s="18">
        <f t="shared" si="495"/>
        <v>240</v>
      </c>
      <c r="N1329" s="4">
        <f t="shared" si="473"/>
        <v>1.37</v>
      </c>
      <c r="O1329" s="4">
        <f t="shared" si="474"/>
        <v>3.2</v>
      </c>
      <c r="P1329" s="4"/>
      <c r="Q1329" s="4"/>
      <c r="R1329" s="1">
        <f t="shared" si="475"/>
        <v>0.72992700729927007</v>
      </c>
      <c r="S1329" s="1">
        <f t="shared" si="476"/>
        <v>0.3125</v>
      </c>
      <c r="T1329" s="1">
        <f t="shared" si="477"/>
        <v>4.0700218818380707E-2</v>
      </c>
      <c r="U1329" s="1">
        <f t="shared" si="478"/>
        <v>0.20871350364963503</v>
      </c>
      <c r="V1329" s="1">
        <f t="shared" si="479"/>
        <v>0.71971350364963504</v>
      </c>
      <c r="W1329" s="1"/>
      <c r="X1329" s="17">
        <f t="shared" si="480"/>
        <v>389.44176388110628</v>
      </c>
      <c r="Y1329" s="18">
        <f t="shared" si="481"/>
        <v>2256.8044836814311</v>
      </c>
      <c r="Z1329" s="2">
        <f t="shared" si="482"/>
        <v>369.96967568705094</v>
      </c>
      <c r="AA1329" s="18">
        <f t="shared" si="483"/>
        <v>2143.9642594973593</v>
      </c>
      <c r="AB1329" s="2">
        <f t="shared" si="484"/>
        <v>-270.29242278923357</v>
      </c>
      <c r="AC1329" s="2">
        <f t="shared" si="485"/>
        <v>214.39642594973594</v>
      </c>
      <c r="AD1329" s="2">
        <f t="shared" si="486"/>
        <v>-1000</v>
      </c>
      <c r="AE1329" s="2">
        <f t="shared" si="487"/>
        <v>2143.9642594973593</v>
      </c>
      <c r="AF1329" s="5">
        <f t="shared" si="488"/>
        <v>-1</v>
      </c>
      <c r="AG1329" s="5">
        <f t="shared" si="489"/>
        <v>2.2000000000000002</v>
      </c>
      <c r="AH1329" s="3">
        <f t="shared" si="490"/>
        <v>201809</v>
      </c>
      <c r="AI1329" s="21">
        <v>3.2</v>
      </c>
      <c r="AJ1329" s="21">
        <v>1.37</v>
      </c>
      <c r="AK1329" s="21">
        <v>3.4</v>
      </c>
      <c r="AL1329" s="21">
        <v>1.33</v>
      </c>
      <c r="AO1329">
        <f t="shared" si="491"/>
        <v>-400</v>
      </c>
      <c r="AP1329">
        <f>IF(E1329&lt;F1329,G1329,H1329)</f>
        <v>10</v>
      </c>
      <c r="AQ1329">
        <f>IF(E1329&lt;F1329,H1329,G1329)</f>
        <v>26</v>
      </c>
    </row>
    <row r="1330" spans="2:43" x14ac:dyDescent="0.25">
      <c r="B1330" s="24">
        <v>43366</v>
      </c>
      <c r="C1330" s="20" t="s">
        <v>48</v>
      </c>
      <c r="D1330" s="20" t="s">
        <v>37</v>
      </c>
      <c r="E1330" s="2">
        <v>215</v>
      </c>
      <c r="F1330" s="2">
        <v>-263.1578947368422</v>
      </c>
      <c r="G1330">
        <v>14</v>
      </c>
      <c r="H1330">
        <v>16</v>
      </c>
      <c r="I1330" s="9"/>
      <c r="J1330" s="2" t="str">
        <f t="shared" si="492"/>
        <v>Chicago Bears</v>
      </c>
      <c r="K1330" s="2" t="str">
        <f t="shared" si="493"/>
        <v>Arizona Cardinals</v>
      </c>
      <c r="L1330" s="17">
        <f t="shared" si="494"/>
        <v>-263.1578947368422</v>
      </c>
      <c r="M1330" s="18">
        <f t="shared" si="495"/>
        <v>215</v>
      </c>
      <c r="N1330" s="4">
        <f t="shared" si="473"/>
        <v>1.37</v>
      </c>
      <c r="O1330" s="4">
        <f t="shared" si="474"/>
        <v>3.2</v>
      </c>
      <c r="P1330" s="4"/>
      <c r="Q1330" s="4"/>
      <c r="R1330" s="1">
        <f t="shared" si="475"/>
        <v>0.72992700729927007</v>
      </c>
      <c r="S1330" s="1">
        <f t="shared" si="476"/>
        <v>0.3125</v>
      </c>
      <c r="T1330" s="1">
        <f t="shared" si="477"/>
        <v>4.0700218818380707E-2</v>
      </c>
      <c r="U1330" s="1">
        <f t="shared" si="478"/>
        <v>0.20871350364963503</v>
      </c>
      <c r="V1330" s="1">
        <f t="shared" si="479"/>
        <v>0.71971350364963504</v>
      </c>
      <c r="W1330" s="1"/>
      <c r="X1330" s="17">
        <f t="shared" si="480"/>
        <v>389.44176388110628</v>
      </c>
      <c r="Y1330" s="18">
        <f t="shared" si="481"/>
        <v>2256.8044836814311</v>
      </c>
      <c r="Z1330" s="2">
        <f t="shared" si="482"/>
        <v>369.96967568705094</v>
      </c>
      <c r="AA1330" s="18">
        <f t="shared" si="483"/>
        <v>2143.9642594973593</v>
      </c>
      <c r="AB1330" s="2">
        <f t="shared" si="484"/>
        <v>-270.29242278923357</v>
      </c>
      <c r="AC1330" s="2">
        <f t="shared" si="485"/>
        <v>214.39642594973594</v>
      </c>
      <c r="AD1330" s="2">
        <f t="shared" si="486"/>
        <v>369.96967568705094</v>
      </c>
      <c r="AE1330" s="2">
        <f t="shared" si="487"/>
        <v>-1000</v>
      </c>
      <c r="AF1330" s="5">
        <f t="shared" si="488"/>
        <v>0.37000000000000011</v>
      </c>
      <c r="AG1330" s="5">
        <f t="shared" si="489"/>
        <v>-1</v>
      </c>
      <c r="AH1330" s="3">
        <f t="shared" si="490"/>
        <v>201809</v>
      </c>
      <c r="AI1330" s="21">
        <v>3.2</v>
      </c>
      <c r="AJ1330" s="21">
        <v>1.37</v>
      </c>
      <c r="AK1330" s="21">
        <v>3.15</v>
      </c>
      <c r="AL1330" s="21">
        <v>1.38</v>
      </c>
      <c r="AO1330">
        <f t="shared" si="491"/>
        <v>-300</v>
      </c>
      <c r="AP1330">
        <f>IF(E1330&lt;F1330,G1330,H1330)</f>
        <v>16</v>
      </c>
      <c r="AQ1330">
        <f>IF(E1330&lt;F1330,H1330,G1330)</f>
        <v>14</v>
      </c>
    </row>
    <row r="1331" spans="2:43" x14ac:dyDescent="0.25">
      <c r="B1331" s="24">
        <v>43366</v>
      </c>
      <c r="C1331" s="20" t="s">
        <v>32</v>
      </c>
      <c r="D1331" s="20" t="s">
        <v>23</v>
      </c>
      <c r="E1331" s="2">
        <v>-120.48192771084337</v>
      </c>
      <c r="F1331" s="2">
        <v>100</v>
      </c>
      <c r="G1331">
        <v>24</v>
      </c>
      <c r="H1331">
        <v>13</v>
      </c>
      <c r="I1331" s="9"/>
      <c r="J1331" s="2" t="str">
        <f t="shared" si="492"/>
        <v>Seattle Seahawks</v>
      </c>
      <c r="K1331" s="2" t="str">
        <f t="shared" si="493"/>
        <v>Dallas Cowboys</v>
      </c>
      <c r="L1331" s="17">
        <f t="shared" si="494"/>
        <v>-120.48192771084337</v>
      </c>
      <c r="M1331" s="18">
        <f t="shared" si="495"/>
        <v>100</v>
      </c>
      <c r="N1331" s="4">
        <f t="shared" si="473"/>
        <v>1.83</v>
      </c>
      <c r="O1331" s="4">
        <f t="shared" si="474"/>
        <v>2</v>
      </c>
      <c r="P1331" s="4"/>
      <c r="Q1331" s="4"/>
      <c r="R1331" s="1">
        <f t="shared" si="475"/>
        <v>0.54644808743169393</v>
      </c>
      <c r="S1331" s="1">
        <f t="shared" si="476"/>
        <v>0.5</v>
      </c>
      <c r="T1331" s="1">
        <f t="shared" si="477"/>
        <v>4.4386422976501305E-2</v>
      </c>
      <c r="U1331" s="1">
        <f t="shared" si="478"/>
        <v>2.3224043715846965E-2</v>
      </c>
      <c r="V1331" s="1">
        <f t="shared" si="479"/>
        <v>0.53422404371584697</v>
      </c>
      <c r="W1331" s="1"/>
      <c r="X1331" s="17">
        <f t="shared" si="480"/>
        <v>871.87381729284084</v>
      </c>
      <c r="Y1331" s="18">
        <f t="shared" si="481"/>
        <v>1045.6626202421151</v>
      </c>
      <c r="Z1331" s="2">
        <f t="shared" si="482"/>
        <v>828.28012642819874</v>
      </c>
      <c r="AA1331" s="18">
        <f t="shared" si="483"/>
        <v>993.3794892300092</v>
      </c>
      <c r="AB1331" s="2">
        <f t="shared" si="484"/>
        <v>-120.73210114461043</v>
      </c>
      <c r="AC1331" s="2">
        <f t="shared" si="485"/>
        <v>-100.66646340515068</v>
      </c>
      <c r="AD1331" s="2">
        <f t="shared" si="486"/>
        <v>828.28012642819874</v>
      </c>
      <c r="AE1331" s="2">
        <f t="shared" si="487"/>
        <v>-1000</v>
      </c>
      <c r="AF1331" s="5">
        <f t="shared" si="488"/>
        <v>0.83000000000000007</v>
      </c>
      <c r="AG1331" s="5">
        <f t="shared" si="489"/>
        <v>-1</v>
      </c>
      <c r="AH1331" s="3">
        <f t="shared" si="490"/>
        <v>201809</v>
      </c>
      <c r="AI1331" s="21">
        <v>1.83</v>
      </c>
      <c r="AJ1331" s="21">
        <v>2</v>
      </c>
      <c r="AK1331" s="21">
        <v>1.83</v>
      </c>
      <c r="AL1331" s="21">
        <v>2</v>
      </c>
      <c r="AO1331">
        <f t="shared" si="491"/>
        <v>-130</v>
      </c>
      <c r="AP1331">
        <f>IF(E1331&lt;F1331,G1331,H1331)</f>
        <v>24</v>
      </c>
      <c r="AQ1331">
        <f>IF(E1331&lt;F1331,H1331,G1331)</f>
        <v>13</v>
      </c>
    </row>
    <row r="1332" spans="2:43" x14ac:dyDescent="0.25">
      <c r="B1332" s="24">
        <v>43366</v>
      </c>
      <c r="C1332" s="20" t="s">
        <v>47</v>
      </c>
      <c r="D1332" s="20" t="s">
        <v>31</v>
      </c>
      <c r="E1332" s="2">
        <v>-344.82758620689651</v>
      </c>
      <c r="F1332" s="2">
        <v>270</v>
      </c>
      <c r="G1332">
        <v>35</v>
      </c>
      <c r="H1332">
        <v>23</v>
      </c>
      <c r="I1332" s="9"/>
      <c r="J1332" s="2" t="str">
        <f t="shared" si="492"/>
        <v>Los Angeles Rams</v>
      </c>
      <c r="K1332" s="2" t="str">
        <f t="shared" si="493"/>
        <v>Los Angeles Chargers</v>
      </c>
      <c r="L1332" s="17">
        <f t="shared" si="494"/>
        <v>-344.82758620689651</v>
      </c>
      <c r="M1332" s="18">
        <f t="shared" si="495"/>
        <v>270</v>
      </c>
      <c r="N1332" s="4">
        <f t="shared" si="473"/>
        <v>1.36</v>
      </c>
      <c r="O1332" s="4">
        <f t="shared" si="474"/>
        <v>3.25</v>
      </c>
      <c r="P1332" s="4"/>
      <c r="Q1332" s="4"/>
      <c r="R1332" s="1">
        <f t="shared" si="475"/>
        <v>0.73529411764705876</v>
      </c>
      <c r="S1332" s="1">
        <f t="shared" si="476"/>
        <v>0.30769230769230771</v>
      </c>
      <c r="T1332" s="1">
        <f t="shared" si="477"/>
        <v>4.1214750542299394E-2</v>
      </c>
      <c r="U1332" s="1">
        <f t="shared" si="478"/>
        <v>0.21380090497737553</v>
      </c>
      <c r="V1332" s="1">
        <f t="shared" si="479"/>
        <v>0.72480090497737559</v>
      </c>
      <c r="W1332" s="1"/>
      <c r="X1332" s="17">
        <f t="shared" si="480"/>
        <v>379.68922656245121</v>
      </c>
      <c r="Y1332" s="18">
        <f t="shared" si="481"/>
        <v>2309.6629804910967</v>
      </c>
      <c r="Z1332" s="2">
        <f t="shared" si="482"/>
        <v>360.70476523432865</v>
      </c>
      <c r="AA1332" s="18">
        <f t="shared" si="483"/>
        <v>2194.1798314665416</v>
      </c>
      <c r="AB1332" s="2">
        <f t="shared" si="484"/>
        <v>-277.23503995029256</v>
      </c>
      <c r="AC1332" s="2">
        <f t="shared" si="485"/>
        <v>219.41798314665417</v>
      </c>
      <c r="AD1332" s="2">
        <f t="shared" si="486"/>
        <v>360.70476523432865</v>
      </c>
      <c r="AE1332" s="2">
        <f t="shared" si="487"/>
        <v>-1000</v>
      </c>
      <c r="AF1332" s="5">
        <f t="shared" si="488"/>
        <v>0.3600000000000001</v>
      </c>
      <c r="AG1332" s="5">
        <f t="shared" si="489"/>
        <v>-1</v>
      </c>
      <c r="AH1332" s="3">
        <f t="shared" si="490"/>
        <v>201809</v>
      </c>
      <c r="AI1332" s="21">
        <v>1.36</v>
      </c>
      <c r="AJ1332" s="21">
        <v>3.25</v>
      </c>
      <c r="AK1332" s="21">
        <v>1.29</v>
      </c>
      <c r="AL1332" s="21">
        <v>3.7</v>
      </c>
      <c r="AO1332">
        <f t="shared" si="491"/>
        <v>-400</v>
      </c>
      <c r="AP1332">
        <f>IF(E1332&lt;F1332,G1332,H1332)</f>
        <v>35</v>
      </c>
      <c r="AQ1332">
        <f>IF(E1332&lt;F1332,H1332,G1332)</f>
        <v>23</v>
      </c>
    </row>
    <row r="1333" spans="2:43" x14ac:dyDescent="0.25">
      <c r="B1333" s="24">
        <v>43366</v>
      </c>
      <c r="C1333" s="20" t="s">
        <v>35</v>
      </c>
      <c r="D1333" s="20" t="s">
        <v>43</v>
      </c>
      <c r="E1333" s="2">
        <v>-131.57894736842104</v>
      </c>
      <c r="F1333" s="2">
        <v>110.00000000000001</v>
      </c>
      <c r="G1333">
        <v>37</v>
      </c>
      <c r="H1333">
        <v>43</v>
      </c>
      <c r="I1333" s="9"/>
      <c r="J1333" s="2" t="str">
        <f t="shared" si="492"/>
        <v>Atlanta Falcons</v>
      </c>
      <c r="K1333" s="2" t="str">
        <f t="shared" si="493"/>
        <v>New Orleans Saints</v>
      </c>
      <c r="L1333" s="17">
        <f t="shared" si="494"/>
        <v>-131.57894736842104</v>
      </c>
      <c r="M1333" s="18">
        <f t="shared" si="495"/>
        <v>110.00000000000001</v>
      </c>
      <c r="N1333" s="4">
        <f t="shared" si="473"/>
        <v>1.62</v>
      </c>
      <c r="O1333" s="4">
        <f t="shared" si="474"/>
        <v>2.4</v>
      </c>
      <c r="P1333" s="4"/>
      <c r="Q1333" s="4"/>
      <c r="R1333" s="1">
        <f t="shared" si="475"/>
        <v>0.61728395061728392</v>
      </c>
      <c r="S1333" s="1">
        <f t="shared" si="476"/>
        <v>0.41666666666666669</v>
      </c>
      <c r="T1333" s="1">
        <f t="shared" si="477"/>
        <v>3.2835820895522283E-2</v>
      </c>
      <c r="U1333" s="1">
        <f t="shared" si="478"/>
        <v>0.10030864197530862</v>
      </c>
      <c r="V1333" s="1">
        <f t="shared" si="479"/>
        <v>0.61130864197530865</v>
      </c>
      <c r="W1333" s="1"/>
      <c r="X1333" s="17">
        <f t="shared" si="480"/>
        <v>635.83488165441463</v>
      </c>
      <c r="Y1333" s="18">
        <f t="shared" si="481"/>
        <v>1423.7849094482656</v>
      </c>
      <c r="Z1333" s="2">
        <f t="shared" si="482"/>
        <v>604.04313757169382</v>
      </c>
      <c r="AA1333" s="18">
        <f t="shared" si="483"/>
        <v>1352.5956639758522</v>
      </c>
      <c r="AB1333" s="2">
        <f t="shared" si="484"/>
        <v>-165.55109027810289</v>
      </c>
      <c r="AC1333" s="2">
        <f t="shared" si="485"/>
        <v>135.25956639758522</v>
      </c>
      <c r="AD1333" s="2">
        <f t="shared" si="486"/>
        <v>-1000</v>
      </c>
      <c r="AE1333" s="2">
        <f t="shared" si="487"/>
        <v>1352.5956639758522</v>
      </c>
      <c r="AF1333" s="5">
        <f t="shared" si="488"/>
        <v>-1</v>
      </c>
      <c r="AG1333" s="5">
        <f t="shared" si="489"/>
        <v>1.4</v>
      </c>
      <c r="AH1333" s="3">
        <f t="shared" si="490"/>
        <v>201809</v>
      </c>
      <c r="AI1333" s="21">
        <v>1.62</v>
      </c>
      <c r="AJ1333" s="21">
        <v>2.4</v>
      </c>
      <c r="AK1333" s="21">
        <v>1.76</v>
      </c>
      <c r="AL1333" s="21">
        <v>2.1</v>
      </c>
      <c r="AO1333">
        <f t="shared" si="491"/>
        <v>-140</v>
      </c>
      <c r="AP1333">
        <f>IF(E1333&lt;F1333,G1333,H1333)</f>
        <v>37</v>
      </c>
      <c r="AQ1333">
        <f>IF(E1333&lt;F1333,H1333,G1333)</f>
        <v>43</v>
      </c>
    </row>
    <row r="1334" spans="2:43" x14ac:dyDescent="0.25">
      <c r="B1334" s="24">
        <v>43366</v>
      </c>
      <c r="C1334" s="20" t="s">
        <v>28</v>
      </c>
      <c r="D1334" s="20" t="s">
        <v>38</v>
      </c>
      <c r="E1334" s="2">
        <v>-232.55813953488376</v>
      </c>
      <c r="F1334" s="2">
        <v>190</v>
      </c>
      <c r="G1334">
        <v>27</v>
      </c>
      <c r="H1334">
        <v>14</v>
      </c>
      <c r="I1334" s="9"/>
      <c r="J1334" s="2" t="str">
        <f t="shared" si="492"/>
        <v>Baltimore Ravens</v>
      </c>
      <c r="K1334" s="2" t="str">
        <f t="shared" si="493"/>
        <v>Denver Broncos</v>
      </c>
      <c r="L1334" s="17">
        <f t="shared" si="494"/>
        <v>-232.55813953488376</v>
      </c>
      <c r="M1334" s="18">
        <f t="shared" si="495"/>
        <v>190</v>
      </c>
      <c r="N1334" s="4">
        <f t="shared" si="473"/>
        <v>1.43</v>
      </c>
      <c r="O1334" s="4">
        <f t="shared" si="474"/>
        <v>2.9</v>
      </c>
      <c r="P1334" s="4"/>
      <c r="Q1334" s="4"/>
      <c r="R1334" s="1">
        <f t="shared" si="475"/>
        <v>0.69930069930069938</v>
      </c>
      <c r="S1334" s="1">
        <f t="shared" si="476"/>
        <v>0.34482758620689657</v>
      </c>
      <c r="T1334" s="1">
        <f t="shared" si="477"/>
        <v>4.2263279445727608E-2</v>
      </c>
      <c r="U1334" s="1">
        <f t="shared" si="478"/>
        <v>0.1772365565469014</v>
      </c>
      <c r="V1334" s="1">
        <f t="shared" si="479"/>
        <v>0.68823655654690141</v>
      </c>
      <c r="W1334" s="1"/>
      <c r="X1334" s="17">
        <f t="shared" si="480"/>
        <v>452.98878777569371</v>
      </c>
      <c r="Y1334" s="18">
        <f t="shared" si="481"/>
        <v>1963.0773393846457</v>
      </c>
      <c r="Z1334" s="2">
        <f t="shared" si="482"/>
        <v>430.33934838690902</v>
      </c>
      <c r="AA1334" s="18">
        <f t="shared" si="483"/>
        <v>1864.9234724154132</v>
      </c>
      <c r="AB1334" s="2">
        <f t="shared" si="484"/>
        <v>-232.37475349358971</v>
      </c>
      <c r="AC1334" s="2">
        <f t="shared" si="485"/>
        <v>186.49234724154132</v>
      </c>
      <c r="AD1334" s="2">
        <f t="shared" si="486"/>
        <v>430.33934838690902</v>
      </c>
      <c r="AE1334" s="2">
        <f t="shared" si="487"/>
        <v>-1000</v>
      </c>
      <c r="AF1334" s="5">
        <f t="shared" si="488"/>
        <v>0.42999999999999994</v>
      </c>
      <c r="AG1334" s="5">
        <f t="shared" si="489"/>
        <v>-1</v>
      </c>
      <c r="AH1334" s="3">
        <f t="shared" si="490"/>
        <v>201809</v>
      </c>
      <c r="AI1334" s="21">
        <v>1.43</v>
      </c>
      <c r="AJ1334" s="21">
        <v>2.9</v>
      </c>
      <c r="AK1334" s="21">
        <v>1.43</v>
      </c>
      <c r="AL1334" s="21">
        <v>2.9</v>
      </c>
      <c r="AO1334">
        <f t="shared" si="491"/>
        <v>-300</v>
      </c>
      <c r="AP1334">
        <f>IF(E1334&lt;F1334,G1334,H1334)</f>
        <v>27</v>
      </c>
      <c r="AQ1334">
        <f>IF(E1334&lt;F1334,H1334,G1334)</f>
        <v>14</v>
      </c>
    </row>
    <row r="1335" spans="2:43" x14ac:dyDescent="0.25">
      <c r="B1335" s="24">
        <v>43366</v>
      </c>
      <c r="C1335" s="20" t="s">
        <v>44</v>
      </c>
      <c r="D1335" s="20" t="s">
        <v>21</v>
      </c>
      <c r="E1335" s="2">
        <v>-147.05882352941177</v>
      </c>
      <c r="F1335" s="2">
        <v>125</v>
      </c>
      <c r="G1335">
        <v>31</v>
      </c>
      <c r="H1335">
        <v>21</v>
      </c>
      <c r="I1335" s="9"/>
      <c r="J1335" s="2" t="str">
        <f t="shared" si="492"/>
        <v>Carolina Panthers</v>
      </c>
      <c r="K1335" s="2" t="str">
        <f t="shared" si="493"/>
        <v>Cincinnati Bengals</v>
      </c>
      <c r="L1335" s="17">
        <f t="shared" si="494"/>
        <v>-147.05882352941177</v>
      </c>
      <c r="M1335" s="18">
        <f t="shared" si="495"/>
        <v>125</v>
      </c>
      <c r="N1335" s="4">
        <f t="shared" si="473"/>
        <v>1.58</v>
      </c>
      <c r="O1335" s="4">
        <f t="shared" si="474"/>
        <v>2.5</v>
      </c>
      <c r="P1335" s="4"/>
      <c r="Q1335" s="4"/>
      <c r="R1335" s="1">
        <f t="shared" si="475"/>
        <v>0.63291139240506322</v>
      </c>
      <c r="S1335" s="1">
        <f t="shared" si="476"/>
        <v>0.4</v>
      </c>
      <c r="T1335" s="1">
        <f t="shared" si="477"/>
        <v>3.1862745098039214E-2</v>
      </c>
      <c r="U1335" s="1">
        <f t="shared" si="478"/>
        <v>0.1164556962025316</v>
      </c>
      <c r="V1335" s="1">
        <f t="shared" si="479"/>
        <v>0.62745569620253161</v>
      </c>
      <c r="W1335" s="1"/>
      <c r="X1335" s="17">
        <f t="shared" si="480"/>
        <v>593.73802174746322</v>
      </c>
      <c r="Y1335" s="18">
        <f t="shared" si="481"/>
        <v>1520.5870888415161</v>
      </c>
      <c r="Z1335" s="2">
        <f t="shared" si="482"/>
        <v>564.05112066009008</v>
      </c>
      <c r="AA1335" s="18">
        <f t="shared" si="483"/>
        <v>1444.5577343994403</v>
      </c>
      <c r="AB1335" s="2">
        <f t="shared" si="484"/>
        <v>-177.28889516782337</v>
      </c>
      <c r="AC1335" s="2">
        <f t="shared" si="485"/>
        <v>144.45577343994404</v>
      </c>
      <c r="AD1335" s="2">
        <f t="shared" si="486"/>
        <v>564.05112066009008</v>
      </c>
      <c r="AE1335" s="2">
        <f t="shared" si="487"/>
        <v>-1000</v>
      </c>
      <c r="AF1335" s="5">
        <f t="shared" si="488"/>
        <v>0.58000000000000007</v>
      </c>
      <c r="AG1335" s="5">
        <f t="shared" si="489"/>
        <v>-1</v>
      </c>
      <c r="AH1335" s="3">
        <f t="shared" si="490"/>
        <v>201809</v>
      </c>
      <c r="AI1335" s="21">
        <v>1.58</v>
      </c>
      <c r="AJ1335" s="21">
        <v>2.5</v>
      </c>
      <c r="AK1335" s="21">
        <v>1.68</v>
      </c>
      <c r="AL1335" s="21">
        <v>2.25</v>
      </c>
      <c r="AO1335">
        <f t="shared" si="491"/>
        <v>-150</v>
      </c>
      <c r="AP1335">
        <f>IF(E1335&lt;F1335,G1335,H1335)</f>
        <v>31</v>
      </c>
      <c r="AQ1335">
        <f>IF(E1335&lt;F1335,H1335,G1335)</f>
        <v>21</v>
      </c>
    </row>
    <row r="1336" spans="2:43" x14ac:dyDescent="0.25">
      <c r="B1336" s="24">
        <v>43366</v>
      </c>
      <c r="C1336" s="20" t="s">
        <v>40</v>
      </c>
      <c r="D1336" s="20" t="s">
        <v>25</v>
      </c>
      <c r="E1336" s="2">
        <v>-250.00000000000006</v>
      </c>
      <c r="F1336" s="2">
        <v>210</v>
      </c>
      <c r="G1336">
        <v>22</v>
      </c>
      <c r="H1336">
        <v>27</v>
      </c>
      <c r="I1336" s="9"/>
      <c r="J1336" s="2" t="str">
        <f t="shared" si="492"/>
        <v>Houston Texans</v>
      </c>
      <c r="K1336" s="2" t="str">
        <f t="shared" si="493"/>
        <v>New York Giants</v>
      </c>
      <c r="L1336" s="17">
        <f t="shared" si="494"/>
        <v>-250.00000000000006</v>
      </c>
      <c r="M1336" s="18">
        <f t="shared" si="495"/>
        <v>210</v>
      </c>
      <c r="N1336" s="4">
        <f t="shared" si="473"/>
        <v>1.37</v>
      </c>
      <c r="O1336" s="4">
        <f t="shared" si="474"/>
        <v>3.2</v>
      </c>
      <c r="P1336" s="4"/>
      <c r="Q1336" s="4"/>
      <c r="R1336" s="1">
        <f t="shared" si="475"/>
        <v>0.72992700729927007</v>
      </c>
      <c r="S1336" s="1">
        <f t="shared" si="476"/>
        <v>0.3125</v>
      </c>
      <c r="T1336" s="1">
        <f t="shared" si="477"/>
        <v>4.0700218818380707E-2</v>
      </c>
      <c r="U1336" s="1">
        <f t="shared" si="478"/>
        <v>0.20871350364963503</v>
      </c>
      <c r="V1336" s="1">
        <f t="shared" si="479"/>
        <v>0.71971350364963504</v>
      </c>
      <c r="W1336" s="1"/>
      <c r="X1336" s="17">
        <f t="shared" si="480"/>
        <v>389.44176388110628</v>
      </c>
      <c r="Y1336" s="18">
        <f t="shared" si="481"/>
        <v>2256.8044836814311</v>
      </c>
      <c r="Z1336" s="2">
        <f t="shared" si="482"/>
        <v>369.96967568705094</v>
      </c>
      <c r="AA1336" s="18">
        <f t="shared" si="483"/>
        <v>2143.9642594973593</v>
      </c>
      <c r="AB1336" s="2">
        <f t="shared" si="484"/>
        <v>-270.29242278923357</v>
      </c>
      <c r="AC1336" s="2">
        <f t="shared" si="485"/>
        <v>214.39642594973594</v>
      </c>
      <c r="AD1336" s="2">
        <f t="shared" si="486"/>
        <v>-1000</v>
      </c>
      <c r="AE1336" s="2">
        <f t="shared" si="487"/>
        <v>2143.9642594973593</v>
      </c>
      <c r="AF1336" s="5">
        <f t="shared" si="488"/>
        <v>-1</v>
      </c>
      <c r="AG1336" s="5">
        <f t="shared" si="489"/>
        <v>2.2000000000000002</v>
      </c>
      <c r="AH1336" s="3">
        <f t="shared" si="490"/>
        <v>201809</v>
      </c>
      <c r="AI1336" s="21">
        <v>1.37</v>
      </c>
      <c r="AJ1336" s="21">
        <v>3.2</v>
      </c>
      <c r="AK1336" s="21">
        <v>1.4</v>
      </c>
      <c r="AL1336" s="21">
        <v>3.1</v>
      </c>
      <c r="AO1336">
        <f t="shared" si="491"/>
        <v>-300</v>
      </c>
      <c r="AP1336">
        <f>IF(E1336&lt;F1336,G1336,H1336)</f>
        <v>22</v>
      </c>
      <c r="AQ1336">
        <f>IF(E1336&lt;F1336,H1336,G1336)</f>
        <v>27</v>
      </c>
    </row>
    <row r="1337" spans="2:43" x14ac:dyDescent="0.25">
      <c r="B1337" s="24">
        <v>43366</v>
      </c>
      <c r="C1337" s="20" t="s">
        <v>26</v>
      </c>
      <c r="D1337" s="20" t="s">
        <v>41</v>
      </c>
      <c r="E1337" s="2">
        <v>-500.00000000000011</v>
      </c>
      <c r="F1337" s="2">
        <v>375</v>
      </c>
      <c r="G1337">
        <v>6</v>
      </c>
      <c r="H1337">
        <v>9</v>
      </c>
      <c r="I1337" s="9"/>
      <c r="J1337" s="2" t="str">
        <f t="shared" si="492"/>
        <v>Jacksonville Jaguars</v>
      </c>
      <c r="K1337" s="2" t="str">
        <f t="shared" si="493"/>
        <v>Tennessee Titans</v>
      </c>
      <c r="L1337" s="17">
        <f t="shared" si="494"/>
        <v>-500.00000000000011</v>
      </c>
      <c r="M1337" s="18">
        <f t="shared" si="495"/>
        <v>375</v>
      </c>
      <c r="N1337" s="4">
        <f t="shared" si="473"/>
        <v>1.2</v>
      </c>
      <c r="O1337" s="4">
        <f t="shared" si="474"/>
        <v>4.75</v>
      </c>
      <c r="P1337" s="4"/>
      <c r="Q1337" s="4"/>
      <c r="R1337" s="1">
        <f t="shared" si="475"/>
        <v>0.83333333333333337</v>
      </c>
      <c r="S1337" s="1">
        <f t="shared" si="476"/>
        <v>0.21052631578947367</v>
      </c>
      <c r="T1337" s="1">
        <f t="shared" si="477"/>
        <v>4.2016806722689037E-2</v>
      </c>
      <c r="U1337" s="1">
        <f t="shared" si="478"/>
        <v>0.31140350877192985</v>
      </c>
      <c r="V1337" s="1">
        <f t="shared" si="479"/>
        <v>0.82240350877192991</v>
      </c>
      <c r="W1337" s="1"/>
      <c r="X1337" s="17">
        <f t="shared" si="480"/>
        <v>215.94811954689931</v>
      </c>
      <c r="Y1337" s="18">
        <f t="shared" si="481"/>
        <v>3787.1793685900598</v>
      </c>
      <c r="Z1337" s="2">
        <f t="shared" si="482"/>
        <v>205.15071356955434</v>
      </c>
      <c r="AA1337" s="18">
        <f t="shared" si="483"/>
        <v>3597.8204001605568</v>
      </c>
      <c r="AB1337" s="2">
        <f t="shared" si="484"/>
        <v>-487.44651315139578</v>
      </c>
      <c r="AC1337" s="2">
        <f t="shared" si="485"/>
        <v>359.7820400160557</v>
      </c>
      <c r="AD1337" s="2">
        <f t="shared" si="486"/>
        <v>-1000</v>
      </c>
      <c r="AE1337" s="2">
        <f t="shared" si="487"/>
        <v>3597.8204001605568</v>
      </c>
      <c r="AF1337" s="5">
        <f t="shared" si="488"/>
        <v>-1</v>
      </c>
      <c r="AG1337" s="5">
        <f t="shared" si="489"/>
        <v>3.75</v>
      </c>
      <c r="AH1337" s="3">
        <f t="shared" si="490"/>
        <v>201809</v>
      </c>
      <c r="AI1337" s="21">
        <v>1.2</v>
      </c>
      <c r="AJ1337" s="21">
        <v>4.75</v>
      </c>
      <c r="AK1337" s="21">
        <v>1.2</v>
      </c>
      <c r="AL1337" s="21">
        <v>4.75</v>
      </c>
      <c r="AO1337">
        <f t="shared" si="491"/>
        <v>-500</v>
      </c>
      <c r="AP1337">
        <f>IF(E1337&lt;F1337,G1337,H1337)</f>
        <v>6</v>
      </c>
      <c r="AQ1337">
        <f>IF(E1337&lt;F1337,H1337,G1337)</f>
        <v>9</v>
      </c>
    </row>
    <row r="1338" spans="2:43" x14ac:dyDescent="0.25">
      <c r="B1338" s="24">
        <v>43366</v>
      </c>
      <c r="C1338" s="20" t="s">
        <v>20</v>
      </c>
      <c r="D1338" s="20" t="s">
        <v>22</v>
      </c>
      <c r="E1338" s="2">
        <v>-263.1578947368422</v>
      </c>
      <c r="F1338" s="2">
        <v>215</v>
      </c>
      <c r="G1338">
        <v>38</v>
      </c>
      <c r="H1338">
        <v>27</v>
      </c>
      <c r="I1338" s="9"/>
      <c r="J1338" s="2" t="str">
        <f t="shared" si="492"/>
        <v>Kansas City Chiefs</v>
      </c>
      <c r="K1338" s="2" t="str">
        <f t="shared" si="493"/>
        <v>San Francisco 49ers</v>
      </c>
      <c r="L1338" s="17">
        <f t="shared" si="494"/>
        <v>-263.1578947368422</v>
      </c>
      <c r="M1338" s="18">
        <f t="shared" si="495"/>
        <v>215</v>
      </c>
      <c r="N1338" s="4">
        <f t="shared" si="473"/>
        <v>1.4</v>
      </c>
      <c r="O1338" s="4">
        <f t="shared" si="474"/>
        <v>3.1</v>
      </c>
      <c r="P1338" s="4"/>
      <c r="Q1338" s="4"/>
      <c r="R1338" s="1">
        <f t="shared" si="475"/>
        <v>0.7142857142857143</v>
      </c>
      <c r="S1338" s="1">
        <f t="shared" si="476"/>
        <v>0.32258064516129031</v>
      </c>
      <c r="T1338" s="1">
        <f t="shared" si="477"/>
        <v>3.5555555555555562E-2</v>
      </c>
      <c r="U1338" s="1">
        <f t="shared" si="478"/>
        <v>0.19585253456221199</v>
      </c>
      <c r="V1338" s="1">
        <f t="shared" si="479"/>
        <v>0.70685253456221198</v>
      </c>
      <c r="W1338" s="1"/>
      <c r="X1338" s="17">
        <f t="shared" si="480"/>
        <v>414.72223852086552</v>
      </c>
      <c r="Y1338" s="18">
        <f t="shared" si="481"/>
        <v>2130.2265089838866</v>
      </c>
      <c r="Z1338" s="2">
        <f t="shared" si="482"/>
        <v>393.98612659482222</v>
      </c>
      <c r="AA1338" s="18">
        <f t="shared" si="483"/>
        <v>2023.7151835346922</v>
      </c>
      <c r="AB1338" s="2">
        <f t="shared" si="484"/>
        <v>-253.81604389039978</v>
      </c>
      <c r="AC1338" s="2">
        <f t="shared" si="485"/>
        <v>202.37151835346921</v>
      </c>
      <c r="AD1338" s="2">
        <f t="shared" si="486"/>
        <v>393.98612659482222</v>
      </c>
      <c r="AE1338" s="2">
        <f t="shared" si="487"/>
        <v>-1000</v>
      </c>
      <c r="AF1338" s="5">
        <f t="shared" si="488"/>
        <v>0.39999999999999991</v>
      </c>
      <c r="AG1338" s="5">
        <f t="shared" si="489"/>
        <v>-1</v>
      </c>
      <c r="AH1338" s="3">
        <f t="shared" si="490"/>
        <v>201809</v>
      </c>
      <c r="AI1338" s="21">
        <v>1.4</v>
      </c>
      <c r="AJ1338" s="21">
        <v>3.1</v>
      </c>
      <c r="AK1338" s="21">
        <v>1.38</v>
      </c>
      <c r="AL1338" s="21">
        <v>3.15</v>
      </c>
      <c r="AO1338">
        <f t="shared" si="491"/>
        <v>-300</v>
      </c>
      <c r="AP1338">
        <f>IF(E1338&lt;F1338,G1338,H1338)</f>
        <v>38</v>
      </c>
      <c r="AQ1338">
        <f>IF(E1338&lt;F1338,H1338,G1338)</f>
        <v>27</v>
      </c>
    </row>
    <row r="1339" spans="2:43" x14ac:dyDescent="0.25">
      <c r="B1339" s="24">
        <v>43366</v>
      </c>
      <c r="C1339" s="20" t="s">
        <v>30</v>
      </c>
      <c r="D1339" s="20" t="s">
        <v>52</v>
      </c>
      <c r="E1339" s="2">
        <v>-151.51515151515153</v>
      </c>
      <c r="F1339" s="2">
        <v>129.99999999999997</v>
      </c>
      <c r="G1339">
        <v>28</v>
      </c>
      <c r="H1339">
        <v>20</v>
      </c>
      <c r="I1339" s="9"/>
      <c r="J1339" s="2" t="str">
        <f t="shared" si="492"/>
        <v>Miami Dolphins</v>
      </c>
      <c r="K1339" s="2" t="str">
        <f t="shared" si="493"/>
        <v>Oakland Raiders</v>
      </c>
      <c r="L1339" s="17">
        <f t="shared" si="494"/>
        <v>-151.51515151515153</v>
      </c>
      <c r="M1339" s="18">
        <f t="shared" si="495"/>
        <v>129.99999999999997</v>
      </c>
      <c r="N1339" s="4">
        <f t="shared" si="473"/>
        <v>1.62</v>
      </c>
      <c r="O1339" s="4">
        <f t="shared" si="474"/>
        <v>2.4</v>
      </c>
      <c r="P1339" s="4"/>
      <c r="Q1339" s="4"/>
      <c r="R1339" s="1">
        <f t="shared" si="475"/>
        <v>0.61728395061728392</v>
      </c>
      <c r="S1339" s="1">
        <f t="shared" si="476"/>
        <v>0.41666666666666669</v>
      </c>
      <c r="T1339" s="1">
        <f t="shared" si="477"/>
        <v>3.2835820895522283E-2</v>
      </c>
      <c r="U1339" s="1">
        <f t="shared" si="478"/>
        <v>0.10030864197530862</v>
      </c>
      <c r="V1339" s="1">
        <f t="shared" si="479"/>
        <v>0.61130864197530865</v>
      </c>
      <c r="W1339" s="1"/>
      <c r="X1339" s="17">
        <f t="shared" si="480"/>
        <v>635.83488165441463</v>
      </c>
      <c r="Y1339" s="18">
        <f t="shared" si="481"/>
        <v>1423.7849094482656</v>
      </c>
      <c r="Z1339" s="2">
        <f t="shared" si="482"/>
        <v>604.04313757169382</v>
      </c>
      <c r="AA1339" s="18">
        <f t="shared" si="483"/>
        <v>1352.5956639758522</v>
      </c>
      <c r="AB1339" s="2">
        <f t="shared" si="484"/>
        <v>-165.55109027810289</v>
      </c>
      <c r="AC1339" s="2">
        <f t="shared" si="485"/>
        <v>135.25956639758522</v>
      </c>
      <c r="AD1339" s="2">
        <f t="shared" si="486"/>
        <v>604.04313757169382</v>
      </c>
      <c r="AE1339" s="2">
        <f t="shared" si="487"/>
        <v>-1000</v>
      </c>
      <c r="AF1339" s="5">
        <f t="shared" si="488"/>
        <v>0.62000000000000011</v>
      </c>
      <c r="AG1339" s="5">
        <f t="shared" si="489"/>
        <v>-1</v>
      </c>
      <c r="AH1339" s="3">
        <f t="shared" si="490"/>
        <v>201809</v>
      </c>
      <c r="AI1339" s="21">
        <v>1.62</v>
      </c>
      <c r="AJ1339" s="21">
        <v>2.4</v>
      </c>
      <c r="AK1339" s="21">
        <v>1.66</v>
      </c>
      <c r="AL1339" s="21">
        <v>2.2999999999999998</v>
      </c>
      <c r="AO1339">
        <f t="shared" si="491"/>
        <v>-160</v>
      </c>
      <c r="AP1339">
        <f>IF(E1339&lt;F1339,G1339,H1339)</f>
        <v>28</v>
      </c>
      <c r="AQ1339">
        <f>IF(E1339&lt;F1339,H1339,G1339)</f>
        <v>20</v>
      </c>
    </row>
    <row r="1340" spans="2:43" x14ac:dyDescent="0.25">
      <c r="B1340" s="24">
        <v>43366</v>
      </c>
      <c r="C1340" s="20" t="s">
        <v>29</v>
      </c>
      <c r="D1340" s="20" t="s">
        <v>24</v>
      </c>
      <c r="E1340" s="2">
        <v>-1999.9999999999982</v>
      </c>
      <c r="F1340" s="2">
        <v>1000</v>
      </c>
      <c r="G1340">
        <v>6</v>
      </c>
      <c r="H1340">
        <v>27</v>
      </c>
      <c r="I1340" s="9"/>
      <c r="J1340" s="2" t="str">
        <f t="shared" si="492"/>
        <v>Minnesota Vikings</v>
      </c>
      <c r="K1340" s="2" t="str">
        <f t="shared" si="493"/>
        <v>Buffalo Bills</v>
      </c>
      <c r="L1340" s="17">
        <f t="shared" si="494"/>
        <v>-1999.9999999999982</v>
      </c>
      <c r="M1340" s="18">
        <f t="shared" si="495"/>
        <v>1000</v>
      </c>
      <c r="N1340" s="4">
        <f t="shared" si="473"/>
        <v>1.07</v>
      </c>
      <c r="O1340" s="4">
        <f t="shared" si="474"/>
        <v>9.5</v>
      </c>
      <c r="P1340" s="4"/>
      <c r="Q1340" s="4"/>
      <c r="R1340" s="1">
        <f t="shared" si="475"/>
        <v>0.93457943925233644</v>
      </c>
      <c r="S1340" s="1">
        <f t="shared" si="476"/>
        <v>0.10526315789473684</v>
      </c>
      <c r="T1340" s="1">
        <f t="shared" si="477"/>
        <v>3.8315988647114385E-2</v>
      </c>
      <c r="U1340" s="1">
        <f t="shared" si="478"/>
        <v>0.4146581406787998</v>
      </c>
      <c r="V1340" s="1">
        <f t="shared" si="479"/>
        <v>0.92565814067879981</v>
      </c>
      <c r="W1340" s="1"/>
      <c r="X1340" s="17">
        <f t="shared" si="480"/>
        <v>80.31243507099073</v>
      </c>
      <c r="Y1340" s="18">
        <f t="shared" si="481"/>
        <v>7935.0540100708295</v>
      </c>
      <c r="Z1340" s="2">
        <f t="shared" si="482"/>
        <v>76.296813317441192</v>
      </c>
      <c r="AA1340" s="18">
        <f t="shared" si="483"/>
        <v>7538.3013095672877</v>
      </c>
      <c r="AB1340" s="2">
        <f t="shared" si="484"/>
        <v>-1310.6707299024288</v>
      </c>
      <c r="AC1340" s="2">
        <f t="shared" si="485"/>
        <v>753.83013095672879</v>
      </c>
      <c r="AD1340" s="2">
        <f t="shared" si="486"/>
        <v>-1000</v>
      </c>
      <c r="AE1340" s="2">
        <f t="shared" si="487"/>
        <v>7538.3013095672877</v>
      </c>
      <c r="AF1340" s="5">
        <f t="shared" si="488"/>
        <v>-1</v>
      </c>
      <c r="AG1340" s="5">
        <f t="shared" si="489"/>
        <v>8.5</v>
      </c>
      <c r="AH1340" s="3">
        <f t="shared" si="490"/>
        <v>201809</v>
      </c>
      <c r="AI1340" s="21">
        <v>1.07</v>
      </c>
      <c r="AJ1340" s="21">
        <v>9.5</v>
      </c>
      <c r="AK1340" s="21">
        <v>1.05</v>
      </c>
      <c r="AL1340" s="21">
        <v>11</v>
      </c>
      <c r="AO1340">
        <f t="shared" si="491"/>
        <v>-2000</v>
      </c>
      <c r="AP1340">
        <f>IF(E1340&lt;F1340,G1340,H1340)</f>
        <v>6</v>
      </c>
      <c r="AQ1340">
        <f>IF(E1340&lt;F1340,H1340,G1340)</f>
        <v>27</v>
      </c>
    </row>
    <row r="1341" spans="2:43" x14ac:dyDescent="0.25">
      <c r="B1341" s="24">
        <v>43366</v>
      </c>
      <c r="C1341" s="20" t="s">
        <v>19</v>
      </c>
      <c r="D1341" s="20" t="s">
        <v>39</v>
      </c>
      <c r="E1341" s="2">
        <v>-303.03030303030295</v>
      </c>
      <c r="F1341" s="2">
        <v>240</v>
      </c>
      <c r="G1341">
        <v>20</v>
      </c>
      <c r="H1341">
        <v>16</v>
      </c>
      <c r="I1341" s="9"/>
      <c r="J1341" s="2" t="str">
        <f t="shared" si="492"/>
        <v>Philadelphia Eagles</v>
      </c>
      <c r="K1341" s="2" t="str">
        <f t="shared" si="493"/>
        <v>Indianapolis Colts</v>
      </c>
      <c r="L1341" s="17">
        <f t="shared" si="494"/>
        <v>-303.03030303030295</v>
      </c>
      <c r="M1341" s="18">
        <f t="shared" si="495"/>
        <v>240</v>
      </c>
      <c r="N1341" s="4">
        <f t="shared" si="473"/>
        <v>1.34</v>
      </c>
      <c r="O1341" s="4">
        <f t="shared" si="474"/>
        <v>3.35</v>
      </c>
      <c r="P1341" s="4"/>
      <c r="Q1341" s="4"/>
      <c r="R1341" s="1">
        <f t="shared" si="475"/>
        <v>0.74626865671641784</v>
      </c>
      <c r="S1341" s="1">
        <f t="shared" si="476"/>
        <v>0.29850746268656714</v>
      </c>
      <c r="T1341" s="1">
        <f t="shared" si="477"/>
        <v>4.2857142857142816E-2</v>
      </c>
      <c r="U1341" s="1">
        <f t="shared" si="478"/>
        <v>0.22388059701492535</v>
      </c>
      <c r="V1341" s="1">
        <f t="shared" si="479"/>
        <v>0.73488059701492536</v>
      </c>
      <c r="W1341" s="1"/>
      <c r="X1341" s="17">
        <f t="shared" si="480"/>
        <v>360.7652781444848</v>
      </c>
      <c r="Y1341" s="18">
        <f t="shared" si="481"/>
        <v>2419.4789829550677</v>
      </c>
      <c r="Z1341" s="2">
        <f t="shared" si="482"/>
        <v>342.72701423726056</v>
      </c>
      <c r="AA1341" s="18">
        <f t="shared" si="483"/>
        <v>2298.5050338073142</v>
      </c>
      <c r="AB1341" s="2">
        <f t="shared" si="484"/>
        <v>-291.77740839177835</v>
      </c>
      <c r="AC1341" s="2">
        <f t="shared" si="485"/>
        <v>229.85050338073142</v>
      </c>
      <c r="AD1341" s="2">
        <f t="shared" si="486"/>
        <v>342.72701423726056</v>
      </c>
      <c r="AE1341" s="2">
        <f t="shared" si="487"/>
        <v>-1000</v>
      </c>
      <c r="AF1341" s="5">
        <f t="shared" si="488"/>
        <v>0.34000000000000008</v>
      </c>
      <c r="AG1341" s="5">
        <f t="shared" si="489"/>
        <v>-1</v>
      </c>
      <c r="AH1341" s="3">
        <f t="shared" si="490"/>
        <v>201809</v>
      </c>
      <c r="AI1341" s="21">
        <v>1.34</v>
      </c>
      <c r="AJ1341" s="21">
        <v>3.35</v>
      </c>
      <c r="AK1341" s="21">
        <v>1.33</v>
      </c>
      <c r="AL1341" s="21">
        <v>3.4</v>
      </c>
      <c r="AO1341">
        <f t="shared" si="491"/>
        <v>-400</v>
      </c>
      <c r="AP1341">
        <f>IF(E1341&lt;F1341,G1341,H1341)</f>
        <v>20</v>
      </c>
      <c r="AQ1341">
        <f>IF(E1341&lt;F1341,H1341,G1341)</f>
        <v>16</v>
      </c>
    </row>
    <row r="1342" spans="2:43" x14ac:dyDescent="0.25">
      <c r="B1342" s="24">
        <v>43366</v>
      </c>
      <c r="C1342" s="20" t="s">
        <v>53</v>
      </c>
      <c r="D1342" s="20" t="s">
        <v>33</v>
      </c>
      <c r="E1342" s="2">
        <v>120.00000000000001</v>
      </c>
      <c r="F1342" s="2">
        <v>-140.84507042253523</v>
      </c>
      <c r="G1342">
        <v>31</v>
      </c>
      <c r="H1342">
        <v>17</v>
      </c>
      <c r="I1342" s="9"/>
      <c r="J1342" s="2" t="str">
        <f t="shared" si="492"/>
        <v>Green Bay Packers</v>
      </c>
      <c r="K1342" s="2" t="str">
        <f t="shared" si="493"/>
        <v>Washington Redskins</v>
      </c>
      <c r="L1342" s="17">
        <f t="shared" si="494"/>
        <v>-140.84507042253523</v>
      </c>
      <c r="M1342" s="18">
        <f t="shared" si="495"/>
        <v>120.00000000000001</v>
      </c>
      <c r="N1342" s="4">
        <f t="shared" si="473"/>
        <v>1.66</v>
      </c>
      <c r="O1342" s="4">
        <f t="shared" si="474"/>
        <v>2.2999999999999998</v>
      </c>
      <c r="P1342" s="4"/>
      <c r="Q1342" s="4"/>
      <c r="R1342" s="1">
        <f t="shared" si="475"/>
        <v>0.60240963855421692</v>
      </c>
      <c r="S1342" s="1">
        <f t="shared" si="476"/>
        <v>0.43478260869565222</v>
      </c>
      <c r="T1342" s="1">
        <f t="shared" si="477"/>
        <v>3.5858585858585923E-2</v>
      </c>
      <c r="U1342" s="1">
        <f t="shared" si="478"/>
        <v>8.3813514929282351E-2</v>
      </c>
      <c r="V1342" s="1">
        <f t="shared" si="479"/>
        <v>0.59481351492928236</v>
      </c>
      <c r="W1342" s="1"/>
      <c r="X1342" s="17">
        <f t="shared" si="480"/>
        <v>681.19919084032654</v>
      </c>
      <c r="Y1342" s="18">
        <f t="shared" si="481"/>
        <v>1332.032655245516</v>
      </c>
      <c r="Z1342" s="2">
        <f t="shared" si="482"/>
        <v>647.13923129831016</v>
      </c>
      <c r="AA1342" s="18">
        <f t="shared" si="483"/>
        <v>1265.4310224832402</v>
      </c>
      <c r="AB1342" s="2">
        <f t="shared" si="484"/>
        <v>-154.5262521009227</v>
      </c>
      <c r="AC1342" s="2">
        <f t="shared" si="485"/>
        <v>126.54310224832402</v>
      </c>
      <c r="AD1342" s="2">
        <f t="shared" si="486"/>
        <v>-1000</v>
      </c>
      <c r="AE1342" s="2">
        <f t="shared" si="487"/>
        <v>1265.4310224832402</v>
      </c>
      <c r="AF1342" s="5">
        <f t="shared" si="488"/>
        <v>-1</v>
      </c>
      <c r="AG1342" s="5">
        <f t="shared" si="489"/>
        <v>1.2999999999999998</v>
      </c>
      <c r="AH1342" s="3">
        <f t="shared" si="490"/>
        <v>201809</v>
      </c>
      <c r="AI1342" s="21">
        <v>2.2999999999999998</v>
      </c>
      <c r="AJ1342" s="21">
        <v>1.66</v>
      </c>
      <c r="AK1342" s="21">
        <v>2.2000000000000002</v>
      </c>
      <c r="AL1342" s="21">
        <v>1.71</v>
      </c>
      <c r="AO1342">
        <f t="shared" si="491"/>
        <v>-150</v>
      </c>
      <c r="AP1342">
        <f>IF(E1342&lt;F1342,G1342,H1342)</f>
        <v>17</v>
      </c>
      <c r="AQ1342">
        <f>IF(E1342&lt;F1342,H1342,G1342)</f>
        <v>31</v>
      </c>
    </row>
    <row r="1343" spans="2:43" x14ac:dyDescent="0.25">
      <c r="B1343" s="24">
        <v>43363</v>
      </c>
      <c r="C1343" s="20" t="s">
        <v>46</v>
      </c>
      <c r="D1343" s="20" t="s">
        <v>42</v>
      </c>
      <c r="E1343" s="2">
        <v>-175.43859649122805</v>
      </c>
      <c r="F1343" s="2">
        <v>154.99999999999997</v>
      </c>
      <c r="G1343">
        <v>21</v>
      </c>
      <c r="H1343">
        <v>17</v>
      </c>
      <c r="I1343" s="9"/>
      <c r="J1343" s="2" t="str">
        <f t="shared" si="492"/>
        <v>Cleveland Browns</v>
      </c>
      <c r="K1343" s="2" t="str">
        <f t="shared" si="493"/>
        <v>New York Jets</v>
      </c>
      <c r="L1343" s="17">
        <f t="shared" si="494"/>
        <v>-175.43859649122805</v>
      </c>
      <c r="M1343" s="18">
        <f t="shared" si="495"/>
        <v>154.99999999999997</v>
      </c>
      <c r="N1343" s="4">
        <f t="shared" si="473"/>
        <v>1.62</v>
      </c>
      <c r="O1343" s="4">
        <f t="shared" si="474"/>
        <v>2.4</v>
      </c>
      <c r="P1343" s="4"/>
      <c r="Q1343" s="4"/>
      <c r="R1343" s="1">
        <f t="shared" si="475"/>
        <v>0.61728395061728392</v>
      </c>
      <c r="S1343" s="1">
        <f t="shared" si="476"/>
        <v>0.41666666666666669</v>
      </c>
      <c r="T1343" s="1">
        <f t="shared" si="477"/>
        <v>3.2835820895522283E-2</v>
      </c>
      <c r="U1343" s="1">
        <f t="shared" si="478"/>
        <v>0.10030864197530862</v>
      </c>
      <c r="V1343" s="1">
        <f t="shared" si="479"/>
        <v>0.61130864197530865</v>
      </c>
      <c r="W1343" s="1"/>
      <c r="X1343" s="17">
        <f t="shared" si="480"/>
        <v>635.83488165441463</v>
      </c>
      <c r="Y1343" s="18">
        <f t="shared" si="481"/>
        <v>1423.7849094482656</v>
      </c>
      <c r="Z1343" s="2">
        <f t="shared" si="482"/>
        <v>604.04313757169382</v>
      </c>
      <c r="AA1343" s="18">
        <f t="shared" si="483"/>
        <v>1352.5956639758522</v>
      </c>
      <c r="AB1343" s="2">
        <f t="shared" si="484"/>
        <v>-165.55109027810289</v>
      </c>
      <c r="AC1343" s="2">
        <f t="shared" si="485"/>
        <v>135.25956639758522</v>
      </c>
      <c r="AD1343" s="2">
        <f t="shared" si="486"/>
        <v>604.04313757169382</v>
      </c>
      <c r="AE1343" s="2">
        <f t="shared" si="487"/>
        <v>-1000</v>
      </c>
      <c r="AF1343" s="5">
        <f t="shared" si="488"/>
        <v>0.62000000000000011</v>
      </c>
      <c r="AG1343" s="5">
        <f t="shared" si="489"/>
        <v>-1</v>
      </c>
      <c r="AH1343" s="3">
        <f t="shared" si="490"/>
        <v>201809</v>
      </c>
      <c r="AI1343" s="21">
        <v>1.62</v>
      </c>
      <c r="AJ1343" s="21">
        <v>2.4</v>
      </c>
      <c r="AK1343" s="21">
        <v>1.57</v>
      </c>
      <c r="AL1343" s="21">
        <v>2.5499999999999998</v>
      </c>
      <c r="AO1343">
        <f t="shared" si="491"/>
        <v>-180</v>
      </c>
      <c r="AP1343">
        <f>IF(E1343&lt;F1343,G1343,H1343)</f>
        <v>21</v>
      </c>
      <c r="AQ1343">
        <f>IF(E1343&lt;F1343,H1343,G1343)</f>
        <v>17</v>
      </c>
    </row>
    <row r="1344" spans="2:43" x14ac:dyDescent="0.25">
      <c r="B1344" s="24">
        <v>43360</v>
      </c>
      <c r="C1344" s="20" t="s">
        <v>37</v>
      </c>
      <c r="D1344" s="20" t="s">
        <v>32</v>
      </c>
      <c r="E1344" s="2">
        <v>-212.76595744680853</v>
      </c>
      <c r="F1344" s="2">
        <v>175</v>
      </c>
      <c r="G1344">
        <v>24</v>
      </c>
      <c r="H1344">
        <v>17</v>
      </c>
      <c r="I1344" s="9"/>
      <c r="J1344" s="2" t="str">
        <f t="shared" si="492"/>
        <v>Chicago Bears</v>
      </c>
      <c r="K1344" s="2" t="str">
        <f t="shared" si="493"/>
        <v>Seattle Seahawks</v>
      </c>
      <c r="L1344" s="17">
        <f t="shared" si="494"/>
        <v>-212.76595744680853</v>
      </c>
      <c r="M1344" s="18">
        <f t="shared" si="495"/>
        <v>175</v>
      </c>
      <c r="N1344" s="4">
        <f t="shared" si="473"/>
        <v>1.57</v>
      </c>
      <c r="O1344" s="4">
        <f t="shared" si="474"/>
        <v>2.5499999999999998</v>
      </c>
      <c r="P1344" s="4"/>
      <c r="Q1344" s="4"/>
      <c r="R1344" s="1">
        <f t="shared" si="475"/>
        <v>0.63694267515923564</v>
      </c>
      <c r="S1344" s="1">
        <f t="shared" si="476"/>
        <v>0.39215686274509809</v>
      </c>
      <c r="T1344" s="1">
        <f t="shared" si="477"/>
        <v>2.8276699029126329E-2</v>
      </c>
      <c r="U1344" s="1">
        <f t="shared" si="478"/>
        <v>0.12239290620706877</v>
      </c>
      <c r="V1344" s="1">
        <f t="shared" si="479"/>
        <v>0.63339290620706878</v>
      </c>
      <c r="W1344" s="1"/>
      <c r="X1344" s="17">
        <f t="shared" si="480"/>
        <v>578.79886276004493</v>
      </c>
      <c r="Y1344" s="18">
        <f t="shared" si="481"/>
        <v>1558.0808321378222</v>
      </c>
      <c r="Z1344" s="2">
        <f t="shared" si="482"/>
        <v>549.85891962204266</v>
      </c>
      <c r="AA1344" s="18">
        <f t="shared" si="483"/>
        <v>1480.1767905309309</v>
      </c>
      <c r="AB1344" s="2">
        <f t="shared" si="484"/>
        <v>-181.86483192586408</v>
      </c>
      <c r="AC1344" s="2">
        <f t="shared" si="485"/>
        <v>148.0176790530931</v>
      </c>
      <c r="AD1344" s="2">
        <f t="shared" si="486"/>
        <v>549.85891962204266</v>
      </c>
      <c r="AE1344" s="2">
        <f t="shared" si="487"/>
        <v>-1000</v>
      </c>
      <c r="AF1344" s="5">
        <f t="shared" si="488"/>
        <v>0.57000000000000006</v>
      </c>
      <c r="AG1344" s="5">
        <f t="shared" si="489"/>
        <v>-1</v>
      </c>
      <c r="AH1344" s="3">
        <f t="shared" si="490"/>
        <v>201809</v>
      </c>
      <c r="AI1344" s="21">
        <v>1.57</v>
      </c>
      <c r="AJ1344" s="21">
        <v>2.5499999999999998</v>
      </c>
      <c r="AK1344" s="21">
        <v>1.47</v>
      </c>
      <c r="AL1344" s="21">
        <v>2.75</v>
      </c>
      <c r="AO1344">
        <f t="shared" si="491"/>
        <v>-300</v>
      </c>
      <c r="AP1344">
        <f>IF(E1344&lt;F1344,G1344,H1344)</f>
        <v>24</v>
      </c>
      <c r="AQ1344">
        <f>IF(E1344&lt;F1344,H1344,G1344)</f>
        <v>17</v>
      </c>
    </row>
    <row r="1345" spans="2:43" x14ac:dyDescent="0.25">
      <c r="B1345" s="24">
        <v>43359</v>
      </c>
      <c r="C1345" s="20" t="s">
        <v>23</v>
      </c>
      <c r="D1345" s="20" t="s">
        <v>25</v>
      </c>
      <c r="E1345" s="2">
        <v>-151.51515151515153</v>
      </c>
      <c r="F1345" s="2">
        <v>129.99999999999997</v>
      </c>
      <c r="G1345">
        <v>20</v>
      </c>
      <c r="H1345">
        <v>13</v>
      </c>
      <c r="I1345" s="9"/>
      <c r="J1345" s="2" t="str">
        <f t="shared" si="492"/>
        <v>Dallas Cowboys</v>
      </c>
      <c r="K1345" s="2" t="str">
        <f t="shared" si="493"/>
        <v>New York Giants</v>
      </c>
      <c r="L1345" s="17">
        <f t="shared" si="494"/>
        <v>-151.51515151515153</v>
      </c>
      <c r="M1345" s="18">
        <f t="shared" si="495"/>
        <v>129.99999999999997</v>
      </c>
      <c r="N1345" s="4">
        <f t="shared" si="473"/>
        <v>1.58</v>
      </c>
      <c r="O1345" s="4">
        <f t="shared" si="474"/>
        <v>2.5</v>
      </c>
      <c r="P1345" s="4"/>
      <c r="Q1345" s="4"/>
      <c r="R1345" s="1">
        <f t="shared" si="475"/>
        <v>0.63291139240506322</v>
      </c>
      <c r="S1345" s="1">
        <f t="shared" si="476"/>
        <v>0.4</v>
      </c>
      <c r="T1345" s="1">
        <f t="shared" si="477"/>
        <v>3.1862745098039214E-2</v>
      </c>
      <c r="U1345" s="1">
        <f t="shared" si="478"/>
        <v>0.1164556962025316</v>
      </c>
      <c r="V1345" s="1">
        <f t="shared" si="479"/>
        <v>0.62745569620253161</v>
      </c>
      <c r="W1345" s="1"/>
      <c r="X1345" s="17">
        <f t="shared" si="480"/>
        <v>593.73802174746322</v>
      </c>
      <c r="Y1345" s="18">
        <f t="shared" si="481"/>
        <v>1520.5870888415161</v>
      </c>
      <c r="Z1345" s="2">
        <f t="shared" si="482"/>
        <v>564.05112066009008</v>
      </c>
      <c r="AA1345" s="18">
        <f t="shared" si="483"/>
        <v>1444.5577343994403</v>
      </c>
      <c r="AB1345" s="2">
        <f t="shared" si="484"/>
        <v>-177.28889516782337</v>
      </c>
      <c r="AC1345" s="2">
        <f t="shared" si="485"/>
        <v>144.45577343994404</v>
      </c>
      <c r="AD1345" s="2">
        <f t="shared" si="486"/>
        <v>564.05112066009008</v>
      </c>
      <c r="AE1345" s="2">
        <f t="shared" si="487"/>
        <v>-1000</v>
      </c>
      <c r="AF1345" s="5">
        <f t="shared" si="488"/>
        <v>0.58000000000000007</v>
      </c>
      <c r="AG1345" s="5">
        <f t="shared" si="489"/>
        <v>-1</v>
      </c>
      <c r="AH1345" s="3">
        <f t="shared" si="490"/>
        <v>201809</v>
      </c>
      <c r="AI1345" s="21">
        <v>1.58</v>
      </c>
      <c r="AJ1345" s="21">
        <v>2.5</v>
      </c>
      <c r="AK1345" s="21">
        <v>1.66</v>
      </c>
      <c r="AL1345" s="21">
        <v>2.2999999999999998</v>
      </c>
      <c r="AO1345">
        <f t="shared" si="491"/>
        <v>-160</v>
      </c>
      <c r="AP1345">
        <f>IF(E1345&lt;F1345,G1345,H1345)</f>
        <v>20</v>
      </c>
      <c r="AQ1345">
        <f>IF(E1345&lt;F1345,H1345,G1345)</f>
        <v>13</v>
      </c>
    </row>
    <row r="1346" spans="2:43" x14ac:dyDescent="0.25">
      <c r="B1346" s="24">
        <v>43359</v>
      </c>
      <c r="C1346" s="20" t="s">
        <v>38</v>
      </c>
      <c r="D1346" s="20" t="s">
        <v>52</v>
      </c>
      <c r="E1346" s="2">
        <v>-250.00000000000006</v>
      </c>
      <c r="F1346" s="2">
        <v>210</v>
      </c>
      <c r="G1346">
        <v>20</v>
      </c>
      <c r="H1346">
        <v>19</v>
      </c>
      <c r="I1346" s="9"/>
      <c r="J1346" s="2" t="str">
        <f t="shared" si="492"/>
        <v>Denver Broncos</v>
      </c>
      <c r="K1346" s="2" t="str">
        <f t="shared" si="493"/>
        <v>Oakland Raiders</v>
      </c>
      <c r="L1346" s="17">
        <f t="shared" si="494"/>
        <v>-250.00000000000006</v>
      </c>
      <c r="M1346" s="18">
        <f t="shared" si="495"/>
        <v>210</v>
      </c>
      <c r="N1346" s="4">
        <f t="shared" si="473"/>
        <v>1.4</v>
      </c>
      <c r="O1346" s="4">
        <f t="shared" si="474"/>
        <v>3.05</v>
      </c>
      <c r="P1346" s="4"/>
      <c r="Q1346" s="4"/>
      <c r="R1346" s="1">
        <f t="shared" si="475"/>
        <v>0.7142857142857143</v>
      </c>
      <c r="S1346" s="1">
        <f t="shared" si="476"/>
        <v>0.32786885245901642</v>
      </c>
      <c r="T1346" s="1">
        <f t="shared" si="477"/>
        <v>4.0449438202247112E-2</v>
      </c>
      <c r="U1346" s="1">
        <f t="shared" si="478"/>
        <v>0.19320843091334894</v>
      </c>
      <c r="V1346" s="1">
        <f t="shared" si="479"/>
        <v>0.70420843091334895</v>
      </c>
      <c r="W1346" s="1"/>
      <c r="X1346" s="17">
        <f t="shared" si="480"/>
        <v>420.03412072617954</v>
      </c>
      <c r="Y1346" s="18">
        <f t="shared" si="481"/>
        <v>2105.3798440390528</v>
      </c>
      <c r="Z1346" s="2">
        <f t="shared" si="482"/>
        <v>399.03241468987056</v>
      </c>
      <c r="AA1346" s="18">
        <f t="shared" si="483"/>
        <v>2000.1108518371002</v>
      </c>
      <c r="AB1346" s="2">
        <f t="shared" si="484"/>
        <v>-250.60620721181351</v>
      </c>
      <c r="AC1346" s="2">
        <f t="shared" si="485"/>
        <v>200.01108518371001</v>
      </c>
      <c r="AD1346" s="2">
        <f t="shared" si="486"/>
        <v>399.03241468987056</v>
      </c>
      <c r="AE1346" s="2">
        <f t="shared" si="487"/>
        <v>-1000</v>
      </c>
      <c r="AF1346" s="5">
        <f t="shared" si="488"/>
        <v>0.39999999999999991</v>
      </c>
      <c r="AG1346" s="5">
        <f t="shared" si="489"/>
        <v>-1</v>
      </c>
      <c r="AH1346" s="3">
        <f t="shared" si="490"/>
        <v>201809</v>
      </c>
      <c r="AI1346" s="21">
        <v>1.4</v>
      </c>
      <c r="AJ1346" s="21">
        <v>3.05</v>
      </c>
      <c r="AK1346" s="21">
        <v>1.4</v>
      </c>
      <c r="AL1346" s="21">
        <v>3.1</v>
      </c>
      <c r="AO1346">
        <f t="shared" si="491"/>
        <v>-300</v>
      </c>
      <c r="AP1346">
        <f>IF(E1346&lt;F1346,G1346,H1346)</f>
        <v>20</v>
      </c>
      <c r="AQ1346">
        <f>IF(E1346&lt;F1346,H1346,G1346)</f>
        <v>19</v>
      </c>
    </row>
    <row r="1347" spans="2:43" x14ac:dyDescent="0.25">
      <c r="B1347" s="24">
        <v>43359</v>
      </c>
      <c r="C1347" s="20" t="s">
        <v>26</v>
      </c>
      <c r="D1347" s="20" t="s">
        <v>36</v>
      </c>
      <c r="E1347" s="2">
        <v>110.00000000000001</v>
      </c>
      <c r="F1347" s="2">
        <v>-131.57894736842104</v>
      </c>
      <c r="G1347">
        <v>31</v>
      </c>
      <c r="H1347">
        <v>20</v>
      </c>
      <c r="I1347" s="9"/>
      <c r="J1347" s="2" t="str">
        <f t="shared" si="492"/>
        <v>New England Patriots</v>
      </c>
      <c r="K1347" s="2" t="str">
        <f t="shared" si="493"/>
        <v>Jacksonville Jaguars</v>
      </c>
      <c r="L1347" s="17">
        <f t="shared" si="494"/>
        <v>-131.57894736842104</v>
      </c>
      <c r="M1347" s="18">
        <f t="shared" si="495"/>
        <v>110.00000000000001</v>
      </c>
      <c r="N1347" s="4">
        <f t="shared" si="473"/>
        <v>1.74</v>
      </c>
      <c r="O1347" s="4">
        <f t="shared" si="474"/>
        <v>2.15</v>
      </c>
      <c r="P1347" s="4"/>
      <c r="Q1347" s="4"/>
      <c r="R1347" s="1">
        <f t="shared" si="475"/>
        <v>0.57471264367816088</v>
      </c>
      <c r="S1347" s="1">
        <f t="shared" si="476"/>
        <v>0.46511627906976744</v>
      </c>
      <c r="T1347" s="1">
        <f t="shared" si="477"/>
        <v>3.8303341902313659E-2</v>
      </c>
      <c r="U1347" s="1">
        <f t="shared" si="478"/>
        <v>5.4798182304196724E-2</v>
      </c>
      <c r="V1347" s="1">
        <f t="shared" si="479"/>
        <v>0.56579818230419676</v>
      </c>
      <c r="W1347" s="1"/>
      <c r="X1347" s="17">
        <f t="shared" si="480"/>
        <v>767.41465645493759</v>
      </c>
      <c r="Y1347" s="18">
        <f t="shared" si="481"/>
        <v>1185.8985221458363</v>
      </c>
      <c r="Z1347" s="2">
        <f t="shared" si="482"/>
        <v>729.04392363219063</v>
      </c>
      <c r="AA1347" s="18">
        <f t="shared" si="483"/>
        <v>1126.6035960385445</v>
      </c>
      <c r="AB1347" s="2">
        <f t="shared" si="484"/>
        <v>-137.16594673992637</v>
      </c>
      <c r="AC1347" s="2">
        <f t="shared" si="485"/>
        <v>112.66035960385446</v>
      </c>
      <c r="AD1347" s="2">
        <f t="shared" si="486"/>
        <v>-1000</v>
      </c>
      <c r="AE1347" s="2">
        <f t="shared" si="487"/>
        <v>1126.6035960385445</v>
      </c>
      <c r="AF1347" s="5">
        <f t="shared" si="488"/>
        <v>-1</v>
      </c>
      <c r="AG1347" s="5">
        <f t="shared" si="489"/>
        <v>1.1499999999999999</v>
      </c>
      <c r="AH1347" s="3">
        <f t="shared" si="490"/>
        <v>201809</v>
      </c>
      <c r="AI1347" s="21">
        <v>2.15</v>
      </c>
      <c r="AJ1347" s="21">
        <v>1.74</v>
      </c>
      <c r="AK1347" s="21">
        <v>2.1</v>
      </c>
      <c r="AL1347" s="21">
        <v>1.76</v>
      </c>
      <c r="AO1347">
        <f t="shared" si="491"/>
        <v>-140</v>
      </c>
      <c r="AP1347">
        <f>IF(E1347&lt;F1347,G1347,H1347)</f>
        <v>20</v>
      </c>
      <c r="AQ1347">
        <f>IF(E1347&lt;F1347,H1347,G1347)</f>
        <v>31</v>
      </c>
    </row>
    <row r="1348" spans="2:43" x14ac:dyDescent="0.25">
      <c r="B1348" s="24">
        <v>43359</v>
      </c>
      <c r="C1348" s="20" t="s">
        <v>47</v>
      </c>
      <c r="D1348" s="20" t="s">
        <v>48</v>
      </c>
      <c r="E1348" s="2">
        <v>-833.33333333333258</v>
      </c>
      <c r="F1348" s="2">
        <v>550</v>
      </c>
      <c r="G1348">
        <v>34</v>
      </c>
      <c r="H1348">
        <v>0</v>
      </c>
      <c r="I1348" s="9"/>
      <c r="J1348" s="2" t="str">
        <f t="shared" si="492"/>
        <v>Los Angeles Rams</v>
      </c>
      <c r="K1348" s="2" t="str">
        <f t="shared" si="493"/>
        <v>Arizona Cardinals</v>
      </c>
      <c r="L1348" s="17">
        <f t="shared" si="494"/>
        <v>-833.33333333333258</v>
      </c>
      <c r="M1348" s="18">
        <f t="shared" si="495"/>
        <v>550</v>
      </c>
      <c r="N1348" s="4">
        <f t="shared" si="473"/>
        <v>1.18</v>
      </c>
      <c r="O1348" s="4">
        <f t="shared" si="474"/>
        <v>5.25</v>
      </c>
      <c r="P1348" s="4"/>
      <c r="Q1348" s="4"/>
      <c r="R1348" s="1">
        <f t="shared" si="475"/>
        <v>0.84745762711864414</v>
      </c>
      <c r="S1348" s="1">
        <f t="shared" si="476"/>
        <v>0.19047619047619047</v>
      </c>
      <c r="T1348" s="1">
        <f t="shared" si="477"/>
        <v>3.6547433903577065E-2</v>
      </c>
      <c r="U1348" s="1">
        <f t="shared" si="478"/>
        <v>0.32849071832122684</v>
      </c>
      <c r="V1348" s="1">
        <f t="shared" si="479"/>
        <v>0.83949071832122679</v>
      </c>
      <c r="W1348" s="1"/>
      <c r="X1348" s="17">
        <f t="shared" si="480"/>
        <v>191.19839942930162</v>
      </c>
      <c r="Y1348" s="18">
        <f t="shared" si="481"/>
        <v>4188.72894319429</v>
      </c>
      <c r="Z1348" s="2">
        <f t="shared" si="482"/>
        <v>181.63847945783652</v>
      </c>
      <c r="AA1348" s="18">
        <f t="shared" si="483"/>
        <v>3979.2924960345754</v>
      </c>
      <c r="AB1348" s="2">
        <f t="shared" si="484"/>
        <v>-550.54413744535259</v>
      </c>
      <c r="AC1348" s="2">
        <f t="shared" si="485"/>
        <v>397.92924960345755</v>
      </c>
      <c r="AD1348" s="2">
        <f t="shared" si="486"/>
        <v>181.63847945783652</v>
      </c>
      <c r="AE1348" s="2">
        <f t="shared" si="487"/>
        <v>-1000</v>
      </c>
      <c r="AF1348" s="5">
        <f t="shared" si="488"/>
        <v>0.17999999999999994</v>
      </c>
      <c r="AG1348" s="5">
        <f t="shared" si="489"/>
        <v>-1</v>
      </c>
      <c r="AH1348" s="3">
        <f t="shared" si="490"/>
        <v>201809</v>
      </c>
      <c r="AI1348" s="21">
        <v>1.18</v>
      </c>
      <c r="AJ1348" s="21">
        <v>5.25</v>
      </c>
      <c r="AK1348" s="21">
        <v>1.1200000000000001</v>
      </c>
      <c r="AL1348" s="21">
        <v>6.5</v>
      </c>
      <c r="AO1348">
        <f t="shared" si="491"/>
        <v>-900</v>
      </c>
      <c r="AP1348">
        <f>IF(E1348&lt;F1348,G1348,H1348)</f>
        <v>34</v>
      </c>
      <c r="AQ1348">
        <f>IF(E1348&lt;F1348,H1348,G1348)</f>
        <v>0</v>
      </c>
    </row>
    <row r="1349" spans="2:43" x14ac:dyDescent="0.25">
      <c r="B1349" s="24">
        <v>43359</v>
      </c>
      <c r="C1349" s="20" t="s">
        <v>22</v>
      </c>
      <c r="D1349" s="20" t="s">
        <v>34</v>
      </c>
      <c r="E1349" s="2">
        <v>-250.00000000000006</v>
      </c>
      <c r="F1349" s="2">
        <v>210</v>
      </c>
      <c r="G1349">
        <v>30</v>
      </c>
      <c r="H1349">
        <v>27</v>
      </c>
      <c r="I1349" s="9"/>
      <c r="J1349" s="2" t="str">
        <f t="shared" si="492"/>
        <v>San Francisco 49ers</v>
      </c>
      <c r="K1349" s="2" t="str">
        <f t="shared" si="493"/>
        <v>Detroit Lions</v>
      </c>
      <c r="L1349" s="17">
        <f t="shared" si="494"/>
        <v>-250.00000000000006</v>
      </c>
      <c r="M1349" s="18">
        <f t="shared" si="495"/>
        <v>210</v>
      </c>
      <c r="N1349" s="4">
        <f t="shared" ref="N1349:N1412" si="496">IF(E1349&lt;0,AI1349,AJ1349)</f>
        <v>1.42</v>
      </c>
      <c r="O1349" s="4">
        <f t="shared" ref="O1349:O1412" si="497">IF(E1349&lt;0,AJ1349,AI1349)</f>
        <v>2.95</v>
      </c>
      <c r="P1349" s="4"/>
      <c r="Q1349" s="4"/>
      <c r="R1349" s="1">
        <f t="shared" ref="R1349:R1412" si="498">1/N1349</f>
        <v>0.70422535211267612</v>
      </c>
      <c r="S1349" s="1">
        <f t="shared" ref="S1349:S1412" si="499">1/O1349</f>
        <v>0.33898305084745761</v>
      </c>
      <c r="T1349" s="1">
        <f t="shared" ref="T1349:T1412" si="500">1-N1349*O1349/(N1349+O1349)</f>
        <v>4.1418764302059485E-2</v>
      </c>
      <c r="U1349" s="1">
        <f t="shared" ref="U1349:U1412" si="501">ABS(R1349-S1349)/2</f>
        <v>0.18262115063260925</v>
      </c>
      <c r="V1349" s="1">
        <f t="shared" ref="V1349:V1412" si="502">V$1+IF(N1349&lt;=O1349,U1349,-U1349)</f>
        <v>0.69362115063260932</v>
      </c>
      <c r="W1349" s="1"/>
      <c r="X1349" s="17">
        <f t="shared" ref="X1349:X1412" si="503">(1/V1349-1)*1000</f>
        <v>441.70920838841397</v>
      </c>
      <c r="Y1349" s="18">
        <f t="shared" ref="Y1349:Y1412" si="504">1000000/(X1349+W$1)-X$1</f>
        <v>2009.6149174189422</v>
      </c>
      <c r="Z1349" s="2">
        <f t="shared" ref="Z1349:Z1412" si="505">X1349*0.95</f>
        <v>419.62374796899326</v>
      </c>
      <c r="AA1349" s="18">
        <f t="shared" ref="AA1349:AA1412" si="506">Y1349*0.95</f>
        <v>1909.134171547995</v>
      </c>
      <c r="AB1349" s="2">
        <f t="shared" ref="AB1349:AB1412" si="507">IF(Z1349&lt;1000,-100000/Z1349,Z1349/10)</f>
        <v>-238.30872414634925</v>
      </c>
      <c r="AC1349" s="2">
        <f t="shared" ref="AC1349:AC1412" si="508">IF(AA1349&lt;1000,-100000/AA1349,AA1349/10)</f>
        <v>190.9134171547995</v>
      </c>
      <c r="AD1349" s="2">
        <f t="shared" ref="AD1349:AD1412" si="509">IF(AP1349&gt;AQ1349,Z1349,-1000)</f>
        <v>419.62374796899326</v>
      </c>
      <c r="AE1349" s="2">
        <f t="shared" ref="AE1349:AE1412" si="510">IF(AQ1349&gt;AP1349,AA1349,-1000)</f>
        <v>-1000</v>
      </c>
      <c r="AF1349" s="5">
        <f t="shared" ref="AF1349:AF1412" si="511">IF(AP1349&gt;AQ1349,N1349-1,-1)</f>
        <v>0.41999999999999993</v>
      </c>
      <c r="AG1349" s="5">
        <f t="shared" ref="AG1349:AG1412" si="512">IF(AQ1349&gt;AP1349,O1349-1,-1)</f>
        <v>-1</v>
      </c>
      <c r="AH1349" s="3">
        <f t="shared" ref="AH1349:AH1412" si="513">YEAR(B1349)*100+MONTH(B1349)</f>
        <v>201809</v>
      </c>
      <c r="AI1349" s="21">
        <v>1.42</v>
      </c>
      <c r="AJ1349" s="21">
        <v>2.95</v>
      </c>
      <c r="AK1349" s="21">
        <v>1.4</v>
      </c>
      <c r="AL1349" s="21">
        <v>3.1</v>
      </c>
      <c r="AO1349">
        <f t="shared" ref="AO1349:AO1412" si="514">IF(L1349&lt;-200,INT(L1349/100)*100,INT(L1349/10)*10)</f>
        <v>-300</v>
      </c>
      <c r="AP1349">
        <f>IF(E1349&lt;F1349,G1349,H1349)</f>
        <v>30</v>
      </c>
      <c r="AQ1349">
        <f>IF(E1349&lt;F1349,H1349,G1349)</f>
        <v>27</v>
      </c>
    </row>
    <row r="1350" spans="2:43" x14ac:dyDescent="0.25">
      <c r="B1350" s="24">
        <v>43359</v>
      </c>
      <c r="C1350" s="20" t="s">
        <v>35</v>
      </c>
      <c r="D1350" s="20" t="s">
        <v>44</v>
      </c>
      <c r="E1350" s="2">
        <v>-243.9024390243903</v>
      </c>
      <c r="F1350" s="2">
        <v>200</v>
      </c>
      <c r="G1350">
        <v>31</v>
      </c>
      <c r="H1350">
        <v>24</v>
      </c>
      <c r="I1350" s="9"/>
      <c r="J1350" s="2" t="str">
        <f t="shared" si="492"/>
        <v>Atlanta Falcons</v>
      </c>
      <c r="K1350" s="2" t="str">
        <f t="shared" si="493"/>
        <v>Carolina Panthers</v>
      </c>
      <c r="L1350" s="17">
        <f t="shared" si="494"/>
        <v>-243.9024390243903</v>
      </c>
      <c r="M1350" s="18">
        <f t="shared" si="495"/>
        <v>200</v>
      </c>
      <c r="N1350" s="4">
        <f t="shared" si="496"/>
        <v>1.43</v>
      </c>
      <c r="O1350" s="4">
        <f t="shared" si="497"/>
        <v>2.9</v>
      </c>
      <c r="P1350" s="4"/>
      <c r="Q1350" s="4"/>
      <c r="R1350" s="1">
        <f t="shared" si="498"/>
        <v>0.69930069930069938</v>
      </c>
      <c r="S1350" s="1">
        <f t="shared" si="499"/>
        <v>0.34482758620689657</v>
      </c>
      <c r="T1350" s="1">
        <f t="shared" si="500"/>
        <v>4.2263279445727608E-2</v>
      </c>
      <c r="U1350" s="1">
        <f t="shared" si="501"/>
        <v>0.1772365565469014</v>
      </c>
      <c r="V1350" s="1">
        <f t="shared" si="502"/>
        <v>0.68823655654690141</v>
      </c>
      <c r="W1350" s="1"/>
      <c r="X1350" s="17">
        <f t="shared" si="503"/>
        <v>452.98878777569371</v>
      </c>
      <c r="Y1350" s="18">
        <f t="shared" si="504"/>
        <v>1963.0773393846457</v>
      </c>
      <c r="Z1350" s="2">
        <f t="shared" si="505"/>
        <v>430.33934838690902</v>
      </c>
      <c r="AA1350" s="18">
        <f t="shared" si="506"/>
        <v>1864.9234724154132</v>
      </c>
      <c r="AB1350" s="2">
        <f t="shared" si="507"/>
        <v>-232.37475349358971</v>
      </c>
      <c r="AC1350" s="2">
        <f t="shared" si="508"/>
        <v>186.49234724154132</v>
      </c>
      <c r="AD1350" s="2">
        <f t="shared" si="509"/>
        <v>430.33934838690902</v>
      </c>
      <c r="AE1350" s="2">
        <f t="shared" si="510"/>
        <v>-1000</v>
      </c>
      <c r="AF1350" s="5">
        <f t="shared" si="511"/>
        <v>0.42999999999999994</v>
      </c>
      <c r="AG1350" s="5">
        <f t="shared" si="512"/>
        <v>-1</v>
      </c>
      <c r="AH1350" s="3">
        <f t="shared" si="513"/>
        <v>201809</v>
      </c>
      <c r="AI1350" s="21">
        <v>1.43</v>
      </c>
      <c r="AJ1350" s="21">
        <v>2.9</v>
      </c>
      <c r="AK1350" s="21">
        <v>1.41</v>
      </c>
      <c r="AL1350" s="21">
        <v>3</v>
      </c>
      <c r="AO1350">
        <f t="shared" si="514"/>
        <v>-300</v>
      </c>
      <c r="AP1350">
        <f>IF(E1350&lt;F1350,G1350,H1350)</f>
        <v>31</v>
      </c>
      <c r="AQ1350">
        <f>IF(E1350&lt;F1350,H1350,G1350)</f>
        <v>24</v>
      </c>
    </row>
    <row r="1351" spans="2:43" x14ac:dyDescent="0.25">
      <c r="B1351" s="24">
        <v>43359</v>
      </c>
      <c r="C1351" s="20" t="s">
        <v>24</v>
      </c>
      <c r="D1351" s="20" t="s">
        <v>31</v>
      </c>
      <c r="E1351" s="2">
        <v>280</v>
      </c>
      <c r="F1351" s="2">
        <v>-370.37037037037032</v>
      </c>
      <c r="G1351">
        <v>20</v>
      </c>
      <c r="H1351">
        <v>31</v>
      </c>
      <c r="I1351" s="9"/>
      <c r="J1351" s="2" t="str">
        <f t="shared" ref="J1351:J1414" si="515">IF(E1351&lt;=F1351,C1351,D1351)</f>
        <v>Los Angeles Chargers</v>
      </c>
      <c r="K1351" s="2" t="str">
        <f t="shared" ref="K1351:K1414" si="516">IF(E1351&gt;F1351,C1351,D1351)</f>
        <v>Buffalo Bills</v>
      </c>
      <c r="L1351" s="17">
        <f t="shared" ref="L1351:L1414" si="517">IF(E1351&lt;=F1351,E1351,F1351)</f>
        <v>-370.37037037037032</v>
      </c>
      <c r="M1351" s="18">
        <f t="shared" ref="M1351:M1414" si="518">IF(E1351&gt;F1351,E1351,F1351)</f>
        <v>280</v>
      </c>
      <c r="N1351" s="4">
        <f t="shared" si="496"/>
        <v>1.28</v>
      </c>
      <c r="O1351" s="4">
        <f t="shared" si="497"/>
        <v>3.75</v>
      </c>
      <c r="P1351" s="4"/>
      <c r="Q1351" s="4"/>
      <c r="R1351" s="1">
        <f t="shared" si="498"/>
        <v>0.78125</v>
      </c>
      <c r="S1351" s="1">
        <f t="shared" si="499"/>
        <v>0.26666666666666666</v>
      </c>
      <c r="T1351" s="1">
        <f t="shared" si="500"/>
        <v>4.5725646123260466E-2</v>
      </c>
      <c r="U1351" s="1">
        <f t="shared" si="501"/>
        <v>0.2572916666666667</v>
      </c>
      <c r="V1351" s="1">
        <f t="shared" si="502"/>
        <v>0.76829166666666671</v>
      </c>
      <c r="W1351" s="1"/>
      <c r="X1351" s="17">
        <f t="shared" si="503"/>
        <v>301.58902326590373</v>
      </c>
      <c r="Y1351" s="18">
        <f t="shared" si="504"/>
        <v>2840.2616005464147</v>
      </c>
      <c r="Z1351" s="2">
        <f t="shared" si="505"/>
        <v>286.50957210260856</v>
      </c>
      <c r="AA1351" s="18">
        <f t="shared" si="506"/>
        <v>2698.2485205190937</v>
      </c>
      <c r="AB1351" s="2">
        <f t="shared" si="507"/>
        <v>-349.02847840695074</v>
      </c>
      <c r="AC1351" s="2">
        <f t="shared" si="508"/>
        <v>269.82485205190937</v>
      </c>
      <c r="AD1351" s="2">
        <f t="shared" si="509"/>
        <v>286.50957210260856</v>
      </c>
      <c r="AE1351" s="2">
        <f t="shared" si="510"/>
        <v>-1000</v>
      </c>
      <c r="AF1351" s="5">
        <f t="shared" si="511"/>
        <v>0.28000000000000003</v>
      </c>
      <c r="AG1351" s="5">
        <f t="shared" si="512"/>
        <v>-1</v>
      </c>
      <c r="AH1351" s="3">
        <f t="shared" si="513"/>
        <v>201809</v>
      </c>
      <c r="AI1351" s="21">
        <v>3.75</v>
      </c>
      <c r="AJ1351" s="21">
        <v>1.28</v>
      </c>
      <c r="AK1351" s="21">
        <v>3.8</v>
      </c>
      <c r="AL1351" s="21">
        <v>1.27</v>
      </c>
      <c r="AO1351">
        <f t="shared" si="514"/>
        <v>-400</v>
      </c>
      <c r="AP1351">
        <f>IF(E1351&lt;F1351,G1351,H1351)</f>
        <v>31</v>
      </c>
      <c r="AQ1351">
        <f>IF(E1351&lt;F1351,H1351,G1351)</f>
        <v>20</v>
      </c>
    </row>
    <row r="1352" spans="2:43" x14ac:dyDescent="0.25">
      <c r="B1352" s="24">
        <v>43359</v>
      </c>
      <c r="C1352" s="20" t="s">
        <v>33</v>
      </c>
      <c r="D1352" s="20" t="s">
        <v>29</v>
      </c>
      <c r="E1352" s="2">
        <v>110.00000000000001</v>
      </c>
      <c r="F1352" s="2">
        <v>-131.57894736842104</v>
      </c>
      <c r="G1352">
        <v>29</v>
      </c>
      <c r="H1352">
        <v>29</v>
      </c>
      <c r="I1352" s="9"/>
      <c r="J1352" s="2" t="str">
        <f t="shared" si="515"/>
        <v>Minnesota Vikings</v>
      </c>
      <c r="K1352" s="2" t="str">
        <f t="shared" si="516"/>
        <v>Green Bay Packers</v>
      </c>
      <c r="L1352" s="17">
        <f t="shared" si="517"/>
        <v>-131.57894736842104</v>
      </c>
      <c r="M1352" s="18">
        <f t="shared" si="518"/>
        <v>110.00000000000001</v>
      </c>
      <c r="N1352" s="4">
        <f t="shared" si="496"/>
        <v>2.0499999999999998</v>
      </c>
      <c r="O1352" s="4">
        <f t="shared" si="497"/>
        <v>1.8</v>
      </c>
      <c r="P1352" s="4"/>
      <c r="Q1352" s="4"/>
      <c r="R1352" s="1">
        <f t="shared" si="498"/>
        <v>0.48780487804878053</v>
      </c>
      <c r="S1352" s="1">
        <f t="shared" si="499"/>
        <v>0.55555555555555558</v>
      </c>
      <c r="T1352" s="1">
        <f t="shared" si="500"/>
        <v>4.1558441558441461E-2</v>
      </c>
      <c r="U1352" s="1">
        <f t="shared" si="501"/>
        <v>3.3875338753387524E-2</v>
      </c>
      <c r="V1352" s="1">
        <f t="shared" si="502"/>
        <v>0.47712466124661246</v>
      </c>
      <c r="W1352" s="1"/>
      <c r="X1352" s="17">
        <f t="shared" si="503"/>
        <v>1095.8883101687502</v>
      </c>
      <c r="Y1352" s="18">
        <f t="shared" si="504"/>
        <v>831.50998882799388</v>
      </c>
      <c r="Z1352" s="2">
        <f t="shared" si="505"/>
        <v>1041.0938946603126</v>
      </c>
      <c r="AA1352" s="18">
        <f t="shared" si="506"/>
        <v>789.93448938659412</v>
      </c>
      <c r="AB1352" s="2">
        <f t="shared" si="507"/>
        <v>104.10938946603126</v>
      </c>
      <c r="AC1352" s="2">
        <f t="shared" si="508"/>
        <v>-126.59277616508776</v>
      </c>
      <c r="AD1352" s="2">
        <f t="shared" si="509"/>
        <v>-1000</v>
      </c>
      <c r="AE1352" s="2">
        <f t="shared" si="510"/>
        <v>-1000</v>
      </c>
      <c r="AF1352" s="5">
        <f t="shared" si="511"/>
        <v>-1</v>
      </c>
      <c r="AG1352" s="5">
        <f t="shared" si="512"/>
        <v>-1</v>
      </c>
      <c r="AH1352" s="3">
        <f t="shared" si="513"/>
        <v>201809</v>
      </c>
      <c r="AI1352" s="21">
        <v>1.8</v>
      </c>
      <c r="AJ1352" s="21">
        <v>2.0499999999999998</v>
      </c>
      <c r="AK1352" s="21">
        <v>2.1</v>
      </c>
      <c r="AL1352" s="21">
        <v>1.76</v>
      </c>
      <c r="AO1352">
        <f t="shared" si="514"/>
        <v>-140</v>
      </c>
      <c r="AP1352">
        <f>IF(E1352&lt;F1352,G1352,H1352)</f>
        <v>29</v>
      </c>
      <c r="AQ1352">
        <f>IF(E1352&lt;F1352,H1352,G1352)</f>
        <v>29</v>
      </c>
    </row>
    <row r="1353" spans="2:43" x14ac:dyDescent="0.25">
      <c r="B1353" s="24">
        <v>43359</v>
      </c>
      <c r="C1353" s="20" t="s">
        <v>43</v>
      </c>
      <c r="D1353" s="20" t="s">
        <v>46</v>
      </c>
      <c r="E1353" s="2">
        <v>-500.00000000000011</v>
      </c>
      <c r="F1353" s="2">
        <v>375</v>
      </c>
      <c r="G1353">
        <v>21</v>
      </c>
      <c r="H1353">
        <v>18</v>
      </c>
      <c r="I1353" s="9"/>
      <c r="J1353" s="2" t="str">
        <f t="shared" si="515"/>
        <v>New Orleans Saints</v>
      </c>
      <c r="K1353" s="2" t="str">
        <f t="shared" si="516"/>
        <v>Cleveland Browns</v>
      </c>
      <c r="L1353" s="17">
        <f t="shared" si="517"/>
        <v>-500.00000000000011</v>
      </c>
      <c r="M1353" s="18">
        <f t="shared" si="518"/>
        <v>375</v>
      </c>
      <c r="N1353" s="4">
        <f t="shared" si="496"/>
        <v>1.25</v>
      </c>
      <c r="O1353" s="4">
        <f t="shared" si="497"/>
        <v>4.0999999999999996</v>
      </c>
      <c r="P1353" s="4"/>
      <c r="Q1353" s="4"/>
      <c r="R1353" s="1">
        <f t="shared" si="498"/>
        <v>0.8</v>
      </c>
      <c r="S1353" s="1">
        <f t="shared" si="499"/>
        <v>0.24390243902439027</v>
      </c>
      <c r="T1353" s="1">
        <f t="shared" si="500"/>
        <v>4.2056074766355089E-2</v>
      </c>
      <c r="U1353" s="1">
        <f t="shared" si="501"/>
        <v>0.2780487804878049</v>
      </c>
      <c r="V1353" s="1">
        <f t="shared" si="502"/>
        <v>0.78904878048780491</v>
      </c>
      <c r="W1353" s="1"/>
      <c r="X1353" s="17">
        <f t="shared" si="503"/>
        <v>267.34876819881913</v>
      </c>
      <c r="Y1353" s="18">
        <f t="shared" si="504"/>
        <v>3156.5493634457707</v>
      </c>
      <c r="Z1353" s="2">
        <f t="shared" si="505"/>
        <v>253.98132978887816</v>
      </c>
      <c r="AA1353" s="18">
        <f t="shared" si="506"/>
        <v>2998.721895273482</v>
      </c>
      <c r="AB1353" s="2">
        <f t="shared" si="507"/>
        <v>-393.72972841399383</v>
      </c>
      <c r="AC1353" s="2">
        <f t="shared" si="508"/>
        <v>299.87218952734821</v>
      </c>
      <c r="AD1353" s="2">
        <f t="shared" si="509"/>
        <v>253.98132978887816</v>
      </c>
      <c r="AE1353" s="2">
        <f t="shared" si="510"/>
        <v>-1000</v>
      </c>
      <c r="AF1353" s="5">
        <f t="shared" si="511"/>
        <v>0.25</v>
      </c>
      <c r="AG1353" s="5">
        <f t="shared" si="512"/>
        <v>-1</v>
      </c>
      <c r="AH1353" s="3">
        <f t="shared" si="513"/>
        <v>201809</v>
      </c>
      <c r="AI1353" s="21">
        <v>1.25</v>
      </c>
      <c r="AJ1353" s="21">
        <v>4.0999999999999996</v>
      </c>
      <c r="AK1353" s="21">
        <v>1.2</v>
      </c>
      <c r="AL1353" s="21">
        <v>4.75</v>
      </c>
      <c r="AO1353">
        <f t="shared" si="514"/>
        <v>-500</v>
      </c>
      <c r="AP1353">
        <f>IF(E1353&lt;F1353,G1353,H1353)</f>
        <v>21</v>
      </c>
      <c r="AQ1353">
        <f>IF(E1353&lt;F1353,H1353,G1353)</f>
        <v>18</v>
      </c>
    </row>
    <row r="1354" spans="2:43" x14ac:dyDescent="0.25">
      <c r="B1354" s="24">
        <v>43359</v>
      </c>
      <c r="C1354" s="20" t="s">
        <v>42</v>
      </c>
      <c r="D1354" s="20" t="s">
        <v>30</v>
      </c>
      <c r="E1354" s="2">
        <v>-172.41379310344826</v>
      </c>
      <c r="F1354" s="2">
        <v>150</v>
      </c>
      <c r="G1354">
        <v>12</v>
      </c>
      <c r="H1354">
        <v>20</v>
      </c>
      <c r="I1354" s="9"/>
      <c r="J1354" s="2" t="str">
        <f t="shared" si="515"/>
        <v>New York Jets</v>
      </c>
      <c r="K1354" s="2" t="str">
        <f t="shared" si="516"/>
        <v>Miami Dolphins</v>
      </c>
      <c r="L1354" s="17">
        <f t="shared" si="517"/>
        <v>-172.41379310344826</v>
      </c>
      <c r="M1354" s="18">
        <f t="shared" si="518"/>
        <v>150</v>
      </c>
      <c r="N1354" s="4">
        <f t="shared" si="496"/>
        <v>1.66</v>
      </c>
      <c r="O1354" s="4">
        <f t="shared" si="497"/>
        <v>2.2999999999999998</v>
      </c>
      <c r="P1354" s="4"/>
      <c r="Q1354" s="4"/>
      <c r="R1354" s="1">
        <f t="shared" si="498"/>
        <v>0.60240963855421692</v>
      </c>
      <c r="S1354" s="1">
        <f t="shared" si="499"/>
        <v>0.43478260869565222</v>
      </c>
      <c r="T1354" s="1">
        <f t="shared" si="500"/>
        <v>3.5858585858585923E-2</v>
      </c>
      <c r="U1354" s="1">
        <f t="shared" si="501"/>
        <v>8.3813514929282351E-2</v>
      </c>
      <c r="V1354" s="1">
        <f t="shared" si="502"/>
        <v>0.59481351492928236</v>
      </c>
      <c r="W1354" s="1"/>
      <c r="X1354" s="17">
        <f t="shared" si="503"/>
        <v>681.19919084032654</v>
      </c>
      <c r="Y1354" s="18">
        <f t="shared" si="504"/>
        <v>1332.032655245516</v>
      </c>
      <c r="Z1354" s="2">
        <f t="shared" si="505"/>
        <v>647.13923129831016</v>
      </c>
      <c r="AA1354" s="18">
        <f t="shared" si="506"/>
        <v>1265.4310224832402</v>
      </c>
      <c r="AB1354" s="2">
        <f t="shared" si="507"/>
        <v>-154.5262521009227</v>
      </c>
      <c r="AC1354" s="2">
        <f t="shared" si="508"/>
        <v>126.54310224832402</v>
      </c>
      <c r="AD1354" s="2">
        <f t="shared" si="509"/>
        <v>-1000</v>
      </c>
      <c r="AE1354" s="2">
        <f t="shared" si="510"/>
        <v>1265.4310224832402</v>
      </c>
      <c r="AF1354" s="5">
        <f t="shared" si="511"/>
        <v>-1</v>
      </c>
      <c r="AG1354" s="5">
        <f t="shared" si="512"/>
        <v>1.2999999999999998</v>
      </c>
      <c r="AH1354" s="3">
        <f t="shared" si="513"/>
        <v>201809</v>
      </c>
      <c r="AI1354" s="21">
        <v>1.66</v>
      </c>
      <c r="AJ1354" s="21">
        <v>2.2999999999999998</v>
      </c>
      <c r="AK1354" s="21">
        <v>1.58</v>
      </c>
      <c r="AL1354" s="21">
        <v>2.5</v>
      </c>
      <c r="AO1354">
        <f t="shared" si="514"/>
        <v>-180</v>
      </c>
      <c r="AP1354">
        <f>IF(E1354&lt;F1354,G1354,H1354)</f>
        <v>12</v>
      </c>
      <c r="AQ1354">
        <f>IF(E1354&lt;F1354,H1354,G1354)</f>
        <v>20</v>
      </c>
    </row>
    <row r="1355" spans="2:43" x14ac:dyDescent="0.25">
      <c r="B1355" s="24">
        <v>43359</v>
      </c>
      <c r="C1355" s="20" t="s">
        <v>45</v>
      </c>
      <c r="D1355" s="20" t="s">
        <v>20</v>
      </c>
      <c r="E1355" s="2">
        <v>-200</v>
      </c>
      <c r="F1355" s="2">
        <v>170.00000000000003</v>
      </c>
      <c r="G1355">
        <v>37</v>
      </c>
      <c r="H1355">
        <v>42</v>
      </c>
      <c r="I1355" s="9"/>
      <c r="J1355" s="2" t="str">
        <f t="shared" si="515"/>
        <v>Pittsburgh Steelers</v>
      </c>
      <c r="K1355" s="2" t="str">
        <f t="shared" si="516"/>
        <v>Kansas City Chiefs</v>
      </c>
      <c r="L1355" s="17">
        <f t="shared" si="517"/>
        <v>-200</v>
      </c>
      <c r="M1355" s="18">
        <f t="shared" si="518"/>
        <v>170.00000000000003</v>
      </c>
      <c r="N1355" s="4">
        <f t="shared" si="496"/>
        <v>1.42</v>
      </c>
      <c r="O1355" s="4">
        <f t="shared" si="497"/>
        <v>2.95</v>
      </c>
      <c r="P1355" s="4"/>
      <c r="Q1355" s="4"/>
      <c r="R1355" s="1">
        <f t="shared" si="498"/>
        <v>0.70422535211267612</v>
      </c>
      <c r="S1355" s="1">
        <f t="shared" si="499"/>
        <v>0.33898305084745761</v>
      </c>
      <c r="T1355" s="1">
        <f t="shared" si="500"/>
        <v>4.1418764302059485E-2</v>
      </c>
      <c r="U1355" s="1">
        <f t="shared" si="501"/>
        <v>0.18262115063260925</v>
      </c>
      <c r="V1355" s="1">
        <f t="shared" si="502"/>
        <v>0.69362115063260932</v>
      </c>
      <c r="W1355" s="1"/>
      <c r="X1355" s="17">
        <f t="shared" si="503"/>
        <v>441.70920838841397</v>
      </c>
      <c r="Y1355" s="18">
        <f t="shared" si="504"/>
        <v>2009.6149174189422</v>
      </c>
      <c r="Z1355" s="2">
        <f t="shared" si="505"/>
        <v>419.62374796899326</v>
      </c>
      <c r="AA1355" s="18">
        <f t="shared" si="506"/>
        <v>1909.134171547995</v>
      </c>
      <c r="AB1355" s="2">
        <f t="shared" si="507"/>
        <v>-238.30872414634925</v>
      </c>
      <c r="AC1355" s="2">
        <f t="shared" si="508"/>
        <v>190.9134171547995</v>
      </c>
      <c r="AD1355" s="2">
        <f t="shared" si="509"/>
        <v>-1000</v>
      </c>
      <c r="AE1355" s="2">
        <f t="shared" si="510"/>
        <v>1909.134171547995</v>
      </c>
      <c r="AF1355" s="5">
        <f t="shared" si="511"/>
        <v>-1</v>
      </c>
      <c r="AG1355" s="5">
        <f t="shared" si="512"/>
        <v>1.9500000000000002</v>
      </c>
      <c r="AH1355" s="3">
        <f t="shared" si="513"/>
        <v>201809</v>
      </c>
      <c r="AI1355" s="21">
        <v>1.42</v>
      </c>
      <c r="AJ1355" s="21">
        <v>2.95</v>
      </c>
      <c r="AK1355" s="21">
        <v>1.5</v>
      </c>
      <c r="AL1355" s="21">
        <v>2.7</v>
      </c>
      <c r="AO1355">
        <f t="shared" si="514"/>
        <v>-200</v>
      </c>
      <c r="AP1355">
        <f>IF(E1355&lt;F1355,G1355,H1355)</f>
        <v>37</v>
      </c>
      <c r="AQ1355">
        <f>IF(E1355&lt;F1355,H1355,G1355)</f>
        <v>42</v>
      </c>
    </row>
    <row r="1356" spans="2:43" x14ac:dyDescent="0.25">
      <c r="B1356" s="24">
        <v>43359</v>
      </c>
      <c r="C1356" s="20" t="s">
        <v>27</v>
      </c>
      <c r="D1356" s="20" t="s">
        <v>19</v>
      </c>
      <c r="E1356" s="2">
        <v>125</v>
      </c>
      <c r="F1356" s="2">
        <v>-147.05882352941177</v>
      </c>
      <c r="G1356">
        <v>27</v>
      </c>
      <c r="H1356">
        <v>21</v>
      </c>
      <c r="I1356" s="9"/>
      <c r="J1356" s="2" t="str">
        <f t="shared" si="515"/>
        <v>Philadelphia Eagles</v>
      </c>
      <c r="K1356" s="2" t="str">
        <f t="shared" si="516"/>
        <v>Tampa Bay Buccaneers</v>
      </c>
      <c r="L1356" s="17">
        <f t="shared" si="517"/>
        <v>-147.05882352941177</v>
      </c>
      <c r="M1356" s="18">
        <f t="shared" si="518"/>
        <v>125</v>
      </c>
      <c r="N1356" s="4">
        <f t="shared" si="496"/>
        <v>1.58</v>
      </c>
      <c r="O1356" s="4">
        <f t="shared" si="497"/>
        <v>2.5</v>
      </c>
      <c r="P1356" s="4"/>
      <c r="Q1356" s="4"/>
      <c r="R1356" s="1">
        <f t="shared" si="498"/>
        <v>0.63291139240506322</v>
      </c>
      <c r="S1356" s="1">
        <f t="shared" si="499"/>
        <v>0.4</v>
      </c>
      <c r="T1356" s="1">
        <f t="shared" si="500"/>
        <v>3.1862745098039214E-2</v>
      </c>
      <c r="U1356" s="1">
        <f t="shared" si="501"/>
        <v>0.1164556962025316</v>
      </c>
      <c r="V1356" s="1">
        <f t="shared" si="502"/>
        <v>0.62745569620253161</v>
      </c>
      <c r="W1356" s="1"/>
      <c r="X1356" s="17">
        <f t="shared" si="503"/>
        <v>593.73802174746322</v>
      </c>
      <c r="Y1356" s="18">
        <f t="shared" si="504"/>
        <v>1520.5870888415161</v>
      </c>
      <c r="Z1356" s="2">
        <f t="shared" si="505"/>
        <v>564.05112066009008</v>
      </c>
      <c r="AA1356" s="18">
        <f t="shared" si="506"/>
        <v>1444.5577343994403</v>
      </c>
      <c r="AB1356" s="2">
        <f t="shared" si="507"/>
        <v>-177.28889516782337</v>
      </c>
      <c r="AC1356" s="2">
        <f t="shared" si="508"/>
        <v>144.45577343994404</v>
      </c>
      <c r="AD1356" s="2">
        <f t="shared" si="509"/>
        <v>-1000</v>
      </c>
      <c r="AE1356" s="2">
        <f t="shared" si="510"/>
        <v>1444.5577343994403</v>
      </c>
      <c r="AF1356" s="5">
        <f t="shared" si="511"/>
        <v>-1</v>
      </c>
      <c r="AG1356" s="5">
        <f t="shared" si="512"/>
        <v>1.5</v>
      </c>
      <c r="AH1356" s="3">
        <f t="shared" si="513"/>
        <v>201809</v>
      </c>
      <c r="AI1356" s="21">
        <v>2.5</v>
      </c>
      <c r="AJ1356" s="21">
        <v>1.58</v>
      </c>
      <c r="AK1356" s="21">
        <v>2.25</v>
      </c>
      <c r="AL1356" s="21">
        <v>1.68</v>
      </c>
      <c r="AO1356">
        <f t="shared" si="514"/>
        <v>-150</v>
      </c>
      <c r="AP1356">
        <f>IF(E1356&lt;F1356,G1356,H1356)</f>
        <v>21</v>
      </c>
      <c r="AQ1356">
        <f>IF(E1356&lt;F1356,H1356,G1356)</f>
        <v>27</v>
      </c>
    </row>
    <row r="1357" spans="2:43" x14ac:dyDescent="0.25">
      <c r="B1357" s="24">
        <v>43359</v>
      </c>
      <c r="C1357" s="20" t="s">
        <v>41</v>
      </c>
      <c r="D1357" s="20" t="s">
        <v>40</v>
      </c>
      <c r="E1357" s="2">
        <v>165</v>
      </c>
      <c r="F1357" s="2">
        <v>-185.18518518518516</v>
      </c>
      <c r="G1357">
        <v>20</v>
      </c>
      <c r="H1357">
        <v>17</v>
      </c>
      <c r="I1357" s="9"/>
      <c r="J1357" s="2" t="str">
        <f t="shared" si="515"/>
        <v>Houston Texans</v>
      </c>
      <c r="K1357" s="2" t="str">
        <f t="shared" si="516"/>
        <v>Tennessee Titans</v>
      </c>
      <c r="L1357" s="17">
        <f t="shared" si="517"/>
        <v>-185.18518518518516</v>
      </c>
      <c r="M1357" s="18">
        <f t="shared" si="518"/>
        <v>165</v>
      </c>
      <c r="N1357" s="4">
        <f t="shared" si="496"/>
        <v>1.76</v>
      </c>
      <c r="O1357" s="4">
        <f t="shared" si="497"/>
        <v>2.1</v>
      </c>
      <c r="P1357" s="4"/>
      <c r="Q1357" s="4"/>
      <c r="R1357" s="1">
        <f t="shared" si="498"/>
        <v>0.56818181818181823</v>
      </c>
      <c r="S1357" s="1">
        <f t="shared" si="499"/>
        <v>0.47619047619047616</v>
      </c>
      <c r="T1357" s="1">
        <f t="shared" si="500"/>
        <v>4.2487046632124437E-2</v>
      </c>
      <c r="U1357" s="1">
        <f t="shared" si="501"/>
        <v>4.5995670995671034E-2</v>
      </c>
      <c r="V1357" s="1">
        <f t="shared" si="502"/>
        <v>0.55699567099567104</v>
      </c>
      <c r="W1357" s="1"/>
      <c r="X1357" s="17">
        <f t="shared" si="503"/>
        <v>795.34608987611307</v>
      </c>
      <c r="Y1357" s="18">
        <f t="shared" si="504"/>
        <v>1144.9859022934511</v>
      </c>
      <c r="Z1357" s="2">
        <f t="shared" si="505"/>
        <v>755.57878538230739</v>
      </c>
      <c r="AA1357" s="18">
        <f t="shared" si="506"/>
        <v>1087.7366071787785</v>
      </c>
      <c r="AB1357" s="2">
        <f t="shared" si="507"/>
        <v>-132.3488720628942</v>
      </c>
      <c r="AC1357" s="2">
        <f t="shared" si="508"/>
        <v>108.77366071787785</v>
      </c>
      <c r="AD1357" s="2">
        <f t="shared" si="509"/>
        <v>-1000</v>
      </c>
      <c r="AE1357" s="2">
        <f t="shared" si="510"/>
        <v>1087.7366071787785</v>
      </c>
      <c r="AF1357" s="5">
        <f t="shared" si="511"/>
        <v>-1</v>
      </c>
      <c r="AG1357" s="5">
        <f t="shared" si="512"/>
        <v>1.1000000000000001</v>
      </c>
      <c r="AH1357" s="3">
        <f t="shared" si="513"/>
        <v>201809</v>
      </c>
      <c r="AI1357" s="21">
        <v>2.1</v>
      </c>
      <c r="AJ1357" s="21">
        <v>1.76</v>
      </c>
      <c r="AK1357" s="21">
        <v>2.65</v>
      </c>
      <c r="AL1357" s="21">
        <v>1.54</v>
      </c>
      <c r="AO1357">
        <f t="shared" si="514"/>
        <v>-190</v>
      </c>
      <c r="AP1357">
        <f>IF(E1357&lt;F1357,G1357,H1357)</f>
        <v>17</v>
      </c>
      <c r="AQ1357">
        <f>IF(E1357&lt;F1357,H1357,G1357)</f>
        <v>20</v>
      </c>
    </row>
    <row r="1358" spans="2:43" x14ac:dyDescent="0.25">
      <c r="B1358" s="24">
        <v>43359</v>
      </c>
      <c r="C1358" s="20" t="s">
        <v>53</v>
      </c>
      <c r="D1358" s="20" t="s">
        <v>39</v>
      </c>
      <c r="E1358" s="2">
        <v>-250.00000000000006</v>
      </c>
      <c r="F1358" s="2">
        <v>210</v>
      </c>
      <c r="G1358">
        <v>9</v>
      </c>
      <c r="H1358">
        <v>21</v>
      </c>
      <c r="I1358" s="9"/>
      <c r="J1358" s="2" t="str">
        <f t="shared" si="515"/>
        <v>Washington Redskins</v>
      </c>
      <c r="K1358" s="2" t="str">
        <f t="shared" si="516"/>
        <v>Indianapolis Colts</v>
      </c>
      <c r="L1358" s="17">
        <f t="shared" si="517"/>
        <v>-250.00000000000006</v>
      </c>
      <c r="M1358" s="18">
        <f t="shared" si="518"/>
        <v>210</v>
      </c>
      <c r="N1358" s="4">
        <f t="shared" si="496"/>
        <v>1.41</v>
      </c>
      <c r="O1358" s="4">
        <f t="shared" si="497"/>
        <v>3</v>
      </c>
      <c r="P1358" s="4"/>
      <c r="Q1358" s="4"/>
      <c r="R1358" s="1">
        <f t="shared" si="498"/>
        <v>0.70921985815602839</v>
      </c>
      <c r="S1358" s="1">
        <f t="shared" si="499"/>
        <v>0.33333333333333331</v>
      </c>
      <c r="T1358" s="1">
        <f t="shared" si="500"/>
        <v>4.0816326530612401E-2</v>
      </c>
      <c r="U1358" s="1">
        <f t="shared" si="501"/>
        <v>0.18794326241134754</v>
      </c>
      <c r="V1358" s="1">
        <f t="shared" si="502"/>
        <v>0.69894326241134752</v>
      </c>
      <c r="W1358" s="1"/>
      <c r="X1358" s="17">
        <f t="shared" si="503"/>
        <v>430.73129648608347</v>
      </c>
      <c r="Y1358" s="18">
        <f t="shared" si="504"/>
        <v>2057.0269370258952</v>
      </c>
      <c r="Z1358" s="2">
        <f t="shared" si="505"/>
        <v>409.19473166177926</v>
      </c>
      <c r="AA1358" s="18">
        <f t="shared" si="506"/>
        <v>1954.1755901746003</v>
      </c>
      <c r="AB1358" s="2">
        <f t="shared" si="507"/>
        <v>-244.3824229942804</v>
      </c>
      <c r="AC1358" s="2">
        <f t="shared" si="508"/>
        <v>195.41755901746004</v>
      </c>
      <c r="AD1358" s="2">
        <f t="shared" si="509"/>
        <v>-1000</v>
      </c>
      <c r="AE1358" s="2">
        <f t="shared" si="510"/>
        <v>1954.1755901746003</v>
      </c>
      <c r="AF1358" s="5">
        <f t="shared" si="511"/>
        <v>-1</v>
      </c>
      <c r="AG1358" s="5">
        <f t="shared" si="512"/>
        <v>2</v>
      </c>
      <c r="AH1358" s="3">
        <f t="shared" si="513"/>
        <v>201809</v>
      </c>
      <c r="AI1358" s="21">
        <v>1.41</v>
      </c>
      <c r="AJ1358" s="21">
        <v>3</v>
      </c>
      <c r="AK1358" s="21">
        <v>1.4</v>
      </c>
      <c r="AL1358" s="21">
        <v>3.1</v>
      </c>
      <c r="AO1358">
        <f t="shared" si="514"/>
        <v>-300</v>
      </c>
      <c r="AP1358">
        <f>IF(E1358&lt;F1358,G1358,H1358)</f>
        <v>9</v>
      </c>
      <c r="AQ1358">
        <f>IF(E1358&lt;F1358,H1358,G1358)</f>
        <v>21</v>
      </c>
    </row>
    <row r="1359" spans="2:43" x14ac:dyDescent="0.25">
      <c r="B1359" s="24">
        <v>43356</v>
      </c>
      <c r="C1359" s="20" t="s">
        <v>21</v>
      </c>
      <c r="D1359" s="20" t="s">
        <v>28</v>
      </c>
      <c r="E1359" s="2">
        <v>-111.11111111111113</v>
      </c>
      <c r="F1359" s="2">
        <v>-111.11111111111113</v>
      </c>
      <c r="G1359">
        <v>34</v>
      </c>
      <c r="H1359">
        <v>23</v>
      </c>
      <c r="I1359" s="9"/>
      <c r="J1359" s="2" t="str">
        <f t="shared" si="515"/>
        <v>Cincinnati Bengals</v>
      </c>
      <c r="K1359" s="2" t="str">
        <f t="shared" si="516"/>
        <v>Baltimore Ravens</v>
      </c>
      <c r="L1359" s="17">
        <f t="shared" si="517"/>
        <v>-111.11111111111113</v>
      </c>
      <c r="M1359" s="18">
        <f t="shared" si="518"/>
        <v>-111.11111111111113</v>
      </c>
      <c r="N1359" s="4">
        <f t="shared" si="496"/>
        <v>1.95</v>
      </c>
      <c r="O1359" s="4">
        <f t="shared" si="497"/>
        <v>1.86</v>
      </c>
      <c r="P1359" s="4"/>
      <c r="Q1359" s="4"/>
      <c r="R1359" s="1">
        <f t="shared" si="498"/>
        <v>0.51282051282051289</v>
      </c>
      <c r="S1359" s="1">
        <f t="shared" si="499"/>
        <v>0.5376344086021505</v>
      </c>
      <c r="T1359" s="1">
        <f t="shared" si="500"/>
        <v>4.8031496062992063E-2</v>
      </c>
      <c r="U1359" s="1">
        <f t="shared" si="501"/>
        <v>1.2406947890818809E-2</v>
      </c>
      <c r="V1359" s="1">
        <f t="shared" si="502"/>
        <v>0.4985930521091812</v>
      </c>
      <c r="W1359" s="1"/>
      <c r="X1359" s="17">
        <f t="shared" si="503"/>
        <v>1005.6436722688655</v>
      </c>
      <c r="Y1359" s="18">
        <f t="shared" si="504"/>
        <v>906.79748033936153</v>
      </c>
      <c r="Z1359" s="2">
        <f t="shared" si="505"/>
        <v>955.36148865542225</v>
      </c>
      <c r="AA1359" s="18">
        <f t="shared" si="506"/>
        <v>861.45760632239342</v>
      </c>
      <c r="AB1359" s="2">
        <f t="shared" si="507"/>
        <v>-104.67242105471533</v>
      </c>
      <c r="AC1359" s="2">
        <f t="shared" si="508"/>
        <v>-116.08232287472057</v>
      </c>
      <c r="AD1359" s="2">
        <f t="shared" si="509"/>
        <v>-1000</v>
      </c>
      <c r="AE1359" s="2">
        <f t="shared" si="510"/>
        <v>861.45760632239342</v>
      </c>
      <c r="AF1359" s="5">
        <f t="shared" si="511"/>
        <v>-1</v>
      </c>
      <c r="AG1359" s="5">
        <f t="shared" si="512"/>
        <v>0.8600000000000001</v>
      </c>
      <c r="AH1359" s="3">
        <f t="shared" si="513"/>
        <v>201809</v>
      </c>
      <c r="AI1359" s="21">
        <v>1.95</v>
      </c>
      <c r="AJ1359" s="21">
        <v>1.86</v>
      </c>
      <c r="AK1359" s="21">
        <v>1.9</v>
      </c>
      <c r="AL1359" s="21">
        <v>1.9</v>
      </c>
      <c r="AO1359">
        <f t="shared" si="514"/>
        <v>-120</v>
      </c>
      <c r="AP1359">
        <f>IF(E1359&lt;F1359,G1359,H1359)</f>
        <v>23</v>
      </c>
      <c r="AQ1359">
        <f>IF(E1359&lt;F1359,H1359,G1359)</f>
        <v>34</v>
      </c>
    </row>
    <row r="1360" spans="2:43" x14ac:dyDescent="0.25">
      <c r="B1360" s="24">
        <v>43353</v>
      </c>
      <c r="C1360" s="20" t="s">
        <v>52</v>
      </c>
      <c r="D1360" s="20" t="s">
        <v>47</v>
      </c>
      <c r="E1360" s="2">
        <v>220.00000000000003</v>
      </c>
      <c r="F1360" s="2">
        <v>-270.2702702702702</v>
      </c>
      <c r="G1360">
        <v>13</v>
      </c>
      <c r="H1360">
        <v>33</v>
      </c>
      <c r="I1360" s="9"/>
      <c r="J1360" s="2" t="str">
        <f t="shared" si="515"/>
        <v>Los Angeles Rams</v>
      </c>
      <c r="K1360" s="2" t="str">
        <f t="shared" si="516"/>
        <v>Oakland Raiders</v>
      </c>
      <c r="L1360" s="17">
        <f t="shared" si="517"/>
        <v>-270.2702702702702</v>
      </c>
      <c r="M1360" s="18">
        <f t="shared" si="518"/>
        <v>220.00000000000003</v>
      </c>
      <c r="N1360" s="4">
        <f t="shared" si="496"/>
        <v>1.62</v>
      </c>
      <c r="O1360" s="4">
        <f t="shared" si="497"/>
        <v>2.4</v>
      </c>
      <c r="P1360" s="4"/>
      <c r="Q1360" s="4"/>
      <c r="R1360" s="1">
        <f t="shared" si="498"/>
        <v>0.61728395061728392</v>
      </c>
      <c r="S1360" s="1">
        <f t="shared" si="499"/>
        <v>0.41666666666666669</v>
      </c>
      <c r="T1360" s="1">
        <f t="shared" si="500"/>
        <v>3.2835820895522283E-2</v>
      </c>
      <c r="U1360" s="1">
        <f t="shared" si="501"/>
        <v>0.10030864197530862</v>
      </c>
      <c r="V1360" s="1">
        <f t="shared" si="502"/>
        <v>0.61130864197530865</v>
      </c>
      <c r="W1360" s="1"/>
      <c r="X1360" s="17">
        <f t="shared" si="503"/>
        <v>635.83488165441463</v>
      </c>
      <c r="Y1360" s="18">
        <f t="shared" si="504"/>
        <v>1423.7849094482656</v>
      </c>
      <c r="Z1360" s="2">
        <f t="shared" si="505"/>
        <v>604.04313757169382</v>
      </c>
      <c r="AA1360" s="18">
        <f t="shared" si="506"/>
        <v>1352.5956639758522</v>
      </c>
      <c r="AB1360" s="2">
        <f t="shared" si="507"/>
        <v>-165.55109027810289</v>
      </c>
      <c r="AC1360" s="2">
        <f t="shared" si="508"/>
        <v>135.25956639758522</v>
      </c>
      <c r="AD1360" s="2">
        <f t="shared" si="509"/>
        <v>604.04313757169382</v>
      </c>
      <c r="AE1360" s="2">
        <f t="shared" si="510"/>
        <v>-1000</v>
      </c>
      <c r="AF1360" s="5">
        <f t="shared" si="511"/>
        <v>0.62000000000000011</v>
      </c>
      <c r="AG1360" s="5">
        <f t="shared" si="512"/>
        <v>-1</v>
      </c>
      <c r="AH1360" s="3">
        <f t="shared" si="513"/>
        <v>201809</v>
      </c>
      <c r="AI1360" s="21">
        <v>2.4</v>
      </c>
      <c r="AJ1360" s="21">
        <v>1.62</v>
      </c>
      <c r="AK1360" s="21">
        <v>3.2</v>
      </c>
      <c r="AL1360" s="21">
        <v>1.37</v>
      </c>
      <c r="AO1360">
        <f t="shared" si="514"/>
        <v>-300</v>
      </c>
      <c r="AP1360">
        <f>IF(E1360&lt;F1360,G1360,H1360)</f>
        <v>33</v>
      </c>
      <c r="AQ1360">
        <f>IF(E1360&lt;F1360,H1360,G1360)</f>
        <v>13</v>
      </c>
    </row>
    <row r="1361" spans="2:43" x14ac:dyDescent="0.25">
      <c r="B1361" s="24">
        <v>43353</v>
      </c>
      <c r="C1361" s="20" t="s">
        <v>34</v>
      </c>
      <c r="D1361" s="20" t="s">
        <v>42</v>
      </c>
      <c r="E1361" s="2">
        <v>-322.58064516129025</v>
      </c>
      <c r="F1361" s="2">
        <v>254.99999999999997</v>
      </c>
      <c r="G1361">
        <v>17</v>
      </c>
      <c r="H1361">
        <v>48</v>
      </c>
      <c r="I1361" s="9"/>
      <c r="J1361" s="2" t="str">
        <f t="shared" si="515"/>
        <v>Detroit Lions</v>
      </c>
      <c r="K1361" s="2" t="str">
        <f t="shared" si="516"/>
        <v>New York Jets</v>
      </c>
      <c r="L1361" s="17">
        <f t="shared" si="517"/>
        <v>-322.58064516129025</v>
      </c>
      <c r="M1361" s="18">
        <f t="shared" si="518"/>
        <v>254.99999999999997</v>
      </c>
      <c r="N1361" s="4">
        <f t="shared" si="496"/>
        <v>1.35</v>
      </c>
      <c r="O1361" s="4">
        <f t="shared" si="497"/>
        <v>3.3</v>
      </c>
      <c r="P1361" s="4"/>
      <c r="Q1361" s="4"/>
      <c r="R1361" s="1">
        <f t="shared" si="498"/>
        <v>0.7407407407407407</v>
      </c>
      <c r="S1361" s="1">
        <f t="shared" si="499"/>
        <v>0.30303030303030304</v>
      </c>
      <c r="T1361" s="1">
        <f t="shared" si="500"/>
        <v>4.1935483870967794E-2</v>
      </c>
      <c r="U1361" s="1">
        <f t="shared" si="501"/>
        <v>0.21885521885521883</v>
      </c>
      <c r="V1361" s="1">
        <f t="shared" si="502"/>
        <v>0.72985521885521887</v>
      </c>
      <c r="W1361" s="1"/>
      <c r="X1361" s="17">
        <f t="shared" si="503"/>
        <v>370.13475298361828</v>
      </c>
      <c r="Y1361" s="18">
        <f t="shared" si="504"/>
        <v>2363.8563841328437</v>
      </c>
      <c r="Z1361" s="2">
        <f t="shared" si="505"/>
        <v>351.62801533443735</v>
      </c>
      <c r="AA1361" s="18">
        <f t="shared" si="506"/>
        <v>2245.6635649262016</v>
      </c>
      <c r="AB1361" s="2">
        <f t="shared" si="507"/>
        <v>-284.39144675343596</v>
      </c>
      <c r="AC1361" s="2">
        <f t="shared" si="508"/>
        <v>224.56635649262017</v>
      </c>
      <c r="AD1361" s="2">
        <f t="shared" si="509"/>
        <v>-1000</v>
      </c>
      <c r="AE1361" s="2">
        <f t="shared" si="510"/>
        <v>2245.6635649262016</v>
      </c>
      <c r="AF1361" s="5">
        <f t="shared" si="511"/>
        <v>-1</v>
      </c>
      <c r="AG1361" s="5">
        <f t="shared" si="512"/>
        <v>2.2999999999999998</v>
      </c>
      <c r="AH1361" s="3">
        <f t="shared" si="513"/>
        <v>201809</v>
      </c>
      <c r="AI1361" s="21">
        <v>1.35</v>
      </c>
      <c r="AJ1361" s="21">
        <v>3.3</v>
      </c>
      <c r="AK1361" s="21">
        <v>1.31</v>
      </c>
      <c r="AL1361" s="21">
        <v>3.55</v>
      </c>
      <c r="AO1361">
        <f t="shared" si="514"/>
        <v>-400</v>
      </c>
      <c r="AP1361">
        <f>IF(E1361&lt;F1361,G1361,H1361)</f>
        <v>17</v>
      </c>
      <c r="AQ1361">
        <f>IF(E1361&lt;F1361,H1361,G1361)</f>
        <v>48</v>
      </c>
    </row>
    <row r="1362" spans="2:43" x14ac:dyDescent="0.25">
      <c r="B1362" s="24">
        <v>43352</v>
      </c>
      <c r="C1362" s="20" t="s">
        <v>33</v>
      </c>
      <c r="D1362" s="20" t="s">
        <v>37</v>
      </c>
      <c r="E1362" s="2">
        <v>-303.03030303030295</v>
      </c>
      <c r="F1362" s="2">
        <v>240</v>
      </c>
      <c r="G1362">
        <v>24</v>
      </c>
      <c r="H1362">
        <v>23</v>
      </c>
      <c r="I1362" s="9"/>
      <c r="J1362" s="2" t="str">
        <f t="shared" si="515"/>
        <v>Green Bay Packers</v>
      </c>
      <c r="K1362" s="2" t="str">
        <f t="shared" si="516"/>
        <v>Chicago Bears</v>
      </c>
      <c r="L1362" s="17">
        <f t="shared" si="517"/>
        <v>-303.03030303030295</v>
      </c>
      <c r="M1362" s="18">
        <f t="shared" si="518"/>
        <v>240</v>
      </c>
      <c r="N1362" s="4">
        <f t="shared" si="496"/>
        <v>1.27</v>
      </c>
      <c r="O1362" s="4">
        <f t="shared" si="497"/>
        <v>3.9</v>
      </c>
      <c r="P1362" s="4"/>
      <c r="Q1362" s="4"/>
      <c r="R1362" s="1">
        <f t="shared" si="498"/>
        <v>0.78740157480314954</v>
      </c>
      <c r="S1362" s="1">
        <f t="shared" si="499"/>
        <v>0.25641025641025644</v>
      </c>
      <c r="T1362" s="1">
        <f t="shared" si="500"/>
        <v>4.1972920696324856E-2</v>
      </c>
      <c r="U1362" s="1">
        <f t="shared" si="501"/>
        <v>0.26549565919644658</v>
      </c>
      <c r="V1362" s="1">
        <f t="shared" si="502"/>
        <v>0.77649565919644659</v>
      </c>
      <c r="W1362" s="1"/>
      <c r="X1362" s="17">
        <f t="shared" si="503"/>
        <v>287.83720572867844</v>
      </c>
      <c r="Y1362" s="18">
        <f t="shared" si="504"/>
        <v>2959.4718041984102</v>
      </c>
      <c r="Z1362" s="2">
        <f t="shared" si="505"/>
        <v>273.4453454422445</v>
      </c>
      <c r="AA1362" s="18">
        <f t="shared" si="506"/>
        <v>2811.4982139884896</v>
      </c>
      <c r="AB1362" s="2">
        <f t="shared" si="507"/>
        <v>-365.70379297650692</v>
      </c>
      <c r="AC1362" s="2">
        <f t="shared" si="508"/>
        <v>281.14982139884899</v>
      </c>
      <c r="AD1362" s="2">
        <f t="shared" si="509"/>
        <v>273.4453454422445</v>
      </c>
      <c r="AE1362" s="2">
        <f t="shared" si="510"/>
        <v>-1000</v>
      </c>
      <c r="AF1362" s="5">
        <f t="shared" si="511"/>
        <v>0.27</v>
      </c>
      <c r="AG1362" s="5">
        <f t="shared" si="512"/>
        <v>-1</v>
      </c>
      <c r="AH1362" s="3">
        <f t="shared" si="513"/>
        <v>201809</v>
      </c>
      <c r="AI1362" s="21">
        <v>1.27</v>
      </c>
      <c r="AJ1362" s="21">
        <v>3.9</v>
      </c>
      <c r="AK1362" s="21">
        <v>1.33</v>
      </c>
      <c r="AL1362" s="21">
        <v>3.4</v>
      </c>
      <c r="AO1362">
        <f t="shared" si="514"/>
        <v>-400</v>
      </c>
      <c r="AP1362">
        <f>IF(E1362&lt;F1362,G1362,H1362)</f>
        <v>24</v>
      </c>
      <c r="AQ1362">
        <f>IF(E1362&lt;F1362,H1362,G1362)</f>
        <v>23</v>
      </c>
    </row>
    <row r="1363" spans="2:43" x14ac:dyDescent="0.25">
      <c r="B1363" s="24">
        <v>43352</v>
      </c>
      <c r="C1363" s="20" t="s">
        <v>48</v>
      </c>
      <c r="D1363" s="20" t="s">
        <v>53</v>
      </c>
      <c r="E1363" s="2">
        <v>-140.84507042253523</v>
      </c>
      <c r="F1363" s="2">
        <v>120.00000000000001</v>
      </c>
      <c r="G1363">
        <v>6</v>
      </c>
      <c r="H1363">
        <v>24</v>
      </c>
      <c r="I1363" s="9"/>
      <c r="J1363" s="2" t="str">
        <f t="shared" si="515"/>
        <v>Arizona Cardinals</v>
      </c>
      <c r="K1363" s="2" t="str">
        <f t="shared" si="516"/>
        <v>Washington Redskins</v>
      </c>
      <c r="L1363" s="17">
        <f t="shared" si="517"/>
        <v>-140.84507042253523</v>
      </c>
      <c r="M1363" s="18">
        <f t="shared" si="518"/>
        <v>120.00000000000001</v>
      </c>
      <c r="N1363" s="4">
        <f t="shared" si="496"/>
        <v>1.9</v>
      </c>
      <c r="O1363" s="4">
        <f t="shared" si="497"/>
        <v>1.9</v>
      </c>
      <c r="P1363" s="4"/>
      <c r="Q1363" s="4"/>
      <c r="R1363" s="1">
        <f t="shared" si="498"/>
        <v>0.52631578947368418</v>
      </c>
      <c r="S1363" s="1">
        <f t="shared" si="499"/>
        <v>0.52631578947368418</v>
      </c>
      <c r="T1363" s="1">
        <f t="shared" si="500"/>
        <v>4.9999999999999933E-2</v>
      </c>
      <c r="U1363" s="1">
        <f t="shared" si="501"/>
        <v>0</v>
      </c>
      <c r="V1363" s="1">
        <f t="shared" si="502"/>
        <v>0.51100000000000001</v>
      </c>
      <c r="W1363" s="1"/>
      <c r="X1363" s="17">
        <f t="shared" si="503"/>
        <v>956.94716242661434</v>
      </c>
      <c r="Y1363" s="18">
        <f t="shared" si="504"/>
        <v>953.05662164669593</v>
      </c>
      <c r="Z1363" s="2">
        <f t="shared" si="505"/>
        <v>909.09980430528356</v>
      </c>
      <c r="AA1363" s="18">
        <f t="shared" si="506"/>
        <v>905.40379056436109</v>
      </c>
      <c r="AB1363" s="2">
        <f t="shared" si="507"/>
        <v>-109.9989236895921</v>
      </c>
      <c r="AC1363" s="2">
        <f t="shared" si="508"/>
        <v>-110.44795818412409</v>
      </c>
      <c r="AD1363" s="2">
        <f t="shared" si="509"/>
        <v>-1000</v>
      </c>
      <c r="AE1363" s="2">
        <f t="shared" si="510"/>
        <v>905.40379056436109</v>
      </c>
      <c r="AF1363" s="5">
        <f t="shared" si="511"/>
        <v>-1</v>
      </c>
      <c r="AG1363" s="5">
        <f t="shared" si="512"/>
        <v>0.89999999999999991</v>
      </c>
      <c r="AH1363" s="3">
        <f t="shared" si="513"/>
        <v>201809</v>
      </c>
      <c r="AI1363" s="21">
        <v>1.9</v>
      </c>
      <c r="AJ1363" s="21">
        <v>1.9</v>
      </c>
      <c r="AK1363" s="21">
        <v>1.71</v>
      </c>
      <c r="AL1363" s="21">
        <v>2.2000000000000002</v>
      </c>
      <c r="AO1363">
        <f t="shared" si="514"/>
        <v>-150</v>
      </c>
      <c r="AP1363">
        <f>IF(E1363&lt;F1363,G1363,H1363)</f>
        <v>6</v>
      </c>
      <c r="AQ1363">
        <f>IF(E1363&lt;F1363,H1363,G1363)</f>
        <v>24</v>
      </c>
    </row>
    <row r="1364" spans="2:43" x14ac:dyDescent="0.25">
      <c r="B1364" s="24">
        <v>43352</v>
      </c>
      <c r="C1364" s="20" t="s">
        <v>44</v>
      </c>
      <c r="D1364" s="20" t="s">
        <v>23</v>
      </c>
      <c r="E1364" s="2">
        <v>-156.25000000000003</v>
      </c>
      <c r="F1364" s="2">
        <v>135</v>
      </c>
      <c r="G1364">
        <v>16</v>
      </c>
      <c r="H1364">
        <v>8</v>
      </c>
      <c r="I1364" s="9"/>
      <c r="J1364" s="2" t="str">
        <f t="shared" si="515"/>
        <v>Carolina Panthers</v>
      </c>
      <c r="K1364" s="2" t="str">
        <f t="shared" si="516"/>
        <v>Dallas Cowboys</v>
      </c>
      <c r="L1364" s="17">
        <f t="shared" si="517"/>
        <v>-156.25000000000003</v>
      </c>
      <c r="M1364" s="18">
        <f t="shared" si="518"/>
        <v>135</v>
      </c>
      <c r="N1364" s="4">
        <f t="shared" si="496"/>
        <v>1.71</v>
      </c>
      <c r="O1364" s="4">
        <f t="shared" si="497"/>
        <v>2.2000000000000002</v>
      </c>
      <c r="P1364" s="4"/>
      <c r="Q1364" s="4"/>
      <c r="R1364" s="1">
        <f t="shared" si="498"/>
        <v>0.58479532163742687</v>
      </c>
      <c r="S1364" s="1">
        <f t="shared" si="499"/>
        <v>0.45454545454545453</v>
      </c>
      <c r="T1364" s="1">
        <f t="shared" si="500"/>
        <v>3.7851662404092101E-2</v>
      </c>
      <c r="U1364" s="1">
        <f t="shared" si="501"/>
        <v>6.5124933545986169E-2</v>
      </c>
      <c r="V1364" s="1">
        <f t="shared" si="502"/>
        <v>0.57612493354598615</v>
      </c>
      <c r="W1364" s="1"/>
      <c r="X1364" s="17">
        <f t="shared" si="503"/>
        <v>735.73463284275692</v>
      </c>
      <c r="Y1364" s="18">
        <f t="shared" si="504"/>
        <v>1235.8449349286186</v>
      </c>
      <c r="Z1364" s="2">
        <f t="shared" si="505"/>
        <v>698.94790120061907</v>
      </c>
      <c r="AA1364" s="18">
        <f t="shared" si="506"/>
        <v>1174.0526881821877</v>
      </c>
      <c r="AB1364" s="2">
        <f t="shared" si="507"/>
        <v>-143.07218009843768</v>
      </c>
      <c r="AC1364" s="2">
        <f t="shared" si="508"/>
        <v>117.40526881821877</v>
      </c>
      <c r="AD1364" s="2">
        <f t="shared" si="509"/>
        <v>698.94790120061907</v>
      </c>
      <c r="AE1364" s="2">
        <f t="shared" si="510"/>
        <v>-1000</v>
      </c>
      <c r="AF1364" s="5">
        <f t="shared" si="511"/>
        <v>0.71</v>
      </c>
      <c r="AG1364" s="5">
        <f t="shared" si="512"/>
        <v>-1</v>
      </c>
      <c r="AH1364" s="3">
        <f t="shared" si="513"/>
        <v>201809</v>
      </c>
      <c r="AI1364" s="21">
        <v>1.71</v>
      </c>
      <c r="AJ1364" s="21">
        <v>2.2000000000000002</v>
      </c>
      <c r="AK1364" s="21">
        <v>1.64</v>
      </c>
      <c r="AL1364" s="21">
        <v>2.35</v>
      </c>
      <c r="AO1364">
        <f t="shared" si="514"/>
        <v>-160</v>
      </c>
      <c r="AP1364">
        <f>IF(E1364&lt;F1364,G1364,H1364)</f>
        <v>16</v>
      </c>
      <c r="AQ1364">
        <f>IF(E1364&lt;F1364,H1364,G1364)</f>
        <v>8</v>
      </c>
    </row>
    <row r="1365" spans="2:43" x14ac:dyDescent="0.25">
      <c r="B1365" s="24">
        <v>43352</v>
      </c>
      <c r="C1365" s="20" t="s">
        <v>38</v>
      </c>
      <c r="D1365" s="20" t="s">
        <v>32</v>
      </c>
      <c r="E1365" s="2">
        <v>-175.43859649122805</v>
      </c>
      <c r="F1365" s="2">
        <v>154.99999999999997</v>
      </c>
      <c r="G1365">
        <v>27</v>
      </c>
      <c r="H1365">
        <v>24</v>
      </c>
      <c r="I1365" s="9"/>
      <c r="J1365" s="2" t="str">
        <f t="shared" si="515"/>
        <v>Denver Broncos</v>
      </c>
      <c r="K1365" s="2" t="str">
        <f t="shared" si="516"/>
        <v>Seattle Seahawks</v>
      </c>
      <c r="L1365" s="17">
        <f t="shared" si="517"/>
        <v>-175.43859649122805</v>
      </c>
      <c r="M1365" s="18">
        <f t="shared" si="518"/>
        <v>154.99999999999997</v>
      </c>
      <c r="N1365" s="4">
        <f t="shared" si="496"/>
        <v>1.68</v>
      </c>
      <c r="O1365" s="4">
        <f t="shared" si="497"/>
        <v>2.25</v>
      </c>
      <c r="P1365" s="4"/>
      <c r="Q1365" s="4"/>
      <c r="R1365" s="1">
        <f t="shared" si="498"/>
        <v>0.59523809523809523</v>
      </c>
      <c r="S1365" s="1">
        <f t="shared" si="499"/>
        <v>0.44444444444444442</v>
      </c>
      <c r="T1365" s="1">
        <f t="shared" si="500"/>
        <v>3.8167938931297662E-2</v>
      </c>
      <c r="U1365" s="1">
        <f t="shared" si="501"/>
        <v>7.5396825396825407E-2</v>
      </c>
      <c r="V1365" s="1">
        <f t="shared" si="502"/>
        <v>0.58639682539682547</v>
      </c>
      <c r="W1365" s="1"/>
      <c r="X1365" s="17">
        <f t="shared" si="503"/>
        <v>705.32983244457648</v>
      </c>
      <c r="Y1365" s="18">
        <f t="shared" si="504"/>
        <v>1287.7472223008879</v>
      </c>
      <c r="Z1365" s="2">
        <f t="shared" si="505"/>
        <v>670.06334082234764</v>
      </c>
      <c r="AA1365" s="18">
        <f t="shared" si="506"/>
        <v>1223.3598611858433</v>
      </c>
      <c r="AB1365" s="2">
        <f t="shared" si="507"/>
        <v>-149.23962244714528</v>
      </c>
      <c r="AC1365" s="2">
        <f t="shared" si="508"/>
        <v>122.33598611858433</v>
      </c>
      <c r="AD1365" s="2">
        <f t="shared" si="509"/>
        <v>670.06334082234764</v>
      </c>
      <c r="AE1365" s="2">
        <f t="shared" si="510"/>
        <v>-1000</v>
      </c>
      <c r="AF1365" s="5">
        <f t="shared" si="511"/>
        <v>0.67999999999999994</v>
      </c>
      <c r="AG1365" s="5">
        <f t="shared" si="512"/>
        <v>-1</v>
      </c>
      <c r="AH1365" s="3">
        <f t="shared" si="513"/>
        <v>201809</v>
      </c>
      <c r="AI1365" s="21">
        <v>1.68</v>
      </c>
      <c r="AJ1365" s="21">
        <v>2.25</v>
      </c>
      <c r="AK1365" s="21">
        <v>1.57</v>
      </c>
      <c r="AL1365" s="21">
        <v>2.5499999999999998</v>
      </c>
      <c r="AO1365">
        <f t="shared" si="514"/>
        <v>-180</v>
      </c>
      <c r="AP1365">
        <f>IF(E1365&lt;F1365,G1365,H1365)</f>
        <v>27</v>
      </c>
      <c r="AQ1365">
        <f>IF(E1365&lt;F1365,H1365,G1365)</f>
        <v>24</v>
      </c>
    </row>
    <row r="1366" spans="2:43" x14ac:dyDescent="0.25">
      <c r="B1366" s="24">
        <v>43352</v>
      </c>
      <c r="C1366" s="20" t="s">
        <v>31</v>
      </c>
      <c r="D1366" s="20" t="s">
        <v>20</v>
      </c>
      <c r="E1366" s="2">
        <v>-181.81818181818181</v>
      </c>
      <c r="F1366" s="2">
        <v>160</v>
      </c>
      <c r="G1366">
        <v>28</v>
      </c>
      <c r="H1366">
        <v>38</v>
      </c>
      <c r="I1366" s="9"/>
      <c r="J1366" s="2" t="str">
        <f t="shared" si="515"/>
        <v>Los Angeles Chargers</v>
      </c>
      <c r="K1366" s="2" t="str">
        <f t="shared" si="516"/>
        <v>Kansas City Chiefs</v>
      </c>
      <c r="L1366" s="17">
        <f t="shared" si="517"/>
        <v>-181.81818181818181</v>
      </c>
      <c r="M1366" s="18">
        <f t="shared" si="518"/>
        <v>160</v>
      </c>
      <c r="N1366" s="4">
        <f t="shared" si="496"/>
        <v>1.55</v>
      </c>
      <c r="O1366" s="4">
        <f t="shared" si="497"/>
        <v>2.6</v>
      </c>
      <c r="P1366" s="4"/>
      <c r="Q1366" s="4"/>
      <c r="R1366" s="1">
        <f t="shared" si="498"/>
        <v>0.64516129032258063</v>
      </c>
      <c r="S1366" s="1">
        <f t="shared" si="499"/>
        <v>0.38461538461538458</v>
      </c>
      <c r="T1366" s="1">
        <f t="shared" si="500"/>
        <v>2.8915662650602414E-2</v>
      </c>
      <c r="U1366" s="1">
        <f t="shared" si="501"/>
        <v>0.13027295285359802</v>
      </c>
      <c r="V1366" s="1">
        <f t="shared" si="502"/>
        <v>0.64127295285359809</v>
      </c>
      <c r="W1366" s="1"/>
      <c r="X1366" s="17">
        <f t="shared" si="503"/>
        <v>559.39837404665798</v>
      </c>
      <c r="Y1366" s="18">
        <f t="shared" si="504"/>
        <v>1609.5378726032154</v>
      </c>
      <c r="Z1366" s="2">
        <f t="shared" si="505"/>
        <v>531.42845534432502</v>
      </c>
      <c r="AA1366" s="18">
        <f t="shared" si="506"/>
        <v>1529.0609789730545</v>
      </c>
      <c r="AB1366" s="2">
        <f t="shared" si="507"/>
        <v>-188.17208411470486</v>
      </c>
      <c r="AC1366" s="2">
        <f t="shared" si="508"/>
        <v>152.90609789730544</v>
      </c>
      <c r="AD1366" s="2">
        <f t="shared" si="509"/>
        <v>-1000</v>
      </c>
      <c r="AE1366" s="2">
        <f t="shared" si="510"/>
        <v>1529.0609789730545</v>
      </c>
      <c r="AF1366" s="5">
        <f t="shared" si="511"/>
        <v>-1</v>
      </c>
      <c r="AG1366" s="5">
        <f t="shared" si="512"/>
        <v>1.6</v>
      </c>
      <c r="AH1366" s="3">
        <f t="shared" si="513"/>
        <v>201809</v>
      </c>
      <c r="AI1366" s="21">
        <v>1.55</v>
      </c>
      <c r="AJ1366" s="21">
        <v>2.6</v>
      </c>
      <c r="AK1366" s="21">
        <v>1.55</v>
      </c>
      <c r="AL1366" s="21">
        <v>2.6</v>
      </c>
      <c r="AO1366">
        <f t="shared" si="514"/>
        <v>-190</v>
      </c>
      <c r="AP1366">
        <f>IF(E1366&lt;F1366,G1366,H1366)</f>
        <v>28</v>
      </c>
      <c r="AQ1366">
        <f>IF(E1366&lt;F1366,H1366,G1366)</f>
        <v>38</v>
      </c>
    </row>
    <row r="1367" spans="2:43" x14ac:dyDescent="0.25">
      <c r="B1367" s="24">
        <v>43352</v>
      </c>
      <c r="C1367" s="20" t="s">
        <v>28</v>
      </c>
      <c r="D1367" s="20" t="s">
        <v>24</v>
      </c>
      <c r="E1367" s="2">
        <v>-384.61538461538458</v>
      </c>
      <c r="F1367" s="2">
        <v>300</v>
      </c>
      <c r="G1367">
        <v>47</v>
      </c>
      <c r="H1367">
        <v>3</v>
      </c>
      <c r="I1367" s="9"/>
      <c r="J1367" s="2" t="str">
        <f t="shared" si="515"/>
        <v>Baltimore Ravens</v>
      </c>
      <c r="K1367" s="2" t="str">
        <f t="shared" si="516"/>
        <v>Buffalo Bills</v>
      </c>
      <c r="L1367" s="17">
        <f t="shared" si="517"/>
        <v>-384.61538461538458</v>
      </c>
      <c r="M1367" s="18">
        <f t="shared" si="518"/>
        <v>300</v>
      </c>
      <c r="N1367" s="4">
        <f t="shared" si="496"/>
        <v>1.36</v>
      </c>
      <c r="O1367" s="4">
        <f t="shared" si="497"/>
        <v>3.25</v>
      </c>
      <c r="P1367" s="4"/>
      <c r="Q1367" s="4"/>
      <c r="R1367" s="1">
        <f t="shared" si="498"/>
        <v>0.73529411764705876</v>
      </c>
      <c r="S1367" s="1">
        <f t="shared" si="499"/>
        <v>0.30769230769230771</v>
      </c>
      <c r="T1367" s="1">
        <f t="shared" si="500"/>
        <v>4.1214750542299394E-2</v>
      </c>
      <c r="U1367" s="1">
        <f t="shared" si="501"/>
        <v>0.21380090497737553</v>
      </c>
      <c r="V1367" s="1">
        <f t="shared" si="502"/>
        <v>0.72480090497737559</v>
      </c>
      <c r="W1367" s="1"/>
      <c r="X1367" s="17">
        <f t="shared" si="503"/>
        <v>379.68922656245121</v>
      </c>
      <c r="Y1367" s="18">
        <f t="shared" si="504"/>
        <v>2309.6629804910967</v>
      </c>
      <c r="Z1367" s="2">
        <f t="shared" si="505"/>
        <v>360.70476523432865</v>
      </c>
      <c r="AA1367" s="18">
        <f t="shared" si="506"/>
        <v>2194.1798314665416</v>
      </c>
      <c r="AB1367" s="2">
        <f t="shared" si="507"/>
        <v>-277.23503995029256</v>
      </c>
      <c r="AC1367" s="2">
        <f t="shared" si="508"/>
        <v>219.41798314665417</v>
      </c>
      <c r="AD1367" s="2">
        <f t="shared" si="509"/>
        <v>360.70476523432865</v>
      </c>
      <c r="AE1367" s="2">
        <f t="shared" si="510"/>
        <v>-1000</v>
      </c>
      <c r="AF1367" s="5">
        <f t="shared" si="511"/>
        <v>0.3600000000000001</v>
      </c>
      <c r="AG1367" s="5">
        <f t="shared" si="512"/>
        <v>-1</v>
      </c>
      <c r="AH1367" s="3">
        <f t="shared" si="513"/>
        <v>201809</v>
      </c>
      <c r="AI1367" s="21">
        <v>1.36</v>
      </c>
      <c r="AJ1367" s="21">
        <v>3.25</v>
      </c>
      <c r="AK1367" s="21">
        <v>1.26</v>
      </c>
      <c r="AL1367" s="21">
        <v>4</v>
      </c>
      <c r="AO1367">
        <f t="shared" si="514"/>
        <v>-400</v>
      </c>
      <c r="AP1367">
        <f>IF(E1367&lt;F1367,G1367,H1367)</f>
        <v>47</v>
      </c>
      <c r="AQ1367">
        <f>IF(E1367&lt;F1367,H1367,G1367)</f>
        <v>3</v>
      </c>
    </row>
    <row r="1368" spans="2:43" x14ac:dyDescent="0.25">
      <c r="B1368" s="24">
        <v>43352</v>
      </c>
      <c r="C1368" s="20" t="s">
        <v>46</v>
      </c>
      <c r="D1368" s="20" t="s">
        <v>45</v>
      </c>
      <c r="E1368" s="2">
        <v>154.99999999999997</v>
      </c>
      <c r="F1368" s="2">
        <v>-175.43859649122805</v>
      </c>
      <c r="G1368">
        <v>21</v>
      </c>
      <c r="H1368">
        <v>21</v>
      </c>
      <c r="I1368" s="9"/>
      <c r="J1368" s="2" t="str">
        <f t="shared" si="515"/>
        <v>Pittsburgh Steelers</v>
      </c>
      <c r="K1368" s="2" t="str">
        <f t="shared" si="516"/>
        <v>Cleveland Browns</v>
      </c>
      <c r="L1368" s="17">
        <f t="shared" si="517"/>
        <v>-175.43859649122805</v>
      </c>
      <c r="M1368" s="18">
        <f t="shared" si="518"/>
        <v>154.99999999999997</v>
      </c>
      <c r="N1368" s="4">
        <f t="shared" si="496"/>
        <v>1.4</v>
      </c>
      <c r="O1368" s="4">
        <f t="shared" si="497"/>
        <v>3.05</v>
      </c>
      <c r="P1368" s="4"/>
      <c r="Q1368" s="4"/>
      <c r="R1368" s="1">
        <f t="shared" si="498"/>
        <v>0.7142857142857143</v>
      </c>
      <c r="S1368" s="1">
        <f t="shared" si="499"/>
        <v>0.32786885245901642</v>
      </c>
      <c r="T1368" s="1">
        <f t="shared" si="500"/>
        <v>4.0449438202247112E-2</v>
      </c>
      <c r="U1368" s="1">
        <f t="shared" si="501"/>
        <v>0.19320843091334894</v>
      </c>
      <c r="V1368" s="1">
        <f t="shared" si="502"/>
        <v>0.70420843091334895</v>
      </c>
      <c r="W1368" s="1"/>
      <c r="X1368" s="17">
        <f t="shared" si="503"/>
        <v>420.03412072617954</v>
      </c>
      <c r="Y1368" s="18">
        <f t="shared" si="504"/>
        <v>2105.3798440390528</v>
      </c>
      <c r="Z1368" s="2">
        <f t="shared" si="505"/>
        <v>399.03241468987056</v>
      </c>
      <c r="AA1368" s="18">
        <f t="shared" si="506"/>
        <v>2000.1108518371002</v>
      </c>
      <c r="AB1368" s="2">
        <f t="shared" si="507"/>
        <v>-250.60620721181351</v>
      </c>
      <c r="AC1368" s="2">
        <f t="shared" si="508"/>
        <v>200.01108518371001</v>
      </c>
      <c r="AD1368" s="2">
        <f t="shared" si="509"/>
        <v>-1000</v>
      </c>
      <c r="AE1368" s="2">
        <f t="shared" si="510"/>
        <v>-1000</v>
      </c>
      <c r="AF1368" s="5">
        <f t="shared" si="511"/>
        <v>-1</v>
      </c>
      <c r="AG1368" s="5">
        <f t="shared" si="512"/>
        <v>-1</v>
      </c>
      <c r="AH1368" s="3">
        <f t="shared" si="513"/>
        <v>201809</v>
      </c>
      <c r="AI1368" s="21">
        <v>3.05</v>
      </c>
      <c r="AJ1368" s="21">
        <v>1.4</v>
      </c>
      <c r="AK1368" s="21">
        <v>2.5499999999999998</v>
      </c>
      <c r="AL1368" s="21">
        <v>1.57</v>
      </c>
      <c r="AO1368">
        <f t="shared" si="514"/>
        <v>-180</v>
      </c>
      <c r="AP1368">
        <f>IF(E1368&lt;F1368,G1368,H1368)</f>
        <v>21</v>
      </c>
      <c r="AQ1368">
        <f>IF(E1368&lt;F1368,H1368,G1368)</f>
        <v>21</v>
      </c>
    </row>
    <row r="1369" spans="2:43" x14ac:dyDescent="0.25">
      <c r="B1369" s="24">
        <v>43352</v>
      </c>
      <c r="C1369" s="20" t="s">
        <v>39</v>
      </c>
      <c r="D1369" s="20" t="s">
        <v>21</v>
      </c>
      <c r="E1369" s="2">
        <v>-105.26315789473685</v>
      </c>
      <c r="F1369" s="2">
        <v>-116.27906976744185</v>
      </c>
      <c r="G1369">
        <v>23</v>
      </c>
      <c r="H1369">
        <v>34</v>
      </c>
      <c r="I1369" s="9"/>
      <c r="J1369" s="2" t="str">
        <f t="shared" si="515"/>
        <v>Cincinnati Bengals</v>
      </c>
      <c r="K1369" s="2" t="str">
        <f t="shared" si="516"/>
        <v>Indianapolis Colts</v>
      </c>
      <c r="L1369" s="17">
        <f t="shared" si="517"/>
        <v>-116.27906976744185</v>
      </c>
      <c r="M1369" s="18">
        <f t="shared" si="518"/>
        <v>-105.26315789473685</v>
      </c>
      <c r="N1369" s="4">
        <f t="shared" si="496"/>
        <v>1.55</v>
      </c>
      <c r="O1369" s="4">
        <f t="shared" si="497"/>
        <v>2.6</v>
      </c>
      <c r="P1369" s="4"/>
      <c r="Q1369" s="4"/>
      <c r="R1369" s="1">
        <f t="shared" si="498"/>
        <v>0.64516129032258063</v>
      </c>
      <c r="S1369" s="1">
        <f t="shared" si="499"/>
        <v>0.38461538461538458</v>
      </c>
      <c r="T1369" s="1">
        <f t="shared" si="500"/>
        <v>2.8915662650602414E-2</v>
      </c>
      <c r="U1369" s="1">
        <f t="shared" si="501"/>
        <v>0.13027295285359802</v>
      </c>
      <c r="V1369" s="1">
        <f t="shared" si="502"/>
        <v>0.64127295285359809</v>
      </c>
      <c r="W1369" s="1"/>
      <c r="X1369" s="17">
        <f t="shared" si="503"/>
        <v>559.39837404665798</v>
      </c>
      <c r="Y1369" s="18">
        <f t="shared" si="504"/>
        <v>1609.5378726032154</v>
      </c>
      <c r="Z1369" s="2">
        <f t="shared" si="505"/>
        <v>531.42845534432502</v>
      </c>
      <c r="AA1369" s="18">
        <f t="shared" si="506"/>
        <v>1529.0609789730545</v>
      </c>
      <c r="AB1369" s="2">
        <f t="shared" si="507"/>
        <v>-188.17208411470486</v>
      </c>
      <c r="AC1369" s="2">
        <f t="shared" si="508"/>
        <v>152.90609789730544</v>
      </c>
      <c r="AD1369" s="2">
        <f t="shared" si="509"/>
        <v>531.42845534432502</v>
      </c>
      <c r="AE1369" s="2">
        <f t="shared" si="510"/>
        <v>-1000</v>
      </c>
      <c r="AF1369" s="5">
        <f t="shared" si="511"/>
        <v>0.55000000000000004</v>
      </c>
      <c r="AG1369" s="5">
        <f t="shared" si="512"/>
        <v>-1</v>
      </c>
      <c r="AH1369" s="3">
        <f t="shared" si="513"/>
        <v>201809</v>
      </c>
      <c r="AI1369" s="21">
        <v>1.55</v>
      </c>
      <c r="AJ1369" s="21">
        <v>2.6</v>
      </c>
      <c r="AK1369" s="21">
        <v>1.95</v>
      </c>
      <c r="AL1369" s="21">
        <v>1.86</v>
      </c>
      <c r="AO1369">
        <f t="shared" si="514"/>
        <v>-120</v>
      </c>
      <c r="AP1369">
        <f>IF(E1369&lt;F1369,G1369,H1369)</f>
        <v>34</v>
      </c>
      <c r="AQ1369">
        <f>IF(E1369&lt;F1369,H1369,G1369)</f>
        <v>23</v>
      </c>
    </row>
    <row r="1370" spans="2:43" x14ac:dyDescent="0.25">
      <c r="B1370" s="24">
        <v>43352</v>
      </c>
      <c r="C1370" s="20" t="s">
        <v>30</v>
      </c>
      <c r="D1370" s="20" t="s">
        <v>41</v>
      </c>
      <c r="E1370" s="2">
        <v>-111.11111111111113</v>
      </c>
      <c r="F1370" s="2">
        <v>-111.11111111111113</v>
      </c>
      <c r="G1370">
        <v>27</v>
      </c>
      <c r="H1370">
        <v>20</v>
      </c>
      <c r="I1370" s="9"/>
      <c r="J1370" s="2" t="str">
        <f t="shared" si="515"/>
        <v>Miami Dolphins</v>
      </c>
      <c r="K1370" s="2" t="str">
        <f t="shared" si="516"/>
        <v>Tennessee Titans</v>
      </c>
      <c r="L1370" s="17">
        <f t="shared" si="517"/>
        <v>-111.11111111111113</v>
      </c>
      <c r="M1370" s="18">
        <f t="shared" si="518"/>
        <v>-111.11111111111113</v>
      </c>
      <c r="N1370" s="4">
        <f t="shared" si="496"/>
        <v>2.0499999999999998</v>
      </c>
      <c r="O1370" s="4">
        <f t="shared" si="497"/>
        <v>1.8</v>
      </c>
      <c r="P1370" s="4"/>
      <c r="Q1370" s="4"/>
      <c r="R1370" s="1">
        <f t="shared" si="498"/>
        <v>0.48780487804878053</v>
      </c>
      <c r="S1370" s="1">
        <f t="shared" si="499"/>
        <v>0.55555555555555558</v>
      </c>
      <c r="T1370" s="1">
        <f t="shared" si="500"/>
        <v>4.1558441558441461E-2</v>
      </c>
      <c r="U1370" s="1">
        <f t="shared" si="501"/>
        <v>3.3875338753387524E-2</v>
      </c>
      <c r="V1370" s="1">
        <f t="shared" si="502"/>
        <v>0.47712466124661246</v>
      </c>
      <c r="W1370" s="1"/>
      <c r="X1370" s="17">
        <f t="shared" si="503"/>
        <v>1095.8883101687502</v>
      </c>
      <c r="Y1370" s="18">
        <f t="shared" si="504"/>
        <v>831.50998882799388</v>
      </c>
      <c r="Z1370" s="2">
        <f t="shared" si="505"/>
        <v>1041.0938946603126</v>
      </c>
      <c r="AA1370" s="18">
        <f t="shared" si="506"/>
        <v>789.93448938659412</v>
      </c>
      <c r="AB1370" s="2">
        <f t="shared" si="507"/>
        <v>104.10938946603126</v>
      </c>
      <c r="AC1370" s="2">
        <f t="shared" si="508"/>
        <v>-126.59277616508776</v>
      </c>
      <c r="AD1370" s="2">
        <f t="shared" si="509"/>
        <v>-1000</v>
      </c>
      <c r="AE1370" s="2">
        <f t="shared" si="510"/>
        <v>789.93448938659412</v>
      </c>
      <c r="AF1370" s="5">
        <f t="shared" si="511"/>
        <v>-1</v>
      </c>
      <c r="AG1370" s="5">
        <f t="shared" si="512"/>
        <v>0.8</v>
      </c>
      <c r="AH1370" s="3">
        <f t="shared" si="513"/>
        <v>201809</v>
      </c>
      <c r="AI1370" s="21">
        <v>2.0499999999999998</v>
      </c>
      <c r="AJ1370" s="21">
        <v>1.8</v>
      </c>
      <c r="AK1370" s="21">
        <v>1.9</v>
      </c>
      <c r="AL1370" s="21">
        <v>1.9</v>
      </c>
      <c r="AO1370">
        <f t="shared" si="514"/>
        <v>-120</v>
      </c>
      <c r="AP1370">
        <f>IF(E1370&lt;F1370,G1370,H1370)</f>
        <v>20</v>
      </c>
      <c r="AQ1370">
        <f>IF(E1370&lt;F1370,H1370,G1370)</f>
        <v>27</v>
      </c>
    </row>
    <row r="1371" spans="2:43" x14ac:dyDescent="0.25">
      <c r="B1371" s="24">
        <v>43352</v>
      </c>
      <c r="C1371" s="20" t="s">
        <v>29</v>
      </c>
      <c r="D1371" s="20" t="s">
        <v>22</v>
      </c>
      <c r="E1371" s="2">
        <v>-277.77777777777771</v>
      </c>
      <c r="F1371" s="2">
        <v>225</v>
      </c>
      <c r="G1371">
        <v>24</v>
      </c>
      <c r="H1371">
        <v>16</v>
      </c>
      <c r="I1371" s="9"/>
      <c r="J1371" s="2" t="str">
        <f t="shared" si="515"/>
        <v>Minnesota Vikings</v>
      </c>
      <c r="K1371" s="2" t="str">
        <f t="shared" si="516"/>
        <v>San Francisco 49ers</v>
      </c>
      <c r="L1371" s="17">
        <f t="shared" si="517"/>
        <v>-277.77777777777771</v>
      </c>
      <c r="M1371" s="18">
        <f t="shared" si="518"/>
        <v>225</v>
      </c>
      <c r="N1371" s="4">
        <f t="shared" si="496"/>
        <v>1.4</v>
      </c>
      <c r="O1371" s="4">
        <f t="shared" si="497"/>
        <v>3.05</v>
      </c>
      <c r="P1371" s="4"/>
      <c r="Q1371" s="4"/>
      <c r="R1371" s="1">
        <f t="shared" si="498"/>
        <v>0.7142857142857143</v>
      </c>
      <c r="S1371" s="1">
        <f t="shared" si="499"/>
        <v>0.32786885245901642</v>
      </c>
      <c r="T1371" s="1">
        <f t="shared" si="500"/>
        <v>4.0449438202247112E-2</v>
      </c>
      <c r="U1371" s="1">
        <f t="shared" si="501"/>
        <v>0.19320843091334894</v>
      </c>
      <c r="V1371" s="1">
        <f t="shared" si="502"/>
        <v>0.70420843091334895</v>
      </c>
      <c r="W1371" s="1"/>
      <c r="X1371" s="17">
        <f t="shared" si="503"/>
        <v>420.03412072617954</v>
      </c>
      <c r="Y1371" s="18">
        <f t="shared" si="504"/>
        <v>2105.3798440390528</v>
      </c>
      <c r="Z1371" s="2">
        <f t="shared" si="505"/>
        <v>399.03241468987056</v>
      </c>
      <c r="AA1371" s="18">
        <f t="shared" si="506"/>
        <v>2000.1108518371002</v>
      </c>
      <c r="AB1371" s="2">
        <f t="shared" si="507"/>
        <v>-250.60620721181351</v>
      </c>
      <c r="AC1371" s="2">
        <f t="shared" si="508"/>
        <v>200.01108518371001</v>
      </c>
      <c r="AD1371" s="2">
        <f t="shared" si="509"/>
        <v>399.03241468987056</v>
      </c>
      <c r="AE1371" s="2">
        <f t="shared" si="510"/>
        <v>-1000</v>
      </c>
      <c r="AF1371" s="5">
        <f t="shared" si="511"/>
        <v>0.39999999999999991</v>
      </c>
      <c r="AG1371" s="5">
        <f t="shared" si="512"/>
        <v>-1</v>
      </c>
      <c r="AH1371" s="3">
        <f t="shared" si="513"/>
        <v>201809</v>
      </c>
      <c r="AI1371" s="21">
        <v>1.4</v>
      </c>
      <c r="AJ1371" s="21">
        <v>3.05</v>
      </c>
      <c r="AK1371" s="21">
        <v>1.36</v>
      </c>
      <c r="AL1371" s="21">
        <v>3.25</v>
      </c>
      <c r="AO1371">
        <f t="shared" si="514"/>
        <v>-300</v>
      </c>
      <c r="AP1371">
        <f>IF(E1371&lt;F1371,G1371,H1371)</f>
        <v>24</v>
      </c>
      <c r="AQ1371">
        <f>IF(E1371&lt;F1371,H1371,G1371)</f>
        <v>16</v>
      </c>
    </row>
    <row r="1372" spans="2:43" x14ac:dyDescent="0.25">
      <c r="B1372" s="24">
        <v>43352</v>
      </c>
      <c r="C1372" s="20" t="s">
        <v>36</v>
      </c>
      <c r="D1372" s="20" t="s">
        <v>40</v>
      </c>
      <c r="E1372" s="2">
        <v>-250.00000000000006</v>
      </c>
      <c r="F1372" s="2">
        <v>210</v>
      </c>
      <c r="G1372">
        <v>27</v>
      </c>
      <c r="H1372">
        <v>20</v>
      </c>
      <c r="I1372" s="9"/>
      <c r="J1372" s="2" t="str">
        <f t="shared" si="515"/>
        <v>New England Patriots</v>
      </c>
      <c r="K1372" s="2" t="str">
        <f t="shared" si="516"/>
        <v>Houston Texans</v>
      </c>
      <c r="L1372" s="17">
        <f t="shared" si="517"/>
        <v>-250.00000000000006</v>
      </c>
      <c r="M1372" s="18">
        <f t="shared" si="518"/>
        <v>210</v>
      </c>
      <c r="N1372" s="4">
        <f t="shared" si="496"/>
        <v>1.35</v>
      </c>
      <c r="O1372" s="4">
        <f t="shared" si="497"/>
        <v>3.3</v>
      </c>
      <c r="P1372" s="4"/>
      <c r="Q1372" s="4"/>
      <c r="R1372" s="1">
        <f t="shared" si="498"/>
        <v>0.7407407407407407</v>
      </c>
      <c r="S1372" s="1">
        <f t="shared" si="499"/>
        <v>0.30303030303030304</v>
      </c>
      <c r="T1372" s="1">
        <f t="shared" si="500"/>
        <v>4.1935483870967794E-2</v>
      </c>
      <c r="U1372" s="1">
        <f t="shared" si="501"/>
        <v>0.21885521885521883</v>
      </c>
      <c r="V1372" s="1">
        <f t="shared" si="502"/>
        <v>0.72985521885521887</v>
      </c>
      <c r="W1372" s="1"/>
      <c r="X1372" s="17">
        <f t="shared" si="503"/>
        <v>370.13475298361828</v>
      </c>
      <c r="Y1372" s="18">
        <f t="shared" si="504"/>
        <v>2363.8563841328437</v>
      </c>
      <c r="Z1372" s="2">
        <f t="shared" si="505"/>
        <v>351.62801533443735</v>
      </c>
      <c r="AA1372" s="18">
        <f t="shared" si="506"/>
        <v>2245.6635649262016</v>
      </c>
      <c r="AB1372" s="2">
        <f t="shared" si="507"/>
        <v>-284.39144675343596</v>
      </c>
      <c r="AC1372" s="2">
        <f t="shared" si="508"/>
        <v>224.56635649262017</v>
      </c>
      <c r="AD1372" s="2">
        <f t="shared" si="509"/>
        <v>351.62801533443735</v>
      </c>
      <c r="AE1372" s="2">
        <f t="shared" si="510"/>
        <v>-1000</v>
      </c>
      <c r="AF1372" s="5">
        <f t="shared" si="511"/>
        <v>0.35000000000000009</v>
      </c>
      <c r="AG1372" s="5">
        <f t="shared" si="512"/>
        <v>-1</v>
      </c>
      <c r="AH1372" s="3">
        <f t="shared" si="513"/>
        <v>201809</v>
      </c>
      <c r="AI1372" s="21">
        <v>1.35</v>
      </c>
      <c r="AJ1372" s="21">
        <v>3.3</v>
      </c>
      <c r="AK1372" s="21">
        <v>1.4</v>
      </c>
      <c r="AL1372" s="21">
        <v>3.1</v>
      </c>
      <c r="AO1372">
        <f t="shared" si="514"/>
        <v>-300</v>
      </c>
      <c r="AP1372">
        <f>IF(E1372&lt;F1372,G1372,H1372)</f>
        <v>27</v>
      </c>
      <c r="AQ1372">
        <f>IF(E1372&lt;F1372,H1372,G1372)</f>
        <v>20</v>
      </c>
    </row>
    <row r="1373" spans="2:43" x14ac:dyDescent="0.25">
      <c r="B1373" s="24">
        <v>43352</v>
      </c>
      <c r="C1373" s="20" t="s">
        <v>43</v>
      </c>
      <c r="D1373" s="20" t="s">
        <v>27</v>
      </c>
      <c r="E1373" s="2">
        <v>-526.31578947368439</v>
      </c>
      <c r="F1373" s="2">
        <v>400</v>
      </c>
      <c r="G1373">
        <v>40</v>
      </c>
      <c r="H1373">
        <v>48</v>
      </c>
      <c r="I1373" s="9"/>
      <c r="J1373" s="2" t="str">
        <f t="shared" si="515"/>
        <v>New Orleans Saints</v>
      </c>
      <c r="K1373" s="2" t="str">
        <f t="shared" si="516"/>
        <v>Tampa Bay Buccaneers</v>
      </c>
      <c r="L1373" s="17">
        <f t="shared" si="517"/>
        <v>-526.31578947368439</v>
      </c>
      <c r="M1373" s="18">
        <f t="shared" si="518"/>
        <v>400</v>
      </c>
      <c r="N1373" s="4">
        <f t="shared" si="496"/>
        <v>1.23</v>
      </c>
      <c r="O1373" s="4">
        <f t="shared" si="497"/>
        <v>4.25</v>
      </c>
      <c r="P1373" s="4"/>
      <c r="Q1373" s="4"/>
      <c r="R1373" s="1">
        <f t="shared" si="498"/>
        <v>0.81300813008130079</v>
      </c>
      <c r="S1373" s="1">
        <f t="shared" si="499"/>
        <v>0.23529411764705882</v>
      </c>
      <c r="T1373" s="1">
        <f t="shared" si="500"/>
        <v>4.6076642335766471E-2</v>
      </c>
      <c r="U1373" s="1">
        <f t="shared" si="501"/>
        <v>0.28885700621712096</v>
      </c>
      <c r="V1373" s="1">
        <f t="shared" si="502"/>
        <v>0.79985700621712097</v>
      </c>
      <c r="W1373" s="1"/>
      <c r="X1373" s="17">
        <f t="shared" si="503"/>
        <v>250.2234677288684</v>
      </c>
      <c r="Y1373" s="18">
        <f t="shared" si="504"/>
        <v>3342.2645955042926</v>
      </c>
      <c r="Z1373" s="2">
        <f t="shared" si="505"/>
        <v>237.71229434242497</v>
      </c>
      <c r="AA1373" s="18">
        <f t="shared" si="506"/>
        <v>3175.151365729078</v>
      </c>
      <c r="AB1373" s="2">
        <f t="shared" si="507"/>
        <v>-420.67660100049278</v>
      </c>
      <c r="AC1373" s="2">
        <f t="shared" si="508"/>
        <v>317.51513657290781</v>
      </c>
      <c r="AD1373" s="2">
        <f t="shared" si="509"/>
        <v>-1000</v>
      </c>
      <c r="AE1373" s="2">
        <f t="shared" si="510"/>
        <v>3175.151365729078</v>
      </c>
      <c r="AF1373" s="5">
        <f t="shared" si="511"/>
        <v>-1</v>
      </c>
      <c r="AG1373" s="5">
        <f t="shared" si="512"/>
        <v>3.25</v>
      </c>
      <c r="AH1373" s="3">
        <f t="shared" si="513"/>
        <v>201809</v>
      </c>
      <c r="AI1373" s="21">
        <v>1.23</v>
      </c>
      <c r="AJ1373" s="21">
        <v>4.25</v>
      </c>
      <c r="AK1373" s="21">
        <v>1.19</v>
      </c>
      <c r="AL1373" s="21">
        <v>5</v>
      </c>
      <c r="AO1373">
        <f t="shared" si="514"/>
        <v>-600</v>
      </c>
      <c r="AP1373">
        <f>IF(E1373&lt;F1373,G1373,H1373)</f>
        <v>40</v>
      </c>
      <c r="AQ1373">
        <f>IF(E1373&lt;F1373,H1373,G1373)</f>
        <v>48</v>
      </c>
    </row>
    <row r="1374" spans="2:43" x14ac:dyDescent="0.25">
      <c r="B1374" s="24">
        <v>43352</v>
      </c>
      <c r="C1374" s="20" t="s">
        <v>25</v>
      </c>
      <c r="D1374" s="20" t="s">
        <v>26</v>
      </c>
      <c r="E1374" s="2">
        <v>125</v>
      </c>
      <c r="F1374" s="2">
        <v>-147.05882352941177</v>
      </c>
      <c r="G1374">
        <v>15</v>
      </c>
      <c r="H1374">
        <v>20</v>
      </c>
      <c r="I1374" s="9"/>
      <c r="J1374" s="2" t="str">
        <f t="shared" si="515"/>
        <v>Jacksonville Jaguars</v>
      </c>
      <c r="K1374" s="2" t="str">
        <f t="shared" si="516"/>
        <v>New York Giants</v>
      </c>
      <c r="L1374" s="17">
        <f t="shared" si="517"/>
        <v>-147.05882352941177</v>
      </c>
      <c r="M1374" s="18">
        <f t="shared" si="518"/>
        <v>125</v>
      </c>
      <c r="N1374" s="4">
        <f t="shared" si="496"/>
        <v>1.6</v>
      </c>
      <c r="O1374" s="4">
        <f t="shared" si="497"/>
        <v>2.4500000000000002</v>
      </c>
      <c r="P1374" s="4"/>
      <c r="Q1374" s="4"/>
      <c r="R1374" s="1">
        <f t="shared" si="498"/>
        <v>0.625</v>
      </c>
      <c r="S1374" s="1">
        <f t="shared" si="499"/>
        <v>0.4081632653061224</v>
      </c>
      <c r="T1374" s="1">
        <f t="shared" si="500"/>
        <v>3.2098765432098886E-2</v>
      </c>
      <c r="U1374" s="1">
        <f t="shared" si="501"/>
        <v>0.1084183673469388</v>
      </c>
      <c r="V1374" s="1">
        <f t="shared" si="502"/>
        <v>0.61941836734693878</v>
      </c>
      <c r="W1374" s="1"/>
      <c r="X1374" s="17">
        <f t="shared" si="503"/>
        <v>614.4177388267467</v>
      </c>
      <c r="Y1374" s="18">
        <f t="shared" si="504"/>
        <v>1471.4893831628281</v>
      </c>
      <c r="Z1374" s="2">
        <f t="shared" si="505"/>
        <v>583.69685188540939</v>
      </c>
      <c r="AA1374" s="18">
        <f t="shared" si="506"/>
        <v>1397.9149140046866</v>
      </c>
      <c r="AB1374" s="2">
        <f t="shared" si="507"/>
        <v>-171.32180801898838</v>
      </c>
      <c r="AC1374" s="2">
        <f t="shared" si="508"/>
        <v>139.79149140046866</v>
      </c>
      <c r="AD1374" s="2">
        <f t="shared" si="509"/>
        <v>583.69685188540939</v>
      </c>
      <c r="AE1374" s="2">
        <f t="shared" si="510"/>
        <v>-1000</v>
      </c>
      <c r="AF1374" s="5">
        <f t="shared" si="511"/>
        <v>0.60000000000000009</v>
      </c>
      <c r="AG1374" s="5">
        <f t="shared" si="512"/>
        <v>-1</v>
      </c>
      <c r="AH1374" s="3">
        <f t="shared" si="513"/>
        <v>201809</v>
      </c>
      <c r="AI1374" s="21">
        <v>2.4500000000000002</v>
      </c>
      <c r="AJ1374" s="21">
        <v>1.6</v>
      </c>
      <c r="AK1374" s="21">
        <v>2.25</v>
      </c>
      <c r="AL1374" s="21">
        <v>1.68</v>
      </c>
      <c r="AO1374">
        <f t="shared" si="514"/>
        <v>-150</v>
      </c>
      <c r="AP1374">
        <f>IF(E1374&lt;F1374,G1374,H1374)</f>
        <v>20</v>
      </c>
      <c r="AQ1374">
        <f>IF(E1374&lt;F1374,H1374,G1374)</f>
        <v>15</v>
      </c>
    </row>
    <row r="1375" spans="2:43" x14ac:dyDescent="0.25">
      <c r="B1375" s="24">
        <v>43349</v>
      </c>
      <c r="C1375" s="20" t="s">
        <v>19</v>
      </c>
      <c r="D1375" s="20" t="s">
        <v>35</v>
      </c>
      <c r="E1375" s="2">
        <v>-111.11111111111113</v>
      </c>
      <c r="F1375" s="2">
        <v>-111.11111111111113</v>
      </c>
      <c r="G1375">
        <v>18</v>
      </c>
      <c r="H1375">
        <v>12</v>
      </c>
      <c r="I1375" s="9"/>
      <c r="J1375" s="2" t="str">
        <f t="shared" si="515"/>
        <v>Philadelphia Eagles</v>
      </c>
      <c r="K1375" s="2" t="str">
        <f t="shared" si="516"/>
        <v>Atlanta Falcons</v>
      </c>
      <c r="L1375" s="17">
        <f t="shared" si="517"/>
        <v>-111.11111111111113</v>
      </c>
      <c r="M1375" s="18">
        <f t="shared" si="518"/>
        <v>-111.11111111111113</v>
      </c>
      <c r="N1375" s="4">
        <f t="shared" si="496"/>
        <v>1.54</v>
      </c>
      <c r="O1375" s="4">
        <f t="shared" si="497"/>
        <v>2.65</v>
      </c>
      <c r="P1375" s="4"/>
      <c r="Q1375" s="4"/>
      <c r="R1375" s="1">
        <f t="shared" si="498"/>
        <v>0.64935064935064934</v>
      </c>
      <c r="S1375" s="1">
        <f t="shared" si="499"/>
        <v>0.37735849056603776</v>
      </c>
      <c r="T1375" s="1">
        <f t="shared" si="500"/>
        <v>2.6014319809069208E-2</v>
      </c>
      <c r="U1375" s="1">
        <f t="shared" si="501"/>
        <v>0.13599607939230579</v>
      </c>
      <c r="V1375" s="1">
        <f t="shared" si="502"/>
        <v>0.64699607939230575</v>
      </c>
      <c r="W1375" s="1"/>
      <c r="X1375" s="17">
        <f t="shared" si="503"/>
        <v>545.60441995143913</v>
      </c>
      <c r="Y1375" s="18">
        <f t="shared" si="504"/>
        <v>1648.1806912014345</v>
      </c>
      <c r="Z1375" s="2">
        <f t="shared" si="505"/>
        <v>518.32419895386715</v>
      </c>
      <c r="AA1375" s="18">
        <f t="shared" si="506"/>
        <v>1565.7716566413626</v>
      </c>
      <c r="AB1375" s="2">
        <f t="shared" si="507"/>
        <v>-192.92944493394256</v>
      </c>
      <c r="AC1375" s="2">
        <f t="shared" si="508"/>
        <v>156.57716566413626</v>
      </c>
      <c r="AD1375" s="2">
        <f t="shared" si="509"/>
        <v>-1000</v>
      </c>
      <c r="AE1375" s="2">
        <f t="shared" si="510"/>
        <v>1565.7716566413626</v>
      </c>
      <c r="AF1375" s="5">
        <f t="shared" si="511"/>
        <v>-1</v>
      </c>
      <c r="AG1375" s="5">
        <f t="shared" si="512"/>
        <v>1.65</v>
      </c>
      <c r="AH1375" s="3">
        <f t="shared" si="513"/>
        <v>201809</v>
      </c>
      <c r="AI1375" s="21">
        <v>1.54</v>
      </c>
      <c r="AJ1375" s="21">
        <v>2.65</v>
      </c>
      <c r="AK1375" s="21">
        <v>1.9</v>
      </c>
      <c r="AL1375" s="21">
        <v>1.9</v>
      </c>
      <c r="AO1375">
        <f t="shared" si="514"/>
        <v>-120</v>
      </c>
      <c r="AP1375">
        <f>IF(E1375&lt;F1375,G1375,H1375)</f>
        <v>12</v>
      </c>
      <c r="AQ1375">
        <f>IF(E1375&lt;F1375,H1375,G1375)</f>
        <v>18</v>
      </c>
    </row>
    <row r="1376" spans="2:43" x14ac:dyDescent="0.25">
      <c r="B1376" s="24">
        <v>43135</v>
      </c>
      <c r="C1376" s="20" t="s">
        <v>36</v>
      </c>
      <c r="D1376" s="20" t="s">
        <v>19</v>
      </c>
      <c r="E1376" s="2">
        <v>-202.02020202020196</v>
      </c>
      <c r="F1376" s="2">
        <v>181</v>
      </c>
      <c r="G1376">
        <v>33</v>
      </c>
      <c r="H1376">
        <v>41</v>
      </c>
      <c r="I1376" s="9"/>
      <c r="J1376" s="2" t="str">
        <f t="shared" si="515"/>
        <v>New England Patriots</v>
      </c>
      <c r="K1376" s="2" t="str">
        <f t="shared" si="516"/>
        <v>Philadelphia Eagles</v>
      </c>
      <c r="L1376" s="17">
        <f t="shared" si="517"/>
        <v>-202.02020202020196</v>
      </c>
      <c r="M1376" s="18">
        <f t="shared" si="518"/>
        <v>181</v>
      </c>
      <c r="N1376" s="4">
        <f t="shared" si="496"/>
        <v>1.425</v>
      </c>
      <c r="O1376" s="4">
        <f t="shared" si="497"/>
        <v>3.1</v>
      </c>
      <c r="P1376" s="4"/>
      <c r="Q1376" s="4"/>
      <c r="R1376" s="1">
        <f t="shared" si="498"/>
        <v>0.70175438596491224</v>
      </c>
      <c r="S1376" s="1">
        <f t="shared" si="499"/>
        <v>0.32258064516129031</v>
      </c>
      <c r="T1376" s="1">
        <f t="shared" si="500"/>
        <v>2.3756906077348039E-2</v>
      </c>
      <c r="U1376" s="1">
        <f t="shared" si="501"/>
        <v>0.18958687040181096</v>
      </c>
      <c r="V1376" s="1">
        <f t="shared" si="502"/>
        <v>0.700586870401811</v>
      </c>
      <c r="W1376" s="1"/>
      <c r="X1376" s="17">
        <f t="shared" si="503"/>
        <v>427.37473716352281</v>
      </c>
      <c r="Y1376" s="18">
        <f t="shared" si="504"/>
        <v>2071.9633372112958</v>
      </c>
      <c r="Z1376" s="2">
        <f t="shared" si="505"/>
        <v>406.00600030534667</v>
      </c>
      <c r="AA1376" s="18">
        <f t="shared" si="506"/>
        <v>1968.365170350731</v>
      </c>
      <c r="AB1376" s="2">
        <f t="shared" si="507"/>
        <v>-246.30177860620918</v>
      </c>
      <c r="AC1376" s="2">
        <f t="shared" si="508"/>
        <v>196.83651703507309</v>
      </c>
      <c r="AD1376" s="2">
        <f t="shared" si="509"/>
        <v>-1000</v>
      </c>
      <c r="AE1376" s="2">
        <f t="shared" si="510"/>
        <v>1968.365170350731</v>
      </c>
      <c r="AF1376" s="5">
        <f t="shared" si="511"/>
        <v>-1</v>
      </c>
      <c r="AG1376" s="5">
        <f t="shared" si="512"/>
        <v>2.1</v>
      </c>
      <c r="AH1376" s="3">
        <f t="shared" si="513"/>
        <v>201802</v>
      </c>
      <c r="AI1376" s="21">
        <v>1.425</v>
      </c>
      <c r="AJ1376" s="21">
        <v>3.1</v>
      </c>
      <c r="AK1376" s="21">
        <v>1.4950000000000001</v>
      </c>
      <c r="AL1376" s="21">
        <v>2.81</v>
      </c>
      <c r="AO1376">
        <f t="shared" si="514"/>
        <v>-300</v>
      </c>
      <c r="AP1376">
        <f>IF(E1376&lt;F1376,G1376,H1376)</f>
        <v>33</v>
      </c>
      <c r="AQ1376">
        <f>IF(E1376&lt;F1376,H1376,G1376)</f>
        <v>41</v>
      </c>
    </row>
    <row r="1377" spans="2:43" x14ac:dyDescent="0.25">
      <c r="B1377" s="24">
        <v>43121</v>
      </c>
      <c r="C1377" s="20" t="s">
        <v>19</v>
      </c>
      <c r="D1377" s="20" t="s">
        <v>29</v>
      </c>
      <c r="E1377" s="2">
        <v>131</v>
      </c>
      <c r="F1377" s="2">
        <v>-145.13788098693757</v>
      </c>
      <c r="G1377">
        <v>38</v>
      </c>
      <c r="H1377">
        <v>7</v>
      </c>
      <c r="I1377" s="9"/>
      <c r="J1377" s="2" t="str">
        <f t="shared" si="515"/>
        <v>Minnesota Vikings</v>
      </c>
      <c r="K1377" s="2" t="str">
        <f t="shared" si="516"/>
        <v>Philadelphia Eagles</v>
      </c>
      <c r="L1377" s="17">
        <f t="shared" si="517"/>
        <v>-145.13788098693757</v>
      </c>
      <c r="M1377" s="18">
        <f t="shared" si="518"/>
        <v>131</v>
      </c>
      <c r="N1377" s="4">
        <f t="shared" si="496"/>
        <v>1.5880000000000001</v>
      </c>
      <c r="O1377" s="4">
        <f t="shared" si="497"/>
        <v>2.5299999999999998</v>
      </c>
      <c r="P1377" s="4"/>
      <c r="Q1377" s="4"/>
      <c r="R1377" s="1">
        <f t="shared" si="498"/>
        <v>0.62972292191435764</v>
      </c>
      <c r="S1377" s="1">
        <f t="shared" si="499"/>
        <v>0.39525691699604748</v>
      </c>
      <c r="T1377" s="1">
        <f t="shared" si="500"/>
        <v>2.4371053909664986E-2</v>
      </c>
      <c r="U1377" s="1">
        <f t="shared" si="501"/>
        <v>0.11723300245915508</v>
      </c>
      <c r="V1377" s="1">
        <f t="shared" si="502"/>
        <v>0.62823300245915514</v>
      </c>
      <c r="W1377" s="1"/>
      <c r="X1377" s="17">
        <f t="shared" si="503"/>
        <v>591.76610602372068</v>
      </c>
      <c r="Y1377" s="18">
        <f t="shared" si="504"/>
        <v>1525.4353459459228</v>
      </c>
      <c r="Z1377" s="2">
        <f t="shared" si="505"/>
        <v>562.17780072253458</v>
      </c>
      <c r="AA1377" s="18">
        <f t="shared" si="506"/>
        <v>1449.1635786486265</v>
      </c>
      <c r="AB1377" s="2">
        <f t="shared" si="507"/>
        <v>-177.87966702256082</v>
      </c>
      <c r="AC1377" s="2">
        <f t="shared" si="508"/>
        <v>144.91635786486265</v>
      </c>
      <c r="AD1377" s="2">
        <f t="shared" si="509"/>
        <v>-1000</v>
      </c>
      <c r="AE1377" s="2">
        <f t="shared" si="510"/>
        <v>1449.1635786486265</v>
      </c>
      <c r="AF1377" s="5">
        <f t="shared" si="511"/>
        <v>-1</v>
      </c>
      <c r="AG1377" s="5">
        <f t="shared" si="512"/>
        <v>1.5299999999999998</v>
      </c>
      <c r="AH1377" s="3">
        <f t="shared" si="513"/>
        <v>201801</v>
      </c>
      <c r="AI1377" s="21">
        <v>2.5299999999999998</v>
      </c>
      <c r="AJ1377" s="21">
        <v>1.5880000000000001</v>
      </c>
      <c r="AK1377" s="21">
        <v>2.31</v>
      </c>
      <c r="AL1377" s="21">
        <v>1.6890000000000001</v>
      </c>
      <c r="AO1377">
        <f t="shared" si="514"/>
        <v>-150</v>
      </c>
      <c r="AP1377">
        <f>IF(E1377&lt;F1377,G1377,H1377)</f>
        <v>7</v>
      </c>
      <c r="AQ1377">
        <f>IF(E1377&lt;F1377,H1377,G1377)</f>
        <v>38</v>
      </c>
    </row>
    <row r="1378" spans="2:43" x14ac:dyDescent="0.25">
      <c r="B1378" s="24">
        <v>43121</v>
      </c>
      <c r="C1378" s="20" t="s">
        <v>36</v>
      </c>
      <c r="D1378" s="20" t="s">
        <v>26</v>
      </c>
      <c r="E1378" s="2">
        <v>-325.73289902280135</v>
      </c>
      <c r="F1378" s="2">
        <v>285</v>
      </c>
      <c r="G1378">
        <v>24</v>
      </c>
      <c r="H1378">
        <v>20</v>
      </c>
      <c r="I1378" s="9"/>
      <c r="J1378" s="2" t="str">
        <f t="shared" si="515"/>
        <v>New England Patriots</v>
      </c>
      <c r="K1378" s="2" t="str">
        <f t="shared" si="516"/>
        <v>Jacksonville Jaguars</v>
      </c>
      <c r="L1378" s="17">
        <f t="shared" si="517"/>
        <v>-325.73289902280135</v>
      </c>
      <c r="M1378" s="18">
        <f t="shared" si="518"/>
        <v>285</v>
      </c>
      <c r="N1378" s="4">
        <f t="shared" si="496"/>
        <v>1.25</v>
      </c>
      <c r="O1378" s="4">
        <f t="shared" si="497"/>
        <v>4.46</v>
      </c>
      <c r="P1378" s="4"/>
      <c r="Q1378" s="4"/>
      <c r="R1378" s="1">
        <f t="shared" si="498"/>
        <v>0.8</v>
      </c>
      <c r="S1378" s="1">
        <f t="shared" si="499"/>
        <v>0.22421524663677131</v>
      </c>
      <c r="T1378" s="1">
        <f t="shared" si="500"/>
        <v>2.3642732049036774E-2</v>
      </c>
      <c r="U1378" s="1">
        <f t="shared" si="501"/>
        <v>0.28789237668161438</v>
      </c>
      <c r="V1378" s="1">
        <f t="shared" si="502"/>
        <v>0.79889237668161439</v>
      </c>
      <c r="W1378" s="1"/>
      <c r="X1378" s="17">
        <f t="shared" si="503"/>
        <v>251.73306090832037</v>
      </c>
      <c r="Y1378" s="18">
        <f t="shared" si="504"/>
        <v>3325.0323008798923</v>
      </c>
      <c r="Z1378" s="2">
        <f t="shared" si="505"/>
        <v>239.14640786290434</v>
      </c>
      <c r="AA1378" s="18">
        <f t="shared" si="506"/>
        <v>3158.7806858358977</v>
      </c>
      <c r="AB1378" s="2">
        <f t="shared" si="507"/>
        <v>-418.15388695834849</v>
      </c>
      <c r="AC1378" s="2">
        <f t="shared" si="508"/>
        <v>315.87806858358977</v>
      </c>
      <c r="AD1378" s="2">
        <f t="shared" si="509"/>
        <v>239.14640786290434</v>
      </c>
      <c r="AE1378" s="2">
        <f t="shared" si="510"/>
        <v>-1000</v>
      </c>
      <c r="AF1378" s="5">
        <f t="shared" si="511"/>
        <v>0.25</v>
      </c>
      <c r="AG1378" s="5">
        <f t="shared" si="512"/>
        <v>-1</v>
      </c>
      <c r="AH1378" s="3">
        <f t="shared" si="513"/>
        <v>201801</v>
      </c>
      <c r="AI1378" s="21">
        <v>1.25</v>
      </c>
      <c r="AJ1378" s="21">
        <v>4.46</v>
      </c>
      <c r="AK1378" s="21">
        <v>1.3069999999999999</v>
      </c>
      <c r="AL1378" s="21">
        <v>3.85</v>
      </c>
      <c r="AO1378">
        <f t="shared" si="514"/>
        <v>-400</v>
      </c>
      <c r="AP1378">
        <f>IF(E1378&lt;F1378,G1378,H1378)</f>
        <v>24</v>
      </c>
      <c r="AQ1378">
        <f>IF(E1378&lt;F1378,H1378,G1378)</f>
        <v>20</v>
      </c>
    </row>
    <row r="1379" spans="2:43" x14ac:dyDescent="0.25">
      <c r="B1379" s="24">
        <v>43114</v>
      </c>
      <c r="C1379" s="20" t="s">
        <v>29</v>
      </c>
      <c r="D1379" s="20" t="s">
        <v>43</v>
      </c>
      <c r="E1379" s="2">
        <v>-231.48148148148152</v>
      </c>
      <c r="F1379" s="2">
        <v>206</v>
      </c>
      <c r="G1379">
        <v>29</v>
      </c>
      <c r="H1379">
        <v>24</v>
      </c>
      <c r="I1379" s="9"/>
      <c r="J1379" s="2" t="str">
        <f t="shared" si="515"/>
        <v>Minnesota Vikings</v>
      </c>
      <c r="K1379" s="2" t="str">
        <f t="shared" si="516"/>
        <v>New Orleans Saints</v>
      </c>
      <c r="L1379" s="17">
        <f t="shared" si="517"/>
        <v>-231.48148148148152</v>
      </c>
      <c r="M1379" s="18">
        <f t="shared" si="518"/>
        <v>206</v>
      </c>
      <c r="N1379" s="4">
        <f t="shared" si="496"/>
        <v>1.5289999999999999</v>
      </c>
      <c r="O1379" s="4">
        <f t="shared" si="497"/>
        <v>2.7</v>
      </c>
      <c r="P1379" s="4"/>
      <c r="Q1379" s="4"/>
      <c r="R1379" s="1">
        <f t="shared" si="498"/>
        <v>0.65402223675604976</v>
      </c>
      <c r="S1379" s="1">
        <f t="shared" si="499"/>
        <v>0.37037037037037035</v>
      </c>
      <c r="T1379" s="1">
        <f t="shared" si="500"/>
        <v>2.3811775833530335E-2</v>
      </c>
      <c r="U1379" s="1">
        <f t="shared" si="501"/>
        <v>0.1418259331928397</v>
      </c>
      <c r="V1379" s="1">
        <f t="shared" si="502"/>
        <v>0.65282593319283966</v>
      </c>
      <c r="W1379" s="1"/>
      <c r="X1379" s="17">
        <f t="shared" si="503"/>
        <v>531.80189259517044</v>
      </c>
      <c r="Y1379" s="18">
        <f t="shared" si="504"/>
        <v>1688.6975014086024</v>
      </c>
      <c r="Z1379" s="2">
        <f t="shared" si="505"/>
        <v>505.2117979654119</v>
      </c>
      <c r="AA1379" s="18">
        <f t="shared" si="506"/>
        <v>1604.2626263381721</v>
      </c>
      <c r="AB1379" s="2">
        <f t="shared" si="507"/>
        <v>-197.93678691336947</v>
      </c>
      <c r="AC1379" s="2">
        <f t="shared" si="508"/>
        <v>160.4262626338172</v>
      </c>
      <c r="AD1379" s="2">
        <f t="shared" si="509"/>
        <v>505.2117979654119</v>
      </c>
      <c r="AE1379" s="2">
        <f t="shared" si="510"/>
        <v>-1000</v>
      </c>
      <c r="AF1379" s="5">
        <f t="shared" si="511"/>
        <v>0.52899999999999991</v>
      </c>
      <c r="AG1379" s="5">
        <f t="shared" si="512"/>
        <v>-1</v>
      </c>
      <c r="AH1379" s="3">
        <f t="shared" si="513"/>
        <v>201801</v>
      </c>
      <c r="AI1379" s="21">
        <v>1.5289999999999999</v>
      </c>
      <c r="AJ1379" s="21">
        <v>2.7</v>
      </c>
      <c r="AK1379" s="21">
        <v>1.4319999999999999</v>
      </c>
      <c r="AL1379" s="21">
        <v>3.06</v>
      </c>
      <c r="AO1379">
        <f t="shared" si="514"/>
        <v>-300</v>
      </c>
      <c r="AP1379">
        <f>IF(E1379&lt;F1379,G1379,H1379)</f>
        <v>29</v>
      </c>
      <c r="AQ1379">
        <f>IF(E1379&lt;F1379,H1379,G1379)</f>
        <v>24</v>
      </c>
    </row>
    <row r="1380" spans="2:43" x14ac:dyDescent="0.25">
      <c r="B1380" s="24">
        <v>43114</v>
      </c>
      <c r="C1380" s="20" t="s">
        <v>45</v>
      </c>
      <c r="D1380" s="20" t="s">
        <v>26</v>
      </c>
      <c r="E1380" s="2">
        <v>-280.1120448179272</v>
      </c>
      <c r="F1380" s="2">
        <v>248</v>
      </c>
      <c r="G1380">
        <v>42</v>
      </c>
      <c r="H1380">
        <v>45</v>
      </c>
      <c r="I1380" s="9"/>
      <c r="J1380" s="2" t="str">
        <f t="shared" si="515"/>
        <v>Pittsburgh Steelers</v>
      </c>
      <c r="K1380" s="2" t="str">
        <f t="shared" si="516"/>
        <v>Jacksonville Jaguars</v>
      </c>
      <c r="L1380" s="17">
        <f t="shared" si="517"/>
        <v>-280.1120448179272</v>
      </c>
      <c r="M1380" s="18">
        <f t="shared" si="518"/>
        <v>248</v>
      </c>
      <c r="N1380" s="4">
        <f t="shared" si="496"/>
        <v>1.3169999999999999</v>
      </c>
      <c r="O1380" s="4">
        <f t="shared" si="497"/>
        <v>3.77</v>
      </c>
      <c r="P1380" s="4"/>
      <c r="Q1380" s="4"/>
      <c r="R1380" s="1">
        <f t="shared" si="498"/>
        <v>0.75930144267274113</v>
      </c>
      <c r="S1380" s="1">
        <f t="shared" si="499"/>
        <v>0.26525198938992045</v>
      </c>
      <c r="T1380" s="1">
        <f t="shared" si="500"/>
        <v>2.3965008846078217E-2</v>
      </c>
      <c r="U1380" s="1">
        <f t="shared" si="501"/>
        <v>0.24702472664141034</v>
      </c>
      <c r="V1380" s="1">
        <f t="shared" si="502"/>
        <v>0.75802472664141041</v>
      </c>
      <c r="W1380" s="1"/>
      <c r="X1380" s="17">
        <f t="shared" si="503"/>
        <v>319.21817963737476</v>
      </c>
      <c r="Y1380" s="18">
        <f t="shared" si="504"/>
        <v>2700.607045193698</v>
      </c>
      <c r="Z1380" s="2">
        <f t="shared" si="505"/>
        <v>303.25727065550603</v>
      </c>
      <c r="AA1380" s="18">
        <f t="shared" si="506"/>
        <v>2565.576692934013</v>
      </c>
      <c r="AB1380" s="2">
        <f t="shared" si="507"/>
        <v>-329.7530172445492</v>
      </c>
      <c r="AC1380" s="2">
        <f t="shared" si="508"/>
        <v>256.55766929340132</v>
      </c>
      <c r="AD1380" s="2">
        <f t="shared" si="509"/>
        <v>-1000</v>
      </c>
      <c r="AE1380" s="2">
        <f t="shared" si="510"/>
        <v>2565.576692934013</v>
      </c>
      <c r="AF1380" s="5">
        <f t="shared" si="511"/>
        <v>-1</v>
      </c>
      <c r="AG1380" s="5">
        <f t="shared" si="512"/>
        <v>2.77</v>
      </c>
      <c r="AH1380" s="3">
        <f t="shared" si="513"/>
        <v>201801</v>
      </c>
      <c r="AI1380" s="21">
        <v>1.3169999999999999</v>
      </c>
      <c r="AJ1380" s="21">
        <v>3.77</v>
      </c>
      <c r="AK1380" s="21">
        <v>1.357</v>
      </c>
      <c r="AL1380" s="21">
        <v>3.48</v>
      </c>
      <c r="AO1380">
        <f t="shared" si="514"/>
        <v>-300</v>
      </c>
      <c r="AP1380">
        <f>IF(E1380&lt;F1380,G1380,H1380)</f>
        <v>42</v>
      </c>
      <c r="AQ1380">
        <f>IF(E1380&lt;F1380,H1380,G1380)</f>
        <v>45</v>
      </c>
    </row>
    <row r="1381" spans="2:43" x14ac:dyDescent="0.25">
      <c r="B1381" s="24">
        <v>43113</v>
      </c>
      <c r="C1381" s="20" t="s">
        <v>36</v>
      </c>
      <c r="D1381" s="20" t="s">
        <v>41</v>
      </c>
      <c r="E1381" s="2">
        <v>-854.70085470085473</v>
      </c>
      <c r="F1381" s="2">
        <v>644</v>
      </c>
      <c r="G1381">
        <v>35</v>
      </c>
      <c r="H1381">
        <v>14</v>
      </c>
      <c r="I1381" s="9"/>
      <c r="J1381" s="2" t="str">
        <f t="shared" si="515"/>
        <v>New England Patriots</v>
      </c>
      <c r="K1381" s="2" t="str">
        <f t="shared" si="516"/>
        <v>Tennessee Titans</v>
      </c>
      <c r="L1381" s="17">
        <f t="shared" si="517"/>
        <v>-854.70085470085473</v>
      </c>
      <c r="M1381" s="18">
        <f t="shared" si="518"/>
        <v>644</v>
      </c>
      <c r="N1381" s="4">
        <f t="shared" si="496"/>
        <v>1.117</v>
      </c>
      <c r="O1381" s="4">
        <f t="shared" si="497"/>
        <v>7.44</v>
      </c>
      <c r="P1381" s="4"/>
      <c r="Q1381" s="4"/>
      <c r="R1381" s="1">
        <f t="shared" si="498"/>
        <v>0.89525514771709935</v>
      </c>
      <c r="S1381" s="1">
        <f t="shared" si="499"/>
        <v>0.13440860215053763</v>
      </c>
      <c r="T1381" s="1">
        <f t="shared" si="500"/>
        <v>2.8809162089517337E-2</v>
      </c>
      <c r="U1381" s="1">
        <f t="shared" si="501"/>
        <v>0.38042327278328086</v>
      </c>
      <c r="V1381" s="1">
        <f t="shared" si="502"/>
        <v>0.89142327278328093</v>
      </c>
      <c r="W1381" s="1"/>
      <c r="X1381" s="17">
        <f t="shared" si="503"/>
        <v>121.8015397754999</v>
      </c>
      <c r="Y1381" s="18">
        <f t="shared" si="504"/>
        <v>5950.1484941080962</v>
      </c>
      <c r="Z1381" s="2">
        <f t="shared" si="505"/>
        <v>115.71146278672491</v>
      </c>
      <c r="AA1381" s="18">
        <f t="shared" si="506"/>
        <v>5652.6410694026908</v>
      </c>
      <c r="AB1381" s="2">
        <f t="shared" si="507"/>
        <v>-864.21861405655466</v>
      </c>
      <c r="AC1381" s="2">
        <f t="shared" si="508"/>
        <v>565.26410694026913</v>
      </c>
      <c r="AD1381" s="2">
        <f t="shared" si="509"/>
        <v>115.71146278672491</v>
      </c>
      <c r="AE1381" s="2">
        <f t="shared" si="510"/>
        <v>-1000</v>
      </c>
      <c r="AF1381" s="5">
        <f t="shared" si="511"/>
        <v>0.11699999999999999</v>
      </c>
      <c r="AG1381" s="5">
        <f t="shared" si="512"/>
        <v>-1</v>
      </c>
      <c r="AH1381" s="3">
        <f t="shared" si="513"/>
        <v>201801</v>
      </c>
      <c r="AI1381" s="21">
        <v>1.117</v>
      </c>
      <c r="AJ1381" s="21">
        <v>7.44</v>
      </c>
      <c r="AK1381" s="21">
        <v>1.117</v>
      </c>
      <c r="AL1381" s="21">
        <v>7.44</v>
      </c>
      <c r="AO1381">
        <f t="shared" si="514"/>
        <v>-900</v>
      </c>
      <c r="AP1381">
        <f>IF(E1381&lt;F1381,G1381,H1381)</f>
        <v>35</v>
      </c>
      <c r="AQ1381">
        <f>IF(E1381&lt;F1381,H1381,G1381)</f>
        <v>14</v>
      </c>
    </row>
    <row r="1382" spans="2:43" x14ac:dyDescent="0.25">
      <c r="B1382" s="24">
        <v>43113</v>
      </c>
      <c r="C1382" s="20" t="s">
        <v>19</v>
      </c>
      <c r="D1382" s="20" t="s">
        <v>35</v>
      </c>
      <c r="E1382" s="2">
        <v>121</v>
      </c>
      <c r="F1382" s="2">
        <v>-134.04825737265415</v>
      </c>
      <c r="G1382">
        <v>15</v>
      </c>
      <c r="H1382">
        <v>10</v>
      </c>
      <c r="I1382" s="9"/>
      <c r="J1382" s="2" t="str">
        <f t="shared" si="515"/>
        <v>Atlanta Falcons</v>
      </c>
      <c r="K1382" s="2" t="str">
        <f t="shared" si="516"/>
        <v>Philadelphia Eagles</v>
      </c>
      <c r="L1382" s="17">
        <f t="shared" si="517"/>
        <v>-134.04825737265415</v>
      </c>
      <c r="M1382" s="18">
        <f t="shared" si="518"/>
        <v>121</v>
      </c>
      <c r="N1382" s="4">
        <f t="shared" si="496"/>
        <v>1.6990000000000001</v>
      </c>
      <c r="O1382" s="4">
        <f t="shared" si="497"/>
        <v>2.29</v>
      </c>
      <c r="P1382" s="4"/>
      <c r="Q1382" s="4"/>
      <c r="R1382" s="1">
        <f t="shared" si="498"/>
        <v>0.58858151854031782</v>
      </c>
      <c r="S1382" s="1">
        <f t="shared" si="499"/>
        <v>0.4366812227074236</v>
      </c>
      <c r="T1382" s="1">
        <f t="shared" si="500"/>
        <v>2.4640260716971563E-2</v>
      </c>
      <c r="U1382" s="1">
        <f t="shared" si="501"/>
        <v>7.5950147916447108E-2</v>
      </c>
      <c r="V1382" s="1">
        <f t="shared" si="502"/>
        <v>0.58695014791644717</v>
      </c>
      <c r="W1382" s="1"/>
      <c r="X1382" s="17">
        <f t="shared" si="503"/>
        <v>703.72220460254619</v>
      </c>
      <c r="Y1382" s="18">
        <f t="shared" si="504"/>
        <v>1290.6088464490549</v>
      </c>
      <c r="Z1382" s="2">
        <f t="shared" si="505"/>
        <v>668.5360943724188</v>
      </c>
      <c r="AA1382" s="18">
        <f t="shared" si="506"/>
        <v>1226.0784041266022</v>
      </c>
      <c r="AB1382" s="2">
        <f t="shared" si="507"/>
        <v>-149.58055494950344</v>
      </c>
      <c r="AC1382" s="2">
        <f t="shared" si="508"/>
        <v>122.60784041266022</v>
      </c>
      <c r="AD1382" s="2">
        <f t="shared" si="509"/>
        <v>-1000</v>
      </c>
      <c r="AE1382" s="2">
        <f t="shared" si="510"/>
        <v>1226.0784041266022</v>
      </c>
      <c r="AF1382" s="5">
        <f t="shared" si="511"/>
        <v>-1</v>
      </c>
      <c r="AG1382" s="5">
        <f t="shared" si="512"/>
        <v>1.29</v>
      </c>
      <c r="AH1382" s="3">
        <f t="shared" si="513"/>
        <v>201801</v>
      </c>
      <c r="AI1382" s="21">
        <v>2.29</v>
      </c>
      <c r="AJ1382" s="21">
        <v>1.6990000000000001</v>
      </c>
      <c r="AK1382" s="21">
        <v>2.21</v>
      </c>
      <c r="AL1382" s="21">
        <v>1.746</v>
      </c>
      <c r="AO1382">
        <f t="shared" si="514"/>
        <v>-140</v>
      </c>
      <c r="AP1382">
        <f>IF(E1382&lt;F1382,G1382,H1382)</f>
        <v>10</v>
      </c>
      <c r="AQ1382">
        <f>IF(E1382&lt;F1382,H1382,G1382)</f>
        <v>15</v>
      </c>
    </row>
    <row r="1383" spans="2:43" x14ac:dyDescent="0.25">
      <c r="B1383" s="24">
        <v>43107</v>
      </c>
      <c r="C1383" s="20" t="s">
        <v>43</v>
      </c>
      <c r="D1383" s="20" t="s">
        <v>44</v>
      </c>
      <c r="E1383" s="2">
        <v>-265.25198938992042</v>
      </c>
      <c r="F1383" s="2">
        <v>235</v>
      </c>
      <c r="G1383">
        <v>31</v>
      </c>
      <c r="H1383">
        <v>26</v>
      </c>
      <c r="I1383" s="9"/>
      <c r="J1383" s="2" t="str">
        <f t="shared" si="515"/>
        <v>New Orleans Saints</v>
      </c>
      <c r="K1383" s="2" t="str">
        <f t="shared" si="516"/>
        <v>Carolina Panthers</v>
      </c>
      <c r="L1383" s="17">
        <f t="shared" si="517"/>
        <v>-265.25198938992042</v>
      </c>
      <c r="M1383" s="18">
        <f t="shared" si="518"/>
        <v>235</v>
      </c>
      <c r="N1383" s="4">
        <f t="shared" si="496"/>
        <v>1.413</v>
      </c>
      <c r="O1383" s="4">
        <f t="shared" si="497"/>
        <v>3.16</v>
      </c>
      <c r="P1383" s="4"/>
      <c r="Q1383" s="4"/>
      <c r="R1383" s="1">
        <f t="shared" si="498"/>
        <v>0.70771408351026188</v>
      </c>
      <c r="S1383" s="1">
        <f t="shared" si="499"/>
        <v>0.31645569620253161</v>
      </c>
      <c r="T1383" s="1">
        <f t="shared" si="500"/>
        <v>2.359938771047454E-2</v>
      </c>
      <c r="U1383" s="1">
        <f t="shared" si="501"/>
        <v>0.19562919365386514</v>
      </c>
      <c r="V1383" s="1">
        <f t="shared" si="502"/>
        <v>0.70662919365386512</v>
      </c>
      <c r="W1383" s="1"/>
      <c r="X1383" s="17">
        <f t="shared" si="503"/>
        <v>415.16938301000829</v>
      </c>
      <c r="Y1383" s="18">
        <f t="shared" si="504"/>
        <v>2128.1128513133845</v>
      </c>
      <c r="Z1383" s="2">
        <f t="shared" si="505"/>
        <v>394.41091385950784</v>
      </c>
      <c r="AA1383" s="18">
        <f t="shared" si="506"/>
        <v>2021.7072087477152</v>
      </c>
      <c r="AB1383" s="2">
        <f t="shared" si="507"/>
        <v>-253.54267969273477</v>
      </c>
      <c r="AC1383" s="2">
        <f t="shared" si="508"/>
        <v>202.17072087477152</v>
      </c>
      <c r="AD1383" s="2">
        <f t="shared" si="509"/>
        <v>394.41091385950784</v>
      </c>
      <c r="AE1383" s="2">
        <f t="shared" si="510"/>
        <v>-1000</v>
      </c>
      <c r="AF1383" s="5">
        <f t="shared" si="511"/>
        <v>0.41300000000000003</v>
      </c>
      <c r="AG1383" s="5">
        <f t="shared" si="512"/>
        <v>-1</v>
      </c>
      <c r="AH1383" s="3">
        <f t="shared" si="513"/>
        <v>201801</v>
      </c>
      <c r="AI1383" s="21">
        <v>1.413</v>
      </c>
      <c r="AJ1383" s="21">
        <v>3.16</v>
      </c>
      <c r="AK1383" s="21">
        <v>1.377</v>
      </c>
      <c r="AL1383" s="21">
        <v>3.35</v>
      </c>
      <c r="AO1383">
        <f t="shared" si="514"/>
        <v>-300</v>
      </c>
      <c r="AP1383">
        <f>IF(E1383&lt;F1383,G1383,H1383)</f>
        <v>31</v>
      </c>
      <c r="AQ1383">
        <f>IF(E1383&lt;F1383,H1383,G1383)</f>
        <v>26</v>
      </c>
    </row>
    <row r="1384" spans="2:43" x14ac:dyDescent="0.25">
      <c r="B1384" s="24">
        <v>43107</v>
      </c>
      <c r="C1384" s="20" t="s">
        <v>26</v>
      </c>
      <c r="D1384" s="20" t="s">
        <v>24</v>
      </c>
      <c r="E1384" s="2">
        <v>-400</v>
      </c>
      <c r="F1384" s="2">
        <v>346</v>
      </c>
      <c r="G1384">
        <v>10</v>
      </c>
      <c r="H1384">
        <v>3</v>
      </c>
      <c r="I1384" s="9"/>
      <c r="J1384" s="2" t="str">
        <f t="shared" si="515"/>
        <v>Jacksonville Jaguars</v>
      </c>
      <c r="K1384" s="2" t="str">
        <f t="shared" si="516"/>
        <v>Buffalo Bills</v>
      </c>
      <c r="L1384" s="17">
        <f t="shared" si="517"/>
        <v>-400</v>
      </c>
      <c r="M1384" s="18">
        <f t="shared" si="518"/>
        <v>346</v>
      </c>
      <c r="N1384" s="4">
        <f t="shared" si="496"/>
        <v>1.2889999999999999</v>
      </c>
      <c r="O1384" s="4">
        <f t="shared" si="497"/>
        <v>4.01</v>
      </c>
      <c r="P1384" s="4"/>
      <c r="Q1384" s="4"/>
      <c r="R1384" s="1">
        <f t="shared" si="498"/>
        <v>0.77579519006982156</v>
      </c>
      <c r="S1384" s="1">
        <f t="shared" si="499"/>
        <v>0.24937655860349128</v>
      </c>
      <c r="T1384" s="1">
        <f t="shared" si="500"/>
        <v>2.4553689375353849E-2</v>
      </c>
      <c r="U1384" s="1">
        <f t="shared" si="501"/>
        <v>0.26320931573316514</v>
      </c>
      <c r="V1384" s="1">
        <f t="shared" si="502"/>
        <v>0.77420931573316509</v>
      </c>
      <c r="W1384" s="1"/>
      <c r="X1384" s="17">
        <f t="shared" si="503"/>
        <v>291.64036091843502</v>
      </c>
      <c r="Y1384" s="18">
        <f t="shared" si="504"/>
        <v>2925.5291346283079</v>
      </c>
      <c r="Z1384" s="2">
        <f t="shared" si="505"/>
        <v>277.05834287251326</v>
      </c>
      <c r="AA1384" s="18">
        <f t="shared" si="506"/>
        <v>2779.2526778968922</v>
      </c>
      <c r="AB1384" s="2">
        <f t="shared" si="507"/>
        <v>-360.93480875980839</v>
      </c>
      <c r="AC1384" s="2">
        <f t="shared" si="508"/>
        <v>277.9252677896892</v>
      </c>
      <c r="AD1384" s="2">
        <f t="shared" si="509"/>
        <v>277.05834287251326</v>
      </c>
      <c r="AE1384" s="2">
        <f t="shared" si="510"/>
        <v>-1000</v>
      </c>
      <c r="AF1384" s="5">
        <f t="shared" si="511"/>
        <v>0.28899999999999992</v>
      </c>
      <c r="AG1384" s="5">
        <f t="shared" si="512"/>
        <v>-1</v>
      </c>
      <c r="AH1384" s="3">
        <f t="shared" si="513"/>
        <v>201801</v>
      </c>
      <c r="AI1384" s="21">
        <v>1.2889999999999999</v>
      </c>
      <c r="AJ1384" s="21">
        <v>4.01</v>
      </c>
      <c r="AK1384" s="21">
        <v>1.25</v>
      </c>
      <c r="AL1384" s="21">
        <v>4.46</v>
      </c>
      <c r="AO1384">
        <f t="shared" si="514"/>
        <v>-400</v>
      </c>
      <c r="AP1384">
        <f>IF(E1384&lt;F1384,G1384,H1384)</f>
        <v>10</v>
      </c>
      <c r="AQ1384">
        <f>IF(E1384&lt;F1384,H1384,G1384)</f>
        <v>3</v>
      </c>
    </row>
    <row r="1385" spans="2:43" x14ac:dyDescent="0.25">
      <c r="B1385" s="24">
        <v>43106</v>
      </c>
      <c r="C1385" s="20" t="s">
        <v>47</v>
      </c>
      <c r="D1385" s="20" t="s">
        <v>35</v>
      </c>
      <c r="E1385" s="2">
        <v>-260.41666666666674</v>
      </c>
      <c r="F1385" s="2">
        <v>231</v>
      </c>
      <c r="G1385">
        <v>13</v>
      </c>
      <c r="H1385">
        <v>26</v>
      </c>
      <c r="I1385" s="9"/>
      <c r="J1385" s="2" t="str">
        <f t="shared" si="515"/>
        <v>Los Angeles Rams</v>
      </c>
      <c r="K1385" s="2" t="str">
        <f t="shared" si="516"/>
        <v>Atlanta Falcons</v>
      </c>
      <c r="L1385" s="17">
        <f t="shared" si="517"/>
        <v>-260.41666666666674</v>
      </c>
      <c r="M1385" s="18">
        <f t="shared" si="518"/>
        <v>231</v>
      </c>
      <c r="N1385" s="4">
        <f t="shared" si="496"/>
        <v>1.4339999999999999</v>
      </c>
      <c r="O1385" s="4">
        <f t="shared" si="497"/>
        <v>3.05</v>
      </c>
      <c r="P1385" s="4"/>
      <c r="Q1385" s="4"/>
      <c r="R1385" s="1">
        <f t="shared" si="498"/>
        <v>0.69735006973500702</v>
      </c>
      <c r="S1385" s="1">
        <f t="shared" si="499"/>
        <v>0.32786885245901642</v>
      </c>
      <c r="T1385" s="1">
        <f t="shared" si="500"/>
        <v>2.4598572702943966E-2</v>
      </c>
      <c r="U1385" s="1">
        <f t="shared" si="501"/>
        <v>0.1847406086379953</v>
      </c>
      <c r="V1385" s="1">
        <f t="shared" si="502"/>
        <v>0.69574060863799536</v>
      </c>
      <c r="W1385" s="1"/>
      <c r="X1385" s="17">
        <f t="shared" si="503"/>
        <v>437.31728115975989</v>
      </c>
      <c r="Y1385" s="18">
        <f t="shared" si="504"/>
        <v>2028.3240111062205</v>
      </c>
      <c r="Z1385" s="2">
        <f t="shared" si="505"/>
        <v>415.45141710177188</v>
      </c>
      <c r="AA1385" s="18">
        <f t="shared" si="506"/>
        <v>1926.9078105509093</v>
      </c>
      <c r="AB1385" s="2">
        <f t="shared" si="507"/>
        <v>-240.70203129311579</v>
      </c>
      <c r="AC1385" s="2">
        <f t="shared" si="508"/>
        <v>192.69078105509092</v>
      </c>
      <c r="AD1385" s="2">
        <f t="shared" si="509"/>
        <v>-1000</v>
      </c>
      <c r="AE1385" s="2">
        <f t="shared" si="510"/>
        <v>1926.9078105509093</v>
      </c>
      <c r="AF1385" s="5">
        <f t="shared" si="511"/>
        <v>-1</v>
      </c>
      <c r="AG1385" s="5">
        <f t="shared" si="512"/>
        <v>2.0499999999999998</v>
      </c>
      <c r="AH1385" s="3">
        <f t="shared" si="513"/>
        <v>201801</v>
      </c>
      <c r="AI1385" s="21">
        <v>1.4339999999999999</v>
      </c>
      <c r="AJ1385" s="21">
        <v>3.05</v>
      </c>
      <c r="AK1385" s="21">
        <v>1.3839999999999999</v>
      </c>
      <c r="AL1385" s="21">
        <v>3.31</v>
      </c>
      <c r="AO1385">
        <f t="shared" si="514"/>
        <v>-300</v>
      </c>
      <c r="AP1385">
        <f>IF(E1385&lt;F1385,G1385,H1385)</f>
        <v>13</v>
      </c>
      <c r="AQ1385">
        <f>IF(E1385&lt;F1385,H1385,G1385)</f>
        <v>26</v>
      </c>
    </row>
    <row r="1386" spans="2:43" x14ac:dyDescent="0.25">
      <c r="B1386" s="24">
        <v>43106</v>
      </c>
      <c r="C1386" s="20" t="s">
        <v>20</v>
      </c>
      <c r="D1386" s="20" t="s">
        <v>41</v>
      </c>
      <c r="E1386" s="2">
        <v>-425.53191489361683</v>
      </c>
      <c r="F1386" s="2">
        <v>365.00000000000006</v>
      </c>
      <c r="G1386">
        <v>21</v>
      </c>
      <c r="H1386">
        <v>22</v>
      </c>
      <c r="I1386" s="9"/>
      <c r="J1386" s="2" t="str">
        <f t="shared" si="515"/>
        <v>Kansas City Chiefs</v>
      </c>
      <c r="K1386" s="2" t="str">
        <f t="shared" si="516"/>
        <v>Tennessee Titans</v>
      </c>
      <c r="L1386" s="17">
        <f t="shared" si="517"/>
        <v>-425.53191489361683</v>
      </c>
      <c r="M1386" s="18">
        <f t="shared" si="518"/>
        <v>365.00000000000006</v>
      </c>
      <c r="N1386" s="4">
        <f t="shared" si="496"/>
        <v>1.3120000000000001</v>
      </c>
      <c r="O1386" s="4">
        <f t="shared" si="497"/>
        <v>3.81</v>
      </c>
      <c r="P1386" s="4"/>
      <c r="Q1386" s="4"/>
      <c r="R1386" s="1">
        <f t="shared" si="498"/>
        <v>0.76219512195121952</v>
      </c>
      <c r="S1386" s="1">
        <f t="shared" si="499"/>
        <v>0.26246719160104987</v>
      </c>
      <c r="T1386" s="1">
        <f t="shared" si="500"/>
        <v>2.4068723155017402E-2</v>
      </c>
      <c r="U1386" s="1">
        <f t="shared" si="501"/>
        <v>0.24986396517508483</v>
      </c>
      <c r="V1386" s="1">
        <f t="shared" si="502"/>
        <v>0.76086396517508481</v>
      </c>
      <c r="W1386" s="1"/>
      <c r="X1386" s="17">
        <f t="shared" si="503"/>
        <v>314.29538757284536</v>
      </c>
      <c r="Y1386" s="18">
        <f t="shared" si="504"/>
        <v>2738.2252641908881</v>
      </c>
      <c r="Z1386" s="2">
        <f t="shared" si="505"/>
        <v>298.58061819420305</v>
      </c>
      <c r="AA1386" s="18">
        <f t="shared" si="506"/>
        <v>2601.3140009813437</v>
      </c>
      <c r="AB1386" s="2">
        <f t="shared" si="507"/>
        <v>-334.91792134664922</v>
      </c>
      <c r="AC1386" s="2">
        <f t="shared" si="508"/>
        <v>260.13140009813435</v>
      </c>
      <c r="AD1386" s="2">
        <f t="shared" si="509"/>
        <v>-1000</v>
      </c>
      <c r="AE1386" s="2">
        <f t="shared" si="510"/>
        <v>2601.3140009813437</v>
      </c>
      <c r="AF1386" s="5">
        <f t="shared" si="511"/>
        <v>-1</v>
      </c>
      <c r="AG1386" s="5">
        <f t="shared" si="512"/>
        <v>2.81</v>
      </c>
      <c r="AH1386" s="3">
        <f t="shared" si="513"/>
        <v>201801</v>
      </c>
      <c r="AI1386" s="21">
        <v>1.3120000000000001</v>
      </c>
      <c r="AJ1386" s="21">
        <v>3.81</v>
      </c>
      <c r="AK1386" s="21">
        <v>1.2350000000000001</v>
      </c>
      <c r="AL1386" s="21">
        <v>4.6500000000000004</v>
      </c>
      <c r="AO1386">
        <f t="shared" si="514"/>
        <v>-500</v>
      </c>
      <c r="AP1386">
        <f>IF(E1386&lt;F1386,G1386,H1386)</f>
        <v>21</v>
      </c>
      <c r="AQ1386">
        <f>IF(E1386&lt;F1386,H1386,G1386)</f>
        <v>22</v>
      </c>
    </row>
    <row r="1387" spans="2:43" x14ac:dyDescent="0.25">
      <c r="B1387" s="24">
        <v>43100</v>
      </c>
      <c r="C1387" s="20" t="s">
        <v>38</v>
      </c>
      <c r="D1387" s="20" t="s">
        <v>20</v>
      </c>
      <c r="E1387" s="2">
        <v>-170.06802721088434</v>
      </c>
      <c r="F1387" s="2">
        <v>150</v>
      </c>
      <c r="G1387">
        <v>24</v>
      </c>
      <c r="H1387">
        <v>27</v>
      </c>
      <c r="I1387" s="9"/>
      <c r="J1387" s="2" t="str">
        <f t="shared" si="515"/>
        <v>Denver Broncos</v>
      </c>
      <c r="K1387" s="2" t="str">
        <f t="shared" si="516"/>
        <v>Kansas City Chiefs</v>
      </c>
      <c r="L1387" s="17">
        <f t="shared" si="517"/>
        <v>-170.06802721088434</v>
      </c>
      <c r="M1387" s="18">
        <f t="shared" si="518"/>
        <v>150</v>
      </c>
      <c r="N1387" s="4">
        <f t="shared" si="496"/>
        <v>1.5580000000000001</v>
      </c>
      <c r="O1387" s="4">
        <f t="shared" si="497"/>
        <v>2.61</v>
      </c>
      <c r="P1387" s="4"/>
      <c r="Q1387" s="4"/>
      <c r="R1387" s="1">
        <f t="shared" si="498"/>
        <v>0.64184852374839541</v>
      </c>
      <c r="S1387" s="1">
        <f t="shared" si="499"/>
        <v>0.38314176245210729</v>
      </c>
      <c r="T1387" s="1">
        <f t="shared" si="500"/>
        <v>2.4380998080614336E-2</v>
      </c>
      <c r="U1387" s="1">
        <f t="shared" si="501"/>
        <v>0.12935338064814406</v>
      </c>
      <c r="V1387" s="1">
        <f t="shared" si="502"/>
        <v>0.64035338064814407</v>
      </c>
      <c r="W1387" s="1"/>
      <c r="X1387" s="17">
        <f t="shared" si="503"/>
        <v>561.63773038542206</v>
      </c>
      <c r="Y1387" s="18">
        <f t="shared" si="504"/>
        <v>1603.4302738055192</v>
      </c>
      <c r="Z1387" s="2">
        <f t="shared" si="505"/>
        <v>533.55584386615089</v>
      </c>
      <c r="AA1387" s="18">
        <f t="shared" si="506"/>
        <v>1523.2587601152431</v>
      </c>
      <c r="AB1387" s="2">
        <f t="shared" si="507"/>
        <v>-187.42180626379991</v>
      </c>
      <c r="AC1387" s="2">
        <f t="shared" si="508"/>
        <v>152.32587601152431</v>
      </c>
      <c r="AD1387" s="2">
        <f t="shared" si="509"/>
        <v>-1000</v>
      </c>
      <c r="AE1387" s="2">
        <f t="shared" si="510"/>
        <v>1523.2587601152431</v>
      </c>
      <c r="AF1387" s="5">
        <f t="shared" si="511"/>
        <v>-1</v>
      </c>
      <c r="AG1387" s="5">
        <f t="shared" si="512"/>
        <v>1.6099999999999999</v>
      </c>
      <c r="AH1387" s="3">
        <f t="shared" si="513"/>
        <v>201712</v>
      </c>
      <c r="AI1387" s="21">
        <v>1.5580000000000001</v>
      </c>
      <c r="AJ1387" s="21">
        <v>2.61</v>
      </c>
      <c r="AK1387" s="21">
        <v>1.5880000000000001</v>
      </c>
      <c r="AL1387" s="21">
        <v>2.5</v>
      </c>
      <c r="AO1387">
        <f t="shared" si="514"/>
        <v>-180</v>
      </c>
      <c r="AP1387">
        <f>IF(E1387&lt;F1387,G1387,H1387)</f>
        <v>24</v>
      </c>
      <c r="AQ1387">
        <f>IF(E1387&lt;F1387,H1387,G1387)</f>
        <v>27</v>
      </c>
    </row>
    <row r="1388" spans="2:43" x14ac:dyDescent="0.25">
      <c r="B1388" s="24">
        <v>43100</v>
      </c>
      <c r="C1388" s="20" t="s">
        <v>31</v>
      </c>
      <c r="D1388" s="20" t="s">
        <v>52</v>
      </c>
      <c r="E1388" s="2">
        <v>-320.51282051282044</v>
      </c>
      <c r="F1388" s="2">
        <v>281</v>
      </c>
      <c r="G1388">
        <v>30</v>
      </c>
      <c r="H1388">
        <v>10</v>
      </c>
      <c r="I1388" s="9"/>
      <c r="J1388" s="2" t="str">
        <f t="shared" si="515"/>
        <v>Los Angeles Chargers</v>
      </c>
      <c r="K1388" s="2" t="str">
        <f t="shared" si="516"/>
        <v>Oakland Raiders</v>
      </c>
      <c r="L1388" s="17">
        <f t="shared" si="517"/>
        <v>-320.51282051282044</v>
      </c>
      <c r="M1388" s="18">
        <f t="shared" si="518"/>
        <v>281</v>
      </c>
      <c r="N1388" s="4">
        <f t="shared" si="496"/>
        <v>1.2629999999999999</v>
      </c>
      <c r="O1388" s="4">
        <f t="shared" si="497"/>
        <v>4.3</v>
      </c>
      <c r="P1388" s="4"/>
      <c r="Q1388" s="4"/>
      <c r="R1388" s="1">
        <f t="shared" si="498"/>
        <v>0.79176563737133809</v>
      </c>
      <c r="S1388" s="1">
        <f t="shared" si="499"/>
        <v>0.23255813953488372</v>
      </c>
      <c r="T1388" s="1">
        <f t="shared" si="500"/>
        <v>2.3746180118641047E-2</v>
      </c>
      <c r="U1388" s="1">
        <f t="shared" si="501"/>
        <v>0.2796037489182272</v>
      </c>
      <c r="V1388" s="1">
        <f t="shared" si="502"/>
        <v>0.79060374891822716</v>
      </c>
      <c r="W1388" s="1"/>
      <c r="X1388" s="17">
        <f t="shared" si="503"/>
        <v>264.85613225119045</v>
      </c>
      <c r="Y1388" s="18">
        <f t="shared" si="504"/>
        <v>3182.3042096495674</v>
      </c>
      <c r="Z1388" s="2">
        <f t="shared" si="505"/>
        <v>251.6133256386309</v>
      </c>
      <c r="AA1388" s="18">
        <f t="shared" si="506"/>
        <v>3023.1889991670887</v>
      </c>
      <c r="AB1388" s="2">
        <f t="shared" si="507"/>
        <v>-397.43523021360488</v>
      </c>
      <c r="AC1388" s="2">
        <f t="shared" si="508"/>
        <v>302.31889991670886</v>
      </c>
      <c r="AD1388" s="2">
        <f t="shared" si="509"/>
        <v>251.6133256386309</v>
      </c>
      <c r="AE1388" s="2">
        <f t="shared" si="510"/>
        <v>-1000</v>
      </c>
      <c r="AF1388" s="5">
        <f t="shared" si="511"/>
        <v>0.2629999999999999</v>
      </c>
      <c r="AG1388" s="5">
        <f t="shared" si="512"/>
        <v>-1</v>
      </c>
      <c r="AH1388" s="3">
        <f t="shared" si="513"/>
        <v>201712</v>
      </c>
      <c r="AI1388" s="21">
        <v>1.2629999999999999</v>
      </c>
      <c r="AJ1388" s="21">
        <v>4.3</v>
      </c>
      <c r="AK1388" s="21">
        <v>1.3120000000000001</v>
      </c>
      <c r="AL1388" s="21">
        <v>3.81</v>
      </c>
      <c r="AO1388">
        <f t="shared" si="514"/>
        <v>-400</v>
      </c>
      <c r="AP1388">
        <f>IF(E1388&lt;F1388,G1388,H1388)</f>
        <v>30</v>
      </c>
      <c r="AQ1388">
        <f>IF(E1388&lt;F1388,H1388,G1388)</f>
        <v>10</v>
      </c>
    </row>
    <row r="1389" spans="2:43" x14ac:dyDescent="0.25">
      <c r="B1389" s="24">
        <v>43100</v>
      </c>
      <c r="C1389" s="20" t="s">
        <v>47</v>
      </c>
      <c r="D1389" s="20" t="s">
        <v>22</v>
      </c>
      <c r="E1389" s="2">
        <v>229.99999999999997</v>
      </c>
      <c r="F1389" s="2">
        <v>-265.25198938992042</v>
      </c>
      <c r="G1389">
        <v>13</v>
      </c>
      <c r="H1389">
        <v>34</v>
      </c>
      <c r="I1389" s="9"/>
      <c r="J1389" s="2" t="str">
        <f t="shared" si="515"/>
        <v>San Francisco 49ers</v>
      </c>
      <c r="K1389" s="2" t="str">
        <f t="shared" si="516"/>
        <v>Los Angeles Rams</v>
      </c>
      <c r="L1389" s="17">
        <f t="shared" si="517"/>
        <v>-265.25198938992042</v>
      </c>
      <c r="M1389" s="18">
        <f t="shared" si="518"/>
        <v>229.99999999999997</v>
      </c>
      <c r="N1389" s="4">
        <f t="shared" si="496"/>
        <v>2.71</v>
      </c>
      <c r="O1389" s="4">
        <f t="shared" si="497"/>
        <v>1.526</v>
      </c>
      <c r="P1389" s="4"/>
      <c r="Q1389" s="4"/>
      <c r="R1389" s="1">
        <f t="shared" si="498"/>
        <v>0.36900369003690037</v>
      </c>
      <c r="S1389" s="1">
        <f t="shared" si="499"/>
        <v>0.65530799475753598</v>
      </c>
      <c r="T1389" s="1">
        <f t="shared" si="500"/>
        <v>2.3734655335221788E-2</v>
      </c>
      <c r="U1389" s="1">
        <f t="shared" si="501"/>
        <v>0.14315215236031781</v>
      </c>
      <c r="V1389" s="1">
        <f t="shared" si="502"/>
        <v>0.3678478476396822</v>
      </c>
      <c r="W1389" s="1"/>
      <c r="X1389" s="17">
        <f t="shared" si="503"/>
        <v>1718.5152948877098</v>
      </c>
      <c r="Y1389" s="18">
        <f t="shared" si="504"/>
        <v>522.04923563686702</v>
      </c>
      <c r="Z1389" s="2">
        <f t="shared" si="505"/>
        <v>1632.5895301433243</v>
      </c>
      <c r="AA1389" s="18">
        <f t="shared" si="506"/>
        <v>495.94677385502365</v>
      </c>
      <c r="AB1389" s="2">
        <f t="shared" si="507"/>
        <v>163.25895301433243</v>
      </c>
      <c r="AC1389" s="2">
        <f t="shared" si="508"/>
        <v>-201.63454078487914</v>
      </c>
      <c r="AD1389" s="2">
        <f t="shared" si="509"/>
        <v>1632.5895301433243</v>
      </c>
      <c r="AE1389" s="2">
        <f t="shared" si="510"/>
        <v>-1000</v>
      </c>
      <c r="AF1389" s="5">
        <f t="shared" si="511"/>
        <v>1.71</v>
      </c>
      <c r="AG1389" s="5">
        <f t="shared" si="512"/>
        <v>-1</v>
      </c>
      <c r="AH1389" s="3">
        <f t="shared" si="513"/>
        <v>201712</v>
      </c>
      <c r="AI1389" s="21">
        <v>1.526</v>
      </c>
      <c r="AJ1389" s="21">
        <v>2.71</v>
      </c>
      <c r="AK1389" s="21">
        <v>3.3</v>
      </c>
      <c r="AL1389" s="21">
        <v>1.377</v>
      </c>
      <c r="AO1389">
        <f t="shared" si="514"/>
        <v>-300</v>
      </c>
      <c r="AP1389">
        <f>IF(E1389&lt;F1389,G1389,H1389)</f>
        <v>34</v>
      </c>
      <c r="AQ1389">
        <f>IF(E1389&lt;F1389,H1389,G1389)</f>
        <v>13</v>
      </c>
    </row>
    <row r="1390" spans="2:43" x14ac:dyDescent="0.25">
      <c r="B1390" s="24">
        <v>43100</v>
      </c>
      <c r="C1390" s="20" t="s">
        <v>32</v>
      </c>
      <c r="D1390" s="20" t="s">
        <v>48</v>
      </c>
      <c r="E1390" s="2">
        <v>-370.37037037037032</v>
      </c>
      <c r="F1390" s="2">
        <v>322</v>
      </c>
      <c r="G1390">
        <v>24</v>
      </c>
      <c r="H1390">
        <v>26</v>
      </c>
      <c r="I1390" s="9"/>
      <c r="J1390" s="2" t="str">
        <f t="shared" si="515"/>
        <v>Seattle Seahawks</v>
      </c>
      <c r="K1390" s="2" t="str">
        <f t="shared" si="516"/>
        <v>Arizona Cardinals</v>
      </c>
      <c r="L1390" s="17">
        <f t="shared" si="517"/>
        <v>-370.37037037037032</v>
      </c>
      <c r="M1390" s="18">
        <f t="shared" si="518"/>
        <v>322</v>
      </c>
      <c r="N1390" s="4">
        <f t="shared" si="496"/>
        <v>1.298</v>
      </c>
      <c r="O1390" s="4">
        <f t="shared" si="497"/>
        <v>3.93</v>
      </c>
      <c r="P1390" s="4"/>
      <c r="Q1390" s="4"/>
      <c r="R1390" s="1">
        <f t="shared" si="498"/>
        <v>0.77041602465331271</v>
      </c>
      <c r="S1390" s="1">
        <f t="shared" si="499"/>
        <v>0.2544529262086514</v>
      </c>
      <c r="T1390" s="1">
        <f t="shared" si="500"/>
        <v>2.4265493496556934E-2</v>
      </c>
      <c r="U1390" s="1">
        <f t="shared" si="501"/>
        <v>0.25798154922233063</v>
      </c>
      <c r="V1390" s="1">
        <f t="shared" si="502"/>
        <v>0.76898154922233064</v>
      </c>
      <c r="W1390" s="1"/>
      <c r="X1390" s="17">
        <f t="shared" si="503"/>
        <v>300.42131831550154</v>
      </c>
      <c r="Y1390" s="18">
        <f t="shared" si="504"/>
        <v>2850.0152957456385</v>
      </c>
      <c r="Z1390" s="2">
        <f t="shared" si="505"/>
        <v>285.40025239972647</v>
      </c>
      <c r="AA1390" s="18">
        <f t="shared" si="506"/>
        <v>2707.5145309583563</v>
      </c>
      <c r="AB1390" s="2">
        <f t="shared" si="507"/>
        <v>-350.38511409563085</v>
      </c>
      <c r="AC1390" s="2">
        <f t="shared" si="508"/>
        <v>270.75145309583564</v>
      </c>
      <c r="AD1390" s="2">
        <f t="shared" si="509"/>
        <v>-1000</v>
      </c>
      <c r="AE1390" s="2">
        <f t="shared" si="510"/>
        <v>2707.5145309583563</v>
      </c>
      <c r="AF1390" s="5">
        <f t="shared" si="511"/>
        <v>-1</v>
      </c>
      <c r="AG1390" s="5">
        <f t="shared" si="512"/>
        <v>2.93</v>
      </c>
      <c r="AH1390" s="3">
        <f t="shared" si="513"/>
        <v>201712</v>
      </c>
      <c r="AI1390" s="21">
        <v>1.298</v>
      </c>
      <c r="AJ1390" s="21">
        <v>3.93</v>
      </c>
      <c r="AK1390" s="21">
        <v>1.27</v>
      </c>
      <c r="AL1390" s="21">
        <v>4.22</v>
      </c>
      <c r="AO1390">
        <f t="shared" si="514"/>
        <v>-400</v>
      </c>
      <c r="AP1390">
        <f>IF(E1390&lt;F1390,G1390,H1390)</f>
        <v>24</v>
      </c>
      <c r="AQ1390">
        <f>IF(E1390&lt;F1390,H1390,G1390)</f>
        <v>26</v>
      </c>
    </row>
    <row r="1391" spans="2:43" x14ac:dyDescent="0.25">
      <c r="B1391" s="24">
        <v>43100</v>
      </c>
      <c r="C1391" s="20" t="s">
        <v>35</v>
      </c>
      <c r="D1391" s="20" t="s">
        <v>44</v>
      </c>
      <c r="E1391" s="2">
        <v>-225.22522522522524</v>
      </c>
      <c r="F1391" s="2">
        <v>200.99999999999997</v>
      </c>
      <c r="G1391">
        <v>22</v>
      </c>
      <c r="H1391">
        <v>10</v>
      </c>
      <c r="I1391" s="9"/>
      <c r="J1391" s="2" t="str">
        <f t="shared" si="515"/>
        <v>Atlanta Falcons</v>
      </c>
      <c r="K1391" s="2" t="str">
        <f t="shared" si="516"/>
        <v>Carolina Panthers</v>
      </c>
      <c r="L1391" s="17">
        <f t="shared" si="517"/>
        <v>-225.22522522522524</v>
      </c>
      <c r="M1391" s="18">
        <f t="shared" si="518"/>
        <v>200.99999999999997</v>
      </c>
      <c r="N1391" s="4">
        <f t="shared" si="496"/>
        <v>1.5049999999999999</v>
      </c>
      <c r="O1391" s="4">
        <f t="shared" si="497"/>
        <v>2.78</v>
      </c>
      <c r="P1391" s="4"/>
      <c r="Q1391" s="4"/>
      <c r="R1391" s="1">
        <f t="shared" si="498"/>
        <v>0.66445182724252494</v>
      </c>
      <c r="S1391" s="1">
        <f t="shared" si="499"/>
        <v>0.35971223021582738</v>
      </c>
      <c r="T1391" s="1">
        <f t="shared" si="500"/>
        <v>2.3593932322053868E-2</v>
      </c>
      <c r="U1391" s="1">
        <f t="shared" si="501"/>
        <v>0.15236979851334878</v>
      </c>
      <c r="V1391" s="1">
        <f t="shared" si="502"/>
        <v>0.66336979851334876</v>
      </c>
      <c r="W1391" s="1"/>
      <c r="X1391" s="17">
        <f t="shared" si="503"/>
        <v>507.45481968135954</v>
      </c>
      <c r="Y1391" s="18">
        <f t="shared" si="504"/>
        <v>1765.1027710768672</v>
      </c>
      <c r="Z1391" s="2">
        <f t="shared" si="505"/>
        <v>482.08207869729154</v>
      </c>
      <c r="AA1391" s="18">
        <f t="shared" si="506"/>
        <v>1676.8476325230238</v>
      </c>
      <c r="AB1391" s="2">
        <f t="shared" si="507"/>
        <v>-207.43355627370644</v>
      </c>
      <c r="AC1391" s="2">
        <f t="shared" si="508"/>
        <v>167.68476325230239</v>
      </c>
      <c r="AD1391" s="2">
        <f t="shared" si="509"/>
        <v>482.08207869729154</v>
      </c>
      <c r="AE1391" s="2">
        <f t="shared" si="510"/>
        <v>-1000</v>
      </c>
      <c r="AF1391" s="5">
        <f t="shared" si="511"/>
        <v>0.50499999999999989</v>
      </c>
      <c r="AG1391" s="5">
        <f t="shared" si="512"/>
        <v>-1</v>
      </c>
      <c r="AH1391" s="3">
        <f t="shared" si="513"/>
        <v>201712</v>
      </c>
      <c r="AI1391" s="21">
        <v>1.5049999999999999</v>
      </c>
      <c r="AJ1391" s="21">
        <v>2.78</v>
      </c>
      <c r="AK1391" s="21">
        <v>1.444</v>
      </c>
      <c r="AL1391" s="21">
        <v>3.01</v>
      </c>
      <c r="AO1391">
        <f t="shared" si="514"/>
        <v>-300</v>
      </c>
      <c r="AP1391">
        <f>IF(E1391&lt;F1391,G1391,H1391)</f>
        <v>22</v>
      </c>
      <c r="AQ1391">
        <f>IF(E1391&lt;F1391,H1391,G1391)</f>
        <v>10</v>
      </c>
    </row>
    <row r="1392" spans="2:43" x14ac:dyDescent="0.25">
      <c r="B1392" s="24">
        <v>43100</v>
      </c>
      <c r="C1392" s="20" t="s">
        <v>28</v>
      </c>
      <c r="D1392" s="20" t="s">
        <v>21</v>
      </c>
      <c r="E1392" s="2">
        <v>-366.30036630036642</v>
      </c>
      <c r="F1392" s="2">
        <v>318</v>
      </c>
      <c r="G1392">
        <v>27</v>
      </c>
      <c r="H1392">
        <v>31</v>
      </c>
      <c r="I1392" s="9"/>
      <c r="J1392" s="2" t="str">
        <f t="shared" si="515"/>
        <v>Baltimore Ravens</v>
      </c>
      <c r="K1392" s="2" t="str">
        <f t="shared" si="516"/>
        <v>Cincinnati Bengals</v>
      </c>
      <c r="L1392" s="17">
        <f t="shared" si="517"/>
        <v>-366.30036630036642</v>
      </c>
      <c r="M1392" s="18">
        <f t="shared" si="518"/>
        <v>318</v>
      </c>
      <c r="N1392" s="4">
        <f t="shared" si="496"/>
        <v>1.2270000000000001</v>
      </c>
      <c r="O1392" s="4">
        <f t="shared" si="497"/>
        <v>4.7699999999999996</v>
      </c>
      <c r="P1392" s="4"/>
      <c r="Q1392" s="4"/>
      <c r="R1392" s="1">
        <f t="shared" si="498"/>
        <v>0.81499592502037488</v>
      </c>
      <c r="S1392" s="1">
        <f t="shared" si="499"/>
        <v>0.20964360587002098</v>
      </c>
      <c r="T1392" s="1">
        <f t="shared" si="500"/>
        <v>2.4047023511755916E-2</v>
      </c>
      <c r="U1392" s="1">
        <f t="shared" si="501"/>
        <v>0.30267615957517696</v>
      </c>
      <c r="V1392" s="1">
        <f t="shared" si="502"/>
        <v>0.81367615957517692</v>
      </c>
      <c r="W1392" s="1"/>
      <c r="X1392" s="17">
        <f t="shared" si="503"/>
        <v>228.99016793376779</v>
      </c>
      <c r="Y1392" s="18">
        <f t="shared" si="504"/>
        <v>3604.7660027046372</v>
      </c>
      <c r="Z1392" s="2">
        <f t="shared" si="505"/>
        <v>217.54065953707939</v>
      </c>
      <c r="AA1392" s="18">
        <f t="shared" si="506"/>
        <v>3424.5277025694054</v>
      </c>
      <c r="AB1392" s="2">
        <f t="shared" si="507"/>
        <v>-459.68418139761678</v>
      </c>
      <c r="AC1392" s="2">
        <f t="shared" si="508"/>
        <v>342.45277025694054</v>
      </c>
      <c r="AD1392" s="2">
        <f t="shared" si="509"/>
        <v>-1000</v>
      </c>
      <c r="AE1392" s="2">
        <f t="shared" si="510"/>
        <v>3424.5277025694054</v>
      </c>
      <c r="AF1392" s="5">
        <f t="shared" si="511"/>
        <v>-1</v>
      </c>
      <c r="AG1392" s="5">
        <f t="shared" si="512"/>
        <v>3.7699999999999996</v>
      </c>
      <c r="AH1392" s="3">
        <f t="shared" si="513"/>
        <v>201712</v>
      </c>
      <c r="AI1392" s="21">
        <v>1.2270000000000001</v>
      </c>
      <c r="AJ1392" s="21">
        <v>4.7699999999999996</v>
      </c>
      <c r="AK1392" s="21">
        <v>1.2729999999999999</v>
      </c>
      <c r="AL1392" s="21">
        <v>4.18</v>
      </c>
      <c r="AO1392">
        <f t="shared" si="514"/>
        <v>-400</v>
      </c>
      <c r="AP1392">
        <f>IF(E1392&lt;F1392,G1392,H1392)</f>
        <v>27</v>
      </c>
      <c r="AQ1392">
        <f>IF(E1392&lt;F1392,H1392,G1392)</f>
        <v>31</v>
      </c>
    </row>
    <row r="1393" spans="2:43" x14ac:dyDescent="0.25">
      <c r="B1393" s="24">
        <v>43100</v>
      </c>
      <c r="C1393" s="20" t="s">
        <v>34</v>
      </c>
      <c r="D1393" s="20" t="s">
        <v>33</v>
      </c>
      <c r="E1393" s="2">
        <v>-315.45741324921141</v>
      </c>
      <c r="F1393" s="2">
        <v>277</v>
      </c>
      <c r="G1393">
        <v>35</v>
      </c>
      <c r="H1393">
        <v>11</v>
      </c>
      <c r="I1393" s="9"/>
      <c r="J1393" s="2" t="str">
        <f t="shared" si="515"/>
        <v>Detroit Lions</v>
      </c>
      <c r="K1393" s="2" t="str">
        <f t="shared" si="516"/>
        <v>Green Bay Packers</v>
      </c>
      <c r="L1393" s="17">
        <f t="shared" si="517"/>
        <v>-315.45741324921141</v>
      </c>
      <c r="M1393" s="18">
        <f t="shared" si="518"/>
        <v>277</v>
      </c>
      <c r="N1393" s="4">
        <f t="shared" si="496"/>
        <v>1.3069999999999999</v>
      </c>
      <c r="O1393" s="4">
        <f t="shared" si="497"/>
        <v>3.85</v>
      </c>
      <c r="P1393" s="4"/>
      <c r="Q1393" s="4"/>
      <c r="R1393" s="1">
        <f t="shared" si="498"/>
        <v>0.76511094108645761</v>
      </c>
      <c r="S1393" s="1">
        <f t="shared" si="499"/>
        <v>0.25974025974025972</v>
      </c>
      <c r="T1393" s="1">
        <f t="shared" si="500"/>
        <v>2.424859414388203E-2</v>
      </c>
      <c r="U1393" s="1">
        <f t="shared" si="501"/>
        <v>0.25268534067309895</v>
      </c>
      <c r="V1393" s="1">
        <f t="shared" si="502"/>
        <v>0.76368534067309901</v>
      </c>
      <c r="W1393" s="1"/>
      <c r="X1393" s="17">
        <f t="shared" si="503"/>
        <v>309.4398265110305</v>
      </c>
      <c r="Y1393" s="18">
        <f t="shared" si="504"/>
        <v>2776.3533728520742</v>
      </c>
      <c r="Z1393" s="2">
        <f t="shared" si="505"/>
        <v>293.96783518547898</v>
      </c>
      <c r="AA1393" s="18">
        <f t="shared" si="506"/>
        <v>2637.5357042094706</v>
      </c>
      <c r="AB1393" s="2">
        <f t="shared" si="507"/>
        <v>-340.17327078285626</v>
      </c>
      <c r="AC1393" s="2">
        <f t="shared" si="508"/>
        <v>263.75357042094709</v>
      </c>
      <c r="AD1393" s="2">
        <f t="shared" si="509"/>
        <v>293.96783518547898</v>
      </c>
      <c r="AE1393" s="2">
        <f t="shared" si="510"/>
        <v>-1000</v>
      </c>
      <c r="AF1393" s="5">
        <f t="shared" si="511"/>
        <v>0.30699999999999994</v>
      </c>
      <c r="AG1393" s="5">
        <f t="shared" si="512"/>
        <v>-1</v>
      </c>
      <c r="AH1393" s="3">
        <f t="shared" si="513"/>
        <v>201712</v>
      </c>
      <c r="AI1393" s="21">
        <v>1.3069999999999999</v>
      </c>
      <c r="AJ1393" s="21">
        <v>3.85</v>
      </c>
      <c r="AK1393" s="21">
        <v>1.3169999999999999</v>
      </c>
      <c r="AL1393" s="21">
        <v>3.77</v>
      </c>
      <c r="AO1393">
        <f t="shared" si="514"/>
        <v>-400</v>
      </c>
      <c r="AP1393">
        <f>IF(E1393&lt;F1393,G1393,H1393)</f>
        <v>35</v>
      </c>
      <c r="AQ1393">
        <f>IF(E1393&lt;F1393,H1393,G1393)</f>
        <v>11</v>
      </c>
    </row>
    <row r="1394" spans="2:43" x14ac:dyDescent="0.25">
      <c r="B1394" s="24">
        <v>43100</v>
      </c>
      <c r="C1394" s="20" t="s">
        <v>39</v>
      </c>
      <c r="D1394" s="20" t="s">
        <v>40</v>
      </c>
      <c r="E1394" s="2">
        <v>-230.41474654377885</v>
      </c>
      <c r="F1394" s="2">
        <v>200.99999999999997</v>
      </c>
      <c r="G1394">
        <v>22</v>
      </c>
      <c r="H1394">
        <v>13</v>
      </c>
      <c r="I1394" s="9"/>
      <c r="J1394" s="2" t="str">
        <f t="shared" si="515"/>
        <v>Indianapolis Colts</v>
      </c>
      <c r="K1394" s="2" t="str">
        <f t="shared" si="516"/>
        <v>Houston Texans</v>
      </c>
      <c r="L1394" s="17">
        <f t="shared" si="517"/>
        <v>-230.41474654377885</v>
      </c>
      <c r="M1394" s="18">
        <f t="shared" si="518"/>
        <v>200.99999999999997</v>
      </c>
      <c r="N1394" s="4">
        <f t="shared" si="496"/>
        <v>1.4950000000000001</v>
      </c>
      <c r="O1394" s="4">
        <f t="shared" si="497"/>
        <v>2.81</v>
      </c>
      <c r="P1394" s="4"/>
      <c r="Q1394" s="4"/>
      <c r="R1394" s="1">
        <f t="shared" si="498"/>
        <v>0.66889632107023411</v>
      </c>
      <c r="S1394" s="1">
        <f t="shared" si="499"/>
        <v>0.35587188612099646</v>
      </c>
      <c r="T1394" s="1">
        <f t="shared" si="500"/>
        <v>2.4169570267131069E-2</v>
      </c>
      <c r="U1394" s="1">
        <f t="shared" si="501"/>
        <v>0.15651221747461883</v>
      </c>
      <c r="V1394" s="1">
        <f t="shared" si="502"/>
        <v>0.66751221747461886</v>
      </c>
      <c r="W1394" s="1"/>
      <c r="X1394" s="17">
        <f t="shared" si="503"/>
        <v>498.09992060261197</v>
      </c>
      <c r="Y1394" s="18">
        <f t="shared" si="504"/>
        <v>1796.2818011286422</v>
      </c>
      <c r="Z1394" s="2">
        <f t="shared" si="505"/>
        <v>473.19492457248134</v>
      </c>
      <c r="AA1394" s="18">
        <f t="shared" si="506"/>
        <v>1706.46771107221</v>
      </c>
      <c r="AB1394" s="2">
        <f t="shared" si="507"/>
        <v>-211.32940107155051</v>
      </c>
      <c r="AC1394" s="2">
        <f t="shared" si="508"/>
        <v>170.64677110722101</v>
      </c>
      <c r="AD1394" s="2">
        <f t="shared" si="509"/>
        <v>473.19492457248134</v>
      </c>
      <c r="AE1394" s="2">
        <f t="shared" si="510"/>
        <v>-1000</v>
      </c>
      <c r="AF1394" s="5">
        <f t="shared" si="511"/>
        <v>0.49500000000000011</v>
      </c>
      <c r="AG1394" s="5">
        <f t="shared" si="512"/>
        <v>-1</v>
      </c>
      <c r="AH1394" s="3">
        <f t="shared" si="513"/>
        <v>201712</v>
      </c>
      <c r="AI1394" s="21">
        <v>1.4950000000000001</v>
      </c>
      <c r="AJ1394" s="21">
        <v>2.81</v>
      </c>
      <c r="AK1394" s="21">
        <v>1.4339999999999999</v>
      </c>
      <c r="AL1394" s="21">
        <v>3.01</v>
      </c>
      <c r="AO1394">
        <f t="shared" si="514"/>
        <v>-300</v>
      </c>
      <c r="AP1394">
        <f>IF(E1394&lt;F1394,G1394,H1394)</f>
        <v>22</v>
      </c>
      <c r="AQ1394">
        <f>IF(E1394&lt;F1394,H1394,G1394)</f>
        <v>13</v>
      </c>
    </row>
    <row r="1395" spans="2:43" x14ac:dyDescent="0.25">
      <c r="B1395" s="24">
        <v>43100</v>
      </c>
      <c r="C1395" s="20" t="s">
        <v>30</v>
      </c>
      <c r="D1395" s="20" t="s">
        <v>24</v>
      </c>
      <c r="E1395" s="2">
        <v>120.00000000000001</v>
      </c>
      <c r="F1395" s="2">
        <v>-133.15579227696406</v>
      </c>
      <c r="G1395">
        <v>16</v>
      </c>
      <c r="H1395">
        <v>22</v>
      </c>
      <c r="I1395" s="9"/>
      <c r="J1395" s="2" t="str">
        <f t="shared" si="515"/>
        <v>Buffalo Bills</v>
      </c>
      <c r="K1395" s="2" t="str">
        <f t="shared" si="516"/>
        <v>Miami Dolphins</v>
      </c>
      <c r="L1395" s="17">
        <f t="shared" si="517"/>
        <v>-133.15579227696406</v>
      </c>
      <c r="M1395" s="18">
        <f t="shared" si="518"/>
        <v>120.00000000000001</v>
      </c>
      <c r="N1395" s="4">
        <f t="shared" si="496"/>
        <v>1.675</v>
      </c>
      <c r="O1395" s="4">
        <f t="shared" si="497"/>
        <v>2.34</v>
      </c>
      <c r="P1395" s="4"/>
      <c r="Q1395" s="4"/>
      <c r="R1395" s="1">
        <f t="shared" si="498"/>
        <v>0.59701492537313428</v>
      </c>
      <c r="S1395" s="1">
        <f t="shared" si="499"/>
        <v>0.42735042735042739</v>
      </c>
      <c r="T1395" s="1">
        <f t="shared" si="500"/>
        <v>2.3785803237858061E-2</v>
      </c>
      <c r="U1395" s="1">
        <f t="shared" si="501"/>
        <v>8.4832249011353444E-2</v>
      </c>
      <c r="V1395" s="1">
        <f t="shared" si="502"/>
        <v>0.59583224901135345</v>
      </c>
      <c r="W1395" s="1"/>
      <c r="X1395" s="17">
        <f t="shared" si="503"/>
        <v>678.3247326059809</v>
      </c>
      <c r="Y1395" s="18">
        <f t="shared" si="504"/>
        <v>1337.5049178081033</v>
      </c>
      <c r="Z1395" s="2">
        <f t="shared" si="505"/>
        <v>644.40849597568183</v>
      </c>
      <c r="AA1395" s="18">
        <f t="shared" si="506"/>
        <v>1270.629671917698</v>
      </c>
      <c r="AB1395" s="2">
        <f t="shared" si="507"/>
        <v>-155.18107012011481</v>
      </c>
      <c r="AC1395" s="2">
        <f t="shared" si="508"/>
        <v>127.0629671917698</v>
      </c>
      <c r="AD1395" s="2">
        <f t="shared" si="509"/>
        <v>644.40849597568183</v>
      </c>
      <c r="AE1395" s="2">
        <f t="shared" si="510"/>
        <v>-1000</v>
      </c>
      <c r="AF1395" s="5">
        <f t="shared" si="511"/>
        <v>0.67500000000000004</v>
      </c>
      <c r="AG1395" s="5">
        <f t="shared" si="512"/>
        <v>-1</v>
      </c>
      <c r="AH1395" s="3">
        <f t="shared" si="513"/>
        <v>201712</v>
      </c>
      <c r="AI1395" s="21">
        <v>2.34</v>
      </c>
      <c r="AJ1395" s="21">
        <v>1.675</v>
      </c>
      <c r="AK1395" s="21">
        <v>2.2000000000000002</v>
      </c>
      <c r="AL1395" s="21">
        <v>1.7509999999999999</v>
      </c>
      <c r="AO1395">
        <f t="shared" si="514"/>
        <v>-140</v>
      </c>
      <c r="AP1395">
        <f>IF(E1395&lt;F1395,G1395,H1395)</f>
        <v>22</v>
      </c>
      <c r="AQ1395">
        <f>IF(E1395&lt;F1395,H1395,G1395)</f>
        <v>16</v>
      </c>
    </row>
    <row r="1396" spans="2:43" x14ac:dyDescent="0.25">
      <c r="B1396" s="24">
        <v>43100</v>
      </c>
      <c r="C1396" s="20" t="s">
        <v>29</v>
      </c>
      <c r="D1396" s="20" t="s">
        <v>37</v>
      </c>
      <c r="E1396" s="2">
        <v>-800</v>
      </c>
      <c r="F1396" s="2">
        <v>613</v>
      </c>
      <c r="G1396">
        <v>23</v>
      </c>
      <c r="H1396">
        <v>10</v>
      </c>
      <c r="I1396" s="9"/>
      <c r="J1396" s="2" t="str">
        <f t="shared" si="515"/>
        <v>Minnesota Vikings</v>
      </c>
      <c r="K1396" s="2" t="str">
        <f t="shared" si="516"/>
        <v>Chicago Bears</v>
      </c>
      <c r="L1396" s="17">
        <f t="shared" si="517"/>
        <v>-800</v>
      </c>
      <c r="M1396" s="18">
        <f t="shared" si="518"/>
        <v>613</v>
      </c>
      <c r="N1396" s="4">
        <f t="shared" si="496"/>
        <v>1.1479999999999999</v>
      </c>
      <c r="O1396" s="4">
        <f t="shared" si="497"/>
        <v>6.52</v>
      </c>
      <c r="P1396" s="4"/>
      <c r="Q1396" s="4"/>
      <c r="R1396" s="1">
        <f t="shared" si="498"/>
        <v>0.87108013937282236</v>
      </c>
      <c r="S1396" s="1">
        <f t="shared" si="499"/>
        <v>0.15337423312883436</v>
      </c>
      <c r="T1396" s="1">
        <f t="shared" si="500"/>
        <v>2.3870631194574887E-2</v>
      </c>
      <c r="U1396" s="1">
        <f t="shared" si="501"/>
        <v>0.358852953121994</v>
      </c>
      <c r="V1396" s="1">
        <f t="shared" si="502"/>
        <v>0.86985295312199407</v>
      </c>
      <c r="W1396" s="1"/>
      <c r="X1396" s="17">
        <f t="shared" si="503"/>
        <v>149.61959537056745</v>
      </c>
      <c r="Y1396" s="18">
        <f t="shared" si="504"/>
        <v>5093.2287487338554</v>
      </c>
      <c r="Z1396" s="2">
        <f t="shared" si="505"/>
        <v>142.13861560203907</v>
      </c>
      <c r="AA1396" s="18">
        <f t="shared" si="506"/>
        <v>4838.5673112971626</v>
      </c>
      <c r="AB1396" s="2">
        <f t="shared" si="507"/>
        <v>-703.53858152087867</v>
      </c>
      <c r="AC1396" s="2">
        <f t="shared" si="508"/>
        <v>483.85673112971625</v>
      </c>
      <c r="AD1396" s="2">
        <f t="shared" si="509"/>
        <v>142.13861560203907</v>
      </c>
      <c r="AE1396" s="2">
        <f t="shared" si="510"/>
        <v>-1000</v>
      </c>
      <c r="AF1396" s="5">
        <f t="shared" si="511"/>
        <v>0.14799999999999991</v>
      </c>
      <c r="AG1396" s="5">
        <f t="shared" si="512"/>
        <v>-1</v>
      </c>
      <c r="AH1396" s="3">
        <f t="shared" si="513"/>
        <v>201712</v>
      </c>
      <c r="AI1396" s="21">
        <v>1.1479999999999999</v>
      </c>
      <c r="AJ1396" s="21">
        <v>6.52</v>
      </c>
      <c r="AK1396" s="21">
        <v>1.125</v>
      </c>
      <c r="AL1396" s="21">
        <v>7.13</v>
      </c>
      <c r="AO1396">
        <f t="shared" si="514"/>
        <v>-800</v>
      </c>
      <c r="AP1396">
        <f>IF(E1396&lt;F1396,G1396,H1396)</f>
        <v>23</v>
      </c>
      <c r="AQ1396">
        <f>IF(E1396&lt;F1396,H1396,G1396)</f>
        <v>10</v>
      </c>
    </row>
    <row r="1397" spans="2:43" x14ac:dyDescent="0.25">
      <c r="B1397" s="24">
        <v>43100</v>
      </c>
      <c r="C1397" s="20" t="s">
        <v>36</v>
      </c>
      <c r="D1397" s="20" t="s">
        <v>42</v>
      </c>
      <c r="E1397" s="2">
        <v>-1408.4507042253531</v>
      </c>
      <c r="F1397" s="2">
        <v>851</v>
      </c>
      <c r="G1397">
        <v>26</v>
      </c>
      <c r="H1397">
        <v>6</v>
      </c>
      <c r="I1397" s="9"/>
      <c r="J1397" s="2" t="str">
        <f t="shared" si="515"/>
        <v>New England Patriots</v>
      </c>
      <c r="K1397" s="2" t="str">
        <f t="shared" si="516"/>
        <v>New York Jets</v>
      </c>
      <c r="L1397" s="17">
        <f t="shared" si="517"/>
        <v>-1408.4507042253531</v>
      </c>
      <c r="M1397" s="18">
        <f t="shared" si="518"/>
        <v>851</v>
      </c>
      <c r="N1397" s="4">
        <f t="shared" si="496"/>
        <v>1.0760000000000001</v>
      </c>
      <c r="O1397" s="4">
        <f t="shared" si="497"/>
        <v>9.5</v>
      </c>
      <c r="P1397" s="4"/>
      <c r="Q1397" s="4"/>
      <c r="R1397" s="1">
        <f t="shared" si="498"/>
        <v>0.92936802973977695</v>
      </c>
      <c r="S1397" s="1">
        <f t="shared" si="499"/>
        <v>0.10526315789473684</v>
      </c>
      <c r="T1397" s="1">
        <f t="shared" si="500"/>
        <v>3.3472012102874316E-2</v>
      </c>
      <c r="U1397" s="1">
        <f t="shared" si="501"/>
        <v>0.41205243592252006</v>
      </c>
      <c r="V1397" s="1">
        <f t="shared" si="502"/>
        <v>0.92305243592252006</v>
      </c>
      <c r="W1397" s="1"/>
      <c r="X1397" s="17">
        <f t="shared" si="503"/>
        <v>83.362072492205513</v>
      </c>
      <c r="Y1397" s="18">
        <f t="shared" si="504"/>
        <v>7745.4631842145</v>
      </c>
      <c r="Z1397" s="2">
        <f t="shared" si="505"/>
        <v>79.193968867595231</v>
      </c>
      <c r="AA1397" s="18">
        <f t="shared" si="506"/>
        <v>7358.1900250037743</v>
      </c>
      <c r="AB1397" s="2">
        <f t="shared" si="507"/>
        <v>-1262.722419774042</v>
      </c>
      <c r="AC1397" s="2">
        <f t="shared" si="508"/>
        <v>735.81900250037745</v>
      </c>
      <c r="AD1397" s="2">
        <f t="shared" si="509"/>
        <v>79.193968867595231</v>
      </c>
      <c r="AE1397" s="2">
        <f t="shared" si="510"/>
        <v>-1000</v>
      </c>
      <c r="AF1397" s="5">
        <f t="shared" si="511"/>
        <v>7.6000000000000068E-2</v>
      </c>
      <c r="AG1397" s="5">
        <f t="shared" si="512"/>
        <v>-1</v>
      </c>
      <c r="AH1397" s="3">
        <f t="shared" si="513"/>
        <v>201712</v>
      </c>
      <c r="AI1397" s="21">
        <v>1.0760000000000001</v>
      </c>
      <c r="AJ1397" s="21">
        <v>9.5</v>
      </c>
      <c r="AK1397" s="21">
        <v>1.071</v>
      </c>
      <c r="AL1397" s="21">
        <v>9.51</v>
      </c>
      <c r="AO1397">
        <f t="shared" si="514"/>
        <v>-1500</v>
      </c>
      <c r="AP1397">
        <f>IF(E1397&lt;F1397,G1397,H1397)</f>
        <v>26</v>
      </c>
      <c r="AQ1397">
        <f>IF(E1397&lt;F1397,H1397,G1397)</f>
        <v>6</v>
      </c>
    </row>
    <row r="1398" spans="2:43" x14ac:dyDescent="0.25">
      <c r="B1398" s="24">
        <v>43100</v>
      </c>
      <c r="C1398" s="20" t="s">
        <v>25</v>
      </c>
      <c r="D1398" s="20" t="s">
        <v>53</v>
      </c>
      <c r="E1398" s="2">
        <v>191</v>
      </c>
      <c r="F1398" s="2">
        <v>-218.34061135371181</v>
      </c>
      <c r="G1398">
        <v>18</v>
      </c>
      <c r="H1398">
        <v>10</v>
      </c>
      <c r="I1398" s="9"/>
      <c r="J1398" s="2" t="str">
        <f t="shared" si="515"/>
        <v>Washington Redskins</v>
      </c>
      <c r="K1398" s="2" t="str">
        <f t="shared" si="516"/>
        <v>New York Giants</v>
      </c>
      <c r="L1398" s="17">
        <f t="shared" si="517"/>
        <v>-218.34061135371181</v>
      </c>
      <c r="M1398" s="18">
        <f t="shared" si="518"/>
        <v>191</v>
      </c>
      <c r="N1398" s="4">
        <f t="shared" si="496"/>
        <v>1.571</v>
      </c>
      <c r="O1398" s="4">
        <f t="shared" si="497"/>
        <v>2.58</v>
      </c>
      <c r="P1398" s="4"/>
      <c r="Q1398" s="4"/>
      <c r="R1398" s="1">
        <f t="shared" si="498"/>
        <v>0.63653723742838964</v>
      </c>
      <c r="S1398" s="1">
        <f t="shared" si="499"/>
        <v>0.38759689922480617</v>
      </c>
      <c r="T1398" s="1">
        <f t="shared" si="500"/>
        <v>2.3565405926282756E-2</v>
      </c>
      <c r="U1398" s="1">
        <f t="shared" si="501"/>
        <v>0.12447016910179173</v>
      </c>
      <c r="V1398" s="1">
        <f t="shared" si="502"/>
        <v>0.63547016910179177</v>
      </c>
      <c r="W1398" s="1"/>
      <c r="X1398" s="17">
        <f t="shared" si="503"/>
        <v>573.63799061324096</v>
      </c>
      <c r="Y1398" s="18">
        <f t="shared" si="504"/>
        <v>1571.4542352284639</v>
      </c>
      <c r="Z1398" s="2">
        <f t="shared" si="505"/>
        <v>544.95609108257884</v>
      </c>
      <c r="AA1398" s="18">
        <f t="shared" si="506"/>
        <v>1492.8815234670406</v>
      </c>
      <c r="AB1398" s="2">
        <f t="shared" si="507"/>
        <v>-183.5010226261453</v>
      </c>
      <c r="AC1398" s="2">
        <f t="shared" si="508"/>
        <v>149.28815234670407</v>
      </c>
      <c r="AD1398" s="2">
        <f t="shared" si="509"/>
        <v>-1000</v>
      </c>
      <c r="AE1398" s="2">
        <f t="shared" si="510"/>
        <v>1492.8815234670406</v>
      </c>
      <c r="AF1398" s="5">
        <f t="shared" si="511"/>
        <v>-1</v>
      </c>
      <c r="AG1398" s="5">
        <f t="shared" si="512"/>
        <v>1.58</v>
      </c>
      <c r="AH1398" s="3">
        <f t="shared" si="513"/>
        <v>201712</v>
      </c>
      <c r="AI1398" s="21">
        <v>2.58</v>
      </c>
      <c r="AJ1398" s="21">
        <v>1.571</v>
      </c>
      <c r="AK1398" s="21">
        <v>2.91</v>
      </c>
      <c r="AL1398" s="21">
        <v>1.458</v>
      </c>
      <c r="AO1398">
        <f t="shared" si="514"/>
        <v>-300</v>
      </c>
      <c r="AP1398">
        <f>IF(E1398&lt;F1398,G1398,H1398)</f>
        <v>10</v>
      </c>
      <c r="AQ1398">
        <f>IF(E1398&lt;F1398,H1398,G1398)</f>
        <v>18</v>
      </c>
    </row>
    <row r="1399" spans="2:43" x14ac:dyDescent="0.25">
      <c r="B1399" s="24">
        <v>43100</v>
      </c>
      <c r="C1399" s="20" t="s">
        <v>19</v>
      </c>
      <c r="D1399" s="20" t="s">
        <v>23</v>
      </c>
      <c r="E1399" s="2">
        <v>171</v>
      </c>
      <c r="F1399" s="2">
        <v>-194.17475728155344</v>
      </c>
      <c r="G1399">
        <v>0</v>
      </c>
      <c r="H1399">
        <v>6</v>
      </c>
      <c r="I1399" s="9"/>
      <c r="J1399" s="2" t="str">
        <f t="shared" si="515"/>
        <v>Dallas Cowboys</v>
      </c>
      <c r="K1399" s="2" t="str">
        <f t="shared" si="516"/>
        <v>Philadelphia Eagles</v>
      </c>
      <c r="L1399" s="17">
        <f t="shared" si="517"/>
        <v>-194.17475728155344</v>
      </c>
      <c r="M1399" s="18">
        <f t="shared" si="518"/>
        <v>171</v>
      </c>
      <c r="N1399" s="4">
        <f t="shared" si="496"/>
        <v>1.645</v>
      </c>
      <c r="O1399" s="4">
        <f t="shared" si="497"/>
        <v>2.4</v>
      </c>
      <c r="P1399" s="4"/>
      <c r="Q1399" s="4"/>
      <c r="R1399" s="1">
        <f t="shared" si="498"/>
        <v>0.60790273556231</v>
      </c>
      <c r="S1399" s="1">
        <f t="shared" si="499"/>
        <v>0.41666666666666669</v>
      </c>
      <c r="T1399" s="1">
        <f t="shared" si="500"/>
        <v>2.3980222496909787E-2</v>
      </c>
      <c r="U1399" s="1">
        <f t="shared" si="501"/>
        <v>9.5618034447821659E-2</v>
      </c>
      <c r="V1399" s="1">
        <f t="shared" si="502"/>
        <v>0.6066180344478217</v>
      </c>
      <c r="W1399" s="1"/>
      <c r="X1399" s="17">
        <f t="shared" si="503"/>
        <v>648.48379575502895</v>
      </c>
      <c r="Y1399" s="18">
        <f t="shared" si="504"/>
        <v>1396.9947605426773</v>
      </c>
      <c r="Z1399" s="2">
        <f t="shared" si="505"/>
        <v>616.05960596727743</v>
      </c>
      <c r="AA1399" s="18">
        <f t="shared" si="506"/>
        <v>1327.1450225155434</v>
      </c>
      <c r="AB1399" s="2">
        <f t="shared" si="507"/>
        <v>-162.32195558900446</v>
      </c>
      <c r="AC1399" s="2">
        <f t="shared" si="508"/>
        <v>132.71450225155434</v>
      </c>
      <c r="AD1399" s="2">
        <f t="shared" si="509"/>
        <v>616.05960596727743</v>
      </c>
      <c r="AE1399" s="2">
        <f t="shared" si="510"/>
        <v>-1000</v>
      </c>
      <c r="AF1399" s="5">
        <f t="shared" si="511"/>
        <v>0.64500000000000002</v>
      </c>
      <c r="AG1399" s="5">
        <f t="shared" si="512"/>
        <v>-1</v>
      </c>
      <c r="AH1399" s="3">
        <f t="shared" si="513"/>
        <v>201712</v>
      </c>
      <c r="AI1399" s="21">
        <v>2.4</v>
      </c>
      <c r="AJ1399" s="21">
        <v>1.645</v>
      </c>
      <c r="AK1399" s="21">
        <v>2.71</v>
      </c>
      <c r="AL1399" s="21">
        <v>1.5149999999999999</v>
      </c>
      <c r="AO1399">
        <f t="shared" si="514"/>
        <v>-200</v>
      </c>
      <c r="AP1399">
        <f>IF(E1399&lt;F1399,G1399,H1399)</f>
        <v>6</v>
      </c>
      <c r="AQ1399">
        <f>IF(E1399&lt;F1399,H1399,G1399)</f>
        <v>0</v>
      </c>
    </row>
    <row r="1400" spans="2:43" x14ac:dyDescent="0.25">
      <c r="B1400" s="24">
        <v>43100</v>
      </c>
      <c r="C1400" s="20" t="s">
        <v>45</v>
      </c>
      <c r="D1400" s="20" t="s">
        <v>46</v>
      </c>
      <c r="E1400" s="2">
        <v>-212.31422505307853</v>
      </c>
      <c r="F1400" s="2">
        <v>186</v>
      </c>
      <c r="G1400">
        <v>28</v>
      </c>
      <c r="H1400">
        <v>24</v>
      </c>
      <c r="I1400" s="9"/>
      <c r="J1400" s="2" t="str">
        <f t="shared" si="515"/>
        <v>Pittsburgh Steelers</v>
      </c>
      <c r="K1400" s="2" t="str">
        <f t="shared" si="516"/>
        <v>Cleveland Browns</v>
      </c>
      <c r="L1400" s="17">
        <f t="shared" si="517"/>
        <v>-212.31422505307853</v>
      </c>
      <c r="M1400" s="18">
        <f t="shared" si="518"/>
        <v>186</v>
      </c>
      <c r="N1400" s="4">
        <f t="shared" si="496"/>
        <v>1.111</v>
      </c>
      <c r="O1400" s="4">
        <f t="shared" si="497"/>
        <v>7.47</v>
      </c>
      <c r="P1400" s="4"/>
      <c r="Q1400" s="4"/>
      <c r="R1400" s="1">
        <f t="shared" si="498"/>
        <v>0.90009000900090008</v>
      </c>
      <c r="S1400" s="1">
        <f t="shared" si="499"/>
        <v>0.13386880856760375</v>
      </c>
      <c r="T1400" s="1">
        <f t="shared" si="500"/>
        <v>3.2843491434564664E-2</v>
      </c>
      <c r="U1400" s="1">
        <f t="shared" si="501"/>
        <v>0.38311060021664817</v>
      </c>
      <c r="V1400" s="1">
        <f t="shared" si="502"/>
        <v>0.89411060021664812</v>
      </c>
      <c r="W1400" s="1"/>
      <c r="X1400" s="17">
        <f t="shared" si="503"/>
        <v>118.42986735387572</v>
      </c>
      <c r="Y1400" s="18">
        <f t="shared" si="504"/>
        <v>6073.8325989073574</v>
      </c>
      <c r="Z1400" s="2">
        <f t="shared" si="505"/>
        <v>112.50837398618194</v>
      </c>
      <c r="AA1400" s="18">
        <f t="shared" si="506"/>
        <v>5770.1409689619895</v>
      </c>
      <c r="AB1400" s="2">
        <f t="shared" si="507"/>
        <v>-888.82272898443819</v>
      </c>
      <c r="AC1400" s="2">
        <f t="shared" si="508"/>
        <v>577.01409689619891</v>
      </c>
      <c r="AD1400" s="2">
        <f t="shared" si="509"/>
        <v>112.50837398618194</v>
      </c>
      <c r="AE1400" s="2">
        <f t="shared" si="510"/>
        <v>-1000</v>
      </c>
      <c r="AF1400" s="5">
        <f t="shared" si="511"/>
        <v>0.11099999999999999</v>
      </c>
      <c r="AG1400" s="5">
        <f t="shared" si="512"/>
        <v>-1</v>
      </c>
      <c r="AH1400" s="3">
        <f t="shared" si="513"/>
        <v>201712</v>
      </c>
      <c r="AI1400" s="21">
        <v>1.111</v>
      </c>
      <c r="AJ1400" s="21">
        <v>7.47</v>
      </c>
      <c r="AK1400" s="21">
        <v>1.4710000000000001</v>
      </c>
      <c r="AL1400" s="21">
        <v>2.86</v>
      </c>
      <c r="AO1400">
        <f t="shared" si="514"/>
        <v>-300</v>
      </c>
      <c r="AP1400">
        <f>IF(E1400&lt;F1400,G1400,H1400)</f>
        <v>28</v>
      </c>
      <c r="AQ1400">
        <f>IF(E1400&lt;F1400,H1400,G1400)</f>
        <v>24</v>
      </c>
    </row>
    <row r="1401" spans="2:43" x14ac:dyDescent="0.25">
      <c r="B1401" s="24">
        <v>43100</v>
      </c>
      <c r="C1401" s="20" t="s">
        <v>27</v>
      </c>
      <c r="D1401" s="20" t="s">
        <v>43</v>
      </c>
      <c r="E1401" s="2">
        <v>231</v>
      </c>
      <c r="F1401" s="2">
        <v>-260.41666666666674</v>
      </c>
      <c r="G1401">
        <v>31</v>
      </c>
      <c r="H1401">
        <v>24</v>
      </c>
      <c r="I1401" s="9"/>
      <c r="J1401" s="2" t="str">
        <f t="shared" si="515"/>
        <v>New Orleans Saints</v>
      </c>
      <c r="K1401" s="2" t="str">
        <f t="shared" si="516"/>
        <v>Tampa Bay Buccaneers</v>
      </c>
      <c r="L1401" s="17">
        <f t="shared" si="517"/>
        <v>-260.41666666666674</v>
      </c>
      <c r="M1401" s="18">
        <f t="shared" si="518"/>
        <v>231</v>
      </c>
      <c r="N1401" s="4">
        <f t="shared" si="496"/>
        <v>1.3220000000000001</v>
      </c>
      <c r="O1401" s="4">
        <f t="shared" si="497"/>
        <v>3.73</v>
      </c>
      <c r="P1401" s="4"/>
      <c r="Q1401" s="4"/>
      <c r="R1401" s="1">
        <f t="shared" si="498"/>
        <v>0.75642965204236001</v>
      </c>
      <c r="S1401" s="1">
        <f t="shared" si="499"/>
        <v>0.26809651474530832</v>
      </c>
      <c r="T1401" s="1">
        <f t="shared" si="500"/>
        <v>2.3939034045922236E-2</v>
      </c>
      <c r="U1401" s="1">
        <f t="shared" si="501"/>
        <v>0.24416656864852584</v>
      </c>
      <c r="V1401" s="1">
        <f t="shared" si="502"/>
        <v>0.75516656864852583</v>
      </c>
      <c r="W1401" s="1"/>
      <c r="X1401" s="17">
        <f t="shared" si="503"/>
        <v>324.21116282946303</v>
      </c>
      <c r="Y1401" s="18">
        <f t="shared" si="504"/>
        <v>2663.4771552855118</v>
      </c>
      <c r="Z1401" s="2">
        <f t="shared" si="505"/>
        <v>308.00060468798989</v>
      </c>
      <c r="AA1401" s="18">
        <f t="shared" si="506"/>
        <v>2530.3032975212359</v>
      </c>
      <c r="AB1401" s="2">
        <f t="shared" si="507"/>
        <v>-324.67468725037662</v>
      </c>
      <c r="AC1401" s="2">
        <f t="shared" si="508"/>
        <v>253.03032975212358</v>
      </c>
      <c r="AD1401" s="2">
        <f t="shared" si="509"/>
        <v>-1000</v>
      </c>
      <c r="AE1401" s="2">
        <f t="shared" si="510"/>
        <v>2530.3032975212359</v>
      </c>
      <c r="AF1401" s="5">
        <f t="shared" si="511"/>
        <v>-1</v>
      </c>
      <c r="AG1401" s="5">
        <f t="shared" si="512"/>
        <v>2.73</v>
      </c>
      <c r="AH1401" s="3">
        <f t="shared" si="513"/>
        <v>201712</v>
      </c>
      <c r="AI1401" s="21">
        <v>3.73</v>
      </c>
      <c r="AJ1401" s="21">
        <v>1.3220000000000001</v>
      </c>
      <c r="AK1401" s="21">
        <v>3.31</v>
      </c>
      <c r="AL1401" s="21">
        <v>1.3839999999999999</v>
      </c>
      <c r="AO1401">
        <f t="shared" si="514"/>
        <v>-300</v>
      </c>
      <c r="AP1401">
        <f>IF(E1401&lt;F1401,G1401,H1401)</f>
        <v>24</v>
      </c>
      <c r="AQ1401">
        <f>IF(E1401&lt;F1401,H1401,G1401)</f>
        <v>31</v>
      </c>
    </row>
    <row r="1402" spans="2:43" x14ac:dyDescent="0.25">
      <c r="B1402" s="24">
        <v>43100</v>
      </c>
      <c r="C1402" s="20" t="s">
        <v>41</v>
      </c>
      <c r="D1402" s="20" t="s">
        <v>26</v>
      </c>
      <c r="E1402" s="2">
        <v>-139.08205841446451</v>
      </c>
      <c r="F1402" s="2">
        <v>125.99999999999997</v>
      </c>
      <c r="G1402">
        <v>15</v>
      </c>
      <c r="H1402">
        <v>10</v>
      </c>
      <c r="I1402" s="9"/>
      <c r="J1402" s="2" t="str">
        <f t="shared" si="515"/>
        <v>Tennessee Titans</v>
      </c>
      <c r="K1402" s="2" t="str">
        <f t="shared" si="516"/>
        <v>Jacksonville Jaguars</v>
      </c>
      <c r="L1402" s="17">
        <f t="shared" si="517"/>
        <v>-139.08205841446451</v>
      </c>
      <c r="M1402" s="18">
        <f t="shared" si="518"/>
        <v>125.99999999999997</v>
      </c>
      <c r="N1402" s="4">
        <f t="shared" si="496"/>
        <v>1.526</v>
      </c>
      <c r="O1402" s="4">
        <f t="shared" si="497"/>
        <v>2.71</v>
      </c>
      <c r="P1402" s="4"/>
      <c r="Q1402" s="4"/>
      <c r="R1402" s="1">
        <f t="shared" si="498"/>
        <v>0.65530799475753598</v>
      </c>
      <c r="S1402" s="1">
        <f t="shared" si="499"/>
        <v>0.36900369003690037</v>
      </c>
      <c r="T1402" s="1">
        <f t="shared" si="500"/>
        <v>2.3734655335221788E-2</v>
      </c>
      <c r="U1402" s="1">
        <f t="shared" si="501"/>
        <v>0.14315215236031781</v>
      </c>
      <c r="V1402" s="1">
        <f t="shared" si="502"/>
        <v>0.65415215236031776</v>
      </c>
      <c r="W1402" s="1"/>
      <c r="X1402" s="17">
        <f t="shared" si="503"/>
        <v>528.69633829345491</v>
      </c>
      <c r="Y1402" s="18">
        <f t="shared" si="504"/>
        <v>1698.0824170407793</v>
      </c>
      <c r="Z1402" s="2">
        <f t="shared" si="505"/>
        <v>502.26152137878216</v>
      </c>
      <c r="AA1402" s="18">
        <f t="shared" si="506"/>
        <v>1613.1782961887402</v>
      </c>
      <c r="AB1402" s="2">
        <f t="shared" si="507"/>
        <v>-199.09946460856727</v>
      </c>
      <c r="AC1402" s="2">
        <f t="shared" si="508"/>
        <v>161.31782961887401</v>
      </c>
      <c r="AD1402" s="2">
        <f t="shared" si="509"/>
        <v>502.26152137878216</v>
      </c>
      <c r="AE1402" s="2">
        <f t="shared" si="510"/>
        <v>-1000</v>
      </c>
      <c r="AF1402" s="5">
        <f t="shared" si="511"/>
        <v>0.52600000000000002</v>
      </c>
      <c r="AG1402" s="5">
        <f t="shared" si="512"/>
        <v>-1</v>
      </c>
      <c r="AH1402" s="3">
        <f t="shared" si="513"/>
        <v>201712</v>
      </c>
      <c r="AI1402" s="21">
        <v>1.526</v>
      </c>
      <c r="AJ1402" s="21">
        <v>2.71</v>
      </c>
      <c r="AK1402" s="21">
        <v>1.7190000000000001</v>
      </c>
      <c r="AL1402" s="21">
        <v>2.2599999999999998</v>
      </c>
      <c r="AO1402">
        <f t="shared" si="514"/>
        <v>-140</v>
      </c>
      <c r="AP1402">
        <f>IF(E1402&lt;F1402,G1402,H1402)</f>
        <v>15</v>
      </c>
      <c r="AQ1402">
        <f>IF(E1402&lt;F1402,H1402,G1402)</f>
        <v>10</v>
      </c>
    </row>
    <row r="1403" spans="2:43" x14ac:dyDescent="0.25">
      <c r="B1403" s="24">
        <v>43094</v>
      </c>
      <c r="C1403" s="20" t="s">
        <v>19</v>
      </c>
      <c r="D1403" s="20" t="s">
        <v>52</v>
      </c>
      <c r="E1403" s="2">
        <v>-450.45045045045049</v>
      </c>
      <c r="F1403" s="2">
        <v>384.99999999999994</v>
      </c>
      <c r="G1403">
        <v>19</v>
      </c>
      <c r="H1403">
        <v>10</v>
      </c>
      <c r="I1403" s="9"/>
      <c r="J1403" s="2" t="str">
        <f t="shared" si="515"/>
        <v>Philadelphia Eagles</v>
      </c>
      <c r="K1403" s="2" t="str">
        <f t="shared" si="516"/>
        <v>Oakland Raiders</v>
      </c>
      <c r="L1403" s="17">
        <f t="shared" si="517"/>
        <v>-450.45045045045049</v>
      </c>
      <c r="M1403" s="18">
        <f t="shared" si="518"/>
        <v>384.99999999999994</v>
      </c>
      <c r="N1403" s="4">
        <f t="shared" si="496"/>
        <v>1.2629999999999999</v>
      </c>
      <c r="O1403" s="4">
        <f t="shared" si="497"/>
        <v>4.3</v>
      </c>
      <c r="P1403" s="4"/>
      <c r="Q1403" s="4"/>
      <c r="R1403" s="1">
        <f t="shared" si="498"/>
        <v>0.79176563737133809</v>
      </c>
      <c r="S1403" s="1">
        <f t="shared" si="499"/>
        <v>0.23255813953488372</v>
      </c>
      <c r="T1403" s="1">
        <f t="shared" si="500"/>
        <v>2.3746180118641047E-2</v>
      </c>
      <c r="U1403" s="1">
        <f t="shared" si="501"/>
        <v>0.2796037489182272</v>
      </c>
      <c r="V1403" s="1">
        <f t="shared" si="502"/>
        <v>0.79060374891822716</v>
      </c>
      <c r="W1403" s="1"/>
      <c r="X1403" s="17">
        <f t="shared" si="503"/>
        <v>264.85613225119045</v>
      </c>
      <c r="Y1403" s="18">
        <f t="shared" si="504"/>
        <v>3182.3042096495674</v>
      </c>
      <c r="Z1403" s="2">
        <f t="shared" si="505"/>
        <v>251.6133256386309</v>
      </c>
      <c r="AA1403" s="18">
        <f t="shared" si="506"/>
        <v>3023.1889991670887</v>
      </c>
      <c r="AB1403" s="2">
        <f t="shared" si="507"/>
        <v>-397.43523021360488</v>
      </c>
      <c r="AC1403" s="2">
        <f t="shared" si="508"/>
        <v>302.31889991670886</v>
      </c>
      <c r="AD1403" s="2">
        <f t="shared" si="509"/>
        <v>251.6133256386309</v>
      </c>
      <c r="AE1403" s="2">
        <f t="shared" si="510"/>
        <v>-1000</v>
      </c>
      <c r="AF1403" s="5">
        <f t="shared" si="511"/>
        <v>0.2629999999999999</v>
      </c>
      <c r="AG1403" s="5">
        <f t="shared" si="512"/>
        <v>-1</v>
      </c>
      <c r="AH1403" s="3">
        <f t="shared" si="513"/>
        <v>201712</v>
      </c>
      <c r="AI1403" s="21">
        <v>1.2629999999999999</v>
      </c>
      <c r="AJ1403" s="21">
        <v>4.3</v>
      </c>
      <c r="AK1403" s="21">
        <v>1.222</v>
      </c>
      <c r="AL1403" s="21">
        <v>4.8499999999999996</v>
      </c>
      <c r="AO1403">
        <f t="shared" si="514"/>
        <v>-500</v>
      </c>
      <c r="AP1403">
        <f>IF(E1403&lt;F1403,G1403,H1403)</f>
        <v>19</v>
      </c>
      <c r="AQ1403">
        <f>IF(E1403&lt;F1403,H1403,G1403)</f>
        <v>10</v>
      </c>
    </row>
    <row r="1404" spans="2:43" x14ac:dyDescent="0.25">
      <c r="B1404" s="24">
        <v>43094</v>
      </c>
      <c r="C1404" s="20" t="s">
        <v>40</v>
      </c>
      <c r="D1404" s="20" t="s">
        <v>45</v>
      </c>
      <c r="E1404" s="2">
        <v>346</v>
      </c>
      <c r="F1404" s="2">
        <v>-400</v>
      </c>
      <c r="G1404">
        <v>6</v>
      </c>
      <c r="H1404">
        <v>34</v>
      </c>
      <c r="I1404" s="9"/>
      <c r="J1404" s="2" t="str">
        <f t="shared" si="515"/>
        <v>Pittsburgh Steelers</v>
      </c>
      <c r="K1404" s="2" t="str">
        <f t="shared" si="516"/>
        <v>Houston Texans</v>
      </c>
      <c r="L1404" s="17">
        <f t="shared" si="517"/>
        <v>-400</v>
      </c>
      <c r="M1404" s="18">
        <f t="shared" si="518"/>
        <v>346</v>
      </c>
      <c r="N1404" s="4">
        <f t="shared" si="496"/>
        <v>1.25</v>
      </c>
      <c r="O1404" s="4">
        <f t="shared" si="497"/>
        <v>4.46</v>
      </c>
      <c r="P1404" s="4"/>
      <c r="Q1404" s="4"/>
      <c r="R1404" s="1">
        <f t="shared" si="498"/>
        <v>0.8</v>
      </c>
      <c r="S1404" s="1">
        <f t="shared" si="499"/>
        <v>0.22421524663677131</v>
      </c>
      <c r="T1404" s="1">
        <f t="shared" si="500"/>
        <v>2.3642732049036774E-2</v>
      </c>
      <c r="U1404" s="1">
        <f t="shared" si="501"/>
        <v>0.28789237668161438</v>
      </c>
      <c r="V1404" s="1">
        <f t="shared" si="502"/>
        <v>0.79889237668161439</v>
      </c>
      <c r="W1404" s="1"/>
      <c r="X1404" s="17">
        <f t="shared" si="503"/>
        <v>251.73306090832037</v>
      </c>
      <c r="Y1404" s="18">
        <f t="shared" si="504"/>
        <v>3325.0323008798923</v>
      </c>
      <c r="Z1404" s="2">
        <f t="shared" si="505"/>
        <v>239.14640786290434</v>
      </c>
      <c r="AA1404" s="18">
        <f t="shared" si="506"/>
        <v>3158.7806858358977</v>
      </c>
      <c r="AB1404" s="2">
        <f t="shared" si="507"/>
        <v>-418.15388695834849</v>
      </c>
      <c r="AC1404" s="2">
        <f t="shared" si="508"/>
        <v>315.87806858358977</v>
      </c>
      <c r="AD1404" s="2">
        <f t="shared" si="509"/>
        <v>239.14640786290434</v>
      </c>
      <c r="AE1404" s="2">
        <f t="shared" si="510"/>
        <v>-1000</v>
      </c>
      <c r="AF1404" s="5">
        <f t="shared" si="511"/>
        <v>0.25</v>
      </c>
      <c r="AG1404" s="5">
        <f t="shared" si="512"/>
        <v>-1</v>
      </c>
      <c r="AH1404" s="3">
        <f t="shared" si="513"/>
        <v>201712</v>
      </c>
      <c r="AI1404" s="21">
        <v>4.46</v>
      </c>
      <c r="AJ1404" s="21">
        <v>1.25</v>
      </c>
      <c r="AK1404" s="21">
        <v>4.46</v>
      </c>
      <c r="AL1404" s="21">
        <v>1.25</v>
      </c>
      <c r="AO1404">
        <f t="shared" si="514"/>
        <v>-400</v>
      </c>
      <c r="AP1404">
        <f>IF(E1404&lt;F1404,G1404,H1404)</f>
        <v>34</v>
      </c>
      <c r="AQ1404">
        <f>IF(E1404&lt;F1404,H1404,G1404)</f>
        <v>6</v>
      </c>
    </row>
    <row r="1405" spans="2:43" x14ac:dyDescent="0.25">
      <c r="B1405" s="24">
        <v>43093</v>
      </c>
      <c r="C1405" s="20" t="s">
        <v>48</v>
      </c>
      <c r="D1405" s="20" t="s">
        <v>25</v>
      </c>
      <c r="E1405" s="2">
        <v>-173.01038062283735</v>
      </c>
      <c r="F1405" s="2">
        <v>156</v>
      </c>
      <c r="G1405">
        <v>23</v>
      </c>
      <c r="H1405">
        <v>0</v>
      </c>
      <c r="I1405" s="9"/>
      <c r="J1405" s="2" t="str">
        <f t="shared" si="515"/>
        <v>Arizona Cardinals</v>
      </c>
      <c r="K1405" s="2" t="str">
        <f t="shared" si="516"/>
        <v>New York Giants</v>
      </c>
      <c r="L1405" s="17">
        <f t="shared" si="517"/>
        <v>-173.01038062283735</v>
      </c>
      <c r="M1405" s="18">
        <f t="shared" si="518"/>
        <v>156</v>
      </c>
      <c r="N1405" s="4">
        <f t="shared" si="496"/>
        <v>1.512</v>
      </c>
      <c r="O1405" s="4">
        <f t="shared" si="497"/>
        <v>2.75</v>
      </c>
      <c r="P1405" s="4"/>
      <c r="Q1405" s="4"/>
      <c r="R1405" s="1">
        <f t="shared" si="498"/>
        <v>0.66137566137566139</v>
      </c>
      <c r="S1405" s="1">
        <f t="shared" si="499"/>
        <v>0.36363636363636365</v>
      </c>
      <c r="T1405" s="1">
        <f t="shared" si="500"/>
        <v>2.4401689347724131E-2</v>
      </c>
      <c r="U1405" s="1">
        <f t="shared" si="501"/>
        <v>0.14886964886964887</v>
      </c>
      <c r="V1405" s="1">
        <f t="shared" si="502"/>
        <v>0.65986964886964894</v>
      </c>
      <c r="W1405" s="1"/>
      <c r="X1405" s="17">
        <f t="shared" si="503"/>
        <v>515.45081928376521</v>
      </c>
      <c r="Y1405" s="18">
        <f t="shared" si="504"/>
        <v>1739.277880578285</v>
      </c>
      <c r="Z1405" s="2">
        <f t="shared" si="505"/>
        <v>489.67827831957692</v>
      </c>
      <c r="AA1405" s="18">
        <f t="shared" si="506"/>
        <v>1652.3139865493706</v>
      </c>
      <c r="AB1405" s="2">
        <f t="shared" si="507"/>
        <v>-204.21571555750606</v>
      </c>
      <c r="AC1405" s="2">
        <f t="shared" si="508"/>
        <v>165.23139865493707</v>
      </c>
      <c r="AD1405" s="2">
        <f t="shared" si="509"/>
        <v>489.67827831957692</v>
      </c>
      <c r="AE1405" s="2">
        <f t="shared" si="510"/>
        <v>-1000</v>
      </c>
      <c r="AF1405" s="5">
        <f t="shared" si="511"/>
        <v>0.51200000000000001</v>
      </c>
      <c r="AG1405" s="5">
        <f t="shared" si="512"/>
        <v>-1</v>
      </c>
      <c r="AH1405" s="3">
        <f t="shared" si="513"/>
        <v>201712</v>
      </c>
      <c r="AI1405" s="21">
        <v>1.512</v>
      </c>
      <c r="AJ1405" s="21">
        <v>2.75</v>
      </c>
      <c r="AK1405" s="21">
        <v>1.5780000000000001</v>
      </c>
      <c r="AL1405" s="21">
        <v>2.56</v>
      </c>
      <c r="AO1405">
        <f t="shared" si="514"/>
        <v>-180</v>
      </c>
      <c r="AP1405">
        <f>IF(E1405&lt;F1405,G1405,H1405)</f>
        <v>23</v>
      </c>
      <c r="AQ1405">
        <f>IF(E1405&lt;F1405,H1405,G1405)</f>
        <v>0</v>
      </c>
    </row>
    <row r="1406" spans="2:43" x14ac:dyDescent="0.25">
      <c r="B1406" s="24">
        <v>43093</v>
      </c>
      <c r="C1406" s="20" t="s">
        <v>23</v>
      </c>
      <c r="D1406" s="20" t="s">
        <v>32</v>
      </c>
      <c r="E1406" s="2">
        <v>-202.02020202020196</v>
      </c>
      <c r="F1406" s="2">
        <v>181</v>
      </c>
      <c r="G1406">
        <v>12</v>
      </c>
      <c r="H1406">
        <v>21</v>
      </c>
      <c r="I1406" s="9"/>
      <c r="J1406" s="2" t="str">
        <f t="shared" si="515"/>
        <v>Dallas Cowboys</v>
      </c>
      <c r="K1406" s="2" t="str">
        <f t="shared" si="516"/>
        <v>Seattle Seahawks</v>
      </c>
      <c r="L1406" s="17">
        <f t="shared" si="517"/>
        <v>-202.02020202020196</v>
      </c>
      <c r="M1406" s="18">
        <f t="shared" si="518"/>
        <v>181</v>
      </c>
      <c r="N1406" s="4">
        <f t="shared" si="496"/>
        <v>1.4950000000000001</v>
      </c>
      <c r="O1406" s="4">
        <f t="shared" si="497"/>
        <v>2.81</v>
      </c>
      <c r="P1406" s="4"/>
      <c r="Q1406" s="4"/>
      <c r="R1406" s="1">
        <f t="shared" si="498"/>
        <v>0.66889632107023411</v>
      </c>
      <c r="S1406" s="1">
        <f t="shared" si="499"/>
        <v>0.35587188612099646</v>
      </c>
      <c r="T1406" s="1">
        <f t="shared" si="500"/>
        <v>2.4169570267131069E-2</v>
      </c>
      <c r="U1406" s="1">
        <f t="shared" si="501"/>
        <v>0.15651221747461883</v>
      </c>
      <c r="V1406" s="1">
        <f t="shared" si="502"/>
        <v>0.66751221747461886</v>
      </c>
      <c r="W1406" s="1"/>
      <c r="X1406" s="17">
        <f t="shared" si="503"/>
        <v>498.09992060261197</v>
      </c>
      <c r="Y1406" s="18">
        <f t="shared" si="504"/>
        <v>1796.2818011286422</v>
      </c>
      <c r="Z1406" s="2">
        <f t="shared" si="505"/>
        <v>473.19492457248134</v>
      </c>
      <c r="AA1406" s="18">
        <f t="shared" si="506"/>
        <v>1706.46771107221</v>
      </c>
      <c r="AB1406" s="2">
        <f t="shared" si="507"/>
        <v>-211.32940107155051</v>
      </c>
      <c r="AC1406" s="2">
        <f t="shared" si="508"/>
        <v>170.64677110722101</v>
      </c>
      <c r="AD1406" s="2">
        <f t="shared" si="509"/>
        <v>-1000</v>
      </c>
      <c r="AE1406" s="2">
        <f t="shared" si="510"/>
        <v>1706.46771107221</v>
      </c>
      <c r="AF1406" s="5">
        <f t="shared" si="511"/>
        <v>-1</v>
      </c>
      <c r="AG1406" s="5">
        <f t="shared" si="512"/>
        <v>1.81</v>
      </c>
      <c r="AH1406" s="3">
        <f t="shared" si="513"/>
        <v>201712</v>
      </c>
      <c r="AI1406" s="21">
        <v>1.4950000000000001</v>
      </c>
      <c r="AJ1406" s="21">
        <v>2.81</v>
      </c>
      <c r="AK1406" s="21">
        <v>1.4950000000000001</v>
      </c>
      <c r="AL1406" s="21">
        <v>2.81</v>
      </c>
      <c r="AO1406">
        <f t="shared" si="514"/>
        <v>-300</v>
      </c>
      <c r="AP1406">
        <f>IF(E1406&lt;F1406,G1406,H1406)</f>
        <v>12</v>
      </c>
      <c r="AQ1406">
        <f>IF(E1406&lt;F1406,H1406,G1406)</f>
        <v>21</v>
      </c>
    </row>
    <row r="1407" spans="2:43" x14ac:dyDescent="0.25">
      <c r="B1407" s="24">
        <v>43093</v>
      </c>
      <c r="C1407" s="20" t="s">
        <v>22</v>
      </c>
      <c r="D1407" s="20" t="s">
        <v>26</v>
      </c>
      <c r="E1407" s="2">
        <v>186</v>
      </c>
      <c r="F1407" s="2">
        <v>-208.33333333333334</v>
      </c>
      <c r="G1407">
        <v>44</v>
      </c>
      <c r="H1407">
        <v>33</v>
      </c>
      <c r="I1407" s="9"/>
      <c r="J1407" s="2" t="str">
        <f t="shared" si="515"/>
        <v>Jacksonville Jaguars</v>
      </c>
      <c r="K1407" s="2" t="str">
        <f t="shared" si="516"/>
        <v>San Francisco 49ers</v>
      </c>
      <c r="L1407" s="17">
        <f t="shared" si="517"/>
        <v>-208.33333333333334</v>
      </c>
      <c r="M1407" s="18">
        <f t="shared" si="518"/>
        <v>186</v>
      </c>
      <c r="N1407" s="4">
        <f t="shared" si="496"/>
        <v>1.512</v>
      </c>
      <c r="O1407" s="4">
        <f t="shared" si="497"/>
        <v>2.75</v>
      </c>
      <c r="P1407" s="4"/>
      <c r="Q1407" s="4"/>
      <c r="R1407" s="1">
        <f t="shared" si="498"/>
        <v>0.66137566137566139</v>
      </c>
      <c r="S1407" s="1">
        <f t="shared" si="499"/>
        <v>0.36363636363636365</v>
      </c>
      <c r="T1407" s="1">
        <f t="shared" si="500"/>
        <v>2.4401689347724131E-2</v>
      </c>
      <c r="U1407" s="1">
        <f t="shared" si="501"/>
        <v>0.14886964886964887</v>
      </c>
      <c r="V1407" s="1">
        <f t="shared" si="502"/>
        <v>0.65986964886964894</v>
      </c>
      <c r="W1407" s="1"/>
      <c r="X1407" s="17">
        <f t="shared" si="503"/>
        <v>515.45081928376521</v>
      </c>
      <c r="Y1407" s="18">
        <f t="shared" si="504"/>
        <v>1739.277880578285</v>
      </c>
      <c r="Z1407" s="2">
        <f t="shared" si="505"/>
        <v>489.67827831957692</v>
      </c>
      <c r="AA1407" s="18">
        <f t="shared" si="506"/>
        <v>1652.3139865493706</v>
      </c>
      <c r="AB1407" s="2">
        <f t="shared" si="507"/>
        <v>-204.21571555750606</v>
      </c>
      <c r="AC1407" s="2">
        <f t="shared" si="508"/>
        <v>165.23139865493707</v>
      </c>
      <c r="AD1407" s="2">
        <f t="shared" si="509"/>
        <v>-1000</v>
      </c>
      <c r="AE1407" s="2">
        <f t="shared" si="510"/>
        <v>1652.3139865493706</v>
      </c>
      <c r="AF1407" s="5">
        <f t="shared" si="511"/>
        <v>-1</v>
      </c>
      <c r="AG1407" s="5">
        <f t="shared" si="512"/>
        <v>1.75</v>
      </c>
      <c r="AH1407" s="3">
        <f t="shared" si="513"/>
        <v>201712</v>
      </c>
      <c r="AI1407" s="21">
        <v>2.75</v>
      </c>
      <c r="AJ1407" s="21">
        <v>1.512</v>
      </c>
      <c r="AK1407" s="21">
        <v>2.86</v>
      </c>
      <c r="AL1407" s="21">
        <v>1.48</v>
      </c>
      <c r="AO1407">
        <f t="shared" si="514"/>
        <v>-300</v>
      </c>
      <c r="AP1407">
        <f>IF(E1407&lt;F1407,G1407,H1407)</f>
        <v>33</v>
      </c>
      <c r="AQ1407">
        <f>IF(E1407&lt;F1407,H1407,G1407)</f>
        <v>44</v>
      </c>
    </row>
    <row r="1408" spans="2:43" x14ac:dyDescent="0.25">
      <c r="B1408" s="24">
        <v>43093</v>
      </c>
      <c r="C1408" s="20" t="s">
        <v>44</v>
      </c>
      <c r="D1408" s="20" t="s">
        <v>27</v>
      </c>
      <c r="E1408" s="2">
        <v>-450.45045045045049</v>
      </c>
      <c r="F1408" s="2">
        <v>384.99999999999994</v>
      </c>
      <c r="G1408">
        <v>22</v>
      </c>
      <c r="H1408">
        <v>19</v>
      </c>
      <c r="I1408" s="9"/>
      <c r="J1408" s="2" t="str">
        <f t="shared" si="515"/>
        <v>Carolina Panthers</v>
      </c>
      <c r="K1408" s="2" t="str">
        <f t="shared" si="516"/>
        <v>Tampa Bay Buccaneers</v>
      </c>
      <c r="L1408" s="17">
        <f t="shared" si="517"/>
        <v>-450.45045045045049</v>
      </c>
      <c r="M1408" s="18">
        <f t="shared" si="518"/>
        <v>384.99999999999994</v>
      </c>
      <c r="N1408" s="4">
        <f t="shared" si="496"/>
        <v>1.25</v>
      </c>
      <c r="O1408" s="4">
        <f t="shared" si="497"/>
        <v>4.46</v>
      </c>
      <c r="P1408" s="4"/>
      <c r="Q1408" s="4"/>
      <c r="R1408" s="1">
        <f t="shared" si="498"/>
        <v>0.8</v>
      </c>
      <c r="S1408" s="1">
        <f t="shared" si="499"/>
        <v>0.22421524663677131</v>
      </c>
      <c r="T1408" s="1">
        <f t="shared" si="500"/>
        <v>2.3642732049036774E-2</v>
      </c>
      <c r="U1408" s="1">
        <f t="shared" si="501"/>
        <v>0.28789237668161438</v>
      </c>
      <c r="V1408" s="1">
        <f t="shared" si="502"/>
        <v>0.79889237668161439</v>
      </c>
      <c r="W1408" s="1"/>
      <c r="X1408" s="17">
        <f t="shared" si="503"/>
        <v>251.73306090832037</v>
      </c>
      <c r="Y1408" s="18">
        <f t="shared" si="504"/>
        <v>3325.0323008798923</v>
      </c>
      <c r="Z1408" s="2">
        <f t="shared" si="505"/>
        <v>239.14640786290434</v>
      </c>
      <c r="AA1408" s="18">
        <f t="shared" si="506"/>
        <v>3158.7806858358977</v>
      </c>
      <c r="AB1408" s="2">
        <f t="shared" si="507"/>
        <v>-418.15388695834849</v>
      </c>
      <c r="AC1408" s="2">
        <f t="shared" si="508"/>
        <v>315.87806858358977</v>
      </c>
      <c r="AD1408" s="2">
        <f t="shared" si="509"/>
        <v>239.14640786290434</v>
      </c>
      <c r="AE1408" s="2">
        <f t="shared" si="510"/>
        <v>-1000</v>
      </c>
      <c r="AF1408" s="5">
        <f t="shared" si="511"/>
        <v>0.25</v>
      </c>
      <c r="AG1408" s="5">
        <f t="shared" si="512"/>
        <v>-1</v>
      </c>
      <c r="AH1408" s="3">
        <f t="shared" si="513"/>
        <v>201712</v>
      </c>
      <c r="AI1408" s="21">
        <v>1.25</v>
      </c>
      <c r="AJ1408" s="21">
        <v>4.46</v>
      </c>
      <c r="AK1408" s="21">
        <v>1.222</v>
      </c>
      <c r="AL1408" s="21">
        <v>4.8499999999999996</v>
      </c>
      <c r="AO1408">
        <f t="shared" si="514"/>
        <v>-500</v>
      </c>
      <c r="AP1408">
        <f>IF(E1408&lt;F1408,G1408,H1408)</f>
        <v>22</v>
      </c>
      <c r="AQ1408">
        <f>IF(E1408&lt;F1408,H1408,G1408)</f>
        <v>19</v>
      </c>
    </row>
    <row r="1409" spans="2:43" x14ac:dyDescent="0.25">
      <c r="B1409" s="24">
        <v>43093</v>
      </c>
      <c r="C1409" s="20" t="s">
        <v>37</v>
      </c>
      <c r="D1409" s="20" t="s">
        <v>46</v>
      </c>
      <c r="E1409" s="2">
        <v>-230.41474654377885</v>
      </c>
      <c r="F1409" s="2">
        <v>204.99999999999997</v>
      </c>
      <c r="G1409">
        <v>20</v>
      </c>
      <c r="H1409">
        <v>3</v>
      </c>
      <c r="I1409" s="9"/>
      <c r="J1409" s="2" t="str">
        <f t="shared" si="515"/>
        <v>Chicago Bears</v>
      </c>
      <c r="K1409" s="2" t="str">
        <f t="shared" si="516"/>
        <v>Cleveland Browns</v>
      </c>
      <c r="L1409" s="17">
        <f t="shared" si="517"/>
        <v>-230.41474654377885</v>
      </c>
      <c r="M1409" s="18">
        <f t="shared" si="518"/>
        <v>204.99999999999997</v>
      </c>
      <c r="N1409" s="4">
        <f t="shared" si="496"/>
        <v>1.3839999999999999</v>
      </c>
      <c r="O1409" s="4">
        <f t="shared" si="497"/>
        <v>3.31</v>
      </c>
      <c r="P1409" s="4"/>
      <c r="Q1409" s="4"/>
      <c r="R1409" s="1">
        <f t="shared" si="498"/>
        <v>0.7225433526011561</v>
      </c>
      <c r="S1409" s="1">
        <f t="shared" si="499"/>
        <v>0.30211480362537763</v>
      </c>
      <c r="T1409" s="1">
        <f t="shared" si="500"/>
        <v>2.4064763527907984E-2</v>
      </c>
      <c r="U1409" s="1">
        <f t="shared" si="501"/>
        <v>0.21021427448788924</v>
      </c>
      <c r="V1409" s="1">
        <f t="shared" si="502"/>
        <v>0.72121427448788922</v>
      </c>
      <c r="W1409" s="1"/>
      <c r="X1409" s="17">
        <f t="shared" si="503"/>
        <v>386.55048211582812</v>
      </c>
      <c r="Y1409" s="18">
        <f t="shared" si="504"/>
        <v>2272.2260058594952</v>
      </c>
      <c r="Z1409" s="2">
        <f t="shared" si="505"/>
        <v>367.22295801003668</v>
      </c>
      <c r="AA1409" s="18">
        <f t="shared" si="506"/>
        <v>2158.6147055665206</v>
      </c>
      <c r="AB1409" s="2">
        <f t="shared" si="507"/>
        <v>-272.31412911081355</v>
      </c>
      <c r="AC1409" s="2">
        <f t="shared" si="508"/>
        <v>215.86147055665205</v>
      </c>
      <c r="AD1409" s="2">
        <f t="shared" si="509"/>
        <v>367.22295801003668</v>
      </c>
      <c r="AE1409" s="2">
        <f t="shared" si="510"/>
        <v>-1000</v>
      </c>
      <c r="AF1409" s="5">
        <f t="shared" si="511"/>
        <v>0.3839999999999999</v>
      </c>
      <c r="AG1409" s="5">
        <f t="shared" si="512"/>
        <v>-1</v>
      </c>
      <c r="AH1409" s="3">
        <f t="shared" si="513"/>
        <v>201712</v>
      </c>
      <c r="AI1409" s="21">
        <v>1.3839999999999999</v>
      </c>
      <c r="AJ1409" s="21">
        <v>3.31</v>
      </c>
      <c r="AK1409" s="21">
        <v>1.4339999999999999</v>
      </c>
      <c r="AL1409" s="21">
        <v>3.05</v>
      </c>
      <c r="AO1409">
        <f t="shared" si="514"/>
        <v>-300</v>
      </c>
      <c r="AP1409">
        <f>IF(E1409&lt;F1409,G1409,H1409)</f>
        <v>20</v>
      </c>
      <c r="AQ1409">
        <f>IF(E1409&lt;F1409,H1409,G1409)</f>
        <v>3</v>
      </c>
    </row>
    <row r="1410" spans="2:43" x14ac:dyDescent="0.25">
      <c r="B1410" s="24">
        <v>43093</v>
      </c>
      <c r="C1410" s="20" t="s">
        <v>21</v>
      </c>
      <c r="D1410" s="20" t="s">
        <v>34</v>
      </c>
      <c r="E1410" s="2">
        <v>152.99999999999997</v>
      </c>
      <c r="F1410" s="2">
        <v>-170.06802721088434</v>
      </c>
      <c r="G1410">
        <v>26</v>
      </c>
      <c r="H1410">
        <v>17</v>
      </c>
      <c r="I1410" s="9"/>
      <c r="J1410" s="2" t="str">
        <f t="shared" si="515"/>
        <v>Detroit Lions</v>
      </c>
      <c r="K1410" s="2" t="str">
        <f t="shared" si="516"/>
        <v>Cincinnati Bengals</v>
      </c>
      <c r="L1410" s="17">
        <f t="shared" si="517"/>
        <v>-170.06802721088434</v>
      </c>
      <c r="M1410" s="18">
        <f t="shared" si="518"/>
        <v>152.99999999999997</v>
      </c>
      <c r="N1410" s="4">
        <f t="shared" si="496"/>
        <v>1.48</v>
      </c>
      <c r="O1410" s="4">
        <f t="shared" si="497"/>
        <v>2.86</v>
      </c>
      <c r="P1410" s="4"/>
      <c r="Q1410" s="4"/>
      <c r="R1410" s="1">
        <f t="shared" si="498"/>
        <v>0.67567567567567566</v>
      </c>
      <c r="S1410" s="1">
        <f t="shared" si="499"/>
        <v>0.34965034965034969</v>
      </c>
      <c r="T1410" s="1">
        <f t="shared" si="500"/>
        <v>2.4700460829493065E-2</v>
      </c>
      <c r="U1410" s="1">
        <f t="shared" si="501"/>
        <v>0.16301266301266298</v>
      </c>
      <c r="V1410" s="1">
        <f t="shared" si="502"/>
        <v>0.67401266301266305</v>
      </c>
      <c r="W1410" s="1"/>
      <c r="X1410" s="17">
        <f t="shared" si="503"/>
        <v>483.65165059400738</v>
      </c>
      <c r="Y1410" s="18">
        <f t="shared" si="504"/>
        <v>1846.6048003943104</v>
      </c>
      <c r="Z1410" s="2">
        <f t="shared" si="505"/>
        <v>459.46906806430701</v>
      </c>
      <c r="AA1410" s="18">
        <f t="shared" si="506"/>
        <v>1754.2745603745948</v>
      </c>
      <c r="AB1410" s="2">
        <f t="shared" si="507"/>
        <v>-217.64250729932502</v>
      </c>
      <c r="AC1410" s="2">
        <f t="shared" si="508"/>
        <v>175.42745603745948</v>
      </c>
      <c r="AD1410" s="2">
        <f t="shared" si="509"/>
        <v>-1000</v>
      </c>
      <c r="AE1410" s="2">
        <f t="shared" si="510"/>
        <v>1754.2745603745948</v>
      </c>
      <c r="AF1410" s="5">
        <f t="shared" si="511"/>
        <v>-1</v>
      </c>
      <c r="AG1410" s="5">
        <f t="shared" si="512"/>
        <v>1.8599999999999999</v>
      </c>
      <c r="AH1410" s="3">
        <f t="shared" si="513"/>
        <v>201712</v>
      </c>
      <c r="AI1410" s="21">
        <v>2.86</v>
      </c>
      <c r="AJ1410" s="21">
        <v>1.48</v>
      </c>
      <c r="AK1410" s="21">
        <v>2.5299999999999998</v>
      </c>
      <c r="AL1410" s="21">
        <v>1.5880000000000001</v>
      </c>
      <c r="AO1410">
        <f t="shared" si="514"/>
        <v>-180</v>
      </c>
      <c r="AP1410">
        <f>IF(E1410&lt;F1410,G1410,H1410)</f>
        <v>17</v>
      </c>
      <c r="AQ1410">
        <f>IF(E1410&lt;F1410,H1410,G1410)</f>
        <v>26</v>
      </c>
    </row>
    <row r="1411" spans="2:43" x14ac:dyDescent="0.25">
      <c r="B1411" s="24">
        <v>43093</v>
      </c>
      <c r="C1411" s="20" t="s">
        <v>20</v>
      </c>
      <c r="D1411" s="20" t="s">
        <v>30</v>
      </c>
      <c r="E1411" s="2">
        <v>-500.00000000000011</v>
      </c>
      <c r="F1411" s="2">
        <v>423.00000000000006</v>
      </c>
      <c r="G1411">
        <v>29</v>
      </c>
      <c r="H1411">
        <v>13</v>
      </c>
      <c r="I1411" s="9"/>
      <c r="J1411" s="2" t="str">
        <f t="shared" si="515"/>
        <v>Kansas City Chiefs</v>
      </c>
      <c r="K1411" s="2" t="str">
        <f t="shared" si="516"/>
        <v>Miami Dolphins</v>
      </c>
      <c r="L1411" s="17">
        <f t="shared" si="517"/>
        <v>-500.00000000000011</v>
      </c>
      <c r="M1411" s="18">
        <f t="shared" si="518"/>
        <v>423.00000000000006</v>
      </c>
      <c r="N1411" s="4">
        <f t="shared" si="496"/>
        <v>1.25</v>
      </c>
      <c r="O1411" s="4">
        <f t="shared" si="497"/>
        <v>4.46</v>
      </c>
      <c r="P1411" s="4"/>
      <c r="Q1411" s="4"/>
      <c r="R1411" s="1">
        <f t="shared" si="498"/>
        <v>0.8</v>
      </c>
      <c r="S1411" s="1">
        <f t="shared" si="499"/>
        <v>0.22421524663677131</v>
      </c>
      <c r="T1411" s="1">
        <f t="shared" si="500"/>
        <v>2.3642732049036774E-2</v>
      </c>
      <c r="U1411" s="1">
        <f t="shared" si="501"/>
        <v>0.28789237668161438</v>
      </c>
      <c r="V1411" s="1">
        <f t="shared" si="502"/>
        <v>0.79889237668161439</v>
      </c>
      <c r="W1411" s="1"/>
      <c r="X1411" s="17">
        <f t="shared" si="503"/>
        <v>251.73306090832037</v>
      </c>
      <c r="Y1411" s="18">
        <f t="shared" si="504"/>
        <v>3325.0323008798923</v>
      </c>
      <c r="Z1411" s="2">
        <f t="shared" si="505"/>
        <v>239.14640786290434</v>
      </c>
      <c r="AA1411" s="18">
        <f t="shared" si="506"/>
        <v>3158.7806858358977</v>
      </c>
      <c r="AB1411" s="2">
        <f t="shared" si="507"/>
        <v>-418.15388695834849</v>
      </c>
      <c r="AC1411" s="2">
        <f t="shared" si="508"/>
        <v>315.87806858358977</v>
      </c>
      <c r="AD1411" s="2">
        <f t="shared" si="509"/>
        <v>239.14640786290434</v>
      </c>
      <c r="AE1411" s="2">
        <f t="shared" si="510"/>
        <v>-1000</v>
      </c>
      <c r="AF1411" s="5">
        <f t="shared" si="511"/>
        <v>0.25</v>
      </c>
      <c r="AG1411" s="5">
        <f t="shared" si="512"/>
        <v>-1</v>
      </c>
      <c r="AH1411" s="3">
        <f t="shared" si="513"/>
        <v>201712</v>
      </c>
      <c r="AI1411" s="21">
        <v>1.25</v>
      </c>
      <c r="AJ1411" s="21">
        <v>4.46</v>
      </c>
      <c r="AK1411" s="21">
        <v>1.2</v>
      </c>
      <c r="AL1411" s="21">
        <v>5.23</v>
      </c>
      <c r="AO1411">
        <f t="shared" si="514"/>
        <v>-500</v>
      </c>
      <c r="AP1411">
        <f>IF(E1411&lt;F1411,G1411,H1411)</f>
        <v>29</v>
      </c>
      <c r="AQ1411">
        <f>IF(E1411&lt;F1411,H1411,G1411)</f>
        <v>13</v>
      </c>
    </row>
    <row r="1412" spans="2:43" x14ac:dyDescent="0.25">
      <c r="B1412" s="24">
        <v>43093</v>
      </c>
      <c r="C1412" s="20" t="s">
        <v>36</v>
      </c>
      <c r="D1412" s="20" t="s">
        <v>24</v>
      </c>
      <c r="E1412" s="2">
        <v>-510.20408163265319</v>
      </c>
      <c r="F1412" s="2">
        <v>430.99999999999994</v>
      </c>
      <c r="G1412">
        <v>37</v>
      </c>
      <c r="H1412">
        <v>16</v>
      </c>
      <c r="I1412" s="9"/>
      <c r="J1412" s="2" t="str">
        <f t="shared" si="515"/>
        <v>New England Patriots</v>
      </c>
      <c r="K1412" s="2" t="str">
        <f t="shared" si="516"/>
        <v>Buffalo Bills</v>
      </c>
      <c r="L1412" s="17">
        <f t="shared" si="517"/>
        <v>-510.20408163265319</v>
      </c>
      <c r="M1412" s="18">
        <f t="shared" si="518"/>
        <v>430.99999999999994</v>
      </c>
      <c r="N1412" s="4">
        <f t="shared" si="496"/>
        <v>1.181</v>
      </c>
      <c r="O1412" s="4">
        <f t="shared" si="497"/>
        <v>5.61</v>
      </c>
      <c r="P1412" s="4"/>
      <c r="Q1412" s="4"/>
      <c r="R1412" s="1">
        <f t="shared" si="498"/>
        <v>0.84674005080440307</v>
      </c>
      <c r="S1412" s="1">
        <f t="shared" si="499"/>
        <v>0.17825311942959002</v>
      </c>
      <c r="T1412" s="1">
        <f t="shared" si="500"/>
        <v>2.4383743189515528E-2</v>
      </c>
      <c r="U1412" s="1">
        <f t="shared" si="501"/>
        <v>0.33424346568740654</v>
      </c>
      <c r="V1412" s="1">
        <f t="shared" si="502"/>
        <v>0.8452434656874066</v>
      </c>
      <c r="W1412" s="1"/>
      <c r="X1412" s="17">
        <f t="shared" si="503"/>
        <v>183.09107445951733</v>
      </c>
      <c r="Y1412" s="18">
        <f t="shared" si="504"/>
        <v>4339.2136408432089</v>
      </c>
      <c r="Z1412" s="2">
        <f t="shared" si="505"/>
        <v>173.93652073654147</v>
      </c>
      <c r="AA1412" s="18">
        <f t="shared" si="506"/>
        <v>4122.2529588010484</v>
      </c>
      <c r="AB1412" s="2">
        <f t="shared" si="507"/>
        <v>-574.92238879187551</v>
      </c>
      <c r="AC1412" s="2">
        <f t="shared" si="508"/>
        <v>412.22529588010485</v>
      </c>
      <c r="AD1412" s="2">
        <f t="shared" si="509"/>
        <v>173.93652073654147</v>
      </c>
      <c r="AE1412" s="2">
        <f t="shared" si="510"/>
        <v>-1000</v>
      </c>
      <c r="AF1412" s="5">
        <f t="shared" si="511"/>
        <v>0.18100000000000005</v>
      </c>
      <c r="AG1412" s="5">
        <f t="shared" si="512"/>
        <v>-1</v>
      </c>
      <c r="AH1412" s="3">
        <f t="shared" si="513"/>
        <v>201712</v>
      </c>
      <c r="AI1412" s="21">
        <v>1.181</v>
      </c>
      <c r="AJ1412" s="21">
        <v>5.61</v>
      </c>
      <c r="AK1412" s="21">
        <v>1.196</v>
      </c>
      <c r="AL1412" s="21">
        <v>5.31</v>
      </c>
      <c r="AO1412">
        <f t="shared" si="514"/>
        <v>-600</v>
      </c>
      <c r="AP1412">
        <f>IF(E1412&lt;F1412,G1412,H1412)</f>
        <v>37</v>
      </c>
      <c r="AQ1412">
        <f>IF(E1412&lt;F1412,H1412,G1412)</f>
        <v>16</v>
      </c>
    </row>
    <row r="1413" spans="2:43" x14ac:dyDescent="0.25">
      <c r="B1413" s="24">
        <v>43093</v>
      </c>
      <c r="C1413" s="20" t="s">
        <v>43</v>
      </c>
      <c r="D1413" s="20" t="s">
        <v>35</v>
      </c>
      <c r="E1413" s="2">
        <v>-230.41474654377885</v>
      </c>
      <c r="F1413" s="2">
        <v>204.99999999999997</v>
      </c>
      <c r="G1413">
        <v>23</v>
      </c>
      <c r="H1413">
        <v>13</v>
      </c>
      <c r="I1413" s="9"/>
      <c r="J1413" s="2" t="str">
        <f t="shared" si="515"/>
        <v>New Orleans Saints</v>
      </c>
      <c r="K1413" s="2" t="str">
        <f t="shared" si="516"/>
        <v>Atlanta Falcons</v>
      </c>
      <c r="L1413" s="17">
        <f t="shared" si="517"/>
        <v>-230.41474654377885</v>
      </c>
      <c r="M1413" s="18">
        <f t="shared" si="518"/>
        <v>204.99999999999997</v>
      </c>
      <c r="N1413" s="4">
        <f t="shared" ref="N1413:N1476" si="519">IF(E1413&lt;0,AI1413,AJ1413)</f>
        <v>1.423</v>
      </c>
      <c r="O1413" s="4">
        <f t="shared" ref="O1413:O1476" si="520">IF(E1413&lt;0,AJ1413,AI1413)</f>
        <v>3.11</v>
      </c>
      <c r="P1413" s="4"/>
      <c r="Q1413" s="4"/>
      <c r="R1413" s="1">
        <f t="shared" ref="R1413:R1476" si="521">1/N1413</f>
        <v>0.70274068868587491</v>
      </c>
      <c r="S1413" s="1">
        <f t="shared" ref="S1413:S1476" si="522">1/O1413</f>
        <v>0.32154340836012862</v>
      </c>
      <c r="T1413" s="1">
        <f t="shared" ref="T1413:T1476" si="523">1-N1413*O1413/(N1413+O1413)</f>
        <v>2.3708360908890169E-2</v>
      </c>
      <c r="U1413" s="1">
        <f t="shared" ref="U1413:U1476" si="524">ABS(R1413-S1413)/2</f>
        <v>0.19059864016287315</v>
      </c>
      <c r="V1413" s="1">
        <f t="shared" ref="V1413:V1476" si="525">V$1+IF(N1413&lt;=O1413,U1413,-U1413)</f>
        <v>0.7015986401628731</v>
      </c>
      <c r="W1413" s="1"/>
      <c r="X1413" s="17">
        <f t="shared" ref="X1413:X1476" si="526">(1/V1413-1)*1000</f>
        <v>425.31633152517844</v>
      </c>
      <c r="Y1413" s="18">
        <f t="shared" ref="Y1413:Y1476" si="527">1000000/(X1413+W$1)-X$1</f>
        <v>2081.2285252930133</v>
      </c>
      <c r="Z1413" s="2">
        <f t="shared" ref="Z1413:Z1476" si="528">X1413*0.95</f>
        <v>404.0505149489195</v>
      </c>
      <c r="AA1413" s="18">
        <f t="shared" ref="AA1413:AA1476" si="529">Y1413*0.95</f>
        <v>1977.1670990283626</v>
      </c>
      <c r="AB1413" s="2">
        <f t="shared" ref="AB1413:AB1476" si="530">IF(Z1413&lt;1000,-100000/Z1413,Z1413/10)</f>
        <v>-247.49380659158945</v>
      </c>
      <c r="AC1413" s="2">
        <f t="shared" ref="AC1413:AC1476" si="531">IF(AA1413&lt;1000,-100000/AA1413,AA1413/10)</f>
        <v>197.71670990283627</v>
      </c>
      <c r="AD1413" s="2">
        <f t="shared" ref="AD1413:AD1476" si="532">IF(AP1413&gt;AQ1413,Z1413,-1000)</f>
        <v>404.0505149489195</v>
      </c>
      <c r="AE1413" s="2">
        <f t="shared" ref="AE1413:AE1476" si="533">IF(AQ1413&gt;AP1413,AA1413,-1000)</f>
        <v>-1000</v>
      </c>
      <c r="AF1413" s="5">
        <f t="shared" ref="AF1413:AF1476" si="534">IF(AP1413&gt;AQ1413,N1413-1,-1)</f>
        <v>0.42300000000000004</v>
      </c>
      <c r="AG1413" s="5">
        <f t="shared" ref="AG1413:AG1476" si="535">IF(AQ1413&gt;AP1413,O1413-1,-1)</f>
        <v>-1</v>
      </c>
      <c r="AH1413" s="3">
        <f t="shared" ref="AH1413:AH1476" si="536">YEAR(B1413)*100+MONTH(B1413)</f>
        <v>201712</v>
      </c>
      <c r="AI1413" s="21">
        <v>1.423</v>
      </c>
      <c r="AJ1413" s="21">
        <v>3.11</v>
      </c>
      <c r="AK1413" s="21">
        <v>1.4339999999999999</v>
      </c>
      <c r="AL1413" s="21">
        <v>3.05</v>
      </c>
      <c r="AO1413">
        <f t="shared" ref="AO1413:AO1476" si="537">IF(L1413&lt;-200,INT(L1413/100)*100,INT(L1413/10)*10)</f>
        <v>-300</v>
      </c>
      <c r="AP1413">
        <f>IF(E1413&lt;F1413,G1413,H1413)</f>
        <v>23</v>
      </c>
      <c r="AQ1413">
        <f>IF(E1413&lt;F1413,H1413,G1413)</f>
        <v>13</v>
      </c>
    </row>
    <row r="1414" spans="2:43" x14ac:dyDescent="0.25">
      <c r="B1414" s="24">
        <v>43093</v>
      </c>
      <c r="C1414" s="20" t="s">
        <v>42</v>
      </c>
      <c r="D1414" s="20" t="s">
        <v>31</v>
      </c>
      <c r="E1414" s="2">
        <v>264</v>
      </c>
      <c r="F1414" s="2">
        <v>-300.30030030030031</v>
      </c>
      <c r="G1414">
        <v>7</v>
      </c>
      <c r="H1414">
        <v>14</v>
      </c>
      <c r="I1414" s="9"/>
      <c r="J1414" s="2" t="str">
        <f t="shared" si="515"/>
        <v>Los Angeles Chargers</v>
      </c>
      <c r="K1414" s="2" t="str">
        <f t="shared" si="516"/>
        <v>New York Jets</v>
      </c>
      <c r="L1414" s="17">
        <f t="shared" si="517"/>
        <v>-300.30030030030031</v>
      </c>
      <c r="M1414" s="18">
        <f t="shared" si="518"/>
        <v>264</v>
      </c>
      <c r="N1414" s="4">
        <f t="shared" si="519"/>
        <v>1.357</v>
      </c>
      <c r="O1414" s="4">
        <f t="shared" si="520"/>
        <v>3.48</v>
      </c>
      <c r="P1414" s="4"/>
      <c r="Q1414" s="4"/>
      <c r="R1414" s="1">
        <f t="shared" si="521"/>
        <v>0.73691967575534267</v>
      </c>
      <c r="S1414" s="1">
        <f t="shared" si="522"/>
        <v>0.28735632183908044</v>
      </c>
      <c r="T1414" s="1">
        <f t="shared" si="523"/>
        <v>2.3700640893115521E-2</v>
      </c>
      <c r="U1414" s="1">
        <f t="shared" si="524"/>
        <v>0.22478167695813112</v>
      </c>
      <c r="V1414" s="1">
        <f t="shared" si="525"/>
        <v>0.73578167695813113</v>
      </c>
      <c r="W1414" s="1"/>
      <c r="X1414" s="17">
        <f t="shared" si="526"/>
        <v>359.09880786132152</v>
      </c>
      <c r="Y1414" s="18">
        <f t="shared" si="527"/>
        <v>2429.642291801018</v>
      </c>
      <c r="Z1414" s="2">
        <f t="shared" si="528"/>
        <v>341.14386746825545</v>
      </c>
      <c r="AA1414" s="18">
        <f t="shared" si="529"/>
        <v>2308.160177210967</v>
      </c>
      <c r="AB1414" s="2">
        <f t="shared" si="530"/>
        <v>-293.13146017290001</v>
      </c>
      <c r="AC1414" s="2">
        <f t="shared" si="531"/>
        <v>230.8160177210967</v>
      </c>
      <c r="AD1414" s="2">
        <f t="shared" si="532"/>
        <v>341.14386746825545</v>
      </c>
      <c r="AE1414" s="2">
        <f t="shared" si="533"/>
        <v>-1000</v>
      </c>
      <c r="AF1414" s="5">
        <f t="shared" si="534"/>
        <v>0.35699999999999998</v>
      </c>
      <c r="AG1414" s="5">
        <f t="shared" si="535"/>
        <v>-1</v>
      </c>
      <c r="AH1414" s="3">
        <f t="shared" si="536"/>
        <v>201712</v>
      </c>
      <c r="AI1414" s="21">
        <v>3.48</v>
      </c>
      <c r="AJ1414" s="21">
        <v>1.357</v>
      </c>
      <c r="AK1414" s="21">
        <v>3.64</v>
      </c>
      <c r="AL1414" s="21">
        <v>1.333</v>
      </c>
      <c r="AO1414">
        <f t="shared" si="537"/>
        <v>-400</v>
      </c>
      <c r="AP1414">
        <f>IF(E1414&lt;F1414,G1414,H1414)</f>
        <v>14</v>
      </c>
      <c r="AQ1414">
        <f>IF(E1414&lt;F1414,H1414,G1414)</f>
        <v>7</v>
      </c>
    </row>
    <row r="1415" spans="2:43" x14ac:dyDescent="0.25">
      <c r="B1415" s="24">
        <v>43093</v>
      </c>
      <c r="C1415" s="20" t="s">
        <v>41</v>
      </c>
      <c r="D1415" s="20" t="s">
        <v>47</v>
      </c>
      <c r="E1415" s="2">
        <v>204.99999999999997</v>
      </c>
      <c r="F1415" s="2">
        <v>-230.41474654377885</v>
      </c>
      <c r="G1415">
        <v>23</v>
      </c>
      <c r="H1415">
        <v>27</v>
      </c>
      <c r="I1415" s="9"/>
      <c r="J1415" s="2" t="str">
        <f t="shared" ref="J1415:J1478" si="538">IF(E1415&lt;=F1415,C1415,D1415)</f>
        <v>Los Angeles Rams</v>
      </c>
      <c r="K1415" s="2" t="str">
        <f t="shared" ref="K1415:K1478" si="539">IF(E1415&gt;F1415,C1415,D1415)</f>
        <v>Tennessee Titans</v>
      </c>
      <c r="L1415" s="17">
        <f t="shared" ref="L1415:L1478" si="540">IF(E1415&lt;=F1415,E1415,F1415)</f>
        <v>-230.41474654377885</v>
      </c>
      <c r="M1415" s="18">
        <f t="shared" ref="M1415:M1478" si="541">IF(E1415&gt;F1415,E1415,F1415)</f>
        <v>204.99999999999997</v>
      </c>
      <c r="N1415" s="4">
        <f t="shared" si="519"/>
        <v>1.37</v>
      </c>
      <c r="O1415" s="4">
        <f t="shared" si="520"/>
        <v>3.39</v>
      </c>
      <c r="P1415" s="4"/>
      <c r="Q1415" s="4"/>
      <c r="R1415" s="1">
        <f t="shared" si="521"/>
        <v>0.72992700729927007</v>
      </c>
      <c r="S1415" s="1">
        <f t="shared" si="522"/>
        <v>0.29498525073746312</v>
      </c>
      <c r="T1415" s="1">
        <f t="shared" si="523"/>
        <v>2.4306722689075522E-2</v>
      </c>
      <c r="U1415" s="1">
        <f t="shared" si="524"/>
        <v>0.21747087828090347</v>
      </c>
      <c r="V1415" s="1">
        <f t="shared" si="525"/>
        <v>0.72847087828090351</v>
      </c>
      <c r="W1415" s="1"/>
      <c r="X1415" s="17">
        <f t="shared" si="526"/>
        <v>372.73847152252659</v>
      </c>
      <c r="Y1415" s="18">
        <f t="shared" si="527"/>
        <v>2348.8422438213829</v>
      </c>
      <c r="Z1415" s="2">
        <f t="shared" si="528"/>
        <v>354.10154794640027</v>
      </c>
      <c r="AA1415" s="18">
        <f t="shared" si="529"/>
        <v>2231.4001316303138</v>
      </c>
      <c r="AB1415" s="2">
        <f t="shared" si="530"/>
        <v>-282.40486544028556</v>
      </c>
      <c r="AC1415" s="2">
        <f t="shared" si="531"/>
        <v>223.14001316303137</v>
      </c>
      <c r="AD1415" s="2">
        <f t="shared" si="532"/>
        <v>354.10154794640027</v>
      </c>
      <c r="AE1415" s="2">
        <f t="shared" si="533"/>
        <v>-1000</v>
      </c>
      <c r="AF1415" s="5">
        <f t="shared" si="534"/>
        <v>0.37000000000000011</v>
      </c>
      <c r="AG1415" s="5">
        <f t="shared" si="535"/>
        <v>-1</v>
      </c>
      <c r="AH1415" s="3">
        <f t="shared" si="536"/>
        <v>201712</v>
      </c>
      <c r="AI1415" s="21">
        <v>3.39</v>
      </c>
      <c r="AJ1415" s="21">
        <v>1.37</v>
      </c>
      <c r="AK1415" s="21">
        <v>3.05</v>
      </c>
      <c r="AL1415" s="21">
        <v>1.4339999999999999</v>
      </c>
      <c r="AO1415">
        <f t="shared" si="537"/>
        <v>-300</v>
      </c>
      <c r="AP1415">
        <f>IF(E1415&lt;F1415,G1415,H1415)</f>
        <v>27</v>
      </c>
      <c r="AQ1415">
        <f>IF(E1415&lt;F1415,H1415,G1415)</f>
        <v>23</v>
      </c>
    </row>
    <row r="1416" spans="2:43" x14ac:dyDescent="0.25">
      <c r="B1416" s="24">
        <v>43093</v>
      </c>
      <c r="C1416" s="20" t="s">
        <v>53</v>
      </c>
      <c r="D1416" s="20" t="s">
        <v>38</v>
      </c>
      <c r="E1416" s="2">
        <v>-164.20361247947454</v>
      </c>
      <c r="F1416" s="2">
        <v>148</v>
      </c>
      <c r="G1416">
        <v>27</v>
      </c>
      <c r="H1416">
        <v>11</v>
      </c>
      <c r="I1416" s="9"/>
      <c r="J1416" s="2" t="str">
        <f t="shared" si="538"/>
        <v>Washington Redskins</v>
      </c>
      <c r="K1416" s="2" t="str">
        <f t="shared" si="539"/>
        <v>Denver Broncos</v>
      </c>
      <c r="L1416" s="17">
        <f t="shared" si="540"/>
        <v>-164.20361247947454</v>
      </c>
      <c r="M1416" s="18">
        <f t="shared" si="541"/>
        <v>148</v>
      </c>
      <c r="N1416" s="4">
        <f t="shared" si="519"/>
        <v>1.5640000000000001</v>
      </c>
      <c r="O1416" s="4">
        <f t="shared" si="520"/>
        <v>2.59</v>
      </c>
      <c r="P1416" s="4"/>
      <c r="Q1416" s="4"/>
      <c r="R1416" s="1">
        <f t="shared" si="521"/>
        <v>0.63938618925831203</v>
      </c>
      <c r="S1416" s="1">
        <f t="shared" si="522"/>
        <v>0.38610038610038611</v>
      </c>
      <c r="T1416" s="1">
        <f t="shared" si="523"/>
        <v>2.4853153586904098E-2</v>
      </c>
      <c r="U1416" s="1">
        <f t="shared" si="524"/>
        <v>0.12664290157896296</v>
      </c>
      <c r="V1416" s="1">
        <f t="shared" si="525"/>
        <v>0.63764290157896297</v>
      </c>
      <c r="W1416" s="1"/>
      <c r="X1416" s="17">
        <f t="shared" si="526"/>
        <v>568.27590728878238</v>
      </c>
      <c r="Y1416" s="18">
        <f t="shared" si="527"/>
        <v>1585.5874535669882</v>
      </c>
      <c r="Z1416" s="2">
        <f t="shared" si="528"/>
        <v>539.86211192434325</v>
      </c>
      <c r="AA1416" s="18">
        <f t="shared" si="529"/>
        <v>1506.3080808886386</v>
      </c>
      <c r="AB1416" s="2">
        <f t="shared" si="530"/>
        <v>-185.23248398289911</v>
      </c>
      <c r="AC1416" s="2">
        <f t="shared" si="531"/>
        <v>150.63080808886386</v>
      </c>
      <c r="AD1416" s="2">
        <f t="shared" si="532"/>
        <v>539.86211192434325</v>
      </c>
      <c r="AE1416" s="2">
        <f t="shared" si="533"/>
        <v>-1000</v>
      </c>
      <c r="AF1416" s="5">
        <f t="shared" si="534"/>
        <v>0.56400000000000006</v>
      </c>
      <c r="AG1416" s="5">
        <f t="shared" si="535"/>
        <v>-1</v>
      </c>
      <c r="AH1416" s="3">
        <f t="shared" si="536"/>
        <v>201712</v>
      </c>
      <c r="AI1416" s="21">
        <v>1.5640000000000001</v>
      </c>
      <c r="AJ1416" s="21">
        <v>2.59</v>
      </c>
      <c r="AK1416" s="21">
        <v>1.609</v>
      </c>
      <c r="AL1416" s="21">
        <v>2.48</v>
      </c>
      <c r="AO1416">
        <f t="shared" si="537"/>
        <v>-170</v>
      </c>
      <c r="AP1416">
        <f>IF(E1416&lt;F1416,G1416,H1416)</f>
        <v>27</v>
      </c>
      <c r="AQ1416">
        <f>IF(E1416&lt;F1416,H1416,G1416)</f>
        <v>11</v>
      </c>
    </row>
    <row r="1417" spans="2:43" x14ac:dyDescent="0.25">
      <c r="B1417" s="24">
        <v>43092</v>
      </c>
      <c r="C1417" s="20" t="s">
        <v>33</v>
      </c>
      <c r="D1417" s="20" t="s">
        <v>29</v>
      </c>
      <c r="E1417" s="2">
        <v>338</v>
      </c>
      <c r="F1417" s="2">
        <v>-390.625</v>
      </c>
      <c r="G1417">
        <v>0</v>
      </c>
      <c r="H1417">
        <v>16</v>
      </c>
      <c r="I1417" s="9"/>
      <c r="J1417" s="2" t="str">
        <f t="shared" si="538"/>
        <v>Minnesota Vikings</v>
      </c>
      <c r="K1417" s="2" t="str">
        <f t="shared" si="539"/>
        <v>Green Bay Packers</v>
      </c>
      <c r="L1417" s="17">
        <f t="shared" si="540"/>
        <v>-390.625</v>
      </c>
      <c r="M1417" s="18">
        <f t="shared" si="541"/>
        <v>338</v>
      </c>
      <c r="N1417" s="4">
        <f t="shared" si="519"/>
        <v>1.2629999999999999</v>
      </c>
      <c r="O1417" s="4">
        <f t="shared" si="520"/>
        <v>4.3</v>
      </c>
      <c r="P1417" s="4"/>
      <c r="Q1417" s="4"/>
      <c r="R1417" s="1">
        <f t="shared" si="521"/>
        <v>0.79176563737133809</v>
      </c>
      <c r="S1417" s="1">
        <f t="shared" si="522"/>
        <v>0.23255813953488372</v>
      </c>
      <c r="T1417" s="1">
        <f t="shared" si="523"/>
        <v>2.3746180118641047E-2</v>
      </c>
      <c r="U1417" s="1">
        <f t="shared" si="524"/>
        <v>0.2796037489182272</v>
      </c>
      <c r="V1417" s="1">
        <f t="shared" si="525"/>
        <v>0.79060374891822716</v>
      </c>
      <c r="W1417" s="1"/>
      <c r="X1417" s="17">
        <f t="shared" si="526"/>
        <v>264.85613225119045</v>
      </c>
      <c r="Y1417" s="18">
        <f t="shared" si="527"/>
        <v>3182.3042096495674</v>
      </c>
      <c r="Z1417" s="2">
        <f t="shared" si="528"/>
        <v>251.6133256386309</v>
      </c>
      <c r="AA1417" s="18">
        <f t="shared" si="529"/>
        <v>3023.1889991670887</v>
      </c>
      <c r="AB1417" s="2">
        <f t="shared" si="530"/>
        <v>-397.43523021360488</v>
      </c>
      <c r="AC1417" s="2">
        <f t="shared" si="531"/>
        <v>302.31889991670886</v>
      </c>
      <c r="AD1417" s="2">
        <f t="shared" si="532"/>
        <v>251.6133256386309</v>
      </c>
      <c r="AE1417" s="2">
        <f t="shared" si="533"/>
        <v>-1000</v>
      </c>
      <c r="AF1417" s="5">
        <f t="shared" si="534"/>
        <v>0.2629999999999999</v>
      </c>
      <c r="AG1417" s="5">
        <f t="shared" si="535"/>
        <v>-1</v>
      </c>
      <c r="AH1417" s="3">
        <f t="shared" si="536"/>
        <v>201712</v>
      </c>
      <c r="AI1417" s="21">
        <v>4.3</v>
      </c>
      <c r="AJ1417" s="21">
        <v>1.2629999999999999</v>
      </c>
      <c r="AK1417" s="21">
        <v>4.38</v>
      </c>
      <c r="AL1417" s="21">
        <v>1.256</v>
      </c>
      <c r="AO1417">
        <f t="shared" si="537"/>
        <v>-400</v>
      </c>
      <c r="AP1417">
        <f>IF(E1417&lt;F1417,G1417,H1417)</f>
        <v>16</v>
      </c>
      <c r="AQ1417">
        <f>IF(E1417&lt;F1417,H1417,G1417)</f>
        <v>0</v>
      </c>
    </row>
    <row r="1418" spans="2:43" x14ac:dyDescent="0.25">
      <c r="B1418" s="24">
        <v>43092</v>
      </c>
      <c r="C1418" s="20" t="s">
        <v>28</v>
      </c>
      <c r="D1418" s="20" t="s">
        <v>39</v>
      </c>
      <c r="E1418" s="2">
        <v>-800</v>
      </c>
      <c r="F1418" s="2">
        <v>638</v>
      </c>
      <c r="G1418">
        <v>23</v>
      </c>
      <c r="H1418">
        <v>16</v>
      </c>
      <c r="I1418" s="9"/>
      <c r="J1418" s="2" t="str">
        <f t="shared" si="538"/>
        <v>Baltimore Ravens</v>
      </c>
      <c r="K1418" s="2" t="str">
        <f t="shared" si="539"/>
        <v>Indianapolis Colts</v>
      </c>
      <c r="L1418" s="17">
        <f t="shared" si="540"/>
        <v>-800</v>
      </c>
      <c r="M1418" s="18">
        <f t="shared" si="541"/>
        <v>638</v>
      </c>
      <c r="N1418" s="4">
        <f t="shared" si="519"/>
        <v>1.125</v>
      </c>
      <c r="O1418" s="4">
        <f t="shared" si="520"/>
        <v>7.38</v>
      </c>
      <c r="P1418" s="4"/>
      <c r="Q1418" s="4"/>
      <c r="R1418" s="1">
        <f t="shared" si="521"/>
        <v>0.88888888888888884</v>
      </c>
      <c r="S1418" s="1">
        <f t="shared" si="522"/>
        <v>0.13550135501355015</v>
      </c>
      <c r="T1418" s="1">
        <f t="shared" si="523"/>
        <v>2.3809523809523725E-2</v>
      </c>
      <c r="U1418" s="1">
        <f t="shared" si="524"/>
        <v>0.37669376693766932</v>
      </c>
      <c r="V1418" s="1">
        <f t="shared" si="525"/>
        <v>0.88769376693766933</v>
      </c>
      <c r="W1418" s="1"/>
      <c r="X1418" s="17">
        <f t="shared" si="526"/>
        <v>126.51461263467057</v>
      </c>
      <c r="Y1418" s="18">
        <f t="shared" si="527"/>
        <v>5785.40701103421</v>
      </c>
      <c r="Z1418" s="2">
        <f t="shared" si="528"/>
        <v>120.18888200293704</v>
      </c>
      <c r="AA1418" s="18">
        <f t="shared" si="529"/>
        <v>5496.1366604824989</v>
      </c>
      <c r="AB1418" s="2">
        <f t="shared" si="530"/>
        <v>-832.0237141198827</v>
      </c>
      <c r="AC1418" s="2">
        <f t="shared" si="531"/>
        <v>549.61366604824991</v>
      </c>
      <c r="AD1418" s="2">
        <f t="shared" si="532"/>
        <v>120.18888200293704</v>
      </c>
      <c r="AE1418" s="2">
        <f t="shared" si="533"/>
        <v>-1000</v>
      </c>
      <c r="AF1418" s="5">
        <f t="shared" si="534"/>
        <v>0.125</v>
      </c>
      <c r="AG1418" s="5">
        <f t="shared" si="535"/>
        <v>-1</v>
      </c>
      <c r="AH1418" s="3">
        <f t="shared" si="536"/>
        <v>201712</v>
      </c>
      <c r="AI1418" s="21">
        <v>1.125</v>
      </c>
      <c r="AJ1418" s="21">
        <v>7.38</v>
      </c>
      <c r="AK1418" s="21">
        <v>1.125</v>
      </c>
      <c r="AL1418" s="21">
        <v>7.38</v>
      </c>
      <c r="AO1418">
        <f t="shared" si="537"/>
        <v>-800</v>
      </c>
      <c r="AP1418">
        <f>IF(E1418&lt;F1418,G1418,H1418)</f>
        <v>23</v>
      </c>
      <c r="AQ1418">
        <f>IF(E1418&lt;F1418,H1418,G1418)</f>
        <v>16</v>
      </c>
    </row>
    <row r="1419" spans="2:43" x14ac:dyDescent="0.25">
      <c r="B1419" s="24">
        <v>43087</v>
      </c>
      <c r="C1419" s="20" t="s">
        <v>27</v>
      </c>
      <c r="D1419" s="20" t="s">
        <v>35</v>
      </c>
      <c r="E1419" s="2">
        <v>281</v>
      </c>
      <c r="F1419" s="2">
        <v>-320.51282051282044</v>
      </c>
      <c r="G1419">
        <v>21</v>
      </c>
      <c r="H1419">
        <v>24</v>
      </c>
      <c r="I1419" s="9"/>
      <c r="J1419" s="2" t="str">
        <f t="shared" si="538"/>
        <v>Atlanta Falcons</v>
      </c>
      <c r="K1419" s="2" t="str">
        <f t="shared" si="539"/>
        <v>Tampa Bay Buccaneers</v>
      </c>
      <c r="L1419" s="17">
        <f t="shared" si="540"/>
        <v>-320.51282051282044</v>
      </c>
      <c r="M1419" s="18">
        <f t="shared" si="541"/>
        <v>281</v>
      </c>
      <c r="N1419" s="4">
        <f t="shared" si="519"/>
        <v>1.4</v>
      </c>
      <c r="O1419" s="4">
        <f t="shared" si="520"/>
        <v>3.22</v>
      </c>
      <c r="P1419" s="4"/>
      <c r="Q1419" s="4"/>
      <c r="R1419" s="1">
        <f t="shared" si="521"/>
        <v>0.7142857142857143</v>
      </c>
      <c r="S1419" s="1">
        <f t="shared" si="522"/>
        <v>0.3105590062111801</v>
      </c>
      <c r="T1419" s="1">
        <f t="shared" si="523"/>
        <v>2.4242424242424288E-2</v>
      </c>
      <c r="U1419" s="1">
        <f t="shared" si="524"/>
        <v>0.2018633540372671</v>
      </c>
      <c r="V1419" s="1">
        <f t="shared" si="525"/>
        <v>0.71286335403726708</v>
      </c>
      <c r="W1419" s="1"/>
      <c r="X1419" s="17">
        <f t="shared" si="526"/>
        <v>402.79338857376865</v>
      </c>
      <c r="Y1419" s="18">
        <f t="shared" si="527"/>
        <v>2188.1727656476151</v>
      </c>
      <c r="Z1419" s="2">
        <f t="shared" si="528"/>
        <v>382.65371914508017</v>
      </c>
      <c r="AA1419" s="18">
        <f t="shared" si="529"/>
        <v>2078.7641273652343</v>
      </c>
      <c r="AB1419" s="2">
        <f t="shared" si="530"/>
        <v>-261.33288400650764</v>
      </c>
      <c r="AC1419" s="2">
        <f t="shared" si="531"/>
        <v>207.87641273652343</v>
      </c>
      <c r="AD1419" s="2">
        <f t="shared" si="532"/>
        <v>382.65371914508017</v>
      </c>
      <c r="AE1419" s="2">
        <f t="shared" si="533"/>
        <v>-1000</v>
      </c>
      <c r="AF1419" s="5">
        <f t="shared" si="534"/>
        <v>0.39999999999999991</v>
      </c>
      <c r="AG1419" s="5">
        <f t="shared" si="535"/>
        <v>-1</v>
      </c>
      <c r="AH1419" s="3">
        <f t="shared" si="536"/>
        <v>201712</v>
      </c>
      <c r="AI1419" s="21">
        <v>3.22</v>
      </c>
      <c r="AJ1419" s="21">
        <v>1.4</v>
      </c>
      <c r="AK1419" s="21">
        <v>3.81</v>
      </c>
      <c r="AL1419" s="21">
        <v>1.3120000000000001</v>
      </c>
      <c r="AO1419">
        <f t="shared" si="537"/>
        <v>-400</v>
      </c>
      <c r="AP1419">
        <f>IF(E1419&lt;F1419,G1419,H1419)</f>
        <v>24</v>
      </c>
      <c r="AQ1419">
        <f>IF(E1419&lt;F1419,H1419,G1419)</f>
        <v>21</v>
      </c>
    </row>
    <row r="1420" spans="2:43" x14ac:dyDescent="0.25">
      <c r="B1420" s="24">
        <v>43086</v>
      </c>
      <c r="C1420" s="20" t="s">
        <v>52</v>
      </c>
      <c r="D1420" s="20" t="s">
        <v>23</v>
      </c>
      <c r="E1420" s="2">
        <v>134</v>
      </c>
      <c r="F1420" s="2">
        <v>-148.14814814814815</v>
      </c>
      <c r="G1420">
        <v>17</v>
      </c>
      <c r="H1420">
        <v>20</v>
      </c>
      <c r="I1420" s="9"/>
      <c r="J1420" s="2" t="str">
        <f t="shared" si="538"/>
        <v>Dallas Cowboys</v>
      </c>
      <c r="K1420" s="2" t="str">
        <f t="shared" si="539"/>
        <v>Oakland Raiders</v>
      </c>
      <c r="L1420" s="17">
        <f t="shared" si="540"/>
        <v>-148.14814814814815</v>
      </c>
      <c r="M1420" s="18">
        <f t="shared" si="541"/>
        <v>134</v>
      </c>
      <c r="N1420" s="4">
        <f t="shared" si="519"/>
        <v>1.714</v>
      </c>
      <c r="O1420" s="4">
        <f t="shared" si="520"/>
        <v>2.27</v>
      </c>
      <c r="P1420" s="4"/>
      <c r="Q1420" s="4"/>
      <c r="R1420" s="1">
        <f t="shared" si="521"/>
        <v>0.58343057176196034</v>
      </c>
      <c r="S1420" s="1">
        <f t="shared" si="522"/>
        <v>0.44052863436123346</v>
      </c>
      <c r="T1420" s="1">
        <f t="shared" si="523"/>
        <v>2.3398594377510018E-2</v>
      </c>
      <c r="U1420" s="1">
        <f t="shared" si="524"/>
        <v>7.1450968700363438E-2</v>
      </c>
      <c r="V1420" s="1">
        <f t="shared" si="525"/>
        <v>0.58245096870036339</v>
      </c>
      <c r="W1420" s="1"/>
      <c r="X1420" s="17">
        <f t="shared" si="526"/>
        <v>716.88271414729309</v>
      </c>
      <c r="Y1420" s="18">
        <f t="shared" si="527"/>
        <v>1267.5379818063075</v>
      </c>
      <c r="Z1420" s="2">
        <f t="shared" si="528"/>
        <v>681.03857843992841</v>
      </c>
      <c r="AA1420" s="18">
        <f t="shared" si="529"/>
        <v>1204.1610827159921</v>
      </c>
      <c r="AB1420" s="2">
        <f t="shared" si="530"/>
        <v>-146.83455998788267</v>
      </c>
      <c r="AC1420" s="2">
        <f t="shared" si="531"/>
        <v>120.4161082715992</v>
      </c>
      <c r="AD1420" s="2">
        <f t="shared" si="532"/>
        <v>681.03857843992841</v>
      </c>
      <c r="AE1420" s="2">
        <f t="shared" si="533"/>
        <v>-1000</v>
      </c>
      <c r="AF1420" s="5">
        <f t="shared" si="534"/>
        <v>0.71399999999999997</v>
      </c>
      <c r="AG1420" s="5">
        <f t="shared" si="535"/>
        <v>-1</v>
      </c>
      <c r="AH1420" s="3">
        <f t="shared" si="536"/>
        <v>201712</v>
      </c>
      <c r="AI1420" s="21">
        <v>2.27</v>
      </c>
      <c r="AJ1420" s="21">
        <v>1.714</v>
      </c>
      <c r="AK1420" s="21">
        <v>2.34</v>
      </c>
      <c r="AL1420" s="21">
        <v>1.675</v>
      </c>
      <c r="AO1420">
        <f t="shared" si="537"/>
        <v>-150</v>
      </c>
      <c r="AP1420">
        <f>IF(E1420&lt;F1420,G1420,H1420)</f>
        <v>20</v>
      </c>
      <c r="AQ1420">
        <f>IF(E1420&lt;F1420,H1420,G1420)</f>
        <v>17</v>
      </c>
    </row>
    <row r="1421" spans="2:43" x14ac:dyDescent="0.25">
      <c r="B1421" s="24">
        <v>43086</v>
      </c>
      <c r="C1421" s="20" t="s">
        <v>45</v>
      </c>
      <c r="D1421" s="20" t="s">
        <v>36</v>
      </c>
      <c r="E1421" s="2">
        <v>118.00000000000001</v>
      </c>
      <c r="F1421" s="2">
        <v>-130.03901170351108</v>
      </c>
      <c r="G1421">
        <v>24</v>
      </c>
      <c r="H1421">
        <v>27</v>
      </c>
      <c r="I1421" s="9"/>
      <c r="J1421" s="2" t="str">
        <f t="shared" si="538"/>
        <v>New England Patriots</v>
      </c>
      <c r="K1421" s="2" t="str">
        <f t="shared" si="539"/>
        <v>Pittsburgh Steelers</v>
      </c>
      <c r="L1421" s="17">
        <f t="shared" si="540"/>
        <v>-130.03901170351108</v>
      </c>
      <c r="M1421" s="18">
        <f t="shared" si="541"/>
        <v>118.00000000000001</v>
      </c>
      <c r="N1421" s="4">
        <f t="shared" si="519"/>
        <v>1.8129999999999999</v>
      </c>
      <c r="O1421" s="4">
        <f t="shared" si="520"/>
        <v>2.11</v>
      </c>
      <c r="P1421" s="4"/>
      <c r="Q1421" s="4"/>
      <c r="R1421" s="1">
        <f t="shared" si="521"/>
        <v>0.55157198014340869</v>
      </c>
      <c r="S1421" s="1">
        <f t="shared" si="522"/>
        <v>0.47393364928909953</v>
      </c>
      <c r="T1421" s="1">
        <f t="shared" si="523"/>
        <v>2.4871271985725363E-2</v>
      </c>
      <c r="U1421" s="1">
        <f t="shared" si="524"/>
        <v>3.8819165427154578E-2</v>
      </c>
      <c r="V1421" s="1">
        <f t="shared" si="525"/>
        <v>0.54981916542715459</v>
      </c>
      <c r="W1421" s="1"/>
      <c r="X1421" s="17">
        <f t="shared" si="526"/>
        <v>818.77981503809497</v>
      </c>
      <c r="Y1421" s="18">
        <f t="shared" si="527"/>
        <v>1112.7024405877062</v>
      </c>
      <c r="Z1421" s="2">
        <f t="shared" si="528"/>
        <v>777.84082428619013</v>
      </c>
      <c r="AA1421" s="18">
        <f t="shared" si="529"/>
        <v>1057.0673185583207</v>
      </c>
      <c r="AB1421" s="2">
        <f t="shared" si="530"/>
        <v>-128.56100744232359</v>
      </c>
      <c r="AC1421" s="2">
        <f t="shared" si="531"/>
        <v>105.70673185583207</v>
      </c>
      <c r="AD1421" s="2">
        <f t="shared" si="532"/>
        <v>777.84082428619013</v>
      </c>
      <c r="AE1421" s="2">
        <f t="shared" si="533"/>
        <v>-1000</v>
      </c>
      <c r="AF1421" s="5">
        <f t="shared" si="534"/>
        <v>0.81299999999999994</v>
      </c>
      <c r="AG1421" s="5">
        <f t="shared" si="535"/>
        <v>-1</v>
      </c>
      <c r="AH1421" s="3">
        <f t="shared" si="536"/>
        <v>201712</v>
      </c>
      <c r="AI1421" s="21">
        <v>2.11</v>
      </c>
      <c r="AJ1421" s="21">
        <v>1.8129999999999999</v>
      </c>
      <c r="AK1421" s="21">
        <v>2.1800000000000002</v>
      </c>
      <c r="AL1421" s="21">
        <v>1.7689999999999999</v>
      </c>
      <c r="AO1421">
        <f t="shared" si="537"/>
        <v>-140</v>
      </c>
      <c r="AP1421">
        <f>IF(E1421&lt;F1421,G1421,H1421)</f>
        <v>27</v>
      </c>
      <c r="AQ1421">
        <f>IF(E1421&lt;F1421,H1421,G1421)</f>
        <v>24</v>
      </c>
    </row>
    <row r="1422" spans="2:43" x14ac:dyDescent="0.25">
      <c r="B1422" s="24">
        <v>43086</v>
      </c>
      <c r="C1422" s="20" t="s">
        <v>22</v>
      </c>
      <c r="D1422" s="20" t="s">
        <v>41</v>
      </c>
      <c r="E1422" s="2">
        <v>-134.04825737265415</v>
      </c>
      <c r="F1422" s="2">
        <v>121</v>
      </c>
      <c r="G1422">
        <v>25</v>
      </c>
      <c r="H1422">
        <v>23</v>
      </c>
      <c r="I1422" s="9"/>
      <c r="J1422" s="2" t="str">
        <f t="shared" si="538"/>
        <v>San Francisco 49ers</v>
      </c>
      <c r="K1422" s="2" t="str">
        <f t="shared" si="539"/>
        <v>Tennessee Titans</v>
      </c>
      <c r="L1422" s="17">
        <f t="shared" si="540"/>
        <v>-134.04825737265415</v>
      </c>
      <c r="M1422" s="18">
        <f t="shared" si="541"/>
        <v>121</v>
      </c>
      <c r="N1422" s="4">
        <f t="shared" si="519"/>
        <v>1.8</v>
      </c>
      <c r="O1422" s="4">
        <f t="shared" si="520"/>
        <v>2.13</v>
      </c>
      <c r="P1422" s="4"/>
      <c r="Q1422" s="4"/>
      <c r="R1422" s="1">
        <f t="shared" si="521"/>
        <v>0.55555555555555558</v>
      </c>
      <c r="S1422" s="1">
        <f t="shared" si="522"/>
        <v>0.46948356807511737</v>
      </c>
      <c r="T1422" s="1">
        <f t="shared" si="523"/>
        <v>2.442748091603042E-2</v>
      </c>
      <c r="U1422" s="1">
        <f t="shared" si="524"/>
        <v>4.3035993740219103E-2</v>
      </c>
      <c r="V1422" s="1">
        <f t="shared" si="525"/>
        <v>0.55403599374021906</v>
      </c>
      <c r="W1422" s="1"/>
      <c r="X1422" s="17">
        <f t="shared" si="526"/>
        <v>804.93688370161772</v>
      </c>
      <c r="Y1422" s="18">
        <f t="shared" si="527"/>
        <v>1131.5579529209654</v>
      </c>
      <c r="Z1422" s="2">
        <f t="shared" si="528"/>
        <v>764.69003951653679</v>
      </c>
      <c r="AA1422" s="18">
        <f t="shared" si="529"/>
        <v>1074.980055274917</v>
      </c>
      <c r="AB1422" s="2">
        <f t="shared" si="530"/>
        <v>-130.77194004413008</v>
      </c>
      <c r="AC1422" s="2">
        <f t="shared" si="531"/>
        <v>107.4980055274917</v>
      </c>
      <c r="AD1422" s="2">
        <f t="shared" si="532"/>
        <v>764.69003951653679</v>
      </c>
      <c r="AE1422" s="2">
        <f t="shared" si="533"/>
        <v>-1000</v>
      </c>
      <c r="AF1422" s="5">
        <f t="shared" si="534"/>
        <v>0.8</v>
      </c>
      <c r="AG1422" s="5">
        <f t="shared" si="535"/>
        <v>-1</v>
      </c>
      <c r="AH1422" s="3">
        <f t="shared" si="536"/>
        <v>201712</v>
      </c>
      <c r="AI1422" s="21">
        <v>1.8</v>
      </c>
      <c r="AJ1422" s="21">
        <v>2.13</v>
      </c>
      <c r="AK1422" s="21">
        <v>1.746</v>
      </c>
      <c r="AL1422" s="21">
        <v>2.21</v>
      </c>
      <c r="AO1422">
        <f t="shared" si="537"/>
        <v>-140</v>
      </c>
      <c r="AP1422">
        <f>IF(E1422&lt;F1422,G1422,H1422)</f>
        <v>25</v>
      </c>
      <c r="AQ1422">
        <f>IF(E1422&lt;F1422,H1422,G1422)</f>
        <v>23</v>
      </c>
    </row>
    <row r="1423" spans="2:43" x14ac:dyDescent="0.25">
      <c r="B1423" s="24">
        <v>43086</v>
      </c>
      <c r="C1423" s="20" t="s">
        <v>32</v>
      </c>
      <c r="D1423" s="20" t="s">
        <v>47</v>
      </c>
      <c r="E1423" s="2">
        <v>-105.0420168067227</v>
      </c>
      <c r="F1423" s="2">
        <v>-105.0420168067227</v>
      </c>
      <c r="G1423">
        <v>7</v>
      </c>
      <c r="H1423">
        <v>42</v>
      </c>
      <c r="I1423" s="9"/>
      <c r="J1423" s="2" t="str">
        <f t="shared" si="538"/>
        <v>Seattle Seahawks</v>
      </c>
      <c r="K1423" s="2" t="str">
        <f t="shared" si="539"/>
        <v>Los Angeles Rams</v>
      </c>
      <c r="L1423" s="17">
        <f t="shared" si="540"/>
        <v>-105.0420168067227</v>
      </c>
      <c r="M1423" s="18">
        <f t="shared" si="541"/>
        <v>-105.0420168067227</v>
      </c>
      <c r="N1423" s="4">
        <f t="shared" si="519"/>
        <v>1.8260000000000001</v>
      </c>
      <c r="O1423" s="4">
        <f t="shared" si="520"/>
        <v>2.1</v>
      </c>
      <c r="P1423" s="4"/>
      <c r="Q1423" s="4"/>
      <c r="R1423" s="1">
        <f t="shared" si="521"/>
        <v>0.547645125958379</v>
      </c>
      <c r="S1423" s="1">
        <f t="shared" si="522"/>
        <v>0.47619047619047616</v>
      </c>
      <c r="T1423" s="1">
        <f t="shared" si="523"/>
        <v>2.3280692817116533E-2</v>
      </c>
      <c r="U1423" s="1">
        <f t="shared" si="524"/>
        <v>3.5727324883951417E-2</v>
      </c>
      <c r="V1423" s="1">
        <f t="shared" si="525"/>
        <v>0.54672732488395148</v>
      </c>
      <c r="W1423" s="1"/>
      <c r="X1423" s="17">
        <f t="shared" si="526"/>
        <v>829.0653393119876</v>
      </c>
      <c r="Y1423" s="18">
        <f t="shared" si="527"/>
        <v>1099.0792295769795</v>
      </c>
      <c r="Z1423" s="2">
        <f t="shared" si="528"/>
        <v>787.61207234638823</v>
      </c>
      <c r="AA1423" s="18">
        <f t="shared" si="529"/>
        <v>1044.1252680981304</v>
      </c>
      <c r="AB1423" s="2">
        <f t="shared" si="530"/>
        <v>-126.96605792504975</v>
      </c>
      <c r="AC1423" s="2">
        <f t="shared" si="531"/>
        <v>104.41252680981304</v>
      </c>
      <c r="AD1423" s="2">
        <f t="shared" si="532"/>
        <v>787.61207234638823</v>
      </c>
      <c r="AE1423" s="2">
        <f t="shared" si="533"/>
        <v>-1000</v>
      </c>
      <c r="AF1423" s="5">
        <f t="shared" si="534"/>
        <v>0.82600000000000007</v>
      </c>
      <c r="AG1423" s="5">
        <f t="shared" si="535"/>
        <v>-1</v>
      </c>
      <c r="AH1423" s="3">
        <f t="shared" si="536"/>
        <v>201712</v>
      </c>
      <c r="AI1423" s="21">
        <v>1.8260000000000001</v>
      </c>
      <c r="AJ1423" s="21">
        <v>2.1</v>
      </c>
      <c r="AK1423" s="21">
        <v>1.952</v>
      </c>
      <c r="AL1423" s="21">
        <v>1.952</v>
      </c>
      <c r="AO1423">
        <f t="shared" si="537"/>
        <v>-110</v>
      </c>
      <c r="AP1423">
        <f>IF(E1423&lt;F1423,G1423,H1423)</f>
        <v>42</v>
      </c>
      <c r="AQ1423">
        <f>IF(E1423&lt;F1423,H1423,G1423)</f>
        <v>7</v>
      </c>
    </row>
    <row r="1424" spans="2:43" x14ac:dyDescent="0.25">
      <c r="B1424" s="24">
        <v>43086</v>
      </c>
      <c r="C1424" s="20" t="s">
        <v>24</v>
      </c>
      <c r="D1424" s="20" t="s">
        <v>30</v>
      </c>
      <c r="E1424" s="2">
        <v>-180.1801801801802</v>
      </c>
      <c r="F1424" s="2">
        <v>162</v>
      </c>
      <c r="G1424">
        <v>24</v>
      </c>
      <c r="H1424">
        <v>16</v>
      </c>
      <c r="I1424" s="9"/>
      <c r="J1424" s="2" t="str">
        <f t="shared" si="538"/>
        <v>Buffalo Bills</v>
      </c>
      <c r="K1424" s="2" t="str">
        <f t="shared" si="539"/>
        <v>Miami Dolphins</v>
      </c>
      <c r="L1424" s="17">
        <f t="shared" si="540"/>
        <v>-180.1801801801802</v>
      </c>
      <c r="M1424" s="18">
        <f t="shared" si="541"/>
        <v>162</v>
      </c>
      <c r="N1424" s="4">
        <f t="shared" si="519"/>
        <v>1.5880000000000001</v>
      </c>
      <c r="O1424" s="4">
        <f t="shared" si="520"/>
        <v>2.5299999999999998</v>
      </c>
      <c r="P1424" s="4"/>
      <c r="Q1424" s="4"/>
      <c r="R1424" s="1">
        <f t="shared" si="521"/>
        <v>0.62972292191435764</v>
      </c>
      <c r="S1424" s="1">
        <f t="shared" si="522"/>
        <v>0.39525691699604748</v>
      </c>
      <c r="T1424" s="1">
        <f t="shared" si="523"/>
        <v>2.4371053909664986E-2</v>
      </c>
      <c r="U1424" s="1">
        <f t="shared" si="524"/>
        <v>0.11723300245915508</v>
      </c>
      <c r="V1424" s="1">
        <f t="shared" si="525"/>
        <v>0.62823300245915514</v>
      </c>
      <c r="W1424" s="1"/>
      <c r="X1424" s="17">
        <f t="shared" si="526"/>
        <v>591.76610602372068</v>
      </c>
      <c r="Y1424" s="18">
        <f t="shared" si="527"/>
        <v>1525.4353459459228</v>
      </c>
      <c r="Z1424" s="2">
        <f t="shared" si="528"/>
        <v>562.17780072253458</v>
      </c>
      <c r="AA1424" s="18">
        <f t="shared" si="529"/>
        <v>1449.1635786486265</v>
      </c>
      <c r="AB1424" s="2">
        <f t="shared" si="530"/>
        <v>-177.87966702256082</v>
      </c>
      <c r="AC1424" s="2">
        <f t="shared" si="531"/>
        <v>144.91635786486265</v>
      </c>
      <c r="AD1424" s="2">
        <f t="shared" si="532"/>
        <v>562.17780072253458</v>
      </c>
      <c r="AE1424" s="2">
        <f t="shared" si="533"/>
        <v>-1000</v>
      </c>
      <c r="AF1424" s="5">
        <f t="shared" si="534"/>
        <v>0.58800000000000008</v>
      </c>
      <c r="AG1424" s="5">
        <f t="shared" si="535"/>
        <v>-1</v>
      </c>
      <c r="AH1424" s="3">
        <f t="shared" si="536"/>
        <v>201712</v>
      </c>
      <c r="AI1424" s="21">
        <v>1.5880000000000001</v>
      </c>
      <c r="AJ1424" s="21">
        <v>2.5299999999999998</v>
      </c>
      <c r="AK1424" s="21">
        <v>1.5549999999999999</v>
      </c>
      <c r="AL1424" s="21">
        <v>2.62</v>
      </c>
      <c r="AO1424">
        <f t="shared" si="537"/>
        <v>-190</v>
      </c>
      <c r="AP1424">
        <f>IF(E1424&lt;F1424,G1424,H1424)</f>
        <v>24</v>
      </c>
      <c r="AQ1424">
        <f>IF(E1424&lt;F1424,H1424,G1424)</f>
        <v>16</v>
      </c>
    </row>
    <row r="1425" spans="2:43" x14ac:dyDescent="0.25">
      <c r="B1425" s="24">
        <v>43086</v>
      </c>
      <c r="C1425" s="20" t="s">
        <v>44</v>
      </c>
      <c r="D1425" s="20" t="s">
        <v>33</v>
      </c>
      <c r="E1425" s="2">
        <v>-145.13788098693757</v>
      </c>
      <c r="F1425" s="2">
        <v>131</v>
      </c>
      <c r="G1425">
        <v>31</v>
      </c>
      <c r="H1425">
        <v>24</v>
      </c>
      <c r="I1425" s="9"/>
      <c r="J1425" s="2" t="str">
        <f t="shared" si="538"/>
        <v>Carolina Panthers</v>
      </c>
      <c r="K1425" s="2" t="str">
        <f t="shared" si="539"/>
        <v>Green Bay Packers</v>
      </c>
      <c r="L1425" s="17">
        <f t="shared" si="540"/>
        <v>-145.13788098693757</v>
      </c>
      <c r="M1425" s="18">
        <f t="shared" si="541"/>
        <v>131</v>
      </c>
      <c r="N1425" s="4">
        <f t="shared" si="519"/>
        <v>1.7350000000000001</v>
      </c>
      <c r="O1425" s="4">
        <f t="shared" si="520"/>
        <v>2.23</v>
      </c>
      <c r="P1425" s="4"/>
      <c r="Q1425" s="4"/>
      <c r="R1425" s="1">
        <f t="shared" si="521"/>
        <v>0.57636887608069165</v>
      </c>
      <c r="S1425" s="1">
        <f t="shared" si="522"/>
        <v>0.44843049327354262</v>
      </c>
      <c r="T1425" s="1">
        <f t="shared" si="523"/>
        <v>2.4199243379571134E-2</v>
      </c>
      <c r="U1425" s="1">
        <f t="shared" si="524"/>
        <v>6.3969191403574516E-2</v>
      </c>
      <c r="V1425" s="1">
        <f t="shared" si="525"/>
        <v>0.5749691914035745</v>
      </c>
      <c r="W1425" s="1"/>
      <c r="X1425" s="17">
        <f t="shared" si="526"/>
        <v>739.22362267597339</v>
      </c>
      <c r="Y1425" s="18">
        <f t="shared" si="527"/>
        <v>1230.1464902163261</v>
      </c>
      <c r="Z1425" s="2">
        <f t="shared" si="528"/>
        <v>702.26244154217466</v>
      </c>
      <c r="AA1425" s="18">
        <f t="shared" si="529"/>
        <v>1168.6391657055099</v>
      </c>
      <c r="AB1425" s="2">
        <f t="shared" si="530"/>
        <v>-142.3969076010944</v>
      </c>
      <c r="AC1425" s="2">
        <f t="shared" si="531"/>
        <v>116.86391657055098</v>
      </c>
      <c r="AD1425" s="2">
        <f t="shared" si="532"/>
        <v>702.26244154217466</v>
      </c>
      <c r="AE1425" s="2">
        <f t="shared" si="533"/>
        <v>-1000</v>
      </c>
      <c r="AF1425" s="5">
        <f t="shared" si="534"/>
        <v>0.7350000000000001</v>
      </c>
      <c r="AG1425" s="5">
        <f t="shared" si="535"/>
        <v>-1</v>
      </c>
      <c r="AH1425" s="3">
        <f t="shared" si="536"/>
        <v>201712</v>
      </c>
      <c r="AI1425" s="21">
        <v>1.7350000000000001</v>
      </c>
      <c r="AJ1425" s="21">
        <v>2.23</v>
      </c>
      <c r="AK1425" s="21">
        <v>1.6890000000000001</v>
      </c>
      <c r="AL1425" s="21">
        <v>2.31</v>
      </c>
      <c r="AO1425">
        <f t="shared" si="537"/>
        <v>-150</v>
      </c>
      <c r="AP1425">
        <f>IF(E1425&lt;F1425,G1425,H1425)</f>
        <v>31</v>
      </c>
      <c r="AQ1425">
        <f>IF(E1425&lt;F1425,H1425,G1425)</f>
        <v>24</v>
      </c>
    </row>
    <row r="1426" spans="2:43" x14ac:dyDescent="0.25">
      <c r="B1426" s="24">
        <v>43086</v>
      </c>
      <c r="C1426" s="20" t="s">
        <v>46</v>
      </c>
      <c r="D1426" s="20" t="s">
        <v>28</v>
      </c>
      <c r="E1426" s="2">
        <v>235</v>
      </c>
      <c r="F1426" s="2">
        <v>-265.25198938992042</v>
      </c>
      <c r="G1426">
        <v>10</v>
      </c>
      <c r="H1426">
        <v>27</v>
      </c>
      <c r="I1426" s="9"/>
      <c r="J1426" s="2" t="str">
        <f t="shared" si="538"/>
        <v>Baltimore Ravens</v>
      </c>
      <c r="K1426" s="2" t="str">
        <f t="shared" si="539"/>
        <v>Cleveland Browns</v>
      </c>
      <c r="L1426" s="17">
        <f t="shared" si="540"/>
        <v>-265.25198938992042</v>
      </c>
      <c r="M1426" s="18">
        <f t="shared" si="541"/>
        <v>235</v>
      </c>
      <c r="N1426" s="4">
        <f t="shared" si="519"/>
        <v>1.333</v>
      </c>
      <c r="O1426" s="4">
        <f t="shared" si="520"/>
        <v>3.64</v>
      </c>
      <c r="P1426" s="4"/>
      <c r="Q1426" s="4"/>
      <c r="R1426" s="1">
        <f t="shared" si="521"/>
        <v>0.75018754688672173</v>
      </c>
      <c r="S1426" s="1">
        <f t="shared" si="522"/>
        <v>0.27472527472527469</v>
      </c>
      <c r="T1426" s="1">
        <f t="shared" si="523"/>
        <v>2.4307259199678244E-2</v>
      </c>
      <c r="U1426" s="1">
        <f t="shared" si="524"/>
        <v>0.23773113608072352</v>
      </c>
      <c r="V1426" s="1">
        <f t="shared" si="525"/>
        <v>0.7487311360807235</v>
      </c>
      <c r="W1426" s="1"/>
      <c r="X1426" s="17">
        <f t="shared" si="526"/>
        <v>335.59291421291482</v>
      </c>
      <c r="Y1426" s="18">
        <f t="shared" si="527"/>
        <v>2582.4792899601139</v>
      </c>
      <c r="Z1426" s="2">
        <f t="shared" si="528"/>
        <v>318.81326850226907</v>
      </c>
      <c r="AA1426" s="18">
        <f t="shared" si="529"/>
        <v>2453.3553254621079</v>
      </c>
      <c r="AB1426" s="2">
        <f t="shared" si="530"/>
        <v>-313.66323136355999</v>
      </c>
      <c r="AC1426" s="2">
        <f t="shared" si="531"/>
        <v>245.3355325462108</v>
      </c>
      <c r="AD1426" s="2">
        <f t="shared" si="532"/>
        <v>318.81326850226907</v>
      </c>
      <c r="AE1426" s="2">
        <f t="shared" si="533"/>
        <v>-1000</v>
      </c>
      <c r="AF1426" s="5">
        <f t="shared" si="534"/>
        <v>0.33299999999999996</v>
      </c>
      <c r="AG1426" s="5">
        <f t="shared" si="535"/>
        <v>-1</v>
      </c>
      <c r="AH1426" s="3">
        <f t="shared" si="536"/>
        <v>201712</v>
      </c>
      <c r="AI1426" s="21">
        <v>3.64</v>
      </c>
      <c r="AJ1426" s="21">
        <v>1.333</v>
      </c>
      <c r="AK1426" s="21">
        <v>3.35</v>
      </c>
      <c r="AL1426" s="21">
        <v>1.377</v>
      </c>
      <c r="AO1426">
        <f t="shared" si="537"/>
        <v>-300</v>
      </c>
      <c r="AP1426">
        <f>IF(E1426&lt;F1426,G1426,H1426)</f>
        <v>27</v>
      </c>
      <c r="AQ1426">
        <f>IF(E1426&lt;F1426,H1426,G1426)</f>
        <v>10</v>
      </c>
    </row>
    <row r="1427" spans="2:43" x14ac:dyDescent="0.25">
      <c r="B1427" s="24">
        <v>43086</v>
      </c>
      <c r="C1427" s="20" t="s">
        <v>26</v>
      </c>
      <c r="D1427" s="20" t="s">
        <v>40</v>
      </c>
      <c r="E1427" s="2">
        <v>-500.00000000000011</v>
      </c>
      <c r="F1427" s="2">
        <v>423.00000000000006</v>
      </c>
      <c r="G1427">
        <v>45</v>
      </c>
      <c r="H1427">
        <v>7</v>
      </c>
      <c r="I1427" s="9"/>
      <c r="J1427" s="2" t="str">
        <f t="shared" si="538"/>
        <v>Jacksonville Jaguars</v>
      </c>
      <c r="K1427" s="2" t="str">
        <f t="shared" si="539"/>
        <v>Houston Texans</v>
      </c>
      <c r="L1427" s="17">
        <f t="shared" si="540"/>
        <v>-500.00000000000011</v>
      </c>
      <c r="M1427" s="18">
        <f t="shared" si="541"/>
        <v>423.00000000000006</v>
      </c>
      <c r="N1427" s="4">
        <f t="shared" si="519"/>
        <v>1.1659999999999999</v>
      </c>
      <c r="O1427" s="4">
        <f t="shared" si="520"/>
        <v>5.98</v>
      </c>
      <c r="P1427" s="4"/>
      <c r="Q1427" s="4"/>
      <c r="R1427" s="1">
        <f t="shared" si="521"/>
        <v>0.85763293310463129</v>
      </c>
      <c r="S1427" s="1">
        <f t="shared" si="522"/>
        <v>0.16722408026755853</v>
      </c>
      <c r="T1427" s="1">
        <f t="shared" si="523"/>
        <v>2.4254128183599288E-2</v>
      </c>
      <c r="U1427" s="1">
        <f t="shared" si="524"/>
        <v>0.34520442641853638</v>
      </c>
      <c r="V1427" s="1">
        <f t="shared" si="525"/>
        <v>0.85620442641853645</v>
      </c>
      <c r="W1427" s="1"/>
      <c r="X1427" s="17">
        <f t="shared" si="526"/>
        <v>167.94537512840679</v>
      </c>
      <c r="Y1427" s="18">
        <f t="shared" si="527"/>
        <v>4651.0400027330788</v>
      </c>
      <c r="Z1427" s="2">
        <f t="shared" si="528"/>
        <v>159.54810637198645</v>
      </c>
      <c r="AA1427" s="18">
        <f t="shared" si="529"/>
        <v>4418.4880025964248</v>
      </c>
      <c r="AB1427" s="2">
        <f t="shared" si="530"/>
        <v>-626.77020914839295</v>
      </c>
      <c r="AC1427" s="2">
        <f t="shared" si="531"/>
        <v>441.84880025964247</v>
      </c>
      <c r="AD1427" s="2">
        <f t="shared" si="532"/>
        <v>159.54810637198645</v>
      </c>
      <c r="AE1427" s="2">
        <f t="shared" si="533"/>
        <v>-1000</v>
      </c>
      <c r="AF1427" s="5">
        <f t="shared" si="534"/>
        <v>0.16599999999999993</v>
      </c>
      <c r="AG1427" s="5">
        <f t="shared" si="535"/>
        <v>-1</v>
      </c>
      <c r="AH1427" s="3">
        <f t="shared" si="536"/>
        <v>201712</v>
      </c>
      <c r="AI1427" s="21">
        <v>1.1659999999999999</v>
      </c>
      <c r="AJ1427" s="21">
        <v>5.98</v>
      </c>
      <c r="AK1427" s="21">
        <v>1.2</v>
      </c>
      <c r="AL1427" s="21">
        <v>5.23</v>
      </c>
      <c r="AO1427">
        <f t="shared" si="537"/>
        <v>-500</v>
      </c>
      <c r="AP1427">
        <f>IF(E1427&lt;F1427,G1427,H1427)</f>
        <v>45</v>
      </c>
      <c r="AQ1427">
        <f>IF(E1427&lt;F1427,H1427,G1427)</f>
        <v>7</v>
      </c>
    </row>
    <row r="1428" spans="2:43" x14ac:dyDescent="0.25">
      <c r="B1428" s="24">
        <v>43086</v>
      </c>
      <c r="C1428" s="20" t="s">
        <v>29</v>
      </c>
      <c r="D1428" s="20" t="s">
        <v>21</v>
      </c>
      <c r="E1428" s="2">
        <v>-653.5947712418299</v>
      </c>
      <c r="F1428" s="2">
        <v>534</v>
      </c>
      <c r="G1428">
        <v>34</v>
      </c>
      <c r="H1428">
        <v>7</v>
      </c>
      <c r="I1428" s="9"/>
      <c r="J1428" s="2" t="str">
        <f t="shared" si="538"/>
        <v>Minnesota Vikings</v>
      </c>
      <c r="K1428" s="2" t="str">
        <f t="shared" si="539"/>
        <v>Cincinnati Bengals</v>
      </c>
      <c r="L1428" s="17">
        <f t="shared" si="540"/>
        <v>-653.5947712418299</v>
      </c>
      <c r="M1428" s="18">
        <f t="shared" si="541"/>
        <v>534</v>
      </c>
      <c r="N1428" s="4">
        <f t="shared" si="519"/>
        <v>1.181</v>
      </c>
      <c r="O1428" s="4">
        <f t="shared" si="520"/>
        <v>5.61</v>
      </c>
      <c r="P1428" s="4"/>
      <c r="Q1428" s="4"/>
      <c r="R1428" s="1">
        <f t="shared" si="521"/>
        <v>0.84674005080440307</v>
      </c>
      <c r="S1428" s="1">
        <f t="shared" si="522"/>
        <v>0.17825311942959002</v>
      </c>
      <c r="T1428" s="1">
        <f t="shared" si="523"/>
        <v>2.4383743189515528E-2</v>
      </c>
      <c r="U1428" s="1">
        <f t="shared" si="524"/>
        <v>0.33424346568740654</v>
      </c>
      <c r="V1428" s="1">
        <f t="shared" si="525"/>
        <v>0.8452434656874066</v>
      </c>
      <c r="W1428" s="1"/>
      <c r="X1428" s="17">
        <f t="shared" si="526"/>
        <v>183.09107445951733</v>
      </c>
      <c r="Y1428" s="18">
        <f t="shared" si="527"/>
        <v>4339.2136408432089</v>
      </c>
      <c r="Z1428" s="2">
        <f t="shared" si="528"/>
        <v>173.93652073654147</v>
      </c>
      <c r="AA1428" s="18">
        <f t="shared" si="529"/>
        <v>4122.2529588010484</v>
      </c>
      <c r="AB1428" s="2">
        <f t="shared" si="530"/>
        <v>-574.92238879187551</v>
      </c>
      <c r="AC1428" s="2">
        <f t="shared" si="531"/>
        <v>412.22529588010485</v>
      </c>
      <c r="AD1428" s="2">
        <f t="shared" si="532"/>
        <v>173.93652073654147</v>
      </c>
      <c r="AE1428" s="2">
        <f t="shared" si="533"/>
        <v>-1000</v>
      </c>
      <c r="AF1428" s="5">
        <f t="shared" si="534"/>
        <v>0.18100000000000005</v>
      </c>
      <c r="AG1428" s="5">
        <f t="shared" si="535"/>
        <v>-1</v>
      </c>
      <c r="AH1428" s="3">
        <f t="shared" si="536"/>
        <v>201712</v>
      </c>
      <c r="AI1428" s="21">
        <v>1.181</v>
      </c>
      <c r="AJ1428" s="21">
        <v>5.61</v>
      </c>
      <c r="AK1428" s="21">
        <v>1.153</v>
      </c>
      <c r="AL1428" s="21">
        <v>6.34</v>
      </c>
      <c r="AO1428">
        <f t="shared" si="537"/>
        <v>-700</v>
      </c>
      <c r="AP1428">
        <f>IF(E1428&lt;F1428,G1428,H1428)</f>
        <v>34</v>
      </c>
      <c r="AQ1428">
        <f>IF(E1428&lt;F1428,H1428,G1428)</f>
        <v>7</v>
      </c>
    </row>
    <row r="1429" spans="2:43" x14ac:dyDescent="0.25">
      <c r="B1429" s="24">
        <v>43086</v>
      </c>
      <c r="C1429" s="20" t="s">
        <v>43</v>
      </c>
      <c r="D1429" s="20" t="s">
        <v>42</v>
      </c>
      <c r="E1429" s="2">
        <v>-1111.1111111111102</v>
      </c>
      <c r="F1429" s="2">
        <v>789</v>
      </c>
      <c r="G1429">
        <v>31</v>
      </c>
      <c r="H1429">
        <v>19</v>
      </c>
      <c r="I1429" s="9"/>
      <c r="J1429" s="2" t="str">
        <f t="shared" si="538"/>
        <v>New Orleans Saints</v>
      </c>
      <c r="K1429" s="2" t="str">
        <f t="shared" si="539"/>
        <v>New York Jets</v>
      </c>
      <c r="L1429" s="17">
        <f t="shared" si="540"/>
        <v>-1111.1111111111102</v>
      </c>
      <c r="M1429" s="18">
        <f t="shared" si="541"/>
        <v>789</v>
      </c>
      <c r="N1429" s="4">
        <f t="shared" si="519"/>
        <v>1.08</v>
      </c>
      <c r="O1429" s="4">
        <f t="shared" si="520"/>
        <v>10.16</v>
      </c>
      <c r="P1429" s="4"/>
      <c r="Q1429" s="4"/>
      <c r="R1429" s="1">
        <f t="shared" si="521"/>
        <v>0.92592592592592582</v>
      </c>
      <c r="S1429" s="1">
        <f t="shared" si="522"/>
        <v>9.8425196850393692E-2</v>
      </c>
      <c r="T1429" s="1">
        <f t="shared" si="523"/>
        <v>2.3772241992882526E-2</v>
      </c>
      <c r="U1429" s="1">
        <f t="shared" si="524"/>
        <v>0.41375036453776604</v>
      </c>
      <c r="V1429" s="1">
        <f t="shared" si="525"/>
        <v>0.92475036453776605</v>
      </c>
      <c r="W1429" s="1"/>
      <c r="X1429" s="17">
        <f t="shared" si="526"/>
        <v>81.372917868323569</v>
      </c>
      <c r="Y1429" s="18">
        <f t="shared" si="527"/>
        <v>7868.087842459784</v>
      </c>
      <c r="Z1429" s="2">
        <f t="shared" si="528"/>
        <v>77.30427197490738</v>
      </c>
      <c r="AA1429" s="18">
        <f t="shared" si="529"/>
        <v>7474.6834503367945</v>
      </c>
      <c r="AB1429" s="2">
        <f t="shared" si="530"/>
        <v>-1293.5895707349725</v>
      </c>
      <c r="AC1429" s="2">
        <f t="shared" si="531"/>
        <v>747.4683450336795</v>
      </c>
      <c r="AD1429" s="2">
        <f t="shared" si="532"/>
        <v>77.30427197490738</v>
      </c>
      <c r="AE1429" s="2">
        <f t="shared" si="533"/>
        <v>-1000</v>
      </c>
      <c r="AF1429" s="5">
        <f t="shared" si="534"/>
        <v>8.0000000000000071E-2</v>
      </c>
      <c r="AG1429" s="5">
        <f t="shared" si="535"/>
        <v>-1</v>
      </c>
      <c r="AH1429" s="3">
        <f t="shared" si="536"/>
        <v>201712</v>
      </c>
      <c r="AI1429" s="21">
        <v>1.08</v>
      </c>
      <c r="AJ1429" s="21">
        <v>10.16</v>
      </c>
      <c r="AK1429" s="21">
        <v>1.0900000000000001</v>
      </c>
      <c r="AL1429" s="21">
        <v>8.89</v>
      </c>
      <c r="AO1429">
        <f t="shared" si="537"/>
        <v>-1200</v>
      </c>
      <c r="AP1429">
        <f>IF(E1429&lt;F1429,G1429,H1429)</f>
        <v>31</v>
      </c>
      <c r="AQ1429">
        <f>IF(E1429&lt;F1429,H1429,G1429)</f>
        <v>19</v>
      </c>
    </row>
    <row r="1430" spans="2:43" x14ac:dyDescent="0.25">
      <c r="B1430" s="24">
        <v>43086</v>
      </c>
      <c r="C1430" s="20" t="s">
        <v>25</v>
      </c>
      <c r="D1430" s="20" t="s">
        <v>19</v>
      </c>
      <c r="E1430" s="2">
        <v>273</v>
      </c>
      <c r="F1430" s="2">
        <v>-310.55900621118008</v>
      </c>
      <c r="G1430">
        <v>29</v>
      </c>
      <c r="H1430">
        <v>34</v>
      </c>
      <c r="I1430" s="9"/>
      <c r="J1430" s="2" t="str">
        <f t="shared" si="538"/>
        <v>Philadelphia Eagles</v>
      </c>
      <c r="K1430" s="2" t="str">
        <f t="shared" si="539"/>
        <v>New York Giants</v>
      </c>
      <c r="L1430" s="17">
        <f t="shared" si="540"/>
        <v>-310.55900621118008</v>
      </c>
      <c r="M1430" s="18">
        <f t="shared" si="541"/>
        <v>273</v>
      </c>
      <c r="N1430" s="4">
        <f t="shared" si="519"/>
        <v>1.3029999999999999</v>
      </c>
      <c r="O1430" s="4">
        <f t="shared" si="520"/>
        <v>3.89</v>
      </c>
      <c r="P1430" s="4"/>
      <c r="Q1430" s="4"/>
      <c r="R1430" s="1">
        <f t="shared" si="521"/>
        <v>0.76745970836531086</v>
      </c>
      <c r="S1430" s="1">
        <f t="shared" si="522"/>
        <v>0.25706940874035988</v>
      </c>
      <c r="T1430" s="1">
        <f t="shared" si="523"/>
        <v>2.394184479106487E-2</v>
      </c>
      <c r="U1430" s="1">
        <f t="shared" si="524"/>
        <v>0.25519514981247549</v>
      </c>
      <c r="V1430" s="1">
        <f t="shared" si="525"/>
        <v>0.7661951498124755</v>
      </c>
      <c r="W1430" s="1"/>
      <c r="X1430" s="17">
        <f t="shared" si="526"/>
        <v>305.15052235027554</v>
      </c>
      <c r="Y1430" s="18">
        <f t="shared" si="527"/>
        <v>2810.9146314785244</v>
      </c>
      <c r="Z1430" s="2">
        <f t="shared" si="528"/>
        <v>289.89299623276173</v>
      </c>
      <c r="AA1430" s="18">
        <f t="shared" si="529"/>
        <v>2670.368899904598</v>
      </c>
      <c r="AB1430" s="2">
        <f t="shared" si="530"/>
        <v>-344.95486713900362</v>
      </c>
      <c r="AC1430" s="2">
        <f t="shared" si="531"/>
        <v>267.03688999045983</v>
      </c>
      <c r="AD1430" s="2">
        <f t="shared" si="532"/>
        <v>289.89299623276173</v>
      </c>
      <c r="AE1430" s="2">
        <f t="shared" si="533"/>
        <v>-1000</v>
      </c>
      <c r="AF1430" s="5">
        <f t="shared" si="534"/>
        <v>0.30299999999999994</v>
      </c>
      <c r="AG1430" s="5">
        <f t="shared" si="535"/>
        <v>-1</v>
      </c>
      <c r="AH1430" s="3">
        <f t="shared" si="536"/>
        <v>201712</v>
      </c>
      <c r="AI1430" s="21">
        <v>3.89</v>
      </c>
      <c r="AJ1430" s="21">
        <v>1.3029999999999999</v>
      </c>
      <c r="AK1430" s="21">
        <v>3.73</v>
      </c>
      <c r="AL1430" s="21">
        <v>1.3220000000000001</v>
      </c>
      <c r="AO1430">
        <f t="shared" si="537"/>
        <v>-400</v>
      </c>
      <c r="AP1430">
        <f>IF(E1430&lt;F1430,G1430,H1430)</f>
        <v>34</v>
      </c>
      <c r="AQ1430">
        <f>IF(E1430&lt;F1430,H1430,G1430)</f>
        <v>29</v>
      </c>
    </row>
    <row r="1431" spans="2:43" x14ac:dyDescent="0.25">
      <c r="B1431" s="24">
        <v>43086</v>
      </c>
      <c r="C1431" s="20" t="s">
        <v>53</v>
      </c>
      <c r="D1431" s="20" t="s">
        <v>48</v>
      </c>
      <c r="E1431" s="2">
        <v>-199.20318725099602</v>
      </c>
      <c r="F1431" s="2">
        <v>179</v>
      </c>
      <c r="G1431">
        <v>20</v>
      </c>
      <c r="H1431">
        <v>15</v>
      </c>
      <c r="I1431" s="9"/>
      <c r="J1431" s="2" t="str">
        <f t="shared" si="538"/>
        <v>Washington Redskins</v>
      </c>
      <c r="K1431" s="2" t="str">
        <f t="shared" si="539"/>
        <v>Arizona Cardinals</v>
      </c>
      <c r="L1431" s="17">
        <f t="shared" si="540"/>
        <v>-199.20318725099602</v>
      </c>
      <c r="M1431" s="18">
        <f t="shared" si="541"/>
        <v>179</v>
      </c>
      <c r="N1431" s="4">
        <f t="shared" si="519"/>
        <v>1.48</v>
      </c>
      <c r="O1431" s="4">
        <f t="shared" si="520"/>
        <v>2.86</v>
      </c>
      <c r="P1431" s="4"/>
      <c r="Q1431" s="4"/>
      <c r="R1431" s="1">
        <f t="shared" si="521"/>
        <v>0.67567567567567566</v>
      </c>
      <c r="S1431" s="1">
        <f t="shared" si="522"/>
        <v>0.34965034965034969</v>
      </c>
      <c r="T1431" s="1">
        <f t="shared" si="523"/>
        <v>2.4700460829493065E-2</v>
      </c>
      <c r="U1431" s="1">
        <f t="shared" si="524"/>
        <v>0.16301266301266298</v>
      </c>
      <c r="V1431" s="1">
        <f t="shared" si="525"/>
        <v>0.67401266301266305</v>
      </c>
      <c r="W1431" s="1"/>
      <c r="X1431" s="17">
        <f t="shared" si="526"/>
        <v>483.65165059400738</v>
      </c>
      <c r="Y1431" s="18">
        <f t="shared" si="527"/>
        <v>1846.6048003943104</v>
      </c>
      <c r="Z1431" s="2">
        <f t="shared" si="528"/>
        <v>459.46906806430701</v>
      </c>
      <c r="AA1431" s="18">
        <f t="shared" si="529"/>
        <v>1754.2745603745948</v>
      </c>
      <c r="AB1431" s="2">
        <f t="shared" si="530"/>
        <v>-217.64250729932502</v>
      </c>
      <c r="AC1431" s="2">
        <f t="shared" si="531"/>
        <v>175.42745603745948</v>
      </c>
      <c r="AD1431" s="2">
        <f t="shared" si="532"/>
        <v>459.46906806430701</v>
      </c>
      <c r="AE1431" s="2">
        <f t="shared" si="533"/>
        <v>-1000</v>
      </c>
      <c r="AF1431" s="5">
        <f t="shared" si="534"/>
        <v>0.48</v>
      </c>
      <c r="AG1431" s="5">
        <f t="shared" si="535"/>
        <v>-1</v>
      </c>
      <c r="AH1431" s="3">
        <f t="shared" si="536"/>
        <v>201712</v>
      </c>
      <c r="AI1431" s="21">
        <v>1.48</v>
      </c>
      <c r="AJ1431" s="21">
        <v>2.86</v>
      </c>
      <c r="AK1431" s="21">
        <v>1.502</v>
      </c>
      <c r="AL1431" s="21">
        <v>2.79</v>
      </c>
      <c r="AO1431">
        <f t="shared" si="537"/>
        <v>-200</v>
      </c>
      <c r="AP1431">
        <f>IF(E1431&lt;F1431,G1431,H1431)</f>
        <v>20</v>
      </c>
      <c r="AQ1431">
        <f>IF(E1431&lt;F1431,H1431,G1431)</f>
        <v>15</v>
      </c>
    </row>
    <row r="1432" spans="2:43" x14ac:dyDescent="0.25">
      <c r="B1432" s="24">
        <v>43085</v>
      </c>
      <c r="C1432" s="20" t="s">
        <v>20</v>
      </c>
      <c r="D1432" s="20" t="s">
        <v>31</v>
      </c>
      <c r="E1432" s="2">
        <v>-106.04453870625662</v>
      </c>
      <c r="F1432" s="2">
        <v>-104.05827263267429</v>
      </c>
      <c r="G1432">
        <v>30</v>
      </c>
      <c r="H1432">
        <v>13</v>
      </c>
      <c r="I1432" s="9"/>
      <c r="J1432" s="2" t="str">
        <f t="shared" si="538"/>
        <v>Kansas City Chiefs</v>
      </c>
      <c r="K1432" s="2" t="str">
        <f t="shared" si="539"/>
        <v>Los Angeles Chargers</v>
      </c>
      <c r="L1432" s="17">
        <f t="shared" si="540"/>
        <v>-106.04453870625662</v>
      </c>
      <c r="M1432" s="18">
        <f t="shared" si="541"/>
        <v>-104.05827263267429</v>
      </c>
      <c r="N1432" s="4">
        <f t="shared" si="519"/>
        <v>2.02</v>
      </c>
      <c r="O1432" s="4">
        <f t="shared" si="520"/>
        <v>1.8839999999999999</v>
      </c>
      <c r="P1432" s="4"/>
      <c r="Q1432" s="4"/>
      <c r="R1432" s="1">
        <f t="shared" si="521"/>
        <v>0.49504950495049505</v>
      </c>
      <c r="S1432" s="1">
        <f t="shared" si="522"/>
        <v>0.53078556263269638</v>
      </c>
      <c r="T1432" s="1">
        <f t="shared" si="523"/>
        <v>2.5184426229508228E-2</v>
      </c>
      <c r="U1432" s="1">
        <f t="shared" si="524"/>
        <v>1.7868028841100669E-2</v>
      </c>
      <c r="V1432" s="1">
        <f t="shared" si="525"/>
        <v>0.49313197115889934</v>
      </c>
      <c r="W1432" s="1"/>
      <c r="X1432" s="17">
        <f t="shared" si="526"/>
        <v>1027.8547295360315</v>
      </c>
      <c r="Y1432" s="18">
        <f t="shared" si="527"/>
        <v>887.09264261943611</v>
      </c>
      <c r="Z1432" s="2">
        <f t="shared" si="528"/>
        <v>976.46199305922994</v>
      </c>
      <c r="AA1432" s="18">
        <f t="shared" si="529"/>
        <v>842.73801048846428</v>
      </c>
      <c r="AB1432" s="2">
        <f t="shared" si="530"/>
        <v>-102.41054000136002</v>
      </c>
      <c r="AC1432" s="2">
        <f t="shared" si="531"/>
        <v>-118.6608397336183</v>
      </c>
      <c r="AD1432" s="2">
        <f t="shared" si="532"/>
        <v>976.46199305922994</v>
      </c>
      <c r="AE1432" s="2">
        <f t="shared" si="533"/>
        <v>-1000</v>
      </c>
      <c r="AF1432" s="5">
        <f t="shared" si="534"/>
        <v>1.02</v>
      </c>
      <c r="AG1432" s="5">
        <f t="shared" si="535"/>
        <v>-1</v>
      </c>
      <c r="AH1432" s="3">
        <f t="shared" si="536"/>
        <v>201712</v>
      </c>
      <c r="AI1432" s="21">
        <v>2.02</v>
      </c>
      <c r="AJ1432" s="21">
        <v>1.8839999999999999</v>
      </c>
      <c r="AK1432" s="21">
        <v>1.9430000000000001</v>
      </c>
      <c r="AL1432" s="21">
        <v>1.9610000000000001</v>
      </c>
      <c r="AO1432">
        <f t="shared" si="537"/>
        <v>-110</v>
      </c>
      <c r="AP1432">
        <f>IF(E1432&lt;F1432,G1432,H1432)</f>
        <v>30</v>
      </c>
      <c r="AQ1432">
        <f>IF(E1432&lt;F1432,H1432,G1432)</f>
        <v>13</v>
      </c>
    </row>
    <row r="1433" spans="2:43" x14ac:dyDescent="0.25">
      <c r="B1433" s="24">
        <v>43085</v>
      </c>
      <c r="C1433" s="20" t="s">
        <v>34</v>
      </c>
      <c r="D1433" s="20" t="s">
        <v>37</v>
      </c>
      <c r="E1433" s="2">
        <v>-230.41474654377885</v>
      </c>
      <c r="F1433" s="2">
        <v>204.99999999999997</v>
      </c>
      <c r="G1433">
        <v>20</v>
      </c>
      <c r="H1433">
        <v>10</v>
      </c>
      <c r="I1433" s="9"/>
      <c r="J1433" s="2" t="str">
        <f t="shared" si="538"/>
        <v>Detroit Lions</v>
      </c>
      <c r="K1433" s="2" t="str">
        <f t="shared" si="539"/>
        <v>Chicago Bears</v>
      </c>
      <c r="L1433" s="17">
        <f t="shared" si="540"/>
        <v>-230.41474654377885</v>
      </c>
      <c r="M1433" s="18">
        <f t="shared" si="541"/>
        <v>204.99999999999997</v>
      </c>
      <c r="N1433" s="4">
        <f t="shared" si="519"/>
        <v>1.37</v>
      </c>
      <c r="O1433" s="4">
        <f t="shared" si="520"/>
        <v>3.39</v>
      </c>
      <c r="P1433" s="4"/>
      <c r="Q1433" s="4"/>
      <c r="R1433" s="1">
        <f t="shared" si="521"/>
        <v>0.72992700729927007</v>
      </c>
      <c r="S1433" s="1">
        <f t="shared" si="522"/>
        <v>0.29498525073746312</v>
      </c>
      <c r="T1433" s="1">
        <f t="shared" si="523"/>
        <v>2.4306722689075522E-2</v>
      </c>
      <c r="U1433" s="1">
        <f t="shared" si="524"/>
        <v>0.21747087828090347</v>
      </c>
      <c r="V1433" s="1">
        <f t="shared" si="525"/>
        <v>0.72847087828090351</v>
      </c>
      <c r="W1433" s="1"/>
      <c r="X1433" s="17">
        <f t="shared" si="526"/>
        <v>372.73847152252659</v>
      </c>
      <c r="Y1433" s="18">
        <f t="shared" si="527"/>
        <v>2348.8422438213829</v>
      </c>
      <c r="Z1433" s="2">
        <f t="shared" si="528"/>
        <v>354.10154794640027</v>
      </c>
      <c r="AA1433" s="18">
        <f t="shared" si="529"/>
        <v>2231.4001316303138</v>
      </c>
      <c r="AB1433" s="2">
        <f t="shared" si="530"/>
        <v>-282.40486544028556</v>
      </c>
      <c r="AC1433" s="2">
        <f t="shared" si="531"/>
        <v>223.14001316303137</v>
      </c>
      <c r="AD1433" s="2">
        <f t="shared" si="532"/>
        <v>354.10154794640027</v>
      </c>
      <c r="AE1433" s="2">
        <f t="shared" si="533"/>
        <v>-1000</v>
      </c>
      <c r="AF1433" s="5">
        <f t="shared" si="534"/>
        <v>0.37000000000000011</v>
      </c>
      <c r="AG1433" s="5">
        <f t="shared" si="535"/>
        <v>-1</v>
      </c>
      <c r="AH1433" s="3">
        <f t="shared" si="536"/>
        <v>201712</v>
      </c>
      <c r="AI1433" s="21">
        <v>1.37</v>
      </c>
      <c r="AJ1433" s="21">
        <v>3.39</v>
      </c>
      <c r="AK1433" s="21">
        <v>1.4339999999999999</v>
      </c>
      <c r="AL1433" s="21">
        <v>3.05</v>
      </c>
      <c r="AO1433">
        <f t="shared" si="537"/>
        <v>-300</v>
      </c>
      <c r="AP1433">
        <f>IF(E1433&lt;F1433,G1433,H1433)</f>
        <v>20</v>
      </c>
      <c r="AQ1433">
        <f>IF(E1433&lt;F1433,H1433,G1433)</f>
        <v>10</v>
      </c>
    </row>
    <row r="1434" spans="2:43" x14ac:dyDescent="0.25">
      <c r="B1434" s="24">
        <v>43083</v>
      </c>
      <c r="C1434" s="20" t="s">
        <v>39</v>
      </c>
      <c r="D1434" s="20" t="s">
        <v>38</v>
      </c>
      <c r="E1434" s="2">
        <v>135</v>
      </c>
      <c r="F1434" s="2">
        <v>-149.03129657228018</v>
      </c>
      <c r="G1434">
        <v>13</v>
      </c>
      <c r="H1434">
        <v>25</v>
      </c>
      <c r="I1434" s="9"/>
      <c r="J1434" s="2" t="str">
        <f t="shared" si="538"/>
        <v>Denver Broncos</v>
      </c>
      <c r="K1434" s="2" t="str">
        <f t="shared" si="539"/>
        <v>Indianapolis Colts</v>
      </c>
      <c r="L1434" s="17">
        <f t="shared" si="540"/>
        <v>-149.03129657228018</v>
      </c>
      <c r="M1434" s="18">
        <f t="shared" si="541"/>
        <v>135</v>
      </c>
      <c r="N1434" s="4">
        <f t="shared" si="519"/>
        <v>1.806</v>
      </c>
      <c r="O1434" s="4">
        <f t="shared" si="520"/>
        <v>2.12</v>
      </c>
      <c r="P1434" s="4"/>
      <c r="Q1434" s="4"/>
      <c r="R1434" s="1">
        <f t="shared" si="521"/>
        <v>0.55370985603543743</v>
      </c>
      <c r="S1434" s="1">
        <f t="shared" si="522"/>
        <v>0.47169811320754712</v>
      </c>
      <c r="T1434" s="1">
        <f t="shared" si="523"/>
        <v>2.4778400407539536E-2</v>
      </c>
      <c r="U1434" s="1">
        <f t="shared" si="524"/>
        <v>4.1005871413945155E-2</v>
      </c>
      <c r="V1434" s="1">
        <f t="shared" si="525"/>
        <v>0.55200587141394519</v>
      </c>
      <c r="W1434" s="1"/>
      <c r="X1434" s="17">
        <f t="shared" si="526"/>
        <v>811.57493386534532</v>
      </c>
      <c r="Y1434" s="18">
        <f t="shared" si="527"/>
        <v>1122.4401858660988</v>
      </c>
      <c r="Z1434" s="2">
        <f t="shared" si="528"/>
        <v>770.99618717207807</v>
      </c>
      <c r="AA1434" s="18">
        <f t="shared" si="529"/>
        <v>1066.3181765727938</v>
      </c>
      <c r="AB1434" s="2">
        <f t="shared" si="530"/>
        <v>-129.70232753911282</v>
      </c>
      <c r="AC1434" s="2">
        <f t="shared" si="531"/>
        <v>106.63181765727938</v>
      </c>
      <c r="AD1434" s="2">
        <f t="shared" si="532"/>
        <v>770.99618717207807</v>
      </c>
      <c r="AE1434" s="2">
        <f t="shared" si="533"/>
        <v>-1000</v>
      </c>
      <c r="AF1434" s="5">
        <f t="shared" si="534"/>
        <v>0.80600000000000005</v>
      </c>
      <c r="AG1434" s="5">
        <f t="shared" si="535"/>
        <v>-1</v>
      </c>
      <c r="AH1434" s="3">
        <f t="shared" si="536"/>
        <v>201712</v>
      </c>
      <c r="AI1434" s="21">
        <v>2.12</v>
      </c>
      <c r="AJ1434" s="21">
        <v>1.806</v>
      </c>
      <c r="AK1434" s="21">
        <v>2.35</v>
      </c>
      <c r="AL1434" s="21">
        <v>1.671</v>
      </c>
      <c r="AO1434">
        <f t="shared" si="537"/>
        <v>-150</v>
      </c>
      <c r="AP1434">
        <f>IF(E1434&lt;F1434,G1434,H1434)</f>
        <v>25</v>
      </c>
      <c r="AQ1434">
        <f>IF(E1434&lt;F1434,H1434,G1434)</f>
        <v>13</v>
      </c>
    </row>
    <row r="1435" spans="2:43" x14ac:dyDescent="0.25">
      <c r="B1435" s="24">
        <v>43080</v>
      </c>
      <c r="C1435" s="20" t="s">
        <v>30</v>
      </c>
      <c r="D1435" s="20" t="s">
        <v>36</v>
      </c>
      <c r="E1435" s="2">
        <v>416</v>
      </c>
      <c r="F1435" s="2">
        <v>-490.19607843137265</v>
      </c>
      <c r="G1435">
        <v>27</v>
      </c>
      <c r="H1435">
        <v>20</v>
      </c>
      <c r="I1435" s="9"/>
      <c r="J1435" s="2" t="str">
        <f t="shared" si="538"/>
        <v>New England Patriots</v>
      </c>
      <c r="K1435" s="2" t="str">
        <f t="shared" si="539"/>
        <v>Miami Dolphins</v>
      </c>
      <c r="L1435" s="17">
        <f t="shared" si="540"/>
        <v>-490.19607843137265</v>
      </c>
      <c r="M1435" s="18">
        <f t="shared" si="541"/>
        <v>416</v>
      </c>
      <c r="N1435" s="4">
        <f t="shared" si="519"/>
        <v>1.196</v>
      </c>
      <c r="O1435" s="4">
        <f t="shared" si="520"/>
        <v>5.31</v>
      </c>
      <c r="P1435" s="4"/>
      <c r="Q1435" s="4"/>
      <c r="R1435" s="1">
        <f t="shared" si="521"/>
        <v>0.83612040133779264</v>
      </c>
      <c r="S1435" s="1">
        <f t="shared" si="522"/>
        <v>0.18832391713747648</v>
      </c>
      <c r="T1435" s="1">
        <f t="shared" si="523"/>
        <v>2.3861051337227157E-2</v>
      </c>
      <c r="U1435" s="1">
        <f t="shared" si="524"/>
        <v>0.32389824210015805</v>
      </c>
      <c r="V1435" s="1">
        <f t="shared" si="525"/>
        <v>0.83489824210015806</v>
      </c>
      <c r="W1435" s="1"/>
      <c r="X1435" s="17">
        <f t="shared" si="526"/>
        <v>197.75075521123875</v>
      </c>
      <c r="Y1435" s="18">
        <f t="shared" si="527"/>
        <v>4074.4516537335267</v>
      </c>
      <c r="Z1435" s="2">
        <f t="shared" si="528"/>
        <v>187.86321745067681</v>
      </c>
      <c r="AA1435" s="18">
        <f t="shared" si="529"/>
        <v>3870.7290710468501</v>
      </c>
      <c r="AB1435" s="2">
        <f t="shared" si="530"/>
        <v>-532.30217898431783</v>
      </c>
      <c r="AC1435" s="2">
        <f t="shared" si="531"/>
        <v>387.07290710468499</v>
      </c>
      <c r="AD1435" s="2">
        <f t="shared" si="532"/>
        <v>-1000</v>
      </c>
      <c r="AE1435" s="2">
        <f t="shared" si="533"/>
        <v>3870.7290710468501</v>
      </c>
      <c r="AF1435" s="5">
        <f t="shared" si="534"/>
        <v>-1</v>
      </c>
      <c r="AG1435" s="5">
        <f t="shared" si="535"/>
        <v>4.3099999999999996</v>
      </c>
      <c r="AH1435" s="3">
        <f t="shared" si="536"/>
        <v>201712</v>
      </c>
      <c r="AI1435" s="21">
        <v>5.31</v>
      </c>
      <c r="AJ1435" s="21">
        <v>1.196</v>
      </c>
      <c r="AK1435" s="21">
        <v>5.16</v>
      </c>
      <c r="AL1435" s="21">
        <v>1.204</v>
      </c>
      <c r="AO1435">
        <f t="shared" si="537"/>
        <v>-500</v>
      </c>
      <c r="AP1435">
        <f>IF(E1435&lt;F1435,G1435,H1435)</f>
        <v>20</v>
      </c>
      <c r="AQ1435">
        <f>IF(E1435&lt;F1435,H1435,G1435)</f>
        <v>27</v>
      </c>
    </row>
    <row r="1436" spans="2:43" x14ac:dyDescent="0.25">
      <c r="B1436" s="24">
        <v>43079</v>
      </c>
      <c r="C1436" s="20" t="s">
        <v>45</v>
      </c>
      <c r="D1436" s="20" t="s">
        <v>28</v>
      </c>
      <c r="E1436" s="2">
        <v>-244.49877750611245</v>
      </c>
      <c r="F1436" s="2">
        <v>217</v>
      </c>
      <c r="G1436">
        <v>39</v>
      </c>
      <c r="H1436">
        <v>38</v>
      </c>
      <c r="I1436" s="9"/>
      <c r="J1436" s="2" t="str">
        <f t="shared" si="538"/>
        <v>Pittsburgh Steelers</v>
      </c>
      <c r="K1436" s="2" t="str">
        <f t="shared" si="539"/>
        <v>Baltimore Ravens</v>
      </c>
      <c r="L1436" s="17">
        <f t="shared" si="540"/>
        <v>-244.49877750611245</v>
      </c>
      <c r="M1436" s="18">
        <f t="shared" si="541"/>
        <v>217</v>
      </c>
      <c r="N1436" s="4">
        <f t="shared" si="519"/>
        <v>1.444</v>
      </c>
      <c r="O1436" s="4">
        <f t="shared" si="520"/>
        <v>3.01</v>
      </c>
      <c r="P1436" s="4"/>
      <c r="Q1436" s="4"/>
      <c r="R1436" s="1">
        <f t="shared" si="521"/>
        <v>0.69252077562326875</v>
      </c>
      <c r="S1436" s="1">
        <f t="shared" si="522"/>
        <v>0.33222591362126247</v>
      </c>
      <c r="T1436" s="1">
        <f t="shared" si="523"/>
        <v>2.4149079479119928E-2</v>
      </c>
      <c r="U1436" s="1">
        <f t="shared" si="524"/>
        <v>0.18014743100100314</v>
      </c>
      <c r="V1436" s="1">
        <f t="shared" si="525"/>
        <v>0.69114743100100318</v>
      </c>
      <c r="W1436" s="1"/>
      <c r="X1436" s="17">
        <f t="shared" si="526"/>
        <v>446.86930044965845</v>
      </c>
      <c r="Y1436" s="18">
        <f t="shared" si="527"/>
        <v>1988.0604066686358</v>
      </c>
      <c r="Z1436" s="2">
        <f t="shared" si="528"/>
        <v>424.52583542717554</v>
      </c>
      <c r="AA1436" s="18">
        <f t="shared" si="529"/>
        <v>1888.6573863352039</v>
      </c>
      <c r="AB1436" s="2">
        <f t="shared" si="530"/>
        <v>-235.55692411364279</v>
      </c>
      <c r="AC1436" s="2">
        <f t="shared" si="531"/>
        <v>188.86573863352038</v>
      </c>
      <c r="AD1436" s="2">
        <f t="shared" si="532"/>
        <v>424.52583542717554</v>
      </c>
      <c r="AE1436" s="2">
        <f t="shared" si="533"/>
        <v>-1000</v>
      </c>
      <c r="AF1436" s="5">
        <f t="shared" si="534"/>
        <v>0.44399999999999995</v>
      </c>
      <c r="AG1436" s="5">
        <f t="shared" si="535"/>
        <v>-1</v>
      </c>
      <c r="AH1436" s="3">
        <f t="shared" si="536"/>
        <v>201712</v>
      </c>
      <c r="AI1436" s="21">
        <v>1.444</v>
      </c>
      <c r="AJ1436" s="21">
        <v>3.01</v>
      </c>
      <c r="AK1436" s="21">
        <v>1.409</v>
      </c>
      <c r="AL1436" s="21">
        <v>3.17</v>
      </c>
      <c r="AO1436">
        <f t="shared" si="537"/>
        <v>-300</v>
      </c>
      <c r="AP1436">
        <f>IF(E1436&lt;F1436,G1436,H1436)</f>
        <v>39</v>
      </c>
      <c r="AQ1436">
        <f>IF(E1436&lt;F1436,H1436,G1436)</f>
        <v>38</v>
      </c>
    </row>
    <row r="1437" spans="2:43" x14ac:dyDescent="0.25">
      <c r="B1437" s="24">
        <v>43079</v>
      </c>
      <c r="C1437" s="20" t="s">
        <v>47</v>
      </c>
      <c r="D1437" s="20" t="s">
        <v>19</v>
      </c>
      <c r="E1437" s="2">
        <v>-105.0420168067227</v>
      </c>
      <c r="F1437" s="2">
        <v>-105.0420168067227</v>
      </c>
      <c r="G1437">
        <v>35</v>
      </c>
      <c r="H1437">
        <v>43</v>
      </c>
      <c r="I1437" s="9"/>
      <c r="J1437" s="2" t="str">
        <f t="shared" si="538"/>
        <v>Los Angeles Rams</v>
      </c>
      <c r="K1437" s="2" t="str">
        <f t="shared" si="539"/>
        <v>Philadelphia Eagles</v>
      </c>
      <c r="L1437" s="17">
        <f t="shared" si="540"/>
        <v>-105.0420168067227</v>
      </c>
      <c r="M1437" s="18">
        <f t="shared" si="541"/>
        <v>-105.0420168067227</v>
      </c>
      <c r="N1437" s="4">
        <f t="shared" si="519"/>
        <v>1.7929999999999999</v>
      </c>
      <c r="O1437" s="4">
        <f t="shared" si="520"/>
        <v>2.14</v>
      </c>
      <c r="P1437" s="4"/>
      <c r="Q1437" s="4"/>
      <c r="R1437" s="1">
        <f t="shared" si="521"/>
        <v>0.5577244841048522</v>
      </c>
      <c r="S1437" s="1">
        <f t="shared" si="522"/>
        <v>0.46728971962616822</v>
      </c>
      <c r="T1437" s="1">
        <f t="shared" si="523"/>
        <v>2.4403763030765302E-2</v>
      </c>
      <c r="U1437" s="1">
        <f t="shared" si="524"/>
        <v>4.5217382239341991E-2</v>
      </c>
      <c r="V1437" s="1">
        <f t="shared" si="525"/>
        <v>0.55621738223934203</v>
      </c>
      <c r="W1437" s="1"/>
      <c r="X1437" s="17">
        <f t="shared" si="526"/>
        <v>797.85823300591676</v>
      </c>
      <c r="Y1437" s="18">
        <f t="shared" si="527"/>
        <v>1141.4391434294505</v>
      </c>
      <c r="Z1437" s="2">
        <f t="shared" si="528"/>
        <v>757.96532135562086</v>
      </c>
      <c r="AA1437" s="18">
        <f t="shared" si="529"/>
        <v>1084.3671862579779</v>
      </c>
      <c r="AB1437" s="2">
        <f t="shared" si="530"/>
        <v>-131.93215729335745</v>
      </c>
      <c r="AC1437" s="2">
        <f t="shared" si="531"/>
        <v>108.43671862579779</v>
      </c>
      <c r="AD1437" s="2">
        <f t="shared" si="532"/>
        <v>757.96532135562086</v>
      </c>
      <c r="AE1437" s="2">
        <f t="shared" si="533"/>
        <v>-1000</v>
      </c>
      <c r="AF1437" s="5">
        <f t="shared" si="534"/>
        <v>0.79299999999999993</v>
      </c>
      <c r="AG1437" s="5">
        <f t="shared" si="535"/>
        <v>-1</v>
      </c>
      <c r="AH1437" s="3">
        <f t="shared" si="536"/>
        <v>201712</v>
      </c>
      <c r="AI1437" s="21">
        <v>1.7929999999999999</v>
      </c>
      <c r="AJ1437" s="21">
        <v>2.14</v>
      </c>
      <c r="AK1437" s="21">
        <v>1.952</v>
      </c>
      <c r="AL1437" s="21">
        <v>1.952</v>
      </c>
      <c r="AO1437">
        <f t="shared" si="537"/>
        <v>-110</v>
      </c>
      <c r="AP1437">
        <f>IF(E1437&lt;F1437,G1437,H1437)</f>
        <v>43</v>
      </c>
      <c r="AQ1437">
        <f>IF(E1437&lt;F1437,H1437,G1437)</f>
        <v>35</v>
      </c>
    </row>
    <row r="1438" spans="2:43" x14ac:dyDescent="0.25">
      <c r="B1438" s="24">
        <v>43079</v>
      </c>
      <c r="C1438" s="20" t="s">
        <v>25</v>
      </c>
      <c r="D1438" s="20" t="s">
        <v>23</v>
      </c>
      <c r="E1438" s="2">
        <v>181</v>
      </c>
      <c r="F1438" s="2">
        <v>-202.02020202020196</v>
      </c>
      <c r="G1438">
        <v>10</v>
      </c>
      <c r="H1438">
        <v>30</v>
      </c>
      <c r="I1438" s="9"/>
      <c r="J1438" s="2" t="str">
        <f t="shared" si="538"/>
        <v>Dallas Cowboys</v>
      </c>
      <c r="K1438" s="2" t="str">
        <f t="shared" si="539"/>
        <v>New York Giants</v>
      </c>
      <c r="L1438" s="17">
        <f t="shared" si="540"/>
        <v>-202.02020202020196</v>
      </c>
      <c r="M1438" s="18">
        <f t="shared" si="541"/>
        <v>181</v>
      </c>
      <c r="N1438" s="4">
        <f t="shared" si="519"/>
        <v>1.512</v>
      </c>
      <c r="O1438" s="4">
        <f t="shared" si="520"/>
        <v>2.75</v>
      </c>
      <c r="P1438" s="4"/>
      <c r="Q1438" s="4"/>
      <c r="R1438" s="1">
        <f t="shared" si="521"/>
        <v>0.66137566137566139</v>
      </c>
      <c r="S1438" s="1">
        <f t="shared" si="522"/>
        <v>0.36363636363636365</v>
      </c>
      <c r="T1438" s="1">
        <f t="shared" si="523"/>
        <v>2.4401689347724131E-2</v>
      </c>
      <c r="U1438" s="1">
        <f t="shared" si="524"/>
        <v>0.14886964886964887</v>
      </c>
      <c r="V1438" s="1">
        <f t="shared" si="525"/>
        <v>0.65986964886964894</v>
      </c>
      <c r="W1438" s="1"/>
      <c r="X1438" s="17">
        <f t="shared" si="526"/>
        <v>515.45081928376521</v>
      </c>
      <c r="Y1438" s="18">
        <f t="shared" si="527"/>
        <v>1739.277880578285</v>
      </c>
      <c r="Z1438" s="2">
        <f t="shared" si="528"/>
        <v>489.67827831957692</v>
      </c>
      <c r="AA1438" s="18">
        <f t="shared" si="529"/>
        <v>1652.3139865493706</v>
      </c>
      <c r="AB1438" s="2">
        <f t="shared" si="530"/>
        <v>-204.21571555750606</v>
      </c>
      <c r="AC1438" s="2">
        <f t="shared" si="531"/>
        <v>165.23139865493707</v>
      </c>
      <c r="AD1438" s="2">
        <f t="shared" si="532"/>
        <v>489.67827831957692</v>
      </c>
      <c r="AE1438" s="2">
        <f t="shared" si="533"/>
        <v>-1000</v>
      </c>
      <c r="AF1438" s="5">
        <f t="shared" si="534"/>
        <v>0.51200000000000001</v>
      </c>
      <c r="AG1438" s="5">
        <f t="shared" si="535"/>
        <v>-1</v>
      </c>
      <c r="AH1438" s="3">
        <f t="shared" si="536"/>
        <v>201712</v>
      </c>
      <c r="AI1438" s="21">
        <v>2.75</v>
      </c>
      <c r="AJ1438" s="21">
        <v>1.512</v>
      </c>
      <c r="AK1438" s="21">
        <v>2.81</v>
      </c>
      <c r="AL1438" s="21">
        <v>1.4950000000000001</v>
      </c>
      <c r="AO1438">
        <f t="shared" si="537"/>
        <v>-300</v>
      </c>
      <c r="AP1438">
        <f>IF(E1438&lt;F1438,G1438,H1438)</f>
        <v>30</v>
      </c>
      <c r="AQ1438">
        <f>IF(E1438&lt;F1438,H1438,G1438)</f>
        <v>10</v>
      </c>
    </row>
    <row r="1439" spans="2:43" x14ac:dyDescent="0.25">
      <c r="B1439" s="24">
        <v>43079</v>
      </c>
      <c r="C1439" s="20" t="s">
        <v>48</v>
      </c>
      <c r="D1439" s="20" t="s">
        <v>41</v>
      </c>
      <c r="E1439" s="2">
        <v>129</v>
      </c>
      <c r="F1439" s="2">
        <v>-143.06151645207439</v>
      </c>
      <c r="G1439">
        <v>12</v>
      </c>
      <c r="H1439">
        <v>7</v>
      </c>
      <c r="I1439" s="9"/>
      <c r="J1439" s="2" t="str">
        <f t="shared" si="538"/>
        <v>Tennessee Titans</v>
      </c>
      <c r="K1439" s="2" t="str">
        <f t="shared" si="539"/>
        <v>Arizona Cardinals</v>
      </c>
      <c r="L1439" s="17">
        <f t="shared" si="540"/>
        <v>-143.06151645207439</v>
      </c>
      <c r="M1439" s="18">
        <f t="shared" si="541"/>
        <v>129</v>
      </c>
      <c r="N1439" s="4">
        <f t="shared" si="519"/>
        <v>1.6659999999999999</v>
      </c>
      <c r="O1439" s="4">
        <f t="shared" si="520"/>
        <v>2.36</v>
      </c>
      <c r="P1439" s="4"/>
      <c r="Q1439" s="4"/>
      <c r="R1439" s="1">
        <f t="shared" si="521"/>
        <v>0.60024009603841544</v>
      </c>
      <c r="S1439" s="1">
        <f t="shared" si="522"/>
        <v>0.42372881355932207</v>
      </c>
      <c r="T1439" s="1">
        <f t="shared" si="523"/>
        <v>2.3407848981619517E-2</v>
      </c>
      <c r="U1439" s="1">
        <f t="shared" si="524"/>
        <v>8.8255641239546684E-2</v>
      </c>
      <c r="V1439" s="1">
        <f t="shared" si="525"/>
        <v>0.59925564123954667</v>
      </c>
      <c r="W1439" s="1"/>
      <c r="X1439" s="17">
        <f t="shared" si="526"/>
        <v>668.73689821513028</v>
      </c>
      <c r="Y1439" s="18">
        <f t="shared" si="527"/>
        <v>1356.0765066241343</v>
      </c>
      <c r="Z1439" s="2">
        <f t="shared" si="528"/>
        <v>635.30005330437371</v>
      </c>
      <c r="AA1439" s="18">
        <f t="shared" si="529"/>
        <v>1288.2726812929275</v>
      </c>
      <c r="AB1439" s="2">
        <f t="shared" si="530"/>
        <v>-157.40593673787993</v>
      </c>
      <c r="AC1439" s="2">
        <f t="shared" si="531"/>
        <v>128.82726812929275</v>
      </c>
      <c r="AD1439" s="2">
        <f t="shared" si="532"/>
        <v>-1000</v>
      </c>
      <c r="AE1439" s="2">
        <f t="shared" si="533"/>
        <v>1288.2726812929275</v>
      </c>
      <c r="AF1439" s="5">
        <f t="shared" si="534"/>
        <v>-1</v>
      </c>
      <c r="AG1439" s="5">
        <f t="shared" si="535"/>
        <v>1.3599999999999999</v>
      </c>
      <c r="AH1439" s="3">
        <f t="shared" si="536"/>
        <v>201712</v>
      </c>
      <c r="AI1439" s="21">
        <v>2.36</v>
      </c>
      <c r="AJ1439" s="21">
        <v>1.6659999999999999</v>
      </c>
      <c r="AK1439" s="21">
        <v>2.29</v>
      </c>
      <c r="AL1439" s="21">
        <v>1.6990000000000001</v>
      </c>
      <c r="AO1439">
        <f t="shared" si="537"/>
        <v>-150</v>
      </c>
      <c r="AP1439">
        <f>IF(E1439&lt;F1439,G1439,H1439)</f>
        <v>7</v>
      </c>
      <c r="AQ1439">
        <f>IF(E1439&lt;F1439,H1439,G1439)</f>
        <v>12</v>
      </c>
    </row>
    <row r="1440" spans="2:43" x14ac:dyDescent="0.25">
      <c r="B1440" s="24">
        <v>43079</v>
      </c>
      <c r="C1440" s="20" t="s">
        <v>38</v>
      </c>
      <c r="D1440" s="20" t="s">
        <v>42</v>
      </c>
      <c r="E1440" s="2">
        <v>-106.04453870625662</v>
      </c>
      <c r="F1440" s="2">
        <v>-104.05827263267429</v>
      </c>
      <c r="G1440">
        <v>23</v>
      </c>
      <c r="H1440">
        <v>0</v>
      </c>
      <c r="I1440" s="9"/>
      <c r="J1440" s="2" t="str">
        <f t="shared" si="538"/>
        <v>Denver Broncos</v>
      </c>
      <c r="K1440" s="2" t="str">
        <f t="shared" si="539"/>
        <v>New York Jets</v>
      </c>
      <c r="L1440" s="17">
        <f t="shared" si="540"/>
        <v>-106.04453870625662</v>
      </c>
      <c r="M1440" s="18">
        <f t="shared" si="541"/>
        <v>-104.05827263267429</v>
      </c>
      <c r="N1440" s="4">
        <f t="shared" si="519"/>
        <v>1.97</v>
      </c>
      <c r="O1440" s="4">
        <f t="shared" si="520"/>
        <v>1.9339999999999999</v>
      </c>
      <c r="P1440" s="4"/>
      <c r="Q1440" s="4"/>
      <c r="R1440" s="1">
        <f t="shared" si="521"/>
        <v>0.50761421319796951</v>
      </c>
      <c r="S1440" s="1">
        <f t="shared" si="522"/>
        <v>0.51706308169596693</v>
      </c>
      <c r="T1440" s="1">
        <f t="shared" si="523"/>
        <v>2.4082991803278664E-2</v>
      </c>
      <c r="U1440" s="1">
        <f t="shared" si="524"/>
        <v>4.7244342489987101E-3</v>
      </c>
      <c r="V1440" s="1">
        <f t="shared" si="525"/>
        <v>0.5062755657510013</v>
      </c>
      <c r="W1440" s="1"/>
      <c r="X1440" s="17">
        <f t="shared" si="526"/>
        <v>975.20889343457748</v>
      </c>
      <c r="Y1440" s="18">
        <f t="shared" si="527"/>
        <v>935.19141612602164</v>
      </c>
      <c r="Z1440" s="2">
        <f t="shared" si="528"/>
        <v>926.44844876284856</v>
      </c>
      <c r="AA1440" s="18">
        <f t="shared" si="529"/>
        <v>888.43184531972054</v>
      </c>
      <c r="AB1440" s="2">
        <f t="shared" si="530"/>
        <v>-107.93908731083418</v>
      </c>
      <c r="AC1440" s="2">
        <f t="shared" si="531"/>
        <v>-112.55787433420167</v>
      </c>
      <c r="AD1440" s="2">
        <f t="shared" si="532"/>
        <v>926.44844876284856</v>
      </c>
      <c r="AE1440" s="2">
        <f t="shared" si="533"/>
        <v>-1000</v>
      </c>
      <c r="AF1440" s="5">
        <f t="shared" si="534"/>
        <v>0.97</v>
      </c>
      <c r="AG1440" s="5">
        <f t="shared" si="535"/>
        <v>-1</v>
      </c>
      <c r="AH1440" s="3">
        <f t="shared" si="536"/>
        <v>201712</v>
      </c>
      <c r="AI1440" s="21">
        <v>1.97</v>
      </c>
      <c r="AJ1440" s="21">
        <v>1.9339999999999999</v>
      </c>
      <c r="AK1440" s="21">
        <v>1.9430000000000001</v>
      </c>
      <c r="AL1440" s="21">
        <v>1.9610000000000001</v>
      </c>
      <c r="AO1440">
        <f t="shared" si="537"/>
        <v>-110</v>
      </c>
      <c r="AP1440">
        <f>IF(E1440&lt;F1440,G1440,H1440)</f>
        <v>23</v>
      </c>
      <c r="AQ1440">
        <f>IF(E1440&lt;F1440,H1440,G1440)</f>
        <v>0</v>
      </c>
    </row>
    <row r="1441" spans="2:43" x14ac:dyDescent="0.25">
      <c r="B1441" s="24">
        <v>43079</v>
      </c>
      <c r="C1441" s="20" t="s">
        <v>31</v>
      </c>
      <c r="D1441" s="20" t="s">
        <v>53</v>
      </c>
      <c r="E1441" s="2">
        <v>-265.25198938992042</v>
      </c>
      <c r="F1441" s="2">
        <v>235</v>
      </c>
      <c r="G1441">
        <v>30</v>
      </c>
      <c r="H1441">
        <v>13</v>
      </c>
      <c r="I1441" s="9"/>
      <c r="J1441" s="2" t="str">
        <f t="shared" si="538"/>
        <v>Los Angeles Chargers</v>
      </c>
      <c r="K1441" s="2" t="str">
        <f t="shared" si="539"/>
        <v>Washington Redskins</v>
      </c>
      <c r="L1441" s="17">
        <f t="shared" si="540"/>
        <v>-265.25198938992042</v>
      </c>
      <c r="M1441" s="18">
        <f t="shared" si="541"/>
        <v>235</v>
      </c>
      <c r="N1441" s="4">
        <f t="shared" si="519"/>
        <v>1.3919999999999999</v>
      </c>
      <c r="O1441" s="4">
        <f t="shared" si="520"/>
        <v>3.27</v>
      </c>
      <c r="P1441" s="4"/>
      <c r="Q1441" s="4"/>
      <c r="R1441" s="1">
        <f t="shared" si="521"/>
        <v>0.71839080459770122</v>
      </c>
      <c r="S1441" s="1">
        <f t="shared" si="522"/>
        <v>0.3058103975535168</v>
      </c>
      <c r="T1441" s="1">
        <f t="shared" si="523"/>
        <v>2.3629343629343769E-2</v>
      </c>
      <c r="U1441" s="1">
        <f t="shared" si="524"/>
        <v>0.20629020352209221</v>
      </c>
      <c r="V1441" s="1">
        <f t="shared" si="525"/>
        <v>0.71729020352209227</v>
      </c>
      <c r="W1441" s="1"/>
      <c r="X1441" s="17">
        <f t="shared" si="526"/>
        <v>394.13586730966756</v>
      </c>
      <c r="Y1441" s="18">
        <f t="shared" si="527"/>
        <v>2232.1995513061229</v>
      </c>
      <c r="Z1441" s="2">
        <f t="shared" si="528"/>
        <v>374.42907394418415</v>
      </c>
      <c r="AA1441" s="18">
        <f t="shared" si="529"/>
        <v>2120.5895737408168</v>
      </c>
      <c r="AB1441" s="2">
        <f t="shared" si="530"/>
        <v>-267.07327758128878</v>
      </c>
      <c r="AC1441" s="2">
        <f t="shared" si="531"/>
        <v>212.05895737408167</v>
      </c>
      <c r="AD1441" s="2">
        <f t="shared" si="532"/>
        <v>374.42907394418415</v>
      </c>
      <c r="AE1441" s="2">
        <f t="shared" si="533"/>
        <v>-1000</v>
      </c>
      <c r="AF1441" s="5">
        <f t="shared" si="534"/>
        <v>0.3919999999999999</v>
      </c>
      <c r="AG1441" s="5">
        <f t="shared" si="535"/>
        <v>-1</v>
      </c>
      <c r="AH1441" s="3">
        <f t="shared" si="536"/>
        <v>201712</v>
      </c>
      <c r="AI1441" s="21">
        <v>1.3919999999999999</v>
      </c>
      <c r="AJ1441" s="21">
        <v>3.27</v>
      </c>
      <c r="AK1441" s="21">
        <v>1.377</v>
      </c>
      <c r="AL1441" s="21">
        <v>3.35</v>
      </c>
      <c r="AO1441">
        <f t="shared" si="537"/>
        <v>-300</v>
      </c>
      <c r="AP1441">
        <f>IF(E1441&lt;F1441,G1441,H1441)</f>
        <v>30</v>
      </c>
      <c r="AQ1441">
        <f>IF(E1441&lt;F1441,H1441,G1441)</f>
        <v>13</v>
      </c>
    </row>
    <row r="1442" spans="2:43" x14ac:dyDescent="0.25">
      <c r="B1442" s="24">
        <v>43079</v>
      </c>
      <c r="C1442" s="20" t="s">
        <v>24</v>
      </c>
      <c r="D1442" s="20" t="s">
        <v>39</v>
      </c>
      <c r="E1442" s="2">
        <v>-180.1801801801802</v>
      </c>
      <c r="F1442" s="2">
        <v>162</v>
      </c>
      <c r="G1442">
        <v>13</v>
      </c>
      <c r="H1442">
        <v>7</v>
      </c>
      <c r="I1442" s="9"/>
      <c r="J1442" s="2" t="str">
        <f t="shared" si="538"/>
        <v>Buffalo Bills</v>
      </c>
      <c r="K1442" s="2" t="str">
        <f t="shared" si="539"/>
        <v>Indianapolis Colts</v>
      </c>
      <c r="L1442" s="17">
        <f t="shared" si="540"/>
        <v>-180.1801801801802</v>
      </c>
      <c r="M1442" s="18">
        <f t="shared" si="541"/>
        <v>162</v>
      </c>
      <c r="N1442" s="4">
        <f t="shared" si="519"/>
        <v>1.68</v>
      </c>
      <c r="O1442" s="4">
        <f t="shared" si="520"/>
        <v>2.33</v>
      </c>
      <c r="P1442" s="4"/>
      <c r="Q1442" s="4"/>
      <c r="R1442" s="1">
        <f t="shared" si="521"/>
        <v>0.59523809523809523</v>
      </c>
      <c r="S1442" s="1">
        <f t="shared" si="522"/>
        <v>0.42918454935622319</v>
      </c>
      <c r="T1442" s="1">
        <f t="shared" si="523"/>
        <v>2.3840399002493684E-2</v>
      </c>
      <c r="U1442" s="1">
        <f t="shared" si="524"/>
        <v>8.3026772940936022E-2</v>
      </c>
      <c r="V1442" s="1">
        <f t="shared" si="525"/>
        <v>0.59402677294093609</v>
      </c>
      <c r="W1442" s="1"/>
      <c r="X1442" s="17">
        <f t="shared" si="526"/>
        <v>683.42580764357172</v>
      </c>
      <c r="Y1442" s="18">
        <f t="shared" si="527"/>
        <v>1327.8234083783493</v>
      </c>
      <c r="Z1442" s="2">
        <f t="shared" si="528"/>
        <v>649.25451726139306</v>
      </c>
      <c r="AA1442" s="18">
        <f t="shared" si="529"/>
        <v>1261.4322379594319</v>
      </c>
      <c r="AB1442" s="2">
        <f t="shared" si="530"/>
        <v>-154.02280206198321</v>
      </c>
      <c r="AC1442" s="2">
        <f t="shared" si="531"/>
        <v>126.14322379594319</v>
      </c>
      <c r="AD1442" s="2">
        <f t="shared" si="532"/>
        <v>649.25451726139306</v>
      </c>
      <c r="AE1442" s="2">
        <f t="shared" si="533"/>
        <v>-1000</v>
      </c>
      <c r="AF1442" s="5">
        <f t="shared" si="534"/>
        <v>0.67999999999999994</v>
      </c>
      <c r="AG1442" s="5">
        <f t="shared" si="535"/>
        <v>-1</v>
      </c>
      <c r="AH1442" s="3">
        <f t="shared" si="536"/>
        <v>201712</v>
      </c>
      <c r="AI1442" s="21">
        <v>1.68</v>
      </c>
      <c r="AJ1442" s="21">
        <v>2.33</v>
      </c>
      <c r="AK1442" s="21">
        <v>1.5549999999999999</v>
      </c>
      <c r="AL1442" s="21">
        <v>2.62</v>
      </c>
      <c r="AO1442">
        <f t="shared" si="537"/>
        <v>-190</v>
      </c>
      <c r="AP1442">
        <f>IF(E1442&lt;F1442,G1442,H1442)</f>
        <v>13</v>
      </c>
      <c r="AQ1442">
        <f>IF(E1442&lt;F1442,H1442,G1442)</f>
        <v>7</v>
      </c>
    </row>
    <row r="1443" spans="2:43" x14ac:dyDescent="0.25">
      <c r="B1443" s="24">
        <v>43079</v>
      </c>
      <c r="C1443" s="20" t="s">
        <v>44</v>
      </c>
      <c r="D1443" s="20" t="s">
        <v>29</v>
      </c>
      <c r="E1443" s="2">
        <v>118.00000000000001</v>
      </c>
      <c r="F1443" s="2">
        <v>-130.03901170351108</v>
      </c>
      <c r="G1443">
        <v>31</v>
      </c>
      <c r="H1443">
        <v>24</v>
      </c>
      <c r="I1443" s="9"/>
      <c r="J1443" s="2" t="str">
        <f t="shared" si="538"/>
        <v>Minnesota Vikings</v>
      </c>
      <c r="K1443" s="2" t="str">
        <f t="shared" si="539"/>
        <v>Carolina Panthers</v>
      </c>
      <c r="L1443" s="17">
        <f t="shared" si="540"/>
        <v>-130.03901170351108</v>
      </c>
      <c r="M1443" s="18">
        <f t="shared" si="541"/>
        <v>118.00000000000001</v>
      </c>
      <c r="N1443" s="4">
        <f t="shared" si="519"/>
        <v>1.7190000000000001</v>
      </c>
      <c r="O1443" s="4">
        <f t="shared" si="520"/>
        <v>2.2599999999999998</v>
      </c>
      <c r="P1443" s="4"/>
      <c r="Q1443" s="4"/>
      <c r="R1443" s="1">
        <f t="shared" si="521"/>
        <v>0.58173356602675974</v>
      </c>
      <c r="S1443" s="1">
        <f t="shared" si="522"/>
        <v>0.44247787610619471</v>
      </c>
      <c r="T1443" s="1">
        <f t="shared" si="523"/>
        <v>2.3639105302839969E-2</v>
      </c>
      <c r="U1443" s="1">
        <f t="shared" si="524"/>
        <v>6.9627844960282514E-2</v>
      </c>
      <c r="V1443" s="1">
        <f t="shared" si="525"/>
        <v>0.58062784496028252</v>
      </c>
      <c r="W1443" s="1"/>
      <c r="X1443" s="17">
        <f t="shared" si="526"/>
        <v>722.27358484401384</v>
      </c>
      <c r="Y1443" s="18">
        <f t="shared" si="527"/>
        <v>1258.3160788446787</v>
      </c>
      <c r="Z1443" s="2">
        <f t="shared" si="528"/>
        <v>686.15990560181308</v>
      </c>
      <c r="AA1443" s="18">
        <f t="shared" si="529"/>
        <v>1195.4002749024448</v>
      </c>
      <c r="AB1443" s="2">
        <f t="shared" si="530"/>
        <v>-145.7386232911592</v>
      </c>
      <c r="AC1443" s="2">
        <f t="shared" si="531"/>
        <v>119.54002749024448</v>
      </c>
      <c r="AD1443" s="2">
        <f t="shared" si="532"/>
        <v>-1000</v>
      </c>
      <c r="AE1443" s="2">
        <f t="shared" si="533"/>
        <v>1195.4002749024448</v>
      </c>
      <c r="AF1443" s="5">
        <f t="shared" si="534"/>
        <v>-1</v>
      </c>
      <c r="AG1443" s="5">
        <f t="shared" si="535"/>
        <v>1.2599999999999998</v>
      </c>
      <c r="AH1443" s="3">
        <f t="shared" si="536"/>
        <v>201712</v>
      </c>
      <c r="AI1443" s="21">
        <v>2.2599999999999998</v>
      </c>
      <c r="AJ1443" s="21">
        <v>1.7190000000000001</v>
      </c>
      <c r="AK1443" s="21">
        <v>2.1800000000000002</v>
      </c>
      <c r="AL1443" s="21">
        <v>1.7689999999999999</v>
      </c>
      <c r="AO1443">
        <f t="shared" si="537"/>
        <v>-140</v>
      </c>
      <c r="AP1443">
        <f>IF(E1443&lt;F1443,G1443,H1443)</f>
        <v>24</v>
      </c>
      <c r="AQ1443">
        <f>IF(E1443&lt;F1443,H1443,G1443)</f>
        <v>31</v>
      </c>
    </row>
    <row r="1444" spans="2:43" x14ac:dyDescent="0.25">
      <c r="B1444" s="24">
        <v>43079</v>
      </c>
      <c r="C1444" s="20" t="s">
        <v>21</v>
      </c>
      <c r="D1444" s="20" t="s">
        <v>37</v>
      </c>
      <c r="E1444" s="2">
        <v>-260.41666666666674</v>
      </c>
      <c r="F1444" s="2">
        <v>231</v>
      </c>
      <c r="G1444">
        <v>7</v>
      </c>
      <c r="H1444">
        <v>33</v>
      </c>
      <c r="I1444" s="9"/>
      <c r="J1444" s="2" t="str">
        <f t="shared" si="538"/>
        <v>Cincinnati Bengals</v>
      </c>
      <c r="K1444" s="2" t="str">
        <f t="shared" si="539"/>
        <v>Chicago Bears</v>
      </c>
      <c r="L1444" s="17">
        <f t="shared" si="540"/>
        <v>-260.41666666666674</v>
      </c>
      <c r="M1444" s="18">
        <f t="shared" si="541"/>
        <v>231</v>
      </c>
      <c r="N1444" s="4">
        <f t="shared" si="519"/>
        <v>1.3839999999999999</v>
      </c>
      <c r="O1444" s="4">
        <f t="shared" si="520"/>
        <v>3.31</v>
      </c>
      <c r="P1444" s="4"/>
      <c r="Q1444" s="4"/>
      <c r="R1444" s="1">
        <f t="shared" si="521"/>
        <v>0.7225433526011561</v>
      </c>
      <c r="S1444" s="1">
        <f t="shared" si="522"/>
        <v>0.30211480362537763</v>
      </c>
      <c r="T1444" s="1">
        <f t="shared" si="523"/>
        <v>2.4064763527907984E-2</v>
      </c>
      <c r="U1444" s="1">
        <f t="shared" si="524"/>
        <v>0.21021427448788924</v>
      </c>
      <c r="V1444" s="1">
        <f t="shared" si="525"/>
        <v>0.72121427448788922</v>
      </c>
      <c r="W1444" s="1"/>
      <c r="X1444" s="17">
        <f t="shared" si="526"/>
        <v>386.55048211582812</v>
      </c>
      <c r="Y1444" s="18">
        <f t="shared" si="527"/>
        <v>2272.2260058594952</v>
      </c>
      <c r="Z1444" s="2">
        <f t="shared" si="528"/>
        <v>367.22295801003668</v>
      </c>
      <c r="AA1444" s="18">
        <f t="shared" si="529"/>
        <v>2158.6147055665206</v>
      </c>
      <c r="AB1444" s="2">
        <f t="shared" si="530"/>
        <v>-272.31412911081355</v>
      </c>
      <c r="AC1444" s="2">
        <f t="shared" si="531"/>
        <v>215.86147055665205</v>
      </c>
      <c r="AD1444" s="2">
        <f t="shared" si="532"/>
        <v>-1000</v>
      </c>
      <c r="AE1444" s="2">
        <f t="shared" si="533"/>
        <v>2158.6147055665206</v>
      </c>
      <c r="AF1444" s="5">
        <f t="shared" si="534"/>
        <v>-1</v>
      </c>
      <c r="AG1444" s="5">
        <f t="shared" si="535"/>
        <v>2.31</v>
      </c>
      <c r="AH1444" s="3">
        <f t="shared" si="536"/>
        <v>201712</v>
      </c>
      <c r="AI1444" s="21">
        <v>1.3839999999999999</v>
      </c>
      <c r="AJ1444" s="21">
        <v>3.31</v>
      </c>
      <c r="AK1444" s="21">
        <v>1.3839999999999999</v>
      </c>
      <c r="AL1444" s="21">
        <v>3.31</v>
      </c>
      <c r="AO1444">
        <f t="shared" si="537"/>
        <v>-300</v>
      </c>
      <c r="AP1444">
        <f>IF(E1444&lt;F1444,G1444,H1444)</f>
        <v>7</v>
      </c>
      <c r="AQ1444">
        <f>IF(E1444&lt;F1444,H1444,G1444)</f>
        <v>33</v>
      </c>
    </row>
    <row r="1445" spans="2:43" x14ac:dyDescent="0.25">
      <c r="B1445" s="24">
        <v>43079</v>
      </c>
      <c r="C1445" s="20" t="s">
        <v>46</v>
      </c>
      <c r="D1445" s="20" t="s">
        <v>33</v>
      </c>
      <c r="E1445" s="2">
        <v>118.00000000000001</v>
      </c>
      <c r="F1445" s="2">
        <v>-130.03901170351108</v>
      </c>
      <c r="G1445">
        <v>21</v>
      </c>
      <c r="H1445">
        <v>27</v>
      </c>
      <c r="I1445" s="9"/>
      <c r="J1445" s="2" t="str">
        <f t="shared" si="538"/>
        <v>Green Bay Packers</v>
      </c>
      <c r="K1445" s="2" t="str">
        <f t="shared" si="539"/>
        <v>Cleveland Browns</v>
      </c>
      <c r="L1445" s="17">
        <f t="shared" si="540"/>
        <v>-130.03901170351108</v>
      </c>
      <c r="M1445" s="18">
        <f t="shared" si="541"/>
        <v>118.00000000000001</v>
      </c>
      <c r="N1445" s="4">
        <f t="shared" si="519"/>
        <v>1.6060000000000001</v>
      </c>
      <c r="O1445" s="4">
        <f t="shared" si="520"/>
        <v>2.4900000000000002</v>
      </c>
      <c r="P1445" s="4"/>
      <c r="Q1445" s="4"/>
      <c r="R1445" s="1">
        <f t="shared" si="521"/>
        <v>0.62266500622665</v>
      </c>
      <c r="S1445" s="1">
        <f t="shared" si="522"/>
        <v>0.40160642570281119</v>
      </c>
      <c r="T1445" s="1">
        <f t="shared" si="523"/>
        <v>2.3696289062499876E-2</v>
      </c>
      <c r="U1445" s="1">
        <f t="shared" si="524"/>
        <v>0.11052929026191941</v>
      </c>
      <c r="V1445" s="1">
        <f t="shared" si="525"/>
        <v>0.62152929026191939</v>
      </c>
      <c r="W1445" s="1"/>
      <c r="X1445" s="17">
        <f t="shared" si="526"/>
        <v>608.93463215319878</v>
      </c>
      <c r="Y1445" s="18">
        <f t="shared" si="527"/>
        <v>1484.2048330691985</v>
      </c>
      <c r="Z1445" s="2">
        <f t="shared" si="528"/>
        <v>578.48790054553876</v>
      </c>
      <c r="AA1445" s="18">
        <f t="shared" si="529"/>
        <v>1409.9945914157386</v>
      </c>
      <c r="AB1445" s="2">
        <f t="shared" si="530"/>
        <v>-172.86446251632182</v>
      </c>
      <c r="AC1445" s="2">
        <f t="shared" si="531"/>
        <v>140.99945914157385</v>
      </c>
      <c r="AD1445" s="2">
        <f t="shared" si="532"/>
        <v>578.48790054553876</v>
      </c>
      <c r="AE1445" s="2">
        <f t="shared" si="533"/>
        <v>-1000</v>
      </c>
      <c r="AF1445" s="5">
        <f t="shared" si="534"/>
        <v>0.60600000000000009</v>
      </c>
      <c r="AG1445" s="5">
        <f t="shared" si="535"/>
        <v>-1</v>
      </c>
      <c r="AH1445" s="3">
        <f t="shared" si="536"/>
        <v>201712</v>
      </c>
      <c r="AI1445" s="21">
        <v>2.4900000000000002</v>
      </c>
      <c r="AJ1445" s="21">
        <v>1.6060000000000001</v>
      </c>
      <c r="AK1445" s="21">
        <v>2.1800000000000002</v>
      </c>
      <c r="AL1445" s="21">
        <v>1.7689999999999999</v>
      </c>
      <c r="AO1445">
        <f t="shared" si="537"/>
        <v>-140</v>
      </c>
      <c r="AP1445">
        <f>IF(E1445&lt;F1445,G1445,H1445)</f>
        <v>27</v>
      </c>
      <c r="AQ1445">
        <f>IF(E1445&lt;F1445,H1445,G1445)</f>
        <v>21</v>
      </c>
    </row>
    <row r="1446" spans="2:43" x14ac:dyDescent="0.25">
      <c r="B1446" s="24">
        <v>43079</v>
      </c>
      <c r="C1446" s="20" t="s">
        <v>40</v>
      </c>
      <c r="D1446" s="20" t="s">
        <v>22</v>
      </c>
      <c r="E1446" s="2">
        <v>-123.00123001230013</v>
      </c>
      <c r="F1446" s="2">
        <v>110.99999999999999</v>
      </c>
      <c r="G1446">
        <v>16</v>
      </c>
      <c r="H1446">
        <v>26</v>
      </c>
      <c r="I1446" s="9"/>
      <c r="J1446" s="2" t="str">
        <f t="shared" si="538"/>
        <v>Houston Texans</v>
      </c>
      <c r="K1446" s="2" t="str">
        <f t="shared" si="539"/>
        <v>San Francisco 49ers</v>
      </c>
      <c r="L1446" s="17">
        <f t="shared" si="540"/>
        <v>-123.00123001230013</v>
      </c>
      <c r="M1446" s="18">
        <f t="shared" si="541"/>
        <v>110.99999999999999</v>
      </c>
      <c r="N1446" s="4">
        <f t="shared" si="519"/>
        <v>1.671</v>
      </c>
      <c r="O1446" s="4">
        <f t="shared" si="520"/>
        <v>2.35</v>
      </c>
      <c r="P1446" s="4"/>
      <c r="Q1446" s="4"/>
      <c r="R1446" s="1">
        <f t="shared" si="521"/>
        <v>0.59844404548174746</v>
      </c>
      <c r="S1446" s="1">
        <f t="shared" si="522"/>
        <v>0.42553191489361702</v>
      </c>
      <c r="T1446" s="1">
        <f t="shared" si="523"/>
        <v>2.3414573489181634E-2</v>
      </c>
      <c r="U1446" s="1">
        <f t="shared" si="524"/>
        <v>8.6456065294065215E-2</v>
      </c>
      <c r="V1446" s="1">
        <f t="shared" si="525"/>
        <v>0.59745606529406525</v>
      </c>
      <c r="W1446" s="1"/>
      <c r="X1446" s="17">
        <f t="shared" si="526"/>
        <v>673.76324066239818</v>
      </c>
      <c r="Y1446" s="18">
        <f t="shared" si="527"/>
        <v>1346.2787179800953</v>
      </c>
      <c r="Z1446" s="2">
        <f t="shared" si="528"/>
        <v>640.07507862927821</v>
      </c>
      <c r="AA1446" s="18">
        <f t="shared" si="529"/>
        <v>1278.9647820810906</v>
      </c>
      <c r="AB1446" s="2">
        <f t="shared" si="530"/>
        <v>-156.23167240654044</v>
      </c>
      <c r="AC1446" s="2">
        <f t="shared" si="531"/>
        <v>127.89647820810906</v>
      </c>
      <c r="AD1446" s="2">
        <f t="shared" si="532"/>
        <v>-1000</v>
      </c>
      <c r="AE1446" s="2">
        <f t="shared" si="533"/>
        <v>1278.9647820810906</v>
      </c>
      <c r="AF1446" s="5">
        <f t="shared" si="534"/>
        <v>-1</v>
      </c>
      <c r="AG1446" s="5">
        <f t="shared" si="535"/>
        <v>1.35</v>
      </c>
      <c r="AH1446" s="3">
        <f t="shared" si="536"/>
        <v>201712</v>
      </c>
      <c r="AI1446" s="21">
        <v>1.671</v>
      </c>
      <c r="AJ1446" s="21">
        <v>2.35</v>
      </c>
      <c r="AK1446" s="21">
        <v>1.8129999999999999</v>
      </c>
      <c r="AL1446" s="21">
        <v>2.11</v>
      </c>
      <c r="AO1446">
        <f t="shared" si="537"/>
        <v>-130</v>
      </c>
      <c r="AP1446">
        <f>IF(E1446&lt;F1446,G1446,H1446)</f>
        <v>16</v>
      </c>
      <c r="AQ1446">
        <f>IF(E1446&lt;F1446,H1446,G1446)</f>
        <v>26</v>
      </c>
    </row>
    <row r="1447" spans="2:43" x14ac:dyDescent="0.25">
      <c r="B1447" s="24">
        <v>43079</v>
      </c>
      <c r="C1447" s="20" t="s">
        <v>26</v>
      </c>
      <c r="D1447" s="20" t="s">
        <v>32</v>
      </c>
      <c r="E1447" s="2">
        <v>-145.13788098693757</v>
      </c>
      <c r="F1447" s="2">
        <v>131</v>
      </c>
      <c r="G1447">
        <v>30</v>
      </c>
      <c r="H1447">
        <v>24</v>
      </c>
      <c r="I1447" s="9"/>
      <c r="J1447" s="2" t="str">
        <f t="shared" si="538"/>
        <v>Jacksonville Jaguars</v>
      </c>
      <c r="K1447" s="2" t="str">
        <f t="shared" si="539"/>
        <v>Seattle Seahawks</v>
      </c>
      <c r="L1447" s="17">
        <f t="shared" si="540"/>
        <v>-145.13788098693757</v>
      </c>
      <c r="M1447" s="18">
        <f t="shared" si="541"/>
        <v>131</v>
      </c>
      <c r="N1447" s="4">
        <f t="shared" si="519"/>
        <v>1.675</v>
      </c>
      <c r="O1447" s="4">
        <f t="shared" si="520"/>
        <v>2.34</v>
      </c>
      <c r="P1447" s="4"/>
      <c r="Q1447" s="4"/>
      <c r="R1447" s="1">
        <f t="shared" si="521"/>
        <v>0.59701492537313428</v>
      </c>
      <c r="S1447" s="1">
        <f t="shared" si="522"/>
        <v>0.42735042735042739</v>
      </c>
      <c r="T1447" s="1">
        <f t="shared" si="523"/>
        <v>2.3785803237858061E-2</v>
      </c>
      <c r="U1447" s="1">
        <f t="shared" si="524"/>
        <v>8.4832249011353444E-2</v>
      </c>
      <c r="V1447" s="1">
        <f t="shared" si="525"/>
        <v>0.59583224901135345</v>
      </c>
      <c r="W1447" s="1"/>
      <c r="X1447" s="17">
        <f t="shared" si="526"/>
        <v>678.3247326059809</v>
      </c>
      <c r="Y1447" s="18">
        <f t="shared" si="527"/>
        <v>1337.5049178081033</v>
      </c>
      <c r="Z1447" s="2">
        <f t="shared" si="528"/>
        <v>644.40849597568183</v>
      </c>
      <c r="AA1447" s="18">
        <f t="shared" si="529"/>
        <v>1270.629671917698</v>
      </c>
      <c r="AB1447" s="2">
        <f t="shared" si="530"/>
        <v>-155.18107012011481</v>
      </c>
      <c r="AC1447" s="2">
        <f t="shared" si="531"/>
        <v>127.0629671917698</v>
      </c>
      <c r="AD1447" s="2">
        <f t="shared" si="532"/>
        <v>644.40849597568183</v>
      </c>
      <c r="AE1447" s="2">
        <f t="shared" si="533"/>
        <v>-1000</v>
      </c>
      <c r="AF1447" s="5">
        <f t="shared" si="534"/>
        <v>0.67500000000000004</v>
      </c>
      <c r="AG1447" s="5">
        <f t="shared" si="535"/>
        <v>-1</v>
      </c>
      <c r="AH1447" s="3">
        <f t="shared" si="536"/>
        <v>201712</v>
      </c>
      <c r="AI1447" s="21">
        <v>1.675</v>
      </c>
      <c r="AJ1447" s="21">
        <v>2.34</v>
      </c>
      <c r="AK1447" s="21">
        <v>1.6890000000000001</v>
      </c>
      <c r="AL1447" s="21">
        <v>2.31</v>
      </c>
      <c r="AO1447">
        <f t="shared" si="537"/>
        <v>-150</v>
      </c>
      <c r="AP1447">
        <f>IF(E1447&lt;F1447,G1447,H1447)</f>
        <v>30</v>
      </c>
      <c r="AQ1447">
        <f>IF(E1447&lt;F1447,H1447,G1447)</f>
        <v>24</v>
      </c>
    </row>
    <row r="1448" spans="2:43" x14ac:dyDescent="0.25">
      <c r="B1448" s="24">
        <v>43079</v>
      </c>
      <c r="C1448" s="20" t="s">
        <v>20</v>
      </c>
      <c r="D1448" s="20" t="s">
        <v>52</v>
      </c>
      <c r="E1448" s="2">
        <v>-209.20502092050211</v>
      </c>
      <c r="F1448" s="2">
        <v>187</v>
      </c>
      <c r="G1448">
        <v>26</v>
      </c>
      <c r="H1448">
        <v>15</v>
      </c>
      <c r="I1448" s="9"/>
      <c r="J1448" s="2" t="str">
        <f t="shared" si="538"/>
        <v>Kansas City Chiefs</v>
      </c>
      <c r="K1448" s="2" t="str">
        <f t="shared" si="539"/>
        <v>Oakland Raiders</v>
      </c>
      <c r="L1448" s="17">
        <f t="shared" si="540"/>
        <v>-209.20502092050211</v>
      </c>
      <c r="M1448" s="18">
        <f t="shared" si="541"/>
        <v>187</v>
      </c>
      <c r="N1448" s="4">
        <f t="shared" si="519"/>
        <v>1.51</v>
      </c>
      <c r="O1448" s="4">
        <f t="shared" si="520"/>
        <v>2.76</v>
      </c>
      <c r="P1448" s="4"/>
      <c r="Q1448" s="4"/>
      <c r="R1448" s="1">
        <f t="shared" si="521"/>
        <v>0.66225165562913912</v>
      </c>
      <c r="S1448" s="1">
        <f t="shared" si="522"/>
        <v>0.3623188405797102</v>
      </c>
      <c r="T1448" s="1">
        <f t="shared" si="523"/>
        <v>2.3981264637002453E-2</v>
      </c>
      <c r="U1448" s="1">
        <f t="shared" si="524"/>
        <v>0.14996640752471446</v>
      </c>
      <c r="V1448" s="1">
        <f t="shared" si="525"/>
        <v>0.66096640752471447</v>
      </c>
      <c r="W1448" s="1"/>
      <c r="X1448" s="17">
        <f t="shared" si="526"/>
        <v>512.93619254410987</v>
      </c>
      <c r="Y1448" s="18">
        <f t="shared" si="527"/>
        <v>1747.3196475929296</v>
      </c>
      <c r="Z1448" s="2">
        <f t="shared" si="528"/>
        <v>487.28938291690434</v>
      </c>
      <c r="AA1448" s="18">
        <f t="shared" si="529"/>
        <v>1659.9536652132831</v>
      </c>
      <c r="AB1448" s="2">
        <f t="shared" si="530"/>
        <v>-205.21686600557976</v>
      </c>
      <c r="AC1448" s="2">
        <f t="shared" si="531"/>
        <v>165.99536652132832</v>
      </c>
      <c r="AD1448" s="2">
        <f t="shared" si="532"/>
        <v>487.28938291690434</v>
      </c>
      <c r="AE1448" s="2">
        <f t="shared" si="533"/>
        <v>-1000</v>
      </c>
      <c r="AF1448" s="5">
        <f t="shared" si="534"/>
        <v>0.51</v>
      </c>
      <c r="AG1448" s="5">
        <f t="shared" si="535"/>
        <v>-1</v>
      </c>
      <c r="AH1448" s="3">
        <f t="shared" si="536"/>
        <v>201712</v>
      </c>
      <c r="AI1448" s="21">
        <v>1.51</v>
      </c>
      <c r="AJ1448" s="21">
        <v>2.76</v>
      </c>
      <c r="AK1448" s="21">
        <v>1.478</v>
      </c>
      <c r="AL1448" s="21">
        <v>2.87</v>
      </c>
      <c r="AO1448">
        <f t="shared" si="537"/>
        <v>-300</v>
      </c>
      <c r="AP1448">
        <f>IF(E1448&lt;F1448,G1448,H1448)</f>
        <v>26</v>
      </c>
      <c r="AQ1448">
        <f>IF(E1448&lt;F1448,H1448,G1448)</f>
        <v>15</v>
      </c>
    </row>
    <row r="1449" spans="2:43" x14ac:dyDescent="0.25">
      <c r="B1449" s="24">
        <v>43079</v>
      </c>
      <c r="C1449" s="20" t="s">
        <v>27</v>
      </c>
      <c r="D1449" s="20" t="s">
        <v>34</v>
      </c>
      <c r="E1449" s="2">
        <v>110.99999999999999</v>
      </c>
      <c r="F1449" s="2">
        <v>-123.00123001230013</v>
      </c>
      <c r="G1449">
        <v>21</v>
      </c>
      <c r="H1449">
        <v>24</v>
      </c>
      <c r="I1449" s="9"/>
      <c r="J1449" s="2" t="str">
        <f t="shared" si="538"/>
        <v>Detroit Lions</v>
      </c>
      <c r="K1449" s="2" t="str">
        <f t="shared" si="539"/>
        <v>Tampa Bay Buccaneers</v>
      </c>
      <c r="L1449" s="17">
        <f t="shared" si="540"/>
        <v>-123.00123001230013</v>
      </c>
      <c r="M1449" s="18">
        <f t="shared" si="541"/>
        <v>110.99999999999999</v>
      </c>
      <c r="N1449" s="4">
        <f t="shared" si="519"/>
        <v>1.657</v>
      </c>
      <c r="O1449" s="4">
        <f t="shared" si="520"/>
        <v>2.37</v>
      </c>
      <c r="P1449" s="4"/>
      <c r="Q1449" s="4"/>
      <c r="R1449" s="1">
        <f t="shared" si="521"/>
        <v>0.6035003017501509</v>
      </c>
      <c r="S1449" s="1">
        <f t="shared" si="522"/>
        <v>0.42194092827004215</v>
      </c>
      <c r="T1449" s="1">
        <f t="shared" si="523"/>
        <v>2.4810032282095884E-2</v>
      </c>
      <c r="U1449" s="1">
        <f t="shared" si="524"/>
        <v>9.0779686740054377E-2</v>
      </c>
      <c r="V1449" s="1">
        <f t="shared" si="525"/>
        <v>0.60177968674005444</v>
      </c>
      <c r="W1449" s="1"/>
      <c r="X1449" s="17">
        <f t="shared" si="526"/>
        <v>661.73771237971573</v>
      </c>
      <c r="Y1449" s="18">
        <f t="shared" si="527"/>
        <v>1369.9520854530549</v>
      </c>
      <c r="Z1449" s="2">
        <f t="shared" si="528"/>
        <v>628.65082676072996</v>
      </c>
      <c r="AA1449" s="18">
        <f t="shared" si="529"/>
        <v>1301.4544811804021</v>
      </c>
      <c r="AB1449" s="2">
        <f t="shared" si="530"/>
        <v>-159.07081601287845</v>
      </c>
      <c r="AC1449" s="2">
        <f t="shared" si="531"/>
        <v>130.14544811804021</v>
      </c>
      <c r="AD1449" s="2">
        <f t="shared" si="532"/>
        <v>628.65082676072996</v>
      </c>
      <c r="AE1449" s="2">
        <f t="shared" si="533"/>
        <v>-1000</v>
      </c>
      <c r="AF1449" s="5">
        <f t="shared" si="534"/>
        <v>0.65700000000000003</v>
      </c>
      <c r="AG1449" s="5">
        <f t="shared" si="535"/>
        <v>-1</v>
      </c>
      <c r="AH1449" s="3">
        <f t="shared" si="536"/>
        <v>201712</v>
      </c>
      <c r="AI1449" s="21">
        <v>2.37</v>
      </c>
      <c r="AJ1449" s="21">
        <v>1.657</v>
      </c>
      <c r="AK1449" s="21">
        <v>2.11</v>
      </c>
      <c r="AL1449" s="21">
        <v>1.8129999999999999</v>
      </c>
      <c r="AO1449">
        <f t="shared" si="537"/>
        <v>-130</v>
      </c>
      <c r="AP1449">
        <f>IF(E1449&lt;F1449,G1449,H1449)</f>
        <v>24</v>
      </c>
      <c r="AQ1449">
        <f>IF(E1449&lt;F1449,H1449,G1449)</f>
        <v>21</v>
      </c>
    </row>
    <row r="1450" spans="2:43" x14ac:dyDescent="0.25">
      <c r="B1450" s="24">
        <v>43076</v>
      </c>
      <c r="C1450" s="20" t="s">
        <v>35</v>
      </c>
      <c r="D1450" s="20" t="s">
        <v>43</v>
      </c>
      <c r="E1450" s="2">
        <v>-130.03901170351108</v>
      </c>
      <c r="F1450" s="2">
        <v>118.00000000000001</v>
      </c>
      <c r="G1450">
        <v>20</v>
      </c>
      <c r="H1450">
        <v>17</v>
      </c>
      <c r="I1450" s="9"/>
      <c r="J1450" s="2" t="str">
        <f t="shared" si="538"/>
        <v>Atlanta Falcons</v>
      </c>
      <c r="K1450" s="2" t="str">
        <f t="shared" si="539"/>
        <v>New Orleans Saints</v>
      </c>
      <c r="L1450" s="17">
        <f t="shared" si="540"/>
        <v>-130.03901170351108</v>
      </c>
      <c r="M1450" s="18">
        <f t="shared" si="541"/>
        <v>118.00000000000001</v>
      </c>
      <c r="N1450" s="4">
        <f t="shared" si="519"/>
        <v>2.04</v>
      </c>
      <c r="O1450" s="4">
        <f t="shared" si="520"/>
        <v>1.869</v>
      </c>
      <c r="P1450" s="4"/>
      <c r="Q1450" s="4"/>
      <c r="R1450" s="1">
        <f t="shared" si="521"/>
        <v>0.49019607843137253</v>
      </c>
      <c r="S1450" s="1">
        <f t="shared" si="522"/>
        <v>0.53504547886570364</v>
      </c>
      <c r="T1450" s="1">
        <f t="shared" si="523"/>
        <v>2.4620107444359163E-2</v>
      </c>
      <c r="U1450" s="1">
        <f t="shared" si="524"/>
        <v>2.2424700217165555E-2</v>
      </c>
      <c r="V1450" s="1">
        <f t="shared" si="525"/>
        <v>0.48857529978283443</v>
      </c>
      <c r="W1450" s="1"/>
      <c r="X1450" s="17">
        <f t="shared" si="526"/>
        <v>1046.7674081036998</v>
      </c>
      <c r="Y1450" s="18">
        <f t="shared" si="527"/>
        <v>870.94600880869723</v>
      </c>
      <c r="Z1450" s="2">
        <f t="shared" si="528"/>
        <v>994.42903769851478</v>
      </c>
      <c r="AA1450" s="18">
        <f t="shared" si="529"/>
        <v>827.39870836826231</v>
      </c>
      <c r="AB1450" s="2">
        <f t="shared" si="530"/>
        <v>-100.560217178933</v>
      </c>
      <c r="AC1450" s="2">
        <f t="shared" si="531"/>
        <v>-120.8607156242883</v>
      </c>
      <c r="AD1450" s="2">
        <f t="shared" si="532"/>
        <v>994.42903769851478</v>
      </c>
      <c r="AE1450" s="2">
        <f t="shared" si="533"/>
        <v>-1000</v>
      </c>
      <c r="AF1450" s="5">
        <f t="shared" si="534"/>
        <v>1.04</v>
      </c>
      <c r="AG1450" s="5">
        <f t="shared" si="535"/>
        <v>-1</v>
      </c>
      <c r="AH1450" s="3">
        <f t="shared" si="536"/>
        <v>201712</v>
      </c>
      <c r="AI1450" s="21">
        <v>2.04</v>
      </c>
      <c r="AJ1450" s="21">
        <v>1.869</v>
      </c>
      <c r="AK1450" s="21">
        <v>1.7689999999999999</v>
      </c>
      <c r="AL1450" s="21">
        <v>2.1800000000000002</v>
      </c>
      <c r="AO1450">
        <f t="shared" si="537"/>
        <v>-140</v>
      </c>
      <c r="AP1450">
        <f>IF(E1450&lt;F1450,G1450,H1450)</f>
        <v>20</v>
      </c>
      <c r="AQ1450">
        <f>IF(E1450&lt;F1450,H1450,G1450)</f>
        <v>17</v>
      </c>
    </row>
    <row r="1451" spans="2:43" x14ac:dyDescent="0.25">
      <c r="B1451" s="24">
        <v>43073</v>
      </c>
      <c r="C1451" s="20" t="s">
        <v>21</v>
      </c>
      <c r="D1451" s="20" t="s">
        <v>45</v>
      </c>
      <c r="E1451" s="2">
        <v>190</v>
      </c>
      <c r="F1451" s="2">
        <v>-212.31422505307853</v>
      </c>
      <c r="G1451">
        <v>20</v>
      </c>
      <c r="H1451">
        <v>23</v>
      </c>
      <c r="I1451" s="9"/>
      <c r="J1451" s="2" t="str">
        <f t="shared" si="538"/>
        <v>Pittsburgh Steelers</v>
      </c>
      <c r="K1451" s="2" t="str">
        <f t="shared" si="539"/>
        <v>Cincinnati Bengals</v>
      </c>
      <c r="L1451" s="17">
        <f t="shared" si="540"/>
        <v>-212.31422505307853</v>
      </c>
      <c r="M1451" s="18">
        <f t="shared" si="541"/>
        <v>190</v>
      </c>
      <c r="N1451" s="4">
        <f t="shared" si="519"/>
        <v>1.425</v>
      </c>
      <c r="O1451" s="4">
        <f t="shared" si="520"/>
        <v>3.1</v>
      </c>
      <c r="P1451" s="4"/>
      <c r="Q1451" s="4"/>
      <c r="R1451" s="1">
        <f t="shared" si="521"/>
        <v>0.70175438596491224</v>
      </c>
      <c r="S1451" s="1">
        <f t="shared" si="522"/>
        <v>0.32258064516129031</v>
      </c>
      <c r="T1451" s="1">
        <f t="shared" si="523"/>
        <v>2.3756906077348039E-2</v>
      </c>
      <c r="U1451" s="1">
        <f t="shared" si="524"/>
        <v>0.18958687040181096</v>
      </c>
      <c r="V1451" s="1">
        <f t="shared" si="525"/>
        <v>0.700586870401811</v>
      </c>
      <c r="W1451" s="1"/>
      <c r="X1451" s="17">
        <f t="shared" si="526"/>
        <v>427.37473716352281</v>
      </c>
      <c r="Y1451" s="18">
        <f t="shared" si="527"/>
        <v>2071.9633372112958</v>
      </c>
      <c r="Z1451" s="2">
        <f t="shared" si="528"/>
        <v>406.00600030534667</v>
      </c>
      <c r="AA1451" s="18">
        <f t="shared" si="529"/>
        <v>1968.365170350731</v>
      </c>
      <c r="AB1451" s="2">
        <f t="shared" si="530"/>
        <v>-246.30177860620918</v>
      </c>
      <c r="AC1451" s="2">
        <f t="shared" si="531"/>
        <v>196.83651703507309</v>
      </c>
      <c r="AD1451" s="2">
        <f t="shared" si="532"/>
        <v>406.00600030534667</v>
      </c>
      <c r="AE1451" s="2">
        <f t="shared" si="533"/>
        <v>-1000</v>
      </c>
      <c r="AF1451" s="5">
        <f t="shared" si="534"/>
        <v>0.42500000000000004</v>
      </c>
      <c r="AG1451" s="5">
        <f t="shared" si="535"/>
        <v>-1</v>
      </c>
      <c r="AH1451" s="3">
        <f t="shared" si="536"/>
        <v>201712</v>
      </c>
      <c r="AI1451" s="21">
        <v>3.1</v>
      </c>
      <c r="AJ1451" s="21">
        <v>1.425</v>
      </c>
      <c r="AK1451" s="21">
        <v>2.9</v>
      </c>
      <c r="AL1451" s="21">
        <v>1.4710000000000001</v>
      </c>
      <c r="AO1451">
        <f t="shared" si="537"/>
        <v>-300</v>
      </c>
      <c r="AP1451">
        <f>IF(E1451&lt;F1451,G1451,H1451)</f>
        <v>23</v>
      </c>
      <c r="AQ1451">
        <f>IF(E1451&lt;F1451,H1451,G1451)</f>
        <v>20</v>
      </c>
    </row>
    <row r="1452" spans="2:43" x14ac:dyDescent="0.25">
      <c r="B1452" s="24">
        <v>43072</v>
      </c>
      <c r="C1452" s="20" t="s">
        <v>32</v>
      </c>
      <c r="D1452" s="20" t="s">
        <v>19</v>
      </c>
      <c r="E1452" s="2">
        <v>171</v>
      </c>
      <c r="F1452" s="2">
        <v>-190.11406844106463</v>
      </c>
      <c r="G1452">
        <v>24</v>
      </c>
      <c r="H1452">
        <v>10</v>
      </c>
      <c r="I1452" s="9"/>
      <c r="J1452" s="2" t="str">
        <f t="shared" si="538"/>
        <v>Philadelphia Eagles</v>
      </c>
      <c r="K1452" s="2" t="str">
        <f t="shared" si="539"/>
        <v>Seattle Seahawks</v>
      </c>
      <c r="L1452" s="17">
        <f t="shared" si="540"/>
        <v>-190.11406844106463</v>
      </c>
      <c r="M1452" s="18">
        <f t="shared" si="541"/>
        <v>171</v>
      </c>
      <c r="N1452" s="4">
        <f t="shared" si="519"/>
        <v>1.444</v>
      </c>
      <c r="O1452" s="4">
        <f t="shared" si="520"/>
        <v>3.01</v>
      </c>
      <c r="P1452" s="4"/>
      <c r="Q1452" s="4"/>
      <c r="R1452" s="1">
        <f t="shared" si="521"/>
        <v>0.69252077562326875</v>
      </c>
      <c r="S1452" s="1">
        <f t="shared" si="522"/>
        <v>0.33222591362126247</v>
      </c>
      <c r="T1452" s="1">
        <f t="shared" si="523"/>
        <v>2.4149079479119928E-2</v>
      </c>
      <c r="U1452" s="1">
        <f t="shared" si="524"/>
        <v>0.18014743100100314</v>
      </c>
      <c r="V1452" s="1">
        <f t="shared" si="525"/>
        <v>0.69114743100100318</v>
      </c>
      <c r="W1452" s="1"/>
      <c r="X1452" s="17">
        <f t="shared" si="526"/>
        <v>446.86930044965845</v>
      </c>
      <c r="Y1452" s="18">
        <f t="shared" si="527"/>
        <v>1988.0604066686358</v>
      </c>
      <c r="Z1452" s="2">
        <f t="shared" si="528"/>
        <v>424.52583542717554</v>
      </c>
      <c r="AA1452" s="18">
        <f t="shared" si="529"/>
        <v>1888.6573863352039</v>
      </c>
      <c r="AB1452" s="2">
        <f t="shared" si="530"/>
        <v>-235.55692411364279</v>
      </c>
      <c r="AC1452" s="2">
        <f t="shared" si="531"/>
        <v>188.86573863352038</v>
      </c>
      <c r="AD1452" s="2">
        <f t="shared" si="532"/>
        <v>-1000</v>
      </c>
      <c r="AE1452" s="2">
        <f t="shared" si="533"/>
        <v>1888.6573863352039</v>
      </c>
      <c r="AF1452" s="5">
        <f t="shared" si="534"/>
        <v>-1</v>
      </c>
      <c r="AG1452" s="5">
        <f t="shared" si="535"/>
        <v>2.0099999999999998</v>
      </c>
      <c r="AH1452" s="3">
        <f t="shared" si="536"/>
        <v>201712</v>
      </c>
      <c r="AI1452" s="21">
        <v>3.01</v>
      </c>
      <c r="AJ1452" s="21">
        <v>1.444</v>
      </c>
      <c r="AK1452" s="21">
        <v>2.71</v>
      </c>
      <c r="AL1452" s="21">
        <v>1.526</v>
      </c>
      <c r="AO1452">
        <f t="shared" si="537"/>
        <v>-200</v>
      </c>
      <c r="AP1452">
        <f>IF(E1452&lt;F1452,G1452,H1452)</f>
        <v>10</v>
      </c>
      <c r="AQ1452">
        <f>IF(E1452&lt;F1452,H1452,G1452)</f>
        <v>24</v>
      </c>
    </row>
    <row r="1453" spans="2:43" x14ac:dyDescent="0.25">
      <c r="B1453" s="24">
        <v>43072</v>
      </c>
      <c r="C1453" s="20" t="s">
        <v>48</v>
      </c>
      <c r="D1453" s="20" t="s">
        <v>47</v>
      </c>
      <c r="E1453" s="2">
        <v>280</v>
      </c>
      <c r="F1453" s="2">
        <v>-319.48881789137386</v>
      </c>
      <c r="G1453">
        <v>16</v>
      </c>
      <c r="H1453">
        <v>32</v>
      </c>
      <c r="I1453" s="9"/>
      <c r="J1453" s="2" t="str">
        <f t="shared" si="538"/>
        <v>Los Angeles Rams</v>
      </c>
      <c r="K1453" s="2" t="str">
        <f t="shared" si="539"/>
        <v>Arizona Cardinals</v>
      </c>
      <c r="L1453" s="17">
        <f t="shared" si="540"/>
        <v>-319.48881789137386</v>
      </c>
      <c r="M1453" s="18">
        <f t="shared" si="541"/>
        <v>280</v>
      </c>
      <c r="N1453" s="4">
        <f t="shared" si="519"/>
        <v>1.35</v>
      </c>
      <c r="O1453" s="4">
        <f t="shared" si="520"/>
        <v>3.52</v>
      </c>
      <c r="P1453" s="4"/>
      <c r="Q1453" s="4"/>
      <c r="R1453" s="1">
        <f t="shared" si="521"/>
        <v>0.7407407407407407</v>
      </c>
      <c r="S1453" s="1">
        <f t="shared" si="522"/>
        <v>0.28409090909090912</v>
      </c>
      <c r="T1453" s="1">
        <f t="shared" si="523"/>
        <v>2.4229979466118934E-2</v>
      </c>
      <c r="U1453" s="1">
        <f t="shared" si="524"/>
        <v>0.22832491582491579</v>
      </c>
      <c r="V1453" s="1">
        <f t="shared" si="525"/>
        <v>0.73932491582491577</v>
      </c>
      <c r="W1453" s="1"/>
      <c r="X1453" s="17">
        <f t="shared" si="526"/>
        <v>352.58528232371435</v>
      </c>
      <c r="Y1453" s="18">
        <f t="shared" si="527"/>
        <v>2470.1836460228901</v>
      </c>
      <c r="Z1453" s="2">
        <f t="shared" si="528"/>
        <v>334.95601820752864</v>
      </c>
      <c r="AA1453" s="18">
        <f t="shared" si="529"/>
        <v>2346.6744637217457</v>
      </c>
      <c r="AB1453" s="2">
        <f t="shared" si="530"/>
        <v>-298.54665855874549</v>
      </c>
      <c r="AC1453" s="2">
        <f t="shared" si="531"/>
        <v>234.66744637217457</v>
      </c>
      <c r="AD1453" s="2">
        <f t="shared" si="532"/>
        <v>334.95601820752864</v>
      </c>
      <c r="AE1453" s="2">
        <f t="shared" si="533"/>
        <v>-1000</v>
      </c>
      <c r="AF1453" s="5">
        <f t="shared" si="534"/>
        <v>0.35000000000000009</v>
      </c>
      <c r="AG1453" s="5">
        <f t="shared" si="535"/>
        <v>-1</v>
      </c>
      <c r="AH1453" s="3">
        <f t="shared" si="536"/>
        <v>201712</v>
      </c>
      <c r="AI1453" s="21">
        <v>3.52</v>
      </c>
      <c r="AJ1453" s="21">
        <v>1.35</v>
      </c>
      <c r="AK1453" s="21">
        <v>3.8</v>
      </c>
      <c r="AL1453" s="21">
        <v>1.3129999999999999</v>
      </c>
      <c r="AO1453">
        <f t="shared" si="537"/>
        <v>-400</v>
      </c>
      <c r="AP1453">
        <f>IF(E1453&lt;F1453,G1453,H1453)</f>
        <v>32</v>
      </c>
      <c r="AQ1453">
        <f>IF(E1453&lt;F1453,H1453,G1453)</f>
        <v>16</v>
      </c>
    </row>
    <row r="1454" spans="2:43" x14ac:dyDescent="0.25">
      <c r="B1454" s="24">
        <v>43072</v>
      </c>
      <c r="C1454" s="20" t="s">
        <v>52</v>
      </c>
      <c r="D1454" s="20" t="s">
        <v>25</v>
      </c>
      <c r="E1454" s="2">
        <v>-400</v>
      </c>
      <c r="F1454" s="2">
        <v>346</v>
      </c>
      <c r="G1454">
        <v>24</v>
      </c>
      <c r="H1454">
        <v>17</v>
      </c>
      <c r="I1454" s="9"/>
      <c r="J1454" s="2" t="str">
        <f t="shared" si="538"/>
        <v>Oakland Raiders</v>
      </c>
      <c r="K1454" s="2" t="str">
        <f t="shared" si="539"/>
        <v>New York Giants</v>
      </c>
      <c r="L1454" s="17">
        <f t="shared" si="540"/>
        <v>-400</v>
      </c>
      <c r="M1454" s="18">
        <f t="shared" si="541"/>
        <v>346</v>
      </c>
      <c r="N1454" s="4">
        <f t="shared" si="519"/>
        <v>1.3169999999999999</v>
      </c>
      <c r="O1454" s="4">
        <f t="shared" si="520"/>
        <v>3.77</v>
      </c>
      <c r="P1454" s="4"/>
      <c r="Q1454" s="4"/>
      <c r="R1454" s="1">
        <f t="shared" si="521"/>
        <v>0.75930144267274113</v>
      </c>
      <c r="S1454" s="1">
        <f t="shared" si="522"/>
        <v>0.26525198938992045</v>
      </c>
      <c r="T1454" s="1">
        <f t="shared" si="523"/>
        <v>2.3965008846078217E-2</v>
      </c>
      <c r="U1454" s="1">
        <f t="shared" si="524"/>
        <v>0.24702472664141034</v>
      </c>
      <c r="V1454" s="1">
        <f t="shared" si="525"/>
        <v>0.75802472664141041</v>
      </c>
      <c r="W1454" s="1"/>
      <c r="X1454" s="17">
        <f t="shared" si="526"/>
        <v>319.21817963737476</v>
      </c>
      <c r="Y1454" s="18">
        <f t="shared" si="527"/>
        <v>2700.607045193698</v>
      </c>
      <c r="Z1454" s="2">
        <f t="shared" si="528"/>
        <v>303.25727065550603</v>
      </c>
      <c r="AA1454" s="18">
        <f t="shared" si="529"/>
        <v>2565.576692934013</v>
      </c>
      <c r="AB1454" s="2">
        <f t="shared" si="530"/>
        <v>-329.7530172445492</v>
      </c>
      <c r="AC1454" s="2">
        <f t="shared" si="531"/>
        <v>256.55766929340132</v>
      </c>
      <c r="AD1454" s="2">
        <f t="shared" si="532"/>
        <v>303.25727065550603</v>
      </c>
      <c r="AE1454" s="2">
        <f t="shared" si="533"/>
        <v>-1000</v>
      </c>
      <c r="AF1454" s="5">
        <f t="shared" si="534"/>
        <v>0.31699999999999995</v>
      </c>
      <c r="AG1454" s="5">
        <f t="shared" si="535"/>
        <v>-1</v>
      </c>
      <c r="AH1454" s="3">
        <f t="shared" si="536"/>
        <v>201712</v>
      </c>
      <c r="AI1454" s="21">
        <v>1.3169999999999999</v>
      </c>
      <c r="AJ1454" s="21">
        <v>3.77</v>
      </c>
      <c r="AK1454" s="21">
        <v>1.25</v>
      </c>
      <c r="AL1454" s="21">
        <v>4.46</v>
      </c>
      <c r="AO1454">
        <f t="shared" si="537"/>
        <v>-400</v>
      </c>
      <c r="AP1454">
        <f>IF(E1454&lt;F1454,G1454,H1454)</f>
        <v>24</v>
      </c>
      <c r="AQ1454">
        <f>IF(E1454&lt;F1454,H1454,G1454)</f>
        <v>17</v>
      </c>
    </row>
    <row r="1455" spans="2:43" x14ac:dyDescent="0.25">
      <c r="B1455" s="24">
        <v>43072</v>
      </c>
      <c r="C1455" s="20" t="s">
        <v>31</v>
      </c>
      <c r="D1455" s="20" t="s">
        <v>46</v>
      </c>
      <c r="E1455" s="2">
        <v>-757.57575757575819</v>
      </c>
      <c r="F1455" s="2">
        <v>607</v>
      </c>
      <c r="G1455">
        <v>19</v>
      </c>
      <c r="H1455">
        <v>10</v>
      </c>
      <c r="I1455" s="9"/>
      <c r="J1455" s="2" t="str">
        <f t="shared" si="538"/>
        <v>Los Angeles Chargers</v>
      </c>
      <c r="K1455" s="2" t="str">
        <f t="shared" si="539"/>
        <v>Cleveland Browns</v>
      </c>
      <c r="L1455" s="17">
        <f t="shared" si="540"/>
        <v>-757.57575757575819</v>
      </c>
      <c r="M1455" s="18">
        <f t="shared" si="541"/>
        <v>607</v>
      </c>
      <c r="N1455" s="4">
        <f t="shared" si="519"/>
        <v>1.117</v>
      </c>
      <c r="O1455" s="4">
        <f t="shared" si="520"/>
        <v>7.71</v>
      </c>
      <c r="P1455" s="4"/>
      <c r="Q1455" s="4"/>
      <c r="R1455" s="1">
        <f t="shared" si="521"/>
        <v>0.89525514771709935</v>
      </c>
      <c r="S1455" s="1">
        <f t="shared" si="522"/>
        <v>0.1297016861219196</v>
      </c>
      <c r="T1455" s="1">
        <f t="shared" si="523"/>
        <v>2.4349155998640626E-2</v>
      </c>
      <c r="U1455" s="1">
        <f t="shared" si="524"/>
        <v>0.38277673079758989</v>
      </c>
      <c r="V1455" s="1">
        <f t="shared" si="525"/>
        <v>0.8937767307975899</v>
      </c>
      <c r="W1455" s="1"/>
      <c r="X1455" s="17">
        <f t="shared" si="526"/>
        <v>118.84765573122324</v>
      </c>
      <c r="Y1455" s="18">
        <f t="shared" si="527"/>
        <v>6058.2304401132624</v>
      </c>
      <c r="Z1455" s="2">
        <f t="shared" si="528"/>
        <v>112.90527294466207</v>
      </c>
      <c r="AA1455" s="18">
        <f t="shared" si="529"/>
        <v>5755.3189181075986</v>
      </c>
      <c r="AB1455" s="2">
        <f t="shared" si="530"/>
        <v>-885.69822641510029</v>
      </c>
      <c r="AC1455" s="2">
        <f t="shared" si="531"/>
        <v>575.53189181075982</v>
      </c>
      <c r="AD1455" s="2">
        <f t="shared" si="532"/>
        <v>112.90527294466207</v>
      </c>
      <c r="AE1455" s="2">
        <f t="shared" si="533"/>
        <v>-1000</v>
      </c>
      <c r="AF1455" s="5">
        <f t="shared" si="534"/>
        <v>0.11699999999999999</v>
      </c>
      <c r="AG1455" s="5">
        <f t="shared" si="535"/>
        <v>-1</v>
      </c>
      <c r="AH1455" s="3">
        <f t="shared" si="536"/>
        <v>201712</v>
      </c>
      <c r="AI1455" s="21">
        <v>1.117</v>
      </c>
      <c r="AJ1455" s="21">
        <v>7.71</v>
      </c>
      <c r="AK1455" s="21">
        <v>1.1319999999999999</v>
      </c>
      <c r="AL1455" s="21">
        <v>7.07</v>
      </c>
      <c r="AO1455">
        <f t="shared" si="537"/>
        <v>-800</v>
      </c>
      <c r="AP1455">
        <f>IF(E1455&lt;F1455,G1455,H1455)</f>
        <v>19</v>
      </c>
      <c r="AQ1455">
        <f>IF(E1455&lt;F1455,H1455,G1455)</f>
        <v>10</v>
      </c>
    </row>
    <row r="1456" spans="2:43" x14ac:dyDescent="0.25">
      <c r="B1456" s="24">
        <v>43072</v>
      </c>
      <c r="C1456" s="20" t="s">
        <v>35</v>
      </c>
      <c r="D1456" s="20" t="s">
        <v>29</v>
      </c>
      <c r="E1456" s="2">
        <v>-123.00123001230013</v>
      </c>
      <c r="F1456" s="2">
        <v>110.99999999999999</v>
      </c>
      <c r="G1456">
        <v>9</v>
      </c>
      <c r="H1456">
        <v>14</v>
      </c>
      <c r="I1456" s="9"/>
      <c r="J1456" s="2" t="str">
        <f t="shared" si="538"/>
        <v>Atlanta Falcons</v>
      </c>
      <c r="K1456" s="2" t="str">
        <f t="shared" si="539"/>
        <v>Minnesota Vikings</v>
      </c>
      <c r="L1456" s="17">
        <f t="shared" si="540"/>
        <v>-123.00123001230013</v>
      </c>
      <c r="M1456" s="18">
        <f t="shared" si="541"/>
        <v>110.99999999999999</v>
      </c>
      <c r="N1456" s="4">
        <f t="shared" si="519"/>
        <v>1.645</v>
      </c>
      <c r="O1456" s="4">
        <f t="shared" si="520"/>
        <v>2.4</v>
      </c>
      <c r="P1456" s="4"/>
      <c r="Q1456" s="4"/>
      <c r="R1456" s="1">
        <f t="shared" si="521"/>
        <v>0.60790273556231</v>
      </c>
      <c r="S1456" s="1">
        <f t="shared" si="522"/>
        <v>0.41666666666666669</v>
      </c>
      <c r="T1456" s="1">
        <f t="shared" si="523"/>
        <v>2.3980222496909787E-2</v>
      </c>
      <c r="U1456" s="1">
        <f t="shared" si="524"/>
        <v>9.5618034447821659E-2</v>
      </c>
      <c r="V1456" s="1">
        <f t="shared" si="525"/>
        <v>0.6066180344478217</v>
      </c>
      <c r="W1456" s="1"/>
      <c r="X1456" s="17">
        <f t="shared" si="526"/>
        <v>648.48379575502895</v>
      </c>
      <c r="Y1456" s="18">
        <f t="shared" si="527"/>
        <v>1396.9947605426773</v>
      </c>
      <c r="Z1456" s="2">
        <f t="shared" si="528"/>
        <v>616.05960596727743</v>
      </c>
      <c r="AA1456" s="18">
        <f t="shared" si="529"/>
        <v>1327.1450225155434</v>
      </c>
      <c r="AB1456" s="2">
        <f t="shared" si="530"/>
        <v>-162.32195558900446</v>
      </c>
      <c r="AC1456" s="2">
        <f t="shared" si="531"/>
        <v>132.71450225155434</v>
      </c>
      <c r="AD1456" s="2">
        <f t="shared" si="532"/>
        <v>-1000</v>
      </c>
      <c r="AE1456" s="2">
        <f t="shared" si="533"/>
        <v>1327.1450225155434</v>
      </c>
      <c r="AF1456" s="5">
        <f t="shared" si="534"/>
        <v>-1</v>
      </c>
      <c r="AG1456" s="5">
        <f t="shared" si="535"/>
        <v>1.4</v>
      </c>
      <c r="AH1456" s="3">
        <f t="shared" si="536"/>
        <v>201712</v>
      </c>
      <c r="AI1456" s="21">
        <v>1.645</v>
      </c>
      <c r="AJ1456" s="21">
        <v>2.4</v>
      </c>
      <c r="AK1456" s="21">
        <v>1.8129999999999999</v>
      </c>
      <c r="AL1456" s="21">
        <v>2.11</v>
      </c>
      <c r="AO1456">
        <f t="shared" si="537"/>
        <v>-130</v>
      </c>
      <c r="AP1456">
        <f>IF(E1456&lt;F1456,G1456,H1456)</f>
        <v>9</v>
      </c>
      <c r="AQ1456">
        <f>IF(E1456&lt;F1456,H1456,G1456)</f>
        <v>14</v>
      </c>
    </row>
    <row r="1457" spans="2:43" x14ac:dyDescent="0.25">
      <c r="B1457" s="24">
        <v>43072</v>
      </c>
      <c r="C1457" s="20" t="s">
        <v>28</v>
      </c>
      <c r="D1457" s="20" t="s">
        <v>34</v>
      </c>
      <c r="E1457" s="2">
        <v>-129.03225806451616</v>
      </c>
      <c r="F1457" s="2">
        <v>117</v>
      </c>
      <c r="G1457">
        <v>44</v>
      </c>
      <c r="H1457">
        <v>20</v>
      </c>
      <c r="I1457" s="9"/>
      <c r="J1457" s="2" t="str">
        <f t="shared" si="538"/>
        <v>Baltimore Ravens</v>
      </c>
      <c r="K1457" s="2" t="str">
        <f t="shared" si="539"/>
        <v>Detroit Lions</v>
      </c>
      <c r="L1457" s="17">
        <f t="shared" si="540"/>
        <v>-129.03225806451616</v>
      </c>
      <c r="M1457" s="18">
        <f t="shared" si="541"/>
        <v>117</v>
      </c>
      <c r="N1457" s="4">
        <f t="shared" si="519"/>
        <v>1.6990000000000001</v>
      </c>
      <c r="O1457" s="4">
        <f t="shared" si="520"/>
        <v>2.29</v>
      </c>
      <c r="P1457" s="4"/>
      <c r="Q1457" s="4"/>
      <c r="R1457" s="1">
        <f t="shared" si="521"/>
        <v>0.58858151854031782</v>
      </c>
      <c r="S1457" s="1">
        <f t="shared" si="522"/>
        <v>0.4366812227074236</v>
      </c>
      <c r="T1457" s="1">
        <f t="shared" si="523"/>
        <v>2.4640260716971563E-2</v>
      </c>
      <c r="U1457" s="1">
        <f t="shared" si="524"/>
        <v>7.5950147916447108E-2</v>
      </c>
      <c r="V1457" s="1">
        <f t="shared" si="525"/>
        <v>0.58695014791644717</v>
      </c>
      <c r="W1457" s="1"/>
      <c r="X1457" s="17">
        <f t="shared" si="526"/>
        <v>703.72220460254619</v>
      </c>
      <c r="Y1457" s="18">
        <f t="shared" si="527"/>
        <v>1290.6088464490549</v>
      </c>
      <c r="Z1457" s="2">
        <f t="shared" si="528"/>
        <v>668.5360943724188</v>
      </c>
      <c r="AA1457" s="18">
        <f t="shared" si="529"/>
        <v>1226.0784041266022</v>
      </c>
      <c r="AB1457" s="2">
        <f t="shared" si="530"/>
        <v>-149.58055494950344</v>
      </c>
      <c r="AC1457" s="2">
        <f t="shared" si="531"/>
        <v>122.60784041266022</v>
      </c>
      <c r="AD1457" s="2">
        <f t="shared" si="532"/>
        <v>668.5360943724188</v>
      </c>
      <c r="AE1457" s="2">
        <f t="shared" si="533"/>
        <v>-1000</v>
      </c>
      <c r="AF1457" s="5">
        <f t="shared" si="534"/>
        <v>0.69900000000000007</v>
      </c>
      <c r="AG1457" s="5">
        <f t="shared" si="535"/>
        <v>-1</v>
      </c>
      <c r="AH1457" s="3">
        <f t="shared" si="536"/>
        <v>201712</v>
      </c>
      <c r="AI1457" s="21">
        <v>1.6990000000000001</v>
      </c>
      <c r="AJ1457" s="21">
        <v>2.29</v>
      </c>
      <c r="AK1457" s="21">
        <v>1.7749999999999999</v>
      </c>
      <c r="AL1457" s="21">
        <v>2.17</v>
      </c>
      <c r="AO1457">
        <f t="shared" si="537"/>
        <v>-130</v>
      </c>
      <c r="AP1457">
        <f>IF(E1457&lt;F1457,G1457,H1457)</f>
        <v>44</v>
      </c>
      <c r="AQ1457">
        <f>IF(E1457&lt;F1457,H1457,G1457)</f>
        <v>20</v>
      </c>
    </row>
    <row r="1458" spans="2:43" x14ac:dyDescent="0.25">
      <c r="B1458" s="24">
        <v>43072</v>
      </c>
      <c r="C1458" s="20" t="s">
        <v>24</v>
      </c>
      <c r="D1458" s="20" t="s">
        <v>36</v>
      </c>
      <c r="E1458" s="2">
        <v>285</v>
      </c>
      <c r="F1458" s="2">
        <v>-325.73289902280135</v>
      </c>
      <c r="G1458">
        <v>3</v>
      </c>
      <c r="H1458">
        <v>23</v>
      </c>
      <c r="I1458" s="9"/>
      <c r="J1458" s="2" t="str">
        <f t="shared" si="538"/>
        <v>New England Patriots</v>
      </c>
      <c r="K1458" s="2" t="str">
        <f t="shared" si="539"/>
        <v>Buffalo Bills</v>
      </c>
      <c r="L1458" s="17">
        <f t="shared" si="540"/>
        <v>-325.73289902280135</v>
      </c>
      <c r="M1458" s="18">
        <f t="shared" si="541"/>
        <v>285</v>
      </c>
      <c r="N1458" s="4">
        <f t="shared" si="519"/>
        <v>1.256</v>
      </c>
      <c r="O1458" s="4">
        <f t="shared" si="520"/>
        <v>4.38</v>
      </c>
      <c r="P1458" s="4"/>
      <c r="Q1458" s="4"/>
      <c r="R1458" s="1">
        <f t="shared" si="521"/>
        <v>0.79617834394904463</v>
      </c>
      <c r="S1458" s="1">
        <f t="shared" si="522"/>
        <v>0.22831050228310504</v>
      </c>
      <c r="T1458" s="1">
        <f t="shared" si="523"/>
        <v>2.3903477643719029E-2</v>
      </c>
      <c r="U1458" s="1">
        <f t="shared" si="524"/>
        <v>0.28393392083296981</v>
      </c>
      <c r="V1458" s="1">
        <f t="shared" si="525"/>
        <v>0.79493392083296976</v>
      </c>
      <c r="W1458" s="1"/>
      <c r="X1458" s="17">
        <f t="shared" si="526"/>
        <v>257.96619541930244</v>
      </c>
      <c r="Y1458" s="18">
        <f t="shared" si="527"/>
        <v>3255.6982796084203</v>
      </c>
      <c r="Z1458" s="2">
        <f t="shared" si="528"/>
        <v>245.0678856483373</v>
      </c>
      <c r="AA1458" s="18">
        <f t="shared" si="529"/>
        <v>3092.9133656279992</v>
      </c>
      <c r="AB1458" s="2">
        <f t="shared" si="530"/>
        <v>-408.05020101040918</v>
      </c>
      <c r="AC1458" s="2">
        <f t="shared" si="531"/>
        <v>309.29133656279993</v>
      </c>
      <c r="AD1458" s="2">
        <f t="shared" si="532"/>
        <v>245.0678856483373</v>
      </c>
      <c r="AE1458" s="2">
        <f t="shared" si="533"/>
        <v>-1000</v>
      </c>
      <c r="AF1458" s="5">
        <f t="shared" si="534"/>
        <v>0.25600000000000001</v>
      </c>
      <c r="AG1458" s="5">
        <f t="shared" si="535"/>
        <v>-1</v>
      </c>
      <c r="AH1458" s="3">
        <f t="shared" si="536"/>
        <v>201712</v>
      </c>
      <c r="AI1458" s="21">
        <v>4.38</v>
      </c>
      <c r="AJ1458" s="21">
        <v>1.256</v>
      </c>
      <c r="AK1458" s="21">
        <v>3.85</v>
      </c>
      <c r="AL1458" s="21">
        <v>1.3069999999999999</v>
      </c>
      <c r="AO1458">
        <f t="shared" si="537"/>
        <v>-400</v>
      </c>
      <c r="AP1458">
        <f>IF(E1458&lt;F1458,G1458,H1458)</f>
        <v>23</v>
      </c>
      <c r="AQ1458">
        <f>IF(E1458&lt;F1458,H1458,G1458)</f>
        <v>3</v>
      </c>
    </row>
    <row r="1459" spans="2:43" x14ac:dyDescent="0.25">
      <c r="B1459" s="24">
        <v>43072</v>
      </c>
      <c r="C1459" s="20" t="s">
        <v>37</v>
      </c>
      <c r="D1459" s="20" t="s">
        <v>22</v>
      </c>
      <c r="E1459" s="2">
        <v>-140.0560224089636</v>
      </c>
      <c r="F1459" s="2">
        <v>127</v>
      </c>
      <c r="G1459">
        <v>14</v>
      </c>
      <c r="H1459">
        <v>15</v>
      </c>
      <c r="I1459" s="9"/>
      <c r="J1459" s="2" t="str">
        <f t="shared" si="538"/>
        <v>Chicago Bears</v>
      </c>
      <c r="K1459" s="2" t="str">
        <f t="shared" si="539"/>
        <v>San Francisco 49ers</v>
      </c>
      <c r="L1459" s="17">
        <f t="shared" si="540"/>
        <v>-140.0560224089636</v>
      </c>
      <c r="M1459" s="18">
        <f t="shared" si="541"/>
        <v>127</v>
      </c>
      <c r="N1459" s="4">
        <f t="shared" si="519"/>
        <v>1.546</v>
      </c>
      <c r="O1459" s="4">
        <f t="shared" si="520"/>
        <v>2.65</v>
      </c>
      <c r="P1459" s="4"/>
      <c r="Q1459" s="4"/>
      <c r="R1459" s="1">
        <f t="shared" si="521"/>
        <v>0.64683053040103489</v>
      </c>
      <c r="S1459" s="1">
        <f t="shared" si="522"/>
        <v>0.37735849056603776</v>
      </c>
      <c r="T1459" s="1">
        <f t="shared" si="523"/>
        <v>2.3617731172545287E-2</v>
      </c>
      <c r="U1459" s="1">
        <f t="shared" si="524"/>
        <v>0.13473601991749856</v>
      </c>
      <c r="V1459" s="1">
        <f t="shared" si="525"/>
        <v>0.64573601991749863</v>
      </c>
      <c r="W1459" s="1"/>
      <c r="X1459" s="17">
        <f t="shared" si="526"/>
        <v>548.62044110186582</v>
      </c>
      <c r="Y1459" s="18">
        <f t="shared" si="527"/>
        <v>1639.5781087723681</v>
      </c>
      <c r="Z1459" s="2">
        <f t="shared" si="528"/>
        <v>521.18941904677251</v>
      </c>
      <c r="AA1459" s="18">
        <f t="shared" si="529"/>
        <v>1557.5992033337495</v>
      </c>
      <c r="AB1459" s="2">
        <f t="shared" si="530"/>
        <v>-191.86882224680355</v>
      </c>
      <c r="AC1459" s="2">
        <f t="shared" si="531"/>
        <v>155.75992033337496</v>
      </c>
      <c r="AD1459" s="2">
        <f t="shared" si="532"/>
        <v>-1000</v>
      </c>
      <c r="AE1459" s="2">
        <f t="shared" si="533"/>
        <v>1557.5992033337495</v>
      </c>
      <c r="AF1459" s="5">
        <f t="shared" si="534"/>
        <v>-1</v>
      </c>
      <c r="AG1459" s="5">
        <f t="shared" si="535"/>
        <v>1.65</v>
      </c>
      <c r="AH1459" s="3">
        <f t="shared" si="536"/>
        <v>201712</v>
      </c>
      <c r="AI1459" s="21">
        <v>1.546</v>
      </c>
      <c r="AJ1459" s="21">
        <v>2.65</v>
      </c>
      <c r="AK1459" s="21">
        <v>1.714</v>
      </c>
      <c r="AL1459" s="21">
        <v>2.27</v>
      </c>
      <c r="AO1459">
        <f t="shared" si="537"/>
        <v>-150</v>
      </c>
      <c r="AP1459">
        <f>IF(E1459&lt;F1459,G1459,H1459)</f>
        <v>14</v>
      </c>
      <c r="AQ1459">
        <f>IF(E1459&lt;F1459,H1459,G1459)</f>
        <v>15</v>
      </c>
    </row>
    <row r="1460" spans="2:43" x14ac:dyDescent="0.25">
      <c r="B1460" s="24">
        <v>43072</v>
      </c>
      <c r="C1460" s="20" t="s">
        <v>33</v>
      </c>
      <c r="D1460" s="20" t="s">
        <v>27</v>
      </c>
      <c r="E1460" s="2">
        <v>-160</v>
      </c>
      <c r="F1460" s="2">
        <v>144</v>
      </c>
      <c r="G1460">
        <v>26</v>
      </c>
      <c r="H1460">
        <v>20</v>
      </c>
      <c r="I1460" s="9"/>
      <c r="J1460" s="2" t="str">
        <f t="shared" si="538"/>
        <v>Green Bay Packers</v>
      </c>
      <c r="K1460" s="2" t="str">
        <f t="shared" si="539"/>
        <v>Tampa Bay Buccaneers</v>
      </c>
      <c r="L1460" s="17">
        <f t="shared" si="540"/>
        <v>-160</v>
      </c>
      <c r="M1460" s="18">
        <f t="shared" si="541"/>
        <v>144</v>
      </c>
      <c r="N1460" s="4">
        <f t="shared" si="519"/>
        <v>1.74</v>
      </c>
      <c r="O1460" s="4">
        <f t="shared" si="520"/>
        <v>2.2200000000000002</v>
      </c>
      <c r="P1460" s="4"/>
      <c r="Q1460" s="4"/>
      <c r="R1460" s="1">
        <f t="shared" si="521"/>
        <v>0.57471264367816088</v>
      </c>
      <c r="S1460" s="1">
        <f t="shared" si="522"/>
        <v>0.4504504504504504</v>
      </c>
      <c r="T1460" s="1">
        <f t="shared" si="523"/>
        <v>2.4545454545454426E-2</v>
      </c>
      <c r="U1460" s="1">
        <f t="shared" si="524"/>
        <v>6.2131096613855241E-2</v>
      </c>
      <c r="V1460" s="1">
        <f t="shared" si="525"/>
        <v>0.5731310966138552</v>
      </c>
      <c r="W1460" s="1"/>
      <c r="X1460" s="17">
        <f t="shared" si="526"/>
        <v>744.8015051148866</v>
      </c>
      <c r="Y1460" s="18">
        <f t="shared" si="527"/>
        <v>1221.1409145511027</v>
      </c>
      <c r="Z1460" s="2">
        <f t="shared" si="528"/>
        <v>707.56142985914221</v>
      </c>
      <c r="AA1460" s="18">
        <f t="shared" si="529"/>
        <v>1160.0838688235476</v>
      </c>
      <c r="AB1460" s="2">
        <f t="shared" si="530"/>
        <v>-141.3304849303438</v>
      </c>
      <c r="AC1460" s="2">
        <f t="shared" si="531"/>
        <v>116.00838688235476</v>
      </c>
      <c r="AD1460" s="2">
        <f t="shared" si="532"/>
        <v>707.56142985914221</v>
      </c>
      <c r="AE1460" s="2">
        <f t="shared" si="533"/>
        <v>-1000</v>
      </c>
      <c r="AF1460" s="5">
        <f t="shared" si="534"/>
        <v>0.74</v>
      </c>
      <c r="AG1460" s="5">
        <f t="shared" si="535"/>
        <v>-1</v>
      </c>
      <c r="AH1460" s="3">
        <f t="shared" si="536"/>
        <v>201712</v>
      </c>
      <c r="AI1460" s="21">
        <v>1.74</v>
      </c>
      <c r="AJ1460" s="21">
        <v>2.2200000000000002</v>
      </c>
      <c r="AK1460" s="21">
        <v>1.625</v>
      </c>
      <c r="AL1460" s="21">
        <v>2.44</v>
      </c>
      <c r="AO1460">
        <f t="shared" si="537"/>
        <v>-160</v>
      </c>
      <c r="AP1460">
        <f>IF(E1460&lt;F1460,G1460,H1460)</f>
        <v>26</v>
      </c>
      <c r="AQ1460">
        <f>IF(E1460&lt;F1460,H1460,G1460)</f>
        <v>20</v>
      </c>
    </row>
    <row r="1461" spans="2:43" x14ac:dyDescent="0.25">
      <c r="B1461" s="24">
        <v>43072</v>
      </c>
      <c r="C1461" s="20" t="s">
        <v>26</v>
      </c>
      <c r="D1461" s="20" t="s">
        <v>39</v>
      </c>
      <c r="E1461" s="2">
        <v>-440.52863436123329</v>
      </c>
      <c r="F1461" s="2">
        <v>376.99999999999994</v>
      </c>
      <c r="G1461">
        <v>30</v>
      </c>
      <c r="H1461">
        <v>10</v>
      </c>
      <c r="I1461" s="9"/>
      <c r="J1461" s="2" t="str">
        <f t="shared" si="538"/>
        <v>Jacksonville Jaguars</v>
      </c>
      <c r="K1461" s="2" t="str">
        <f t="shared" si="539"/>
        <v>Indianapolis Colts</v>
      </c>
      <c r="L1461" s="17">
        <f t="shared" si="540"/>
        <v>-440.52863436123329</v>
      </c>
      <c r="M1461" s="18">
        <f t="shared" si="541"/>
        <v>376.99999999999994</v>
      </c>
      <c r="N1461" s="4">
        <f t="shared" si="519"/>
        <v>1.2430000000000001</v>
      </c>
      <c r="O1461" s="4">
        <f t="shared" si="520"/>
        <v>4.54</v>
      </c>
      <c r="P1461" s="4"/>
      <c r="Q1461" s="4"/>
      <c r="R1461" s="1">
        <f t="shared" si="521"/>
        <v>0.80450522928399026</v>
      </c>
      <c r="S1461" s="1">
        <f t="shared" si="522"/>
        <v>0.22026431718061673</v>
      </c>
      <c r="T1461" s="1">
        <f t="shared" si="523"/>
        <v>2.4170845581877876E-2</v>
      </c>
      <c r="U1461" s="1">
        <f t="shared" si="524"/>
        <v>0.29212045605168679</v>
      </c>
      <c r="V1461" s="1">
        <f t="shared" si="525"/>
        <v>0.8031204560516868</v>
      </c>
      <c r="W1461" s="1"/>
      <c r="X1461" s="17">
        <f t="shared" si="526"/>
        <v>245.14323158473061</v>
      </c>
      <c r="Y1461" s="18">
        <f t="shared" si="527"/>
        <v>3401.5735924222986</v>
      </c>
      <c r="Z1461" s="2">
        <f t="shared" si="528"/>
        <v>232.88607000549408</v>
      </c>
      <c r="AA1461" s="18">
        <f t="shared" si="529"/>
        <v>3231.4949128011835</v>
      </c>
      <c r="AB1461" s="2">
        <f t="shared" si="530"/>
        <v>-429.39451036140065</v>
      </c>
      <c r="AC1461" s="2">
        <f t="shared" si="531"/>
        <v>323.14949128011835</v>
      </c>
      <c r="AD1461" s="2">
        <f t="shared" si="532"/>
        <v>232.88607000549408</v>
      </c>
      <c r="AE1461" s="2">
        <f t="shared" si="533"/>
        <v>-1000</v>
      </c>
      <c r="AF1461" s="5">
        <f t="shared" si="534"/>
        <v>0.2430000000000001</v>
      </c>
      <c r="AG1461" s="5">
        <f t="shared" si="535"/>
        <v>-1</v>
      </c>
      <c r="AH1461" s="3">
        <f t="shared" si="536"/>
        <v>201712</v>
      </c>
      <c r="AI1461" s="21">
        <v>1.2430000000000001</v>
      </c>
      <c r="AJ1461" s="21">
        <v>4.54</v>
      </c>
      <c r="AK1461" s="21">
        <v>1.2270000000000001</v>
      </c>
      <c r="AL1461" s="21">
        <v>4.7699999999999996</v>
      </c>
      <c r="AO1461">
        <f t="shared" si="537"/>
        <v>-500</v>
      </c>
      <c r="AP1461">
        <f>IF(E1461&lt;F1461,G1461,H1461)</f>
        <v>30</v>
      </c>
      <c r="AQ1461">
        <f>IF(E1461&lt;F1461,H1461,G1461)</f>
        <v>10</v>
      </c>
    </row>
    <row r="1462" spans="2:43" x14ac:dyDescent="0.25">
      <c r="B1462" s="24">
        <v>43072</v>
      </c>
      <c r="C1462" s="20" t="s">
        <v>30</v>
      </c>
      <c r="D1462" s="20" t="s">
        <v>38</v>
      </c>
      <c r="E1462" s="2">
        <v>106</v>
      </c>
      <c r="F1462" s="2">
        <v>-117.09601873536299</v>
      </c>
      <c r="G1462">
        <v>35</v>
      </c>
      <c r="H1462">
        <v>9</v>
      </c>
      <c r="I1462" s="9"/>
      <c r="J1462" s="2" t="str">
        <f t="shared" si="538"/>
        <v>Denver Broncos</v>
      </c>
      <c r="K1462" s="2" t="str">
        <f t="shared" si="539"/>
        <v>Miami Dolphins</v>
      </c>
      <c r="L1462" s="17">
        <f t="shared" si="540"/>
        <v>-117.09601873536299</v>
      </c>
      <c r="M1462" s="18">
        <f t="shared" si="541"/>
        <v>106</v>
      </c>
      <c r="N1462" s="4">
        <f t="shared" si="519"/>
        <v>1.917</v>
      </c>
      <c r="O1462" s="4">
        <f t="shared" si="520"/>
        <v>1.99</v>
      </c>
      <c r="P1462" s="4"/>
      <c r="Q1462" s="4"/>
      <c r="R1462" s="1">
        <f t="shared" si="521"/>
        <v>0.52164840897235265</v>
      </c>
      <c r="S1462" s="1">
        <f t="shared" si="522"/>
        <v>0.50251256281407031</v>
      </c>
      <c r="T1462" s="1">
        <f t="shared" si="523"/>
        <v>2.3590990529818279E-2</v>
      </c>
      <c r="U1462" s="1">
        <f t="shared" si="524"/>
        <v>9.5679230791411718E-3</v>
      </c>
      <c r="V1462" s="1">
        <f t="shared" si="525"/>
        <v>0.52056792307914113</v>
      </c>
      <c r="W1462" s="1"/>
      <c r="X1462" s="17">
        <f t="shared" si="526"/>
        <v>920.97890720011105</v>
      </c>
      <c r="Y1462" s="18">
        <f t="shared" si="527"/>
        <v>990.21929158732769</v>
      </c>
      <c r="Z1462" s="2">
        <f t="shared" si="528"/>
        <v>874.92996184010542</v>
      </c>
      <c r="AA1462" s="18">
        <f t="shared" si="529"/>
        <v>940.70832700796132</v>
      </c>
      <c r="AB1462" s="2">
        <f t="shared" si="530"/>
        <v>-114.29486285929151</v>
      </c>
      <c r="AC1462" s="2">
        <f t="shared" si="531"/>
        <v>-106.30287532168693</v>
      </c>
      <c r="AD1462" s="2">
        <f t="shared" si="532"/>
        <v>-1000</v>
      </c>
      <c r="AE1462" s="2">
        <f t="shared" si="533"/>
        <v>940.70832700796132</v>
      </c>
      <c r="AF1462" s="5">
        <f t="shared" si="534"/>
        <v>-1</v>
      </c>
      <c r="AG1462" s="5">
        <f t="shared" si="535"/>
        <v>0.99</v>
      </c>
      <c r="AH1462" s="3">
        <f t="shared" si="536"/>
        <v>201712</v>
      </c>
      <c r="AI1462" s="21">
        <v>1.99</v>
      </c>
      <c r="AJ1462" s="21">
        <v>1.917</v>
      </c>
      <c r="AK1462" s="21">
        <v>2.06</v>
      </c>
      <c r="AL1462" s="21">
        <v>1.8540000000000001</v>
      </c>
      <c r="AO1462">
        <f t="shared" si="537"/>
        <v>-120</v>
      </c>
      <c r="AP1462">
        <f>IF(E1462&lt;F1462,G1462,H1462)</f>
        <v>9</v>
      </c>
      <c r="AQ1462">
        <f>IF(E1462&lt;F1462,H1462,G1462)</f>
        <v>35</v>
      </c>
    </row>
    <row r="1463" spans="2:43" x14ac:dyDescent="0.25">
      <c r="B1463" s="24">
        <v>43072</v>
      </c>
      <c r="C1463" s="20" t="s">
        <v>43</v>
      </c>
      <c r="D1463" s="20" t="s">
        <v>44</v>
      </c>
      <c r="E1463" s="2">
        <v>-248.13895781637714</v>
      </c>
      <c r="F1463" s="2">
        <v>221</v>
      </c>
      <c r="G1463">
        <v>31</v>
      </c>
      <c r="H1463">
        <v>21</v>
      </c>
      <c r="I1463" s="9"/>
      <c r="J1463" s="2" t="str">
        <f t="shared" si="538"/>
        <v>New Orleans Saints</v>
      </c>
      <c r="K1463" s="2" t="str">
        <f t="shared" si="539"/>
        <v>Carolina Panthers</v>
      </c>
      <c r="L1463" s="17">
        <f t="shared" si="540"/>
        <v>-248.13895781637714</v>
      </c>
      <c r="M1463" s="18">
        <f t="shared" si="541"/>
        <v>221</v>
      </c>
      <c r="N1463" s="4">
        <f t="shared" si="519"/>
        <v>1.4870000000000001</v>
      </c>
      <c r="O1463" s="4">
        <f t="shared" si="520"/>
        <v>2.84</v>
      </c>
      <c r="P1463" s="4"/>
      <c r="Q1463" s="4"/>
      <c r="R1463" s="1">
        <f t="shared" si="521"/>
        <v>0.67249495628782785</v>
      </c>
      <c r="S1463" s="1">
        <f t="shared" si="522"/>
        <v>0.35211267605633806</v>
      </c>
      <c r="T1463" s="1">
        <f t="shared" si="523"/>
        <v>2.4016639704182885E-2</v>
      </c>
      <c r="U1463" s="1">
        <f t="shared" si="524"/>
        <v>0.1601911401157449</v>
      </c>
      <c r="V1463" s="1">
        <f t="shared" si="525"/>
        <v>0.67119114011574488</v>
      </c>
      <c r="W1463" s="1"/>
      <c r="X1463" s="17">
        <f t="shared" si="526"/>
        <v>489.88855816474717</v>
      </c>
      <c r="Y1463" s="18">
        <f t="shared" si="527"/>
        <v>1824.5483100836816</v>
      </c>
      <c r="Z1463" s="2">
        <f t="shared" si="528"/>
        <v>465.39413025650981</v>
      </c>
      <c r="AA1463" s="18">
        <f t="shared" si="529"/>
        <v>1733.3208945794975</v>
      </c>
      <c r="AB1463" s="2">
        <f t="shared" si="530"/>
        <v>-214.87163996865047</v>
      </c>
      <c r="AC1463" s="2">
        <f t="shared" si="531"/>
        <v>173.33208945794973</v>
      </c>
      <c r="AD1463" s="2">
        <f t="shared" si="532"/>
        <v>465.39413025650981</v>
      </c>
      <c r="AE1463" s="2">
        <f t="shared" si="533"/>
        <v>-1000</v>
      </c>
      <c r="AF1463" s="5">
        <f t="shared" si="534"/>
        <v>0.4870000000000001</v>
      </c>
      <c r="AG1463" s="5">
        <f t="shared" si="535"/>
        <v>-1</v>
      </c>
      <c r="AH1463" s="3">
        <f t="shared" si="536"/>
        <v>201712</v>
      </c>
      <c r="AI1463" s="21">
        <v>1.4870000000000001</v>
      </c>
      <c r="AJ1463" s="21">
        <v>2.84</v>
      </c>
      <c r="AK1463" s="21">
        <v>1.403</v>
      </c>
      <c r="AL1463" s="21">
        <v>3.21</v>
      </c>
      <c r="AO1463">
        <f t="shared" si="537"/>
        <v>-300</v>
      </c>
      <c r="AP1463">
        <f>IF(E1463&lt;F1463,G1463,H1463)</f>
        <v>31</v>
      </c>
      <c r="AQ1463">
        <f>IF(E1463&lt;F1463,H1463,G1463)</f>
        <v>21</v>
      </c>
    </row>
    <row r="1464" spans="2:43" x14ac:dyDescent="0.25">
      <c r="B1464" s="24">
        <v>43072</v>
      </c>
      <c r="C1464" s="20" t="s">
        <v>42</v>
      </c>
      <c r="D1464" s="20" t="s">
        <v>20</v>
      </c>
      <c r="E1464" s="2">
        <v>170.00000000000003</v>
      </c>
      <c r="F1464" s="2">
        <v>-189.03591682419662</v>
      </c>
      <c r="G1464">
        <v>38</v>
      </c>
      <c r="H1464">
        <v>31</v>
      </c>
      <c r="I1464" s="9"/>
      <c r="J1464" s="2" t="str">
        <f t="shared" si="538"/>
        <v>Kansas City Chiefs</v>
      </c>
      <c r="K1464" s="2" t="str">
        <f t="shared" si="539"/>
        <v>New York Jets</v>
      </c>
      <c r="L1464" s="17">
        <f t="shared" si="540"/>
        <v>-189.03591682419662</v>
      </c>
      <c r="M1464" s="18">
        <f t="shared" si="541"/>
        <v>170.00000000000003</v>
      </c>
      <c r="N1464" s="4">
        <f t="shared" si="519"/>
        <v>1.617</v>
      </c>
      <c r="O1464" s="4">
        <f t="shared" si="520"/>
        <v>2.46</v>
      </c>
      <c r="P1464" s="4"/>
      <c r="Q1464" s="4"/>
      <c r="R1464" s="1">
        <f t="shared" si="521"/>
        <v>0.6184291898577613</v>
      </c>
      <c r="S1464" s="1">
        <f t="shared" si="522"/>
        <v>0.4065040650406504</v>
      </c>
      <c r="T1464" s="1">
        <f t="shared" si="523"/>
        <v>2.4326710816777064E-2</v>
      </c>
      <c r="U1464" s="1">
        <f t="shared" si="524"/>
        <v>0.10596256240855545</v>
      </c>
      <c r="V1464" s="1">
        <f t="shared" si="525"/>
        <v>0.61696256240855551</v>
      </c>
      <c r="W1464" s="1"/>
      <c r="X1464" s="17">
        <f t="shared" si="526"/>
        <v>620.84389058569059</v>
      </c>
      <c r="Y1464" s="18">
        <f t="shared" si="527"/>
        <v>1456.8535337470446</v>
      </c>
      <c r="Z1464" s="2">
        <f t="shared" si="528"/>
        <v>589.80169605640606</v>
      </c>
      <c r="AA1464" s="18">
        <f t="shared" si="529"/>
        <v>1384.0108570596924</v>
      </c>
      <c r="AB1464" s="2">
        <f t="shared" si="530"/>
        <v>-169.54851209928776</v>
      </c>
      <c r="AC1464" s="2">
        <f t="shared" si="531"/>
        <v>138.40108570596925</v>
      </c>
      <c r="AD1464" s="2">
        <f t="shared" si="532"/>
        <v>-1000</v>
      </c>
      <c r="AE1464" s="2">
        <f t="shared" si="533"/>
        <v>1384.0108570596924</v>
      </c>
      <c r="AF1464" s="5">
        <f t="shared" si="534"/>
        <v>-1</v>
      </c>
      <c r="AG1464" s="5">
        <f t="shared" si="535"/>
        <v>1.46</v>
      </c>
      <c r="AH1464" s="3">
        <f t="shared" si="536"/>
        <v>201712</v>
      </c>
      <c r="AI1464" s="21">
        <v>2.46</v>
      </c>
      <c r="AJ1464" s="21">
        <v>1.617</v>
      </c>
      <c r="AK1464" s="21">
        <v>2.7</v>
      </c>
      <c r="AL1464" s="21">
        <v>1.5289999999999999</v>
      </c>
      <c r="AO1464">
        <f t="shared" si="537"/>
        <v>-190</v>
      </c>
      <c r="AP1464">
        <f>IF(E1464&lt;F1464,G1464,H1464)</f>
        <v>31</v>
      </c>
      <c r="AQ1464">
        <f>IF(E1464&lt;F1464,H1464,G1464)</f>
        <v>38</v>
      </c>
    </row>
    <row r="1465" spans="2:43" x14ac:dyDescent="0.25">
      <c r="B1465" s="24">
        <v>43072</v>
      </c>
      <c r="C1465" s="20" t="s">
        <v>41</v>
      </c>
      <c r="D1465" s="20" t="s">
        <v>40</v>
      </c>
      <c r="E1465" s="2">
        <v>-285.71428571428567</v>
      </c>
      <c r="F1465" s="2">
        <v>252</v>
      </c>
      <c r="G1465">
        <v>24</v>
      </c>
      <c r="H1465">
        <v>13</v>
      </c>
      <c r="I1465" s="9"/>
      <c r="J1465" s="2" t="str">
        <f t="shared" si="538"/>
        <v>Tennessee Titans</v>
      </c>
      <c r="K1465" s="2" t="str">
        <f t="shared" si="539"/>
        <v>Houston Texans</v>
      </c>
      <c r="L1465" s="17">
        <f t="shared" si="540"/>
        <v>-285.71428571428567</v>
      </c>
      <c r="M1465" s="18">
        <f t="shared" si="541"/>
        <v>252</v>
      </c>
      <c r="N1465" s="4">
        <f t="shared" si="519"/>
        <v>1.357</v>
      </c>
      <c r="O1465" s="4">
        <f t="shared" si="520"/>
        <v>3.48</v>
      </c>
      <c r="P1465" s="4"/>
      <c r="Q1465" s="4"/>
      <c r="R1465" s="1">
        <f t="shared" si="521"/>
        <v>0.73691967575534267</v>
      </c>
      <c r="S1465" s="1">
        <f t="shared" si="522"/>
        <v>0.28735632183908044</v>
      </c>
      <c r="T1465" s="1">
        <f t="shared" si="523"/>
        <v>2.3700640893115521E-2</v>
      </c>
      <c r="U1465" s="1">
        <f t="shared" si="524"/>
        <v>0.22478167695813112</v>
      </c>
      <c r="V1465" s="1">
        <f t="shared" si="525"/>
        <v>0.73578167695813113</v>
      </c>
      <c r="W1465" s="1"/>
      <c r="X1465" s="17">
        <f t="shared" si="526"/>
        <v>359.09880786132152</v>
      </c>
      <c r="Y1465" s="18">
        <f t="shared" si="527"/>
        <v>2429.642291801018</v>
      </c>
      <c r="Z1465" s="2">
        <f t="shared" si="528"/>
        <v>341.14386746825545</v>
      </c>
      <c r="AA1465" s="18">
        <f t="shared" si="529"/>
        <v>2308.160177210967</v>
      </c>
      <c r="AB1465" s="2">
        <f t="shared" si="530"/>
        <v>-293.13146017290001</v>
      </c>
      <c r="AC1465" s="2">
        <f t="shared" si="531"/>
        <v>230.8160177210967</v>
      </c>
      <c r="AD1465" s="2">
        <f t="shared" si="532"/>
        <v>341.14386746825545</v>
      </c>
      <c r="AE1465" s="2">
        <f t="shared" si="533"/>
        <v>-1000</v>
      </c>
      <c r="AF1465" s="5">
        <f t="shared" si="534"/>
        <v>0.35699999999999998</v>
      </c>
      <c r="AG1465" s="5">
        <f t="shared" si="535"/>
        <v>-1</v>
      </c>
      <c r="AH1465" s="3">
        <f t="shared" si="536"/>
        <v>201712</v>
      </c>
      <c r="AI1465" s="21">
        <v>1.357</v>
      </c>
      <c r="AJ1465" s="21">
        <v>3.48</v>
      </c>
      <c r="AK1465" s="21">
        <v>1.35</v>
      </c>
      <c r="AL1465" s="21">
        <v>3.52</v>
      </c>
      <c r="AO1465">
        <f t="shared" si="537"/>
        <v>-300</v>
      </c>
      <c r="AP1465">
        <f>IF(E1465&lt;F1465,G1465,H1465)</f>
        <v>24</v>
      </c>
      <c r="AQ1465">
        <f>IF(E1465&lt;F1465,H1465,G1465)</f>
        <v>13</v>
      </c>
    </row>
    <row r="1466" spans="2:43" x14ac:dyDescent="0.25">
      <c r="B1466" s="24">
        <v>43069</v>
      </c>
      <c r="C1466" s="20" t="s">
        <v>23</v>
      </c>
      <c r="D1466" s="20" t="s">
        <v>53</v>
      </c>
      <c r="E1466" s="2">
        <v>110.00000000000001</v>
      </c>
      <c r="F1466" s="2">
        <v>-121.06537530266343</v>
      </c>
      <c r="G1466">
        <v>38</v>
      </c>
      <c r="H1466">
        <v>14</v>
      </c>
      <c r="I1466" s="9"/>
      <c r="J1466" s="2" t="str">
        <f t="shared" si="538"/>
        <v>Washington Redskins</v>
      </c>
      <c r="K1466" s="2" t="str">
        <f t="shared" si="539"/>
        <v>Dallas Cowboys</v>
      </c>
      <c r="L1466" s="17">
        <f t="shared" si="540"/>
        <v>-121.06537530266343</v>
      </c>
      <c r="M1466" s="18">
        <f t="shared" si="541"/>
        <v>110.00000000000001</v>
      </c>
      <c r="N1466" s="4">
        <f t="shared" si="519"/>
        <v>2.09</v>
      </c>
      <c r="O1466" s="4">
        <f t="shared" si="520"/>
        <v>1.833</v>
      </c>
      <c r="P1466" s="4"/>
      <c r="Q1466" s="4"/>
      <c r="R1466" s="1">
        <f t="shared" si="521"/>
        <v>0.47846889952153115</v>
      </c>
      <c r="S1466" s="1">
        <f t="shared" si="522"/>
        <v>0.54555373704309873</v>
      </c>
      <c r="T1466" s="1">
        <f t="shared" si="523"/>
        <v>2.3459087433087E-2</v>
      </c>
      <c r="U1466" s="1">
        <f t="shared" si="524"/>
        <v>3.3542418760783788E-2</v>
      </c>
      <c r="V1466" s="1">
        <f t="shared" si="525"/>
        <v>0.47745758123921622</v>
      </c>
      <c r="W1466" s="1"/>
      <c r="X1466" s="17">
        <f t="shared" si="526"/>
        <v>1094.4268963214538</v>
      </c>
      <c r="Y1466" s="18">
        <f t="shared" si="527"/>
        <v>832.63418893166192</v>
      </c>
      <c r="Z1466" s="2">
        <f t="shared" si="528"/>
        <v>1039.705551505381</v>
      </c>
      <c r="AA1466" s="18">
        <f t="shared" si="529"/>
        <v>791.00247948507877</v>
      </c>
      <c r="AB1466" s="2">
        <f t="shared" si="530"/>
        <v>103.9705551505381</v>
      </c>
      <c r="AC1466" s="2">
        <f t="shared" si="531"/>
        <v>-126.42185403147825</v>
      </c>
      <c r="AD1466" s="2">
        <f t="shared" si="532"/>
        <v>-1000</v>
      </c>
      <c r="AE1466" s="2">
        <f t="shared" si="533"/>
        <v>791.00247948507877</v>
      </c>
      <c r="AF1466" s="5">
        <f t="shared" si="534"/>
        <v>-1</v>
      </c>
      <c r="AG1466" s="5">
        <f t="shared" si="535"/>
        <v>0.83299999999999996</v>
      </c>
      <c r="AH1466" s="3">
        <f t="shared" si="536"/>
        <v>201711</v>
      </c>
      <c r="AI1466" s="21">
        <v>1.833</v>
      </c>
      <c r="AJ1466" s="21">
        <v>2.09</v>
      </c>
      <c r="AK1466" s="21">
        <v>2.1</v>
      </c>
      <c r="AL1466" s="21">
        <v>1.8260000000000001</v>
      </c>
      <c r="AO1466">
        <f t="shared" si="537"/>
        <v>-130</v>
      </c>
      <c r="AP1466">
        <f>IF(E1466&lt;F1466,G1466,H1466)</f>
        <v>14</v>
      </c>
      <c r="AQ1466">
        <f>IF(E1466&lt;F1466,H1466,G1466)</f>
        <v>38</v>
      </c>
    </row>
    <row r="1467" spans="2:43" x14ac:dyDescent="0.25">
      <c r="B1467" s="24">
        <v>43066</v>
      </c>
      <c r="C1467" s="20" t="s">
        <v>28</v>
      </c>
      <c r="D1467" s="20" t="s">
        <v>40</v>
      </c>
      <c r="E1467" s="2">
        <v>-361.01083032490988</v>
      </c>
      <c r="F1467" s="2">
        <v>313.99999999999994</v>
      </c>
      <c r="G1467">
        <v>23</v>
      </c>
      <c r="H1467">
        <v>16</v>
      </c>
      <c r="I1467" s="9"/>
      <c r="J1467" s="2" t="str">
        <f t="shared" si="538"/>
        <v>Baltimore Ravens</v>
      </c>
      <c r="K1467" s="2" t="str">
        <f t="shared" si="539"/>
        <v>Houston Texans</v>
      </c>
      <c r="L1467" s="17">
        <f t="shared" si="540"/>
        <v>-361.01083032490988</v>
      </c>
      <c r="M1467" s="18">
        <f t="shared" si="541"/>
        <v>313.99999999999994</v>
      </c>
      <c r="N1467" s="4">
        <f t="shared" si="519"/>
        <v>1.333</v>
      </c>
      <c r="O1467" s="4">
        <f t="shared" si="520"/>
        <v>3.64</v>
      </c>
      <c r="P1467" s="4"/>
      <c r="Q1467" s="4"/>
      <c r="R1467" s="1">
        <f t="shared" si="521"/>
        <v>0.75018754688672173</v>
      </c>
      <c r="S1467" s="1">
        <f t="shared" si="522"/>
        <v>0.27472527472527469</v>
      </c>
      <c r="T1467" s="1">
        <f t="shared" si="523"/>
        <v>2.4307259199678244E-2</v>
      </c>
      <c r="U1467" s="1">
        <f t="shared" si="524"/>
        <v>0.23773113608072352</v>
      </c>
      <c r="V1467" s="1">
        <f t="shared" si="525"/>
        <v>0.7487311360807235</v>
      </c>
      <c r="W1467" s="1"/>
      <c r="X1467" s="17">
        <f t="shared" si="526"/>
        <v>335.59291421291482</v>
      </c>
      <c r="Y1467" s="18">
        <f t="shared" si="527"/>
        <v>2582.4792899601139</v>
      </c>
      <c r="Z1467" s="2">
        <f t="shared" si="528"/>
        <v>318.81326850226907</v>
      </c>
      <c r="AA1467" s="18">
        <f t="shared" si="529"/>
        <v>2453.3553254621079</v>
      </c>
      <c r="AB1467" s="2">
        <f t="shared" si="530"/>
        <v>-313.66323136355999</v>
      </c>
      <c r="AC1467" s="2">
        <f t="shared" si="531"/>
        <v>245.3355325462108</v>
      </c>
      <c r="AD1467" s="2">
        <f t="shared" si="532"/>
        <v>318.81326850226907</v>
      </c>
      <c r="AE1467" s="2">
        <f t="shared" si="533"/>
        <v>-1000</v>
      </c>
      <c r="AF1467" s="5">
        <f t="shared" si="534"/>
        <v>0.33299999999999996</v>
      </c>
      <c r="AG1467" s="5">
        <f t="shared" si="535"/>
        <v>-1</v>
      </c>
      <c r="AH1467" s="3">
        <f t="shared" si="536"/>
        <v>201711</v>
      </c>
      <c r="AI1467" s="21">
        <v>1.333</v>
      </c>
      <c r="AJ1467" s="21">
        <v>3.64</v>
      </c>
      <c r="AK1467" s="21">
        <v>1.2769999999999999</v>
      </c>
      <c r="AL1467" s="21">
        <v>4.1399999999999997</v>
      </c>
      <c r="AO1467">
        <f t="shared" si="537"/>
        <v>-400</v>
      </c>
      <c r="AP1467">
        <f>IF(E1467&lt;F1467,G1467,H1467)</f>
        <v>23</v>
      </c>
      <c r="AQ1467">
        <f>IF(E1467&lt;F1467,H1467,G1467)</f>
        <v>16</v>
      </c>
    </row>
    <row r="1468" spans="2:43" x14ac:dyDescent="0.25">
      <c r="B1468" s="24">
        <v>43065</v>
      </c>
      <c r="C1468" s="20" t="s">
        <v>45</v>
      </c>
      <c r="D1468" s="20" t="s">
        <v>33</v>
      </c>
      <c r="E1468" s="2">
        <v>-884.95575221238948</v>
      </c>
      <c r="F1468" s="2">
        <v>691</v>
      </c>
      <c r="G1468">
        <v>31</v>
      </c>
      <c r="H1468">
        <v>28</v>
      </c>
      <c r="I1468" s="9"/>
      <c r="J1468" s="2" t="str">
        <f t="shared" si="538"/>
        <v>Pittsburgh Steelers</v>
      </c>
      <c r="K1468" s="2" t="str">
        <f t="shared" si="539"/>
        <v>Green Bay Packers</v>
      </c>
      <c r="L1468" s="17">
        <f t="shared" si="540"/>
        <v>-884.95575221238948</v>
      </c>
      <c r="M1468" s="18">
        <f t="shared" si="541"/>
        <v>691</v>
      </c>
      <c r="N1468" s="4">
        <f t="shared" si="519"/>
        <v>1.117</v>
      </c>
      <c r="O1468" s="4">
        <f t="shared" si="520"/>
        <v>7.71</v>
      </c>
      <c r="P1468" s="4"/>
      <c r="Q1468" s="4"/>
      <c r="R1468" s="1">
        <f t="shared" si="521"/>
        <v>0.89525514771709935</v>
      </c>
      <c r="S1468" s="1">
        <f t="shared" si="522"/>
        <v>0.1297016861219196</v>
      </c>
      <c r="T1468" s="1">
        <f t="shared" si="523"/>
        <v>2.4349155998640626E-2</v>
      </c>
      <c r="U1468" s="1">
        <f t="shared" si="524"/>
        <v>0.38277673079758989</v>
      </c>
      <c r="V1468" s="1">
        <f t="shared" si="525"/>
        <v>0.8937767307975899</v>
      </c>
      <c r="W1468" s="1"/>
      <c r="X1468" s="17">
        <f t="shared" si="526"/>
        <v>118.84765573122324</v>
      </c>
      <c r="Y1468" s="18">
        <f t="shared" si="527"/>
        <v>6058.2304401132624</v>
      </c>
      <c r="Z1468" s="2">
        <f t="shared" si="528"/>
        <v>112.90527294466207</v>
      </c>
      <c r="AA1468" s="18">
        <f t="shared" si="529"/>
        <v>5755.3189181075986</v>
      </c>
      <c r="AB1468" s="2">
        <f t="shared" si="530"/>
        <v>-885.69822641510029</v>
      </c>
      <c r="AC1468" s="2">
        <f t="shared" si="531"/>
        <v>575.53189181075982</v>
      </c>
      <c r="AD1468" s="2">
        <f t="shared" si="532"/>
        <v>112.90527294466207</v>
      </c>
      <c r="AE1468" s="2">
        <f t="shared" si="533"/>
        <v>-1000</v>
      </c>
      <c r="AF1468" s="5">
        <f t="shared" si="534"/>
        <v>0.11699999999999999</v>
      </c>
      <c r="AG1468" s="5">
        <f t="shared" si="535"/>
        <v>-1</v>
      </c>
      <c r="AH1468" s="3">
        <f t="shared" si="536"/>
        <v>201711</v>
      </c>
      <c r="AI1468" s="21">
        <v>1.117</v>
      </c>
      <c r="AJ1468" s="21">
        <v>7.71</v>
      </c>
      <c r="AK1468" s="21">
        <v>1.113</v>
      </c>
      <c r="AL1468" s="21">
        <v>7.91</v>
      </c>
      <c r="AO1468">
        <f t="shared" si="537"/>
        <v>-900</v>
      </c>
      <c r="AP1468">
        <f>IF(E1468&lt;F1468,G1468,H1468)</f>
        <v>31</v>
      </c>
      <c r="AQ1468">
        <f>IF(E1468&lt;F1468,H1468,G1468)</f>
        <v>28</v>
      </c>
    </row>
    <row r="1469" spans="2:43" x14ac:dyDescent="0.25">
      <c r="B1469" s="24">
        <v>43065</v>
      </c>
      <c r="C1469" s="20" t="s">
        <v>48</v>
      </c>
      <c r="D1469" s="20" t="s">
        <v>26</v>
      </c>
      <c r="E1469" s="2">
        <v>220.00000000000003</v>
      </c>
      <c r="F1469" s="2">
        <v>-247.52475247524757</v>
      </c>
      <c r="G1469">
        <v>27</v>
      </c>
      <c r="H1469">
        <v>24</v>
      </c>
      <c r="I1469" s="9"/>
      <c r="J1469" s="2" t="str">
        <f t="shared" si="538"/>
        <v>Jacksonville Jaguars</v>
      </c>
      <c r="K1469" s="2" t="str">
        <f t="shared" si="539"/>
        <v>Arizona Cardinals</v>
      </c>
      <c r="L1469" s="17">
        <f t="shared" si="540"/>
        <v>-247.52475247524757</v>
      </c>
      <c r="M1469" s="18">
        <f t="shared" si="541"/>
        <v>220.00000000000003</v>
      </c>
      <c r="N1469" s="4">
        <f t="shared" si="519"/>
        <v>1.46</v>
      </c>
      <c r="O1469" s="4">
        <f t="shared" si="520"/>
        <v>2.94</v>
      </c>
      <c r="P1469" s="4"/>
      <c r="Q1469" s="4"/>
      <c r="R1469" s="1">
        <f t="shared" si="521"/>
        <v>0.68493150684931503</v>
      </c>
      <c r="S1469" s="1">
        <f t="shared" si="522"/>
        <v>0.3401360544217687</v>
      </c>
      <c r="T1469" s="1">
        <f t="shared" si="523"/>
        <v>2.4454545454545618E-2</v>
      </c>
      <c r="U1469" s="1">
        <f t="shared" si="524"/>
        <v>0.17239772621377317</v>
      </c>
      <c r="V1469" s="1">
        <f t="shared" si="525"/>
        <v>0.68339772621377315</v>
      </c>
      <c r="W1469" s="1"/>
      <c r="X1469" s="17">
        <f t="shared" si="526"/>
        <v>463.2767444812813</v>
      </c>
      <c r="Y1469" s="18">
        <f t="shared" si="527"/>
        <v>1922.4321338871089</v>
      </c>
      <c r="Z1469" s="2">
        <f t="shared" si="528"/>
        <v>440.11290725721722</v>
      </c>
      <c r="AA1469" s="18">
        <f t="shared" si="529"/>
        <v>1826.3105271927534</v>
      </c>
      <c r="AB1469" s="2">
        <f t="shared" si="530"/>
        <v>-227.21442236993187</v>
      </c>
      <c r="AC1469" s="2">
        <f t="shared" si="531"/>
        <v>182.63105271927535</v>
      </c>
      <c r="AD1469" s="2">
        <f t="shared" si="532"/>
        <v>-1000</v>
      </c>
      <c r="AE1469" s="2">
        <f t="shared" si="533"/>
        <v>1826.3105271927534</v>
      </c>
      <c r="AF1469" s="5">
        <f t="shared" si="534"/>
        <v>-1</v>
      </c>
      <c r="AG1469" s="5">
        <f t="shared" si="535"/>
        <v>1.94</v>
      </c>
      <c r="AH1469" s="3">
        <f t="shared" si="536"/>
        <v>201711</v>
      </c>
      <c r="AI1469" s="21">
        <v>2.94</v>
      </c>
      <c r="AJ1469" s="21">
        <v>1.46</v>
      </c>
      <c r="AK1469" s="21">
        <v>3.2</v>
      </c>
      <c r="AL1469" s="21">
        <v>1.4039999999999999</v>
      </c>
      <c r="AO1469">
        <f t="shared" si="537"/>
        <v>-300</v>
      </c>
      <c r="AP1469">
        <f>IF(E1469&lt;F1469,G1469,H1469)</f>
        <v>24</v>
      </c>
      <c r="AQ1469">
        <f>IF(E1469&lt;F1469,H1469,G1469)</f>
        <v>27</v>
      </c>
    </row>
    <row r="1470" spans="2:43" x14ac:dyDescent="0.25">
      <c r="B1470" s="24">
        <v>43065</v>
      </c>
      <c r="C1470" s="20" t="s">
        <v>52</v>
      </c>
      <c r="D1470" s="20" t="s">
        <v>38</v>
      </c>
      <c r="E1470" s="2">
        <v>-202.02020202020196</v>
      </c>
      <c r="F1470" s="2">
        <v>181</v>
      </c>
      <c r="G1470">
        <v>21</v>
      </c>
      <c r="H1470">
        <v>14</v>
      </c>
      <c r="I1470" s="9"/>
      <c r="J1470" s="2" t="str">
        <f t="shared" si="538"/>
        <v>Oakland Raiders</v>
      </c>
      <c r="K1470" s="2" t="str">
        <f t="shared" si="539"/>
        <v>Denver Broncos</v>
      </c>
      <c r="L1470" s="17">
        <f t="shared" si="540"/>
        <v>-202.02020202020196</v>
      </c>
      <c r="M1470" s="18">
        <f t="shared" si="541"/>
        <v>181</v>
      </c>
      <c r="N1470" s="4">
        <f t="shared" si="519"/>
        <v>1.444</v>
      </c>
      <c r="O1470" s="4">
        <f t="shared" si="520"/>
        <v>3.01</v>
      </c>
      <c r="P1470" s="4"/>
      <c r="Q1470" s="4"/>
      <c r="R1470" s="1">
        <f t="shared" si="521"/>
        <v>0.69252077562326875</v>
      </c>
      <c r="S1470" s="1">
        <f t="shared" si="522"/>
        <v>0.33222591362126247</v>
      </c>
      <c r="T1470" s="1">
        <f t="shared" si="523"/>
        <v>2.4149079479119928E-2</v>
      </c>
      <c r="U1470" s="1">
        <f t="shared" si="524"/>
        <v>0.18014743100100314</v>
      </c>
      <c r="V1470" s="1">
        <f t="shared" si="525"/>
        <v>0.69114743100100318</v>
      </c>
      <c r="W1470" s="1"/>
      <c r="X1470" s="17">
        <f t="shared" si="526"/>
        <v>446.86930044965845</v>
      </c>
      <c r="Y1470" s="18">
        <f t="shared" si="527"/>
        <v>1988.0604066686358</v>
      </c>
      <c r="Z1470" s="2">
        <f t="shared" si="528"/>
        <v>424.52583542717554</v>
      </c>
      <c r="AA1470" s="18">
        <f t="shared" si="529"/>
        <v>1888.6573863352039</v>
      </c>
      <c r="AB1470" s="2">
        <f t="shared" si="530"/>
        <v>-235.55692411364279</v>
      </c>
      <c r="AC1470" s="2">
        <f t="shared" si="531"/>
        <v>188.86573863352038</v>
      </c>
      <c r="AD1470" s="2">
        <f t="shared" si="532"/>
        <v>424.52583542717554</v>
      </c>
      <c r="AE1470" s="2">
        <f t="shared" si="533"/>
        <v>-1000</v>
      </c>
      <c r="AF1470" s="5">
        <f t="shared" si="534"/>
        <v>0.44399999999999995</v>
      </c>
      <c r="AG1470" s="5">
        <f t="shared" si="535"/>
        <v>-1</v>
      </c>
      <c r="AH1470" s="3">
        <f t="shared" si="536"/>
        <v>201711</v>
      </c>
      <c r="AI1470" s="21">
        <v>1.444</v>
      </c>
      <c r="AJ1470" s="21">
        <v>3.01</v>
      </c>
      <c r="AK1470" s="21">
        <v>1.4950000000000001</v>
      </c>
      <c r="AL1470" s="21">
        <v>2.81</v>
      </c>
      <c r="AO1470">
        <f t="shared" si="537"/>
        <v>-300</v>
      </c>
      <c r="AP1470">
        <f>IF(E1470&lt;F1470,G1470,H1470)</f>
        <v>21</v>
      </c>
      <c r="AQ1470">
        <f>IF(E1470&lt;F1470,H1470,G1470)</f>
        <v>14</v>
      </c>
    </row>
    <row r="1471" spans="2:43" x14ac:dyDescent="0.25">
      <c r="B1471" s="24">
        <v>43065</v>
      </c>
      <c r="C1471" s="20" t="s">
        <v>47</v>
      </c>
      <c r="D1471" s="20" t="s">
        <v>43</v>
      </c>
      <c r="E1471" s="2">
        <v>-143.06151645207439</v>
      </c>
      <c r="F1471" s="2">
        <v>129</v>
      </c>
      <c r="G1471">
        <v>26</v>
      </c>
      <c r="H1471">
        <v>20</v>
      </c>
      <c r="I1471" s="9"/>
      <c r="J1471" s="2" t="str">
        <f t="shared" si="538"/>
        <v>Los Angeles Rams</v>
      </c>
      <c r="K1471" s="2" t="str">
        <f t="shared" si="539"/>
        <v>New Orleans Saints</v>
      </c>
      <c r="L1471" s="17">
        <f t="shared" si="540"/>
        <v>-143.06151645207439</v>
      </c>
      <c r="M1471" s="18">
        <f t="shared" si="541"/>
        <v>129</v>
      </c>
      <c r="N1471" s="4">
        <f t="shared" si="519"/>
        <v>1.7090000000000001</v>
      </c>
      <c r="O1471" s="4">
        <f t="shared" si="520"/>
        <v>2.2799999999999998</v>
      </c>
      <c r="P1471" s="4"/>
      <c r="Q1471" s="4"/>
      <c r="R1471" s="1">
        <f t="shared" si="521"/>
        <v>0.58513750731421876</v>
      </c>
      <c r="S1471" s="1">
        <f t="shared" si="522"/>
        <v>0.43859649122807021</v>
      </c>
      <c r="T1471" s="1">
        <f t="shared" si="523"/>
        <v>2.3183755327149669E-2</v>
      </c>
      <c r="U1471" s="1">
        <f t="shared" si="524"/>
        <v>7.3270508043074278E-2</v>
      </c>
      <c r="V1471" s="1">
        <f t="shared" si="525"/>
        <v>0.58427050804307434</v>
      </c>
      <c r="W1471" s="1"/>
      <c r="X1471" s="17">
        <f t="shared" si="526"/>
        <v>711.53598587296267</v>
      </c>
      <c r="Y1471" s="18">
        <f t="shared" si="527"/>
        <v>1276.8141881857814</v>
      </c>
      <c r="Z1471" s="2">
        <f t="shared" si="528"/>
        <v>675.95918657931452</v>
      </c>
      <c r="AA1471" s="18">
        <f t="shared" si="529"/>
        <v>1212.9734787764924</v>
      </c>
      <c r="AB1471" s="2">
        <f t="shared" si="530"/>
        <v>-147.93792581775406</v>
      </c>
      <c r="AC1471" s="2">
        <f t="shared" si="531"/>
        <v>121.29734787764923</v>
      </c>
      <c r="AD1471" s="2">
        <f t="shared" si="532"/>
        <v>675.95918657931452</v>
      </c>
      <c r="AE1471" s="2">
        <f t="shared" si="533"/>
        <v>-1000</v>
      </c>
      <c r="AF1471" s="5">
        <f t="shared" si="534"/>
        <v>0.70900000000000007</v>
      </c>
      <c r="AG1471" s="5">
        <f t="shared" si="535"/>
        <v>-1</v>
      </c>
      <c r="AH1471" s="3">
        <f t="shared" si="536"/>
        <v>201711</v>
      </c>
      <c r="AI1471" s="21">
        <v>1.7090000000000001</v>
      </c>
      <c r="AJ1471" s="21">
        <v>2.2799999999999998</v>
      </c>
      <c r="AK1471" s="21">
        <v>1.6990000000000001</v>
      </c>
      <c r="AL1471" s="21">
        <v>2.29</v>
      </c>
      <c r="AO1471">
        <f t="shared" si="537"/>
        <v>-150</v>
      </c>
      <c r="AP1471">
        <f>IF(E1471&lt;F1471,G1471,H1471)</f>
        <v>26</v>
      </c>
      <c r="AQ1471">
        <f>IF(E1471&lt;F1471,H1471,G1471)</f>
        <v>20</v>
      </c>
    </row>
    <row r="1472" spans="2:43" x14ac:dyDescent="0.25">
      <c r="B1472" s="24">
        <v>43065</v>
      </c>
      <c r="C1472" s="20" t="s">
        <v>22</v>
      </c>
      <c r="D1472" s="20" t="s">
        <v>32</v>
      </c>
      <c r="E1472" s="2">
        <v>252</v>
      </c>
      <c r="F1472" s="2">
        <v>-285.71428571428567</v>
      </c>
      <c r="G1472">
        <v>13</v>
      </c>
      <c r="H1472">
        <v>24</v>
      </c>
      <c r="I1472" s="9"/>
      <c r="J1472" s="2" t="str">
        <f t="shared" si="538"/>
        <v>Seattle Seahawks</v>
      </c>
      <c r="K1472" s="2" t="str">
        <f t="shared" si="539"/>
        <v>San Francisco 49ers</v>
      </c>
      <c r="L1472" s="17">
        <f t="shared" si="540"/>
        <v>-285.71428571428567</v>
      </c>
      <c r="M1472" s="18">
        <f t="shared" si="541"/>
        <v>252</v>
      </c>
      <c r="N1472" s="4">
        <f t="shared" si="519"/>
        <v>1.357</v>
      </c>
      <c r="O1472" s="4">
        <f t="shared" si="520"/>
        <v>3.48</v>
      </c>
      <c r="P1472" s="4"/>
      <c r="Q1472" s="4"/>
      <c r="R1472" s="1">
        <f t="shared" si="521"/>
        <v>0.73691967575534267</v>
      </c>
      <c r="S1472" s="1">
        <f t="shared" si="522"/>
        <v>0.28735632183908044</v>
      </c>
      <c r="T1472" s="1">
        <f t="shared" si="523"/>
        <v>2.3700640893115521E-2</v>
      </c>
      <c r="U1472" s="1">
        <f t="shared" si="524"/>
        <v>0.22478167695813112</v>
      </c>
      <c r="V1472" s="1">
        <f t="shared" si="525"/>
        <v>0.73578167695813113</v>
      </c>
      <c r="W1472" s="1"/>
      <c r="X1472" s="17">
        <f t="shared" si="526"/>
        <v>359.09880786132152</v>
      </c>
      <c r="Y1472" s="18">
        <f t="shared" si="527"/>
        <v>2429.642291801018</v>
      </c>
      <c r="Z1472" s="2">
        <f t="shared" si="528"/>
        <v>341.14386746825545</v>
      </c>
      <c r="AA1472" s="18">
        <f t="shared" si="529"/>
        <v>2308.160177210967</v>
      </c>
      <c r="AB1472" s="2">
        <f t="shared" si="530"/>
        <v>-293.13146017290001</v>
      </c>
      <c r="AC1472" s="2">
        <f t="shared" si="531"/>
        <v>230.8160177210967</v>
      </c>
      <c r="AD1472" s="2">
        <f t="shared" si="532"/>
        <v>341.14386746825545</v>
      </c>
      <c r="AE1472" s="2">
        <f t="shared" si="533"/>
        <v>-1000</v>
      </c>
      <c r="AF1472" s="5">
        <f t="shared" si="534"/>
        <v>0.35699999999999998</v>
      </c>
      <c r="AG1472" s="5">
        <f t="shared" si="535"/>
        <v>-1</v>
      </c>
      <c r="AH1472" s="3">
        <f t="shared" si="536"/>
        <v>201711</v>
      </c>
      <c r="AI1472" s="21">
        <v>3.48</v>
      </c>
      <c r="AJ1472" s="21">
        <v>1.357</v>
      </c>
      <c r="AK1472" s="21">
        <v>3.52</v>
      </c>
      <c r="AL1472" s="21">
        <v>1.35</v>
      </c>
      <c r="AO1472">
        <f t="shared" si="537"/>
        <v>-300</v>
      </c>
      <c r="AP1472">
        <f>IF(E1472&lt;F1472,G1472,H1472)</f>
        <v>24</v>
      </c>
      <c r="AQ1472">
        <f>IF(E1472&lt;F1472,H1472,G1472)</f>
        <v>13</v>
      </c>
    </row>
    <row r="1473" spans="2:43" x14ac:dyDescent="0.25">
      <c r="B1473" s="24">
        <v>43065</v>
      </c>
      <c r="C1473" s="20" t="s">
        <v>35</v>
      </c>
      <c r="D1473" s="20" t="s">
        <v>27</v>
      </c>
      <c r="E1473" s="2">
        <v>-471.69811320754724</v>
      </c>
      <c r="F1473" s="2">
        <v>400</v>
      </c>
      <c r="G1473">
        <v>34</v>
      </c>
      <c r="H1473">
        <v>20</v>
      </c>
      <c r="I1473" s="9"/>
      <c r="J1473" s="2" t="str">
        <f t="shared" si="538"/>
        <v>Atlanta Falcons</v>
      </c>
      <c r="K1473" s="2" t="str">
        <f t="shared" si="539"/>
        <v>Tampa Bay Buccaneers</v>
      </c>
      <c r="L1473" s="17">
        <f t="shared" si="540"/>
        <v>-471.69811320754724</v>
      </c>
      <c r="M1473" s="18">
        <f t="shared" si="541"/>
        <v>400</v>
      </c>
      <c r="N1473" s="4">
        <f t="shared" si="519"/>
        <v>1.25</v>
      </c>
      <c r="O1473" s="4">
        <f t="shared" si="520"/>
        <v>4.46</v>
      </c>
      <c r="P1473" s="4"/>
      <c r="Q1473" s="4"/>
      <c r="R1473" s="1">
        <f t="shared" si="521"/>
        <v>0.8</v>
      </c>
      <c r="S1473" s="1">
        <f t="shared" si="522"/>
        <v>0.22421524663677131</v>
      </c>
      <c r="T1473" s="1">
        <f t="shared" si="523"/>
        <v>2.3642732049036774E-2</v>
      </c>
      <c r="U1473" s="1">
        <f t="shared" si="524"/>
        <v>0.28789237668161438</v>
      </c>
      <c r="V1473" s="1">
        <f t="shared" si="525"/>
        <v>0.79889237668161439</v>
      </c>
      <c r="W1473" s="1"/>
      <c r="X1473" s="17">
        <f t="shared" si="526"/>
        <v>251.73306090832037</v>
      </c>
      <c r="Y1473" s="18">
        <f t="shared" si="527"/>
        <v>3325.0323008798923</v>
      </c>
      <c r="Z1473" s="2">
        <f t="shared" si="528"/>
        <v>239.14640786290434</v>
      </c>
      <c r="AA1473" s="18">
        <f t="shared" si="529"/>
        <v>3158.7806858358977</v>
      </c>
      <c r="AB1473" s="2">
        <f t="shared" si="530"/>
        <v>-418.15388695834849</v>
      </c>
      <c r="AC1473" s="2">
        <f t="shared" si="531"/>
        <v>315.87806858358977</v>
      </c>
      <c r="AD1473" s="2">
        <f t="shared" si="532"/>
        <v>239.14640786290434</v>
      </c>
      <c r="AE1473" s="2">
        <f t="shared" si="533"/>
        <v>-1000</v>
      </c>
      <c r="AF1473" s="5">
        <f t="shared" si="534"/>
        <v>0.25</v>
      </c>
      <c r="AG1473" s="5">
        <f t="shared" si="535"/>
        <v>-1</v>
      </c>
      <c r="AH1473" s="3">
        <f t="shared" si="536"/>
        <v>201711</v>
      </c>
      <c r="AI1473" s="21">
        <v>1.25</v>
      </c>
      <c r="AJ1473" s="21">
        <v>4.46</v>
      </c>
      <c r="AK1473" s="21">
        <v>1.212</v>
      </c>
      <c r="AL1473" s="21">
        <v>5</v>
      </c>
      <c r="AO1473">
        <f t="shared" si="537"/>
        <v>-500</v>
      </c>
      <c r="AP1473">
        <f>IF(E1473&lt;F1473,G1473,H1473)</f>
        <v>34</v>
      </c>
      <c r="AQ1473">
        <f>IF(E1473&lt;F1473,H1473,G1473)</f>
        <v>20</v>
      </c>
    </row>
    <row r="1474" spans="2:43" x14ac:dyDescent="0.25">
      <c r="B1474" s="24">
        <v>43065</v>
      </c>
      <c r="C1474" s="20" t="s">
        <v>21</v>
      </c>
      <c r="D1474" s="20" t="s">
        <v>46</v>
      </c>
      <c r="E1474" s="2">
        <v>-325.73289902280135</v>
      </c>
      <c r="F1474" s="2">
        <v>285</v>
      </c>
      <c r="G1474">
        <v>30</v>
      </c>
      <c r="H1474">
        <v>16</v>
      </c>
      <c r="I1474" s="9"/>
      <c r="J1474" s="2" t="str">
        <f t="shared" si="538"/>
        <v>Cincinnati Bengals</v>
      </c>
      <c r="K1474" s="2" t="str">
        <f t="shared" si="539"/>
        <v>Cleveland Browns</v>
      </c>
      <c r="L1474" s="17">
        <f t="shared" si="540"/>
        <v>-325.73289902280135</v>
      </c>
      <c r="M1474" s="18">
        <f t="shared" si="541"/>
        <v>285</v>
      </c>
      <c r="N1474" s="4">
        <f t="shared" si="519"/>
        <v>1.27</v>
      </c>
      <c r="O1474" s="4">
        <f t="shared" si="520"/>
        <v>4.22</v>
      </c>
      <c r="P1474" s="4"/>
      <c r="Q1474" s="4"/>
      <c r="R1474" s="1">
        <f t="shared" si="521"/>
        <v>0.78740157480314954</v>
      </c>
      <c r="S1474" s="1">
        <f t="shared" si="522"/>
        <v>0.23696682464454977</v>
      </c>
      <c r="T1474" s="1">
        <f t="shared" si="523"/>
        <v>2.3788706739526488E-2</v>
      </c>
      <c r="U1474" s="1">
        <f t="shared" si="524"/>
        <v>0.27521737507929989</v>
      </c>
      <c r="V1474" s="1">
        <f t="shared" si="525"/>
        <v>0.7862173750792999</v>
      </c>
      <c r="W1474" s="1"/>
      <c r="X1474" s="17">
        <f t="shared" si="526"/>
        <v>271.91287256801911</v>
      </c>
      <c r="Y1474" s="18">
        <f t="shared" si="527"/>
        <v>3110.4414053830196</v>
      </c>
      <c r="Z1474" s="2">
        <f t="shared" si="528"/>
        <v>258.31722893961813</v>
      </c>
      <c r="AA1474" s="18">
        <f t="shared" si="529"/>
        <v>2954.9193351138683</v>
      </c>
      <c r="AB1474" s="2">
        <f t="shared" si="530"/>
        <v>-387.12090715162901</v>
      </c>
      <c r="AC1474" s="2">
        <f t="shared" si="531"/>
        <v>295.49193351138683</v>
      </c>
      <c r="AD1474" s="2">
        <f t="shared" si="532"/>
        <v>258.31722893961813</v>
      </c>
      <c r="AE1474" s="2">
        <f t="shared" si="533"/>
        <v>-1000</v>
      </c>
      <c r="AF1474" s="5">
        <f t="shared" si="534"/>
        <v>0.27</v>
      </c>
      <c r="AG1474" s="5">
        <f t="shared" si="535"/>
        <v>-1</v>
      </c>
      <c r="AH1474" s="3">
        <f t="shared" si="536"/>
        <v>201711</v>
      </c>
      <c r="AI1474" s="21">
        <v>1.27</v>
      </c>
      <c r="AJ1474" s="21">
        <v>4.22</v>
      </c>
      <c r="AK1474" s="21">
        <v>1.3069999999999999</v>
      </c>
      <c r="AL1474" s="21">
        <v>3.85</v>
      </c>
      <c r="AO1474">
        <f t="shared" si="537"/>
        <v>-400</v>
      </c>
      <c r="AP1474">
        <f>IF(E1474&lt;F1474,G1474,H1474)</f>
        <v>30</v>
      </c>
      <c r="AQ1474">
        <f>IF(E1474&lt;F1474,H1474,G1474)</f>
        <v>16</v>
      </c>
    </row>
    <row r="1475" spans="2:43" x14ac:dyDescent="0.25">
      <c r="B1475" s="24">
        <v>43065</v>
      </c>
      <c r="C1475" s="20" t="s">
        <v>39</v>
      </c>
      <c r="D1475" s="20" t="s">
        <v>41</v>
      </c>
      <c r="E1475" s="2">
        <v>154.99999999999997</v>
      </c>
      <c r="F1475" s="2">
        <v>-172.11703958691911</v>
      </c>
      <c r="G1475">
        <v>16</v>
      </c>
      <c r="H1475">
        <v>20</v>
      </c>
      <c r="I1475" s="9"/>
      <c r="J1475" s="2" t="str">
        <f t="shared" si="538"/>
        <v>Tennessee Titans</v>
      </c>
      <c r="K1475" s="2" t="str">
        <f t="shared" si="539"/>
        <v>Indianapolis Colts</v>
      </c>
      <c r="L1475" s="17">
        <f t="shared" si="540"/>
        <v>-172.11703958691911</v>
      </c>
      <c r="M1475" s="18">
        <f t="shared" si="541"/>
        <v>154.99999999999997</v>
      </c>
      <c r="N1475" s="4">
        <f t="shared" si="519"/>
        <v>1.5640000000000001</v>
      </c>
      <c r="O1475" s="4">
        <f t="shared" si="520"/>
        <v>2.59</v>
      </c>
      <c r="P1475" s="4"/>
      <c r="Q1475" s="4"/>
      <c r="R1475" s="1">
        <f t="shared" si="521"/>
        <v>0.63938618925831203</v>
      </c>
      <c r="S1475" s="1">
        <f t="shared" si="522"/>
        <v>0.38610038610038611</v>
      </c>
      <c r="T1475" s="1">
        <f t="shared" si="523"/>
        <v>2.4853153586904098E-2</v>
      </c>
      <c r="U1475" s="1">
        <f t="shared" si="524"/>
        <v>0.12664290157896296</v>
      </c>
      <c r="V1475" s="1">
        <f t="shared" si="525"/>
        <v>0.63764290157896297</v>
      </c>
      <c r="W1475" s="1"/>
      <c r="X1475" s="17">
        <f t="shared" si="526"/>
        <v>568.27590728878238</v>
      </c>
      <c r="Y1475" s="18">
        <f t="shared" si="527"/>
        <v>1585.5874535669882</v>
      </c>
      <c r="Z1475" s="2">
        <f t="shared" si="528"/>
        <v>539.86211192434325</v>
      </c>
      <c r="AA1475" s="18">
        <f t="shared" si="529"/>
        <v>1506.3080808886386</v>
      </c>
      <c r="AB1475" s="2">
        <f t="shared" si="530"/>
        <v>-185.23248398289911</v>
      </c>
      <c r="AC1475" s="2">
        <f t="shared" si="531"/>
        <v>150.63080808886386</v>
      </c>
      <c r="AD1475" s="2">
        <f t="shared" si="532"/>
        <v>539.86211192434325</v>
      </c>
      <c r="AE1475" s="2">
        <f t="shared" si="533"/>
        <v>-1000</v>
      </c>
      <c r="AF1475" s="5">
        <f t="shared" si="534"/>
        <v>0.56400000000000006</v>
      </c>
      <c r="AG1475" s="5">
        <f t="shared" si="535"/>
        <v>-1</v>
      </c>
      <c r="AH1475" s="3">
        <f t="shared" si="536"/>
        <v>201711</v>
      </c>
      <c r="AI1475" s="21">
        <v>2.59</v>
      </c>
      <c r="AJ1475" s="21">
        <v>1.5640000000000001</v>
      </c>
      <c r="AK1475" s="21">
        <v>2.5499999999999998</v>
      </c>
      <c r="AL1475" s="21">
        <v>1.581</v>
      </c>
      <c r="AO1475">
        <f t="shared" si="537"/>
        <v>-180</v>
      </c>
      <c r="AP1475">
        <f>IF(E1475&lt;F1475,G1475,H1475)</f>
        <v>20</v>
      </c>
      <c r="AQ1475">
        <f>IF(E1475&lt;F1475,H1475,G1475)</f>
        <v>16</v>
      </c>
    </row>
    <row r="1476" spans="2:43" x14ac:dyDescent="0.25">
      <c r="B1476" s="24">
        <v>43065</v>
      </c>
      <c r="C1476" s="20" t="s">
        <v>20</v>
      </c>
      <c r="D1476" s="20" t="s">
        <v>24</v>
      </c>
      <c r="E1476" s="2">
        <v>-361.01083032490988</v>
      </c>
      <c r="F1476" s="2">
        <v>313.99999999999994</v>
      </c>
      <c r="G1476">
        <v>10</v>
      </c>
      <c r="H1476">
        <v>16</v>
      </c>
      <c r="I1476" s="9"/>
      <c r="J1476" s="2" t="str">
        <f t="shared" si="538"/>
        <v>Kansas City Chiefs</v>
      </c>
      <c r="K1476" s="2" t="str">
        <f t="shared" si="539"/>
        <v>Buffalo Bills</v>
      </c>
      <c r="L1476" s="17">
        <f t="shared" si="540"/>
        <v>-361.01083032490988</v>
      </c>
      <c r="M1476" s="18">
        <f t="shared" si="541"/>
        <v>313.99999999999994</v>
      </c>
      <c r="N1476" s="4">
        <f t="shared" si="519"/>
        <v>1.222</v>
      </c>
      <c r="O1476" s="4">
        <f t="shared" si="520"/>
        <v>4.8499999999999996</v>
      </c>
      <c r="P1476" s="4"/>
      <c r="Q1476" s="4"/>
      <c r="R1476" s="1">
        <f t="shared" si="521"/>
        <v>0.81833060556464809</v>
      </c>
      <c r="S1476" s="1">
        <f t="shared" si="522"/>
        <v>0.2061855670103093</v>
      </c>
      <c r="T1476" s="1">
        <f t="shared" si="523"/>
        <v>2.392951251646902E-2</v>
      </c>
      <c r="U1476" s="1">
        <f t="shared" si="524"/>
        <v>0.30607251927716939</v>
      </c>
      <c r="V1476" s="1">
        <f t="shared" si="525"/>
        <v>0.8170725192771694</v>
      </c>
      <c r="W1476" s="1"/>
      <c r="X1476" s="17">
        <f t="shared" si="526"/>
        <v>223.88157281884725</v>
      </c>
      <c r="Y1476" s="18">
        <f t="shared" si="527"/>
        <v>3674.1094559452272</v>
      </c>
      <c r="Z1476" s="2">
        <f t="shared" si="528"/>
        <v>212.68749417790488</v>
      </c>
      <c r="AA1476" s="18">
        <f t="shared" si="529"/>
        <v>3490.4039831479658</v>
      </c>
      <c r="AB1476" s="2">
        <f t="shared" si="530"/>
        <v>-470.17338930305823</v>
      </c>
      <c r="AC1476" s="2">
        <f t="shared" si="531"/>
        <v>349.04039831479656</v>
      </c>
      <c r="AD1476" s="2">
        <f t="shared" si="532"/>
        <v>-1000</v>
      </c>
      <c r="AE1476" s="2">
        <f t="shared" si="533"/>
        <v>3490.4039831479658</v>
      </c>
      <c r="AF1476" s="5">
        <f t="shared" si="534"/>
        <v>-1</v>
      </c>
      <c r="AG1476" s="5">
        <f t="shared" si="535"/>
        <v>3.8499999999999996</v>
      </c>
      <c r="AH1476" s="3">
        <f t="shared" si="536"/>
        <v>201711</v>
      </c>
      <c r="AI1476" s="21">
        <v>1.222</v>
      </c>
      <c r="AJ1476" s="21">
        <v>4.8499999999999996</v>
      </c>
      <c r="AK1476" s="21">
        <v>1.2769999999999999</v>
      </c>
      <c r="AL1476" s="21">
        <v>4.1399999999999997</v>
      </c>
      <c r="AO1476">
        <f t="shared" si="537"/>
        <v>-400</v>
      </c>
      <c r="AP1476">
        <f>IF(E1476&lt;F1476,G1476,H1476)</f>
        <v>10</v>
      </c>
      <c r="AQ1476">
        <f>IF(E1476&lt;F1476,H1476,G1476)</f>
        <v>16</v>
      </c>
    </row>
    <row r="1477" spans="2:43" x14ac:dyDescent="0.25">
      <c r="B1477" s="24">
        <v>43065</v>
      </c>
      <c r="C1477" s="20" t="s">
        <v>36</v>
      </c>
      <c r="D1477" s="20" t="s">
        <v>30</v>
      </c>
      <c r="E1477" s="2">
        <v>-1315.7894736842093</v>
      </c>
      <c r="F1477" s="2">
        <v>894</v>
      </c>
      <c r="G1477">
        <v>35</v>
      </c>
      <c r="H1477">
        <v>17</v>
      </c>
      <c r="I1477" s="9"/>
      <c r="J1477" s="2" t="str">
        <f t="shared" si="538"/>
        <v>New England Patriots</v>
      </c>
      <c r="K1477" s="2" t="str">
        <f t="shared" si="539"/>
        <v>Miami Dolphins</v>
      </c>
      <c r="L1477" s="17">
        <f t="shared" si="540"/>
        <v>-1315.7894736842093</v>
      </c>
      <c r="M1477" s="18">
        <f t="shared" si="541"/>
        <v>894</v>
      </c>
      <c r="N1477" s="4">
        <f t="shared" ref="N1477:N1540" si="542">IF(E1477&lt;0,AI1477,AJ1477)</f>
        <v>1.071</v>
      </c>
      <c r="O1477" s="4">
        <f t="shared" ref="O1477:O1540" si="543">IF(E1477&lt;0,AJ1477,AI1477)</f>
        <v>10.44</v>
      </c>
      <c r="P1477" s="4"/>
      <c r="Q1477" s="4"/>
      <c r="R1477" s="1">
        <f t="shared" ref="R1477:R1540" si="544">1/N1477</f>
        <v>0.93370681605975725</v>
      </c>
      <c r="S1477" s="1">
        <f t="shared" ref="S1477:S1540" si="545">1/O1477</f>
        <v>9.5785440613026823E-2</v>
      </c>
      <c r="T1477" s="1">
        <f t="shared" ref="T1477:T1540" si="546">1-N1477*O1477/(N1477+O1477)</f>
        <v>2.864738076622364E-2</v>
      </c>
      <c r="U1477" s="1">
        <f t="shared" ref="U1477:U1540" si="547">ABS(R1477-S1477)/2</f>
        <v>0.4189606877233652</v>
      </c>
      <c r="V1477" s="1">
        <f t="shared" ref="V1477:V1540" si="548">V$1+IF(N1477&lt;=O1477,U1477,-U1477)</f>
        <v>0.92996068772336526</v>
      </c>
      <c r="W1477" s="1"/>
      <c r="X1477" s="17">
        <f t="shared" ref="X1477:X1540" si="549">(1/V1477-1)*1000</f>
        <v>75.31427209906893</v>
      </c>
      <c r="Y1477" s="18">
        <f t="shared" ref="Y1477:Y1540" si="550">1000000/(X1477+W$1)-X$1</f>
        <v>8266.5658895112792</v>
      </c>
      <c r="Z1477" s="2">
        <f t="shared" ref="Z1477:Z1540" si="551">X1477*0.95</f>
        <v>71.548558494115483</v>
      </c>
      <c r="AA1477" s="18">
        <f t="shared" ref="AA1477:AA1540" si="552">Y1477*0.95</f>
        <v>7853.2375950357145</v>
      </c>
      <c r="AB1477" s="2">
        <f t="shared" ref="AB1477:AB1540" si="553">IF(Z1477&lt;1000,-100000/Z1477,Z1477/10)</f>
        <v>-1397.6521973985612</v>
      </c>
      <c r="AC1477" s="2">
        <f t="shared" ref="AC1477:AC1540" si="554">IF(AA1477&lt;1000,-100000/AA1477,AA1477/10)</f>
        <v>785.32375950357141</v>
      </c>
      <c r="AD1477" s="2">
        <f t="shared" ref="AD1477:AD1540" si="555">IF(AP1477&gt;AQ1477,Z1477,-1000)</f>
        <v>71.548558494115483</v>
      </c>
      <c r="AE1477" s="2">
        <f t="shared" ref="AE1477:AE1540" si="556">IF(AQ1477&gt;AP1477,AA1477,-1000)</f>
        <v>-1000</v>
      </c>
      <c r="AF1477" s="5">
        <f t="shared" ref="AF1477:AF1540" si="557">IF(AP1477&gt;AQ1477,N1477-1,-1)</f>
        <v>7.0999999999999952E-2</v>
      </c>
      <c r="AG1477" s="5">
        <f t="shared" ref="AG1477:AG1540" si="558">IF(AQ1477&gt;AP1477,O1477-1,-1)</f>
        <v>-1</v>
      </c>
      <c r="AH1477" s="3">
        <f t="shared" ref="AH1477:AH1540" si="559">YEAR(B1477)*100+MONTH(B1477)</f>
        <v>201711</v>
      </c>
      <c r="AI1477" s="21">
        <v>1.071</v>
      </c>
      <c r="AJ1477" s="21">
        <v>10.44</v>
      </c>
      <c r="AK1477" s="21">
        <v>1.0760000000000001</v>
      </c>
      <c r="AL1477" s="21">
        <v>9.94</v>
      </c>
      <c r="AO1477">
        <f t="shared" ref="AO1477:AO1540" si="560">IF(L1477&lt;-200,INT(L1477/100)*100,INT(L1477/10)*10)</f>
        <v>-1400</v>
      </c>
      <c r="AP1477">
        <f>IF(E1477&lt;F1477,G1477,H1477)</f>
        <v>35</v>
      </c>
      <c r="AQ1477">
        <f>IF(E1477&lt;F1477,H1477,G1477)</f>
        <v>17</v>
      </c>
    </row>
    <row r="1478" spans="2:43" x14ac:dyDescent="0.25">
      <c r="B1478" s="24">
        <v>43065</v>
      </c>
      <c r="C1478" s="20" t="s">
        <v>42</v>
      </c>
      <c r="D1478" s="20" t="s">
        <v>44</v>
      </c>
      <c r="E1478" s="2">
        <v>211</v>
      </c>
      <c r="F1478" s="2">
        <v>-237.5296912114014</v>
      </c>
      <c r="G1478">
        <v>27</v>
      </c>
      <c r="H1478">
        <v>35</v>
      </c>
      <c r="I1478" s="9"/>
      <c r="J1478" s="2" t="str">
        <f t="shared" si="538"/>
        <v>Carolina Panthers</v>
      </c>
      <c r="K1478" s="2" t="str">
        <f t="shared" si="539"/>
        <v>New York Jets</v>
      </c>
      <c r="L1478" s="17">
        <f t="shared" si="540"/>
        <v>-237.5296912114014</v>
      </c>
      <c r="M1478" s="18">
        <f t="shared" si="541"/>
        <v>211</v>
      </c>
      <c r="N1478" s="4">
        <f t="shared" si="542"/>
        <v>1.512</v>
      </c>
      <c r="O1478" s="4">
        <f t="shared" si="543"/>
        <v>2.75</v>
      </c>
      <c r="P1478" s="4"/>
      <c r="Q1478" s="4"/>
      <c r="R1478" s="1">
        <f t="shared" si="544"/>
        <v>0.66137566137566139</v>
      </c>
      <c r="S1478" s="1">
        <f t="shared" si="545"/>
        <v>0.36363636363636365</v>
      </c>
      <c r="T1478" s="1">
        <f t="shared" si="546"/>
        <v>2.4401689347724131E-2</v>
      </c>
      <c r="U1478" s="1">
        <f t="shared" si="547"/>
        <v>0.14886964886964887</v>
      </c>
      <c r="V1478" s="1">
        <f t="shared" si="548"/>
        <v>0.65986964886964894</v>
      </c>
      <c r="W1478" s="1"/>
      <c r="X1478" s="17">
        <f t="shared" si="549"/>
        <v>515.45081928376521</v>
      </c>
      <c r="Y1478" s="18">
        <f t="shared" si="550"/>
        <v>1739.277880578285</v>
      </c>
      <c r="Z1478" s="2">
        <f t="shared" si="551"/>
        <v>489.67827831957692</v>
      </c>
      <c r="AA1478" s="18">
        <f t="shared" si="552"/>
        <v>1652.3139865493706</v>
      </c>
      <c r="AB1478" s="2">
        <f t="shared" si="553"/>
        <v>-204.21571555750606</v>
      </c>
      <c r="AC1478" s="2">
        <f t="shared" si="554"/>
        <v>165.23139865493707</v>
      </c>
      <c r="AD1478" s="2">
        <f t="shared" si="555"/>
        <v>489.67827831957692</v>
      </c>
      <c r="AE1478" s="2">
        <f t="shared" si="556"/>
        <v>-1000</v>
      </c>
      <c r="AF1478" s="5">
        <f t="shared" si="557"/>
        <v>0.51200000000000001</v>
      </c>
      <c r="AG1478" s="5">
        <f t="shared" si="558"/>
        <v>-1</v>
      </c>
      <c r="AH1478" s="3">
        <f t="shared" si="559"/>
        <v>201711</v>
      </c>
      <c r="AI1478" s="21">
        <v>2.75</v>
      </c>
      <c r="AJ1478" s="21">
        <v>1.512</v>
      </c>
      <c r="AK1478" s="21">
        <v>3.11</v>
      </c>
      <c r="AL1478" s="21">
        <v>1.421</v>
      </c>
      <c r="AO1478">
        <f t="shared" si="560"/>
        <v>-300</v>
      </c>
      <c r="AP1478">
        <f>IF(E1478&lt;F1478,G1478,H1478)</f>
        <v>35</v>
      </c>
      <c r="AQ1478">
        <f>IF(E1478&lt;F1478,H1478,G1478)</f>
        <v>27</v>
      </c>
    </row>
    <row r="1479" spans="2:43" x14ac:dyDescent="0.25">
      <c r="B1479" s="24">
        <v>43065</v>
      </c>
      <c r="C1479" s="20" t="s">
        <v>19</v>
      </c>
      <c r="D1479" s="20" t="s">
        <v>37</v>
      </c>
      <c r="E1479" s="2">
        <v>-775.19379844961236</v>
      </c>
      <c r="F1479" s="2">
        <v>618</v>
      </c>
      <c r="G1479">
        <v>31</v>
      </c>
      <c r="H1479">
        <v>3</v>
      </c>
      <c r="I1479" s="9"/>
      <c r="J1479" s="2" t="str">
        <f t="shared" ref="J1479:J1542" si="561">IF(E1479&lt;=F1479,C1479,D1479)</f>
        <v>Philadelphia Eagles</v>
      </c>
      <c r="K1479" s="2" t="str">
        <f t="shared" ref="K1479:K1542" si="562">IF(E1479&gt;F1479,C1479,D1479)</f>
        <v>Chicago Bears</v>
      </c>
      <c r="L1479" s="17">
        <f t="shared" ref="L1479:L1542" si="563">IF(E1479&lt;=F1479,E1479,F1479)</f>
        <v>-775.19379844961236</v>
      </c>
      <c r="M1479" s="18">
        <f t="shared" ref="M1479:M1542" si="564">IF(E1479&gt;F1479,E1479,F1479)</f>
        <v>618</v>
      </c>
      <c r="N1479" s="4">
        <f t="shared" si="542"/>
        <v>1.117</v>
      </c>
      <c r="O1479" s="4">
        <f t="shared" si="543"/>
        <v>7.71</v>
      </c>
      <c r="P1479" s="4"/>
      <c r="Q1479" s="4"/>
      <c r="R1479" s="1">
        <f t="shared" si="544"/>
        <v>0.89525514771709935</v>
      </c>
      <c r="S1479" s="1">
        <f t="shared" si="545"/>
        <v>0.1297016861219196</v>
      </c>
      <c r="T1479" s="1">
        <f t="shared" si="546"/>
        <v>2.4349155998640626E-2</v>
      </c>
      <c r="U1479" s="1">
        <f t="shared" si="547"/>
        <v>0.38277673079758989</v>
      </c>
      <c r="V1479" s="1">
        <f t="shared" si="548"/>
        <v>0.8937767307975899</v>
      </c>
      <c r="W1479" s="1"/>
      <c r="X1479" s="17">
        <f t="shared" si="549"/>
        <v>118.84765573122324</v>
      </c>
      <c r="Y1479" s="18">
        <f t="shared" si="550"/>
        <v>6058.2304401132624</v>
      </c>
      <c r="Z1479" s="2">
        <f t="shared" si="551"/>
        <v>112.90527294466207</v>
      </c>
      <c r="AA1479" s="18">
        <f t="shared" si="552"/>
        <v>5755.3189181075986</v>
      </c>
      <c r="AB1479" s="2">
        <f t="shared" si="553"/>
        <v>-885.69822641510029</v>
      </c>
      <c r="AC1479" s="2">
        <f t="shared" si="554"/>
        <v>575.53189181075982</v>
      </c>
      <c r="AD1479" s="2">
        <f t="shared" si="555"/>
        <v>112.90527294466207</v>
      </c>
      <c r="AE1479" s="2">
        <f t="shared" si="556"/>
        <v>-1000</v>
      </c>
      <c r="AF1479" s="5">
        <f t="shared" si="557"/>
        <v>0.11699999999999999</v>
      </c>
      <c r="AG1479" s="5">
        <f t="shared" si="558"/>
        <v>-1</v>
      </c>
      <c r="AH1479" s="3">
        <f t="shared" si="559"/>
        <v>201711</v>
      </c>
      <c r="AI1479" s="21">
        <v>1.117</v>
      </c>
      <c r="AJ1479" s="21">
        <v>7.71</v>
      </c>
      <c r="AK1479" s="21">
        <v>1.129</v>
      </c>
      <c r="AL1479" s="21">
        <v>7.18</v>
      </c>
      <c r="AO1479">
        <f t="shared" si="560"/>
        <v>-800</v>
      </c>
      <c r="AP1479">
        <f>IF(E1479&lt;F1479,G1479,H1479)</f>
        <v>31</v>
      </c>
      <c r="AQ1479">
        <f>IF(E1479&lt;F1479,H1479,G1479)</f>
        <v>3</v>
      </c>
    </row>
    <row r="1480" spans="2:43" x14ac:dyDescent="0.25">
      <c r="B1480" s="24">
        <v>43062</v>
      </c>
      <c r="C1480" s="20" t="s">
        <v>53</v>
      </c>
      <c r="D1480" s="20" t="s">
        <v>25</v>
      </c>
      <c r="E1480" s="2">
        <v>-310.55900621118008</v>
      </c>
      <c r="F1480" s="2">
        <v>273</v>
      </c>
      <c r="G1480">
        <v>20</v>
      </c>
      <c r="H1480">
        <v>10</v>
      </c>
      <c r="I1480" s="9"/>
      <c r="J1480" s="2" t="str">
        <f t="shared" si="561"/>
        <v>Washington Redskins</v>
      </c>
      <c r="K1480" s="2" t="str">
        <f t="shared" si="562"/>
        <v>New York Giants</v>
      </c>
      <c r="L1480" s="17">
        <f t="shared" si="563"/>
        <v>-310.55900621118008</v>
      </c>
      <c r="M1480" s="18">
        <f t="shared" si="564"/>
        <v>273</v>
      </c>
      <c r="N1480" s="4">
        <f t="shared" si="542"/>
        <v>1.327</v>
      </c>
      <c r="O1480" s="4">
        <f t="shared" si="543"/>
        <v>3.69</v>
      </c>
      <c r="P1480" s="4"/>
      <c r="Q1480" s="4"/>
      <c r="R1480" s="1">
        <f t="shared" si="544"/>
        <v>0.75357950263752826</v>
      </c>
      <c r="S1480" s="1">
        <f t="shared" si="545"/>
        <v>0.2710027100271003</v>
      </c>
      <c r="T1480" s="1">
        <f t="shared" si="546"/>
        <v>2.3992425752441537E-2</v>
      </c>
      <c r="U1480" s="1">
        <f t="shared" si="547"/>
        <v>0.24128839630521398</v>
      </c>
      <c r="V1480" s="1">
        <f t="shared" si="548"/>
        <v>0.75228839630521405</v>
      </c>
      <c r="W1480" s="1"/>
      <c r="X1480" s="17">
        <f t="shared" si="549"/>
        <v>329.27744853090337</v>
      </c>
      <c r="Y1480" s="18">
        <f t="shared" si="550"/>
        <v>2626.8147297550358</v>
      </c>
      <c r="Z1480" s="2">
        <f t="shared" si="551"/>
        <v>312.81357610435816</v>
      </c>
      <c r="AA1480" s="18">
        <f t="shared" si="552"/>
        <v>2495.4739932672837</v>
      </c>
      <c r="AB1480" s="2">
        <f t="shared" si="553"/>
        <v>-319.67921995380044</v>
      </c>
      <c r="AC1480" s="2">
        <f t="shared" si="554"/>
        <v>249.54739932672837</v>
      </c>
      <c r="AD1480" s="2">
        <f t="shared" si="555"/>
        <v>312.81357610435816</v>
      </c>
      <c r="AE1480" s="2">
        <f t="shared" si="556"/>
        <v>-1000</v>
      </c>
      <c r="AF1480" s="5">
        <f t="shared" si="557"/>
        <v>0.32699999999999996</v>
      </c>
      <c r="AG1480" s="5">
        <f t="shared" si="558"/>
        <v>-1</v>
      </c>
      <c r="AH1480" s="3">
        <f t="shared" si="559"/>
        <v>201711</v>
      </c>
      <c r="AI1480" s="21">
        <v>1.327</v>
      </c>
      <c r="AJ1480" s="21">
        <v>3.69</v>
      </c>
      <c r="AK1480" s="21">
        <v>1.3220000000000001</v>
      </c>
      <c r="AL1480" s="21">
        <v>3.73</v>
      </c>
      <c r="AO1480">
        <f t="shared" si="560"/>
        <v>-400</v>
      </c>
      <c r="AP1480">
        <f>IF(E1480&lt;F1480,G1480,H1480)</f>
        <v>20</v>
      </c>
      <c r="AQ1480">
        <f>IF(E1480&lt;F1480,H1480,G1480)</f>
        <v>10</v>
      </c>
    </row>
    <row r="1481" spans="2:43" x14ac:dyDescent="0.25">
      <c r="B1481" s="24">
        <v>43062</v>
      </c>
      <c r="C1481" s="20" t="s">
        <v>23</v>
      </c>
      <c r="D1481" s="20" t="s">
        <v>31</v>
      </c>
      <c r="E1481" s="2">
        <v>102</v>
      </c>
      <c r="F1481" s="2">
        <v>-113.12217194570137</v>
      </c>
      <c r="G1481">
        <v>6</v>
      </c>
      <c r="H1481">
        <v>28</v>
      </c>
      <c r="I1481" s="9"/>
      <c r="J1481" s="2" t="str">
        <f t="shared" si="561"/>
        <v>Los Angeles Chargers</v>
      </c>
      <c r="K1481" s="2" t="str">
        <f t="shared" si="562"/>
        <v>Dallas Cowboys</v>
      </c>
      <c r="L1481" s="17">
        <f t="shared" si="563"/>
        <v>-113.12217194570137</v>
      </c>
      <c r="M1481" s="18">
        <f t="shared" si="564"/>
        <v>102</v>
      </c>
      <c r="N1481" s="4">
        <f t="shared" si="542"/>
        <v>1.746</v>
      </c>
      <c r="O1481" s="4">
        <f t="shared" si="543"/>
        <v>2.21</v>
      </c>
      <c r="P1481" s="4"/>
      <c r="Q1481" s="4"/>
      <c r="R1481" s="1">
        <f t="shared" si="544"/>
        <v>0.57273768613974796</v>
      </c>
      <c r="S1481" s="1">
        <f t="shared" si="545"/>
        <v>0.45248868778280543</v>
      </c>
      <c r="T1481" s="1">
        <f t="shared" si="546"/>
        <v>2.4605662285136498E-2</v>
      </c>
      <c r="U1481" s="1">
        <f t="shared" si="547"/>
        <v>6.0124499178471263E-2</v>
      </c>
      <c r="V1481" s="1">
        <f t="shared" si="548"/>
        <v>0.5711244991784713</v>
      </c>
      <c r="W1481" s="1"/>
      <c r="X1481" s="17">
        <f t="shared" si="549"/>
        <v>750.93171705721034</v>
      </c>
      <c r="Y1481" s="18">
        <f t="shared" si="550"/>
        <v>1211.3891833551868</v>
      </c>
      <c r="Z1481" s="2">
        <f t="shared" si="551"/>
        <v>713.38513120434982</v>
      </c>
      <c r="AA1481" s="18">
        <f t="shared" si="552"/>
        <v>1150.8197241874275</v>
      </c>
      <c r="AB1481" s="2">
        <f t="shared" si="553"/>
        <v>-140.17673711698779</v>
      </c>
      <c r="AC1481" s="2">
        <f t="shared" si="554"/>
        <v>115.08197241874275</v>
      </c>
      <c r="AD1481" s="2">
        <f t="shared" si="555"/>
        <v>713.38513120434982</v>
      </c>
      <c r="AE1481" s="2">
        <f t="shared" si="556"/>
        <v>-1000</v>
      </c>
      <c r="AF1481" s="5">
        <f t="shared" si="557"/>
        <v>0.746</v>
      </c>
      <c r="AG1481" s="5">
        <f t="shared" si="558"/>
        <v>-1</v>
      </c>
      <c r="AH1481" s="3">
        <f t="shared" si="559"/>
        <v>201711</v>
      </c>
      <c r="AI1481" s="21">
        <v>2.21</v>
      </c>
      <c r="AJ1481" s="21">
        <v>1.746</v>
      </c>
      <c r="AK1481" s="21">
        <v>2.02</v>
      </c>
      <c r="AL1481" s="21">
        <v>1.8839999999999999</v>
      </c>
      <c r="AO1481">
        <f t="shared" si="560"/>
        <v>-120</v>
      </c>
      <c r="AP1481">
        <f>IF(E1481&lt;F1481,G1481,H1481)</f>
        <v>28</v>
      </c>
      <c r="AQ1481">
        <f>IF(E1481&lt;F1481,H1481,G1481)</f>
        <v>6</v>
      </c>
    </row>
    <row r="1482" spans="2:43" x14ac:dyDescent="0.25">
      <c r="B1482" s="24">
        <v>43062</v>
      </c>
      <c r="C1482" s="20" t="s">
        <v>34</v>
      </c>
      <c r="D1482" s="20" t="s">
        <v>29</v>
      </c>
      <c r="E1482" s="2">
        <v>122.00000000000001</v>
      </c>
      <c r="F1482" s="2">
        <v>-135.13513513513513</v>
      </c>
      <c r="G1482">
        <v>23</v>
      </c>
      <c r="H1482">
        <v>30</v>
      </c>
      <c r="I1482" s="9"/>
      <c r="J1482" s="2" t="str">
        <f t="shared" si="561"/>
        <v>Minnesota Vikings</v>
      </c>
      <c r="K1482" s="2" t="str">
        <f t="shared" si="562"/>
        <v>Detroit Lions</v>
      </c>
      <c r="L1482" s="17">
        <f t="shared" si="563"/>
        <v>-135.13513513513513</v>
      </c>
      <c r="M1482" s="18">
        <f t="shared" si="564"/>
        <v>122.00000000000001</v>
      </c>
      <c r="N1482" s="4">
        <f t="shared" si="542"/>
        <v>1.7809999999999999</v>
      </c>
      <c r="O1482" s="4">
        <f t="shared" si="543"/>
        <v>2.16</v>
      </c>
      <c r="P1482" s="4"/>
      <c r="Q1482" s="4"/>
      <c r="R1482" s="1">
        <f t="shared" si="544"/>
        <v>0.56148231330713083</v>
      </c>
      <c r="S1482" s="1">
        <f t="shared" si="545"/>
        <v>0.46296296296296291</v>
      </c>
      <c r="T1482" s="1">
        <f t="shared" si="546"/>
        <v>2.3861963968535793E-2</v>
      </c>
      <c r="U1482" s="1">
        <f t="shared" si="547"/>
        <v>4.9259675172083961E-2</v>
      </c>
      <c r="V1482" s="1">
        <f t="shared" si="548"/>
        <v>0.56025967517208397</v>
      </c>
      <c r="W1482" s="1"/>
      <c r="X1482" s="17">
        <f t="shared" si="549"/>
        <v>784.88662367651148</v>
      </c>
      <c r="Y1482" s="18">
        <f t="shared" si="550"/>
        <v>1159.9838754718842</v>
      </c>
      <c r="Z1482" s="2">
        <f t="shared" si="551"/>
        <v>745.6422924926859</v>
      </c>
      <c r="AA1482" s="18">
        <f t="shared" si="552"/>
        <v>1101.9846816982899</v>
      </c>
      <c r="AB1482" s="2">
        <f t="shared" si="553"/>
        <v>-134.1125644385051</v>
      </c>
      <c r="AC1482" s="2">
        <f t="shared" si="554"/>
        <v>110.198468169829</v>
      </c>
      <c r="AD1482" s="2">
        <f t="shared" si="555"/>
        <v>745.6422924926859</v>
      </c>
      <c r="AE1482" s="2">
        <f t="shared" si="556"/>
        <v>-1000</v>
      </c>
      <c r="AF1482" s="5">
        <f t="shared" si="557"/>
        <v>0.78099999999999992</v>
      </c>
      <c r="AG1482" s="5">
        <f t="shared" si="558"/>
        <v>-1</v>
      </c>
      <c r="AH1482" s="3">
        <f t="shared" si="559"/>
        <v>201711</v>
      </c>
      <c r="AI1482" s="21">
        <v>2.16</v>
      </c>
      <c r="AJ1482" s="21">
        <v>1.7809999999999999</v>
      </c>
      <c r="AK1482" s="21">
        <v>2.2200000000000002</v>
      </c>
      <c r="AL1482" s="21">
        <v>1.74</v>
      </c>
      <c r="AO1482">
        <f t="shared" si="560"/>
        <v>-140</v>
      </c>
      <c r="AP1482">
        <f>IF(E1482&lt;F1482,G1482,H1482)</f>
        <v>30</v>
      </c>
      <c r="AQ1482">
        <f>IF(E1482&lt;F1482,H1482,G1482)</f>
        <v>23</v>
      </c>
    </row>
    <row r="1483" spans="2:43" x14ac:dyDescent="0.25">
      <c r="B1483" s="24">
        <v>43059</v>
      </c>
      <c r="C1483" s="20" t="s">
        <v>32</v>
      </c>
      <c r="D1483" s="20" t="s">
        <v>35</v>
      </c>
      <c r="E1483" s="2">
        <v>-106.04453870625662</v>
      </c>
      <c r="F1483" s="2">
        <v>-104.05827263267429</v>
      </c>
      <c r="G1483">
        <v>31</v>
      </c>
      <c r="H1483">
        <v>34</v>
      </c>
      <c r="I1483" s="9"/>
      <c r="J1483" s="2" t="str">
        <f t="shared" si="561"/>
        <v>Seattle Seahawks</v>
      </c>
      <c r="K1483" s="2" t="str">
        <f t="shared" si="562"/>
        <v>Atlanta Falcons</v>
      </c>
      <c r="L1483" s="17">
        <f t="shared" si="563"/>
        <v>-106.04453870625662</v>
      </c>
      <c r="M1483" s="18">
        <f t="shared" si="564"/>
        <v>-104.05827263267429</v>
      </c>
      <c r="N1483" s="4">
        <f t="shared" si="542"/>
        <v>1.645</v>
      </c>
      <c r="O1483" s="4">
        <f t="shared" si="543"/>
        <v>2.4</v>
      </c>
      <c r="P1483" s="4"/>
      <c r="Q1483" s="4"/>
      <c r="R1483" s="1">
        <f t="shared" si="544"/>
        <v>0.60790273556231</v>
      </c>
      <c r="S1483" s="1">
        <f t="shared" si="545"/>
        <v>0.41666666666666669</v>
      </c>
      <c r="T1483" s="1">
        <f t="shared" si="546"/>
        <v>2.3980222496909787E-2</v>
      </c>
      <c r="U1483" s="1">
        <f t="shared" si="547"/>
        <v>9.5618034447821659E-2</v>
      </c>
      <c r="V1483" s="1">
        <f t="shared" si="548"/>
        <v>0.6066180344478217</v>
      </c>
      <c r="W1483" s="1"/>
      <c r="X1483" s="17">
        <f t="shared" si="549"/>
        <v>648.48379575502895</v>
      </c>
      <c r="Y1483" s="18">
        <f t="shared" si="550"/>
        <v>1396.9947605426773</v>
      </c>
      <c r="Z1483" s="2">
        <f t="shared" si="551"/>
        <v>616.05960596727743</v>
      </c>
      <c r="AA1483" s="18">
        <f t="shared" si="552"/>
        <v>1327.1450225155434</v>
      </c>
      <c r="AB1483" s="2">
        <f t="shared" si="553"/>
        <v>-162.32195558900446</v>
      </c>
      <c r="AC1483" s="2">
        <f t="shared" si="554"/>
        <v>132.71450225155434</v>
      </c>
      <c r="AD1483" s="2">
        <f t="shared" si="555"/>
        <v>-1000</v>
      </c>
      <c r="AE1483" s="2">
        <f t="shared" si="556"/>
        <v>1327.1450225155434</v>
      </c>
      <c r="AF1483" s="5">
        <f t="shared" si="557"/>
        <v>-1</v>
      </c>
      <c r="AG1483" s="5">
        <f t="shared" si="558"/>
        <v>1.4</v>
      </c>
      <c r="AH1483" s="3">
        <f t="shared" si="559"/>
        <v>201711</v>
      </c>
      <c r="AI1483" s="21">
        <v>1.645</v>
      </c>
      <c r="AJ1483" s="21">
        <v>2.4</v>
      </c>
      <c r="AK1483" s="21">
        <v>1.9430000000000001</v>
      </c>
      <c r="AL1483" s="21">
        <v>1.9610000000000001</v>
      </c>
      <c r="AO1483">
        <f t="shared" si="560"/>
        <v>-110</v>
      </c>
      <c r="AP1483">
        <f>IF(E1483&lt;F1483,G1483,H1483)</f>
        <v>31</v>
      </c>
      <c r="AQ1483">
        <f>IF(E1483&lt;F1483,H1483,G1483)</f>
        <v>34</v>
      </c>
    </row>
    <row r="1484" spans="2:43" x14ac:dyDescent="0.25">
      <c r="B1484" s="24">
        <v>43058</v>
      </c>
      <c r="C1484" s="20" t="s">
        <v>23</v>
      </c>
      <c r="D1484" s="20" t="s">
        <v>19</v>
      </c>
      <c r="E1484" s="2">
        <v>213</v>
      </c>
      <c r="F1484" s="2">
        <v>-239.23444976076559</v>
      </c>
      <c r="G1484">
        <v>9</v>
      </c>
      <c r="H1484">
        <v>37</v>
      </c>
      <c r="I1484" s="9"/>
      <c r="J1484" s="2" t="str">
        <f t="shared" si="561"/>
        <v>Philadelphia Eagles</v>
      </c>
      <c r="K1484" s="2" t="str">
        <f t="shared" si="562"/>
        <v>Dallas Cowboys</v>
      </c>
      <c r="L1484" s="17">
        <f t="shared" si="563"/>
        <v>-239.23444976076559</v>
      </c>
      <c r="M1484" s="18">
        <f t="shared" si="564"/>
        <v>213</v>
      </c>
      <c r="N1484" s="4">
        <f t="shared" si="542"/>
        <v>1.6060000000000001</v>
      </c>
      <c r="O1484" s="4">
        <f t="shared" si="543"/>
        <v>2.4900000000000002</v>
      </c>
      <c r="P1484" s="4"/>
      <c r="Q1484" s="4"/>
      <c r="R1484" s="1">
        <f t="shared" si="544"/>
        <v>0.62266500622665</v>
      </c>
      <c r="S1484" s="1">
        <f t="shared" si="545"/>
        <v>0.40160642570281119</v>
      </c>
      <c r="T1484" s="1">
        <f t="shared" si="546"/>
        <v>2.3696289062499876E-2</v>
      </c>
      <c r="U1484" s="1">
        <f t="shared" si="547"/>
        <v>0.11052929026191941</v>
      </c>
      <c r="V1484" s="1">
        <f t="shared" si="548"/>
        <v>0.62152929026191939</v>
      </c>
      <c r="W1484" s="1"/>
      <c r="X1484" s="17">
        <f t="shared" si="549"/>
        <v>608.93463215319878</v>
      </c>
      <c r="Y1484" s="18">
        <f t="shared" si="550"/>
        <v>1484.2048330691985</v>
      </c>
      <c r="Z1484" s="2">
        <f t="shared" si="551"/>
        <v>578.48790054553876</v>
      </c>
      <c r="AA1484" s="18">
        <f t="shared" si="552"/>
        <v>1409.9945914157386</v>
      </c>
      <c r="AB1484" s="2">
        <f t="shared" si="553"/>
        <v>-172.86446251632182</v>
      </c>
      <c r="AC1484" s="2">
        <f t="shared" si="554"/>
        <v>140.99945914157385</v>
      </c>
      <c r="AD1484" s="2">
        <f t="shared" si="555"/>
        <v>578.48790054553876</v>
      </c>
      <c r="AE1484" s="2">
        <f t="shared" si="556"/>
        <v>-1000</v>
      </c>
      <c r="AF1484" s="5">
        <f t="shared" si="557"/>
        <v>0.60600000000000009</v>
      </c>
      <c r="AG1484" s="5">
        <f t="shared" si="558"/>
        <v>-1</v>
      </c>
      <c r="AH1484" s="3">
        <f t="shared" si="559"/>
        <v>201711</v>
      </c>
      <c r="AI1484" s="21">
        <v>2.4900000000000002</v>
      </c>
      <c r="AJ1484" s="21">
        <v>1.6060000000000001</v>
      </c>
      <c r="AK1484" s="21">
        <v>3.13</v>
      </c>
      <c r="AL1484" s="21">
        <v>1.4179999999999999</v>
      </c>
      <c r="AO1484">
        <f t="shared" si="560"/>
        <v>-300</v>
      </c>
      <c r="AP1484">
        <f>IF(E1484&lt;F1484,G1484,H1484)</f>
        <v>37</v>
      </c>
      <c r="AQ1484">
        <f>IF(E1484&lt;F1484,H1484,G1484)</f>
        <v>9</v>
      </c>
    </row>
    <row r="1485" spans="2:43" x14ac:dyDescent="0.25">
      <c r="B1485" s="24">
        <v>43058</v>
      </c>
      <c r="C1485" s="20" t="s">
        <v>38</v>
      </c>
      <c r="D1485" s="20" t="s">
        <v>21</v>
      </c>
      <c r="E1485" s="2">
        <v>-143.06151645207439</v>
      </c>
      <c r="F1485" s="2">
        <v>129</v>
      </c>
      <c r="G1485">
        <v>17</v>
      </c>
      <c r="H1485">
        <v>20</v>
      </c>
      <c r="I1485" s="9"/>
      <c r="J1485" s="2" t="str">
        <f t="shared" si="561"/>
        <v>Denver Broncos</v>
      </c>
      <c r="K1485" s="2" t="str">
        <f t="shared" si="562"/>
        <v>Cincinnati Bengals</v>
      </c>
      <c r="L1485" s="17">
        <f t="shared" si="563"/>
        <v>-143.06151645207439</v>
      </c>
      <c r="M1485" s="18">
        <f t="shared" si="564"/>
        <v>129</v>
      </c>
      <c r="N1485" s="4">
        <f t="shared" si="542"/>
        <v>1.714</v>
      </c>
      <c r="O1485" s="4">
        <f t="shared" si="543"/>
        <v>2.27</v>
      </c>
      <c r="P1485" s="4"/>
      <c r="Q1485" s="4"/>
      <c r="R1485" s="1">
        <f t="shared" si="544"/>
        <v>0.58343057176196034</v>
      </c>
      <c r="S1485" s="1">
        <f t="shared" si="545"/>
        <v>0.44052863436123346</v>
      </c>
      <c r="T1485" s="1">
        <f t="shared" si="546"/>
        <v>2.3398594377510018E-2</v>
      </c>
      <c r="U1485" s="1">
        <f t="shared" si="547"/>
        <v>7.1450968700363438E-2</v>
      </c>
      <c r="V1485" s="1">
        <f t="shared" si="548"/>
        <v>0.58245096870036339</v>
      </c>
      <c r="W1485" s="1"/>
      <c r="X1485" s="17">
        <f t="shared" si="549"/>
        <v>716.88271414729309</v>
      </c>
      <c r="Y1485" s="18">
        <f t="shared" si="550"/>
        <v>1267.5379818063075</v>
      </c>
      <c r="Z1485" s="2">
        <f t="shared" si="551"/>
        <v>681.03857843992841</v>
      </c>
      <c r="AA1485" s="18">
        <f t="shared" si="552"/>
        <v>1204.1610827159921</v>
      </c>
      <c r="AB1485" s="2">
        <f t="shared" si="553"/>
        <v>-146.83455998788267</v>
      </c>
      <c r="AC1485" s="2">
        <f t="shared" si="554"/>
        <v>120.4161082715992</v>
      </c>
      <c r="AD1485" s="2">
        <f t="shared" si="555"/>
        <v>-1000</v>
      </c>
      <c r="AE1485" s="2">
        <f t="shared" si="556"/>
        <v>1204.1610827159921</v>
      </c>
      <c r="AF1485" s="5">
        <f t="shared" si="557"/>
        <v>-1</v>
      </c>
      <c r="AG1485" s="5">
        <f t="shared" si="558"/>
        <v>1.27</v>
      </c>
      <c r="AH1485" s="3">
        <f t="shared" si="559"/>
        <v>201711</v>
      </c>
      <c r="AI1485" s="21">
        <v>1.714</v>
      </c>
      <c r="AJ1485" s="21">
        <v>2.27</v>
      </c>
      <c r="AK1485" s="21">
        <v>1.6990000000000001</v>
      </c>
      <c r="AL1485" s="21">
        <v>2.29</v>
      </c>
      <c r="AO1485">
        <f t="shared" si="560"/>
        <v>-150</v>
      </c>
      <c r="AP1485">
        <f>IF(E1485&lt;F1485,G1485,H1485)</f>
        <v>17</v>
      </c>
      <c r="AQ1485">
        <f>IF(E1485&lt;F1485,H1485,G1485)</f>
        <v>20</v>
      </c>
    </row>
    <row r="1486" spans="2:43" x14ac:dyDescent="0.25">
      <c r="B1486" s="24">
        <v>43058</v>
      </c>
      <c r="C1486" s="20" t="s">
        <v>52</v>
      </c>
      <c r="D1486" s="20" t="s">
        <v>36</v>
      </c>
      <c r="E1486" s="2">
        <v>260</v>
      </c>
      <c r="F1486" s="2">
        <v>-295.85798816568041</v>
      </c>
      <c r="G1486">
        <v>8</v>
      </c>
      <c r="H1486">
        <v>33</v>
      </c>
      <c r="I1486" s="9"/>
      <c r="J1486" s="2" t="str">
        <f t="shared" si="561"/>
        <v>New England Patriots</v>
      </c>
      <c r="K1486" s="2" t="str">
        <f t="shared" si="562"/>
        <v>Oakland Raiders</v>
      </c>
      <c r="L1486" s="17">
        <f t="shared" si="563"/>
        <v>-295.85798816568041</v>
      </c>
      <c r="M1486" s="18">
        <f t="shared" si="564"/>
        <v>260</v>
      </c>
      <c r="N1486" s="4">
        <f t="shared" si="542"/>
        <v>1.35</v>
      </c>
      <c r="O1486" s="4">
        <f t="shared" si="543"/>
        <v>3.52</v>
      </c>
      <c r="P1486" s="4"/>
      <c r="Q1486" s="4"/>
      <c r="R1486" s="1">
        <f t="shared" si="544"/>
        <v>0.7407407407407407</v>
      </c>
      <c r="S1486" s="1">
        <f t="shared" si="545"/>
        <v>0.28409090909090912</v>
      </c>
      <c r="T1486" s="1">
        <f t="shared" si="546"/>
        <v>2.4229979466118934E-2</v>
      </c>
      <c r="U1486" s="1">
        <f t="shared" si="547"/>
        <v>0.22832491582491579</v>
      </c>
      <c r="V1486" s="1">
        <f t="shared" si="548"/>
        <v>0.73932491582491577</v>
      </c>
      <c r="W1486" s="1"/>
      <c r="X1486" s="17">
        <f t="shared" si="549"/>
        <v>352.58528232371435</v>
      </c>
      <c r="Y1486" s="18">
        <f t="shared" si="550"/>
        <v>2470.1836460228901</v>
      </c>
      <c r="Z1486" s="2">
        <f t="shared" si="551"/>
        <v>334.95601820752864</v>
      </c>
      <c r="AA1486" s="18">
        <f t="shared" si="552"/>
        <v>2346.6744637217457</v>
      </c>
      <c r="AB1486" s="2">
        <f t="shared" si="553"/>
        <v>-298.54665855874549</v>
      </c>
      <c r="AC1486" s="2">
        <f t="shared" si="554"/>
        <v>234.66744637217457</v>
      </c>
      <c r="AD1486" s="2">
        <f t="shared" si="555"/>
        <v>334.95601820752864</v>
      </c>
      <c r="AE1486" s="2">
        <f t="shared" si="556"/>
        <v>-1000</v>
      </c>
      <c r="AF1486" s="5">
        <f t="shared" si="557"/>
        <v>0.35000000000000009</v>
      </c>
      <c r="AG1486" s="5">
        <f t="shared" si="558"/>
        <v>-1</v>
      </c>
      <c r="AH1486" s="3">
        <f t="shared" si="559"/>
        <v>201711</v>
      </c>
      <c r="AI1486" s="21">
        <v>3.52</v>
      </c>
      <c r="AJ1486" s="21">
        <v>1.35</v>
      </c>
      <c r="AK1486" s="21">
        <v>3.6</v>
      </c>
      <c r="AL1486" s="21">
        <v>1.3380000000000001</v>
      </c>
      <c r="AO1486">
        <f t="shared" si="560"/>
        <v>-300</v>
      </c>
      <c r="AP1486">
        <f>IF(E1486&lt;F1486,G1486,H1486)</f>
        <v>33</v>
      </c>
      <c r="AQ1486">
        <f>IF(E1486&lt;F1486,H1486,G1486)</f>
        <v>8</v>
      </c>
    </row>
    <row r="1487" spans="2:43" x14ac:dyDescent="0.25">
      <c r="B1487" s="24">
        <v>43058</v>
      </c>
      <c r="C1487" s="20" t="s">
        <v>31</v>
      </c>
      <c r="D1487" s="20" t="s">
        <v>24</v>
      </c>
      <c r="E1487" s="2">
        <v>-300.30030030030031</v>
      </c>
      <c r="F1487" s="2">
        <v>264</v>
      </c>
      <c r="G1487">
        <v>54</v>
      </c>
      <c r="H1487">
        <v>24</v>
      </c>
      <c r="I1487" s="9"/>
      <c r="J1487" s="2" t="str">
        <f t="shared" si="561"/>
        <v>Los Angeles Chargers</v>
      </c>
      <c r="K1487" s="2" t="str">
        <f t="shared" si="562"/>
        <v>Buffalo Bills</v>
      </c>
      <c r="L1487" s="17">
        <f t="shared" si="563"/>
        <v>-300.30030030030031</v>
      </c>
      <c r="M1487" s="18">
        <f t="shared" si="564"/>
        <v>264</v>
      </c>
      <c r="N1487" s="4">
        <f t="shared" si="542"/>
        <v>1.4159999999999999</v>
      </c>
      <c r="O1487" s="4">
        <f t="shared" si="543"/>
        <v>3.14</v>
      </c>
      <c r="P1487" s="4"/>
      <c r="Q1487" s="4"/>
      <c r="R1487" s="1">
        <f t="shared" si="544"/>
        <v>0.70621468926553677</v>
      </c>
      <c r="S1487" s="1">
        <f t="shared" si="545"/>
        <v>0.31847133757961782</v>
      </c>
      <c r="T1487" s="1">
        <f t="shared" si="546"/>
        <v>2.4091308165057224E-2</v>
      </c>
      <c r="U1487" s="1">
        <f t="shared" si="547"/>
        <v>0.19387167584295947</v>
      </c>
      <c r="V1487" s="1">
        <f t="shared" si="548"/>
        <v>0.70487167584295951</v>
      </c>
      <c r="W1487" s="1"/>
      <c r="X1487" s="17">
        <f t="shared" si="549"/>
        <v>418.69794782730497</v>
      </c>
      <c r="Y1487" s="18">
        <f t="shared" si="550"/>
        <v>2111.576289987011</v>
      </c>
      <c r="Z1487" s="2">
        <f t="shared" si="551"/>
        <v>397.7630504359397</v>
      </c>
      <c r="AA1487" s="18">
        <f t="shared" si="552"/>
        <v>2005.9974754876603</v>
      </c>
      <c r="AB1487" s="2">
        <f t="shared" si="553"/>
        <v>-251.40595610980498</v>
      </c>
      <c r="AC1487" s="2">
        <f t="shared" si="554"/>
        <v>200.59974754876603</v>
      </c>
      <c r="AD1487" s="2">
        <f t="shared" si="555"/>
        <v>397.7630504359397</v>
      </c>
      <c r="AE1487" s="2">
        <f t="shared" si="556"/>
        <v>-1000</v>
      </c>
      <c r="AF1487" s="5">
        <f t="shared" si="557"/>
        <v>0.41599999999999993</v>
      </c>
      <c r="AG1487" s="5">
        <f t="shared" si="558"/>
        <v>-1</v>
      </c>
      <c r="AH1487" s="3">
        <f t="shared" si="559"/>
        <v>201711</v>
      </c>
      <c r="AI1487" s="21">
        <v>1.4159999999999999</v>
      </c>
      <c r="AJ1487" s="21">
        <v>3.14</v>
      </c>
      <c r="AK1487" s="21">
        <v>1.333</v>
      </c>
      <c r="AL1487" s="21">
        <v>3.64</v>
      </c>
      <c r="AO1487">
        <f t="shared" si="560"/>
        <v>-400</v>
      </c>
      <c r="AP1487">
        <f>IF(E1487&lt;F1487,G1487,H1487)</f>
        <v>54</v>
      </c>
      <c r="AQ1487">
        <f>IF(E1487&lt;F1487,H1487,G1487)</f>
        <v>24</v>
      </c>
    </row>
    <row r="1488" spans="2:43" x14ac:dyDescent="0.25">
      <c r="B1488" s="24">
        <v>43058</v>
      </c>
      <c r="C1488" s="20" t="s">
        <v>37</v>
      </c>
      <c r="D1488" s="20" t="s">
        <v>34</v>
      </c>
      <c r="E1488" s="2">
        <v>144</v>
      </c>
      <c r="F1488" s="2">
        <v>-160</v>
      </c>
      <c r="G1488">
        <v>24</v>
      </c>
      <c r="H1488">
        <v>27</v>
      </c>
      <c r="I1488" s="9"/>
      <c r="J1488" s="2" t="str">
        <f t="shared" si="561"/>
        <v>Detroit Lions</v>
      </c>
      <c r="K1488" s="2" t="str">
        <f t="shared" si="562"/>
        <v>Chicago Bears</v>
      </c>
      <c r="L1488" s="17">
        <f t="shared" si="563"/>
        <v>-160</v>
      </c>
      <c r="M1488" s="18">
        <f t="shared" si="564"/>
        <v>144</v>
      </c>
      <c r="N1488" s="4">
        <f t="shared" si="542"/>
        <v>1.6659999999999999</v>
      </c>
      <c r="O1488" s="4">
        <f t="shared" si="543"/>
        <v>2.36</v>
      </c>
      <c r="P1488" s="4"/>
      <c r="Q1488" s="4"/>
      <c r="R1488" s="1">
        <f t="shared" si="544"/>
        <v>0.60024009603841544</v>
      </c>
      <c r="S1488" s="1">
        <f t="shared" si="545"/>
        <v>0.42372881355932207</v>
      </c>
      <c r="T1488" s="1">
        <f t="shared" si="546"/>
        <v>2.3407848981619517E-2</v>
      </c>
      <c r="U1488" s="1">
        <f t="shared" si="547"/>
        <v>8.8255641239546684E-2</v>
      </c>
      <c r="V1488" s="1">
        <f t="shared" si="548"/>
        <v>0.59925564123954667</v>
      </c>
      <c r="W1488" s="1"/>
      <c r="X1488" s="17">
        <f t="shared" si="549"/>
        <v>668.73689821513028</v>
      </c>
      <c r="Y1488" s="18">
        <f t="shared" si="550"/>
        <v>1356.0765066241343</v>
      </c>
      <c r="Z1488" s="2">
        <f t="shared" si="551"/>
        <v>635.30005330437371</v>
      </c>
      <c r="AA1488" s="18">
        <f t="shared" si="552"/>
        <v>1288.2726812929275</v>
      </c>
      <c r="AB1488" s="2">
        <f t="shared" si="553"/>
        <v>-157.40593673787993</v>
      </c>
      <c r="AC1488" s="2">
        <f t="shared" si="554"/>
        <v>128.82726812929275</v>
      </c>
      <c r="AD1488" s="2">
        <f t="shared" si="555"/>
        <v>635.30005330437371</v>
      </c>
      <c r="AE1488" s="2">
        <f t="shared" si="556"/>
        <v>-1000</v>
      </c>
      <c r="AF1488" s="5">
        <f t="shared" si="557"/>
        <v>0.66599999999999993</v>
      </c>
      <c r="AG1488" s="5">
        <f t="shared" si="558"/>
        <v>-1</v>
      </c>
      <c r="AH1488" s="3">
        <f t="shared" si="559"/>
        <v>201711</v>
      </c>
      <c r="AI1488" s="21">
        <v>2.36</v>
      </c>
      <c r="AJ1488" s="21">
        <v>1.6659999999999999</v>
      </c>
      <c r="AK1488" s="21">
        <v>2.44</v>
      </c>
      <c r="AL1488" s="21">
        <v>1.625</v>
      </c>
      <c r="AO1488">
        <f t="shared" si="560"/>
        <v>-160</v>
      </c>
      <c r="AP1488">
        <f>IF(E1488&lt;F1488,G1488,H1488)</f>
        <v>27</v>
      </c>
      <c r="AQ1488">
        <f>IF(E1488&lt;F1488,H1488,G1488)</f>
        <v>24</v>
      </c>
    </row>
    <row r="1489" spans="2:43" x14ac:dyDescent="0.25">
      <c r="B1489" s="24">
        <v>43058</v>
      </c>
      <c r="C1489" s="20" t="s">
        <v>46</v>
      </c>
      <c r="D1489" s="20" t="s">
        <v>26</v>
      </c>
      <c r="E1489" s="2">
        <v>264</v>
      </c>
      <c r="F1489" s="2">
        <v>-300.30030030030031</v>
      </c>
      <c r="G1489">
        <v>7</v>
      </c>
      <c r="H1489">
        <v>19</v>
      </c>
      <c r="I1489" s="9"/>
      <c r="J1489" s="2" t="str">
        <f t="shared" si="561"/>
        <v>Jacksonville Jaguars</v>
      </c>
      <c r="K1489" s="2" t="str">
        <f t="shared" si="562"/>
        <v>Cleveland Browns</v>
      </c>
      <c r="L1489" s="17">
        <f t="shared" si="563"/>
        <v>-300.30030030030031</v>
      </c>
      <c r="M1489" s="18">
        <f t="shared" si="564"/>
        <v>264</v>
      </c>
      <c r="N1489" s="4">
        <f t="shared" si="542"/>
        <v>1.2809999999999999</v>
      </c>
      <c r="O1489" s="4">
        <f t="shared" si="543"/>
        <v>4.0999999999999996</v>
      </c>
      <c r="P1489" s="4"/>
      <c r="Q1489" s="4"/>
      <c r="R1489" s="1">
        <f t="shared" si="544"/>
        <v>0.78064012490242007</v>
      </c>
      <c r="S1489" s="1">
        <f t="shared" si="545"/>
        <v>0.24390243902439027</v>
      </c>
      <c r="T1489" s="1">
        <f t="shared" si="546"/>
        <v>2.3954655268537461E-2</v>
      </c>
      <c r="U1489" s="1">
        <f t="shared" si="547"/>
        <v>0.26836884293901492</v>
      </c>
      <c r="V1489" s="1">
        <f t="shared" si="548"/>
        <v>0.77936884293901487</v>
      </c>
      <c r="W1489" s="1"/>
      <c r="X1489" s="17">
        <f t="shared" si="549"/>
        <v>283.08952694205834</v>
      </c>
      <c r="Y1489" s="18">
        <f t="shared" si="550"/>
        <v>3002.9485563603594</v>
      </c>
      <c r="Z1489" s="2">
        <f t="shared" si="551"/>
        <v>268.93505059495538</v>
      </c>
      <c r="AA1489" s="18">
        <f t="shared" si="552"/>
        <v>2852.8011285423413</v>
      </c>
      <c r="AB1489" s="2">
        <f t="shared" si="553"/>
        <v>-371.83699104588106</v>
      </c>
      <c r="AC1489" s="2">
        <f t="shared" si="554"/>
        <v>285.28011285423412</v>
      </c>
      <c r="AD1489" s="2">
        <f t="shared" si="555"/>
        <v>268.93505059495538</v>
      </c>
      <c r="AE1489" s="2">
        <f t="shared" si="556"/>
        <v>-1000</v>
      </c>
      <c r="AF1489" s="5">
        <f t="shared" si="557"/>
        <v>0.28099999999999992</v>
      </c>
      <c r="AG1489" s="5">
        <f t="shared" si="558"/>
        <v>-1</v>
      </c>
      <c r="AH1489" s="3">
        <f t="shared" si="559"/>
        <v>201711</v>
      </c>
      <c r="AI1489" s="21">
        <v>4.0999999999999996</v>
      </c>
      <c r="AJ1489" s="21">
        <v>1.2809999999999999</v>
      </c>
      <c r="AK1489" s="21">
        <v>3.64</v>
      </c>
      <c r="AL1489" s="21">
        <v>1.333</v>
      </c>
      <c r="AO1489">
        <f t="shared" si="560"/>
        <v>-400</v>
      </c>
      <c r="AP1489">
        <f>IF(E1489&lt;F1489,G1489,H1489)</f>
        <v>19</v>
      </c>
      <c r="AQ1489">
        <f>IF(E1489&lt;F1489,H1489,G1489)</f>
        <v>7</v>
      </c>
    </row>
    <row r="1490" spans="2:43" x14ac:dyDescent="0.25">
      <c r="B1490" s="24">
        <v>43058</v>
      </c>
      <c r="C1490" s="20" t="s">
        <v>33</v>
      </c>
      <c r="D1490" s="20" t="s">
        <v>28</v>
      </c>
      <c r="E1490" s="2">
        <v>120.00000000000001</v>
      </c>
      <c r="F1490" s="2">
        <v>-133.15579227696406</v>
      </c>
      <c r="G1490">
        <v>0</v>
      </c>
      <c r="H1490">
        <v>23</v>
      </c>
      <c r="I1490" s="9"/>
      <c r="J1490" s="2" t="str">
        <f t="shared" si="561"/>
        <v>Baltimore Ravens</v>
      </c>
      <c r="K1490" s="2" t="str">
        <f t="shared" si="562"/>
        <v>Green Bay Packers</v>
      </c>
      <c r="L1490" s="17">
        <f t="shared" si="563"/>
        <v>-133.15579227696406</v>
      </c>
      <c r="M1490" s="18">
        <f t="shared" si="564"/>
        <v>120.00000000000001</v>
      </c>
      <c r="N1490" s="4">
        <f t="shared" si="542"/>
        <v>1.8540000000000001</v>
      </c>
      <c r="O1490" s="4">
        <f t="shared" si="543"/>
        <v>2.06</v>
      </c>
      <c r="P1490" s="4"/>
      <c r="Q1490" s="4"/>
      <c r="R1490" s="1">
        <f t="shared" si="544"/>
        <v>0.53937432578209277</v>
      </c>
      <c r="S1490" s="1">
        <f t="shared" si="545"/>
        <v>0.4854368932038835</v>
      </c>
      <c r="T1490" s="1">
        <f t="shared" si="546"/>
        <v>2.421052631578946E-2</v>
      </c>
      <c r="U1490" s="1">
        <f t="shared" si="547"/>
        <v>2.6968716289104633E-2</v>
      </c>
      <c r="V1490" s="1">
        <f t="shared" si="548"/>
        <v>0.5379687162891047</v>
      </c>
      <c r="W1490" s="1"/>
      <c r="X1490" s="17">
        <f t="shared" si="549"/>
        <v>858.84414784929493</v>
      </c>
      <c r="Y1490" s="18">
        <f t="shared" si="550"/>
        <v>1061.3854342361001</v>
      </c>
      <c r="Z1490" s="2">
        <f t="shared" si="551"/>
        <v>815.90194045683018</v>
      </c>
      <c r="AA1490" s="18">
        <f t="shared" si="552"/>
        <v>1008.316162524295</v>
      </c>
      <c r="AB1490" s="2">
        <f t="shared" si="553"/>
        <v>-122.56374821710705</v>
      </c>
      <c r="AC1490" s="2">
        <f t="shared" si="554"/>
        <v>100.8316162524295</v>
      </c>
      <c r="AD1490" s="2">
        <f t="shared" si="555"/>
        <v>815.90194045683018</v>
      </c>
      <c r="AE1490" s="2">
        <f t="shared" si="556"/>
        <v>-1000</v>
      </c>
      <c r="AF1490" s="5">
        <f t="shared" si="557"/>
        <v>0.85400000000000009</v>
      </c>
      <c r="AG1490" s="5">
        <f t="shared" si="558"/>
        <v>-1</v>
      </c>
      <c r="AH1490" s="3">
        <f t="shared" si="559"/>
        <v>201711</v>
      </c>
      <c r="AI1490" s="21">
        <v>2.06</v>
      </c>
      <c r="AJ1490" s="21">
        <v>1.8540000000000001</v>
      </c>
      <c r="AK1490" s="21">
        <v>2.2000000000000002</v>
      </c>
      <c r="AL1490" s="21">
        <v>1.7509999999999999</v>
      </c>
      <c r="AO1490">
        <f t="shared" si="560"/>
        <v>-140</v>
      </c>
      <c r="AP1490">
        <f>IF(E1490&lt;F1490,G1490,H1490)</f>
        <v>23</v>
      </c>
      <c r="AQ1490">
        <f>IF(E1490&lt;F1490,H1490,G1490)</f>
        <v>0</v>
      </c>
    </row>
    <row r="1491" spans="2:43" x14ac:dyDescent="0.25">
      <c r="B1491" s="24">
        <v>43058</v>
      </c>
      <c r="C1491" s="20" t="s">
        <v>40</v>
      </c>
      <c r="D1491" s="20" t="s">
        <v>48</v>
      </c>
      <c r="E1491" s="2">
        <v>-133.15579227696406</v>
      </c>
      <c r="F1491" s="2">
        <v>120.00000000000001</v>
      </c>
      <c r="G1491">
        <v>31</v>
      </c>
      <c r="H1491">
        <v>21</v>
      </c>
      <c r="I1491" s="9"/>
      <c r="J1491" s="2" t="str">
        <f t="shared" si="561"/>
        <v>Houston Texans</v>
      </c>
      <c r="K1491" s="2" t="str">
        <f t="shared" si="562"/>
        <v>Arizona Cardinals</v>
      </c>
      <c r="L1491" s="17">
        <f t="shared" si="563"/>
        <v>-133.15579227696406</v>
      </c>
      <c r="M1491" s="18">
        <f t="shared" si="564"/>
        <v>120.00000000000001</v>
      </c>
      <c r="N1491" s="4">
        <f t="shared" si="542"/>
        <v>1.8540000000000001</v>
      </c>
      <c r="O1491" s="4">
        <f t="shared" si="543"/>
        <v>2.06</v>
      </c>
      <c r="P1491" s="4"/>
      <c r="Q1491" s="4"/>
      <c r="R1491" s="1">
        <f t="shared" si="544"/>
        <v>0.53937432578209277</v>
      </c>
      <c r="S1491" s="1">
        <f t="shared" si="545"/>
        <v>0.4854368932038835</v>
      </c>
      <c r="T1491" s="1">
        <f t="shared" si="546"/>
        <v>2.421052631578946E-2</v>
      </c>
      <c r="U1491" s="1">
        <f t="shared" si="547"/>
        <v>2.6968716289104633E-2</v>
      </c>
      <c r="V1491" s="1">
        <f t="shared" si="548"/>
        <v>0.5379687162891047</v>
      </c>
      <c r="W1491" s="1"/>
      <c r="X1491" s="17">
        <f t="shared" si="549"/>
        <v>858.84414784929493</v>
      </c>
      <c r="Y1491" s="18">
        <f t="shared" si="550"/>
        <v>1061.3854342361001</v>
      </c>
      <c r="Z1491" s="2">
        <f t="shared" si="551"/>
        <v>815.90194045683018</v>
      </c>
      <c r="AA1491" s="18">
        <f t="shared" si="552"/>
        <v>1008.316162524295</v>
      </c>
      <c r="AB1491" s="2">
        <f t="shared" si="553"/>
        <v>-122.56374821710705</v>
      </c>
      <c r="AC1491" s="2">
        <f t="shared" si="554"/>
        <v>100.8316162524295</v>
      </c>
      <c r="AD1491" s="2">
        <f t="shared" si="555"/>
        <v>815.90194045683018</v>
      </c>
      <c r="AE1491" s="2">
        <f t="shared" si="556"/>
        <v>-1000</v>
      </c>
      <c r="AF1491" s="5">
        <f t="shared" si="557"/>
        <v>0.85400000000000009</v>
      </c>
      <c r="AG1491" s="5">
        <f t="shared" si="558"/>
        <v>-1</v>
      </c>
      <c r="AH1491" s="3">
        <f t="shared" si="559"/>
        <v>201711</v>
      </c>
      <c r="AI1491" s="21">
        <v>1.8540000000000001</v>
      </c>
      <c r="AJ1491" s="21">
        <v>2.06</v>
      </c>
      <c r="AK1491" s="21">
        <v>1.7509999999999999</v>
      </c>
      <c r="AL1491" s="21">
        <v>2.2000000000000002</v>
      </c>
      <c r="AO1491">
        <f t="shared" si="560"/>
        <v>-140</v>
      </c>
      <c r="AP1491">
        <f>IF(E1491&lt;F1491,G1491,H1491)</f>
        <v>31</v>
      </c>
      <c r="AQ1491">
        <f>IF(E1491&lt;F1491,H1491,G1491)</f>
        <v>21</v>
      </c>
    </row>
    <row r="1492" spans="2:43" x14ac:dyDescent="0.25">
      <c r="B1492" s="24">
        <v>43058</v>
      </c>
      <c r="C1492" s="20" t="s">
        <v>30</v>
      </c>
      <c r="D1492" s="20" t="s">
        <v>27</v>
      </c>
      <c r="E1492" s="2">
        <v>102.99999999999999</v>
      </c>
      <c r="F1492" s="2">
        <v>-114.02508551881414</v>
      </c>
      <c r="G1492">
        <v>20</v>
      </c>
      <c r="H1492">
        <v>30</v>
      </c>
      <c r="I1492" s="9"/>
      <c r="J1492" s="2" t="str">
        <f t="shared" si="561"/>
        <v>Tampa Bay Buccaneers</v>
      </c>
      <c r="K1492" s="2" t="str">
        <f t="shared" si="562"/>
        <v>Miami Dolphins</v>
      </c>
      <c r="L1492" s="17">
        <f t="shared" si="563"/>
        <v>-114.02508551881414</v>
      </c>
      <c r="M1492" s="18">
        <f t="shared" si="564"/>
        <v>102.99999999999999</v>
      </c>
      <c r="N1492" s="4">
        <f t="shared" si="542"/>
        <v>1.877</v>
      </c>
      <c r="O1492" s="4">
        <f t="shared" si="543"/>
        <v>2.0299999999999998</v>
      </c>
      <c r="P1492" s="4"/>
      <c r="Q1492" s="4"/>
      <c r="R1492" s="1">
        <f t="shared" si="544"/>
        <v>0.53276505061267976</v>
      </c>
      <c r="S1492" s="1">
        <f t="shared" si="545"/>
        <v>0.49261083743842371</v>
      </c>
      <c r="T1492" s="1">
        <f t="shared" si="546"/>
        <v>2.4747888405426299E-2</v>
      </c>
      <c r="U1492" s="1">
        <f t="shared" si="547"/>
        <v>2.0077106587128024E-2</v>
      </c>
      <c r="V1492" s="1">
        <f t="shared" si="548"/>
        <v>0.53107710658712803</v>
      </c>
      <c r="W1492" s="1"/>
      <c r="X1492" s="17">
        <f t="shared" si="549"/>
        <v>882.96574564533773</v>
      </c>
      <c r="Y1492" s="18">
        <f t="shared" si="550"/>
        <v>1032.6259842485536</v>
      </c>
      <c r="Z1492" s="2">
        <f t="shared" si="551"/>
        <v>838.81745836307084</v>
      </c>
      <c r="AA1492" s="18">
        <f t="shared" si="552"/>
        <v>980.99468503612582</v>
      </c>
      <c r="AB1492" s="2">
        <f t="shared" si="553"/>
        <v>-119.21544908608274</v>
      </c>
      <c r="AC1492" s="2">
        <f t="shared" si="554"/>
        <v>-101.9373514712951</v>
      </c>
      <c r="AD1492" s="2">
        <f t="shared" si="555"/>
        <v>838.81745836307084</v>
      </c>
      <c r="AE1492" s="2">
        <f t="shared" si="556"/>
        <v>-1000</v>
      </c>
      <c r="AF1492" s="5">
        <f t="shared" si="557"/>
        <v>0.877</v>
      </c>
      <c r="AG1492" s="5">
        <f t="shared" si="558"/>
        <v>-1</v>
      </c>
      <c r="AH1492" s="3">
        <f t="shared" si="559"/>
        <v>201711</v>
      </c>
      <c r="AI1492" s="21">
        <v>2.0299999999999998</v>
      </c>
      <c r="AJ1492" s="21">
        <v>1.877</v>
      </c>
      <c r="AK1492" s="21">
        <v>2.0299999999999998</v>
      </c>
      <c r="AL1492" s="21">
        <v>1.877</v>
      </c>
      <c r="AO1492">
        <f t="shared" si="560"/>
        <v>-120</v>
      </c>
      <c r="AP1492">
        <f>IF(E1492&lt;F1492,G1492,H1492)</f>
        <v>30</v>
      </c>
      <c r="AQ1492">
        <f>IF(E1492&lt;F1492,H1492,G1492)</f>
        <v>20</v>
      </c>
    </row>
    <row r="1493" spans="2:43" x14ac:dyDescent="0.25">
      <c r="B1493" s="24">
        <v>43058</v>
      </c>
      <c r="C1493" s="20" t="s">
        <v>29</v>
      </c>
      <c r="D1493" s="20" t="s">
        <v>47</v>
      </c>
      <c r="E1493" s="2">
        <v>-119.04761904761904</v>
      </c>
      <c r="F1493" s="2">
        <v>108</v>
      </c>
      <c r="G1493">
        <v>24</v>
      </c>
      <c r="H1493">
        <v>7</v>
      </c>
      <c r="I1493" s="9"/>
      <c r="J1493" s="2" t="str">
        <f t="shared" si="561"/>
        <v>Minnesota Vikings</v>
      </c>
      <c r="K1493" s="2" t="str">
        <f t="shared" si="562"/>
        <v>Los Angeles Rams</v>
      </c>
      <c r="L1493" s="17">
        <f t="shared" si="563"/>
        <v>-119.04761904761904</v>
      </c>
      <c r="M1493" s="18">
        <f t="shared" si="564"/>
        <v>108</v>
      </c>
      <c r="N1493" s="4">
        <f t="shared" si="542"/>
        <v>1.74</v>
      </c>
      <c r="O1493" s="4">
        <f t="shared" si="543"/>
        <v>2.2200000000000002</v>
      </c>
      <c r="P1493" s="4"/>
      <c r="Q1493" s="4"/>
      <c r="R1493" s="1">
        <f t="shared" si="544"/>
        <v>0.57471264367816088</v>
      </c>
      <c r="S1493" s="1">
        <f t="shared" si="545"/>
        <v>0.4504504504504504</v>
      </c>
      <c r="T1493" s="1">
        <f t="shared" si="546"/>
        <v>2.4545454545454426E-2</v>
      </c>
      <c r="U1493" s="1">
        <f t="shared" si="547"/>
        <v>6.2131096613855241E-2</v>
      </c>
      <c r="V1493" s="1">
        <f t="shared" si="548"/>
        <v>0.5731310966138552</v>
      </c>
      <c r="W1493" s="1"/>
      <c r="X1493" s="17">
        <f t="shared" si="549"/>
        <v>744.8015051148866</v>
      </c>
      <c r="Y1493" s="18">
        <f t="shared" si="550"/>
        <v>1221.1409145511027</v>
      </c>
      <c r="Z1493" s="2">
        <f t="shared" si="551"/>
        <v>707.56142985914221</v>
      </c>
      <c r="AA1493" s="18">
        <f t="shared" si="552"/>
        <v>1160.0838688235476</v>
      </c>
      <c r="AB1493" s="2">
        <f t="shared" si="553"/>
        <v>-141.3304849303438</v>
      </c>
      <c r="AC1493" s="2">
        <f t="shared" si="554"/>
        <v>116.00838688235476</v>
      </c>
      <c r="AD1493" s="2">
        <f t="shared" si="555"/>
        <v>707.56142985914221</v>
      </c>
      <c r="AE1493" s="2">
        <f t="shared" si="556"/>
        <v>-1000</v>
      </c>
      <c r="AF1493" s="5">
        <f t="shared" si="557"/>
        <v>0.74</v>
      </c>
      <c r="AG1493" s="5">
        <f t="shared" si="558"/>
        <v>-1</v>
      </c>
      <c r="AH1493" s="3">
        <f t="shared" si="559"/>
        <v>201711</v>
      </c>
      <c r="AI1493" s="21">
        <v>1.74</v>
      </c>
      <c r="AJ1493" s="21">
        <v>2.2200000000000002</v>
      </c>
      <c r="AK1493" s="21">
        <v>1.84</v>
      </c>
      <c r="AL1493" s="21">
        <v>2.08</v>
      </c>
      <c r="AO1493">
        <f t="shared" si="560"/>
        <v>-120</v>
      </c>
      <c r="AP1493">
        <f>IF(E1493&lt;F1493,G1493,H1493)</f>
        <v>24</v>
      </c>
      <c r="AQ1493">
        <f>IF(E1493&lt;F1493,H1493,G1493)</f>
        <v>7</v>
      </c>
    </row>
    <row r="1494" spans="2:43" x14ac:dyDescent="0.25">
      <c r="B1494" s="24">
        <v>43058</v>
      </c>
      <c r="C1494" s="20" t="s">
        <v>43</v>
      </c>
      <c r="D1494" s="20" t="s">
        <v>53</v>
      </c>
      <c r="E1494" s="2">
        <v>-380.22813688212943</v>
      </c>
      <c r="F1494" s="2">
        <v>330</v>
      </c>
      <c r="G1494">
        <v>34</v>
      </c>
      <c r="H1494">
        <v>31</v>
      </c>
      <c r="I1494" s="9"/>
      <c r="J1494" s="2" t="str">
        <f t="shared" si="561"/>
        <v>New Orleans Saints</v>
      </c>
      <c r="K1494" s="2" t="str">
        <f t="shared" si="562"/>
        <v>Washington Redskins</v>
      </c>
      <c r="L1494" s="17">
        <f t="shared" si="563"/>
        <v>-380.22813688212943</v>
      </c>
      <c r="M1494" s="18">
        <f t="shared" si="564"/>
        <v>330</v>
      </c>
      <c r="N1494" s="4">
        <f t="shared" si="542"/>
        <v>1.2769999999999999</v>
      </c>
      <c r="O1494" s="4">
        <f t="shared" si="543"/>
        <v>4.1399999999999997</v>
      </c>
      <c r="P1494" s="4"/>
      <c r="Q1494" s="4"/>
      <c r="R1494" s="1">
        <f t="shared" si="544"/>
        <v>0.78308535630383713</v>
      </c>
      <c r="S1494" s="1">
        <f t="shared" si="545"/>
        <v>0.24154589371980678</v>
      </c>
      <c r="T1494" s="1">
        <f t="shared" si="546"/>
        <v>2.4039136053165988E-2</v>
      </c>
      <c r="U1494" s="1">
        <f t="shared" si="547"/>
        <v>0.2707697312920152</v>
      </c>
      <c r="V1494" s="1">
        <f t="shared" si="548"/>
        <v>0.78176973129201521</v>
      </c>
      <c r="W1494" s="1"/>
      <c r="X1494" s="17">
        <f t="shared" si="549"/>
        <v>279.14903835854574</v>
      </c>
      <c r="Y1494" s="18">
        <f t="shared" si="550"/>
        <v>3040.0006684082346</v>
      </c>
      <c r="Z1494" s="2">
        <f t="shared" si="551"/>
        <v>265.19158644061844</v>
      </c>
      <c r="AA1494" s="18">
        <f t="shared" si="552"/>
        <v>2888.0006349878227</v>
      </c>
      <c r="AB1494" s="2">
        <f t="shared" si="553"/>
        <v>-377.0858696619772</v>
      </c>
      <c r="AC1494" s="2">
        <f t="shared" si="554"/>
        <v>288.80006349878227</v>
      </c>
      <c r="AD1494" s="2">
        <f t="shared" si="555"/>
        <v>265.19158644061844</v>
      </c>
      <c r="AE1494" s="2">
        <f t="shared" si="556"/>
        <v>-1000</v>
      </c>
      <c r="AF1494" s="5">
        <f t="shared" si="557"/>
        <v>0.27699999999999991</v>
      </c>
      <c r="AG1494" s="5">
        <f t="shared" si="558"/>
        <v>-1</v>
      </c>
      <c r="AH1494" s="3">
        <f t="shared" si="559"/>
        <v>201711</v>
      </c>
      <c r="AI1494" s="21">
        <v>1.2769999999999999</v>
      </c>
      <c r="AJ1494" s="21">
        <v>4.1399999999999997</v>
      </c>
      <c r="AK1494" s="21">
        <v>1.2629999999999999</v>
      </c>
      <c r="AL1494" s="21">
        <v>4.3</v>
      </c>
      <c r="AO1494">
        <f t="shared" si="560"/>
        <v>-400</v>
      </c>
      <c r="AP1494">
        <f>IF(E1494&lt;F1494,G1494,H1494)</f>
        <v>34</v>
      </c>
      <c r="AQ1494">
        <f>IF(E1494&lt;F1494,H1494,G1494)</f>
        <v>31</v>
      </c>
    </row>
    <row r="1495" spans="2:43" x14ac:dyDescent="0.25">
      <c r="B1495" s="24">
        <v>43058</v>
      </c>
      <c r="C1495" s="20" t="s">
        <v>25</v>
      </c>
      <c r="D1495" s="20" t="s">
        <v>20</v>
      </c>
      <c r="E1495" s="2">
        <v>354</v>
      </c>
      <c r="F1495" s="2">
        <v>-411.5226337448558</v>
      </c>
      <c r="G1495">
        <v>12</v>
      </c>
      <c r="H1495">
        <v>9</v>
      </c>
      <c r="I1495" s="9"/>
      <c r="J1495" s="2" t="str">
        <f t="shared" si="561"/>
        <v>Kansas City Chiefs</v>
      </c>
      <c r="K1495" s="2" t="str">
        <f t="shared" si="562"/>
        <v>New York Giants</v>
      </c>
      <c r="L1495" s="17">
        <f t="shared" si="563"/>
        <v>-411.5226337448558</v>
      </c>
      <c r="M1495" s="18">
        <f t="shared" si="564"/>
        <v>354</v>
      </c>
      <c r="N1495" s="4">
        <f t="shared" si="542"/>
        <v>1.2430000000000001</v>
      </c>
      <c r="O1495" s="4">
        <f t="shared" si="543"/>
        <v>4.54</v>
      </c>
      <c r="P1495" s="4"/>
      <c r="Q1495" s="4"/>
      <c r="R1495" s="1">
        <f t="shared" si="544"/>
        <v>0.80450522928399026</v>
      </c>
      <c r="S1495" s="1">
        <f t="shared" si="545"/>
        <v>0.22026431718061673</v>
      </c>
      <c r="T1495" s="1">
        <f t="shared" si="546"/>
        <v>2.4170845581877876E-2</v>
      </c>
      <c r="U1495" s="1">
        <f t="shared" si="547"/>
        <v>0.29212045605168679</v>
      </c>
      <c r="V1495" s="1">
        <f t="shared" si="548"/>
        <v>0.8031204560516868</v>
      </c>
      <c r="W1495" s="1"/>
      <c r="X1495" s="17">
        <f t="shared" si="549"/>
        <v>245.14323158473061</v>
      </c>
      <c r="Y1495" s="18">
        <f t="shared" si="550"/>
        <v>3401.5735924222986</v>
      </c>
      <c r="Z1495" s="2">
        <f t="shared" si="551"/>
        <v>232.88607000549408</v>
      </c>
      <c r="AA1495" s="18">
        <f t="shared" si="552"/>
        <v>3231.4949128011835</v>
      </c>
      <c r="AB1495" s="2">
        <f t="shared" si="553"/>
        <v>-429.39451036140065</v>
      </c>
      <c r="AC1495" s="2">
        <f t="shared" si="554"/>
        <v>323.14949128011835</v>
      </c>
      <c r="AD1495" s="2">
        <f t="shared" si="555"/>
        <v>-1000</v>
      </c>
      <c r="AE1495" s="2">
        <f t="shared" si="556"/>
        <v>3231.4949128011835</v>
      </c>
      <c r="AF1495" s="5">
        <f t="shared" si="557"/>
        <v>-1</v>
      </c>
      <c r="AG1495" s="5">
        <f t="shared" si="558"/>
        <v>3.54</v>
      </c>
      <c r="AH1495" s="3">
        <f t="shared" si="559"/>
        <v>201711</v>
      </c>
      <c r="AI1495" s="21">
        <v>4.54</v>
      </c>
      <c r="AJ1495" s="21">
        <v>1.2430000000000001</v>
      </c>
      <c r="AK1495" s="21">
        <v>4.54</v>
      </c>
      <c r="AL1495" s="21">
        <v>1.2430000000000001</v>
      </c>
      <c r="AO1495">
        <f t="shared" si="560"/>
        <v>-500</v>
      </c>
      <c r="AP1495">
        <f>IF(E1495&lt;F1495,G1495,H1495)</f>
        <v>9</v>
      </c>
      <c r="AQ1495">
        <f>IF(E1495&lt;F1495,H1495,G1495)</f>
        <v>12</v>
      </c>
    </row>
    <row r="1496" spans="2:43" x14ac:dyDescent="0.25">
      <c r="B1496" s="24">
        <v>43055</v>
      </c>
      <c r="C1496" s="20" t="s">
        <v>45</v>
      </c>
      <c r="D1496" s="20" t="s">
        <v>41</v>
      </c>
      <c r="E1496" s="2">
        <v>-310.55900621118008</v>
      </c>
      <c r="F1496" s="2">
        <v>273</v>
      </c>
      <c r="G1496">
        <v>40</v>
      </c>
      <c r="H1496">
        <v>17</v>
      </c>
      <c r="I1496" s="9"/>
      <c r="J1496" s="2" t="str">
        <f t="shared" si="561"/>
        <v>Pittsburgh Steelers</v>
      </c>
      <c r="K1496" s="2" t="str">
        <f t="shared" si="562"/>
        <v>Tennessee Titans</v>
      </c>
      <c r="L1496" s="17">
        <f t="shared" si="563"/>
        <v>-310.55900621118008</v>
      </c>
      <c r="M1496" s="18">
        <f t="shared" si="564"/>
        <v>273</v>
      </c>
      <c r="N1496" s="4">
        <f t="shared" si="542"/>
        <v>1.3440000000000001</v>
      </c>
      <c r="O1496" s="4">
        <f t="shared" si="543"/>
        <v>3.56</v>
      </c>
      <c r="P1496" s="4"/>
      <c r="Q1496" s="4"/>
      <c r="R1496" s="1">
        <f t="shared" si="544"/>
        <v>0.74404761904761896</v>
      </c>
      <c r="S1496" s="1">
        <f t="shared" si="545"/>
        <v>0.2808988764044944</v>
      </c>
      <c r="T1496" s="1">
        <f t="shared" si="546"/>
        <v>2.4339314845024385E-2</v>
      </c>
      <c r="U1496" s="1">
        <f t="shared" si="547"/>
        <v>0.23157437132156228</v>
      </c>
      <c r="V1496" s="1">
        <f t="shared" si="548"/>
        <v>0.74257437132156223</v>
      </c>
      <c r="W1496" s="1"/>
      <c r="X1496" s="17">
        <f t="shared" si="549"/>
        <v>346.66646011536398</v>
      </c>
      <c r="Y1496" s="18">
        <f t="shared" si="550"/>
        <v>2508.192835826314</v>
      </c>
      <c r="Z1496" s="2">
        <f t="shared" si="551"/>
        <v>329.33313710959578</v>
      </c>
      <c r="AA1496" s="18">
        <f t="shared" si="552"/>
        <v>2382.7831940349984</v>
      </c>
      <c r="AB1496" s="2">
        <f t="shared" si="553"/>
        <v>-303.64390561379162</v>
      </c>
      <c r="AC1496" s="2">
        <f t="shared" si="554"/>
        <v>238.27831940349984</v>
      </c>
      <c r="AD1496" s="2">
        <f t="shared" si="555"/>
        <v>329.33313710959578</v>
      </c>
      <c r="AE1496" s="2">
        <f t="shared" si="556"/>
        <v>-1000</v>
      </c>
      <c r="AF1496" s="5">
        <f t="shared" si="557"/>
        <v>0.34400000000000008</v>
      </c>
      <c r="AG1496" s="5">
        <f t="shared" si="558"/>
        <v>-1</v>
      </c>
      <c r="AH1496" s="3">
        <f t="shared" si="559"/>
        <v>201711</v>
      </c>
      <c r="AI1496" s="21">
        <v>1.3440000000000001</v>
      </c>
      <c r="AJ1496" s="21">
        <v>3.56</v>
      </c>
      <c r="AK1496" s="21">
        <v>1.3220000000000001</v>
      </c>
      <c r="AL1496" s="21">
        <v>3.73</v>
      </c>
      <c r="AO1496">
        <f t="shared" si="560"/>
        <v>-400</v>
      </c>
      <c r="AP1496">
        <f>IF(E1496&lt;F1496,G1496,H1496)</f>
        <v>40</v>
      </c>
      <c r="AQ1496">
        <f>IF(E1496&lt;F1496,H1496,G1496)</f>
        <v>17</v>
      </c>
    </row>
    <row r="1497" spans="2:43" x14ac:dyDescent="0.25">
      <c r="B1497" s="24">
        <v>43052</v>
      </c>
      <c r="C1497" s="20" t="s">
        <v>44</v>
      </c>
      <c r="D1497" s="20" t="s">
        <v>30</v>
      </c>
      <c r="E1497" s="2">
        <v>-375.93984962406012</v>
      </c>
      <c r="F1497" s="2">
        <v>326</v>
      </c>
      <c r="G1497">
        <v>45</v>
      </c>
      <c r="H1497">
        <v>21</v>
      </c>
      <c r="I1497" s="9"/>
      <c r="J1497" s="2" t="str">
        <f t="shared" si="561"/>
        <v>Carolina Panthers</v>
      </c>
      <c r="K1497" s="2" t="str">
        <f t="shared" si="562"/>
        <v>Miami Dolphins</v>
      </c>
      <c r="L1497" s="17">
        <f t="shared" si="563"/>
        <v>-375.93984962406012</v>
      </c>
      <c r="M1497" s="18">
        <f t="shared" si="564"/>
        <v>326</v>
      </c>
      <c r="N1497" s="4">
        <f t="shared" si="542"/>
        <v>1.25</v>
      </c>
      <c r="O1497" s="4">
        <f t="shared" si="543"/>
        <v>4.46</v>
      </c>
      <c r="P1497" s="4"/>
      <c r="Q1497" s="4"/>
      <c r="R1497" s="1">
        <f t="shared" si="544"/>
        <v>0.8</v>
      </c>
      <c r="S1497" s="1">
        <f t="shared" si="545"/>
        <v>0.22421524663677131</v>
      </c>
      <c r="T1497" s="1">
        <f t="shared" si="546"/>
        <v>2.3642732049036774E-2</v>
      </c>
      <c r="U1497" s="1">
        <f t="shared" si="547"/>
        <v>0.28789237668161438</v>
      </c>
      <c r="V1497" s="1">
        <f t="shared" si="548"/>
        <v>0.79889237668161439</v>
      </c>
      <c r="W1497" s="1"/>
      <c r="X1497" s="17">
        <f t="shared" si="549"/>
        <v>251.73306090832037</v>
      </c>
      <c r="Y1497" s="18">
        <f t="shared" si="550"/>
        <v>3325.0323008798923</v>
      </c>
      <c r="Z1497" s="2">
        <f t="shared" si="551"/>
        <v>239.14640786290434</v>
      </c>
      <c r="AA1497" s="18">
        <f t="shared" si="552"/>
        <v>3158.7806858358977</v>
      </c>
      <c r="AB1497" s="2">
        <f t="shared" si="553"/>
        <v>-418.15388695834849</v>
      </c>
      <c r="AC1497" s="2">
        <f t="shared" si="554"/>
        <v>315.87806858358977</v>
      </c>
      <c r="AD1497" s="2">
        <f t="shared" si="555"/>
        <v>239.14640786290434</v>
      </c>
      <c r="AE1497" s="2">
        <f t="shared" si="556"/>
        <v>-1000</v>
      </c>
      <c r="AF1497" s="5">
        <f t="shared" si="557"/>
        <v>0.25</v>
      </c>
      <c r="AG1497" s="5">
        <f t="shared" si="558"/>
        <v>-1</v>
      </c>
      <c r="AH1497" s="3">
        <f t="shared" si="559"/>
        <v>201711</v>
      </c>
      <c r="AI1497" s="21">
        <v>1.25</v>
      </c>
      <c r="AJ1497" s="21">
        <v>4.46</v>
      </c>
      <c r="AK1497" s="21">
        <v>1.266</v>
      </c>
      <c r="AL1497" s="21">
        <v>4.26</v>
      </c>
      <c r="AO1497">
        <f t="shared" si="560"/>
        <v>-400</v>
      </c>
      <c r="AP1497">
        <f>IF(E1497&lt;F1497,G1497,H1497)</f>
        <v>45</v>
      </c>
      <c r="AQ1497">
        <f>IF(E1497&lt;F1497,H1497,G1497)</f>
        <v>21</v>
      </c>
    </row>
    <row r="1498" spans="2:43" x14ac:dyDescent="0.25">
      <c r="B1498" s="24">
        <v>43051</v>
      </c>
      <c r="C1498" s="20" t="s">
        <v>38</v>
      </c>
      <c r="D1498" s="20" t="s">
        <v>36</v>
      </c>
      <c r="E1498" s="2">
        <v>248</v>
      </c>
      <c r="F1498" s="2">
        <v>-280.1120448179272</v>
      </c>
      <c r="G1498">
        <v>16</v>
      </c>
      <c r="H1498">
        <v>41</v>
      </c>
      <c r="I1498" s="9"/>
      <c r="J1498" s="2" t="str">
        <f t="shared" si="561"/>
        <v>New England Patriots</v>
      </c>
      <c r="K1498" s="2" t="str">
        <f t="shared" si="562"/>
        <v>Denver Broncos</v>
      </c>
      <c r="L1498" s="17">
        <f t="shared" si="563"/>
        <v>-280.1120448179272</v>
      </c>
      <c r="M1498" s="18">
        <f t="shared" si="564"/>
        <v>248</v>
      </c>
      <c r="N1498" s="4">
        <f t="shared" si="542"/>
        <v>1.3220000000000001</v>
      </c>
      <c r="O1498" s="4">
        <f t="shared" si="543"/>
        <v>3.73</v>
      </c>
      <c r="P1498" s="4"/>
      <c r="Q1498" s="4"/>
      <c r="R1498" s="1">
        <f t="shared" si="544"/>
        <v>0.75642965204236001</v>
      </c>
      <c r="S1498" s="1">
        <f t="shared" si="545"/>
        <v>0.26809651474530832</v>
      </c>
      <c r="T1498" s="1">
        <f t="shared" si="546"/>
        <v>2.3939034045922236E-2</v>
      </c>
      <c r="U1498" s="1">
        <f t="shared" si="547"/>
        <v>0.24416656864852584</v>
      </c>
      <c r="V1498" s="1">
        <f t="shared" si="548"/>
        <v>0.75516656864852583</v>
      </c>
      <c r="W1498" s="1"/>
      <c r="X1498" s="17">
        <f t="shared" si="549"/>
        <v>324.21116282946303</v>
      </c>
      <c r="Y1498" s="18">
        <f t="shared" si="550"/>
        <v>2663.4771552855118</v>
      </c>
      <c r="Z1498" s="2">
        <f t="shared" si="551"/>
        <v>308.00060468798989</v>
      </c>
      <c r="AA1498" s="18">
        <f t="shared" si="552"/>
        <v>2530.3032975212359</v>
      </c>
      <c r="AB1498" s="2">
        <f t="shared" si="553"/>
        <v>-324.67468725037662</v>
      </c>
      <c r="AC1498" s="2">
        <f t="shared" si="554"/>
        <v>253.03032975212358</v>
      </c>
      <c r="AD1498" s="2">
        <f t="shared" si="555"/>
        <v>308.00060468798989</v>
      </c>
      <c r="AE1498" s="2">
        <f t="shared" si="556"/>
        <v>-1000</v>
      </c>
      <c r="AF1498" s="5">
        <f t="shared" si="557"/>
        <v>0.32200000000000006</v>
      </c>
      <c r="AG1498" s="5">
        <f t="shared" si="558"/>
        <v>-1</v>
      </c>
      <c r="AH1498" s="3">
        <f t="shared" si="559"/>
        <v>201711</v>
      </c>
      <c r="AI1498" s="21">
        <v>3.73</v>
      </c>
      <c r="AJ1498" s="21">
        <v>1.3220000000000001</v>
      </c>
      <c r="AK1498" s="21">
        <v>3.48</v>
      </c>
      <c r="AL1498" s="21">
        <v>1.357</v>
      </c>
      <c r="AO1498">
        <f t="shared" si="560"/>
        <v>-300</v>
      </c>
      <c r="AP1498">
        <f>IF(E1498&lt;F1498,G1498,H1498)</f>
        <v>41</v>
      </c>
      <c r="AQ1498">
        <f>IF(E1498&lt;F1498,H1498,G1498)</f>
        <v>16</v>
      </c>
    </row>
    <row r="1499" spans="2:43" x14ac:dyDescent="0.25">
      <c r="B1499" s="24">
        <v>43051</v>
      </c>
      <c r="C1499" s="20" t="s">
        <v>35</v>
      </c>
      <c r="D1499" s="20" t="s">
        <v>23</v>
      </c>
      <c r="E1499" s="2">
        <v>-185.18518518518516</v>
      </c>
      <c r="F1499" s="2">
        <v>166</v>
      </c>
      <c r="G1499">
        <v>27</v>
      </c>
      <c r="H1499">
        <v>7</v>
      </c>
      <c r="I1499" s="9"/>
      <c r="J1499" s="2" t="str">
        <f t="shared" si="561"/>
        <v>Atlanta Falcons</v>
      </c>
      <c r="K1499" s="2" t="str">
        <f t="shared" si="562"/>
        <v>Dallas Cowboys</v>
      </c>
      <c r="L1499" s="17">
        <f t="shared" si="563"/>
        <v>-185.18518518518516</v>
      </c>
      <c r="M1499" s="18">
        <f t="shared" si="564"/>
        <v>166</v>
      </c>
      <c r="N1499" s="4">
        <f t="shared" si="542"/>
        <v>1.641</v>
      </c>
      <c r="O1499" s="4">
        <f t="shared" si="543"/>
        <v>2.41</v>
      </c>
      <c r="P1499" s="4"/>
      <c r="Q1499" s="4"/>
      <c r="R1499" s="1">
        <f t="shared" si="544"/>
        <v>0.60938452163315049</v>
      </c>
      <c r="S1499" s="1">
        <f t="shared" si="545"/>
        <v>0.41493775933609955</v>
      </c>
      <c r="T1499" s="1">
        <f t="shared" si="546"/>
        <v>2.3744754381634148E-2</v>
      </c>
      <c r="U1499" s="1">
        <f t="shared" si="547"/>
        <v>9.7223381148525467E-2</v>
      </c>
      <c r="V1499" s="1">
        <f t="shared" si="548"/>
        <v>0.60822338114852548</v>
      </c>
      <c r="W1499" s="1"/>
      <c r="X1499" s="17">
        <f t="shared" si="549"/>
        <v>644.13278245185461</v>
      </c>
      <c r="Y1499" s="18">
        <f t="shared" si="550"/>
        <v>1406.0991574687766</v>
      </c>
      <c r="Z1499" s="2">
        <f t="shared" si="551"/>
        <v>611.92614332926189</v>
      </c>
      <c r="AA1499" s="18">
        <f t="shared" si="552"/>
        <v>1335.7941995953377</v>
      </c>
      <c r="AB1499" s="2">
        <f t="shared" si="553"/>
        <v>-163.41841428107207</v>
      </c>
      <c r="AC1499" s="2">
        <f t="shared" si="554"/>
        <v>133.57941995953377</v>
      </c>
      <c r="AD1499" s="2">
        <f t="shared" si="555"/>
        <v>611.92614332926189</v>
      </c>
      <c r="AE1499" s="2">
        <f t="shared" si="556"/>
        <v>-1000</v>
      </c>
      <c r="AF1499" s="5">
        <f t="shared" si="557"/>
        <v>0.64100000000000001</v>
      </c>
      <c r="AG1499" s="5">
        <f t="shared" si="558"/>
        <v>-1</v>
      </c>
      <c r="AH1499" s="3">
        <f t="shared" si="559"/>
        <v>201711</v>
      </c>
      <c r="AI1499" s="21">
        <v>1.641</v>
      </c>
      <c r="AJ1499" s="21">
        <v>2.41</v>
      </c>
      <c r="AK1499" s="21">
        <v>1.54</v>
      </c>
      <c r="AL1499" s="21">
        <v>2.66</v>
      </c>
      <c r="AO1499">
        <f t="shared" si="560"/>
        <v>-190</v>
      </c>
      <c r="AP1499">
        <f>IF(E1499&lt;F1499,G1499,H1499)</f>
        <v>27</v>
      </c>
      <c r="AQ1499">
        <f>IF(E1499&lt;F1499,H1499,G1499)</f>
        <v>7</v>
      </c>
    </row>
    <row r="1500" spans="2:43" x14ac:dyDescent="0.25">
      <c r="B1500" s="24">
        <v>43051</v>
      </c>
      <c r="C1500" s="20" t="s">
        <v>22</v>
      </c>
      <c r="D1500" s="20" t="s">
        <v>25</v>
      </c>
      <c r="E1500" s="2">
        <v>144</v>
      </c>
      <c r="F1500" s="2">
        <v>-160</v>
      </c>
      <c r="G1500">
        <v>31</v>
      </c>
      <c r="H1500">
        <v>21</v>
      </c>
      <c r="I1500" s="9"/>
      <c r="J1500" s="2" t="str">
        <f t="shared" si="561"/>
        <v>New York Giants</v>
      </c>
      <c r="K1500" s="2" t="str">
        <f t="shared" si="562"/>
        <v>San Francisco 49ers</v>
      </c>
      <c r="L1500" s="17">
        <f t="shared" si="563"/>
        <v>-160</v>
      </c>
      <c r="M1500" s="18">
        <f t="shared" si="564"/>
        <v>144</v>
      </c>
      <c r="N1500" s="4">
        <f t="shared" si="542"/>
        <v>2.06</v>
      </c>
      <c r="O1500" s="4">
        <f t="shared" si="543"/>
        <v>1.8540000000000001</v>
      </c>
      <c r="P1500" s="4"/>
      <c r="Q1500" s="4"/>
      <c r="R1500" s="1">
        <f t="shared" si="544"/>
        <v>0.4854368932038835</v>
      </c>
      <c r="S1500" s="1">
        <f t="shared" si="545"/>
        <v>0.53937432578209277</v>
      </c>
      <c r="T1500" s="1">
        <f t="shared" si="546"/>
        <v>2.421052631578946E-2</v>
      </c>
      <c r="U1500" s="1">
        <f t="shared" si="547"/>
        <v>2.6968716289104633E-2</v>
      </c>
      <c r="V1500" s="1">
        <f t="shared" si="548"/>
        <v>0.48403128371089538</v>
      </c>
      <c r="W1500" s="1"/>
      <c r="X1500" s="17">
        <f t="shared" si="549"/>
        <v>1065.9821661388419</v>
      </c>
      <c r="Y1500" s="18">
        <f t="shared" si="550"/>
        <v>855.10445754988632</v>
      </c>
      <c r="Z1500" s="2">
        <f t="shared" si="551"/>
        <v>1012.6830578318998</v>
      </c>
      <c r="AA1500" s="18">
        <f t="shared" si="552"/>
        <v>812.34923467239196</v>
      </c>
      <c r="AB1500" s="2">
        <f t="shared" si="553"/>
        <v>101.26830578318997</v>
      </c>
      <c r="AC1500" s="2">
        <f t="shared" si="554"/>
        <v>-123.09976514020903</v>
      </c>
      <c r="AD1500" s="2">
        <f t="shared" si="555"/>
        <v>-1000</v>
      </c>
      <c r="AE1500" s="2">
        <f t="shared" si="556"/>
        <v>812.34923467239196</v>
      </c>
      <c r="AF1500" s="5">
        <f t="shared" si="557"/>
        <v>-1</v>
      </c>
      <c r="AG1500" s="5">
        <f t="shared" si="558"/>
        <v>0.85400000000000009</v>
      </c>
      <c r="AH1500" s="3">
        <f t="shared" si="559"/>
        <v>201711</v>
      </c>
      <c r="AI1500" s="21">
        <v>1.8540000000000001</v>
      </c>
      <c r="AJ1500" s="21">
        <v>2.06</v>
      </c>
      <c r="AK1500" s="21">
        <v>2.44</v>
      </c>
      <c r="AL1500" s="21">
        <v>1.625</v>
      </c>
      <c r="AO1500">
        <f t="shared" si="560"/>
        <v>-160</v>
      </c>
      <c r="AP1500">
        <f>IF(E1500&lt;F1500,G1500,H1500)</f>
        <v>21</v>
      </c>
      <c r="AQ1500">
        <f>IF(E1500&lt;F1500,H1500,G1500)</f>
        <v>31</v>
      </c>
    </row>
    <row r="1501" spans="2:43" x14ac:dyDescent="0.25">
      <c r="B1501" s="24">
        <v>43051</v>
      </c>
      <c r="C1501" s="20" t="s">
        <v>47</v>
      </c>
      <c r="D1501" s="20" t="s">
        <v>40</v>
      </c>
      <c r="E1501" s="2">
        <v>-653.5947712418299</v>
      </c>
      <c r="F1501" s="2">
        <v>534</v>
      </c>
      <c r="G1501">
        <v>33</v>
      </c>
      <c r="H1501">
        <v>7</v>
      </c>
      <c r="I1501" s="9"/>
      <c r="J1501" s="2" t="str">
        <f t="shared" si="561"/>
        <v>Los Angeles Rams</v>
      </c>
      <c r="K1501" s="2" t="str">
        <f t="shared" si="562"/>
        <v>Houston Texans</v>
      </c>
      <c r="L1501" s="17">
        <f t="shared" si="563"/>
        <v>-653.5947712418299</v>
      </c>
      <c r="M1501" s="18">
        <f t="shared" si="564"/>
        <v>534</v>
      </c>
      <c r="N1501" s="4">
        <f t="shared" si="542"/>
        <v>1.1759999999999999</v>
      </c>
      <c r="O1501" s="4">
        <f t="shared" si="543"/>
        <v>5.72</v>
      </c>
      <c r="P1501" s="4"/>
      <c r="Q1501" s="4"/>
      <c r="R1501" s="1">
        <f t="shared" si="544"/>
        <v>0.85034013605442182</v>
      </c>
      <c r="S1501" s="1">
        <f t="shared" si="545"/>
        <v>0.17482517482517484</v>
      </c>
      <c r="T1501" s="1">
        <f t="shared" si="546"/>
        <v>2.4547563805104478E-2</v>
      </c>
      <c r="U1501" s="1">
        <f t="shared" si="547"/>
        <v>0.33775748061462352</v>
      </c>
      <c r="V1501" s="1">
        <f t="shared" si="548"/>
        <v>0.84875748061462353</v>
      </c>
      <c r="W1501" s="1"/>
      <c r="X1501" s="17">
        <f t="shared" si="549"/>
        <v>178.19285583893162</v>
      </c>
      <c r="Y1501" s="18">
        <f t="shared" si="550"/>
        <v>4435.4301474669765</v>
      </c>
      <c r="Z1501" s="2">
        <f t="shared" si="551"/>
        <v>169.28321304698503</v>
      </c>
      <c r="AA1501" s="18">
        <f t="shared" si="552"/>
        <v>4213.6586400936276</v>
      </c>
      <c r="AB1501" s="2">
        <f t="shared" si="553"/>
        <v>-590.72602770272749</v>
      </c>
      <c r="AC1501" s="2">
        <f t="shared" si="554"/>
        <v>421.36586400936278</v>
      </c>
      <c r="AD1501" s="2">
        <f t="shared" si="555"/>
        <v>169.28321304698503</v>
      </c>
      <c r="AE1501" s="2">
        <f t="shared" si="556"/>
        <v>-1000</v>
      </c>
      <c r="AF1501" s="5">
        <f t="shared" si="557"/>
        <v>0.17599999999999993</v>
      </c>
      <c r="AG1501" s="5">
        <f t="shared" si="558"/>
        <v>-1</v>
      </c>
      <c r="AH1501" s="3">
        <f t="shared" si="559"/>
        <v>201711</v>
      </c>
      <c r="AI1501" s="21">
        <v>1.1759999999999999</v>
      </c>
      <c r="AJ1501" s="21">
        <v>5.72</v>
      </c>
      <c r="AK1501" s="21">
        <v>1.153</v>
      </c>
      <c r="AL1501" s="21">
        <v>6.34</v>
      </c>
      <c r="AO1501">
        <f t="shared" si="560"/>
        <v>-700</v>
      </c>
      <c r="AP1501">
        <f>IF(E1501&lt;F1501,G1501,H1501)</f>
        <v>33</v>
      </c>
      <c r="AQ1501">
        <f>IF(E1501&lt;F1501,H1501,G1501)</f>
        <v>7</v>
      </c>
    </row>
    <row r="1502" spans="2:43" x14ac:dyDescent="0.25">
      <c r="B1502" s="24">
        <v>43051</v>
      </c>
      <c r="C1502" s="20" t="s">
        <v>24</v>
      </c>
      <c r="D1502" s="20" t="s">
        <v>43</v>
      </c>
      <c r="E1502" s="2">
        <v>114.99999999999999</v>
      </c>
      <c r="F1502" s="2">
        <v>-127.06480304955528</v>
      </c>
      <c r="G1502">
        <v>10</v>
      </c>
      <c r="H1502">
        <v>47</v>
      </c>
      <c r="I1502" s="9"/>
      <c r="J1502" s="2" t="str">
        <f t="shared" si="561"/>
        <v>New Orleans Saints</v>
      </c>
      <c r="K1502" s="2" t="str">
        <f t="shared" si="562"/>
        <v>Buffalo Bills</v>
      </c>
      <c r="L1502" s="17">
        <f t="shared" si="563"/>
        <v>-127.06480304955528</v>
      </c>
      <c r="M1502" s="18">
        <f t="shared" si="564"/>
        <v>114.99999999999999</v>
      </c>
      <c r="N1502" s="4">
        <f t="shared" si="542"/>
        <v>1.7869999999999999</v>
      </c>
      <c r="O1502" s="4">
        <f t="shared" si="543"/>
        <v>2.15</v>
      </c>
      <c r="P1502" s="4"/>
      <c r="Q1502" s="4"/>
      <c r="R1502" s="1">
        <f t="shared" si="544"/>
        <v>0.55959709009513148</v>
      </c>
      <c r="S1502" s="1">
        <f t="shared" si="545"/>
        <v>0.46511627906976744</v>
      </c>
      <c r="T1502" s="1">
        <f t="shared" si="546"/>
        <v>2.4117348234696578E-2</v>
      </c>
      <c r="U1502" s="1">
        <f t="shared" si="547"/>
        <v>4.7240405512682021E-2</v>
      </c>
      <c r="V1502" s="1">
        <f t="shared" si="548"/>
        <v>0.55824040551268206</v>
      </c>
      <c r="W1502" s="1"/>
      <c r="X1502" s="17">
        <f t="shared" si="549"/>
        <v>791.34292345178881</v>
      </c>
      <c r="Y1502" s="18">
        <f t="shared" si="550"/>
        <v>1150.681785496264</v>
      </c>
      <c r="Z1502" s="2">
        <f t="shared" si="551"/>
        <v>751.77577727919936</v>
      </c>
      <c r="AA1502" s="18">
        <f t="shared" si="552"/>
        <v>1093.1476962214508</v>
      </c>
      <c r="AB1502" s="2">
        <f t="shared" si="553"/>
        <v>-133.01838529822882</v>
      </c>
      <c r="AC1502" s="2">
        <f t="shared" si="554"/>
        <v>109.31476962214508</v>
      </c>
      <c r="AD1502" s="2">
        <f t="shared" si="555"/>
        <v>751.77577727919936</v>
      </c>
      <c r="AE1502" s="2">
        <f t="shared" si="556"/>
        <v>-1000</v>
      </c>
      <c r="AF1502" s="5">
        <f t="shared" si="557"/>
        <v>0.78699999999999992</v>
      </c>
      <c r="AG1502" s="5">
        <f t="shared" si="558"/>
        <v>-1</v>
      </c>
      <c r="AH1502" s="3">
        <f t="shared" si="559"/>
        <v>201711</v>
      </c>
      <c r="AI1502" s="21">
        <v>2.15</v>
      </c>
      <c r="AJ1502" s="21">
        <v>1.7869999999999999</v>
      </c>
      <c r="AK1502" s="21">
        <v>2.15</v>
      </c>
      <c r="AL1502" s="21">
        <v>1.7869999999999999</v>
      </c>
      <c r="AO1502">
        <f t="shared" si="560"/>
        <v>-130</v>
      </c>
      <c r="AP1502">
        <f>IF(E1502&lt;F1502,G1502,H1502)</f>
        <v>47</v>
      </c>
      <c r="AQ1502">
        <f>IF(E1502&lt;F1502,H1502,G1502)</f>
        <v>10</v>
      </c>
    </row>
    <row r="1503" spans="2:43" x14ac:dyDescent="0.25">
      <c r="B1503" s="24">
        <v>43051</v>
      </c>
      <c r="C1503" s="20" t="s">
        <v>37</v>
      </c>
      <c r="D1503" s="20" t="s">
        <v>33</v>
      </c>
      <c r="E1503" s="2">
        <v>-213.21961620469079</v>
      </c>
      <c r="F1503" s="2">
        <v>191</v>
      </c>
      <c r="G1503">
        <v>16</v>
      </c>
      <c r="H1503">
        <v>23</v>
      </c>
      <c r="I1503" s="9"/>
      <c r="J1503" s="2" t="str">
        <f t="shared" si="561"/>
        <v>Chicago Bears</v>
      </c>
      <c r="K1503" s="2" t="str">
        <f t="shared" si="562"/>
        <v>Green Bay Packers</v>
      </c>
      <c r="L1503" s="17">
        <f t="shared" si="563"/>
        <v>-213.21961620469079</v>
      </c>
      <c r="M1503" s="18">
        <f t="shared" si="564"/>
        <v>191</v>
      </c>
      <c r="N1503" s="4">
        <f t="shared" si="542"/>
        <v>1.4670000000000001</v>
      </c>
      <c r="O1503" s="4">
        <f t="shared" si="543"/>
        <v>2.92</v>
      </c>
      <c r="P1503" s="4"/>
      <c r="Q1503" s="4"/>
      <c r="R1503" s="1">
        <f t="shared" si="544"/>
        <v>0.68166325835037489</v>
      </c>
      <c r="S1503" s="1">
        <f t="shared" si="545"/>
        <v>0.34246575342465752</v>
      </c>
      <c r="T1503" s="1">
        <f t="shared" si="546"/>
        <v>2.356051971734674E-2</v>
      </c>
      <c r="U1503" s="1">
        <f t="shared" si="547"/>
        <v>0.16959875246285869</v>
      </c>
      <c r="V1503" s="1">
        <f t="shared" si="548"/>
        <v>0.68059875246285872</v>
      </c>
      <c r="W1503" s="1"/>
      <c r="X1503" s="17">
        <f t="shared" si="549"/>
        <v>469.29449456281725</v>
      </c>
      <c r="Y1503" s="18">
        <f t="shared" si="550"/>
        <v>1899.4112479758569</v>
      </c>
      <c r="Z1503" s="2">
        <f t="shared" si="551"/>
        <v>445.82976983467637</v>
      </c>
      <c r="AA1503" s="18">
        <f t="shared" si="552"/>
        <v>1804.440685577064</v>
      </c>
      <c r="AB1503" s="2">
        <f t="shared" si="553"/>
        <v>-224.30085823358596</v>
      </c>
      <c r="AC1503" s="2">
        <f t="shared" si="554"/>
        <v>180.4440685577064</v>
      </c>
      <c r="AD1503" s="2">
        <f t="shared" si="555"/>
        <v>-1000</v>
      </c>
      <c r="AE1503" s="2">
        <f t="shared" si="556"/>
        <v>1804.440685577064</v>
      </c>
      <c r="AF1503" s="5">
        <f t="shared" si="557"/>
        <v>-1</v>
      </c>
      <c r="AG1503" s="5">
        <f t="shared" si="558"/>
        <v>1.92</v>
      </c>
      <c r="AH1503" s="3">
        <f t="shared" si="559"/>
        <v>201711</v>
      </c>
      <c r="AI1503" s="21">
        <v>1.4670000000000001</v>
      </c>
      <c r="AJ1503" s="21">
        <v>2.92</v>
      </c>
      <c r="AK1503" s="21">
        <v>1.4690000000000001</v>
      </c>
      <c r="AL1503" s="21">
        <v>2.91</v>
      </c>
      <c r="AO1503">
        <f t="shared" si="560"/>
        <v>-300</v>
      </c>
      <c r="AP1503">
        <f>IF(E1503&lt;F1503,G1503,H1503)</f>
        <v>16</v>
      </c>
      <c r="AQ1503">
        <f>IF(E1503&lt;F1503,H1503,G1503)</f>
        <v>23</v>
      </c>
    </row>
    <row r="1504" spans="2:43" x14ac:dyDescent="0.25">
      <c r="B1504" s="24">
        <v>43051</v>
      </c>
      <c r="C1504" s="20" t="s">
        <v>34</v>
      </c>
      <c r="D1504" s="20" t="s">
        <v>46</v>
      </c>
      <c r="E1504" s="2">
        <v>-450.45045045045049</v>
      </c>
      <c r="F1504" s="2">
        <v>384.99999999999994</v>
      </c>
      <c r="G1504">
        <v>38</v>
      </c>
      <c r="H1504">
        <v>24</v>
      </c>
      <c r="I1504" s="9"/>
      <c r="J1504" s="2" t="str">
        <f t="shared" si="561"/>
        <v>Detroit Lions</v>
      </c>
      <c r="K1504" s="2" t="str">
        <f t="shared" si="562"/>
        <v>Cleveland Browns</v>
      </c>
      <c r="L1504" s="17">
        <f t="shared" si="563"/>
        <v>-450.45045045045049</v>
      </c>
      <c r="M1504" s="18">
        <f t="shared" si="564"/>
        <v>384.99999999999994</v>
      </c>
      <c r="N1504" s="4">
        <f t="shared" si="542"/>
        <v>1.1479999999999999</v>
      </c>
      <c r="O1504" s="4">
        <f t="shared" si="543"/>
        <v>6.52</v>
      </c>
      <c r="P1504" s="4"/>
      <c r="Q1504" s="4"/>
      <c r="R1504" s="1">
        <f t="shared" si="544"/>
        <v>0.87108013937282236</v>
      </c>
      <c r="S1504" s="1">
        <f t="shared" si="545"/>
        <v>0.15337423312883436</v>
      </c>
      <c r="T1504" s="1">
        <f t="shared" si="546"/>
        <v>2.3870631194574887E-2</v>
      </c>
      <c r="U1504" s="1">
        <f t="shared" si="547"/>
        <v>0.358852953121994</v>
      </c>
      <c r="V1504" s="1">
        <f t="shared" si="548"/>
        <v>0.86985295312199407</v>
      </c>
      <c r="W1504" s="1"/>
      <c r="X1504" s="17">
        <f t="shared" si="549"/>
        <v>149.61959537056745</v>
      </c>
      <c r="Y1504" s="18">
        <f t="shared" si="550"/>
        <v>5093.2287487338554</v>
      </c>
      <c r="Z1504" s="2">
        <f t="shared" si="551"/>
        <v>142.13861560203907</v>
      </c>
      <c r="AA1504" s="18">
        <f t="shared" si="552"/>
        <v>4838.5673112971626</v>
      </c>
      <c r="AB1504" s="2">
        <f t="shared" si="553"/>
        <v>-703.53858152087867</v>
      </c>
      <c r="AC1504" s="2">
        <f t="shared" si="554"/>
        <v>483.85673112971625</v>
      </c>
      <c r="AD1504" s="2">
        <f t="shared" si="555"/>
        <v>142.13861560203907</v>
      </c>
      <c r="AE1504" s="2">
        <f t="shared" si="556"/>
        <v>-1000</v>
      </c>
      <c r="AF1504" s="5">
        <f t="shared" si="557"/>
        <v>0.14799999999999991</v>
      </c>
      <c r="AG1504" s="5">
        <f t="shared" si="558"/>
        <v>-1</v>
      </c>
      <c r="AH1504" s="3">
        <f t="shared" si="559"/>
        <v>201711</v>
      </c>
      <c r="AI1504" s="21">
        <v>1.1479999999999999</v>
      </c>
      <c r="AJ1504" s="21">
        <v>6.52</v>
      </c>
      <c r="AK1504" s="21">
        <v>1.222</v>
      </c>
      <c r="AL1504" s="21">
        <v>4.8499999999999996</v>
      </c>
      <c r="AO1504">
        <f t="shared" si="560"/>
        <v>-500</v>
      </c>
      <c r="AP1504">
        <f>IF(E1504&lt;F1504,G1504,H1504)</f>
        <v>38</v>
      </c>
      <c r="AQ1504">
        <f>IF(E1504&lt;F1504,H1504,G1504)</f>
        <v>24</v>
      </c>
    </row>
    <row r="1505" spans="2:43" x14ac:dyDescent="0.25">
      <c r="B1505" s="24">
        <v>43051</v>
      </c>
      <c r="C1505" s="20" t="s">
        <v>39</v>
      </c>
      <c r="D1505" s="20" t="s">
        <v>45</v>
      </c>
      <c r="E1505" s="2">
        <v>416</v>
      </c>
      <c r="F1505" s="2">
        <v>-490.19607843137265</v>
      </c>
      <c r="G1505">
        <v>17</v>
      </c>
      <c r="H1505">
        <v>20</v>
      </c>
      <c r="I1505" s="9"/>
      <c r="J1505" s="2" t="str">
        <f t="shared" si="561"/>
        <v>Pittsburgh Steelers</v>
      </c>
      <c r="K1505" s="2" t="str">
        <f t="shared" si="562"/>
        <v>Indianapolis Colts</v>
      </c>
      <c r="L1505" s="17">
        <f t="shared" si="563"/>
        <v>-490.19607843137265</v>
      </c>
      <c r="M1505" s="18">
        <f t="shared" si="564"/>
        <v>416</v>
      </c>
      <c r="N1505" s="4">
        <f t="shared" si="542"/>
        <v>1.222</v>
      </c>
      <c r="O1505" s="4">
        <f t="shared" si="543"/>
        <v>4.8499999999999996</v>
      </c>
      <c r="P1505" s="4"/>
      <c r="Q1505" s="4"/>
      <c r="R1505" s="1">
        <f t="shared" si="544"/>
        <v>0.81833060556464809</v>
      </c>
      <c r="S1505" s="1">
        <f t="shared" si="545"/>
        <v>0.2061855670103093</v>
      </c>
      <c r="T1505" s="1">
        <f t="shared" si="546"/>
        <v>2.392951251646902E-2</v>
      </c>
      <c r="U1505" s="1">
        <f t="shared" si="547"/>
        <v>0.30607251927716939</v>
      </c>
      <c r="V1505" s="1">
        <f t="shared" si="548"/>
        <v>0.8170725192771694</v>
      </c>
      <c r="W1505" s="1"/>
      <c r="X1505" s="17">
        <f t="shared" si="549"/>
        <v>223.88157281884725</v>
      </c>
      <c r="Y1505" s="18">
        <f t="shared" si="550"/>
        <v>3674.1094559452272</v>
      </c>
      <c r="Z1505" s="2">
        <f t="shared" si="551"/>
        <v>212.68749417790488</v>
      </c>
      <c r="AA1505" s="18">
        <f t="shared" si="552"/>
        <v>3490.4039831479658</v>
      </c>
      <c r="AB1505" s="2">
        <f t="shared" si="553"/>
        <v>-470.17338930305823</v>
      </c>
      <c r="AC1505" s="2">
        <f t="shared" si="554"/>
        <v>349.04039831479656</v>
      </c>
      <c r="AD1505" s="2">
        <f t="shared" si="555"/>
        <v>212.68749417790488</v>
      </c>
      <c r="AE1505" s="2">
        <f t="shared" si="556"/>
        <v>-1000</v>
      </c>
      <c r="AF1505" s="5">
        <f t="shared" si="557"/>
        <v>0.22199999999999998</v>
      </c>
      <c r="AG1505" s="5">
        <f t="shared" si="558"/>
        <v>-1</v>
      </c>
      <c r="AH1505" s="3">
        <f t="shared" si="559"/>
        <v>201711</v>
      </c>
      <c r="AI1505" s="21">
        <v>4.8499999999999996</v>
      </c>
      <c r="AJ1505" s="21">
        <v>1.222</v>
      </c>
      <c r="AK1505" s="21">
        <v>5.16</v>
      </c>
      <c r="AL1505" s="21">
        <v>1.204</v>
      </c>
      <c r="AO1505">
        <f t="shared" si="560"/>
        <v>-500</v>
      </c>
      <c r="AP1505">
        <f>IF(E1505&lt;F1505,G1505,H1505)</f>
        <v>20</v>
      </c>
      <c r="AQ1505">
        <f>IF(E1505&lt;F1505,H1505,G1505)</f>
        <v>17</v>
      </c>
    </row>
    <row r="1506" spans="2:43" x14ac:dyDescent="0.25">
      <c r="B1506" s="24">
        <v>43051</v>
      </c>
      <c r="C1506" s="20" t="s">
        <v>26</v>
      </c>
      <c r="D1506" s="20" t="s">
        <v>31</v>
      </c>
      <c r="E1506" s="2">
        <v>-215.05376344086017</v>
      </c>
      <c r="F1506" s="2">
        <v>193.00000000000003</v>
      </c>
      <c r="G1506">
        <v>20</v>
      </c>
      <c r="H1506">
        <v>17</v>
      </c>
      <c r="I1506" s="9"/>
      <c r="J1506" s="2" t="str">
        <f t="shared" si="561"/>
        <v>Jacksonville Jaguars</v>
      </c>
      <c r="K1506" s="2" t="str">
        <f t="shared" si="562"/>
        <v>Los Angeles Chargers</v>
      </c>
      <c r="L1506" s="17">
        <f t="shared" si="563"/>
        <v>-215.05376344086017</v>
      </c>
      <c r="M1506" s="18">
        <f t="shared" si="564"/>
        <v>193.00000000000003</v>
      </c>
      <c r="N1506" s="4">
        <f t="shared" si="542"/>
        <v>1.4950000000000001</v>
      </c>
      <c r="O1506" s="4">
        <f t="shared" si="543"/>
        <v>2.81</v>
      </c>
      <c r="P1506" s="4"/>
      <c r="Q1506" s="4"/>
      <c r="R1506" s="1">
        <f t="shared" si="544"/>
        <v>0.66889632107023411</v>
      </c>
      <c r="S1506" s="1">
        <f t="shared" si="545"/>
        <v>0.35587188612099646</v>
      </c>
      <c r="T1506" s="1">
        <f t="shared" si="546"/>
        <v>2.4169570267131069E-2</v>
      </c>
      <c r="U1506" s="1">
        <f t="shared" si="547"/>
        <v>0.15651221747461883</v>
      </c>
      <c r="V1506" s="1">
        <f t="shared" si="548"/>
        <v>0.66751221747461886</v>
      </c>
      <c r="W1506" s="1"/>
      <c r="X1506" s="17">
        <f t="shared" si="549"/>
        <v>498.09992060261197</v>
      </c>
      <c r="Y1506" s="18">
        <f t="shared" si="550"/>
        <v>1796.2818011286422</v>
      </c>
      <c r="Z1506" s="2">
        <f t="shared" si="551"/>
        <v>473.19492457248134</v>
      </c>
      <c r="AA1506" s="18">
        <f t="shared" si="552"/>
        <v>1706.46771107221</v>
      </c>
      <c r="AB1506" s="2">
        <f t="shared" si="553"/>
        <v>-211.32940107155051</v>
      </c>
      <c r="AC1506" s="2">
        <f t="shared" si="554"/>
        <v>170.64677110722101</v>
      </c>
      <c r="AD1506" s="2">
        <f t="shared" si="555"/>
        <v>473.19492457248134</v>
      </c>
      <c r="AE1506" s="2">
        <f t="shared" si="556"/>
        <v>-1000</v>
      </c>
      <c r="AF1506" s="5">
        <f t="shared" si="557"/>
        <v>0.49500000000000011</v>
      </c>
      <c r="AG1506" s="5">
        <f t="shared" si="558"/>
        <v>-1</v>
      </c>
      <c r="AH1506" s="3">
        <f t="shared" si="559"/>
        <v>201711</v>
      </c>
      <c r="AI1506" s="21">
        <v>1.4950000000000001</v>
      </c>
      <c r="AJ1506" s="21">
        <v>2.81</v>
      </c>
      <c r="AK1506" s="21">
        <v>1.4650000000000001</v>
      </c>
      <c r="AL1506" s="21">
        <v>2.93</v>
      </c>
      <c r="AO1506">
        <f t="shared" si="560"/>
        <v>-300</v>
      </c>
      <c r="AP1506">
        <f>IF(E1506&lt;F1506,G1506,H1506)</f>
        <v>20</v>
      </c>
      <c r="AQ1506">
        <f>IF(E1506&lt;F1506,H1506,G1506)</f>
        <v>17</v>
      </c>
    </row>
    <row r="1507" spans="2:43" x14ac:dyDescent="0.25">
      <c r="B1507" s="24">
        <v>43051</v>
      </c>
      <c r="C1507" s="20" t="s">
        <v>27</v>
      </c>
      <c r="D1507" s="20" t="s">
        <v>42</v>
      </c>
      <c r="E1507" s="2">
        <v>-118.06375442739079</v>
      </c>
      <c r="F1507" s="2">
        <v>106.99999999999999</v>
      </c>
      <c r="G1507">
        <v>15</v>
      </c>
      <c r="H1507">
        <v>10</v>
      </c>
      <c r="I1507" s="9"/>
      <c r="J1507" s="2" t="str">
        <f t="shared" si="561"/>
        <v>Tampa Bay Buccaneers</v>
      </c>
      <c r="K1507" s="2" t="str">
        <f t="shared" si="562"/>
        <v>New York Jets</v>
      </c>
      <c r="L1507" s="17">
        <f t="shared" si="563"/>
        <v>-118.06375442739079</v>
      </c>
      <c r="M1507" s="18">
        <f t="shared" si="564"/>
        <v>106.99999999999999</v>
      </c>
      <c r="N1507" s="4">
        <f t="shared" si="542"/>
        <v>2.21</v>
      </c>
      <c r="O1507" s="4">
        <f t="shared" si="543"/>
        <v>1.746</v>
      </c>
      <c r="P1507" s="4"/>
      <c r="Q1507" s="4"/>
      <c r="R1507" s="1">
        <f t="shared" si="544"/>
        <v>0.45248868778280543</v>
      </c>
      <c r="S1507" s="1">
        <f t="shared" si="545"/>
        <v>0.57273768613974796</v>
      </c>
      <c r="T1507" s="1">
        <f t="shared" si="546"/>
        <v>2.4605662285136498E-2</v>
      </c>
      <c r="U1507" s="1">
        <f t="shared" si="547"/>
        <v>6.0124499178471263E-2</v>
      </c>
      <c r="V1507" s="1">
        <f t="shared" si="548"/>
        <v>0.45087550082152872</v>
      </c>
      <c r="W1507" s="1"/>
      <c r="X1507" s="17">
        <f t="shared" si="549"/>
        <v>1217.9071565829713</v>
      </c>
      <c r="Y1507" s="18">
        <f t="shared" si="550"/>
        <v>746.8238445220984</v>
      </c>
      <c r="Z1507" s="2">
        <f t="shared" si="551"/>
        <v>1157.0117987538226</v>
      </c>
      <c r="AA1507" s="18">
        <f t="shared" si="552"/>
        <v>709.48265229599349</v>
      </c>
      <c r="AB1507" s="2">
        <f t="shared" si="553"/>
        <v>115.70117987538227</v>
      </c>
      <c r="AC1507" s="2">
        <f t="shared" si="554"/>
        <v>-140.94777324912008</v>
      </c>
      <c r="AD1507" s="2">
        <f t="shared" si="555"/>
        <v>1157.0117987538226</v>
      </c>
      <c r="AE1507" s="2">
        <f t="shared" si="556"/>
        <v>-1000</v>
      </c>
      <c r="AF1507" s="5">
        <f t="shared" si="557"/>
        <v>1.21</v>
      </c>
      <c r="AG1507" s="5">
        <f t="shared" si="558"/>
        <v>-1</v>
      </c>
      <c r="AH1507" s="3">
        <f t="shared" si="559"/>
        <v>201711</v>
      </c>
      <c r="AI1507" s="21">
        <v>2.21</v>
      </c>
      <c r="AJ1507" s="21">
        <v>1.746</v>
      </c>
      <c r="AK1507" s="21">
        <v>1.847</v>
      </c>
      <c r="AL1507" s="21">
        <v>2.0699999999999998</v>
      </c>
      <c r="AO1507">
        <f t="shared" si="560"/>
        <v>-120</v>
      </c>
      <c r="AP1507">
        <f>IF(E1507&lt;F1507,G1507,H1507)</f>
        <v>15</v>
      </c>
      <c r="AQ1507">
        <f>IF(E1507&lt;F1507,H1507,G1507)</f>
        <v>10</v>
      </c>
    </row>
    <row r="1508" spans="2:43" x14ac:dyDescent="0.25">
      <c r="B1508" s="24">
        <v>43051</v>
      </c>
      <c r="C1508" s="20" t="s">
        <v>41</v>
      </c>
      <c r="D1508" s="20" t="s">
        <v>21</v>
      </c>
      <c r="E1508" s="2">
        <v>-214.13276231263379</v>
      </c>
      <c r="F1508" s="2">
        <v>192</v>
      </c>
      <c r="G1508">
        <v>24</v>
      </c>
      <c r="H1508">
        <v>20</v>
      </c>
      <c r="I1508" s="9"/>
      <c r="J1508" s="2" t="str">
        <f t="shared" si="561"/>
        <v>Tennessee Titans</v>
      </c>
      <c r="K1508" s="2" t="str">
        <f t="shared" si="562"/>
        <v>Cincinnati Bengals</v>
      </c>
      <c r="L1508" s="17">
        <f t="shared" si="563"/>
        <v>-214.13276231263379</v>
      </c>
      <c r="M1508" s="18">
        <f t="shared" si="564"/>
        <v>192</v>
      </c>
      <c r="N1508" s="4">
        <f t="shared" si="542"/>
        <v>1.425</v>
      </c>
      <c r="O1508" s="4">
        <f t="shared" si="543"/>
        <v>3.1</v>
      </c>
      <c r="P1508" s="4"/>
      <c r="Q1508" s="4"/>
      <c r="R1508" s="1">
        <f t="shared" si="544"/>
        <v>0.70175438596491224</v>
      </c>
      <c r="S1508" s="1">
        <f t="shared" si="545"/>
        <v>0.32258064516129031</v>
      </c>
      <c r="T1508" s="1">
        <f t="shared" si="546"/>
        <v>2.3756906077348039E-2</v>
      </c>
      <c r="U1508" s="1">
        <f t="shared" si="547"/>
        <v>0.18958687040181096</v>
      </c>
      <c r="V1508" s="1">
        <f t="shared" si="548"/>
        <v>0.700586870401811</v>
      </c>
      <c r="W1508" s="1"/>
      <c r="X1508" s="17">
        <f t="shared" si="549"/>
        <v>427.37473716352281</v>
      </c>
      <c r="Y1508" s="18">
        <f t="shared" si="550"/>
        <v>2071.9633372112958</v>
      </c>
      <c r="Z1508" s="2">
        <f t="shared" si="551"/>
        <v>406.00600030534667</v>
      </c>
      <c r="AA1508" s="18">
        <f t="shared" si="552"/>
        <v>1968.365170350731</v>
      </c>
      <c r="AB1508" s="2">
        <f t="shared" si="553"/>
        <v>-246.30177860620918</v>
      </c>
      <c r="AC1508" s="2">
        <f t="shared" si="554"/>
        <v>196.83651703507309</v>
      </c>
      <c r="AD1508" s="2">
        <f t="shared" si="555"/>
        <v>406.00600030534667</v>
      </c>
      <c r="AE1508" s="2">
        <f t="shared" si="556"/>
        <v>-1000</v>
      </c>
      <c r="AF1508" s="5">
        <f t="shared" si="557"/>
        <v>0.42500000000000004</v>
      </c>
      <c r="AG1508" s="5">
        <f t="shared" si="558"/>
        <v>-1</v>
      </c>
      <c r="AH1508" s="3">
        <f t="shared" si="559"/>
        <v>201711</v>
      </c>
      <c r="AI1508" s="21">
        <v>1.425</v>
      </c>
      <c r="AJ1508" s="21">
        <v>3.1</v>
      </c>
      <c r="AK1508" s="21">
        <v>1.4670000000000001</v>
      </c>
      <c r="AL1508" s="21">
        <v>2.92</v>
      </c>
      <c r="AO1508">
        <f t="shared" si="560"/>
        <v>-300</v>
      </c>
      <c r="AP1508">
        <f>IF(E1508&lt;F1508,G1508,H1508)</f>
        <v>24</v>
      </c>
      <c r="AQ1508">
        <f>IF(E1508&lt;F1508,H1508,G1508)</f>
        <v>20</v>
      </c>
    </row>
    <row r="1509" spans="2:43" x14ac:dyDescent="0.25">
      <c r="B1509" s="24">
        <v>43051</v>
      </c>
      <c r="C1509" s="20" t="s">
        <v>53</v>
      </c>
      <c r="D1509" s="20" t="s">
        <v>29</v>
      </c>
      <c r="E1509" s="2">
        <v>-105.0420168067227</v>
      </c>
      <c r="F1509" s="2">
        <v>-105.0420168067227</v>
      </c>
      <c r="G1509">
        <v>30</v>
      </c>
      <c r="H1509">
        <v>38</v>
      </c>
      <c r="I1509" s="9"/>
      <c r="J1509" s="2" t="str">
        <f t="shared" si="561"/>
        <v>Washington Redskins</v>
      </c>
      <c r="K1509" s="2" t="str">
        <f t="shared" si="562"/>
        <v>Minnesota Vikings</v>
      </c>
      <c r="L1509" s="17">
        <f t="shared" si="563"/>
        <v>-105.0420168067227</v>
      </c>
      <c r="M1509" s="18">
        <f t="shared" si="564"/>
        <v>-105.0420168067227</v>
      </c>
      <c r="N1509" s="4">
        <f t="shared" si="542"/>
        <v>2.02</v>
      </c>
      <c r="O1509" s="4">
        <f t="shared" si="543"/>
        <v>1.8839999999999999</v>
      </c>
      <c r="P1509" s="4"/>
      <c r="Q1509" s="4"/>
      <c r="R1509" s="1">
        <f t="shared" si="544"/>
        <v>0.49504950495049505</v>
      </c>
      <c r="S1509" s="1">
        <f t="shared" si="545"/>
        <v>0.53078556263269638</v>
      </c>
      <c r="T1509" s="1">
        <f t="shared" si="546"/>
        <v>2.5184426229508228E-2</v>
      </c>
      <c r="U1509" s="1">
        <f t="shared" si="547"/>
        <v>1.7868028841100669E-2</v>
      </c>
      <c r="V1509" s="1">
        <f t="shared" si="548"/>
        <v>0.49313197115889934</v>
      </c>
      <c r="W1509" s="1"/>
      <c r="X1509" s="17">
        <f t="shared" si="549"/>
        <v>1027.8547295360315</v>
      </c>
      <c r="Y1509" s="18">
        <f t="shared" si="550"/>
        <v>887.09264261943611</v>
      </c>
      <c r="Z1509" s="2">
        <f t="shared" si="551"/>
        <v>976.46199305922994</v>
      </c>
      <c r="AA1509" s="18">
        <f t="shared" si="552"/>
        <v>842.73801048846428</v>
      </c>
      <c r="AB1509" s="2">
        <f t="shared" si="553"/>
        <v>-102.41054000136002</v>
      </c>
      <c r="AC1509" s="2">
        <f t="shared" si="554"/>
        <v>-118.6608397336183</v>
      </c>
      <c r="AD1509" s="2">
        <f t="shared" si="555"/>
        <v>976.46199305922994</v>
      </c>
      <c r="AE1509" s="2">
        <f t="shared" si="556"/>
        <v>-1000</v>
      </c>
      <c r="AF1509" s="5">
        <f t="shared" si="557"/>
        <v>1.02</v>
      </c>
      <c r="AG1509" s="5">
        <f t="shared" si="558"/>
        <v>-1</v>
      </c>
      <c r="AH1509" s="3">
        <f t="shared" si="559"/>
        <v>201711</v>
      </c>
      <c r="AI1509" s="21">
        <v>2.02</v>
      </c>
      <c r="AJ1509" s="21">
        <v>1.8839999999999999</v>
      </c>
      <c r="AK1509" s="21">
        <v>1.952</v>
      </c>
      <c r="AL1509" s="21">
        <v>1.952</v>
      </c>
      <c r="AO1509">
        <f t="shared" si="560"/>
        <v>-110</v>
      </c>
      <c r="AP1509">
        <f>IF(E1509&lt;F1509,G1509,H1509)</f>
        <v>38</v>
      </c>
      <c r="AQ1509">
        <f>IF(E1509&lt;F1509,H1509,G1509)</f>
        <v>30</v>
      </c>
    </row>
    <row r="1510" spans="2:43" x14ac:dyDescent="0.25">
      <c r="B1510" s="24">
        <v>43048</v>
      </c>
      <c r="C1510" s="20" t="s">
        <v>48</v>
      </c>
      <c r="D1510" s="20" t="s">
        <v>32</v>
      </c>
      <c r="E1510" s="2">
        <v>222.00000000000003</v>
      </c>
      <c r="F1510" s="2">
        <v>-250.00000000000006</v>
      </c>
      <c r="G1510">
        <v>16</v>
      </c>
      <c r="H1510">
        <v>22</v>
      </c>
      <c r="I1510" s="9"/>
      <c r="J1510" s="2" t="str">
        <f t="shared" si="561"/>
        <v>Seattle Seahawks</v>
      </c>
      <c r="K1510" s="2" t="str">
        <f t="shared" si="562"/>
        <v>Arizona Cardinals</v>
      </c>
      <c r="L1510" s="17">
        <f t="shared" si="563"/>
        <v>-250.00000000000006</v>
      </c>
      <c r="M1510" s="18">
        <f t="shared" si="564"/>
        <v>222.00000000000003</v>
      </c>
      <c r="N1510" s="4">
        <f t="shared" si="542"/>
        <v>1.425</v>
      </c>
      <c r="O1510" s="4">
        <f t="shared" si="543"/>
        <v>3.1</v>
      </c>
      <c r="P1510" s="4"/>
      <c r="Q1510" s="4"/>
      <c r="R1510" s="1">
        <f t="shared" si="544"/>
        <v>0.70175438596491224</v>
      </c>
      <c r="S1510" s="1">
        <f t="shared" si="545"/>
        <v>0.32258064516129031</v>
      </c>
      <c r="T1510" s="1">
        <f t="shared" si="546"/>
        <v>2.3756906077348039E-2</v>
      </c>
      <c r="U1510" s="1">
        <f t="shared" si="547"/>
        <v>0.18958687040181096</v>
      </c>
      <c r="V1510" s="1">
        <f t="shared" si="548"/>
        <v>0.700586870401811</v>
      </c>
      <c r="W1510" s="1"/>
      <c r="X1510" s="17">
        <f t="shared" si="549"/>
        <v>427.37473716352281</v>
      </c>
      <c r="Y1510" s="18">
        <f t="shared" si="550"/>
        <v>2071.9633372112958</v>
      </c>
      <c r="Z1510" s="2">
        <f t="shared" si="551"/>
        <v>406.00600030534667</v>
      </c>
      <c r="AA1510" s="18">
        <f t="shared" si="552"/>
        <v>1968.365170350731</v>
      </c>
      <c r="AB1510" s="2">
        <f t="shared" si="553"/>
        <v>-246.30177860620918</v>
      </c>
      <c r="AC1510" s="2">
        <f t="shared" si="554"/>
        <v>196.83651703507309</v>
      </c>
      <c r="AD1510" s="2">
        <f t="shared" si="555"/>
        <v>406.00600030534667</v>
      </c>
      <c r="AE1510" s="2">
        <f t="shared" si="556"/>
        <v>-1000</v>
      </c>
      <c r="AF1510" s="5">
        <f t="shared" si="557"/>
        <v>0.42500000000000004</v>
      </c>
      <c r="AG1510" s="5">
        <f t="shared" si="558"/>
        <v>-1</v>
      </c>
      <c r="AH1510" s="3">
        <f t="shared" si="559"/>
        <v>201711</v>
      </c>
      <c r="AI1510" s="21">
        <v>3.1</v>
      </c>
      <c r="AJ1510" s="21">
        <v>1.425</v>
      </c>
      <c r="AK1510" s="21">
        <v>3.22</v>
      </c>
      <c r="AL1510" s="21">
        <v>1.4</v>
      </c>
      <c r="AO1510">
        <f t="shared" si="560"/>
        <v>-300</v>
      </c>
      <c r="AP1510">
        <f>IF(E1510&lt;F1510,G1510,H1510)</f>
        <v>22</v>
      </c>
      <c r="AQ1510">
        <f>IF(E1510&lt;F1510,H1510,G1510)</f>
        <v>16</v>
      </c>
    </row>
    <row r="1511" spans="2:43" x14ac:dyDescent="0.25">
      <c r="B1511" s="24">
        <v>43045</v>
      </c>
      <c r="C1511" s="20" t="s">
        <v>33</v>
      </c>
      <c r="D1511" s="20" t="s">
        <v>34</v>
      </c>
      <c r="E1511" s="2">
        <v>118.00000000000001</v>
      </c>
      <c r="F1511" s="2">
        <v>-130.03901170351108</v>
      </c>
      <c r="G1511">
        <v>17</v>
      </c>
      <c r="H1511">
        <v>30</v>
      </c>
      <c r="I1511" s="9"/>
      <c r="J1511" s="2" t="str">
        <f t="shared" si="561"/>
        <v>Detroit Lions</v>
      </c>
      <c r="K1511" s="2" t="str">
        <f t="shared" si="562"/>
        <v>Green Bay Packers</v>
      </c>
      <c r="L1511" s="17">
        <f t="shared" si="563"/>
        <v>-130.03901170351108</v>
      </c>
      <c r="M1511" s="18">
        <f t="shared" si="564"/>
        <v>118.00000000000001</v>
      </c>
      <c r="N1511" s="4">
        <f t="shared" si="542"/>
        <v>1.6990000000000001</v>
      </c>
      <c r="O1511" s="4">
        <f t="shared" si="543"/>
        <v>2.29</v>
      </c>
      <c r="P1511" s="4"/>
      <c r="Q1511" s="4"/>
      <c r="R1511" s="1">
        <f t="shared" si="544"/>
        <v>0.58858151854031782</v>
      </c>
      <c r="S1511" s="1">
        <f t="shared" si="545"/>
        <v>0.4366812227074236</v>
      </c>
      <c r="T1511" s="1">
        <f t="shared" si="546"/>
        <v>2.4640260716971563E-2</v>
      </c>
      <c r="U1511" s="1">
        <f t="shared" si="547"/>
        <v>7.5950147916447108E-2</v>
      </c>
      <c r="V1511" s="1">
        <f t="shared" si="548"/>
        <v>0.58695014791644717</v>
      </c>
      <c r="W1511" s="1"/>
      <c r="X1511" s="17">
        <f t="shared" si="549"/>
        <v>703.72220460254619</v>
      </c>
      <c r="Y1511" s="18">
        <f t="shared" si="550"/>
        <v>1290.6088464490549</v>
      </c>
      <c r="Z1511" s="2">
        <f t="shared" si="551"/>
        <v>668.5360943724188</v>
      </c>
      <c r="AA1511" s="18">
        <f t="shared" si="552"/>
        <v>1226.0784041266022</v>
      </c>
      <c r="AB1511" s="2">
        <f t="shared" si="553"/>
        <v>-149.58055494950344</v>
      </c>
      <c r="AC1511" s="2">
        <f t="shared" si="554"/>
        <v>122.60784041266022</v>
      </c>
      <c r="AD1511" s="2">
        <f t="shared" si="555"/>
        <v>668.5360943724188</v>
      </c>
      <c r="AE1511" s="2">
        <f t="shared" si="556"/>
        <v>-1000</v>
      </c>
      <c r="AF1511" s="5">
        <f t="shared" si="557"/>
        <v>0.69900000000000007</v>
      </c>
      <c r="AG1511" s="5">
        <f t="shared" si="558"/>
        <v>-1</v>
      </c>
      <c r="AH1511" s="3">
        <f t="shared" si="559"/>
        <v>201711</v>
      </c>
      <c r="AI1511" s="21">
        <v>2.29</v>
      </c>
      <c r="AJ1511" s="21">
        <v>1.6990000000000001</v>
      </c>
      <c r="AK1511" s="21">
        <v>2.1800000000000002</v>
      </c>
      <c r="AL1511" s="21">
        <v>1.7689999999999999</v>
      </c>
      <c r="AO1511">
        <f t="shared" si="560"/>
        <v>-140</v>
      </c>
      <c r="AP1511">
        <f>IF(E1511&lt;F1511,G1511,H1511)</f>
        <v>30</v>
      </c>
      <c r="AQ1511">
        <f>IF(E1511&lt;F1511,H1511,G1511)</f>
        <v>17</v>
      </c>
    </row>
    <row r="1512" spans="2:43" x14ac:dyDescent="0.25">
      <c r="B1512" s="24">
        <v>43044</v>
      </c>
      <c r="C1512" s="20" t="s">
        <v>30</v>
      </c>
      <c r="D1512" s="20" t="s">
        <v>52</v>
      </c>
      <c r="E1512" s="2">
        <v>144</v>
      </c>
      <c r="F1512" s="2">
        <v>-160</v>
      </c>
      <c r="G1512">
        <v>24</v>
      </c>
      <c r="H1512">
        <v>27</v>
      </c>
      <c r="I1512" s="9"/>
      <c r="J1512" s="2" t="str">
        <f t="shared" si="561"/>
        <v>Oakland Raiders</v>
      </c>
      <c r="K1512" s="2" t="str">
        <f t="shared" si="562"/>
        <v>Miami Dolphins</v>
      </c>
      <c r="L1512" s="17">
        <f t="shared" si="563"/>
        <v>-160</v>
      </c>
      <c r="M1512" s="18">
        <f t="shared" si="564"/>
        <v>144</v>
      </c>
      <c r="N1512" s="4">
        <f t="shared" si="542"/>
        <v>1.74</v>
      </c>
      <c r="O1512" s="4">
        <f t="shared" si="543"/>
        <v>2.2200000000000002</v>
      </c>
      <c r="P1512" s="4"/>
      <c r="Q1512" s="4"/>
      <c r="R1512" s="1">
        <f t="shared" si="544"/>
        <v>0.57471264367816088</v>
      </c>
      <c r="S1512" s="1">
        <f t="shared" si="545"/>
        <v>0.4504504504504504</v>
      </c>
      <c r="T1512" s="1">
        <f t="shared" si="546"/>
        <v>2.4545454545454426E-2</v>
      </c>
      <c r="U1512" s="1">
        <f t="shared" si="547"/>
        <v>6.2131096613855241E-2</v>
      </c>
      <c r="V1512" s="1">
        <f t="shared" si="548"/>
        <v>0.5731310966138552</v>
      </c>
      <c r="W1512" s="1"/>
      <c r="X1512" s="17">
        <f t="shared" si="549"/>
        <v>744.8015051148866</v>
      </c>
      <c r="Y1512" s="18">
        <f t="shared" si="550"/>
        <v>1221.1409145511027</v>
      </c>
      <c r="Z1512" s="2">
        <f t="shared" si="551"/>
        <v>707.56142985914221</v>
      </c>
      <c r="AA1512" s="18">
        <f t="shared" si="552"/>
        <v>1160.0838688235476</v>
      </c>
      <c r="AB1512" s="2">
        <f t="shared" si="553"/>
        <v>-141.3304849303438</v>
      </c>
      <c r="AC1512" s="2">
        <f t="shared" si="554"/>
        <v>116.00838688235476</v>
      </c>
      <c r="AD1512" s="2">
        <f t="shared" si="555"/>
        <v>707.56142985914221</v>
      </c>
      <c r="AE1512" s="2">
        <f t="shared" si="556"/>
        <v>-1000</v>
      </c>
      <c r="AF1512" s="5">
        <f t="shared" si="557"/>
        <v>0.74</v>
      </c>
      <c r="AG1512" s="5">
        <f t="shared" si="558"/>
        <v>-1</v>
      </c>
      <c r="AH1512" s="3">
        <f t="shared" si="559"/>
        <v>201711</v>
      </c>
      <c r="AI1512" s="21">
        <v>2.2200000000000002</v>
      </c>
      <c r="AJ1512" s="21">
        <v>1.74</v>
      </c>
      <c r="AK1512" s="21">
        <v>2.44</v>
      </c>
      <c r="AL1512" s="21">
        <v>1.625</v>
      </c>
      <c r="AO1512">
        <f t="shared" si="560"/>
        <v>-160</v>
      </c>
      <c r="AP1512">
        <f>IF(E1512&lt;F1512,G1512,H1512)</f>
        <v>27</v>
      </c>
      <c r="AQ1512">
        <f>IF(E1512&lt;F1512,H1512,G1512)</f>
        <v>24</v>
      </c>
    </row>
    <row r="1513" spans="2:43" x14ac:dyDescent="0.25">
      <c r="B1513" s="24">
        <v>43044</v>
      </c>
      <c r="C1513" s="20" t="s">
        <v>23</v>
      </c>
      <c r="D1513" s="20" t="s">
        <v>20</v>
      </c>
      <c r="E1513" s="2">
        <v>-134.04825737265415</v>
      </c>
      <c r="F1513" s="2">
        <v>121</v>
      </c>
      <c r="G1513">
        <v>28</v>
      </c>
      <c r="H1513">
        <v>17</v>
      </c>
      <c r="I1513" s="9"/>
      <c r="J1513" s="2" t="str">
        <f t="shared" si="561"/>
        <v>Dallas Cowboys</v>
      </c>
      <c r="K1513" s="2" t="str">
        <f t="shared" si="562"/>
        <v>Kansas City Chiefs</v>
      </c>
      <c r="L1513" s="17">
        <f t="shared" si="563"/>
        <v>-134.04825737265415</v>
      </c>
      <c r="M1513" s="18">
        <f t="shared" si="564"/>
        <v>121</v>
      </c>
      <c r="N1513" s="4">
        <f t="shared" si="542"/>
        <v>2.02</v>
      </c>
      <c r="O1513" s="4">
        <f t="shared" si="543"/>
        <v>1.8839999999999999</v>
      </c>
      <c r="P1513" s="4"/>
      <c r="Q1513" s="4"/>
      <c r="R1513" s="1">
        <f t="shared" si="544"/>
        <v>0.49504950495049505</v>
      </c>
      <c r="S1513" s="1">
        <f t="shared" si="545"/>
        <v>0.53078556263269638</v>
      </c>
      <c r="T1513" s="1">
        <f t="shared" si="546"/>
        <v>2.5184426229508228E-2</v>
      </c>
      <c r="U1513" s="1">
        <f t="shared" si="547"/>
        <v>1.7868028841100669E-2</v>
      </c>
      <c r="V1513" s="1">
        <f t="shared" si="548"/>
        <v>0.49313197115889934</v>
      </c>
      <c r="W1513" s="1"/>
      <c r="X1513" s="17">
        <f t="shared" si="549"/>
        <v>1027.8547295360315</v>
      </c>
      <c r="Y1513" s="18">
        <f t="shared" si="550"/>
        <v>887.09264261943611</v>
      </c>
      <c r="Z1513" s="2">
        <f t="shared" si="551"/>
        <v>976.46199305922994</v>
      </c>
      <c r="AA1513" s="18">
        <f t="shared" si="552"/>
        <v>842.73801048846428</v>
      </c>
      <c r="AB1513" s="2">
        <f t="shared" si="553"/>
        <v>-102.41054000136002</v>
      </c>
      <c r="AC1513" s="2">
        <f t="shared" si="554"/>
        <v>-118.6608397336183</v>
      </c>
      <c r="AD1513" s="2">
        <f t="shared" si="555"/>
        <v>976.46199305922994</v>
      </c>
      <c r="AE1513" s="2">
        <f t="shared" si="556"/>
        <v>-1000</v>
      </c>
      <c r="AF1513" s="5">
        <f t="shared" si="557"/>
        <v>1.02</v>
      </c>
      <c r="AG1513" s="5">
        <f t="shared" si="558"/>
        <v>-1</v>
      </c>
      <c r="AH1513" s="3">
        <f t="shared" si="559"/>
        <v>201711</v>
      </c>
      <c r="AI1513" s="21">
        <v>2.02</v>
      </c>
      <c r="AJ1513" s="21">
        <v>1.8839999999999999</v>
      </c>
      <c r="AK1513" s="21">
        <v>1.746</v>
      </c>
      <c r="AL1513" s="21">
        <v>2.21</v>
      </c>
      <c r="AO1513">
        <f t="shared" si="560"/>
        <v>-140</v>
      </c>
      <c r="AP1513">
        <f>IF(E1513&lt;F1513,G1513,H1513)</f>
        <v>28</v>
      </c>
      <c r="AQ1513">
        <f>IF(E1513&lt;F1513,H1513,G1513)</f>
        <v>17</v>
      </c>
    </row>
    <row r="1514" spans="2:43" x14ac:dyDescent="0.25">
      <c r="B1514" s="24">
        <v>43044</v>
      </c>
      <c r="C1514" s="20" t="s">
        <v>22</v>
      </c>
      <c r="D1514" s="20" t="s">
        <v>48</v>
      </c>
      <c r="E1514" s="2">
        <v>118.00000000000001</v>
      </c>
      <c r="F1514" s="2">
        <v>-130.03901170351108</v>
      </c>
      <c r="G1514">
        <v>10</v>
      </c>
      <c r="H1514">
        <v>20</v>
      </c>
      <c r="I1514" s="9"/>
      <c r="J1514" s="2" t="str">
        <f t="shared" si="561"/>
        <v>Arizona Cardinals</v>
      </c>
      <c r="K1514" s="2" t="str">
        <f t="shared" si="562"/>
        <v>San Francisco 49ers</v>
      </c>
      <c r="L1514" s="17">
        <f t="shared" si="563"/>
        <v>-130.03901170351108</v>
      </c>
      <c r="M1514" s="18">
        <f t="shared" si="564"/>
        <v>118.00000000000001</v>
      </c>
      <c r="N1514" s="4">
        <f t="shared" si="542"/>
        <v>1.746</v>
      </c>
      <c r="O1514" s="4">
        <f t="shared" si="543"/>
        <v>2.21</v>
      </c>
      <c r="P1514" s="4"/>
      <c r="Q1514" s="4"/>
      <c r="R1514" s="1">
        <f t="shared" si="544"/>
        <v>0.57273768613974796</v>
      </c>
      <c r="S1514" s="1">
        <f t="shared" si="545"/>
        <v>0.45248868778280543</v>
      </c>
      <c r="T1514" s="1">
        <f t="shared" si="546"/>
        <v>2.4605662285136498E-2</v>
      </c>
      <c r="U1514" s="1">
        <f t="shared" si="547"/>
        <v>6.0124499178471263E-2</v>
      </c>
      <c r="V1514" s="1">
        <f t="shared" si="548"/>
        <v>0.5711244991784713</v>
      </c>
      <c r="W1514" s="1"/>
      <c r="X1514" s="17">
        <f t="shared" si="549"/>
        <v>750.93171705721034</v>
      </c>
      <c r="Y1514" s="18">
        <f t="shared" si="550"/>
        <v>1211.3891833551868</v>
      </c>
      <c r="Z1514" s="2">
        <f t="shared" si="551"/>
        <v>713.38513120434982</v>
      </c>
      <c r="AA1514" s="18">
        <f t="shared" si="552"/>
        <v>1150.8197241874275</v>
      </c>
      <c r="AB1514" s="2">
        <f t="shared" si="553"/>
        <v>-140.17673711698779</v>
      </c>
      <c r="AC1514" s="2">
        <f t="shared" si="554"/>
        <v>115.08197241874275</v>
      </c>
      <c r="AD1514" s="2">
        <f t="shared" si="555"/>
        <v>713.38513120434982</v>
      </c>
      <c r="AE1514" s="2">
        <f t="shared" si="556"/>
        <v>-1000</v>
      </c>
      <c r="AF1514" s="5">
        <f t="shared" si="557"/>
        <v>0.746</v>
      </c>
      <c r="AG1514" s="5">
        <f t="shared" si="558"/>
        <v>-1</v>
      </c>
      <c r="AH1514" s="3">
        <f t="shared" si="559"/>
        <v>201711</v>
      </c>
      <c r="AI1514" s="21">
        <v>2.21</v>
      </c>
      <c r="AJ1514" s="21">
        <v>1.746</v>
      </c>
      <c r="AK1514" s="21">
        <v>2.1800000000000002</v>
      </c>
      <c r="AL1514" s="21">
        <v>1.7689999999999999</v>
      </c>
      <c r="AO1514">
        <f t="shared" si="560"/>
        <v>-140</v>
      </c>
      <c r="AP1514">
        <f>IF(E1514&lt;F1514,G1514,H1514)</f>
        <v>20</v>
      </c>
      <c r="AQ1514">
        <f>IF(E1514&lt;F1514,H1514,G1514)</f>
        <v>10</v>
      </c>
    </row>
    <row r="1515" spans="2:43" x14ac:dyDescent="0.25">
      <c r="B1515" s="24">
        <v>43044</v>
      </c>
      <c r="C1515" s="20" t="s">
        <v>32</v>
      </c>
      <c r="D1515" s="20" t="s">
        <v>53</v>
      </c>
      <c r="E1515" s="2">
        <v>-390.625</v>
      </c>
      <c r="F1515" s="2">
        <v>338</v>
      </c>
      <c r="G1515">
        <v>14</v>
      </c>
      <c r="H1515">
        <v>17</v>
      </c>
      <c r="I1515" s="9"/>
      <c r="J1515" s="2" t="str">
        <f t="shared" si="561"/>
        <v>Seattle Seahawks</v>
      </c>
      <c r="K1515" s="2" t="str">
        <f t="shared" si="562"/>
        <v>Washington Redskins</v>
      </c>
      <c r="L1515" s="17">
        <f t="shared" si="563"/>
        <v>-390.625</v>
      </c>
      <c r="M1515" s="18">
        <f t="shared" si="564"/>
        <v>338</v>
      </c>
      <c r="N1515" s="4">
        <f t="shared" si="542"/>
        <v>1.3169999999999999</v>
      </c>
      <c r="O1515" s="4">
        <f t="shared" si="543"/>
        <v>3.77</v>
      </c>
      <c r="P1515" s="4"/>
      <c r="Q1515" s="4"/>
      <c r="R1515" s="1">
        <f t="shared" si="544"/>
        <v>0.75930144267274113</v>
      </c>
      <c r="S1515" s="1">
        <f t="shared" si="545"/>
        <v>0.26525198938992045</v>
      </c>
      <c r="T1515" s="1">
        <f t="shared" si="546"/>
        <v>2.3965008846078217E-2</v>
      </c>
      <c r="U1515" s="1">
        <f t="shared" si="547"/>
        <v>0.24702472664141034</v>
      </c>
      <c r="V1515" s="1">
        <f t="shared" si="548"/>
        <v>0.75802472664141041</v>
      </c>
      <c r="W1515" s="1"/>
      <c r="X1515" s="17">
        <f t="shared" si="549"/>
        <v>319.21817963737476</v>
      </c>
      <c r="Y1515" s="18">
        <f t="shared" si="550"/>
        <v>2700.607045193698</v>
      </c>
      <c r="Z1515" s="2">
        <f t="shared" si="551"/>
        <v>303.25727065550603</v>
      </c>
      <c r="AA1515" s="18">
        <f t="shared" si="552"/>
        <v>2565.576692934013</v>
      </c>
      <c r="AB1515" s="2">
        <f t="shared" si="553"/>
        <v>-329.7530172445492</v>
      </c>
      <c r="AC1515" s="2">
        <f t="shared" si="554"/>
        <v>256.55766929340132</v>
      </c>
      <c r="AD1515" s="2">
        <f t="shared" si="555"/>
        <v>-1000</v>
      </c>
      <c r="AE1515" s="2">
        <f t="shared" si="556"/>
        <v>2565.576692934013</v>
      </c>
      <c r="AF1515" s="5">
        <f t="shared" si="557"/>
        <v>-1</v>
      </c>
      <c r="AG1515" s="5">
        <f t="shared" si="558"/>
        <v>2.77</v>
      </c>
      <c r="AH1515" s="3">
        <f t="shared" si="559"/>
        <v>201711</v>
      </c>
      <c r="AI1515" s="21">
        <v>1.3169999999999999</v>
      </c>
      <c r="AJ1515" s="21">
        <v>3.77</v>
      </c>
      <c r="AK1515" s="21">
        <v>1.256</v>
      </c>
      <c r="AL1515" s="21">
        <v>4.38</v>
      </c>
      <c r="AO1515">
        <f t="shared" si="560"/>
        <v>-400</v>
      </c>
      <c r="AP1515">
        <f>IF(E1515&lt;F1515,G1515,H1515)</f>
        <v>14</v>
      </c>
      <c r="AQ1515">
        <f>IF(E1515&lt;F1515,H1515,G1515)</f>
        <v>17</v>
      </c>
    </row>
    <row r="1516" spans="2:43" x14ac:dyDescent="0.25">
      <c r="B1516" s="24">
        <v>43044</v>
      </c>
      <c r="C1516" s="20" t="s">
        <v>44</v>
      </c>
      <c r="D1516" s="20" t="s">
        <v>35</v>
      </c>
      <c r="E1516" s="2">
        <v>136</v>
      </c>
      <c r="F1516" s="2">
        <v>-150.15015015015015</v>
      </c>
      <c r="G1516">
        <v>20</v>
      </c>
      <c r="H1516">
        <v>17</v>
      </c>
      <c r="I1516" s="9"/>
      <c r="J1516" s="2" t="str">
        <f t="shared" si="561"/>
        <v>Atlanta Falcons</v>
      </c>
      <c r="K1516" s="2" t="str">
        <f t="shared" si="562"/>
        <v>Carolina Panthers</v>
      </c>
      <c r="L1516" s="17">
        <f t="shared" si="563"/>
        <v>-150.15015015015015</v>
      </c>
      <c r="M1516" s="18">
        <f t="shared" si="564"/>
        <v>136</v>
      </c>
      <c r="N1516" s="4">
        <f t="shared" si="542"/>
        <v>2.14</v>
      </c>
      <c r="O1516" s="4">
        <f t="shared" si="543"/>
        <v>1.7929999999999999</v>
      </c>
      <c r="P1516" s="4"/>
      <c r="Q1516" s="4"/>
      <c r="R1516" s="1">
        <f t="shared" si="544"/>
        <v>0.46728971962616822</v>
      </c>
      <c r="S1516" s="1">
        <f t="shared" si="545"/>
        <v>0.5577244841048522</v>
      </c>
      <c r="T1516" s="1">
        <f t="shared" si="546"/>
        <v>2.4403763030765302E-2</v>
      </c>
      <c r="U1516" s="1">
        <f t="shared" si="547"/>
        <v>4.5217382239341991E-2</v>
      </c>
      <c r="V1516" s="1">
        <f t="shared" si="548"/>
        <v>0.46578261776065799</v>
      </c>
      <c r="W1516" s="1"/>
      <c r="X1516" s="17">
        <f t="shared" si="549"/>
        <v>1146.9242557991915</v>
      </c>
      <c r="Y1516" s="18">
        <f t="shared" si="550"/>
        <v>793.97948643514655</v>
      </c>
      <c r="Z1516" s="2">
        <f t="shared" si="551"/>
        <v>1089.5780430092318</v>
      </c>
      <c r="AA1516" s="18">
        <f t="shared" si="552"/>
        <v>754.28051211338914</v>
      </c>
      <c r="AB1516" s="2">
        <f t="shared" si="553"/>
        <v>108.95780430092319</v>
      </c>
      <c r="AC1516" s="2">
        <f t="shared" si="554"/>
        <v>-132.57667193311664</v>
      </c>
      <c r="AD1516" s="2">
        <f t="shared" si="555"/>
        <v>-1000</v>
      </c>
      <c r="AE1516" s="2">
        <f t="shared" si="556"/>
        <v>754.28051211338914</v>
      </c>
      <c r="AF1516" s="5">
        <f t="shared" si="557"/>
        <v>-1</v>
      </c>
      <c r="AG1516" s="5">
        <f t="shared" si="558"/>
        <v>0.79299999999999993</v>
      </c>
      <c r="AH1516" s="3">
        <f t="shared" si="559"/>
        <v>201711</v>
      </c>
      <c r="AI1516" s="21">
        <v>1.7929999999999999</v>
      </c>
      <c r="AJ1516" s="21">
        <v>2.14</v>
      </c>
      <c r="AK1516" s="21">
        <v>2.36</v>
      </c>
      <c r="AL1516" s="21">
        <v>1.6659999999999999</v>
      </c>
      <c r="AO1516">
        <f t="shared" si="560"/>
        <v>-160</v>
      </c>
      <c r="AP1516">
        <f>IF(E1516&lt;F1516,G1516,H1516)</f>
        <v>17</v>
      </c>
      <c r="AQ1516">
        <f>IF(E1516&lt;F1516,H1516,G1516)</f>
        <v>20</v>
      </c>
    </row>
    <row r="1517" spans="2:43" x14ac:dyDescent="0.25">
      <c r="B1517" s="24">
        <v>43044</v>
      </c>
      <c r="C1517" s="20" t="s">
        <v>40</v>
      </c>
      <c r="D1517" s="20" t="s">
        <v>39</v>
      </c>
      <c r="E1517" s="2">
        <v>-253.1645569620253</v>
      </c>
      <c r="F1517" s="2">
        <v>225</v>
      </c>
      <c r="G1517">
        <v>14</v>
      </c>
      <c r="H1517">
        <v>20</v>
      </c>
      <c r="I1517" s="9"/>
      <c r="J1517" s="2" t="str">
        <f t="shared" si="561"/>
        <v>Houston Texans</v>
      </c>
      <c r="K1517" s="2" t="str">
        <f t="shared" si="562"/>
        <v>Indianapolis Colts</v>
      </c>
      <c r="L1517" s="17">
        <f t="shared" si="563"/>
        <v>-253.1645569620253</v>
      </c>
      <c r="M1517" s="18">
        <f t="shared" si="564"/>
        <v>225</v>
      </c>
      <c r="N1517" s="4">
        <f t="shared" si="542"/>
        <v>1.149</v>
      </c>
      <c r="O1517" s="4">
        <f t="shared" si="543"/>
        <v>6.48</v>
      </c>
      <c r="P1517" s="4"/>
      <c r="Q1517" s="4"/>
      <c r="R1517" s="1">
        <f t="shared" si="544"/>
        <v>0.8703220191470844</v>
      </c>
      <c r="S1517" s="1">
        <f t="shared" si="545"/>
        <v>0.15432098765432098</v>
      </c>
      <c r="T1517" s="1">
        <f t="shared" si="546"/>
        <v>2.4050334250884653E-2</v>
      </c>
      <c r="U1517" s="1">
        <f t="shared" si="547"/>
        <v>0.3580005157463817</v>
      </c>
      <c r="V1517" s="1">
        <f t="shared" si="548"/>
        <v>0.86900051574638171</v>
      </c>
      <c r="W1517" s="1"/>
      <c r="X1517" s="17">
        <f t="shared" si="549"/>
        <v>150.74730322927743</v>
      </c>
      <c r="Y1517" s="18">
        <f t="shared" si="550"/>
        <v>5063.6272122416267</v>
      </c>
      <c r="Z1517" s="2">
        <f t="shared" si="551"/>
        <v>143.20993806781357</v>
      </c>
      <c r="AA1517" s="18">
        <f t="shared" si="552"/>
        <v>4810.4458516295454</v>
      </c>
      <c r="AB1517" s="2">
        <f t="shared" si="553"/>
        <v>-698.27556208178407</v>
      </c>
      <c r="AC1517" s="2">
        <f t="shared" si="554"/>
        <v>481.04458516295455</v>
      </c>
      <c r="AD1517" s="2">
        <f t="shared" si="555"/>
        <v>-1000</v>
      </c>
      <c r="AE1517" s="2">
        <f t="shared" si="556"/>
        <v>4810.4458516295454</v>
      </c>
      <c r="AF1517" s="5">
        <f t="shared" si="557"/>
        <v>-1</v>
      </c>
      <c r="AG1517" s="5">
        <f t="shared" si="558"/>
        <v>5.48</v>
      </c>
      <c r="AH1517" s="3">
        <f t="shared" si="559"/>
        <v>201711</v>
      </c>
      <c r="AI1517" s="21">
        <v>1.149</v>
      </c>
      <c r="AJ1517" s="21">
        <v>6.48</v>
      </c>
      <c r="AK1517" s="21">
        <v>1.395</v>
      </c>
      <c r="AL1517" s="21">
        <v>3.25</v>
      </c>
      <c r="AO1517">
        <f t="shared" si="560"/>
        <v>-300</v>
      </c>
      <c r="AP1517">
        <f>IF(E1517&lt;F1517,G1517,H1517)</f>
        <v>14</v>
      </c>
      <c r="AQ1517">
        <f>IF(E1517&lt;F1517,H1517,G1517)</f>
        <v>20</v>
      </c>
    </row>
    <row r="1518" spans="2:43" x14ac:dyDescent="0.25">
      <c r="B1518" s="24">
        <v>43044</v>
      </c>
      <c r="C1518" s="20" t="s">
        <v>26</v>
      </c>
      <c r="D1518" s="20" t="s">
        <v>21</v>
      </c>
      <c r="E1518" s="2">
        <v>-236.40661938534276</v>
      </c>
      <c r="F1518" s="2">
        <v>211</v>
      </c>
      <c r="G1518">
        <v>23</v>
      </c>
      <c r="H1518">
        <v>7</v>
      </c>
      <c r="I1518" s="9"/>
      <c r="J1518" s="2" t="str">
        <f t="shared" si="561"/>
        <v>Jacksonville Jaguars</v>
      </c>
      <c r="K1518" s="2" t="str">
        <f t="shared" si="562"/>
        <v>Cincinnati Bengals</v>
      </c>
      <c r="L1518" s="17">
        <f t="shared" si="563"/>
        <v>-236.40661938534276</v>
      </c>
      <c r="M1518" s="18">
        <f t="shared" si="564"/>
        <v>211</v>
      </c>
      <c r="N1518" s="4">
        <f t="shared" si="542"/>
        <v>1.4870000000000001</v>
      </c>
      <c r="O1518" s="4">
        <f t="shared" si="543"/>
        <v>2.84</v>
      </c>
      <c r="P1518" s="4"/>
      <c r="Q1518" s="4"/>
      <c r="R1518" s="1">
        <f t="shared" si="544"/>
        <v>0.67249495628782785</v>
      </c>
      <c r="S1518" s="1">
        <f t="shared" si="545"/>
        <v>0.35211267605633806</v>
      </c>
      <c r="T1518" s="1">
        <f t="shared" si="546"/>
        <v>2.4016639704182885E-2</v>
      </c>
      <c r="U1518" s="1">
        <f t="shared" si="547"/>
        <v>0.1601911401157449</v>
      </c>
      <c r="V1518" s="1">
        <f t="shared" si="548"/>
        <v>0.67119114011574488</v>
      </c>
      <c r="W1518" s="1"/>
      <c r="X1518" s="17">
        <f t="shared" si="549"/>
        <v>489.88855816474717</v>
      </c>
      <c r="Y1518" s="18">
        <f t="shared" si="550"/>
        <v>1824.5483100836816</v>
      </c>
      <c r="Z1518" s="2">
        <f t="shared" si="551"/>
        <v>465.39413025650981</v>
      </c>
      <c r="AA1518" s="18">
        <f t="shared" si="552"/>
        <v>1733.3208945794975</v>
      </c>
      <c r="AB1518" s="2">
        <f t="shared" si="553"/>
        <v>-214.87163996865047</v>
      </c>
      <c r="AC1518" s="2">
        <f t="shared" si="554"/>
        <v>173.33208945794973</v>
      </c>
      <c r="AD1518" s="2">
        <f t="shared" si="555"/>
        <v>465.39413025650981</v>
      </c>
      <c r="AE1518" s="2">
        <f t="shared" si="556"/>
        <v>-1000</v>
      </c>
      <c r="AF1518" s="5">
        <f t="shared" si="557"/>
        <v>0.4870000000000001</v>
      </c>
      <c r="AG1518" s="5">
        <f t="shared" si="558"/>
        <v>-1</v>
      </c>
      <c r="AH1518" s="3">
        <f t="shared" si="559"/>
        <v>201711</v>
      </c>
      <c r="AI1518" s="21">
        <v>1.4870000000000001</v>
      </c>
      <c r="AJ1518" s="21">
        <v>2.84</v>
      </c>
      <c r="AK1518" s="21">
        <v>1.423</v>
      </c>
      <c r="AL1518" s="21">
        <v>3.11</v>
      </c>
      <c r="AO1518">
        <f t="shared" si="560"/>
        <v>-300</v>
      </c>
      <c r="AP1518">
        <f>IF(E1518&lt;F1518,G1518,H1518)</f>
        <v>23</v>
      </c>
      <c r="AQ1518">
        <f>IF(E1518&lt;F1518,H1518,G1518)</f>
        <v>7</v>
      </c>
    </row>
    <row r="1519" spans="2:43" x14ac:dyDescent="0.25">
      <c r="B1519" s="24">
        <v>43044</v>
      </c>
      <c r="C1519" s="20" t="s">
        <v>43</v>
      </c>
      <c r="D1519" s="20" t="s">
        <v>27</v>
      </c>
      <c r="E1519" s="2">
        <v>-300.30030030030031</v>
      </c>
      <c r="F1519" s="2">
        <v>264</v>
      </c>
      <c r="G1519">
        <v>30</v>
      </c>
      <c r="H1519">
        <v>10</v>
      </c>
      <c r="I1519" s="9"/>
      <c r="J1519" s="2" t="str">
        <f t="shared" si="561"/>
        <v>New Orleans Saints</v>
      </c>
      <c r="K1519" s="2" t="str">
        <f t="shared" si="562"/>
        <v>Tampa Bay Buccaneers</v>
      </c>
      <c r="L1519" s="17">
        <f t="shared" si="563"/>
        <v>-300.30030030030031</v>
      </c>
      <c r="M1519" s="18">
        <f t="shared" si="564"/>
        <v>264</v>
      </c>
      <c r="N1519" s="4">
        <f t="shared" si="542"/>
        <v>1.333</v>
      </c>
      <c r="O1519" s="4">
        <f t="shared" si="543"/>
        <v>3.64</v>
      </c>
      <c r="P1519" s="4"/>
      <c r="Q1519" s="4"/>
      <c r="R1519" s="1">
        <f t="shared" si="544"/>
        <v>0.75018754688672173</v>
      </c>
      <c r="S1519" s="1">
        <f t="shared" si="545"/>
        <v>0.27472527472527469</v>
      </c>
      <c r="T1519" s="1">
        <f t="shared" si="546"/>
        <v>2.4307259199678244E-2</v>
      </c>
      <c r="U1519" s="1">
        <f t="shared" si="547"/>
        <v>0.23773113608072352</v>
      </c>
      <c r="V1519" s="1">
        <f t="shared" si="548"/>
        <v>0.7487311360807235</v>
      </c>
      <c r="W1519" s="1"/>
      <c r="X1519" s="17">
        <f t="shared" si="549"/>
        <v>335.59291421291482</v>
      </c>
      <c r="Y1519" s="18">
        <f t="shared" si="550"/>
        <v>2582.4792899601139</v>
      </c>
      <c r="Z1519" s="2">
        <f t="shared" si="551"/>
        <v>318.81326850226907</v>
      </c>
      <c r="AA1519" s="18">
        <f t="shared" si="552"/>
        <v>2453.3553254621079</v>
      </c>
      <c r="AB1519" s="2">
        <f t="shared" si="553"/>
        <v>-313.66323136355999</v>
      </c>
      <c r="AC1519" s="2">
        <f t="shared" si="554"/>
        <v>245.3355325462108</v>
      </c>
      <c r="AD1519" s="2">
        <f t="shared" si="555"/>
        <v>318.81326850226907</v>
      </c>
      <c r="AE1519" s="2">
        <f t="shared" si="556"/>
        <v>-1000</v>
      </c>
      <c r="AF1519" s="5">
        <f t="shared" si="557"/>
        <v>0.33299999999999996</v>
      </c>
      <c r="AG1519" s="5">
        <f t="shared" si="558"/>
        <v>-1</v>
      </c>
      <c r="AH1519" s="3">
        <f t="shared" si="559"/>
        <v>201711</v>
      </c>
      <c r="AI1519" s="21">
        <v>1.333</v>
      </c>
      <c r="AJ1519" s="21">
        <v>3.64</v>
      </c>
      <c r="AK1519" s="21">
        <v>1.333</v>
      </c>
      <c r="AL1519" s="21">
        <v>3.64</v>
      </c>
      <c r="AO1519">
        <f t="shared" si="560"/>
        <v>-400</v>
      </c>
      <c r="AP1519">
        <f>IF(E1519&lt;F1519,G1519,H1519)</f>
        <v>30</v>
      </c>
      <c r="AQ1519">
        <f>IF(E1519&lt;F1519,H1519,G1519)</f>
        <v>10</v>
      </c>
    </row>
    <row r="1520" spans="2:43" x14ac:dyDescent="0.25">
      <c r="B1520" s="24">
        <v>43044</v>
      </c>
      <c r="C1520" s="20" t="s">
        <v>25</v>
      </c>
      <c r="D1520" s="20" t="s">
        <v>47</v>
      </c>
      <c r="E1520" s="2">
        <v>216</v>
      </c>
      <c r="F1520" s="2">
        <v>-242.13075060532685</v>
      </c>
      <c r="G1520">
        <v>17</v>
      </c>
      <c r="H1520">
        <v>51</v>
      </c>
      <c r="I1520" s="9"/>
      <c r="J1520" s="2" t="str">
        <f t="shared" si="561"/>
        <v>Los Angeles Rams</v>
      </c>
      <c r="K1520" s="2" t="str">
        <f t="shared" si="562"/>
        <v>New York Giants</v>
      </c>
      <c r="L1520" s="17">
        <f t="shared" si="563"/>
        <v>-242.13075060532685</v>
      </c>
      <c r="M1520" s="18">
        <f t="shared" si="564"/>
        <v>216</v>
      </c>
      <c r="N1520" s="4">
        <f t="shared" si="542"/>
        <v>1.5549999999999999</v>
      </c>
      <c r="O1520" s="4">
        <f t="shared" si="543"/>
        <v>2.62</v>
      </c>
      <c r="P1520" s="4"/>
      <c r="Q1520" s="4"/>
      <c r="R1520" s="1">
        <f t="shared" si="544"/>
        <v>0.64308681672025725</v>
      </c>
      <c r="S1520" s="1">
        <f t="shared" si="545"/>
        <v>0.38167938931297707</v>
      </c>
      <c r="T1520" s="1">
        <f t="shared" si="546"/>
        <v>2.4167664670658784E-2</v>
      </c>
      <c r="U1520" s="1">
        <f t="shared" si="547"/>
        <v>0.13070371370364009</v>
      </c>
      <c r="V1520" s="1">
        <f t="shared" si="548"/>
        <v>0.6417037137036401</v>
      </c>
      <c r="W1520" s="1"/>
      <c r="X1520" s="17">
        <f t="shared" si="549"/>
        <v>558.35158601222145</v>
      </c>
      <c r="Y1520" s="18">
        <f t="shared" si="550"/>
        <v>1612.4084218612529</v>
      </c>
      <c r="Z1520" s="2">
        <f t="shared" si="551"/>
        <v>530.43400671161032</v>
      </c>
      <c r="AA1520" s="18">
        <f t="shared" si="552"/>
        <v>1531.7880007681902</v>
      </c>
      <c r="AB1520" s="2">
        <f t="shared" si="553"/>
        <v>-188.52486592996408</v>
      </c>
      <c r="AC1520" s="2">
        <f t="shared" si="554"/>
        <v>153.17880007681902</v>
      </c>
      <c r="AD1520" s="2">
        <f t="shared" si="555"/>
        <v>530.43400671161032</v>
      </c>
      <c r="AE1520" s="2">
        <f t="shared" si="556"/>
        <v>-1000</v>
      </c>
      <c r="AF1520" s="5">
        <f t="shared" si="557"/>
        <v>0.55499999999999994</v>
      </c>
      <c r="AG1520" s="5">
        <f t="shared" si="558"/>
        <v>-1</v>
      </c>
      <c r="AH1520" s="3">
        <f t="shared" si="559"/>
        <v>201711</v>
      </c>
      <c r="AI1520" s="21">
        <v>2.62</v>
      </c>
      <c r="AJ1520" s="21">
        <v>1.5549999999999999</v>
      </c>
      <c r="AK1520" s="21">
        <v>3.16</v>
      </c>
      <c r="AL1520" s="21">
        <v>1.413</v>
      </c>
      <c r="AO1520">
        <f t="shared" si="560"/>
        <v>-300</v>
      </c>
      <c r="AP1520">
        <f>IF(E1520&lt;F1520,G1520,H1520)</f>
        <v>51</v>
      </c>
      <c r="AQ1520">
        <f>IF(E1520&lt;F1520,H1520,G1520)</f>
        <v>17</v>
      </c>
    </row>
    <row r="1521" spans="2:43" x14ac:dyDescent="0.25">
      <c r="B1521" s="24">
        <v>43044</v>
      </c>
      <c r="C1521" s="20" t="s">
        <v>19</v>
      </c>
      <c r="D1521" s="20" t="s">
        <v>38</v>
      </c>
      <c r="E1521" s="2">
        <v>-290.69767441860461</v>
      </c>
      <c r="F1521" s="2">
        <v>256</v>
      </c>
      <c r="G1521">
        <v>51</v>
      </c>
      <c r="H1521">
        <v>23</v>
      </c>
      <c r="I1521" s="9"/>
      <c r="J1521" s="2" t="str">
        <f t="shared" si="561"/>
        <v>Philadelphia Eagles</v>
      </c>
      <c r="K1521" s="2" t="str">
        <f t="shared" si="562"/>
        <v>Denver Broncos</v>
      </c>
      <c r="L1521" s="17">
        <f t="shared" si="563"/>
        <v>-290.69767441860461</v>
      </c>
      <c r="M1521" s="18">
        <f t="shared" si="564"/>
        <v>256</v>
      </c>
      <c r="N1521" s="4">
        <f t="shared" si="542"/>
        <v>1.2729999999999999</v>
      </c>
      <c r="O1521" s="4">
        <f t="shared" si="543"/>
        <v>4.18</v>
      </c>
      <c r="P1521" s="4"/>
      <c r="Q1521" s="4"/>
      <c r="R1521" s="1">
        <f t="shared" si="544"/>
        <v>0.78554595443833475</v>
      </c>
      <c r="S1521" s="1">
        <f t="shared" si="545"/>
        <v>0.23923444976076558</v>
      </c>
      <c r="T1521" s="1">
        <f t="shared" si="546"/>
        <v>2.4181184668989664E-2</v>
      </c>
      <c r="U1521" s="1">
        <f t="shared" si="547"/>
        <v>0.27315575233878459</v>
      </c>
      <c r="V1521" s="1">
        <f t="shared" si="548"/>
        <v>0.78415575233878454</v>
      </c>
      <c r="W1521" s="1"/>
      <c r="X1521" s="17">
        <f t="shared" si="549"/>
        <v>275.256856839281</v>
      </c>
      <c r="Y1521" s="18">
        <f t="shared" si="550"/>
        <v>3077.4936442245921</v>
      </c>
      <c r="Z1521" s="2">
        <f t="shared" si="551"/>
        <v>261.49401399731693</v>
      </c>
      <c r="AA1521" s="18">
        <f t="shared" si="552"/>
        <v>2923.6189620133623</v>
      </c>
      <c r="AB1521" s="2">
        <f t="shared" si="553"/>
        <v>-382.41793175818572</v>
      </c>
      <c r="AC1521" s="2">
        <f t="shared" si="554"/>
        <v>292.36189620133621</v>
      </c>
      <c r="AD1521" s="2">
        <f t="shared" si="555"/>
        <v>261.49401399731693</v>
      </c>
      <c r="AE1521" s="2">
        <f t="shared" si="556"/>
        <v>-1000</v>
      </c>
      <c r="AF1521" s="5">
        <f t="shared" si="557"/>
        <v>0.27299999999999991</v>
      </c>
      <c r="AG1521" s="5">
        <f t="shared" si="558"/>
        <v>-1</v>
      </c>
      <c r="AH1521" s="3">
        <f t="shared" si="559"/>
        <v>201711</v>
      </c>
      <c r="AI1521" s="21">
        <v>1.2729999999999999</v>
      </c>
      <c r="AJ1521" s="21">
        <v>4.18</v>
      </c>
      <c r="AK1521" s="21">
        <v>1.3440000000000001</v>
      </c>
      <c r="AL1521" s="21">
        <v>3.56</v>
      </c>
      <c r="AO1521">
        <f t="shared" si="560"/>
        <v>-300</v>
      </c>
      <c r="AP1521">
        <f>IF(E1521&lt;F1521,G1521,H1521)</f>
        <v>51</v>
      </c>
      <c r="AQ1521">
        <f>IF(E1521&lt;F1521,H1521,G1521)</f>
        <v>23</v>
      </c>
    </row>
    <row r="1522" spans="2:43" x14ac:dyDescent="0.25">
      <c r="B1522" s="24">
        <v>43044</v>
      </c>
      <c r="C1522" s="20" t="s">
        <v>41</v>
      </c>
      <c r="D1522" s="20" t="s">
        <v>28</v>
      </c>
      <c r="E1522" s="2">
        <v>-167.22408026755849</v>
      </c>
      <c r="F1522" s="2">
        <v>150.99999999999997</v>
      </c>
      <c r="G1522">
        <v>23</v>
      </c>
      <c r="H1522">
        <v>20</v>
      </c>
      <c r="I1522" s="9"/>
      <c r="J1522" s="2" t="str">
        <f t="shared" si="561"/>
        <v>Tennessee Titans</v>
      </c>
      <c r="K1522" s="2" t="str">
        <f t="shared" si="562"/>
        <v>Baltimore Ravens</v>
      </c>
      <c r="L1522" s="17">
        <f t="shared" si="563"/>
        <v>-167.22408026755849</v>
      </c>
      <c r="M1522" s="18">
        <f t="shared" si="564"/>
        <v>150.99999999999997</v>
      </c>
      <c r="N1522" s="4">
        <f t="shared" si="542"/>
        <v>1.5880000000000001</v>
      </c>
      <c r="O1522" s="4">
        <f t="shared" si="543"/>
        <v>2.5299999999999998</v>
      </c>
      <c r="P1522" s="4"/>
      <c r="Q1522" s="4"/>
      <c r="R1522" s="1">
        <f t="shared" si="544"/>
        <v>0.62972292191435764</v>
      </c>
      <c r="S1522" s="1">
        <f t="shared" si="545"/>
        <v>0.39525691699604748</v>
      </c>
      <c r="T1522" s="1">
        <f t="shared" si="546"/>
        <v>2.4371053909664986E-2</v>
      </c>
      <c r="U1522" s="1">
        <f t="shared" si="547"/>
        <v>0.11723300245915508</v>
      </c>
      <c r="V1522" s="1">
        <f t="shared" si="548"/>
        <v>0.62823300245915514</v>
      </c>
      <c r="W1522" s="1"/>
      <c r="X1522" s="17">
        <f t="shared" si="549"/>
        <v>591.76610602372068</v>
      </c>
      <c r="Y1522" s="18">
        <f t="shared" si="550"/>
        <v>1525.4353459459228</v>
      </c>
      <c r="Z1522" s="2">
        <f t="shared" si="551"/>
        <v>562.17780072253458</v>
      </c>
      <c r="AA1522" s="18">
        <f t="shared" si="552"/>
        <v>1449.1635786486265</v>
      </c>
      <c r="AB1522" s="2">
        <f t="shared" si="553"/>
        <v>-177.87966702256082</v>
      </c>
      <c r="AC1522" s="2">
        <f t="shared" si="554"/>
        <v>144.91635786486265</v>
      </c>
      <c r="AD1522" s="2">
        <f t="shared" si="555"/>
        <v>562.17780072253458</v>
      </c>
      <c r="AE1522" s="2">
        <f t="shared" si="556"/>
        <v>-1000</v>
      </c>
      <c r="AF1522" s="5">
        <f t="shared" si="557"/>
        <v>0.58800000000000008</v>
      </c>
      <c r="AG1522" s="5">
        <f t="shared" si="558"/>
        <v>-1</v>
      </c>
      <c r="AH1522" s="3">
        <f t="shared" si="559"/>
        <v>201711</v>
      </c>
      <c r="AI1522" s="21">
        <v>1.5880000000000001</v>
      </c>
      <c r="AJ1522" s="21">
        <v>2.5299999999999998</v>
      </c>
      <c r="AK1522" s="21">
        <v>1.5980000000000001</v>
      </c>
      <c r="AL1522" s="21">
        <v>2.5099999999999998</v>
      </c>
      <c r="AO1522">
        <f t="shared" si="560"/>
        <v>-170</v>
      </c>
      <c r="AP1522">
        <f>IF(E1522&lt;F1522,G1522,H1522)</f>
        <v>23</v>
      </c>
      <c r="AQ1522">
        <f>IF(E1522&lt;F1522,H1522,G1522)</f>
        <v>20</v>
      </c>
    </row>
    <row r="1523" spans="2:43" x14ac:dyDescent="0.25">
      <c r="B1523" s="24">
        <v>43041</v>
      </c>
      <c r="C1523" s="20" t="s">
        <v>42</v>
      </c>
      <c r="D1523" s="20" t="s">
        <v>24</v>
      </c>
      <c r="E1523" s="2">
        <v>158</v>
      </c>
      <c r="F1523" s="2">
        <v>-175.13134851138355</v>
      </c>
      <c r="G1523">
        <v>34</v>
      </c>
      <c r="H1523">
        <v>21</v>
      </c>
      <c r="I1523" s="9"/>
      <c r="J1523" s="2" t="str">
        <f t="shared" si="561"/>
        <v>Buffalo Bills</v>
      </c>
      <c r="K1523" s="2" t="str">
        <f t="shared" si="562"/>
        <v>New York Jets</v>
      </c>
      <c r="L1523" s="17">
        <f t="shared" si="563"/>
        <v>-175.13134851138355</v>
      </c>
      <c r="M1523" s="18">
        <f t="shared" si="564"/>
        <v>158</v>
      </c>
      <c r="N1523" s="4">
        <f t="shared" si="542"/>
        <v>1.625</v>
      </c>
      <c r="O1523" s="4">
        <f t="shared" si="543"/>
        <v>2.44</v>
      </c>
      <c r="P1523" s="4"/>
      <c r="Q1523" s="4"/>
      <c r="R1523" s="1">
        <f t="shared" si="544"/>
        <v>0.61538461538461542</v>
      </c>
      <c r="S1523" s="1">
        <f t="shared" si="545"/>
        <v>0.4098360655737705</v>
      </c>
      <c r="T1523" s="1">
        <f t="shared" si="546"/>
        <v>2.4600246002459913E-2</v>
      </c>
      <c r="U1523" s="1">
        <f t="shared" si="547"/>
        <v>0.10277427490542246</v>
      </c>
      <c r="V1523" s="1">
        <f t="shared" si="548"/>
        <v>0.61377427490542247</v>
      </c>
      <c r="W1523" s="1"/>
      <c r="X1523" s="17">
        <f t="shared" si="549"/>
        <v>629.26346196912823</v>
      </c>
      <c r="Y1523" s="18">
        <f t="shared" si="550"/>
        <v>1438.0997917039526</v>
      </c>
      <c r="Z1523" s="2">
        <f t="shared" si="551"/>
        <v>597.80028887067181</v>
      </c>
      <c r="AA1523" s="18">
        <f t="shared" si="552"/>
        <v>1366.194802118755</v>
      </c>
      <c r="AB1523" s="2">
        <f t="shared" si="553"/>
        <v>-167.27994593129748</v>
      </c>
      <c r="AC1523" s="2">
        <f t="shared" si="554"/>
        <v>136.6194802118755</v>
      </c>
      <c r="AD1523" s="2">
        <f t="shared" si="555"/>
        <v>-1000</v>
      </c>
      <c r="AE1523" s="2">
        <f t="shared" si="556"/>
        <v>1366.194802118755</v>
      </c>
      <c r="AF1523" s="5">
        <f t="shared" si="557"/>
        <v>-1</v>
      </c>
      <c r="AG1523" s="5">
        <f t="shared" si="558"/>
        <v>1.44</v>
      </c>
      <c r="AH1523" s="3">
        <f t="shared" si="559"/>
        <v>201711</v>
      </c>
      <c r="AI1523" s="21">
        <v>2.44</v>
      </c>
      <c r="AJ1523" s="21">
        <v>1.625</v>
      </c>
      <c r="AK1523" s="21">
        <v>2.58</v>
      </c>
      <c r="AL1523" s="21">
        <v>1.571</v>
      </c>
      <c r="AO1523">
        <f t="shared" si="560"/>
        <v>-180</v>
      </c>
      <c r="AP1523">
        <f>IF(E1523&lt;F1523,G1523,H1523)</f>
        <v>21</v>
      </c>
      <c r="AQ1523">
        <f>IF(E1523&lt;F1523,H1523,G1523)</f>
        <v>34</v>
      </c>
    </row>
    <row r="1524" spans="2:43" x14ac:dyDescent="0.25">
      <c r="B1524" s="24">
        <v>43038</v>
      </c>
      <c r="C1524" s="20" t="s">
        <v>20</v>
      </c>
      <c r="D1524" s="20" t="s">
        <v>38</v>
      </c>
      <c r="E1524" s="2">
        <v>-299.40119760479035</v>
      </c>
      <c r="F1524" s="2">
        <v>264</v>
      </c>
      <c r="G1524">
        <v>29</v>
      </c>
      <c r="H1524">
        <v>19</v>
      </c>
      <c r="I1524" s="9"/>
      <c r="J1524" s="2" t="str">
        <f t="shared" si="561"/>
        <v>Kansas City Chiefs</v>
      </c>
      <c r="K1524" s="2" t="str">
        <f t="shared" si="562"/>
        <v>Denver Broncos</v>
      </c>
      <c r="L1524" s="17">
        <f t="shared" si="563"/>
        <v>-299.40119760479035</v>
      </c>
      <c r="M1524" s="18">
        <f t="shared" si="564"/>
        <v>264</v>
      </c>
      <c r="N1524" s="4">
        <f t="shared" si="542"/>
        <v>1.34</v>
      </c>
      <c r="O1524" s="4">
        <f t="shared" si="543"/>
        <v>3.59</v>
      </c>
      <c r="P1524" s="4"/>
      <c r="Q1524" s="4"/>
      <c r="R1524" s="1">
        <f t="shared" si="544"/>
        <v>0.74626865671641784</v>
      </c>
      <c r="S1524" s="1">
        <f t="shared" si="545"/>
        <v>0.2785515320334262</v>
      </c>
      <c r="T1524" s="1">
        <f t="shared" si="546"/>
        <v>2.4219066937119615E-2</v>
      </c>
      <c r="U1524" s="1">
        <f t="shared" si="547"/>
        <v>0.23385856234149582</v>
      </c>
      <c r="V1524" s="1">
        <f t="shared" si="548"/>
        <v>0.74485856234149583</v>
      </c>
      <c r="W1524" s="1"/>
      <c r="X1524" s="17">
        <f t="shared" si="549"/>
        <v>342.53675873236358</v>
      </c>
      <c r="Y1524" s="18">
        <f t="shared" si="550"/>
        <v>2535.4003812980463</v>
      </c>
      <c r="Z1524" s="2">
        <f t="shared" si="551"/>
        <v>325.40992079574539</v>
      </c>
      <c r="AA1524" s="18">
        <f t="shared" si="552"/>
        <v>2408.6303622331438</v>
      </c>
      <c r="AB1524" s="2">
        <f t="shared" si="553"/>
        <v>-307.30470587824641</v>
      </c>
      <c r="AC1524" s="2">
        <f t="shared" si="554"/>
        <v>240.8630362233144</v>
      </c>
      <c r="AD1524" s="2">
        <f t="shared" si="555"/>
        <v>325.40992079574539</v>
      </c>
      <c r="AE1524" s="2">
        <f t="shared" si="556"/>
        <v>-1000</v>
      </c>
      <c r="AF1524" s="5">
        <f t="shared" si="557"/>
        <v>0.34000000000000008</v>
      </c>
      <c r="AG1524" s="5">
        <f t="shared" si="558"/>
        <v>-1</v>
      </c>
      <c r="AH1524" s="3">
        <f t="shared" si="559"/>
        <v>201710</v>
      </c>
      <c r="AI1524" s="21">
        <v>1.34</v>
      </c>
      <c r="AJ1524" s="21">
        <v>3.59</v>
      </c>
      <c r="AK1524" s="21">
        <v>1.3340000000000001</v>
      </c>
      <c r="AL1524" s="21">
        <v>3.64</v>
      </c>
      <c r="AO1524">
        <f t="shared" si="560"/>
        <v>-300</v>
      </c>
      <c r="AP1524">
        <f>IF(E1524&lt;F1524,G1524,H1524)</f>
        <v>29</v>
      </c>
      <c r="AQ1524">
        <f>IF(E1524&lt;F1524,H1524,G1524)</f>
        <v>19</v>
      </c>
    </row>
    <row r="1525" spans="2:43" x14ac:dyDescent="0.25">
      <c r="B1525" s="24">
        <v>43037</v>
      </c>
      <c r="C1525" s="20" t="s">
        <v>34</v>
      </c>
      <c r="D1525" s="20" t="s">
        <v>45</v>
      </c>
      <c r="E1525" s="2">
        <v>152.99999999999997</v>
      </c>
      <c r="F1525" s="2">
        <v>-170.06802721088434</v>
      </c>
      <c r="G1525">
        <v>15</v>
      </c>
      <c r="H1525">
        <v>20</v>
      </c>
      <c r="I1525" s="9"/>
      <c r="J1525" s="2" t="str">
        <f t="shared" si="561"/>
        <v>Pittsburgh Steelers</v>
      </c>
      <c r="K1525" s="2" t="str">
        <f t="shared" si="562"/>
        <v>Detroit Lions</v>
      </c>
      <c r="L1525" s="17">
        <f t="shared" si="563"/>
        <v>-170.06802721088434</v>
      </c>
      <c r="M1525" s="18">
        <f t="shared" si="564"/>
        <v>152.99999999999997</v>
      </c>
      <c r="N1525" s="4">
        <f t="shared" si="542"/>
        <v>1.653</v>
      </c>
      <c r="O1525" s="4">
        <f t="shared" si="543"/>
        <v>2.38</v>
      </c>
      <c r="P1525" s="4"/>
      <c r="Q1525" s="4"/>
      <c r="R1525" s="1">
        <f t="shared" si="544"/>
        <v>0.60496067755595884</v>
      </c>
      <c r="S1525" s="1">
        <f t="shared" si="545"/>
        <v>0.42016806722689076</v>
      </c>
      <c r="T1525" s="1">
        <f t="shared" si="546"/>
        <v>2.4512769650384292E-2</v>
      </c>
      <c r="U1525" s="1">
        <f t="shared" si="547"/>
        <v>9.2396305164534037E-2</v>
      </c>
      <c r="V1525" s="1">
        <f t="shared" si="548"/>
        <v>0.60339630516453402</v>
      </c>
      <c r="W1525" s="1"/>
      <c r="X1525" s="17">
        <f t="shared" si="549"/>
        <v>657.28558733438081</v>
      </c>
      <c r="Y1525" s="18">
        <f t="shared" si="550"/>
        <v>1378.9221451142607</v>
      </c>
      <c r="Z1525" s="2">
        <f t="shared" si="551"/>
        <v>624.42130796766173</v>
      </c>
      <c r="AA1525" s="18">
        <f t="shared" si="552"/>
        <v>1309.9760378585477</v>
      </c>
      <c r="AB1525" s="2">
        <f t="shared" si="553"/>
        <v>-160.14828245607998</v>
      </c>
      <c r="AC1525" s="2">
        <f t="shared" si="554"/>
        <v>130.99760378585478</v>
      </c>
      <c r="AD1525" s="2">
        <f t="shared" si="555"/>
        <v>624.42130796766173</v>
      </c>
      <c r="AE1525" s="2">
        <f t="shared" si="556"/>
        <v>-1000</v>
      </c>
      <c r="AF1525" s="5">
        <f t="shared" si="557"/>
        <v>0.65300000000000002</v>
      </c>
      <c r="AG1525" s="5">
        <f t="shared" si="558"/>
        <v>-1</v>
      </c>
      <c r="AH1525" s="3">
        <f t="shared" si="559"/>
        <v>201710</v>
      </c>
      <c r="AI1525" s="21">
        <v>2.38</v>
      </c>
      <c r="AJ1525" s="21">
        <v>1.653</v>
      </c>
      <c r="AK1525" s="21">
        <v>2.5299999999999998</v>
      </c>
      <c r="AL1525" s="21">
        <v>1.5880000000000001</v>
      </c>
      <c r="AO1525">
        <f t="shared" si="560"/>
        <v>-180</v>
      </c>
      <c r="AP1525">
        <f>IF(E1525&lt;F1525,G1525,H1525)</f>
        <v>20</v>
      </c>
      <c r="AQ1525">
        <f>IF(E1525&lt;F1525,H1525,G1525)</f>
        <v>15</v>
      </c>
    </row>
    <row r="1526" spans="2:43" x14ac:dyDescent="0.25">
      <c r="B1526" s="24">
        <v>43037</v>
      </c>
      <c r="C1526" s="20" t="s">
        <v>53</v>
      </c>
      <c r="D1526" s="20" t="s">
        <v>23</v>
      </c>
      <c r="E1526" s="2">
        <v>144</v>
      </c>
      <c r="F1526" s="2">
        <v>-160</v>
      </c>
      <c r="G1526">
        <v>19</v>
      </c>
      <c r="H1526">
        <v>33</v>
      </c>
      <c r="I1526" s="9"/>
      <c r="J1526" s="2" t="str">
        <f t="shared" si="561"/>
        <v>Dallas Cowboys</v>
      </c>
      <c r="K1526" s="2" t="str">
        <f t="shared" si="562"/>
        <v>Washington Redskins</v>
      </c>
      <c r="L1526" s="17">
        <f t="shared" si="563"/>
        <v>-160</v>
      </c>
      <c r="M1526" s="18">
        <f t="shared" si="564"/>
        <v>144</v>
      </c>
      <c r="N1526" s="4">
        <f t="shared" si="542"/>
        <v>1.746</v>
      </c>
      <c r="O1526" s="4">
        <f t="shared" si="543"/>
        <v>2.21</v>
      </c>
      <c r="P1526" s="4"/>
      <c r="Q1526" s="4"/>
      <c r="R1526" s="1">
        <f t="shared" si="544"/>
        <v>0.57273768613974796</v>
      </c>
      <c r="S1526" s="1">
        <f t="shared" si="545"/>
        <v>0.45248868778280543</v>
      </c>
      <c r="T1526" s="1">
        <f t="shared" si="546"/>
        <v>2.4605662285136498E-2</v>
      </c>
      <c r="U1526" s="1">
        <f t="shared" si="547"/>
        <v>6.0124499178471263E-2</v>
      </c>
      <c r="V1526" s="1">
        <f t="shared" si="548"/>
        <v>0.5711244991784713</v>
      </c>
      <c r="W1526" s="1"/>
      <c r="X1526" s="17">
        <f t="shared" si="549"/>
        <v>750.93171705721034</v>
      </c>
      <c r="Y1526" s="18">
        <f t="shared" si="550"/>
        <v>1211.3891833551868</v>
      </c>
      <c r="Z1526" s="2">
        <f t="shared" si="551"/>
        <v>713.38513120434982</v>
      </c>
      <c r="AA1526" s="18">
        <f t="shared" si="552"/>
        <v>1150.8197241874275</v>
      </c>
      <c r="AB1526" s="2">
        <f t="shared" si="553"/>
        <v>-140.17673711698779</v>
      </c>
      <c r="AC1526" s="2">
        <f t="shared" si="554"/>
        <v>115.08197241874275</v>
      </c>
      <c r="AD1526" s="2">
        <f t="shared" si="555"/>
        <v>713.38513120434982</v>
      </c>
      <c r="AE1526" s="2">
        <f t="shared" si="556"/>
        <v>-1000</v>
      </c>
      <c r="AF1526" s="5">
        <f t="shared" si="557"/>
        <v>0.746</v>
      </c>
      <c r="AG1526" s="5">
        <f t="shared" si="558"/>
        <v>-1</v>
      </c>
      <c r="AH1526" s="3">
        <f t="shared" si="559"/>
        <v>201710</v>
      </c>
      <c r="AI1526" s="21">
        <v>2.21</v>
      </c>
      <c r="AJ1526" s="21">
        <v>1.746</v>
      </c>
      <c r="AK1526" s="21">
        <v>2.44</v>
      </c>
      <c r="AL1526" s="21">
        <v>1.625</v>
      </c>
      <c r="AO1526">
        <f t="shared" si="560"/>
        <v>-160</v>
      </c>
      <c r="AP1526">
        <f>IF(E1526&lt;F1526,G1526,H1526)</f>
        <v>33</v>
      </c>
      <c r="AQ1526">
        <f>IF(E1526&lt;F1526,H1526,G1526)</f>
        <v>19</v>
      </c>
    </row>
    <row r="1527" spans="2:43" x14ac:dyDescent="0.25">
      <c r="B1527" s="24">
        <v>43037</v>
      </c>
      <c r="C1527" s="20" t="s">
        <v>32</v>
      </c>
      <c r="D1527" s="20" t="s">
        <v>40</v>
      </c>
      <c r="E1527" s="2">
        <v>-250.00000000000006</v>
      </c>
      <c r="F1527" s="2">
        <v>222.00000000000003</v>
      </c>
      <c r="G1527">
        <v>41</v>
      </c>
      <c r="H1527">
        <v>38</v>
      </c>
      <c r="I1527" s="9"/>
      <c r="J1527" s="2" t="str">
        <f t="shared" si="561"/>
        <v>Seattle Seahawks</v>
      </c>
      <c r="K1527" s="2" t="str">
        <f t="shared" si="562"/>
        <v>Houston Texans</v>
      </c>
      <c r="L1527" s="17">
        <f t="shared" si="563"/>
        <v>-250.00000000000006</v>
      </c>
      <c r="M1527" s="18">
        <f t="shared" si="564"/>
        <v>222.00000000000003</v>
      </c>
      <c r="N1527" s="4">
        <f t="shared" si="542"/>
        <v>1.4</v>
      </c>
      <c r="O1527" s="4">
        <f t="shared" si="543"/>
        <v>3.22</v>
      </c>
      <c r="P1527" s="4"/>
      <c r="Q1527" s="4"/>
      <c r="R1527" s="1">
        <f t="shared" si="544"/>
        <v>0.7142857142857143</v>
      </c>
      <c r="S1527" s="1">
        <f t="shared" si="545"/>
        <v>0.3105590062111801</v>
      </c>
      <c r="T1527" s="1">
        <f t="shared" si="546"/>
        <v>2.4242424242424288E-2</v>
      </c>
      <c r="U1527" s="1">
        <f t="shared" si="547"/>
        <v>0.2018633540372671</v>
      </c>
      <c r="V1527" s="1">
        <f t="shared" si="548"/>
        <v>0.71286335403726708</v>
      </c>
      <c r="W1527" s="1"/>
      <c r="X1527" s="17">
        <f t="shared" si="549"/>
        <v>402.79338857376865</v>
      </c>
      <c r="Y1527" s="18">
        <f t="shared" si="550"/>
        <v>2188.1727656476151</v>
      </c>
      <c r="Z1527" s="2">
        <f t="shared" si="551"/>
        <v>382.65371914508017</v>
      </c>
      <c r="AA1527" s="18">
        <f t="shared" si="552"/>
        <v>2078.7641273652343</v>
      </c>
      <c r="AB1527" s="2">
        <f t="shared" si="553"/>
        <v>-261.33288400650764</v>
      </c>
      <c r="AC1527" s="2">
        <f t="shared" si="554"/>
        <v>207.87641273652343</v>
      </c>
      <c r="AD1527" s="2">
        <f t="shared" si="555"/>
        <v>382.65371914508017</v>
      </c>
      <c r="AE1527" s="2">
        <f t="shared" si="556"/>
        <v>-1000</v>
      </c>
      <c r="AF1527" s="5">
        <f t="shared" si="557"/>
        <v>0.39999999999999991</v>
      </c>
      <c r="AG1527" s="5">
        <f t="shared" si="558"/>
        <v>-1</v>
      </c>
      <c r="AH1527" s="3">
        <f t="shared" si="559"/>
        <v>201710</v>
      </c>
      <c r="AI1527" s="21">
        <v>1.4</v>
      </c>
      <c r="AJ1527" s="21">
        <v>3.22</v>
      </c>
      <c r="AK1527" s="21">
        <v>1.4</v>
      </c>
      <c r="AL1527" s="21">
        <v>3.22</v>
      </c>
      <c r="AO1527">
        <f t="shared" si="560"/>
        <v>-300</v>
      </c>
      <c r="AP1527">
        <f>IF(E1527&lt;F1527,G1527,H1527)</f>
        <v>41</v>
      </c>
      <c r="AQ1527">
        <f>IF(E1527&lt;F1527,H1527,G1527)</f>
        <v>38</v>
      </c>
    </row>
    <row r="1528" spans="2:43" x14ac:dyDescent="0.25">
      <c r="B1528" s="24">
        <v>43037</v>
      </c>
      <c r="C1528" s="20" t="s">
        <v>24</v>
      </c>
      <c r="D1528" s="20" t="s">
        <v>52</v>
      </c>
      <c r="E1528" s="2">
        <v>-127.06480304955528</v>
      </c>
      <c r="F1528" s="2">
        <v>114.99999999999999</v>
      </c>
      <c r="G1528">
        <v>34</v>
      </c>
      <c r="H1528">
        <v>14</v>
      </c>
      <c r="I1528" s="9"/>
      <c r="J1528" s="2" t="str">
        <f t="shared" si="561"/>
        <v>Buffalo Bills</v>
      </c>
      <c r="K1528" s="2" t="str">
        <f t="shared" si="562"/>
        <v>Oakland Raiders</v>
      </c>
      <c r="L1528" s="17">
        <f t="shared" si="563"/>
        <v>-127.06480304955528</v>
      </c>
      <c r="M1528" s="18">
        <f t="shared" si="564"/>
        <v>114.99999999999999</v>
      </c>
      <c r="N1528" s="4">
        <f t="shared" si="542"/>
        <v>1.7350000000000001</v>
      </c>
      <c r="O1528" s="4">
        <f t="shared" si="543"/>
        <v>2.23</v>
      </c>
      <c r="P1528" s="4"/>
      <c r="Q1528" s="4"/>
      <c r="R1528" s="1">
        <f t="shared" si="544"/>
        <v>0.57636887608069165</v>
      </c>
      <c r="S1528" s="1">
        <f t="shared" si="545"/>
        <v>0.44843049327354262</v>
      </c>
      <c r="T1528" s="1">
        <f t="shared" si="546"/>
        <v>2.4199243379571134E-2</v>
      </c>
      <c r="U1528" s="1">
        <f t="shared" si="547"/>
        <v>6.3969191403574516E-2</v>
      </c>
      <c r="V1528" s="1">
        <f t="shared" si="548"/>
        <v>0.5749691914035745</v>
      </c>
      <c r="W1528" s="1"/>
      <c r="X1528" s="17">
        <f t="shared" si="549"/>
        <v>739.22362267597339</v>
      </c>
      <c r="Y1528" s="18">
        <f t="shared" si="550"/>
        <v>1230.1464902163261</v>
      </c>
      <c r="Z1528" s="2">
        <f t="shared" si="551"/>
        <v>702.26244154217466</v>
      </c>
      <c r="AA1528" s="18">
        <f t="shared" si="552"/>
        <v>1168.6391657055099</v>
      </c>
      <c r="AB1528" s="2">
        <f t="shared" si="553"/>
        <v>-142.3969076010944</v>
      </c>
      <c r="AC1528" s="2">
        <f t="shared" si="554"/>
        <v>116.86391657055098</v>
      </c>
      <c r="AD1528" s="2">
        <f t="shared" si="555"/>
        <v>702.26244154217466</v>
      </c>
      <c r="AE1528" s="2">
        <f t="shared" si="556"/>
        <v>-1000</v>
      </c>
      <c r="AF1528" s="5">
        <f t="shared" si="557"/>
        <v>0.7350000000000001</v>
      </c>
      <c r="AG1528" s="5">
        <f t="shared" si="558"/>
        <v>-1</v>
      </c>
      <c r="AH1528" s="3">
        <f t="shared" si="559"/>
        <v>201710</v>
      </c>
      <c r="AI1528" s="21">
        <v>1.7350000000000001</v>
      </c>
      <c r="AJ1528" s="21">
        <v>2.23</v>
      </c>
      <c r="AK1528" s="21">
        <v>1.7869999999999999</v>
      </c>
      <c r="AL1528" s="21">
        <v>2.15</v>
      </c>
      <c r="AO1528">
        <f t="shared" si="560"/>
        <v>-130</v>
      </c>
      <c r="AP1528">
        <f>IF(E1528&lt;F1528,G1528,H1528)</f>
        <v>34</v>
      </c>
      <c r="AQ1528">
        <f>IF(E1528&lt;F1528,H1528,G1528)</f>
        <v>14</v>
      </c>
    </row>
    <row r="1529" spans="2:43" x14ac:dyDescent="0.25">
      <c r="B1529" s="24">
        <v>43037</v>
      </c>
      <c r="C1529" s="20" t="s">
        <v>21</v>
      </c>
      <c r="D1529" s="20" t="s">
        <v>39</v>
      </c>
      <c r="E1529" s="2">
        <v>-476.19047619047626</v>
      </c>
      <c r="F1529" s="2">
        <v>404</v>
      </c>
      <c r="G1529">
        <v>24</v>
      </c>
      <c r="H1529">
        <v>23</v>
      </c>
      <c r="I1529" s="9"/>
      <c r="J1529" s="2" t="str">
        <f t="shared" si="561"/>
        <v>Cincinnati Bengals</v>
      </c>
      <c r="K1529" s="2" t="str">
        <f t="shared" si="562"/>
        <v>Indianapolis Colts</v>
      </c>
      <c r="L1529" s="17">
        <f t="shared" si="563"/>
        <v>-476.19047619047626</v>
      </c>
      <c r="M1529" s="18">
        <f t="shared" si="564"/>
        <v>404</v>
      </c>
      <c r="N1529" s="4">
        <f t="shared" si="542"/>
        <v>1.2</v>
      </c>
      <c r="O1529" s="4">
        <f t="shared" si="543"/>
        <v>5.23</v>
      </c>
      <c r="P1529" s="4"/>
      <c r="Q1529" s="4"/>
      <c r="R1529" s="1">
        <f t="shared" si="544"/>
        <v>0.83333333333333337</v>
      </c>
      <c r="S1529" s="1">
        <f t="shared" si="545"/>
        <v>0.19120458891013384</v>
      </c>
      <c r="T1529" s="1">
        <f t="shared" si="546"/>
        <v>2.3950233281493039E-2</v>
      </c>
      <c r="U1529" s="1">
        <f t="shared" si="547"/>
        <v>0.32106437221159978</v>
      </c>
      <c r="V1529" s="1">
        <f t="shared" si="548"/>
        <v>0.83206437221159979</v>
      </c>
      <c r="W1529" s="1"/>
      <c r="X1529" s="17">
        <f t="shared" si="549"/>
        <v>201.83009079217373</v>
      </c>
      <c r="Y1529" s="18">
        <f t="shared" si="550"/>
        <v>4006.3698989884547</v>
      </c>
      <c r="Z1529" s="2">
        <f t="shared" si="551"/>
        <v>191.73858625256503</v>
      </c>
      <c r="AA1529" s="18">
        <f t="shared" si="552"/>
        <v>3806.0514040390317</v>
      </c>
      <c r="AB1529" s="2">
        <f t="shared" si="553"/>
        <v>-521.54343032589361</v>
      </c>
      <c r="AC1529" s="2">
        <f t="shared" si="554"/>
        <v>380.60514040390319</v>
      </c>
      <c r="AD1529" s="2">
        <f t="shared" si="555"/>
        <v>191.73858625256503</v>
      </c>
      <c r="AE1529" s="2">
        <f t="shared" si="556"/>
        <v>-1000</v>
      </c>
      <c r="AF1529" s="5">
        <f t="shared" si="557"/>
        <v>0.19999999999999996</v>
      </c>
      <c r="AG1529" s="5">
        <f t="shared" si="558"/>
        <v>-1</v>
      </c>
      <c r="AH1529" s="3">
        <f t="shared" si="559"/>
        <v>201710</v>
      </c>
      <c r="AI1529" s="21">
        <v>1.2</v>
      </c>
      <c r="AJ1529" s="21">
        <v>5.23</v>
      </c>
      <c r="AK1529" s="21">
        <v>1.21</v>
      </c>
      <c r="AL1529" s="21">
        <v>5.04</v>
      </c>
      <c r="AO1529">
        <f t="shared" si="560"/>
        <v>-500</v>
      </c>
      <c r="AP1529">
        <f>IF(E1529&lt;F1529,G1529,H1529)</f>
        <v>24</v>
      </c>
      <c r="AQ1529">
        <f>IF(E1529&lt;F1529,H1529,G1529)</f>
        <v>23</v>
      </c>
    </row>
    <row r="1530" spans="2:43" x14ac:dyDescent="0.25">
      <c r="B1530" s="24">
        <v>43037</v>
      </c>
      <c r="C1530" s="20" t="s">
        <v>36</v>
      </c>
      <c r="D1530" s="20" t="s">
        <v>31</v>
      </c>
      <c r="E1530" s="2">
        <v>-270.2702702702702</v>
      </c>
      <c r="F1530" s="2">
        <v>239</v>
      </c>
      <c r="G1530">
        <v>21</v>
      </c>
      <c r="H1530">
        <v>13</v>
      </c>
      <c r="I1530" s="9"/>
      <c r="J1530" s="2" t="str">
        <f t="shared" si="561"/>
        <v>New England Patriots</v>
      </c>
      <c r="K1530" s="2" t="str">
        <f t="shared" si="562"/>
        <v>Los Angeles Chargers</v>
      </c>
      <c r="L1530" s="17">
        <f t="shared" si="563"/>
        <v>-270.2702702702702</v>
      </c>
      <c r="M1530" s="18">
        <f t="shared" si="564"/>
        <v>239</v>
      </c>
      <c r="N1530" s="4">
        <f t="shared" si="542"/>
        <v>1.3069999999999999</v>
      </c>
      <c r="O1530" s="4">
        <f t="shared" si="543"/>
        <v>3.85</v>
      </c>
      <c r="P1530" s="4"/>
      <c r="Q1530" s="4"/>
      <c r="R1530" s="1">
        <f t="shared" si="544"/>
        <v>0.76511094108645761</v>
      </c>
      <c r="S1530" s="1">
        <f t="shared" si="545"/>
        <v>0.25974025974025972</v>
      </c>
      <c r="T1530" s="1">
        <f t="shared" si="546"/>
        <v>2.424859414388203E-2</v>
      </c>
      <c r="U1530" s="1">
        <f t="shared" si="547"/>
        <v>0.25268534067309895</v>
      </c>
      <c r="V1530" s="1">
        <f t="shared" si="548"/>
        <v>0.76368534067309901</v>
      </c>
      <c r="W1530" s="1"/>
      <c r="X1530" s="17">
        <f t="shared" si="549"/>
        <v>309.4398265110305</v>
      </c>
      <c r="Y1530" s="18">
        <f t="shared" si="550"/>
        <v>2776.3533728520742</v>
      </c>
      <c r="Z1530" s="2">
        <f t="shared" si="551"/>
        <v>293.96783518547898</v>
      </c>
      <c r="AA1530" s="18">
        <f t="shared" si="552"/>
        <v>2637.5357042094706</v>
      </c>
      <c r="AB1530" s="2">
        <f t="shared" si="553"/>
        <v>-340.17327078285626</v>
      </c>
      <c r="AC1530" s="2">
        <f t="shared" si="554"/>
        <v>263.75357042094709</v>
      </c>
      <c r="AD1530" s="2">
        <f t="shared" si="555"/>
        <v>293.96783518547898</v>
      </c>
      <c r="AE1530" s="2">
        <f t="shared" si="556"/>
        <v>-1000</v>
      </c>
      <c r="AF1530" s="5">
        <f t="shared" si="557"/>
        <v>0.30699999999999994</v>
      </c>
      <c r="AG1530" s="5">
        <f t="shared" si="558"/>
        <v>-1</v>
      </c>
      <c r="AH1530" s="3">
        <f t="shared" si="559"/>
        <v>201710</v>
      </c>
      <c r="AI1530" s="21">
        <v>1.3069999999999999</v>
      </c>
      <c r="AJ1530" s="21">
        <v>3.85</v>
      </c>
      <c r="AK1530" s="21">
        <v>1.37</v>
      </c>
      <c r="AL1530" s="21">
        <v>3.39</v>
      </c>
      <c r="AO1530">
        <f t="shared" si="560"/>
        <v>-300</v>
      </c>
      <c r="AP1530">
        <f>IF(E1530&lt;F1530,G1530,H1530)</f>
        <v>21</v>
      </c>
      <c r="AQ1530">
        <f>IF(E1530&lt;F1530,H1530,G1530)</f>
        <v>13</v>
      </c>
    </row>
    <row r="1531" spans="2:43" x14ac:dyDescent="0.25">
      <c r="B1531" s="24">
        <v>43037</v>
      </c>
      <c r="C1531" s="20" t="s">
        <v>43</v>
      </c>
      <c r="D1531" s="20" t="s">
        <v>37</v>
      </c>
      <c r="E1531" s="2">
        <v>-350.87719298245622</v>
      </c>
      <c r="F1531" s="2">
        <v>305</v>
      </c>
      <c r="G1531">
        <v>20</v>
      </c>
      <c r="H1531">
        <v>12</v>
      </c>
      <c r="I1531" s="9"/>
      <c r="J1531" s="2" t="str">
        <f t="shared" si="561"/>
        <v>New Orleans Saints</v>
      </c>
      <c r="K1531" s="2" t="str">
        <f t="shared" si="562"/>
        <v>Chicago Bears</v>
      </c>
      <c r="L1531" s="17">
        <f t="shared" si="563"/>
        <v>-350.87719298245622</v>
      </c>
      <c r="M1531" s="18">
        <f t="shared" si="564"/>
        <v>305</v>
      </c>
      <c r="N1531" s="4">
        <f t="shared" si="542"/>
        <v>1.2809999999999999</v>
      </c>
      <c r="O1531" s="4">
        <f t="shared" si="543"/>
        <v>4.0999999999999996</v>
      </c>
      <c r="P1531" s="4"/>
      <c r="Q1531" s="4"/>
      <c r="R1531" s="1">
        <f t="shared" si="544"/>
        <v>0.78064012490242007</v>
      </c>
      <c r="S1531" s="1">
        <f t="shared" si="545"/>
        <v>0.24390243902439027</v>
      </c>
      <c r="T1531" s="1">
        <f t="shared" si="546"/>
        <v>2.3954655268537461E-2</v>
      </c>
      <c r="U1531" s="1">
        <f t="shared" si="547"/>
        <v>0.26836884293901492</v>
      </c>
      <c r="V1531" s="1">
        <f t="shared" si="548"/>
        <v>0.77936884293901487</v>
      </c>
      <c r="W1531" s="1"/>
      <c r="X1531" s="17">
        <f t="shared" si="549"/>
        <v>283.08952694205834</v>
      </c>
      <c r="Y1531" s="18">
        <f t="shared" si="550"/>
        <v>3002.9485563603594</v>
      </c>
      <c r="Z1531" s="2">
        <f t="shared" si="551"/>
        <v>268.93505059495538</v>
      </c>
      <c r="AA1531" s="18">
        <f t="shared" si="552"/>
        <v>2852.8011285423413</v>
      </c>
      <c r="AB1531" s="2">
        <f t="shared" si="553"/>
        <v>-371.83699104588106</v>
      </c>
      <c r="AC1531" s="2">
        <f t="shared" si="554"/>
        <v>285.28011285423412</v>
      </c>
      <c r="AD1531" s="2">
        <f t="shared" si="555"/>
        <v>268.93505059495538</v>
      </c>
      <c r="AE1531" s="2">
        <f t="shared" si="556"/>
        <v>-1000</v>
      </c>
      <c r="AF1531" s="5">
        <f t="shared" si="557"/>
        <v>0.28099999999999992</v>
      </c>
      <c r="AG1531" s="5">
        <f t="shared" si="558"/>
        <v>-1</v>
      </c>
      <c r="AH1531" s="3">
        <f t="shared" si="559"/>
        <v>201710</v>
      </c>
      <c r="AI1531" s="21">
        <v>1.2809999999999999</v>
      </c>
      <c r="AJ1531" s="21">
        <v>4.0999999999999996</v>
      </c>
      <c r="AK1531" s="21">
        <v>1.2849999999999999</v>
      </c>
      <c r="AL1531" s="21">
        <v>4.05</v>
      </c>
      <c r="AO1531">
        <f t="shared" si="560"/>
        <v>-400</v>
      </c>
      <c r="AP1531">
        <f>IF(E1531&lt;F1531,G1531,H1531)</f>
        <v>20</v>
      </c>
      <c r="AQ1531">
        <f>IF(E1531&lt;F1531,H1531,G1531)</f>
        <v>12</v>
      </c>
    </row>
    <row r="1532" spans="2:43" x14ac:dyDescent="0.25">
      <c r="B1532" s="24">
        <v>43037</v>
      </c>
      <c r="C1532" s="20" t="s">
        <v>42</v>
      </c>
      <c r="D1532" s="20" t="s">
        <v>35</v>
      </c>
      <c r="E1532" s="2">
        <v>250</v>
      </c>
      <c r="F1532" s="2">
        <v>-283.28611898016999</v>
      </c>
      <c r="G1532">
        <v>20</v>
      </c>
      <c r="H1532">
        <v>25</v>
      </c>
      <c r="I1532" s="9"/>
      <c r="J1532" s="2" t="str">
        <f t="shared" si="561"/>
        <v>Atlanta Falcons</v>
      </c>
      <c r="K1532" s="2" t="str">
        <f t="shared" si="562"/>
        <v>New York Jets</v>
      </c>
      <c r="L1532" s="17">
        <f t="shared" si="563"/>
        <v>-283.28611898016999</v>
      </c>
      <c r="M1532" s="18">
        <f t="shared" si="564"/>
        <v>250</v>
      </c>
      <c r="N1532" s="4">
        <f t="shared" si="542"/>
        <v>1.512</v>
      </c>
      <c r="O1532" s="4">
        <f t="shared" si="543"/>
        <v>2.75</v>
      </c>
      <c r="P1532" s="4"/>
      <c r="Q1532" s="4"/>
      <c r="R1532" s="1">
        <f t="shared" si="544"/>
        <v>0.66137566137566139</v>
      </c>
      <c r="S1532" s="1">
        <f t="shared" si="545"/>
        <v>0.36363636363636365</v>
      </c>
      <c r="T1532" s="1">
        <f t="shared" si="546"/>
        <v>2.4401689347724131E-2</v>
      </c>
      <c r="U1532" s="1">
        <f t="shared" si="547"/>
        <v>0.14886964886964887</v>
      </c>
      <c r="V1532" s="1">
        <f t="shared" si="548"/>
        <v>0.65986964886964894</v>
      </c>
      <c r="W1532" s="1"/>
      <c r="X1532" s="17">
        <f t="shared" si="549"/>
        <v>515.45081928376521</v>
      </c>
      <c r="Y1532" s="18">
        <f t="shared" si="550"/>
        <v>1739.277880578285</v>
      </c>
      <c r="Z1532" s="2">
        <f t="shared" si="551"/>
        <v>489.67827831957692</v>
      </c>
      <c r="AA1532" s="18">
        <f t="shared" si="552"/>
        <v>1652.3139865493706</v>
      </c>
      <c r="AB1532" s="2">
        <f t="shared" si="553"/>
        <v>-204.21571555750606</v>
      </c>
      <c r="AC1532" s="2">
        <f t="shared" si="554"/>
        <v>165.23139865493707</v>
      </c>
      <c r="AD1532" s="2">
        <f t="shared" si="555"/>
        <v>489.67827831957692</v>
      </c>
      <c r="AE1532" s="2">
        <f t="shared" si="556"/>
        <v>-1000</v>
      </c>
      <c r="AF1532" s="5">
        <f t="shared" si="557"/>
        <v>0.51200000000000001</v>
      </c>
      <c r="AG1532" s="5">
        <f t="shared" si="558"/>
        <v>-1</v>
      </c>
      <c r="AH1532" s="3">
        <f t="shared" si="559"/>
        <v>201710</v>
      </c>
      <c r="AI1532" s="21">
        <v>2.75</v>
      </c>
      <c r="AJ1532" s="21">
        <v>1.512</v>
      </c>
      <c r="AK1532" s="21">
        <v>3.5</v>
      </c>
      <c r="AL1532" s="21">
        <v>1.353</v>
      </c>
      <c r="AO1532">
        <f t="shared" si="560"/>
        <v>-300</v>
      </c>
      <c r="AP1532">
        <f>IF(E1532&lt;F1532,G1532,H1532)</f>
        <v>25</v>
      </c>
      <c r="AQ1532">
        <f>IF(E1532&lt;F1532,H1532,G1532)</f>
        <v>20</v>
      </c>
    </row>
    <row r="1533" spans="2:43" x14ac:dyDescent="0.25">
      <c r="B1533" s="24">
        <v>43037</v>
      </c>
      <c r="C1533" s="20" t="s">
        <v>19</v>
      </c>
      <c r="D1533" s="20" t="s">
        <v>22</v>
      </c>
      <c r="E1533" s="2">
        <v>-735.29411764705935</v>
      </c>
      <c r="F1533" s="2">
        <v>590</v>
      </c>
      <c r="G1533">
        <v>33</v>
      </c>
      <c r="H1533">
        <v>10</v>
      </c>
      <c r="I1533" s="9"/>
      <c r="J1533" s="2" t="str">
        <f t="shared" si="561"/>
        <v>Philadelphia Eagles</v>
      </c>
      <c r="K1533" s="2" t="str">
        <f t="shared" si="562"/>
        <v>San Francisco 49ers</v>
      </c>
      <c r="L1533" s="17">
        <f t="shared" si="563"/>
        <v>-735.29411764705935</v>
      </c>
      <c r="M1533" s="18">
        <f t="shared" si="564"/>
        <v>590</v>
      </c>
      <c r="N1533" s="4">
        <f t="shared" si="542"/>
        <v>1.1419999999999999</v>
      </c>
      <c r="O1533" s="4">
        <f t="shared" si="543"/>
        <v>6.69</v>
      </c>
      <c r="P1533" s="4"/>
      <c r="Q1533" s="4"/>
      <c r="R1533" s="1">
        <f t="shared" si="544"/>
        <v>0.87565674255691772</v>
      </c>
      <c r="S1533" s="1">
        <f t="shared" si="545"/>
        <v>0.14947683109118085</v>
      </c>
      <c r="T1533" s="1">
        <f t="shared" si="546"/>
        <v>2.4517364657814289E-2</v>
      </c>
      <c r="U1533" s="1">
        <f t="shared" si="547"/>
        <v>0.36308995573286845</v>
      </c>
      <c r="V1533" s="1">
        <f t="shared" si="548"/>
        <v>0.87408995573286852</v>
      </c>
      <c r="W1533" s="1"/>
      <c r="X1533" s="17">
        <f t="shared" si="549"/>
        <v>144.04700962564431</v>
      </c>
      <c r="Y1533" s="18">
        <f t="shared" si="550"/>
        <v>5244.6895961497903</v>
      </c>
      <c r="Z1533" s="2">
        <f t="shared" si="551"/>
        <v>136.84465914436208</v>
      </c>
      <c r="AA1533" s="18">
        <f t="shared" si="552"/>
        <v>4982.4551163423002</v>
      </c>
      <c r="AB1533" s="2">
        <f t="shared" si="553"/>
        <v>-730.75559269365863</v>
      </c>
      <c r="AC1533" s="2">
        <f t="shared" si="554"/>
        <v>498.24551163423001</v>
      </c>
      <c r="AD1533" s="2">
        <f t="shared" si="555"/>
        <v>136.84465914436208</v>
      </c>
      <c r="AE1533" s="2">
        <f t="shared" si="556"/>
        <v>-1000</v>
      </c>
      <c r="AF1533" s="5">
        <f t="shared" si="557"/>
        <v>0.1419999999999999</v>
      </c>
      <c r="AG1533" s="5">
        <f t="shared" si="558"/>
        <v>-1</v>
      </c>
      <c r="AH1533" s="3">
        <f t="shared" si="559"/>
        <v>201710</v>
      </c>
      <c r="AI1533" s="21">
        <v>1.1419999999999999</v>
      </c>
      <c r="AJ1533" s="21">
        <v>6.69</v>
      </c>
      <c r="AK1533" s="21">
        <v>1.1359999999999999</v>
      </c>
      <c r="AL1533" s="21">
        <v>6.9</v>
      </c>
      <c r="AO1533">
        <f t="shared" si="560"/>
        <v>-800</v>
      </c>
      <c r="AP1533">
        <f>IF(E1533&lt;F1533,G1533,H1533)</f>
        <v>33</v>
      </c>
      <c r="AQ1533">
        <f>IF(E1533&lt;F1533,H1533,G1533)</f>
        <v>10</v>
      </c>
    </row>
    <row r="1534" spans="2:43" x14ac:dyDescent="0.25">
      <c r="B1534" s="24">
        <v>43037</v>
      </c>
      <c r="C1534" s="20" t="s">
        <v>27</v>
      </c>
      <c r="D1534" s="20" t="s">
        <v>44</v>
      </c>
      <c r="E1534" s="2">
        <v>-124.06947890818857</v>
      </c>
      <c r="F1534" s="2">
        <v>112.00000000000001</v>
      </c>
      <c r="G1534">
        <v>3</v>
      </c>
      <c r="H1534">
        <v>17</v>
      </c>
      <c r="I1534" s="9"/>
      <c r="J1534" s="2" t="str">
        <f t="shared" si="561"/>
        <v>Tampa Bay Buccaneers</v>
      </c>
      <c r="K1534" s="2" t="str">
        <f t="shared" si="562"/>
        <v>Carolina Panthers</v>
      </c>
      <c r="L1534" s="17">
        <f t="shared" si="563"/>
        <v>-124.06947890818857</v>
      </c>
      <c r="M1534" s="18">
        <f t="shared" si="564"/>
        <v>112.00000000000001</v>
      </c>
      <c r="N1534" s="4">
        <f t="shared" si="542"/>
        <v>1.7509999999999999</v>
      </c>
      <c r="O1534" s="4">
        <f t="shared" si="543"/>
        <v>2.2000000000000002</v>
      </c>
      <c r="P1534" s="4"/>
      <c r="Q1534" s="4"/>
      <c r="R1534" s="1">
        <f t="shared" si="544"/>
        <v>0.57110222729868654</v>
      </c>
      <c r="S1534" s="1">
        <f t="shared" si="545"/>
        <v>0.45454545454545453</v>
      </c>
      <c r="T1534" s="1">
        <f t="shared" si="546"/>
        <v>2.5006327512022253E-2</v>
      </c>
      <c r="U1534" s="1">
        <f t="shared" si="547"/>
        <v>5.8278386376616004E-2</v>
      </c>
      <c r="V1534" s="1">
        <f t="shared" si="548"/>
        <v>0.56927838637661599</v>
      </c>
      <c r="W1534" s="1"/>
      <c r="X1534" s="17">
        <f t="shared" si="549"/>
        <v>756.60981328462503</v>
      </c>
      <c r="Y1534" s="18">
        <f t="shared" si="550"/>
        <v>1202.4897180992134</v>
      </c>
      <c r="Z1534" s="2">
        <f t="shared" si="551"/>
        <v>718.77932262039371</v>
      </c>
      <c r="AA1534" s="18">
        <f t="shared" si="552"/>
        <v>1142.3652321942527</v>
      </c>
      <c r="AB1534" s="2">
        <f t="shared" si="553"/>
        <v>-139.12475895305161</v>
      </c>
      <c r="AC1534" s="2">
        <f t="shared" si="554"/>
        <v>114.23652321942527</v>
      </c>
      <c r="AD1534" s="2">
        <f t="shared" si="555"/>
        <v>-1000</v>
      </c>
      <c r="AE1534" s="2">
        <f t="shared" si="556"/>
        <v>1142.3652321942527</v>
      </c>
      <c r="AF1534" s="5">
        <f t="shared" si="557"/>
        <v>-1</v>
      </c>
      <c r="AG1534" s="5">
        <f t="shared" si="558"/>
        <v>1.2000000000000002</v>
      </c>
      <c r="AH1534" s="3">
        <f t="shared" si="559"/>
        <v>201710</v>
      </c>
      <c r="AI1534" s="21">
        <v>1.7509999999999999</v>
      </c>
      <c r="AJ1534" s="21">
        <v>2.2000000000000002</v>
      </c>
      <c r="AK1534" s="21">
        <v>1.806</v>
      </c>
      <c r="AL1534" s="21">
        <v>2.12</v>
      </c>
      <c r="AO1534">
        <f t="shared" si="560"/>
        <v>-130</v>
      </c>
      <c r="AP1534">
        <f>IF(E1534&lt;F1534,G1534,H1534)</f>
        <v>3</v>
      </c>
      <c r="AQ1534">
        <f>IF(E1534&lt;F1534,H1534,G1534)</f>
        <v>17</v>
      </c>
    </row>
    <row r="1535" spans="2:43" x14ac:dyDescent="0.25">
      <c r="B1535" s="24">
        <v>43037</v>
      </c>
      <c r="C1535" s="20" t="s">
        <v>46</v>
      </c>
      <c r="D1535" s="20" t="s">
        <v>29</v>
      </c>
      <c r="E1535" s="2">
        <v>438.99999999999994</v>
      </c>
      <c r="F1535" s="2">
        <v>-520.83333333333348</v>
      </c>
      <c r="G1535">
        <v>16</v>
      </c>
      <c r="H1535">
        <v>33</v>
      </c>
      <c r="I1535" s="9"/>
      <c r="J1535" s="2" t="str">
        <f t="shared" si="561"/>
        <v>Minnesota Vikings</v>
      </c>
      <c r="K1535" s="2" t="str">
        <f t="shared" si="562"/>
        <v>Cleveland Browns</v>
      </c>
      <c r="L1535" s="17">
        <f t="shared" si="563"/>
        <v>-520.83333333333348</v>
      </c>
      <c r="M1535" s="18">
        <f t="shared" si="564"/>
        <v>438.99999999999994</v>
      </c>
      <c r="N1535" s="4">
        <f t="shared" si="542"/>
        <v>1.2729999999999999</v>
      </c>
      <c r="O1535" s="4">
        <f t="shared" si="543"/>
        <v>4.18</v>
      </c>
      <c r="P1535" s="4"/>
      <c r="Q1535" s="4"/>
      <c r="R1535" s="1">
        <f t="shared" si="544"/>
        <v>0.78554595443833475</v>
      </c>
      <c r="S1535" s="1">
        <f t="shared" si="545"/>
        <v>0.23923444976076558</v>
      </c>
      <c r="T1535" s="1">
        <f t="shared" si="546"/>
        <v>2.4181184668989664E-2</v>
      </c>
      <c r="U1535" s="1">
        <f t="shared" si="547"/>
        <v>0.27315575233878459</v>
      </c>
      <c r="V1535" s="1">
        <f t="shared" si="548"/>
        <v>0.78415575233878454</v>
      </c>
      <c r="W1535" s="1"/>
      <c r="X1535" s="17">
        <f t="shared" si="549"/>
        <v>275.256856839281</v>
      </c>
      <c r="Y1535" s="18">
        <f t="shared" si="550"/>
        <v>3077.4936442245921</v>
      </c>
      <c r="Z1535" s="2">
        <f t="shared" si="551"/>
        <v>261.49401399731693</v>
      </c>
      <c r="AA1535" s="18">
        <f t="shared" si="552"/>
        <v>2923.6189620133623</v>
      </c>
      <c r="AB1535" s="2">
        <f t="shared" si="553"/>
        <v>-382.41793175818572</v>
      </c>
      <c r="AC1535" s="2">
        <f t="shared" si="554"/>
        <v>292.36189620133621</v>
      </c>
      <c r="AD1535" s="2">
        <f t="shared" si="555"/>
        <v>261.49401399731693</v>
      </c>
      <c r="AE1535" s="2">
        <f t="shared" si="556"/>
        <v>-1000</v>
      </c>
      <c r="AF1535" s="5">
        <f t="shared" si="557"/>
        <v>0.27299999999999991</v>
      </c>
      <c r="AG1535" s="5">
        <f t="shared" si="558"/>
        <v>-1</v>
      </c>
      <c r="AH1535" s="3">
        <f t="shared" si="559"/>
        <v>201710</v>
      </c>
      <c r="AI1535" s="21">
        <v>4.18</v>
      </c>
      <c r="AJ1535" s="21">
        <v>1.2729999999999999</v>
      </c>
      <c r="AK1535" s="21">
        <v>5.39</v>
      </c>
      <c r="AL1535" s="21">
        <v>1.1919999999999999</v>
      </c>
      <c r="AO1535">
        <f t="shared" si="560"/>
        <v>-600</v>
      </c>
      <c r="AP1535">
        <f>IF(E1535&lt;F1535,G1535,H1535)</f>
        <v>33</v>
      </c>
      <c r="AQ1535">
        <f>IF(E1535&lt;F1535,H1535,G1535)</f>
        <v>16</v>
      </c>
    </row>
    <row r="1536" spans="2:43" x14ac:dyDescent="0.25">
      <c r="B1536" s="24">
        <v>43034</v>
      </c>
      <c r="C1536" s="20" t="s">
        <v>28</v>
      </c>
      <c r="D1536" s="20" t="s">
        <v>30</v>
      </c>
      <c r="E1536" s="2">
        <v>-153.13935681470139</v>
      </c>
      <c r="F1536" s="2">
        <v>138</v>
      </c>
      <c r="G1536">
        <v>40</v>
      </c>
      <c r="H1536">
        <v>0</v>
      </c>
      <c r="I1536" s="9"/>
      <c r="J1536" s="2" t="str">
        <f t="shared" si="561"/>
        <v>Baltimore Ravens</v>
      </c>
      <c r="K1536" s="2" t="str">
        <f t="shared" si="562"/>
        <v>Miami Dolphins</v>
      </c>
      <c r="L1536" s="17">
        <f t="shared" si="563"/>
        <v>-153.13935681470139</v>
      </c>
      <c r="M1536" s="18">
        <f t="shared" si="564"/>
        <v>138</v>
      </c>
      <c r="N1536" s="4">
        <f t="shared" si="542"/>
        <v>1.5980000000000001</v>
      </c>
      <c r="O1536" s="4">
        <f t="shared" si="543"/>
        <v>2.5099999999999998</v>
      </c>
      <c r="P1536" s="4"/>
      <c r="Q1536" s="4"/>
      <c r="R1536" s="1">
        <f t="shared" si="544"/>
        <v>0.62578222778473092</v>
      </c>
      <c r="S1536" s="1">
        <f t="shared" si="545"/>
        <v>0.39840637450199207</v>
      </c>
      <c r="T1536" s="1">
        <f t="shared" si="546"/>
        <v>2.3617332035053451E-2</v>
      </c>
      <c r="U1536" s="1">
        <f t="shared" si="547"/>
        <v>0.11368792664136942</v>
      </c>
      <c r="V1536" s="1">
        <f t="shared" si="548"/>
        <v>0.62468792664136941</v>
      </c>
      <c r="W1536" s="1"/>
      <c r="X1536" s="17">
        <f t="shared" si="549"/>
        <v>600.79930690591948</v>
      </c>
      <c r="Y1536" s="18">
        <f t="shared" si="550"/>
        <v>1503.4686795207117</v>
      </c>
      <c r="Z1536" s="2">
        <f t="shared" si="551"/>
        <v>570.75934156062351</v>
      </c>
      <c r="AA1536" s="18">
        <f t="shared" si="552"/>
        <v>1428.2952455446762</v>
      </c>
      <c r="AB1536" s="2">
        <f t="shared" si="553"/>
        <v>-175.20519195808632</v>
      </c>
      <c r="AC1536" s="2">
        <f t="shared" si="554"/>
        <v>142.82952455446761</v>
      </c>
      <c r="AD1536" s="2">
        <f t="shared" si="555"/>
        <v>570.75934156062351</v>
      </c>
      <c r="AE1536" s="2">
        <f t="shared" si="556"/>
        <v>-1000</v>
      </c>
      <c r="AF1536" s="5">
        <f t="shared" si="557"/>
        <v>0.59800000000000009</v>
      </c>
      <c r="AG1536" s="5">
        <f t="shared" si="558"/>
        <v>-1</v>
      </c>
      <c r="AH1536" s="3">
        <f t="shared" si="559"/>
        <v>201710</v>
      </c>
      <c r="AI1536" s="21">
        <v>1.5980000000000001</v>
      </c>
      <c r="AJ1536" s="21">
        <v>2.5099999999999998</v>
      </c>
      <c r="AK1536" s="21">
        <v>1.653</v>
      </c>
      <c r="AL1536" s="21">
        <v>2.38</v>
      </c>
      <c r="AO1536">
        <f t="shared" si="560"/>
        <v>-160</v>
      </c>
      <c r="AP1536">
        <f>IF(E1536&lt;F1536,G1536,H1536)</f>
        <v>40</v>
      </c>
      <c r="AQ1536">
        <f>IF(E1536&lt;F1536,H1536,G1536)</f>
        <v>0</v>
      </c>
    </row>
    <row r="1537" spans="2:43" x14ac:dyDescent="0.25">
      <c r="B1537" s="24">
        <v>43031</v>
      </c>
      <c r="C1537" s="20" t="s">
        <v>19</v>
      </c>
      <c r="D1537" s="20" t="s">
        <v>53</v>
      </c>
      <c r="E1537" s="2">
        <v>-230.41474654377885</v>
      </c>
      <c r="F1537" s="2">
        <v>204.99999999999997</v>
      </c>
      <c r="G1537">
        <v>34</v>
      </c>
      <c r="H1537">
        <v>24</v>
      </c>
      <c r="I1537" s="9"/>
      <c r="J1537" s="2" t="str">
        <f t="shared" si="561"/>
        <v>Philadelphia Eagles</v>
      </c>
      <c r="K1537" s="2" t="str">
        <f t="shared" si="562"/>
        <v>Washington Redskins</v>
      </c>
      <c r="L1537" s="17">
        <f t="shared" si="563"/>
        <v>-230.41474654377885</v>
      </c>
      <c r="M1537" s="18">
        <f t="shared" si="564"/>
        <v>204.99999999999997</v>
      </c>
      <c r="N1537" s="4">
        <f t="shared" si="542"/>
        <v>1.458</v>
      </c>
      <c r="O1537" s="4">
        <f t="shared" si="543"/>
        <v>2.95</v>
      </c>
      <c r="P1537" s="4"/>
      <c r="Q1537" s="4"/>
      <c r="R1537" s="1">
        <f t="shared" si="544"/>
        <v>0.68587105624142664</v>
      </c>
      <c r="S1537" s="1">
        <f t="shared" si="545"/>
        <v>0.33898305084745761</v>
      </c>
      <c r="T1537" s="1">
        <f t="shared" si="546"/>
        <v>2.4251361161524598E-2</v>
      </c>
      <c r="U1537" s="1">
        <f t="shared" si="547"/>
        <v>0.17344400269698451</v>
      </c>
      <c r="V1537" s="1">
        <f t="shared" si="548"/>
        <v>0.68444400269698447</v>
      </c>
      <c r="W1537" s="1"/>
      <c r="X1537" s="17">
        <f t="shared" si="549"/>
        <v>461.03990400909066</v>
      </c>
      <c r="Y1537" s="18">
        <f t="shared" si="550"/>
        <v>1931.1287441514407</v>
      </c>
      <c r="Z1537" s="2">
        <f t="shared" si="551"/>
        <v>437.98790880863612</v>
      </c>
      <c r="AA1537" s="18">
        <f t="shared" si="552"/>
        <v>1834.5723069438686</v>
      </c>
      <c r="AB1537" s="2">
        <f t="shared" si="553"/>
        <v>-228.31680507347428</v>
      </c>
      <c r="AC1537" s="2">
        <f t="shared" si="554"/>
        <v>183.45723069438685</v>
      </c>
      <c r="AD1537" s="2">
        <f t="shared" si="555"/>
        <v>437.98790880863612</v>
      </c>
      <c r="AE1537" s="2">
        <f t="shared" si="556"/>
        <v>-1000</v>
      </c>
      <c r="AF1537" s="5">
        <f t="shared" si="557"/>
        <v>0.45799999999999996</v>
      </c>
      <c r="AG1537" s="5">
        <f t="shared" si="558"/>
        <v>-1</v>
      </c>
      <c r="AH1537" s="3">
        <f t="shared" si="559"/>
        <v>201710</v>
      </c>
      <c r="AI1537" s="21">
        <v>1.458</v>
      </c>
      <c r="AJ1537" s="21">
        <v>2.95</v>
      </c>
      <c r="AK1537" s="21">
        <v>1.4339999999999999</v>
      </c>
      <c r="AL1537" s="21">
        <v>3.05</v>
      </c>
      <c r="AO1537">
        <f t="shared" si="560"/>
        <v>-300</v>
      </c>
      <c r="AP1537">
        <f>IF(E1537&lt;F1537,G1537,H1537)</f>
        <v>34</v>
      </c>
      <c r="AQ1537">
        <f>IF(E1537&lt;F1537,H1537,G1537)</f>
        <v>24</v>
      </c>
    </row>
    <row r="1538" spans="2:43" x14ac:dyDescent="0.25">
      <c r="B1538" s="24">
        <v>43030</v>
      </c>
      <c r="C1538" s="20" t="s">
        <v>36</v>
      </c>
      <c r="D1538" s="20" t="s">
        <v>35</v>
      </c>
      <c r="E1538" s="2">
        <v>-144.09221902017293</v>
      </c>
      <c r="F1538" s="2">
        <v>129.99999999999997</v>
      </c>
      <c r="G1538">
        <v>23</v>
      </c>
      <c r="H1538">
        <v>7</v>
      </c>
      <c r="I1538" s="9"/>
      <c r="J1538" s="2" t="str">
        <f t="shared" si="561"/>
        <v>New England Patriots</v>
      </c>
      <c r="K1538" s="2" t="str">
        <f t="shared" si="562"/>
        <v>Atlanta Falcons</v>
      </c>
      <c r="L1538" s="17">
        <f t="shared" si="563"/>
        <v>-144.09221902017293</v>
      </c>
      <c r="M1538" s="18">
        <f t="shared" si="564"/>
        <v>129.99999999999997</v>
      </c>
      <c r="N1538" s="4">
        <f t="shared" si="542"/>
        <v>1.526</v>
      </c>
      <c r="O1538" s="4">
        <f t="shared" si="543"/>
        <v>2.71</v>
      </c>
      <c r="P1538" s="4"/>
      <c r="Q1538" s="4"/>
      <c r="R1538" s="1">
        <f t="shared" si="544"/>
        <v>0.65530799475753598</v>
      </c>
      <c r="S1538" s="1">
        <f t="shared" si="545"/>
        <v>0.36900369003690037</v>
      </c>
      <c r="T1538" s="1">
        <f t="shared" si="546"/>
        <v>2.3734655335221788E-2</v>
      </c>
      <c r="U1538" s="1">
        <f t="shared" si="547"/>
        <v>0.14315215236031781</v>
      </c>
      <c r="V1538" s="1">
        <f t="shared" si="548"/>
        <v>0.65415215236031776</v>
      </c>
      <c r="W1538" s="1"/>
      <c r="X1538" s="17">
        <f t="shared" si="549"/>
        <v>528.69633829345491</v>
      </c>
      <c r="Y1538" s="18">
        <f t="shared" si="550"/>
        <v>1698.0824170407793</v>
      </c>
      <c r="Z1538" s="2">
        <f t="shared" si="551"/>
        <v>502.26152137878216</v>
      </c>
      <c r="AA1538" s="18">
        <f t="shared" si="552"/>
        <v>1613.1782961887402</v>
      </c>
      <c r="AB1538" s="2">
        <f t="shared" si="553"/>
        <v>-199.09946460856727</v>
      </c>
      <c r="AC1538" s="2">
        <f t="shared" si="554"/>
        <v>161.31782961887401</v>
      </c>
      <c r="AD1538" s="2">
        <f t="shared" si="555"/>
        <v>502.26152137878216</v>
      </c>
      <c r="AE1538" s="2">
        <f t="shared" si="556"/>
        <v>-1000</v>
      </c>
      <c r="AF1538" s="5">
        <f t="shared" si="557"/>
        <v>0.52600000000000002</v>
      </c>
      <c r="AG1538" s="5">
        <f t="shared" si="558"/>
        <v>-1</v>
      </c>
      <c r="AH1538" s="3">
        <f t="shared" si="559"/>
        <v>201710</v>
      </c>
      <c r="AI1538" s="21">
        <v>1.526</v>
      </c>
      <c r="AJ1538" s="21">
        <v>2.71</v>
      </c>
      <c r="AK1538" s="21">
        <v>1.694</v>
      </c>
      <c r="AL1538" s="21">
        <v>2.2999999999999998</v>
      </c>
      <c r="AO1538">
        <f t="shared" si="560"/>
        <v>-150</v>
      </c>
      <c r="AP1538">
        <f>IF(E1538&lt;F1538,G1538,H1538)</f>
        <v>23</v>
      </c>
      <c r="AQ1538">
        <f>IF(E1538&lt;F1538,H1538,G1538)</f>
        <v>7</v>
      </c>
    </row>
    <row r="1539" spans="2:43" x14ac:dyDescent="0.25">
      <c r="B1539" s="24">
        <v>43030</v>
      </c>
      <c r="C1539" s="20" t="s">
        <v>31</v>
      </c>
      <c r="D1539" s="20" t="s">
        <v>38</v>
      </c>
      <c r="E1539" s="2">
        <v>-101.01010101010101</v>
      </c>
      <c r="F1539" s="2">
        <v>-109.05125408942203</v>
      </c>
      <c r="G1539">
        <v>21</v>
      </c>
      <c r="H1539">
        <v>0</v>
      </c>
      <c r="I1539" s="9"/>
      <c r="J1539" s="2" t="str">
        <f t="shared" si="561"/>
        <v>Denver Broncos</v>
      </c>
      <c r="K1539" s="2" t="str">
        <f t="shared" si="562"/>
        <v>Los Angeles Chargers</v>
      </c>
      <c r="L1539" s="17">
        <f t="shared" si="563"/>
        <v>-109.05125408942203</v>
      </c>
      <c r="M1539" s="18">
        <f t="shared" si="564"/>
        <v>-101.01010101010101</v>
      </c>
      <c r="N1539" s="4">
        <f t="shared" si="542"/>
        <v>2.02</v>
      </c>
      <c r="O1539" s="4">
        <f t="shared" si="543"/>
        <v>1.8839999999999999</v>
      </c>
      <c r="P1539" s="4"/>
      <c r="Q1539" s="4"/>
      <c r="R1539" s="1">
        <f t="shared" si="544"/>
        <v>0.49504950495049505</v>
      </c>
      <c r="S1539" s="1">
        <f t="shared" si="545"/>
        <v>0.53078556263269638</v>
      </c>
      <c r="T1539" s="1">
        <f t="shared" si="546"/>
        <v>2.5184426229508228E-2</v>
      </c>
      <c r="U1539" s="1">
        <f t="shared" si="547"/>
        <v>1.7868028841100669E-2</v>
      </c>
      <c r="V1539" s="1">
        <f t="shared" si="548"/>
        <v>0.49313197115889934</v>
      </c>
      <c r="W1539" s="1"/>
      <c r="X1539" s="17">
        <f t="shared" si="549"/>
        <v>1027.8547295360315</v>
      </c>
      <c r="Y1539" s="18">
        <f t="shared" si="550"/>
        <v>887.09264261943611</v>
      </c>
      <c r="Z1539" s="2">
        <f t="shared" si="551"/>
        <v>976.46199305922994</v>
      </c>
      <c r="AA1539" s="18">
        <f t="shared" si="552"/>
        <v>842.73801048846428</v>
      </c>
      <c r="AB1539" s="2">
        <f t="shared" si="553"/>
        <v>-102.41054000136002</v>
      </c>
      <c r="AC1539" s="2">
        <f t="shared" si="554"/>
        <v>-118.6608397336183</v>
      </c>
      <c r="AD1539" s="2">
        <f t="shared" si="555"/>
        <v>-1000</v>
      </c>
      <c r="AE1539" s="2">
        <f t="shared" si="556"/>
        <v>842.73801048846428</v>
      </c>
      <c r="AF1539" s="5">
        <f t="shared" si="557"/>
        <v>-1</v>
      </c>
      <c r="AG1539" s="5">
        <f t="shared" si="558"/>
        <v>0.8839999999999999</v>
      </c>
      <c r="AH1539" s="3">
        <f t="shared" si="559"/>
        <v>201710</v>
      </c>
      <c r="AI1539" s="21">
        <v>2.02</v>
      </c>
      <c r="AJ1539" s="21">
        <v>1.8839999999999999</v>
      </c>
      <c r="AK1539" s="21">
        <v>1.99</v>
      </c>
      <c r="AL1539" s="21">
        <v>1.917</v>
      </c>
      <c r="AO1539">
        <f t="shared" si="560"/>
        <v>-110</v>
      </c>
      <c r="AP1539">
        <f>IF(E1539&lt;F1539,G1539,H1539)</f>
        <v>0</v>
      </c>
      <c r="AQ1539">
        <f>IF(E1539&lt;F1539,H1539,G1539)</f>
        <v>21</v>
      </c>
    </row>
    <row r="1540" spans="2:43" x14ac:dyDescent="0.25">
      <c r="B1540" s="24">
        <v>43030</v>
      </c>
      <c r="C1540" s="20" t="s">
        <v>25</v>
      </c>
      <c r="D1540" s="20" t="s">
        <v>32</v>
      </c>
      <c r="E1540" s="2">
        <v>175</v>
      </c>
      <c r="F1540" s="2">
        <v>-195.3125</v>
      </c>
      <c r="G1540">
        <v>7</v>
      </c>
      <c r="H1540">
        <v>24</v>
      </c>
      <c r="I1540" s="9"/>
      <c r="J1540" s="2" t="str">
        <f t="shared" si="561"/>
        <v>Seattle Seahawks</v>
      </c>
      <c r="K1540" s="2" t="str">
        <f t="shared" si="562"/>
        <v>New York Giants</v>
      </c>
      <c r="L1540" s="17">
        <f t="shared" si="563"/>
        <v>-195.3125</v>
      </c>
      <c r="M1540" s="18">
        <f t="shared" si="564"/>
        <v>175</v>
      </c>
      <c r="N1540" s="4">
        <f t="shared" si="542"/>
        <v>1.4</v>
      </c>
      <c r="O1540" s="4">
        <f t="shared" si="543"/>
        <v>3.22</v>
      </c>
      <c r="P1540" s="4"/>
      <c r="Q1540" s="4"/>
      <c r="R1540" s="1">
        <f t="shared" si="544"/>
        <v>0.7142857142857143</v>
      </c>
      <c r="S1540" s="1">
        <f t="shared" si="545"/>
        <v>0.3105590062111801</v>
      </c>
      <c r="T1540" s="1">
        <f t="shared" si="546"/>
        <v>2.4242424242424288E-2</v>
      </c>
      <c r="U1540" s="1">
        <f t="shared" si="547"/>
        <v>0.2018633540372671</v>
      </c>
      <c r="V1540" s="1">
        <f t="shared" si="548"/>
        <v>0.71286335403726708</v>
      </c>
      <c r="W1540" s="1"/>
      <c r="X1540" s="17">
        <f t="shared" si="549"/>
        <v>402.79338857376865</v>
      </c>
      <c r="Y1540" s="18">
        <f t="shared" si="550"/>
        <v>2188.1727656476151</v>
      </c>
      <c r="Z1540" s="2">
        <f t="shared" si="551"/>
        <v>382.65371914508017</v>
      </c>
      <c r="AA1540" s="18">
        <f t="shared" si="552"/>
        <v>2078.7641273652343</v>
      </c>
      <c r="AB1540" s="2">
        <f t="shared" si="553"/>
        <v>-261.33288400650764</v>
      </c>
      <c r="AC1540" s="2">
        <f t="shared" si="554"/>
        <v>207.87641273652343</v>
      </c>
      <c r="AD1540" s="2">
        <f t="shared" si="555"/>
        <v>382.65371914508017</v>
      </c>
      <c r="AE1540" s="2">
        <f t="shared" si="556"/>
        <v>-1000</v>
      </c>
      <c r="AF1540" s="5">
        <f t="shared" si="557"/>
        <v>0.39999999999999991</v>
      </c>
      <c r="AG1540" s="5">
        <f t="shared" si="558"/>
        <v>-1</v>
      </c>
      <c r="AH1540" s="3">
        <f t="shared" si="559"/>
        <v>201710</v>
      </c>
      <c r="AI1540" s="21">
        <v>3.22</v>
      </c>
      <c r="AJ1540" s="21">
        <v>1.4</v>
      </c>
      <c r="AK1540" s="21">
        <v>2.75</v>
      </c>
      <c r="AL1540" s="21">
        <v>1.512</v>
      </c>
      <c r="AO1540">
        <f t="shared" si="560"/>
        <v>-200</v>
      </c>
      <c r="AP1540">
        <f>IF(E1540&lt;F1540,G1540,H1540)</f>
        <v>24</v>
      </c>
      <c r="AQ1540">
        <f>IF(E1540&lt;F1540,H1540,G1540)</f>
        <v>7</v>
      </c>
    </row>
    <row r="1541" spans="2:43" x14ac:dyDescent="0.25">
      <c r="B1541" s="24">
        <v>43030</v>
      </c>
      <c r="C1541" s="20" t="s">
        <v>22</v>
      </c>
      <c r="D1541" s="20" t="s">
        <v>23</v>
      </c>
      <c r="E1541" s="2">
        <v>239</v>
      </c>
      <c r="F1541" s="2">
        <v>-270.2702702702702</v>
      </c>
      <c r="G1541">
        <v>10</v>
      </c>
      <c r="H1541">
        <v>40</v>
      </c>
      <c r="I1541" s="9"/>
      <c r="J1541" s="2" t="str">
        <f t="shared" si="561"/>
        <v>Dallas Cowboys</v>
      </c>
      <c r="K1541" s="2" t="str">
        <f t="shared" si="562"/>
        <v>San Francisco 49ers</v>
      </c>
      <c r="L1541" s="17">
        <f t="shared" si="563"/>
        <v>-270.2702702702702</v>
      </c>
      <c r="M1541" s="18">
        <f t="shared" si="564"/>
        <v>239</v>
      </c>
      <c r="N1541" s="4">
        <f t="shared" ref="N1541:N1604" si="565">IF(E1541&lt;0,AI1541,AJ1541)</f>
        <v>1.4159999999999999</v>
      </c>
      <c r="O1541" s="4">
        <f t="shared" ref="O1541:O1604" si="566">IF(E1541&lt;0,AJ1541,AI1541)</f>
        <v>3.14</v>
      </c>
      <c r="P1541" s="4"/>
      <c r="Q1541" s="4"/>
      <c r="R1541" s="1">
        <f t="shared" ref="R1541:R1604" si="567">1/N1541</f>
        <v>0.70621468926553677</v>
      </c>
      <c r="S1541" s="1">
        <f t="shared" ref="S1541:S1604" si="568">1/O1541</f>
        <v>0.31847133757961782</v>
      </c>
      <c r="T1541" s="1">
        <f t="shared" ref="T1541:T1604" si="569">1-N1541*O1541/(N1541+O1541)</f>
        <v>2.4091308165057224E-2</v>
      </c>
      <c r="U1541" s="1">
        <f t="shared" ref="U1541:U1604" si="570">ABS(R1541-S1541)/2</f>
        <v>0.19387167584295947</v>
      </c>
      <c r="V1541" s="1">
        <f t="shared" ref="V1541:V1604" si="571">V$1+IF(N1541&lt;=O1541,U1541,-U1541)</f>
        <v>0.70487167584295951</v>
      </c>
      <c r="W1541" s="1"/>
      <c r="X1541" s="17">
        <f t="shared" ref="X1541:X1604" si="572">(1/V1541-1)*1000</f>
        <v>418.69794782730497</v>
      </c>
      <c r="Y1541" s="18">
        <f t="shared" ref="Y1541:Y1604" si="573">1000000/(X1541+W$1)-X$1</f>
        <v>2111.576289987011</v>
      </c>
      <c r="Z1541" s="2">
        <f t="shared" ref="Z1541:Z1604" si="574">X1541*0.95</f>
        <v>397.7630504359397</v>
      </c>
      <c r="AA1541" s="18">
        <f t="shared" ref="AA1541:AA1604" si="575">Y1541*0.95</f>
        <v>2005.9974754876603</v>
      </c>
      <c r="AB1541" s="2">
        <f t="shared" ref="AB1541:AB1604" si="576">IF(Z1541&lt;1000,-100000/Z1541,Z1541/10)</f>
        <v>-251.40595610980498</v>
      </c>
      <c r="AC1541" s="2">
        <f t="shared" ref="AC1541:AC1604" si="577">IF(AA1541&lt;1000,-100000/AA1541,AA1541/10)</f>
        <v>200.59974754876603</v>
      </c>
      <c r="AD1541" s="2">
        <f t="shared" ref="AD1541:AD1604" si="578">IF(AP1541&gt;AQ1541,Z1541,-1000)</f>
        <v>397.7630504359397</v>
      </c>
      <c r="AE1541" s="2">
        <f t="shared" ref="AE1541:AE1604" si="579">IF(AQ1541&gt;AP1541,AA1541,-1000)</f>
        <v>-1000</v>
      </c>
      <c r="AF1541" s="5">
        <f t="shared" ref="AF1541:AF1604" si="580">IF(AP1541&gt;AQ1541,N1541-1,-1)</f>
        <v>0.41599999999999993</v>
      </c>
      <c r="AG1541" s="5">
        <f t="shared" ref="AG1541:AG1604" si="581">IF(AQ1541&gt;AP1541,O1541-1,-1)</f>
        <v>-1</v>
      </c>
      <c r="AH1541" s="3">
        <f t="shared" ref="AH1541:AH1604" si="582">YEAR(B1541)*100+MONTH(B1541)</f>
        <v>201710</v>
      </c>
      <c r="AI1541" s="21">
        <v>3.14</v>
      </c>
      <c r="AJ1541" s="21">
        <v>1.4159999999999999</v>
      </c>
      <c r="AK1541" s="21">
        <v>3.39</v>
      </c>
      <c r="AL1541" s="21">
        <v>1.37</v>
      </c>
      <c r="AO1541">
        <f t="shared" ref="AO1541:AO1604" si="583">IF(L1541&lt;-200,INT(L1541/100)*100,INT(L1541/10)*10)</f>
        <v>-300</v>
      </c>
      <c r="AP1541">
        <f>IF(E1541&lt;F1541,G1541,H1541)</f>
        <v>40</v>
      </c>
      <c r="AQ1541">
        <f>IF(E1541&lt;F1541,H1541,G1541)</f>
        <v>10</v>
      </c>
    </row>
    <row r="1542" spans="2:43" x14ac:dyDescent="0.25">
      <c r="B1542" s="24">
        <v>43030</v>
      </c>
      <c r="C1542" s="20" t="s">
        <v>24</v>
      </c>
      <c r="D1542" s="20" t="s">
        <v>27</v>
      </c>
      <c r="E1542" s="2">
        <v>-166.1129568106312</v>
      </c>
      <c r="F1542" s="2">
        <v>150</v>
      </c>
      <c r="G1542">
        <v>30</v>
      </c>
      <c r="H1542">
        <v>27</v>
      </c>
      <c r="I1542" s="9"/>
      <c r="J1542" s="2" t="str">
        <f t="shared" si="561"/>
        <v>Buffalo Bills</v>
      </c>
      <c r="K1542" s="2" t="str">
        <f t="shared" si="562"/>
        <v>Tampa Bay Buccaneers</v>
      </c>
      <c r="L1542" s="17">
        <f t="shared" si="563"/>
        <v>-166.1129568106312</v>
      </c>
      <c r="M1542" s="18">
        <f t="shared" si="564"/>
        <v>150</v>
      </c>
      <c r="N1542" s="4">
        <f t="shared" si="565"/>
        <v>1.6659999999999999</v>
      </c>
      <c r="O1542" s="4">
        <f t="shared" si="566"/>
        <v>2.36</v>
      </c>
      <c r="P1542" s="4"/>
      <c r="Q1542" s="4"/>
      <c r="R1542" s="1">
        <f t="shared" si="567"/>
        <v>0.60024009603841544</v>
      </c>
      <c r="S1542" s="1">
        <f t="shared" si="568"/>
        <v>0.42372881355932207</v>
      </c>
      <c r="T1542" s="1">
        <f t="shared" si="569"/>
        <v>2.3407848981619517E-2</v>
      </c>
      <c r="U1542" s="1">
        <f t="shared" si="570"/>
        <v>8.8255641239546684E-2</v>
      </c>
      <c r="V1542" s="1">
        <f t="shared" si="571"/>
        <v>0.59925564123954667</v>
      </c>
      <c r="W1542" s="1"/>
      <c r="X1542" s="17">
        <f t="shared" si="572"/>
        <v>668.73689821513028</v>
      </c>
      <c r="Y1542" s="18">
        <f t="shared" si="573"/>
        <v>1356.0765066241343</v>
      </c>
      <c r="Z1542" s="2">
        <f t="shared" si="574"/>
        <v>635.30005330437371</v>
      </c>
      <c r="AA1542" s="18">
        <f t="shared" si="575"/>
        <v>1288.2726812929275</v>
      </c>
      <c r="AB1542" s="2">
        <f t="shared" si="576"/>
        <v>-157.40593673787993</v>
      </c>
      <c r="AC1542" s="2">
        <f t="shared" si="577"/>
        <v>128.82726812929275</v>
      </c>
      <c r="AD1542" s="2">
        <f t="shared" si="578"/>
        <v>635.30005330437371</v>
      </c>
      <c r="AE1542" s="2">
        <f t="shared" si="579"/>
        <v>-1000</v>
      </c>
      <c r="AF1542" s="5">
        <f t="shared" si="580"/>
        <v>0.66599999999999993</v>
      </c>
      <c r="AG1542" s="5">
        <f t="shared" si="581"/>
        <v>-1</v>
      </c>
      <c r="AH1542" s="3">
        <f t="shared" si="582"/>
        <v>201710</v>
      </c>
      <c r="AI1542" s="21">
        <v>1.6659999999999999</v>
      </c>
      <c r="AJ1542" s="21">
        <v>2.36</v>
      </c>
      <c r="AK1542" s="21">
        <v>1.6020000000000001</v>
      </c>
      <c r="AL1542" s="21">
        <v>2.5</v>
      </c>
      <c r="AO1542">
        <f t="shared" si="583"/>
        <v>-170</v>
      </c>
      <c r="AP1542">
        <f>IF(E1542&lt;F1542,G1542,H1542)</f>
        <v>30</v>
      </c>
      <c r="AQ1542">
        <f>IF(E1542&lt;F1542,H1542,G1542)</f>
        <v>27</v>
      </c>
    </row>
    <row r="1543" spans="2:43" x14ac:dyDescent="0.25">
      <c r="B1543" s="24">
        <v>43030</v>
      </c>
      <c r="C1543" s="20" t="s">
        <v>37</v>
      </c>
      <c r="D1543" s="20" t="s">
        <v>44</v>
      </c>
      <c r="E1543" s="2">
        <v>136</v>
      </c>
      <c r="F1543" s="2">
        <v>-150.15015015015015</v>
      </c>
      <c r="G1543">
        <v>17</v>
      </c>
      <c r="H1543">
        <v>3</v>
      </c>
      <c r="I1543" s="9"/>
      <c r="J1543" s="2" t="str">
        <f t="shared" ref="J1543:J1606" si="584">IF(E1543&lt;=F1543,C1543,D1543)</f>
        <v>Carolina Panthers</v>
      </c>
      <c r="K1543" s="2" t="str">
        <f t="shared" ref="K1543:K1606" si="585">IF(E1543&gt;F1543,C1543,D1543)</f>
        <v>Chicago Bears</v>
      </c>
      <c r="L1543" s="17">
        <f t="shared" ref="L1543:L1606" si="586">IF(E1543&lt;=F1543,E1543,F1543)</f>
        <v>-150.15015015015015</v>
      </c>
      <c r="M1543" s="18">
        <f t="shared" ref="M1543:M1606" si="587">IF(E1543&gt;F1543,E1543,F1543)</f>
        <v>136</v>
      </c>
      <c r="N1543" s="4">
        <f t="shared" si="565"/>
        <v>1.609</v>
      </c>
      <c r="O1543" s="4">
        <f t="shared" si="566"/>
        <v>2.48</v>
      </c>
      <c r="P1543" s="4"/>
      <c r="Q1543" s="4"/>
      <c r="R1543" s="1">
        <f t="shared" si="567"/>
        <v>0.62150403977625857</v>
      </c>
      <c r="S1543" s="1">
        <f t="shared" si="568"/>
        <v>0.40322580645161293</v>
      </c>
      <c r="T1543" s="1">
        <f t="shared" si="569"/>
        <v>2.4133039863047268E-2</v>
      </c>
      <c r="U1543" s="1">
        <f t="shared" si="570"/>
        <v>0.10913911666232282</v>
      </c>
      <c r="V1543" s="1">
        <f t="shared" si="571"/>
        <v>0.6201391166623228</v>
      </c>
      <c r="W1543" s="1"/>
      <c r="X1543" s="17">
        <f t="shared" si="572"/>
        <v>612.54140100392738</v>
      </c>
      <c r="Y1543" s="18">
        <f t="shared" si="573"/>
        <v>1475.8167857920587</v>
      </c>
      <c r="Z1543" s="2">
        <f t="shared" si="574"/>
        <v>581.914330953731</v>
      </c>
      <c r="AA1543" s="18">
        <f t="shared" si="575"/>
        <v>1402.0259465024558</v>
      </c>
      <c r="AB1543" s="2">
        <f t="shared" si="576"/>
        <v>-171.84660126191525</v>
      </c>
      <c r="AC1543" s="2">
        <f t="shared" si="577"/>
        <v>140.20259465024557</v>
      </c>
      <c r="AD1543" s="2">
        <f t="shared" si="578"/>
        <v>-1000</v>
      </c>
      <c r="AE1543" s="2">
        <f t="shared" si="579"/>
        <v>1402.0259465024558</v>
      </c>
      <c r="AF1543" s="5">
        <f t="shared" si="580"/>
        <v>-1</v>
      </c>
      <c r="AG1543" s="5">
        <f t="shared" si="581"/>
        <v>1.48</v>
      </c>
      <c r="AH1543" s="3">
        <f t="shared" si="582"/>
        <v>201710</v>
      </c>
      <c r="AI1543" s="21">
        <v>2.48</v>
      </c>
      <c r="AJ1543" s="21">
        <v>1.609</v>
      </c>
      <c r="AK1543" s="21">
        <v>2.36</v>
      </c>
      <c r="AL1543" s="21">
        <v>1.6659999999999999</v>
      </c>
      <c r="AO1543">
        <f t="shared" si="583"/>
        <v>-160</v>
      </c>
      <c r="AP1543">
        <f>IF(E1543&lt;F1543,G1543,H1543)</f>
        <v>3</v>
      </c>
      <c r="AQ1543">
        <f>IF(E1543&lt;F1543,H1543,G1543)</f>
        <v>17</v>
      </c>
    </row>
    <row r="1544" spans="2:43" x14ac:dyDescent="0.25">
      <c r="B1544" s="24">
        <v>43030</v>
      </c>
      <c r="C1544" s="20" t="s">
        <v>46</v>
      </c>
      <c r="D1544" s="20" t="s">
        <v>41</v>
      </c>
      <c r="E1544" s="2">
        <v>204.99999999999997</v>
      </c>
      <c r="F1544" s="2">
        <v>-230.41474654377885</v>
      </c>
      <c r="G1544">
        <v>9</v>
      </c>
      <c r="H1544">
        <v>12</v>
      </c>
      <c r="I1544" s="9"/>
      <c r="J1544" s="2" t="str">
        <f t="shared" si="584"/>
        <v>Tennessee Titans</v>
      </c>
      <c r="K1544" s="2" t="str">
        <f t="shared" si="585"/>
        <v>Cleveland Browns</v>
      </c>
      <c r="L1544" s="17">
        <f t="shared" si="586"/>
        <v>-230.41474654377885</v>
      </c>
      <c r="M1544" s="18">
        <f t="shared" si="587"/>
        <v>204.99999999999997</v>
      </c>
      <c r="N1544" s="4">
        <f t="shared" si="565"/>
        <v>1.4339999999999999</v>
      </c>
      <c r="O1544" s="4">
        <f t="shared" si="566"/>
        <v>3.05</v>
      </c>
      <c r="P1544" s="4"/>
      <c r="Q1544" s="4"/>
      <c r="R1544" s="1">
        <f t="shared" si="567"/>
        <v>0.69735006973500702</v>
      </c>
      <c r="S1544" s="1">
        <f t="shared" si="568"/>
        <v>0.32786885245901642</v>
      </c>
      <c r="T1544" s="1">
        <f t="shared" si="569"/>
        <v>2.4598572702943966E-2</v>
      </c>
      <c r="U1544" s="1">
        <f t="shared" si="570"/>
        <v>0.1847406086379953</v>
      </c>
      <c r="V1544" s="1">
        <f t="shared" si="571"/>
        <v>0.69574060863799536</v>
      </c>
      <c r="W1544" s="1"/>
      <c r="X1544" s="17">
        <f t="shared" si="572"/>
        <v>437.31728115975989</v>
      </c>
      <c r="Y1544" s="18">
        <f t="shared" si="573"/>
        <v>2028.3240111062205</v>
      </c>
      <c r="Z1544" s="2">
        <f t="shared" si="574"/>
        <v>415.45141710177188</v>
      </c>
      <c r="AA1544" s="18">
        <f t="shared" si="575"/>
        <v>1926.9078105509093</v>
      </c>
      <c r="AB1544" s="2">
        <f t="shared" si="576"/>
        <v>-240.70203129311579</v>
      </c>
      <c r="AC1544" s="2">
        <f t="shared" si="577"/>
        <v>192.69078105509092</v>
      </c>
      <c r="AD1544" s="2">
        <f t="shared" si="578"/>
        <v>415.45141710177188</v>
      </c>
      <c r="AE1544" s="2">
        <f t="shared" si="579"/>
        <v>-1000</v>
      </c>
      <c r="AF1544" s="5">
        <f t="shared" si="580"/>
        <v>0.43399999999999994</v>
      </c>
      <c r="AG1544" s="5">
        <f t="shared" si="581"/>
        <v>-1</v>
      </c>
      <c r="AH1544" s="3">
        <f t="shared" si="582"/>
        <v>201710</v>
      </c>
      <c r="AI1544" s="21">
        <v>3.05</v>
      </c>
      <c r="AJ1544" s="21">
        <v>1.4339999999999999</v>
      </c>
      <c r="AK1544" s="21">
        <v>3.05</v>
      </c>
      <c r="AL1544" s="21">
        <v>1.4339999999999999</v>
      </c>
      <c r="AO1544">
        <f t="shared" si="583"/>
        <v>-300</v>
      </c>
      <c r="AP1544">
        <f>IF(E1544&lt;F1544,G1544,H1544)</f>
        <v>12</v>
      </c>
      <c r="AQ1544">
        <f>IF(E1544&lt;F1544,H1544,G1544)</f>
        <v>9</v>
      </c>
    </row>
    <row r="1545" spans="2:43" x14ac:dyDescent="0.25">
      <c r="B1545" s="24">
        <v>43030</v>
      </c>
      <c r="C1545" s="20" t="s">
        <v>33</v>
      </c>
      <c r="D1545" s="20" t="s">
        <v>43</v>
      </c>
      <c r="E1545" s="2">
        <v>166</v>
      </c>
      <c r="F1545" s="2">
        <v>-185.18518518518516</v>
      </c>
      <c r="G1545">
        <v>17</v>
      </c>
      <c r="H1545">
        <v>26</v>
      </c>
      <c r="I1545" s="9"/>
      <c r="J1545" s="2" t="str">
        <f t="shared" si="584"/>
        <v>New Orleans Saints</v>
      </c>
      <c r="K1545" s="2" t="str">
        <f t="shared" si="585"/>
        <v>Green Bay Packers</v>
      </c>
      <c r="L1545" s="17">
        <f t="shared" si="586"/>
        <v>-185.18518518518516</v>
      </c>
      <c r="M1545" s="18">
        <f t="shared" si="587"/>
        <v>166</v>
      </c>
      <c r="N1545" s="4">
        <f t="shared" si="565"/>
        <v>1.492</v>
      </c>
      <c r="O1545" s="4">
        <f t="shared" si="566"/>
        <v>2.82</v>
      </c>
      <c r="P1545" s="4"/>
      <c r="Q1545" s="4"/>
      <c r="R1545" s="1">
        <f t="shared" si="567"/>
        <v>0.67024128686327078</v>
      </c>
      <c r="S1545" s="1">
        <f t="shared" si="568"/>
        <v>0.3546099290780142</v>
      </c>
      <c r="T1545" s="1">
        <f t="shared" si="569"/>
        <v>2.4248608534322647E-2</v>
      </c>
      <c r="U1545" s="1">
        <f t="shared" si="570"/>
        <v>0.15781567889262829</v>
      </c>
      <c r="V1545" s="1">
        <f t="shared" si="571"/>
        <v>0.66881567889262827</v>
      </c>
      <c r="W1545" s="1"/>
      <c r="X1545" s="17">
        <f t="shared" si="572"/>
        <v>495.18025901504024</v>
      </c>
      <c r="Y1545" s="18">
        <f t="shared" si="573"/>
        <v>1806.2338859316903</v>
      </c>
      <c r="Z1545" s="2">
        <f t="shared" si="574"/>
        <v>470.4212460642882</v>
      </c>
      <c r="AA1545" s="18">
        <f t="shared" si="575"/>
        <v>1715.9221916351057</v>
      </c>
      <c r="AB1545" s="2">
        <f t="shared" si="576"/>
        <v>-212.57543284159811</v>
      </c>
      <c r="AC1545" s="2">
        <f t="shared" si="577"/>
        <v>171.59221916351058</v>
      </c>
      <c r="AD1545" s="2">
        <f t="shared" si="578"/>
        <v>470.4212460642882</v>
      </c>
      <c r="AE1545" s="2">
        <f t="shared" si="579"/>
        <v>-1000</v>
      </c>
      <c r="AF1545" s="5">
        <f t="shared" si="580"/>
        <v>0.49199999999999999</v>
      </c>
      <c r="AG1545" s="5">
        <f t="shared" si="581"/>
        <v>-1</v>
      </c>
      <c r="AH1545" s="3">
        <f t="shared" si="582"/>
        <v>201710</v>
      </c>
      <c r="AI1545" s="21">
        <v>2.82</v>
      </c>
      <c r="AJ1545" s="21">
        <v>1.492</v>
      </c>
      <c r="AK1545" s="21">
        <v>2.66</v>
      </c>
      <c r="AL1545" s="21">
        <v>1.54</v>
      </c>
      <c r="AO1545">
        <f t="shared" si="583"/>
        <v>-190</v>
      </c>
      <c r="AP1545">
        <f>IF(E1545&lt;F1545,G1545,H1545)</f>
        <v>26</v>
      </c>
      <c r="AQ1545">
        <f>IF(E1545&lt;F1545,H1545,G1545)</f>
        <v>17</v>
      </c>
    </row>
    <row r="1546" spans="2:43" x14ac:dyDescent="0.25">
      <c r="B1546" s="24">
        <v>43030</v>
      </c>
      <c r="C1546" s="20" t="s">
        <v>39</v>
      </c>
      <c r="D1546" s="20" t="s">
        <v>26</v>
      </c>
      <c r="E1546" s="2">
        <v>141</v>
      </c>
      <c r="F1546" s="2">
        <v>-156.00624024960999</v>
      </c>
      <c r="G1546">
        <v>0</v>
      </c>
      <c r="H1546">
        <v>27</v>
      </c>
      <c r="I1546" s="9"/>
      <c r="J1546" s="2" t="str">
        <f t="shared" si="584"/>
        <v>Jacksonville Jaguars</v>
      </c>
      <c r="K1546" s="2" t="str">
        <f t="shared" si="585"/>
        <v>Indianapolis Colts</v>
      </c>
      <c r="L1546" s="17">
        <f t="shared" si="586"/>
        <v>-156.00624024960999</v>
      </c>
      <c r="M1546" s="18">
        <f t="shared" si="587"/>
        <v>141</v>
      </c>
      <c r="N1546" s="4">
        <f t="shared" si="565"/>
        <v>1.625</v>
      </c>
      <c r="O1546" s="4">
        <f t="shared" si="566"/>
        <v>2.44</v>
      </c>
      <c r="P1546" s="4"/>
      <c r="Q1546" s="4"/>
      <c r="R1546" s="1">
        <f t="shared" si="567"/>
        <v>0.61538461538461542</v>
      </c>
      <c r="S1546" s="1">
        <f t="shared" si="568"/>
        <v>0.4098360655737705</v>
      </c>
      <c r="T1546" s="1">
        <f t="shared" si="569"/>
        <v>2.4600246002459913E-2</v>
      </c>
      <c r="U1546" s="1">
        <f t="shared" si="570"/>
        <v>0.10277427490542246</v>
      </c>
      <c r="V1546" s="1">
        <f t="shared" si="571"/>
        <v>0.61377427490542247</v>
      </c>
      <c r="W1546" s="1"/>
      <c r="X1546" s="17">
        <f t="shared" si="572"/>
        <v>629.26346196912823</v>
      </c>
      <c r="Y1546" s="18">
        <f t="shared" si="573"/>
        <v>1438.0997917039526</v>
      </c>
      <c r="Z1546" s="2">
        <f t="shared" si="574"/>
        <v>597.80028887067181</v>
      </c>
      <c r="AA1546" s="18">
        <f t="shared" si="575"/>
        <v>1366.194802118755</v>
      </c>
      <c r="AB1546" s="2">
        <f t="shared" si="576"/>
        <v>-167.27994593129748</v>
      </c>
      <c r="AC1546" s="2">
        <f t="shared" si="577"/>
        <v>136.6194802118755</v>
      </c>
      <c r="AD1546" s="2">
        <f t="shared" si="578"/>
        <v>597.80028887067181</v>
      </c>
      <c r="AE1546" s="2">
        <f t="shared" si="579"/>
        <v>-1000</v>
      </c>
      <c r="AF1546" s="5">
        <f t="shared" si="580"/>
        <v>0.625</v>
      </c>
      <c r="AG1546" s="5">
        <f t="shared" si="581"/>
        <v>-1</v>
      </c>
      <c r="AH1546" s="3">
        <f t="shared" si="582"/>
        <v>201710</v>
      </c>
      <c r="AI1546" s="21">
        <v>2.44</v>
      </c>
      <c r="AJ1546" s="21">
        <v>1.625</v>
      </c>
      <c r="AK1546" s="21">
        <v>2.41</v>
      </c>
      <c r="AL1546" s="21">
        <v>1.641</v>
      </c>
      <c r="AO1546">
        <f t="shared" si="583"/>
        <v>-160</v>
      </c>
      <c r="AP1546">
        <f>IF(E1546&lt;F1546,G1546,H1546)</f>
        <v>27</v>
      </c>
      <c r="AQ1546">
        <f>IF(E1546&lt;F1546,H1546,G1546)</f>
        <v>0</v>
      </c>
    </row>
    <row r="1547" spans="2:43" x14ac:dyDescent="0.25">
      <c r="B1547" s="24">
        <v>43030</v>
      </c>
      <c r="C1547" s="20" t="s">
        <v>47</v>
      </c>
      <c r="D1547" s="20" t="s">
        <v>48</v>
      </c>
      <c r="E1547" s="2">
        <v>-164.20361247947454</v>
      </c>
      <c r="F1547" s="2">
        <v>148</v>
      </c>
      <c r="G1547">
        <v>33</v>
      </c>
      <c r="H1547">
        <v>0</v>
      </c>
      <c r="I1547" s="9"/>
      <c r="J1547" s="2" t="str">
        <f t="shared" si="584"/>
        <v>Los Angeles Rams</v>
      </c>
      <c r="K1547" s="2" t="str">
        <f t="shared" si="585"/>
        <v>Arizona Cardinals</v>
      </c>
      <c r="L1547" s="17">
        <f t="shared" si="586"/>
        <v>-164.20361247947454</v>
      </c>
      <c r="M1547" s="18">
        <f t="shared" si="587"/>
        <v>148</v>
      </c>
      <c r="N1547" s="4">
        <f t="shared" si="565"/>
        <v>1.546</v>
      </c>
      <c r="O1547" s="4">
        <f t="shared" si="566"/>
        <v>2.65</v>
      </c>
      <c r="P1547" s="4"/>
      <c r="Q1547" s="4"/>
      <c r="R1547" s="1">
        <f t="shared" si="567"/>
        <v>0.64683053040103489</v>
      </c>
      <c r="S1547" s="1">
        <f t="shared" si="568"/>
        <v>0.37735849056603776</v>
      </c>
      <c r="T1547" s="1">
        <f t="shared" si="569"/>
        <v>2.3617731172545287E-2</v>
      </c>
      <c r="U1547" s="1">
        <f t="shared" si="570"/>
        <v>0.13473601991749856</v>
      </c>
      <c r="V1547" s="1">
        <f t="shared" si="571"/>
        <v>0.64573601991749863</v>
      </c>
      <c r="W1547" s="1"/>
      <c r="X1547" s="17">
        <f t="shared" si="572"/>
        <v>548.62044110186582</v>
      </c>
      <c r="Y1547" s="18">
        <f t="shared" si="573"/>
        <v>1639.5781087723681</v>
      </c>
      <c r="Z1547" s="2">
        <f t="shared" si="574"/>
        <v>521.18941904677251</v>
      </c>
      <c r="AA1547" s="18">
        <f t="shared" si="575"/>
        <v>1557.5992033337495</v>
      </c>
      <c r="AB1547" s="2">
        <f t="shared" si="576"/>
        <v>-191.86882224680355</v>
      </c>
      <c r="AC1547" s="2">
        <f t="shared" si="577"/>
        <v>155.75992033337496</v>
      </c>
      <c r="AD1547" s="2">
        <f t="shared" si="578"/>
        <v>521.18941904677251</v>
      </c>
      <c r="AE1547" s="2">
        <f t="shared" si="579"/>
        <v>-1000</v>
      </c>
      <c r="AF1547" s="5">
        <f t="shared" si="580"/>
        <v>0.54600000000000004</v>
      </c>
      <c r="AG1547" s="5">
        <f t="shared" si="581"/>
        <v>-1</v>
      </c>
      <c r="AH1547" s="3">
        <f t="shared" si="582"/>
        <v>201710</v>
      </c>
      <c r="AI1547" s="21">
        <v>1.546</v>
      </c>
      <c r="AJ1547" s="21">
        <v>2.65</v>
      </c>
      <c r="AK1547" s="21">
        <v>1.609</v>
      </c>
      <c r="AL1547" s="21">
        <v>2.48</v>
      </c>
      <c r="AO1547">
        <f t="shared" si="583"/>
        <v>-170</v>
      </c>
      <c r="AP1547">
        <f>IF(E1547&lt;F1547,G1547,H1547)</f>
        <v>33</v>
      </c>
      <c r="AQ1547">
        <f>IF(E1547&lt;F1547,H1547,G1547)</f>
        <v>0</v>
      </c>
    </row>
    <row r="1548" spans="2:43" x14ac:dyDescent="0.25">
      <c r="B1548" s="24">
        <v>43030</v>
      </c>
      <c r="C1548" s="20" t="s">
        <v>30</v>
      </c>
      <c r="D1548" s="20" t="s">
        <v>42</v>
      </c>
      <c r="E1548" s="2">
        <v>-156.00624024960999</v>
      </c>
      <c r="F1548" s="2">
        <v>141</v>
      </c>
      <c r="G1548">
        <v>31</v>
      </c>
      <c r="H1548">
        <v>28</v>
      </c>
      <c r="I1548" s="9"/>
      <c r="J1548" s="2" t="str">
        <f t="shared" si="584"/>
        <v>Miami Dolphins</v>
      </c>
      <c r="K1548" s="2" t="str">
        <f t="shared" si="585"/>
        <v>New York Jets</v>
      </c>
      <c r="L1548" s="17">
        <f t="shared" si="586"/>
        <v>-156.00624024960999</v>
      </c>
      <c r="M1548" s="18">
        <f t="shared" si="587"/>
        <v>141</v>
      </c>
      <c r="N1548" s="4">
        <f t="shared" si="565"/>
        <v>1.621</v>
      </c>
      <c r="O1548" s="4">
        <f t="shared" si="566"/>
        <v>2.4500000000000002</v>
      </c>
      <c r="P1548" s="4"/>
      <c r="Q1548" s="4"/>
      <c r="R1548" s="1">
        <f t="shared" si="567"/>
        <v>0.61690314620604569</v>
      </c>
      <c r="S1548" s="1">
        <f t="shared" si="568"/>
        <v>0.4081632653061224</v>
      </c>
      <c r="T1548" s="1">
        <f t="shared" si="569"/>
        <v>2.4453451240481261E-2</v>
      </c>
      <c r="U1548" s="1">
        <f t="shared" si="570"/>
        <v>0.10436994044996165</v>
      </c>
      <c r="V1548" s="1">
        <f t="shared" si="571"/>
        <v>0.61536994044996163</v>
      </c>
      <c r="W1548" s="1"/>
      <c r="X1548" s="17">
        <f t="shared" si="572"/>
        <v>625.03875192342821</v>
      </c>
      <c r="Y1548" s="18">
        <f t="shared" si="573"/>
        <v>1447.4509920200551</v>
      </c>
      <c r="Z1548" s="2">
        <f t="shared" si="574"/>
        <v>593.78681432725682</v>
      </c>
      <c r="AA1548" s="18">
        <f t="shared" si="575"/>
        <v>1375.0784424190522</v>
      </c>
      <c r="AB1548" s="2">
        <f t="shared" si="576"/>
        <v>-168.41061065543715</v>
      </c>
      <c r="AC1548" s="2">
        <f t="shared" si="577"/>
        <v>137.50784424190522</v>
      </c>
      <c r="AD1548" s="2">
        <f t="shared" si="578"/>
        <v>593.78681432725682</v>
      </c>
      <c r="AE1548" s="2">
        <f t="shared" si="579"/>
        <v>-1000</v>
      </c>
      <c r="AF1548" s="5">
        <f t="shared" si="580"/>
        <v>0.621</v>
      </c>
      <c r="AG1548" s="5">
        <f t="shared" si="581"/>
        <v>-1</v>
      </c>
      <c r="AH1548" s="3">
        <f t="shared" si="582"/>
        <v>201710</v>
      </c>
      <c r="AI1548" s="21">
        <v>1.621</v>
      </c>
      <c r="AJ1548" s="21">
        <v>2.4500000000000002</v>
      </c>
      <c r="AK1548" s="21">
        <v>1.641</v>
      </c>
      <c r="AL1548" s="21">
        <v>2.41</v>
      </c>
      <c r="AO1548">
        <f t="shared" si="583"/>
        <v>-160</v>
      </c>
      <c r="AP1548">
        <f>IF(E1548&lt;F1548,G1548,H1548)</f>
        <v>31</v>
      </c>
      <c r="AQ1548">
        <f>IF(E1548&lt;F1548,H1548,G1548)</f>
        <v>28</v>
      </c>
    </row>
    <row r="1549" spans="2:43" x14ac:dyDescent="0.25">
      <c r="B1549" s="24">
        <v>43030</v>
      </c>
      <c r="C1549" s="20" t="s">
        <v>29</v>
      </c>
      <c r="D1549" s="20" t="s">
        <v>28</v>
      </c>
      <c r="E1549" s="2">
        <v>-230.41474654377885</v>
      </c>
      <c r="F1549" s="2">
        <v>204.99999999999997</v>
      </c>
      <c r="G1549">
        <v>24</v>
      </c>
      <c r="H1549">
        <v>16</v>
      </c>
      <c r="I1549" s="9"/>
      <c r="J1549" s="2" t="str">
        <f t="shared" si="584"/>
        <v>Minnesota Vikings</v>
      </c>
      <c r="K1549" s="2" t="str">
        <f t="shared" si="585"/>
        <v>Baltimore Ravens</v>
      </c>
      <c r="L1549" s="17">
        <f t="shared" si="586"/>
        <v>-230.41474654377885</v>
      </c>
      <c r="M1549" s="18">
        <f t="shared" si="587"/>
        <v>204.99999999999997</v>
      </c>
      <c r="N1549" s="4">
        <f t="shared" si="565"/>
        <v>1.425</v>
      </c>
      <c r="O1549" s="4">
        <f t="shared" si="566"/>
        <v>3.1</v>
      </c>
      <c r="P1549" s="4"/>
      <c r="Q1549" s="4"/>
      <c r="R1549" s="1">
        <f t="shared" si="567"/>
        <v>0.70175438596491224</v>
      </c>
      <c r="S1549" s="1">
        <f t="shared" si="568"/>
        <v>0.32258064516129031</v>
      </c>
      <c r="T1549" s="1">
        <f t="shared" si="569"/>
        <v>2.3756906077348039E-2</v>
      </c>
      <c r="U1549" s="1">
        <f t="shared" si="570"/>
        <v>0.18958687040181096</v>
      </c>
      <c r="V1549" s="1">
        <f t="shared" si="571"/>
        <v>0.700586870401811</v>
      </c>
      <c r="W1549" s="1"/>
      <c r="X1549" s="17">
        <f t="shared" si="572"/>
        <v>427.37473716352281</v>
      </c>
      <c r="Y1549" s="18">
        <f t="shared" si="573"/>
        <v>2071.9633372112958</v>
      </c>
      <c r="Z1549" s="2">
        <f t="shared" si="574"/>
        <v>406.00600030534667</v>
      </c>
      <c r="AA1549" s="18">
        <f t="shared" si="575"/>
        <v>1968.365170350731</v>
      </c>
      <c r="AB1549" s="2">
        <f t="shared" si="576"/>
        <v>-246.30177860620918</v>
      </c>
      <c r="AC1549" s="2">
        <f t="shared" si="577"/>
        <v>196.83651703507309</v>
      </c>
      <c r="AD1549" s="2">
        <f t="shared" si="578"/>
        <v>406.00600030534667</v>
      </c>
      <c r="AE1549" s="2">
        <f t="shared" si="579"/>
        <v>-1000</v>
      </c>
      <c r="AF1549" s="5">
        <f t="shared" si="580"/>
        <v>0.42500000000000004</v>
      </c>
      <c r="AG1549" s="5">
        <f t="shared" si="581"/>
        <v>-1</v>
      </c>
      <c r="AH1549" s="3">
        <f t="shared" si="582"/>
        <v>201710</v>
      </c>
      <c r="AI1549" s="21">
        <v>1.425</v>
      </c>
      <c r="AJ1549" s="21">
        <v>3.1</v>
      </c>
      <c r="AK1549" s="21">
        <v>1.4339999999999999</v>
      </c>
      <c r="AL1549" s="21">
        <v>3.05</v>
      </c>
      <c r="AO1549">
        <f t="shared" si="583"/>
        <v>-300</v>
      </c>
      <c r="AP1549">
        <f>IF(E1549&lt;F1549,G1549,H1549)</f>
        <v>24</v>
      </c>
      <c r="AQ1549">
        <f>IF(E1549&lt;F1549,H1549,G1549)</f>
        <v>16</v>
      </c>
    </row>
    <row r="1550" spans="2:43" x14ac:dyDescent="0.25">
      <c r="B1550" s="24">
        <v>43030</v>
      </c>
      <c r="C1550" s="20" t="s">
        <v>45</v>
      </c>
      <c r="D1550" s="20" t="s">
        <v>21</v>
      </c>
      <c r="E1550" s="2">
        <v>-208.33333333333334</v>
      </c>
      <c r="F1550" s="2">
        <v>186</v>
      </c>
      <c r="G1550">
        <v>29</v>
      </c>
      <c r="H1550">
        <v>14</v>
      </c>
      <c r="I1550" s="9"/>
      <c r="J1550" s="2" t="str">
        <f t="shared" si="584"/>
        <v>Pittsburgh Steelers</v>
      </c>
      <c r="K1550" s="2" t="str">
        <f t="shared" si="585"/>
        <v>Cincinnati Bengals</v>
      </c>
      <c r="L1550" s="17">
        <f t="shared" si="586"/>
        <v>-208.33333333333334</v>
      </c>
      <c r="M1550" s="18">
        <f t="shared" si="587"/>
        <v>186</v>
      </c>
      <c r="N1550" s="4">
        <f t="shared" si="565"/>
        <v>1.427</v>
      </c>
      <c r="O1550" s="4">
        <f t="shared" si="566"/>
        <v>3.09</v>
      </c>
      <c r="P1550" s="4"/>
      <c r="Q1550" s="4"/>
      <c r="R1550" s="1">
        <f t="shared" si="567"/>
        <v>0.70077084793272593</v>
      </c>
      <c r="S1550" s="1">
        <f t="shared" si="568"/>
        <v>0.3236245954692557</v>
      </c>
      <c r="T1550" s="1">
        <f t="shared" si="569"/>
        <v>2.3814478636262959E-2</v>
      </c>
      <c r="U1550" s="1">
        <f t="shared" si="570"/>
        <v>0.18857312623173511</v>
      </c>
      <c r="V1550" s="1">
        <f t="shared" si="571"/>
        <v>0.69957312623173507</v>
      </c>
      <c r="W1550" s="1"/>
      <c r="X1550" s="17">
        <f t="shared" si="572"/>
        <v>429.44313110842393</v>
      </c>
      <c r="Y1550" s="18">
        <f t="shared" si="573"/>
        <v>2062.7341717725726</v>
      </c>
      <c r="Z1550" s="2">
        <f t="shared" si="574"/>
        <v>407.97097455300269</v>
      </c>
      <c r="AA1550" s="18">
        <f t="shared" si="575"/>
        <v>1959.5974631839438</v>
      </c>
      <c r="AB1550" s="2">
        <f t="shared" si="576"/>
        <v>-245.1154769271661</v>
      </c>
      <c r="AC1550" s="2">
        <f t="shared" si="577"/>
        <v>195.95974631839437</v>
      </c>
      <c r="AD1550" s="2">
        <f t="shared" si="578"/>
        <v>407.97097455300269</v>
      </c>
      <c r="AE1550" s="2">
        <f t="shared" si="579"/>
        <v>-1000</v>
      </c>
      <c r="AF1550" s="5">
        <f t="shared" si="580"/>
        <v>0.42700000000000005</v>
      </c>
      <c r="AG1550" s="5">
        <f t="shared" si="581"/>
        <v>-1</v>
      </c>
      <c r="AH1550" s="3">
        <f t="shared" si="582"/>
        <v>201710</v>
      </c>
      <c r="AI1550" s="21">
        <v>1.427</v>
      </c>
      <c r="AJ1550" s="21">
        <v>3.09</v>
      </c>
      <c r="AK1550" s="21">
        <v>1.48</v>
      </c>
      <c r="AL1550" s="21">
        <v>2.86</v>
      </c>
      <c r="AO1550">
        <f t="shared" si="583"/>
        <v>-300</v>
      </c>
      <c r="AP1550">
        <f>IF(E1550&lt;F1550,G1550,H1550)</f>
        <v>29</v>
      </c>
      <c r="AQ1550">
        <f>IF(E1550&lt;F1550,H1550,G1550)</f>
        <v>14</v>
      </c>
    </row>
    <row r="1551" spans="2:43" x14ac:dyDescent="0.25">
      <c r="B1551" s="24">
        <v>43027</v>
      </c>
      <c r="C1551" s="20" t="s">
        <v>52</v>
      </c>
      <c r="D1551" s="20" t="s">
        <v>20</v>
      </c>
      <c r="E1551" s="2">
        <v>138</v>
      </c>
      <c r="F1551" s="2">
        <v>-153.13935681470139</v>
      </c>
      <c r="G1551">
        <v>31</v>
      </c>
      <c r="H1551">
        <v>30</v>
      </c>
      <c r="I1551" s="9"/>
      <c r="J1551" s="2" t="str">
        <f t="shared" si="584"/>
        <v>Kansas City Chiefs</v>
      </c>
      <c r="K1551" s="2" t="str">
        <f t="shared" si="585"/>
        <v>Oakland Raiders</v>
      </c>
      <c r="L1551" s="17">
        <f t="shared" si="586"/>
        <v>-153.13935681470139</v>
      </c>
      <c r="M1551" s="18">
        <f t="shared" si="587"/>
        <v>138</v>
      </c>
      <c r="N1551" s="4">
        <f t="shared" si="565"/>
        <v>1.704</v>
      </c>
      <c r="O1551" s="4">
        <f t="shared" si="566"/>
        <v>2.29</v>
      </c>
      <c r="P1551" s="4"/>
      <c r="Q1551" s="4"/>
      <c r="R1551" s="1">
        <f t="shared" si="567"/>
        <v>0.58685446009389675</v>
      </c>
      <c r="S1551" s="1">
        <f t="shared" si="568"/>
        <v>0.4366812227074236</v>
      </c>
      <c r="T1551" s="1">
        <f t="shared" si="569"/>
        <v>2.2994491737606371E-2</v>
      </c>
      <c r="U1551" s="1">
        <f t="shared" si="570"/>
        <v>7.5086618693236573E-2</v>
      </c>
      <c r="V1551" s="1">
        <f t="shared" si="571"/>
        <v>0.58608661869323653</v>
      </c>
      <c r="W1551" s="1"/>
      <c r="X1551" s="17">
        <f t="shared" si="572"/>
        <v>706.23243750154586</v>
      </c>
      <c r="Y1551" s="18">
        <f t="shared" si="573"/>
        <v>1286.1459277847573</v>
      </c>
      <c r="Z1551" s="2">
        <f t="shared" si="574"/>
        <v>670.92081562646854</v>
      </c>
      <c r="AA1551" s="18">
        <f t="shared" si="575"/>
        <v>1221.8386313955193</v>
      </c>
      <c r="AB1551" s="2">
        <f t="shared" si="576"/>
        <v>-149.04888575654871</v>
      </c>
      <c r="AC1551" s="2">
        <f t="shared" si="577"/>
        <v>122.18386313955193</v>
      </c>
      <c r="AD1551" s="2">
        <f t="shared" si="578"/>
        <v>-1000</v>
      </c>
      <c r="AE1551" s="2">
        <f t="shared" si="579"/>
        <v>1221.8386313955193</v>
      </c>
      <c r="AF1551" s="5">
        <f t="shared" si="580"/>
        <v>-1</v>
      </c>
      <c r="AG1551" s="5">
        <f t="shared" si="581"/>
        <v>1.29</v>
      </c>
      <c r="AH1551" s="3">
        <f t="shared" si="582"/>
        <v>201710</v>
      </c>
      <c r="AI1551" s="21">
        <v>2.29</v>
      </c>
      <c r="AJ1551" s="21">
        <v>1.704</v>
      </c>
      <c r="AK1551" s="21">
        <v>2.38</v>
      </c>
      <c r="AL1551" s="21">
        <v>1.653</v>
      </c>
      <c r="AO1551">
        <f t="shared" si="583"/>
        <v>-160</v>
      </c>
      <c r="AP1551">
        <f>IF(E1551&lt;F1551,G1551,H1551)</f>
        <v>30</v>
      </c>
      <c r="AQ1551">
        <f>IF(E1551&lt;F1551,H1551,G1551)</f>
        <v>31</v>
      </c>
    </row>
    <row r="1552" spans="2:43" x14ac:dyDescent="0.25">
      <c r="B1552" s="24">
        <v>43024</v>
      </c>
      <c r="C1552" s="20" t="s">
        <v>41</v>
      </c>
      <c r="D1552" s="20" t="s">
        <v>39</v>
      </c>
      <c r="E1552" s="2">
        <v>-277.0083102493075</v>
      </c>
      <c r="F1552" s="2">
        <v>245.00000000000003</v>
      </c>
      <c r="G1552">
        <v>36</v>
      </c>
      <c r="H1552">
        <v>22</v>
      </c>
      <c r="I1552" s="9"/>
      <c r="J1552" s="2" t="str">
        <f t="shared" si="584"/>
        <v>Tennessee Titans</v>
      </c>
      <c r="K1552" s="2" t="str">
        <f t="shared" si="585"/>
        <v>Indianapolis Colts</v>
      </c>
      <c r="L1552" s="17">
        <f t="shared" si="586"/>
        <v>-277.0083102493075</v>
      </c>
      <c r="M1552" s="18">
        <f t="shared" si="587"/>
        <v>245.00000000000003</v>
      </c>
      <c r="N1552" s="4">
        <f t="shared" si="565"/>
        <v>1.2629999999999999</v>
      </c>
      <c r="O1552" s="4">
        <f t="shared" si="566"/>
        <v>4.3</v>
      </c>
      <c r="P1552" s="4"/>
      <c r="Q1552" s="4"/>
      <c r="R1552" s="1">
        <f t="shared" si="567"/>
        <v>0.79176563737133809</v>
      </c>
      <c r="S1552" s="1">
        <f t="shared" si="568"/>
        <v>0.23255813953488372</v>
      </c>
      <c r="T1552" s="1">
        <f t="shared" si="569"/>
        <v>2.3746180118641047E-2</v>
      </c>
      <c r="U1552" s="1">
        <f t="shared" si="570"/>
        <v>0.2796037489182272</v>
      </c>
      <c r="V1552" s="1">
        <f t="shared" si="571"/>
        <v>0.79060374891822716</v>
      </c>
      <c r="W1552" s="1"/>
      <c r="X1552" s="17">
        <f t="shared" si="572"/>
        <v>264.85613225119045</v>
      </c>
      <c r="Y1552" s="18">
        <f t="shared" si="573"/>
        <v>3182.3042096495674</v>
      </c>
      <c r="Z1552" s="2">
        <f t="shared" si="574"/>
        <v>251.6133256386309</v>
      </c>
      <c r="AA1552" s="18">
        <f t="shared" si="575"/>
        <v>3023.1889991670887</v>
      </c>
      <c r="AB1552" s="2">
        <f t="shared" si="576"/>
        <v>-397.43523021360488</v>
      </c>
      <c r="AC1552" s="2">
        <f t="shared" si="577"/>
        <v>302.31889991670886</v>
      </c>
      <c r="AD1552" s="2">
        <f t="shared" si="578"/>
        <v>251.6133256386309</v>
      </c>
      <c r="AE1552" s="2">
        <f t="shared" si="579"/>
        <v>-1000</v>
      </c>
      <c r="AF1552" s="5">
        <f t="shared" si="580"/>
        <v>0.2629999999999999</v>
      </c>
      <c r="AG1552" s="5">
        <f t="shared" si="581"/>
        <v>-1</v>
      </c>
      <c r="AH1552" s="3">
        <f t="shared" si="582"/>
        <v>201710</v>
      </c>
      <c r="AI1552" s="21">
        <v>1.2629999999999999</v>
      </c>
      <c r="AJ1552" s="21">
        <v>4.3</v>
      </c>
      <c r="AK1552" s="21">
        <v>1.361</v>
      </c>
      <c r="AL1552" s="21">
        <v>3.45</v>
      </c>
      <c r="AO1552">
        <f t="shared" si="583"/>
        <v>-300</v>
      </c>
      <c r="AP1552">
        <f>IF(E1552&lt;F1552,G1552,H1552)</f>
        <v>36</v>
      </c>
      <c r="AQ1552">
        <f>IF(E1552&lt;F1552,H1552,G1552)</f>
        <v>22</v>
      </c>
    </row>
    <row r="1553" spans="2:43" x14ac:dyDescent="0.25">
      <c r="B1553" s="24">
        <v>43023</v>
      </c>
      <c r="C1553" s="20" t="s">
        <v>38</v>
      </c>
      <c r="D1553" s="20" t="s">
        <v>25</v>
      </c>
      <c r="E1553" s="2">
        <v>-719.42446043165467</v>
      </c>
      <c r="F1553" s="2">
        <v>581</v>
      </c>
      <c r="G1553">
        <v>10</v>
      </c>
      <c r="H1553">
        <v>23</v>
      </c>
      <c r="I1553" s="9"/>
      <c r="J1553" s="2" t="str">
        <f t="shared" si="584"/>
        <v>Denver Broncos</v>
      </c>
      <c r="K1553" s="2" t="str">
        <f t="shared" si="585"/>
        <v>New York Giants</v>
      </c>
      <c r="L1553" s="17">
        <f t="shared" si="586"/>
        <v>-719.42446043165467</v>
      </c>
      <c r="M1553" s="18">
        <f t="shared" si="587"/>
        <v>581</v>
      </c>
      <c r="N1553" s="4">
        <f t="shared" si="565"/>
        <v>1.1659999999999999</v>
      </c>
      <c r="O1553" s="4">
        <f t="shared" si="566"/>
        <v>5.98</v>
      </c>
      <c r="P1553" s="4"/>
      <c r="Q1553" s="4"/>
      <c r="R1553" s="1">
        <f t="shared" si="567"/>
        <v>0.85763293310463129</v>
      </c>
      <c r="S1553" s="1">
        <f t="shared" si="568"/>
        <v>0.16722408026755853</v>
      </c>
      <c r="T1553" s="1">
        <f t="shared" si="569"/>
        <v>2.4254128183599288E-2</v>
      </c>
      <c r="U1553" s="1">
        <f t="shared" si="570"/>
        <v>0.34520442641853638</v>
      </c>
      <c r="V1553" s="1">
        <f t="shared" si="571"/>
        <v>0.85620442641853645</v>
      </c>
      <c r="W1553" s="1"/>
      <c r="X1553" s="17">
        <f t="shared" si="572"/>
        <v>167.94537512840679</v>
      </c>
      <c r="Y1553" s="18">
        <f t="shared" si="573"/>
        <v>4651.0400027330788</v>
      </c>
      <c r="Z1553" s="2">
        <f t="shared" si="574"/>
        <v>159.54810637198645</v>
      </c>
      <c r="AA1553" s="18">
        <f t="shared" si="575"/>
        <v>4418.4880025964248</v>
      </c>
      <c r="AB1553" s="2">
        <f t="shared" si="576"/>
        <v>-626.77020914839295</v>
      </c>
      <c r="AC1553" s="2">
        <f t="shared" si="577"/>
        <v>441.84880025964247</v>
      </c>
      <c r="AD1553" s="2">
        <f t="shared" si="578"/>
        <v>-1000</v>
      </c>
      <c r="AE1553" s="2">
        <f t="shared" si="579"/>
        <v>4418.4880025964248</v>
      </c>
      <c r="AF1553" s="5">
        <f t="shared" si="580"/>
        <v>-1</v>
      </c>
      <c r="AG1553" s="5">
        <f t="shared" si="581"/>
        <v>4.9800000000000004</v>
      </c>
      <c r="AH1553" s="3">
        <f t="shared" si="582"/>
        <v>201710</v>
      </c>
      <c r="AI1553" s="21">
        <v>1.1659999999999999</v>
      </c>
      <c r="AJ1553" s="21">
        <v>5.98</v>
      </c>
      <c r="AK1553" s="21">
        <v>1.139</v>
      </c>
      <c r="AL1553" s="21">
        <v>6.81</v>
      </c>
      <c r="AO1553">
        <f t="shared" si="583"/>
        <v>-800</v>
      </c>
      <c r="AP1553">
        <f>IF(E1553&lt;F1553,G1553,H1553)</f>
        <v>10</v>
      </c>
      <c r="AQ1553">
        <f>IF(E1553&lt;F1553,H1553,G1553)</f>
        <v>23</v>
      </c>
    </row>
    <row r="1554" spans="2:43" x14ac:dyDescent="0.25">
      <c r="B1554" s="24">
        <v>43023</v>
      </c>
      <c r="C1554" s="20" t="s">
        <v>20</v>
      </c>
      <c r="D1554" s="20" t="s">
        <v>45</v>
      </c>
      <c r="E1554" s="2">
        <v>-185.18518518518516</v>
      </c>
      <c r="F1554" s="2">
        <v>166</v>
      </c>
      <c r="G1554">
        <v>13</v>
      </c>
      <c r="H1554">
        <v>19</v>
      </c>
      <c r="I1554" s="9"/>
      <c r="J1554" s="2" t="str">
        <f t="shared" si="584"/>
        <v>Kansas City Chiefs</v>
      </c>
      <c r="K1554" s="2" t="str">
        <f t="shared" si="585"/>
        <v>Pittsburgh Steelers</v>
      </c>
      <c r="L1554" s="17">
        <f t="shared" si="586"/>
        <v>-185.18518518518516</v>
      </c>
      <c r="M1554" s="18">
        <f t="shared" si="587"/>
        <v>166</v>
      </c>
      <c r="N1554" s="4">
        <f t="shared" si="565"/>
        <v>1.526</v>
      </c>
      <c r="O1554" s="4">
        <f t="shared" si="566"/>
        <v>2.71</v>
      </c>
      <c r="P1554" s="4"/>
      <c r="Q1554" s="4"/>
      <c r="R1554" s="1">
        <f t="shared" si="567"/>
        <v>0.65530799475753598</v>
      </c>
      <c r="S1554" s="1">
        <f t="shared" si="568"/>
        <v>0.36900369003690037</v>
      </c>
      <c r="T1554" s="1">
        <f t="shared" si="569"/>
        <v>2.3734655335221788E-2</v>
      </c>
      <c r="U1554" s="1">
        <f t="shared" si="570"/>
        <v>0.14315215236031781</v>
      </c>
      <c r="V1554" s="1">
        <f t="shared" si="571"/>
        <v>0.65415215236031776</v>
      </c>
      <c r="W1554" s="1"/>
      <c r="X1554" s="17">
        <f t="shared" si="572"/>
        <v>528.69633829345491</v>
      </c>
      <c r="Y1554" s="18">
        <f t="shared" si="573"/>
        <v>1698.0824170407793</v>
      </c>
      <c r="Z1554" s="2">
        <f t="shared" si="574"/>
        <v>502.26152137878216</v>
      </c>
      <c r="AA1554" s="18">
        <f t="shared" si="575"/>
        <v>1613.1782961887402</v>
      </c>
      <c r="AB1554" s="2">
        <f t="shared" si="576"/>
        <v>-199.09946460856727</v>
      </c>
      <c r="AC1554" s="2">
        <f t="shared" si="577"/>
        <v>161.31782961887401</v>
      </c>
      <c r="AD1554" s="2">
        <f t="shared" si="578"/>
        <v>-1000</v>
      </c>
      <c r="AE1554" s="2">
        <f t="shared" si="579"/>
        <v>1613.1782961887402</v>
      </c>
      <c r="AF1554" s="5">
        <f t="shared" si="580"/>
        <v>-1</v>
      </c>
      <c r="AG1554" s="5">
        <f t="shared" si="581"/>
        <v>1.71</v>
      </c>
      <c r="AH1554" s="3">
        <f t="shared" si="582"/>
        <v>201710</v>
      </c>
      <c r="AI1554" s="21">
        <v>1.526</v>
      </c>
      <c r="AJ1554" s="21">
        <v>2.71</v>
      </c>
      <c r="AK1554" s="21">
        <v>1.54</v>
      </c>
      <c r="AL1554" s="21">
        <v>2.66</v>
      </c>
      <c r="AO1554">
        <f t="shared" si="583"/>
        <v>-190</v>
      </c>
      <c r="AP1554">
        <f>IF(E1554&lt;F1554,G1554,H1554)</f>
        <v>13</v>
      </c>
      <c r="AQ1554">
        <f>IF(E1554&lt;F1554,H1554,G1554)</f>
        <v>19</v>
      </c>
    </row>
    <row r="1555" spans="2:43" x14ac:dyDescent="0.25">
      <c r="B1555" s="24">
        <v>43023</v>
      </c>
      <c r="C1555" s="20" t="s">
        <v>52</v>
      </c>
      <c r="D1555" s="20" t="s">
        <v>31</v>
      </c>
      <c r="E1555" s="2">
        <v>-154.08320493066256</v>
      </c>
      <c r="F1555" s="2">
        <v>139</v>
      </c>
      <c r="G1555">
        <v>16</v>
      </c>
      <c r="H1555">
        <v>17</v>
      </c>
      <c r="I1555" s="9"/>
      <c r="J1555" s="2" t="str">
        <f t="shared" si="584"/>
        <v>Oakland Raiders</v>
      </c>
      <c r="K1555" s="2" t="str">
        <f t="shared" si="585"/>
        <v>Los Angeles Chargers</v>
      </c>
      <c r="L1555" s="17">
        <f t="shared" si="586"/>
        <v>-154.08320493066256</v>
      </c>
      <c r="M1555" s="18">
        <f t="shared" si="587"/>
        <v>139</v>
      </c>
      <c r="N1555" s="4">
        <f t="shared" si="565"/>
        <v>1.54</v>
      </c>
      <c r="O1555" s="4">
        <f t="shared" si="566"/>
        <v>2.66</v>
      </c>
      <c r="P1555" s="4"/>
      <c r="Q1555" s="4"/>
      <c r="R1555" s="1">
        <f t="shared" si="567"/>
        <v>0.64935064935064934</v>
      </c>
      <c r="S1555" s="1">
        <f t="shared" si="568"/>
        <v>0.37593984962406013</v>
      </c>
      <c r="T1555" s="1">
        <f t="shared" si="569"/>
        <v>2.4666666666666726E-2</v>
      </c>
      <c r="U1555" s="1">
        <f t="shared" si="570"/>
        <v>0.13670539986329461</v>
      </c>
      <c r="V1555" s="1">
        <f t="shared" si="571"/>
        <v>0.64770539986329467</v>
      </c>
      <c r="W1555" s="1"/>
      <c r="X1555" s="17">
        <f t="shared" si="572"/>
        <v>543.91178491187668</v>
      </c>
      <c r="Y1555" s="18">
        <f t="shared" si="573"/>
        <v>1653.0471874062387</v>
      </c>
      <c r="Z1555" s="2">
        <f t="shared" si="574"/>
        <v>516.71619566628283</v>
      </c>
      <c r="AA1555" s="18">
        <f t="shared" si="575"/>
        <v>1570.3948280359266</v>
      </c>
      <c r="AB1555" s="2">
        <f t="shared" si="576"/>
        <v>-193.52983482751958</v>
      </c>
      <c r="AC1555" s="2">
        <f t="shared" si="577"/>
        <v>157.03948280359265</v>
      </c>
      <c r="AD1555" s="2">
        <f t="shared" si="578"/>
        <v>-1000</v>
      </c>
      <c r="AE1555" s="2">
        <f t="shared" si="579"/>
        <v>1570.3948280359266</v>
      </c>
      <c r="AF1555" s="5">
        <f t="shared" si="580"/>
        <v>-1</v>
      </c>
      <c r="AG1555" s="5">
        <f t="shared" si="581"/>
        <v>1.6600000000000001</v>
      </c>
      <c r="AH1555" s="3">
        <f t="shared" si="582"/>
        <v>201710</v>
      </c>
      <c r="AI1555" s="21">
        <v>1.54</v>
      </c>
      <c r="AJ1555" s="21">
        <v>2.66</v>
      </c>
      <c r="AK1555" s="21">
        <v>1.649</v>
      </c>
      <c r="AL1555" s="21">
        <v>2.39</v>
      </c>
      <c r="AO1555">
        <f t="shared" si="583"/>
        <v>-160</v>
      </c>
      <c r="AP1555">
        <f>IF(E1555&lt;F1555,G1555,H1555)</f>
        <v>16</v>
      </c>
      <c r="AQ1555">
        <f>IF(E1555&lt;F1555,H1555,G1555)</f>
        <v>17</v>
      </c>
    </row>
    <row r="1556" spans="2:43" x14ac:dyDescent="0.25">
      <c r="B1556" s="24">
        <v>43023</v>
      </c>
      <c r="C1556" s="20" t="s">
        <v>48</v>
      </c>
      <c r="D1556" s="20" t="s">
        <v>27</v>
      </c>
      <c r="E1556" s="2">
        <v>121</v>
      </c>
      <c r="F1556" s="2">
        <v>-134.04825737265415</v>
      </c>
      <c r="G1556">
        <v>38</v>
      </c>
      <c r="H1556">
        <v>33</v>
      </c>
      <c r="I1556" s="9"/>
      <c r="J1556" s="2" t="str">
        <f t="shared" si="584"/>
        <v>Tampa Bay Buccaneers</v>
      </c>
      <c r="K1556" s="2" t="str">
        <f t="shared" si="585"/>
        <v>Arizona Cardinals</v>
      </c>
      <c r="L1556" s="17">
        <f t="shared" si="586"/>
        <v>-134.04825737265415</v>
      </c>
      <c r="M1556" s="18">
        <f t="shared" si="587"/>
        <v>121</v>
      </c>
      <c r="N1556" s="4">
        <f t="shared" si="565"/>
        <v>1.7929999999999999</v>
      </c>
      <c r="O1556" s="4">
        <f t="shared" si="566"/>
        <v>2.14</v>
      </c>
      <c r="P1556" s="4"/>
      <c r="Q1556" s="4"/>
      <c r="R1556" s="1">
        <f t="shared" si="567"/>
        <v>0.5577244841048522</v>
      </c>
      <c r="S1556" s="1">
        <f t="shared" si="568"/>
        <v>0.46728971962616822</v>
      </c>
      <c r="T1556" s="1">
        <f t="shared" si="569"/>
        <v>2.4403763030765302E-2</v>
      </c>
      <c r="U1556" s="1">
        <f t="shared" si="570"/>
        <v>4.5217382239341991E-2</v>
      </c>
      <c r="V1556" s="1">
        <f t="shared" si="571"/>
        <v>0.55621738223934203</v>
      </c>
      <c r="W1556" s="1"/>
      <c r="X1556" s="17">
        <f t="shared" si="572"/>
        <v>797.85823300591676</v>
      </c>
      <c r="Y1556" s="18">
        <f t="shared" si="573"/>
        <v>1141.4391434294505</v>
      </c>
      <c r="Z1556" s="2">
        <f t="shared" si="574"/>
        <v>757.96532135562086</v>
      </c>
      <c r="AA1556" s="18">
        <f t="shared" si="575"/>
        <v>1084.3671862579779</v>
      </c>
      <c r="AB1556" s="2">
        <f t="shared" si="576"/>
        <v>-131.93215729335745</v>
      </c>
      <c r="AC1556" s="2">
        <f t="shared" si="577"/>
        <v>108.43671862579779</v>
      </c>
      <c r="AD1556" s="2">
        <f t="shared" si="578"/>
        <v>-1000</v>
      </c>
      <c r="AE1556" s="2">
        <f t="shared" si="579"/>
        <v>1084.3671862579779</v>
      </c>
      <c r="AF1556" s="5">
        <f t="shared" si="580"/>
        <v>-1</v>
      </c>
      <c r="AG1556" s="5">
        <f t="shared" si="581"/>
        <v>1.1400000000000001</v>
      </c>
      <c r="AH1556" s="3">
        <f t="shared" si="582"/>
        <v>201710</v>
      </c>
      <c r="AI1556" s="21">
        <v>2.14</v>
      </c>
      <c r="AJ1556" s="21">
        <v>1.7929999999999999</v>
      </c>
      <c r="AK1556" s="21">
        <v>2.21</v>
      </c>
      <c r="AL1556" s="21">
        <v>1.746</v>
      </c>
      <c r="AO1556">
        <f t="shared" si="583"/>
        <v>-140</v>
      </c>
      <c r="AP1556">
        <f>IF(E1556&lt;F1556,G1556,H1556)</f>
        <v>33</v>
      </c>
      <c r="AQ1556">
        <f>IF(E1556&lt;F1556,H1556,G1556)</f>
        <v>38</v>
      </c>
    </row>
    <row r="1557" spans="2:43" x14ac:dyDescent="0.25">
      <c r="B1557" s="24">
        <v>43023</v>
      </c>
      <c r="C1557" s="20" t="s">
        <v>26</v>
      </c>
      <c r="D1557" s="20" t="s">
        <v>47</v>
      </c>
      <c r="E1557" s="2">
        <v>-115.07479861910242</v>
      </c>
      <c r="F1557" s="2">
        <v>104</v>
      </c>
      <c r="G1557">
        <v>17</v>
      </c>
      <c r="H1557">
        <v>27</v>
      </c>
      <c r="I1557" s="9"/>
      <c r="J1557" s="2" t="str">
        <f t="shared" si="584"/>
        <v>Jacksonville Jaguars</v>
      </c>
      <c r="K1557" s="2" t="str">
        <f t="shared" si="585"/>
        <v>Los Angeles Rams</v>
      </c>
      <c r="L1557" s="17">
        <f t="shared" si="586"/>
        <v>-115.07479861910242</v>
      </c>
      <c r="M1557" s="18">
        <f t="shared" si="587"/>
        <v>104</v>
      </c>
      <c r="N1557" s="4">
        <f t="shared" si="565"/>
        <v>1.6990000000000001</v>
      </c>
      <c r="O1557" s="4">
        <f t="shared" si="566"/>
        <v>2.29</v>
      </c>
      <c r="P1557" s="4"/>
      <c r="Q1557" s="4"/>
      <c r="R1557" s="1">
        <f t="shared" si="567"/>
        <v>0.58858151854031782</v>
      </c>
      <c r="S1557" s="1">
        <f t="shared" si="568"/>
        <v>0.4366812227074236</v>
      </c>
      <c r="T1557" s="1">
        <f t="shared" si="569"/>
        <v>2.4640260716971563E-2</v>
      </c>
      <c r="U1557" s="1">
        <f t="shared" si="570"/>
        <v>7.5950147916447108E-2</v>
      </c>
      <c r="V1557" s="1">
        <f t="shared" si="571"/>
        <v>0.58695014791644717</v>
      </c>
      <c r="W1557" s="1"/>
      <c r="X1557" s="17">
        <f t="shared" si="572"/>
        <v>703.72220460254619</v>
      </c>
      <c r="Y1557" s="18">
        <f t="shared" si="573"/>
        <v>1290.6088464490549</v>
      </c>
      <c r="Z1557" s="2">
        <f t="shared" si="574"/>
        <v>668.5360943724188</v>
      </c>
      <c r="AA1557" s="18">
        <f t="shared" si="575"/>
        <v>1226.0784041266022</v>
      </c>
      <c r="AB1557" s="2">
        <f t="shared" si="576"/>
        <v>-149.58055494950344</v>
      </c>
      <c r="AC1557" s="2">
        <f t="shared" si="577"/>
        <v>122.60784041266022</v>
      </c>
      <c r="AD1557" s="2">
        <f t="shared" si="578"/>
        <v>-1000</v>
      </c>
      <c r="AE1557" s="2">
        <f t="shared" si="579"/>
        <v>1226.0784041266022</v>
      </c>
      <c r="AF1557" s="5">
        <f t="shared" si="580"/>
        <v>-1</v>
      </c>
      <c r="AG1557" s="5">
        <f t="shared" si="581"/>
        <v>1.29</v>
      </c>
      <c r="AH1557" s="3">
        <f t="shared" si="582"/>
        <v>201710</v>
      </c>
      <c r="AI1557" s="21">
        <v>1.6990000000000001</v>
      </c>
      <c r="AJ1557" s="21">
        <v>2.29</v>
      </c>
      <c r="AK1557" s="21">
        <v>1.869</v>
      </c>
      <c r="AL1557" s="21">
        <v>2.04</v>
      </c>
      <c r="AO1557">
        <f t="shared" si="583"/>
        <v>-120</v>
      </c>
      <c r="AP1557">
        <f>IF(E1557&lt;F1557,G1557,H1557)</f>
        <v>17</v>
      </c>
      <c r="AQ1557">
        <f>IF(E1557&lt;F1557,H1557,G1557)</f>
        <v>27</v>
      </c>
    </row>
    <row r="1558" spans="2:43" x14ac:dyDescent="0.25">
      <c r="B1558" s="24">
        <v>43023</v>
      </c>
      <c r="C1558" s="20" t="s">
        <v>35</v>
      </c>
      <c r="D1558" s="20" t="s">
        <v>30</v>
      </c>
      <c r="E1558" s="2">
        <v>-800</v>
      </c>
      <c r="F1558" s="2">
        <v>638</v>
      </c>
      <c r="G1558">
        <v>17</v>
      </c>
      <c r="H1558">
        <v>20</v>
      </c>
      <c r="I1558" s="9"/>
      <c r="J1558" s="2" t="str">
        <f t="shared" si="584"/>
        <v>Atlanta Falcons</v>
      </c>
      <c r="K1558" s="2" t="str">
        <f t="shared" si="585"/>
        <v>Miami Dolphins</v>
      </c>
      <c r="L1558" s="17">
        <f t="shared" si="586"/>
        <v>-800</v>
      </c>
      <c r="M1558" s="18">
        <f t="shared" si="587"/>
        <v>638</v>
      </c>
      <c r="N1558" s="4">
        <f t="shared" si="565"/>
        <v>1.181</v>
      </c>
      <c r="O1558" s="4">
        <f t="shared" si="566"/>
        <v>5.61</v>
      </c>
      <c r="P1558" s="4"/>
      <c r="Q1558" s="4"/>
      <c r="R1558" s="1">
        <f t="shared" si="567"/>
        <v>0.84674005080440307</v>
      </c>
      <c r="S1558" s="1">
        <f t="shared" si="568"/>
        <v>0.17825311942959002</v>
      </c>
      <c r="T1558" s="1">
        <f t="shared" si="569"/>
        <v>2.4383743189515528E-2</v>
      </c>
      <c r="U1558" s="1">
        <f t="shared" si="570"/>
        <v>0.33424346568740654</v>
      </c>
      <c r="V1558" s="1">
        <f t="shared" si="571"/>
        <v>0.8452434656874066</v>
      </c>
      <c r="W1558" s="1"/>
      <c r="X1558" s="17">
        <f t="shared" si="572"/>
        <v>183.09107445951733</v>
      </c>
      <c r="Y1558" s="18">
        <f t="shared" si="573"/>
        <v>4339.2136408432089</v>
      </c>
      <c r="Z1558" s="2">
        <f t="shared" si="574"/>
        <v>173.93652073654147</v>
      </c>
      <c r="AA1558" s="18">
        <f t="shared" si="575"/>
        <v>4122.2529588010484</v>
      </c>
      <c r="AB1558" s="2">
        <f t="shared" si="576"/>
        <v>-574.92238879187551</v>
      </c>
      <c r="AC1558" s="2">
        <f t="shared" si="577"/>
        <v>412.22529588010485</v>
      </c>
      <c r="AD1558" s="2">
        <f t="shared" si="578"/>
        <v>-1000</v>
      </c>
      <c r="AE1558" s="2">
        <f t="shared" si="579"/>
        <v>4122.2529588010484</v>
      </c>
      <c r="AF1558" s="5">
        <f t="shared" si="580"/>
        <v>-1</v>
      </c>
      <c r="AG1558" s="5">
        <f t="shared" si="581"/>
        <v>4.6100000000000003</v>
      </c>
      <c r="AH1558" s="3">
        <f t="shared" si="582"/>
        <v>201710</v>
      </c>
      <c r="AI1558" s="21">
        <v>1.181</v>
      </c>
      <c r="AJ1558" s="21">
        <v>5.61</v>
      </c>
      <c r="AK1558" s="21">
        <v>1.125</v>
      </c>
      <c r="AL1558" s="21">
        <v>7.38</v>
      </c>
      <c r="AO1558">
        <f t="shared" si="583"/>
        <v>-800</v>
      </c>
      <c r="AP1558">
        <f>IF(E1558&lt;F1558,G1558,H1558)</f>
        <v>17</v>
      </c>
      <c r="AQ1558">
        <f>IF(E1558&lt;F1558,H1558,G1558)</f>
        <v>20</v>
      </c>
    </row>
    <row r="1559" spans="2:43" x14ac:dyDescent="0.25">
      <c r="B1559" s="24">
        <v>43023</v>
      </c>
      <c r="C1559" s="20" t="s">
        <v>28</v>
      </c>
      <c r="D1559" s="20" t="s">
        <v>37</v>
      </c>
      <c r="E1559" s="2">
        <v>-220.26431718061676</v>
      </c>
      <c r="F1559" s="2">
        <v>197.00000000000003</v>
      </c>
      <c r="G1559">
        <v>24</v>
      </c>
      <c r="H1559">
        <v>27</v>
      </c>
      <c r="I1559" s="9"/>
      <c r="J1559" s="2" t="str">
        <f t="shared" si="584"/>
        <v>Baltimore Ravens</v>
      </c>
      <c r="K1559" s="2" t="str">
        <f t="shared" si="585"/>
        <v>Chicago Bears</v>
      </c>
      <c r="L1559" s="17">
        <f t="shared" si="586"/>
        <v>-220.26431718061676</v>
      </c>
      <c r="M1559" s="18">
        <f t="shared" si="587"/>
        <v>197.00000000000003</v>
      </c>
      <c r="N1559" s="4">
        <f t="shared" si="565"/>
        <v>1.37</v>
      </c>
      <c r="O1559" s="4">
        <f t="shared" si="566"/>
        <v>3.39</v>
      </c>
      <c r="P1559" s="4"/>
      <c r="Q1559" s="4"/>
      <c r="R1559" s="1">
        <f t="shared" si="567"/>
        <v>0.72992700729927007</v>
      </c>
      <c r="S1559" s="1">
        <f t="shared" si="568"/>
        <v>0.29498525073746312</v>
      </c>
      <c r="T1559" s="1">
        <f t="shared" si="569"/>
        <v>2.4306722689075522E-2</v>
      </c>
      <c r="U1559" s="1">
        <f t="shared" si="570"/>
        <v>0.21747087828090347</v>
      </c>
      <c r="V1559" s="1">
        <f t="shared" si="571"/>
        <v>0.72847087828090351</v>
      </c>
      <c r="W1559" s="1"/>
      <c r="X1559" s="17">
        <f t="shared" si="572"/>
        <v>372.73847152252659</v>
      </c>
      <c r="Y1559" s="18">
        <f t="shared" si="573"/>
        <v>2348.8422438213829</v>
      </c>
      <c r="Z1559" s="2">
        <f t="shared" si="574"/>
        <v>354.10154794640027</v>
      </c>
      <c r="AA1559" s="18">
        <f t="shared" si="575"/>
        <v>2231.4001316303138</v>
      </c>
      <c r="AB1559" s="2">
        <f t="shared" si="576"/>
        <v>-282.40486544028556</v>
      </c>
      <c r="AC1559" s="2">
        <f t="shared" si="577"/>
        <v>223.14001316303137</v>
      </c>
      <c r="AD1559" s="2">
        <f t="shared" si="578"/>
        <v>-1000</v>
      </c>
      <c r="AE1559" s="2">
        <f t="shared" si="579"/>
        <v>2231.4001316303138</v>
      </c>
      <c r="AF1559" s="5">
        <f t="shared" si="580"/>
        <v>-1</v>
      </c>
      <c r="AG1559" s="5">
        <f t="shared" si="581"/>
        <v>2.39</v>
      </c>
      <c r="AH1559" s="3">
        <f t="shared" si="582"/>
        <v>201710</v>
      </c>
      <c r="AI1559" s="21">
        <v>1.37</v>
      </c>
      <c r="AJ1559" s="21">
        <v>3.39</v>
      </c>
      <c r="AK1559" s="21">
        <v>1.454</v>
      </c>
      <c r="AL1559" s="21">
        <v>2.97</v>
      </c>
      <c r="AO1559">
        <f t="shared" si="583"/>
        <v>-300</v>
      </c>
      <c r="AP1559">
        <f>IF(E1559&lt;F1559,G1559,H1559)</f>
        <v>24</v>
      </c>
      <c r="AQ1559">
        <f>IF(E1559&lt;F1559,H1559,G1559)</f>
        <v>27</v>
      </c>
    </row>
    <row r="1560" spans="2:43" x14ac:dyDescent="0.25">
      <c r="B1560" s="24">
        <v>43023</v>
      </c>
      <c r="C1560" s="20" t="s">
        <v>40</v>
      </c>
      <c r="D1560" s="20" t="s">
        <v>46</v>
      </c>
      <c r="E1560" s="2">
        <v>-330.03300330033011</v>
      </c>
      <c r="F1560" s="2">
        <v>289</v>
      </c>
      <c r="G1560">
        <v>33</v>
      </c>
      <c r="H1560">
        <v>17</v>
      </c>
      <c r="I1560" s="9"/>
      <c r="J1560" s="2" t="str">
        <f t="shared" si="584"/>
        <v>Houston Texans</v>
      </c>
      <c r="K1560" s="2" t="str">
        <f t="shared" si="585"/>
        <v>Cleveland Browns</v>
      </c>
      <c r="L1560" s="17">
        <f t="shared" si="586"/>
        <v>-330.03300330033011</v>
      </c>
      <c r="M1560" s="18">
        <f t="shared" si="587"/>
        <v>289</v>
      </c>
      <c r="N1560" s="4">
        <f t="shared" si="565"/>
        <v>1.222</v>
      </c>
      <c r="O1560" s="4">
        <f t="shared" si="566"/>
        <v>4.8499999999999996</v>
      </c>
      <c r="P1560" s="4"/>
      <c r="Q1560" s="4"/>
      <c r="R1560" s="1">
        <f t="shared" si="567"/>
        <v>0.81833060556464809</v>
      </c>
      <c r="S1560" s="1">
        <f t="shared" si="568"/>
        <v>0.2061855670103093</v>
      </c>
      <c r="T1560" s="1">
        <f t="shared" si="569"/>
        <v>2.392951251646902E-2</v>
      </c>
      <c r="U1560" s="1">
        <f t="shared" si="570"/>
        <v>0.30607251927716939</v>
      </c>
      <c r="V1560" s="1">
        <f t="shared" si="571"/>
        <v>0.8170725192771694</v>
      </c>
      <c r="W1560" s="1"/>
      <c r="X1560" s="17">
        <f t="shared" si="572"/>
        <v>223.88157281884725</v>
      </c>
      <c r="Y1560" s="18">
        <f t="shared" si="573"/>
        <v>3674.1094559452272</v>
      </c>
      <c r="Z1560" s="2">
        <f t="shared" si="574"/>
        <v>212.68749417790488</v>
      </c>
      <c r="AA1560" s="18">
        <f t="shared" si="575"/>
        <v>3490.4039831479658</v>
      </c>
      <c r="AB1560" s="2">
        <f t="shared" si="576"/>
        <v>-470.17338930305823</v>
      </c>
      <c r="AC1560" s="2">
        <f t="shared" si="577"/>
        <v>349.04039831479656</v>
      </c>
      <c r="AD1560" s="2">
        <f t="shared" si="578"/>
        <v>212.68749417790488</v>
      </c>
      <c r="AE1560" s="2">
        <f t="shared" si="579"/>
        <v>-1000</v>
      </c>
      <c r="AF1560" s="5">
        <f t="shared" si="580"/>
        <v>0.22199999999999998</v>
      </c>
      <c r="AG1560" s="5">
        <f t="shared" si="581"/>
        <v>-1</v>
      </c>
      <c r="AH1560" s="3">
        <f t="shared" si="582"/>
        <v>201710</v>
      </c>
      <c r="AI1560" s="21">
        <v>1.222</v>
      </c>
      <c r="AJ1560" s="21">
        <v>4.8499999999999996</v>
      </c>
      <c r="AK1560" s="21">
        <v>1.3029999999999999</v>
      </c>
      <c r="AL1560" s="21">
        <v>3.89</v>
      </c>
      <c r="AO1560">
        <f t="shared" si="583"/>
        <v>-400</v>
      </c>
      <c r="AP1560">
        <f>IF(E1560&lt;F1560,G1560,H1560)</f>
        <v>33</v>
      </c>
      <c r="AQ1560">
        <f>IF(E1560&lt;F1560,H1560,G1560)</f>
        <v>17</v>
      </c>
    </row>
    <row r="1561" spans="2:43" x14ac:dyDescent="0.25">
      <c r="B1561" s="24">
        <v>43023</v>
      </c>
      <c r="C1561" s="20" t="s">
        <v>29</v>
      </c>
      <c r="D1561" s="20" t="s">
        <v>33</v>
      </c>
      <c r="E1561" s="2">
        <v>136</v>
      </c>
      <c r="F1561" s="2">
        <v>-150.15015015015015</v>
      </c>
      <c r="G1561">
        <v>23</v>
      </c>
      <c r="H1561">
        <v>10</v>
      </c>
      <c r="I1561" s="9"/>
      <c r="J1561" s="2" t="str">
        <f t="shared" si="584"/>
        <v>Green Bay Packers</v>
      </c>
      <c r="K1561" s="2" t="str">
        <f t="shared" si="585"/>
        <v>Minnesota Vikings</v>
      </c>
      <c r="L1561" s="17">
        <f t="shared" si="586"/>
        <v>-150.15015015015015</v>
      </c>
      <c r="M1561" s="18">
        <f t="shared" si="587"/>
        <v>136</v>
      </c>
      <c r="N1561" s="4">
        <f t="shared" si="565"/>
        <v>1.5980000000000001</v>
      </c>
      <c r="O1561" s="4">
        <f t="shared" si="566"/>
        <v>2.5099999999999998</v>
      </c>
      <c r="P1561" s="4"/>
      <c r="Q1561" s="4"/>
      <c r="R1561" s="1">
        <f t="shared" si="567"/>
        <v>0.62578222778473092</v>
      </c>
      <c r="S1561" s="1">
        <f t="shared" si="568"/>
        <v>0.39840637450199207</v>
      </c>
      <c r="T1561" s="1">
        <f t="shared" si="569"/>
        <v>2.3617332035053451E-2</v>
      </c>
      <c r="U1561" s="1">
        <f t="shared" si="570"/>
        <v>0.11368792664136942</v>
      </c>
      <c r="V1561" s="1">
        <f t="shared" si="571"/>
        <v>0.62468792664136941</v>
      </c>
      <c r="W1561" s="1"/>
      <c r="X1561" s="17">
        <f t="shared" si="572"/>
        <v>600.79930690591948</v>
      </c>
      <c r="Y1561" s="18">
        <f t="shared" si="573"/>
        <v>1503.4686795207117</v>
      </c>
      <c r="Z1561" s="2">
        <f t="shared" si="574"/>
        <v>570.75934156062351</v>
      </c>
      <c r="AA1561" s="18">
        <f t="shared" si="575"/>
        <v>1428.2952455446762</v>
      </c>
      <c r="AB1561" s="2">
        <f t="shared" si="576"/>
        <v>-175.20519195808632</v>
      </c>
      <c r="AC1561" s="2">
        <f t="shared" si="577"/>
        <v>142.82952455446761</v>
      </c>
      <c r="AD1561" s="2">
        <f t="shared" si="578"/>
        <v>-1000</v>
      </c>
      <c r="AE1561" s="2">
        <f t="shared" si="579"/>
        <v>1428.2952455446762</v>
      </c>
      <c r="AF1561" s="5">
        <f t="shared" si="580"/>
        <v>-1</v>
      </c>
      <c r="AG1561" s="5">
        <f t="shared" si="581"/>
        <v>1.5099999999999998</v>
      </c>
      <c r="AH1561" s="3">
        <f t="shared" si="582"/>
        <v>201710</v>
      </c>
      <c r="AI1561" s="21">
        <v>2.5099999999999998</v>
      </c>
      <c r="AJ1561" s="21">
        <v>1.5980000000000001</v>
      </c>
      <c r="AK1561" s="21">
        <v>2.36</v>
      </c>
      <c r="AL1561" s="21">
        <v>1.6659999999999999</v>
      </c>
      <c r="AO1561">
        <f t="shared" si="583"/>
        <v>-160</v>
      </c>
      <c r="AP1561">
        <f>IF(E1561&lt;F1561,G1561,H1561)</f>
        <v>10</v>
      </c>
      <c r="AQ1561">
        <f>IF(E1561&lt;F1561,H1561,G1561)</f>
        <v>23</v>
      </c>
    </row>
    <row r="1562" spans="2:43" x14ac:dyDescent="0.25">
      <c r="B1562" s="24">
        <v>43023</v>
      </c>
      <c r="C1562" s="20" t="s">
        <v>43</v>
      </c>
      <c r="D1562" s="20" t="s">
        <v>34</v>
      </c>
      <c r="E1562" s="2">
        <v>-230.41474654377885</v>
      </c>
      <c r="F1562" s="2">
        <v>204.99999999999997</v>
      </c>
      <c r="G1562">
        <v>52</v>
      </c>
      <c r="H1562">
        <v>38</v>
      </c>
      <c r="I1562" s="9"/>
      <c r="J1562" s="2" t="str">
        <f t="shared" si="584"/>
        <v>New Orleans Saints</v>
      </c>
      <c r="K1562" s="2" t="str">
        <f t="shared" si="585"/>
        <v>Detroit Lions</v>
      </c>
      <c r="L1562" s="17">
        <f t="shared" si="586"/>
        <v>-230.41474654377885</v>
      </c>
      <c r="M1562" s="18">
        <f t="shared" si="587"/>
        <v>204.99999999999997</v>
      </c>
      <c r="N1562" s="4">
        <f t="shared" si="565"/>
        <v>1.5</v>
      </c>
      <c r="O1562" s="4">
        <f t="shared" si="566"/>
        <v>2.8</v>
      </c>
      <c r="P1562" s="4"/>
      <c r="Q1562" s="4"/>
      <c r="R1562" s="1">
        <f t="shared" si="567"/>
        <v>0.66666666666666663</v>
      </c>
      <c r="S1562" s="1">
        <f t="shared" si="568"/>
        <v>0.35714285714285715</v>
      </c>
      <c r="T1562" s="1">
        <f t="shared" si="569"/>
        <v>2.3255813953488524E-2</v>
      </c>
      <c r="U1562" s="1">
        <f t="shared" si="570"/>
        <v>0.15476190476190474</v>
      </c>
      <c r="V1562" s="1">
        <f t="shared" si="571"/>
        <v>0.66576190476190478</v>
      </c>
      <c r="W1562" s="1"/>
      <c r="X1562" s="17">
        <f t="shared" si="572"/>
        <v>502.03848079536505</v>
      </c>
      <c r="Y1562" s="18">
        <f t="shared" si="573"/>
        <v>1783.0249655308576</v>
      </c>
      <c r="Z1562" s="2">
        <f t="shared" si="574"/>
        <v>476.93655675559677</v>
      </c>
      <c r="AA1562" s="18">
        <f t="shared" si="575"/>
        <v>1693.8737172543147</v>
      </c>
      <c r="AB1562" s="2">
        <f t="shared" si="576"/>
        <v>-209.67149316516827</v>
      </c>
      <c r="AC1562" s="2">
        <f t="shared" si="577"/>
        <v>169.38737172543148</v>
      </c>
      <c r="AD1562" s="2">
        <f t="shared" si="578"/>
        <v>476.93655675559677</v>
      </c>
      <c r="AE1562" s="2">
        <f t="shared" si="579"/>
        <v>-1000</v>
      </c>
      <c r="AF1562" s="5">
        <f t="shared" si="580"/>
        <v>0.5</v>
      </c>
      <c r="AG1562" s="5">
        <f t="shared" si="581"/>
        <v>-1</v>
      </c>
      <c r="AH1562" s="3">
        <f t="shared" si="582"/>
        <v>201710</v>
      </c>
      <c r="AI1562" s="21">
        <v>1.5</v>
      </c>
      <c r="AJ1562" s="21">
        <v>2.8</v>
      </c>
      <c r="AK1562" s="21">
        <v>1.4339999999999999</v>
      </c>
      <c r="AL1562" s="21">
        <v>3.05</v>
      </c>
      <c r="AO1562">
        <f t="shared" si="583"/>
        <v>-300</v>
      </c>
      <c r="AP1562">
        <f>IF(E1562&lt;F1562,G1562,H1562)</f>
        <v>52</v>
      </c>
      <c r="AQ1562">
        <f>IF(E1562&lt;F1562,H1562,G1562)</f>
        <v>38</v>
      </c>
    </row>
    <row r="1563" spans="2:43" x14ac:dyDescent="0.25">
      <c r="B1563" s="24">
        <v>43023</v>
      </c>
      <c r="C1563" s="20" t="s">
        <v>42</v>
      </c>
      <c r="D1563" s="20" t="s">
        <v>36</v>
      </c>
      <c r="E1563" s="2">
        <v>361.00000000000006</v>
      </c>
      <c r="F1563" s="2">
        <v>-420.1680672268908</v>
      </c>
      <c r="G1563">
        <v>17</v>
      </c>
      <c r="H1563">
        <v>24</v>
      </c>
      <c r="I1563" s="9"/>
      <c r="J1563" s="2" t="str">
        <f t="shared" si="584"/>
        <v>New England Patriots</v>
      </c>
      <c r="K1563" s="2" t="str">
        <f t="shared" si="585"/>
        <v>New York Jets</v>
      </c>
      <c r="L1563" s="17">
        <f t="shared" si="586"/>
        <v>-420.1680672268908</v>
      </c>
      <c r="M1563" s="18">
        <f t="shared" si="587"/>
        <v>361.00000000000006</v>
      </c>
      <c r="N1563" s="4">
        <f t="shared" si="565"/>
        <v>1.222</v>
      </c>
      <c r="O1563" s="4">
        <f t="shared" si="566"/>
        <v>4.8499999999999996</v>
      </c>
      <c r="P1563" s="4"/>
      <c r="Q1563" s="4"/>
      <c r="R1563" s="1">
        <f t="shared" si="567"/>
        <v>0.81833060556464809</v>
      </c>
      <c r="S1563" s="1">
        <f t="shared" si="568"/>
        <v>0.2061855670103093</v>
      </c>
      <c r="T1563" s="1">
        <f t="shared" si="569"/>
        <v>2.392951251646902E-2</v>
      </c>
      <c r="U1563" s="1">
        <f t="shared" si="570"/>
        <v>0.30607251927716939</v>
      </c>
      <c r="V1563" s="1">
        <f t="shared" si="571"/>
        <v>0.8170725192771694</v>
      </c>
      <c r="W1563" s="1"/>
      <c r="X1563" s="17">
        <f t="shared" si="572"/>
        <v>223.88157281884725</v>
      </c>
      <c r="Y1563" s="18">
        <f t="shared" si="573"/>
        <v>3674.1094559452272</v>
      </c>
      <c r="Z1563" s="2">
        <f t="shared" si="574"/>
        <v>212.68749417790488</v>
      </c>
      <c r="AA1563" s="18">
        <f t="shared" si="575"/>
        <v>3490.4039831479658</v>
      </c>
      <c r="AB1563" s="2">
        <f t="shared" si="576"/>
        <v>-470.17338930305823</v>
      </c>
      <c r="AC1563" s="2">
        <f t="shared" si="577"/>
        <v>349.04039831479656</v>
      </c>
      <c r="AD1563" s="2">
        <f t="shared" si="578"/>
        <v>212.68749417790488</v>
      </c>
      <c r="AE1563" s="2">
        <f t="shared" si="579"/>
        <v>-1000</v>
      </c>
      <c r="AF1563" s="5">
        <f t="shared" si="580"/>
        <v>0.22199999999999998</v>
      </c>
      <c r="AG1563" s="5">
        <f t="shared" si="581"/>
        <v>-1</v>
      </c>
      <c r="AH1563" s="3">
        <f t="shared" si="582"/>
        <v>201710</v>
      </c>
      <c r="AI1563" s="21">
        <v>4.8499999999999996</v>
      </c>
      <c r="AJ1563" s="21">
        <v>1.222</v>
      </c>
      <c r="AK1563" s="21">
        <v>4.6100000000000003</v>
      </c>
      <c r="AL1563" s="21">
        <v>1.238</v>
      </c>
      <c r="AO1563">
        <f t="shared" si="583"/>
        <v>-500</v>
      </c>
      <c r="AP1563">
        <f>IF(E1563&lt;F1563,G1563,H1563)</f>
        <v>24</v>
      </c>
      <c r="AQ1563">
        <f>IF(E1563&lt;F1563,H1563,G1563)</f>
        <v>17</v>
      </c>
    </row>
    <row r="1564" spans="2:43" x14ac:dyDescent="0.25">
      <c r="B1564" s="24">
        <v>43023</v>
      </c>
      <c r="C1564" s="20" t="s">
        <v>53</v>
      </c>
      <c r="D1564" s="20" t="s">
        <v>22</v>
      </c>
      <c r="E1564" s="2">
        <v>-552.48618784530368</v>
      </c>
      <c r="F1564" s="2">
        <v>461.00000000000006</v>
      </c>
      <c r="G1564">
        <v>26</v>
      </c>
      <c r="H1564">
        <v>24</v>
      </c>
      <c r="I1564" s="9"/>
      <c r="J1564" s="2" t="str">
        <f t="shared" si="584"/>
        <v>Washington Redskins</v>
      </c>
      <c r="K1564" s="2" t="str">
        <f t="shared" si="585"/>
        <v>San Francisco 49ers</v>
      </c>
      <c r="L1564" s="17">
        <f t="shared" si="586"/>
        <v>-552.48618784530368</v>
      </c>
      <c r="M1564" s="18">
        <f t="shared" si="587"/>
        <v>461.00000000000006</v>
      </c>
      <c r="N1564" s="4">
        <f t="shared" si="565"/>
        <v>1.2270000000000001</v>
      </c>
      <c r="O1564" s="4">
        <f t="shared" si="566"/>
        <v>4.7699999999999996</v>
      </c>
      <c r="P1564" s="4"/>
      <c r="Q1564" s="4"/>
      <c r="R1564" s="1">
        <f t="shared" si="567"/>
        <v>0.81499592502037488</v>
      </c>
      <c r="S1564" s="1">
        <f t="shared" si="568"/>
        <v>0.20964360587002098</v>
      </c>
      <c r="T1564" s="1">
        <f t="shared" si="569"/>
        <v>2.4047023511755916E-2</v>
      </c>
      <c r="U1564" s="1">
        <f t="shared" si="570"/>
        <v>0.30267615957517696</v>
      </c>
      <c r="V1564" s="1">
        <f t="shared" si="571"/>
        <v>0.81367615957517692</v>
      </c>
      <c r="W1564" s="1"/>
      <c r="X1564" s="17">
        <f t="shared" si="572"/>
        <v>228.99016793376779</v>
      </c>
      <c r="Y1564" s="18">
        <f t="shared" si="573"/>
        <v>3604.7660027046372</v>
      </c>
      <c r="Z1564" s="2">
        <f t="shared" si="574"/>
        <v>217.54065953707939</v>
      </c>
      <c r="AA1564" s="18">
        <f t="shared" si="575"/>
        <v>3424.5277025694054</v>
      </c>
      <c r="AB1564" s="2">
        <f t="shared" si="576"/>
        <v>-459.68418139761678</v>
      </c>
      <c r="AC1564" s="2">
        <f t="shared" si="577"/>
        <v>342.45277025694054</v>
      </c>
      <c r="AD1564" s="2">
        <f t="shared" si="578"/>
        <v>217.54065953707939</v>
      </c>
      <c r="AE1564" s="2">
        <f t="shared" si="579"/>
        <v>-1000</v>
      </c>
      <c r="AF1564" s="5">
        <f t="shared" si="580"/>
        <v>0.22700000000000009</v>
      </c>
      <c r="AG1564" s="5">
        <f t="shared" si="581"/>
        <v>-1</v>
      </c>
      <c r="AH1564" s="3">
        <f t="shared" si="582"/>
        <v>201710</v>
      </c>
      <c r="AI1564" s="21">
        <v>1.2270000000000001</v>
      </c>
      <c r="AJ1564" s="21">
        <v>4.7699999999999996</v>
      </c>
      <c r="AK1564" s="21">
        <v>1.181</v>
      </c>
      <c r="AL1564" s="21">
        <v>5.61</v>
      </c>
      <c r="AO1564">
        <f t="shared" si="583"/>
        <v>-600</v>
      </c>
      <c r="AP1564">
        <f>IF(E1564&lt;F1564,G1564,H1564)</f>
        <v>26</v>
      </c>
      <c r="AQ1564">
        <f>IF(E1564&lt;F1564,H1564,G1564)</f>
        <v>24</v>
      </c>
    </row>
    <row r="1565" spans="2:43" x14ac:dyDescent="0.25">
      <c r="B1565" s="24">
        <v>43020</v>
      </c>
      <c r="C1565" s="20" t="s">
        <v>44</v>
      </c>
      <c r="D1565" s="20" t="s">
        <v>19</v>
      </c>
      <c r="E1565" s="2">
        <v>-143.06151645207439</v>
      </c>
      <c r="F1565" s="2">
        <v>129</v>
      </c>
      <c r="G1565">
        <v>23</v>
      </c>
      <c r="H1565">
        <v>28</v>
      </c>
      <c r="I1565" s="9"/>
      <c r="J1565" s="2" t="str">
        <f t="shared" si="584"/>
        <v>Carolina Panthers</v>
      </c>
      <c r="K1565" s="2" t="str">
        <f t="shared" si="585"/>
        <v>Philadelphia Eagles</v>
      </c>
      <c r="L1565" s="17">
        <f t="shared" si="586"/>
        <v>-143.06151645207439</v>
      </c>
      <c r="M1565" s="18">
        <f t="shared" si="587"/>
        <v>129</v>
      </c>
      <c r="N1565" s="4">
        <f t="shared" si="565"/>
        <v>1.5840000000000001</v>
      </c>
      <c r="O1565" s="4">
        <f t="shared" si="566"/>
        <v>2.54</v>
      </c>
      <c r="P1565" s="4"/>
      <c r="Q1565" s="4"/>
      <c r="R1565" s="1">
        <f t="shared" si="567"/>
        <v>0.63131313131313127</v>
      </c>
      <c r="S1565" s="1">
        <f t="shared" si="568"/>
        <v>0.39370078740157477</v>
      </c>
      <c r="T1565" s="1">
        <f t="shared" si="569"/>
        <v>2.4403491755577211E-2</v>
      </c>
      <c r="U1565" s="1">
        <f t="shared" si="570"/>
        <v>0.11880617195577825</v>
      </c>
      <c r="V1565" s="1">
        <f t="shared" si="571"/>
        <v>0.62980617195577826</v>
      </c>
      <c r="W1565" s="1"/>
      <c r="X1565" s="17">
        <f t="shared" si="572"/>
        <v>587.79009245754878</v>
      </c>
      <c r="Y1565" s="18">
        <f t="shared" si="573"/>
        <v>1535.3028712354339</v>
      </c>
      <c r="Z1565" s="2">
        <f t="shared" si="574"/>
        <v>558.40058783467134</v>
      </c>
      <c r="AA1565" s="18">
        <f t="shared" si="575"/>
        <v>1458.5377276736622</v>
      </c>
      <c r="AB1565" s="2">
        <f t="shared" si="576"/>
        <v>-179.08290603305656</v>
      </c>
      <c r="AC1565" s="2">
        <f t="shared" si="577"/>
        <v>145.85377276736622</v>
      </c>
      <c r="AD1565" s="2">
        <f t="shared" si="578"/>
        <v>-1000</v>
      </c>
      <c r="AE1565" s="2">
        <f t="shared" si="579"/>
        <v>1458.5377276736622</v>
      </c>
      <c r="AF1565" s="5">
        <f t="shared" si="580"/>
        <v>-1</v>
      </c>
      <c r="AG1565" s="5">
        <f t="shared" si="581"/>
        <v>1.54</v>
      </c>
      <c r="AH1565" s="3">
        <f t="shared" si="582"/>
        <v>201710</v>
      </c>
      <c r="AI1565" s="21">
        <v>1.5840000000000001</v>
      </c>
      <c r="AJ1565" s="21">
        <v>2.54</v>
      </c>
      <c r="AK1565" s="21">
        <v>1.6990000000000001</v>
      </c>
      <c r="AL1565" s="21">
        <v>2.29</v>
      </c>
      <c r="AO1565">
        <f t="shared" si="583"/>
        <v>-150</v>
      </c>
      <c r="AP1565">
        <f>IF(E1565&lt;F1565,G1565,H1565)</f>
        <v>23</v>
      </c>
      <c r="AQ1565">
        <f>IF(E1565&lt;F1565,H1565,G1565)</f>
        <v>28</v>
      </c>
    </row>
    <row r="1566" spans="2:43" x14ac:dyDescent="0.25">
      <c r="B1566" s="24">
        <v>43017</v>
      </c>
      <c r="C1566" s="20" t="s">
        <v>37</v>
      </c>
      <c r="D1566" s="20" t="s">
        <v>29</v>
      </c>
      <c r="E1566" s="2">
        <v>159</v>
      </c>
      <c r="F1566" s="2">
        <v>-177.30496453900707</v>
      </c>
      <c r="G1566">
        <v>17</v>
      </c>
      <c r="H1566">
        <v>20</v>
      </c>
      <c r="I1566" s="9"/>
      <c r="J1566" s="2" t="str">
        <f t="shared" si="584"/>
        <v>Minnesota Vikings</v>
      </c>
      <c r="K1566" s="2" t="str">
        <f t="shared" si="585"/>
        <v>Chicago Bears</v>
      </c>
      <c r="L1566" s="17">
        <f t="shared" si="586"/>
        <v>-177.30496453900707</v>
      </c>
      <c r="M1566" s="18">
        <f t="shared" si="587"/>
        <v>159</v>
      </c>
      <c r="N1566" s="4">
        <f t="shared" si="565"/>
        <v>1.724</v>
      </c>
      <c r="O1566" s="4">
        <f t="shared" si="566"/>
        <v>2.25</v>
      </c>
      <c r="P1566" s="4"/>
      <c r="Q1566" s="4"/>
      <c r="R1566" s="1">
        <f t="shared" si="567"/>
        <v>0.58004640371229699</v>
      </c>
      <c r="S1566" s="1">
        <f t="shared" si="568"/>
        <v>0.44444444444444442</v>
      </c>
      <c r="T1566" s="1">
        <f t="shared" si="569"/>
        <v>2.3905385002516377E-2</v>
      </c>
      <c r="U1566" s="1">
        <f t="shared" si="570"/>
        <v>6.7800979633926284E-2</v>
      </c>
      <c r="V1566" s="1">
        <f t="shared" si="571"/>
        <v>0.57880097963392629</v>
      </c>
      <c r="W1566" s="1"/>
      <c r="X1566" s="17">
        <f t="shared" si="572"/>
        <v>727.70958444553617</v>
      </c>
      <c r="Y1566" s="18">
        <f t="shared" si="573"/>
        <v>1249.1472710184614</v>
      </c>
      <c r="Z1566" s="2">
        <f t="shared" si="574"/>
        <v>691.32410522325938</v>
      </c>
      <c r="AA1566" s="18">
        <f t="shared" si="575"/>
        <v>1186.6899074675382</v>
      </c>
      <c r="AB1566" s="2">
        <f t="shared" si="576"/>
        <v>-144.64995397159709</v>
      </c>
      <c r="AC1566" s="2">
        <f t="shared" si="577"/>
        <v>118.66899074675382</v>
      </c>
      <c r="AD1566" s="2">
        <f t="shared" si="578"/>
        <v>691.32410522325938</v>
      </c>
      <c r="AE1566" s="2">
        <f t="shared" si="579"/>
        <v>-1000</v>
      </c>
      <c r="AF1566" s="5">
        <f t="shared" si="580"/>
        <v>0.72399999999999998</v>
      </c>
      <c r="AG1566" s="5">
        <f t="shared" si="581"/>
        <v>-1</v>
      </c>
      <c r="AH1566" s="3">
        <f t="shared" si="582"/>
        <v>201710</v>
      </c>
      <c r="AI1566" s="21">
        <v>2.25</v>
      </c>
      <c r="AJ1566" s="21">
        <v>1.724</v>
      </c>
      <c r="AK1566" s="21">
        <v>2.59</v>
      </c>
      <c r="AL1566" s="21">
        <v>1.5640000000000001</v>
      </c>
      <c r="AO1566">
        <f t="shared" si="583"/>
        <v>-180</v>
      </c>
      <c r="AP1566">
        <f>IF(E1566&lt;F1566,G1566,H1566)</f>
        <v>20</v>
      </c>
      <c r="AQ1566">
        <f>IF(E1566&lt;F1566,H1566,G1566)</f>
        <v>17</v>
      </c>
    </row>
    <row r="1567" spans="2:43" x14ac:dyDescent="0.25">
      <c r="B1567" s="24">
        <v>43016</v>
      </c>
      <c r="C1567" s="20" t="s">
        <v>40</v>
      </c>
      <c r="D1567" s="20" t="s">
        <v>20</v>
      </c>
      <c r="E1567" s="2">
        <v>116.00000000000001</v>
      </c>
      <c r="F1567" s="2">
        <v>-128.04097311139566</v>
      </c>
      <c r="G1567">
        <v>34</v>
      </c>
      <c r="H1567">
        <v>42</v>
      </c>
      <c r="I1567" s="9"/>
      <c r="J1567" s="2" t="str">
        <f t="shared" si="584"/>
        <v>Kansas City Chiefs</v>
      </c>
      <c r="K1567" s="2" t="str">
        <f t="shared" si="585"/>
        <v>Houston Texans</v>
      </c>
      <c r="L1567" s="17">
        <f t="shared" si="586"/>
        <v>-128.04097311139566</v>
      </c>
      <c r="M1567" s="18">
        <f t="shared" si="587"/>
        <v>116.00000000000001</v>
      </c>
      <c r="N1567" s="4">
        <f t="shared" si="565"/>
        <v>1.8839999999999999</v>
      </c>
      <c r="O1567" s="4">
        <f t="shared" si="566"/>
        <v>2.02</v>
      </c>
      <c r="P1567" s="4"/>
      <c r="Q1567" s="4"/>
      <c r="R1567" s="1">
        <f t="shared" si="567"/>
        <v>0.53078556263269638</v>
      </c>
      <c r="S1567" s="1">
        <f t="shared" si="568"/>
        <v>0.49504950495049505</v>
      </c>
      <c r="T1567" s="1">
        <f t="shared" si="569"/>
        <v>2.5184426229508228E-2</v>
      </c>
      <c r="U1567" s="1">
        <f t="shared" si="570"/>
        <v>1.7868028841100669E-2</v>
      </c>
      <c r="V1567" s="1">
        <f t="shared" si="571"/>
        <v>0.52886802884110073</v>
      </c>
      <c r="W1567" s="1"/>
      <c r="X1567" s="17">
        <f t="shared" si="572"/>
        <v>890.83087928624184</v>
      </c>
      <c r="Y1567" s="18">
        <f t="shared" si="573"/>
        <v>1023.5691422820969</v>
      </c>
      <c r="Z1567" s="2">
        <f t="shared" si="574"/>
        <v>846.28933532192968</v>
      </c>
      <c r="AA1567" s="18">
        <f t="shared" si="575"/>
        <v>972.39068516799205</v>
      </c>
      <c r="AB1567" s="2">
        <f t="shared" si="576"/>
        <v>-118.16289751773826</v>
      </c>
      <c r="AC1567" s="2">
        <f t="shared" si="577"/>
        <v>-102.83932325279712</v>
      </c>
      <c r="AD1567" s="2">
        <f t="shared" si="578"/>
        <v>846.28933532192968</v>
      </c>
      <c r="AE1567" s="2">
        <f t="shared" si="579"/>
        <v>-1000</v>
      </c>
      <c r="AF1567" s="5">
        <f t="shared" si="580"/>
        <v>0.8839999999999999</v>
      </c>
      <c r="AG1567" s="5">
        <f t="shared" si="581"/>
        <v>-1</v>
      </c>
      <c r="AH1567" s="3">
        <f t="shared" si="582"/>
        <v>201710</v>
      </c>
      <c r="AI1567" s="21">
        <v>2.02</v>
      </c>
      <c r="AJ1567" s="21">
        <v>1.8839999999999999</v>
      </c>
      <c r="AK1567" s="21">
        <v>2.16</v>
      </c>
      <c r="AL1567" s="21">
        <v>1.7809999999999999</v>
      </c>
      <c r="AO1567">
        <f t="shared" si="583"/>
        <v>-130</v>
      </c>
      <c r="AP1567">
        <f>IF(E1567&lt;F1567,G1567,H1567)</f>
        <v>42</v>
      </c>
      <c r="AQ1567">
        <f>IF(E1567&lt;F1567,H1567,G1567)</f>
        <v>34</v>
      </c>
    </row>
    <row r="1568" spans="2:43" x14ac:dyDescent="0.25">
      <c r="B1568" s="24">
        <v>43016</v>
      </c>
      <c r="C1568" s="20" t="s">
        <v>23</v>
      </c>
      <c r="D1568" s="20" t="s">
        <v>33</v>
      </c>
      <c r="E1568" s="2">
        <v>-130.03901170351108</v>
      </c>
      <c r="F1568" s="2">
        <v>118.00000000000001</v>
      </c>
      <c r="G1568">
        <v>31</v>
      </c>
      <c r="H1568">
        <v>35</v>
      </c>
      <c r="I1568" s="9"/>
      <c r="J1568" s="2" t="str">
        <f t="shared" si="584"/>
        <v>Dallas Cowboys</v>
      </c>
      <c r="K1568" s="2" t="str">
        <f t="shared" si="585"/>
        <v>Green Bay Packers</v>
      </c>
      <c r="L1568" s="17">
        <f t="shared" si="586"/>
        <v>-130.03901170351108</v>
      </c>
      <c r="M1568" s="18">
        <f t="shared" si="587"/>
        <v>118.00000000000001</v>
      </c>
      <c r="N1568" s="4">
        <f t="shared" si="565"/>
        <v>1.7689999999999999</v>
      </c>
      <c r="O1568" s="4">
        <f t="shared" si="566"/>
        <v>2.1800000000000002</v>
      </c>
      <c r="P1568" s="4"/>
      <c r="Q1568" s="4"/>
      <c r="R1568" s="1">
        <f t="shared" si="567"/>
        <v>0.56529112492933864</v>
      </c>
      <c r="S1568" s="1">
        <f t="shared" si="568"/>
        <v>0.4587155963302752</v>
      </c>
      <c r="T1568" s="1">
        <f t="shared" si="569"/>
        <v>2.3443909850595079E-2</v>
      </c>
      <c r="U1568" s="1">
        <f t="shared" si="570"/>
        <v>5.328776429953172E-2</v>
      </c>
      <c r="V1568" s="1">
        <f t="shared" si="571"/>
        <v>0.56428776429953176</v>
      </c>
      <c r="W1568" s="1"/>
      <c r="X1568" s="17">
        <f t="shared" si="572"/>
        <v>772.14546064335025</v>
      </c>
      <c r="Y1568" s="18">
        <f t="shared" si="573"/>
        <v>1178.7723247127699</v>
      </c>
      <c r="Z1568" s="2">
        <f t="shared" si="574"/>
        <v>733.53818761118271</v>
      </c>
      <c r="AA1568" s="18">
        <f t="shared" si="575"/>
        <v>1119.8337084771313</v>
      </c>
      <c r="AB1568" s="2">
        <f t="shared" si="576"/>
        <v>-136.32555426413018</v>
      </c>
      <c r="AC1568" s="2">
        <f t="shared" si="577"/>
        <v>111.98337084771313</v>
      </c>
      <c r="AD1568" s="2">
        <f t="shared" si="578"/>
        <v>-1000</v>
      </c>
      <c r="AE1568" s="2">
        <f t="shared" si="579"/>
        <v>1119.8337084771313</v>
      </c>
      <c r="AF1568" s="5">
        <f t="shared" si="580"/>
        <v>-1</v>
      </c>
      <c r="AG1568" s="5">
        <f t="shared" si="581"/>
        <v>1.1800000000000002</v>
      </c>
      <c r="AH1568" s="3">
        <f t="shared" si="582"/>
        <v>201710</v>
      </c>
      <c r="AI1568" s="21">
        <v>1.7689999999999999</v>
      </c>
      <c r="AJ1568" s="21">
        <v>2.1800000000000002</v>
      </c>
      <c r="AK1568" s="21">
        <v>1.7689999999999999</v>
      </c>
      <c r="AL1568" s="21">
        <v>2.1800000000000002</v>
      </c>
      <c r="AO1568">
        <f t="shared" si="583"/>
        <v>-140</v>
      </c>
      <c r="AP1568">
        <f>IF(E1568&lt;F1568,G1568,H1568)</f>
        <v>31</v>
      </c>
      <c r="AQ1568">
        <f>IF(E1568&lt;F1568,H1568,G1568)</f>
        <v>35</v>
      </c>
    </row>
    <row r="1569" spans="2:43" x14ac:dyDescent="0.25">
      <c r="B1569" s="24">
        <v>43016</v>
      </c>
      <c r="C1569" s="20" t="s">
        <v>47</v>
      </c>
      <c r="D1569" s="20" t="s">
        <v>32</v>
      </c>
      <c r="E1569" s="2">
        <v>-133.15579227696406</v>
      </c>
      <c r="F1569" s="2">
        <v>120.00000000000001</v>
      </c>
      <c r="G1569">
        <v>10</v>
      </c>
      <c r="H1569">
        <v>16</v>
      </c>
      <c r="I1569" s="9"/>
      <c r="J1569" s="2" t="str">
        <f t="shared" si="584"/>
        <v>Los Angeles Rams</v>
      </c>
      <c r="K1569" s="2" t="str">
        <f t="shared" si="585"/>
        <v>Seattle Seahawks</v>
      </c>
      <c r="L1569" s="17">
        <f t="shared" si="586"/>
        <v>-133.15579227696406</v>
      </c>
      <c r="M1569" s="18">
        <f t="shared" si="587"/>
        <v>120.00000000000001</v>
      </c>
      <c r="N1569" s="4">
        <f t="shared" si="565"/>
        <v>1.8129999999999999</v>
      </c>
      <c r="O1569" s="4">
        <f t="shared" si="566"/>
        <v>2.11</v>
      </c>
      <c r="P1569" s="4"/>
      <c r="Q1569" s="4"/>
      <c r="R1569" s="1">
        <f t="shared" si="567"/>
        <v>0.55157198014340869</v>
      </c>
      <c r="S1569" s="1">
        <f t="shared" si="568"/>
        <v>0.47393364928909953</v>
      </c>
      <c r="T1569" s="1">
        <f t="shared" si="569"/>
        <v>2.4871271985725363E-2</v>
      </c>
      <c r="U1569" s="1">
        <f t="shared" si="570"/>
        <v>3.8819165427154578E-2</v>
      </c>
      <c r="V1569" s="1">
        <f t="shared" si="571"/>
        <v>0.54981916542715459</v>
      </c>
      <c r="W1569" s="1"/>
      <c r="X1569" s="17">
        <f t="shared" si="572"/>
        <v>818.77981503809497</v>
      </c>
      <c r="Y1569" s="18">
        <f t="shared" si="573"/>
        <v>1112.7024405877062</v>
      </c>
      <c r="Z1569" s="2">
        <f t="shared" si="574"/>
        <v>777.84082428619013</v>
      </c>
      <c r="AA1569" s="18">
        <f t="shared" si="575"/>
        <v>1057.0673185583207</v>
      </c>
      <c r="AB1569" s="2">
        <f t="shared" si="576"/>
        <v>-128.56100744232359</v>
      </c>
      <c r="AC1569" s="2">
        <f t="shared" si="577"/>
        <v>105.70673185583207</v>
      </c>
      <c r="AD1569" s="2">
        <f t="shared" si="578"/>
        <v>-1000</v>
      </c>
      <c r="AE1569" s="2">
        <f t="shared" si="579"/>
        <v>1057.0673185583207</v>
      </c>
      <c r="AF1569" s="5">
        <f t="shared" si="580"/>
        <v>-1</v>
      </c>
      <c r="AG1569" s="5">
        <f t="shared" si="581"/>
        <v>1.1099999999999999</v>
      </c>
      <c r="AH1569" s="3">
        <f t="shared" si="582"/>
        <v>201710</v>
      </c>
      <c r="AI1569" s="21">
        <v>1.8129999999999999</v>
      </c>
      <c r="AJ1569" s="21">
        <v>2.11</v>
      </c>
      <c r="AK1569" s="21">
        <v>1.7509999999999999</v>
      </c>
      <c r="AL1569" s="21">
        <v>2.2000000000000002</v>
      </c>
      <c r="AO1569">
        <f t="shared" si="583"/>
        <v>-140</v>
      </c>
      <c r="AP1569">
        <f>IF(E1569&lt;F1569,G1569,H1569)</f>
        <v>10</v>
      </c>
      <c r="AQ1569">
        <f>IF(E1569&lt;F1569,H1569,G1569)</f>
        <v>16</v>
      </c>
    </row>
    <row r="1570" spans="2:43" x14ac:dyDescent="0.25">
      <c r="B1570" s="24">
        <v>43016</v>
      </c>
      <c r="C1570" s="20" t="s">
        <v>52</v>
      </c>
      <c r="D1570" s="20" t="s">
        <v>28</v>
      </c>
      <c r="E1570" s="2">
        <v>-155.03875968992247</v>
      </c>
      <c r="F1570" s="2">
        <v>140</v>
      </c>
      <c r="G1570">
        <v>17</v>
      </c>
      <c r="H1570">
        <v>30</v>
      </c>
      <c r="I1570" s="9"/>
      <c r="J1570" s="2" t="str">
        <f t="shared" si="584"/>
        <v>Oakland Raiders</v>
      </c>
      <c r="K1570" s="2" t="str">
        <f t="shared" si="585"/>
        <v>Baltimore Ravens</v>
      </c>
      <c r="L1570" s="17">
        <f t="shared" si="586"/>
        <v>-155.03875968992247</v>
      </c>
      <c r="M1570" s="18">
        <f t="shared" si="587"/>
        <v>140</v>
      </c>
      <c r="N1570" s="4">
        <f t="shared" si="565"/>
        <v>1.7190000000000001</v>
      </c>
      <c r="O1570" s="4">
        <f t="shared" si="566"/>
        <v>2.2599999999999998</v>
      </c>
      <c r="P1570" s="4"/>
      <c r="Q1570" s="4"/>
      <c r="R1570" s="1">
        <f t="shared" si="567"/>
        <v>0.58173356602675974</v>
      </c>
      <c r="S1570" s="1">
        <f t="shared" si="568"/>
        <v>0.44247787610619471</v>
      </c>
      <c r="T1570" s="1">
        <f t="shared" si="569"/>
        <v>2.3639105302839969E-2</v>
      </c>
      <c r="U1570" s="1">
        <f t="shared" si="570"/>
        <v>6.9627844960282514E-2</v>
      </c>
      <c r="V1570" s="1">
        <f t="shared" si="571"/>
        <v>0.58062784496028252</v>
      </c>
      <c r="W1570" s="1"/>
      <c r="X1570" s="17">
        <f t="shared" si="572"/>
        <v>722.27358484401384</v>
      </c>
      <c r="Y1570" s="18">
        <f t="shared" si="573"/>
        <v>1258.3160788446787</v>
      </c>
      <c r="Z1570" s="2">
        <f t="shared" si="574"/>
        <v>686.15990560181308</v>
      </c>
      <c r="AA1570" s="18">
        <f t="shared" si="575"/>
        <v>1195.4002749024448</v>
      </c>
      <c r="AB1570" s="2">
        <f t="shared" si="576"/>
        <v>-145.7386232911592</v>
      </c>
      <c r="AC1570" s="2">
        <f t="shared" si="577"/>
        <v>119.54002749024448</v>
      </c>
      <c r="AD1570" s="2">
        <f t="shared" si="578"/>
        <v>-1000</v>
      </c>
      <c r="AE1570" s="2">
        <f t="shared" si="579"/>
        <v>1195.4002749024448</v>
      </c>
      <c r="AF1570" s="5">
        <f t="shared" si="580"/>
        <v>-1</v>
      </c>
      <c r="AG1570" s="5">
        <f t="shared" si="581"/>
        <v>1.2599999999999998</v>
      </c>
      <c r="AH1570" s="3">
        <f t="shared" si="582"/>
        <v>201710</v>
      </c>
      <c r="AI1570" s="21">
        <v>1.7190000000000001</v>
      </c>
      <c r="AJ1570" s="21">
        <v>2.2599999999999998</v>
      </c>
      <c r="AK1570" s="21">
        <v>1.645</v>
      </c>
      <c r="AL1570" s="21">
        <v>2.4</v>
      </c>
      <c r="AO1570">
        <f t="shared" si="583"/>
        <v>-160</v>
      </c>
      <c r="AP1570">
        <f>IF(E1570&lt;F1570,G1570,H1570)</f>
        <v>17</v>
      </c>
      <c r="AQ1570">
        <f>IF(E1570&lt;F1570,H1570,G1570)</f>
        <v>30</v>
      </c>
    </row>
    <row r="1571" spans="2:43" x14ac:dyDescent="0.25">
      <c r="B1571" s="24">
        <v>43016</v>
      </c>
      <c r="C1571" s="20" t="s">
        <v>21</v>
      </c>
      <c r="D1571" s="20" t="s">
        <v>24</v>
      </c>
      <c r="E1571" s="2">
        <v>-155.03875968992247</v>
      </c>
      <c r="F1571" s="2">
        <v>140</v>
      </c>
      <c r="G1571">
        <v>20</v>
      </c>
      <c r="H1571">
        <v>16</v>
      </c>
      <c r="I1571" s="9"/>
      <c r="J1571" s="2" t="str">
        <f t="shared" si="584"/>
        <v>Cincinnati Bengals</v>
      </c>
      <c r="K1571" s="2" t="str">
        <f t="shared" si="585"/>
        <v>Buffalo Bills</v>
      </c>
      <c r="L1571" s="17">
        <f t="shared" si="586"/>
        <v>-155.03875968992247</v>
      </c>
      <c r="M1571" s="18">
        <f t="shared" si="587"/>
        <v>140</v>
      </c>
      <c r="N1571" s="4">
        <f t="shared" si="565"/>
        <v>1.671</v>
      </c>
      <c r="O1571" s="4">
        <f t="shared" si="566"/>
        <v>2.35</v>
      </c>
      <c r="P1571" s="4"/>
      <c r="Q1571" s="4"/>
      <c r="R1571" s="1">
        <f t="shared" si="567"/>
        <v>0.59844404548174746</v>
      </c>
      <c r="S1571" s="1">
        <f t="shared" si="568"/>
        <v>0.42553191489361702</v>
      </c>
      <c r="T1571" s="1">
        <f t="shared" si="569"/>
        <v>2.3414573489181634E-2</v>
      </c>
      <c r="U1571" s="1">
        <f t="shared" si="570"/>
        <v>8.6456065294065215E-2</v>
      </c>
      <c r="V1571" s="1">
        <f t="shared" si="571"/>
        <v>0.59745606529406525</v>
      </c>
      <c r="W1571" s="1"/>
      <c r="X1571" s="17">
        <f t="shared" si="572"/>
        <v>673.76324066239818</v>
      </c>
      <c r="Y1571" s="18">
        <f t="shared" si="573"/>
        <v>1346.2787179800953</v>
      </c>
      <c r="Z1571" s="2">
        <f t="shared" si="574"/>
        <v>640.07507862927821</v>
      </c>
      <c r="AA1571" s="18">
        <f t="shared" si="575"/>
        <v>1278.9647820810906</v>
      </c>
      <c r="AB1571" s="2">
        <f t="shared" si="576"/>
        <v>-156.23167240654044</v>
      </c>
      <c r="AC1571" s="2">
        <f t="shared" si="577"/>
        <v>127.89647820810906</v>
      </c>
      <c r="AD1571" s="2">
        <f t="shared" si="578"/>
        <v>640.07507862927821</v>
      </c>
      <c r="AE1571" s="2">
        <f t="shared" si="579"/>
        <v>-1000</v>
      </c>
      <c r="AF1571" s="5">
        <f t="shared" si="580"/>
        <v>0.67100000000000004</v>
      </c>
      <c r="AG1571" s="5">
        <f t="shared" si="581"/>
        <v>-1</v>
      </c>
      <c r="AH1571" s="3">
        <f t="shared" si="582"/>
        <v>201710</v>
      </c>
      <c r="AI1571" s="21">
        <v>1.671</v>
      </c>
      <c r="AJ1571" s="21">
        <v>2.35</v>
      </c>
      <c r="AK1571" s="21">
        <v>1.645</v>
      </c>
      <c r="AL1571" s="21">
        <v>2.4</v>
      </c>
      <c r="AO1571">
        <f t="shared" si="583"/>
        <v>-160</v>
      </c>
      <c r="AP1571">
        <f>IF(E1571&lt;F1571,G1571,H1571)</f>
        <v>20</v>
      </c>
      <c r="AQ1571">
        <f>IF(E1571&lt;F1571,H1571,G1571)</f>
        <v>16</v>
      </c>
    </row>
    <row r="1572" spans="2:43" x14ac:dyDescent="0.25">
      <c r="B1572" s="24">
        <v>43016</v>
      </c>
      <c r="C1572" s="20" t="s">
        <v>46</v>
      </c>
      <c r="D1572" s="20" t="s">
        <v>42</v>
      </c>
      <c r="E1572" s="2">
        <v>106.99999999999999</v>
      </c>
      <c r="F1572" s="2">
        <v>-118.06375442739079</v>
      </c>
      <c r="G1572">
        <v>14</v>
      </c>
      <c r="H1572">
        <v>17</v>
      </c>
      <c r="I1572" s="9"/>
      <c r="J1572" s="2" t="str">
        <f t="shared" si="584"/>
        <v>New York Jets</v>
      </c>
      <c r="K1572" s="2" t="str">
        <f t="shared" si="585"/>
        <v>Cleveland Browns</v>
      </c>
      <c r="L1572" s="17">
        <f t="shared" si="586"/>
        <v>-118.06375442739079</v>
      </c>
      <c r="M1572" s="18">
        <f t="shared" si="587"/>
        <v>106.99999999999999</v>
      </c>
      <c r="N1572" s="4">
        <f t="shared" si="565"/>
        <v>2.12</v>
      </c>
      <c r="O1572" s="4">
        <f t="shared" si="566"/>
        <v>1.806</v>
      </c>
      <c r="P1572" s="4"/>
      <c r="Q1572" s="4"/>
      <c r="R1572" s="1">
        <f t="shared" si="567"/>
        <v>0.47169811320754712</v>
      </c>
      <c r="S1572" s="1">
        <f t="shared" si="568"/>
        <v>0.55370985603543743</v>
      </c>
      <c r="T1572" s="1">
        <f t="shared" si="569"/>
        <v>2.4778400407539536E-2</v>
      </c>
      <c r="U1572" s="1">
        <f t="shared" si="570"/>
        <v>4.1005871413945155E-2</v>
      </c>
      <c r="V1572" s="1">
        <f t="shared" si="571"/>
        <v>0.46999412858605483</v>
      </c>
      <c r="W1572" s="1"/>
      <c r="X1572" s="17">
        <f t="shared" si="572"/>
        <v>1127.6861543109731</v>
      </c>
      <c r="Y1572" s="18">
        <f t="shared" si="573"/>
        <v>807.74307735607488</v>
      </c>
      <c r="Z1572" s="2">
        <f t="shared" si="574"/>
        <v>1071.3018465954244</v>
      </c>
      <c r="AA1572" s="18">
        <f t="shared" si="575"/>
        <v>767.35592348827106</v>
      </c>
      <c r="AB1572" s="2">
        <f t="shared" si="576"/>
        <v>107.13018465954244</v>
      </c>
      <c r="AC1572" s="2">
        <f t="shared" si="577"/>
        <v>-130.31762307302824</v>
      </c>
      <c r="AD1572" s="2">
        <f t="shared" si="578"/>
        <v>1071.3018465954244</v>
      </c>
      <c r="AE1572" s="2">
        <f t="shared" si="579"/>
        <v>-1000</v>
      </c>
      <c r="AF1572" s="5">
        <f t="shared" si="580"/>
        <v>1.1200000000000001</v>
      </c>
      <c r="AG1572" s="5">
        <f t="shared" si="581"/>
        <v>-1</v>
      </c>
      <c r="AH1572" s="3">
        <f t="shared" si="582"/>
        <v>201710</v>
      </c>
      <c r="AI1572" s="21">
        <v>1.806</v>
      </c>
      <c r="AJ1572" s="21">
        <v>2.12</v>
      </c>
      <c r="AK1572" s="21">
        <v>2.0699999999999998</v>
      </c>
      <c r="AL1572" s="21">
        <v>1.847</v>
      </c>
      <c r="AO1572">
        <f t="shared" si="583"/>
        <v>-120</v>
      </c>
      <c r="AP1572">
        <f>IF(E1572&lt;F1572,G1572,H1572)</f>
        <v>17</v>
      </c>
      <c r="AQ1572">
        <f>IF(E1572&lt;F1572,H1572,G1572)</f>
        <v>14</v>
      </c>
    </row>
    <row r="1573" spans="2:43" x14ac:dyDescent="0.25">
      <c r="B1573" s="24">
        <v>43016</v>
      </c>
      <c r="C1573" s="20" t="s">
        <v>34</v>
      </c>
      <c r="D1573" s="20" t="s">
        <v>44</v>
      </c>
      <c r="E1573" s="2">
        <v>-130.03901170351108</v>
      </c>
      <c r="F1573" s="2">
        <v>118.00000000000001</v>
      </c>
      <c r="G1573">
        <v>24</v>
      </c>
      <c r="H1573">
        <v>27</v>
      </c>
      <c r="I1573" s="9"/>
      <c r="J1573" s="2" t="str">
        <f t="shared" si="584"/>
        <v>Detroit Lions</v>
      </c>
      <c r="K1573" s="2" t="str">
        <f t="shared" si="585"/>
        <v>Carolina Panthers</v>
      </c>
      <c r="L1573" s="17">
        <f t="shared" si="586"/>
        <v>-130.03901170351108</v>
      </c>
      <c r="M1573" s="18">
        <f t="shared" si="587"/>
        <v>118.00000000000001</v>
      </c>
      <c r="N1573" s="4">
        <f t="shared" si="565"/>
        <v>1.649</v>
      </c>
      <c r="O1573" s="4">
        <f t="shared" si="566"/>
        <v>2.39</v>
      </c>
      <c r="P1573" s="4"/>
      <c r="Q1573" s="4"/>
      <c r="R1573" s="1">
        <f t="shared" si="567"/>
        <v>0.60642813826561548</v>
      </c>
      <c r="S1573" s="1">
        <f t="shared" si="568"/>
        <v>0.41841004184100417</v>
      </c>
      <c r="T1573" s="1">
        <f t="shared" si="569"/>
        <v>2.4236197078484678E-2</v>
      </c>
      <c r="U1573" s="1">
        <f t="shared" si="570"/>
        <v>9.4009048212305657E-2</v>
      </c>
      <c r="V1573" s="1">
        <f t="shared" si="571"/>
        <v>0.60500904821230561</v>
      </c>
      <c r="W1573" s="1"/>
      <c r="X1573" s="17">
        <f t="shared" si="572"/>
        <v>652.86784215016701</v>
      </c>
      <c r="Y1573" s="18">
        <f t="shared" si="573"/>
        <v>1387.9360655435105</v>
      </c>
      <c r="Z1573" s="2">
        <f t="shared" si="574"/>
        <v>620.22445004265865</v>
      </c>
      <c r="AA1573" s="18">
        <f t="shared" si="575"/>
        <v>1318.5392622663348</v>
      </c>
      <c r="AB1573" s="2">
        <f t="shared" si="576"/>
        <v>-161.23195400168771</v>
      </c>
      <c r="AC1573" s="2">
        <f t="shared" si="577"/>
        <v>131.85392622663349</v>
      </c>
      <c r="AD1573" s="2">
        <f t="shared" si="578"/>
        <v>-1000</v>
      </c>
      <c r="AE1573" s="2">
        <f t="shared" si="579"/>
        <v>1318.5392622663348</v>
      </c>
      <c r="AF1573" s="5">
        <f t="shared" si="580"/>
        <v>-1</v>
      </c>
      <c r="AG1573" s="5">
        <f t="shared" si="581"/>
        <v>1.3900000000000001</v>
      </c>
      <c r="AH1573" s="3">
        <f t="shared" si="582"/>
        <v>201710</v>
      </c>
      <c r="AI1573" s="21">
        <v>1.649</v>
      </c>
      <c r="AJ1573" s="21">
        <v>2.39</v>
      </c>
      <c r="AK1573" s="21">
        <v>1.7689999999999999</v>
      </c>
      <c r="AL1573" s="21">
        <v>2.1800000000000002</v>
      </c>
      <c r="AO1573">
        <f t="shared" si="583"/>
        <v>-140</v>
      </c>
      <c r="AP1573">
        <f>IF(E1573&lt;F1573,G1573,H1573)</f>
        <v>24</v>
      </c>
      <c r="AQ1573">
        <f>IF(E1573&lt;F1573,H1573,G1573)</f>
        <v>27</v>
      </c>
    </row>
    <row r="1574" spans="2:43" x14ac:dyDescent="0.25">
      <c r="B1574" s="24">
        <v>43016</v>
      </c>
      <c r="C1574" s="20" t="s">
        <v>39</v>
      </c>
      <c r="D1574" s="20" t="s">
        <v>22</v>
      </c>
      <c r="E1574" s="2">
        <v>-106.04453870625662</v>
      </c>
      <c r="F1574" s="2">
        <v>-104.05827263267429</v>
      </c>
      <c r="G1574">
        <v>26</v>
      </c>
      <c r="H1574">
        <v>23</v>
      </c>
      <c r="I1574" s="9"/>
      <c r="J1574" s="2" t="str">
        <f t="shared" si="584"/>
        <v>Indianapolis Colts</v>
      </c>
      <c r="K1574" s="2" t="str">
        <f t="shared" si="585"/>
        <v>San Francisco 49ers</v>
      </c>
      <c r="L1574" s="17">
        <f t="shared" si="586"/>
        <v>-106.04453870625662</v>
      </c>
      <c r="M1574" s="18">
        <f t="shared" si="587"/>
        <v>-104.05827263267429</v>
      </c>
      <c r="N1574" s="4">
        <f t="shared" si="565"/>
        <v>1.8540000000000001</v>
      </c>
      <c r="O1574" s="4">
        <f t="shared" si="566"/>
        <v>2.06</v>
      </c>
      <c r="P1574" s="4"/>
      <c r="Q1574" s="4"/>
      <c r="R1574" s="1">
        <f t="shared" si="567"/>
        <v>0.53937432578209277</v>
      </c>
      <c r="S1574" s="1">
        <f t="shared" si="568"/>
        <v>0.4854368932038835</v>
      </c>
      <c r="T1574" s="1">
        <f t="shared" si="569"/>
        <v>2.421052631578946E-2</v>
      </c>
      <c r="U1574" s="1">
        <f t="shared" si="570"/>
        <v>2.6968716289104633E-2</v>
      </c>
      <c r="V1574" s="1">
        <f t="shared" si="571"/>
        <v>0.5379687162891047</v>
      </c>
      <c r="W1574" s="1"/>
      <c r="X1574" s="17">
        <f t="shared" si="572"/>
        <v>858.84414784929493</v>
      </c>
      <c r="Y1574" s="18">
        <f t="shared" si="573"/>
        <v>1061.3854342361001</v>
      </c>
      <c r="Z1574" s="2">
        <f t="shared" si="574"/>
        <v>815.90194045683018</v>
      </c>
      <c r="AA1574" s="18">
        <f t="shared" si="575"/>
        <v>1008.316162524295</v>
      </c>
      <c r="AB1574" s="2">
        <f t="shared" si="576"/>
        <v>-122.56374821710705</v>
      </c>
      <c r="AC1574" s="2">
        <f t="shared" si="577"/>
        <v>100.8316162524295</v>
      </c>
      <c r="AD1574" s="2">
        <f t="shared" si="578"/>
        <v>815.90194045683018</v>
      </c>
      <c r="AE1574" s="2">
        <f t="shared" si="579"/>
        <v>-1000</v>
      </c>
      <c r="AF1574" s="5">
        <f t="shared" si="580"/>
        <v>0.85400000000000009</v>
      </c>
      <c r="AG1574" s="5">
        <f t="shared" si="581"/>
        <v>-1</v>
      </c>
      <c r="AH1574" s="3">
        <f t="shared" si="582"/>
        <v>201710</v>
      </c>
      <c r="AI1574" s="21">
        <v>1.8540000000000001</v>
      </c>
      <c r="AJ1574" s="21">
        <v>2.06</v>
      </c>
      <c r="AK1574" s="21">
        <v>1.9430000000000001</v>
      </c>
      <c r="AL1574" s="21">
        <v>1.9610000000000001</v>
      </c>
      <c r="AO1574">
        <f t="shared" si="583"/>
        <v>-110</v>
      </c>
      <c r="AP1574">
        <f>IF(E1574&lt;F1574,G1574,H1574)</f>
        <v>26</v>
      </c>
      <c r="AQ1574">
        <f>IF(E1574&lt;F1574,H1574,G1574)</f>
        <v>23</v>
      </c>
    </row>
    <row r="1575" spans="2:43" x14ac:dyDescent="0.25">
      <c r="B1575" s="24">
        <v>43016</v>
      </c>
      <c r="C1575" s="20" t="s">
        <v>30</v>
      </c>
      <c r="D1575" s="20" t="s">
        <v>41</v>
      </c>
      <c r="E1575" s="2">
        <v>-115.07479861910242</v>
      </c>
      <c r="F1575" s="2">
        <v>104</v>
      </c>
      <c r="G1575">
        <v>16</v>
      </c>
      <c r="H1575">
        <v>10</v>
      </c>
      <c r="I1575" s="9"/>
      <c r="J1575" s="2" t="str">
        <f t="shared" si="584"/>
        <v>Miami Dolphins</v>
      </c>
      <c r="K1575" s="2" t="str">
        <f t="shared" si="585"/>
        <v>Tennessee Titans</v>
      </c>
      <c r="L1575" s="17">
        <f t="shared" si="586"/>
        <v>-115.07479861910242</v>
      </c>
      <c r="M1575" s="18">
        <f t="shared" si="587"/>
        <v>104</v>
      </c>
      <c r="N1575" s="4">
        <f t="shared" si="565"/>
        <v>2.2599999999999998</v>
      </c>
      <c r="O1575" s="4">
        <f t="shared" si="566"/>
        <v>1.7190000000000001</v>
      </c>
      <c r="P1575" s="4"/>
      <c r="Q1575" s="4"/>
      <c r="R1575" s="1">
        <f t="shared" si="567"/>
        <v>0.44247787610619471</v>
      </c>
      <c r="S1575" s="1">
        <f t="shared" si="568"/>
        <v>0.58173356602675974</v>
      </c>
      <c r="T1575" s="1">
        <f t="shared" si="569"/>
        <v>2.3639105302839969E-2</v>
      </c>
      <c r="U1575" s="1">
        <f t="shared" si="570"/>
        <v>6.9627844960282514E-2</v>
      </c>
      <c r="V1575" s="1">
        <f t="shared" si="571"/>
        <v>0.4413721550397175</v>
      </c>
      <c r="W1575" s="1"/>
      <c r="X1575" s="17">
        <f t="shared" si="572"/>
        <v>1265.6617291818363</v>
      </c>
      <c r="Y1575" s="18">
        <f t="shared" si="573"/>
        <v>717.97337271321499</v>
      </c>
      <c r="Z1575" s="2">
        <f t="shared" si="574"/>
        <v>1202.3786427227444</v>
      </c>
      <c r="AA1575" s="18">
        <f t="shared" si="575"/>
        <v>682.0747040775542</v>
      </c>
      <c r="AB1575" s="2">
        <f t="shared" si="576"/>
        <v>120.23786427227444</v>
      </c>
      <c r="AC1575" s="2">
        <f t="shared" si="577"/>
        <v>-146.61150663143439</v>
      </c>
      <c r="AD1575" s="2">
        <f t="shared" si="578"/>
        <v>1202.3786427227444</v>
      </c>
      <c r="AE1575" s="2">
        <f t="shared" si="579"/>
        <v>-1000</v>
      </c>
      <c r="AF1575" s="5">
        <f t="shared" si="580"/>
        <v>1.2599999999999998</v>
      </c>
      <c r="AG1575" s="5">
        <f t="shared" si="581"/>
        <v>-1</v>
      </c>
      <c r="AH1575" s="3">
        <f t="shared" si="582"/>
        <v>201710</v>
      </c>
      <c r="AI1575" s="21">
        <v>2.2599999999999998</v>
      </c>
      <c r="AJ1575" s="21">
        <v>1.7190000000000001</v>
      </c>
      <c r="AK1575" s="21">
        <v>1.869</v>
      </c>
      <c r="AL1575" s="21">
        <v>2.04</v>
      </c>
      <c r="AO1575">
        <f t="shared" si="583"/>
        <v>-120</v>
      </c>
      <c r="AP1575">
        <f>IF(E1575&lt;F1575,G1575,H1575)</f>
        <v>16</v>
      </c>
      <c r="AQ1575">
        <f>IF(E1575&lt;F1575,H1575,G1575)</f>
        <v>10</v>
      </c>
    </row>
    <row r="1576" spans="2:43" x14ac:dyDescent="0.25">
      <c r="B1576" s="24">
        <v>43016</v>
      </c>
      <c r="C1576" s="20" t="s">
        <v>25</v>
      </c>
      <c r="D1576" s="20" t="s">
        <v>31</v>
      </c>
      <c r="E1576" s="2">
        <v>-160</v>
      </c>
      <c r="F1576" s="2">
        <v>144</v>
      </c>
      <c r="G1576">
        <v>22</v>
      </c>
      <c r="H1576">
        <v>27</v>
      </c>
      <c r="I1576" s="9"/>
      <c r="J1576" s="2" t="str">
        <f t="shared" si="584"/>
        <v>New York Giants</v>
      </c>
      <c r="K1576" s="2" t="str">
        <f t="shared" si="585"/>
        <v>Los Angeles Chargers</v>
      </c>
      <c r="L1576" s="17">
        <f t="shared" si="586"/>
        <v>-160</v>
      </c>
      <c r="M1576" s="18">
        <f t="shared" si="587"/>
        <v>144</v>
      </c>
      <c r="N1576" s="4">
        <f t="shared" si="565"/>
        <v>1.512</v>
      </c>
      <c r="O1576" s="4">
        <f t="shared" si="566"/>
        <v>2.75</v>
      </c>
      <c r="P1576" s="4"/>
      <c r="Q1576" s="4"/>
      <c r="R1576" s="1">
        <f t="shared" si="567"/>
        <v>0.66137566137566139</v>
      </c>
      <c r="S1576" s="1">
        <f t="shared" si="568"/>
        <v>0.36363636363636365</v>
      </c>
      <c r="T1576" s="1">
        <f t="shared" si="569"/>
        <v>2.4401689347724131E-2</v>
      </c>
      <c r="U1576" s="1">
        <f t="shared" si="570"/>
        <v>0.14886964886964887</v>
      </c>
      <c r="V1576" s="1">
        <f t="shared" si="571"/>
        <v>0.65986964886964894</v>
      </c>
      <c r="W1576" s="1"/>
      <c r="X1576" s="17">
        <f t="shared" si="572"/>
        <v>515.45081928376521</v>
      </c>
      <c r="Y1576" s="18">
        <f t="shared" si="573"/>
        <v>1739.277880578285</v>
      </c>
      <c r="Z1576" s="2">
        <f t="shared" si="574"/>
        <v>489.67827831957692</v>
      </c>
      <c r="AA1576" s="18">
        <f t="shared" si="575"/>
        <v>1652.3139865493706</v>
      </c>
      <c r="AB1576" s="2">
        <f t="shared" si="576"/>
        <v>-204.21571555750606</v>
      </c>
      <c r="AC1576" s="2">
        <f t="shared" si="577"/>
        <v>165.23139865493707</v>
      </c>
      <c r="AD1576" s="2">
        <f t="shared" si="578"/>
        <v>-1000</v>
      </c>
      <c r="AE1576" s="2">
        <f t="shared" si="579"/>
        <v>1652.3139865493706</v>
      </c>
      <c r="AF1576" s="5">
        <f t="shared" si="580"/>
        <v>-1</v>
      </c>
      <c r="AG1576" s="5">
        <f t="shared" si="581"/>
        <v>1.75</v>
      </c>
      <c r="AH1576" s="3">
        <f t="shared" si="582"/>
        <v>201710</v>
      </c>
      <c r="AI1576" s="21">
        <v>1.512</v>
      </c>
      <c r="AJ1576" s="21">
        <v>2.75</v>
      </c>
      <c r="AK1576" s="21">
        <v>1.625</v>
      </c>
      <c r="AL1576" s="21">
        <v>2.44</v>
      </c>
      <c r="AO1576">
        <f t="shared" si="583"/>
        <v>-160</v>
      </c>
      <c r="AP1576">
        <f>IF(E1576&lt;F1576,G1576,H1576)</f>
        <v>22</v>
      </c>
      <c r="AQ1576">
        <f>IF(E1576&lt;F1576,H1576,G1576)</f>
        <v>27</v>
      </c>
    </row>
    <row r="1577" spans="2:43" x14ac:dyDescent="0.25">
      <c r="B1577" s="24">
        <v>43016</v>
      </c>
      <c r="C1577" s="20" t="s">
        <v>19</v>
      </c>
      <c r="D1577" s="20" t="s">
        <v>48</v>
      </c>
      <c r="E1577" s="2">
        <v>-254.45292620865138</v>
      </c>
      <c r="F1577" s="2">
        <v>225.99999999999997</v>
      </c>
      <c r="G1577">
        <v>34</v>
      </c>
      <c r="H1577">
        <v>7</v>
      </c>
      <c r="I1577" s="9"/>
      <c r="J1577" s="2" t="str">
        <f t="shared" si="584"/>
        <v>Philadelphia Eagles</v>
      </c>
      <c r="K1577" s="2" t="str">
        <f t="shared" si="585"/>
        <v>Arizona Cardinals</v>
      </c>
      <c r="L1577" s="17">
        <f t="shared" si="586"/>
        <v>-254.45292620865138</v>
      </c>
      <c r="M1577" s="18">
        <f t="shared" si="587"/>
        <v>225.99999999999997</v>
      </c>
      <c r="N1577" s="4">
        <f t="shared" si="565"/>
        <v>1.37</v>
      </c>
      <c r="O1577" s="4">
        <f t="shared" si="566"/>
        <v>3.39</v>
      </c>
      <c r="P1577" s="4"/>
      <c r="Q1577" s="4"/>
      <c r="R1577" s="1">
        <f t="shared" si="567"/>
        <v>0.72992700729927007</v>
      </c>
      <c r="S1577" s="1">
        <f t="shared" si="568"/>
        <v>0.29498525073746312</v>
      </c>
      <c r="T1577" s="1">
        <f t="shared" si="569"/>
        <v>2.4306722689075522E-2</v>
      </c>
      <c r="U1577" s="1">
        <f t="shared" si="570"/>
        <v>0.21747087828090347</v>
      </c>
      <c r="V1577" s="1">
        <f t="shared" si="571"/>
        <v>0.72847087828090351</v>
      </c>
      <c r="W1577" s="1"/>
      <c r="X1577" s="17">
        <f t="shared" si="572"/>
        <v>372.73847152252659</v>
      </c>
      <c r="Y1577" s="18">
        <f t="shared" si="573"/>
        <v>2348.8422438213829</v>
      </c>
      <c r="Z1577" s="2">
        <f t="shared" si="574"/>
        <v>354.10154794640027</v>
      </c>
      <c r="AA1577" s="18">
        <f t="shared" si="575"/>
        <v>2231.4001316303138</v>
      </c>
      <c r="AB1577" s="2">
        <f t="shared" si="576"/>
        <v>-282.40486544028556</v>
      </c>
      <c r="AC1577" s="2">
        <f t="shared" si="577"/>
        <v>223.14001316303137</v>
      </c>
      <c r="AD1577" s="2">
        <f t="shared" si="578"/>
        <v>354.10154794640027</v>
      </c>
      <c r="AE1577" s="2">
        <f t="shared" si="579"/>
        <v>-1000</v>
      </c>
      <c r="AF1577" s="5">
        <f t="shared" si="580"/>
        <v>0.37000000000000011</v>
      </c>
      <c r="AG1577" s="5">
        <f t="shared" si="581"/>
        <v>-1</v>
      </c>
      <c r="AH1577" s="3">
        <f t="shared" si="582"/>
        <v>201710</v>
      </c>
      <c r="AI1577" s="21">
        <v>1.37</v>
      </c>
      <c r="AJ1577" s="21">
        <v>3.39</v>
      </c>
      <c r="AK1577" s="21">
        <v>1.393</v>
      </c>
      <c r="AL1577" s="21">
        <v>3.26</v>
      </c>
      <c r="AO1577">
        <f t="shared" si="583"/>
        <v>-300</v>
      </c>
      <c r="AP1577">
        <f>IF(E1577&lt;F1577,G1577,H1577)</f>
        <v>34</v>
      </c>
      <c r="AQ1577">
        <f>IF(E1577&lt;F1577,H1577,G1577)</f>
        <v>7</v>
      </c>
    </row>
    <row r="1578" spans="2:43" x14ac:dyDescent="0.25">
      <c r="B1578" s="24">
        <v>43016</v>
      </c>
      <c r="C1578" s="20" t="s">
        <v>45</v>
      </c>
      <c r="D1578" s="20" t="s">
        <v>26</v>
      </c>
      <c r="E1578" s="2">
        <v>-330.03300330033011</v>
      </c>
      <c r="F1578" s="2">
        <v>289</v>
      </c>
      <c r="G1578">
        <v>9</v>
      </c>
      <c r="H1578">
        <v>30</v>
      </c>
      <c r="I1578" s="9"/>
      <c r="J1578" s="2" t="str">
        <f t="shared" si="584"/>
        <v>Pittsburgh Steelers</v>
      </c>
      <c r="K1578" s="2" t="str">
        <f t="shared" si="585"/>
        <v>Jacksonville Jaguars</v>
      </c>
      <c r="L1578" s="17">
        <f t="shared" si="586"/>
        <v>-330.03300330033011</v>
      </c>
      <c r="M1578" s="18">
        <f t="shared" si="587"/>
        <v>289</v>
      </c>
      <c r="N1578" s="4">
        <f t="shared" si="565"/>
        <v>1.256</v>
      </c>
      <c r="O1578" s="4">
        <f t="shared" si="566"/>
        <v>4.38</v>
      </c>
      <c r="P1578" s="4"/>
      <c r="Q1578" s="4"/>
      <c r="R1578" s="1">
        <f t="shared" si="567"/>
        <v>0.79617834394904463</v>
      </c>
      <c r="S1578" s="1">
        <f t="shared" si="568"/>
        <v>0.22831050228310504</v>
      </c>
      <c r="T1578" s="1">
        <f t="shared" si="569"/>
        <v>2.3903477643719029E-2</v>
      </c>
      <c r="U1578" s="1">
        <f t="shared" si="570"/>
        <v>0.28393392083296981</v>
      </c>
      <c r="V1578" s="1">
        <f t="shared" si="571"/>
        <v>0.79493392083296976</v>
      </c>
      <c r="W1578" s="1"/>
      <c r="X1578" s="17">
        <f t="shared" si="572"/>
        <v>257.96619541930244</v>
      </c>
      <c r="Y1578" s="18">
        <f t="shared" si="573"/>
        <v>3255.6982796084203</v>
      </c>
      <c r="Z1578" s="2">
        <f t="shared" si="574"/>
        <v>245.0678856483373</v>
      </c>
      <c r="AA1578" s="18">
        <f t="shared" si="575"/>
        <v>3092.9133656279992</v>
      </c>
      <c r="AB1578" s="2">
        <f t="shared" si="576"/>
        <v>-408.05020101040918</v>
      </c>
      <c r="AC1578" s="2">
        <f t="shared" si="577"/>
        <v>309.29133656279993</v>
      </c>
      <c r="AD1578" s="2">
        <f t="shared" si="578"/>
        <v>-1000</v>
      </c>
      <c r="AE1578" s="2">
        <f t="shared" si="579"/>
        <v>3092.9133656279992</v>
      </c>
      <c r="AF1578" s="5">
        <f t="shared" si="580"/>
        <v>-1</v>
      </c>
      <c r="AG1578" s="5">
        <f t="shared" si="581"/>
        <v>3.38</v>
      </c>
      <c r="AH1578" s="3">
        <f t="shared" si="582"/>
        <v>201710</v>
      </c>
      <c r="AI1578" s="21">
        <v>1.256</v>
      </c>
      <c r="AJ1578" s="21">
        <v>4.38</v>
      </c>
      <c r="AK1578" s="21">
        <v>1.3029999999999999</v>
      </c>
      <c r="AL1578" s="21">
        <v>3.89</v>
      </c>
      <c r="AO1578">
        <f t="shared" si="583"/>
        <v>-400</v>
      </c>
      <c r="AP1578">
        <f>IF(E1578&lt;F1578,G1578,H1578)</f>
        <v>9</v>
      </c>
      <c r="AQ1578">
        <f>IF(E1578&lt;F1578,H1578,G1578)</f>
        <v>30</v>
      </c>
    </row>
    <row r="1579" spans="2:43" x14ac:dyDescent="0.25">
      <c r="B1579" s="24">
        <v>43013</v>
      </c>
      <c r="C1579" s="20" t="s">
        <v>27</v>
      </c>
      <c r="D1579" s="20" t="s">
        <v>36</v>
      </c>
      <c r="E1579" s="2">
        <v>166</v>
      </c>
      <c r="F1579" s="2">
        <v>-185.18518518518516</v>
      </c>
      <c r="G1579">
        <v>14</v>
      </c>
      <c r="H1579">
        <v>19</v>
      </c>
      <c r="I1579" s="9"/>
      <c r="J1579" s="2" t="str">
        <f t="shared" si="584"/>
        <v>New England Patriots</v>
      </c>
      <c r="K1579" s="2" t="str">
        <f t="shared" si="585"/>
        <v>Tampa Bay Buccaneers</v>
      </c>
      <c r="L1579" s="17">
        <f t="shared" si="586"/>
        <v>-185.18518518518516</v>
      </c>
      <c r="M1579" s="18">
        <f t="shared" si="587"/>
        <v>166</v>
      </c>
      <c r="N1579" s="4">
        <f t="shared" si="565"/>
        <v>1.421</v>
      </c>
      <c r="O1579" s="4">
        <f t="shared" si="566"/>
        <v>3.11</v>
      </c>
      <c r="P1579" s="4"/>
      <c r="Q1579" s="4"/>
      <c r="R1579" s="1">
        <f t="shared" si="567"/>
        <v>0.70372976776917662</v>
      </c>
      <c r="S1579" s="1">
        <f t="shared" si="568"/>
        <v>0.32154340836012862</v>
      </c>
      <c r="T1579" s="1">
        <f t="shared" si="569"/>
        <v>2.4650187596556905E-2</v>
      </c>
      <c r="U1579" s="1">
        <f t="shared" si="570"/>
        <v>0.191093179704524</v>
      </c>
      <c r="V1579" s="1">
        <f t="shared" si="571"/>
        <v>0.70209317970452401</v>
      </c>
      <c r="W1579" s="1"/>
      <c r="X1579" s="17">
        <f t="shared" si="572"/>
        <v>424.31236893776702</v>
      </c>
      <c r="Y1579" s="18">
        <f t="shared" si="573"/>
        <v>2085.7769967013264</v>
      </c>
      <c r="Z1579" s="2">
        <f t="shared" si="574"/>
        <v>403.09675049087866</v>
      </c>
      <c r="AA1579" s="18">
        <f t="shared" si="575"/>
        <v>1981.48814686626</v>
      </c>
      <c r="AB1579" s="2">
        <f t="shared" si="576"/>
        <v>-248.07939999075438</v>
      </c>
      <c r="AC1579" s="2">
        <f t="shared" si="577"/>
        <v>198.148814686626</v>
      </c>
      <c r="AD1579" s="2">
        <f t="shared" si="578"/>
        <v>403.09675049087866</v>
      </c>
      <c r="AE1579" s="2">
        <f t="shared" si="579"/>
        <v>-1000</v>
      </c>
      <c r="AF1579" s="5">
        <f t="shared" si="580"/>
        <v>0.42100000000000004</v>
      </c>
      <c r="AG1579" s="5">
        <f t="shared" si="581"/>
        <v>-1</v>
      </c>
      <c r="AH1579" s="3">
        <f t="shared" si="582"/>
        <v>201710</v>
      </c>
      <c r="AI1579" s="21">
        <v>3.11</v>
      </c>
      <c r="AJ1579" s="21">
        <v>1.421</v>
      </c>
      <c r="AK1579" s="21">
        <v>2.66</v>
      </c>
      <c r="AL1579" s="21">
        <v>1.54</v>
      </c>
      <c r="AO1579">
        <f t="shared" si="583"/>
        <v>-190</v>
      </c>
      <c r="AP1579">
        <f>IF(E1579&lt;F1579,G1579,H1579)</f>
        <v>19</v>
      </c>
      <c r="AQ1579">
        <f>IF(E1579&lt;F1579,H1579,G1579)</f>
        <v>14</v>
      </c>
    </row>
    <row r="1580" spans="2:43" x14ac:dyDescent="0.25">
      <c r="B1580" s="24">
        <v>43010</v>
      </c>
      <c r="C1580" s="20" t="s">
        <v>20</v>
      </c>
      <c r="D1580" s="20" t="s">
        <v>53</v>
      </c>
      <c r="E1580" s="2">
        <v>-269.54177897574124</v>
      </c>
      <c r="F1580" s="2">
        <v>239</v>
      </c>
      <c r="G1580">
        <v>29</v>
      </c>
      <c r="H1580">
        <v>20</v>
      </c>
      <c r="I1580" s="9"/>
      <c r="J1580" s="2" t="str">
        <f t="shared" si="584"/>
        <v>Kansas City Chiefs</v>
      </c>
      <c r="K1580" s="2" t="str">
        <f t="shared" si="585"/>
        <v>Washington Redskins</v>
      </c>
      <c r="L1580" s="17">
        <f t="shared" si="586"/>
        <v>-269.54177897574124</v>
      </c>
      <c r="M1580" s="18">
        <f t="shared" si="587"/>
        <v>239</v>
      </c>
      <c r="N1580" s="4">
        <f t="shared" si="565"/>
        <v>1.37</v>
      </c>
      <c r="O1580" s="4">
        <f t="shared" si="566"/>
        <v>3.39</v>
      </c>
      <c r="P1580" s="4"/>
      <c r="Q1580" s="4"/>
      <c r="R1580" s="1">
        <f t="shared" si="567"/>
        <v>0.72992700729927007</v>
      </c>
      <c r="S1580" s="1">
        <f t="shared" si="568"/>
        <v>0.29498525073746312</v>
      </c>
      <c r="T1580" s="1">
        <f t="shared" si="569"/>
        <v>2.4306722689075522E-2</v>
      </c>
      <c r="U1580" s="1">
        <f t="shared" si="570"/>
        <v>0.21747087828090347</v>
      </c>
      <c r="V1580" s="1">
        <f t="shared" si="571"/>
        <v>0.72847087828090351</v>
      </c>
      <c r="W1580" s="1"/>
      <c r="X1580" s="17">
        <f t="shared" si="572"/>
        <v>372.73847152252659</v>
      </c>
      <c r="Y1580" s="18">
        <f t="shared" si="573"/>
        <v>2348.8422438213829</v>
      </c>
      <c r="Z1580" s="2">
        <f t="shared" si="574"/>
        <v>354.10154794640027</v>
      </c>
      <c r="AA1580" s="18">
        <f t="shared" si="575"/>
        <v>2231.4001316303138</v>
      </c>
      <c r="AB1580" s="2">
        <f t="shared" si="576"/>
        <v>-282.40486544028556</v>
      </c>
      <c r="AC1580" s="2">
        <f t="shared" si="577"/>
        <v>223.14001316303137</v>
      </c>
      <c r="AD1580" s="2">
        <f t="shared" si="578"/>
        <v>354.10154794640027</v>
      </c>
      <c r="AE1580" s="2">
        <f t="shared" si="579"/>
        <v>-1000</v>
      </c>
      <c r="AF1580" s="5">
        <f t="shared" si="580"/>
        <v>0.37000000000000011</v>
      </c>
      <c r="AG1580" s="5">
        <f t="shared" si="581"/>
        <v>-1</v>
      </c>
      <c r="AH1580" s="3">
        <f t="shared" si="582"/>
        <v>201710</v>
      </c>
      <c r="AI1580" s="21">
        <v>1.37</v>
      </c>
      <c r="AJ1580" s="21">
        <v>3.39</v>
      </c>
      <c r="AK1580" s="21">
        <v>1.371</v>
      </c>
      <c r="AL1580" s="21">
        <v>3.39</v>
      </c>
      <c r="AO1580">
        <f t="shared" si="583"/>
        <v>-300</v>
      </c>
      <c r="AP1580">
        <f>IF(E1580&lt;F1580,G1580,H1580)</f>
        <v>29</v>
      </c>
      <c r="AQ1580">
        <f>IF(E1580&lt;F1580,H1580,G1580)</f>
        <v>20</v>
      </c>
    </row>
    <row r="1581" spans="2:43" x14ac:dyDescent="0.25">
      <c r="B1581" s="24">
        <v>43009</v>
      </c>
      <c r="C1581" s="20" t="s">
        <v>32</v>
      </c>
      <c r="D1581" s="20" t="s">
        <v>39</v>
      </c>
      <c r="E1581" s="2">
        <v>-800</v>
      </c>
      <c r="F1581" s="2">
        <v>638</v>
      </c>
      <c r="G1581">
        <v>46</v>
      </c>
      <c r="H1581">
        <v>18</v>
      </c>
      <c r="I1581" s="9"/>
      <c r="J1581" s="2" t="str">
        <f t="shared" si="584"/>
        <v>Seattle Seahawks</v>
      </c>
      <c r="K1581" s="2" t="str">
        <f t="shared" si="585"/>
        <v>Indianapolis Colts</v>
      </c>
      <c r="L1581" s="17">
        <f t="shared" si="586"/>
        <v>-800</v>
      </c>
      <c r="M1581" s="18">
        <f t="shared" si="587"/>
        <v>638</v>
      </c>
      <c r="N1581" s="4">
        <f t="shared" si="565"/>
        <v>1.111</v>
      </c>
      <c r="O1581" s="4">
        <f t="shared" si="566"/>
        <v>8.0399999999999991</v>
      </c>
      <c r="P1581" s="4"/>
      <c r="Q1581" s="4"/>
      <c r="R1581" s="1">
        <f t="shared" si="567"/>
        <v>0.90009000900090008</v>
      </c>
      <c r="S1581" s="1">
        <f t="shared" si="568"/>
        <v>0.12437810945273634</v>
      </c>
      <c r="T1581" s="1">
        <f t="shared" si="569"/>
        <v>2.3883728554256356E-2</v>
      </c>
      <c r="U1581" s="1">
        <f t="shared" si="570"/>
        <v>0.38785594977408189</v>
      </c>
      <c r="V1581" s="1">
        <f t="shared" si="571"/>
        <v>0.8988559497740819</v>
      </c>
      <c r="W1581" s="1"/>
      <c r="X1581" s="17">
        <f t="shared" si="572"/>
        <v>112.52531648852026</v>
      </c>
      <c r="Y1581" s="18">
        <f t="shared" si="573"/>
        <v>6303.185944275665</v>
      </c>
      <c r="Z1581" s="2">
        <f t="shared" si="574"/>
        <v>106.89905066409425</v>
      </c>
      <c r="AA1581" s="18">
        <f t="shared" si="575"/>
        <v>5988.0266470618817</v>
      </c>
      <c r="AB1581" s="2">
        <f t="shared" si="576"/>
        <v>-935.46200250390496</v>
      </c>
      <c r="AC1581" s="2">
        <f t="shared" si="577"/>
        <v>598.80266470618812</v>
      </c>
      <c r="AD1581" s="2">
        <f t="shared" si="578"/>
        <v>106.89905066409425</v>
      </c>
      <c r="AE1581" s="2">
        <f t="shared" si="579"/>
        <v>-1000</v>
      </c>
      <c r="AF1581" s="5">
        <f t="shared" si="580"/>
        <v>0.11099999999999999</v>
      </c>
      <c r="AG1581" s="5">
        <f t="shared" si="581"/>
        <v>-1</v>
      </c>
      <c r="AH1581" s="3">
        <f t="shared" si="582"/>
        <v>201710</v>
      </c>
      <c r="AI1581" s="21">
        <v>1.111</v>
      </c>
      <c r="AJ1581" s="21">
        <v>8.0399999999999991</v>
      </c>
      <c r="AK1581" s="21">
        <v>1.125</v>
      </c>
      <c r="AL1581" s="21">
        <v>7.38</v>
      </c>
      <c r="AO1581">
        <f t="shared" si="583"/>
        <v>-800</v>
      </c>
      <c r="AP1581">
        <f>IF(E1581&lt;F1581,G1581,H1581)</f>
        <v>46</v>
      </c>
      <c r="AQ1581">
        <f>IF(E1581&lt;F1581,H1581,G1581)</f>
        <v>18</v>
      </c>
    </row>
    <row r="1582" spans="2:43" x14ac:dyDescent="0.25">
      <c r="B1582" s="24">
        <v>43009</v>
      </c>
      <c r="C1582" s="20" t="s">
        <v>38</v>
      </c>
      <c r="D1582" s="20" t="s">
        <v>52</v>
      </c>
      <c r="E1582" s="2">
        <v>-185.18518518518516</v>
      </c>
      <c r="F1582" s="2">
        <v>166</v>
      </c>
      <c r="G1582">
        <v>16</v>
      </c>
      <c r="H1582">
        <v>10</v>
      </c>
      <c r="I1582" s="9"/>
      <c r="J1582" s="2" t="str">
        <f t="shared" si="584"/>
        <v>Denver Broncos</v>
      </c>
      <c r="K1582" s="2" t="str">
        <f t="shared" si="585"/>
        <v>Oakland Raiders</v>
      </c>
      <c r="L1582" s="17">
        <f t="shared" si="586"/>
        <v>-185.18518518518516</v>
      </c>
      <c r="M1582" s="18">
        <f t="shared" si="587"/>
        <v>166</v>
      </c>
      <c r="N1582" s="4">
        <f t="shared" si="565"/>
        <v>1.675</v>
      </c>
      <c r="O1582" s="4">
        <f t="shared" si="566"/>
        <v>2.34</v>
      </c>
      <c r="P1582" s="4"/>
      <c r="Q1582" s="4"/>
      <c r="R1582" s="1">
        <f t="shared" si="567"/>
        <v>0.59701492537313428</v>
      </c>
      <c r="S1582" s="1">
        <f t="shared" si="568"/>
        <v>0.42735042735042739</v>
      </c>
      <c r="T1582" s="1">
        <f t="shared" si="569"/>
        <v>2.3785803237858061E-2</v>
      </c>
      <c r="U1582" s="1">
        <f t="shared" si="570"/>
        <v>8.4832249011353444E-2</v>
      </c>
      <c r="V1582" s="1">
        <f t="shared" si="571"/>
        <v>0.59583224901135345</v>
      </c>
      <c r="W1582" s="1"/>
      <c r="X1582" s="17">
        <f t="shared" si="572"/>
        <v>678.3247326059809</v>
      </c>
      <c r="Y1582" s="18">
        <f t="shared" si="573"/>
        <v>1337.5049178081033</v>
      </c>
      <c r="Z1582" s="2">
        <f t="shared" si="574"/>
        <v>644.40849597568183</v>
      </c>
      <c r="AA1582" s="18">
        <f t="shared" si="575"/>
        <v>1270.629671917698</v>
      </c>
      <c r="AB1582" s="2">
        <f t="shared" si="576"/>
        <v>-155.18107012011481</v>
      </c>
      <c r="AC1582" s="2">
        <f t="shared" si="577"/>
        <v>127.0629671917698</v>
      </c>
      <c r="AD1582" s="2">
        <f t="shared" si="578"/>
        <v>644.40849597568183</v>
      </c>
      <c r="AE1582" s="2">
        <f t="shared" si="579"/>
        <v>-1000</v>
      </c>
      <c r="AF1582" s="5">
        <f t="shared" si="580"/>
        <v>0.67500000000000004</v>
      </c>
      <c r="AG1582" s="5">
        <f t="shared" si="581"/>
        <v>-1</v>
      </c>
      <c r="AH1582" s="3">
        <f t="shared" si="582"/>
        <v>201710</v>
      </c>
      <c r="AI1582" s="21">
        <v>1.675</v>
      </c>
      <c r="AJ1582" s="21">
        <v>2.34</v>
      </c>
      <c r="AK1582" s="21">
        <v>1.54</v>
      </c>
      <c r="AL1582" s="21">
        <v>2.66</v>
      </c>
      <c r="AO1582">
        <f t="shared" si="583"/>
        <v>-190</v>
      </c>
      <c r="AP1582">
        <f>IF(E1582&lt;F1582,G1582,H1582)</f>
        <v>16</v>
      </c>
      <c r="AQ1582">
        <f>IF(E1582&lt;F1582,H1582,G1582)</f>
        <v>10</v>
      </c>
    </row>
    <row r="1583" spans="2:43" x14ac:dyDescent="0.25">
      <c r="B1583" s="24">
        <v>43009</v>
      </c>
      <c r="C1583" s="20" t="s">
        <v>48</v>
      </c>
      <c r="D1583" s="20" t="s">
        <v>22</v>
      </c>
      <c r="E1583" s="2">
        <v>-254.45292620865138</v>
      </c>
      <c r="F1583" s="2">
        <v>225.99999999999997</v>
      </c>
      <c r="G1583">
        <v>18</v>
      </c>
      <c r="H1583">
        <v>15</v>
      </c>
      <c r="I1583" s="9"/>
      <c r="J1583" s="2" t="str">
        <f t="shared" si="584"/>
        <v>Arizona Cardinals</v>
      </c>
      <c r="K1583" s="2" t="str">
        <f t="shared" si="585"/>
        <v>San Francisco 49ers</v>
      </c>
      <c r="L1583" s="17">
        <f t="shared" si="586"/>
        <v>-254.45292620865138</v>
      </c>
      <c r="M1583" s="18">
        <f t="shared" si="587"/>
        <v>225.99999999999997</v>
      </c>
      <c r="N1583" s="4">
        <f t="shared" si="565"/>
        <v>1.333</v>
      </c>
      <c r="O1583" s="4">
        <f t="shared" si="566"/>
        <v>3.64</v>
      </c>
      <c r="P1583" s="4"/>
      <c r="Q1583" s="4"/>
      <c r="R1583" s="1">
        <f t="shared" si="567"/>
        <v>0.75018754688672173</v>
      </c>
      <c r="S1583" s="1">
        <f t="shared" si="568"/>
        <v>0.27472527472527469</v>
      </c>
      <c r="T1583" s="1">
        <f t="shared" si="569"/>
        <v>2.4307259199678244E-2</v>
      </c>
      <c r="U1583" s="1">
        <f t="shared" si="570"/>
        <v>0.23773113608072352</v>
      </c>
      <c r="V1583" s="1">
        <f t="shared" si="571"/>
        <v>0.7487311360807235</v>
      </c>
      <c r="W1583" s="1"/>
      <c r="X1583" s="17">
        <f t="shared" si="572"/>
        <v>335.59291421291482</v>
      </c>
      <c r="Y1583" s="18">
        <f t="shared" si="573"/>
        <v>2582.4792899601139</v>
      </c>
      <c r="Z1583" s="2">
        <f t="shared" si="574"/>
        <v>318.81326850226907</v>
      </c>
      <c r="AA1583" s="18">
        <f t="shared" si="575"/>
        <v>2453.3553254621079</v>
      </c>
      <c r="AB1583" s="2">
        <f t="shared" si="576"/>
        <v>-313.66323136355999</v>
      </c>
      <c r="AC1583" s="2">
        <f t="shared" si="577"/>
        <v>245.3355325462108</v>
      </c>
      <c r="AD1583" s="2">
        <f t="shared" si="578"/>
        <v>318.81326850226907</v>
      </c>
      <c r="AE1583" s="2">
        <f t="shared" si="579"/>
        <v>-1000</v>
      </c>
      <c r="AF1583" s="5">
        <f t="shared" si="580"/>
        <v>0.33299999999999996</v>
      </c>
      <c r="AG1583" s="5">
        <f t="shared" si="581"/>
        <v>-1</v>
      </c>
      <c r="AH1583" s="3">
        <f t="shared" si="582"/>
        <v>201710</v>
      </c>
      <c r="AI1583" s="21">
        <v>1.333</v>
      </c>
      <c r="AJ1583" s="21">
        <v>3.64</v>
      </c>
      <c r="AK1583" s="21">
        <v>1.393</v>
      </c>
      <c r="AL1583" s="21">
        <v>3.26</v>
      </c>
      <c r="AO1583">
        <f t="shared" si="583"/>
        <v>-300</v>
      </c>
      <c r="AP1583">
        <f>IF(E1583&lt;F1583,G1583,H1583)</f>
        <v>18</v>
      </c>
      <c r="AQ1583">
        <f>IF(E1583&lt;F1583,H1583,G1583)</f>
        <v>15</v>
      </c>
    </row>
    <row r="1584" spans="2:43" x14ac:dyDescent="0.25">
      <c r="B1584" s="24">
        <v>43009</v>
      </c>
      <c r="C1584" s="20" t="s">
        <v>31</v>
      </c>
      <c r="D1584" s="20" t="s">
        <v>19</v>
      </c>
      <c r="E1584" s="2">
        <v>-120.04801920768308</v>
      </c>
      <c r="F1584" s="2">
        <v>108.99999999999999</v>
      </c>
      <c r="G1584">
        <v>24</v>
      </c>
      <c r="H1584">
        <v>26</v>
      </c>
      <c r="I1584" s="9"/>
      <c r="J1584" s="2" t="str">
        <f t="shared" si="584"/>
        <v>Los Angeles Chargers</v>
      </c>
      <c r="K1584" s="2" t="str">
        <f t="shared" si="585"/>
        <v>Philadelphia Eagles</v>
      </c>
      <c r="L1584" s="17">
        <f t="shared" si="586"/>
        <v>-120.04801920768308</v>
      </c>
      <c r="M1584" s="18">
        <f t="shared" si="587"/>
        <v>108.99999999999999</v>
      </c>
      <c r="N1584" s="4">
        <f t="shared" si="565"/>
        <v>1.9</v>
      </c>
      <c r="O1584" s="4">
        <f t="shared" si="566"/>
        <v>2.0099999999999998</v>
      </c>
      <c r="P1584" s="4"/>
      <c r="Q1584" s="4"/>
      <c r="R1584" s="1">
        <f t="shared" si="567"/>
        <v>0.52631578947368418</v>
      </c>
      <c r="S1584" s="1">
        <f t="shared" si="568"/>
        <v>0.49751243781094534</v>
      </c>
      <c r="T1584" s="1">
        <f t="shared" si="569"/>
        <v>2.3273657289002658E-2</v>
      </c>
      <c r="U1584" s="1">
        <f t="shared" si="570"/>
        <v>1.440167583136942E-2</v>
      </c>
      <c r="V1584" s="1">
        <f t="shared" si="571"/>
        <v>0.52540167583136943</v>
      </c>
      <c r="W1584" s="1"/>
      <c r="X1584" s="17">
        <f t="shared" si="572"/>
        <v>903.3056916266014</v>
      </c>
      <c r="Y1584" s="18">
        <f t="shared" si="573"/>
        <v>1009.5122831486215</v>
      </c>
      <c r="Z1584" s="2">
        <f t="shared" si="574"/>
        <v>858.14040704527133</v>
      </c>
      <c r="AA1584" s="18">
        <f t="shared" si="575"/>
        <v>959.03666899119037</v>
      </c>
      <c r="AB1584" s="2">
        <f t="shared" si="576"/>
        <v>-116.53104687648683</v>
      </c>
      <c r="AC1584" s="2">
        <f t="shared" si="577"/>
        <v>-104.27129976707762</v>
      </c>
      <c r="AD1584" s="2">
        <f t="shared" si="578"/>
        <v>-1000</v>
      </c>
      <c r="AE1584" s="2">
        <f t="shared" si="579"/>
        <v>959.03666899119037</v>
      </c>
      <c r="AF1584" s="5">
        <f t="shared" si="580"/>
        <v>-1</v>
      </c>
      <c r="AG1584" s="5">
        <f t="shared" si="581"/>
        <v>1.0099999999999998</v>
      </c>
      <c r="AH1584" s="3">
        <f t="shared" si="582"/>
        <v>201710</v>
      </c>
      <c r="AI1584" s="21">
        <v>1.9</v>
      </c>
      <c r="AJ1584" s="21">
        <v>2.0099999999999998</v>
      </c>
      <c r="AK1584" s="21">
        <v>1.833</v>
      </c>
      <c r="AL1584" s="21">
        <v>2.09</v>
      </c>
      <c r="AO1584">
        <f t="shared" si="583"/>
        <v>-130</v>
      </c>
      <c r="AP1584">
        <f>IF(E1584&lt;F1584,G1584,H1584)</f>
        <v>24</v>
      </c>
      <c r="AQ1584">
        <f>IF(E1584&lt;F1584,H1584,G1584)</f>
        <v>26</v>
      </c>
    </row>
    <row r="1585" spans="2:43" x14ac:dyDescent="0.25">
      <c r="B1585" s="24">
        <v>43009</v>
      </c>
      <c r="C1585" s="20" t="s">
        <v>27</v>
      </c>
      <c r="D1585" s="20" t="s">
        <v>25</v>
      </c>
      <c r="E1585" s="2">
        <v>-139.08205841446451</v>
      </c>
      <c r="F1585" s="2">
        <v>125.99999999999997</v>
      </c>
      <c r="G1585">
        <v>25</v>
      </c>
      <c r="H1585">
        <v>23</v>
      </c>
      <c r="I1585" s="9"/>
      <c r="J1585" s="2" t="str">
        <f t="shared" si="584"/>
        <v>Tampa Bay Buccaneers</v>
      </c>
      <c r="K1585" s="2" t="str">
        <f t="shared" si="585"/>
        <v>New York Giants</v>
      </c>
      <c r="L1585" s="17">
        <f t="shared" si="586"/>
        <v>-139.08205841446451</v>
      </c>
      <c r="M1585" s="18">
        <f t="shared" si="587"/>
        <v>125.99999999999997</v>
      </c>
      <c r="N1585" s="4">
        <f t="shared" si="565"/>
        <v>1.5980000000000001</v>
      </c>
      <c r="O1585" s="4">
        <f t="shared" si="566"/>
        <v>2.5099999999999998</v>
      </c>
      <c r="P1585" s="4"/>
      <c r="Q1585" s="4"/>
      <c r="R1585" s="1">
        <f t="shared" si="567"/>
        <v>0.62578222778473092</v>
      </c>
      <c r="S1585" s="1">
        <f t="shared" si="568"/>
        <v>0.39840637450199207</v>
      </c>
      <c r="T1585" s="1">
        <f t="shared" si="569"/>
        <v>2.3617332035053451E-2</v>
      </c>
      <c r="U1585" s="1">
        <f t="shared" si="570"/>
        <v>0.11368792664136942</v>
      </c>
      <c r="V1585" s="1">
        <f t="shared" si="571"/>
        <v>0.62468792664136941</v>
      </c>
      <c r="W1585" s="1"/>
      <c r="X1585" s="17">
        <f t="shared" si="572"/>
        <v>600.79930690591948</v>
      </c>
      <c r="Y1585" s="18">
        <f t="shared" si="573"/>
        <v>1503.4686795207117</v>
      </c>
      <c r="Z1585" s="2">
        <f t="shared" si="574"/>
        <v>570.75934156062351</v>
      </c>
      <c r="AA1585" s="18">
        <f t="shared" si="575"/>
        <v>1428.2952455446762</v>
      </c>
      <c r="AB1585" s="2">
        <f t="shared" si="576"/>
        <v>-175.20519195808632</v>
      </c>
      <c r="AC1585" s="2">
        <f t="shared" si="577"/>
        <v>142.82952455446761</v>
      </c>
      <c r="AD1585" s="2">
        <f t="shared" si="578"/>
        <v>570.75934156062351</v>
      </c>
      <c r="AE1585" s="2">
        <f t="shared" si="579"/>
        <v>-1000</v>
      </c>
      <c r="AF1585" s="5">
        <f t="shared" si="580"/>
        <v>0.59800000000000009</v>
      </c>
      <c r="AG1585" s="5">
        <f t="shared" si="581"/>
        <v>-1</v>
      </c>
      <c r="AH1585" s="3">
        <f t="shared" si="582"/>
        <v>201710</v>
      </c>
      <c r="AI1585" s="21">
        <v>1.5980000000000001</v>
      </c>
      <c r="AJ1585" s="21">
        <v>2.5099999999999998</v>
      </c>
      <c r="AK1585" s="21">
        <v>1.7190000000000001</v>
      </c>
      <c r="AL1585" s="21">
        <v>2.2599999999999998</v>
      </c>
      <c r="AO1585">
        <f t="shared" si="583"/>
        <v>-140</v>
      </c>
      <c r="AP1585">
        <f>IF(E1585&lt;F1585,G1585,H1585)</f>
        <v>25</v>
      </c>
      <c r="AQ1585">
        <f>IF(E1585&lt;F1585,H1585,G1585)</f>
        <v>23</v>
      </c>
    </row>
    <row r="1586" spans="2:43" x14ac:dyDescent="0.25">
      <c r="B1586" s="24">
        <v>43009</v>
      </c>
      <c r="C1586" s="20" t="s">
        <v>35</v>
      </c>
      <c r="D1586" s="20" t="s">
        <v>24</v>
      </c>
      <c r="E1586" s="2">
        <v>-370.37037037037032</v>
      </c>
      <c r="F1586" s="2">
        <v>322</v>
      </c>
      <c r="G1586">
        <v>17</v>
      </c>
      <c r="H1586">
        <v>23</v>
      </c>
      <c r="I1586" s="9"/>
      <c r="J1586" s="2" t="str">
        <f t="shared" si="584"/>
        <v>Atlanta Falcons</v>
      </c>
      <c r="K1586" s="2" t="str">
        <f t="shared" si="585"/>
        <v>Buffalo Bills</v>
      </c>
      <c r="L1586" s="17">
        <f t="shared" si="586"/>
        <v>-370.37037037037032</v>
      </c>
      <c r="M1586" s="18">
        <f t="shared" si="587"/>
        <v>322</v>
      </c>
      <c r="N1586" s="4">
        <f t="shared" si="565"/>
        <v>1.2629999999999999</v>
      </c>
      <c r="O1586" s="4">
        <f t="shared" si="566"/>
        <v>4.3</v>
      </c>
      <c r="P1586" s="4"/>
      <c r="Q1586" s="4"/>
      <c r="R1586" s="1">
        <f t="shared" si="567"/>
        <v>0.79176563737133809</v>
      </c>
      <c r="S1586" s="1">
        <f t="shared" si="568"/>
        <v>0.23255813953488372</v>
      </c>
      <c r="T1586" s="1">
        <f t="shared" si="569"/>
        <v>2.3746180118641047E-2</v>
      </c>
      <c r="U1586" s="1">
        <f t="shared" si="570"/>
        <v>0.2796037489182272</v>
      </c>
      <c r="V1586" s="1">
        <f t="shared" si="571"/>
        <v>0.79060374891822716</v>
      </c>
      <c r="W1586" s="1"/>
      <c r="X1586" s="17">
        <f t="shared" si="572"/>
        <v>264.85613225119045</v>
      </c>
      <c r="Y1586" s="18">
        <f t="shared" si="573"/>
        <v>3182.3042096495674</v>
      </c>
      <c r="Z1586" s="2">
        <f t="shared" si="574"/>
        <v>251.6133256386309</v>
      </c>
      <c r="AA1586" s="18">
        <f t="shared" si="575"/>
        <v>3023.1889991670887</v>
      </c>
      <c r="AB1586" s="2">
        <f t="shared" si="576"/>
        <v>-397.43523021360488</v>
      </c>
      <c r="AC1586" s="2">
        <f t="shared" si="577"/>
        <v>302.31889991670886</v>
      </c>
      <c r="AD1586" s="2">
        <f t="shared" si="578"/>
        <v>-1000</v>
      </c>
      <c r="AE1586" s="2">
        <f t="shared" si="579"/>
        <v>3023.1889991670887</v>
      </c>
      <c r="AF1586" s="5">
        <f t="shared" si="580"/>
        <v>-1</v>
      </c>
      <c r="AG1586" s="5">
        <f t="shared" si="581"/>
        <v>3.3</v>
      </c>
      <c r="AH1586" s="3">
        <f t="shared" si="582"/>
        <v>201710</v>
      </c>
      <c r="AI1586" s="21">
        <v>1.2629999999999999</v>
      </c>
      <c r="AJ1586" s="21">
        <v>4.3</v>
      </c>
      <c r="AK1586" s="21">
        <v>1.27</v>
      </c>
      <c r="AL1586" s="21">
        <v>4.22</v>
      </c>
      <c r="AO1586">
        <f t="shared" si="583"/>
        <v>-400</v>
      </c>
      <c r="AP1586">
        <f>IF(E1586&lt;F1586,G1586,H1586)</f>
        <v>17</v>
      </c>
      <c r="AQ1586">
        <f>IF(E1586&lt;F1586,H1586,G1586)</f>
        <v>23</v>
      </c>
    </row>
    <row r="1587" spans="2:43" x14ac:dyDescent="0.25">
      <c r="B1587" s="24">
        <v>43009</v>
      </c>
      <c r="C1587" s="20" t="s">
        <v>28</v>
      </c>
      <c r="D1587" s="20" t="s">
        <v>45</v>
      </c>
      <c r="E1587" s="2">
        <v>166</v>
      </c>
      <c r="F1587" s="2">
        <v>-185.18518518518516</v>
      </c>
      <c r="G1587">
        <v>9</v>
      </c>
      <c r="H1587">
        <v>26</v>
      </c>
      <c r="I1587" s="9"/>
      <c r="J1587" s="2" t="str">
        <f t="shared" si="584"/>
        <v>Pittsburgh Steelers</v>
      </c>
      <c r="K1587" s="2" t="str">
        <f t="shared" si="585"/>
        <v>Baltimore Ravens</v>
      </c>
      <c r="L1587" s="17">
        <f t="shared" si="586"/>
        <v>-185.18518518518516</v>
      </c>
      <c r="M1587" s="18">
        <f t="shared" si="587"/>
        <v>166</v>
      </c>
      <c r="N1587" s="4">
        <f t="shared" si="565"/>
        <v>1.657</v>
      </c>
      <c r="O1587" s="4">
        <f t="shared" si="566"/>
        <v>2.37</v>
      </c>
      <c r="P1587" s="4"/>
      <c r="Q1587" s="4"/>
      <c r="R1587" s="1">
        <f t="shared" si="567"/>
        <v>0.6035003017501509</v>
      </c>
      <c r="S1587" s="1">
        <f t="shared" si="568"/>
        <v>0.42194092827004215</v>
      </c>
      <c r="T1587" s="1">
        <f t="shared" si="569"/>
        <v>2.4810032282095884E-2</v>
      </c>
      <c r="U1587" s="1">
        <f t="shared" si="570"/>
        <v>9.0779686740054377E-2</v>
      </c>
      <c r="V1587" s="1">
        <f t="shared" si="571"/>
        <v>0.60177968674005444</v>
      </c>
      <c r="W1587" s="1"/>
      <c r="X1587" s="17">
        <f t="shared" si="572"/>
        <v>661.73771237971573</v>
      </c>
      <c r="Y1587" s="18">
        <f t="shared" si="573"/>
        <v>1369.9520854530549</v>
      </c>
      <c r="Z1587" s="2">
        <f t="shared" si="574"/>
        <v>628.65082676072996</v>
      </c>
      <c r="AA1587" s="18">
        <f t="shared" si="575"/>
        <v>1301.4544811804021</v>
      </c>
      <c r="AB1587" s="2">
        <f t="shared" si="576"/>
        <v>-159.07081601287845</v>
      </c>
      <c r="AC1587" s="2">
        <f t="shared" si="577"/>
        <v>130.14544811804021</v>
      </c>
      <c r="AD1587" s="2">
        <f t="shared" si="578"/>
        <v>628.65082676072996</v>
      </c>
      <c r="AE1587" s="2">
        <f t="shared" si="579"/>
        <v>-1000</v>
      </c>
      <c r="AF1587" s="5">
        <f t="shared" si="580"/>
        <v>0.65700000000000003</v>
      </c>
      <c r="AG1587" s="5">
        <f t="shared" si="581"/>
        <v>-1</v>
      </c>
      <c r="AH1587" s="3">
        <f t="shared" si="582"/>
        <v>201710</v>
      </c>
      <c r="AI1587" s="21">
        <v>2.37</v>
      </c>
      <c r="AJ1587" s="21">
        <v>1.657</v>
      </c>
      <c r="AK1587" s="21">
        <v>2.66</v>
      </c>
      <c r="AL1587" s="21">
        <v>1.54</v>
      </c>
      <c r="AO1587">
        <f t="shared" si="583"/>
        <v>-190</v>
      </c>
      <c r="AP1587">
        <f>IF(E1587&lt;F1587,G1587,H1587)</f>
        <v>26</v>
      </c>
      <c r="AQ1587">
        <f>IF(E1587&lt;F1587,H1587,G1587)</f>
        <v>9</v>
      </c>
    </row>
    <row r="1588" spans="2:43" x14ac:dyDescent="0.25">
      <c r="B1588" s="24">
        <v>43009</v>
      </c>
      <c r="C1588" s="20" t="s">
        <v>46</v>
      </c>
      <c r="D1588" s="20" t="s">
        <v>21</v>
      </c>
      <c r="E1588" s="2">
        <v>150</v>
      </c>
      <c r="F1588" s="2">
        <v>-166.1129568106312</v>
      </c>
      <c r="G1588">
        <v>7</v>
      </c>
      <c r="H1588">
        <v>31</v>
      </c>
      <c r="I1588" s="9"/>
      <c r="J1588" s="2" t="str">
        <f t="shared" si="584"/>
        <v>Cincinnati Bengals</v>
      </c>
      <c r="K1588" s="2" t="str">
        <f t="shared" si="585"/>
        <v>Cleveland Browns</v>
      </c>
      <c r="L1588" s="17">
        <f t="shared" si="586"/>
        <v>-166.1129568106312</v>
      </c>
      <c r="M1588" s="18">
        <f t="shared" si="587"/>
        <v>150</v>
      </c>
      <c r="N1588" s="4">
        <f t="shared" si="565"/>
        <v>1.5549999999999999</v>
      </c>
      <c r="O1588" s="4">
        <f t="shared" si="566"/>
        <v>2.62</v>
      </c>
      <c r="P1588" s="4"/>
      <c r="Q1588" s="4"/>
      <c r="R1588" s="1">
        <f t="shared" si="567"/>
        <v>0.64308681672025725</v>
      </c>
      <c r="S1588" s="1">
        <f t="shared" si="568"/>
        <v>0.38167938931297707</v>
      </c>
      <c r="T1588" s="1">
        <f t="shared" si="569"/>
        <v>2.4167664670658784E-2</v>
      </c>
      <c r="U1588" s="1">
        <f t="shared" si="570"/>
        <v>0.13070371370364009</v>
      </c>
      <c r="V1588" s="1">
        <f t="shared" si="571"/>
        <v>0.6417037137036401</v>
      </c>
      <c r="W1588" s="1"/>
      <c r="X1588" s="17">
        <f t="shared" si="572"/>
        <v>558.35158601222145</v>
      </c>
      <c r="Y1588" s="18">
        <f t="shared" si="573"/>
        <v>1612.4084218612529</v>
      </c>
      <c r="Z1588" s="2">
        <f t="shared" si="574"/>
        <v>530.43400671161032</v>
      </c>
      <c r="AA1588" s="18">
        <f t="shared" si="575"/>
        <v>1531.7880007681902</v>
      </c>
      <c r="AB1588" s="2">
        <f t="shared" si="576"/>
        <v>-188.52486592996408</v>
      </c>
      <c r="AC1588" s="2">
        <f t="shared" si="577"/>
        <v>153.17880007681902</v>
      </c>
      <c r="AD1588" s="2">
        <f t="shared" si="578"/>
        <v>530.43400671161032</v>
      </c>
      <c r="AE1588" s="2">
        <f t="shared" si="579"/>
        <v>-1000</v>
      </c>
      <c r="AF1588" s="5">
        <f t="shared" si="580"/>
        <v>0.55499999999999994</v>
      </c>
      <c r="AG1588" s="5">
        <f t="shared" si="581"/>
        <v>-1</v>
      </c>
      <c r="AH1588" s="3">
        <f t="shared" si="582"/>
        <v>201710</v>
      </c>
      <c r="AI1588" s="21">
        <v>2.62</v>
      </c>
      <c r="AJ1588" s="21">
        <v>1.5549999999999999</v>
      </c>
      <c r="AK1588" s="21">
        <v>2.5</v>
      </c>
      <c r="AL1588" s="21">
        <v>1.6020000000000001</v>
      </c>
      <c r="AO1588">
        <f t="shared" si="583"/>
        <v>-170</v>
      </c>
      <c r="AP1588">
        <f>IF(E1588&lt;F1588,G1588,H1588)</f>
        <v>31</v>
      </c>
      <c r="AQ1588">
        <f>IF(E1588&lt;F1588,H1588,G1588)</f>
        <v>7</v>
      </c>
    </row>
    <row r="1589" spans="2:43" x14ac:dyDescent="0.25">
      <c r="B1589" s="24">
        <v>43009</v>
      </c>
      <c r="C1589" s="20" t="s">
        <v>23</v>
      </c>
      <c r="D1589" s="20" t="s">
        <v>47</v>
      </c>
      <c r="E1589" s="2">
        <v>-237.5296912114014</v>
      </c>
      <c r="F1589" s="2">
        <v>211</v>
      </c>
      <c r="G1589">
        <v>30</v>
      </c>
      <c r="H1589">
        <v>35</v>
      </c>
      <c r="I1589" s="9"/>
      <c r="J1589" s="2" t="str">
        <f t="shared" si="584"/>
        <v>Dallas Cowboys</v>
      </c>
      <c r="K1589" s="2" t="str">
        <f t="shared" si="585"/>
        <v>Los Angeles Rams</v>
      </c>
      <c r="L1589" s="17">
        <f t="shared" si="586"/>
        <v>-237.5296912114014</v>
      </c>
      <c r="M1589" s="18">
        <f t="shared" si="587"/>
        <v>211</v>
      </c>
      <c r="N1589" s="4">
        <f t="shared" si="565"/>
        <v>1.35</v>
      </c>
      <c r="O1589" s="4">
        <f t="shared" si="566"/>
        <v>3.52</v>
      </c>
      <c r="P1589" s="4"/>
      <c r="Q1589" s="4"/>
      <c r="R1589" s="1">
        <f t="shared" si="567"/>
        <v>0.7407407407407407</v>
      </c>
      <c r="S1589" s="1">
        <f t="shared" si="568"/>
        <v>0.28409090909090912</v>
      </c>
      <c r="T1589" s="1">
        <f t="shared" si="569"/>
        <v>2.4229979466118934E-2</v>
      </c>
      <c r="U1589" s="1">
        <f t="shared" si="570"/>
        <v>0.22832491582491579</v>
      </c>
      <c r="V1589" s="1">
        <f t="shared" si="571"/>
        <v>0.73932491582491577</v>
      </c>
      <c r="W1589" s="1"/>
      <c r="X1589" s="17">
        <f t="shared" si="572"/>
        <v>352.58528232371435</v>
      </c>
      <c r="Y1589" s="18">
        <f t="shared" si="573"/>
        <v>2470.1836460228901</v>
      </c>
      <c r="Z1589" s="2">
        <f t="shared" si="574"/>
        <v>334.95601820752864</v>
      </c>
      <c r="AA1589" s="18">
        <f t="shared" si="575"/>
        <v>2346.6744637217457</v>
      </c>
      <c r="AB1589" s="2">
        <f t="shared" si="576"/>
        <v>-298.54665855874549</v>
      </c>
      <c r="AC1589" s="2">
        <f t="shared" si="577"/>
        <v>234.66744637217457</v>
      </c>
      <c r="AD1589" s="2">
        <f t="shared" si="578"/>
        <v>-1000</v>
      </c>
      <c r="AE1589" s="2">
        <f t="shared" si="579"/>
        <v>2346.6744637217457</v>
      </c>
      <c r="AF1589" s="5">
        <f t="shared" si="580"/>
        <v>-1</v>
      </c>
      <c r="AG1589" s="5">
        <f t="shared" si="581"/>
        <v>2.52</v>
      </c>
      <c r="AH1589" s="3">
        <f t="shared" si="582"/>
        <v>201710</v>
      </c>
      <c r="AI1589" s="21">
        <v>1.35</v>
      </c>
      <c r="AJ1589" s="21">
        <v>3.52</v>
      </c>
      <c r="AK1589" s="21">
        <v>1.421</v>
      </c>
      <c r="AL1589" s="21">
        <v>3.11</v>
      </c>
      <c r="AO1589">
        <f t="shared" si="583"/>
        <v>-300</v>
      </c>
      <c r="AP1589">
        <f>IF(E1589&lt;F1589,G1589,H1589)</f>
        <v>30</v>
      </c>
      <c r="AQ1589">
        <f>IF(E1589&lt;F1589,H1589,G1589)</f>
        <v>35</v>
      </c>
    </row>
    <row r="1590" spans="2:43" x14ac:dyDescent="0.25">
      <c r="B1590" s="24">
        <v>43009</v>
      </c>
      <c r="C1590" s="20" t="s">
        <v>40</v>
      </c>
      <c r="D1590" s="20" t="s">
        <v>41</v>
      </c>
      <c r="E1590" s="2">
        <v>127</v>
      </c>
      <c r="F1590" s="2">
        <v>-140.0560224089636</v>
      </c>
      <c r="G1590">
        <v>57</v>
      </c>
      <c r="H1590">
        <v>14</v>
      </c>
      <c r="I1590" s="9"/>
      <c r="J1590" s="2" t="str">
        <f t="shared" si="584"/>
        <v>Tennessee Titans</v>
      </c>
      <c r="K1590" s="2" t="str">
        <f t="shared" si="585"/>
        <v>Houston Texans</v>
      </c>
      <c r="L1590" s="17">
        <f t="shared" si="586"/>
        <v>-140.0560224089636</v>
      </c>
      <c r="M1590" s="18">
        <f t="shared" si="587"/>
        <v>127</v>
      </c>
      <c r="N1590" s="4">
        <f t="shared" si="565"/>
        <v>1.8839999999999999</v>
      </c>
      <c r="O1590" s="4">
        <f t="shared" si="566"/>
        <v>2.02</v>
      </c>
      <c r="P1590" s="4"/>
      <c r="Q1590" s="4"/>
      <c r="R1590" s="1">
        <f t="shared" si="567"/>
        <v>0.53078556263269638</v>
      </c>
      <c r="S1590" s="1">
        <f t="shared" si="568"/>
        <v>0.49504950495049505</v>
      </c>
      <c r="T1590" s="1">
        <f t="shared" si="569"/>
        <v>2.5184426229508228E-2</v>
      </c>
      <c r="U1590" s="1">
        <f t="shared" si="570"/>
        <v>1.7868028841100669E-2</v>
      </c>
      <c r="V1590" s="1">
        <f t="shared" si="571"/>
        <v>0.52886802884110073</v>
      </c>
      <c r="W1590" s="1"/>
      <c r="X1590" s="17">
        <f t="shared" si="572"/>
        <v>890.83087928624184</v>
      </c>
      <c r="Y1590" s="18">
        <f t="shared" si="573"/>
        <v>1023.5691422820969</v>
      </c>
      <c r="Z1590" s="2">
        <f t="shared" si="574"/>
        <v>846.28933532192968</v>
      </c>
      <c r="AA1590" s="18">
        <f t="shared" si="575"/>
        <v>972.39068516799205</v>
      </c>
      <c r="AB1590" s="2">
        <f t="shared" si="576"/>
        <v>-118.16289751773826</v>
      </c>
      <c r="AC1590" s="2">
        <f t="shared" si="577"/>
        <v>-102.83932325279712</v>
      </c>
      <c r="AD1590" s="2">
        <f t="shared" si="578"/>
        <v>-1000</v>
      </c>
      <c r="AE1590" s="2">
        <f t="shared" si="579"/>
        <v>972.39068516799205</v>
      </c>
      <c r="AF1590" s="5">
        <f t="shared" si="580"/>
        <v>-1</v>
      </c>
      <c r="AG1590" s="5">
        <f t="shared" si="581"/>
        <v>1.02</v>
      </c>
      <c r="AH1590" s="3">
        <f t="shared" si="582"/>
        <v>201710</v>
      </c>
      <c r="AI1590" s="21">
        <v>2.02</v>
      </c>
      <c r="AJ1590" s="21">
        <v>1.8839999999999999</v>
      </c>
      <c r="AK1590" s="21">
        <v>2.27</v>
      </c>
      <c r="AL1590" s="21">
        <v>1.714</v>
      </c>
      <c r="AO1590">
        <f t="shared" si="583"/>
        <v>-150</v>
      </c>
      <c r="AP1590">
        <f>IF(E1590&lt;F1590,G1590,H1590)</f>
        <v>14</v>
      </c>
      <c r="AQ1590">
        <f>IF(E1590&lt;F1590,H1590,G1590)</f>
        <v>57</v>
      </c>
    </row>
    <row r="1591" spans="2:43" x14ac:dyDescent="0.25">
      <c r="B1591" s="24">
        <v>43009</v>
      </c>
      <c r="C1591" s="20" t="s">
        <v>29</v>
      </c>
      <c r="D1591" s="20" t="s">
        <v>34</v>
      </c>
      <c r="E1591" s="2">
        <v>-145.13788098693757</v>
      </c>
      <c r="F1591" s="2">
        <v>131</v>
      </c>
      <c r="G1591">
        <v>7</v>
      </c>
      <c r="H1591">
        <v>14</v>
      </c>
      <c r="I1591" s="9"/>
      <c r="J1591" s="2" t="str">
        <f t="shared" si="584"/>
        <v>Minnesota Vikings</v>
      </c>
      <c r="K1591" s="2" t="str">
        <f t="shared" si="585"/>
        <v>Detroit Lions</v>
      </c>
      <c r="L1591" s="17">
        <f t="shared" si="586"/>
        <v>-145.13788098693757</v>
      </c>
      <c r="M1591" s="18">
        <f t="shared" si="587"/>
        <v>131</v>
      </c>
      <c r="N1591" s="4">
        <f t="shared" si="565"/>
        <v>1.833</v>
      </c>
      <c r="O1591" s="4">
        <f t="shared" si="566"/>
        <v>2.09</v>
      </c>
      <c r="P1591" s="4"/>
      <c r="Q1591" s="4"/>
      <c r="R1591" s="1">
        <f t="shared" si="567"/>
        <v>0.54555373704309873</v>
      </c>
      <c r="S1591" s="1">
        <f t="shared" si="568"/>
        <v>0.47846889952153115</v>
      </c>
      <c r="T1591" s="1">
        <f t="shared" si="569"/>
        <v>2.3459087433087E-2</v>
      </c>
      <c r="U1591" s="1">
        <f t="shared" si="570"/>
        <v>3.3542418760783788E-2</v>
      </c>
      <c r="V1591" s="1">
        <f t="shared" si="571"/>
        <v>0.5445424187607838</v>
      </c>
      <c r="W1591" s="1"/>
      <c r="X1591" s="17">
        <f t="shared" si="572"/>
        <v>836.40422774721924</v>
      </c>
      <c r="Y1591" s="18">
        <f t="shared" si="573"/>
        <v>1089.5532146537346</v>
      </c>
      <c r="Z1591" s="2">
        <f t="shared" si="574"/>
        <v>794.5840163598582</v>
      </c>
      <c r="AA1591" s="18">
        <f t="shared" si="575"/>
        <v>1035.0755539210479</v>
      </c>
      <c r="AB1591" s="2">
        <f t="shared" si="576"/>
        <v>-125.85201557176947</v>
      </c>
      <c r="AC1591" s="2">
        <f t="shared" si="577"/>
        <v>103.50755539210479</v>
      </c>
      <c r="AD1591" s="2">
        <f t="shared" si="578"/>
        <v>-1000</v>
      </c>
      <c r="AE1591" s="2">
        <f t="shared" si="579"/>
        <v>1035.0755539210479</v>
      </c>
      <c r="AF1591" s="5">
        <f t="shared" si="580"/>
        <v>-1</v>
      </c>
      <c r="AG1591" s="5">
        <f t="shared" si="581"/>
        <v>1.0899999999999999</v>
      </c>
      <c r="AH1591" s="3">
        <f t="shared" si="582"/>
        <v>201710</v>
      </c>
      <c r="AI1591" s="21">
        <v>1.833</v>
      </c>
      <c r="AJ1591" s="21">
        <v>2.09</v>
      </c>
      <c r="AK1591" s="21">
        <v>1.6890000000000001</v>
      </c>
      <c r="AL1591" s="21">
        <v>2.31</v>
      </c>
      <c r="AO1591">
        <f t="shared" si="583"/>
        <v>-150</v>
      </c>
      <c r="AP1591">
        <f>IF(E1591&lt;F1591,G1591,H1591)</f>
        <v>7</v>
      </c>
      <c r="AQ1591">
        <f>IF(E1591&lt;F1591,H1591,G1591)</f>
        <v>14</v>
      </c>
    </row>
    <row r="1592" spans="2:43" x14ac:dyDescent="0.25">
      <c r="B1592" s="24">
        <v>43009</v>
      </c>
      <c r="C1592" s="20" t="s">
        <v>36</v>
      </c>
      <c r="D1592" s="20" t="s">
        <v>44</v>
      </c>
      <c r="E1592" s="2">
        <v>-450.45045045045049</v>
      </c>
      <c r="F1592" s="2">
        <v>384.99999999999994</v>
      </c>
      <c r="G1592">
        <v>30</v>
      </c>
      <c r="H1592">
        <v>33</v>
      </c>
      <c r="I1592" s="9"/>
      <c r="J1592" s="2" t="str">
        <f t="shared" si="584"/>
        <v>New England Patriots</v>
      </c>
      <c r="K1592" s="2" t="str">
        <f t="shared" si="585"/>
        <v>Carolina Panthers</v>
      </c>
      <c r="L1592" s="17">
        <f t="shared" si="586"/>
        <v>-450.45045045045049</v>
      </c>
      <c r="M1592" s="18">
        <f t="shared" si="587"/>
        <v>384.99999999999994</v>
      </c>
      <c r="N1592" s="4">
        <f t="shared" si="565"/>
        <v>1.24</v>
      </c>
      <c r="O1592" s="4">
        <f t="shared" si="566"/>
        <v>4.58</v>
      </c>
      <c r="P1592" s="4"/>
      <c r="Q1592" s="4"/>
      <c r="R1592" s="1">
        <f t="shared" si="567"/>
        <v>0.80645161290322587</v>
      </c>
      <c r="S1592" s="1">
        <f t="shared" si="568"/>
        <v>0.2183406113537118</v>
      </c>
      <c r="T1592" s="1">
        <f t="shared" si="569"/>
        <v>2.4192439862543047E-2</v>
      </c>
      <c r="U1592" s="1">
        <f t="shared" si="570"/>
        <v>0.29405550077475706</v>
      </c>
      <c r="V1592" s="1">
        <f t="shared" si="571"/>
        <v>0.80505550077475707</v>
      </c>
      <c r="W1592" s="1"/>
      <c r="X1592" s="17">
        <f t="shared" si="572"/>
        <v>242.15038470966931</v>
      </c>
      <c r="Y1592" s="18">
        <f t="shared" si="573"/>
        <v>3437.4957696333067</v>
      </c>
      <c r="Z1592" s="2">
        <f t="shared" si="574"/>
        <v>230.04286547418585</v>
      </c>
      <c r="AA1592" s="18">
        <f t="shared" si="575"/>
        <v>3265.6209811516414</v>
      </c>
      <c r="AB1592" s="2">
        <f t="shared" si="576"/>
        <v>-434.70159265261566</v>
      </c>
      <c r="AC1592" s="2">
        <f t="shared" si="577"/>
        <v>326.56209811516413</v>
      </c>
      <c r="AD1592" s="2">
        <f t="shared" si="578"/>
        <v>-1000</v>
      </c>
      <c r="AE1592" s="2">
        <f t="shared" si="579"/>
        <v>3265.6209811516414</v>
      </c>
      <c r="AF1592" s="5">
        <f t="shared" si="580"/>
        <v>-1</v>
      </c>
      <c r="AG1592" s="5">
        <f t="shared" si="581"/>
        <v>3.58</v>
      </c>
      <c r="AH1592" s="3">
        <f t="shared" si="582"/>
        <v>201710</v>
      </c>
      <c r="AI1592" s="21">
        <v>1.24</v>
      </c>
      <c r="AJ1592" s="21">
        <v>4.58</v>
      </c>
      <c r="AK1592" s="21">
        <v>1.222</v>
      </c>
      <c r="AL1592" s="21">
        <v>4.8499999999999996</v>
      </c>
      <c r="AO1592">
        <f t="shared" si="583"/>
        <v>-500</v>
      </c>
      <c r="AP1592">
        <f>IF(E1592&lt;F1592,G1592,H1592)</f>
        <v>30</v>
      </c>
      <c r="AQ1592">
        <f>IF(E1592&lt;F1592,H1592,G1592)</f>
        <v>33</v>
      </c>
    </row>
    <row r="1593" spans="2:43" x14ac:dyDescent="0.25">
      <c r="B1593" s="24">
        <v>43009</v>
      </c>
      <c r="C1593" s="20" t="s">
        <v>42</v>
      </c>
      <c r="D1593" s="20" t="s">
        <v>26</v>
      </c>
      <c r="E1593" s="2">
        <v>175.99999999999997</v>
      </c>
      <c r="F1593" s="2">
        <v>-196.07843137254901</v>
      </c>
      <c r="G1593">
        <v>23</v>
      </c>
      <c r="H1593">
        <v>20</v>
      </c>
      <c r="I1593" s="9"/>
      <c r="J1593" s="2" t="str">
        <f t="shared" si="584"/>
        <v>Jacksonville Jaguars</v>
      </c>
      <c r="K1593" s="2" t="str">
        <f t="shared" si="585"/>
        <v>New York Jets</v>
      </c>
      <c r="L1593" s="17">
        <f t="shared" si="586"/>
        <v>-196.07843137254901</v>
      </c>
      <c r="M1593" s="18">
        <f t="shared" si="587"/>
        <v>175.99999999999997</v>
      </c>
      <c r="N1593" s="4">
        <f t="shared" si="565"/>
        <v>1.5549999999999999</v>
      </c>
      <c r="O1593" s="4">
        <f t="shared" si="566"/>
        <v>2.62</v>
      </c>
      <c r="P1593" s="4"/>
      <c r="Q1593" s="4"/>
      <c r="R1593" s="1">
        <f t="shared" si="567"/>
        <v>0.64308681672025725</v>
      </c>
      <c r="S1593" s="1">
        <f t="shared" si="568"/>
        <v>0.38167938931297707</v>
      </c>
      <c r="T1593" s="1">
        <f t="shared" si="569"/>
        <v>2.4167664670658784E-2</v>
      </c>
      <c r="U1593" s="1">
        <f t="shared" si="570"/>
        <v>0.13070371370364009</v>
      </c>
      <c r="V1593" s="1">
        <f t="shared" si="571"/>
        <v>0.6417037137036401</v>
      </c>
      <c r="W1593" s="1"/>
      <c r="X1593" s="17">
        <f t="shared" si="572"/>
        <v>558.35158601222145</v>
      </c>
      <c r="Y1593" s="18">
        <f t="shared" si="573"/>
        <v>1612.4084218612529</v>
      </c>
      <c r="Z1593" s="2">
        <f t="shared" si="574"/>
        <v>530.43400671161032</v>
      </c>
      <c r="AA1593" s="18">
        <f t="shared" si="575"/>
        <v>1531.7880007681902</v>
      </c>
      <c r="AB1593" s="2">
        <f t="shared" si="576"/>
        <v>-188.52486592996408</v>
      </c>
      <c r="AC1593" s="2">
        <f t="shared" si="577"/>
        <v>153.17880007681902</v>
      </c>
      <c r="AD1593" s="2">
        <f t="shared" si="578"/>
        <v>-1000</v>
      </c>
      <c r="AE1593" s="2">
        <f t="shared" si="579"/>
        <v>1531.7880007681902</v>
      </c>
      <c r="AF1593" s="5">
        <f t="shared" si="580"/>
        <v>-1</v>
      </c>
      <c r="AG1593" s="5">
        <f t="shared" si="581"/>
        <v>1.62</v>
      </c>
      <c r="AH1593" s="3">
        <f t="shared" si="582"/>
        <v>201710</v>
      </c>
      <c r="AI1593" s="21">
        <v>2.62</v>
      </c>
      <c r="AJ1593" s="21">
        <v>1.5549999999999999</v>
      </c>
      <c r="AK1593" s="21">
        <v>2.76</v>
      </c>
      <c r="AL1593" s="21">
        <v>1.51</v>
      </c>
      <c r="AO1593">
        <f t="shared" si="583"/>
        <v>-200</v>
      </c>
      <c r="AP1593">
        <f>IF(E1593&lt;F1593,G1593,H1593)</f>
        <v>20</v>
      </c>
      <c r="AQ1593">
        <f>IF(E1593&lt;F1593,H1593,G1593)</f>
        <v>23</v>
      </c>
    </row>
    <row r="1594" spans="2:43" x14ac:dyDescent="0.25">
      <c r="B1594" s="24">
        <v>43009</v>
      </c>
      <c r="C1594" s="20" t="s">
        <v>30</v>
      </c>
      <c r="D1594" s="20" t="s">
        <v>43</v>
      </c>
      <c r="E1594" s="2">
        <v>171</v>
      </c>
      <c r="F1594" s="2">
        <v>-190.11406844106463</v>
      </c>
      <c r="G1594">
        <v>0</v>
      </c>
      <c r="H1594">
        <v>20</v>
      </c>
      <c r="I1594" s="9"/>
      <c r="J1594" s="2" t="str">
        <f t="shared" si="584"/>
        <v>New Orleans Saints</v>
      </c>
      <c r="K1594" s="2" t="str">
        <f t="shared" si="585"/>
        <v>Miami Dolphins</v>
      </c>
      <c r="L1594" s="17">
        <f t="shared" si="586"/>
        <v>-190.11406844106463</v>
      </c>
      <c r="M1594" s="18">
        <f t="shared" si="587"/>
        <v>171</v>
      </c>
      <c r="N1594" s="4">
        <f t="shared" si="565"/>
        <v>1.724</v>
      </c>
      <c r="O1594" s="4">
        <f t="shared" si="566"/>
        <v>2.25</v>
      </c>
      <c r="P1594" s="4"/>
      <c r="Q1594" s="4"/>
      <c r="R1594" s="1">
        <f t="shared" si="567"/>
        <v>0.58004640371229699</v>
      </c>
      <c r="S1594" s="1">
        <f t="shared" si="568"/>
        <v>0.44444444444444442</v>
      </c>
      <c r="T1594" s="1">
        <f t="shared" si="569"/>
        <v>2.3905385002516377E-2</v>
      </c>
      <c r="U1594" s="1">
        <f t="shared" si="570"/>
        <v>6.7800979633926284E-2</v>
      </c>
      <c r="V1594" s="1">
        <f t="shared" si="571"/>
        <v>0.57880097963392629</v>
      </c>
      <c r="W1594" s="1"/>
      <c r="X1594" s="17">
        <f t="shared" si="572"/>
        <v>727.70958444553617</v>
      </c>
      <c r="Y1594" s="18">
        <f t="shared" si="573"/>
        <v>1249.1472710184614</v>
      </c>
      <c r="Z1594" s="2">
        <f t="shared" si="574"/>
        <v>691.32410522325938</v>
      </c>
      <c r="AA1594" s="18">
        <f t="shared" si="575"/>
        <v>1186.6899074675382</v>
      </c>
      <c r="AB1594" s="2">
        <f t="shared" si="576"/>
        <v>-144.64995397159709</v>
      </c>
      <c r="AC1594" s="2">
        <f t="shared" si="577"/>
        <v>118.66899074675382</v>
      </c>
      <c r="AD1594" s="2">
        <f t="shared" si="578"/>
        <v>691.32410522325938</v>
      </c>
      <c r="AE1594" s="2">
        <f t="shared" si="579"/>
        <v>-1000</v>
      </c>
      <c r="AF1594" s="5">
        <f t="shared" si="580"/>
        <v>0.72399999999999998</v>
      </c>
      <c r="AG1594" s="5">
        <f t="shared" si="581"/>
        <v>-1</v>
      </c>
      <c r="AH1594" s="3">
        <f t="shared" si="582"/>
        <v>201710</v>
      </c>
      <c r="AI1594" s="21">
        <v>2.25</v>
      </c>
      <c r="AJ1594" s="21">
        <v>1.724</v>
      </c>
      <c r="AK1594" s="21">
        <v>2.71</v>
      </c>
      <c r="AL1594" s="21">
        <v>1.526</v>
      </c>
      <c r="AO1594">
        <f t="shared" si="583"/>
        <v>-200</v>
      </c>
      <c r="AP1594">
        <f>IF(E1594&lt;F1594,G1594,H1594)</f>
        <v>20</v>
      </c>
      <c r="AQ1594">
        <f>IF(E1594&lt;F1594,H1594,G1594)</f>
        <v>0</v>
      </c>
    </row>
    <row r="1595" spans="2:43" x14ac:dyDescent="0.25">
      <c r="B1595" s="24">
        <v>43006</v>
      </c>
      <c r="C1595" s="20" t="s">
        <v>33</v>
      </c>
      <c r="D1595" s="20" t="s">
        <v>37</v>
      </c>
      <c r="E1595" s="2">
        <v>-361.01083032490988</v>
      </c>
      <c r="F1595" s="2">
        <v>313.99999999999994</v>
      </c>
      <c r="G1595">
        <v>35</v>
      </c>
      <c r="H1595">
        <v>14</v>
      </c>
      <c r="I1595" s="9"/>
      <c r="J1595" s="2" t="str">
        <f t="shared" si="584"/>
        <v>Green Bay Packers</v>
      </c>
      <c r="K1595" s="2" t="str">
        <f t="shared" si="585"/>
        <v>Chicago Bears</v>
      </c>
      <c r="L1595" s="17">
        <f t="shared" si="586"/>
        <v>-361.01083032490988</v>
      </c>
      <c r="M1595" s="18">
        <f t="shared" si="587"/>
        <v>313.99999999999994</v>
      </c>
      <c r="N1595" s="4">
        <f t="shared" si="565"/>
        <v>1.3169999999999999</v>
      </c>
      <c r="O1595" s="4">
        <f t="shared" si="566"/>
        <v>3.77</v>
      </c>
      <c r="P1595" s="4"/>
      <c r="Q1595" s="4"/>
      <c r="R1595" s="1">
        <f t="shared" si="567"/>
        <v>0.75930144267274113</v>
      </c>
      <c r="S1595" s="1">
        <f t="shared" si="568"/>
        <v>0.26525198938992045</v>
      </c>
      <c r="T1595" s="1">
        <f t="shared" si="569"/>
        <v>2.3965008846078217E-2</v>
      </c>
      <c r="U1595" s="1">
        <f t="shared" si="570"/>
        <v>0.24702472664141034</v>
      </c>
      <c r="V1595" s="1">
        <f t="shared" si="571"/>
        <v>0.75802472664141041</v>
      </c>
      <c r="W1595" s="1"/>
      <c r="X1595" s="17">
        <f t="shared" si="572"/>
        <v>319.21817963737476</v>
      </c>
      <c r="Y1595" s="18">
        <f t="shared" si="573"/>
        <v>2700.607045193698</v>
      </c>
      <c r="Z1595" s="2">
        <f t="shared" si="574"/>
        <v>303.25727065550603</v>
      </c>
      <c r="AA1595" s="18">
        <f t="shared" si="575"/>
        <v>2565.576692934013</v>
      </c>
      <c r="AB1595" s="2">
        <f t="shared" si="576"/>
        <v>-329.7530172445492</v>
      </c>
      <c r="AC1595" s="2">
        <f t="shared" si="577"/>
        <v>256.55766929340132</v>
      </c>
      <c r="AD1595" s="2">
        <f t="shared" si="578"/>
        <v>303.25727065550603</v>
      </c>
      <c r="AE1595" s="2">
        <f t="shared" si="579"/>
        <v>-1000</v>
      </c>
      <c r="AF1595" s="5">
        <f t="shared" si="580"/>
        <v>0.31699999999999995</v>
      </c>
      <c r="AG1595" s="5">
        <f t="shared" si="581"/>
        <v>-1</v>
      </c>
      <c r="AH1595" s="3">
        <f t="shared" si="582"/>
        <v>201709</v>
      </c>
      <c r="AI1595" s="21">
        <v>1.3169999999999999</v>
      </c>
      <c r="AJ1595" s="21">
        <v>3.77</v>
      </c>
      <c r="AK1595" s="21">
        <v>1.2769999999999999</v>
      </c>
      <c r="AL1595" s="21">
        <v>4.1399999999999997</v>
      </c>
      <c r="AO1595">
        <f t="shared" si="583"/>
        <v>-400</v>
      </c>
      <c r="AP1595">
        <f>IF(E1595&lt;F1595,G1595,H1595)</f>
        <v>35</v>
      </c>
      <c r="AQ1595">
        <f>IF(E1595&lt;F1595,H1595,G1595)</f>
        <v>14</v>
      </c>
    </row>
    <row r="1596" spans="2:43" x14ac:dyDescent="0.25">
      <c r="B1596" s="24">
        <v>43003</v>
      </c>
      <c r="C1596" s="20" t="s">
        <v>48</v>
      </c>
      <c r="D1596" s="20" t="s">
        <v>23</v>
      </c>
      <c r="E1596" s="2">
        <v>135</v>
      </c>
      <c r="F1596" s="2">
        <v>-149.03129657228018</v>
      </c>
      <c r="G1596">
        <v>17</v>
      </c>
      <c r="H1596">
        <v>28</v>
      </c>
      <c r="I1596" s="9"/>
      <c r="J1596" s="2" t="str">
        <f t="shared" si="584"/>
        <v>Dallas Cowboys</v>
      </c>
      <c r="K1596" s="2" t="str">
        <f t="shared" si="585"/>
        <v>Arizona Cardinals</v>
      </c>
      <c r="L1596" s="17">
        <f t="shared" si="586"/>
        <v>-149.03129657228018</v>
      </c>
      <c r="M1596" s="18">
        <f t="shared" si="587"/>
        <v>135</v>
      </c>
      <c r="N1596" s="4">
        <f t="shared" si="565"/>
        <v>1.5309999999999999</v>
      </c>
      <c r="O1596" s="4">
        <f t="shared" si="566"/>
        <v>2.69</v>
      </c>
      <c r="P1596" s="4"/>
      <c r="Q1596" s="4"/>
      <c r="R1596" s="1">
        <f t="shared" si="567"/>
        <v>0.6531678641410843</v>
      </c>
      <c r="S1596" s="1">
        <f t="shared" si="568"/>
        <v>0.37174721189591081</v>
      </c>
      <c r="T1596" s="1">
        <f t="shared" si="569"/>
        <v>2.4309405354181579E-2</v>
      </c>
      <c r="U1596" s="1">
        <f t="shared" si="570"/>
        <v>0.14071032612258674</v>
      </c>
      <c r="V1596" s="1">
        <f t="shared" si="571"/>
        <v>0.65171032612258673</v>
      </c>
      <c r="W1596" s="1"/>
      <c r="X1596" s="17">
        <f t="shared" si="572"/>
        <v>534.42405301385372</v>
      </c>
      <c r="Y1596" s="18">
        <f t="shared" si="573"/>
        <v>1680.8517225830294</v>
      </c>
      <c r="Z1596" s="2">
        <f t="shared" si="574"/>
        <v>507.70285036316102</v>
      </c>
      <c r="AA1596" s="18">
        <f t="shared" si="575"/>
        <v>1596.809136453878</v>
      </c>
      <c r="AB1596" s="2">
        <f t="shared" si="576"/>
        <v>-196.96560680813545</v>
      </c>
      <c r="AC1596" s="2">
        <f t="shared" si="577"/>
        <v>159.68091364538779</v>
      </c>
      <c r="AD1596" s="2">
        <f t="shared" si="578"/>
        <v>507.70285036316102</v>
      </c>
      <c r="AE1596" s="2">
        <f t="shared" si="579"/>
        <v>-1000</v>
      </c>
      <c r="AF1596" s="5">
        <f t="shared" si="580"/>
        <v>0.53099999999999992</v>
      </c>
      <c r="AG1596" s="5">
        <f t="shared" si="581"/>
        <v>-1</v>
      </c>
      <c r="AH1596" s="3">
        <f t="shared" si="582"/>
        <v>201709</v>
      </c>
      <c r="AI1596" s="21">
        <v>2.69</v>
      </c>
      <c r="AJ1596" s="21">
        <v>1.5309999999999999</v>
      </c>
      <c r="AK1596" s="21">
        <v>2.35</v>
      </c>
      <c r="AL1596" s="21">
        <v>1.671</v>
      </c>
      <c r="AO1596">
        <f t="shared" si="583"/>
        <v>-150</v>
      </c>
      <c r="AP1596">
        <f>IF(E1596&lt;F1596,G1596,H1596)</f>
        <v>28</v>
      </c>
      <c r="AQ1596">
        <f>IF(E1596&lt;F1596,H1596,G1596)</f>
        <v>17</v>
      </c>
    </row>
    <row r="1597" spans="2:43" x14ac:dyDescent="0.25">
      <c r="B1597" s="24">
        <v>43002</v>
      </c>
      <c r="C1597" s="20" t="s">
        <v>53</v>
      </c>
      <c r="D1597" s="20" t="s">
        <v>52</v>
      </c>
      <c r="E1597" s="2">
        <v>166</v>
      </c>
      <c r="F1597" s="2">
        <v>-185.18518518518516</v>
      </c>
      <c r="G1597">
        <v>27</v>
      </c>
      <c r="H1597">
        <v>10</v>
      </c>
      <c r="I1597" s="9"/>
      <c r="J1597" s="2" t="str">
        <f t="shared" si="584"/>
        <v>Oakland Raiders</v>
      </c>
      <c r="K1597" s="2" t="str">
        <f t="shared" si="585"/>
        <v>Washington Redskins</v>
      </c>
      <c r="L1597" s="17">
        <f t="shared" si="586"/>
        <v>-185.18518518518516</v>
      </c>
      <c r="M1597" s="18">
        <f t="shared" si="587"/>
        <v>166</v>
      </c>
      <c r="N1597" s="4">
        <f t="shared" si="565"/>
        <v>1.653</v>
      </c>
      <c r="O1597" s="4">
        <f t="shared" si="566"/>
        <v>2.38</v>
      </c>
      <c r="P1597" s="4"/>
      <c r="Q1597" s="4"/>
      <c r="R1597" s="1">
        <f t="shared" si="567"/>
        <v>0.60496067755595884</v>
      </c>
      <c r="S1597" s="1">
        <f t="shared" si="568"/>
        <v>0.42016806722689076</v>
      </c>
      <c r="T1597" s="1">
        <f t="shared" si="569"/>
        <v>2.4512769650384292E-2</v>
      </c>
      <c r="U1597" s="1">
        <f t="shared" si="570"/>
        <v>9.2396305164534037E-2</v>
      </c>
      <c r="V1597" s="1">
        <f t="shared" si="571"/>
        <v>0.60339630516453402</v>
      </c>
      <c r="W1597" s="1"/>
      <c r="X1597" s="17">
        <f t="shared" si="572"/>
        <v>657.28558733438081</v>
      </c>
      <c r="Y1597" s="18">
        <f t="shared" si="573"/>
        <v>1378.9221451142607</v>
      </c>
      <c r="Z1597" s="2">
        <f t="shared" si="574"/>
        <v>624.42130796766173</v>
      </c>
      <c r="AA1597" s="18">
        <f t="shared" si="575"/>
        <v>1309.9760378585477</v>
      </c>
      <c r="AB1597" s="2">
        <f t="shared" si="576"/>
        <v>-160.14828245607998</v>
      </c>
      <c r="AC1597" s="2">
        <f t="shared" si="577"/>
        <v>130.99760378585478</v>
      </c>
      <c r="AD1597" s="2">
        <f t="shared" si="578"/>
        <v>-1000</v>
      </c>
      <c r="AE1597" s="2">
        <f t="shared" si="579"/>
        <v>1309.9760378585477</v>
      </c>
      <c r="AF1597" s="5">
        <f t="shared" si="580"/>
        <v>-1</v>
      </c>
      <c r="AG1597" s="5">
        <f t="shared" si="581"/>
        <v>1.38</v>
      </c>
      <c r="AH1597" s="3">
        <f t="shared" si="582"/>
        <v>201709</v>
      </c>
      <c r="AI1597" s="21">
        <v>2.38</v>
      </c>
      <c r="AJ1597" s="21">
        <v>1.653</v>
      </c>
      <c r="AK1597" s="21">
        <v>2.66</v>
      </c>
      <c r="AL1597" s="21">
        <v>1.54</v>
      </c>
      <c r="AO1597">
        <f t="shared" si="583"/>
        <v>-190</v>
      </c>
      <c r="AP1597">
        <f>IF(E1597&lt;F1597,G1597,H1597)</f>
        <v>10</v>
      </c>
      <c r="AQ1597">
        <f>IF(E1597&lt;F1597,H1597,G1597)</f>
        <v>27</v>
      </c>
    </row>
    <row r="1598" spans="2:43" x14ac:dyDescent="0.25">
      <c r="B1598" s="24">
        <v>43002</v>
      </c>
      <c r="C1598" s="20" t="s">
        <v>33</v>
      </c>
      <c r="D1598" s="20" t="s">
        <v>21</v>
      </c>
      <c r="E1598" s="2">
        <v>-320.51282051282044</v>
      </c>
      <c r="F1598" s="2">
        <v>281</v>
      </c>
      <c r="G1598">
        <v>27</v>
      </c>
      <c r="H1598">
        <v>24</v>
      </c>
      <c r="I1598" s="9"/>
      <c r="J1598" s="2" t="str">
        <f t="shared" si="584"/>
        <v>Green Bay Packers</v>
      </c>
      <c r="K1598" s="2" t="str">
        <f t="shared" si="585"/>
        <v>Cincinnati Bengals</v>
      </c>
      <c r="L1598" s="17">
        <f t="shared" si="586"/>
        <v>-320.51282051282044</v>
      </c>
      <c r="M1598" s="18">
        <f t="shared" si="587"/>
        <v>281</v>
      </c>
      <c r="N1598" s="4">
        <f t="shared" si="565"/>
        <v>1.2629999999999999</v>
      </c>
      <c r="O1598" s="4">
        <f t="shared" si="566"/>
        <v>4.3</v>
      </c>
      <c r="P1598" s="4"/>
      <c r="Q1598" s="4"/>
      <c r="R1598" s="1">
        <f t="shared" si="567"/>
        <v>0.79176563737133809</v>
      </c>
      <c r="S1598" s="1">
        <f t="shared" si="568"/>
        <v>0.23255813953488372</v>
      </c>
      <c r="T1598" s="1">
        <f t="shared" si="569"/>
        <v>2.3746180118641047E-2</v>
      </c>
      <c r="U1598" s="1">
        <f t="shared" si="570"/>
        <v>0.2796037489182272</v>
      </c>
      <c r="V1598" s="1">
        <f t="shared" si="571"/>
        <v>0.79060374891822716</v>
      </c>
      <c r="W1598" s="1"/>
      <c r="X1598" s="17">
        <f t="shared" si="572"/>
        <v>264.85613225119045</v>
      </c>
      <c r="Y1598" s="18">
        <f t="shared" si="573"/>
        <v>3182.3042096495674</v>
      </c>
      <c r="Z1598" s="2">
        <f t="shared" si="574"/>
        <v>251.6133256386309</v>
      </c>
      <c r="AA1598" s="18">
        <f t="shared" si="575"/>
        <v>3023.1889991670887</v>
      </c>
      <c r="AB1598" s="2">
        <f t="shared" si="576"/>
        <v>-397.43523021360488</v>
      </c>
      <c r="AC1598" s="2">
        <f t="shared" si="577"/>
        <v>302.31889991670886</v>
      </c>
      <c r="AD1598" s="2">
        <f t="shared" si="578"/>
        <v>251.6133256386309</v>
      </c>
      <c r="AE1598" s="2">
        <f t="shared" si="579"/>
        <v>-1000</v>
      </c>
      <c r="AF1598" s="5">
        <f t="shared" si="580"/>
        <v>0.2629999999999999</v>
      </c>
      <c r="AG1598" s="5">
        <f t="shared" si="581"/>
        <v>-1</v>
      </c>
      <c r="AH1598" s="3">
        <f t="shared" si="582"/>
        <v>201709</v>
      </c>
      <c r="AI1598" s="21">
        <v>1.2629999999999999</v>
      </c>
      <c r="AJ1598" s="21">
        <v>4.3</v>
      </c>
      <c r="AK1598" s="21">
        <v>1.3120000000000001</v>
      </c>
      <c r="AL1598" s="21">
        <v>3.81</v>
      </c>
      <c r="AO1598">
        <f t="shared" si="583"/>
        <v>-400</v>
      </c>
      <c r="AP1598">
        <f>IF(E1598&lt;F1598,G1598,H1598)</f>
        <v>27</v>
      </c>
      <c r="AQ1598">
        <f>IF(E1598&lt;F1598,H1598,G1598)</f>
        <v>24</v>
      </c>
    </row>
    <row r="1599" spans="2:43" x14ac:dyDescent="0.25">
      <c r="B1599" s="24">
        <v>43002</v>
      </c>
      <c r="C1599" s="20" t="s">
        <v>31</v>
      </c>
      <c r="D1599" s="20" t="s">
        <v>20</v>
      </c>
      <c r="E1599" s="2">
        <v>131</v>
      </c>
      <c r="F1599" s="2">
        <v>-145.13788098693757</v>
      </c>
      <c r="G1599">
        <v>10</v>
      </c>
      <c r="H1599">
        <v>24</v>
      </c>
      <c r="I1599" s="9"/>
      <c r="J1599" s="2" t="str">
        <f t="shared" si="584"/>
        <v>Kansas City Chiefs</v>
      </c>
      <c r="K1599" s="2" t="str">
        <f t="shared" si="585"/>
        <v>Los Angeles Chargers</v>
      </c>
      <c r="L1599" s="17">
        <f t="shared" si="586"/>
        <v>-145.13788098693757</v>
      </c>
      <c r="M1599" s="18">
        <f t="shared" si="587"/>
        <v>131</v>
      </c>
      <c r="N1599" s="4">
        <f t="shared" si="565"/>
        <v>1.74</v>
      </c>
      <c r="O1599" s="4">
        <f t="shared" si="566"/>
        <v>2.2200000000000002</v>
      </c>
      <c r="P1599" s="4"/>
      <c r="Q1599" s="4"/>
      <c r="R1599" s="1">
        <f t="shared" si="567"/>
        <v>0.57471264367816088</v>
      </c>
      <c r="S1599" s="1">
        <f t="shared" si="568"/>
        <v>0.4504504504504504</v>
      </c>
      <c r="T1599" s="1">
        <f t="shared" si="569"/>
        <v>2.4545454545454426E-2</v>
      </c>
      <c r="U1599" s="1">
        <f t="shared" si="570"/>
        <v>6.2131096613855241E-2</v>
      </c>
      <c r="V1599" s="1">
        <f t="shared" si="571"/>
        <v>0.5731310966138552</v>
      </c>
      <c r="W1599" s="1"/>
      <c r="X1599" s="17">
        <f t="shared" si="572"/>
        <v>744.8015051148866</v>
      </c>
      <c r="Y1599" s="18">
        <f t="shared" si="573"/>
        <v>1221.1409145511027</v>
      </c>
      <c r="Z1599" s="2">
        <f t="shared" si="574"/>
        <v>707.56142985914221</v>
      </c>
      <c r="AA1599" s="18">
        <f t="shared" si="575"/>
        <v>1160.0838688235476</v>
      </c>
      <c r="AB1599" s="2">
        <f t="shared" si="576"/>
        <v>-141.3304849303438</v>
      </c>
      <c r="AC1599" s="2">
        <f t="shared" si="577"/>
        <v>116.00838688235476</v>
      </c>
      <c r="AD1599" s="2">
        <f t="shared" si="578"/>
        <v>707.56142985914221</v>
      </c>
      <c r="AE1599" s="2">
        <f t="shared" si="579"/>
        <v>-1000</v>
      </c>
      <c r="AF1599" s="5">
        <f t="shared" si="580"/>
        <v>0.74</v>
      </c>
      <c r="AG1599" s="5">
        <f t="shared" si="581"/>
        <v>-1</v>
      </c>
      <c r="AH1599" s="3">
        <f t="shared" si="582"/>
        <v>201709</v>
      </c>
      <c r="AI1599" s="21">
        <v>2.2200000000000002</v>
      </c>
      <c r="AJ1599" s="21">
        <v>1.74</v>
      </c>
      <c r="AK1599" s="21">
        <v>2.31</v>
      </c>
      <c r="AL1599" s="21">
        <v>1.6890000000000001</v>
      </c>
      <c r="AO1599">
        <f t="shared" si="583"/>
        <v>-150</v>
      </c>
      <c r="AP1599">
        <f>IF(E1599&lt;F1599,G1599,H1599)</f>
        <v>24</v>
      </c>
      <c r="AQ1599">
        <f>IF(E1599&lt;F1599,H1599,G1599)</f>
        <v>10</v>
      </c>
    </row>
    <row r="1600" spans="2:43" x14ac:dyDescent="0.25">
      <c r="B1600" s="24">
        <v>43002</v>
      </c>
      <c r="C1600" s="20" t="s">
        <v>41</v>
      </c>
      <c r="D1600" s="20" t="s">
        <v>32</v>
      </c>
      <c r="E1600" s="2">
        <v>-127.06480304955528</v>
      </c>
      <c r="F1600" s="2">
        <v>114.99999999999999</v>
      </c>
      <c r="G1600">
        <v>33</v>
      </c>
      <c r="H1600">
        <v>27</v>
      </c>
      <c r="I1600" s="9"/>
      <c r="J1600" s="2" t="str">
        <f t="shared" si="584"/>
        <v>Tennessee Titans</v>
      </c>
      <c r="K1600" s="2" t="str">
        <f t="shared" si="585"/>
        <v>Seattle Seahawks</v>
      </c>
      <c r="L1600" s="17">
        <f t="shared" si="586"/>
        <v>-127.06480304955528</v>
      </c>
      <c r="M1600" s="18">
        <f t="shared" si="587"/>
        <v>114.99999999999999</v>
      </c>
      <c r="N1600" s="4">
        <f t="shared" si="565"/>
        <v>1.7569999999999999</v>
      </c>
      <c r="O1600" s="4">
        <f t="shared" si="566"/>
        <v>2.2000000000000002</v>
      </c>
      <c r="P1600" s="4"/>
      <c r="Q1600" s="4"/>
      <c r="R1600" s="1">
        <f t="shared" si="567"/>
        <v>0.56915196357427433</v>
      </c>
      <c r="S1600" s="1">
        <f t="shared" si="568"/>
        <v>0.45454545454545453</v>
      </c>
      <c r="T1600" s="1">
        <f t="shared" si="569"/>
        <v>2.3148850138994148E-2</v>
      </c>
      <c r="U1600" s="1">
        <f t="shared" si="570"/>
        <v>5.7303254514409901E-2</v>
      </c>
      <c r="V1600" s="1">
        <f t="shared" si="571"/>
        <v>0.56830325451440988</v>
      </c>
      <c r="W1600" s="1"/>
      <c r="X1600" s="17">
        <f t="shared" si="572"/>
        <v>759.62391919514175</v>
      </c>
      <c r="Y1600" s="18">
        <f t="shared" si="573"/>
        <v>1197.816645322067</v>
      </c>
      <c r="Z1600" s="2">
        <f t="shared" si="574"/>
        <v>721.64272323538466</v>
      </c>
      <c r="AA1600" s="18">
        <f t="shared" si="575"/>
        <v>1137.9258130559635</v>
      </c>
      <c r="AB1600" s="2">
        <f t="shared" si="576"/>
        <v>-138.57272689131253</v>
      </c>
      <c r="AC1600" s="2">
        <f t="shared" si="577"/>
        <v>113.79258130559636</v>
      </c>
      <c r="AD1600" s="2">
        <f t="shared" si="578"/>
        <v>721.64272323538466</v>
      </c>
      <c r="AE1600" s="2">
        <f t="shared" si="579"/>
        <v>-1000</v>
      </c>
      <c r="AF1600" s="5">
        <f t="shared" si="580"/>
        <v>0.7569999999999999</v>
      </c>
      <c r="AG1600" s="5">
        <f t="shared" si="581"/>
        <v>-1</v>
      </c>
      <c r="AH1600" s="3">
        <f t="shared" si="582"/>
        <v>201709</v>
      </c>
      <c r="AI1600" s="21">
        <v>1.7569999999999999</v>
      </c>
      <c r="AJ1600" s="21">
        <v>2.2000000000000002</v>
      </c>
      <c r="AK1600" s="21">
        <v>1.7869999999999999</v>
      </c>
      <c r="AL1600" s="21">
        <v>2.15</v>
      </c>
      <c r="AO1600">
        <f t="shared" si="583"/>
        <v>-130</v>
      </c>
      <c r="AP1600">
        <f>IF(E1600&lt;F1600,G1600,H1600)</f>
        <v>33</v>
      </c>
      <c r="AQ1600">
        <f>IF(E1600&lt;F1600,H1600,G1600)</f>
        <v>27</v>
      </c>
    </row>
    <row r="1601" spans="2:43" x14ac:dyDescent="0.25">
      <c r="B1601" s="24">
        <v>43002</v>
      </c>
      <c r="C1601" s="20" t="s">
        <v>24</v>
      </c>
      <c r="D1601" s="20" t="s">
        <v>38</v>
      </c>
      <c r="E1601" s="2">
        <v>159</v>
      </c>
      <c r="F1601" s="2">
        <v>-177.30496453900707</v>
      </c>
      <c r="G1601">
        <v>26</v>
      </c>
      <c r="H1601">
        <v>16</v>
      </c>
      <c r="I1601" s="9"/>
      <c r="J1601" s="2" t="str">
        <f t="shared" si="584"/>
        <v>Denver Broncos</v>
      </c>
      <c r="K1601" s="2" t="str">
        <f t="shared" si="585"/>
        <v>Buffalo Bills</v>
      </c>
      <c r="L1601" s="17">
        <f t="shared" si="586"/>
        <v>-177.30496453900707</v>
      </c>
      <c r="M1601" s="18">
        <f t="shared" si="587"/>
        <v>159</v>
      </c>
      <c r="N1601" s="4">
        <f t="shared" si="565"/>
        <v>1.6890000000000001</v>
      </c>
      <c r="O1601" s="4">
        <f t="shared" si="566"/>
        <v>2.31</v>
      </c>
      <c r="P1601" s="4"/>
      <c r="Q1601" s="4"/>
      <c r="R1601" s="1">
        <f t="shared" si="567"/>
        <v>0.59206631142687982</v>
      </c>
      <c r="S1601" s="1">
        <f t="shared" si="568"/>
        <v>0.4329004329004329</v>
      </c>
      <c r="T1601" s="1">
        <f t="shared" si="569"/>
        <v>2.4358589647411888E-2</v>
      </c>
      <c r="U1601" s="1">
        <f t="shared" si="570"/>
        <v>7.9582939263223462E-2</v>
      </c>
      <c r="V1601" s="1">
        <f t="shared" si="571"/>
        <v>0.59058293926322347</v>
      </c>
      <c r="W1601" s="1"/>
      <c r="X1601" s="17">
        <f t="shared" si="572"/>
        <v>693.24227558544305</v>
      </c>
      <c r="Y1601" s="18">
        <f t="shared" si="573"/>
        <v>1309.568863191934</v>
      </c>
      <c r="Z1601" s="2">
        <f t="shared" si="574"/>
        <v>658.58016180617085</v>
      </c>
      <c r="AA1601" s="18">
        <f t="shared" si="575"/>
        <v>1244.0904200323373</v>
      </c>
      <c r="AB1601" s="2">
        <f t="shared" si="576"/>
        <v>-151.84180423192183</v>
      </c>
      <c r="AC1601" s="2">
        <f t="shared" si="577"/>
        <v>124.40904200323374</v>
      </c>
      <c r="AD1601" s="2">
        <f t="shared" si="578"/>
        <v>-1000</v>
      </c>
      <c r="AE1601" s="2">
        <f t="shared" si="579"/>
        <v>1244.0904200323373</v>
      </c>
      <c r="AF1601" s="5">
        <f t="shared" si="580"/>
        <v>-1</v>
      </c>
      <c r="AG1601" s="5">
        <f t="shared" si="581"/>
        <v>1.31</v>
      </c>
      <c r="AH1601" s="3">
        <f t="shared" si="582"/>
        <v>201709</v>
      </c>
      <c r="AI1601" s="21">
        <v>2.31</v>
      </c>
      <c r="AJ1601" s="21">
        <v>1.6890000000000001</v>
      </c>
      <c r="AK1601" s="21">
        <v>2.59</v>
      </c>
      <c r="AL1601" s="21">
        <v>1.5640000000000001</v>
      </c>
      <c r="AO1601">
        <f t="shared" si="583"/>
        <v>-180</v>
      </c>
      <c r="AP1601">
        <f>IF(E1601&lt;F1601,G1601,H1601)</f>
        <v>16</v>
      </c>
      <c r="AQ1601">
        <f>IF(E1601&lt;F1601,H1601,G1601)</f>
        <v>26</v>
      </c>
    </row>
    <row r="1602" spans="2:43" x14ac:dyDescent="0.25">
      <c r="B1602" s="24">
        <v>43002</v>
      </c>
      <c r="C1602" s="20" t="s">
        <v>44</v>
      </c>
      <c r="D1602" s="20" t="s">
        <v>43</v>
      </c>
      <c r="E1602" s="2">
        <v>-231.48148148148152</v>
      </c>
      <c r="F1602" s="2">
        <v>206</v>
      </c>
      <c r="G1602">
        <v>13</v>
      </c>
      <c r="H1602">
        <v>34</v>
      </c>
      <c r="I1602" s="9"/>
      <c r="J1602" s="2" t="str">
        <f t="shared" si="584"/>
        <v>Carolina Panthers</v>
      </c>
      <c r="K1602" s="2" t="str">
        <f t="shared" si="585"/>
        <v>New Orleans Saints</v>
      </c>
      <c r="L1602" s="17">
        <f t="shared" si="586"/>
        <v>-231.48148148148152</v>
      </c>
      <c r="M1602" s="18">
        <f t="shared" si="587"/>
        <v>206</v>
      </c>
      <c r="N1602" s="4">
        <f t="shared" si="565"/>
        <v>1.4039999999999999</v>
      </c>
      <c r="O1602" s="4">
        <f t="shared" si="566"/>
        <v>3.2</v>
      </c>
      <c r="P1602" s="4"/>
      <c r="Q1602" s="4"/>
      <c r="R1602" s="1">
        <f t="shared" si="567"/>
        <v>0.71225071225071235</v>
      </c>
      <c r="S1602" s="1">
        <f t="shared" si="568"/>
        <v>0.3125</v>
      </c>
      <c r="T1602" s="1">
        <f t="shared" si="569"/>
        <v>2.4152910512597825E-2</v>
      </c>
      <c r="U1602" s="1">
        <f t="shared" si="570"/>
        <v>0.19987535612535617</v>
      </c>
      <c r="V1602" s="1">
        <f t="shared" si="571"/>
        <v>0.71087535612535624</v>
      </c>
      <c r="W1602" s="1"/>
      <c r="X1602" s="17">
        <f t="shared" si="572"/>
        <v>406.71636930913581</v>
      </c>
      <c r="Y1602" s="18">
        <f t="shared" si="573"/>
        <v>2168.7785299421853</v>
      </c>
      <c r="Z1602" s="2">
        <f t="shared" si="574"/>
        <v>386.38055084367903</v>
      </c>
      <c r="AA1602" s="18">
        <f t="shared" si="575"/>
        <v>2060.3396034450761</v>
      </c>
      <c r="AB1602" s="2">
        <f t="shared" si="576"/>
        <v>-258.81219896199633</v>
      </c>
      <c r="AC1602" s="2">
        <f t="shared" si="577"/>
        <v>206.03396034450762</v>
      </c>
      <c r="AD1602" s="2">
        <f t="shared" si="578"/>
        <v>-1000</v>
      </c>
      <c r="AE1602" s="2">
        <f t="shared" si="579"/>
        <v>2060.3396034450761</v>
      </c>
      <c r="AF1602" s="5">
        <f t="shared" si="580"/>
        <v>-1</v>
      </c>
      <c r="AG1602" s="5">
        <f t="shared" si="581"/>
        <v>2.2000000000000002</v>
      </c>
      <c r="AH1602" s="3">
        <f t="shared" si="582"/>
        <v>201709</v>
      </c>
      <c r="AI1602" s="21">
        <v>1.4039999999999999</v>
      </c>
      <c r="AJ1602" s="21">
        <v>3.2</v>
      </c>
      <c r="AK1602" s="21">
        <v>1.4319999999999999</v>
      </c>
      <c r="AL1602" s="21">
        <v>3.06</v>
      </c>
      <c r="AO1602">
        <f t="shared" si="583"/>
        <v>-300</v>
      </c>
      <c r="AP1602">
        <f>IF(E1602&lt;F1602,G1602,H1602)</f>
        <v>13</v>
      </c>
      <c r="AQ1602">
        <f>IF(E1602&lt;F1602,H1602,G1602)</f>
        <v>34</v>
      </c>
    </row>
    <row r="1603" spans="2:43" x14ac:dyDescent="0.25">
      <c r="B1603" s="24">
        <v>43002</v>
      </c>
      <c r="C1603" s="20" t="s">
        <v>37</v>
      </c>
      <c r="D1603" s="20" t="s">
        <v>45</v>
      </c>
      <c r="E1603" s="2">
        <v>256</v>
      </c>
      <c r="F1603" s="2">
        <v>-290.69767441860461</v>
      </c>
      <c r="G1603">
        <v>23</v>
      </c>
      <c r="H1603">
        <v>17</v>
      </c>
      <c r="I1603" s="9"/>
      <c r="J1603" s="2" t="str">
        <f t="shared" si="584"/>
        <v>Pittsburgh Steelers</v>
      </c>
      <c r="K1603" s="2" t="str">
        <f t="shared" si="585"/>
        <v>Chicago Bears</v>
      </c>
      <c r="L1603" s="17">
        <f t="shared" si="586"/>
        <v>-290.69767441860461</v>
      </c>
      <c r="M1603" s="18">
        <f t="shared" si="587"/>
        <v>256</v>
      </c>
      <c r="N1603" s="4">
        <f t="shared" si="565"/>
        <v>1.3069999999999999</v>
      </c>
      <c r="O1603" s="4">
        <f t="shared" si="566"/>
        <v>3.85</v>
      </c>
      <c r="P1603" s="4"/>
      <c r="Q1603" s="4"/>
      <c r="R1603" s="1">
        <f t="shared" si="567"/>
        <v>0.76511094108645761</v>
      </c>
      <c r="S1603" s="1">
        <f t="shared" si="568"/>
        <v>0.25974025974025972</v>
      </c>
      <c r="T1603" s="1">
        <f t="shared" si="569"/>
        <v>2.424859414388203E-2</v>
      </c>
      <c r="U1603" s="1">
        <f t="shared" si="570"/>
        <v>0.25268534067309895</v>
      </c>
      <c r="V1603" s="1">
        <f t="shared" si="571"/>
        <v>0.76368534067309901</v>
      </c>
      <c r="W1603" s="1"/>
      <c r="X1603" s="17">
        <f t="shared" si="572"/>
        <v>309.4398265110305</v>
      </c>
      <c r="Y1603" s="18">
        <f t="shared" si="573"/>
        <v>2776.3533728520742</v>
      </c>
      <c r="Z1603" s="2">
        <f t="shared" si="574"/>
        <v>293.96783518547898</v>
      </c>
      <c r="AA1603" s="18">
        <f t="shared" si="575"/>
        <v>2637.5357042094706</v>
      </c>
      <c r="AB1603" s="2">
        <f t="shared" si="576"/>
        <v>-340.17327078285626</v>
      </c>
      <c r="AC1603" s="2">
        <f t="shared" si="577"/>
        <v>263.75357042094709</v>
      </c>
      <c r="AD1603" s="2">
        <f t="shared" si="578"/>
        <v>-1000</v>
      </c>
      <c r="AE1603" s="2">
        <f t="shared" si="579"/>
        <v>2637.5357042094706</v>
      </c>
      <c r="AF1603" s="5">
        <f t="shared" si="580"/>
        <v>-1</v>
      </c>
      <c r="AG1603" s="5">
        <f t="shared" si="581"/>
        <v>2.85</v>
      </c>
      <c r="AH1603" s="3">
        <f t="shared" si="582"/>
        <v>201709</v>
      </c>
      <c r="AI1603" s="21">
        <v>3.85</v>
      </c>
      <c r="AJ1603" s="21">
        <v>1.3069999999999999</v>
      </c>
      <c r="AK1603" s="21">
        <v>3.56</v>
      </c>
      <c r="AL1603" s="21">
        <v>1.3440000000000001</v>
      </c>
      <c r="AO1603">
        <f t="shared" si="583"/>
        <v>-300</v>
      </c>
      <c r="AP1603">
        <f>IF(E1603&lt;F1603,G1603,H1603)</f>
        <v>17</v>
      </c>
      <c r="AQ1603">
        <f>IF(E1603&lt;F1603,H1603,G1603)</f>
        <v>23</v>
      </c>
    </row>
    <row r="1604" spans="2:43" x14ac:dyDescent="0.25">
      <c r="B1604" s="24">
        <v>43002</v>
      </c>
      <c r="C1604" s="20" t="s">
        <v>34</v>
      </c>
      <c r="D1604" s="20" t="s">
        <v>35</v>
      </c>
      <c r="E1604" s="2">
        <v>146</v>
      </c>
      <c r="F1604" s="2">
        <v>-162.07455429497568</v>
      </c>
      <c r="G1604">
        <v>26</v>
      </c>
      <c r="H1604">
        <v>30</v>
      </c>
      <c r="I1604" s="9"/>
      <c r="J1604" s="2" t="str">
        <f t="shared" si="584"/>
        <v>Atlanta Falcons</v>
      </c>
      <c r="K1604" s="2" t="str">
        <f t="shared" si="585"/>
        <v>Detroit Lions</v>
      </c>
      <c r="L1604" s="17">
        <f t="shared" si="586"/>
        <v>-162.07455429497568</v>
      </c>
      <c r="M1604" s="18">
        <f t="shared" si="587"/>
        <v>146</v>
      </c>
      <c r="N1604" s="4">
        <f t="shared" si="565"/>
        <v>1.675</v>
      </c>
      <c r="O1604" s="4">
        <f t="shared" si="566"/>
        <v>2.34</v>
      </c>
      <c r="P1604" s="4"/>
      <c r="Q1604" s="4"/>
      <c r="R1604" s="1">
        <f t="shared" si="567"/>
        <v>0.59701492537313428</v>
      </c>
      <c r="S1604" s="1">
        <f t="shared" si="568"/>
        <v>0.42735042735042739</v>
      </c>
      <c r="T1604" s="1">
        <f t="shared" si="569"/>
        <v>2.3785803237858061E-2</v>
      </c>
      <c r="U1604" s="1">
        <f t="shared" si="570"/>
        <v>8.4832249011353444E-2</v>
      </c>
      <c r="V1604" s="1">
        <f t="shared" si="571"/>
        <v>0.59583224901135345</v>
      </c>
      <c r="W1604" s="1"/>
      <c r="X1604" s="17">
        <f t="shared" si="572"/>
        <v>678.3247326059809</v>
      </c>
      <c r="Y1604" s="18">
        <f t="shared" si="573"/>
        <v>1337.5049178081033</v>
      </c>
      <c r="Z1604" s="2">
        <f t="shared" si="574"/>
        <v>644.40849597568183</v>
      </c>
      <c r="AA1604" s="18">
        <f t="shared" si="575"/>
        <v>1270.629671917698</v>
      </c>
      <c r="AB1604" s="2">
        <f t="shared" si="576"/>
        <v>-155.18107012011481</v>
      </c>
      <c r="AC1604" s="2">
        <f t="shared" si="577"/>
        <v>127.0629671917698</v>
      </c>
      <c r="AD1604" s="2">
        <f t="shared" si="578"/>
        <v>644.40849597568183</v>
      </c>
      <c r="AE1604" s="2">
        <f t="shared" si="579"/>
        <v>-1000</v>
      </c>
      <c r="AF1604" s="5">
        <f t="shared" si="580"/>
        <v>0.67500000000000004</v>
      </c>
      <c r="AG1604" s="5">
        <f t="shared" si="581"/>
        <v>-1</v>
      </c>
      <c r="AH1604" s="3">
        <f t="shared" si="582"/>
        <v>201709</v>
      </c>
      <c r="AI1604" s="21">
        <v>2.34</v>
      </c>
      <c r="AJ1604" s="21">
        <v>1.675</v>
      </c>
      <c r="AK1604" s="21">
        <v>2.46</v>
      </c>
      <c r="AL1604" s="21">
        <v>1.617</v>
      </c>
      <c r="AO1604">
        <f t="shared" si="583"/>
        <v>-170</v>
      </c>
      <c r="AP1604">
        <f>IF(E1604&lt;F1604,G1604,H1604)</f>
        <v>30</v>
      </c>
      <c r="AQ1604">
        <f>IF(E1604&lt;F1604,H1604,G1604)</f>
        <v>26</v>
      </c>
    </row>
    <row r="1605" spans="2:43" x14ac:dyDescent="0.25">
      <c r="B1605" s="24">
        <v>43002</v>
      </c>
      <c r="C1605" s="20" t="s">
        <v>39</v>
      </c>
      <c r="D1605" s="20" t="s">
        <v>46</v>
      </c>
      <c r="E1605" s="2">
        <v>-108.1081081081081</v>
      </c>
      <c r="F1605" s="2">
        <v>-102.04081632653062</v>
      </c>
      <c r="G1605">
        <v>31</v>
      </c>
      <c r="H1605">
        <v>28</v>
      </c>
      <c r="I1605" s="9"/>
      <c r="J1605" s="2" t="str">
        <f t="shared" si="584"/>
        <v>Indianapolis Colts</v>
      </c>
      <c r="K1605" s="2" t="str">
        <f t="shared" si="585"/>
        <v>Cleveland Browns</v>
      </c>
      <c r="L1605" s="17">
        <f t="shared" si="586"/>
        <v>-108.1081081081081</v>
      </c>
      <c r="M1605" s="18">
        <f t="shared" si="587"/>
        <v>-102.04081632653062</v>
      </c>
      <c r="N1605" s="4">
        <f t="shared" ref="N1605:N1668" si="588">IF(E1605&lt;0,AI1605,AJ1605)</f>
        <v>2.0099999999999998</v>
      </c>
      <c r="O1605" s="4">
        <f t="shared" ref="O1605:O1668" si="589">IF(E1605&lt;0,AJ1605,AI1605)</f>
        <v>1.9</v>
      </c>
      <c r="P1605" s="4"/>
      <c r="Q1605" s="4"/>
      <c r="R1605" s="1">
        <f t="shared" ref="R1605:R1668" si="590">1/N1605</f>
        <v>0.49751243781094534</v>
      </c>
      <c r="S1605" s="1">
        <f t="shared" ref="S1605:S1668" si="591">1/O1605</f>
        <v>0.52631578947368418</v>
      </c>
      <c r="T1605" s="1">
        <f t="shared" ref="T1605:T1668" si="592">1-N1605*O1605/(N1605+O1605)</f>
        <v>2.3273657289002658E-2</v>
      </c>
      <c r="U1605" s="1">
        <f t="shared" ref="U1605:U1668" si="593">ABS(R1605-S1605)/2</f>
        <v>1.440167583136942E-2</v>
      </c>
      <c r="V1605" s="1">
        <f t="shared" ref="V1605:V1668" si="594">V$1+IF(N1605&lt;=O1605,U1605,-U1605)</f>
        <v>0.49659832416863059</v>
      </c>
      <c r="W1605" s="1"/>
      <c r="X1605" s="17">
        <f t="shared" ref="X1605:X1668" si="595">(1/V1605-1)*1000</f>
        <v>1013.6999086215775</v>
      </c>
      <c r="Y1605" s="18">
        <f t="shared" ref="Y1605:Y1668" si="596">1000000/(X1605+W$1)-X$1</f>
        <v>899.55472401239331</v>
      </c>
      <c r="Z1605" s="2">
        <f t="shared" ref="Z1605:Z1668" si="597">X1605*0.95</f>
        <v>963.01491319049853</v>
      </c>
      <c r="AA1605" s="18">
        <f t="shared" ref="AA1605:AA1668" si="598">Y1605*0.95</f>
        <v>854.57698781177362</v>
      </c>
      <c r="AB1605" s="2">
        <f t="shared" ref="AB1605:AB1668" si="599">IF(Z1605&lt;1000,-100000/Z1605,Z1605/10)</f>
        <v>-103.84055182354017</v>
      </c>
      <c r="AC1605" s="2">
        <f t="shared" ref="AC1605:AC1668" si="600">IF(AA1605&lt;1000,-100000/AA1605,AA1605/10)</f>
        <v>-117.01695859615832</v>
      </c>
      <c r="AD1605" s="2">
        <f t="shared" ref="AD1605:AD1668" si="601">IF(AP1605&gt;AQ1605,Z1605,-1000)</f>
        <v>963.01491319049853</v>
      </c>
      <c r="AE1605" s="2">
        <f t="shared" ref="AE1605:AE1668" si="602">IF(AQ1605&gt;AP1605,AA1605,-1000)</f>
        <v>-1000</v>
      </c>
      <c r="AF1605" s="5">
        <f t="shared" ref="AF1605:AF1668" si="603">IF(AP1605&gt;AQ1605,N1605-1,-1)</f>
        <v>1.0099999999999998</v>
      </c>
      <c r="AG1605" s="5">
        <f t="shared" ref="AG1605:AG1668" si="604">IF(AQ1605&gt;AP1605,O1605-1,-1)</f>
        <v>-1</v>
      </c>
      <c r="AH1605" s="3">
        <f t="shared" ref="AH1605:AH1668" si="605">YEAR(B1605)*100+MONTH(B1605)</f>
        <v>201709</v>
      </c>
      <c r="AI1605" s="21">
        <v>2.0099999999999998</v>
      </c>
      <c r="AJ1605" s="21">
        <v>1.9</v>
      </c>
      <c r="AK1605" s="21">
        <v>1.925</v>
      </c>
      <c r="AL1605" s="21">
        <v>1.98</v>
      </c>
      <c r="AO1605">
        <f t="shared" ref="AO1605:AO1668" si="606">IF(L1605&lt;-200,INT(L1605/100)*100,INT(L1605/10)*10)</f>
        <v>-110</v>
      </c>
      <c r="AP1605">
        <f>IF(E1605&lt;F1605,G1605,H1605)</f>
        <v>31</v>
      </c>
      <c r="AQ1605">
        <f>IF(E1605&lt;F1605,H1605,G1605)</f>
        <v>28</v>
      </c>
    </row>
    <row r="1606" spans="2:43" x14ac:dyDescent="0.25">
      <c r="B1606" s="24">
        <v>43002</v>
      </c>
      <c r="C1606" s="20" t="s">
        <v>29</v>
      </c>
      <c r="D1606" s="20" t="s">
        <v>27</v>
      </c>
      <c r="E1606" s="2">
        <v>-104.05827263267429</v>
      </c>
      <c r="F1606" s="2">
        <v>-106.04453870625662</v>
      </c>
      <c r="G1606">
        <v>34</v>
      </c>
      <c r="H1606">
        <v>17</v>
      </c>
      <c r="I1606" s="9"/>
      <c r="J1606" s="2" t="str">
        <f t="shared" si="584"/>
        <v>Tampa Bay Buccaneers</v>
      </c>
      <c r="K1606" s="2" t="str">
        <f t="shared" si="585"/>
        <v>Minnesota Vikings</v>
      </c>
      <c r="L1606" s="17">
        <f t="shared" si="586"/>
        <v>-106.04453870625662</v>
      </c>
      <c r="M1606" s="18">
        <f t="shared" si="587"/>
        <v>-104.05827263267429</v>
      </c>
      <c r="N1606" s="4">
        <f t="shared" si="588"/>
        <v>2.31</v>
      </c>
      <c r="O1606" s="4">
        <f t="shared" si="589"/>
        <v>1.6890000000000001</v>
      </c>
      <c r="P1606" s="4"/>
      <c r="Q1606" s="4"/>
      <c r="R1606" s="1">
        <f t="shared" si="590"/>
        <v>0.4329004329004329</v>
      </c>
      <c r="S1606" s="1">
        <f t="shared" si="591"/>
        <v>0.59206631142687982</v>
      </c>
      <c r="T1606" s="1">
        <f t="shared" si="592"/>
        <v>2.4358589647411888E-2</v>
      </c>
      <c r="U1606" s="1">
        <f t="shared" si="593"/>
        <v>7.9582939263223462E-2</v>
      </c>
      <c r="V1606" s="1">
        <f t="shared" si="594"/>
        <v>0.43141706073677655</v>
      </c>
      <c r="W1606" s="1"/>
      <c r="X1606" s="17">
        <f t="shared" si="595"/>
        <v>1317.9426383652847</v>
      </c>
      <c r="Y1606" s="18">
        <f t="shared" si="596"/>
        <v>688.70659325721988</v>
      </c>
      <c r="Z1606" s="2">
        <f t="shared" si="597"/>
        <v>1252.0455064470204</v>
      </c>
      <c r="AA1606" s="18">
        <f t="shared" si="598"/>
        <v>654.27126359435886</v>
      </c>
      <c r="AB1606" s="2">
        <f t="shared" si="599"/>
        <v>125.20455064470204</v>
      </c>
      <c r="AC1606" s="2">
        <f t="shared" si="600"/>
        <v>-152.84180364369314</v>
      </c>
      <c r="AD1606" s="2">
        <f t="shared" si="601"/>
        <v>-1000</v>
      </c>
      <c r="AE1606" s="2">
        <f t="shared" si="602"/>
        <v>654.27126359435886</v>
      </c>
      <c r="AF1606" s="5">
        <f t="shared" si="603"/>
        <v>-1</v>
      </c>
      <c r="AG1606" s="5">
        <f t="shared" si="604"/>
        <v>0.68900000000000006</v>
      </c>
      <c r="AH1606" s="3">
        <f t="shared" si="605"/>
        <v>201709</v>
      </c>
      <c r="AI1606" s="21">
        <v>2.31</v>
      </c>
      <c r="AJ1606" s="21">
        <v>1.6890000000000001</v>
      </c>
      <c r="AK1606" s="21">
        <v>1.9610000000000001</v>
      </c>
      <c r="AL1606" s="21">
        <v>1.9430000000000001</v>
      </c>
      <c r="AO1606">
        <f t="shared" si="606"/>
        <v>-110</v>
      </c>
      <c r="AP1606">
        <f>IF(E1606&lt;F1606,G1606,H1606)</f>
        <v>17</v>
      </c>
      <c r="AQ1606">
        <f>IF(E1606&lt;F1606,H1606,G1606)</f>
        <v>34</v>
      </c>
    </row>
    <row r="1607" spans="2:43" x14ac:dyDescent="0.25">
      <c r="B1607" s="24">
        <v>43002</v>
      </c>
      <c r="C1607" s="20" t="s">
        <v>36</v>
      </c>
      <c r="D1607" s="20" t="s">
        <v>40</v>
      </c>
      <c r="E1607" s="2">
        <v>-999.99999999999909</v>
      </c>
      <c r="F1607" s="2">
        <v>767</v>
      </c>
      <c r="G1607">
        <v>36</v>
      </c>
      <c r="H1607">
        <v>33</v>
      </c>
      <c r="I1607" s="9"/>
      <c r="J1607" s="2" t="str">
        <f t="shared" ref="J1607:J1670" si="607">IF(E1607&lt;=F1607,C1607,D1607)</f>
        <v>New England Patriots</v>
      </c>
      <c r="K1607" s="2" t="str">
        <f t="shared" ref="K1607:K1670" si="608">IF(E1607&gt;F1607,C1607,D1607)</f>
        <v>Houston Texans</v>
      </c>
      <c r="L1607" s="17">
        <f t="shared" ref="L1607:L1670" si="609">IF(E1607&lt;=F1607,E1607,F1607)</f>
        <v>-999.99999999999909</v>
      </c>
      <c r="M1607" s="18">
        <f t="shared" ref="M1607:M1670" si="610">IF(E1607&gt;F1607,E1607,F1607)</f>
        <v>767</v>
      </c>
      <c r="N1607" s="4">
        <f t="shared" si="588"/>
        <v>1.133</v>
      </c>
      <c r="O1607" s="4">
        <f t="shared" si="589"/>
        <v>7.04</v>
      </c>
      <c r="P1607" s="4"/>
      <c r="Q1607" s="4"/>
      <c r="R1607" s="1">
        <f t="shared" si="590"/>
        <v>0.88261253309796994</v>
      </c>
      <c r="S1607" s="1">
        <f t="shared" si="591"/>
        <v>0.14204545454545456</v>
      </c>
      <c r="T1607" s="1">
        <f t="shared" si="592"/>
        <v>2.4064602960969017E-2</v>
      </c>
      <c r="U1607" s="1">
        <f t="shared" si="593"/>
        <v>0.37028353927625768</v>
      </c>
      <c r="V1607" s="1">
        <f t="shared" si="594"/>
        <v>0.88128353927625769</v>
      </c>
      <c r="W1607" s="1"/>
      <c r="X1607" s="17">
        <f t="shared" si="595"/>
        <v>134.70858745556137</v>
      </c>
      <c r="Y1607" s="18">
        <f t="shared" si="596"/>
        <v>5519.5643547628551</v>
      </c>
      <c r="Z1607" s="2">
        <f t="shared" si="597"/>
        <v>127.9731580827833</v>
      </c>
      <c r="AA1607" s="18">
        <f t="shared" si="598"/>
        <v>5243.5861370247121</v>
      </c>
      <c r="AB1607" s="2">
        <f t="shared" si="599"/>
        <v>-781.41386442391286</v>
      </c>
      <c r="AC1607" s="2">
        <f t="shared" si="600"/>
        <v>524.35861370247119</v>
      </c>
      <c r="AD1607" s="2">
        <f t="shared" si="601"/>
        <v>127.9731580827833</v>
      </c>
      <c r="AE1607" s="2">
        <f t="shared" si="602"/>
        <v>-1000</v>
      </c>
      <c r="AF1607" s="5">
        <f t="shared" si="603"/>
        <v>0.13300000000000001</v>
      </c>
      <c r="AG1607" s="5">
        <f t="shared" si="604"/>
        <v>-1</v>
      </c>
      <c r="AH1607" s="3">
        <f t="shared" si="605"/>
        <v>201709</v>
      </c>
      <c r="AI1607" s="21">
        <v>1.133</v>
      </c>
      <c r="AJ1607" s="21">
        <v>7.04</v>
      </c>
      <c r="AK1607" s="21">
        <v>1.1000000000000001</v>
      </c>
      <c r="AL1607" s="21">
        <v>8.67</v>
      </c>
      <c r="AO1607">
        <f t="shared" si="606"/>
        <v>-1000</v>
      </c>
      <c r="AP1607">
        <f>IF(E1607&lt;F1607,G1607,H1607)</f>
        <v>36</v>
      </c>
      <c r="AQ1607">
        <f>IF(E1607&lt;F1607,H1607,G1607)</f>
        <v>33</v>
      </c>
    </row>
    <row r="1608" spans="2:43" x14ac:dyDescent="0.25">
      <c r="B1608" s="24">
        <v>43002</v>
      </c>
      <c r="C1608" s="20" t="s">
        <v>42</v>
      </c>
      <c r="D1608" s="20" t="s">
        <v>30</v>
      </c>
      <c r="E1608" s="2">
        <v>200</v>
      </c>
      <c r="F1608" s="2">
        <v>-224.21524663677133</v>
      </c>
      <c r="G1608">
        <v>20</v>
      </c>
      <c r="H1608">
        <v>6</v>
      </c>
      <c r="I1608" s="9"/>
      <c r="J1608" s="2" t="str">
        <f t="shared" si="607"/>
        <v>Miami Dolphins</v>
      </c>
      <c r="K1608" s="2" t="str">
        <f t="shared" si="608"/>
        <v>New York Jets</v>
      </c>
      <c r="L1608" s="17">
        <f t="shared" si="609"/>
        <v>-224.21524663677133</v>
      </c>
      <c r="M1608" s="18">
        <f t="shared" si="610"/>
        <v>200</v>
      </c>
      <c r="N1608" s="4">
        <f t="shared" si="588"/>
        <v>1.4079999999999999</v>
      </c>
      <c r="O1608" s="4">
        <f t="shared" si="589"/>
        <v>3.18</v>
      </c>
      <c r="P1608" s="4"/>
      <c r="Q1608" s="4"/>
      <c r="R1608" s="1">
        <f t="shared" si="590"/>
        <v>0.71022727272727282</v>
      </c>
      <c r="S1608" s="1">
        <f t="shared" si="591"/>
        <v>0.31446540880503143</v>
      </c>
      <c r="T1608" s="1">
        <f t="shared" si="592"/>
        <v>2.4097646033130027E-2</v>
      </c>
      <c r="U1608" s="1">
        <f t="shared" si="593"/>
        <v>0.19788093196112069</v>
      </c>
      <c r="V1608" s="1">
        <f t="shared" si="594"/>
        <v>0.70888093196112067</v>
      </c>
      <c r="W1608" s="1"/>
      <c r="X1608" s="17">
        <f t="shared" si="595"/>
        <v>410.67414133075596</v>
      </c>
      <c r="Y1608" s="18">
        <f t="shared" si="596"/>
        <v>2149.5506872072851</v>
      </c>
      <c r="Z1608" s="2">
        <f t="shared" si="597"/>
        <v>390.14043426421813</v>
      </c>
      <c r="AA1608" s="18">
        <f t="shared" si="598"/>
        <v>2042.0731528469207</v>
      </c>
      <c r="AB1608" s="2">
        <f t="shared" si="599"/>
        <v>-256.31795942554407</v>
      </c>
      <c r="AC1608" s="2">
        <f t="shared" si="600"/>
        <v>204.20731528469207</v>
      </c>
      <c r="AD1608" s="2">
        <f t="shared" si="601"/>
        <v>-1000</v>
      </c>
      <c r="AE1608" s="2">
        <f t="shared" si="602"/>
        <v>2042.0731528469207</v>
      </c>
      <c r="AF1608" s="5">
        <f t="shared" si="603"/>
        <v>-1</v>
      </c>
      <c r="AG1608" s="5">
        <f t="shared" si="604"/>
        <v>2.1800000000000002</v>
      </c>
      <c r="AH1608" s="3">
        <f t="shared" si="605"/>
        <v>201709</v>
      </c>
      <c r="AI1608" s="21">
        <v>3.18</v>
      </c>
      <c r="AJ1608" s="21">
        <v>1.4079999999999999</v>
      </c>
      <c r="AK1608" s="21">
        <v>3</v>
      </c>
      <c r="AL1608" s="21">
        <v>1.446</v>
      </c>
      <c r="AO1608">
        <f t="shared" si="606"/>
        <v>-300</v>
      </c>
      <c r="AP1608">
        <f>IF(E1608&lt;F1608,G1608,H1608)</f>
        <v>6</v>
      </c>
      <c r="AQ1608">
        <f>IF(E1608&lt;F1608,H1608,G1608)</f>
        <v>20</v>
      </c>
    </row>
    <row r="1609" spans="2:43" x14ac:dyDescent="0.25">
      <c r="B1609" s="24">
        <v>43002</v>
      </c>
      <c r="C1609" s="20" t="s">
        <v>19</v>
      </c>
      <c r="D1609" s="20" t="s">
        <v>25</v>
      </c>
      <c r="E1609" s="2">
        <v>-230.41474654377885</v>
      </c>
      <c r="F1609" s="2">
        <v>204.99999999999997</v>
      </c>
      <c r="G1609">
        <v>27</v>
      </c>
      <c r="H1609">
        <v>24</v>
      </c>
      <c r="I1609" s="9"/>
      <c r="J1609" s="2" t="str">
        <f t="shared" si="607"/>
        <v>Philadelphia Eagles</v>
      </c>
      <c r="K1609" s="2" t="str">
        <f t="shared" si="608"/>
        <v>New York Giants</v>
      </c>
      <c r="L1609" s="17">
        <f t="shared" si="609"/>
        <v>-230.41474654377885</v>
      </c>
      <c r="M1609" s="18">
        <f t="shared" si="610"/>
        <v>204.99999999999997</v>
      </c>
      <c r="N1609" s="4">
        <f t="shared" si="588"/>
        <v>1.3839999999999999</v>
      </c>
      <c r="O1609" s="4">
        <f t="shared" si="589"/>
        <v>3.31</v>
      </c>
      <c r="P1609" s="4"/>
      <c r="Q1609" s="4"/>
      <c r="R1609" s="1">
        <f t="shared" si="590"/>
        <v>0.7225433526011561</v>
      </c>
      <c r="S1609" s="1">
        <f t="shared" si="591"/>
        <v>0.30211480362537763</v>
      </c>
      <c r="T1609" s="1">
        <f t="shared" si="592"/>
        <v>2.4064763527907984E-2</v>
      </c>
      <c r="U1609" s="1">
        <f t="shared" si="593"/>
        <v>0.21021427448788924</v>
      </c>
      <c r="V1609" s="1">
        <f t="shared" si="594"/>
        <v>0.72121427448788922</v>
      </c>
      <c r="W1609" s="1"/>
      <c r="X1609" s="17">
        <f t="shared" si="595"/>
        <v>386.55048211582812</v>
      </c>
      <c r="Y1609" s="18">
        <f t="shared" si="596"/>
        <v>2272.2260058594952</v>
      </c>
      <c r="Z1609" s="2">
        <f t="shared" si="597"/>
        <v>367.22295801003668</v>
      </c>
      <c r="AA1609" s="18">
        <f t="shared" si="598"/>
        <v>2158.6147055665206</v>
      </c>
      <c r="AB1609" s="2">
        <f t="shared" si="599"/>
        <v>-272.31412911081355</v>
      </c>
      <c r="AC1609" s="2">
        <f t="shared" si="600"/>
        <v>215.86147055665205</v>
      </c>
      <c r="AD1609" s="2">
        <f t="shared" si="601"/>
        <v>367.22295801003668</v>
      </c>
      <c r="AE1609" s="2">
        <f t="shared" si="602"/>
        <v>-1000</v>
      </c>
      <c r="AF1609" s="5">
        <f t="shared" si="603"/>
        <v>0.3839999999999999</v>
      </c>
      <c r="AG1609" s="5">
        <f t="shared" si="604"/>
        <v>-1</v>
      </c>
      <c r="AH1609" s="3">
        <f t="shared" si="605"/>
        <v>201709</v>
      </c>
      <c r="AI1609" s="21">
        <v>1.3839999999999999</v>
      </c>
      <c r="AJ1609" s="21">
        <v>3.31</v>
      </c>
      <c r="AK1609" s="21">
        <v>1.4339999999999999</v>
      </c>
      <c r="AL1609" s="21">
        <v>3.05</v>
      </c>
      <c r="AO1609">
        <f t="shared" si="606"/>
        <v>-300</v>
      </c>
      <c r="AP1609">
        <f>IF(E1609&lt;F1609,G1609,H1609)</f>
        <v>27</v>
      </c>
      <c r="AQ1609">
        <f>IF(E1609&lt;F1609,H1609,G1609)</f>
        <v>24</v>
      </c>
    </row>
    <row r="1610" spans="2:43" x14ac:dyDescent="0.25">
      <c r="B1610" s="24">
        <v>43002</v>
      </c>
      <c r="C1610" s="20" t="s">
        <v>26</v>
      </c>
      <c r="D1610" s="20" t="s">
        <v>28</v>
      </c>
      <c r="E1610" s="2">
        <v>139</v>
      </c>
      <c r="F1610" s="2">
        <v>-154.08320493066256</v>
      </c>
      <c r="G1610">
        <v>44</v>
      </c>
      <c r="H1610">
        <v>7</v>
      </c>
      <c r="I1610" s="9"/>
      <c r="J1610" s="2" t="str">
        <f t="shared" si="607"/>
        <v>Baltimore Ravens</v>
      </c>
      <c r="K1610" s="2" t="str">
        <f t="shared" si="608"/>
        <v>Jacksonville Jaguars</v>
      </c>
      <c r="L1610" s="17">
        <f t="shared" si="609"/>
        <v>-154.08320493066256</v>
      </c>
      <c r="M1610" s="18">
        <f t="shared" si="610"/>
        <v>139</v>
      </c>
      <c r="N1610" s="4">
        <f t="shared" si="588"/>
        <v>1.526</v>
      </c>
      <c r="O1610" s="4">
        <f t="shared" si="589"/>
        <v>2.71</v>
      </c>
      <c r="P1610" s="4"/>
      <c r="Q1610" s="4"/>
      <c r="R1610" s="1">
        <f t="shared" si="590"/>
        <v>0.65530799475753598</v>
      </c>
      <c r="S1610" s="1">
        <f t="shared" si="591"/>
        <v>0.36900369003690037</v>
      </c>
      <c r="T1610" s="1">
        <f t="shared" si="592"/>
        <v>2.3734655335221788E-2</v>
      </c>
      <c r="U1610" s="1">
        <f t="shared" si="593"/>
        <v>0.14315215236031781</v>
      </c>
      <c r="V1610" s="1">
        <f t="shared" si="594"/>
        <v>0.65415215236031776</v>
      </c>
      <c r="W1610" s="1"/>
      <c r="X1610" s="17">
        <f t="shared" si="595"/>
        <v>528.69633829345491</v>
      </c>
      <c r="Y1610" s="18">
        <f t="shared" si="596"/>
        <v>1698.0824170407793</v>
      </c>
      <c r="Z1610" s="2">
        <f t="shared" si="597"/>
        <v>502.26152137878216</v>
      </c>
      <c r="AA1610" s="18">
        <f t="shared" si="598"/>
        <v>1613.1782961887402</v>
      </c>
      <c r="AB1610" s="2">
        <f t="shared" si="599"/>
        <v>-199.09946460856727</v>
      </c>
      <c r="AC1610" s="2">
        <f t="shared" si="600"/>
        <v>161.31782961887401</v>
      </c>
      <c r="AD1610" s="2">
        <f t="shared" si="601"/>
        <v>-1000</v>
      </c>
      <c r="AE1610" s="2">
        <f t="shared" si="602"/>
        <v>1613.1782961887402</v>
      </c>
      <c r="AF1610" s="5">
        <f t="shared" si="603"/>
        <v>-1</v>
      </c>
      <c r="AG1610" s="5">
        <f t="shared" si="604"/>
        <v>1.71</v>
      </c>
      <c r="AH1610" s="3">
        <f t="shared" si="605"/>
        <v>201709</v>
      </c>
      <c r="AI1610" s="21">
        <v>2.71</v>
      </c>
      <c r="AJ1610" s="21">
        <v>1.526</v>
      </c>
      <c r="AK1610" s="21">
        <v>2.39</v>
      </c>
      <c r="AL1610" s="21">
        <v>1.649</v>
      </c>
      <c r="AO1610">
        <f t="shared" si="606"/>
        <v>-160</v>
      </c>
      <c r="AP1610">
        <f>IF(E1610&lt;F1610,G1610,H1610)</f>
        <v>7</v>
      </c>
      <c r="AQ1610">
        <f>IF(E1610&lt;F1610,H1610,G1610)</f>
        <v>44</v>
      </c>
    </row>
    <row r="1611" spans="2:43" x14ac:dyDescent="0.25">
      <c r="B1611" s="24">
        <v>42999</v>
      </c>
      <c r="C1611" s="20" t="s">
        <v>22</v>
      </c>
      <c r="D1611" s="20" t="s">
        <v>47</v>
      </c>
      <c r="E1611" s="2">
        <v>131</v>
      </c>
      <c r="F1611" s="2">
        <v>-145.13788098693757</v>
      </c>
      <c r="G1611">
        <v>39</v>
      </c>
      <c r="H1611">
        <v>41</v>
      </c>
      <c r="I1611" s="9"/>
      <c r="J1611" s="2" t="str">
        <f t="shared" si="607"/>
        <v>Los Angeles Rams</v>
      </c>
      <c r="K1611" s="2" t="str">
        <f t="shared" si="608"/>
        <v>San Francisco 49ers</v>
      </c>
      <c r="L1611" s="17">
        <f t="shared" si="609"/>
        <v>-145.13788098693757</v>
      </c>
      <c r="M1611" s="18">
        <f t="shared" si="610"/>
        <v>131</v>
      </c>
      <c r="N1611" s="4">
        <f t="shared" si="588"/>
        <v>1.7869999999999999</v>
      </c>
      <c r="O1611" s="4">
        <f t="shared" si="589"/>
        <v>2.15</v>
      </c>
      <c r="P1611" s="4"/>
      <c r="Q1611" s="4"/>
      <c r="R1611" s="1">
        <f t="shared" si="590"/>
        <v>0.55959709009513148</v>
      </c>
      <c r="S1611" s="1">
        <f t="shared" si="591"/>
        <v>0.46511627906976744</v>
      </c>
      <c r="T1611" s="1">
        <f t="shared" si="592"/>
        <v>2.4117348234696578E-2</v>
      </c>
      <c r="U1611" s="1">
        <f t="shared" si="593"/>
        <v>4.7240405512682021E-2</v>
      </c>
      <c r="V1611" s="1">
        <f t="shared" si="594"/>
        <v>0.55824040551268206</v>
      </c>
      <c r="W1611" s="1"/>
      <c r="X1611" s="17">
        <f t="shared" si="595"/>
        <v>791.34292345178881</v>
      </c>
      <c r="Y1611" s="18">
        <f t="shared" si="596"/>
        <v>1150.681785496264</v>
      </c>
      <c r="Z1611" s="2">
        <f t="shared" si="597"/>
        <v>751.77577727919936</v>
      </c>
      <c r="AA1611" s="18">
        <f t="shared" si="598"/>
        <v>1093.1476962214508</v>
      </c>
      <c r="AB1611" s="2">
        <f t="shared" si="599"/>
        <v>-133.01838529822882</v>
      </c>
      <c r="AC1611" s="2">
        <f t="shared" si="600"/>
        <v>109.31476962214508</v>
      </c>
      <c r="AD1611" s="2">
        <f t="shared" si="601"/>
        <v>751.77577727919936</v>
      </c>
      <c r="AE1611" s="2">
        <f t="shared" si="602"/>
        <v>-1000</v>
      </c>
      <c r="AF1611" s="5">
        <f t="shared" si="603"/>
        <v>0.78699999999999992</v>
      </c>
      <c r="AG1611" s="5">
        <f t="shared" si="604"/>
        <v>-1</v>
      </c>
      <c r="AH1611" s="3">
        <f t="shared" si="605"/>
        <v>201709</v>
      </c>
      <c r="AI1611" s="21">
        <v>2.15</v>
      </c>
      <c r="AJ1611" s="21">
        <v>1.7869999999999999</v>
      </c>
      <c r="AK1611" s="21">
        <v>2.31</v>
      </c>
      <c r="AL1611" s="21">
        <v>1.6890000000000001</v>
      </c>
      <c r="AO1611">
        <f t="shared" si="606"/>
        <v>-150</v>
      </c>
      <c r="AP1611">
        <f>IF(E1611&lt;F1611,G1611,H1611)</f>
        <v>41</v>
      </c>
      <c r="AQ1611">
        <f>IF(E1611&lt;F1611,H1611,G1611)</f>
        <v>39</v>
      </c>
    </row>
    <row r="1612" spans="2:43" x14ac:dyDescent="0.25">
      <c r="B1612" s="24">
        <v>42996</v>
      </c>
      <c r="C1612" s="20" t="s">
        <v>25</v>
      </c>
      <c r="D1612" s="20" t="s">
        <v>34</v>
      </c>
      <c r="E1612" s="2">
        <v>-167.22408026755849</v>
      </c>
      <c r="F1612" s="2">
        <v>150.99999999999997</v>
      </c>
      <c r="G1612">
        <v>10</v>
      </c>
      <c r="H1612">
        <v>24</v>
      </c>
      <c r="I1612" s="9"/>
      <c r="J1612" s="2" t="str">
        <f t="shared" si="607"/>
        <v>New York Giants</v>
      </c>
      <c r="K1612" s="2" t="str">
        <f t="shared" si="608"/>
        <v>Detroit Lions</v>
      </c>
      <c r="L1612" s="17">
        <f t="shared" si="609"/>
        <v>-167.22408026755849</v>
      </c>
      <c r="M1612" s="18">
        <f t="shared" si="610"/>
        <v>150.99999999999997</v>
      </c>
      <c r="N1612" s="4">
        <f t="shared" si="588"/>
        <v>1.4950000000000001</v>
      </c>
      <c r="O1612" s="4">
        <f t="shared" si="589"/>
        <v>2.81</v>
      </c>
      <c r="P1612" s="4"/>
      <c r="Q1612" s="4"/>
      <c r="R1612" s="1">
        <f t="shared" si="590"/>
        <v>0.66889632107023411</v>
      </c>
      <c r="S1612" s="1">
        <f t="shared" si="591"/>
        <v>0.35587188612099646</v>
      </c>
      <c r="T1612" s="1">
        <f t="shared" si="592"/>
        <v>2.4169570267131069E-2</v>
      </c>
      <c r="U1612" s="1">
        <f t="shared" si="593"/>
        <v>0.15651221747461883</v>
      </c>
      <c r="V1612" s="1">
        <f t="shared" si="594"/>
        <v>0.66751221747461886</v>
      </c>
      <c r="W1612" s="1"/>
      <c r="X1612" s="17">
        <f t="shared" si="595"/>
        <v>498.09992060261197</v>
      </c>
      <c r="Y1612" s="18">
        <f t="shared" si="596"/>
        <v>1796.2818011286422</v>
      </c>
      <c r="Z1612" s="2">
        <f t="shared" si="597"/>
        <v>473.19492457248134</v>
      </c>
      <c r="AA1612" s="18">
        <f t="shared" si="598"/>
        <v>1706.46771107221</v>
      </c>
      <c r="AB1612" s="2">
        <f t="shared" si="599"/>
        <v>-211.32940107155051</v>
      </c>
      <c r="AC1612" s="2">
        <f t="shared" si="600"/>
        <v>170.64677110722101</v>
      </c>
      <c r="AD1612" s="2">
        <f t="shared" si="601"/>
        <v>-1000</v>
      </c>
      <c r="AE1612" s="2">
        <f t="shared" si="602"/>
        <v>1706.46771107221</v>
      </c>
      <c r="AF1612" s="5">
        <f t="shared" si="603"/>
        <v>-1</v>
      </c>
      <c r="AG1612" s="5">
        <f t="shared" si="604"/>
        <v>1.81</v>
      </c>
      <c r="AH1612" s="3">
        <f t="shared" si="605"/>
        <v>201709</v>
      </c>
      <c r="AI1612" s="21">
        <v>1.4950000000000001</v>
      </c>
      <c r="AJ1612" s="21">
        <v>2.81</v>
      </c>
      <c r="AK1612" s="21">
        <v>1.5980000000000001</v>
      </c>
      <c r="AL1612" s="21">
        <v>2.5099999999999998</v>
      </c>
      <c r="AO1612">
        <f t="shared" si="606"/>
        <v>-170</v>
      </c>
      <c r="AP1612">
        <f>IF(E1612&lt;F1612,G1612,H1612)</f>
        <v>10</v>
      </c>
      <c r="AQ1612">
        <f>IF(E1612&lt;F1612,H1612,G1612)</f>
        <v>24</v>
      </c>
    </row>
    <row r="1613" spans="2:43" x14ac:dyDescent="0.25">
      <c r="B1613" s="24">
        <v>42995</v>
      </c>
      <c r="C1613" s="20" t="s">
        <v>35</v>
      </c>
      <c r="D1613" s="20" t="s">
        <v>33</v>
      </c>
      <c r="E1613" s="2">
        <v>-179.21146953405017</v>
      </c>
      <c r="F1613" s="2">
        <v>161</v>
      </c>
      <c r="G1613">
        <v>34</v>
      </c>
      <c r="H1613">
        <v>23</v>
      </c>
      <c r="I1613" s="9"/>
      <c r="J1613" s="2" t="str">
        <f t="shared" si="607"/>
        <v>Atlanta Falcons</v>
      </c>
      <c r="K1613" s="2" t="str">
        <f t="shared" si="608"/>
        <v>Green Bay Packers</v>
      </c>
      <c r="L1613" s="17">
        <f t="shared" si="609"/>
        <v>-179.21146953405017</v>
      </c>
      <c r="M1613" s="18">
        <f t="shared" si="610"/>
        <v>161</v>
      </c>
      <c r="N1613" s="4">
        <f t="shared" si="588"/>
        <v>1.6990000000000001</v>
      </c>
      <c r="O1613" s="4">
        <f t="shared" si="589"/>
        <v>2.29</v>
      </c>
      <c r="P1613" s="4"/>
      <c r="Q1613" s="4"/>
      <c r="R1613" s="1">
        <f t="shared" si="590"/>
        <v>0.58858151854031782</v>
      </c>
      <c r="S1613" s="1">
        <f t="shared" si="591"/>
        <v>0.4366812227074236</v>
      </c>
      <c r="T1613" s="1">
        <f t="shared" si="592"/>
        <v>2.4640260716971563E-2</v>
      </c>
      <c r="U1613" s="1">
        <f t="shared" si="593"/>
        <v>7.5950147916447108E-2</v>
      </c>
      <c r="V1613" s="1">
        <f t="shared" si="594"/>
        <v>0.58695014791644717</v>
      </c>
      <c r="W1613" s="1"/>
      <c r="X1613" s="17">
        <f t="shared" si="595"/>
        <v>703.72220460254619</v>
      </c>
      <c r="Y1613" s="18">
        <f t="shared" si="596"/>
        <v>1290.6088464490549</v>
      </c>
      <c r="Z1613" s="2">
        <f t="shared" si="597"/>
        <v>668.5360943724188</v>
      </c>
      <c r="AA1613" s="18">
        <f t="shared" si="598"/>
        <v>1226.0784041266022</v>
      </c>
      <c r="AB1613" s="2">
        <f t="shared" si="599"/>
        <v>-149.58055494950344</v>
      </c>
      <c r="AC1613" s="2">
        <f t="shared" si="600"/>
        <v>122.60784041266022</v>
      </c>
      <c r="AD1613" s="2">
        <f t="shared" si="601"/>
        <v>668.5360943724188</v>
      </c>
      <c r="AE1613" s="2">
        <f t="shared" si="602"/>
        <v>-1000</v>
      </c>
      <c r="AF1613" s="5">
        <f t="shared" si="603"/>
        <v>0.69900000000000007</v>
      </c>
      <c r="AG1613" s="5">
        <f t="shared" si="604"/>
        <v>-1</v>
      </c>
      <c r="AH1613" s="3">
        <f t="shared" si="605"/>
        <v>201709</v>
      </c>
      <c r="AI1613" s="21">
        <v>1.6990000000000001</v>
      </c>
      <c r="AJ1613" s="21">
        <v>2.29</v>
      </c>
      <c r="AK1613" s="21">
        <v>1.5580000000000001</v>
      </c>
      <c r="AL1613" s="21">
        <v>2.61</v>
      </c>
      <c r="AO1613">
        <f t="shared" si="606"/>
        <v>-180</v>
      </c>
      <c r="AP1613">
        <f>IF(E1613&lt;F1613,G1613,H1613)</f>
        <v>34</v>
      </c>
      <c r="AQ1613">
        <f>IF(E1613&lt;F1613,H1613,G1613)</f>
        <v>23</v>
      </c>
    </row>
    <row r="1614" spans="2:43" x14ac:dyDescent="0.25">
      <c r="B1614" s="24">
        <v>42995</v>
      </c>
      <c r="C1614" s="20" t="s">
        <v>38</v>
      </c>
      <c r="D1614" s="20" t="s">
        <v>23</v>
      </c>
      <c r="E1614" s="2">
        <v>118.00000000000001</v>
      </c>
      <c r="F1614" s="2">
        <v>-130.03901170351108</v>
      </c>
      <c r="G1614">
        <v>42</v>
      </c>
      <c r="H1614">
        <v>17</v>
      </c>
      <c r="I1614" s="9"/>
      <c r="J1614" s="2" t="str">
        <f t="shared" si="607"/>
        <v>Dallas Cowboys</v>
      </c>
      <c r="K1614" s="2" t="str">
        <f t="shared" si="608"/>
        <v>Denver Broncos</v>
      </c>
      <c r="L1614" s="17">
        <f t="shared" si="609"/>
        <v>-130.03901170351108</v>
      </c>
      <c r="M1614" s="18">
        <f t="shared" si="610"/>
        <v>118.00000000000001</v>
      </c>
      <c r="N1614" s="4">
        <f t="shared" si="588"/>
        <v>1.8129999999999999</v>
      </c>
      <c r="O1614" s="4">
        <f t="shared" si="589"/>
        <v>2.11</v>
      </c>
      <c r="P1614" s="4"/>
      <c r="Q1614" s="4"/>
      <c r="R1614" s="1">
        <f t="shared" si="590"/>
        <v>0.55157198014340869</v>
      </c>
      <c r="S1614" s="1">
        <f t="shared" si="591"/>
        <v>0.47393364928909953</v>
      </c>
      <c r="T1614" s="1">
        <f t="shared" si="592"/>
        <v>2.4871271985725363E-2</v>
      </c>
      <c r="U1614" s="1">
        <f t="shared" si="593"/>
        <v>3.8819165427154578E-2</v>
      </c>
      <c r="V1614" s="1">
        <f t="shared" si="594"/>
        <v>0.54981916542715459</v>
      </c>
      <c r="W1614" s="1"/>
      <c r="X1614" s="17">
        <f t="shared" si="595"/>
        <v>818.77981503809497</v>
      </c>
      <c r="Y1614" s="18">
        <f t="shared" si="596"/>
        <v>1112.7024405877062</v>
      </c>
      <c r="Z1614" s="2">
        <f t="shared" si="597"/>
        <v>777.84082428619013</v>
      </c>
      <c r="AA1614" s="18">
        <f t="shared" si="598"/>
        <v>1057.0673185583207</v>
      </c>
      <c r="AB1614" s="2">
        <f t="shared" si="599"/>
        <v>-128.56100744232359</v>
      </c>
      <c r="AC1614" s="2">
        <f t="shared" si="600"/>
        <v>105.70673185583207</v>
      </c>
      <c r="AD1614" s="2">
        <f t="shared" si="601"/>
        <v>-1000</v>
      </c>
      <c r="AE1614" s="2">
        <f t="shared" si="602"/>
        <v>1057.0673185583207</v>
      </c>
      <c r="AF1614" s="5">
        <f t="shared" si="603"/>
        <v>-1</v>
      </c>
      <c r="AG1614" s="5">
        <f t="shared" si="604"/>
        <v>1.1099999999999999</v>
      </c>
      <c r="AH1614" s="3">
        <f t="shared" si="605"/>
        <v>201709</v>
      </c>
      <c r="AI1614" s="21">
        <v>2.11</v>
      </c>
      <c r="AJ1614" s="21">
        <v>1.8129999999999999</v>
      </c>
      <c r="AK1614" s="21">
        <v>2.1800000000000002</v>
      </c>
      <c r="AL1614" s="21">
        <v>1.7689999999999999</v>
      </c>
      <c r="AO1614">
        <f t="shared" si="606"/>
        <v>-140</v>
      </c>
      <c r="AP1614">
        <f>IF(E1614&lt;F1614,G1614,H1614)</f>
        <v>17</v>
      </c>
      <c r="AQ1614">
        <f>IF(E1614&lt;F1614,H1614,G1614)</f>
        <v>42</v>
      </c>
    </row>
    <row r="1615" spans="2:43" x14ac:dyDescent="0.25">
      <c r="B1615" s="24">
        <v>42995</v>
      </c>
      <c r="C1615" s="20" t="s">
        <v>47</v>
      </c>
      <c r="D1615" s="20" t="s">
        <v>53</v>
      </c>
      <c r="E1615" s="2">
        <v>-162.07455429497568</v>
      </c>
      <c r="F1615" s="2">
        <v>146</v>
      </c>
      <c r="G1615">
        <v>20</v>
      </c>
      <c r="H1615">
        <v>27</v>
      </c>
      <c r="I1615" s="9"/>
      <c r="J1615" s="2" t="str">
        <f t="shared" si="607"/>
        <v>Los Angeles Rams</v>
      </c>
      <c r="K1615" s="2" t="str">
        <f t="shared" si="608"/>
        <v>Washington Redskins</v>
      </c>
      <c r="L1615" s="17">
        <f t="shared" si="609"/>
        <v>-162.07455429497568</v>
      </c>
      <c r="M1615" s="18">
        <f t="shared" si="610"/>
        <v>146</v>
      </c>
      <c r="N1615" s="4">
        <f t="shared" si="588"/>
        <v>1.7509999999999999</v>
      </c>
      <c r="O1615" s="4">
        <f t="shared" si="589"/>
        <v>2.2000000000000002</v>
      </c>
      <c r="P1615" s="4"/>
      <c r="Q1615" s="4"/>
      <c r="R1615" s="1">
        <f t="shared" si="590"/>
        <v>0.57110222729868654</v>
      </c>
      <c r="S1615" s="1">
        <f t="shared" si="591"/>
        <v>0.45454545454545453</v>
      </c>
      <c r="T1615" s="1">
        <f t="shared" si="592"/>
        <v>2.5006327512022253E-2</v>
      </c>
      <c r="U1615" s="1">
        <f t="shared" si="593"/>
        <v>5.8278386376616004E-2</v>
      </c>
      <c r="V1615" s="1">
        <f t="shared" si="594"/>
        <v>0.56927838637661599</v>
      </c>
      <c r="W1615" s="1"/>
      <c r="X1615" s="17">
        <f t="shared" si="595"/>
        <v>756.60981328462503</v>
      </c>
      <c r="Y1615" s="18">
        <f t="shared" si="596"/>
        <v>1202.4897180992134</v>
      </c>
      <c r="Z1615" s="2">
        <f t="shared" si="597"/>
        <v>718.77932262039371</v>
      </c>
      <c r="AA1615" s="18">
        <f t="shared" si="598"/>
        <v>1142.3652321942527</v>
      </c>
      <c r="AB1615" s="2">
        <f t="shared" si="599"/>
        <v>-139.12475895305161</v>
      </c>
      <c r="AC1615" s="2">
        <f t="shared" si="600"/>
        <v>114.23652321942527</v>
      </c>
      <c r="AD1615" s="2">
        <f t="shared" si="601"/>
        <v>-1000</v>
      </c>
      <c r="AE1615" s="2">
        <f t="shared" si="602"/>
        <v>1142.3652321942527</v>
      </c>
      <c r="AF1615" s="5">
        <f t="shared" si="603"/>
        <v>-1</v>
      </c>
      <c r="AG1615" s="5">
        <f t="shared" si="604"/>
        <v>1.2000000000000002</v>
      </c>
      <c r="AH1615" s="3">
        <f t="shared" si="605"/>
        <v>201709</v>
      </c>
      <c r="AI1615" s="21">
        <v>1.7509999999999999</v>
      </c>
      <c r="AJ1615" s="21">
        <v>2.2000000000000002</v>
      </c>
      <c r="AK1615" s="21">
        <v>1.617</v>
      </c>
      <c r="AL1615" s="21">
        <v>2.46</v>
      </c>
      <c r="AO1615">
        <f t="shared" si="606"/>
        <v>-170</v>
      </c>
      <c r="AP1615">
        <f>IF(E1615&lt;F1615,G1615,H1615)</f>
        <v>20</v>
      </c>
      <c r="AQ1615">
        <f>IF(E1615&lt;F1615,H1615,G1615)</f>
        <v>27</v>
      </c>
    </row>
    <row r="1616" spans="2:43" x14ac:dyDescent="0.25">
      <c r="B1616" s="24">
        <v>42995</v>
      </c>
      <c r="C1616" s="20" t="s">
        <v>32</v>
      </c>
      <c r="D1616" s="20" t="s">
        <v>22</v>
      </c>
      <c r="E1616" s="2">
        <v>-800</v>
      </c>
      <c r="F1616" s="2">
        <v>638</v>
      </c>
      <c r="G1616">
        <v>12</v>
      </c>
      <c r="H1616">
        <v>9</v>
      </c>
      <c r="I1616" s="9"/>
      <c r="J1616" s="2" t="str">
        <f t="shared" si="607"/>
        <v>Seattle Seahawks</v>
      </c>
      <c r="K1616" s="2" t="str">
        <f t="shared" si="608"/>
        <v>San Francisco 49ers</v>
      </c>
      <c r="L1616" s="17">
        <f t="shared" si="609"/>
        <v>-800</v>
      </c>
      <c r="M1616" s="18">
        <f t="shared" si="610"/>
        <v>638</v>
      </c>
      <c r="N1616" s="4">
        <f t="shared" si="588"/>
        <v>1.1579999999999999</v>
      </c>
      <c r="O1616" s="4">
        <f t="shared" si="589"/>
        <v>6.2</v>
      </c>
      <c r="P1616" s="4"/>
      <c r="Q1616" s="4"/>
      <c r="R1616" s="1">
        <f t="shared" si="590"/>
        <v>0.86355785837651133</v>
      </c>
      <c r="S1616" s="1">
        <f t="shared" si="591"/>
        <v>0.16129032258064516</v>
      </c>
      <c r="T1616" s="1">
        <f t="shared" si="592"/>
        <v>2.4245718945365646E-2</v>
      </c>
      <c r="U1616" s="1">
        <f t="shared" si="593"/>
        <v>0.3511337678979331</v>
      </c>
      <c r="V1616" s="1">
        <f t="shared" si="594"/>
        <v>0.86213376789793306</v>
      </c>
      <c r="W1616" s="1"/>
      <c r="X1616" s="17">
        <f t="shared" si="595"/>
        <v>159.91280847079503</v>
      </c>
      <c r="Y1616" s="18">
        <f t="shared" si="596"/>
        <v>4835.1244171250719</v>
      </c>
      <c r="Z1616" s="2">
        <f t="shared" si="597"/>
        <v>151.91716804725527</v>
      </c>
      <c r="AA1616" s="18">
        <f t="shared" si="598"/>
        <v>4593.3681962688179</v>
      </c>
      <c r="AB1616" s="2">
        <f t="shared" si="599"/>
        <v>-658.25345012285936</v>
      </c>
      <c r="AC1616" s="2">
        <f t="shared" si="600"/>
        <v>459.33681962688178</v>
      </c>
      <c r="AD1616" s="2">
        <f t="shared" si="601"/>
        <v>151.91716804725527</v>
      </c>
      <c r="AE1616" s="2">
        <f t="shared" si="602"/>
        <v>-1000</v>
      </c>
      <c r="AF1616" s="5">
        <f t="shared" si="603"/>
        <v>0.15799999999999992</v>
      </c>
      <c r="AG1616" s="5">
        <f t="shared" si="604"/>
        <v>-1</v>
      </c>
      <c r="AH1616" s="3">
        <f t="shared" si="605"/>
        <v>201709</v>
      </c>
      <c r="AI1616" s="21">
        <v>1.1579999999999999</v>
      </c>
      <c r="AJ1616" s="21">
        <v>6.2</v>
      </c>
      <c r="AK1616" s="21">
        <v>1.125</v>
      </c>
      <c r="AL1616" s="21">
        <v>7.38</v>
      </c>
      <c r="AO1616">
        <f t="shared" si="606"/>
        <v>-800</v>
      </c>
      <c r="AP1616">
        <f>IF(E1616&lt;F1616,G1616,H1616)</f>
        <v>12</v>
      </c>
      <c r="AQ1616">
        <f>IF(E1616&lt;F1616,H1616,G1616)</f>
        <v>9</v>
      </c>
    </row>
    <row r="1617" spans="2:43" x14ac:dyDescent="0.25">
      <c r="B1617" s="24">
        <v>42995</v>
      </c>
      <c r="C1617" s="20" t="s">
        <v>31</v>
      </c>
      <c r="D1617" s="20" t="s">
        <v>30</v>
      </c>
      <c r="E1617" s="2">
        <v>-185.18518518518516</v>
      </c>
      <c r="F1617" s="2">
        <v>166</v>
      </c>
      <c r="G1617">
        <v>17</v>
      </c>
      <c r="H1617">
        <v>19</v>
      </c>
      <c r="I1617" s="9"/>
      <c r="J1617" s="2" t="str">
        <f t="shared" si="607"/>
        <v>Los Angeles Chargers</v>
      </c>
      <c r="K1617" s="2" t="str">
        <f t="shared" si="608"/>
        <v>Miami Dolphins</v>
      </c>
      <c r="L1617" s="17">
        <f t="shared" si="609"/>
        <v>-185.18518518518516</v>
      </c>
      <c r="M1617" s="18">
        <f t="shared" si="610"/>
        <v>166</v>
      </c>
      <c r="N1617" s="4">
        <f t="shared" si="588"/>
        <v>1.444</v>
      </c>
      <c r="O1617" s="4">
        <f t="shared" si="589"/>
        <v>3.01</v>
      </c>
      <c r="P1617" s="4"/>
      <c r="Q1617" s="4"/>
      <c r="R1617" s="1">
        <f t="shared" si="590"/>
        <v>0.69252077562326875</v>
      </c>
      <c r="S1617" s="1">
        <f t="shared" si="591"/>
        <v>0.33222591362126247</v>
      </c>
      <c r="T1617" s="1">
        <f t="shared" si="592"/>
        <v>2.4149079479119928E-2</v>
      </c>
      <c r="U1617" s="1">
        <f t="shared" si="593"/>
        <v>0.18014743100100314</v>
      </c>
      <c r="V1617" s="1">
        <f t="shared" si="594"/>
        <v>0.69114743100100318</v>
      </c>
      <c r="W1617" s="1"/>
      <c r="X1617" s="17">
        <f t="shared" si="595"/>
        <v>446.86930044965845</v>
      </c>
      <c r="Y1617" s="18">
        <f t="shared" si="596"/>
        <v>1988.0604066686358</v>
      </c>
      <c r="Z1617" s="2">
        <f t="shared" si="597"/>
        <v>424.52583542717554</v>
      </c>
      <c r="AA1617" s="18">
        <f t="shared" si="598"/>
        <v>1888.6573863352039</v>
      </c>
      <c r="AB1617" s="2">
        <f t="shared" si="599"/>
        <v>-235.55692411364279</v>
      </c>
      <c r="AC1617" s="2">
        <f t="shared" si="600"/>
        <v>188.86573863352038</v>
      </c>
      <c r="AD1617" s="2">
        <f t="shared" si="601"/>
        <v>-1000</v>
      </c>
      <c r="AE1617" s="2">
        <f t="shared" si="602"/>
        <v>1888.6573863352039</v>
      </c>
      <c r="AF1617" s="5">
        <f t="shared" si="603"/>
        <v>-1</v>
      </c>
      <c r="AG1617" s="5">
        <f t="shared" si="604"/>
        <v>2.0099999999999998</v>
      </c>
      <c r="AH1617" s="3">
        <f t="shared" si="605"/>
        <v>201709</v>
      </c>
      <c r="AI1617" s="21">
        <v>1.444</v>
      </c>
      <c r="AJ1617" s="21">
        <v>3.01</v>
      </c>
      <c r="AK1617" s="21">
        <v>1.54</v>
      </c>
      <c r="AL1617" s="21">
        <v>2.66</v>
      </c>
      <c r="AO1617">
        <f t="shared" si="606"/>
        <v>-190</v>
      </c>
      <c r="AP1617">
        <f>IF(E1617&lt;F1617,G1617,H1617)</f>
        <v>17</v>
      </c>
      <c r="AQ1617">
        <f>IF(E1617&lt;F1617,H1617,G1617)</f>
        <v>19</v>
      </c>
    </row>
    <row r="1618" spans="2:43" x14ac:dyDescent="0.25">
      <c r="B1618" s="24">
        <v>42995</v>
      </c>
      <c r="C1618" s="20" t="s">
        <v>52</v>
      </c>
      <c r="D1618" s="20" t="s">
        <v>42</v>
      </c>
      <c r="E1618" s="2">
        <v>-800</v>
      </c>
      <c r="F1618" s="2">
        <v>638</v>
      </c>
      <c r="G1618">
        <v>45</v>
      </c>
      <c r="H1618">
        <v>20</v>
      </c>
      <c r="I1618" s="9"/>
      <c r="J1618" s="2" t="str">
        <f t="shared" si="607"/>
        <v>Oakland Raiders</v>
      </c>
      <c r="K1618" s="2" t="str">
        <f t="shared" si="608"/>
        <v>New York Jets</v>
      </c>
      <c r="L1618" s="17">
        <f t="shared" si="609"/>
        <v>-800</v>
      </c>
      <c r="M1618" s="18">
        <f t="shared" si="610"/>
        <v>638</v>
      </c>
      <c r="N1618" s="4">
        <f t="shared" si="588"/>
        <v>1.125</v>
      </c>
      <c r="O1618" s="4">
        <f t="shared" si="589"/>
        <v>7.38</v>
      </c>
      <c r="P1618" s="4"/>
      <c r="Q1618" s="4"/>
      <c r="R1618" s="1">
        <f t="shared" si="590"/>
        <v>0.88888888888888884</v>
      </c>
      <c r="S1618" s="1">
        <f t="shared" si="591"/>
        <v>0.13550135501355015</v>
      </c>
      <c r="T1618" s="1">
        <f t="shared" si="592"/>
        <v>2.3809523809523725E-2</v>
      </c>
      <c r="U1618" s="1">
        <f t="shared" si="593"/>
        <v>0.37669376693766932</v>
      </c>
      <c r="V1618" s="1">
        <f t="shared" si="594"/>
        <v>0.88769376693766933</v>
      </c>
      <c r="W1618" s="1"/>
      <c r="X1618" s="17">
        <f t="shared" si="595"/>
        <v>126.51461263467057</v>
      </c>
      <c r="Y1618" s="18">
        <f t="shared" si="596"/>
        <v>5785.40701103421</v>
      </c>
      <c r="Z1618" s="2">
        <f t="shared" si="597"/>
        <v>120.18888200293704</v>
      </c>
      <c r="AA1618" s="18">
        <f t="shared" si="598"/>
        <v>5496.1366604824989</v>
      </c>
      <c r="AB1618" s="2">
        <f t="shared" si="599"/>
        <v>-832.0237141198827</v>
      </c>
      <c r="AC1618" s="2">
        <f t="shared" si="600"/>
        <v>549.61366604824991</v>
      </c>
      <c r="AD1618" s="2">
        <f t="shared" si="601"/>
        <v>120.18888200293704</v>
      </c>
      <c r="AE1618" s="2">
        <f t="shared" si="602"/>
        <v>-1000</v>
      </c>
      <c r="AF1618" s="5">
        <f t="shared" si="603"/>
        <v>0.125</v>
      </c>
      <c r="AG1618" s="5">
        <f t="shared" si="604"/>
        <v>-1</v>
      </c>
      <c r="AH1618" s="3">
        <f t="shared" si="605"/>
        <v>201709</v>
      </c>
      <c r="AI1618" s="21">
        <v>1.125</v>
      </c>
      <c r="AJ1618" s="21">
        <v>7.38</v>
      </c>
      <c r="AK1618" s="21">
        <v>1.125</v>
      </c>
      <c r="AL1618" s="21">
        <v>7.38</v>
      </c>
      <c r="AO1618">
        <f t="shared" si="606"/>
        <v>-800</v>
      </c>
      <c r="AP1618">
        <f>IF(E1618&lt;F1618,G1618,H1618)</f>
        <v>45</v>
      </c>
      <c r="AQ1618">
        <f>IF(E1618&lt;F1618,H1618,G1618)</f>
        <v>20</v>
      </c>
    </row>
    <row r="1619" spans="2:43" x14ac:dyDescent="0.25">
      <c r="B1619" s="24">
        <v>42995</v>
      </c>
      <c r="C1619" s="20" t="s">
        <v>28</v>
      </c>
      <c r="D1619" s="20" t="s">
        <v>46</v>
      </c>
      <c r="E1619" s="2">
        <v>-320.51282051282044</v>
      </c>
      <c r="F1619" s="2">
        <v>281</v>
      </c>
      <c r="G1619">
        <v>24</v>
      </c>
      <c r="H1619">
        <v>10</v>
      </c>
      <c r="I1619" s="9"/>
      <c r="J1619" s="2" t="str">
        <f t="shared" si="607"/>
        <v>Baltimore Ravens</v>
      </c>
      <c r="K1619" s="2" t="str">
        <f t="shared" si="608"/>
        <v>Cleveland Browns</v>
      </c>
      <c r="L1619" s="17">
        <f t="shared" si="609"/>
        <v>-320.51282051282044</v>
      </c>
      <c r="M1619" s="18">
        <f t="shared" si="610"/>
        <v>281</v>
      </c>
      <c r="N1619" s="4">
        <f t="shared" si="588"/>
        <v>1.3069999999999999</v>
      </c>
      <c r="O1619" s="4">
        <f t="shared" si="589"/>
        <v>3.85</v>
      </c>
      <c r="P1619" s="4"/>
      <c r="Q1619" s="4"/>
      <c r="R1619" s="1">
        <f t="shared" si="590"/>
        <v>0.76511094108645761</v>
      </c>
      <c r="S1619" s="1">
        <f t="shared" si="591"/>
        <v>0.25974025974025972</v>
      </c>
      <c r="T1619" s="1">
        <f t="shared" si="592"/>
        <v>2.424859414388203E-2</v>
      </c>
      <c r="U1619" s="1">
        <f t="shared" si="593"/>
        <v>0.25268534067309895</v>
      </c>
      <c r="V1619" s="1">
        <f t="shared" si="594"/>
        <v>0.76368534067309901</v>
      </c>
      <c r="W1619" s="1"/>
      <c r="X1619" s="17">
        <f t="shared" si="595"/>
        <v>309.4398265110305</v>
      </c>
      <c r="Y1619" s="18">
        <f t="shared" si="596"/>
        <v>2776.3533728520742</v>
      </c>
      <c r="Z1619" s="2">
        <f t="shared" si="597"/>
        <v>293.96783518547898</v>
      </c>
      <c r="AA1619" s="18">
        <f t="shared" si="598"/>
        <v>2637.5357042094706</v>
      </c>
      <c r="AB1619" s="2">
        <f t="shared" si="599"/>
        <v>-340.17327078285626</v>
      </c>
      <c r="AC1619" s="2">
        <f t="shared" si="600"/>
        <v>263.75357042094709</v>
      </c>
      <c r="AD1619" s="2">
        <f t="shared" si="601"/>
        <v>293.96783518547898</v>
      </c>
      <c r="AE1619" s="2">
        <f t="shared" si="602"/>
        <v>-1000</v>
      </c>
      <c r="AF1619" s="5">
        <f t="shared" si="603"/>
        <v>0.30699999999999994</v>
      </c>
      <c r="AG1619" s="5">
        <f t="shared" si="604"/>
        <v>-1</v>
      </c>
      <c r="AH1619" s="3">
        <f t="shared" si="605"/>
        <v>201709</v>
      </c>
      <c r="AI1619" s="21">
        <v>1.3069999999999999</v>
      </c>
      <c r="AJ1619" s="21">
        <v>3.85</v>
      </c>
      <c r="AK1619" s="21">
        <v>1.3120000000000001</v>
      </c>
      <c r="AL1619" s="21">
        <v>3.81</v>
      </c>
      <c r="AO1619">
        <f t="shared" si="606"/>
        <v>-400</v>
      </c>
      <c r="AP1619">
        <f>IF(E1619&lt;F1619,G1619,H1619)</f>
        <v>24</v>
      </c>
      <c r="AQ1619">
        <f>IF(E1619&lt;F1619,H1619,G1619)</f>
        <v>10</v>
      </c>
    </row>
    <row r="1620" spans="2:43" x14ac:dyDescent="0.25">
      <c r="B1620" s="24">
        <v>42995</v>
      </c>
      <c r="C1620" s="20" t="s">
        <v>44</v>
      </c>
      <c r="D1620" s="20" t="s">
        <v>24</v>
      </c>
      <c r="E1620" s="2">
        <v>-265.25198938992042</v>
      </c>
      <c r="F1620" s="2">
        <v>235</v>
      </c>
      <c r="G1620">
        <v>9</v>
      </c>
      <c r="H1620">
        <v>3</v>
      </c>
      <c r="I1620" s="9"/>
      <c r="J1620" s="2" t="str">
        <f t="shared" si="607"/>
        <v>Carolina Panthers</v>
      </c>
      <c r="K1620" s="2" t="str">
        <f t="shared" si="608"/>
        <v>Buffalo Bills</v>
      </c>
      <c r="L1620" s="17">
        <f t="shared" si="609"/>
        <v>-265.25198938992042</v>
      </c>
      <c r="M1620" s="18">
        <f t="shared" si="610"/>
        <v>235</v>
      </c>
      <c r="N1620" s="4">
        <f t="shared" si="588"/>
        <v>1.333</v>
      </c>
      <c r="O1620" s="4">
        <f t="shared" si="589"/>
        <v>3.64</v>
      </c>
      <c r="P1620" s="4"/>
      <c r="Q1620" s="4"/>
      <c r="R1620" s="1">
        <f t="shared" si="590"/>
        <v>0.75018754688672173</v>
      </c>
      <c r="S1620" s="1">
        <f t="shared" si="591"/>
        <v>0.27472527472527469</v>
      </c>
      <c r="T1620" s="1">
        <f t="shared" si="592"/>
        <v>2.4307259199678244E-2</v>
      </c>
      <c r="U1620" s="1">
        <f t="shared" si="593"/>
        <v>0.23773113608072352</v>
      </c>
      <c r="V1620" s="1">
        <f t="shared" si="594"/>
        <v>0.7487311360807235</v>
      </c>
      <c r="W1620" s="1"/>
      <c r="X1620" s="17">
        <f t="shared" si="595"/>
        <v>335.59291421291482</v>
      </c>
      <c r="Y1620" s="18">
        <f t="shared" si="596"/>
        <v>2582.4792899601139</v>
      </c>
      <c r="Z1620" s="2">
        <f t="shared" si="597"/>
        <v>318.81326850226907</v>
      </c>
      <c r="AA1620" s="18">
        <f t="shared" si="598"/>
        <v>2453.3553254621079</v>
      </c>
      <c r="AB1620" s="2">
        <f t="shared" si="599"/>
        <v>-313.66323136355999</v>
      </c>
      <c r="AC1620" s="2">
        <f t="shared" si="600"/>
        <v>245.3355325462108</v>
      </c>
      <c r="AD1620" s="2">
        <f t="shared" si="601"/>
        <v>318.81326850226907</v>
      </c>
      <c r="AE1620" s="2">
        <f t="shared" si="602"/>
        <v>-1000</v>
      </c>
      <c r="AF1620" s="5">
        <f t="shared" si="603"/>
        <v>0.33299999999999996</v>
      </c>
      <c r="AG1620" s="5">
        <f t="shared" si="604"/>
        <v>-1</v>
      </c>
      <c r="AH1620" s="3">
        <f t="shared" si="605"/>
        <v>201709</v>
      </c>
      <c r="AI1620" s="21">
        <v>1.333</v>
      </c>
      <c r="AJ1620" s="21">
        <v>3.64</v>
      </c>
      <c r="AK1620" s="21">
        <v>1.377</v>
      </c>
      <c r="AL1620" s="21">
        <v>3.35</v>
      </c>
      <c r="AO1620">
        <f t="shared" si="606"/>
        <v>-300</v>
      </c>
      <c r="AP1620">
        <f>IF(E1620&lt;F1620,G1620,H1620)</f>
        <v>9</v>
      </c>
      <c r="AQ1620">
        <f>IF(E1620&lt;F1620,H1620,G1620)</f>
        <v>3</v>
      </c>
    </row>
    <row r="1621" spans="2:43" x14ac:dyDescent="0.25">
      <c r="B1621" s="24">
        <v>42995</v>
      </c>
      <c r="C1621" s="20" t="s">
        <v>39</v>
      </c>
      <c r="D1621" s="20" t="s">
        <v>48</v>
      </c>
      <c r="E1621" s="2">
        <v>256</v>
      </c>
      <c r="F1621" s="2">
        <v>-290.69767441860461</v>
      </c>
      <c r="G1621">
        <v>13</v>
      </c>
      <c r="H1621">
        <v>16</v>
      </c>
      <c r="I1621" s="9"/>
      <c r="J1621" s="2" t="str">
        <f t="shared" si="607"/>
        <v>Arizona Cardinals</v>
      </c>
      <c r="K1621" s="2" t="str">
        <f t="shared" si="608"/>
        <v>Indianapolis Colts</v>
      </c>
      <c r="L1621" s="17">
        <f t="shared" si="609"/>
        <v>-290.69767441860461</v>
      </c>
      <c r="M1621" s="18">
        <f t="shared" si="610"/>
        <v>256</v>
      </c>
      <c r="N1621" s="4">
        <f t="shared" si="588"/>
        <v>1.3069999999999999</v>
      </c>
      <c r="O1621" s="4">
        <f t="shared" si="589"/>
        <v>3.85</v>
      </c>
      <c r="P1621" s="4"/>
      <c r="Q1621" s="4"/>
      <c r="R1621" s="1">
        <f t="shared" si="590"/>
        <v>0.76511094108645761</v>
      </c>
      <c r="S1621" s="1">
        <f t="shared" si="591"/>
        <v>0.25974025974025972</v>
      </c>
      <c r="T1621" s="1">
        <f t="shared" si="592"/>
        <v>2.424859414388203E-2</v>
      </c>
      <c r="U1621" s="1">
        <f t="shared" si="593"/>
        <v>0.25268534067309895</v>
      </c>
      <c r="V1621" s="1">
        <f t="shared" si="594"/>
        <v>0.76368534067309901</v>
      </c>
      <c r="W1621" s="1"/>
      <c r="X1621" s="17">
        <f t="shared" si="595"/>
        <v>309.4398265110305</v>
      </c>
      <c r="Y1621" s="18">
        <f t="shared" si="596"/>
        <v>2776.3533728520742</v>
      </c>
      <c r="Z1621" s="2">
        <f t="shared" si="597"/>
        <v>293.96783518547898</v>
      </c>
      <c r="AA1621" s="18">
        <f t="shared" si="598"/>
        <v>2637.5357042094706</v>
      </c>
      <c r="AB1621" s="2">
        <f t="shared" si="599"/>
        <v>-340.17327078285626</v>
      </c>
      <c r="AC1621" s="2">
        <f t="shared" si="600"/>
        <v>263.75357042094709</v>
      </c>
      <c r="AD1621" s="2">
        <f t="shared" si="601"/>
        <v>293.96783518547898</v>
      </c>
      <c r="AE1621" s="2">
        <f t="shared" si="602"/>
        <v>-1000</v>
      </c>
      <c r="AF1621" s="5">
        <f t="shared" si="603"/>
        <v>0.30699999999999994</v>
      </c>
      <c r="AG1621" s="5">
        <f t="shared" si="604"/>
        <v>-1</v>
      </c>
      <c r="AH1621" s="3">
        <f t="shared" si="605"/>
        <v>201709</v>
      </c>
      <c r="AI1621" s="21">
        <v>3.85</v>
      </c>
      <c r="AJ1621" s="21">
        <v>1.3069999999999999</v>
      </c>
      <c r="AK1621" s="21">
        <v>3.56</v>
      </c>
      <c r="AL1621" s="21">
        <v>1.3440000000000001</v>
      </c>
      <c r="AO1621">
        <f t="shared" si="606"/>
        <v>-300</v>
      </c>
      <c r="AP1621">
        <f>IF(E1621&lt;F1621,G1621,H1621)</f>
        <v>16</v>
      </c>
      <c r="AQ1621">
        <f>IF(E1621&lt;F1621,H1621,G1621)</f>
        <v>13</v>
      </c>
    </row>
    <row r="1622" spans="2:43" x14ac:dyDescent="0.25">
      <c r="B1622" s="24">
        <v>42995</v>
      </c>
      <c r="C1622" s="20" t="s">
        <v>26</v>
      </c>
      <c r="D1622" s="20" t="s">
        <v>41</v>
      </c>
      <c r="E1622" s="2">
        <v>104.99999999999999</v>
      </c>
      <c r="F1622" s="2">
        <v>-116.00928074245938</v>
      </c>
      <c r="G1622">
        <v>16</v>
      </c>
      <c r="H1622">
        <v>37</v>
      </c>
      <c r="I1622" s="9"/>
      <c r="J1622" s="2" t="str">
        <f t="shared" si="607"/>
        <v>Tennessee Titans</v>
      </c>
      <c r="K1622" s="2" t="str">
        <f t="shared" si="608"/>
        <v>Jacksonville Jaguars</v>
      </c>
      <c r="L1622" s="17">
        <f t="shared" si="609"/>
        <v>-116.00928074245938</v>
      </c>
      <c r="M1622" s="18">
        <f t="shared" si="610"/>
        <v>104.99999999999999</v>
      </c>
      <c r="N1622" s="4">
        <f t="shared" si="588"/>
        <v>1.8540000000000001</v>
      </c>
      <c r="O1622" s="4">
        <f t="shared" si="589"/>
        <v>2.06</v>
      </c>
      <c r="P1622" s="4"/>
      <c r="Q1622" s="4"/>
      <c r="R1622" s="1">
        <f t="shared" si="590"/>
        <v>0.53937432578209277</v>
      </c>
      <c r="S1622" s="1">
        <f t="shared" si="591"/>
        <v>0.4854368932038835</v>
      </c>
      <c r="T1622" s="1">
        <f t="shared" si="592"/>
        <v>2.421052631578946E-2</v>
      </c>
      <c r="U1622" s="1">
        <f t="shared" si="593"/>
        <v>2.6968716289104633E-2</v>
      </c>
      <c r="V1622" s="1">
        <f t="shared" si="594"/>
        <v>0.5379687162891047</v>
      </c>
      <c r="W1622" s="1"/>
      <c r="X1622" s="17">
        <f t="shared" si="595"/>
        <v>858.84414784929493</v>
      </c>
      <c r="Y1622" s="18">
        <f t="shared" si="596"/>
        <v>1061.3854342361001</v>
      </c>
      <c r="Z1622" s="2">
        <f t="shared" si="597"/>
        <v>815.90194045683018</v>
      </c>
      <c r="AA1622" s="18">
        <f t="shared" si="598"/>
        <v>1008.316162524295</v>
      </c>
      <c r="AB1622" s="2">
        <f t="shared" si="599"/>
        <v>-122.56374821710705</v>
      </c>
      <c r="AC1622" s="2">
        <f t="shared" si="600"/>
        <v>100.8316162524295</v>
      </c>
      <c r="AD1622" s="2">
        <f t="shared" si="601"/>
        <v>815.90194045683018</v>
      </c>
      <c r="AE1622" s="2">
        <f t="shared" si="602"/>
        <v>-1000</v>
      </c>
      <c r="AF1622" s="5">
        <f t="shared" si="603"/>
        <v>0.85400000000000009</v>
      </c>
      <c r="AG1622" s="5">
        <f t="shared" si="604"/>
        <v>-1</v>
      </c>
      <c r="AH1622" s="3">
        <f t="shared" si="605"/>
        <v>201709</v>
      </c>
      <c r="AI1622" s="21">
        <v>2.06</v>
      </c>
      <c r="AJ1622" s="21">
        <v>1.8540000000000001</v>
      </c>
      <c r="AK1622" s="21">
        <v>2.0499999999999998</v>
      </c>
      <c r="AL1622" s="21">
        <v>1.8620000000000001</v>
      </c>
      <c r="AO1622">
        <f t="shared" si="606"/>
        <v>-120</v>
      </c>
      <c r="AP1622">
        <f>IF(E1622&lt;F1622,G1622,H1622)</f>
        <v>37</v>
      </c>
      <c r="AQ1622">
        <f>IF(E1622&lt;F1622,H1622,G1622)</f>
        <v>16</v>
      </c>
    </row>
    <row r="1623" spans="2:43" x14ac:dyDescent="0.25">
      <c r="B1623" s="24">
        <v>42995</v>
      </c>
      <c r="C1623" s="20" t="s">
        <v>20</v>
      </c>
      <c r="D1623" s="20" t="s">
        <v>19</v>
      </c>
      <c r="E1623" s="2">
        <v>-196.07843137254901</v>
      </c>
      <c r="F1623" s="2">
        <v>175.99999999999997</v>
      </c>
      <c r="G1623">
        <v>27</v>
      </c>
      <c r="H1623">
        <v>20</v>
      </c>
      <c r="I1623" s="9"/>
      <c r="J1623" s="2" t="str">
        <f t="shared" si="607"/>
        <v>Kansas City Chiefs</v>
      </c>
      <c r="K1623" s="2" t="str">
        <f t="shared" si="608"/>
        <v>Philadelphia Eagles</v>
      </c>
      <c r="L1623" s="17">
        <f t="shared" si="609"/>
        <v>-196.07843137254901</v>
      </c>
      <c r="M1623" s="18">
        <f t="shared" si="610"/>
        <v>175.99999999999997</v>
      </c>
      <c r="N1623" s="4">
        <f t="shared" si="588"/>
        <v>1.48</v>
      </c>
      <c r="O1623" s="4">
        <f t="shared" si="589"/>
        <v>2.86</v>
      </c>
      <c r="P1623" s="4"/>
      <c r="Q1623" s="4"/>
      <c r="R1623" s="1">
        <f t="shared" si="590"/>
        <v>0.67567567567567566</v>
      </c>
      <c r="S1623" s="1">
        <f t="shared" si="591"/>
        <v>0.34965034965034969</v>
      </c>
      <c r="T1623" s="1">
        <f t="shared" si="592"/>
        <v>2.4700460829493065E-2</v>
      </c>
      <c r="U1623" s="1">
        <f t="shared" si="593"/>
        <v>0.16301266301266298</v>
      </c>
      <c r="V1623" s="1">
        <f t="shared" si="594"/>
        <v>0.67401266301266305</v>
      </c>
      <c r="W1623" s="1"/>
      <c r="X1623" s="17">
        <f t="shared" si="595"/>
        <v>483.65165059400738</v>
      </c>
      <c r="Y1623" s="18">
        <f t="shared" si="596"/>
        <v>1846.6048003943104</v>
      </c>
      <c r="Z1623" s="2">
        <f t="shared" si="597"/>
        <v>459.46906806430701</v>
      </c>
      <c r="AA1623" s="18">
        <f t="shared" si="598"/>
        <v>1754.2745603745948</v>
      </c>
      <c r="AB1623" s="2">
        <f t="shared" si="599"/>
        <v>-217.64250729932502</v>
      </c>
      <c r="AC1623" s="2">
        <f t="shared" si="600"/>
        <v>175.42745603745948</v>
      </c>
      <c r="AD1623" s="2">
        <f t="shared" si="601"/>
        <v>459.46906806430701</v>
      </c>
      <c r="AE1623" s="2">
        <f t="shared" si="602"/>
        <v>-1000</v>
      </c>
      <c r="AF1623" s="5">
        <f t="shared" si="603"/>
        <v>0.48</v>
      </c>
      <c r="AG1623" s="5">
        <f t="shared" si="604"/>
        <v>-1</v>
      </c>
      <c r="AH1623" s="3">
        <f t="shared" si="605"/>
        <v>201709</v>
      </c>
      <c r="AI1623" s="21">
        <v>1.48</v>
      </c>
      <c r="AJ1623" s="21">
        <v>2.86</v>
      </c>
      <c r="AK1623" s="21">
        <v>1.51</v>
      </c>
      <c r="AL1623" s="21">
        <v>2.76</v>
      </c>
      <c r="AO1623">
        <f t="shared" si="606"/>
        <v>-200</v>
      </c>
      <c r="AP1623">
        <f>IF(E1623&lt;F1623,G1623,H1623)</f>
        <v>27</v>
      </c>
      <c r="AQ1623">
        <f>IF(E1623&lt;F1623,H1623,G1623)</f>
        <v>20</v>
      </c>
    </row>
    <row r="1624" spans="2:43" x14ac:dyDescent="0.25">
      <c r="B1624" s="24">
        <v>42995</v>
      </c>
      <c r="C1624" s="20" t="s">
        <v>43</v>
      </c>
      <c r="D1624" s="20" t="s">
        <v>36</v>
      </c>
      <c r="E1624" s="2">
        <v>211</v>
      </c>
      <c r="F1624" s="2">
        <v>-236.40661938534276</v>
      </c>
      <c r="G1624">
        <v>20</v>
      </c>
      <c r="H1624">
        <v>36</v>
      </c>
      <c r="I1624" s="9"/>
      <c r="J1624" s="2" t="str">
        <f t="shared" si="607"/>
        <v>New England Patriots</v>
      </c>
      <c r="K1624" s="2" t="str">
        <f t="shared" si="608"/>
        <v>New Orleans Saints</v>
      </c>
      <c r="L1624" s="17">
        <f t="shared" si="609"/>
        <v>-236.40661938534276</v>
      </c>
      <c r="M1624" s="18">
        <f t="shared" si="610"/>
        <v>211</v>
      </c>
      <c r="N1624" s="4">
        <f t="shared" si="588"/>
        <v>1.4950000000000001</v>
      </c>
      <c r="O1624" s="4">
        <f t="shared" si="589"/>
        <v>2.81</v>
      </c>
      <c r="P1624" s="4"/>
      <c r="Q1624" s="4"/>
      <c r="R1624" s="1">
        <f t="shared" si="590"/>
        <v>0.66889632107023411</v>
      </c>
      <c r="S1624" s="1">
        <f t="shared" si="591"/>
        <v>0.35587188612099646</v>
      </c>
      <c r="T1624" s="1">
        <f t="shared" si="592"/>
        <v>2.4169570267131069E-2</v>
      </c>
      <c r="U1624" s="1">
        <f t="shared" si="593"/>
        <v>0.15651221747461883</v>
      </c>
      <c r="V1624" s="1">
        <f t="shared" si="594"/>
        <v>0.66751221747461886</v>
      </c>
      <c r="W1624" s="1"/>
      <c r="X1624" s="17">
        <f t="shared" si="595"/>
        <v>498.09992060261197</v>
      </c>
      <c r="Y1624" s="18">
        <f t="shared" si="596"/>
        <v>1796.2818011286422</v>
      </c>
      <c r="Z1624" s="2">
        <f t="shared" si="597"/>
        <v>473.19492457248134</v>
      </c>
      <c r="AA1624" s="18">
        <f t="shared" si="598"/>
        <v>1706.46771107221</v>
      </c>
      <c r="AB1624" s="2">
        <f t="shared" si="599"/>
        <v>-211.32940107155051</v>
      </c>
      <c r="AC1624" s="2">
        <f t="shared" si="600"/>
        <v>170.64677110722101</v>
      </c>
      <c r="AD1624" s="2">
        <f t="shared" si="601"/>
        <v>473.19492457248134</v>
      </c>
      <c r="AE1624" s="2">
        <f t="shared" si="602"/>
        <v>-1000</v>
      </c>
      <c r="AF1624" s="5">
        <f t="shared" si="603"/>
        <v>0.49500000000000011</v>
      </c>
      <c r="AG1624" s="5">
        <f t="shared" si="604"/>
        <v>-1</v>
      </c>
      <c r="AH1624" s="3">
        <f t="shared" si="605"/>
        <v>201709</v>
      </c>
      <c r="AI1624" s="21">
        <v>2.81</v>
      </c>
      <c r="AJ1624" s="21">
        <v>1.4950000000000001</v>
      </c>
      <c r="AK1624" s="21">
        <v>3.11</v>
      </c>
      <c r="AL1624" s="21">
        <v>1.423</v>
      </c>
      <c r="AO1624">
        <f t="shared" si="606"/>
        <v>-300</v>
      </c>
      <c r="AP1624">
        <f>IF(E1624&lt;F1624,G1624,H1624)</f>
        <v>36</v>
      </c>
      <c r="AQ1624">
        <f>IF(E1624&lt;F1624,H1624,G1624)</f>
        <v>20</v>
      </c>
    </row>
    <row r="1625" spans="2:43" x14ac:dyDescent="0.25">
      <c r="B1625" s="24">
        <v>42995</v>
      </c>
      <c r="C1625" s="20" t="s">
        <v>45</v>
      </c>
      <c r="D1625" s="20" t="s">
        <v>29</v>
      </c>
      <c r="E1625" s="2">
        <v>-361.01083032490988</v>
      </c>
      <c r="F1625" s="2">
        <v>313.99999999999994</v>
      </c>
      <c r="G1625">
        <v>26</v>
      </c>
      <c r="H1625">
        <v>9</v>
      </c>
      <c r="I1625" s="9"/>
      <c r="J1625" s="2" t="str">
        <f t="shared" si="607"/>
        <v>Pittsburgh Steelers</v>
      </c>
      <c r="K1625" s="2" t="str">
        <f t="shared" si="608"/>
        <v>Minnesota Vikings</v>
      </c>
      <c r="L1625" s="17">
        <f t="shared" si="609"/>
        <v>-361.01083032490988</v>
      </c>
      <c r="M1625" s="18">
        <f t="shared" si="610"/>
        <v>313.99999999999994</v>
      </c>
      <c r="N1625" s="4">
        <f t="shared" si="588"/>
        <v>1.327</v>
      </c>
      <c r="O1625" s="4">
        <f t="shared" si="589"/>
        <v>3.69</v>
      </c>
      <c r="P1625" s="4"/>
      <c r="Q1625" s="4"/>
      <c r="R1625" s="1">
        <f t="shared" si="590"/>
        <v>0.75357950263752826</v>
      </c>
      <c r="S1625" s="1">
        <f t="shared" si="591"/>
        <v>0.2710027100271003</v>
      </c>
      <c r="T1625" s="1">
        <f t="shared" si="592"/>
        <v>2.3992425752441537E-2</v>
      </c>
      <c r="U1625" s="1">
        <f t="shared" si="593"/>
        <v>0.24128839630521398</v>
      </c>
      <c r="V1625" s="1">
        <f t="shared" si="594"/>
        <v>0.75228839630521405</v>
      </c>
      <c r="W1625" s="1"/>
      <c r="X1625" s="17">
        <f t="shared" si="595"/>
        <v>329.27744853090337</v>
      </c>
      <c r="Y1625" s="18">
        <f t="shared" si="596"/>
        <v>2626.8147297550358</v>
      </c>
      <c r="Z1625" s="2">
        <f t="shared" si="597"/>
        <v>312.81357610435816</v>
      </c>
      <c r="AA1625" s="18">
        <f t="shared" si="598"/>
        <v>2495.4739932672837</v>
      </c>
      <c r="AB1625" s="2">
        <f t="shared" si="599"/>
        <v>-319.67921995380044</v>
      </c>
      <c r="AC1625" s="2">
        <f t="shared" si="600"/>
        <v>249.54739932672837</v>
      </c>
      <c r="AD1625" s="2">
        <f t="shared" si="601"/>
        <v>312.81357610435816</v>
      </c>
      <c r="AE1625" s="2">
        <f t="shared" si="602"/>
        <v>-1000</v>
      </c>
      <c r="AF1625" s="5">
        <f t="shared" si="603"/>
        <v>0.32699999999999996</v>
      </c>
      <c r="AG1625" s="5">
        <f t="shared" si="604"/>
        <v>-1</v>
      </c>
      <c r="AH1625" s="3">
        <f t="shared" si="605"/>
        <v>201709</v>
      </c>
      <c r="AI1625" s="21">
        <v>1.327</v>
      </c>
      <c r="AJ1625" s="21">
        <v>3.69</v>
      </c>
      <c r="AK1625" s="21">
        <v>1.2769999999999999</v>
      </c>
      <c r="AL1625" s="21">
        <v>4.1399999999999997</v>
      </c>
      <c r="AO1625">
        <f t="shared" si="606"/>
        <v>-400</v>
      </c>
      <c r="AP1625">
        <f>IF(E1625&lt;F1625,G1625,H1625)</f>
        <v>26</v>
      </c>
      <c r="AQ1625">
        <f>IF(E1625&lt;F1625,H1625,G1625)</f>
        <v>9</v>
      </c>
    </row>
    <row r="1626" spans="2:43" x14ac:dyDescent="0.25">
      <c r="B1626" s="24">
        <v>42995</v>
      </c>
      <c r="C1626" s="20" t="s">
        <v>27</v>
      </c>
      <c r="D1626" s="20" t="s">
        <v>37</v>
      </c>
      <c r="E1626" s="2">
        <v>-285.71428571428567</v>
      </c>
      <c r="F1626" s="2">
        <v>252</v>
      </c>
      <c r="G1626">
        <v>29</v>
      </c>
      <c r="H1626">
        <v>7</v>
      </c>
      <c r="I1626" s="9"/>
      <c r="J1626" s="2" t="str">
        <f t="shared" si="607"/>
        <v>Tampa Bay Buccaneers</v>
      </c>
      <c r="K1626" s="2" t="str">
        <f t="shared" si="608"/>
        <v>Chicago Bears</v>
      </c>
      <c r="L1626" s="17">
        <f t="shared" si="609"/>
        <v>-285.71428571428567</v>
      </c>
      <c r="M1626" s="18">
        <f t="shared" si="610"/>
        <v>252</v>
      </c>
      <c r="N1626" s="4">
        <f t="shared" si="588"/>
        <v>1.35</v>
      </c>
      <c r="O1626" s="4">
        <f t="shared" si="589"/>
        <v>3.52</v>
      </c>
      <c r="P1626" s="4"/>
      <c r="Q1626" s="4"/>
      <c r="R1626" s="1">
        <f t="shared" si="590"/>
        <v>0.7407407407407407</v>
      </c>
      <c r="S1626" s="1">
        <f t="shared" si="591"/>
        <v>0.28409090909090912</v>
      </c>
      <c r="T1626" s="1">
        <f t="shared" si="592"/>
        <v>2.4229979466118934E-2</v>
      </c>
      <c r="U1626" s="1">
        <f t="shared" si="593"/>
        <v>0.22832491582491579</v>
      </c>
      <c r="V1626" s="1">
        <f t="shared" si="594"/>
        <v>0.73932491582491577</v>
      </c>
      <c r="W1626" s="1"/>
      <c r="X1626" s="17">
        <f t="shared" si="595"/>
        <v>352.58528232371435</v>
      </c>
      <c r="Y1626" s="18">
        <f t="shared" si="596"/>
        <v>2470.1836460228901</v>
      </c>
      <c r="Z1626" s="2">
        <f t="shared" si="597"/>
        <v>334.95601820752864</v>
      </c>
      <c r="AA1626" s="18">
        <f t="shared" si="598"/>
        <v>2346.6744637217457</v>
      </c>
      <c r="AB1626" s="2">
        <f t="shared" si="599"/>
        <v>-298.54665855874549</v>
      </c>
      <c r="AC1626" s="2">
        <f t="shared" si="600"/>
        <v>234.66744637217457</v>
      </c>
      <c r="AD1626" s="2">
        <f t="shared" si="601"/>
        <v>334.95601820752864</v>
      </c>
      <c r="AE1626" s="2">
        <f t="shared" si="602"/>
        <v>-1000</v>
      </c>
      <c r="AF1626" s="5">
        <f t="shared" si="603"/>
        <v>0.35000000000000009</v>
      </c>
      <c r="AG1626" s="5">
        <f t="shared" si="604"/>
        <v>-1</v>
      </c>
      <c r="AH1626" s="3">
        <f t="shared" si="605"/>
        <v>201709</v>
      </c>
      <c r="AI1626" s="21">
        <v>1.35</v>
      </c>
      <c r="AJ1626" s="21">
        <v>3.52</v>
      </c>
      <c r="AK1626" s="21">
        <v>1.35</v>
      </c>
      <c r="AL1626" s="21">
        <v>3.52</v>
      </c>
      <c r="AO1626">
        <f t="shared" si="606"/>
        <v>-300</v>
      </c>
      <c r="AP1626">
        <f>IF(E1626&lt;F1626,G1626,H1626)</f>
        <v>29</v>
      </c>
      <c r="AQ1626">
        <f>IF(E1626&lt;F1626,H1626,G1626)</f>
        <v>7</v>
      </c>
    </row>
    <row r="1627" spans="2:43" x14ac:dyDescent="0.25">
      <c r="B1627" s="24">
        <v>42992</v>
      </c>
      <c r="C1627" s="20" t="s">
        <v>21</v>
      </c>
      <c r="D1627" s="20" t="s">
        <v>40</v>
      </c>
      <c r="E1627" s="2">
        <v>-220.26431718061676</v>
      </c>
      <c r="F1627" s="2">
        <v>197.00000000000003</v>
      </c>
      <c r="G1627">
        <v>9</v>
      </c>
      <c r="H1627">
        <v>13</v>
      </c>
      <c r="I1627" s="9"/>
      <c r="J1627" s="2" t="str">
        <f t="shared" si="607"/>
        <v>Cincinnati Bengals</v>
      </c>
      <c r="K1627" s="2" t="str">
        <f t="shared" si="608"/>
        <v>Houston Texans</v>
      </c>
      <c r="L1627" s="17">
        <f t="shared" si="609"/>
        <v>-220.26431718061676</v>
      </c>
      <c r="M1627" s="18">
        <f t="shared" si="610"/>
        <v>197.00000000000003</v>
      </c>
      <c r="N1627" s="4">
        <f t="shared" si="588"/>
        <v>1.5580000000000001</v>
      </c>
      <c r="O1627" s="4">
        <f t="shared" si="589"/>
        <v>2.61</v>
      </c>
      <c r="P1627" s="4"/>
      <c r="Q1627" s="4"/>
      <c r="R1627" s="1">
        <f t="shared" si="590"/>
        <v>0.64184852374839541</v>
      </c>
      <c r="S1627" s="1">
        <f t="shared" si="591"/>
        <v>0.38314176245210729</v>
      </c>
      <c r="T1627" s="1">
        <f t="shared" si="592"/>
        <v>2.4380998080614336E-2</v>
      </c>
      <c r="U1627" s="1">
        <f t="shared" si="593"/>
        <v>0.12935338064814406</v>
      </c>
      <c r="V1627" s="1">
        <f t="shared" si="594"/>
        <v>0.64035338064814407</v>
      </c>
      <c r="W1627" s="1"/>
      <c r="X1627" s="17">
        <f t="shared" si="595"/>
        <v>561.63773038542206</v>
      </c>
      <c r="Y1627" s="18">
        <f t="shared" si="596"/>
        <v>1603.4302738055192</v>
      </c>
      <c r="Z1627" s="2">
        <f t="shared" si="597"/>
        <v>533.55584386615089</v>
      </c>
      <c r="AA1627" s="18">
        <f t="shared" si="598"/>
        <v>1523.2587601152431</v>
      </c>
      <c r="AB1627" s="2">
        <f t="shared" si="599"/>
        <v>-187.42180626379991</v>
      </c>
      <c r="AC1627" s="2">
        <f t="shared" si="600"/>
        <v>152.32587601152431</v>
      </c>
      <c r="AD1627" s="2">
        <f t="shared" si="601"/>
        <v>-1000</v>
      </c>
      <c r="AE1627" s="2">
        <f t="shared" si="602"/>
        <v>1523.2587601152431</v>
      </c>
      <c r="AF1627" s="5">
        <f t="shared" si="603"/>
        <v>-1</v>
      </c>
      <c r="AG1627" s="5">
        <f t="shared" si="604"/>
        <v>1.6099999999999999</v>
      </c>
      <c r="AH1627" s="3">
        <f t="shared" si="605"/>
        <v>201709</v>
      </c>
      <c r="AI1627" s="21">
        <v>1.5580000000000001</v>
      </c>
      <c r="AJ1627" s="21">
        <v>2.61</v>
      </c>
      <c r="AK1627" s="21">
        <v>1.454</v>
      </c>
      <c r="AL1627" s="21">
        <v>2.97</v>
      </c>
      <c r="AO1627">
        <f t="shared" si="606"/>
        <v>-300</v>
      </c>
      <c r="AP1627">
        <f>IF(E1627&lt;F1627,G1627,H1627)</f>
        <v>9</v>
      </c>
      <c r="AQ1627">
        <f>IF(E1627&lt;F1627,H1627,G1627)</f>
        <v>13</v>
      </c>
    </row>
    <row r="1628" spans="2:43" x14ac:dyDescent="0.25">
      <c r="B1628" s="24">
        <v>42989</v>
      </c>
      <c r="C1628" s="20" t="s">
        <v>38</v>
      </c>
      <c r="D1628" s="20" t="s">
        <v>31</v>
      </c>
      <c r="E1628" s="2">
        <v>-145.13788098693757</v>
      </c>
      <c r="F1628" s="2">
        <v>131</v>
      </c>
      <c r="G1628">
        <v>24</v>
      </c>
      <c r="H1628">
        <v>21</v>
      </c>
      <c r="I1628" s="9"/>
      <c r="J1628" s="2" t="str">
        <f t="shared" si="607"/>
        <v>Denver Broncos</v>
      </c>
      <c r="K1628" s="2" t="str">
        <f t="shared" si="608"/>
        <v>Los Angeles Chargers</v>
      </c>
      <c r="L1628" s="17">
        <f t="shared" si="609"/>
        <v>-145.13788098693757</v>
      </c>
      <c r="M1628" s="18">
        <f t="shared" si="610"/>
        <v>131</v>
      </c>
      <c r="N1628" s="4">
        <f t="shared" si="588"/>
        <v>1.5609999999999999</v>
      </c>
      <c r="O1628" s="4">
        <f t="shared" si="589"/>
        <v>2.6</v>
      </c>
      <c r="P1628" s="4"/>
      <c r="Q1628" s="4"/>
      <c r="R1628" s="1">
        <f t="shared" si="590"/>
        <v>0.64061499039077519</v>
      </c>
      <c r="S1628" s="1">
        <f t="shared" si="591"/>
        <v>0.38461538461538458</v>
      </c>
      <c r="T1628" s="1">
        <f t="shared" si="592"/>
        <v>2.4609468877673457E-2</v>
      </c>
      <c r="U1628" s="1">
        <f t="shared" si="593"/>
        <v>0.1279998028876953</v>
      </c>
      <c r="V1628" s="1">
        <f t="shared" si="594"/>
        <v>0.63899980288769531</v>
      </c>
      <c r="W1628" s="1"/>
      <c r="X1628" s="17">
        <f t="shared" si="595"/>
        <v>564.94570965579908</v>
      </c>
      <c r="Y1628" s="18">
        <f t="shared" si="596"/>
        <v>1594.4901778460153</v>
      </c>
      <c r="Z1628" s="2">
        <f t="shared" si="597"/>
        <v>536.69842417300913</v>
      </c>
      <c r="AA1628" s="18">
        <f t="shared" si="598"/>
        <v>1514.7656689537143</v>
      </c>
      <c r="AB1628" s="2">
        <f t="shared" si="599"/>
        <v>-186.32437789264719</v>
      </c>
      <c r="AC1628" s="2">
        <f t="shared" si="600"/>
        <v>151.47656689537143</v>
      </c>
      <c r="AD1628" s="2">
        <f t="shared" si="601"/>
        <v>536.69842417300913</v>
      </c>
      <c r="AE1628" s="2">
        <f t="shared" si="602"/>
        <v>-1000</v>
      </c>
      <c r="AF1628" s="5">
        <f t="shared" si="603"/>
        <v>0.56099999999999994</v>
      </c>
      <c r="AG1628" s="5">
        <f t="shared" si="604"/>
        <v>-1</v>
      </c>
      <c r="AH1628" s="3">
        <f t="shared" si="605"/>
        <v>201709</v>
      </c>
      <c r="AI1628" s="21">
        <v>1.5609999999999999</v>
      </c>
      <c r="AJ1628" s="21">
        <v>2.6</v>
      </c>
      <c r="AK1628" s="21">
        <v>1.6890000000000001</v>
      </c>
      <c r="AL1628" s="21">
        <v>2.31</v>
      </c>
      <c r="AO1628">
        <f t="shared" si="606"/>
        <v>-150</v>
      </c>
      <c r="AP1628">
        <f>IF(E1628&lt;F1628,G1628,H1628)</f>
        <v>24</v>
      </c>
      <c r="AQ1628">
        <f>IF(E1628&lt;F1628,H1628,G1628)</f>
        <v>21</v>
      </c>
    </row>
    <row r="1629" spans="2:43" x14ac:dyDescent="0.25">
      <c r="B1629" s="24">
        <v>42989</v>
      </c>
      <c r="C1629" s="20" t="s">
        <v>29</v>
      </c>
      <c r="D1629" s="20" t="s">
        <v>43</v>
      </c>
      <c r="E1629" s="2">
        <v>-172.11703958691911</v>
      </c>
      <c r="F1629" s="2">
        <v>154.99999999999997</v>
      </c>
      <c r="G1629">
        <v>29</v>
      </c>
      <c r="H1629">
        <v>19</v>
      </c>
      <c r="I1629" s="9"/>
      <c r="J1629" s="2" t="str">
        <f t="shared" si="607"/>
        <v>Minnesota Vikings</v>
      </c>
      <c r="K1629" s="2" t="str">
        <f t="shared" si="608"/>
        <v>New Orleans Saints</v>
      </c>
      <c r="L1629" s="17">
        <f t="shared" si="609"/>
        <v>-172.11703958691911</v>
      </c>
      <c r="M1629" s="18">
        <f t="shared" si="610"/>
        <v>154.99999999999997</v>
      </c>
      <c r="N1629" s="4">
        <f t="shared" si="588"/>
        <v>1.5309999999999999</v>
      </c>
      <c r="O1629" s="4">
        <f t="shared" si="589"/>
        <v>2.69</v>
      </c>
      <c r="P1629" s="4"/>
      <c r="Q1629" s="4"/>
      <c r="R1629" s="1">
        <f t="shared" si="590"/>
        <v>0.6531678641410843</v>
      </c>
      <c r="S1629" s="1">
        <f t="shared" si="591"/>
        <v>0.37174721189591081</v>
      </c>
      <c r="T1629" s="1">
        <f t="shared" si="592"/>
        <v>2.4309405354181579E-2</v>
      </c>
      <c r="U1629" s="1">
        <f t="shared" si="593"/>
        <v>0.14071032612258674</v>
      </c>
      <c r="V1629" s="1">
        <f t="shared" si="594"/>
        <v>0.65171032612258673</v>
      </c>
      <c r="W1629" s="1"/>
      <c r="X1629" s="17">
        <f t="shared" si="595"/>
        <v>534.42405301385372</v>
      </c>
      <c r="Y1629" s="18">
        <f t="shared" si="596"/>
        <v>1680.8517225830294</v>
      </c>
      <c r="Z1629" s="2">
        <f t="shared" si="597"/>
        <v>507.70285036316102</v>
      </c>
      <c r="AA1629" s="18">
        <f t="shared" si="598"/>
        <v>1596.809136453878</v>
      </c>
      <c r="AB1629" s="2">
        <f t="shared" si="599"/>
        <v>-196.96560680813545</v>
      </c>
      <c r="AC1629" s="2">
        <f t="shared" si="600"/>
        <v>159.68091364538779</v>
      </c>
      <c r="AD1629" s="2">
        <f t="shared" si="601"/>
        <v>507.70285036316102</v>
      </c>
      <c r="AE1629" s="2">
        <f t="shared" si="602"/>
        <v>-1000</v>
      </c>
      <c r="AF1629" s="5">
        <f t="shared" si="603"/>
        <v>0.53099999999999992</v>
      </c>
      <c r="AG1629" s="5">
        <f t="shared" si="604"/>
        <v>-1</v>
      </c>
      <c r="AH1629" s="3">
        <f t="shared" si="605"/>
        <v>201709</v>
      </c>
      <c r="AI1629" s="21">
        <v>1.5309999999999999</v>
      </c>
      <c r="AJ1629" s="21">
        <v>2.69</v>
      </c>
      <c r="AK1629" s="21">
        <v>1.581</v>
      </c>
      <c r="AL1629" s="21">
        <v>2.5499999999999998</v>
      </c>
      <c r="AO1629">
        <f t="shared" si="606"/>
        <v>-180</v>
      </c>
      <c r="AP1629">
        <f>IF(E1629&lt;F1629,G1629,H1629)</f>
        <v>29</v>
      </c>
      <c r="AQ1629">
        <f>IF(E1629&lt;F1629,H1629,G1629)</f>
        <v>19</v>
      </c>
    </row>
    <row r="1630" spans="2:43" x14ac:dyDescent="0.25">
      <c r="B1630" s="24">
        <v>42988</v>
      </c>
      <c r="C1630" s="20" t="s">
        <v>23</v>
      </c>
      <c r="D1630" s="20" t="s">
        <v>25</v>
      </c>
      <c r="E1630" s="2">
        <v>-248.13895781637714</v>
      </c>
      <c r="F1630" s="2">
        <v>221</v>
      </c>
      <c r="G1630">
        <v>19</v>
      </c>
      <c r="H1630">
        <v>3</v>
      </c>
      <c r="I1630" s="9"/>
      <c r="J1630" s="2" t="str">
        <f t="shared" si="607"/>
        <v>Dallas Cowboys</v>
      </c>
      <c r="K1630" s="2" t="str">
        <f t="shared" si="608"/>
        <v>New York Giants</v>
      </c>
      <c r="L1630" s="17">
        <f t="shared" si="609"/>
        <v>-248.13895781637714</v>
      </c>
      <c r="M1630" s="18">
        <f t="shared" si="610"/>
        <v>221</v>
      </c>
      <c r="N1630" s="4">
        <f t="shared" si="588"/>
        <v>1.609</v>
      </c>
      <c r="O1630" s="4">
        <f t="shared" si="589"/>
        <v>2.48</v>
      </c>
      <c r="P1630" s="4"/>
      <c r="Q1630" s="4"/>
      <c r="R1630" s="1">
        <f t="shared" si="590"/>
        <v>0.62150403977625857</v>
      </c>
      <c r="S1630" s="1">
        <f t="shared" si="591"/>
        <v>0.40322580645161293</v>
      </c>
      <c r="T1630" s="1">
        <f t="shared" si="592"/>
        <v>2.4133039863047268E-2</v>
      </c>
      <c r="U1630" s="1">
        <f t="shared" si="593"/>
        <v>0.10913911666232282</v>
      </c>
      <c r="V1630" s="1">
        <f t="shared" si="594"/>
        <v>0.6201391166623228</v>
      </c>
      <c r="W1630" s="1"/>
      <c r="X1630" s="17">
        <f t="shared" si="595"/>
        <v>612.54140100392738</v>
      </c>
      <c r="Y1630" s="18">
        <f t="shared" si="596"/>
        <v>1475.8167857920587</v>
      </c>
      <c r="Z1630" s="2">
        <f t="shared" si="597"/>
        <v>581.914330953731</v>
      </c>
      <c r="AA1630" s="18">
        <f t="shared" si="598"/>
        <v>1402.0259465024558</v>
      </c>
      <c r="AB1630" s="2">
        <f t="shared" si="599"/>
        <v>-171.84660126191525</v>
      </c>
      <c r="AC1630" s="2">
        <f t="shared" si="600"/>
        <v>140.20259465024557</v>
      </c>
      <c r="AD1630" s="2">
        <f t="shared" si="601"/>
        <v>581.914330953731</v>
      </c>
      <c r="AE1630" s="2">
        <f t="shared" si="602"/>
        <v>-1000</v>
      </c>
      <c r="AF1630" s="5">
        <f t="shared" si="603"/>
        <v>0.60899999999999999</v>
      </c>
      <c r="AG1630" s="5">
        <f t="shared" si="604"/>
        <v>-1</v>
      </c>
      <c r="AH1630" s="3">
        <f t="shared" si="605"/>
        <v>201709</v>
      </c>
      <c r="AI1630" s="21">
        <v>1.609</v>
      </c>
      <c r="AJ1630" s="21">
        <v>2.48</v>
      </c>
      <c r="AK1630" s="21">
        <v>1.403</v>
      </c>
      <c r="AL1630" s="21">
        <v>3.21</v>
      </c>
      <c r="AO1630">
        <f t="shared" si="606"/>
        <v>-300</v>
      </c>
      <c r="AP1630">
        <f>IF(E1630&lt;F1630,G1630,H1630)</f>
        <v>19</v>
      </c>
      <c r="AQ1630">
        <f>IF(E1630&lt;F1630,H1630,G1630)</f>
        <v>3</v>
      </c>
    </row>
    <row r="1631" spans="2:43" x14ac:dyDescent="0.25">
      <c r="B1631" s="24">
        <v>42988</v>
      </c>
      <c r="C1631" s="20" t="s">
        <v>33</v>
      </c>
      <c r="D1631" s="20" t="s">
        <v>32</v>
      </c>
      <c r="E1631" s="2">
        <v>-138.12154696132598</v>
      </c>
      <c r="F1631" s="2">
        <v>125</v>
      </c>
      <c r="G1631">
        <v>17</v>
      </c>
      <c r="H1631">
        <v>9</v>
      </c>
      <c r="I1631" s="9"/>
      <c r="J1631" s="2" t="str">
        <f t="shared" si="607"/>
        <v>Green Bay Packers</v>
      </c>
      <c r="K1631" s="2" t="str">
        <f t="shared" si="608"/>
        <v>Seattle Seahawks</v>
      </c>
      <c r="L1631" s="17">
        <f t="shared" si="609"/>
        <v>-138.12154696132598</v>
      </c>
      <c r="M1631" s="18">
        <f t="shared" si="610"/>
        <v>125</v>
      </c>
      <c r="N1631" s="4">
        <f t="shared" si="588"/>
        <v>1.6060000000000001</v>
      </c>
      <c r="O1631" s="4">
        <f t="shared" si="589"/>
        <v>2.4900000000000002</v>
      </c>
      <c r="P1631" s="4"/>
      <c r="Q1631" s="4"/>
      <c r="R1631" s="1">
        <f t="shared" si="590"/>
        <v>0.62266500622665</v>
      </c>
      <c r="S1631" s="1">
        <f t="shared" si="591"/>
        <v>0.40160642570281119</v>
      </c>
      <c r="T1631" s="1">
        <f t="shared" si="592"/>
        <v>2.3696289062499876E-2</v>
      </c>
      <c r="U1631" s="1">
        <f t="shared" si="593"/>
        <v>0.11052929026191941</v>
      </c>
      <c r="V1631" s="1">
        <f t="shared" si="594"/>
        <v>0.62152929026191939</v>
      </c>
      <c r="W1631" s="1"/>
      <c r="X1631" s="17">
        <f t="shared" si="595"/>
        <v>608.93463215319878</v>
      </c>
      <c r="Y1631" s="18">
        <f t="shared" si="596"/>
        <v>1484.2048330691985</v>
      </c>
      <c r="Z1631" s="2">
        <f t="shared" si="597"/>
        <v>578.48790054553876</v>
      </c>
      <c r="AA1631" s="18">
        <f t="shared" si="598"/>
        <v>1409.9945914157386</v>
      </c>
      <c r="AB1631" s="2">
        <f t="shared" si="599"/>
        <v>-172.86446251632182</v>
      </c>
      <c r="AC1631" s="2">
        <f t="shared" si="600"/>
        <v>140.99945914157385</v>
      </c>
      <c r="AD1631" s="2">
        <f t="shared" si="601"/>
        <v>578.48790054553876</v>
      </c>
      <c r="AE1631" s="2">
        <f t="shared" si="602"/>
        <v>-1000</v>
      </c>
      <c r="AF1631" s="5">
        <f t="shared" si="603"/>
        <v>0.60600000000000009</v>
      </c>
      <c r="AG1631" s="5">
        <f t="shared" si="604"/>
        <v>-1</v>
      </c>
      <c r="AH1631" s="3">
        <f t="shared" si="605"/>
        <v>201709</v>
      </c>
      <c r="AI1631" s="21">
        <v>1.6060000000000001</v>
      </c>
      <c r="AJ1631" s="21">
        <v>2.4900000000000002</v>
      </c>
      <c r="AK1631" s="21">
        <v>1.724</v>
      </c>
      <c r="AL1631" s="21">
        <v>2.25</v>
      </c>
      <c r="AO1631">
        <f t="shared" si="606"/>
        <v>-140</v>
      </c>
      <c r="AP1631">
        <f>IF(E1631&lt;F1631,G1631,H1631)</f>
        <v>17</v>
      </c>
      <c r="AQ1631">
        <f>IF(E1631&lt;F1631,H1631,G1631)</f>
        <v>9</v>
      </c>
    </row>
    <row r="1632" spans="2:43" x14ac:dyDescent="0.25">
      <c r="B1632" s="24">
        <v>42988</v>
      </c>
      <c r="C1632" s="20" t="s">
        <v>22</v>
      </c>
      <c r="D1632" s="20" t="s">
        <v>44</v>
      </c>
      <c r="E1632" s="2">
        <v>175</v>
      </c>
      <c r="F1632" s="2">
        <v>-195.3125</v>
      </c>
      <c r="G1632">
        <v>3</v>
      </c>
      <c r="H1632">
        <v>23</v>
      </c>
      <c r="I1632" s="9"/>
      <c r="J1632" s="2" t="str">
        <f t="shared" si="607"/>
        <v>Carolina Panthers</v>
      </c>
      <c r="K1632" s="2" t="str">
        <f t="shared" si="608"/>
        <v>San Francisco 49ers</v>
      </c>
      <c r="L1632" s="17">
        <f t="shared" si="609"/>
        <v>-195.3125</v>
      </c>
      <c r="M1632" s="18">
        <f t="shared" si="610"/>
        <v>175</v>
      </c>
      <c r="N1632" s="4">
        <f t="shared" si="588"/>
        <v>1.3839999999999999</v>
      </c>
      <c r="O1632" s="4">
        <f t="shared" si="589"/>
        <v>3.31</v>
      </c>
      <c r="P1632" s="4"/>
      <c r="Q1632" s="4"/>
      <c r="R1632" s="1">
        <f t="shared" si="590"/>
        <v>0.7225433526011561</v>
      </c>
      <c r="S1632" s="1">
        <f t="shared" si="591"/>
        <v>0.30211480362537763</v>
      </c>
      <c r="T1632" s="1">
        <f t="shared" si="592"/>
        <v>2.4064763527907984E-2</v>
      </c>
      <c r="U1632" s="1">
        <f t="shared" si="593"/>
        <v>0.21021427448788924</v>
      </c>
      <c r="V1632" s="1">
        <f t="shared" si="594"/>
        <v>0.72121427448788922</v>
      </c>
      <c r="W1632" s="1"/>
      <c r="X1632" s="17">
        <f t="shared" si="595"/>
        <v>386.55048211582812</v>
      </c>
      <c r="Y1632" s="18">
        <f t="shared" si="596"/>
        <v>2272.2260058594952</v>
      </c>
      <c r="Z1632" s="2">
        <f t="shared" si="597"/>
        <v>367.22295801003668</v>
      </c>
      <c r="AA1632" s="18">
        <f t="shared" si="598"/>
        <v>2158.6147055665206</v>
      </c>
      <c r="AB1632" s="2">
        <f t="shared" si="599"/>
        <v>-272.31412911081355</v>
      </c>
      <c r="AC1632" s="2">
        <f t="shared" si="600"/>
        <v>215.86147055665205</v>
      </c>
      <c r="AD1632" s="2">
        <f t="shared" si="601"/>
        <v>367.22295801003668</v>
      </c>
      <c r="AE1632" s="2">
        <f t="shared" si="602"/>
        <v>-1000</v>
      </c>
      <c r="AF1632" s="5">
        <f t="shared" si="603"/>
        <v>0.3839999999999999</v>
      </c>
      <c r="AG1632" s="5">
        <f t="shared" si="604"/>
        <v>-1</v>
      </c>
      <c r="AH1632" s="3">
        <f t="shared" si="605"/>
        <v>201709</v>
      </c>
      <c r="AI1632" s="21">
        <v>3.31</v>
      </c>
      <c r="AJ1632" s="21">
        <v>1.3839999999999999</v>
      </c>
      <c r="AK1632" s="21">
        <v>2.75</v>
      </c>
      <c r="AL1632" s="21">
        <v>1.512</v>
      </c>
      <c r="AO1632">
        <f t="shared" si="606"/>
        <v>-200</v>
      </c>
      <c r="AP1632">
        <f>IF(E1632&lt;F1632,G1632,H1632)</f>
        <v>23</v>
      </c>
      <c r="AQ1632">
        <f>IF(E1632&lt;F1632,H1632,G1632)</f>
        <v>3</v>
      </c>
    </row>
    <row r="1633" spans="2:43" x14ac:dyDescent="0.25">
      <c r="B1633" s="24">
        <v>42988</v>
      </c>
      <c r="C1633" s="20" t="s">
        <v>47</v>
      </c>
      <c r="D1633" s="20" t="s">
        <v>39</v>
      </c>
      <c r="E1633" s="2">
        <v>-180.1801801801802</v>
      </c>
      <c r="F1633" s="2">
        <v>162</v>
      </c>
      <c r="G1633">
        <v>46</v>
      </c>
      <c r="H1633">
        <v>9</v>
      </c>
      <c r="I1633" s="9"/>
      <c r="J1633" s="2" t="str">
        <f t="shared" si="607"/>
        <v>Los Angeles Rams</v>
      </c>
      <c r="K1633" s="2" t="str">
        <f t="shared" si="608"/>
        <v>Indianapolis Colts</v>
      </c>
      <c r="L1633" s="17">
        <f t="shared" si="609"/>
        <v>-180.1801801801802</v>
      </c>
      <c r="M1633" s="18">
        <f t="shared" si="610"/>
        <v>162</v>
      </c>
      <c r="N1633" s="4">
        <f t="shared" si="588"/>
        <v>1.54</v>
      </c>
      <c r="O1633" s="4">
        <f t="shared" si="589"/>
        <v>2.66</v>
      </c>
      <c r="P1633" s="4"/>
      <c r="Q1633" s="4"/>
      <c r="R1633" s="1">
        <f t="shared" si="590"/>
        <v>0.64935064935064934</v>
      </c>
      <c r="S1633" s="1">
        <f t="shared" si="591"/>
        <v>0.37593984962406013</v>
      </c>
      <c r="T1633" s="1">
        <f t="shared" si="592"/>
        <v>2.4666666666666726E-2</v>
      </c>
      <c r="U1633" s="1">
        <f t="shared" si="593"/>
        <v>0.13670539986329461</v>
      </c>
      <c r="V1633" s="1">
        <f t="shared" si="594"/>
        <v>0.64770539986329467</v>
      </c>
      <c r="W1633" s="1"/>
      <c r="X1633" s="17">
        <f t="shared" si="595"/>
        <v>543.91178491187668</v>
      </c>
      <c r="Y1633" s="18">
        <f t="shared" si="596"/>
        <v>1653.0471874062387</v>
      </c>
      <c r="Z1633" s="2">
        <f t="shared" si="597"/>
        <v>516.71619566628283</v>
      </c>
      <c r="AA1633" s="18">
        <f t="shared" si="598"/>
        <v>1570.3948280359266</v>
      </c>
      <c r="AB1633" s="2">
        <f t="shared" si="599"/>
        <v>-193.52983482751958</v>
      </c>
      <c r="AC1633" s="2">
        <f t="shared" si="600"/>
        <v>157.03948280359265</v>
      </c>
      <c r="AD1633" s="2">
        <f t="shared" si="601"/>
        <v>516.71619566628283</v>
      </c>
      <c r="AE1633" s="2">
        <f t="shared" si="602"/>
        <v>-1000</v>
      </c>
      <c r="AF1633" s="5">
        <f t="shared" si="603"/>
        <v>0.54</v>
      </c>
      <c r="AG1633" s="5">
        <f t="shared" si="604"/>
        <v>-1</v>
      </c>
      <c r="AH1633" s="3">
        <f t="shared" si="605"/>
        <v>201709</v>
      </c>
      <c r="AI1633" s="21">
        <v>1.54</v>
      </c>
      <c r="AJ1633" s="21">
        <v>2.66</v>
      </c>
      <c r="AK1633" s="21">
        <v>1.5549999999999999</v>
      </c>
      <c r="AL1633" s="21">
        <v>2.62</v>
      </c>
      <c r="AO1633">
        <f t="shared" si="606"/>
        <v>-190</v>
      </c>
      <c r="AP1633">
        <f>IF(E1633&lt;F1633,G1633,H1633)</f>
        <v>46</v>
      </c>
      <c r="AQ1633">
        <f>IF(E1633&lt;F1633,H1633,G1633)</f>
        <v>9</v>
      </c>
    </row>
    <row r="1634" spans="2:43" x14ac:dyDescent="0.25">
      <c r="B1634" s="24">
        <v>42988</v>
      </c>
      <c r="C1634" s="20" t="s">
        <v>24</v>
      </c>
      <c r="D1634" s="20" t="s">
        <v>42</v>
      </c>
      <c r="E1634" s="2">
        <v>-330.03300330033011</v>
      </c>
      <c r="F1634" s="2">
        <v>289</v>
      </c>
      <c r="G1634">
        <v>21</v>
      </c>
      <c r="H1634">
        <v>12</v>
      </c>
      <c r="I1634" s="9"/>
      <c r="J1634" s="2" t="str">
        <f t="shared" si="607"/>
        <v>Buffalo Bills</v>
      </c>
      <c r="K1634" s="2" t="str">
        <f t="shared" si="608"/>
        <v>New York Jets</v>
      </c>
      <c r="L1634" s="17">
        <f t="shared" si="609"/>
        <v>-330.03300330033011</v>
      </c>
      <c r="M1634" s="18">
        <f t="shared" si="610"/>
        <v>289</v>
      </c>
      <c r="N1634" s="4">
        <f t="shared" si="588"/>
        <v>1.2589999999999999</v>
      </c>
      <c r="O1634" s="4">
        <f t="shared" si="589"/>
        <v>4.34</v>
      </c>
      <c r="P1634" s="4"/>
      <c r="Q1634" s="4"/>
      <c r="R1634" s="1">
        <f t="shared" si="590"/>
        <v>0.79428117553613986</v>
      </c>
      <c r="S1634" s="1">
        <f t="shared" si="591"/>
        <v>0.2304147465437788</v>
      </c>
      <c r="T1634" s="1">
        <f t="shared" si="592"/>
        <v>2.4100732273620529E-2</v>
      </c>
      <c r="U1634" s="1">
        <f t="shared" si="593"/>
        <v>0.28193321449618053</v>
      </c>
      <c r="V1634" s="1">
        <f t="shared" si="594"/>
        <v>0.79293321449618048</v>
      </c>
      <c r="W1634" s="1"/>
      <c r="X1634" s="17">
        <f t="shared" si="595"/>
        <v>261.14025963130706</v>
      </c>
      <c r="Y1634" s="18">
        <f t="shared" si="596"/>
        <v>3221.4766182805452</v>
      </c>
      <c r="Z1634" s="2">
        <f t="shared" si="597"/>
        <v>248.08324664974168</v>
      </c>
      <c r="AA1634" s="18">
        <f t="shared" si="598"/>
        <v>3060.4027873665177</v>
      </c>
      <c r="AB1634" s="2">
        <f t="shared" si="599"/>
        <v>-403.09050026737918</v>
      </c>
      <c r="AC1634" s="2">
        <f t="shared" si="600"/>
        <v>306.04027873665177</v>
      </c>
      <c r="AD1634" s="2">
        <f t="shared" si="601"/>
        <v>248.08324664974168</v>
      </c>
      <c r="AE1634" s="2">
        <f t="shared" si="602"/>
        <v>-1000</v>
      </c>
      <c r="AF1634" s="5">
        <f t="shared" si="603"/>
        <v>0.2589999999999999</v>
      </c>
      <c r="AG1634" s="5">
        <f t="shared" si="604"/>
        <v>-1</v>
      </c>
      <c r="AH1634" s="3">
        <f t="shared" si="605"/>
        <v>201709</v>
      </c>
      <c r="AI1634" s="21">
        <v>1.2589999999999999</v>
      </c>
      <c r="AJ1634" s="21">
        <v>4.34</v>
      </c>
      <c r="AK1634" s="21">
        <v>1.3029999999999999</v>
      </c>
      <c r="AL1634" s="21">
        <v>3.89</v>
      </c>
      <c r="AO1634">
        <f t="shared" si="606"/>
        <v>-400</v>
      </c>
      <c r="AP1634">
        <f>IF(E1634&lt;F1634,G1634,H1634)</f>
        <v>21</v>
      </c>
      <c r="AQ1634">
        <f>IF(E1634&lt;F1634,H1634,G1634)</f>
        <v>12</v>
      </c>
    </row>
    <row r="1635" spans="2:43" x14ac:dyDescent="0.25">
      <c r="B1635" s="24">
        <v>42988</v>
      </c>
      <c r="C1635" s="20" t="s">
        <v>37</v>
      </c>
      <c r="D1635" s="20" t="s">
        <v>35</v>
      </c>
      <c r="E1635" s="2">
        <v>241</v>
      </c>
      <c r="F1635" s="2">
        <v>-272.47956403269757</v>
      </c>
      <c r="G1635">
        <v>17</v>
      </c>
      <c r="H1635">
        <v>23</v>
      </c>
      <c r="I1635" s="9"/>
      <c r="J1635" s="2" t="str">
        <f t="shared" si="607"/>
        <v>Atlanta Falcons</v>
      </c>
      <c r="K1635" s="2" t="str">
        <f t="shared" si="608"/>
        <v>Chicago Bears</v>
      </c>
      <c r="L1635" s="17">
        <f t="shared" si="609"/>
        <v>-272.47956403269757</v>
      </c>
      <c r="M1635" s="18">
        <f t="shared" si="610"/>
        <v>241</v>
      </c>
      <c r="N1635" s="4">
        <f t="shared" si="588"/>
        <v>1.35</v>
      </c>
      <c r="O1635" s="4">
        <f t="shared" si="589"/>
        <v>3.52</v>
      </c>
      <c r="P1635" s="4"/>
      <c r="Q1635" s="4"/>
      <c r="R1635" s="1">
        <f t="shared" si="590"/>
        <v>0.7407407407407407</v>
      </c>
      <c r="S1635" s="1">
        <f t="shared" si="591"/>
        <v>0.28409090909090912</v>
      </c>
      <c r="T1635" s="1">
        <f t="shared" si="592"/>
        <v>2.4229979466118934E-2</v>
      </c>
      <c r="U1635" s="1">
        <f t="shared" si="593"/>
        <v>0.22832491582491579</v>
      </c>
      <c r="V1635" s="1">
        <f t="shared" si="594"/>
        <v>0.73932491582491577</v>
      </c>
      <c r="W1635" s="1"/>
      <c r="X1635" s="17">
        <f t="shared" si="595"/>
        <v>352.58528232371435</v>
      </c>
      <c r="Y1635" s="18">
        <f t="shared" si="596"/>
        <v>2470.1836460228901</v>
      </c>
      <c r="Z1635" s="2">
        <f t="shared" si="597"/>
        <v>334.95601820752864</v>
      </c>
      <c r="AA1635" s="18">
        <f t="shared" si="598"/>
        <v>2346.6744637217457</v>
      </c>
      <c r="AB1635" s="2">
        <f t="shared" si="599"/>
        <v>-298.54665855874549</v>
      </c>
      <c r="AC1635" s="2">
        <f t="shared" si="600"/>
        <v>234.66744637217457</v>
      </c>
      <c r="AD1635" s="2">
        <f t="shared" si="601"/>
        <v>334.95601820752864</v>
      </c>
      <c r="AE1635" s="2">
        <f t="shared" si="602"/>
        <v>-1000</v>
      </c>
      <c r="AF1635" s="5">
        <f t="shared" si="603"/>
        <v>0.35000000000000009</v>
      </c>
      <c r="AG1635" s="5">
        <f t="shared" si="604"/>
        <v>-1</v>
      </c>
      <c r="AH1635" s="3">
        <f t="shared" si="605"/>
        <v>201709</v>
      </c>
      <c r="AI1635" s="21">
        <v>3.52</v>
      </c>
      <c r="AJ1635" s="21">
        <v>1.35</v>
      </c>
      <c r="AK1635" s="21">
        <v>3.41</v>
      </c>
      <c r="AL1635" s="21">
        <v>1.367</v>
      </c>
      <c r="AO1635">
        <f t="shared" si="606"/>
        <v>-300</v>
      </c>
      <c r="AP1635">
        <f>IF(E1635&lt;F1635,G1635,H1635)</f>
        <v>23</v>
      </c>
      <c r="AQ1635">
        <f>IF(E1635&lt;F1635,H1635,G1635)</f>
        <v>17</v>
      </c>
    </row>
    <row r="1636" spans="2:43" x14ac:dyDescent="0.25">
      <c r="B1636" s="24">
        <v>42988</v>
      </c>
      <c r="C1636" s="20" t="s">
        <v>21</v>
      </c>
      <c r="D1636" s="20" t="s">
        <v>28</v>
      </c>
      <c r="E1636" s="2">
        <v>-143.06151645207439</v>
      </c>
      <c r="F1636" s="2">
        <v>129</v>
      </c>
      <c r="G1636">
        <v>0</v>
      </c>
      <c r="H1636">
        <v>20</v>
      </c>
      <c r="I1636" s="9"/>
      <c r="J1636" s="2" t="str">
        <f t="shared" si="607"/>
        <v>Cincinnati Bengals</v>
      </c>
      <c r="K1636" s="2" t="str">
        <f t="shared" si="608"/>
        <v>Baltimore Ravens</v>
      </c>
      <c r="L1636" s="17">
        <f t="shared" si="609"/>
        <v>-143.06151645207439</v>
      </c>
      <c r="M1636" s="18">
        <f t="shared" si="610"/>
        <v>129</v>
      </c>
      <c r="N1636" s="4">
        <f t="shared" si="588"/>
        <v>1.6990000000000001</v>
      </c>
      <c r="O1636" s="4">
        <f t="shared" si="589"/>
        <v>2.29</v>
      </c>
      <c r="P1636" s="4"/>
      <c r="Q1636" s="4"/>
      <c r="R1636" s="1">
        <f t="shared" si="590"/>
        <v>0.58858151854031782</v>
      </c>
      <c r="S1636" s="1">
        <f t="shared" si="591"/>
        <v>0.4366812227074236</v>
      </c>
      <c r="T1636" s="1">
        <f t="shared" si="592"/>
        <v>2.4640260716971563E-2</v>
      </c>
      <c r="U1636" s="1">
        <f t="shared" si="593"/>
        <v>7.5950147916447108E-2</v>
      </c>
      <c r="V1636" s="1">
        <f t="shared" si="594"/>
        <v>0.58695014791644717</v>
      </c>
      <c r="W1636" s="1"/>
      <c r="X1636" s="17">
        <f t="shared" si="595"/>
        <v>703.72220460254619</v>
      </c>
      <c r="Y1636" s="18">
        <f t="shared" si="596"/>
        <v>1290.6088464490549</v>
      </c>
      <c r="Z1636" s="2">
        <f t="shared" si="597"/>
        <v>668.5360943724188</v>
      </c>
      <c r="AA1636" s="18">
        <f t="shared" si="598"/>
        <v>1226.0784041266022</v>
      </c>
      <c r="AB1636" s="2">
        <f t="shared" si="599"/>
        <v>-149.58055494950344</v>
      </c>
      <c r="AC1636" s="2">
        <f t="shared" si="600"/>
        <v>122.60784041266022</v>
      </c>
      <c r="AD1636" s="2">
        <f t="shared" si="601"/>
        <v>-1000</v>
      </c>
      <c r="AE1636" s="2">
        <f t="shared" si="602"/>
        <v>1226.0784041266022</v>
      </c>
      <c r="AF1636" s="5">
        <f t="shared" si="603"/>
        <v>-1</v>
      </c>
      <c r="AG1636" s="5">
        <f t="shared" si="604"/>
        <v>1.29</v>
      </c>
      <c r="AH1636" s="3">
        <f t="shared" si="605"/>
        <v>201709</v>
      </c>
      <c r="AI1636" s="21">
        <v>1.6990000000000001</v>
      </c>
      <c r="AJ1636" s="21">
        <v>2.29</v>
      </c>
      <c r="AK1636" s="21">
        <v>1.6990000000000001</v>
      </c>
      <c r="AL1636" s="21">
        <v>2.29</v>
      </c>
      <c r="AO1636">
        <f t="shared" si="606"/>
        <v>-150</v>
      </c>
      <c r="AP1636">
        <f>IF(E1636&lt;F1636,G1636,H1636)</f>
        <v>0</v>
      </c>
      <c r="AQ1636">
        <f>IF(E1636&lt;F1636,H1636,G1636)</f>
        <v>20</v>
      </c>
    </row>
    <row r="1637" spans="2:43" x14ac:dyDescent="0.25">
      <c r="B1637" s="24">
        <v>42988</v>
      </c>
      <c r="C1637" s="20" t="s">
        <v>46</v>
      </c>
      <c r="D1637" s="20" t="s">
        <v>45</v>
      </c>
      <c r="E1637" s="2">
        <v>373.00000000000006</v>
      </c>
      <c r="F1637" s="2">
        <v>-436.68122270742339</v>
      </c>
      <c r="G1637">
        <v>18</v>
      </c>
      <c r="H1637">
        <v>21</v>
      </c>
      <c r="I1637" s="9"/>
      <c r="J1637" s="2" t="str">
        <f t="shared" si="607"/>
        <v>Pittsburgh Steelers</v>
      </c>
      <c r="K1637" s="2" t="str">
        <f t="shared" si="608"/>
        <v>Cleveland Browns</v>
      </c>
      <c r="L1637" s="17">
        <f t="shared" si="609"/>
        <v>-436.68122270742339</v>
      </c>
      <c r="M1637" s="18">
        <f t="shared" si="610"/>
        <v>373.00000000000006</v>
      </c>
      <c r="N1637" s="4">
        <f t="shared" si="588"/>
        <v>1.232</v>
      </c>
      <c r="O1637" s="4">
        <f t="shared" si="589"/>
        <v>4.6900000000000004</v>
      </c>
      <c r="P1637" s="4"/>
      <c r="Q1637" s="4"/>
      <c r="R1637" s="1">
        <f t="shared" si="590"/>
        <v>0.81168831168831168</v>
      </c>
      <c r="S1637" s="1">
        <f t="shared" si="591"/>
        <v>0.21321961620469082</v>
      </c>
      <c r="T1637" s="1">
        <f t="shared" si="592"/>
        <v>2.4302600472813296E-2</v>
      </c>
      <c r="U1637" s="1">
        <f t="shared" si="593"/>
        <v>0.29923434774181046</v>
      </c>
      <c r="V1637" s="1">
        <f t="shared" si="594"/>
        <v>0.81023434774181047</v>
      </c>
      <c r="W1637" s="1"/>
      <c r="X1637" s="17">
        <f t="shared" si="595"/>
        <v>234.21082158153615</v>
      </c>
      <c r="Y1637" s="18">
        <f t="shared" si="596"/>
        <v>3536.5230739829199</v>
      </c>
      <c r="Z1637" s="2">
        <f t="shared" si="597"/>
        <v>222.50028050245933</v>
      </c>
      <c r="AA1637" s="18">
        <f t="shared" si="598"/>
        <v>3359.6969202837736</v>
      </c>
      <c r="AB1637" s="2">
        <f t="shared" si="599"/>
        <v>-449.43763564781074</v>
      </c>
      <c r="AC1637" s="2">
        <f t="shared" si="600"/>
        <v>335.96969202837738</v>
      </c>
      <c r="AD1637" s="2">
        <f t="shared" si="601"/>
        <v>222.50028050245933</v>
      </c>
      <c r="AE1637" s="2">
        <f t="shared" si="602"/>
        <v>-1000</v>
      </c>
      <c r="AF1637" s="5">
        <f t="shared" si="603"/>
        <v>0.23199999999999998</v>
      </c>
      <c r="AG1637" s="5">
        <f t="shared" si="604"/>
        <v>-1</v>
      </c>
      <c r="AH1637" s="3">
        <f t="shared" si="605"/>
        <v>201709</v>
      </c>
      <c r="AI1637" s="21">
        <v>4.6900000000000004</v>
      </c>
      <c r="AJ1637" s="21">
        <v>1.232</v>
      </c>
      <c r="AK1637" s="21">
        <v>4.7300000000000004</v>
      </c>
      <c r="AL1637" s="21">
        <v>1.2290000000000001</v>
      </c>
      <c r="AO1637">
        <f t="shared" si="606"/>
        <v>-500</v>
      </c>
      <c r="AP1637">
        <f>IF(E1637&lt;F1637,G1637,H1637)</f>
        <v>21</v>
      </c>
      <c r="AQ1637">
        <f>IF(E1637&lt;F1637,H1637,G1637)</f>
        <v>18</v>
      </c>
    </row>
    <row r="1638" spans="2:43" x14ac:dyDescent="0.25">
      <c r="B1638" s="24">
        <v>42988</v>
      </c>
      <c r="C1638" s="20" t="s">
        <v>34</v>
      </c>
      <c r="D1638" s="20" t="s">
        <v>48</v>
      </c>
      <c r="E1638" s="2">
        <v>108</v>
      </c>
      <c r="F1638" s="2">
        <v>-119.04761904761904</v>
      </c>
      <c r="G1638">
        <v>35</v>
      </c>
      <c r="H1638">
        <v>23</v>
      </c>
      <c r="I1638" s="9"/>
      <c r="J1638" s="2" t="str">
        <f t="shared" si="607"/>
        <v>Arizona Cardinals</v>
      </c>
      <c r="K1638" s="2" t="str">
        <f t="shared" si="608"/>
        <v>Detroit Lions</v>
      </c>
      <c r="L1638" s="17">
        <f t="shared" si="609"/>
        <v>-119.04761904761904</v>
      </c>
      <c r="M1638" s="18">
        <f t="shared" si="610"/>
        <v>108</v>
      </c>
      <c r="N1638" s="4">
        <f t="shared" si="588"/>
        <v>1.8839999999999999</v>
      </c>
      <c r="O1638" s="4">
        <f t="shared" si="589"/>
        <v>2.02</v>
      </c>
      <c r="P1638" s="4"/>
      <c r="Q1638" s="4"/>
      <c r="R1638" s="1">
        <f t="shared" si="590"/>
        <v>0.53078556263269638</v>
      </c>
      <c r="S1638" s="1">
        <f t="shared" si="591"/>
        <v>0.49504950495049505</v>
      </c>
      <c r="T1638" s="1">
        <f t="shared" si="592"/>
        <v>2.5184426229508228E-2</v>
      </c>
      <c r="U1638" s="1">
        <f t="shared" si="593"/>
        <v>1.7868028841100669E-2</v>
      </c>
      <c r="V1638" s="1">
        <f t="shared" si="594"/>
        <v>0.52886802884110073</v>
      </c>
      <c r="W1638" s="1"/>
      <c r="X1638" s="17">
        <f t="shared" si="595"/>
        <v>890.83087928624184</v>
      </c>
      <c r="Y1638" s="18">
        <f t="shared" si="596"/>
        <v>1023.5691422820969</v>
      </c>
      <c r="Z1638" s="2">
        <f t="shared" si="597"/>
        <v>846.28933532192968</v>
      </c>
      <c r="AA1638" s="18">
        <f t="shared" si="598"/>
        <v>972.39068516799205</v>
      </c>
      <c r="AB1638" s="2">
        <f t="shared" si="599"/>
        <v>-118.16289751773826</v>
      </c>
      <c r="AC1638" s="2">
        <f t="shared" si="600"/>
        <v>-102.83932325279712</v>
      </c>
      <c r="AD1638" s="2">
        <f t="shared" si="601"/>
        <v>-1000</v>
      </c>
      <c r="AE1638" s="2">
        <f t="shared" si="602"/>
        <v>972.39068516799205</v>
      </c>
      <c r="AF1638" s="5">
        <f t="shared" si="603"/>
        <v>-1</v>
      </c>
      <c r="AG1638" s="5">
        <f t="shared" si="604"/>
        <v>1.02</v>
      </c>
      <c r="AH1638" s="3">
        <f t="shared" si="605"/>
        <v>201709</v>
      </c>
      <c r="AI1638" s="21">
        <v>2.02</v>
      </c>
      <c r="AJ1638" s="21">
        <v>1.8839999999999999</v>
      </c>
      <c r="AK1638" s="21">
        <v>2.08</v>
      </c>
      <c r="AL1638" s="21">
        <v>1.84</v>
      </c>
      <c r="AO1638">
        <f t="shared" si="606"/>
        <v>-120</v>
      </c>
      <c r="AP1638">
        <f>IF(E1638&lt;F1638,G1638,H1638)</f>
        <v>23</v>
      </c>
      <c r="AQ1638">
        <f>IF(E1638&lt;F1638,H1638,G1638)</f>
        <v>35</v>
      </c>
    </row>
    <row r="1639" spans="2:43" x14ac:dyDescent="0.25">
      <c r="B1639" s="24">
        <v>42988</v>
      </c>
      <c r="C1639" s="20" t="s">
        <v>40</v>
      </c>
      <c r="D1639" s="20" t="s">
        <v>26</v>
      </c>
      <c r="E1639" s="2">
        <v>-208.33333333333334</v>
      </c>
      <c r="F1639" s="2">
        <v>186</v>
      </c>
      <c r="G1639">
        <v>7</v>
      </c>
      <c r="H1639">
        <v>29</v>
      </c>
      <c r="I1639" s="9"/>
      <c r="J1639" s="2" t="str">
        <f t="shared" si="607"/>
        <v>Houston Texans</v>
      </c>
      <c r="K1639" s="2" t="str">
        <f t="shared" si="608"/>
        <v>Jacksonville Jaguars</v>
      </c>
      <c r="L1639" s="17">
        <f t="shared" si="609"/>
        <v>-208.33333333333334</v>
      </c>
      <c r="M1639" s="18">
        <f t="shared" si="610"/>
        <v>186</v>
      </c>
      <c r="N1639" s="4">
        <f t="shared" si="588"/>
        <v>1.462</v>
      </c>
      <c r="O1639" s="4">
        <f t="shared" si="589"/>
        <v>2.93</v>
      </c>
      <c r="P1639" s="4"/>
      <c r="Q1639" s="4"/>
      <c r="R1639" s="1">
        <f t="shared" si="590"/>
        <v>0.6839945280437757</v>
      </c>
      <c r="S1639" s="1">
        <f t="shared" si="591"/>
        <v>0.34129692832764502</v>
      </c>
      <c r="T1639" s="1">
        <f t="shared" si="592"/>
        <v>2.4667577413479025E-2</v>
      </c>
      <c r="U1639" s="1">
        <f t="shared" si="593"/>
        <v>0.17134879985806534</v>
      </c>
      <c r="V1639" s="1">
        <f t="shared" si="594"/>
        <v>0.68234879985806529</v>
      </c>
      <c r="W1639" s="1"/>
      <c r="X1639" s="17">
        <f t="shared" si="595"/>
        <v>465.52613591173463</v>
      </c>
      <c r="Y1639" s="18">
        <f t="shared" si="596"/>
        <v>1913.7635767444647</v>
      </c>
      <c r="Z1639" s="2">
        <f t="shared" si="597"/>
        <v>442.24982911614785</v>
      </c>
      <c r="AA1639" s="18">
        <f t="shared" si="598"/>
        <v>1818.0753979072413</v>
      </c>
      <c r="AB1639" s="2">
        <f t="shared" si="599"/>
        <v>-226.11653734237407</v>
      </c>
      <c r="AC1639" s="2">
        <f t="shared" si="600"/>
        <v>181.80753979072412</v>
      </c>
      <c r="AD1639" s="2">
        <f t="shared" si="601"/>
        <v>-1000</v>
      </c>
      <c r="AE1639" s="2">
        <f t="shared" si="602"/>
        <v>1818.0753979072413</v>
      </c>
      <c r="AF1639" s="5">
        <f t="shared" si="603"/>
        <v>-1</v>
      </c>
      <c r="AG1639" s="5">
        <f t="shared" si="604"/>
        <v>1.9300000000000002</v>
      </c>
      <c r="AH1639" s="3">
        <f t="shared" si="605"/>
        <v>201709</v>
      </c>
      <c r="AI1639" s="21">
        <v>1.462</v>
      </c>
      <c r="AJ1639" s="21">
        <v>2.93</v>
      </c>
      <c r="AK1639" s="21">
        <v>1.48</v>
      </c>
      <c r="AL1639" s="21">
        <v>2.86</v>
      </c>
      <c r="AO1639">
        <f t="shared" si="606"/>
        <v>-300</v>
      </c>
      <c r="AP1639">
        <f>IF(E1639&lt;F1639,G1639,H1639)</f>
        <v>7</v>
      </c>
      <c r="AQ1639">
        <f>IF(E1639&lt;F1639,H1639,G1639)</f>
        <v>29</v>
      </c>
    </row>
    <row r="1640" spans="2:43" x14ac:dyDescent="0.25">
      <c r="B1640" s="24">
        <v>42988</v>
      </c>
      <c r="C1640" s="20" t="s">
        <v>41</v>
      </c>
      <c r="D1640" s="20" t="s">
        <v>52</v>
      </c>
      <c r="E1640" s="2">
        <v>-137.1742112482853</v>
      </c>
      <c r="F1640" s="2">
        <v>124.00000000000003</v>
      </c>
      <c r="G1640">
        <v>16</v>
      </c>
      <c r="H1640">
        <v>26</v>
      </c>
      <c r="I1640" s="9"/>
      <c r="J1640" s="2" t="str">
        <f t="shared" si="607"/>
        <v>Tennessee Titans</v>
      </c>
      <c r="K1640" s="2" t="str">
        <f t="shared" si="608"/>
        <v>Oakland Raiders</v>
      </c>
      <c r="L1640" s="17">
        <f t="shared" si="609"/>
        <v>-137.1742112482853</v>
      </c>
      <c r="M1640" s="18">
        <f t="shared" si="610"/>
        <v>124.00000000000003</v>
      </c>
      <c r="N1640" s="4">
        <f t="shared" si="588"/>
        <v>1.8129999999999999</v>
      </c>
      <c r="O1640" s="4">
        <f t="shared" si="589"/>
        <v>2.11</v>
      </c>
      <c r="P1640" s="4"/>
      <c r="Q1640" s="4"/>
      <c r="R1640" s="1">
        <f t="shared" si="590"/>
        <v>0.55157198014340869</v>
      </c>
      <c r="S1640" s="1">
        <f t="shared" si="591"/>
        <v>0.47393364928909953</v>
      </c>
      <c r="T1640" s="1">
        <f t="shared" si="592"/>
        <v>2.4871271985725363E-2</v>
      </c>
      <c r="U1640" s="1">
        <f t="shared" si="593"/>
        <v>3.8819165427154578E-2</v>
      </c>
      <c r="V1640" s="1">
        <f t="shared" si="594"/>
        <v>0.54981916542715459</v>
      </c>
      <c r="W1640" s="1"/>
      <c r="X1640" s="17">
        <f t="shared" si="595"/>
        <v>818.77981503809497</v>
      </c>
      <c r="Y1640" s="18">
        <f t="shared" si="596"/>
        <v>1112.7024405877062</v>
      </c>
      <c r="Z1640" s="2">
        <f t="shared" si="597"/>
        <v>777.84082428619013</v>
      </c>
      <c r="AA1640" s="18">
        <f t="shared" si="598"/>
        <v>1057.0673185583207</v>
      </c>
      <c r="AB1640" s="2">
        <f t="shared" si="599"/>
        <v>-128.56100744232359</v>
      </c>
      <c r="AC1640" s="2">
        <f t="shared" si="600"/>
        <v>105.70673185583207</v>
      </c>
      <c r="AD1640" s="2">
        <f t="shared" si="601"/>
        <v>-1000</v>
      </c>
      <c r="AE1640" s="2">
        <f t="shared" si="602"/>
        <v>1057.0673185583207</v>
      </c>
      <c r="AF1640" s="5">
        <f t="shared" si="603"/>
        <v>-1</v>
      </c>
      <c r="AG1640" s="5">
        <f t="shared" si="604"/>
        <v>1.1099999999999999</v>
      </c>
      <c r="AH1640" s="3">
        <f t="shared" si="605"/>
        <v>201709</v>
      </c>
      <c r="AI1640" s="21">
        <v>1.8129999999999999</v>
      </c>
      <c r="AJ1640" s="21">
        <v>2.11</v>
      </c>
      <c r="AK1640" s="21">
        <v>1.7290000000000001</v>
      </c>
      <c r="AL1640" s="21">
        <v>2.2400000000000002</v>
      </c>
      <c r="AO1640">
        <f t="shared" si="606"/>
        <v>-140</v>
      </c>
      <c r="AP1640">
        <f>IF(E1640&lt;F1640,G1640,H1640)</f>
        <v>16</v>
      </c>
      <c r="AQ1640">
        <f>IF(E1640&lt;F1640,H1640,G1640)</f>
        <v>26</v>
      </c>
    </row>
    <row r="1641" spans="2:43" x14ac:dyDescent="0.25">
      <c r="B1641" s="24">
        <v>42988</v>
      </c>
      <c r="C1641" s="20" t="s">
        <v>53</v>
      </c>
      <c r="D1641" s="20" t="s">
        <v>19</v>
      </c>
      <c r="E1641" s="2">
        <v>-102.04081632653062</v>
      </c>
      <c r="F1641" s="2">
        <v>-108.1081081081081</v>
      </c>
      <c r="G1641">
        <v>17</v>
      </c>
      <c r="H1641">
        <v>30</v>
      </c>
      <c r="I1641" s="9"/>
      <c r="J1641" s="2" t="str">
        <f t="shared" si="607"/>
        <v>Philadelphia Eagles</v>
      </c>
      <c r="K1641" s="2" t="str">
        <f t="shared" si="608"/>
        <v>Washington Redskins</v>
      </c>
      <c r="L1641" s="17">
        <f t="shared" si="609"/>
        <v>-108.1081081081081</v>
      </c>
      <c r="M1641" s="18">
        <f t="shared" si="610"/>
        <v>-102.04081632653062</v>
      </c>
      <c r="N1641" s="4">
        <f t="shared" si="588"/>
        <v>2.04</v>
      </c>
      <c r="O1641" s="4">
        <f t="shared" si="589"/>
        <v>1.869</v>
      </c>
      <c r="P1641" s="4"/>
      <c r="Q1641" s="4"/>
      <c r="R1641" s="1">
        <f t="shared" si="590"/>
        <v>0.49019607843137253</v>
      </c>
      <c r="S1641" s="1">
        <f t="shared" si="591"/>
        <v>0.53504547886570364</v>
      </c>
      <c r="T1641" s="1">
        <f t="shared" si="592"/>
        <v>2.4620107444359163E-2</v>
      </c>
      <c r="U1641" s="1">
        <f t="shared" si="593"/>
        <v>2.2424700217165555E-2</v>
      </c>
      <c r="V1641" s="1">
        <f t="shared" si="594"/>
        <v>0.48857529978283443</v>
      </c>
      <c r="W1641" s="1"/>
      <c r="X1641" s="17">
        <f t="shared" si="595"/>
        <v>1046.7674081036998</v>
      </c>
      <c r="Y1641" s="18">
        <f t="shared" si="596"/>
        <v>870.94600880869723</v>
      </c>
      <c r="Z1641" s="2">
        <f t="shared" si="597"/>
        <v>994.42903769851478</v>
      </c>
      <c r="AA1641" s="18">
        <f t="shared" si="598"/>
        <v>827.39870836826231</v>
      </c>
      <c r="AB1641" s="2">
        <f t="shared" si="599"/>
        <v>-100.560217178933</v>
      </c>
      <c r="AC1641" s="2">
        <f t="shared" si="600"/>
        <v>-120.8607156242883</v>
      </c>
      <c r="AD1641" s="2">
        <f t="shared" si="601"/>
        <v>994.42903769851478</v>
      </c>
      <c r="AE1641" s="2">
        <f t="shared" si="602"/>
        <v>-1000</v>
      </c>
      <c r="AF1641" s="5">
        <f t="shared" si="603"/>
        <v>1.04</v>
      </c>
      <c r="AG1641" s="5">
        <f t="shared" si="604"/>
        <v>-1</v>
      </c>
      <c r="AH1641" s="3">
        <f t="shared" si="605"/>
        <v>201709</v>
      </c>
      <c r="AI1641" s="21">
        <v>2.04</v>
      </c>
      <c r="AJ1641" s="21">
        <v>1.869</v>
      </c>
      <c r="AK1641" s="21">
        <v>1.98</v>
      </c>
      <c r="AL1641" s="21">
        <v>1.925</v>
      </c>
      <c r="AO1641">
        <f t="shared" si="606"/>
        <v>-110</v>
      </c>
      <c r="AP1641">
        <f>IF(E1641&lt;F1641,G1641,H1641)</f>
        <v>30</v>
      </c>
      <c r="AQ1641">
        <f>IF(E1641&lt;F1641,H1641,G1641)</f>
        <v>17</v>
      </c>
    </row>
    <row r="1642" spans="2:43" x14ac:dyDescent="0.25">
      <c r="B1642" s="24">
        <v>42985</v>
      </c>
      <c r="C1642" s="20" t="s">
        <v>36</v>
      </c>
      <c r="D1642" s="20" t="s">
        <v>20</v>
      </c>
      <c r="E1642" s="2">
        <v>-442.47787610619474</v>
      </c>
      <c r="F1642" s="2">
        <v>378</v>
      </c>
      <c r="G1642">
        <v>27</v>
      </c>
      <c r="H1642">
        <v>42</v>
      </c>
      <c r="I1642" s="9"/>
      <c r="J1642" s="2" t="str">
        <f t="shared" si="607"/>
        <v>New England Patriots</v>
      </c>
      <c r="K1642" s="2" t="str">
        <f t="shared" si="608"/>
        <v>Kansas City Chiefs</v>
      </c>
      <c r="L1642" s="17">
        <f t="shared" si="609"/>
        <v>-442.47787610619474</v>
      </c>
      <c r="M1642" s="18">
        <f t="shared" si="610"/>
        <v>378</v>
      </c>
      <c r="N1642" s="4">
        <f t="shared" si="588"/>
        <v>1.27</v>
      </c>
      <c r="O1642" s="4">
        <f t="shared" si="589"/>
        <v>4.22</v>
      </c>
      <c r="P1642" s="4"/>
      <c r="Q1642" s="4"/>
      <c r="R1642" s="1">
        <f t="shared" si="590"/>
        <v>0.78740157480314954</v>
      </c>
      <c r="S1642" s="1">
        <f t="shared" si="591"/>
        <v>0.23696682464454977</v>
      </c>
      <c r="T1642" s="1">
        <f t="shared" si="592"/>
        <v>2.3788706739526488E-2</v>
      </c>
      <c r="U1642" s="1">
        <f t="shared" si="593"/>
        <v>0.27521737507929989</v>
      </c>
      <c r="V1642" s="1">
        <f t="shared" si="594"/>
        <v>0.7862173750792999</v>
      </c>
      <c r="W1642" s="1"/>
      <c r="X1642" s="17">
        <f t="shared" si="595"/>
        <v>271.91287256801911</v>
      </c>
      <c r="Y1642" s="18">
        <f t="shared" si="596"/>
        <v>3110.4414053830196</v>
      </c>
      <c r="Z1642" s="2">
        <f t="shared" si="597"/>
        <v>258.31722893961813</v>
      </c>
      <c r="AA1642" s="18">
        <f t="shared" si="598"/>
        <v>2954.9193351138683</v>
      </c>
      <c r="AB1642" s="2">
        <f t="shared" si="599"/>
        <v>-387.12090715162901</v>
      </c>
      <c r="AC1642" s="2">
        <f t="shared" si="600"/>
        <v>295.49193351138683</v>
      </c>
      <c r="AD1642" s="2">
        <f t="shared" si="601"/>
        <v>-1000</v>
      </c>
      <c r="AE1642" s="2">
        <f t="shared" si="602"/>
        <v>2954.9193351138683</v>
      </c>
      <c r="AF1642" s="5">
        <f t="shared" si="603"/>
        <v>-1</v>
      </c>
      <c r="AG1642" s="5">
        <f t="shared" si="604"/>
        <v>3.2199999999999998</v>
      </c>
      <c r="AH1642" s="3">
        <f t="shared" si="605"/>
        <v>201709</v>
      </c>
      <c r="AI1642" s="21">
        <v>1.27</v>
      </c>
      <c r="AJ1642" s="21">
        <v>4.22</v>
      </c>
      <c r="AK1642" s="21">
        <v>1.226</v>
      </c>
      <c r="AL1642" s="21">
        <v>4.78</v>
      </c>
      <c r="AO1642">
        <f t="shared" si="606"/>
        <v>-500</v>
      </c>
      <c r="AP1642">
        <f>IF(E1642&lt;F1642,G1642,H1642)</f>
        <v>27</v>
      </c>
      <c r="AQ1642">
        <f>IF(E1642&lt;F1642,H1642,G1642)</f>
        <v>42</v>
      </c>
    </row>
    <row r="1643" spans="2:43" x14ac:dyDescent="0.25">
      <c r="B1643" s="24">
        <v>42771</v>
      </c>
      <c r="C1643" s="20" t="s">
        <v>35</v>
      </c>
      <c r="D1643" s="20" t="s">
        <v>36</v>
      </c>
      <c r="E1643" s="2">
        <v>124.00000000000003</v>
      </c>
      <c r="F1643" s="2">
        <v>-137.1742112482853</v>
      </c>
      <c r="G1643">
        <v>28</v>
      </c>
      <c r="H1643">
        <v>34</v>
      </c>
      <c r="I1643" s="9"/>
      <c r="J1643" s="2" t="str">
        <f t="shared" si="607"/>
        <v>New England Patriots</v>
      </c>
      <c r="K1643" s="2" t="str">
        <f t="shared" si="608"/>
        <v>Atlanta Falcons</v>
      </c>
      <c r="L1643" s="17">
        <f t="shared" si="609"/>
        <v>-137.1742112482853</v>
      </c>
      <c r="M1643" s="18">
        <f t="shared" si="610"/>
        <v>124.00000000000003</v>
      </c>
      <c r="N1643" s="4">
        <f t="shared" si="588"/>
        <v>1.7190000000000001</v>
      </c>
      <c r="O1643" s="4">
        <f t="shared" si="589"/>
        <v>2.2599999999999998</v>
      </c>
      <c r="P1643" s="4"/>
      <c r="Q1643" s="4"/>
      <c r="R1643" s="1">
        <f t="shared" si="590"/>
        <v>0.58173356602675974</v>
      </c>
      <c r="S1643" s="1">
        <f t="shared" si="591"/>
        <v>0.44247787610619471</v>
      </c>
      <c r="T1643" s="1">
        <f t="shared" si="592"/>
        <v>2.3639105302839969E-2</v>
      </c>
      <c r="U1643" s="1">
        <f t="shared" si="593"/>
        <v>6.9627844960282514E-2</v>
      </c>
      <c r="V1643" s="1">
        <f t="shared" si="594"/>
        <v>0.58062784496028252</v>
      </c>
      <c r="W1643" s="1"/>
      <c r="X1643" s="17">
        <f t="shared" si="595"/>
        <v>722.27358484401384</v>
      </c>
      <c r="Y1643" s="18">
        <f t="shared" si="596"/>
        <v>1258.3160788446787</v>
      </c>
      <c r="Z1643" s="2">
        <f t="shared" si="597"/>
        <v>686.15990560181308</v>
      </c>
      <c r="AA1643" s="18">
        <f t="shared" si="598"/>
        <v>1195.4002749024448</v>
      </c>
      <c r="AB1643" s="2">
        <f t="shared" si="599"/>
        <v>-145.7386232911592</v>
      </c>
      <c r="AC1643" s="2">
        <f t="shared" si="600"/>
        <v>119.54002749024448</v>
      </c>
      <c r="AD1643" s="2">
        <f t="shared" si="601"/>
        <v>686.15990560181308</v>
      </c>
      <c r="AE1643" s="2">
        <f t="shared" si="602"/>
        <v>-1000</v>
      </c>
      <c r="AF1643" s="5">
        <f t="shared" si="603"/>
        <v>0.71900000000000008</v>
      </c>
      <c r="AG1643" s="5">
        <f t="shared" si="604"/>
        <v>-1</v>
      </c>
      <c r="AH1643" s="3">
        <f t="shared" si="605"/>
        <v>201702</v>
      </c>
      <c r="AI1643" s="21">
        <v>2.2599999999999998</v>
      </c>
      <c r="AJ1643" s="21">
        <v>1.7190000000000001</v>
      </c>
      <c r="AK1643" s="21">
        <v>2.2400000000000002</v>
      </c>
      <c r="AL1643" s="21">
        <v>1.7290000000000001</v>
      </c>
      <c r="AO1643">
        <f t="shared" si="606"/>
        <v>-140</v>
      </c>
      <c r="AP1643">
        <f>IF(E1643&lt;F1643,G1643,H1643)</f>
        <v>34</v>
      </c>
      <c r="AQ1643">
        <f>IF(E1643&lt;F1643,H1643,G1643)</f>
        <v>28</v>
      </c>
    </row>
    <row r="1644" spans="2:43" x14ac:dyDescent="0.25">
      <c r="B1644" s="24">
        <v>42757</v>
      </c>
      <c r="C1644" s="20" t="s">
        <v>36</v>
      </c>
      <c r="D1644" s="20" t="s">
        <v>45</v>
      </c>
      <c r="E1644" s="2">
        <v>-230.41474654377885</v>
      </c>
      <c r="F1644" s="2">
        <v>204.99999999999997</v>
      </c>
      <c r="G1644">
        <v>36</v>
      </c>
      <c r="H1644">
        <v>17</v>
      </c>
      <c r="I1644" s="9"/>
      <c r="J1644" s="2" t="str">
        <f t="shared" si="607"/>
        <v>New England Patriots</v>
      </c>
      <c r="K1644" s="2" t="str">
        <f t="shared" si="608"/>
        <v>Pittsburgh Steelers</v>
      </c>
      <c r="L1644" s="17">
        <f t="shared" si="609"/>
        <v>-230.41474654377885</v>
      </c>
      <c r="M1644" s="18">
        <f t="shared" si="610"/>
        <v>204.99999999999997</v>
      </c>
      <c r="N1644" s="4">
        <f t="shared" si="588"/>
        <v>1.4339999999999999</v>
      </c>
      <c r="O1644" s="4">
        <f t="shared" si="589"/>
        <v>3.05</v>
      </c>
      <c r="P1644" s="4"/>
      <c r="Q1644" s="4"/>
      <c r="R1644" s="1">
        <f t="shared" si="590"/>
        <v>0.69735006973500702</v>
      </c>
      <c r="S1644" s="1">
        <f t="shared" si="591"/>
        <v>0.32786885245901642</v>
      </c>
      <c r="T1644" s="1">
        <f t="shared" si="592"/>
        <v>2.4598572702943966E-2</v>
      </c>
      <c r="U1644" s="1">
        <f t="shared" si="593"/>
        <v>0.1847406086379953</v>
      </c>
      <c r="V1644" s="1">
        <f t="shared" si="594"/>
        <v>0.69574060863799536</v>
      </c>
      <c r="W1644" s="1"/>
      <c r="X1644" s="17">
        <f t="shared" si="595"/>
        <v>437.31728115975989</v>
      </c>
      <c r="Y1644" s="18">
        <f t="shared" si="596"/>
        <v>2028.3240111062205</v>
      </c>
      <c r="Z1644" s="2">
        <f t="shared" si="597"/>
        <v>415.45141710177188</v>
      </c>
      <c r="AA1644" s="18">
        <f t="shared" si="598"/>
        <v>1926.9078105509093</v>
      </c>
      <c r="AB1644" s="2">
        <f t="shared" si="599"/>
        <v>-240.70203129311579</v>
      </c>
      <c r="AC1644" s="2">
        <f t="shared" si="600"/>
        <v>192.69078105509092</v>
      </c>
      <c r="AD1644" s="2">
        <f t="shared" si="601"/>
        <v>415.45141710177188</v>
      </c>
      <c r="AE1644" s="2">
        <f t="shared" si="602"/>
        <v>-1000</v>
      </c>
      <c r="AF1644" s="5">
        <f t="shared" si="603"/>
        <v>0.43399999999999994</v>
      </c>
      <c r="AG1644" s="5">
        <f t="shared" si="604"/>
        <v>-1</v>
      </c>
      <c r="AH1644" s="3">
        <f t="shared" si="605"/>
        <v>201701</v>
      </c>
      <c r="AI1644" s="21">
        <v>1.4339999999999999</v>
      </c>
      <c r="AJ1644" s="21">
        <v>3.05</v>
      </c>
      <c r="AK1644" s="21">
        <v>1.4339999999999999</v>
      </c>
      <c r="AL1644" s="21">
        <v>3.05</v>
      </c>
      <c r="AO1644">
        <f t="shared" si="606"/>
        <v>-300</v>
      </c>
      <c r="AP1644">
        <f>IF(E1644&lt;F1644,G1644,H1644)</f>
        <v>36</v>
      </c>
      <c r="AQ1644">
        <f>IF(E1644&lt;F1644,H1644,G1644)</f>
        <v>17</v>
      </c>
    </row>
    <row r="1645" spans="2:43" x14ac:dyDescent="0.25">
      <c r="B1645" s="24">
        <v>42757</v>
      </c>
      <c r="C1645" s="20" t="s">
        <v>35</v>
      </c>
      <c r="D1645" s="20" t="s">
        <v>33</v>
      </c>
      <c r="E1645" s="2">
        <v>-253.1645569620253</v>
      </c>
      <c r="F1645" s="2">
        <v>225</v>
      </c>
      <c r="G1645">
        <v>44</v>
      </c>
      <c r="H1645">
        <v>21</v>
      </c>
      <c r="I1645" s="9"/>
      <c r="J1645" s="2" t="str">
        <f t="shared" si="607"/>
        <v>Atlanta Falcons</v>
      </c>
      <c r="K1645" s="2" t="str">
        <f t="shared" si="608"/>
        <v>Green Bay Packers</v>
      </c>
      <c r="L1645" s="17">
        <f t="shared" si="609"/>
        <v>-253.1645569620253</v>
      </c>
      <c r="M1645" s="18">
        <f t="shared" si="610"/>
        <v>225</v>
      </c>
      <c r="N1645" s="4">
        <f t="shared" si="588"/>
        <v>1.5069999999999999</v>
      </c>
      <c r="O1645" s="4">
        <f t="shared" si="589"/>
        <v>2.77</v>
      </c>
      <c r="P1645" s="4"/>
      <c r="Q1645" s="4"/>
      <c r="R1645" s="1">
        <f t="shared" si="590"/>
        <v>0.66357000663570009</v>
      </c>
      <c r="S1645" s="1">
        <f t="shared" si="591"/>
        <v>0.36101083032490977</v>
      </c>
      <c r="T1645" s="1">
        <f t="shared" si="592"/>
        <v>2.3991115267711138E-2</v>
      </c>
      <c r="U1645" s="1">
        <f t="shared" si="593"/>
        <v>0.15127958815539516</v>
      </c>
      <c r="V1645" s="1">
        <f t="shared" si="594"/>
        <v>0.66227958815539512</v>
      </c>
      <c r="W1645" s="1"/>
      <c r="X1645" s="17">
        <f t="shared" si="595"/>
        <v>509.93631373305038</v>
      </c>
      <c r="Y1645" s="18">
        <f t="shared" si="596"/>
        <v>1757.0085823416587</v>
      </c>
      <c r="Z1645" s="2">
        <f t="shared" si="597"/>
        <v>484.43949804639783</v>
      </c>
      <c r="AA1645" s="18">
        <f t="shared" si="598"/>
        <v>1669.1581532245757</v>
      </c>
      <c r="AB1645" s="2">
        <f t="shared" si="599"/>
        <v>-206.42412603280826</v>
      </c>
      <c r="AC1645" s="2">
        <f t="shared" si="600"/>
        <v>166.91581532245758</v>
      </c>
      <c r="AD1645" s="2">
        <f t="shared" si="601"/>
        <v>484.43949804639783</v>
      </c>
      <c r="AE1645" s="2">
        <f t="shared" si="602"/>
        <v>-1000</v>
      </c>
      <c r="AF1645" s="5">
        <f t="shared" si="603"/>
        <v>0.5069999999999999</v>
      </c>
      <c r="AG1645" s="5">
        <f t="shared" si="604"/>
        <v>-1</v>
      </c>
      <c r="AH1645" s="3">
        <f t="shared" si="605"/>
        <v>201701</v>
      </c>
      <c r="AI1645" s="21">
        <v>1.5069999999999999</v>
      </c>
      <c r="AJ1645" s="21">
        <v>2.77</v>
      </c>
      <c r="AK1645" s="21">
        <v>1.395</v>
      </c>
      <c r="AL1645" s="21">
        <v>3.25</v>
      </c>
      <c r="AO1645">
        <f t="shared" si="606"/>
        <v>-300</v>
      </c>
      <c r="AP1645">
        <f>IF(E1645&lt;F1645,G1645,H1645)</f>
        <v>44</v>
      </c>
      <c r="AQ1645">
        <f>IF(E1645&lt;F1645,H1645,G1645)</f>
        <v>21</v>
      </c>
    </row>
    <row r="1646" spans="2:43" x14ac:dyDescent="0.25">
      <c r="B1646" s="24">
        <v>42750</v>
      </c>
      <c r="C1646" s="20" t="s">
        <v>23</v>
      </c>
      <c r="D1646" s="20" t="s">
        <v>33</v>
      </c>
      <c r="E1646" s="2">
        <v>-225.22522522522524</v>
      </c>
      <c r="F1646" s="2">
        <v>200.99999999999997</v>
      </c>
      <c r="G1646">
        <v>31</v>
      </c>
      <c r="H1646">
        <v>34</v>
      </c>
      <c r="I1646" s="9"/>
      <c r="J1646" s="2" t="str">
        <f t="shared" si="607"/>
        <v>Dallas Cowboys</v>
      </c>
      <c r="K1646" s="2" t="str">
        <f t="shared" si="608"/>
        <v>Green Bay Packers</v>
      </c>
      <c r="L1646" s="17">
        <f t="shared" si="609"/>
        <v>-225.22522522522524</v>
      </c>
      <c r="M1646" s="18">
        <f t="shared" si="610"/>
        <v>200.99999999999997</v>
      </c>
      <c r="N1646" s="4">
        <f t="shared" si="588"/>
        <v>1.4950000000000001</v>
      </c>
      <c r="O1646" s="4">
        <f t="shared" si="589"/>
        <v>2.81</v>
      </c>
      <c r="P1646" s="4"/>
      <c r="Q1646" s="4"/>
      <c r="R1646" s="1">
        <f t="shared" si="590"/>
        <v>0.66889632107023411</v>
      </c>
      <c r="S1646" s="1">
        <f t="shared" si="591"/>
        <v>0.35587188612099646</v>
      </c>
      <c r="T1646" s="1">
        <f t="shared" si="592"/>
        <v>2.4169570267131069E-2</v>
      </c>
      <c r="U1646" s="1">
        <f t="shared" si="593"/>
        <v>0.15651221747461883</v>
      </c>
      <c r="V1646" s="1">
        <f t="shared" si="594"/>
        <v>0.66751221747461886</v>
      </c>
      <c r="W1646" s="1"/>
      <c r="X1646" s="17">
        <f t="shared" si="595"/>
        <v>498.09992060261197</v>
      </c>
      <c r="Y1646" s="18">
        <f t="shared" si="596"/>
        <v>1796.2818011286422</v>
      </c>
      <c r="Z1646" s="2">
        <f t="shared" si="597"/>
        <v>473.19492457248134</v>
      </c>
      <c r="AA1646" s="18">
        <f t="shared" si="598"/>
        <v>1706.46771107221</v>
      </c>
      <c r="AB1646" s="2">
        <f t="shared" si="599"/>
        <v>-211.32940107155051</v>
      </c>
      <c r="AC1646" s="2">
        <f t="shared" si="600"/>
        <v>170.64677110722101</v>
      </c>
      <c r="AD1646" s="2">
        <f t="shared" si="601"/>
        <v>-1000</v>
      </c>
      <c r="AE1646" s="2">
        <f t="shared" si="602"/>
        <v>1706.46771107221</v>
      </c>
      <c r="AF1646" s="5">
        <f t="shared" si="603"/>
        <v>-1</v>
      </c>
      <c r="AG1646" s="5">
        <f t="shared" si="604"/>
        <v>1.81</v>
      </c>
      <c r="AH1646" s="3">
        <f t="shared" si="605"/>
        <v>201701</v>
      </c>
      <c r="AI1646" s="21">
        <v>1.4950000000000001</v>
      </c>
      <c r="AJ1646" s="21">
        <v>2.81</v>
      </c>
      <c r="AK1646" s="21">
        <v>1.444</v>
      </c>
      <c r="AL1646" s="21">
        <v>3.01</v>
      </c>
      <c r="AO1646">
        <f t="shared" si="606"/>
        <v>-300</v>
      </c>
      <c r="AP1646">
        <f>IF(E1646&lt;F1646,G1646,H1646)</f>
        <v>31</v>
      </c>
      <c r="AQ1646">
        <f>IF(E1646&lt;F1646,H1646,G1646)</f>
        <v>34</v>
      </c>
    </row>
    <row r="1647" spans="2:43" x14ac:dyDescent="0.25">
      <c r="B1647" s="24">
        <v>42750</v>
      </c>
      <c r="C1647" s="20" t="s">
        <v>20</v>
      </c>
      <c r="D1647" s="20" t="s">
        <v>45</v>
      </c>
      <c r="E1647" s="2">
        <v>-138.12154696132598</v>
      </c>
      <c r="F1647" s="2">
        <v>125</v>
      </c>
      <c r="G1647">
        <v>16</v>
      </c>
      <c r="H1647">
        <v>18</v>
      </c>
      <c r="I1647" s="9"/>
      <c r="J1647" s="2" t="str">
        <f t="shared" si="607"/>
        <v>Kansas City Chiefs</v>
      </c>
      <c r="K1647" s="2" t="str">
        <f t="shared" si="608"/>
        <v>Pittsburgh Steelers</v>
      </c>
      <c r="L1647" s="17">
        <f t="shared" si="609"/>
        <v>-138.12154696132598</v>
      </c>
      <c r="M1647" s="18">
        <f t="shared" si="610"/>
        <v>125</v>
      </c>
      <c r="N1647" s="4">
        <f t="shared" si="588"/>
        <v>1.7929999999999999</v>
      </c>
      <c r="O1647" s="4">
        <f t="shared" si="589"/>
        <v>2.14</v>
      </c>
      <c r="P1647" s="4"/>
      <c r="Q1647" s="4"/>
      <c r="R1647" s="1">
        <f t="shared" si="590"/>
        <v>0.5577244841048522</v>
      </c>
      <c r="S1647" s="1">
        <f t="shared" si="591"/>
        <v>0.46728971962616822</v>
      </c>
      <c r="T1647" s="1">
        <f t="shared" si="592"/>
        <v>2.4403763030765302E-2</v>
      </c>
      <c r="U1647" s="1">
        <f t="shared" si="593"/>
        <v>4.5217382239341991E-2</v>
      </c>
      <c r="V1647" s="1">
        <f t="shared" si="594"/>
        <v>0.55621738223934203</v>
      </c>
      <c r="W1647" s="1"/>
      <c r="X1647" s="17">
        <f t="shared" si="595"/>
        <v>797.85823300591676</v>
      </c>
      <c r="Y1647" s="18">
        <f t="shared" si="596"/>
        <v>1141.4391434294505</v>
      </c>
      <c r="Z1647" s="2">
        <f t="shared" si="597"/>
        <v>757.96532135562086</v>
      </c>
      <c r="AA1647" s="18">
        <f t="shared" si="598"/>
        <v>1084.3671862579779</v>
      </c>
      <c r="AB1647" s="2">
        <f t="shared" si="599"/>
        <v>-131.93215729335745</v>
      </c>
      <c r="AC1647" s="2">
        <f t="shared" si="600"/>
        <v>108.43671862579779</v>
      </c>
      <c r="AD1647" s="2">
        <f t="shared" si="601"/>
        <v>-1000</v>
      </c>
      <c r="AE1647" s="2">
        <f t="shared" si="602"/>
        <v>1084.3671862579779</v>
      </c>
      <c r="AF1647" s="5">
        <f t="shared" si="603"/>
        <v>-1</v>
      </c>
      <c r="AG1647" s="5">
        <f t="shared" si="604"/>
        <v>1.1400000000000001</v>
      </c>
      <c r="AH1647" s="3">
        <f t="shared" si="605"/>
        <v>201701</v>
      </c>
      <c r="AI1647" s="21">
        <v>1.7929999999999999</v>
      </c>
      <c r="AJ1647" s="21">
        <v>2.14</v>
      </c>
      <c r="AK1647" s="21">
        <v>1.724</v>
      </c>
      <c r="AL1647" s="21">
        <v>2.25</v>
      </c>
      <c r="AO1647">
        <f t="shared" si="606"/>
        <v>-140</v>
      </c>
      <c r="AP1647">
        <f>IF(E1647&lt;F1647,G1647,H1647)</f>
        <v>16</v>
      </c>
      <c r="AQ1647">
        <f>IF(E1647&lt;F1647,H1647,G1647)</f>
        <v>18</v>
      </c>
    </row>
    <row r="1648" spans="2:43" x14ac:dyDescent="0.25">
      <c r="B1648" s="24">
        <v>42749</v>
      </c>
      <c r="C1648" s="20" t="s">
        <v>36</v>
      </c>
      <c r="D1648" s="20" t="s">
        <v>40</v>
      </c>
      <c r="E1648" s="2">
        <v>-1204.8192771084343</v>
      </c>
      <c r="F1648" s="2">
        <v>886.99999999999989</v>
      </c>
      <c r="G1648">
        <v>34</v>
      </c>
      <c r="H1648">
        <v>16</v>
      </c>
      <c r="I1648" s="9"/>
      <c r="J1648" s="2" t="str">
        <f t="shared" si="607"/>
        <v>New England Patriots</v>
      </c>
      <c r="K1648" s="2" t="str">
        <f t="shared" si="608"/>
        <v>Houston Texans</v>
      </c>
      <c r="L1648" s="17">
        <f t="shared" si="609"/>
        <v>-1204.8192771084343</v>
      </c>
      <c r="M1648" s="18">
        <f t="shared" si="610"/>
        <v>886.99999999999989</v>
      </c>
      <c r="N1648" s="4">
        <f t="shared" si="588"/>
        <v>1.0860000000000001</v>
      </c>
      <c r="O1648" s="4">
        <f t="shared" si="589"/>
        <v>9.58</v>
      </c>
      <c r="P1648" s="4"/>
      <c r="Q1648" s="4"/>
      <c r="R1648" s="1">
        <f t="shared" si="590"/>
        <v>0.92081031307550643</v>
      </c>
      <c r="S1648" s="1">
        <f t="shared" si="591"/>
        <v>0.10438413361169102</v>
      </c>
      <c r="T1648" s="1">
        <f t="shared" si="592"/>
        <v>2.4575285955372173E-2</v>
      </c>
      <c r="U1648" s="1">
        <f t="shared" si="593"/>
        <v>0.40821308973190773</v>
      </c>
      <c r="V1648" s="1">
        <f t="shared" si="594"/>
        <v>0.91921308973190774</v>
      </c>
      <c r="W1648" s="1"/>
      <c r="X1648" s="17">
        <f t="shared" si="595"/>
        <v>87.887032039169583</v>
      </c>
      <c r="Y1648" s="18">
        <f t="shared" si="596"/>
        <v>7480.1887611218644</v>
      </c>
      <c r="Z1648" s="2">
        <f t="shared" si="597"/>
        <v>83.492680437211106</v>
      </c>
      <c r="AA1648" s="18">
        <f t="shared" si="598"/>
        <v>7106.1793230657713</v>
      </c>
      <c r="AB1648" s="2">
        <f t="shared" si="599"/>
        <v>-1197.7097809813745</v>
      </c>
      <c r="AC1648" s="2">
        <f t="shared" si="600"/>
        <v>710.61793230657713</v>
      </c>
      <c r="AD1648" s="2">
        <f t="shared" si="601"/>
        <v>83.492680437211106</v>
      </c>
      <c r="AE1648" s="2">
        <f t="shared" si="602"/>
        <v>-1000</v>
      </c>
      <c r="AF1648" s="5">
        <f t="shared" si="603"/>
        <v>8.6000000000000076E-2</v>
      </c>
      <c r="AG1648" s="5">
        <f t="shared" si="604"/>
        <v>-1</v>
      </c>
      <c r="AH1648" s="3">
        <f t="shared" si="605"/>
        <v>201701</v>
      </c>
      <c r="AI1648" s="21">
        <v>1.0860000000000001</v>
      </c>
      <c r="AJ1648" s="21">
        <v>9.58</v>
      </c>
      <c r="AK1648" s="21">
        <v>1.083</v>
      </c>
      <c r="AL1648" s="21">
        <v>9.8699999999999992</v>
      </c>
      <c r="AO1648">
        <f t="shared" si="606"/>
        <v>-1300</v>
      </c>
      <c r="AP1648">
        <f>IF(E1648&lt;F1648,G1648,H1648)</f>
        <v>34</v>
      </c>
      <c r="AQ1648">
        <f>IF(E1648&lt;F1648,H1648,G1648)</f>
        <v>16</v>
      </c>
    </row>
    <row r="1649" spans="2:43" x14ac:dyDescent="0.25">
      <c r="B1649" s="24">
        <v>42749</v>
      </c>
      <c r="C1649" s="20" t="s">
        <v>35</v>
      </c>
      <c r="D1649" s="20" t="s">
        <v>32</v>
      </c>
      <c r="E1649" s="2">
        <v>-277.0083102493075</v>
      </c>
      <c r="F1649" s="2">
        <v>245.00000000000003</v>
      </c>
      <c r="G1649">
        <v>36</v>
      </c>
      <c r="H1649">
        <v>20</v>
      </c>
      <c r="I1649" s="9"/>
      <c r="J1649" s="2" t="str">
        <f t="shared" si="607"/>
        <v>Atlanta Falcons</v>
      </c>
      <c r="K1649" s="2" t="str">
        <f t="shared" si="608"/>
        <v>Seattle Seahawks</v>
      </c>
      <c r="L1649" s="17">
        <f t="shared" si="609"/>
        <v>-277.0083102493075</v>
      </c>
      <c r="M1649" s="18">
        <f t="shared" si="610"/>
        <v>245.00000000000003</v>
      </c>
      <c r="N1649" s="4">
        <f t="shared" si="588"/>
        <v>1.4950000000000001</v>
      </c>
      <c r="O1649" s="4">
        <f t="shared" si="589"/>
        <v>2.81</v>
      </c>
      <c r="P1649" s="4"/>
      <c r="Q1649" s="4"/>
      <c r="R1649" s="1">
        <f t="shared" si="590"/>
        <v>0.66889632107023411</v>
      </c>
      <c r="S1649" s="1">
        <f t="shared" si="591"/>
        <v>0.35587188612099646</v>
      </c>
      <c r="T1649" s="1">
        <f t="shared" si="592"/>
        <v>2.4169570267131069E-2</v>
      </c>
      <c r="U1649" s="1">
        <f t="shared" si="593"/>
        <v>0.15651221747461883</v>
      </c>
      <c r="V1649" s="1">
        <f t="shared" si="594"/>
        <v>0.66751221747461886</v>
      </c>
      <c r="W1649" s="1"/>
      <c r="X1649" s="17">
        <f t="shared" si="595"/>
        <v>498.09992060261197</v>
      </c>
      <c r="Y1649" s="18">
        <f t="shared" si="596"/>
        <v>1796.2818011286422</v>
      </c>
      <c r="Z1649" s="2">
        <f t="shared" si="597"/>
        <v>473.19492457248134</v>
      </c>
      <c r="AA1649" s="18">
        <f t="shared" si="598"/>
        <v>1706.46771107221</v>
      </c>
      <c r="AB1649" s="2">
        <f t="shared" si="599"/>
        <v>-211.32940107155051</v>
      </c>
      <c r="AC1649" s="2">
        <f t="shared" si="600"/>
        <v>170.64677110722101</v>
      </c>
      <c r="AD1649" s="2">
        <f t="shared" si="601"/>
        <v>473.19492457248134</v>
      </c>
      <c r="AE1649" s="2">
        <f t="shared" si="602"/>
        <v>-1000</v>
      </c>
      <c r="AF1649" s="5">
        <f t="shared" si="603"/>
        <v>0.49500000000000011</v>
      </c>
      <c r="AG1649" s="5">
        <f t="shared" si="604"/>
        <v>-1</v>
      </c>
      <c r="AH1649" s="3">
        <f t="shared" si="605"/>
        <v>201701</v>
      </c>
      <c r="AI1649" s="21">
        <v>1.4950000000000001</v>
      </c>
      <c r="AJ1649" s="21">
        <v>2.81</v>
      </c>
      <c r="AK1649" s="21">
        <v>1.361</v>
      </c>
      <c r="AL1649" s="21">
        <v>3.45</v>
      </c>
      <c r="AO1649">
        <f t="shared" si="606"/>
        <v>-300</v>
      </c>
      <c r="AP1649">
        <f>IF(E1649&lt;F1649,G1649,H1649)</f>
        <v>36</v>
      </c>
      <c r="AQ1649">
        <f>IF(E1649&lt;F1649,H1649,G1649)</f>
        <v>20</v>
      </c>
    </row>
    <row r="1650" spans="2:43" x14ac:dyDescent="0.25">
      <c r="B1650" s="24">
        <v>42743</v>
      </c>
      <c r="C1650" s="20" t="s">
        <v>33</v>
      </c>
      <c r="D1650" s="20" t="s">
        <v>25</v>
      </c>
      <c r="E1650" s="2">
        <v>-218.34061135371181</v>
      </c>
      <c r="F1650" s="2">
        <v>195.00000000000003</v>
      </c>
      <c r="G1650">
        <v>38</v>
      </c>
      <c r="H1650">
        <v>13</v>
      </c>
      <c r="I1650" s="9"/>
      <c r="J1650" s="2" t="str">
        <f t="shared" si="607"/>
        <v>Green Bay Packers</v>
      </c>
      <c r="K1650" s="2" t="str">
        <f t="shared" si="608"/>
        <v>New York Giants</v>
      </c>
      <c r="L1650" s="17">
        <f t="shared" si="609"/>
        <v>-218.34061135371181</v>
      </c>
      <c r="M1650" s="18">
        <f t="shared" si="610"/>
        <v>195.00000000000003</v>
      </c>
      <c r="N1650" s="4">
        <f t="shared" si="588"/>
        <v>1.502</v>
      </c>
      <c r="O1650" s="4">
        <f t="shared" si="589"/>
        <v>2.79</v>
      </c>
      <c r="P1650" s="4"/>
      <c r="Q1650" s="4"/>
      <c r="R1650" s="1">
        <f t="shared" si="590"/>
        <v>0.66577896138482029</v>
      </c>
      <c r="S1650" s="1">
        <f t="shared" si="591"/>
        <v>0.35842293906810035</v>
      </c>
      <c r="T1650" s="1">
        <f t="shared" si="592"/>
        <v>2.3630009319664524E-2</v>
      </c>
      <c r="U1650" s="1">
        <f t="shared" si="593"/>
        <v>0.15367801115835997</v>
      </c>
      <c r="V1650" s="1">
        <f t="shared" si="594"/>
        <v>0.66467801115836</v>
      </c>
      <c r="W1650" s="1"/>
      <c r="X1650" s="17">
        <f t="shared" si="595"/>
        <v>504.48786211125207</v>
      </c>
      <c r="Y1650" s="18">
        <f t="shared" si="596"/>
        <v>1774.8764139353</v>
      </c>
      <c r="Z1650" s="2">
        <f t="shared" si="597"/>
        <v>479.26346900568944</v>
      </c>
      <c r="AA1650" s="18">
        <f t="shared" si="598"/>
        <v>1686.1325932385348</v>
      </c>
      <c r="AB1650" s="2">
        <f t="shared" si="599"/>
        <v>-208.65349951972425</v>
      </c>
      <c r="AC1650" s="2">
        <f t="shared" si="600"/>
        <v>168.61325932385347</v>
      </c>
      <c r="AD1650" s="2">
        <f t="shared" si="601"/>
        <v>479.26346900568944</v>
      </c>
      <c r="AE1650" s="2">
        <f t="shared" si="602"/>
        <v>-1000</v>
      </c>
      <c r="AF1650" s="5">
        <f t="shared" si="603"/>
        <v>0.502</v>
      </c>
      <c r="AG1650" s="5">
        <f t="shared" si="604"/>
        <v>-1</v>
      </c>
      <c r="AH1650" s="3">
        <f t="shared" si="605"/>
        <v>201701</v>
      </c>
      <c r="AI1650" s="21">
        <v>1.502</v>
      </c>
      <c r="AJ1650" s="21">
        <v>2.79</v>
      </c>
      <c r="AK1650" s="21">
        <v>1.458</v>
      </c>
      <c r="AL1650" s="21">
        <v>2.95</v>
      </c>
      <c r="AO1650">
        <f t="shared" si="606"/>
        <v>-300</v>
      </c>
      <c r="AP1650">
        <f>IF(E1650&lt;F1650,G1650,H1650)</f>
        <v>38</v>
      </c>
      <c r="AQ1650">
        <f>IF(E1650&lt;F1650,H1650,G1650)</f>
        <v>13</v>
      </c>
    </row>
    <row r="1651" spans="2:43" x14ac:dyDescent="0.25">
      <c r="B1651" s="24">
        <v>42743</v>
      </c>
      <c r="C1651" s="20" t="s">
        <v>45</v>
      </c>
      <c r="D1651" s="20" t="s">
        <v>30</v>
      </c>
      <c r="E1651" s="2">
        <v>-578.03468208092477</v>
      </c>
      <c r="F1651" s="2">
        <v>480</v>
      </c>
      <c r="G1651">
        <v>30</v>
      </c>
      <c r="H1651">
        <v>12</v>
      </c>
      <c r="I1651" s="9"/>
      <c r="J1651" s="2" t="str">
        <f t="shared" si="607"/>
        <v>Pittsburgh Steelers</v>
      </c>
      <c r="K1651" s="2" t="str">
        <f t="shared" si="608"/>
        <v>Miami Dolphins</v>
      </c>
      <c r="L1651" s="17">
        <f t="shared" si="609"/>
        <v>-578.03468208092477</v>
      </c>
      <c r="M1651" s="18">
        <f t="shared" si="610"/>
        <v>480</v>
      </c>
      <c r="N1651" s="4">
        <f t="shared" si="588"/>
        <v>1.256</v>
      </c>
      <c r="O1651" s="4">
        <f t="shared" si="589"/>
        <v>4.38</v>
      </c>
      <c r="P1651" s="4"/>
      <c r="Q1651" s="4"/>
      <c r="R1651" s="1">
        <f t="shared" si="590"/>
        <v>0.79617834394904463</v>
      </c>
      <c r="S1651" s="1">
        <f t="shared" si="591"/>
        <v>0.22831050228310504</v>
      </c>
      <c r="T1651" s="1">
        <f t="shared" si="592"/>
        <v>2.3903477643719029E-2</v>
      </c>
      <c r="U1651" s="1">
        <f t="shared" si="593"/>
        <v>0.28393392083296981</v>
      </c>
      <c r="V1651" s="1">
        <f t="shared" si="594"/>
        <v>0.79493392083296976</v>
      </c>
      <c r="W1651" s="1"/>
      <c r="X1651" s="17">
        <f t="shared" si="595"/>
        <v>257.96619541930244</v>
      </c>
      <c r="Y1651" s="18">
        <f t="shared" si="596"/>
        <v>3255.6982796084203</v>
      </c>
      <c r="Z1651" s="2">
        <f t="shared" si="597"/>
        <v>245.0678856483373</v>
      </c>
      <c r="AA1651" s="18">
        <f t="shared" si="598"/>
        <v>3092.9133656279992</v>
      </c>
      <c r="AB1651" s="2">
        <f t="shared" si="599"/>
        <v>-408.05020101040918</v>
      </c>
      <c r="AC1651" s="2">
        <f t="shared" si="600"/>
        <v>309.29133656279993</v>
      </c>
      <c r="AD1651" s="2">
        <f t="shared" si="601"/>
        <v>245.0678856483373</v>
      </c>
      <c r="AE1651" s="2">
        <f t="shared" si="602"/>
        <v>-1000</v>
      </c>
      <c r="AF1651" s="5">
        <f t="shared" si="603"/>
        <v>0.25600000000000001</v>
      </c>
      <c r="AG1651" s="5">
        <f t="shared" si="604"/>
        <v>-1</v>
      </c>
      <c r="AH1651" s="3">
        <f t="shared" si="605"/>
        <v>201701</v>
      </c>
      <c r="AI1651" s="21">
        <v>1.256</v>
      </c>
      <c r="AJ1651" s="21">
        <v>4.38</v>
      </c>
      <c r="AK1651" s="21">
        <v>1.173</v>
      </c>
      <c r="AL1651" s="21">
        <v>5.8</v>
      </c>
      <c r="AO1651">
        <f t="shared" si="606"/>
        <v>-600</v>
      </c>
      <c r="AP1651">
        <f>IF(E1651&lt;F1651,G1651,H1651)</f>
        <v>30</v>
      </c>
      <c r="AQ1651">
        <f>IF(E1651&lt;F1651,H1651,G1651)</f>
        <v>12</v>
      </c>
    </row>
    <row r="1652" spans="2:43" x14ac:dyDescent="0.25">
      <c r="B1652" s="24">
        <v>42742</v>
      </c>
      <c r="C1652" s="20" t="s">
        <v>32</v>
      </c>
      <c r="D1652" s="20" t="s">
        <v>34</v>
      </c>
      <c r="E1652" s="2">
        <v>-420.1680672268908</v>
      </c>
      <c r="F1652" s="2">
        <v>361.00000000000006</v>
      </c>
      <c r="G1652">
        <v>26</v>
      </c>
      <c r="H1652">
        <v>6</v>
      </c>
      <c r="I1652" s="9"/>
      <c r="J1652" s="2" t="str">
        <f t="shared" si="607"/>
        <v>Seattle Seahawks</v>
      </c>
      <c r="K1652" s="2" t="str">
        <f t="shared" si="608"/>
        <v>Detroit Lions</v>
      </c>
      <c r="L1652" s="17">
        <f t="shared" si="609"/>
        <v>-420.1680672268908</v>
      </c>
      <c r="M1652" s="18">
        <f t="shared" si="610"/>
        <v>361.00000000000006</v>
      </c>
      <c r="N1652" s="4">
        <f t="shared" si="588"/>
        <v>1.3120000000000001</v>
      </c>
      <c r="O1652" s="4">
        <f t="shared" si="589"/>
        <v>3.81</v>
      </c>
      <c r="P1652" s="4"/>
      <c r="Q1652" s="4"/>
      <c r="R1652" s="1">
        <f t="shared" si="590"/>
        <v>0.76219512195121952</v>
      </c>
      <c r="S1652" s="1">
        <f t="shared" si="591"/>
        <v>0.26246719160104987</v>
      </c>
      <c r="T1652" s="1">
        <f t="shared" si="592"/>
        <v>2.4068723155017402E-2</v>
      </c>
      <c r="U1652" s="1">
        <f t="shared" si="593"/>
        <v>0.24986396517508483</v>
      </c>
      <c r="V1652" s="1">
        <f t="shared" si="594"/>
        <v>0.76086396517508481</v>
      </c>
      <c r="W1652" s="1"/>
      <c r="X1652" s="17">
        <f t="shared" si="595"/>
        <v>314.29538757284536</v>
      </c>
      <c r="Y1652" s="18">
        <f t="shared" si="596"/>
        <v>2738.2252641908881</v>
      </c>
      <c r="Z1652" s="2">
        <f t="shared" si="597"/>
        <v>298.58061819420305</v>
      </c>
      <c r="AA1652" s="18">
        <f t="shared" si="598"/>
        <v>2601.3140009813437</v>
      </c>
      <c r="AB1652" s="2">
        <f t="shared" si="599"/>
        <v>-334.91792134664922</v>
      </c>
      <c r="AC1652" s="2">
        <f t="shared" si="600"/>
        <v>260.13140009813435</v>
      </c>
      <c r="AD1652" s="2">
        <f t="shared" si="601"/>
        <v>298.58061819420305</v>
      </c>
      <c r="AE1652" s="2">
        <f t="shared" si="602"/>
        <v>-1000</v>
      </c>
      <c r="AF1652" s="5">
        <f t="shared" si="603"/>
        <v>0.31200000000000006</v>
      </c>
      <c r="AG1652" s="5">
        <f t="shared" si="604"/>
        <v>-1</v>
      </c>
      <c r="AH1652" s="3">
        <f t="shared" si="605"/>
        <v>201701</v>
      </c>
      <c r="AI1652" s="21">
        <v>1.3120000000000001</v>
      </c>
      <c r="AJ1652" s="21">
        <v>3.81</v>
      </c>
      <c r="AK1652" s="21">
        <v>1.238</v>
      </c>
      <c r="AL1652" s="21">
        <v>4.6100000000000003</v>
      </c>
      <c r="AO1652">
        <f t="shared" si="606"/>
        <v>-500</v>
      </c>
      <c r="AP1652">
        <f>IF(E1652&lt;F1652,G1652,H1652)</f>
        <v>26</v>
      </c>
      <c r="AQ1652">
        <f>IF(E1652&lt;F1652,H1652,G1652)</f>
        <v>6</v>
      </c>
    </row>
    <row r="1653" spans="2:43" x14ac:dyDescent="0.25">
      <c r="B1653" s="24">
        <v>42742</v>
      </c>
      <c r="C1653" s="20" t="s">
        <v>40</v>
      </c>
      <c r="D1653" s="20" t="s">
        <v>52</v>
      </c>
      <c r="E1653" s="2">
        <v>-208.33333333333334</v>
      </c>
      <c r="F1653" s="2">
        <v>186</v>
      </c>
      <c r="G1653">
        <v>27</v>
      </c>
      <c r="H1653">
        <v>14</v>
      </c>
      <c r="I1653" s="9"/>
      <c r="J1653" s="2" t="str">
        <f t="shared" si="607"/>
        <v>Houston Texans</v>
      </c>
      <c r="K1653" s="2" t="str">
        <f t="shared" si="608"/>
        <v>Oakland Raiders</v>
      </c>
      <c r="L1653" s="17">
        <f t="shared" si="609"/>
        <v>-208.33333333333334</v>
      </c>
      <c r="M1653" s="18">
        <f t="shared" si="610"/>
        <v>186</v>
      </c>
      <c r="N1653" s="4">
        <f t="shared" si="588"/>
        <v>1.675</v>
      </c>
      <c r="O1653" s="4">
        <f t="shared" si="589"/>
        <v>2.34</v>
      </c>
      <c r="P1653" s="4"/>
      <c r="Q1653" s="4"/>
      <c r="R1653" s="1">
        <f t="shared" si="590"/>
        <v>0.59701492537313428</v>
      </c>
      <c r="S1653" s="1">
        <f t="shared" si="591"/>
        <v>0.42735042735042739</v>
      </c>
      <c r="T1653" s="1">
        <f t="shared" si="592"/>
        <v>2.3785803237858061E-2</v>
      </c>
      <c r="U1653" s="1">
        <f t="shared" si="593"/>
        <v>8.4832249011353444E-2</v>
      </c>
      <c r="V1653" s="1">
        <f t="shared" si="594"/>
        <v>0.59583224901135345</v>
      </c>
      <c r="W1653" s="1"/>
      <c r="X1653" s="17">
        <f t="shared" si="595"/>
        <v>678.3247326059809</v>
      </c>
      <c r="Y1653" s="18">
        <f t="shared" si="596"/>
        <v>1337.5049178081033</v>
      </c>
      <c r="Z1653" s="2">
        <f t="shared" si="597"/>
        <v>644.40849597568183</v>
      </c>
      <c r="AA1653" s="18">
        <f t="shared" si="598"/>
        <v>1270.629671917698</v>
      </c>
      <c r="AB1653" s="2">
        <f t="shared" si="599"/>
        <v>-155.18107012011481</v>
      </c>
      <c r="AC1653" s="2">
        <f t="shared" si="600"/>
        <v>127.0629671917698</v>
      </c>
      <c r="AD1653" s="2">
        <f t="shared" si="601"/>
        <v>644.40849597568183</v>
      </c>
      <c r="AE1653" s="2">
        <f t="shared" si="602"/>
        <v>-1000</v>
      </c>
      <c r="AF1653" s="5">
        <f t="shared" si="603"/>
        <v>0.67500000000000004</v>
      </c>
      <c r="AG1653" s="5">
        <f t="shared" si="604"/>
        <v>-1</v>
      </c>
      <c r="AH1653" s="3">
        <f t="shared" si="605"/>
        <v>201701</v>
      </c>
      <c r="AI1653" s="21">
        <v>1.675</v>
      </c>
      <c r="AJ1653" s="21">
        <v>2.34</v>
      </c>
      <c r="AK1653" s="21">
        <v>1.48</v>
      </c>
      <c r="AL1653" s="21">
        <v>2.86</v>
      </c>
      <c r="AO1653">
        <f t="shared" si="606"/>
        <v>-300</v>
      </c>
      <c r="AP1653">
        <f>IF(E1653&lt;F1653,G1653,H1653)</f>
        <v>27</v>
      </c>
      <c r="AQ1653">
        <f>IF(E1653&lt;F1653,H1653,G1653)</f>
        <v>14</v>
      </c>
    </row>
    <row r="1654" spans="2:43" x14ac:dyDescent="0.25">
      <c r="B1654" s="24">
        <v>42736</v>
      </c>
      <c r="C1654" s="20" t="s">
        <v>38</v>
      </c>
      <c r="D1654" s="20" t="s">
        <v>52</v>
      </c>
      <c r="E1654" s="2">
        <v>-115.07479861910242</v>
      </c>
      <c r="F1654" s="2">
        <v>104</v>
      </c>
      <c r="G1654">
        <v>24</v>
      </c>
      <c r="H1654">
        <v>6</v>
      </c>
      <c r="I1654" s="9"/>
      <c r="J1654" s="2" t="str">
        <f t="shared" si="607"/>
        <v>Denver Broncos</v>
      </c>
      <c r="K1654" s="2" t="str">
        <f t="shared" si="608"/>
        <v>Oakland Raiders</v>
      </c>
      <c r="L1654" s="17">
        <f t="shared" si="609"/>
        <v>-115.07479861910242</v>
      </c>
      <c r="M1654" s="18">
        <f t="shared" si="610"/>
        <v>104</v>
      </c>
      <c r="N1654" s="4">
        <f t="shared" si="588"/>
        <v>1.7929999999999999</v>
      </c>
      <c r="O1654" s="4">
        <f t="shared" si="589"/>
        <v>2.14</v>
      </c>
      <c r="P1654" s="4"/>
      <c r="Q1654" s="4"/>
      <c r="R1654" s="1">
        <f t="shared" si="590"/>
        <v>0.5577244841048522</v>
      </c>
      <c r="S1654" s="1">
        <f t="shared" si="591"/>
        <v>0.46728971962616822</v>
      </c>
      <c r="T1654" s="1">
        <f t="shared" si="592"/>
        <v>2.4403763030765302E-2</v>
      </c>
      <c r="U1654" s="1">
        <f t="shared" si="593"/>
        <v>4.5217382239341991E-2</v>
      </c>
      <c r="V1654" s="1">
        <f t="shared" si="594"/>
        <v>0.55621738223934203</v>
      </c>
      <c r="W1654" s="1"/>
      <c r="X1654" s="17">
        <f t="shared" si="595"/>
        <v>797.85823300591676</v>
      </c>
      <c r="Y1654" s="18">
        <f t="shared" si="596"/>
        <v>1141.4391434294505</v>
      </c>
      <c r="Z1654" s="2">
        <f t="shared" si="597"/>
        <v>757.96532135562086</v>
      </c>
      <c r="AA1654" s="18">
        <f t="shared" si="598"/>
        <v>1084.3671862579779</v>
      </c>
      <c r="AB1654" s="2">
        <f t="shared" si="599"/>
        <v>-131.93215729335745</v>
      </c>
      <c r="AC1654" s="2">
        <f t="shared" si="600"/>
        <v>108.43671862579779</v>
      </c>
      <c r="AD1654" s="2">
        <f t="shared" si="601"/>
        <v>757.96532135562086</v>
      </c>
      <c r="AE1654" s="2">
        <f t="shared" si="602"/>
        <v>-1000</v>
      </c>
      <c r="AF1654" s="5">
        <f t="shared" si="603"/>
        <v>0.79299999999999993</v>
      </c>
      <c r="AG1654" s="5">
        <f t="shared" si="604"/>
        <v>-1</v>
      </c>
      <c r="AH1654" s="3">
        <f t="shared" si="605"/>
        <v>201701</v>
      </c>
      <c r="AI1654" s="21">
        <v>1.7929999999999999</v>
      </c>
      <c r="AJ1654" s="21">
        <v>2.14</v>
      </c>
      <c r="AK1654" s="21">
        <v>1.869</v>
      </c>
      <c r="AL1654" s="21">
        <v>2.04</v>
      </c>
      <c r="AO1654">
        <f t="shared" si="606"/>
        <v>-120</v>
      </c>
      <c r="AP1654">
        <f>IF(E1654&lt;F1654,G1654,H1654)</f>
        <v>24</v>
      </c>
      <c r="AQ1654">
        <f>IF(E1654&lt;F1654,H1654,G1654)</f>
        <v>6</v>
      </c>
    </row>
    <row r="1655" spans="2:43" x14ac:dyDescent="0.25">
      <c r="B1655" s="24">
        <v>42736</v>
      </c>
      <c r="C1655" s="20" t="s">
        <v>47</v>
      </c>
      <c r="D1655" s="20" t="s">
        <v>48</v>
      </c>
      <c r="E1655" s="2">
        <v>264</v>
      </c>
      <c r="F1655" s="2">
        <v>-300.30030030030031</v>
      </c>
      <c r="G1655">
        <v>6</v>
      </c>
      <c r="H1655">
        <v>44</v>
      </c>
      <c r="I1655" s="9"/>
      <c r="J1655" s="2" t="str">
        <f t="shared" si="607"/>
        <v>Arizona Cardinals</v>
      </c>
      <c r="K1655" s="2" t="str">
        <f t="shared" si="608"/>
        <v>Los Angeles Rams</v>
      </c>
      <c r="L1655" s="17">
        <f t="shared" si="609"/>
        <v>-300.30030030030031</v>
      </c>
      <c r="M1655" s="18">
        <f t="shared" si="610"/>
        <v>264</v>
      </c>
      <c r="N1655" s="4">
        <f t="shared" si="588"/>
        <v>1.4079999999999999</v>
      </c>
      <c r="O1655" s="4">
        <f t="shared" si="589"/>
        <v>3.18</v>
      </c>
      <c r="P1655" s="4"/>
      <c r="Q1655" s="4"/>
      <c r="R1655" s="1">
        <f t="shared" si="590"/>
        <v>0.71022727272727282</v>
      </c>
      <c r="S1655" s="1">
        <f t="shared" si="591"/>
        <v>0.31446540880503143</v>
      </c>
      <c r="T1655" s="1">
        <f t="shared" si="592"/>
        <v>2.4097646033130027E-2</v>
      </c>
      <c r="U1655" s="1">
        <f t="shared" si="593"/>
        <v>0.19788093196112069</v>
      </c>
      <c r="V1655" s="1">
        <f t="shared" si="594"/>
        <v>0.70888093196112067</v>
      </c>
      <c r="W1655" s="1"/>
      <c r="X1655" s="17">
        <f t="shared" si="595"/>
        <v>410.67414133075596</v>
      </c>
      <c r="Y1655" s="18">
        <f t="shared" si="596"/>
        <v>2149.5506872072851</v>
      </c>
      <c r="Z1655" s="2">
        <f t="shared" si="597"/>
        <v>390.14043426421813</v>
      </c>
      <c r="AA1655" s="18">
        <f t="shared" si="598"/>
        <v>2042.0731528469207</v>
      </c>
      <c r="AB1655" s="2">
        <f t="shared" si="599"/>
        <v>-256.31795942554407</v>
      </c>
      <c r="AC1655" s="2">
        <f t="shared" si="600"/>
        <v>204.20731528469207</v>
      </c>
      <c r="AD1655" s="2">
        <f t="shared" si="601"/>
        <v>390.14043426421813</v>
      </c>
      <c r="AE1655" s="2">
        <f t="shared" si="602"/>
        <v>-1000</v>
      </c>
      <c r="AF1655" s="5">
        <f t="shared" si="603"/>
        <v>0.40799999999999992</v>
      </c>
      <c r="AG1655" s="5">
        <f t="shared" si="604"/>
        <v>-1</v>
      </c>
      <c r="AH1655" s="3">
        <f t="shared" si="605"/>
        <v>201701</v>
      </c>
      <c r="AI1655" s="21">
        <v>3.18</v>
      </c>
      <c r="AJ1655" s="21">
        <v>1.4079999999999999</v>
      </c>
      <c r="AK1655" s="21">
        <v>3.64</v>
      </c>
      <c r="AL1655" s="21">
        <v>1.333</v>
      </c>
      <c r="AO1655">
        <f t="shared" si="606"/>
        <v>-400</v>
      </c>
      <c r="AP1655">
        <f>IF(E1655&lt;F1655,G1655,H1655)</f>
        <v>44</v>
      </c>
      <c r="AQ1655">
        <f>IF(E1655&lt;F1655,H1655,G1655)</f>
        <v>6</v>
      </c>
    </row>
    <row r="1656" spans="2:43" x14ac:dyDescent="0.25">
      <c r="B1656" s="24">
        <v>42736</v>
      </c>
      <c r="C1656" s="20" t="s">
        <v>54</v>
      </c>
      <c r="D1656" s="20" t="s">
        <v>20</v>
      </c>
      <c r="E1656" s="2">
        <v>204.99999999999997</v>
      </c>
      <c r="F1656" s="2">
        <v>-230.41474654377885</v>
      </c>
      <c r="G1656">
        <v>27</v>
      </c>
      <c r="H1656">
        <v>37</v>
      </c>
      <c r="I1656" s="9"/>
      <c r="J1656" s="2" t="str">
        <f t="shared" si="607"/>
        <v>Kansas City Chiefs</v>
      </c>
      <c r="K1656" s="2" t="str">
        <f t="shared" si="608"/>
        <v>San Diego Chargers</v>
      </c>
      <c r="L1656" s="17">
        <f t="shared" si="609"/>
        <v>-230.41474654377885</v>
      </c>
      <c r="M1656" s="18">
        <f t="shared" si="610"/>
        <v>204.99999999999997</v>
      </c>
      <c r="N1656" s="4">
        <f t="shared" si="588"/>
        <v>1.4</v>
      </c>
      <c r="O1656" s="4">
        <f t="shared" si="589"/>
        <v>3.22</v>
      </c>
      <c r="P1656" s="4"/>
      <c r="Q1656" s="4"/>
      <c r="R1656" s="1">
        <f t="shared" si="590"/>
        <v>0.7142857142857143</v>
      </c>
      <c r="S1656" s="1">
        <f t="shared" si="591"/>
        <v>0.3105590062111801</v>
      </c>
      <c r="T1656" s="1">
        <f t="shared" si="592"/>
        <v>2.4242424242424288E-2</v>
      </c>
      <c r="U1656" s="1">
        <f t="shared" si="593"/>
        <v>0.2018633540372671</v>
      </c>
      <c r="V1656" s="1">
        <f t="shared" si="594"/>
        <v>0.71286335403726708</v>
      </c>
      <c r="W1656" s="1"/>
      <c r="X1656" s="17">
        <f t="shared" si="595"/>
        <v>402.79338857376865</v>
      </c>
      <c r="Y1656" s="18">
        <f t="shared" si="596"/>
        <v>2188.1727656476151</v>
      </c>
      <c r="Z1656" s="2">
        <f t="shared" si="597"/>
        <v>382.65371914508017</v>
      </c>
      <c r="AA1656" s="18">
        <f t="shared" si="598"/>
        <v>2078.7641273652343</v>
      </c>
      <c r="AB1656" s="2">
        <f t="shared" si="599"/>
        <v>-261.33288400650764</v>
      </c>
      <c r="AC1656" s="2">
        <f t="shared" si="600"/>
        <v>207.87641273652343</v>
      </c>
      <c r="AD1656" s="2">
        <f t="shared" si="601"/>
        <v>382.65371914508017</v>
      </c>
      <c r="AE1656" s="2">
        <f t="shared" si="602"/>
        <v>-1000</v>
      </c>
      <c r="AF1656" s="5">
        <f t="shared" si="603"/>
        <v>0.39999999999999991</v>
      </c>
      <c r="AG1656" s="5">
        <f t="shared" si="604"/>
        <v>-1</v>
      </c>
      <c r="AH1656" s="3">
        <f t="shared" si="605"/>
        <v>201701</v>
      </c>
      <c r="AI1656" s="21">
        <v>3.22</v>
      </c>
      <c r="AJ1656" s="21">
        <v>1.4</v>
      </c>
      <c r="AK1656" s="21">
        <v>3.05</v>
      </c>
      <c r="AL1656" s="21">
        <v>1.4339999999999999</v>
      </c>
      <c r="AO1656">
        <f t="shared" si="606"/>
        <v>-300</v>
      </c>
      <c r="AP1656">
        <f>IF(E1656&lt;F1656,G1656,H1656)</f>
        <v>37</v>
      </c>
      <c r="AQ1656">
        <f>IF(E1656&lt;F1656,H1656,G1656)</f>
        <v>27</v>
      </c>
    </row>
    <row r="1657" spans="2:43" x14ac:dyDescent="0.25">
      <c r="B1657" s="24">
        <v>42736</v>
      </c>
      <c r="C1657" s="20" t="s">
        <v>22</v>
      </c>
      <c r="D1657" s="20" t="s">
        <v>32</v>
      </c>
      <c r="E1657" s="2">
        <v>461.00000000000006</v>
      </c>
      <c r="F1657" s="2">
        <v>-552.48618784530368</v>
      </c>
      <c r="G1657">
        <v>23</v>
      </c>
      <c r="H1657">
        <v>25</v>
      </c>
      <c r="I1657" s="9"/>
      <c r="J1657" s="2" t="str">
        <f t="shared" si="607"/>
        <v>Seattle Seahawks</v>
      </c>
      <c r="K1657" s="2" t="str">
        <f t="shared" si="608"/>
        <v>San Francisco 49ers</v>
      </c>
      <c r="L1657" s="17">
        <f t="shared" si="609"/>
        <v>-552.48618784530368</v>
      </c>
      <c r="M1657" s="18">
        <f t="shared" si="610"/>
        <v>461.00000000000006</v>
      </c>
      <c r="N1657" s="4">
        <f t="shared" si="588"/>
        <v>1.256</v>
      </c>
      <c r="O1657" s="4">
        <f t="shared" si="589"/>
        <v>4.38</v>
      </c>
      <c r="P1657" s="4"/>
      <c r="Q1657" s="4"/>
      <c r="R1657" s="1">
        <f t="shared" si="590"/>
        <v>0.79617834394904463</v>
      </c>
      <c r="S1657" s="1">
        <f t="shared" si="591"/>
        <v>0.22831050228310504</v>
      </c>
      <c r="T1657" s="1">
        <f t="shared" si="592"/>
        <v>2.3903477643719029E-2</v>
      </c>
      <c r="U1657" s="1">
        <f t="shared" si="593"/>
        <v>0.28393392083296981</v>
      </c>
      <c r="V1657" s="1">
        <f t="shared" si="594"/>
        <v>0.79493392083296976</v>
      </c>
      <c r="W1657" s="1"/>
      <c r="X1657" s="17">
        <f t="shared" si="595"/>
        <v>257.96619541930244</v>
      </c>
      <c r="Y1657" s="18">
        <f t="shared" si="596"/>
        <v>3255.6982796084203</v>
      </c>
      <c r="Z1657" s="2">
        <f t="shared" si="597"/>
        <v>245.0678856483373</v>
      </c>
      <c r="AA1657" s="18">
        <f t="shared" si="598"/>
        <v>3092.9133656279992</v>
      </c>
      <c r="AB1657" s="2">
        <f t="shared" si="599"/>
        <v>-408.05020101040918</v>
      </c>
      <c r="AC1657" s="2">
        <f t="shared" si="600"/>
        <v>309.29133656279993</v>
      </c>
      <c r="AD1657" s="2">
        <f t="shared" si="601"/>
        <v>245.0678856483373</v>
      </c>
      <c r="AE1657" s="2">
        <f t="shared" si="602"/>
        <v>-1000</v>
      </c>
      <c r="AF1657" s="5">
        <f t="shared" si="603"/>
        <v>0.25600000000000001</v>
      </c>
      <c r="AG1657" s="5">
        <f t="shared" si="604"/>
        <v>-1</v>
      </c>
      <c r="AH1657" s="3">
        <f t="shared" si="605"/>
        <v>201701</v>
      </c>
      <c r="AI1657" s="21">
        <v>4.38</v>
      </c>
      <c r="AJ1657" s="21">
        <v>1.256</v>
      </c>
      <c r="AK1657" s="21">
        <v>5.61</v>
      </c>
      <c r="AL1657" s="21">
        <v>1.181</v>
      </c>
      <c r="AO1657">
        <f t="shared" si="606"/>
        <v>-600</v>
      </c>
      <c r="AP1657">
        <f>IF(E1657&lt;F1657,G1657,H1657)</f>
        <v>25</v>
      </c>
      <c r="AQ1657">
        <f>IF(E1657&lt;F1657,H1657,G1657)</f>
        <v>23</v>
      </c>
    </row>
    <row r="1658" spans="2:43" x14ac:dyDescent="0.25">
      <c r="B1658" s="24">
        <v>42736</v>
      </c>
      <c r="C1658" s="20" t="s">
        <v>53</v>
      </c>
      <c r="D1658" s="20" t="s">
        <v>25</v>
      </c>
      <c r="E1658" s="2">
        <v>-400</v>
      </c>
      <c r="F1658" s="2">
        <v>309.99999999999994</v>
      </c>
      <c r="G1658">
        <v>10</v>
      </c>
      <c r="H1658">
        <v>19</v>
      </c>
      <c r="I1658" s="9"/>
      <c r="J1658" s="2" t="str">
        <f t="shared" si="607"/>
        <v>Washington Redskins</v>
      </c>
      <c r="K1658" s="2" t="str">
        <f t="shared" si="608"/>
        <v>New York Giants</v>
      </c>
      <c r="L1658" s="17">
        <f t="shared" si="609"/>
        <v>-400</v>
      </c>
      <c r="M1658" s="18">
        <f t="shared" si="610"/>
        <v>309.99999999999994</v>
      </c>
      <c r="N1658" s="4">
        <f t="shared" si="588"/>
        <v>1.25</v>
      </c>
      <c r="O1658" s="4">
        <f t="shared" si="589"/>
        <v>4.0999999999999996</v>
      </c>
      <c r="P1658" s="4"/>
      <c r="Q1658" s="4"/>
      <c r="R1658" s="1">
        <f t="shared" si="590"/>
        <v>0.8</v>
      </c>
      <c r="S1658" s="1">
        <f t="shared" si="591"/>
        <v>0.24390243902439027</v>
      </c>
      <c r="T1658" s="1">
        <f t="shared" si="592"/>
        <v>4.2056074766355089E-2</v>
      </c>
      <c r="U1658" s="1">
        <f t="shared" si="593"/>
        <v>0.2780487804878049</v>
      </c>
      <c r="V1658" s="1">
        <f t="shared" si="594"/>
        <v>0.78904878048780491</v>
      </c>
      <c r="W1658" s="1"/>
      <c r="X1658" s="17">
        <f t="shared" si="595"/>
        <v>267.34876819881913</v>
      </c>
      <c r="Y1658" s="18">
        <f t="shared" si="596"/>
        <v>3156.5493634457707</v>
      </c>
      <c r="Z1658" s="2">
        <f t="shared" si="597"/>
        <v>253.98132978887816</v>
      </c>
      <c r="AA1658" s="18">
        <f t="shared" si="598"/>
        <v>2998.721895273482</v>
      </c>
      <c r="AB1658" s="2">
        <f t="shared" si="599"/>
        <v>-393.72972841399383</v>
      </c>
      <c r="AC1658" s="2">
        <f t="shared" si="600"/>
        <v>299.87218952734821</v>
      </c>
      <c r="AD1658" s="2">
        <f t="shared" si="601"/>
        <v>-1000</v>
      </c>
      <c r="AE1658" s="2">
        <f t="shared" si="602"/>
        <v>2998.721895273482</v>
      </c>
      <c r="AF1658" s="5">
        <f t="shared" si="603"/>
        <v>-1</v>
      </c>
      <c r="AG1658" s="5">
        <f t="shared" si="604"/>
        <v>3.0999999999999996</v>
      </c>
      <c r="AH1658" s="3">
        <f t="shared" si="605"/>
        <v>201701</v>
      </c>
      <c r="AI1658" s="22">
        <v>1.25</v>
      </c>
      <c r="AJ1658" s="22">
        <v>4.0999999999999996</v>
      </c>
      <c r="AK1658" s="22">
        <v>1.25</v>
      </c>
      <c r="AL1658" s="22">
        <v>4.0999999999999996</v>
      </c>
      <c r="AO1658">
        <f t="shared" si="606"/>
        <v>-400</v>
      </c>
      <c r="AP1658">
        <f>IF(E1658&lt;F1658,G1658,H1658)</f>
        <v>10</v>
      </c>
      <c r="AQ1658">
        <f>IF(E1658&lt;F1658,H1658,G1658)</f>
        <v>19</v>
      </c>
    </row>
    <row r="1659" spans="2:43" x14ac:dyDescent="0.25">
      <c r="B1659" s="24">
        <v>42736</v>
      </c>
      <c r="C1659" s="20" t="s">
        <v>35</v>
      </c>
      <c r="D1659" s="20" t="s">
        <v>43</v>
      </c>
      <c r="E1659" s="2">
        <v>-350.87719298245622</v>
      </c>
      <c r="F1659" s="2">
        <v>305</v>
      </c>
      <c r="G1659">
        <v>38</v>
      </c>
      <c r="H1659">
        <v>32</v>
      </c>
      <c r="I1659" s="9"/>
      <c r="J1659" s="2" t="str">
        <f t="shared" si="607"/>
        <v>Atlanta Falcons</v>
      </c>
      <c r="K1659" s="2" t="str">
        <f t="shared" si="608"/>
        <v>New Orleans Saints</v>
      </c>
      <c r="L1659" s="17">
        <f t="shared" si="609"/>
        <v>-350.87719298245622</v>
      </c>
      <c r="M1659" s="18">
        <f t="shared" si="610"/>
        <v>305</v>
      </c>
      <c r="N1659" s="4">
        <f t="shared" si="588"/>
        <v>1.347</v>
      </c>
      <c r="O1659" s="4">
        <f t="shared" si="589"/>
        <v>3.54</v>
      </c>
      <c r="P1659" s="4"/>
      <c r="Q1659" s="4"/>
      <c r="R1659" s="1">
        <f t="shared" si="590"/>
        <v>0.74239049740163332</v>
      </c>
      <c r="S1659" s="1">
        <f t="shared" si="591"/>
        <v>0.2824858757062147</v>
      </c>
      <c r="T1659" s="1">
        <f t="shared" si="592"/>
        <v>2.4272559852670517E-2</v>
      </c>
      <c r="U1659" s="1">
        <f t="shared" si="593"/>
        <v>0.22995231084770931</v>
      </c>
      <c r="V1659" s="1">
        <f t="shared" si="594"/>
        <v>0.74095231084770929</v>
      </c>
      <c r="W1659" s="1"/>
      <c r="X1659" s="17">
        <f t="shared" si="595"/>
        <v>349.6145235796879</v>
      </c>
      <c r="Y1659" s="18">
        <f t="shared" si="596"/>
        <v>2489.1185897788209</v>
      </c>
      <c r="Z1659" s="2">
        <f t="shared" si="597"/>
        <v>332.13379740070349</v>
      </c>
      <c r="AA1659" s="18">
        <f t="shared" si="598"/>
        <v>2364.6626602898796</v>
      </c>
      <c r="AB1659" s="2">
        <f t="shared" si="599"/>
        <v>-301.08348136385166</v>
      </c>
      <c r="AC1659" s="2">
        <f t="shared" si="600"/>
        <v>236.46626602898795</v>
      </c>
      <c r="AD1659" s="2">
        <f t="shared" si="601"/>
        <v>332.13379740070349</v>
      </c>
      <c r="AE1659" s="2">
        <f t="shared" si="602"/>
        <v>-1000</v>
      </c>
      <c r="AF1659" s="5">
        <f t="shared" si="603"/>
        <v>0.34699999999999998</v>
      </c>
      <c r="AG1659" s="5">
        <f t="shared" si="604"/>
        <v>-1</v>
      </c>
      <c r="AH1659" s="3">
        <f t="shared" si="605"/>
        <v>201701</v>
      </c>
      <c r="AI1659" s="21">
        <v>1.347</v>
      </c>
      <c r="AJ1659" s="21">
        <v>3.54</v>
      </c>
      <c r="AK1659" s="21">
        <v>1.2849999999999999</v>
      </c>
      <c r="AL1659" s="21">
        <v>4.05</v>
      </c>
      <c r="AO1659">
        <f t="shared" si="606"/>
        <v>-400</v>
      </c>
      <c r="AP1659">
        <f>IF(E1659&lt;F1659,G1659,H1659)</f>
        <v>38</v>
      </c>
      <c r="AQ1659">
        <f>IF(E1659&lt;F1659,H1659,G1659)</f>
        <v>32</v>
      </c>
    </row>
    <row r="1660" spans="2:43" x14ac:dyDescent="0.25">
      <c r="B1660" s="24">
        <v>42736</v>
      </c>
      <c r="C1660" s="20" t="s">
        <v>21</v>
      </c>
      <c r="D1660" s="20" t="s">
        <v>28</v>
      </c>
      <c r="E1660" s="2">
        <v>112.99999999999999</v>
      </c>
      <c r="F1660" s="2">
        <v>-125</v>
      </c>
      <c r="G1660">
        <v>27</v>
      </c>
      <c r="H1660">
        <v>10</v>
      </c>
      <c r="I1660" s="9"/>
      <c r="J1660" s="2" t="str">
        <f t="shared" si="607"/>
        <v>Baltimore Ravens</v>
      </c>
      <c r="K1660" s="2" t="str">
        <f t="shared" si="608"/>
        <v>Cincinnati Bengals</v>
      </c>
      <c r="L1660" s="17">
        <f t="shared" si="609"/>
        <v>-125</v>
      </c>
      <c r="M1660" s="18">
        <f t="shared" si="610"/>
        <v>112.99999999999999</v>
      </c>
      <c r="N1660" s="4">
        <f t="shared" si="588"/>
        <v>2.16</v>
      </c>
      <c r="O1660" s="4">
        <f t="shared" si="589"/>
        <v>1.7809999999999999</v>
      </c>
      <c r="P1660" s="4"/>
      <c r="Q1660" s="4"/>
      <c r="R1660" s="1">
        <f t="shared" si="590"/>
        <v>0.46296296296296291</v>
      </c>
      <c r="S1660" s="1">
        <f t="shared" si="591"/>
        <v>0.56148231330713083</v>
      </c>
      <c r="T1660" s="1">
        <f t="shared" si="592"/>
        <v>2.3861963968535793E-2</v>
      </c>
      <c r="U1660" s="1">
        <f t="shared" si="593"/>
        <v>4.9259675172083961E-2</v>
      </c>
      <c r="V1660" s="1">
        <f t="shared" si="594"/>
        <v>0.46174032482791605</v>
      </c>
      <c r="W1660" s="1"/>
      <c r="X1660" s="17">
        <f t="shared" si="595"/>
        <v>1165.7194449557458</v>
      </c>
      <c r="Y1660" s="18">
        <f t="shared" si="596"/>
        <v>780.95518240524507</v>
      </c>
      <c r="Z1660" s="2">
        <f t="shared" si="597"/>
        <v>1107.4334727079583</v>
      </c>
      <c r="AA1660" s="18">
        <f t="shared" si="598"/>
        <v>741.90742328498277</v>
      </c>
      <c r="AB1660" s="2">
        <f t="shared" si="599"/>
        <v>110.74334727079584</v>
      </c>
      <c r="AC1660" s="2">
        <f t="shared" si="600"/>
        <v>-134.78770647316711</v>
      </c>
      <c r="AD1660" s="2">
        <f t="shared" si="601"/>
        <v>-1000</v>
      </c>
      <c r="AE1660" s="2">
        <f t="shared" si="602"/>
        <v>741.90742328498277</v>
      </c>
      <c r="AF1660" s="5">
        <f t="shared" si="603"/>
        <v>-1</v>
      </c>
      <c r="AG1660" s="5">
        <f t="shared" si="604"/>
        <v>0.78099999999999992</v>
      </c>
      <c r="AH1660" s="3">
        <f t="shared" si="605"/>
        <v>201701</v>
      </c>
      <c r="AI1660" s="21">
        <v>1.7809999999999999</v>
      </c>
      <c r="AJ1660" s="21">
        <v>2.16</v>
      </c>
      <c r="AK1660" s="21">
        <v>2.13</v>
      </c>
      <c r="AL1660" s="21">
        <v>1.8</v>
      </c>
      <c r="AO1660">
        <f t="shared" si="606"/>
        <v>-130</v>
      </c>
      <c r="AP1660">
        <f>IF(E1660&lt;F1660,G1660,H1660)</f>
        <v>10</v>
      </c>
      <c r="AQ1660">
        <f>IF(E1660&lt;F1660,H1660,G1660)</f>
        <v>27</v>
      </c>
    </row>
    <row r="1661" spans="2:43" x14ac:dyDescent="0.25">
      <c r="B1661" s="24">
        <v>42736</v>
      </c>
      <c r="C1661" s="20" t="s">
        <v>34</v>
      </c>
      <c r="D1661" s="20" t="s">
        <v>33</v>
      </c>
      <c r="E1661" s="2">
        <v>166</v>
      </c>
      <c r="F1661" s="2">
        <v>-185.18518518518516</v>
      </c>
      <c r="G1661">
        <v>24</v>
      </c>
      <c r="H1661">
        <v>31</v>
      </c>
      <c r="I1661" s="9"/>
      <c r="J1661" s="2" t="str">
        <f t="shared" si="607"/>
        <v>Green Bay Packers</v>
      </c>
      <c r="K1661" s="2" t="str">
        <f t="shared" si="608"/>
        <v>Detroit Lions</v>
      </c>
      <c r="L1661" s="17">
        <f t="shared" si="609"/>
        <v>-185.18518518518516</v>
      </c>
      <c r="M1661" s="18">
        <f t="shared" si="610"/>
        <v>166</v>
      </c>
      <c r="N1661" s="4">
        <f t="shared" si="588"/>
        <v>1.5980000000000001</v>
      </c>
      <c r="O1661" s="4">
        <f t="shared" si="589"/>
        <v>2.5099999999999998</v>
      </c>
      <c r="P1661" s="4"/>
      <c r="Q1661" s="4"/>
      <c r="R1661" s="1">
        <f t="shared" si="590"/>
        <v>0.62578222778473092</v>
      </c>
      <c r="S1661" s="1">
        <f t="shared" si="591"/>
        <v>0.39840637450199207</v>
      </c>
      <c r="T1661" s="1">
        <f t="shared" si="592"/>
        <v>2.3617332035053451E-2</v>
      </c>
      <c r="U1661" s="1">
        <f t="shared" si="593"/>
        <v>0.11368792664136942</v>
      </c>
      <c r="V1661" s="1">
        <f t="shared" si="594"/>
        <v>0.62468792664136941</v>
      </c>
      <c r="W1661" s="1"/>
      <c r="X1661" s="17">
        <f t="shared" si="595"/>
        <v>600.79930690591948</v>
      </c>
      <c r="Y1661" s="18">
        <f t="shared" si="596"/>
        <v>1503.4686795207117</v>
      </c>
      <c r="Z1661" s="2">
        <f t="shared" si="597"/>
        <v>570.75934156062351</v>
      </c>
      <c r="AA1661" s="18">
        <f t="shared" si="598"/>
        <v>1428.2952455446762</v>
      </c>
      <c r="AB1661" s="2">
        <f t="shared" si="599"/>
        <v>-175.20519195808632</v>
      </c>
      <c r="AC1661" s="2">
        <f t="shared" si="600"/>
        <v>142.82952455446761</v>
      </c>
      <c r="AD1661" s="2">
        <f t="shared" si="601"/>
        <v>570.75934156062351</v>
      </c>
      <c r="AE1661" s="2">
        <f t="shared" si="602"/>
        <v>-1000</v>
      </c>
      <c r="AF1661" s="5">
        <f t="shared" si="603"/>
        <v>0.59800000000000009</v>
      </c>
      <c r="AG1661" s="5">
        <f t="shared" si="604"/>
        <v>-1</v>
      </c>
      <c r="AH1661" s="3">
        <f t="shared" si="605"/>
        <v>201701</v>
      </c>
      <c r="AI1661" s="21">
        <v>2.5099999999999998</v>
      </c>
      <c r="AJ1661" s="21">
        <v>1.5980000000000001</v>
      </c>
      <c r="AK1661" s="21">
        <v>2.66</v>
      </c>
      <c r="AL1661" s="21">
        <v>1.54</v>
      </c>
      <c r="AO1661">
        <f t="shared" si="606"/>
        <v>-190</v>
      </c>
      <c r="AP1661">
        <f>IF(E1661&lt;F1661,G1661,H1661)</f>
        <v>31</v>
      </c>
      <c r="AQ1661">
        <f>IF(E1661&lt;F1661,H1661,G1661)</f>
        <v>24</v>
      </c>
    </row>
    <row r="1662" spans="2:43" x14ac:dyDescent="0.25">
      <c r="B1662" s="24">
        <v>42736</v>
      </c>
      <c r="C1662" s="20" t="s">
        <v>39</v>
      </c>
      <c r="D1662" s="20" t="s">
        <v>26</v>
      </c>
      <c r="E1662" s="2">
        <v>-250.00000000000006</v>
      </c>
      <c r="F1662" s="2">
        <v>222.00000000000003</v>
      </c>
      <c r="G1662">
        <v>24</v>
      </c>
      <c r="H1662">
        <v>20</v>
      </c>
      <c r="I1662" s="9"/>
      <c r="J1662" s="2" t="str">
        <f t="shared" si="607"/>
        <v>Indianapolis Colts</v>
      </c>
      <c r="K1662" s="2" t="str">
        <f t="shared" si="608"/>
        <v>Jacksonville Jaguars</v>
      </c>
      <c r="L1662" s="17">
        <f t="shared" si="609"/>
        <v>-250.00000000000006</v>
      </c>
      <c r="M1662" s="18">
        <f t="shared" si="610"/>
        <v>222.00000000000003</v>
      </c>
      <c r="N1662" s="4">
        <f t="shared" si="588"/>
        <v>1.46</v>
      </c>
      <c r="O1662" s="4">
        <f t="shared" si="589"/>
        <v>2.94</v>
      </c>
      <c r="P1662" s="4"/>
      <c r="Q1662" s="4"/>
      <c r="R1662" s="1">
        <f t="shared" si="590"/>
        <v>0.68493150684931503</v>
      </c>
      <c r="S1662" s="1">
        <f t="shared" si="591"/>
        <v>0.3401360544217687</v>
      </c>
      <c r="T1662" s="1">
        <f t="shared" si="592"/>
        <v>2.4454545454545618E-2</v>
      </c>
      <c r="U1662" s="1">
        <f t="shared" si="593"/>
        <v>0.17239772621377317</v>
      </c>
      <c r="V1662" s="1">
        <f t="shared" si="594"/>
        <v>0.68339772621377315</v>
      </c>
      <c r="W1662" s="1"/>
      <c r="X1662" s="17">
        <f t="shared" si="595"/>
        <v>463.2767444812813</v>
      </c>
      <c r="Y1662" s="18">
        <f t="shared" si="596"/>
        <v>1922.4321338871089</v>
      </c>
      <c r="Z1662" s="2">
        <f t="shared" si="597"/>
        <v>440.11290725721722</v>
      </c>
      <c r="AA1662" s="18">
        <f t="shared" si="598"/>
        <v>1826.3105271927534</v>
      </c>
      <c r="AB1662" s="2">
        <f t="shared" si="599"/>
        <v>-227.21442236993187</v>
      </c>
      <c r="AC1662" s="2">
        <f t="shared" si="600"/>
        <v>182.63105271927535</v>
      </c>
      <c r="AD1662" s="2">
        <f t="shared" si="601"/>
        <v>440.11290725721722</v>
      </c>
      <c r="AE1662" s="2">
        <f t="shared" si="602"/>
        <v>-1000</v>
      </c>
      <c r="AF1662" s="5">
        <f t="shared" si="603"/>
        <v>0.45999999999999996</v>
      </c>
      <c r="AG1662" s="5">
        <f t="shared" si="604"/>
        <v>-1</v>
      </c>
      <c r="AH1662" s="3">
        <f t="shared" si="605"/>
        <v>201701</v>
      </c>
      <c r="AI1662" s="21">
        <v>1.46</v>
      </c>
      <c r="AJ1662" s="21">
        <v>2.94</v>
      </c>
      <c r="AK1662" s="21">
        <v>1.4</v>
      </c>
      <c r="AL1662" s="21">
        <v>3.22</v>
      </c>
      <c r="AO1662">
        <f t="shared" si="606"/>
        <v>-300</v>
      </c>
      <c r="AP1662">
        <f>IF(E1662&lt;F1662,G1662,H1662)</f>
        <v>24</v>
      </c>
      <c r="AQ1662">
        <f>IF(E1662&lt;F1662,H1662,G1662)</f>
        <v>20</v>
      </c>
    </row>
    <row r="1663" spans="2:43" x14ac:dyDescent="0.25">
      <c r="B1663" s="24">
        <v>42736</v>
      </c>
      <c r="C1663" s="20" t="s">
        <v>30</v>
      </c>
      <c r="D1663" s="20" t="s">
        <v>36</v>
      </c>
      <c r="E1663" s="2">
        <v>323.00000000000006</v>
      </c>
      <c r="F1663" s="2">
        <v>-373.13432835820896</v>
      </c>
      <c r="G1663">
        <v>14</v>
      </c>
      <c r="H1663">
        <v>35</v>
      </c>
      <c r="I1663" s="9"/>
      <c r="J1663" s="2" t="str">
        <f t="shared" si="607"/>
        <v>New England Patriots</v>
      </c>
      <c r="K1663" s="2" t="str">
        <f t="shared" si="608"/>
        <v>Miami Dolphins</v>
      </c>
      <c r="L1663" s="17">
        <f t="shared" si="609"/>
        <v>-373.13432835820896</v>
      </c>
      <c r="M1663" s="18">
        <f t="shared" si="610"/>
        <v>323.00000000000006</v>
      </c>
      <c r="N1663" s="4">
        <f t="shared" si="588"/>
        <v>1.2430000000000001</v>
      </c>
      <c r="O1663" s="4">
        <f t="shared" si="589"/>
        <v>4.54</v>
      </c>
      <c r="P1663" s="4"/>
      <c r="Q1663" s="4"/>
      <c r="R1663" s="1">
        <f t="shared" si="590"/>
        <v>0.80450522928399026</v>
      </c>
      <c r="S1663" s="1">
        <f t="shared" si="591"/>
        <v>0.22026431718061673</v>
      </c>
      <c r="T1663" s="1">
        <f t="shared" si="592"/>
        <v>2.4170845581877876E-2</v>
      </c>
      <c r="U1663" s="1">
        <f t="shared" si="593"/>
        <v>0.29212045605168679</v>
      </c>
      <c r="V1663" s="1">
        <f t="shared" si="594"/>
        <v>0.8031204560516868</v>
      </c>
      <c r="W1663" s="1"/>
      <c r="X1663" s="17">
        <f t="shared" si="595"/>
        <v>245.14323158473061</v>
      </c>
      <c r="Y1663" s="18">
        <f t="shared" si="596"/>
        <v>3401.5735924222986</v>
      </c>
      <c r="Z1663" s="2">
        <f t="shared" si="597"/>
        <v>232.88607000549408</v>
      </c>
      <c r="AA1663" s="18">
        <f t="shared" si="598"/>
        <v>3231.4949128011835</v>
      </c>
      <c r="AB1663" s="2">
        <f t="shared" si="599"/>
        <v>-429.39451036140065</v>
      </c>
      <c r="AC1663" s="2">
        <f t="shared" si="600"/>
        <v>323.14949128011835</v>
      </c>
      <c r="AD1663" s="2">
        <f t="shared" si="601"/>
        <v>232.88607000549408</v>
      </c>
      <c r="AE1663" s="2">
        <f t="shared" si="602"/>
        <v>-1000</v>
      </c>
      <c r="AF1663" s="5">
        <f t="shared" si="603"/>
        <v>0.2430000000000001</v>
      </c>
      <c r="AG1663" s="5">
        <f t="shared" si="604"/>
        <v>-1</v>
      </c>
      <c r="AH1663" s="3">
        <f t="shared" si="605"/>
        <v>201701</v>
      </c>
      <c r="AI1663" s="21">
        <v>4.54</v>
      </c>
      <c r="AJ1663" s="21">
        <v>1.2430000000000001</v>
      </c>
      <c r="AK1663" s="21">
        <v>4.2300000000000004</v>
      </c>
      <c r="AL1663" s="21">
        <v>1.268</v>
      </c>
      <c r="AO1663">
        <f t="shared" si="606"/>
        <v>-400</v>
      </c>
      <c r="AP1663">
        <f>IF(E1663&lt;F1663,G1663,H1663)</f>
        <v>35</v>
      </c>
      <c r="AQ1663">
        <f>IF(E1663&lt;F1663,H1663,G1663)</f>
        <v>14</v>
      </c>
    </row>
    <row r="1664" spans="2:43" x14ac:dyDescent="0.25">
      <c r="B1664" s="24">
        <v>42736</v>
      </c>
      <c r="C1664" s="20" t="s">
        <v>29</v>
      </c>
      <c r="D1664" s="20" t="s">
        <v>37</v>
      </c>
      <c r="E1664" s="2">
        <v>-254.45292620865138</v>
      </c>
      <c r="F1664" s="2">
        <v>225.99999999999997</v>
      </c>
      <c r="G1664">
        <v>38</v>
      </c>
      <c r="H1664">
        <v>10</v>
      </c>
      <c r="I1664" s="9"/>
      <c r="J1664" s="2" t="str">
        <f t="shared" si="607"/>
        <v>Minnesota Vikings</v>
      </c>
      <c r="K1664" s="2" t="str">
        <f t="shared" si="608"/>
        <v>Chicago Bears</v>
      </c>
      <c r="L1664" s="17">
        <f t="shared" si="609"/>
        <v>-254.45292620865138</v>
      </c>
      <c r="M1664" s="18">
        <f t="shared" si="610"/>
        <v>225.99999999999997</v>
      </c>
      <c r="N1664" s="4">
        <f t="shared" si="588"/>
        <v>1.4339999999999999</v>
      </c>
      <c r="O1664" s="4">
        <f t="shared" si="589"/>
        <v>3.05</v>
      </c>
      <c r="P1664" s="4"/>
      <c r="Q1664" s="4"/>
      <c r="R1664" s="1">
        <f t="shared" si="590"/>
        <v>0.69735006973500702</v>
      </c>
      <c r="S1664" s="1">
        <f t="shared" si="591"/>
        <v>0.32786885245901642</v>
      </c>
      <c r="T1664" s="1">
        <f t="shared" si="592"/>
        <v>2.4598572702943966E-2</v>
      </c>
      <c r="U1664" s="1">
        <f t="shared" si="593"/>
        <v>0.1847406086379953</v>
      </c>
      <c r="V1664" s="1">
        <f t="shared" si="594"/>
        <v>0.69574060863799536</v>
      </c>
      <c r="W1664" s="1"/>
      <c r="X1664" s="17">
        <f t="shared" si="595"/>
        <v>437.31728115975989</v>
      </c>
      <c r="Y1664" s="18">
        <f t="shared" si="596"/>
        <v>2028.3240111062205</v>
      </c>
      <c r="Z1664" s="2">
        <f t="shared" si="597"/>
        <v>415.45141710177188</v>
      </c>
      <c r="AA1664" s="18">
        <f t="shared" si="598"/>
        <v>1926.9078105509093</v>
      </c>
      <c r="AB1664" s="2">
        <f t="shared" si="599"/>
        <v>-240.70203129311579</v>
      </c>
      <c r="AC1664" s="2">
        <f t="shared" si="600"/>
        <v>192.69078105509092</v>
      </c>
      <c r="AD1664" s="2">
        <f t="shared" si="601"/>
        <v>415.45141710177188</v>
      </c>
      <c r="AE1664" s="2">
        <f t="shared" si="602"/>
        <v>-1000</v>
      </c>
      <c r="AF1664" s="5">
        <f t="shared" si="603"/>
        <v>0.43399999999999994</v>
      </c>
      <c r="AG1664" s="5">
        <f t="shared" si="604"/>
        <v>-1</v>
      </c>
      <c r="AH1664" s="3">
        <f t="shared" si="605"/>
        <v>201701</v>
      </c>
      <c r="AI1664" s="21">
        <v>1.4339999999999999</v>
      </c>
      <c r="AJ1664" s="21">
        <v>3.05</v>
      </c>
      <c r="AK1664" s="21">
        <v>1.393</v>
      </c>
      <c r="AL1664" s="21">
        <v>3.26</v>
      </c>
      <c r="AO1664">
        <f t="shared" si="606"/>
        <v>-300</v>
      </c>
      <c r="AP1664">
        <f>IF(E1664&lt;F1664,G1664,H1664)</f>
        <v>38</v>
      </c>
      <c r="AQ1664">
        <f>IF(E1664&lt;F1664,H1664,G1664)</f>
        <v>10</v>
      </c>
    </row>
    <row r="1665" spans="2:43" x14ac:dyDescent="0.25">
      <c r="B1665" s="24">
        <v>42736</v>
      </c>
      <c r="C1665" s="20" t="s">
        <v>42</v>
      </c>
      <c r="D1665" s="20" t="s">
        <v>24</v>
      </c>
      <c r="E1665" s="2">
        <v>171</v>
      </c>
      <c r="F1665" s="2">
        <v>-190.11406844106463</v>
      </c>
      <c r="G1665">
        <v>30</v>
      </c>
      <c r="H1665">
        <v>10</v>
      </c>
      <c r="I1665" s="9"/>
      <c r="J1665" s="2" t="str">
        <f t="shared" si="607"/>
        <v>Buffalo Bills</v>
      </c>
      <c r="K1665" s="2" t="str">
        <f t="shared" si="608"/>
        <v>New York Jets</v>
      </c>
      <c r="L1665" s="17">
        <f t="shared" si="609"/>
        <v>-190.11406844106463</v>
      </c>
      <c r="M1665" s="18">
        <f t="shared" si="610"/>
        <v>171</v>
      </c>
      <c r="N1665" s="4">
        <f t="shared" si="588"/>
        <v>1.581</v>
      </c>
      <c r="O1665" s="4">
        <f t="shared" si="589"/>
        <v>2.5499999999999998</v>
      </c>
      <c r="P1665" s="4"/>
      <c r="Q1665" s="4"/>
      <c r="R1665" s="1">
        <f t="shared" si="590"/>
        <v>0.63251106894370657</v>
      </c>
      <c r="S1665" s="1">
        <f t="shared" si="591"/>
        <v>0.39215686274509809</v>
      </c>
      <c r="T1665" s="1">
        <f t="shared" si="592"/>
        <v>2.4074074074074248E-2</v>
      </c>
      <c r="U1665" s="1">
        <f t="shared" si="593"/>
        <v>0.12017710309930424</v>
      </c>
      <c r="V1665" s="1">
        <f t="shared" si="594"/>
        <v>0.6311771030993043</v>
      </c>
      <c r="W1665" s="1"/>
      <c r="X1665" s="17">
        <f t="shared" si="595"/>
        <v>584.3413759619034</v>
      </c>
      <c r="Y1665" s="18">
        <f t="shared" si="596"/>
        <v>1543.9627445384015</v>
      </c>
      <c r="Z1665" s="2">
        <f t="shared" si="597"/>
        <v>555.12430716380823</v>
      </c>
      <c r="AA1665" s="18">
        <f t="shared" si="598"/>
        <v>1466.7646073114813</v>
      </c>
      <c r="AB1665" s="2">
        <f t="shared" si="599"/>
        <v>-180.13983302390614</v>
      </c>
      <c r="AC1665" s="2">
        <f t="shared" si="600"/>
        <v>146.67646073114813</v>
      </c>
      <c r="AD1665" s="2">
        <f t="shared" si="601"/>
        <v>-1000</v>
      </c>
      <c r="AE1665" s="2">
        <f t="shared" si="602"/>
        <v>1466.7646073114813</v>
      </c>
      <c r="AF1665" s="5">
        <f t="shared" si="603"/>
        <v>-1</v>
      </c>
      <c r="AG1665" s="5">
        <f t="shared" si="604"/>
        <v>1.5499999999999998</v>
      </c>
      <c r="AH1665" s="3">
        <f t="shared" si="605"/>
        <v>201701</v>
      </c>
      <c r="AI1665" s="21">
        <v>2.5499999999999998</v>
      </c>
      <c r="AJ1665" s="21">
        <v>1.581</v>
      </c>
      <c r="AK1665" s="21">
        <v>2.71</v>
      </c>
      <c r="AL1665" s="21">
        <v>1.526</v>
      </c>
      <c r="AO1665">
        <f t="shared" si="606"/>
        <v>-200</v>
      </c>
      <c r="AP1665">
        <f>IF(E1665&lt;F1665,G1665,H1665)</f>
        <v>10</v>
      </c>
      <c r="AQ1665">
        <f>IF(E1665&lt;F1665,H1665,G1665)</f>
        <v>30</v>
      </c>
    </row>
    <row r="1666" spans="2:43" x14ac:dyDescent="0.25">
      <c r="B1666" s="24">
        <v>42736</v>
      </c>
      <c r="C1666" s="20" t="s">
        <v>19</v>
      </c>
      <c r="D1666" s="20" t="s">
        <v>23</v>
      </c>
      <c r="E1666" s="2">
        <v>-254.45292620865138</v>
      </c>
      <c r="F1666" s="2">
        <v>225.99999999999997</v>
      </c>
      <c r="G1666">
        <v>27</v>
      </c>
      <c r="H1666">
        <v>13</v>
      </c>
      <c r="I1666" s="9"/>
      <c r="J1666" s="2" t="str">
        <f t="shared" si="607"/>
        <v>Philadelphia Eagles</v>
      </c>
      <c r="K1666" s="2" t="str">
        <f t="shared" si="608"/>
        <v>Dallas Cowboys</v>
      </c>
      <c r="L1666" s="17">
        <f t="shared" si="609"/>
        <v>-254.45292620865138</v>
      </c>
      <c r="M1666" s="18">
        <f t="shared" si="610"/>
        <v>225.99999999999997</v>
      </c>
      <c r="N1666" s="4">
        <f t="shared" si="588"/>
        <v>1.54</v>
      </c>
      <c r="O1666" s="4">
        <f t="shared" si="589"/>
        <v>2.66</v>
      </c>
      <c r="P1666" s="4"/>
      <c r="Q1666" s="4"/>
      <c r="R1666" s="1">
        <f t="shared" si="590"/>
        <v>0.64935064935064934</v>
      </c>
      <c r="S1666" s="1">
        <f t="shared" si="591"/>
        <v>0.37593984962406013</v>
      </c>
      <c r="T1666" s="1">
        <f t="shared" si="592"/>
        <v>2.4666666666666726E-2</v>
      </c>
      <c r="U1666" s="1">
        <f t="shared" si="593"/>
        <v>0.13670539986329461</v>
      </c>
      <c r="V1666" s="1">
        <f t="shared" si="594"/>
        <v>0.64770539986329467</v>
      </c>
      <c r="W1666" s="1"/>
      <c r="X1666" s="17">
        <f t="shared" si="595"/>
        <v>543.91178491187668</v>
      </c>
      <c r="Y1666" s="18">
        <f t="shared" si="596"/>
        <v>1653.0471874062387</v>
      </c>
      <c r="Z1666" s="2">
        <f t="shared" si="597"/>
        <v>516.71619566628283</v>
      </c>
      <c r="AA1666" s="18">
        <f t="shared" si="598"/>
        <v>1570.3948280359266</v>
      </c>
      <c r="AB1666" s="2">
        <f t="shared" si="599"/>
        <v>-193.52983482751958</v>
      </c>
      <c r="AC1666" s="2">
        <f t="shared" si="600"/>
        <v>157.03948280359265</v>
      </c>
      <c r="AD1666" s="2">
        <f t="shared" si="601"/>
        <v>516.71619566628283</v>
      </c>
      <c r="AE1666" s="2">
        <f t="shared" si="602"/>
        <v>-1000</v>
      </c>
      <c r="AF1666" s="5">
        <f t="shared" si="603"/>
        <v>0.54</v>
      </c>
      <c r="AG1666" s="5">
        <f t="shared" si="604"/>
        <v>-1</v>
      </c>
      <c r="AH1666" s="3">
        <f t="shared" si="605"/>
        <v>201701</v>
      </c>
      <c r="AI1666" s="21">
        <v>1.54</v>
      </c>
      <c r="AJ1666" s="21">
        <v>2.66</v>
      </c>
      <c r="AK1666" s="21">
        <v>1.393</v>
      </c>
      <c r="AL1666" s="21">
        <v>3.26</v>
      </c>
      <c r="AO1666">
        <f t="shared" si="606"/>
        <v>-300</v>
      </c>
      <c r="AP1666">
        <f>IF(E1666&lt;F1666,G1666,H1666)</f>
        <v>27</v>
      </c>
      <c r="AQ1666">
        <f>IF(E1666&lt;F1666,H1666,G1666)</f>
        <v>13</v>
      </c>
    </row>
    <row r="1667" spans="2:43" x14ac:dyDescent="0.25">
      <c r="B1667" s="24">
        <v>42736</v>
      </c>
      <c r="C1667" s="20" t="s">
        <v>45</v>
      </c>
      <c r="D1667" s="20" t="s">
        <v>46</v>
      </c>
      <c r="E1667" s="2">
        <v>-190.11406844106463</v>
      </c>
      <c r="F1667" s="2">
        <v>171</v>
      </c>
      <c r="G1667">
        <v>27</v>
      </c>
      <c r="H1667">
        <v>24</v>
      </c>
      <c r="I1667" s="9"/>
      <c r="J1667" s="2" t="str">
        <f t="shared" si="607"/>
        <v>Pittsburgh Steelers</v>
      </c>
      <c r="K1667" s="2" t="str">
        <f t="shared" si="608"/>
        <v>Cleveland Browns</v>
      </c>
      <c r="L1667" s="17">
        <f t="shared" si="609"/>
        <v>-190.11406844106463</v>
      </c>
      <c r="M1667" s="18">
        <f t="shared" si="610"/>
        <v>171</v>
      </c>
      <c r="N1667" s="4">
        <f t="shared" si="588"/>
        <v>1.4079999999999999</v>
      </c>
      <c r="O1667" s="4">
        <f t="shared" si="589"/>
        <v>3.18</v>
      </c>
      <c r="P1667" s="4"/>
      <c r="Q1667" s="4"/>
      <c r="R1667" s="1">
        <f t="shared" si="590"/>
        <v>0.71022727272727282</v>
      </c>
      <c r="S1667" s="1">
        <f t="shared" si="591"/>
        <v>0.31446540880503143</v>
      </c>
      <c r="T1667" s="1">
        <f t="shared" si="592"/>
        <v>2.4097646033130027E-2</v>
      </c>
      <c r="U1667" s="1">
        <f t="shared" si="593"/>
        <v>0.19788093196112069</v>
      </c>
      <c r="V1667" s="1">
        <f t="shared" si="594"/>
        <v>0.70888093196112067</v>
      </c>
      <c r="W1667" s="1"/>
      <c r="X1667" s="17">
        <f t="shared" si="595"/>
        <v>410.67414133075596</v>
      </c>
      <c r="Y1667" s="18">
        <f t="shared" si="596"/>
        <v>2149.5506872072851</v>
      </c>
      <c r="Z1667" s="2">
        <f t="shared" si="597"/>
        <v>390.14043426421813</v>
      </c>
      <c r="AA1667" s="18">
        <f t="shared" si="598"/>
        <v>2042.0731528469207</v>
      </c>
      <c r="AB1667" s="2">
        <f t="shared" si="599"/>
        <v>-256.31795942554407</v>
      </c>
      <c r="AC1667" s="2">
        <f t="shared" si="600"/>
        <v>204.20731528469207</v>
      </c>
      <c r="AD1667" s="2">
        <f t="shared" si="601"/>
        <v>390.14043426421813</v>
      </c>
      <c r="AE1667" s="2">
        <f t="shared" si="602"/>
        <v>-1000</v>
      </c>
      <c r="AF1667" s="5">
        <f t="shared" si="603"/>
        <v>0.40799999999999992</v>
      </c>
      <c r="AG1667" s="5">
        <f t="shared" si="604"/>
        <v>-1</v>
      </c>
      <c r="AH1667" s="3">
        <f t="shared" si="605"/>
        <v>201701</v>
      </c>
      <c r="AI1667" s="21">
        <v>1.4079999999999999</v>
      </c>
      <c r="AJ1667" s="21">
        <v>3.18</v>
      </c>
      <c r="AK1667" s="21">
        <v>1.526</v>
      </c>
      <c r="AL1667" s="21">
        <v>2.71</v>
      </c>
      <c r="AO1667">
        <f t="shared" si="606"/>
        <v>-200</v>
      </c>
      <c r="AP1667">
        <f>IF(E1667&lt;F1667,G1667,H1667)</f>
        <v>27</v>
      </c>
      <c r="AQ1667">
        <f>IF(E1667&lt;F1667,H1667,G1667)</f>
        <v>24</v>
      </c>
    </row>
    <row r="1668" spans="2:43" x14ac:dyDescent="0.25">
      <c r="B1668" s="24">
        <v>42736</v>
      </c>
      <c r="C1668" s="20" t="s">
        <v>27</v>
      </c>
      <c r="D1668" s="20" t="s">
        <v>44</v>
      </c>
      <c r="E1668" s="2">
        <v>-190.11406844106463</v>
      </c>
      <c r="F1668" s="2">
        <v>171</v>
      </c>
      <c r="G1668">
        <v>17</v>
      </c>
      <c r="H1668">
        <v>16</v>
      </c>
      <c r="I1668" s="9"/>
      <c r="J1668" s="2" t="str">
        <f t="shared" si="607"/>
        <v>Tampa Bay Buccaneers</v>
      </c>
      <c r="K1668" s="2" t="str">
        <f t="shared" si="608"/>
        <v>Carolina Panthers</v>
      </c>
      <c r="L1668" s="17">
        <f t="shared" si="609"/>
        <v>-190.11406844106463</v>
      </c>
      <c r="M1668" s="18">
        <f t="shared" si="610"/>
        <v>171</v>
      </c>
      <c r="N1668" s="4">
        <f t="shared" si="588"/>
        <v>1.4079999999999999</v>
      </c>
      <c r="O1668" s="4">
        <f t="shared" si="589"/>
        <v>3.18</v>
      </c>
      <c r="P1668" s="4"/>
      <c r="Q1668" s="4"/>
      <c r="R1668" s="1">
        <f t="shared" si="590"/>
        <v>0.71022727272727282</v>
      </c>
      <c r="S1668" s="1">
        <f t="shared" si="591"/>
        <v>0.31446540880503143</v>
      </c>
      <c r="T1668" s="1">
        <f t="shared" si="592"/>
        <v>2.4097646033130027E-2</v>
      </c>
      <c r="U1668" s="1">
        <f t="shared" si="593"/>
        <v>0.19788093196112069</v>
      </c>
      <c r="V1668" s="1">
        <f t="shared" si="594"/>
        <v>0.70888093196112067</v>
      </c>
      <c r="W1668" s="1"/>
      <c r="X1668" s="17">
        <f t="shared" si="595"/>
        <v>410.67414133075596</v>
      </c>
      <c r="Y1668" s="18">
        <f t="shared" si="596"/>
        <v>2149.5506872072851</v>
      </c>
      <c r="Z1668" s="2">
        <f t="shared" si="597"/>
        <v>390.14043426421813</v>
      </c>
      <c r="AA1668" s="18">
        <f t="shared" si="598"/>
        <v>2042.0731528469207</v>
      </c>
      <c r="AB1668" s="2">
        <f t="shared" si="599"/>
        <v>-256.31795942554407</v>
      </c>
      <c r="AC1668" s="2">
        <f t="shared" si="600"/>
        <v>204.20731528469207</v>
      </c>
      <c r="AD1668" s="2">
        <f t="shared" si="601"/>
        <v>390.14043426421813</v>
      </c>
      <c r="AE1668" s="2">
        <f t="shared" si="602"/>
        <v>-1000</v>
      </c>
      <c r="AF1668" s="5">
        <f t="shared" si="603"/>
        <v>0.40799999999999992</v>
      </c>
      <c r="AG1668" s="5">
        <f t="shared" si="604"/>
        <v>-1</v>
      </c>
      <c r="AH1668" s="3">
        <f t="shared" si="605"/>
        <v>201701</v>
      </c>
      <c r="AI1668" s="21">
        <v>1.4079999999999999</v>
      </c>
      <c r="AJ1668" s="21">
        <v>3.18</v>
      </c>
      <c r="AK1668" s="21">
        <v>1.526</v>
      </c>
      <c r="AL1668" s="21">
        <v>2.71</v>
      </c>
      <c r="AO1668">
        <f t="shared" si="606"/>
        <v>-200</v>
      </c>
      <c r="AP1668">
        <f>IF(E1668&lt;F1668,G1668,H1668)</f>
        <v>17</v>
      </c>
      <c r="AQ1668">
        <f>IF(E1668&lt;F1668,H1668,G1668)</f>
        <v>16</v>
      </c>
    </row>
    <row r="1669" spans="2:43" x14ac:dyDescent="0.25">
      <c r="B1669" s="24">
        <v>42736</v>
      </c>
      <c r="C1669" s="20" t="s">
        <v>41</v>
      </c>
      <c r="D1669" s="20" t="s">
        <v>40</v>
      </c>
      <c r="E1669" s="2">
        <v>-164.20361247947454</v>
      </c>
      <c r="F1669" s="2">
        <v>148</v>
      </c>
      <c r="G1669">
        <v>24</v>
      </c>
      <c r="H1669">
        <v>17</v>
      </c>
      <c r="I1669" s="9"/>
      <c r="J1669" s="2" t="str">
        <f t="shared" si="607"/>
        <v>Tennessee Titans</v>
      </c>
      <c r="K1669" s="2" t="str">
        <f t="shared" si="608"/>
        <v>Houston Texans</v>
      </c>
      <c r="L1669" s="17">
        <f t="shared" si="609"/>
        <v>-164.20361247947454</v>
      </c>
      <c r="M1669" s="18">
        <f t="shared" si="610"/>
        <v>148</v>
      </c>
      <c r="N1669" s="4">
        <f t="shared" ref="N1669:N1732" si="611">IF(E1669&lt;0,AI1669,AJ1669)</f>
        <v>1.6359999999999999</v>
      </c>
      <c r="O1669" s="4">
        <f t="shared" ref="O1669:O1732" si="612">IF(E1669&lt;0,AJ1669,AI1669)</f>
        <v>2.42</v>
      </c>
      <c r="P1669" s="4"/>
      <c r="Q1669" s="4"/>
      <c r="R1669" s="1">
        <f t="shared" ref="R1669:R1732" si="613">1/N1669</f>
        <v>0.61124694376528121</v>
      </c>
      <c r="S1669" s="1">
        <f t="shared" ref="S1669:S1732" si="614">1/O1669</f>
        <v>0.41322314049586778</v>
      </c>
      <c r="T1669" s="1">
        <f t="shared" ref="T1669:T1732" si="615">1-N1669*O1669/(N1669+O1669)</f>
        <v>2.3885601577909421E-2</v>
      </c>
      <c r="U1669" s="1">
        <f t="shared" ref="U1669:U1732" si="616">ABS(R1669-S1669)/2</f>
        <v>9.9011901634706717E-2</v>
      </c>
      <c r="V1669" s="1">
        <f t="shared" ref="V1669:V1732" si="617">V$1+IF(N1669&lt;=O1669,U1669,-U1669)</f>
        <v>0.61001190163470675</v>
      </c>
      <c r="W1669" s="1"/>
      <c r="X1669" s="17">
        <f t="shared" ref="X1669:X1732" si="618">(1/V1669-1)*1000</f>
        <v>639.31227787557111</v>
      </c>
      <c r="Y1669" s="18">
        <f t="shared" ref="Y1669:Y1732" si="619">1000000/(X1669+W$1)-X$1</f>
        <v>1416.3211428917698</v>
      </c>
      <c r="Z1669" s="2">
        <f t="shared" ref="Z1669:Z1732" si="620">X1669*0.95</f>
        <v>607.34666398179252</v>
      </c>
      <c r="AA1669" s="18">
        <f t="shared" ref="AA1669:AA1732" si="621">Y1669*0.95</f>
        <v>1345.5050857471813</v>
      </c>
      <c r="AB1669" s="2">
        <f t="shared" ref="AB1669:AB1732" si="622">IF(Z1669&lt;1000,-100000/Z1669,Z1669/10)</f>
        <v>-164.65061213046832</v>
      </c>
      <c r="AC1669" s="2">
        <f t="shared" ref="AC1669:AC1732" si="623">IF(AA1669&lt;1000,-100000/AA1669,AA1669/10)</f>
        <v>134.55050857471812</v>
      </c>
      <c r="AD1669" s="2">
        <f t="shared" ref="AD1669:AD1732" si="624">IF(AP1669&gt;AQ1669,Z1669,-1000)</f>
        <v>607.34666398179252</v>
      </c>
      <c r="AE1669" s="2">
        <f t="shared" ref="AE1669:AE1732" si="625">IF(AQ1669&gt;AP1669,AA1669,-1000)</f>
        <v>-1000</v>
      </c>
      <c r="AF1669" s="5">
        <f t="shared" ref="AF1669:AF1732" si="626">IF(AP1669&gt;AQ1669,N1669-1,-1)</f>
        <v>0.6359999999999999</v>
      </c>
      <c r="AG1669" s="5">
        <f t="shared" ref="AG1669:AG1732" si="627">IF(AQ1669&gt;AP1669,O1669-1,-1)</f>
        <v>-1</v>
      </c>
      <c r="AH1669" s="3">
        <f t="shared" ref="AH1669:AH1732" si="628">YEAR(B1669)*100+MONTH(B1669)</f>
        <v>201701</v>
      </c>
      <c r="AI1669" s="21">
        <v>1.6359999999999999</v>
      </c>
      <c r="AJ1669" s="21">
        <v>2.42</v>
      </c>
      <c r="AK1669" s="21">
        <v>1.609</v>
      </c>
      <c r="AL1669" s="21">
        <v>2.48</v>
      </c>
      <c r="AO1669">
        <f t="shared" ref="AO1669:AO1732" si="629">IF(L1669&lt;-200,INT(L1669/100)*100,INT(L1669/10)*10)</f>
        <v>-170</v>
      </c>
      <c r="AP1669">
        <f>IF(E1669&lt;F1669,G1669,H1669)</f>
        <v>24</v>
      </c>
      <c r="AQ1669">
        <f>IF(E1669&lt;F1669,H1669,G1669)</f>
        <v>17</v>
      </c>
    </row>
    <row r="1670" spans="2:43" x14ac:dyDescent="0.25">
      <c r="B1670" s="24">
        <v>42730</v>
      </c>
      <c r="C1670" s="20" t="s">
        <v>23</v>
      </c>
      <c r="D1670" s="20" t="s">
        <v>34</v>
      </c>
      <c r="E1670" s="2">
        <v>-278.55153203342621</v>
      </c>
      <c r="F1670" s="2">
        <v>246</v>
      </c>
      <c r="G1670">
        <v>42</v>
      </c>
      <c r="H1670">
        <v>21</v>
      </c>
      <c r="I1670" s="9"/>
      <c r="J1670" s="2" t="str">
        <f t="shared" si="607"/>
        <v>Dallas Cowboys</v>
      </c>
      <c r="K1670" s="2" t="str">
        <f t="shared" si="608"/>
        <v>Detroit Lions</v>
      </c>
      <c r="L1670" s="17">
        <f t="shared" si="609"/>
        <v>-278.55153203342621</v>
      </c>
      <c r="M1670" s="18">
        <f t="shared" si="610"/>
        <v>246</v>
      </c>
      <c r="N1670" s="4">
        <f t="shared" si="611"/>
        <v>1.327</v>
      </c>
      <c r="O1670" s="4">
        <f t="shared" si="612"/>
        <v>3.69</v>
      </c>
      <c r="P1670" s="4"/>
      <c r="Q1670" s="4"/>
      <c r="R1670" s="1">
        <f t="shared" si="613"/>
        <v>0.75357950263752826</v>
      </c>
      <c r="S1670" s="1">
        <f t="shared" si="614"/>
        <v>0.2710027100271003</v>
      </c>
      <c r="T1670" s="1">
        <f t="shared" si="615"/>
        <v>2.3992425752441537E-2</v>
      </c>
      <c r="U1670" s="1">
        <f t="shared" si="616"/>
        <v>0.24128839630521398</v>
      </c>
      <c r="V1670" s="1">
        <f t="shared" si="617"/>
        <v>0.75228839630521405</v>
      </c>
      <c r="W1670" s="1"/>
      <c r="X1670" s="17">
        <f t="shared" si="618"/>
        <v>329.27744853090337</v>
      </c>
      <c r="Y1670" s="18">
        <f t="shared" si="619"/>
        <v>2626.8147297550358</v>
      </c>
      <c r="Z1670" s="2">
        <f t="shared" si="620"/>
        <v>312.81357610435816</v>
      </c>
      <c r="AA1670" s="18">
        <f t="shared" si="621"/>
        <v>2495.4739932672837</v>
      </c>
      <c r="AB1670" s="2">
        <f t="shared" si="622"/>
        <v>-319.67921995380044</v>
      </c>
      <c r="AC1670" s="2">
        <f t="shared" si="623"/>
        <v>249.54739932672837</v>
      </c>
      <c r="AD1670" s="2">
        <f t="shared" si="624"/>
        <v>312.81357610435816</v>
      </c>
      <c r="AE1670" s="2">
        <f t="shared" si="625"/>
        <v>-1000</v>
      </c>
      <c r="AF1670" s="5">
        <f t="shared" si="626"/>
        <v>0.32699999999999996</v>
      </c>
      <c r="AG1670" s="5">
        <f t="shared" si="627"/>
        <v>-1</v>
      </c>
      <c r="AH1670" s="3">
        <f t="shared" si="628"/>
        <v>201612</v>
      </c>
      <c r="AI1670" s="21">
        <v>1.327</v>
      </c>
      <c r="AJ1670" s="21">
        <v>3.69</v>
      </c>
      <c r="AK1670" s="21">
        <v>1.359</v>
      </c>
      <c r="AL1670" s="21">
        <v>3.46</v>
      </c>
      <c r="AO1670">
        <f t="shared" si="629"/>
        <v>-300</v>
      </c>
      <c r="AP1670">
        <f>IF(E1670&lt;F1670,G1670,H1670)</f>
        <v>42</v>
      </c>
      <c r="AQ1670">
        <f>IF(E1670&lt;F1670,H1670,G1670)</f>
        <v>21</v>
      </c>
    </row>
    <row r="1671" spans="2:43" x14ac:dyDescent="0.25">
      <c r="B1671" s="24">
        <v>42729</v>
      </c>
      <c r="C1671" s="20" t="s">
        <v>20</v>
      </c>
      <c r="D1671" s="20" t="s">
        <v>38</v>
      </c>
      <c r="E1671" s="2">
        <v>-190.11406844106463</v>
      </c>
      <c r="F1671" s="2">
        <v>171</v>
      </c>
      <c r="G1671">
        <v>33</v>
      </c>
      <c r="H1671">
        <v>10</v>
      </c>
      <c r="I1671" s="9"/>
      <c r="J1671" s="2" t="str">
        <f t="shared" ref="J1671:J1734" si="630">IF(E1671&lt;=F1671,C1671,D1671)</f>
        <v>Kansas City Chiefs</v>
      </c>
      <c r="K1671" s="2" t="str">
        <f t="shared" ref="K1671:K1734" si="631">IF(E1671&gt;F1671,C1671,D1671)</f>
        <v>Denver Broncos</v>
      </c>
      <c r="L1671" s="17">
        <f t="shared" ref="L1671:L1734" si="632">IF(E1671&lt;=F1671,E1671,F1671)</f>
        <v>-190.11406844106463</v>
      </c>
      <c r="M1671" s="18">
        <f t="shared" ref="M1671:M1734" si="633">IF(E1671&gt;F1671,E1671,F1671)</f>
        <v>171</v>
      </c>
      <c r="N1671" s="4">
        <f t="shared" si="611"/>
        <v>1.5149999999999999</v>
      </c>
      <c r="O1671" s="4">
        <f t="shared" si="612"/>
        <v>2.74</v>
      </c>
      <c r="P1671" s="4"/>
      <c r="Q1671" s="4"/>
      <c r="R1671" s="1">
        <f t="shared" si="613"/>
        <v>0.66006600660066006</v>
      </c>
      <c r="S1671" s="1">
        <f t="shared" si="614"/>
        <v>0.36496350364963503</v>
      </c>
      <c r="T1671" s="1">
        <f t="shared" si="615"/>
        <v>2.4418331374852942E-2</v>
      </c>
      <c r="U1671" s="1">
        <f t="shared" si="616"/>
        <v>0.14755125147551251</v>
      </c>
      <c r="V1671" s="1">
        <f t="shared" si="617"/>
        <v>0.65855125147551252</v>
      </c>
      <c r="W1671" s="1"/>
      <c r="X1671" s="17">
        <f t="shared" si="618"/>
        <v>518.48470071153429</v>
      </c>
      <c r="Y1671" s="18">
        <f t="shared" si="619"/>
        <v>1729.6710757847741</v>
      </c>
      <c r="Z1671" s="2">
        <f t="shared" si="620"/>
        <v>492.56046567595757</v>
      </c>
      <c r="AA1671" s="18">
        <f t="shared" si="621"/>
        <v>1643.1875219955352</v>
      </c>
      <c r="AB1671" s="2">
        <f t="shared" si="622"/>
        <v>-203.02075982238358</v>
      </c>
      <c r="AC1671" s="2">
        <f t="shared" si="623"/>
        <v>164.31875219955353</v>
      </c>
      <c r="AD1671" s="2">
        <f t="shared" si="624"/>
        <v>492.56046567595757</v>
      </c>
      <c r="AE1671" s="2">
        <f t="shared" si="625"/>
        <v>-1000</v>
      </c>
      <c r="AF1671" s="5">
        <f t="shared" si="626"/>
        <v>0.5149999999999999</v>
      </c>
      <c r="AG1671" s="5">
        <f t="shared" si="627"/>
        <v>-1</v>
      </c>
      <c r="AH1671" s="3">
        <f t="shared" si="628"/>
        <v>201612</v>
      </c>
      <c r="AI1671" s="21">
        <v>1.5149999999999999</v>
      </c>
      <c r="AJ1671" s="21">
        <v>2.74</v>
      </c>
      <c r="AK1671" s="21">
        <v>1.526</v>
      </c>
      <c r="AL1671" s="21">
        <v>2.71</v>
      </c>
      <c r="AO1671">
        <f t="shared" si="629"/>
        <v>-200</v>
      </c>
      <c r="AP1671">
        <f>IF(E1671&lt;F1671,G1671,H1671)</f>
        <v>33</v>
      </c>
      <c r="AQ1671">
        <f>IF(E1671&lt;F1671,H1671,G1671)</f>
        <v>10</v>
      </c>
    </row>
    <row r="1672" spans="2:43" x14ac:dyDescent="0.25">
      <c r="B1672" s="24">
        <v>42729</v>
      </c>
      <c r="C1672" s="20" t="s">
        <v>45</v>
      </c>
      <c r="D1672" s="20" t="s">
        <v>28</v>
      </c>
      <c r="E1672" s="2">
        <v>-254.45292620865138</v>
      </c>
      <c r="F1672" s="2">
        <v>225.99999999999997</v>
      </c>
      <c r="G1672">
        <v>31</v>
      </c>
      <c r="H1672">
        <v>27</v>
      </c>
      <c r="I1672" s="9"/>
      <c r="J1672" s="2" t="str">
        <f t="shared" si="630"/>
        <v>Pittsburgh Steelers</v>
      </c>
      <c r="K1672" s="2" t="str">
        <f t="shared" si="631"/>
        <v>Baltimore Ravens</v>
      </c>
      <c r="L1672" s="17">
        <f t="shared" si="632"/>
        <v>-254.45292620865138</v>
      </c>
      <c r="M1672" s="18">
        <f t="shared" si="633"/>
        <v>225.99999999999997</v>
      </c>
      <c r="N1672" s="4">
        <f t="shared" si="611"/>
        <v>1.458</v>
      </c>
      <c r="O1672" s="4">
        <f t="shared" si="612"/>
        <v>2.95</v>
      </c>
      <c r="P1672" s="4"/>
      <c r="Q1672" s="4"/>
      <c r="R1672" s="1">
        <f t="shared" si="613"/>
        <v>0.68587105624142664</v>
      </c>
      <c r="S1672" s="1">
        <f t="shared" si="614"/>
        <v>0.33898305084745761</v>
      </c>
      <c r="T1672" s="1">
        <f t="shared" si="615"/>
        <v>2.4251361161524598E-2</v>
      </c>
      <c r="U1672" s="1">
        <f t="shared" si="616"/>
        <v>0.17344400269698451</v>
      </c>
      <c r="V1672" s="1">
        <f t="shared" si="617"/>
        <v>0.68444400269698447</v>
      </c>
      <c r="W1672" s="1"/>
      <c r="X1672" s="17">
        <f t="shared" si="618"/>
        <v>461.03990400909066</v>
      </c>
      <c r="Y1672" s="18">
        <f t="shared" si="619"/>
        <v>1931.1287441514407</v>
      </c>
      <c r="Z1672" s="2">
        <f t="shared" si="620"/>
        <v>437.98790880863612</v>
      </c>
      <c r="AA1672" s="18">
        <f t="shared" si="621"/>
        <v>1834.5723069438686</v>
      </c>
      <c r="AB1672" s="2">
        <f t="shared" si="622"/>
        <v>-228.31680507347428</v>
      </c>
      <c r="AC1672" s="2">
        <f t="shared" si="623"/>
        <v>183.45723069438685</v>
      </c>
      <c r="AD1672" s="2">
        <f t="shared" si="624"/>
        <v>437.98790880863612</v>
      </c>
      <c r="AE1672" s="2">
        <f t="shared" si="625"/>
        <v>-1000</v>
      </c>
      <c r="AF1672" s="5">
        <f t="shared" si="626"/>
        <v>0.45799999999999996</v>
      </c>
      <c r="AG1672" s="5">
        <f t="shared" si="627"/>
        <v>-1</v>
      </c>
      <c r="AH1672" s="3">
        <f t="shared" si="628"/>
        <v>201612</v>
      </c>
      <c r="AI1672" s="21">
        <v>1.458</v>
      </c>
      <c r="AJ1672" s="21">
        <v>2.95</v>
      </c>
      <c r="AK1672" s="21">
        <v>1.393</v>
      </c>
      <c r="AL1672" s="21">
        <v>3.26</v>
      </c>
      <c r="AO1672">
        <f t="shared" si="629"/>
        <v>-300</v>
      </c>
      <c r="AP1672">
        <f>IF(E1672&lt;F1672,G1672,H1672)</f>
        <v>31</v>
      </c>
      <c r="AQ1672">
        <f>IF(E1672&lt;F1672,H1672,G1672)</f>
        <v>27</v>
      </c>
    </row>
    <row r="1673" spans="2:43" x14ac:dyDescent="0.25">
      <c r="B1673" s="24">
        <v>42728</v>
      </c>
      <c r="C1673" s="20" t="s">
        <v>40</v>
      </c>
      <c r="D1673" s="20" t="s">
        <v>21</v>
      </c>
      <c r="E1673" s="2">
        <v>-155.03875968992247</v>
      </c>
      <c r="F1673" s="2">
        <v>140</v>
      </c>
      <c r="G1673">
        <v>12</v>
      </c>
      <c r="H1673">
        <v>10</v>
      </c>
      <c r="I1673" s="9"/>
      <c r="J1673" s="2" t="str">
        <f t="shared" si="630"/>
        <v>Houston Texans</v>
      </c>
      <c r="K1673" s="2" t="str">
        <f t="shared" si="631"/>
        <v>Cincinnati Bengals</v>
      </c>
      <c r="L1673" s="17">
        <f t="shared" si="632"/>
        <v>-155.03875968992247</v>
      </c>
      <c r="M1673" s="18">
        <f t="shared" si="633"/>
        <v>140</v>
      </c>
      <c r="N1673" s="4">
        <f t="shared" si="611"/>
        <v>1.8540000000000001</v>
      </c>
      <c r="O1673" s="4">
        <f t="shared" si="612"/>
        <v>2.06</v>
      </c>
      <c r="P1673" s="4"/>
      <c r="Q1673" s="4"/>
      <c r="R1673" s="1">
        <f t="shared" si="613"/>
        <v>0.53937432578209277</v>
      </c>
      <c r="S1673" s="1">
        <f t="shared" si="614"/>
        <v>0.4854368932038835</v>
      </c>
      <c r="T1673" s="1">
        <f t="shared" si="615"/>
        <v>2.421052631578946E-2</v>
      </c>
      <c r="U1673" s="1">
        <f t="shared" si="616"/>
        <v>2.6968716289104633E-2</v>
      </c>
      <c r="V1673" s="1">
        <f t="shared" si="617"/>
        <v>0.5379687162891047</v>
      </c>
      <c r="W1673" s="1"/>
      <c r="X1673" s="17">
        <f t="shared" si="618"/>
        <v>858.84414784929493</v>
      </c>
      <c r="Y1673" s="18">
        <f t="shared" si="619"/>
        <v>1061.3854342361001</v>
      </c>
      <c r="Z1673" s="2">
        <f t="shared" si="620"/>
        <v>815.90194045683018</v>
      </c>
      <c r="AA1673" s="18">
        <f t="shared" si="621"/>
        <v>1008.316162524295</v>
      </c>
      <c r="AB1673" s="2">
        <f t="shared" si="622"/>
        <v>-122.56374821710705</v>
      </c>
      <c r="AC1673" s="2">
        <f t="shared" si="623"/>
        <v>100.8316162524295</v>
      </c>
      <c r="AD1673" s="2">
        <f t="shared" si="624"/>
        <v>815.90194045683018</v>
      </c>
      <c r="AE1673" s="2">
        <f t="shared" si="625"/>
        <v>-1000</v>
      </c>
      <c r="AF1673" s="5">
        <f t="shared" si="626"/>
        <v>0.85400000000000009</v>
      </c>
      <c r="AG1673" s="5">
        <f t="shared" si="627"/>
        <v>-1</v>
      </c>
      <c r="AH1673" s="3">
        <f t="shared" si="628"/>
        <v>201612</v>
      </c>
      <c r="AI1673" s="21">
        <v>1.8540000000000001</v>
      </c>
      <c r="AJ1673" s="21">
        <v>2.06</v>
      </c>
      <c r="AK1673" s="21">
        <v>1.645</v>
      </c>
      <c r="AL1673" s="21">
        <v>2.4</v>
      </c>
      <c r="AO1673">
        <f t="shared" si="629"/>
        <v>-160</v>
      </c>
      <c r="AP1673">
        <f>IF(E1673&lt;F1673,G1673,H1673)</f>
        <v>12</v>
      </c>
      <c r="AQ1673">
        <f>IF(E1673&lt;F1673,H1673,G1673)</f>
        <v>10</v>
      </c>
    </row>
    <row r="1674" spans="2:43" x14ac:dyDescent="0.25">
      <c r="B1674" s="24">
        <v>42728</v>
      </c>
      <c r="C1674" s="20" t="s">
        <v>47</v>
      </c>
      <c r="D1674" s="20" t="s">
        <v>22</v>
      </c>
      <c r="E1674" s="2">
        <v>-225.22522522522524</v>
      </c>
      <c r="F1674" s="2">
        <v>200.99999999999997</v>
      </c>
      <c r="G1674">
        <v>21</v>
      </c>
      <c r="H1674">
        <v>22</v>
      </c>
      <c r="I1674" s="9"/>
      <c r="J1674" s="2" t="str">
        <f t="shared" si="630"/>
        <v>Los Angeles Rams</v>
      </c>
      <c r="K1674" s="2" t="str">
        <f t="shared" si="631"/>
        <v>San Francisco 49ers</v>
      </c>
      <c r="L1674" s="17">
        <f t="shared" si="632"/>
        <v>-225.22522522522524</v>
      </c>
      <c r="M1674" s="18">
        <f t="shared" si="633"/>
        <v>200.99999999999997</v>
      </c>
      <c r="N1674" s="4">
        <f t="shared" si="611"/>
        <v>1.52</v>
      </c>
      <c r="O1674" s="4">
        <f t="shared" si="612"/>
        <v>2.73</v>
      </c>
      <c r="P1674" s="4"/>
      <c r="Q1674" s="4"/>
      <c r="R1674" s="1">
        <f t="shared" si="613"/>
        <v>0.65789473684210531</v>
      </c>
      <c r="S1674" s="1">
        <f t="shared" si="614"/>
        <v>0.36630036630036628</v>
      </c>
      <c r="T1674" s="1">
        <f t="shared" si="615"/>
        <v>2.3623529411764599E-2</v>
      </c>
      <c r="U1674" s="1">
        <f t="shared" si="616"/>
        <v>0.14579718527086952</v>
      </c>
      <c r="V1674" s="1">
        <f t="shared" si="617"/>
        <v>0.6567971852708695</v>
      </c>
      <c r="W1674" s="1"/>
      <c r="X1674" s="17">
        <f t="shared" si="618"/>
        <v>522.54002061167523</v>
      </c>
      <c r="Y1674" s="18">
        <f t="shared" si="619"/>
        <v>1716.990280301703</v>
      </c>
      <c r="Z1674" s="2">
        <f t="shared" si="620"/>
        <v>496.41301958109142</v>
      </c>
      <c r="AA1674" s="18">
        <f t="shared" si="621"/>
        <v>1631.1407662866177</v>
      </c>
      <c r="AB1674" s="2">
        <f t="shared" si="622"/>
        <v>-201.44515968655921</v>
      </c>
      <c r="AC1674" s="2">
        <f t="shared" si="623"/>
        <v>163.11407662866176</v>
      </c>
      <c r="AD1674" s="2">
        <f t="shared" si="624"/>
        <v>-1000</v>
      </c>
      <c r="AE1674" s="2">
        <f t="shared" si="625"/>
        <v>1631.1407662866177</v>
      </c>
      <c r="AF1674" s="5">
        <f t="shared" si="626"/>
        <v>-1</v>
      </c>
      <c r="AG1674" s="5">
        <f t="shared" si="627"/>
        <v>1.73</v>
      </c>
      <c r="AH1674" s="3">
        <f t="shared" si="628"/>
        <v>201612</v>
      </c>
      <c r="AI1674" s="21">
        <v>1.52</v>
      </c>
      <c r="AJ1674" s="21">
        <v>2.73</v>
      </c>
      <c r="AK1674" s="21">
        <v>1.444</v>
      </c>
      <c r="AL1674" s="21">
        <v>3.01</v>
      </c>
      <c r="AO1674">
        <f t="shared" si="629"/>
        <v>-300</v>
      </c>
      <c r="AP1674">
        <f>IF(E1674&lt;F1674,G1674,H1674)</f>
        <v>21</v>
      </c>
      <c r="AQ1674">
        <f>IF(E1674&lt;F1674,H1674,G1674)</f>
        <v>22</v>
      </c>
    </row>
    <row r="1675" spans="2:43" x14ac:dyDescent="0.25">
      <c r="B1675" s="24">
        <v>42728</v>
      </c>
      <c r="C1675" s="20" t="s">
        <v>32</v>
      </c>
      <c r="D1675" s="20" t="s">
        <v>48</v>
      </c>
      <c r="E1675" s="2">
        <v>-380.22813688212943</v>
      </c>
      <c r="F1675" s="2">
        <v>330</v>
      </c>
      <c r="G1675">
        <v>31</v>
      </c>
      <c r="H1675">
        <v>34</v>
      </c>
      <c r="I1675" s="9"/>
      <c r="J1675" s="2" t="str">
        <f t="shared" si="630"/>
        <v>Seattle Seahawks</v>
      </c>
      <c r="K1675" s="2" t="str">
        <f t="shared" si="631"/>
        <v>Arizona Cardinals</v>
      </c>
      <c r="L1675" s="17">
        <f t="shared" si="632"/>
        <v>-380.22813688212943</v>
      </c>
      <c r="M1675" s="18">
        <f t="shared" si="633"/>
        <v>330</v>
      </c>
      <c r="N1675" s="4">
        <f t="shared" si="611"/>
        <v>1.2629999999999999</v>
      </c>
      <c r="O1675" s="4">
        <f t="shared" si="612"/>
        <v>4.3</v>
      </c>
      <c r="P1675" s="4"/>
      <c r="Q1675" s="4"/>
      <c r="R1675" s="1">
        <f t="shared" si="613"/>
        <v>0.79176563737133809</v>
      </c>
      <c r="S1675" s="1">
        <f t="shared" si="614"/>
        <v>0.23255813953488372</v>
      </c>
      <c r="T1675" s="1">
        <f t="shared" si="615"/>
        <v>2.3746180118641047E-2</v>
      </c>
      <c r="U1675" s="1">
        <f t="shared" si="616"/>
        <v>0.2796037489182272</v>
      </c>
      <c r="V1675" s="1">
        <f t="shared" si="617"/>
        <v>0.79060374891822716</v>
      </c>
      <c r="W1675" s="1"/>
      <c r="X1675" s="17">
        <f t="shared" si="618"/>
        <v>264.85613225119045</v>
      </c>
      <c r="Y1675" s="18">
        <f t="shared" si="619"/>
        <v>3182.3042096495674</v>
      </c>
      <c r="Z1675" s="2">
        <f t="shared" si="620"/>
        <v>251.6133256386309</v>
      </c>
      <c r="AA1675" s="18">
        <f t="shared" si="621"/>
        <v>3023.1889991670887</v>
      </c>
      <c r="AB1675" s="2">
        <f t="shared" si="622"/>
        <v>-397.43523021360488</v>
      </c>
      <c r="AC1675" s="2">
        <f t="shared" si="623"/>
        <v>302.31889991670886</v>
      </c>
      <c r="AD1675" s="2">
        <f t="shared" si="624"/>
        <v>-1000</v>
      </c>
      <c r="AE1675" s="2">
        <f t="shared" si="625"/>
        <v>3023.1889991670887</v>
      </c>
      <c r="AF1675" s="5">
        <f t="shared" si="626"/>
        <v>-1</v>
      </c>
      <c r="AG1675" s="5">
        <f t="shared" si="627"/>
        <v>3.3</v>
      </c>
      <c r="AH1675" s="3">
        <f t="shared" si="628"/>
        <v>201612</v>
      </c>
      <c r="AI1675" s="21">
        <v>1.2629999999999999</v>
      </c>
      <c r="AJ1675" s="21">
        <v>4.3</v>
      </c>
      <c r="AK1675" s="21">
        <v>1.2629999999999999</v>
      </c>
      <c r="AL1675" s="21">
        <v>4.3</v>
      </c>
      <c r="AO1675">
        <f t="shared" si="629"/>
        <v>-400</v>
      </c>
      <c r="AP1675">
        <f>IF(E1675&lt;F1675,G1675,H1675)</f>
        <v>31</v>
      </c>
      <c r="AQ1675">
        <f>IF(E1675&lt;F1675,H1675,G1675)</f>
        <v>34</v>
      </c>
    </row>
    <row r="1676" spans="2:43" x14ac:dyDescent="0.25">
      <c r="B1676" s="24">
        <v>42728</v>
      </c>
      <c r="C1676" s="20" t="s">
        <v>52</v>
      </c>
      <c r="D1676" s="20" t="s">
        <v>39</v>
      </c>
      <c r="E1676" s="2">
        <v>-177.30496453900707</v>
      </c>
      <c r="F1676" s="2">
        <v>159</v>
      </c>
      <c r="G1676">
        <v>33</v>
      </c>
      <c r="H1676">
        <v>25</v>
      </c>
      <c r="I1676" s="9"/>
      <c r="J1676" s="2" t="str">
        <f t="shared" si="630"/>
        <v>Oakland Raiders</v>
      </c>
      <c r="K1676" s="2" t="str">
        <f t="shared" si="631"/>
        <v>Indianapolis Colts</v>
      </c>
      <c r="L1676" s="17">
        <f t="shared" si="632"/>
        <v>-177.30496453900707</v>
      </c>
      <c r="M1676" s="18">
        <f t="shared" si="633"/>
        <v>159</v>
      </c>
      <c r="N1676" s="4">
        <f t="shared" si="611"/>
        <v>1.5369999999999999</v>
      </c>
      <c r="O1676" s="4">
        <f t="shared" si="612"/>
        <v>2.67</v>
      </c>
      <c r="P1676" s="4"/>
      <c r="Q1676" s="4"/>
      <c r="R1676" s="1">
        <f t="shared" si="613"/>
        <v>0.65061808718282377</v>
      </c>
      <c r="S1676" s="1">
        <f t="shared" si="614"/>
        <v>0.37453183520599254</v>
      </c>
      <c r="T1676" s="1">
        <f t="shared" si="615"/>
        <v>2.4532921321606782E-2</v>
      </c>
      <c r="U1676" s="1">
        <f t="shared" si="616"/>
        <v>0.13804312598841562</v>
      </c>
      <c r="V1676" s="1">
        <f t="shared" si="617"/>
        <v>0.64904312598841563</v>
      </c>
      <c r="W1676" s="1"/>
      <c r="X1676" s="17">
        <f t="shared" si="618"/>
        <v>540.72966796639093</v>
      </c>
      <c r="Y1676" s="18">
        <f t="shared" si="619"/>
        <v>1662.2722361356978</v>
      </c>
      <c r="Z1676" s="2">
        <f t="shared" si="620"/>
        <v>513.69318456807139</v>
      </c>
      <c r="AA1676" s="18">
        <f t="shared" si="621"/>
        <v>1579.1586243289128</v>
      </c>
      <c r="AB1676" s="2">
        <f t="shared" si="622"/>
        <v>-194.6687302929335</v>
      </c>
      <c r="AC1676" s="2">
        <f t="shared" si="623"/>
        <v>157.91586243289129</v>
      </c>
      <c r="AD1676" s="2">
        <f t="shared" si="624"/>
        <v>513.69318456807139</v>
      </c>
      <c r="AE1676" s="2">
        <f t="shared" si="625"/>
        <v>-1000</v>
      </c>
      <c r="AF1676" s="5">
        <f t="shared" si="626"/>
        <v>0.53699999999999992</v>
      </c>
      <c r="AG1676" s="5">
        <f t="shared" si="627"/>
        <v>-1</v>
      </c>
      <c r="AH1676" s="3">
        <f t="shared" si="628"/>
        <v>201612</v>
      </c>
      <c r="AI1676" s="21">
        <v>1.5369999999999999</v>
      </c>
      <c r="AJ1676" s="21">
        <v>2.67</v>
      </c>
      <c r="AK1676" s="21">
        <v>1.5640000000000001</v>
      </c>
      <c r="AL1676" s="21">
        <v>2.59</v>
      </c>
      <c r="AO1676">
        <f t="shared" si="629"/>
        <v>-180</v>
      </c>
      <c r="AP1676">
        <f>IF(E1676&lt;F1676,G1676,H1676)</f>
        <v>33</v>
      </c>
      <c r="AQ1676">
        <f>IF(E1676&lt;F1676,H1676,G1676)</f>
        <v>25</v>
      </c>
    </row>
    <row r="1677" spans="2:43" x14ac:dyDescent="0.25">
      <c r="B1677" s="24">
        <v>42728</v>
      </c>
      <c r="C1677" s="20" t="s">
        <v>24</v>
      </c>
      <c r="D1677" s="20" t="s">
        <v>30</v>
      </c>
      <c r="E1677" s="2">
        <v>-220.26431718061676</v>
      </c>
      <c r="F1677" s="2">
        <v>197.00000000000003</v>
      </c>
      <c r="G1677">
        <v>31</v>
      </c>
      <c r="H1677">
        <v>34</v>
      </c>
      <c r="I1677" s="9"/>
      <c r="J1677" s="2" t="str">
        <f t="shared" si="630"/>
        <v>Buffalo Bills</v>
      </c>
      <c r="K1677" s="2" t="str">
        <f t="shared" si="631"/>
        <v>Miami Dolphins</v>
      </c>
      <c r="L1677" s="17">
        <f t="shared" si="632"/>
        <v>-220.26431718061676</v>
      </c>
      <c r="M1677" s="18">
        <f t="shared" si="633"/>
        <v>197.00000000000003</v>
      </c>
      <c r="N1677" s="4">
        <f t="shared" si="611"/>
        <v>1.5369999999999999</v>
      </c>
      <c r="O1677" s="4">
        <f t="shared" si="612"/>
        <v>2.67</v>
      </c>
      <c r="P1677" s="4"/>
      <c r="Q1677" s="4"/>
      <c r="R1677" s="1">
        <f t="shared" si="613"/>
        <v>0.65061808718282377</v>
      </c>
      <c r="S1677" s="1">
        <f t="shared" si="614"/>
        <v>0.37453183520599254</v>
      </c>
      <c r="T1677" s="1">
        <f t="shared" si="615"/>
        <v>2.4532921321606782E-2</v>
      </c>
      <c r="U1677" s="1">
        <f t="shared" si="616"/>
        <v>0.13804312598841562</v>
      </c>
      <c r="V1677" s="1">
        <f t="shared" si="617"/>
        <v>0.64904312598841563</v>
      </c>
      <c r="W1677" s="1"/>
      <c r="X1677" s="17">
        <f t="shared" si="618"/>
        <v>540.72966796639093</v>
      </c>
      <c r="Y1677" s="18">
        <f t="shared" si="619"/>
        <v>1662.2722361356978</v>
      </c>
      <c r="Z1677" s="2">
        <f t="shared" si="620"/>
        <v>513.69318456807139</v>
      </c>
      <c r="AA1677" s="18">
        <f t="shared" si="621"/>
        <v>1579.1586243289128</v>
      </c>
      <c r="AB1677" s="2">
        <f t="shared" si="622"/>
        <v>-194.6687302929335</v>
      </c>
      <c r="AC1677" s="2">
        <f t="shared" si="623"/>
        <v>157.91586243289129</v>
      </c>
      <c r="AD1677" s="2">
        <f t="shared" si="624"/>
        <v>-1000</v>
      </c>
      <c r="AE1677" s="2">
        <f t="shared" si="625"/>
        <v>1579.1586243289128</v>
      </c>
      <c r="AF1677" s="5">
        <f t="shared" si="626"/>
        <v>-1</v>
      </c>
      <c r="AG1677" s="5">
        <f t="shared" si="627"/>
        <v>1.67</v>
      </c>
      <c r="AH1677" s="3">
        <f t="shared" si="628"/>
        <v>201612</v>
      </c>
      <c r="AI1677" s="21">
        <v>1.5369999999999999</v>
      </c>
      <c r="AJ1677" s="21">
        <v>2.67</v>
      </c>
      <c r="AK1677" s="21">
        <v>1.454</v>
      </c>
      <c r="AL1677" s="21">
        <v>2.97</v>
      </c>
      <c r="AO1677">
        <f t="shared" si="629"/>
        <v>-300</v>
      </c>
      <c r="AP1677">
        <f>IF(E1677&lt;F1677,G1677,H1677)</f>
        <v>31</v>
      </c>
      <c r="AQ1677">
        <f>IF(E1677&lt;F1677,H1677,G1677)</f>
        <v>34</v>
      </c>
    </row>
    <row r="1678" spans="2:43" x14ac:dyDescent="0.25">
      <c r="B1678" s="24">
        <v>42728</v>
      </c>
      <c r="C1678" s="20" t="s">
        <v>44</v>
      </c>
      <c r="D1678" s="20" t="s">
        <v>35</v>
      </c>
      <c r="E1678" s="2">
        <v>139</v>
      </c>
      <c r="F1678" s="2">
        <v>-154.08320493066256</v>
      </c>
      <c r="G1678">
        <v>16</v>
      </c>
      <c r="H1678">
        <v>33</v>
      </c>
      <c r="I1678" s="9"/>
      <c r="J1678" s="2" t="str">
        <f t="shared" si="630"/>
        <v>Atlanta Falcons</v>
      </c>
      <c r="K1678" s="2" t="str">
        <f t="shared" si="631"/>
        <v>Carolina Panthers</v>
      </c>
      <c r="L1678" s="17">
        <f t="shared" si="632"/>
        <v>-154.08320493066256</v>
      </c>
      <c r="M1678" s="18">
        <f t="shared" si="633"/>
        <v>139</v>
      </c>
      <c r="N1678" s="4">
        <f t="shared" si="611"/>
        <v>1.7869999999999999</v>
      </c>
      <c r="O1678" s="4">
        <f t="shared" si="612"/>
        <v>2.15</v>
      </c>
      <c r="P1678" s="4"/>
      <c r="Q1678" s="4"/>
      <c r="R1678" s="1">
        <f t="shared" si="613"/>
        <v>0.55959709009513148</v>
      </c>
      <c r="S1678" s="1">
        <f t="shared" si="614"/>
        <v>0.46511627906976744</v>
      </c>
      <c r="T1678" s="1">
        <f t="shared" si="615"/>
        <v>2.4117348234696578E-2</v>
      </c>
      <c r="U1678" s="1">
        <f t="shared" si="616"/>
        <v>4.7240405512682021E-2</v>
      </c>
      <c r="V1678" s="1">
        <f t="shared" si="617"/>
        <v>0.55824040551268206</v>
      </c>
      <c r="W1678" s="1"/>
      <c r="X1678" s="17">
        <f t="shared" si="618"/>
        <v>791.34292345178881</v>
      </c>
      <c r="Y1678" s="18">
        <f t="shared" si="619"/>
        <v>1150.681785496264</v>
      </c>
      <c r="Z1678" s="2">
        <f t="shared" si="620"/>
        <v>751.77577727919936</v>
      </c>
      <c r="AA1678" s="18">
        <f t="shared" si="621"/>
        <v>1093.1476962214508</v>
      </c>
      <c r="AB1678" s="2">
        <f t="shared" si="622"/>
        <v>-133.01838529822882</v>
      </c>
      <c r="AC1678" s="2">
        <f t="shared" si="623"/>
        <v>109.31476962214508</v>
      </c>
      <c r="AD1678" s="2">
        <f t="shared" si="624"/>
        <v>751.77577727919936</v>
      </c>
      <c r="AE1678" s="2">
        <f t="shared" si="625"/>
        <v>-1000</v>
      </c>
      <c r="AF1678" s="5">
        <f t="shared" si="626"/>
        <v>0.78699999999999992</v>
      </c>
      <c r="AG1678" s="5">
        <f t="shared" si="627"/>
        <v>-1</v>
      </c>
      <c r="AH1678" s="3">
        <f t="shared" si="628"/>
        <v>201612</v>
      </c>
      <c r="AI1678" s="21">
        <v>2.15</v>
      </c>
      <c r="AJ1678" s="21">
        <v>1.7869999999999999</v>
      </c>
      <c r="AK1678" s="21">
        <v>2.39</v>
      </c>
      <c r="AL1678" s="21">
        <v>1.649</v>
      </c>
      <c r="AO1678">
        <f t="shared" si="629"/>
        <v>-160</v>
      </c>
      <c r="AP1678">
        <f>IF(E1678&lt;F1678,G1678,H1678)</f>
        <v>33</v>
      </c>
      <c r="AQ1678">
        <f>IF(E1678&lt;F1678,H1678,G1678)</f>
        <v>16</v>
      </c>
    </row>
    <row r="1679" spans="2:43" x14ac:dyDescent="0.25">
      <c r="B1679" s="24">
        <v>42728</v>
      </c>
      <c r="C1679" s="20" t="s">
        <v>37</v>
      </c>
      <c r="D1679" s="20" t="s">
        <v>53</v>
      </c>
      <c r="E1679" s="2">
        <v>135</v>
      </c>
      <c r="F1679" s="2">
        <v>-149.03129657228018</v>
      </c>
      <c r="G1679">
        <v>21</v>
      </c>
      <c r="H1679">
        <v>41</v>
      </c>
      <c r="I1679" s="9"/>
      <c r="J1679" s="2" t="str">
        <f t="shared" si="630"/>
        <v>Washington Redskins</v>
      </c>
      <c r="K1679" s="2" t="str">
        <f t="shared" si="631"/>
        <v>Chicago Bears</v>
      </c>
      <c r="L1679" s="17">
        <f t="shared" si="632"/>
        <v>-149.03129657228018</v>
      </c>
      <c r="M1679" s="18">
        <f t="shared" si="633"/>
        <v>135</v>
      </c>
      <c r="N1679" s="4">
        <f t="shared" si="611"/>
        <v>1.5980000000000001</v>
      </c>
      <c r="O1679" s="4">
        <f t="shared" si="612"/>
        <v>2.5099999999999998</v>
      </c>
      <c r="P1679" s="4"/>
      <c r="Q1679" s="4"/>
      <c r="R1679" s="1">
        <f t="shared" si="613"/>
        <v>0.62578222778473092</v>
      </c>
      <c r="S1679" s="1">
        <f t="shared" si="614"/>
        <v>0.39840637450199207</v>
      </c>
      <c r="T1679" s="1">
        <f t="shared" si="615"/>
        <v>2.3617332035053451E-2</v>
      </c>
      <c r="U1679" s="1">
        <f t="shared" si="616"/>
        <v>0.11368792664136942</v>
      </c>
      <c r="V1679" s="1">
        <f t="shared" si="617"/>
        <v>0.62468792664136941</v>
      </c>
      <c r="W1679" s="1"/>
      <c r="X1679" s="17">
        <f t="shared" si="618"/>
        <v>600.79930690591948</v>
      </c>
      <c r="Y1679" s="18">
        <f t="shared" si="619"/>
        <v>1503.4686795207117</v>
      </c>
      <c r="Z1679" s="2">
        <f t="shared" si="620"/>
        <v>570.75934156062351</v>
      </c>
      <c r="AA1679" s="18">
        <f t="shared" si="621"/>
        <v>1428.2952455446762</v>
      </c>
      <c r="AB1679" s="2">
        <f t="shared" si="622"/>
        <v>-175.20519195808632</v>
      </c>
      <c r="AC1679" s="2">
        <f t="shared" si="623"/>
        <v>142.82952455446761</v>
      </c>
      <c r="AD1679" s="2">
        <f t="shared" si="624"/>
        <v>570.75934156062351</v>
      </c>
      <c r="AE1679" s="2">
        <f t="shared" si="625"/>
        <v>-1000</v>
      </c>
      <c r="AF1679" s="5">
        <f t="shared" si="626"/>
        <v>0.59800000000000009</v>
      </c>
      <c r="AG1679" s="5">
        <f t="shared" si="627"/>
        <v>-1</v>
      </c>
      <c r="AH1679" s="3">
        <f t="shared" si="628"/>
        <v>201612</v>
      </c>
      <c r="AI1679" s="21">
        <v>2.5099999999999998</v>
      </c>
      <c r="AJ1679" s="21">
        <v>1.5980000000000001</v>
      </c>
      <c r="AK1679" s="21">
        <v>2.35</v>
      </c>
      <c r="AL1679" s="21">
        <v>1.671</v>
      </c>
      <c r="AO1679">
        <f t="shared" si="629"/>
        <v>-150</v>
      </c>
      <c r="AP1679">
        <f>IF(E1679&lt;F1679,G1679,H1679)</f>
        <v>41</v>
      </c>
      <c r="AQ1679">
        <f>IF(E1679&lt;F1679,H1679,G1679)</f>
        <v>21</v>
      </c>
    </row>
    <row r="1680" spans="2:43" x14ac:dyDescent="0.25">
      <c r="B1680" s="24">
        <v>42728</v>
      </c>
      <c r="C1680" s="20" t="s">
        <v>46</v>
      </c>
      <c r="D1680" s="20" t="s">
        <v>54</v>
      </c>
      <c r="E1680" s="2">
        <v>190</v>
      </c>
      <c r="F1680" s="2">
        <v>-212.31422505307853</v>
      </c>
      <c r="G1680">
        <v>20</v>
      </c>
      <c r="H1680">
        <v>17</v>
      </c>
      <c r="I1680" s="9"/>
      <c r="J1680" s="2" t="str">
        <f t="shared" si="630"/>
        <v>San Diego Chargers</v>
      </c>
      <c r="K1680" s="2" t="str">
        <f t="shared" si="631"/>
        <v>Cleveland Browns</v>
      </c>
      <c r="L1680" s="17">
        <f t="shared" si="632"/>
        <v>-212.31422505307853</v>
      </c>
      <c r="M1680" s="18">
        <f t="shared" si="633"/>
        <v>190</v>
      </c>
      <c r="N1680" s="4">
        <f t="shared" si="611"/>
        <v>1.4079999999999999</v>
      </c>
      <c r="O1680" s="4">
        <f t="shared" si="612"/>
        <v>3.18</v>
      </c>
      <c r="P1680" s="4"/>
      <c r="Q1680" s="4"/>
      <c r="R1680" s="1">
        <f t="shared" si="613"/>
        <v>0.71022727272727282</v>
      </c>
      <c r="S1680" s="1">
        <f t="shared" si="614"/>
        <v>0.31446540880503143</v>
      </c>
      <c r="T1680" s="1">
        <f t="shared" si="615"/>
        <v>2.4097646033130027E-2</v>
      </c>
      <c r="U1680" s="1">
        <f t="shared" si="616"/>
        <v>0.19788093196112069</v>
      </c>
      <c r="V1680" s="1">
        <f t="shared" si="617"/>
        <v>0.70888093196112067</v>
      </c>
      <c r="W1680" s="1"/>
      <c r="X1680" s="17">
        <f t="shared" si="618"/>
        <v>410.67414133075596</v>
      </c>
      <c r="Y1680" s="18">
        <f t="shared" si="619"/>
        <v>2149.5506872072851</v>
      </c>
      <c r="Z1680" s="2">
        <f t="shared" si="620"/>
        <v>390.14043426421813</v>
      </c>
      <c r="AA1680" s="18">
        <f t="shared" si="621"/>
        <v>2042.0731528469207</v>
      </c>
      <c r="AB1680" s="2">
        <f t="shared" si="622"/>
        <v>-256.31795942554407</v>
      </c>
      <c r="AC1680" s="2">
        <f t="shared" si="623"/>
        <v>204.20731528469207</v>
      </c>
      <c r="AD1680" s="2">
        <f t="shared" si="624"/>
        <v>-1000</v>
      </c>
      <c r="AE1680" s="2">
        <f t="shared" si="625"/>
        <v>2042.0731528469207</v>
      </c>
      <c r="AF1680" s="5">
        <f t="shared" si="626"/>
        <v>-1</v>
      </c>
      <c r="AG1680" s="5">
        <f t="shared" si="627"/>
        <v>2.1800000000000002</v>
      </c>
      <c r="AH1680" s="3">
        <f t="shared" si="628"/>
        <v>201612</v>
      </c>
      <c r="AI1680" s="21">
        <v>3.18</v>
      </c>
      <c r="AJ1680" s="21">
        <v>1.4079999999999999</v>
      </c>
      <c r="AK1680" s="21">
        <v>2.9</v>
      </c>
      <c r="AL1680" s="21">
        <v>1.4710000000000001</v>
      </c>
      <c r="AO1680">
        <f t="shared" si="629"/>
        <v>-300</v>
      </c>
      <c r="AP1680">
        <f>IF(E1680&lt;F1680,G1680,H1680)</f>
        <v>17</v>
      </c>
      <c r="AQ1680">
        <f>IF(E1680&lt;F1680,H1680,G1680)</f>
        <v>20</v>
      </c>
    </row>
    <row r="1681" spans="2:43" x14ac:dyDescent="0.25">
      <c r="B1681" s="24">
        <v>42728</v>
      </c>
      <c r="C1681" s="20" t="s">
        <v>33</v>
      </c>
      <c r="D1681" s="20" t="s">
        <v>29</v>
      </c>
      <c r="E1681" s="2">
        <v>-265.25198938992042</v>
      </c>
      <c r="F1681" s="2">
        <v>235</v>
      </c>
      <c r="G1681">
        <v>38</v>
      </c>
      <c r="H1681">
        <v>25</v>
      </c>
      <c r="I1681" s="9"/>
      <c r="J1681" s="2" t="str">
        <f t="shared" si="630"/>
        <v>Green Bay Packers</v>
      </c>
      <c r="K1681" s="2" t="str">
        <f t="shared" si="631"/>
        <v>Minnesota Vikings</v>
      </c>
      <c r="L1681" s="17">
        <f t="shared" si="632"/>
        <v>-265.25198938992042</v>
      </c>
      <c r="M1681" s="18">
        <f t="shared" si="633"/>
        <v>235</v>
      </c>
      <c r="N1681" s="4">
        <f t="shared" si="611"/>
        <v>1.37</v>
      </c>
      <c r="O1681" s="4">
        <f t="shared" si="612"/>
        <v>3.39</v>
      </c>
      <c r="P1681" s="4"/>
      <c r="Q1681" s="4"/>
      <c r="R1681" s="1">
        <f t="shared" si="613"/>
        <v>0.72992700729927007</v>
      </c>
      <c r="S1681" s="1">
        <f t="shared" si="614"/>
        <v>0.29498525073746312</v>
      </c>
      <c r="T1681" s="1">
        <f t="shared" si="615"/>
        <v>2.4306722689075522E-2</v>
      </c>
      <c r="U1681" s="1">
        <f t="shared" si="616"/>
        <v>0.21747087828090347</v>
      </c>
      <c r="V1681" s="1">
        <f t="shared" si="617"/>
        <v>0.72847087828090351</v>
      </c>
      <c r="W1681" s="1"/>
      <c r="X1681" s="17">
        <f t="shared" si="618"/>
        <v>372.73847152252659</v>
      </c>
      <c r="Y1681" s="18">
        <f t="shared" si="619"/>
        <v>2348.8422438213829</v>
      </c>
      <c r="Z1681" s="2">
        <f t="shared" si="620"/>
        <v>354.10154794640027</v>
      </c>
      <c r="AA1681" s="18">
        <f t="shared" si="621"/>
        <v>2231.4001316303138</v>
      </c>
      <c r="AB1681" s="2">
        <f t="shared" si="622"/>
        <v>-282.40486544028556</v>
      </c>
      <c r="AC1681" s="2">
        <f t="shared" si="623"/>
        <v>223.14001316303137</v>
      </c>
      <c r="AD1681" s="2">
        <f t="shared" si="624"/>
        <v>354.10154794640027</v>
      </c>
      <c r="AE1681" s="2">
        <f t="shared" si="625"/>
        <v>-1000</v>
      </c>
      <c r="AF1681" s="5">
        <f t="shared" si="626"/>
        <v>0.37000000000000011</v>
      </c>
      <c r="AG1681" s="5">
        <f t="shared" si="627"/>
        <v>-1</v>
      </c>
      <c r="AH1681" s="3">
        <f t="shared" si="628"/>
        <v>201612</v>
      </c>
      <c r="AI1681" s="21">
        <v>1.37</v>
      </c>
      <c r="AJ1681" s="21">
        <v>3.39</v>
      </c>
      <c r="AK1681" s="21">
        <v>1.377</v>
      </c>
      <c r="AL1681" s="21">
        <v>3.35</v>
      </c>
      <c r="AO1681">
        <f t="shared" si="629"/>
        <v>-300</v>
      </c>
      <c r="AP1681">
        <f>IF(E1681&lt;F1681,G1681,H1681)</f>
        <v>38</v>
      </c>
      <c r="AQ1681">
        <f>IF(E1681&lt;F1681,H1681,G1681)</f>
        <v>25</v>
      </c>
    </row>
    <row r="1682" spans="2:43" x14ac:dyDescent="0.25">
      <c r="B1682" s="24">
        <v>42728</v>
      </c>
      <c r="C1682" s="20" t="s">
        <v>26</v>
      </c>
      <c r="D1682" s="20" t="s">
        <v>41</v>
      </c>
      <c r="E1682" s="2">
        <v>179</v>
      </c>
      <c r="F1682" s="2">
        <v>-199.20318725099602</v>
      </c>
      <c r="G1682">
        <v>38</v>
      </c>
      <c r="H1682">
        <v>17</v>
      </c>
      <c r="I1682" s="9"/>
      <c r="J1682" s="2" t="str">
        <f t="shared" si="630"/>
        <v>Tennessee Titans</v>
      </c>
      <c r="K1682" s="2" t="str">
        <f t="shared" si="631"/>
        <v>Jacksonville Jaguars</v>
      </c>
      <c r="L1682" s="17">
        <f t="shared" si="632"/>
        <v>-199.20318725099602</v>
      </c>
      <c r="M1682" s="18">
        <f t="shared" si="633"/>
        <v>179</v>
      </c>
      <c r="N1682" s="4">
        <f t="shared" si="611"/>
        <v>1.458</v>
      </c>
      <c r="O1682" s="4">
        <f t="shared" si="612"/>
        <v>2.95</v>
      </c>
      <c r="P1682" s="4"/>
      <c r="Q1682" s="4"/>
      <c r="R1682" s="1">
        <f t="shared" si="613"/>
        <v>0.68587105624142664</v>
      </c>
      <c r="S1682" s="1">
        <f t="shared" si="614"/>
        <v>0.33898305084745761</v>
      </c>
      <c r="T1682" s="1">
        <f t="shared" si="615"/>
        <v>2.4251361161524598E-2</v>
      </c>
      <c r="U1682" s="1">
        <f t="shared" si="616"/>
        <v>0.17344400269698451</v>
      </c>
      <c r="V1682" s="1">
        <f t="shared" si="617"/>
        <v>0.68444400269698447</v>
      </c>
      <c r="W1682" s="1"/>
      <c r="X1682" s="17">
        <f t="shared" si="618"/>
        <v>461.03990400909066</v>
      </c>
      <c r="Y1682" s="18">
        <f t="shared" si="619"/>
        <v>1931.1287441514407</v>
      </c>
      <c r="Z1682" s="2">
        <f t="shared" si="620"/>
        <v>437.98790880863612</v>
      </c>
      <c r="AA1682" s="18">
        <f t="shared" si="621"/>
        <v>1834.5723069438686</v>
      </c>
      <c r="AB1682" s="2">
        <f t="shared" si="622"/>
        <v>-228.31680507347428</v>
      </c>
      <c r="AC1682" s="2">
        <f t="shared" si="623"/>
        <v>183.45723069438685</v>
      </c>
      <c r="AD1682" s="2">
        <f t="shared" si="624"/>
        <v>-1000</v>
      </c>
      <c r="AE1682" s="2">
        <f t="shared" si="625"/>
        <v>1834.5723069438686</v>
      </c>
      <c r="AF1682" s="5">
        <f t="shared" si="626"/>
        <v>-1</v>
      </c>
      <c r="AG1682" s="5">
        <f t="shared" si="627"/>
        <v>1.9500000000000002</v>
      </c>
      <c r="AH1682" s="3">
        <f t="shared" si="628"/>
        <v>201612</v>
      </c>
      <c r="AI1682" s="21">
        <v>2.95</v>
      </c>
      <c r="AJ1682" s="21">
        <v>1.458</v>
      </c>
      <c r="AK1682" s="21">
        <v>2.79</v>
      </c>
      <c r="AL1682" s="21">
        <v>1.502</v>
      </c>
      <c r="AO1682">
        <f t="shared" si="629"/>
        <v>-200</v>
      </c>
      <c r="AP1682">
        <f>IF(E1682&lt;F1682,G1682,H1682)</f>
        <v>17</v>
      </c>
      <c r="AQ1682">
        <f>IF(E1682&lt;F1682,H1682,G1682)</f>
        <v>38</v>
      </c>
    </row>
    <row r="1683" spans="2:43" x14ac:dyDescent="0.25">
      <c r="B1683" s="24">
        <v>42728</v>
      </c>
      <c r="C1683" s="20" t="s">
        <v>36</v>
      </c>
      <c r="D1683" s="20" t="s">
        <v>42</v>
      </c>
      <c r="E1683" s="2">
        <v>-1515.1515151515139</v>
      </c>
      <c r="F1683" s="2">
        <v>1051</v>
      </c>
      <c r="G1683">
        <v>41</v>
      </c>
      <c r="H1683">
        <v>3</v>
      </c>
      <c r="I1683" s="9"/>
      <c r="J1683" s="2" t="str">
        <f t="shared" si="630"/>
        <v>New England Patriots</v>
      </c>
      <c r="K1683" s="2" t="str">
        <f t="shared" si="631"/>
        <v>New York Jets</v>
      </c>
      <c r="L1683" s="17">
        <f t="shared" si="632"/>
        <v>-1515.1515151515139</v>
      </c>
      <c r="M1683" s="18">
        <f t="shared" si="633"/>
        <v>1051</v>
      </c>
      <c r="N1683" s="4">
        <f t="shared" si="611"/>
        <v>1.071</v>
      </c>
      <c r="O1683" s="4">
        <f t="shared" si="612"/>
        <v>10.98</v>
      </c>
      <c r="P1683" s="4"/>
      <c r="Q1683" s="4"/>
      <c r="R1683" s="1">
        <f t="shared" si="613"/>
        <v>0.93370681605975725</v>
      </c>
      <c r="S1683" s="1">
        <f t="shared" si="614"/>
        <v>9.107468123861566E-2</v>
      </c>
      <c r="T1683" s="1">
        <f t="shared" si="615"/>
        <v>2.4182225541448887E-2</v>
      </c>
      <c r="U1683" s="1">
        <f t="shared" si="616"/>
        <v>0.42131606741057082</v>
      </c>
      <c r="V1683" s="1">
        <f t="shared" si="617"/>
        <v>0.93231606741057083</v>
      </c>
      <c r="W1683" s="1"/>
      <c r="X1683" s="17">
        <f t="shared" si="618"/>
        <v>72.597625371206618</v>
      </c>
      <c r="Y1683" s="18">
        <f t="shared" si="619"/>
        <v>8458.5730682776757</v>
      </c>
      <c r="Z1683" s="2">
        <f t="shared" si="620"/>
        <v>68.967744102646279</v>
      </c>
      <c r="AA1683" s="18">
        <f t="shared" si="621"/>
        <v>8035.6444148637911</v>
      </c>
      <c r="AB1683" s="2">
        <f t="shared" si="622"/>
        <v>-1449.9531817535992</v>
      </c>
      <c r="AC1683" s="2">
        <f t="shared" si="623"/>
        <v>803.56444148637911</v>
      </c>
      <c r="AD1683" s="2">
        <f t="shared" si="624"/>
        <v>68.967744102646279</v>
      </c>
      <c r="AE1683" s="2">
        <f t="shared" si="625"/>
        <v>-1000</v>
      </c>
      <c r="AF1683" s="5">
        <f t="shared" si="626"/>
        <v>7.0999999999999952E-2</v>
      </c>
      <c r="AG1683" s="5">
        <f t="shared" si="627"/>
        <v>-1</v>
      </c>
      <c r="AH1683" s="3">
        <f t="shared" si="628"/>
        <v>201612</v>
      </c>
      <c r="AI1683" s="21">
        <v>1.071</v>
      </c>
      <c r="AJ1683" s="21">
        <v>10.98</v>
      </c>
      <c r="AK1683" s="21">
        <v>1.0660000000000001</v>
      </c>
      <c r="AL1683" s="21">
        <v>11.51</v>
      </c>
      <c r="AO1683">
        <f t="shared" si="629"/>
        <v>-1600</v>
      </c>
      <c r="AP1683">
        <f>IF(E1683&lt;F1683,G1683,H1683)</f>
        <v>41</v>
      </c>
      <c r="AQ1683">
        <f>IF(E1683&lt;F1683,H1683,G1683)</f>
        <v>3</v>
      </c>
    </row>
    <row r="1684" spans="2:43" x14ac:dyDescent="0.25">
      <c r="B1684" s="24">
        <v>42728</v>
      </c>
      <c r="C1684" s="20" t="s">
        <v>43</v>
      </c>
      <c r="D1684" s="20" t="s">
        <v>27</v>
      </c>
      <c r="E1684" s="2">
        <v>-179.21146953405017</v>
      </c>
      <c r="F1684" s="2">
        <v>161</v>
      </c>
      <c r="G1684">
        <v>31</v>
      </c>
      <c r="H1684">
        <v>24</v>
      </c>
      <c r="I1684" s="9"/>
      <c r="J1684" s="2" t="str">
        <f t="shared" si="630"/>
        <v>New Orleans Saints</v>
      </c>
      <c r="K1684" s="2" t="str">
        <f t="shared" si="631"/>
        <v>Tampa Bay Buccaneers</v>
      </c>
      <c r="L1684" s="17">
        <f t="shared" si="632"/>
        <v>-179.21146953405017</v>
      </c>
      <c r="M1684" s="18">
        <f t="shared" si="633"/>
        <v>161</v>
      </c>
      <c r="N1684" s="4">
        <f t="shared" si="611"/>
        <v>1.6890000000000001</v>
      </c>
      <c r="O1684" s="4">
        <f t="shared" si="612"/>
        <v>2.31</v>
      </c>
      <c r="P1684" s="4"/>
      <c r="Q1684" s="4"/>
      <c r="R1684" s="1">
        <f t="shared" si="613"/>
        <v>0.59206631142687982</v>
      </c>
      <c r="S1684" s="1">
        <f t="shared" si="614"/>
        <v>0.4329004329004329</v>
      </c>
      <c r="T1684" s="1">
        <f t="shared" si="615"/>
        <v>2.4358589647411888E-2</v>
      </c>
      <c r="U1684" s="1">
        <f t="shared" si="616"/>
        <v>7.9582939263223462E-2</v>
      </c>
      <c r="V1684" s="1">
        <f t="shared" si="617"/>
        <v>0.59058293926322347</v>
      </c>
      <c r="W1684" s="1"/>
      <c r="X1684" s="17">
        <f t="shared" si="618"/>
        <v>693.24227558544305</v>
      </c>
      <c r="Y1684" s="18">
        <f t="shared" si="619"/>
        <v>1309.568863191934</v>
      </c>
      <c r="Z1684" s="2">
        <f t="shared" si="620"/>
        <v>658.58016180617085</v>
      </c>
      <c r="AA1684" s="18">
        <f t="shared" si="621"/>
        <v>1244.0904200323373</v>
      </c>
      <c r="AB1684" s="2">
        <f t="shared" si="622"/>
        <v>-151.84180423192183</v>
      </c>
      <c r="AC1684" s="2">
        <f t="shared" si="623"/>
        <v>124.40904200323374</v>
      </c>
      <c r="AD1684" s="2">
        <f t="shared" si="624"/>
        <v>658.58016180617085</v>
      </c>
      <c r="AE1684" s="2">
        <f t="shared" si="625"/>
        <v>-1000</v>
      </c>
      <c r="AF1684" s="5">
        <f t="shared" si="626"/>
        <v>0.68900000000000006</v>
      </c>
      <c r="AG1684" s="5">
        <f t="shared" si="627"/>
        <v>-1</v>
      </c>
      <c r="AH1684" s="3">
        <f t="shared" si="628"/>
        <v>201612</v>
      </c>
      <c r="AI1684" s="21">
        <v>1.6890000000000001</v>
      </c>
      <c r="AJ1684" s="21">
        <v>2.31</v>
      </c>
      <c r="AK1684" s="21">
        <v>1.5580000000000001</v>
      </c>
      <c r="AL1684" s="21">
        <v>2.61</v>
      </c>
      <c r="AO1684">
        <f t="shared" si="629"/>
        <v>-180</v>
      </c>
      <c r="AP1684">
        <f>IF(E1684&lt;F1684,G1684,H1684)</f>
        <v>31</v>
      </c>
      <c r="AQ1684">
        <f>IF(E1684&lt;F1684,H1684,G1684)</f>
        <v>24</v>
      </c>
    </row>
    <row r="1685" spans="2:43" x14ac:dyDescent="0.25">
      <c r="B1685" s="24">
        <v>42726</v>
      </c>
      <c r="C1685" s="20" t="s">
        <v>19</v>
      </c>
      <c r="D1685" s="20" t="s">
        <v>25</v>
      </c>
      <c r="E1685" s="2">
        <v>-120.04801920768308</v>
      </c>
      <c r="F1685" s="2">
        <v>108.99999999999999</v>
      </c>
      <c r="G1685">
        <v>24</v>
      </c>
      <c r="H1685">
        <v>19</v>
      </c>
      <c r="I1685" s="9"/>
      <c r="J1685" s="2" t="str">
        <f t="shared" si="630"/>
        <v>Philadelphia Eagles</v>
      </c>
      <c r="K1685" s="2" t="str">
        <f t="shared" si="631"/>
        <v>New York Giants</v>
      </c>
      <c r="L1685" s="17">
        <f t="shared" si="632"/>
        <v>-120.04801920768308</v>
      </c>
      <c r="M1685" s="18">
        <f t="shared" si="633"/>
        <v>108.99999999999999</v>
      </c>
      <c r="N1685" s="4">
        <f t="shared" si="611"/>
        <v>2.2799999999999998</v>
      </c>
      <c r="O1685" s="4">
        <f t="shared" si="612"/>
        <v>1.7090000000000001</v>
      </c>
      <c r="P1685" s="4"/>
      <c r="Q1685" s="4"/>
      <c r="R1685" s="1">
        <f t="shared" si="613"/>
        <v>0.43859649122807021</v>
      </c>
      <c r="S1685" s="1">
        <f t="shared" si="614"/>
        <v>0.58513750731421876</v>
      </c>
      <c r="T1685" s="1">
        <f t="shared" si="615"/>
        <v>2.3183755327149669E-2</v>
      </c>
      <c r="U1685" s="1">
        <f t="shared" si="616"/>
        <v>7.3270508043074278E-2</v>
      </c>
      <c r="V1685" s="1">
        <f t="shared" si="617"/>
        <v>0.43772949195692573</v>
      </c>
      <c r="W1685" s="1"/>
      <c r="X1685" s="17">
        <f t="shared" si="618"/>
        <v>1284.515935925112</v>
      </c>
      <c r="Y1685" s="18">
        <f t="shared" si="619"/>
        <v>707.15345147719029</v>
      </c>
      <c r="Z1685" s="2">
        <f t="shared" si="620"/>
        <v>1220.2901391288563</v>
      </c>
      <c r="AA1685" s="18">
        <f t="shared" si="621"/>
        <v>671.79577890333076</v>
      </c>
      <c r="AB1685" s="2">
        <f t="shared" si="622"/>
        <v>122.02901391288563</v>
      </c>
      <c r="AC1685" s="2">
        <f t="shared" si="623"/>
        <v>-148.85476083705743</v>
      </c>
      <c r="AD1685" s="2">
        <f t="shared" si="624"/>
        <v>1220.2901391288563</v>
      </c>
      <c r="AE1685" s="2">
        <f t="shared" si="625"/>
        <v>-1000</v>
      </c>
      <c r="AF1685" s="5">
        <f t="shared" si="626"/>
        <v>1.2799999999999998</v>
      </c>
      <c r="AG1685" s="5">
        <f t="shared" si="627"/>
        <v>-1</v>
      </c>
      <c r="AH1685" s="3">
        <f t="shared" si="628"/>
        <v>201612</v>
      </c>
      <c r="AI1685" s="21">
        <v>2.2799999999999998</v>
      </c>
      <c r="AJ1685" s="21">
        <v>1.7090000000000001</v>
      </c>
      <c r="AK1685" s="21">
        <v>1.833</v>
      </c>
      <c r="AL1685" s="21">
        <v>2.09</v>
      </c>
      <c r="AO1685">
        <f t="shared" si="629"/>
        <v>-130</v>
      </c>
      <c r="AP1685">
        <f>IF(E1685&lt;F1685,G1685,H1685)</f>
        <v>24</v>
      </c>
      <c r="AQ1685">
        <f>IF(E1685&lt;F1685,H1685,G1685)</f>
        <v>19</v>
      </c>
    </row>
    <row r="1686" spans="2:43" x14ac:dyDescent="0.25">
      <c r="B1686" s="24">
        <v>42723</v>
      </c>
      <c r="C1686" s="20" t="s">
        <v>53</v>
      </c>
      <c r="D1686" s="20" t="s">
        <v>44</v>
      </c>
      <c r="E1686" s="2">
        <v>-290.69767441860461</v>
      </c>
      <c r="F1686" s="2">
        <v>256</v>
      </c>
      <c r="G1686">
        <v>15</v>
      </c>
      <c r="H1686">
        <v>26</v>
      </c>
      <c r="I1686" s="9"/>
      <c r="J1686" s="2" t="str">
        <f t="shared" si="630"/>
        <v>Washington Redskins</v>
      </c>
      <c r="K1686" s="2" t="str">
        <f t="shared" si="631"/>
        <v>Carolina Panthers</v>
      </c>
      <c r="L1686" s="17">
        <f t="shared" si="632"/>
        <v>-290.69767441860461</v>
      </c>
      <c r="M1686" s="18">
        <f t="shared" si="633"/>
        <v>256</v>
      </c>
      <c r="N1686" s="4">
        <f t="shared" si="611"/>
        <v>1.462</v>
      </c>
      <c r="O1686" s="4">
        <f t="shared" si="612"/>
        <v>2.93</v>
      </c>
      <c r="P1686" s="4"/>
      <c r="Q1686" s="4"/>
      <c r="R1686" s="1">
        <f t="shared" si="613"/>
        <v>0.6839945280437757</v>
      </c>
      <c r="S1686" s="1">
        <f t="shared" si="614"/>
        <v>0.34129692832764502</v>
      </c>
      <c r="T1686" s="1">
        <f t="shared" si="615"/>
        <v>2.4667577413479025E-2</v>
      </c>
      <c r="U1686" s="1">
        <f t="shared" si="616"/>
        <v>0.17134879985806534</v>
      </c>
      <c r="V1686" s="1">
        <f t="shared" si="617"/>
        <v>0.68234879985806529</v>
      </c>
      <c r="W1686" s="1"/>
      <c r="X1686" s="17">
        <f t="shared" si="618"/>
        <v>465.52613591173463</v>
      </c>
      <c r="Y1686" s="18">
        <f t="shared" si="619"/>
        <v>1913.7635767444647</v>
      </c>
      <c r="Z1686" s="2">
        <f t="shared" si="620"/>
        <v>442.24982911614785</v>
      </c>
      <c r="AA1686" s="18">
        <f t="shared" si="621"/>
        <v>1818.0753979072413</v>
      </c>
      <c r="AB1686" s="2">
        <f t="shared" si="622"/>
        <v>-226.11653734237407</v>
      </c>
      <c r="AC1686" s="2">
        <f t="shared" si="623"/>
        <v>181.80753979072412</v>
      </c>
      <c r="AD1686" s="2">
        <f t="shared" si="624"/>
        <v>-1000</v>
      </c>
      <c r="AE1686" s="2">
        <f t="shared" si="625"/>
        <v>1818.0753979072413</v>
      </c>
      <c r="AF1686" s="5">
        <f t="shared" si="626"/>
        <v>-1</v>
      </c>
      <c r="AG1686" s="5">
        <f t="shared" si="627"/>
        <v>1.9300000000000002</v>
      </c>
      <c r="AH1686" s="3">
        <f t="shared" si="628"/>
        <v>201612</v>
      </c>
      <c r="AI1686" s="21">
        <v>1.462</v>
      </c>
      <c r="AJ1686" s="21">
        <v>2.93</v>
      </c>
      <c r="AK1686" s="21">
        <v>1.3440000000000001</v>
      </c>
      <c r="AL1686" s="21">
        <v>3.56</v>
      </c>
      <c r="AO1686">
        <f t="shared" si="629"/>
        <v>-300</v>
      </c>
      <c r="AP1686">
        <f>IF(E1686&lt;F1686,G1686,H1686)</f>
        <v>15</v>
      </c>
      <c r="AQ1686">
        <f>IF(E1686&lt;F1686,H1686,G1686)</f>
        <v>26</v>
      </c>
    </row>
    <row r="1687" spans="2:43" x14ac:dyDescent="0.25">
      <c r="B1687" s="24">
        <v>42722</v>
      </c>
      <c r="C1687" s="20" t="s">
        <v>21</v>
      </c>
      <c r="D1687" s="20" t="s">
        <v>45</v>
      </c>
      <c r="E1687" s="2">
        <v>140</v>
      </c>
      <c r="F1687" s="2">
        <v>-155.03875968992247</v>
      </c>
      <c r="G1687">
        <v>20</v>
      </c>
      <c r="H1687">
        <v>24</v>
      </c>
      <c r="I1687" s="9"/>
      <c r="J1687" s="2" t="str">
        <f t="shared" si="630"/>
        <v>Pittsburgh Steelers</v>
      </c>
      <c r="K1687" s="2" t="str">
        <f t="shared" si="631"/>
        <v>Cincinnati Bengals</v>
      </c>
      <c r="L1687" s="17">
        <f t="shared" si="632"/>
        <v>-155.03875968992247</v>
      </c>
      <c r="M1687" s="18">
        <f t="shared" si="633"/>
        <v>140</v>
      </c>
      <c r="N1687" s="4">
        <f t="shared" si="611"/>
        <v>1.6060000000000001</v>
      </c>
      <c r="O1687" s="4">
        <f t="shared" si="612"/>
        <v>2.4900000000000002</v>
      </c>
      <c r="P1687" s="4"/>
      <c r="Q1687" s="4"/>
      <c r="R1687" s="1">
        <f t="shared" si="613"/>
        <v>0.62266500622665</v>
      </c>
      <c r="S1687" s="1">
        <f t="shared" si="614"/>
        <v>0.40160642570281119</v>
      </c>
      <c r="T1687" s="1">
        <f t="shared" si="615"/>
        <v>2.3696289062499876E-2</v>
      </c>
      <c r="U1687" s="1">
        <f t="shared" si="616"/>
        <v>0.11052929026191941</v>
      </c>
      <c r="V1687" s="1">
        <f t="shared" si="617"/>
        <v>0.62152929026191939</v>
      </c>
      <c r="W1687" s="1"/>
      <c r="X1687" s="17">
        <f t="shared" si="618"/>
        <v>608.93463215319878</v>
      </c>
      <c r="Y1687" s="18">
        <f t="shared" si="619"/>
        <v>1484.2048330691985</v>
      </c>
      <c r="Z1687" s="2">
        <f t="shared" si="620"/>
        <v>578.48790054553876</v>
      </c>
      <c r="AA1687" s="18">
        <f t="shared" si="621"/>
        <v>1409.9945914157386</v>
      </c>
      <c r="AB1687" s="2">
        <f t="shared" si="622"/>
        <v>-172.86446251632182</v>
      </c>
      <c r="AC1687" s="2">
        <f t="shared" si="623"/>
        <v>140.99945914157385</v>
      </c>
      <c r="AD1687" s="2">
        <f t="shared" si="624"/>
        <v>578.48790054553876</v>
      </c>
      <c r="AE1687" s="2">
        <f t="shared" si="625"/>
        <v>-1000</v>
      </c>
      <c r="AF1687" s="5">
        <f t="shared" si="626"/>
        <v>0.60600000000000009</v>
      </c>
      <c r="AG1687" s="5">
        <f t="shared" si="627"/>
        <v>-1</v>
      </c>
      <c r="AH1687" s="3">
        <f t="shared" si="628"/>
        <v>201612</v>
      </c>
      <c r="AI1687" s="21">
        <v>2.4900000000000002</v>
      </c>
      <c r="AJ1687" s="21">
        <v>1.6060000000000001</v>
      </c>
      <c r="AK1687" s="21">
        <v>2.4</v>
      </c>
      <c r="AL1687" s="21">
        <v>1.645</v>
      </c>
      <c r="AO1687">
        <f t="shared" si="629"/>
        <v>-160</v>
      </c>
      <c r="AP1687">
        <f>IF(E1687&lt;F1687,G1687,H1687)</f>
        <v>24</v>
      </c>
      <c r="AQ1687">
        <f>IF(E1687&lt;F1687,H1687,G1687)</f>
        <v>20</v>
      </c>
    </row>
    <row r="1688" spans="2:43" x14ac:dyDescent="0.25">
      <c r="B1688" s="24">
        <v>42722</v>
      </c>
      <c r="C1688" s="20" t="s">
        <v>38</v>
      </c>
      <c r="D1688" s="20" t="s">
        <v>36</v>
      </c>
      <c r="E1688" s="2">
        <v>135</v>
      </c>
      <c r="F1688" s="2">
        <v>-149.03129657228018</v>
      </c>
      <c r="G1688">
        <v>3</v>
      </c>
      <c r="H1688">
        <v>16</v>
      </c>
      <c r="I1688" s="9"/>
      <c r="J1688" s="2" t="str">
        <f t="shared" si="630"/>
        <v>New England Patriots</v>
      </c>
      <c r="K1688" s="2" t="str">
        <f t="shared" si="631"/>
        <v>Denver Broncos</v>
      </c>
      <c r="L1688" s="17">
        <f t="shared" si="632"/>
        <v>-149.03129657228018</v>
      </c>
      <c r="M1688" s="18">
        <f t="shared" si="633"/>
        <v>135</v>
      </c>
      <c r="N1688" s="4">
        <f t="shared" si="611"/>
        <v>1.617</v>
      </c>
      <c r="O1688" s="4">
        <f t="shared" si="612"/>
        <v>2.46</v>
      </c>
      <c r="P1688" s="4"/>
      <c r="Q1688" s="4"/>
      <c r="R1688" s="1">
        <f t="shared" si="613"/>
        <v>0.6184291898577613</v>
      </c>
      <c r="S1688" s="1">
        <f t="shared" si="614"/>
        <v>0.4065040650406504</v>
      </c>
      <c r="T1688" s="1">
        <f t="shared" si="615"/>
        <v>2.4326710816777064E-2</v>
      </c>
      <c r="U1688" s="1">
        <f t="shared" si="616"/>
        <v>0.10596256240855545</v>
      </c>
      <c r="V1688" s="1">
        <f t="shared" si="617"/>
        <v>0.61696256240855551</v>
      </c>
      <c r="W1688" s="1"/>
      <c r="X1688" s="17">
        <f t="shared" si="618"/>
        <v>620.84389058569059</v>
      </c>
      <c r="Y1688" s="18">
        <f t="shared" si="619"/>
        <v>1456.8535337470446</v>
      </c>
      <c r="Z1688" s="2">
        <f t="shared" si="620"/>
        <v>589.80169605640606</v>
      </c>
      <c r="AA1688" s="18">
        <f t="shared" si="621"/>
        <v>1384.0108570596924</v>
      </c>
      <c r="AB1688" s="2">
        <f t="shared" si="622"/>
        <v>-169.54851209928776</v>
      </c>
      <c r="AC1688" s="2">
        <f t="shared" si="623"/>
        <v>138.40108570596925</v>
      </c>
      <c r="AD1688" s="2">
        <f t="shared" si="624"/>
        <v>589.80169605640606</v>
      </c>
      <c r="AE1688" s="2">
        <f t="shared" si="625"/>
        <v>-1000</v>
      </c>
      <c r="AF1688" s="5">
        <f t="shared" si="626"/>
        <v>0.61699999999999999</v>
      </c>
      <c r="AG1688" s="5">
        <f t="shared" si="627"/>
        <v>-1</v>
      </c>
      <c r="AH1688" s="3">
        <f t="shared" si="628"/>
        <v>201612</v>
      </c>
      <c r="AI1688" s="21">
        <v>2.46</v>
      </c>
      <c r="AJ1688" s="21">
        <v>1.617</v>
      </c>
      <c r="AK1688" s="21">
        <v>2.35</v>
      </c>
      <c r="AL1688" s="21">
        <v>1.671</v>
      </c>
      <c r="AO1688">
        <f t="shared" si="629"/>
        <v>-150</v>
      </c>
      <c r="AP1688">
        <f>IF(E1688&lt;F1688,G1688,H1688)</f>
        <v>16</v>
      </c>
      <c r="AQ1688">
        <f>IF(E1688&lt;F1688,H1688,G1688)</f>
        <v>3</v>
      </c>
    </row>
    <row r="1689" spans="2:43" x14ac:dyDescent="0.25">
      <c r="B1689" s="24">
        <v>42722</v>
      </c>
      <c r="C1689" s="20" t="s">
        <v>54</v>
      </c>
      <c r="D1689" s="20" t="s">
        <v>52</v>
      </c>
      <c r="E1689" s="2">
        <v>116.00000000000001</v>
      </c>
      <c r="F1689" s="2">
        <v>-128.04097311139566</v>
      </c>
      <c r="G1689">
        <v>16</v>
      </c>
      <c r="H1689">
        <v>19</v>
      </c>
      <c r="I1689" s="9"/>
      <c r="J1689" s="2" t="str">
        <f t="shared" si="630"/>
        <v>Oakland Raiders</v>
      </c>
      <c r="K1689" s="2" t="str">
        <f t="shared" si="631"/>
        <v>San Diego Chargers</v>
      </c>
      <c r="L1689" s="17">
        <f t="shared" si="632"/>
        <v>-128.04097311139566</v>
      </c>
      <c r="M1689" s="18">
        <f t="shared" si="633"/>
        <v>116.00000000000001</v>
      </c>
      <c r="N1689" s="4">
        <f t="shared" si="611"/>
        <v>1.7290000000000001</v>
      </c>
      <c r="O1689" s="4">
        <f t="shared" si="612"/>
        <v>2.2400000000000002</v>
      </c>
      <c r="P1689" s="4"/>
      <c r="Q1689" s="4"/>
      <c r="R1689" s="1">
        <f t="shared" si="613"/>
        <v>0.578368999421631</v>
      </c>
      <c r="S1689" s="1">
        <f t="shared" si="614"/>
        <v>0.4464285714285714</v>
      </c>
      <c r="T1689" s="1">
        <f t="shared" si="615"/>
        <v>2.4197530864197514E-2</v>
      </c>
      <c r="U1689" s="1">
        <f t="shared" si="616"/>
        <v>6.5970213996529803E-2</v>
      </c>
      <c r="V1689" s="1">
        <f t="shared" si="617"/>
        <v>0.57697021399652981</v>
      </c>
      <c r="W1689" s="1"/>
      <c r="X1689" s="17">
        <f t="shared" si="618"/>
        <v>733.19172418494122</v>
      </c>
      <c r="Y1689" s="18">
        <f t="shared" si="619"/>
        <v>1240.0303709505204</v>
      </c>
      <c r="Z1689" s="2">
        <f t="shared" si="620"/>
        <v>696.53213797569413</v>
      </c>
      <c r="AA1689" s="18">
        <f t="shared" si="621"/>
        <v>1178.0288524029943</v>
      </c>
      <c r="AB1689" s="2">
        <f t="shared" si="622"/>
        <v>-143.5683933990847</v>
      </c>
      <c r="AC1689" s="2">
        <f t="shared" si="623"/>
        <v>117.80288524029943</v>
      </c>
      <c r="AD1689" s="2">
        <f t="shared" si="624"/>
        <v>696.53213797569413</v>
      </c>
      <c r="AE1689" s="2">
        <f t="shared" si="625"/>
        <v>-1000</v>
      </c>
      <c r="AF1689" s="5">
        <f t="shared" si="626"/>
        <v>0.72900000000000009</v>
      </c>
      <c r="AG1689" s="5">
        <f t="shared" si="627"/>
        <v>-1</v>
      </c>
      <c r="AH1689" s="3">
        <f t="shared" si="628"/>
        <v>201612</v>
      </c>
      <c r="AI1689" s="21">
        <v>2.2400000000000002</v>
      </c>
      <c r="AJ1689" s="21">
        <v>1.7290000000000001</v>
      </c>
      <c r="AK1689" s="21">
        <v>2.16</v>
      </c>
      <c r="AL1689" s="21">
        <v>1.7809999999999999</v>
      </c>
      <c r="AO1689">
        <f t="shared" si="629"/>
        <v>-130</v>
      </c>
      <c r="AP1689">
        <f>IF(E1689&lt;F1689,G1689,H1689)</f>
        <v>19</v>
      </c>
      <c r="AQ1689">
        <f>IF(E1689&lt;F1689,H1689,G1689)</f>
        <v>16</v>
      </c>
    </row>
    <row r="1690" spans="2:43" x14ac:dyDescent="0.25">
      <c r="B1690" s="24">
        <v>42722</v>
      </c>
      <c r="C1690" s="20" t="s">
        <v>48</v>
      </c>
      <c r="D1690" s="20" t="s">
        <v>43</v>
      </c>
      <c r="E1690" s="2">
        <v>-150.15015015015015</v>
      </c>
      <c r="F1690" s="2">
        <v>136</v>
      </c>
      <c r="G1690">
        <v>41</v>
      </c>
      <c r="H1690">
        <v>48</v>
      </c>
      <c r="I1690" s="9"/>
      <c r="J1690" s="2" t="str">
        <f t="shared" si="630"/>
        <v>Arizona Cardinals</v>
      </c>
      <c r="K1690" s="2" t="str">
        <f t="shared" si="631"/>
        <v>New Orleans Saints</v>
      </c>
      <c r="L1690" s="17">
        <f t="shared" si="632"/>
        <v>-150.15015015015015</v>
      </c>
      <c r="M1690" s="18">
        <f t="shared" si="633"/>
        <v>136</v>
      </c>
      <c r="N1690" s="4">
        <f t="shared" si="611"/>
        <v>1.7749999999999999</v>
      </c>
      <c r="O1690" s="4">
        <f t="shared" si="612"/>
        <v>2.17</v>
      </c>
      <c r="P1690" s="4"/>
      <c r="Q1690" s="4"/>
      <c r="R1690" s="1">
        <f t="shared" si="613"/>
        <v>0.56338028169014087</v>
      </c>
      <c r="S1690" s="1">
        <f t="shared" si="614"/>
        <v>0.46082949308755761</v>
      </c>
      <c r="T1690" s="1">
        <f t="shared" si="615"/>
        <v>2.363751584283913E-2</v>
      </c>
      <c r="U1690" s="1">
        <f t="shared" si="616"/>
        <v>5.1275394301291632E-2</v>
      </c>
      <c r="V1690" s="1">
        <f t="shared" si="617"/>
        <v>0.5622753943012917</v>
      </c>
      <c r="W1690" s="1"/>
      <c r="X1690" s="17">
        <f t="shared" si="618"/>
        <v>778.48792626368481</v>
      </c>
      <c r="Y1690" s="18">
        <f t="shared" si="619"/>
        <v>1169.3468873152551</v>
      </c>
      <c r="Z1690" s="2">
        <f t="shared" si="620"/>
        <v>739.56352995050054</v>
      </c>
      <c r="AA1690" s="18">
        <f t="shared" si="621"/>
        <v>1110.8795429494924</v>
      </c>
      <c r="AB1690" s="2">
        <f t="shared" si="622"/>
        <v>-135.21488817423577</v>
      </c>
      <c r="AC1690" s="2">
        <f t="shared" si="623"/>
        <v>111.08795429494924</v>
      </c>
      <c r="AD1690" s="2">
        <f t="shared" si="624"/>
        <v>-1000</v>
      </c>
      <c r="AE1690" s="2">
        <f t="shared" si="625"/>
        <v>1110.8795429494924</v>
      </c>
      <c r="AF1690" s="5">
        <f t="shared" si="626"/>
        <v>-1</v>
      </c>
      <c r="AG1690" s="5">
        <f t="shared" si="627"/>
        <v>1.17</v>
      </c>
      <c r="AH1690" s="3">
        <f t="shared" si="628"/>
        <v>201612</v>
      </c>
      <c r="AI1690" s="21">
        <v>1.7749999999999999</v>
      </c>
      <c r="AJ1690" s="21">
        <v>2.17</v>
      </c>
      <c r="AK1690" s="21">
        <v>1.6659999999999999</v>
      </c>
      <c r="AL1690" s="21">
        <v>2.36</v>
      </c>
      <c r="AO1690">
        <f t="shared" si="629"/>
        <v>-160</v>
      </c>
      <c r="AP1690">
        <f>IF(E1690&lt;F1690,G1690,H1690)</f>
        <v>41</v>
      </c>
      <c r="AQ1690">
        <f>IF(E1690&lt;F1690,H1690,G1690)</f>
        <v>48</v>
      </c>
    </row>
    <row r="1691" spans="2:43" x14ac:dyDescent="0.25">
      <c r="B1691" s="24">
        <v>42722</v>
      </c>
      <c r="C1691" s="20" t="s">
        <v>35</v>
      </c>
      <c r="D1691" s="20" t="s">
        <v>22</v>
      </c>
      <c r="E1691" s="2">
        <v>-854.70085470085473</v>
      </c>
      <c r="F1691" s="2">
        <v>671</v>
      </c>
      <c r="G1691">
        <v>41</v>
      </c>
      <c r="H1691">
        <v>13</v>
      </c>
      <c r="I1691" s="9"/>
      <c r="J1691" s="2" t="str">
        <f t="shared" si="630"/>
        <v>Atlanta Falcons</v>
      </c>
      <c r="K1691" s="2" t="str">
        <f t="shared" si="631"/>
        <v>San Francisco 49ers</v>
      </c>
      <c r="L1691" s="17">
        <f t="shared" si="632"/>
        <v>-854.70085470085473</v>
      </c>
      <c r="M1691" s="18">
        <f t="shared" si="633"/>
        <v>671</v>
      </c>
      <c r="N1691" s="4">
        <f t="shared" si="611"/>
        <v>1.125</v>
      </c>
      <c r="O1691" s="4">
        <f t="shared" si="612"/>
        <v>7.38</v>
      </c>
      <c r="P1691" s="4"/>
      <c r="Q1691" s="4"/>
      <c r="R1691" s="1">
        <f t="shared" si="613"/>
        <v>0.88888888888888884</v>
      </c>
      <c r="S1691" s="1">
        <f t="shared" si="614"/>
        <v>0.13550135501355015</v>
      </c>
      <c r="T1691" s="1">
        <f t="shared" si="615"/>
        <v>2.3809523809523725E-2</v>
      </c>
      <c r="U1691" s="1">
        <f t="shared" si="616"/>
        <v>0.37669376693766932</v>
      </c>
      <c r="V1691" s="1">
        <f t="shared" si="617"/>
        <v>0.88769376693766933</v>
      </c>
      <c r="W1691" s="1"/>
      <c r="X1691" s="17">
        <f t="shared" si="618"/>
        <v>126.51461263467057</v>
      </c>
      <c r="Y1691" s="18">
        <f t="shared" si="619"/>
        <v>5785.40701103421</v>
      </c>
      <c r="Z1691" s="2">
        <f t="shared" si="620"/>
        <v>120.18888200293704</v>
      </c>
      <c r="AA1691" s="18">
        <f t="shared" si="621"/>
        <v>5496.1366604824989</v>
      </c>
      <c r="AB1691" s="2">
        <f t="shared" si="622"/>
        <v>-832.0237141198827</v>
      </c>
      <c r="AC1691" s="2">
        <f t="shared" si="623"/>
        <v>549.61366604824991</v>
      </c>
      <c r="AD1691" s="2">
        <f t="shared" si="624"/>
        <v>120.18888200293704</v>
      </c>
      <c r="AE1691" s="2">
        <f t="shared" si="625"/>
        <v>-1000</v>
      </c>
      <c r="AF1691" s="5">
        <f t="shared" si="626"/>
        <v>0.125</v>
      </c>
      <c r="AG1691" s="5">
        <f t="shared" si="627"/>
        <v>-1</v>
      </c>
      <c r="AH1691" s="3">
        <f t="shared" si="628"/>
        <v>201612</v>
      </c>
      <c r="AI1691" s="21">
        <v>1.125</v>
      </c>
      <c r="AJ1691" s="21">
        <v>7.38</v>
      </c>
      <c r="AK1691" s="21">
        <v>1.117</v>
      </c>
      <c r="AL1691" s="21">
        <v>7.71</v>
      </c>
      <c r="AO1691">
        <f t="shared" si="629"/>
        <v>-900</v>
      </c>
      <c r="AP1691">
        <f>IF(E1691&lt;F1691,G1691,H1691)</f>
        <v>41</v>
      </c>
      <c r="AQ1691">
        <f>IF(E1691&lt;F1691,H1691,G1691)</f>
        <v>13</v>
      </c>
    </row>
    <row r="1692" spans="2:43" x14ac:dyDescent="0.25">
      <c r="B1692" s="24">
        <v>42722</v>
      </c>
      <c r="C1692" s="20" t="s">
        <v>28</v>
      </c>
      <c r="D1692" s="20" t="s">
        <v>19</v>
      </c>
      <c r="E1692" s="2">
        <v>-225.22522522522524</v>
      </c>
      <c r="F1692" s="2">
        <v>200.99999999999997</v>
      </c>
      <c r="G1692">
        <v>27</v>
      </c>
      <c r="H1692">
        <v>26</v>
      </c>
      <c r="I1692" s="9"/>
      <c r="J1692" s="2" t="str">
        <f t="shared" si="630"/>
        <v>Baltimore Ravens</v>
      </c>
      <c r="K1692" s="2" t="str">
        <f t="shared" si="631"/>
        <v>Philadelphia Eagles</v>
      </c>
      <c r="L1692" s="17">
        <f t="shared" si="632"/>
        <v>-225.22522522522524</v>
      </c>
      <c r="M1692" s="18">
        <f t="shared" si="633"/>
        <v>200.99999999999997</v>
      </c>
      <c r="N1692" s="4">
        <f t="shared" si="611"/>
        <v>1.4339999999999999</v>
      </c>
      <c r="O1692" s="4">
        <f t="shared" si="612"/>
        <v>3.05</v>
      </c>
      <c r="P1692" s="4"/>
      <c r="Q1692" s="4"/>
      <c r="R1692" s="1">
        <f t="shared" si="613"/>
        <v>0.69735006973500702</v>
      </c>
      <c r="S1692" s="1">
        <f t="shared" si="614"/>
        <v>0.32786885245901642</v>
      </c>
      <c r="T1692" s="1">
        <f t="shared" si="615"/>
        <v>2.4598572702943966E-2</v>
      </c>
      <c r="U1692" s="1">
        <f t="shared" si="616"/>
        <v>0.1847406086379953</v>
      </c>
      <c r="V1692" s="1">
        <f t="shared" si="617"/>
        <v>0.69574060863799536</v>
      </c>
      <c r="W1692" s="1"/>
      <c r="X1692" s="17">
        <f t="shared" si="618"/>
        <v>437.31728115975989</v>
      </c>
      <c r="Y1692" s="18">
        <f t="shared" si="619"/>
        <v>2028.3240111062205</v>
      </c>
      <c r="Z1692" s="2">
        <f t="shared" si="620"/>
        <v>415.45141710177188</v>
      </c>
      <c r="AA1692" s="18">
        <f t="shared" si="621"/>
        <v>1926.9078105509093</v>
      </c>
      <c r="AB1692" s="2">
        <f t="shared" si="622"/>
        <v>-240.70203129311579</v>
      </c>
      <c r="AC1692" s="2">
        <f t="shared" si="623"/>
        <v>192.69078105509092</v>
      </c>
      <c r="AD1692" s="2">
        <f t="shared" si="624"/>
        <v>415.45141710177188</v>
      </c>
      <c r="AE1692" s="2">
        <f t="shared" si="625"/>
        <v>-1000</v>
      </c>
      <c r="AF1692" s="5">
        <f t="shared" si="626"/>
        <v>0.43399999999999994</v>
      </c>
      <c r="AG1692" s="5">
        <f t="shared" si="627"/>
        <v>-1</v>
      </c>
      <c r="AH1692" s="3">
        <f t="shared" si="628"/>
        <v>201612</v>
      </c>
      <c r="AI1692" s="21">
        <v>1.4339999999999999</v>
      </c>
      <c r="AJ1692" s="21">
        <v>3.05</v>
      </c>
      <c r="AK1692" s="21">
        <v>1.444</v>
      </c>
      <c r="AL1692" s="21">
        <v>3.01</v>
      </c>
      <c r="AO1692">
        <f t="shared" si="629"/>
        <v>-300</v>
      </c>
      <c r="AP1692">
        <f>IF(E1692&lt;F1692,G1692,H1692)</f>
        <v>27</v>
      </c>
      <c r="AQ1692">
        <f>IF(E1692&lt;F1692,H1692,G1692)</f>
        <v>26</v>
      </c>
    </row>
    <row r="1693" spans="2:43" x14ac:dyDescent="0.25">
      <c r="B1693" s="24">
        <v>42722</v>
      </c>
      <c r="C1693" s="20" t="s">
        <v>24</v>
      </c>
      <c r="D1693" s="20" t="s">
        <v>46</v>
      </c>
      <c r="E1693" s="2">
        <v>-460.82949308755741</v>
      </c>
      <c r="F1693" s="2">
        <v>393</v>
      </c>
      <c r="G1693">
        <v>33</v>
      </c>
      <c r="H1693">
        <v>13</v>
      </c>
      <c r="I1693" s="9"/>
      <c r="J1693" s="2" t="str">
        <f t="shared" si="630"/>
        <v>Buffalo Bills</v>
      </c>
      <c r="K1693" s="2" t="str">
        <f t="shared" si="631"/>
        <v>Cleveland Browns</v>
      </c>
      <c r="L1693" s="17">
        <f t="shared" si="632"/>
        <v>-460.82949308755741</v>
      </c>
      <c r="M1693" s="18">
        <f t="shared" si="633"/>
        <v>393</v>
      </c>
      <c r="N1693" s="4">
        <f t="shared" si="611"/>
        <v>1.208</v>
      </c>
      <c r="O1693" s="4">
        <f t="shared" si="612"/>
        <v>5.08</v>
      </c>
      <c r="P1693" s="4"/>
      <c r="Q1693" s="4"/>
      <c r="R1693" s="1">
        <f t="shared" si="613"/>
        <v>0.82781456953642385</v>
      </c>
      <c r="S1693" s="1">
        <f t="shared" si="614"/>
        <v>0.19685039370078738</v>
      </c>
      <c r="T1693" s="1">
        <f t="shared" si="615"/>
        <v>2.4071246819338477E-2</v>
      </c>
      <c r="U1693" s="1">
        <f t="shared" si="616"/>
        <v>0.31548208791781823</v>
      </c>
      <c r="V1693" s="1">
        <f t="shared" si="617"/>
        <v>0.8264820879178183</v>
      </c>
      <c r="W1693" s="1"/>
      <c r="X1693" s="17">
        <f t="shared" si="618"/>
        <v>209.94757735080594</v>
      </c>
      <c r="Y1693" s="18">
        <f t="shared" si="619"/>
        <v>3877.3749854426251</v>
      </c>
      <c r="Z1693" s="2">
        <f t="shared" si="620"/>
        <v>199.45019848326564</v>
      </c>
      <c r="AA1693" s="18">
        <f t="shared" si="621"/>
        <v>3683.5062361704936</v>
      </c>
      <c r="AB1693" s="2">
        <f t="shared" si="622"/>
        <v>-501.37829272900046</v>
      </c>
      <c r="AC1693" s="2">
        <f t="shared" si="623"/>
        <v>368.35062361704934</v>
      </c>
      <c r="AD1693" s="2">
        <f t="shared" si="624"/>
        <v>199.45019848326564</v>
      </c>
      <c r="AE1693" s="2">
        <f t="shared" si="625"/>
        <v>-1000</v>
      </c>
      <c r="AF1693" s="5">
        <f t="shared" si="626"/>
        <v>0.20799999999999996</v>
      </c>
      <c r="AG1693" s="5">
        <f t="shared" si="627"/>
        <v>-1</v>
      </c>
      <c r="AH1693" s="3">
        <f t="shared" si="628"/>
        <v>201612</v>
      </c>
      <c r="AI1693" s="21">
        <v>1.208</v>
      </c>
      <c r="AJ1693" s="21">
        <v>5.08</v>
      </c>
      <c r="AK1693" s="21">
        <v>1.2170000000000001</v>
      </c>
      <c r="AL1693" s="21">
        <v>4.93</v>
      </c>
      <c r="AO1693">
        <f t="shared" si="629"/>
        <v>-500</v>
      </c>
      <c r="AP1693">
        <f>IF(E1693&lt;F1693,G1693,H1693)</f>
        <v>33</v>
      </c>
      <c r="AQ1693">
        <f>IF(E1693&lt;F1693,H1693,G1693)</f>
        <v>13</v>
      </c>
    </row>
    <row r="1694" spans="2:43" x14ac:dyDescent="0.25">
      <c r="B1694" s="24">
        <v>42722</v>
      </c>
      <c r="C1694" s="20" t="s">
        <v>37</v>
      </c>
      <c r="D1694" s="20" t="s">
        <v>33</v>
      </c>
      <c r="E1694" s="2">
        <v>190</v>
      </c>
      <c r="F1694" s="2">
        <v>-212.31422505307853</v>
      </c>
      <c r="G1694">
        <v>27</v>
      </c>
      <c r="H1694">
        <v>30</v>
      </c>
      <c r="I1694" s="9"/>
      <c r="J1694" s="2" t="str">
        <f t="shared" si="630"/>
        <v>Green Bay Packers</v>
      </c>
      <c r="K1694" s="2" t="str">
        <f t="shared" si="631"/>
        <v>Chicago Bears</v>
      </c>
      <c r="L1694" s="17">
        <f t="shared" si="632"/>
        <v>-212.31422505307853</v>
      </c>
      <c r="M1694" s="18">
        <f t="shared" si="633"/>
        <v>190</v>
      </c>
      <c r="N1694" s="4">
        <f t="shared" si="611"/>
        <v>1.377</v>
      </c>
      <c r="O1694" s="4">
        <f t="shared" si="612"/>
        <v>3.35</v>
      </c>
      <c r="P1694" s="4"/>
      <c r="Q1694" s="4"/>
      <c r="R1694" s="1">
        <f t="shared" si="613"/>
        <v>0.72621641249092228</v>
      </c>
      <c r="S1694" s="1">
        <f t="shared" si="614"/>
        <v>0.29850746268656714</v>
      </c>
      <c r="T1694" s="1">
        <f t="shared" si="615"/>
        <v>2.4127353501163462E-2</v>
      </c>
      <c r="U1694" s="1">
        <f t="shared" si="616"/>
        <v>0.21385447490217757</v>
      </c>
      <c r="V1694" s="1">
        <f t="shared" si="617"/>
        <v>0.72485447490217758</v>
      </c>
      <c r="W1694" s="1"/>
      <c r="X1694" s="17">
        <f t="shared" si="618"/>
        <v>379.5872614774911</v>
      </c>
      <c r="Y1694" s="18">
        <f t="shared" si="619"/>
        <v>2310.2284553242857</v>
      </c>
      <c r="Z1694" s="2">
        <f t="shared" si="620"/>
        <v>360.6078984036165</v>
      </c>
      <c r="AA1694" s="18">
        <f t="shared" si="621"/>
        <v>2194.7170325580714</v>
      </c>
      <c r="AB1694" s="2">
        <f t="shared" si="622"/>
        <v>-277.30951108584236</v>
      </c>
      <c r="AC1694" s="2">
        <f t="shared" si="623"/>
        <v>219.47170325580714</v>
      </c>
      <c r="AD1694" s="2">
        <f t="shared" si="624"/>
        <v>360.6078984036165</v>
      </c>
      <c r="AE1694" s="2">
        <f t="shared" si="625"/>
        <v>-1000</v>
      </c>
      <c r="AF1694" s="5">
        <f t="shared" si="626"/>
        <v>0.377</v>
      </c>
      <c r="AG1694" s="5">
        <f t="shared" si="627"/>
        <v>-1</v>
      </c>
      <c r="AH1694" s="3">
        <f t="shared" si="628"/>
        <v>201612</v>
      </c>
      <c r="AI1694" s="21">
        <v>3.35</v>
      </c>
      <c r="AJ1694" s="21">
        <v>1.377</v>
      </c>
      <c r="AK1694" s="21">
        <v>2.9</v>
      </c>
      <c r="AL1694" s="21">
        <v>1.4710000000000001</v>
      </c>
      <c r="AO1694">
        <f t="shared" si="629"/>
        <v>-300</v>
      </c>
      <c r="AP1694">
        <f>IF(E1694&lt;F1694,G1694,H1694)</f>
        <v>30</v>
      </c>
      <c r="AQ1694">
        <f>IF(E1694&lt;F1694,H1694,G1694)</f>
        <v>27</v>
      </c>
    </row>
    <row r="1695" spans="2:43" x14ac:dyDescent="0.25">
      <c r="B1695" s="24">
        <v>42722</v>
      </c>
      <c r="C1695" s="20" t="s">
        <v>23</v>
      </c>
      <c r="D1695" s="20" t="s">
        <v>27</v>
      </c>
      <c r="E1695" s="2">
        <v>-290.69767441860461</v>
      </c>
      <c r="F1695" s="2">
        <v>256</v>
      </c>
      <c r="G1695">
        <v>26</v>
      </c>
      <c r="H1695">
        <v>20</v>
      </c>
      <c r="I1695" s="9"/>
      <c r="J1695" s="2" t="str">
        <f t="shared" si="630"/>
        <v>Dallas Cowboys</v>
      </c>
      <c r="K1695" s="2" t="str">
        <f t="shared" si="631"/>
        <v>Tampa Bay Buccaneers</v>
      </c>
      <c r="L1695" s="17">
        <f t="shared" si="632"/>
        <v>-290.69767441860461</v>
      </c>
      <c r="M1695" s="18">
        <f t="shared" si="633"/>
        <v>256</v>
      </c>
      <c r="N1695" s="4">
        <f t="shared" si="611"/>
        <v>1.3220000000000001</v>
      </c>
      <c r="O1695" s="4">
        <f t="shared" si="612"/>
        <v>3.73</v>
      </c>
      <c r="P1695" s="4"/>
      <c r="Q1695" s="4"/>
      <c r="R1695" s="1">
        <f t="shared" si="613"/>
        <v>0.75642965204236001</v>
      </c>
      <c r="S1695" s="1">
        <f t="shared" si="614"/>
        <v>0.26809651474530832</v>
      </c>
      <c r="T1695" s="1">
        <f t="shared" si="615"/>
        <v>2.3939034045922236E-2</v>
      </c>
      <c r="U1695" s="1">
        <f t="shared" si="616"/>
        <v>0.24416656864852584</v>
      </c>
      <c r="V1695" s="1">
        <f t="shared" si="617"/>
        <v>0.75516656864852583</v>
      </c>
      <c r="W1695" s="1"/>
      <c r="X1695" s="17">
        <f t="shared" si="618"/>
        <v>324.21116282946303</v>
      </c>
      <c r="Y1695" s="18">
        <f t="shared" si="619"/>
        <v>2663.4771552855118</v>
      </c>
      <c r="Z1695" s="2">
        <f t="shared" si="620"/>
        <v>308.00060468798989</v>
      </c>
      <c r="AA1695" s="18">
        <f t="shared" si="621"/>
        <v>2530.3032975212359</v>
      </c>
      <c r="AB1695" s="2">
        <f t="shared" si="622"/>
        <v>-324.67468725037662</v>
      </c>
      <c r="AC1695" s="2">
        <f t="shared" si="623"/>
        <v>253.03032975212358</v>
      </c>
      <c r="AD1695" s="2">
        <f t="shared" si="624"/>
        <v>308.00060468798989</v>
      </c>
      <c r="AE1695" s="2">
        <f t="shared" si="625"/>
        <v>-1000</v>
      </c>
      <c r="AF1695" s="5">
        <f t="shared" si="626"/>
        <v>0.32200000000000006</v>
      </c>
      <c r="AG1695" s="5">
        <f t="shared" si="627"/>
        <v>-1</v>
      </c>
      <c r="AH1695" s="3">
        <f t="shared" si="628"/>
        <v>201612</v>
      </c>
      <c r="AI1695" s="21">
        <v>1.3220000000000001</v>
      </c>
      <c r="AJ1695" s="21">
        <v>3.73</v>
      </c>
      <c r="AK1695" s="21">
        <v>1.3440000000000001</v>
      </c>
      <c r="AL1695" s="21">
        <v>3.56</v>
      </c>
      <c r="AO1695">
        <f t="shared" si="629"/>
        <v>-300</v>
      </c>
      <c r="AP1695">
        <f>IF(E1695&lt;F1695,G1695,H1695)</f>
        <v>26</v>
      </c>
      <c r="AQ1695">
        <f>IF(E1695&lt;F1695,H1695,G1695)</f>
        <v>20</v>
      </c>
    </row>
    <row r="1696" spans="2:43" x14ac:dyDescent="0.25">
      <c r="B1696" s="24">
        <v>42722</v>
      </c>
      <c r="C1696" s="20" t="s">
        <v>40</v>
      </c>
      <c r="D1696" s="20" t="s">
        <v>26</v>
      </c>
      <c r="E1696" s="2">
        <v>-185.18518518518516</v>
      </c>
      <c r="F1696" s="2">
        <v>166</v>
      </c>
      <c r="G1696">
        <v>21</v>
      </c>
      <c r="H1696">
        <v>20</v>
      </c>
      <c r="I1696" s="9"/>
      <c r="J1696" s="2" t="str">
        <f t="shared" si="630"/>
        <v>Houston Texans</v>
      </c>
      <c r="K1696" s="2" t="str">
        <f t="shared" si="631"/>
        <v>Jacksonville Jaguars</v>
      </c>
      <c r="L1696" s="17">
        <f t="shared" si="632"/>
        <v>-185.18518518518516</v>
      </c>
      <c r="M1696" s="18">
        <f t="shared" si="633"/>
        <v>166</v>
      </c>
      <c r="N1696" s="4">
        <f t="shared" si="611"/>
        <v>1.3919999999999999</v>
      </c>
      <c r="O1696" s="4">
        <f t="shared" si="612"/>
        <v>3.27</v>
      </c>
      <c r="P1696" s="4"/>
      <c r="Q1696" s="4"/>
      <c r="R1696" s="1">
        <f t="shared" si="613"/>
        <v>0.71839080459770122</v>
      </c>
      <c r="S1696" s="1">
        <f t="shared" si="614"/>
        <v>0.3058103975535168</v>
      </c>
      <c r="T1696" s="1">
        <f t="shared" si="615"/>
        <v>2.3629343629343769E-2</v>
      </c>
      <c r="U1696" s="1">
        <f t="shared" si="616"/>
        <v>0.20629020352209221</v>
      </c>
      <c r="V1696" s="1">
        <f t="shared" si="617"/>
        <v>0.71729020352209227</v>
      </c>
      <c r="W1696" s="1"/>
      <c r="X1696" s="17">
        <f t="shared" si="618"/>
        <v>394.13586730966756</v>
      </c>
      <c r="Y1696" s="18">
        <f t="shared" si="619"/>
        <v>2232.1995513061229</v>
      </c>
      <c r="Z1696" s="2">
        <f t="shared" si="620"/>
        <v>374.42907394418415</v>
      </c>
      <c r="AA1696" s="18">
        <f t="shared" si="621"/>
        <v>2120.5895737408168</v>
      </c>
      <c r="AB1696" s="2">
        <f t="shared" si="622"/>
        <v>-267.07327758128878</v>
      </c>
      <c r="AC1696" s="2">
        <f t="shared" si="623"/>
        <v>212.05895737408167</v>
      </c>
      <c r="AD1696" s="2">
        <f t="shared" si="624"/>
        <v>374.42907394418415</v>
      </c>
      <c r="AE1696" s="2">
        <f t="shared" si="625"/>
        <v>-1000</v>
      </c>
      <c r="AF1696" s="5">
        <f t="shared" si="626"/>
        <v>0.3919999999999999</v>
      </c>
      <c r="AG1696" s="5">
        <f t="shared" si="627"/>
        <v>-1</v>
      </c>
      <c r="AH1696" s="3">
        <f t="shared" si="628"/>
        <v>201612</v>
      </c>
      <c r="AI1696" s="21">
        <v>1.3919999999999999</v>
      </c>
      <c r="AJ1696" s="21">
        <v>3.27</v>
      </c>
      <c r="AK1696" s="21">
        <v>1.54</v>
      </c>
      <c r="AL1696" s="21">
        <v>2.66</v>
      </c>
      <c r="AO1696">
        <f t="shared" si="629"/>
        <v>-190</v>
      </c>
      <c r="AP1696">
        <f>IF(E1696&lt;F1696,G1696,H1696)</f>
        <v>21</v>
      </c>
      <c r="AQ1696">
        <f>IF(E1696&lt;F1696,H1696,G1696)</f>
        <v>20</v>
      </c>
    </row>
    <row r="1697" spans="2:43" x14ac:dyDescent="0.25">
      <c r="B1697" s="24">
        <v>42722</v>
      </c>
      <c r="C1697" s="20" t="s">
        <v>20</v>
      </c>
      <c r="D1697" s="20" t="s">
        <v>41</v>
      </c>
      <c r="E1697" s="2">
        <v>-252.5252525252526</v>
      </c>
      <c r="F1697" s="2">
        <v>224.00000000000003</v>
      </c>
      <c r="G1697">
        <v>17</v>
      </c>
      <c r="H1697">
        <v>19</v>
      </c>
      <c r="I1697" s="9"/>
      <c r="J1697" s="2" t="str">
        <f t="shared" si="630"/>
        <v>Kansas City Chiefs</v>
      </c>
      <c r="K1697" s="2" t="str">
        <f t="shared" si="631"/>
        <v>Tennessee Titans</v>
      </c>
      <c r="L1697" s="17">
        <f t="shared" si="632"/>
        <v>-252.5252525252526</v>
      </c>
      <c r="M1697" s="18">
        <f t="shared" si="633"/>
        <v>224.00000000000003</v>
      </c>
      <c r="N1697" s="4">
        <f t="shared" si="611"/>
        <v>1.444</v>
      </c>
      <c r="O1697" s="4">
        <f t="shared" si="612"/>
        <v>3.01</v>
      </c>
      <c r="P1697" s="4"/>
      <c r="Q1697" s="4"/>
      <c r="R1697" s="1">
        <f t="shared" si="613"/>
        <v>0.69252077562326875</v>
      </c>
      <c r="S1697" s="1">
        <f t="shared" si="614"/>
        <v>0.33222591362126247</v>
      </c>
      <c r="T1697" s="1">
        <f t="shared" si="615"/>
        <v>2.4149079479119928E-2</v>
      </c>
      <c r="U1697" s="1">
        <f t="shared" si="616"/>
        <v>0.18014743100100314</v>
      </c>
      <c r="V1697" s="1">
        <f t="shared" si="617"/>
        <v>0.69114743100100318</v>
      </c>
      <c r="W1697" s="1"/>
      <c r="X1697" s="17">
        <f t="shared" si="618"/>
        <v>446.86930044965845</v>
      </c>
      <c r="Y1697" s="18">
        <f t="shared" si="619"/>
        <v>1988.0604066686358</v>
      </c>
      <c r="Z1697" s="2">
        <f t="shared" si="620"/>
        <v>424.52583542717554</v>
      </c>
      <c r="AA1697" s="18">
        <f t="shared" si="621"/>
        <v>1888.6573863352039</v>
      </c>
      <c r="AB1697" s="2">
        <f t="shared" si="622"/>
        <v>-235.55692411364279</v>
      </c>
      <c r="AC1697" s="2">
        <f t="shared" si="623"/>
        <v>188.86573863352038</v>
      </c>
      <c r="AD1697" s="2">
        <f t="shared" si="624"/>
        <v>-1000</v>
      </c>
      <c r="AE1697" s="2">
        <f t="shared" si="625"/>
        <v>1888.6573863352039</v>
      </c>
      <c r="AF1697" s="5">
        <f t="shared" si="626"/>
        <v>-1</v>
      </c>
      <c r="AG1697" s="5">
        <f t="shared" si="627"/>
        <v>2.0099999999999998</v>
      </c>
      <c r="AH1697" s="3">
        <f t="shared" si="628"/>
        <v>201612</v>
      </c>
      <c r="AI1697" s="21">
        <v>1.444</v>
      </c>
      <c r="AJ1697" s="21">
        <v>3.01</v>
      </c>
      <c r="AK1697" s="21">
        <v>1.3959999999999999</v>
      </c>
      <c r="AL1697" s="21">
        <v>3.24</v>
      </c>
      <c r="AO1697">
        <f t="shared" si="629"/>
        <v>-300</v>
      </c>
      <c r="AP1697">
        <f>IF(E1697&lt;F1697,G1697,H1697)</f>
        <v>17</v>
      </c>
      <c r="AQ1697">
        <f>IF(E1697&lt;F1697,H1697,G1697)</f>
        <v>19</v>
      </c>
    </row>
    <row r="1698" spans="2:43" x14ac:dyDescent="0.25">
      <c r="B1698" s="24">
        <v>42722</v>
      </c>
      <c r="C1698" s="20" t="s">
        <v>29</v>
      </c>
      <c r="D1698" s="20" t="s">
        <v>39</v>
      </c>
      <c r="E1698" s="2">
        <v>-236.40661938534276</v>
      </c>
      <c r="F1698" s="2">
        <v>211</v>
      </c>
      <c r="G1698">
        <v>6</v>
      </c>
      <c r="H1698">
        <v>34</v>
      </c>
      <c r="I1698" s="9"/>
      <c r="J1698" s="2" t="str">
        <f t="shared" si="630"/>
        <v>Minnesota Vikings</v>
      </c>
      <c r="K1698" s="2" t="str">
        <f t="shared" si="631"/>
        <v>Indianapolis Colts</v>
      </c>
      <c r="L1698" s="17">
        <f t="shared" si="632"/>
        <v>-236.40661938534276</v>
      </c>
      <c r="M1698" s="18">
        <f t="shared" si="633"/>
        <v>211</v>
      </c>
      <c r="N1698" s="4">
        <f t="shared" si="611"/>
        <v>1.4970000000000001</v>
      </c>
      <c r="O1698" s="4">
        <f t="shared" si="612"/>
        <v>2.8</v>
      </c>
      <c r="P1698" s="4"/>
      <c r="Q1698" s="4"/>
      <c r="R1698" s="1">
        <f t="shared" si="613"/>
        <v>0.66800267201068797</v>
      </c>
      <c r="S1698" s="1">
        <f t="shared" si="614"/>
        <v>0.35714285714285715</v>
      </c>
      <c r="T1698" s="1">
        <f t="shared" si="615"/>
        <v>2.4528740982080355E-2</v>
      </c>
      <c r="U1698" s="1">
        <f t="shared" si="616"/>
        <v>0.15542990743391541</v>
      </c>
      <c r="V1698" s="1">
        <f t="shared" si="617"/>
        <v>0.66642990743391539</v>
      </c>
      <c r="W1698" s="1"/>
      <c r="X1698" s="17">
        <f t="shared" si="618"/>
        <v>500.53289752630457</v>
      </c>
      <c r="Y1698" s="18">
        <f t="shared" si="619"/>
        <v>1788.0700211379678</v>
      </c>
      <c r="Z1698" s="2">
        <f t="shared" si="620"/>
        <v>475.50625264998934</v>
      </c>
      <c r="AA1698" s="18">
        <f t="shared" si="621"/>
        <v>1698.6665200810694</v>
      </c>
      <c r="AB1698" s="2">
        <f t="shared" si="622"/>
        <v>-210.30217676991938</v>
      </c>
      <c r="AC1698" s="2">
        <f t="shared" si="623"/>
        <v>169.86665200810694</v>
      </c>
      <c r="AD1698" s="2">
        <f t="shared" si="624"/>
        <v>-1000</v>
      </c>
      <c r="AE1698" s="2">
        <f t="shared" si="625"/>
        <v>1698.6665200810694</v>
      </c>
      <c r="AF1698" s="5">
        <f t="shared" si="626"/>
        <v>-1</v>
      </c>
      <c r="AG1698" s="5">
        <f t="shared" si="627"/>
        <v>1.7999999999999998</v>
      </c>
      <c r="AH1698" s="3">
        <f t="shared" si="628"/>
        <v>201612</v>
      </c>
      <c r="AI1698" s="21">
        <v>1.4970000000000001</v>
      </c>
      <c r="AJ1698" s="21">
        <v>2.8</v>
      </c>
      <c r="AK1698" s="21">
        <v>1.423</v>
      </c>
      <c r="AL1698" s="21">
        <v>3.11</v>
      </c>
      <c r="AO1698">
        <f t="shared" si="629"/>
        <v>-300</v>
      </c>
      <c r="AP1698">
        <f>IF(E1698&lt;F1698,G1698,H1698)</f>
        <v>6</v>
      </c>
      <c r="AQ1698">
        <f>IF(E1698&lt;F1698,H1698,G1698)</f>
        <v>34</v>
      </c>
    </row>
    <row r="1699" spans="2:43" x14ac:dyDescent="0.25">
      <c r="B1699" s="24">
        <v>42722</v>
      </c>
      <c r="C1699" s="20" t="s">
        <v>25</v>
      </c>
      <c r="D1699" s="20" t="s">
        <v>34</v>
      </c>
      <c r="E1699" s="2">
        <v>-199.20318725099602</v>
      </c>
      <c r="F1699" s="2">
        <v>179</v>
      </c>
      <c r="G1699">
        <v>17</v>
      </c>
      <c r="H1699">
        <v>6</v>
      </c>
      <c r="I1699" s="9"/>
      <c r="J1699" s="2" t="str">
        <f t="shared" si="630"/>
        <v>New York Giants</v>
      </c>
      <c r="K1699" s="2" t="str">
        <f t="shared" si="631"/>
        <v>Detroit Lions</v>
      </c>
      <c r="L1699" s="17">
        <f t="shared" si="632"/>
        <v>-199.20318725099602</v>
      </c>
      <c r="M1699" s="18">
        <f t="shared" si="633"/>
        <v>179</v>
      </c>
      <c r="N1699" s="4">
        <f t="shared" si="611"/>
        <v>1.462</v>
      </c>
      <c r="O1699" s="4">
        <f t="shared" si="612"/>
        <v>2.93</v>
      </c>
      <c r="P1699" s="4"/>
      <c r="Q1699" s="4"/>
      <c r="R1699" s="1">
        <f t="shared" si="613"/>
        <v>0.6839945280437757</v>
      </c>
      <c r="S1699" s="1">
        <f t="shared" si="614"/>
        <v>0.34129692832764502</v>
      </c>
      <c r="T1699" s="1">
        <f t="shared" si="615"/>
        <v>2.4667577413479025E-2</v>
      </c>
      <c r="U1699" s="1">
        <f t="shared" si="616"/>
        <v>0.17134879985806534</v>
      </c>
      <c r="V1699" s="1">
        <f t="shared" si="617"/>
        <v>0.68234879985806529</v>
      </c>
      <c r="W1699" s="1"/>
      <c r="X1699" s="17">
        <f t="shared" si="618"/>
        <v>465.52613591173463</v>
      </c>
      <c r="Y1699" s="18">
        <f t="shared" si="619"/>
        <v>1913.7635767444647</v>
      </c>
      <c r="Z1699" s="2">
        <f t="shared" si="620"/>
        <v>442.24982911614785</v>
      </c>
      <c r="AA1699" s="18">
        <f t="shared" si="621"/>
        <v>1818.0753979072413</v>
      </c>
      <c r="AB1699" s="2">
        <f t="shared" si="622"/>
        <v>-226.11653734237407</v>
      </c>
      <c r="AC1699" s="2">
        <f t="shared" si="623"/>
        <v>181.80753979072412</v>
      </c>
      <c r="AD1699" s="2">
        <f t="shared" si="624"/>
        <v>442.24982911614785</v>
      </c>
      <c r="AE1699" s="2">
        <f t="shared" si="625"/>
        <v>-1000</v>
      </c>
      <c r="AF1699" s="5">
        <f t="shared" si="626"/>
        <v>0.46199999999999997</v>
      </c>
      <c r="AG1699" s="5">
        <f t="shared" si="627"/>
        <v>-1</v>
      </c>
      <c r="AH1699" s="3">
        <f t="shared" si="628"/>
        <v>201612</v>
      </c>
      <c r="AI1699" s="21">
        <v>1.462</v>
      </c>
      <c r="AJ1699" s="21">
        <v>2.93</v>
      </c>
      <c r="AK1699" s="21">
        <v>1.502</v>
      </c>
      <c r="AL1699" s="21">
        <v>2.79</v>
      </c>
      <c r="AO1699">
        <f t="shared" si="629"/>
        <v>-200</v>
      </c>
      <c r="AP1699">
        <f>IF(E1699&lt;F1699,G1699,H1699)</f>
        <v>17</v>
      </c>
      <c r="AQ1699">
        <f>IF(E1699&lt;F1699,H1699,G1699)</f>
        <v>6</v>
      </c>
    </row>
    <row r="1700" spans="2:43" x14ac:dyDescent="0.25">
      <c r="B1700" s="24">
        <v>42721</v>
      </c>
      <c r="C1700" s="20" t="s">
        <v>42</v>
      </c>
      <c r="D1700" s="20" t="s">
        <v>30</v>
      </c>
      <c r="E1700" s="2">
        <v>123</v>
      </c>
      <c r="F1700" s="2">
        <v>-136.05442176870747</v>
      </c>
      <c r="G1700">
        <v>13</v>
      </c>
      <c r="H1700">
        <v>34</v>
      </c>
      <c r="I1700" s="9"/>
      <c r="J1700" s="2" t="str">
        <f t="shared" si="630"/>
        <v>Miami Dolphins</v>
      </c>
      <c r="K1700" s="2" t="str">
        <f t="shared" si="631"/>
        <v>New York Jets</v>
      </c>
      <c r="L1700" s="17">
        <f t="shared" si="632"/>
        <v>-136.05442176870747</v>
      </c>
      <c r="M1700" s="18">
        <f t="shared" si="633"/>
        <v>123</v>
      </c>
      <c r="N1700" s="4">
        <f t="shared" si="611"/>
        <v>1.7689999999999999</v>
      </c>
      <c r="O1700" s="4">
        <f t="shared" si="612"/>
        <v>2.1800000000000002</v>
      </c>
      <c r="P1700" s="4"/>
      <c r="Q1700" s="4"/>
      <c r="R1700" s="1">
        <f t="shared" si="613"/>
        <v>0.56529112492933864</v>
      </c>
      <c r="S1700" s="1">
        <f t="shared" si="614"/>
        <v>0.4587155963302752</v>
      </c>
      <c r="T1700" s="1">
        <f t="shared" si="615"/>
        <v>2.3443909850595079E-2</v>
      </c>
      <c r="U1700" s="1">
        <f t="shared" si="616"/>
        <v>5.328776429953172E-2</v>
      </c>
      <c r="V1700" s="1">
        <f t="shared" si="617"/>
        <v>0.56428776429953176</v>
      </c>
      <c r="W1700" s="1"/>
      <c r="X1700" s="17">
        <f t="shared" si="618"/>
        <v>772.14546064335025</v>
      </c>
      <c r="Y1700" s="18">
        <f t="shared" si="619"/>
        <v>1178.7723247127699</v>
      </c>
      <c r="Z1700" s="2">
        <f t="shared" si="620"/>
        <v>733.53818761118271</v>
      </c>
      <c r="AA1700" s="18">
        <f t="shared" si="621"/>
        <v>1119.8337084771313</v>
      </c>
      <c r="AB1700" s="2">
        <f t="shared" si="622"/>
        <v>-136.32555426413018</v>
      </c>
      <c r="AC1700" s="2">
        <f t="shared" si="623"/>
        <v>111.98337084771313</v>
      </c>
      <c r="AD1700" s="2">
        <f t="shared" si="624"/>
        <v>733.53818761118271</v>
      </c>
      <c r="AE1700" s="2">
        <f t="shared" si="625"/>
        <v>-1000</v>
      </c>
      <c r="AF1700" s="5">
        <f t="shared" si="626"/>
        <v>0.76899999999999991</v>
      </c>
      <c r="AG1700" s="5">
        <f t="shared" si="627"/>
        <v>-1</v>
      </c>
      <c r="AH1700" s="3">
        <f t="shared" si="628"/>
        <v>201612</v>
      </c>
      <c r="AI1700" s="21">
        <v>2.1800000000000002</v>
      </c>
      <c r="AJ1700" s="21">
        <v>1.7689999999999999</v>
      </c>
      <c r="AK1700" s="21">
        <v>2.23</v>
      </c>
      <c r="AL1700" s="21">
        <v>1.7350000000000001</v>
      </c>
      <c r="AO1700">
        <f t="shared" si="629"/>
        <v>-140</v>
      </c>
      <c r="AP1700">
        <f>IF(E1700&lt;F1700,G1700,H1700)</f>
        <v>34</v>
      </c>
      <c r="AQ1700">
        <f>IF(E1700&lt;F1700,H1700,G1700)</f>
        <v>13</v>
      </c>
    </row>
    <row r="1701" spans="2:43" x14ac:dyDescent="0.25">
      <c r="B1701" s="24">
        <v>42719</v>
      </c>
      <c r="C1701" s="20" t="s">
        <v>32</v>
      </c>
      <c r="D1701" s="20" t="s">
        <v>47</v>
      </c>
      <c r="E1701" s="2">
        <v>-1111.1111111111102</v>
      </c>
      <c r="F1701" s="2">
        <v>827.99999999999989</v>
      </c>
      <c r="G1701">
        <v>24</v>
      </c>
      <c r="H1701">
        <v>3</v>
      </c>
      <c r="I1701" s="9"/>
      <c r="J1701" s="2" t="str">
        <f t="shared" si="630"/>
        <v>Seattle Seahawks</v>
      </c>
      <c r="K1701" s="2" t="str">
        <f t="shared" si="631"/>
        <v>Los Angeles Rams</v>
      </c>
      <c r="L1701" s="17">
        <f t="shared" si="632"/>
        <v>-1111.1111111111102</v>
      </c>
      <c r="M1701" s="18">
        <f t="shared" si="633"/>
        <v>827.99999999999989</v>
      </c>
      <c r="N1701" s="4">
        <f t="shared" si="611"/>
        <v>1.105</v>
      </c>
      <c r="O1701" s="4">
        <f t="shared" si="612"/>
        <v>8.36</v>
      </c>
      <c r="P1701" s="4"/>
      <c r="Q1701" s="4"/>
      <c r="R1701" s="1">
        <f t="shared" si="613"/>
        <v>0.90497737556561086</v>
      </c>
      <c r="S1701" s="1">
        <f t="shared" si="614"/>
        <v>0.11961722488038279</v>
      </c>
      <c r="T1701" s="1">
        <f t="shared" si="615"/>
        <v>2.4004226096143721E-2</v>
      </c>
      <c r="U1701" s="1">
        <f t="shared" si="616"/>
        <v>0.39268007534261407</v>
      </c>
      <c r="V1701" s="1">
        <f t="shared" si="617"/>
        <v>0.90368007534261408</v>
      </c>
      <c r="W1701" s="1"/>
      <c r="X1701" s="17">
        <f t="shared" si="618"/>
        <v>106.58631000674434</v>
      </c>
      <c r="Y1701" s="18">
        <f t="shared" si="619"/>
        <v>6551.9017911677402</v>
      </c>
      <c r="Z1701" s="2">
        <f t="shared" si="620"/>
        <v>101.25699450640712</v>
      </c>
      <c r="AA1701" s="18">
        <f t="shared" si="621"/>
        <v>6224.3067016093528</v>
      </c>
      <c r="AB1701" s="2">
        <f t="shared" si="622"/>
        <v>-987.58609701448734</v>
      </c>
      <c r="AC1701" s="2">
        <f t="shared" si="623"/>
        <v>622.43067016093528</v>
      </c>
      <c r="AD1701" s="2">
        <f t="shared" si="624"/>
        <v>101.25699450640712</v>
      </c>
      <c r="AE1701" s="2">
        <f t="shared" si="625"/>
        <v>-1000</v>
      </c>
      <c r="AF1701" s="5">
        <f t="shared" si="626"/>
        <v>0.10499999999999998</v>
      </c>
      <c r="AG1701" s="5">
        <f t="shared" si="627"/>
        <v>-1</v>
      </c>
      <c r="AH1701" s="3">
        <f t="shared" si="628"/>
        <v>201612</v>
      </c>
      <c r="AI1701" s="21">
        <v>1.105</v>
      </c>
      <c r="AJ1701" s="21">
        <v>8.36</v>
      </c>
      <c r="AK1701" s="21">
        <v>1.0900000000000001</v>
      </c>
      <c r="AL1701" s="21">
        <v>9.2799999999999994</v>
      </c>
      <c r="AO1701">
        <f t="shared" si="629"/>
        <v>-1200</v>
      </c>
      <c r="AP1701">
        <f>IF(E1701&lt;F1701,G1701,H1701)</f>
        <v>24</v>
      </c>
      <c r="AQ1701">
        <f>IF(E1701&lt;F1701,H1701,G1701)</f>
        <v>3</v>
      </c>
    </row>
    <row r="1702" spans="2:43" x14ac:dyDescent="0.25">
      <c r="B1702" s="24">
        <v>42716</v>
      </c>
      <c r="C1702" s="20" t="s">
        <v>36</v>
      </c>
      <c r="D1702" s="20" t="s">
        <v>28</v>
      </c>
      <c r="E1702" s="2">
        <v>-248.13895781637714</v>
      </c>
      <c r="F1702" s="2">
        <v>221</v>
      </c>
      <c r="G1702">
        <v>30</v>
      </c>
      <c r="H1702">
        <v>23</v>
      </c>
      <c r="I1702" s="9"/>
      <c r="J1702" s="2" t="str">
        <f t="shared" si="630"/>
        <v>New England Patriots</v>
      </c>
      <c r="K1702" s="2" t="str">
        <f t="shared" si="631"/>
        <v>Baltimore Ravens</v>
      </c>
      <c r="L1702" s="17">
        <f t="shared" si="632"/>
        <v>-248.13895781637714</v>
      </c>
      <c r="M1702" s="18">
        <f t="shared" si="633"/>
        <v>221</v>
      </c>
      <c r="N1702" s="4">
        <f t="shared" si="611"/>
        <v>1.3169999999999999</v>
      </c>
      <c r="O1702" s="4">
        <f t="shared" si="612"/>
        <v>3.77</v>
      </c>
      <c r="P1702" s="4"/>
      <c r="Q1702" s="4"/>
      <c r="R1702" s="1">
        <f t="shared" si="613"/>
        <v>0.75930144267274113</v>
      </c>
      <c r="S1702" s="1">
        <f t="shared" si="614"/>
        <v>0.26525198938992045</v>
      </c>
      <c r="T1702" s="1">
        <f t="shared" si="615"/>
        <v>2.3965008846078217E-2</v>
      </c>
      <c r="U1702" s="1">
        <f t="shared" si="616"/>
        <v>0.24702472664141034</v>
      </c>
      <c r="V1702" s="1">
        <f t="shared" si="617"/>
        <v>0.75802472664141041</v>
      </c>
      <c r="W1702" s="1"/>
      <c r="X1702" s="17">
        <f t="shared" si="618"/>
        <v>319.21817963737476</v>
      </c>
      <c r="Y1702" s="18">
        <f t="shared" si="619"/>
        <v>2700.607045193698</v>
      </c>
      <c r="Z1702" s="2">
        <f t="shared" si="620"/>
        <v>303.25727065550603</v>
      </c>
      <c r="AA1702" s="18">
        <f t="shared" si="621"/>
        <v>2565.576692934013</v>
      </c>
      <c r="AB1702" s="2">
        <f t="shared" si="622"/>
        <v>-329.7530172445492</v>
      </c>
      <c r="AC1702" s="2">
        <f t="shared" si="623"/>
        <v>256.55766929340132</v>
      </c>
      <c r="AD1702" s="2">
        <f t="shared" si="624"/>
        <v>303.25727065550603</v>
      </c>
      <c r="AE1702" s="2">
        <f t="shared" si="625"/>
        <v>-1000</v>
      </c>
      <c r="AF1702" s="5">
        <f t="shared" si="626"/>
        <v>0.31699999999999995</v>
      </c>
      <c r="AG1702" s="5">
        <f t="shared" si="627"/>
        <v>-1</v>
      </c>
      <c r="AH1702" s="3">
        <f t="shared" si="628"/>
        <v>201612</v>
      </c>
      <c r="AI1702" s="21">
        <v>1.3169999999999999</v>
      </c>
      <c r="AJ1702" s="21">
        <v>3.77</v>
      </c>
      <c r="AK1702" s="21">
        <v>1.403</v>
      </c>
      <c r="AL1702" s="21">
        <v>3.21</v>
      </c>
      <c r="AO1702">
        <f t="shared" si="629"/>
        <v>-300</v>
      </c>
      <c r="AP1702">
        <f>IF(E1702&lt;F1702,G1702,H1702)</f>
        <v>30</v>
      </c>
      <c r="AQ1702">
        <f>IF(E1702&lt;F1702,H1702,G1702)</f>
        <v>23</v>
      </c>
    </row>
    <row r="1703" spans="2:43" x14ac:dyDescent="0.25">
      <c r="B1703" s="24">
        <v>42715</v>
      </c>
      <c r="C1703" s="20" t="s">
        <v>25</v>
      </c>
      <c r="D1703" s="20" t="s">
        <v>23</v>
      </c>
      <c r="E1703" s="2">
        <v>165</v>
      </c>
      <c r="F1703" s="2">
        <v>-183.15018315018312</v>
      </c>
      <c r="G1703">
        <v>10</v>
      </c>
      <c r="H1703">
        <v>7</v>
      </c>
      <c r="I1703" s="9"/>
      <c r="J1703" s="2" t="str">
        <f t="shared" si="630"/>
        <v>Dallas Cowboys</v>
      </c>
      <c r="K1703" s="2" t="str">
        <f t="shared" si="631"/>
        <v>New York Giants</v>
      </c>
      <c r="L1703" s="17">
        <f t="shared" si="632"/>
        <v>-183.15018315018312</v>
      </c>
      <c r="M1703" s="18">
        <f t="shared" si="633"/>
        <v>165</v>
      </c>
      <c r="N1703" s="4">
        <f t="shared" si="611"/>
        <v>1.6060000000000001</v>
      </c>
      <c r="O1703" s="4">
        <f t="shared" si="612"/>
        <v>2.4900000000000002</v>
      </c>
      <c r="P1703" s="4"/>
      <c r="Q1703" s="4"/>
      <c r="R1703" s="1">
        <f t="shared" si="613"/>
        <v>0.62266500622665</v>
      </c>
      <c r="S1703" s="1">
        <f t="shared" si="614"/>
        <v>0.40160642570281119</v>
      </c>
      <c r="T1703" s="1">
        <f t="shared" si="615"/>
        <v>2.3696289062499876E-2</v>
      </c>
      <c r="U1703" s="1">
        <f t="shared" si="616"/>
        <v>0.11052929026191941</v>
      </c>
      <c r="V1703" s="1">
        <f t="shared" si="617"/>
        <v>0.62152929026191939</v>
      </c>
      <c r="W1703" s="1"/>
      <c r="X1703" s="17">
        <f t="shared" si="618"/>
        <v>608.93463215319878</v>
      </c>
      <c r="Y1703" s="18">
        <f t="shared" si="619"/>
        <v>1484.2048330691985</v>
      </c>
      <c r="Z1703" s="2">
        <f t="shared" si="620"/>
        <v>578.48790054553876</v>
      </c>
      <c r="AA1703" s="18">
        <f t="shared" si="621"/>
        <v>1409.9945914157386</v>
      </c>
      <c r="AB1703" s="2">
        <f t="shared" si="622"/>
        <v>-172.86446251632182</v>
      </c>
      <c r="AC1703" s="2">
        <f t="shared" si="623"/>
        <v>140.99945914157385</v>
      </c>
      <c r="AD1703" s="2">
        <f t="shared" si="624"/>
        <v>-1000</v>
      </c>
      <c r="AE1703" s="2">
        <f t="shared" si="625"/>
        <v>1409.9945914157386</v>
      </c>
      <c r="AF1703" s="5">
        <f t="shared" si="626"/>
        <v>-1</v>
      </c>
      <c r="AG1703" s="5">
        <f t="shared" si="627"/>
        <v>1.4900000000000002</v>
      </c>
      <c r="AH1703" s="3">
        <f t="shared" si="628"/>
        <v>201612</v>
      </c>
      <c r="AI1703" s="21">
        <v>2.4900000000000002</v>
      </c>
      <c r="AJ1703" s="21">
        <v>1.6060000000000001</v>
      </c>
      <c r="AK1703" s="21">
        <v>2.65</v>
      </c>
      <c r="AL1703" s="21">
        <v>1.546</v>
      </c>
      <c r="AO1703">
        <f t="shared" si="629"/>
        <v>-190</v>
      </c>
      <c r="AP1703">
        <f>IF(E1703&lt;F1703,G1703,H1703)</f>
        <v>7</v>
      </c>
      <c r="AQ1703">
        <f>IF(E1703&lt;F1703,H1703,G1703)</f>
        <v>10</v>
      </c>
    </row>
    <row r="1704" spans="2:43" x14ac:dyDescent="0.25">
      <c r="B1704" s="24">
        <v>42715</v>
      </c>
      <c r="C1704" s="20" t="s">
        <v>33</v>
      </c>
      <c r="D1704" s="20" t="s">
        <v>32</v>
      </c>
      <c r="E1704" s="2">
        <v>134</v>
      </c>
      <c r="F1704" s="2">
        <v>-148.14814814814815</v>
      </c>
      <c r="G1704">
        <v>38</v>
      </c>
      <c r="H1704">
        <v>10</v>
      </c>
      <c r="I1704" s="9"/>
      <c r="J1704" s="2" t="str">
        <f t="shared" si="630"/>
        <v>Seattle Seahawks</v>
      </c>
      <c r="K1704" s="2" t="str">
        <f t="shared" si="631"/>
        <v>Green Bay Packers</v>
      </c>
      <c r="L1704" s="17">
        <f t="shared" si="632"/>
        <v>-148.14814814814815</v>
      </c>
      <c r="M1704" s="18">
        <f t="shared" si="633"/>
        <v>134</v>
      </c>
      <c r="N1704" s="4">
        <f t="shared" si="611"/>
        <v>1.714</v>
      </c>
      <c r="O1704" s="4">
        <f t="shared" si="612"/>
        <v>2.27</v>
      </c>
      <c r="P1704" s="4"/>
      <c r="Q1704" s="4"/>
      <c r="R1704" s="1">
        <f t="shared" si="613"/>
        <v>0.58343057176196034</v>
      </c>
      <c r="S1704" s="1">
        <f t="shared" si="614"/>
        <v>0.44052863436123346</v>
      </c>
      <c r="T1704" s="1">
        <f t="shared" si="615"/>
        <v>2.3398594377510018E-2</v>
      </c>
      <c r="U1704" s="1">
        <f t="shared" si="616"/>
        <v>7.1450968700363438E-2</v>
      </c>
      <c r="V1704" s="1">
        <f t="shared" si="617"/>
        <v>0.58245096870036339</v>
      </c>
      <c r="W1704" s="1"/>
      <c r="X1704" s="17">
        <f t="shared" si="618"/>
        <v>716.88271414729309</v>
      </c>
      <c r="Y1704" s="18">
        <f t="shared" si="619"/>
        <v>1267.5379818063075</v>
      </c>
      <c r="Z1704" s="2">
        <f t="shared" si="620"/>
        <v>681.03857843992841</v>
      </c>
      <c r="AA1704" s="18">
        <f t="shared" si="621"/>
        <v>1204.1610827159921</v>
      </c>
      <c r="AB1704" s="2">
        <f t="shared" si="622"/>
        <v>-146.83455998788267</v>
      </c>
      <c r="AC1704" s="2">
        <f t="shared" si="623"/>
        <v>120.4161082715992</v>
      </c>
      <c r="AD1704" s="2">
        <f t="shared" si="624"/>
        <v>-1000</v>
      </c>
      <c r="AE1704" s="2">
        <f t="shared" si="625"/>
        <v>1204.1610827159921</v>
      </c>
      <c r="AF1704" s="5">
        <f t="shared" si="626"/>
        <v>-1</v>
      </c>
      <c r="AG1704" s="5">
        <f t="shared" si="627"/>
        <v>1.27</v>
      </c>
      <c r="AH1704" s="3">
        <f t="shared" si="628"/>
        <v>201612</v>
      </c>
      <c r="AI1704" s="21">
        <v>2.27</v>
      </c>
      <c r="AJ1704" s="21">
        <v>1.714</v>
      </c>
      <c r="AK1704" s="21">
        <v>2.34</v>
      </c>
      <c r="AL1704" s="21">
        <v>1.675</v>
      </c>
      <c r="AO1704">
        <f t="shared" si="629"/>
        <v>-150</v>
      </c>
      <c r="AP1704">
        <f>IF(E1704&lt;F1704,G1704,H1704)</f>
        <v>10</v>
      </c>
      <c r="AQ1704">
        <f>IF(E1704&lt;F1704,H1704,G1704)</f>
        <v>38</v>
      </c>
    </row>
    <row r="1705" spans="2:43" x14ac:dyDescent="0.25">
      <c r="B1705" s="24">
        <v>42715</v>
      </c>
      <c r="C1705" s="20" t="s">
        <v>47</v>
      </c>
      <c r="D1705" s="20" t="s">
        <v>35</v>
      </c>
      <c r="E1705" s="2">
        <v>192</v>
      </c>
      <c r="F1705" s="2">
        <v>-214.13276231263379</v>
      </c>
      <c r="G1705">
        <v>14</v>
      </c>
      <c r="H1705">
        <v>42</v>
      </c>
      <c r="I1705" s="9"/>
      <c r="J1705" s="2" t="str">
        <f t="shared" si="630"/>
        <v>Atlanta Falcons</v>
      </c>
      <c r="K1705" s="2" t="str">
        <f t="shared" si="631"/>
        <v>Los Angeles Rams</v>
      </c>
      <c r="L1705" s="17">
        <f t="shared" si="632"/>
        <v>-214.13276231263379</v>
      </c>
      <c r="M1705" s="18">
        <f t="shared" si="633"/>
        <v>192</v>
      </c>
      <c r="N1705" s="4">
        <f t="shared" si="611"/>
        <v>1.42</v>
      </c>
      <c r="O1705" s="4">
        <f t="shared" si="612"/>
        <v>3.12</v>
      </c>
      <c r="P1705" s="4"/>
      <c r="Q1705" s="4"/>
      <c r="R1705" s="1">
        <f t="shared" si="613"/>
        <v>0.70422535211267612</v>
      </c>
      <c r="S1705" s="1">
        <f t="shared" si="614"/>
        <v>0.32051282051282048</v>
      </c>
      <c r="T1705" s="1">
        <f t="shared" si="615"/>
        <v>2.4140969162995685E-2</v>
      </c>
      <c r="U1705" s="1">
        <f t="shared" si="616"/>
        <v>0.19185626579992782</v>
      </c>
      <c r="V1705" s="1">
        <f t="shared" si="617"/>
        <v>0.70285626579992777</v>
      </c>
      <c r="W1705" s="1"/>
      <c r="X1705" s="17">
        <f t="shared" si="618"/>
        <v>422.76600303461765</v>
      </c>
      <c r="Y1705" s="18">
        <f t="shared" si="619"/>
        <v>2092.8210334067257</v>
      </c>
      <c r="Z1705" s="2">
        <f t="shared" si="620"/>
        <v>401.62770288288675</v>
      </c>
      <c r="AA1705" s="18">
        <f t="shared" si="621"/>
        <v>1988.1799817363894</v>
      </c>
      <c r="AB1705" s="2">
        <f t="shared" si="622"/>
        <v>-248.98680863446228</v>
      </c>
      <c r="AC1705" s="2">
        <f t="shared" si="623"/>
        <v>198.81799817363895</v>
      </c>
      <c r="AD1705" s="2">
        <f t="shared" si="624"/>
        <v>401.62770288288675</v>
      </c>
      <c r="AE1705" s="2">
        <f t="shared" si="625"/>
        <v>-1000</v>
      </c>
      <c r="AF1705" s="5">
        <f t="shared" si="626"/>
        <v>0.41999999999999993</v>
      </c>
      <c r="AG1705" s="5">
        <f t="shared" si="627"/>
        <v>-1</v>
      </c>
      <c r="AH1705" s="3">
        <f t="shared" si="628"/>
        <v>201612</v>
      </c>
      <c r="AI1705" s="21">
        <v>3.12</v>
      </c>
      <c r="AJ1705" s="21">
        <v>1.42</v>
      </c>
      <c r="AK1705" s="21">
        <v>2.92</v>
      </c>
      <c r="AL1705" s="21">
        <v>1.4670000000000001</v>
      </c>
      <c r="AO1705">
        <f t="shared" si="629"/>
        <v>-300</v>
      </c>
      <c r="AP1705">
        <f>IF(E1705&lt;F1705,G1705,H1705)</f>
        <v>42</v>
      </c>
      <c r="AQ1705">
        <f>IF(E1705&lt;F1705,H1705,G1705)</f>
        <v>14</v>
      </c>
    </row>
    <row r="1706" spans="2:43" x14ac:dyDescent="0.25">
      <c r="B1706" s="24">
        <v>42715</v>
      </c>
      <c r="C1706" s="20" t="s">
        <v>22</v>
      </c>
      <c r="D1706" s="20" t="s">
        <v>42</v>
      </c>
      <c r="E1706" s="2">
        <v>-144.09221902017293</v>
      </c>
      <c r="F1706" s="2">
        <v>129.99999999999997</v>
      </c>
      <c r="G1706">
        <v>17</v>
      </c>
      <c r="H1706">
        <v>23</v>
      </c>
      <c r="I1706" s="9"/>
      <c r="J1706" s="2" t="str">
        <f t="shared" si="630"/>
        <v>San Francisco 49ers</v>
      </c>
      <c r="K1706" s="2" t="str">
        <f t="shared" si="631"/>
        <v>New York Jets</v>
      </c>
      <c r="L1706" s="17">
        <f t="shared" si="632"/>
        <v>-144.09221902017293</v>
      </c>
      <c r="M1706" s="18">
        <f t="shared" si="633"/>
        <v>129.99999999999997</v>
      </c>
      <c r="N1706" s="4">
        <f t="shared" si="611"/>
        <v>1.6990000000000001</v>
      </c>
      <c r="O1706" s="4">
        <f t="shared" si="612"/>
        <v>2.29</v>
      </c>
      <c r="P1706" s="4"/>
      <c r="Q1706" s="4"/>
      <c r="R1706" s="1">
        <f t="shared" si="613"/>
        <v>0.58858151854031782</v>
      </c>
      <c r="S1706" s="1">
        <f t="shared" si="614"/>
        <v>0.4366812227074236</v>
      </c>
      <c r="T1706" s="1">
        <f t="shared" si="615"/>
        <v>2.4640260716971563E-2</v>
      </c>
      <c r="U1706" s="1">
        <f t="shared" si="616"/>
        <v>7.5950147916447108E-2</v>
      </c>
      <c r="V1706" s="1">
        <f t="shared" si="617"/>
        <v>0.58695014791644717</v>
      </c>
      <c r="W1706" s="1"/>
      <c r="X1706" s="17">
        <f t="shared" si="618"/>
        <v>703.72220460254619</v>
      </c>
      <c r="Y1706" s="18">
        <f t="shared" si="619"/>
        <v>1290.6088464490549</v>
      </c>
      <c r="Z1706" s="2">
        <f t="shared" si="620"/>
        <v>668.5360943724188</v>
      </c>
      <c r="AA1706" s="18">
        <f t="shared" si="621"/>
        <v>1226.0784041266022</v>
      </c>
      <c r="AB1706" s="2">
        <f t="shared" si="622"/>
        <v>-149.58055494950344</v>
      </c>
      <c r="AC1706" s="2">
        <f t="shared" si="623"/>
        <v>122.60784041266022</v>
      </c>
      <c r="AD1706" s="2">
        <f t="shared" si="624"/>
        <v>-1000</v>
      </c>
      <c r="AE1706" s="2">
        <f t="shared" si="625"/>
        <v>1226.0784041266022</v>
      </c>
      <c r="AF1706" s="5">
        <f t="shared" si="626"/>
        <v>-1</v>
      </c>
      <c r="AG1706" s="5">
        <f t="shared" si="627"/>
        <v>1.29</v>
      </c>
      <c r="AH1706" s="3">
        <f t="shared" si="628"/>
        <v>201612</v>
      </c>
      <c r="AI1706" s="21">
        <v>1.6990000000000001</v>
      </c>
      <c r="AJ1706" s="21">
        <v>2.29</v>
      </c>
      <c r="AK1706" s="21">
        <v>1.694</v>
      </c>
      <c r="AL1706" s="21">
        <v>2.2999999999999998</v>
      </c>
      <c r="AO1706">
        <f t="shared" si="629"/>
        <v>-150</v>
      </c>
      <c r="AP1706">
        <f>IF(E1706&lt;F1706,G1706,H1706)</f>
        <v>17</v>
      </c>
      <c r="AQ1706">
        <f>IF(E1706&lt;F1706,H1706,G1706)</f>
        <v>23</v>
      </c>
    </row>
    <row r="1707" spans="2:43" x14ac:dyDescent="0.25">
      <c r="B1707" s="24">
        <v>42715</v>
      </c>
      <c r="C1707" s="20" t="s">
        <v>24</v>
      </c>
      <c r="D1707" s="20" t="s">
        <v>45</v>
      </c>
      <c r="E1707" s="2">
        <v>106</v>
      </c>
      <c r="F1707" s="2">
        <v>-117.09601873536299</v>
      </c>
      <c r="G1707">
        <v>20</v>
      </c>
      <c r="H1707">
        <v>27</v>
      </c>
      <c r="I1707" s="9"/>
      <c r="J1707" s="2" t="str">
        <f t="shared" si="630"/>
        <v>Pittsburgh Steelers</v>
      </c>
      <c r="K1707" s="2" t="str">
        <f t="shared" si="631"/>
        <v>Buffalo Bills</v>
      </c>
      <c r="L1707" s="17">
        <f t="shared" si="632"/>
        <v>-117.09601873536299</v>
      </c>
      <c r="M1707" s="18">
        <f t="shared" si="633"/>
        <v>106</v>
      </c>
      <c r="N1707" s="4">
        <f t="shared" si="611"/>
        <v>1.806</v>
      </c>
      <c r="O1707" s="4">
        <f t="shared" si="612"/>
        <v>2.12</v>
      </c>
      <c r="P1707" s="4"/>
      <c r="Q1707" s="4"/>
      <c r="R1707" s="1">
        <f t="shared" si="613"/>
        <v>0.55370985603543743</v>
      </c>
      <c r="S1707" s="1">
        <f t="shared" si="614"/>
        <v>0.47169811320754712</v>
      </c>
      <c r="T1707" s="1">
        <f t="shared" si="615"/>
        <v>2.4778400407539536E-2</v>
      </c>
      <c r="U1707" s="1">
        <f t="shared" si="616"/>
        <v>4.1005871413945155E-2</v>
      </c>
      <c r="V1707" s="1">
        <f t="shared" si="617"/>
        <v>0.55200587141394519</v>
      </c>
      <c r="W1707" s="1"/>
      <c r="X1707" s="17">
        <f t="shared" si="618"/>
        <v>811.57493386534532</v>
      </c>
      <c r="Y1707" s="18">
        <f t="shared" si="619"/>
        <v>1122.4401858660988</v>
      </c>
      <c r="Z1707" s="2">
        <f t="shared" si="620"/>
        <v>770.99618717207807</v>
      </c>
      <c r="AA1707" s="18">
        <f t="shared" si="621"/>
        <v>1066.3181765727938</v>
      </c>
      <c r="AB1707" s="2">
        <f t="shared" si="622"/>
        <v>-129.70232753911282</v>
      </c>
      <c r="AC1707" s="2">
        <f t="shared" si="623"/>
        <v>106.63181765727938</v>
      </c>
      <c r="AD1707" s="2">
        <f t="shared" si="624"/>
        <v>770.99618717207807</v>
      </c>
      <c r="AE1707" s="2">
        <f t="shared" si="625"/>
        <v>-1000</v>
      </c>
      <c r="AF1707" s="5">
        <f t="shared" si="626"/>
        <v>0.80600000000000005</v>
      </c>
      <c r="AG1707" s="5">
        <f t="shared" si="627"/>
        <v>-1</v>
      </c>
      <c r="AH1707" s="3">
        <f t="shared" si="628"/>
        <v>201612</v>
      </c>
      <c r="AI1707" s="21">
        <v>2.12</v>
      </c>
      <c r="AJ1707" s="21">
        <v>1.806</v>
      </c>
      <c r="AK1707" s="21">
        <v>2.06</v>
      </c>
      <c r="AL1707" s="21">
        <v>1.8540000000000001</v>
      </c>
      <c r="AO1707">
        <f t="shared" si="629"/>
        <v>-120</v>
      </c>
      <c r="AP1707">
        <f>IF(E1707&lt;F1707,G1707,H1707)</f>
        <v>27</v>
      </c>
      <c r="AQ1707">
        <f>IF(E1707&lt;F1707,H1707,G1707)</f>
        <v>20</v>
      </c>
    </row>
    <row r="1708" spans="2:43" x14ac:dyDescent="0.25">
      <c r="B1708" s="24">
        <v>42715</v>
      </c>
      <c r="C1708" s="20" t="s">
        <v>44</v>
      </c>
      <c r="D1708" s="20" t="s">
        <v>54</v>
      </c>
      <c r="E1708" s="2">
        <v>-113.12217194570137</v>
      </c>
      <c r="F1708" s="2">
        <v>102</v>
      </c>
      <c r="G1708">
        <v>28</v>
      </c>
      <c r="H1708">
        <v>16</v>
      </c>
      <c r="I1708" s="9"/>
      <c r="J1708" s="2" t="str">
        <f t="shared" si="630"/>
        <v>Carolina Panthers</v>
      </c>
      <c r="K1708" s="2" t="str">
        <f t="shared" si="631"/>
        <v>San Diego Chargers</v>
      </c>
      <c r="L1708" s="17">
        <f t="shared" si="632"/>
        <v>-113.12217194570137</v>
      </c>
      <c r="M1708" s="18">
        <f t="shared" si="633"/>
        <v>102</v>
      </c>
      <c r="N1708" s="4">
        <f t="shared" si="611"/>
        <v>1.8540000000000001</v>
      </c>
      <c r="O1708" s="4">
        <f t="shared" si="612"/>
        <v>2.06</v>
      </c>
      <c r="P1708" s="4"/>
      <c r="Q1708" s="4"/>
      <c r="R1708" s="1">
        <f t="shared" si="613"/>
        <v>0.53937432578209277</v>
      </c>
      <c r="S1708" s="1">
        <f t="shared" si="614"/>
        <v>0.4854368932038835</v>
      </c>
      <c r="T1708" s="1">
        <f t="shared" si="615"/>
        <v>2.421052631578946E-2</v>
      </c>
      <c r="U1708" s="1">
        <f t="shared" si="616"/>
        <v>2.6968716289104633E-2</v>
      </c>
      <c r="V1708" s="1">
        <f t="shared" si="617"/>
        <v>0.5379687162891047</v>
      </c>
      <c r="W1708" s="1"/>
      <c r="X1708" s="17">
        <f t="shared" si="618"/>
        <v>858.84414784929493</v>
      </c>
      <c r="Y1708" s="18">
        <f t="shared" si="619"/>
        <v>1061.3854342361001</v>
      </c>
      <c r="Z1708" s="2">
        <f t="shared" si="620"/>
        <v>815.90194045683018</v>
      </c>
      <c r="AA1708" s="18">
        <f t="shared" si="621"/>
        <v>1008.316162524295</v>
      </c>
      <c r="AB1708" s="2">
        <f t="shared" si="622"/>
        <v>-122.56374821710705</v>
      </c>
      <c r="AC1708" s="2">
        <f t="shared" si="623"/>
        <v>100.8316162524295</v>
      </c>
      <c r="AD1708" s="2">
        <f t="shared" si="624"/>
        <v>815.90194045683018</v>
      </c>
      <c r="AE1708" s="2">
        <f t="shared" si="625"/>
        <v>-1000</v>
      </c>
      <c r="AF1708" s="5">
        <f t="shared" si="626"/>
        <v>0.85400000000000009</v>
      </c>
      <c r="AG1708" s="5">
        <f t="shared" si="627"/>
        <v>-1</v>
      </c>
      <c r="AH1708" s="3">
        <f t="shared" si="628"/>
        <v>201612</v>
      </c>
      <c r="AI1708" s="21">
        <v>1.8540000000000001</v>
      </c>
      <c r="AJ1708" s="21">
        <v>2.06</v>
      </c>
      <c r="AK1708" s="21">
        <v>1.8839999999999999</v>
      </c>
      <c r="AL1708" s="21">
        <v>2.02</v>
      </c>
      <c r="AO1708">
        <f t="shared" si="629"/>
        <v>-120</v>
      </c>
      <c r="AP1708">
        <f>IF(E1708&lt;F1708,G1708,H1708)</f>
        <v>28</v>
      </c>
      <c r="AQ1708">
        <f>IF(E1708&lt;F1708,H1708,G1708)</f>
        <v>16</v>
      </c>
    </row>
    <row r="1709" spans="2:43" x14ac:dyDescent="0.25">
      <c r="B1709" s="24">
        <v>42715</v>
      </c>
      <c r="C1709" s="20" t="s">
        <v>46</v>
      </c>
      <c r="D1709" s="20" t="s">
        <v>21</v>
      </c>
      <c r="E1709" s="2">
        <v>179</v>
      </c>
      <c r="F1709" s="2">
        <v>-199.20318725099602</v>
      </c>
      <c r="G1709">
        <v>10</v>
      </c>
      <c r="H1709">
        <v>23</v>
      </c>
      <c r="I1709" s="9"/>
      <c r="J1709" s="2" t="str">
        <f t="shared" si="630"/>
        <v>Cincinnati Bengals</v>
      </c>
      <c r="K1709" s="2" t="str">
        <f t="shared" si="631"/>
        <v>Cleveland Browns</v>
      </c>
      <c r="L1709" s="17">
        <f t="shared" si="632"/>
        <v>-199.20318725099602</v>
      </c>
      <c r="M1709" s="18">
        <f t="shared" si="633"/>
        <v>179</v>
      </c>
      <c r="N1709" s="4">
        <f t="shared" si="611"/>
        <v>1.403</v>
      </c>
      <c r="O1709" s="4">
        <f t="shared" si="612"/>
        <v>3.21</v>
      </c>
      <c r="P1709" s="4"/>
      <c r="Q1709" s="4"/>
      <c r="R1709" s="1">
        <f t="shared" si="613"/>
        <v>0.71275837491090521</v>
      </c>
      <c r="S1709" s="1">
        <f t="shared" si="614"/>
        <v>0.3115264797507788</v>
      </c>
      <c r="T1709" s="1">
        <f t="shared" si="615"/>
        <v>2.3709083026230093E-2</v>
      </c>
      <c r="U1709" s="1">
        <f t="shared" si="616"/>
        <v>0.20061594758006321</v>
      </c>
      <c r="V1709" s="1">
        <f t="shared" si="617"/>
        <v>0.71161594758006319</v>
      </c>
      <c r="W1709" s="1"/>
      <c r="X1709" s="17">
        <f t="shared" si="618"/>
        <v>405.25237440310605</v>
      </c>
      <c r="Y1709" s="18">
        <f t="shared" si="619"/>
        <v>2175.9766274429703</v>
      </c>
      <c r="Z1709" s="2">
        <f t="shared" si="620"/>
        <v>384.98975568295072</v>
      </c>
      <c r="AA1709" s="18">
        <f t="shared" si="621"/>
        <v>2067.1777960708218</v>
      </c>
      <c r="AB1709" s="2">
        <f t="shared" si="622"/>
        <v>-259.74717125292199</v>
      </c>
      <c r="AC1709" s="2">
        <f t="shared" si="623"/>
        <v>206.71777960708218</v>
      </c>
      <c r="AD1709" s="2">
        <f t="shared" si="624"/>
        <v>384.98975568295072</v>
      </c>
      <c r="AE1709" s="2">
        <f t="shared" si="625"/>
        <v>-1000</v>
      </c>
      <c r="AF1709" s="5">
        <f t="shared" si="626"/>
        <v>0.40300000000000002</v>
      </c>
      <c r="AG1709" s="5">
        <f t="shared" si="627"/>
        <v>-1</v>
      </c>
      <c r="AH1709" s="3">
        <f t="shared" si="628"/>
        <v>201612</v>
      </c>
      <c r="AI1709" s="21">
        <v>3.21</v>
      </c>
      <c r="AJ1709" s="21">
        <v>1.403</v>
      </c>
      <c r="AK1709" s="21">
        <v>2.79</v>
      </c>
      <c r="AL1709" s="21">
        <v>1.502</v>
      </c>
      <c r="AO1709">
        <f t="shared" si="629"/>
        <v>-200</v>
      </c>
      <c r="AP1709">
        <f>IF(E1709&lt;F1709,G1709,H1709)</f>
        <v>23</v>
      </c>
      <c r="AQ1709">
        <f>IF(E1709&lt;F1709,H1709,G1709)</f>
        <v>10</v>
      </c>
    </row>
    <row r="1710" spans="2:43" x14ac:dyDescent="0.25">
      <c r="B1710" s="24">
        <v>42715</v>
      </c>
      <c r="C1710" s="20" t="s">
        <v>34</v>
      </c>
      <c r="D1710" s="20" t="s">
        <v>37</v>
      </c>
      <c r="E1710" s="2">
        <v>-325.73289902280135</v>
      </c>
      <c r="F1710" s="2">
        <v>285</v>
      </c>
      <c r="G1710">
        <v>20</v>
      </c>
      <c r="H1710">
        <v>17</v>
      </c>
      <c r="I1710" s="9"/>
      <c r="J1710" s="2" t="str">
        <f t="shared" si="630"/>
        <v>Detroit Lions</v>
      </c>
      <c r="K1710" s="2" t="str">
        <f t="shared" si="631"/>
        <v>Chicago Bears</v>
      </c>
      <c r="L1710" s="17">
        <f t="shared" si="632"/>
        <v>-325.73289902280135</v>
      </c>
      <c r="M1710" s="18">
        <f t="shared" si="633"/>
        <v>285</v>
      </c>
      <c r="N1710" s="4">
        <f t="shared" si="611"/>
        <v>1.2729999999999999</v>
      </c>
      <c r="O1710" s="4">
        <f t="shared" si="612"/>
        <v>4.18</v>
      </c>
      <c r="P1710" s="4"/>
      <c r="Q1710" s="4"/>
      <c r="R1710" s="1">
        <f t="shared" si="613"/>
        <v>0.78554595443833475</v>
      </c>
      <c r="S1710" s="1">
        <f t="shared" si="614"/>
        <v>0.23923444976076558</v>
      </c>
      <c r="T1710" s="1">
        <f t="shared" si="615"/>
        <v>2.4181184668989664E-2</v>
      </c>
      <c r="U1710" s="1">
        <f t="shared" si="616"/>
        <v>0.27315575233878459</v>
      </c>
      <c r="V1710" s="1">
        <f t="shared" si="617"/>
        <v>0.78415575233878454</v>
      </c>
      <c r="W1710" s="1"/>
      <c r="X1710" s="17">
        <f t="shared" si="618"/>
        <v>275.256856839281</v>
      </c>
      <c r="Y1710" s="18">
        <f t="shared" si="619"/>
        <v>3077.4936442245921</v>
      </c>
      <c r="Z1710" s="2">
        <f t="shared" si="620"/>
        <v>261.49401399731693</v>
      </c>
      <c r="AA1710" s="18">
        <f t="shared" si="621"/>
        <v>2923.6189620133623</v>
      </c>
      <c r="AB1710" s="2">
        <f t="shared" si="622"/>
        <v>-382.41793175818572</v>
      </c>
      <c r="AC1710" s="2">
        <f t="shared" si="623"/>
        <v>292.36189620133621</v>
      </c>
      <c r="AD1710" s="2">
        <f t="shared" si="624"/>
        <v>261.49401399731693</v>
      </c>
      <c r="AE1710" s="2">
        <f t="shared" si="625"/>
        <v>-1000</v>
      </c>
      <c r="AF1710" s="5">
        <f t="shared" si="626"/>
        <v>0.27299999999999991</v>
      </c>
      <c r="AG1710" s="5">
        <f t="shared" si="627"/>
        <v>-1</v>
      </c>
      <c r="AH1710" s="3">
        <f t="shared" si="628"/>
        <v>201612</v>
      </c>
      <c r="AI1710" s="21">
        <v>1.2729999999999999</v>
      </c>
      <c r="AJ1710" s="21">
        <v>4.18</v>
      </c>
      <c r="AK1710" s="21">
        <v>1.3069999999999999</v>
      </c>
      <c r="AL1710" s="21">
        <v>3.85</v>
      </c>
      <c r="AO1710">
        <f t="shared" si="629"/>
        <v>-400</v>
      </c>
      <c r="AP1710">
        <f>IF(E1710&lt;F1710,G1710,H1710)</f>
        <v>20</v>
      </c>
      <c r="AQ1710">
        <f>IF(E1710&lt;F1710,H1710,G1710)</f>
        <v>17</v>
      </c>
    </row>
    <row r="1711" spans="2:43" x14ac:dyDescent="0.25">
      <c r="B1711" s="24">
        <v>42715</v>
      </c>
      <c r="C1711" s="20" t="s">
        <v>39</v>
      </c>
      <c r="D1711" s="20" t="s">
        <v>40</v>
      </c>
      <c r="E1711" s="2">
        <v>-270.2702702702702</v>
      </c>
      <c r="F1711" s="2">
        <v>239</v>
      </c>
      <c r="G1711">
        <v>17</v>
      </c>
      <c r="H1711">
        <v>22</v>
      </c>
      <c r="I1711" s="9"/>
      <c r="J1711" s="2" t="str">
        <f t="shared" si="630"/>
        <v>Indianapolis Colts</v>
      </c>
      <c r="K1711" s="2" t="str">
        <f t="shared" si="631"/>
        <v>Houston Texans</v>
      </c>
      <c r="L1711" s="17">
        <f t="shared" si="632"/>
        <v>-270.2702702702702</v>
      </c>
      <c r="M1711" s="18">
        <f t="shared" si="633"/>
        <v>239</v>
      </c>
      <c r="N1711" s="4">
        <f t="shared" si="611"/>
        <v>1.4339999999999999</v>
      </c>
      <c r="O1711" s="4">
        <f t="shared" si="612"/>
        <v>3.05</v>
      </c>
      <c r="P1711" s="4"/>
      <c r="Q1711" s="4"/>
      <c r="R1711" s="1">
        <f t="shared" si="613"/>
        <v>0.69735006973500702</v>
      </c>
      <c r="S1711" s="1">
        <f t="shared" si="614"/>
        <v>0.32786885245901642</v>
      </c>
      <c r="T1711" s="1">
        <f t="shared" si="615"/>
        <v>2.4598572702943966E-2</v>
      </c>
      <c r="U1711" s="1">
        <f t="shared" si="616"/>
        <v>0.1847406086379953</v>
      </c>
      <c r="V1711" s="1">
        <f t="shared" si="617"/>
        <v>0.69574060863799536</v>
      </c>
      <c r="W1711" s="1"/>
      <c r="X1711" s="17">
        <f t="shared" si="618"/>
        <v>437.31728115975989</v>
      </c>
      <c r="Y1711" s="18">
        <f t="shared" si="619"/>
        <v>2028.3240111062205</v>
      </c>
      <c r="Z1711" s="2">
        <f t="shared" si="620"/>
        <v>415.45141710177188</v>
      </c>
      <c r="AA1711" s="18">
        <f t="shared" si="621"/>
        <v>1926.9078105509093</v>
      </c>
      <c r="AB1711" s="2">
        <f t="shared" si="622"/>
        <v>-240.70203129311579</v>
      </c>
      <c r="AC1711" s="2">
        <f t="shared" si="623"/>
        <v>192.69078105509092</v>
      </c>
      <c r="AD1711" s="2">
        <f t="shared" si="624"/>
        <v>-1000</v>
      </c>
      <c r="AE1711" s="2">
        <f t="shared" si="625"/>
        <v>1926.9078105509093</v>
      </c>
      <c r="AF1711" s="5">
        <f t="shared" si="626"/>
        <v>-1</v>
      </c>
      <c r="AG1711" s="5">
        <f t="shared" si="627"/>
        <v>2.0499999999999998</v>
      </c>
      <c r="AH1711" s="3">
        <f t="shared" si="628"/>
        <v>201612</v>
      </c>
      <c r="AI1711" s="21">
        <v>1.4339999999999999</v>
      </c>
      <c r="AJ1711" s="21">
        <v>3.05</v>
      </c>
      <c r="AK1711" s="21">
        <v>1.37</v>
      </c>
      <c r="AL1711" s="21">
        <v>3.39</v>
      </c>
      <c r="AO1711">
        <f t="shared" si="629"/>
        <v>-300</v>
      </c>
      <c r="AP1711">
        <f>IF(E1711&lt;F1711,G1711,H1711)</f>
        <v>17</v>
      </c>
      <c r="AQ1711">
        <f>IF(E1711&lt;F1711,H1711,G1711)</f>
        <v>22</v>
      </c>
    </row>
    <row r="1712" spans="2:43" x14ac:dyDescent="0.25">
      <c r="B1712" s="24">
        <v>42715</v>
      </c>
      <c r="C1712" s="20" t="s">
        <v>26</v>
      </c>
      <c r="D1712" s="20" t="s">
        <v>29</v>
      </c>
      <c r="E1712" s="2">
        <v>159</v>
      </c>
      <c r="F1712" s="2">
        <v>-177.30496453900707</v>
      </c>
      <c r="G1712">
        <v>16</v>
      </c>
      <c r="H1712">
        <v>25</v>
      </c>
      <c r="I1712" s="9"/>
      <c r="J1712" s="2" t="str">
        <f t="shared" si="630"/>
        <v>Minnesota Vikings</v>
      </c>
      <c r="K1712" s="2" t="str">
        <f t="shared" si="631"/>
        <v>Jacksonville Jaguars</v>
      </c>
      <c r="L1712" s="17">
        <f t="shared" si="632"/>
        <v>-177.30496453900707</v>
      </c>
      <c r="M1712" s="18">
        <f t="shared" si="633"/>
        <v>159</v>
      </c>
      <c r="N1712" s="4">
        <f t="shared" si="611"/>
        <v>1.5549999999999999</v>
      </c>
      <c r="O1712" s="4">
        <f t="shared" si="612"/>
        <v>2.62</v>
      </c>
      <c r="P1712" s="4"/>
      <c r="Q1712" s="4"/>
      <c r="R1712" s="1">
        <f t="shared" si="613"/>
        <v>0.64308681672025725</v>
      </c>
      <c r="S1712" s="1">
        <f t="shared" si="614"/>
        <v>0.38167938931297707</v>
      </c>
      <c r="T1712" s="1">
        <f t="shared" si="615"/>
        <v>2.4167664670658784E-2</v>
      </c>
      <c r="U1712" s="1">
        <f t="shared" si="616"/>
        <v>0.13070371370364009</v>
      </c>
      <c r="V1712" s="1">
        <f t="shared" si="617"/>
        <v>0.6417037137036401</v>
      </c>
      <c r="W1712" s="1"/>
      <c r="X1712" s="17">
        <f t="shared" si="618"/>
        <v>558.35158601222145</v>
      </c>
      <c r="Y1712" s="18">
        <f t="shared" si="619"/>
        <v>1612.4084218612529</v>
      </c>
      <c r="Z1712" s="2">
        <f t="shared" si="620"/>
        <v>530.43400671161032</v>
      </c>
      <c r="AA1712" s="18">
        <f t="shared" si="621"/>
        <v>1531.7880007681902</v>
      </c>
      <c r="AB1712" s="2">
        <f t="shared" si="622"/>
        <v>-188.52486592996408</v>
      </c>
      <c r="AC1712" s="2">
        <f t="shared" si="623"/>
        <v>153.17880007681902</v>
      </c>
      <c r="AD1712" s="2">
        <f t="shared" si="624"/>
        <v>530.43400671161032</v>
      </c>
      <c r="AE1712" s="2">
        <f t="shared" si="625"/>
        <v>-1000</v>
      </c>
      <c r="AF1712" s="5">
        <f t="shared" si="626"/>
        <v>0.55499999999999994</v>
      </c>
      <c r="AG1712" s="5">
        <f t="shared" si="627"/>
        <v>-1</v>
      </c>
      <c r="AH1712" s="3">
        <f t="shared" si="628"/>
        <v>201612</v>
      </c>
      <c r="AI1712" s="21">
        <v>2.62</v>
      </c>
      <c r="AJ1712" s="21">
        <v>1.5549999999999999</v>
      </c>
      <c r="AK1712" s="21">
        <v>2.59</v>
      </c>
      <c r="AL1712" s="21">
        <v>1.5640000000000001</v>
      </c>
      <c r="AO1712">
        <f t="shared" si="629"/>
        <v>-180</v>
      </c>
      <c r="AP1712">
        <f>IF(E1712&lt;F1712,G1712,H1712)</f>
        <v>25</v>
      </c>
      <c r="AQ1712">
        <f>IF(E1712&lt;F1712,H1712,G1712)</f>
        <v>16</v>
      </c>
    </row>
    <row r="1713" spans="2:43" x14ac:dyDescent="0.25">
      <c r="B1713" s="24">
        <v>42715</v>
      </c>
      <c r="C1713" s="20" t="s">
        <v>30</v>
      </c>
      <c r="D1713" s="20" t="s">
        <v>48</v>
      </c>
      <c r="E1713" s="2">
        <v>106</v>
      </c>
      <c r="F1713" s="2">
        <v>-117.09601873536299</v>
      </c>
      <c r="G1713">
        <v>26</v>
      </c>
      <c r="H1713">
        <v>23</v>
      </c>
      <c r="I1713" s="9"/>
      <c r="J1713" s="2" t="str">
        <f t="shared" si="630"/>
        <v>Arizona Cardinals</v>
      </c>
      <c r="K1713" s="2" t="str">
        <f t="shared" si="631"/>
        <v>Miami Dolphins</v>
      </c>
      <c r="L1713" s="17">
        <f t="shared" si="632"/>
        <v>-117.09601873536299</v>
      </c>
      <c r="M1713" s="18">
        <f t="shared" si="633"/>
        <v>106</v>
      </c>
      <c r="N1713" s="4">
        <f t="shared" si="611"/>
        <v>2.06</v>
      </c>
      <c r="O1713" s="4">
        <f t="shared" si="612"/>
        <v>1.8540000000000001</v>
      </c>
      <c r="P1713" s="4"/>
      <c r="Q1713" s="4"/>
      <c r="R1713" s="1">
        <f t="shared" si="613"/>
        <v>0.4854368932038835</v>
      </c>
      <c r="S1713" s="1">
        <f t="shared" si="614"/>
        <v>0.53937432578209277</v>
      </c>
      <c r="T1713" s="1">
        <f t="shared" si="615"/>
        <v>2.421052631578946E-2</v>
      </c>
      <c r="U1713" s="1">
        <f t="shared" si="616"/>
        <v>2.6968716289104633E-2</v>
      </c>
      <c r="V1713" s="1">
        <f t="shared" si="617"/>
        <v>0.48403128371089538</v>
      </c>
      <c r="W1713" s="1"/>
      <c r="X1713" s="17">
        <f t="shared" si="618"/>
        <v>1065.9821661388419</v>
      </c>
      <c r="Y1713" s="18">
        <f t="shared" si="619"/>
        <v>855.10445754988632</v>
      </c>
      <c r="Z1713" s="2">
        <f t="shared" si="620"/>
        <v>1012.6830578318998</v>
      </c>
      <c r="AA1713" s="18">
        <f t="shared" si="621"/>
        <v>812.34923467239196</v>
      </c>
      <c r="AB1713" s="2">
        <f t="shared" si="622"/>
        <v>101.26830578318997</v>
      </c>
      <c r="AC1713" s="2">
        <f t="shared" si="623"/>
        <v>-123.09976514020903</v>
      </c>
      <c r="AD1713" s="2">
        <f t="shared" si="624"/>
        <v>-1000</v>
      </c>
      <c r="AE1713" s="2">
        <f t="shared" si="625"/>
        <v>812.34923467239196</v>
      </c>
      <c r="AF1713" s="5">
        <f t="shared" si="626"/>
        <v>-1</v>
      </c>
      <c r="AG1713" s="5">
        <f t="shared" si="627"/>
        <v>0.85400000000000009</v>
      </c>
      <c r="AH1713" s="3">
        <f t="shared" si="628"/>
        <v>201612</v>
      </c>
      <c r="AI1713" s="21">
        <v>1.8540000000000001</v>
      </c>
      <c r="AJ1713" s="21">
        <v>2.06</v>
      </c>
      <c r="AK1713" s="21">
        <v>2.06</v>
      </c>
      <c r="AL1713" s="21">
        <v>1.8540000000000001</v>
      </c>
      <c r="AO1713">
        <f t="shared" si="629"/>
        <v>-120</v>
      </c>
      <c r="AP1713">
        <f>IF(E1713&lt;F1713,G1713,H1713)</f>
        <v>23</v>
      </c>
      <c r="AQ1713">
        <f>IF(E1713&lt;F1713,H1713,G1713)</f>
        <v>26</v>
      </c>
    </row>
    <row r="1714" spans="2:43" x14ac:dyDescent="0.25">
      <c r="B1714" s="24">
        <v>42715</v>
      </c>
      <c r="C1714" s="20" t="s">
        <v>19</v>
      </c>
      <c r="D1714" s="20" t="s">
        <v>53</v>
      </c>
      <c r="E1714" s="2">
        <v>106.99999999999999</v>
      </c>
      <c r="F1714" s="2">
        <v>-118.06375442739079</v>
      </c>
      <c r="G1714">
        <v>22</v>
      </c>
      <c r="H1714">
        <v>27</v>
      </c>
      <c r="I1714" s="9"/>
      <c r="J1714" s="2" t="str">
        <f t="shared" si="630"/>
        <v>Washington Redskins</v>
      </c>
      <c r="K1714" s="2" t="str">
        <f t="shared" si="631"/>
        <v>Philadelphia Eagles</v>
      </c>
      <c r="L1714" s="17">
        <f t="shared" si="632"/>
        <v>-118.06375442739079</v>
      </c>
      <c r="M1714" s="18">
        <f t="shared" si="633"/>
        <v>106.99999999999999</v>
      </c>
      <c r="N1714" s="4">
        <f t="shared" si="611"/>
        <v>1.7689999999999999</v>
      </c>
      <c r="O1714" s="4">
        <f t="shared" si="612"/>
        <v>2.1800000000000002</v>
      </c>
      <c r="P1714" s="4"/>
      <c r="Q1714" s="4"/>
      <c r="R1714" s="1">
        <f t="shared" si="613"/>
        <v>0.56529112492933864</v>
      </c>
      <c r="S1714" s="1">
        <f t="shared" si="614"/>
        <v>0.4587155963302752</v>
      </c>
      <c r="T1714" s="1">
        <f t="shared" si="615"/>
        <v>2.3443909850595079E-2</v>
      </c>
      <c r="U1714" s="1">
        <f t="shared" si="616"/>
        <v>5.328776429953172E-2</v>
      </c>
      <c r="V1714" s="1">
        <f t="shared" si="617"/>
        <v>0.56428776429953176</v>
      </c>
      <c r="W1714" s="1"/>
      <c r="X1714" s="17">
        <f t="shared" si="618"/>
        <v>772.14546064335025</v>
      </c>
      <c r="Y1714" s="18">
        <f t="shared" si="619"/>
        <v>1178.7723247127699</v>
      </c>
      <c r="Z1714" s="2">
        <f t="shared" si="620"/>
        <v>733.53818761118271</v>
      </c>
      <c r="AA1714" s="18">
        <f t="shared" si="621"/>
        <v>1119.8337084771313</v>
      </c>
      <c r="AB1714" s="2">
        <f t="shared" si="622"/>
        <v>-136.32555426413018</v>
      </c>
      <c r="AC1714" s="2">
        <f t="shared" si="623"/>
        <v>111.98337084771313</v>
      </c>
      <c r="AD1714" s="2">
        <f t="shared" si="624"/>
        <v>733.53818761118271</v>
      </c>
      <c r="AE1714" s="2">
        <f t="shared" si="625"/>
        <v>-1000</v>
      </c>
      <c r="AF1714" s="5">
        <f t="shared" si="626"/>
        <v>0.76899999999999991</v>
      </c>
      <c r="AG1714" s="5">
        <f t="shared" si="627"/>
        <v>-1</v>
      </c>
      <c r="AH1714" s="3">
        <f t="shared" si="628"/>
        <v>201612</v>
      </c>
      <c r="AI1714" s="21">
        <v>2.1800000000000002</v>
      </c>
      <c r="AJ1714" s="21">
        <v>1.7689999999999999</v>
      </c>
      <c r="AK1714" s="21">
        <v>2.0699999999999998</v>
      </c>
      <c r="AL1714" s="21">
        <v>1.847</v>
      </c>
      <c r="AO1714">
        <f t="shared" si="629"/>
        <v>-120</v>
      </c>
      <c r="AP1714">
        <f>IF(E1714&lt;F1714,G1714,H1714)</f>
        <v>27</v>
      </c>
      <c r="AQ1714">
        <f>IF(E1714&lt;F1714,H1714,G1714)</f>
        <v>22</v>
      </c>
    </row>
    <row r="1715" spans="2:43" x14ac:dyDescent="0.25">
      <c r="B1715" s="24">
        <v>42715</v>
      </c>
      <c r="C1715" s="20" t="s">
        <v>27</v>
      </c>
      <c r="D1715" s="20" t="s">
        <v>43</v>
      </c>
      <c r="E1715" s="2">
        <v>-130.03901170351108</v>
      </c>
      <c r="F1715" s="2">
        <v>118.00000000000001</v>
      </c>
      <c r="G1715">
        <v>16</v>
      </c>
      <c r="H1715">
        <v>11</v>
      </c>
      <c r="I1715" s="9"/>
      <c r="J1715" s="2" t="str">
        <f t="shared" si="630"/>
        <v>Tampa Bay Buccaneers</v>
      </c>
      <c r="K1715" s="2" t="str">
        <f t="shared" si="631"/>
        <v>New Orleans Saints</v>
      </c>
      <c r="L1715" s="17">
        <f t="shared" si="632"/>
        <v>-130.03901170351108</v>
      </c>
      <c r="M1715" s="18">
        <f t="shared" si="633"/>
        <v>118.00000000000001</v>
      </c>
      <c r="N1715" s="4">
        <f t="shared" si="611"/>
        <v>1.714</v>
      </c>
      <c r="O1715" s="4">
        <f t="shared" si="612"/>
        <v>2.27</v>
      </c>
      <c r="P1715" s="4"/>
      <c r="Q1715" s="4"/>
      <c r="R1715" s="1">
        <f t="shared" si="613"/>
        <v>0.58343057176196034</v>
      </c>
      <c r="S1715" s="1">
        <f t="shared" si="614"/>
        <v>0.44052863436123346</v>
      </c>
      <c r="T1715" s="1">
        <f t="shared" si="615"/>
        <v>2.3398594377510018E-2</v>
      </c>
      <c r="U1715" s="1">
        <f t="shared" si="616"/>
        <v>7.1450968700363438E-2</v>
      </c>
      <c r="V1715" s="1">
        <f t="shared" si="617"/>
        <v>0.58245096870036339</v>
      </c>
      <c r="W1715" s="1"/>
      <c r="X1715" s="17">
        <f t="shared" si="618"/>
        <v>716.88271414729309</v>
      </c>
      <c r="Y1715" s="18">
        <f t="shared" si="619"/>
        <v>1267.5379818063075</v>
      </c>
      <c r="Z1715" s="2">
        <f t="shared" si="620"/>
        <v>681.03857843992841</v>
      </c>
      <c r="AA1715" s="18">
        <f t="shared" si="621"/>
        <v>1204.1610827159921</v>
      </c>
      <c r="AB1715" s="2">
        <f t="shared" si="622"/>
        <v>-146.83455998788267</v>
      </c>
      <c r="AC1715" s="2">
        <f t="shared" si="623"/>
        <v>120.4161082715992</v>
      </c>
      <c r="AD1715" s="2">
        <f t="shared" si="624"/>
        <v>681.03857843992841</v>
      </c>
      <c r="AE1715" s="2">
        <f t="shared" si="625"/>
        <v>-1000</v>
      </c>
      <c r="AF1715" s="5">
        <f t="shared" si="626"/>
        <v>0.71399999999999997</v>
      </c>
      <c r="AG1715" s="5">
        <f t="shared" si="627"/>
        <v>-1</v>
      </c>
      <c r="AH1715" s="3">
        <f t="shared" si="628"/>
        <v>201612</v>
      </c>
      <c r="AI1715" s="21">
        <v>1.714</v>
      </c>
      <c r="AJ1715" s="21">
        <v>2.27</v>
      </c>
      <c r="AK1715" s="21">
        <v>1.7689999999999999</v>
      </c>
      <c r="AL1715" s="21">
        <v>2.1800000000000002</v>
      </c>
      <c r="AO1715">
        <f t="shared" si="629"/>
        <v>-140</v>
      </c>
      <c r="AP1715">
        <f>IF(E1715&lt;F1715,G1715,H1715)</f>
        <v>16</v>
      </c>
      <c r="AQ1715">
        <f>IF(E1715&lt;F1715,H1715,G1715)</f>
        <v>11</v>
      </c>
    </row>
    <row r="1716" spans="2:43" x14ac:dyDescent="0.25">
      <c r="B1716" s="24">
        <v>42715</v>
      </c>
      <c r="C1716" s="20" t="s">
        <v>41</v>
      </c>
      <c r="D1716" s="20" t="s">
        <v>38</v>
      </c>
      <c r="E1716" s="2">
        <v>-120.04801920768308</v>
      </c>
      <c r="F1716" s="2">
        <v>108.99999999999999</v>
      </c>
      <c r="G1716">
        <v>13</v>
      </c>
      <c r="H1716">
        <v>10</v>
      </c>
      <c r="I1716" s="9"/>
      <c r="J1716" s="2" t="str">
        <f t="shared" si="630"/>
        <v>Tennessee Titans</v>
      </c>
      <c r="K1716" s="2" t="str">
        <f t="shared" si="631"/>
        <v>Denver Broncos</v>
      </c>
      <c r="L1716" s="17">
        <f t="shared" si="632"/>
        <v>-120.04801920768308</v>
      </c>
      <c r="M1716" s="18">
        <f t="shared" si="633"/>
        <v>108.99999999999999</v>
      </c>
      <c r="N1716" s="4">
        <f t="shared" si="611"/>
        <v>1.7809999999999999</v>
      </c>
      <c r="O1716" s="4">
        <f t="shared" si="612"/>
        <v>2.16</v>
      </c>
      <c r="P1716" s="4"/>
      <c r="Q1716" s="4"/>
      <c r="R1716" s="1">
        <f t="shared" si="613"/>
        <v>0.56148231330713083</v>
      </c>
      <c r="S1716" s="1">
        <f t="shared" si="614"/>
        <v>0.46296296296296291</v>
      </c>
      <c r="T1716" s="1">
        <f t="shared" si="615"/>
        <v>2.3861963968535793E-2</v>
      </c>
      <c r="U1716" s="1">
        <f t="shared" si="616"/>
        <v>4.9259675172083961E-2</v>
      </c>
      <c r="V1716" s="1">
        <f t="shared" si="617"/>
        <v>0.56025967517208397</v>
      </c>
      <c r="W1716" s="1"/>
      <c r="X1716" s="17">
        <f t="shared" si="618"/>
        <v>784.88662367651148</v>
      </c>
      <c r="Y1716" s="18">
        <f t="shared" si="619"/>
        <v>1159.9838754718842</v>
      </c>
      <c r="Z1716" s="2">
        <f t="shared" si="620"/>
        <v>745.6422924926859</v>
      </c>
      <c r="AA1716" s="18">
        <f t="shared" si="621"/>
        <v>1101.9846816982899</v>
      </c>
      <c r="AB1716" s="2">
        <f t="shared" si="622"/>
        <v>-134.1125644385051</v>
      </c>
      <c r="AC1716" s="2">
        <f t="shared" si="623"/>
        <v>110.198468169829</v>
      </c>
      <c r="AD1716" s="2">
        <f t="shared" si="624"/>
        <v>745.6422924926859</v>
      </c>
      <c r="AE1716" s="2">
        <f t="shared" si="625"/>
        <v>-1000</v>
      </c>
      <c r="AF1716" s="5">
        <f t="shared" si="626"/>
        <v>0.78099999999999992</v>
      </c>
      <c r="AG1716" s="5">
        <f t="shared" si="627"/>
        <v>-1</v>
      </c>
      <c r="AH1716" s="3">
        <f t="shared" si="628"/>
        <v>201612</v>
      </c>
      <c r="AI1716" s="21">
        <v>1.7809999999999999</v>
      </c>
      <c r="AJ1716" s="21">
        <v>2.16</v>
      </c>
      <c r="AK1716" s="21">
        <v>1.833</v>
      </c>
      <c r="AL1716" s="21">
        <v>2.09</v>
      </c>
      <c r="AO1716">
        <f t="shared" si="629"/>
        <v>-130</v>
      </c>
      <c r="AP1716">
        <f>IF(E1716&lt;F1716,G1716,H1716)</f>
        <v>13</v>
      </c>
      <c r="AQ1716">
        <f>IF(E1716&lt;F1716,H1716,G1716)</f>
        <v>10</v>
      </c>
    </row>
    <row r="1717" spans="2:43" x14ac:dyDescent="0.25">
      <c r="B1717" s="24">
        <v>42712</v>
      </c>
      <c r="C1717" s="20" t="s">
        <v>20</v>
      </c>
      <c r="D1717" s="20" t="s">
        <v>52</v>
      </c>
      <c r="E1717" s="2">
        <v>-198.01980198019805</v>
      </c>
      <c r="F1717" s="2">
        <v>177.99999999999997</v>
      </c>
      <c r="G1717">
        <v>21</v>
      </c>
      <c r="H1717">
        <v>13</v>
      </c>
      <c r="I1717" s="9"/>
      <c r="J1717" s="2" t="str">
        <f t="shared" si="630"/>
        <v>Kansas City Chiefs</v>
      </c>
      <c r="K1717" s="2" t="str">
        <f t="shared" si="631"/>
        <v>Oakland Raiders</v>
      </c>
      <c r="L1717" s="17">
        <f t="shared" si="632"/>
        <v>-198.01980198019805</v>
      </c>
      <c r="M1717" s="18">
        <f t="shared" si="633"/>
        <v>177.99999999999997</v>
      </c>
      <c r="N1717" s="4">
        <f t="shared" si="611"/>
        <v>1.571</v>
      </c>
      <c r="O1717" s="4">
        <f t="shared" si="612"/>
        <v>2.58</v>
      </c>
      <c r="P1717" s="4"/>
      <c r="Q1717" s="4"/>
      <c r="R1717" s="1">
        <f t="shared" si="613"/>
        <v>0.63653723742838964</v>
      </c>
      <c r="S1717" s="1">
        <f t="shared" si="614"/>
        <v>0.38759689922480617</v>
      </c>
      <c r="T1717" s="1">
        <f t="shared" si="615"/>
        <v>2.3565405926282756E-2</v>
      </c>
      <c r="U1717" s="1">
        <f t="shared" si="616"/>
        <v>0.12447016910179173</v>
      </c>
      <c r="V1717" s="1">
        <f t="shared" si="617"/>
        <v>0.63547016910179177</v>
      </c>
      <c r="W1717" s="1"/>
      <c r="X1717" s="17">
        <f t="shared" si="618"/>
        <v>573.63799061324096</v>
      </c>
      <c r="Y1717" s="18">
        <f t="shared" si="619"/>
        <v>1571.4542352284639</v>
      </c>
      <c r="Z1717" s="2">
        <f t="shared" si="620"/>
        <v>544.95609108257884</v>
      </c>
      <c r="AA1717" s="18">
        <f t="shared" si="621"/>
        <v>1492.8815234670406</v>
      </c>
      <c r="AB1717" s="2">
        <f t="shared" si="622"/>
        <v>-183.5010226261453</v>
      </c>
      <c r="AC1717" s="2">
        <f t="shared" si="623"/>
        <v>149.28815234670407</v>
      </c>
      <c r="AD1717" s="2">
        <f t="shared" si="624"/>
        <v>544.95609108257884</v>
      </c>
      <c r="AE1717" s="2">
        <f t="shared" si="625"/>
        <v>-1000</v>
      </c>
      <c r="AF1717" s="5">
        <f t="shared" si="626"/>
        <v>0.57099999999999995</v>
      </c>
      <c r="AG1717" s="5">
        <f t="shared" si="627"/>
        <v>-1</v>
      </c>
      <c r="AH1717" s="3">
        <f t="shared" si="628"/>
        <v>201612</v>
      </c>
      <c r="AI1717" s="21">
        <v>1.571</v>
      </c>
      <c r="AJ1717" s="21">
        <v>2.58</v>
      </c>
      <c r="AK1717" s="21">
        <v>1.5049999999999999</v>
      </c>
      <c r="AL1717" s="21">
        <v>2.78</v>
      </c>
      <c r="AO1717">
        <f t="shared" si="629"/>
        <v>-200</v>
      </c>
      <c r="AP1717">
        <f>IF(E1717&lt;F1717,G1717,H1717)</f>
        <v>21</v>
      </c>
      <c r="AQ1717">
        <f>IF(E1717&lt;F1717,H1717,G1717)</f>
        <v>13</v>
      </c>
    </row>
    <row r="1718" spans="2:43" x14ac:dyDescent="0.25">
      <c r="B1718" s="24">
        <v>42709</v>
      </c>
      <c r="C1718" s="20" t="s">
        <v>42</v>
      </c>
      <c r="D1718" s="20" t="s">
        <v>39</v>
      </c>
      <c r="E1718" s="2">
        <v>-123.00123001230013</v>
      </c>
      <c r="F1718" s="2">
        <v>110.99999999999999</v>
      </c>
      <c r="G1718">
        <v>10</v>
      </c>
      <c r="H1718">
        <v>41</v>
      </c>
      <c r="I1718" s="9"/>
      <c r="J1718" s="2" t="str">
        <f t="shared" si="630"/>
        <v>New York Jets</v>
      </c>
      <c r="K1718" s="2" t="str">
        <f t="shared" si="631"/>
        <v>Indianapolis Colts</v>
      </c>
      <c r="L1718" s="17">
        <f t="shared" si="632"/>
        <v>-123.00123001230013</v>
      </c>
      <c r="M1718" s="18">
        <f t="shared" si="633"/>
        <v>110.99999999999999</v>
      </c>
      <c r="N1718" s="4">
        <f t="shared" si="611"/>
        <v>2.13</v>
      </c>
      <c r="O1718" s="4">
        <f t="shared" si="612"/>
        <v>1.8</v>
      </c>
      <c r="P1718" s="4"/>
      <c r="Q1718" s="4"/>
      <c r="R1718" s="1">
        <f t="shared" si="613"/>
        <v>0.46948356807511737</v>
      </c>
      <c r="S1718" s="1">
        <f t="shared" si="614"/>
        <v>0.55555555555555558</v>
      </c>
      <c r="T1718" s="1">
        <f t="shared" si="615"/>
        <v>2.442748091603042E-2</v>
      </c>
      <c r="U1718" s="1">
        <f t="shared" si="616"/>
        <v>4.3035993740219103E-2</v>
      </c>
      <c r="V1718" s="1">
        <f t="shared" si="617"/>
        <v>0.46796400625978091</v>
      </c>
      <c r="W1718" s="1"/>
      <c r="X1718" s="17">
        <f t="shared" si="618"/>
        <v>1136.9164863608546</v>
      </c>
      <c r="Y1718" s="18">
        <f t="shared" si="619"/>
        <v>801.08346828211256</v>
      </c>
      <c r="Z1718" s="2">
        <f t="shared" si="620"/>
        <v>1080.0706620428118</v>
      </c>
      <c r="AA1718" s="18">
        <f t="shared" si="621"/>
        <v>761.0292948680069</v>
      </c>
      <c r="AB1718" s="2">
        <f t="shared" si="622"/>
        <v>108.00706620428119</v>
      </c>
      <c r="AC1718" s="2">
        <f t="shared" si="623"/>
        <v>-131.40098636721208</v>
      </c>
      <c r="AD1718" s="2">
        <f t="shared" si="624"/>
        <v>-1000</v>
      </c>
      <c r="AE1718" s="2">
        <f t="shared" si="625"/>
        <v>761.0292948680069</v>
      </c>
      <c r="AF1718" s="5">
        <f t="shared" si="626"/>
        <v>-1</v>
      </c>
      <c r="AG1718" s="5">
        <f t="shared" si="627"/>
        <v>0.8</v>
      </c>
      <c r="AH1718" s="3">
        <f t="shared" si="628"/>
        <v>201612</v>
      </c>
      <c r="AI1718" s="21">
        <v>2.13</v>
      </c>
      <c r="AJ1718" s="21">
        <v>1.8</v>
      </c>
      <c r="AK1718" s="21">
        <v>1.8129999999999999</v>
      </c>
      <c r="AL1718" s="21">
        <v>2.11</v>
      </c>
      <c r="AO1718">
        <f t="shared" si="629"/>
        <v>-130</v>
      </c>
      <c r="AP1718">
        <f>IF(E1718&lt;F1718,G1718,H1718)</f>
        <v>10</v>
      </c>
      <c r="AQ1718">
        <f>IF(E1718&lt;F1718,H1718,G1718)</f>
        <v>41</v>
      </c>
    </row>
    <row r="1719" spans="2:43" x14ac:dyDescent="0.25">
      <c r="B1719" s="24">
        <v>42708</v>
      </c>
      <c r="C1719" s="20" t="s">
        <v>32</v>
      </c>
      <c r="D1719" s="20" t="s">
        <v>44</v>
      </c>
      <c r="E1719" s="2">
        <v>-380.22813688212943</v>
      </c>
      <c r="F1719" s="2">
        <v>330</v>
      </c>
      <c r="G1719">
        <v>40</v>
      </c>
      <c r="H1719">
        <v>7</v>
      </c>
      <c r="I1719" s="9"/>
      <c r="J1719" s="2" t="str">
        <f t="shared" si="630"/>
        <v>Seattle Seahawks</v>
      </c>
      <c r="K1719" s="2" t="str">
        <f t="shared" si="631"/>
        <v>Carolina Panthers</v>
      </c>
      <c r="L1719" s="17">
        <f t="shared" si="632"/>
        <v>-380.22813688212943</v>
      </c>
      <c r="M1719" s="18">
        <f t="shared" si="633"/>
        <v>330</v>
      </c>
      <c r="N1719" s="4">
        <f t="shared" si="611"/>
        <v>1.3440000000000001</v>
      </c>
      <c r="O1719" s="4">
        <f t="shared" si="612"/>
        <v>3.56</v>
      </c>
      <c r="P1719" s="4"/>
      <c r="Q1719" s="4"/>
      <c r="R1719" s="1">
        <f t="shared" si="613"/>
        <v>0.74404761904761896</v>
      </c>
      <c r="S1719" s="1">
        <f t="shared" si="614"/>
        <v>0.2808988764044944</v>
      </c>
      <c r="T1719" s="1">
        <f t="shared" si="615"/>
        <v>2.4339314845024385E-2</v>
      </c>
      <c r="U1719" s="1">
        <f t="shared" si="616"/>
        <v>0.23157437132156228</v>
      </c>
      <c r="V1719" s="1">
        <f t="shared" si="617"/>
        <v>0.74257437132156223</v>
      </c>
      <c r="W1719" s="1"/>
      <c r="X1719" s="17">
        <f t="shared" si="618"/>
        <v>346.66646011536398</v>
      </c>
      <c r="Y1719" s="18">
        <f t="shared" si="619"/>
        <v>2508.192835826314</v>
      </c>
      <c r="Z1719" s="2">
        <f t="shared" si="620"/>
        <v>329.33313710959578</v>
      </c>
      <c r="AA1719" s="18">
        <f t="shared" si="621"/>
        <v>2382.7831940349984</v>
      </c>
      <c r="AB1719" s="2">
        <f t="shared" si="622"/>
        <v>-303.64390561379162</v>
      </c>
      <c r="AC1719" s="2">
        <f t="shared" si="623"/>
        <v>238.27831940349984</v>
      </c>
      <c r="AD1719" s="2">
        <f t="shared" si="624"/>
        <v>329.33313710959578</v>
      </c>
      <c r="AE1719" s="2">
        <f t="shared" si="625"/>
        <v>-1000</v>
      </c>
      <c r="AF1719" s="5">
        <f t="shared" si="626"/>
        <v>0.34400000000000008</v>
      </c>
      <c r="AG1719" s="5">
        <f t="shared" si="627"/>
        <v>-1</v>
      </c>
      <c r="AH1719" s="3">
        <f t="shared" si="628"/>
        <v>201612</v>
      </c>
      <c r="AI1719" s="21">
        <v>1.3440000000000001</v>
      </c>
      <c r="AJ1719" s="21">
        <v>3.56</v>
      </c>
      <c r="AK1719" s="21">
        <v>1.2629999999999999</v>
      </c>
      <c r="AL1719" s="21">
        <v>4.3</v>
      </c>
      <c r="AO1719">
        <f t="shared" si="629"/>
        <v>-400</v>
      </c>
      <c r="AP1719">
        <f>IF(E1719&lt;F1719,G1719,H1719)</f>
        <v>40</v>
      </c>
      <c r="AQ1719">
        <f>IF(E1719&lt;F1719,H1719,G1719)</f>
        <v>7</v>
      </c>
    </row>
    <row r="1720" spans="2:43" x14ac:dyDescent="0.25">
      <c r="B1720" s="24">
        <v>42708</v>
      </c>
      <c r="C1720" s="20" t="s">
        <v>48</v>
      </c>
      <c r="D1720" s="20" t="s">
        <v>53</v>
      </c>
      <c r="E1720" s="2">
        <v>-139.08205841446451</v>
      </c>
      <c r="F1720" s="2">
        <v>125.99999999999997</v>
      </c>
      <c r="G1720">
        <v>31</v>
      </c>
      <c r="H1720">
        <v>23</v>
      </c>
      <c r="I1720" s="9"/>
      <c r="J1720" s="2" t="str">
        <f t="shared" si="630"/>
        <v>Arizona Cardinals</v>
      </c>
      <c r="K1720" s="2" t="str">
        <f t="shared" si="631"/>
        <v>Washington Redskins</v>
      </c>
      <c r="L1720" s="17">
        <f t="shared" si="632"/>
        <v>-139.08205841446451</v>
      </c>
      <c r="M1720" s="18">
        <f t="shared" si="633"/>
        <v>125.99999999999997</v>
      </c>
      <c r="N1720" s="4">
        <f t="shared" si="611"/>
        <v>1.7090000000000001</v>
      </c>
      <c r="O1720" s="4">
        <f t="shared" si="612"/>
        <v>2.2799999999999998</v>
      </c>
      <c r="P1720" s="4"/>
      <c r="Q1720" s="4"/>
      <c r="R1720" s="1">
        <f t="shared" si="613"/>
        <v>0.58513750731421876</v>
      </c>
      <c r="S1720" s="1">
        <f t="shared" si="614"/>
        <v>0.43859649122807021</v>
      </c>
      <c r="T1720" s="1">
        <f t="shared" si="615"/>
        <v>2.3183755327149669E-2</v>
      </c>
      <c r="U1720" s="1">
        <f t="shared" si="616"/>
        <v>7.3270508043074278E-2</v>
      </c>
      <c r="V1720" s="1">
        <f t="shared" si="617"/>
        <v>0.58427050804307434</v>
      </c>
      <c r="W1720" s="1"/>
      <c r="X1720" s="17">
        <f t="shared" si="618"/>
        <v>711.53598587296267</v>
      </c>
      <c r="Y1720" s="18">
        <f t="shared" si="619"/>
        <v>1276.8141881857814</v>
      </c>
      <c r="Z1720" s="2">
        <f t="shared" si="620"/>
        <v>675.95918657931452</v>
      </c>
      <c r="AA1720" s="18">
        <f t="shared" si="621"/>
        <v>1212.9734787764924</v>
      </c>
      <c r="AB1720" s="2">
        <f t="shared" si="622"/>
        <v>-147.93792581775406</v>
      </c>
      <c r="AC1720" s="2">
        <f t="shared" si="623"/>
        <v>121.29734787764923</v>
      </c>
      <c r="AD1720" s="2">
        <f t="shared" si="624"/>
        <v>675.95918657931452</v>
      </c>
      <c r="AE1720" s="2">
        <f t="shared" si="625"/>
        <v>-1000</v>
      </c>
      <c r="AF1720" s="5">
        <f t="shared" si="626"/>
        <v>0.70900000000000007</v>
      </c>
      <c r="AG1720" s="5">
        <f t="shared" si="627"/>
        <v>-1</v>
      </c>
      <c r="AH1720" s="3">
        <f t="shared" si="628"/>
        <v>201612</v>
      </c>
      <c r="AI1720" s="21">
        <v>1.7090000000000001</v>
      </c>
      <c r="AJ1720" s="21">
        <v>2.2799999999999998</v>
      </c>
      <c r="AK1720" s="21">
        <v>1.7190000000000001</v>
      </c>
      <c r="AL1720" s="21">
        <v>2.2599999999999998</v>
      </c>
      <c r="AO1720">
        <f t="shared" si="629"/>
        <v>-140</v>
      </c>
      <c r="AP1720">
        <f>IF(E1720&lt;F1720,G1720,H1720)</f>
        <v>31</v>
      </c>
      <c r="AQ1720">
        <f>IF(E1720&lt;F1720,H1720,G1720)</f>
        <v>23</v>
      </c>
    </row>
    <row r="1721" spans="2:43" x14ac:dyDescent="0.25">
      <c r="B1721" s="24">
        <v>42708</v>
      </c>
      <c r="C1721" s="20" t="s">
        <v>45</v>
      </c>
      <c r="D1721" s="20" t="s">
        <v>25</v>
      </c>
      <c r="E1721" s="2">
        <v>-280.1120448179272</v>
      </c>
      <c r="F1721" s="2">
        <v>248</v>
      </c>
      <c r="G1721">
        <v>24</v>
      </c>
      <c r="H1721">
        <v>14</v>
      </c>
      <c r="I1721" s="9"/>
      <c r="J1721" s="2" t="str">
        <f t="shared" si="630"/>
        <v>Pittsburgh Steelers</v>
      </c>
      <c r="K1721" s="2" t="str">
        <f t="shared" si="631"/>
        <v>New York Giants</v>
      </c>
      <c r="L1721" s="17">
        <f t="shared" si="632"/>
        <v>-280.1120448179272</v>
      </c>
      <c r="M1721" s="18">
        <f t="shared" si="633"/>
        <v>248</v>
      </c>
      <c r="N1721" s="4">
        <f t="shared" si="611"/>
        <v>1.4</v>
      </c>
      <c r="O1721" s="4">
        <f t="shared" si="612"/>
        <v>3.22</v>
      </c>
      <c r="P1721" s="4"/>
      <c r="Q1721" s="4"/>
      <c r="R1721" s="1">
        <f t="shared" si="613"/>
        <v>0.7142857142857143</v>
      </c>
      <c r="S1721" s="1">
        <f t="shared" si="614"/>
        <v>0.3105590062111801</v>
      </c>
      <c r="T1721" s="1">
        <f t="shared" si="615"/>
        <v>2.4242424242424288E-2</v>
      </c>
      <c r="U1721" s="1">
        <f t="shared" si="616"/>
        <v>0.2018633540372671</v>
      </c>
      <c r="V1721" s="1">
        <f t="shared" si="617"/>
        <v>0.71286335403726708</v>
      </c>
      <c r="W1721" s="1"/>
      <c r="X1721" s="17">
        <f t="shared" si="618"/>
        <v>402.79338857376865</v>
      </c>
      <c r="Y1721" s="18">
        <f t="shared" si="619"/>
        <v>2188.1727656476151</v>
      </c>
      <c r="Z1721" s="2">
        <f t="shared" si="620"/>
        <v>382.65371914508017</v>
      </c>
      <c r="AA1721" s="18">
        <f t="shared" si="621"/>
        <v>2078.7641273652343</v>
      </c>
      <c r="AB1721" s="2">
        <f t="shared" si="622"/>
        <v>-261.33288400650764</v>
      </c>
      <c r="AC1721" s="2">
        <f t="shared" si="623"/>
        <v>207.87641273652343</v>
      </c>
      <c r="AD1721" s="2">
        <f t="shared" si="624"/>
        <v>382.65371914508017</v>
      </c>
      <c r="AE1721" s="2">
        <f t="shared" si="625"/>
        <v>-1000</v>
      </c>
      <c r="AF1721" s="5">
        <f t="shared" si="626"/>
        <v>0.39999999999999991</v>
      </c>
      <c r="AG1721" s="5">
        <f t="shared" si="627"/>
        <v>-1</v>
      </c>
      <c r="AH1721" s="3">
        <f t="shared" si="628"/>
        <v>201612</v>
      </c>
      <c r="AI1721" s="21">
        <v>1.4</v>
      </c>
      <c r="AJ1721" s="21">
        <v>3.22</v>
      </c>
      <c r="AK1721" s="21">
        <v>1.357</v>
      </c>
      <c r="AL1721" s="21">
        <v>3.48</v>
      </c>
      <c r="AO1721">
        <f t="shared" si="629"/>
        <v>-300</v>
      </c>
      <c r="AP1721">
        <f>IF(E1721&lt;F1721,G1721,H1721)</f>
        <v>24</v>
      </c>
      <c r="AQ1721">
        <f>IF(E1721&lt;F1721,H1721,G1721)</f>
        <v>14</v>
      </c>
    </row>
    <row r="1722" spans="2:43" x14ac:dyDescent="0.25">
      <c r="B1722" s="24">
        <v>42708</v>
      </c>
      <c r="C1722" s="20" t="s">
        <v>54</v>
      </c>
      <c r="D1722" s="20" t="s">
        <v>27</v>
      </c>
      <c r="E1722" s="2">
        <v>-174.21602787456445</v>
      </c>
      <c r="F1722" s="2">
        <v>156.99999999999997</v>
      </c>
      <c r="G1722">
        <v>21</v>
      </c>
      <c r="H1722">
        <v>28</v>
      </c>
      <c r="I1722" s="9"/>
      <c r="J1722" s="2" t="str">
        <f t="shared" si="630"/>
        <v>San Diego Chargers</v>
      </c>
      <c r="K1722" s="2" t="str">
        <f t="shared" si="631"/>
        <v>Tampa Bay Buccaneers</v>
      </c>
      <c r="L1722" s="17">
        <f t="shared" si="632"/>
        <v>-174.21602787456445</v>
      </c>
      <c r="M1722" s="18">
        <f t="shared" si="633"/>
        <v>156.99999999999997</v>
      </c>
      <c r="N1722" s="4">
        <f t="shared" si="611"/>
        <v>1.4970000000000001</v>
      </c>
      <c r="O1722" s="4">
        <f t="shared" si="612"/>
        <v>2.8</v>
      </c>
      <c r="P1722" s="4"/>
      <c r="Q1722" s="4"/>
      <c r="R1722" s="1">
        <f t="shared" si="613"/>
        <v>0.66800267201068797</v>
      </c>
      <c r="S1722" s="1">
        <f t="shared" si="614"/>
        <v>0.35714285714285715</v>
      </c>
      <c r="T1722" s="1">
        <f t="shared" si="615"/>
        <v>2.4528740982080355E-2</v>
      </c>
      <c r="U1722" s="1">
        <f t="shared" si="616"/>
        <v>0.15542990743391541</v>
      </c>
      <c r="V1722" s="1">
        <f t="shared" si="617"/>
        <v>0.66642990743391539</v>
      </c>
      <c r="W1722" s="1"/>
      <c r="X1722" s="17">
        <f t="shared" si="618"/>
        <v>500.53289752630457</v>
      </c>
      <c r="Y1722" s="18">
        <f t="shared" si="619"/>
        <v>1788.0700211379678</v>
      </c>
      <c r="Z1722" s="2">
        <f t="shared" si="620"/>
        <v>475.50625264998934</v>
      </c>
      <c r="AA1722" s="18">
        <f t="shared" si="621"/>
        <v>1698.6665200810694</v>
      </c>
      <c r="AB1722" s="2">
        <f t="shared" si="622"/>
        <v>-210.30217676991938</v>
      </c>
      <c r="AC1722" s="2">
        <f t="shared" si="623"/>
        <v>169.86665200810694</v>
      </c>
      <c r="AD1722" s="2">
        <f t="shared" si="624"/>
        <v>-1000</v>
      </c>
      <c r="AE1722" s="2">
        <f t="shared" si="625"/>
        <v>1698.6665200810694</v>
      </c>
      <c r="AF1722" s="5">
        <f t="shared" si="626"/>
        <v>-1</v>
      </c>
      <c r="AG1722" s="5">
        <f t="shared" si="627"/>
        <v>1.7999999999999998</v>
      </c>
      <c r="AH1722" s="3">
        <f t="shared" si="628"/>
        <v>201612</v>
      </c>
      <c r="AI1722" s="21">
        <v>1.4970000000000001</v>
      </c>
      <c r="AJ1722" s="21">
        <v>2.8</v>
      </c>
      <c r="AK1722" s="21">
        <v>1.5740000000000001</v>
      </c>
      <c r="AL1722" s="21">
        <v>2.57</v>
      </c>
      <c r="AO1722">
        <f t="shared" si="629"/>
        <v>-180</v>
      </c>
      <c r="AP1722">
        <f>IF(E1722&lt;F1722,G1722,H1722)</f>
        <v>21</v>
      </c>
      <c r="AQ1722">
        <f>IF(E1722&lt;F1722,H1722,G1722)</f>
        <v>28</v>
      </c>
    </row>
    <row r="1723" spans="2:43" x14ac:dyDescent="0.25">
      <c r="B1723" s="24">
        <v>42708</v>
      </c>
      <c r="C1723" s="20" t="s">
        <v>52</v>
      </c>
      <c r="D1723" s="20" t="s">
        <v>24</v>
      </c>
      <c r="E1723" s="2">
        <v>-154.08320493066256</v>
      </c>
      <c r="F1723" s="2">
        <v>139</v>
      </c>
      <c r="G1723">
        <v>38</v>
      </c>
      <c r="H1723">
        <v>24</v>
      </c>
      <c r="I1723" s="9"/>
      <c r="J1723" s="2" t="str">
        <f t="shared" si="630"/>
        <v>Oakland Raiders</v>
      </c>
      <c r="K1723" s="2" t="str">
        <f t="shared" si="631"/>
        <v>Buffalo Bills</v>
      </c>
      <c r="L1723" s="17">
        <f t="shared" si="632"/>
        <v>-154.08320493066256</v>
      </c>
      <c r="M1723" s="18">
        <f t="shared" si="633"/>
        <v>139</v>
      </c>
      <c r="N1723" s="4">
        <f t="shared" si="611"/>
        <v>1.609</v>
      </c>
      <c r="O1723" s="4">
        <f t="shared" si="612"/>
        <v>2.48</v>
      </c>
      <c r="P1723" s="4"/>
      <c r="Q1723" s="4"/>
      <c r="R1723" s="1">
        <f t="shared" si="613"/>
        <v>0.62150403977625857</v>
      </c>
      <c r="S1723" s="1">
        <f t="shared" si="614"/>
        <v>0.40322580645161293</v>
      </c>
      <c r="T1723" s="1">
        <f t="shared" si="615"/>
        <v>2.4133039863047268E-2</v>
      </c>
      <c r="U1723" s="1">
        <f t="shared" si="616"/>
        <v>0.10913911666232282</v>
      </c>
      <c r="V1723" s="1">
        <f t="shared" si="617"/>
        <v>0.6201391166623228</v>
      </c>
      <c r="W1723" s="1"/>
      <c r="X1723" s="17">
        <f t="shared" si="618"/>
        <v>612.54140100392738</v>
      </c>
      <c r="Y1723" s="18">
        <f t="shared" si="619"/>
        <v>1475.8167857920587</v>
      </c>
      <c r="Z1723" s="2">
        <f t="shared" si="620"/>
        <v>581.914330953731</v>
      </c>
      <c r="AA1723" s="18">
        <f t="shared" si="621"/>
        <v>1402.0259465024558</v>
      </c>
      <c r="AB1723" s="2">
        <f t="shared" si="622"/>
        <v>-171.84660126191525</v>
      </c>
      <c r="AC1723" s="2">
        <f t="shared" si="623"/>
        <v>140.20259465024557</v>
      </c>
      <c r="AD1723" s="2">
        <f t="shared" si="624"/>
        <v>581.914330953731</v>
      </c>
      <c r="AE1723" s="2">
        <f t="shared" si="625"/>
        <v>-1000</v>
      </c>
      <c r="AF1723" s="5">
        <f t="shared" si="626"/>
        <v>0.60899999999999999</v>
      </c>
      <c r="AG1723" s="5">
        <f t="shared" si="627"/>
        <v>-1</v>
      </c>
      <c r="AH1723" s="3">
        <f t="shared" si="628"/>
        <v>201612</v>
      </c>
      <c r="AI1723" s="21">
        <v>1.609</v>
      </c>
      <c r="AJ1723" s="21">
        <v>2.48</v>
      </c>
      <c r="AK1723" s="21">
        <v>1.649</v>
      </c>
      <c r="AL1723" s="21">
        <v>2.39</v>
      </c>
      <c r="AO1723">
        <f t="shared" si="629"/>
        <v>-160</v>
      </c>
      <c r="AP1723">
        <f>IF(E1723&lt;F1723,G1723,H1723)</f>
        <v>38</v>
      </c>
      <c r="AQ1723">
        <f>IF(E1723&lt;F1723,H1723,G1723)</f>
        <v>24</v>
      </c>
    </row>
    <row r="1724" spans="2:43" x14ac:dyDescent="0.25">
      <c r="B1724" s="24">
        <v>42708</v>
      </c>
      <c r="C1724" s="20" t="s">
        <v>35</v>
      </c>
      <c r="D1724" s="20" t="s">
        <v>20</v>
      </c>
      <c r="E1724" s="2">
        <v>-208.33333333333334</v>
      </c>
      <c r="F1724" s="2">
        <v>186</v>
      </c>
      <c r="G1724">
        <v>28</v>
      </c>
      <c r="H1724">
        <v>29</v>
      </c>
      <c r="I1724" s="9"/>
      <c r="J1724" s="2" t="str">
        <f t="shared" si="630"/>
        <v>Atlanta Falcons</v>
      </c>
      <c r="K1724" s="2" t="str">
        <f t="shared" si="631"/>
        <v>Kansas City Chiefs</v>
      </c>
      <c r="L1724" s="17">
        <f t="shared" si="632"/>
        <v>-208.33333333333334</v>
      </c>
      <c r="M1724" s="18">
        <f t="shared" si="633"/>
        <v>186</v>
      </c>
      <c r="N1724" s="4">
        <f t="shared" si="611"/>
        <v>1.518</v>
      </c>
      <c r="O1724" s="4">
        <f t="shared" si="612"/>
        <v>2.73</v>
      </c>
      <c r="P1724" s="4"/>
      <c r="Q1724" s="4"/>
      <c r="R1724" s="1">
        <f t="shared" si="613"/>
        <v>0.65876152832674573</v>
      </c>
      <c r="S1724" s="1">
        <f t="shared" si="614"/>
        <v>0.36630036630036628</v>
      </c>
      <c r="T1724" s="1">
        <f t="shared" si="615"/>
        <v>2.4449152542372898E-2</v>
      </c>
      <c r="U1724" s="1">
        <f t="shared" si="616"/>
        <v>0.14623058101318973</v>
      </c>
      <c r="V1724" s="1">
        <f t="shared" si="617"/>
        <v>0.65723058101318976</v>
      </c>
      <c r="W1724" s="1"/>
      <c r="X1724" s="17">
        <f t="shared" si="618"/>
        <v>521.5360162614395</v>
      </c>
      <c r="Y1724" s="18">
        <f t="shared" si="619"/>
        <v>1720.1128459563456</v>
      </c>
      <c r="Z1724" s="2">
        <f t="shared" si="620"/>
        <v>495.4592154483675</v>
      </c>
      <c r="AA1724" s="18">
        <f t="shared" si="621"/>
        <v>1634.1072036585283</v>
      </c>
      <c r="AB1724" s="2">
        <f t="shared" si="622"/>
        <v>-201.83295997331416</v>
      </c>
      <c r="AC1724" s="2">
        <f t="shared" si="623"/>
        <v>163.41072036585282</v>
      </c>
      <c r="AD1724" s="2">
        <f t="shared" si="624"/>
        <v>-1000</v>
      </c>
      <c r="AE1724" s="2">
        <f t="shared" si="625"/>
        <v>1634.1072036585283</v>
      </c>
      <c r="AF1724" s="5">
        <f t="shared" si="626"/>
        <v>-1</v>
      </c>
      <c r="AG1724" s="5">
        <f t="shared" si="627"/>
        <v>1.73</v>
      </c>
      <c r="AH1724" s="3">
        <f t="shared" si="628"/>
        <v>201612</v>
      </c>
      <c r="AI1724" s="21">
        <v>1.518</v>
      </c>
      <c r="AJ1724" s="21">
        <v>2.73</v>
      </c>
      <c r="AK1724" s="21">
        <v>1.48</v>
      </c>
      <c r="AL1724" s="21">
        <v>2.86</v>
      </c>
      <c r="AO1724">
        <f t="shared" si="629"/>
        <v>-300</v>
      </c>
      <c r="AP1724">
        <f>IF(E1724&lt;F1724,G1724,H1724)</f>
        <v>28</v>
      </c>
      <c r="AQ1724">
        <f>IF(E1724&lt;F1724,H1724,G1724)</f>
        <v>29</v>
      </c>
    </row>
    <row r="1725" spans="2:43" x14ac:dyDescent="0.25">
      <c r="B1725" s="24">
        <v>42708</v>
      </c>
      <c r="C1725" s="20" t="s">
        <v>28</v>
      </c>
      <c r="D1725" s="20" t="s">
        <v>30</v>
      </c>
      <c r="E1725" s="2">
        <v>-179.21146953405017</v>
      </c>
      <c r="F1725" s="2">
        <v>161</v>
      </c>
      <c r="G1725">
        <v>38</v>
      </c>
      <c r="H1725">
        <v>6</v>
      </c>
      <c r="I1725" s="9"/>
      <c r="J1725" s="2" t="str">
        <f t="shared" si="630"/>
        <v>Baltimore Ravens</v>
      </c>
      <c r="K1725" s="2" t="str">
        <f t="shared" si="631"/>
        <v>Miami Dolphins</v>
      </c>
      <c r="L1725" s="17">
        <f t="shared" si="632"/>
        <v>-179.21146953405017</v>
      </c>
      <c r="M1725" s="18">
        <f t="shared" si="633"/>
        <v>161</v>
      </c>
      <c r="N1725" s="4">
        <f t="shared" si="611"/>
        <v>1.5780000000000001</v>
      </c>
      <c r="O1725" s="4">
        <f t="shared" si="612"/>
        <v>2.56</v>
      </c>
      <c r="P1725" s="4"/>
      <c r="Q1725" s="4"/>
      <c r="R1725" s="1">
        <f t="shared" si="613"/>
        <v>0.6337135614702154</v>
      </c>
      <c r="S1725" s="1">
        <f t="shared" si="614"/>
        <v>0.390625</v>
      </c>
      <c r="T1725" s="1">
        <f t="shared" si="615"/>
        <v>2.3760270662155469E-2</v>
      </c>
      <c r="U1725" s="1">
        <f t="shared" si="616"/>
        <v>0.1215442807351077</v>
      </c>
      <c r="V1725" s="1">
        <f t="shared" si="617"/>
        <v>0.63254428073510771</v>
      </c>
      <c r="W1725" s="1"/>
      <c r="X1725" s="17">
        <f t="shared" si="618"/>
        <v>580.91698946017777</v>
      </c>
      <c r="Y1725" s="18">
        <f t="shared" si="619"/>
        <v>1552.6559461382415</v>
      </c>
      <c r="Z1725" s="2">
        <f t="shared" si="620"/>
        <v>551.87113998716882</v>
      </c>
      <c r="AA1725" s="18">
        <f t="shared" si="621"/>
        <v>1475.0231488313293</v>
      </c>
      <c r="AB1725" s="2">
        <f t="shared" si="622"/>
        <v>-181.20172039133089</v>
      </c>
      <c r="AC1725" s="2">
        <f t="shared" si="623"/>
        <v>147.50231488313293</v>
      </c>
      <c r="AD1725" s="2">
        <f t="shared" si="624"/>
        <v>551.87113998716882</v>
      </c>
      <c r="AE1725" s="2">
        <f t="shared" si="625"/>
        <v>-1000</v>
      </c>
      <c r="AF1725" s="5">
        <f t="shared" si="626"/>
        <v>0.57800000000000007</v>
      </c>
      <c r="AG1725" s="5">
        <f t="shared" si="627"/>
        <v>-1</v>
      </c>
      <c r="AH1725" s="3">
        <f t="shared" si="628"/>
        <v>201612</v>
      </c>
      <c r="AI1725" s="21">
        <v>1.5780000000000001</v>
      </c>
      <c r="AJ1725" s="21">
        <v>2.56</v>
      </c>
      <c r="AK1725" s="21">
        <v>1.5580000000000001</v>
      </c>
      <c r="AL1725" s="21">
        <v>2.61</v>
      </c>
      <c r="AO1725">
        <f t="shared" si="629"/>
        <v>-180</v>
      </c>
      <c r="AP1725">
        <f>IF(E1725&lt;F1725,G1725,H1725)</f>
        <v>38</v>
      </c>
      <c r="AQ1725">
        <f>IF(E1725&lt;F1725,H1725,G1725)</f>
        <v>6</v>
      </c>
    </row>
    <row r="1726" spans="2:43" x14ac:dyDescent="0.25">
      <c r="B1726" s="24">
        <v>42708</v>
      </c>
      <c r="C1726" s="20" t="s">
        <v>37</v>
      </c>
      <c r="D1726" s="20" t="s">
        <v>22</v>
      </c>
      <c r="E1726" s="2">
        <v>106.99999999999999</v>
      </c>
      <c r="F1726" s="2">
        <v>-118.06375442739079</v>
      </c>
      <c r="G1726">
        <v>26</v>
      </c>
      <c r="H1726">
        <v>6</v>
      </c>
      <c r="I1726" s="9"/>
      <c r="J1726" s="2" t="str">
        <f t="shared" si="630"/>
        <v>San Francisco 49ers</v>
      </c>
      <c r="K1726" s="2" t="str">
        <f t="shared" si="631"/>
        <v>Chicago Bears</v>
      </c>
      <c r="L1726" s="17">
        <f t="shared" si="632"/>
        <v>-118.06375442739079</v>
      </c>
      <c r="M1726" s="18">
        <f t="shared" si="633"/>
        <v>106.99999999999999</v>
      </c>
      <c r="N1726" s="4">
        <f t="shared" si="611"/>
        <v>2.15</v>
      </c>
      <c r="O1726" s="4">
        <f t="shared" si="612"/>
        <v>1.7869999999999999</v>
      </c>
      <c r="P1726" s="4"/>
      <c r="Q1726" s="4"/>
      <c r="R1726" s="1">
        <f t="shared" si="613"/>
        <v>0.46511627906976744</v>
      </c>
      <c r="S1726" s="1">
        <f t="shared" si="614"/>
        <v>0.55959709009513148</v>
      </c>
      <c r="T1726" s="1">
        <f t="shared" si="615"/>
        <v>2.4117348234696578E-2</v>
      </c>
      <c r="U1726" s="1">
        <f t="shared" si="616"/>
        <v>4.7240405512682021E-2</v>
      </c>
      <c r="V1726" s="1">
        <f t="shared" si="617"/>
        <v>0.46375959448731796</v>
      </c>
      <c r="W1726" s="1"/>
      <c r="X1726" s="17">
        <f t="shared" si="618"/>
        <v>1156.289620499369</v>
      </c>
      <c r="Y1726" s="18">
        <f t="shared" si="619"/>
        <v>787.43872496318238</v>
      </c>
      <c r="Z1726" s="2">
        <f t="shared" si="620"/>
        <v>1098.4751394744005</v>
      </c>
      <c r="AA1726" s="18">
        <f t="shared" si="621"/>
        <v>748.06678871502322</v>
      </c>
      <c r="AB1726" s="2">
        <f t="shared" si="622"/>
        <v>109.84751394744005</v>
      </c>
      <c r="AC1726" s="2">
        <f t="shared" si="623"/>
        <v>-133.67790350882038</v>
      </c>
      <c r="AD1726" s="2">
        <f t="shared" si="624"/>
        <v>-1000</v>
      </c>
      <c r="AE1726" s="2">
        <f t="shared" si="625"/>
        <v>748.06678871502322</v>
      </c>
      <c r="AF1726" s="5">
        <f t="shared" si="626"/>
        <v>-1</v>
      </c>
      <c r="AG1726" s="5">
        <f t="shared" si="627"/>
        <v>0.78699999999999992</v>
      </c>
      <c r="AH1726" s="3">
        <f t="shared" si="628"/>
        <v>201612</v>
      </c>
      <c r="AI1726" s="21">
        <v>1.7869999999999999</v>
      </c>
      <c r="AJ1726" s="21">
        <v>2.15</v>
      </c>
      <c r="AK1726" s="21">
        <v>2.0699999999999998</v>
      </c>
      <c r="AL1726" s="21">
        <v>1.847</v>
      </c>
      <c r="AO1726">
        <f t="shared" si="629"/>
        <v>-120</v>
      </c>
      <c r="AP1726">
        <f>IF(E1726&lt;F1726,G1726,H1726)</f>
        <v>6</v>
      </c>
      <c r="AQ1726">
        <f>IF(E1726&lt;F1726,H1726,G1726)</f>
        <v>26</v>
      </c>
    </row>
    <row r="1727" spans="2:43" x14ac:dyDescent="0.25">
      <c r="B1727" s="24">
        <v>42708</v>
      </c>
      <c r="C1727" s="20" t="s">
        <v>21</v>
      </c>
      <c r="D1727" s="20" t="s">
        <v>19</v>
      </c>
      <c r="E1727" s="2">
        <v>-118.06375442739079</v>
      </c>
      <c r="F1727" s="2">
        <v>106.99999999999999</v>
      </c>
      <c r="G1727">
        <v>32</v>
      </c>
      <c r="H1727">
        <v>14</v>
      </c>
      <c r="I1727" s="9"/>
      <c r="J1727" s="2" t="str">
        <f t="shared" si="630"/>
        <v>Cincinnati Bengals</v>
      </c>
      <c r="K1727" s="2" t="str">
        <f t="shared" si="631"/>
        <v>Philadelphia Eagles</v>
      </c>
      <c r="L1727" s="17">
        <f t="shared" si="632"/>
        <v>-118.06375442739079</v>
      </c>
      <c r="M1727" s="18">
        <f t="shared" si="633"/>
        <v>106.99999999999999</v>
      </c>
      <c r="N1727" s="4">
        <f t="shared" si="611"/>
        <v>1.8129999999999999</v>
      </c>
      <c r="O1727" s="4">
        <f t="shared" si="612"/>
        <v>2.11</v>
      </c>
      <c r="P1727" s="4"/>
      <c r="Q1727" s="4"/>
      <c r="R1727" s="1">
        <f t="shared" si="613"/>
        <v>0.55157198014340869</v>
      </c>
      <c r="S1727" s="1">
        <f t="shared" si="614"/>
        <v>0.47393364928909953</v>
      </c>
      <c r="T1727" s="1">
        <f t="shared" si="615"/>
        <v>2.4871271985725363E-2</v>
      </c>
      <c r="U1727" s="1">
        <f t="shared" si="616"/>
        <v>3.8819165427154578E-2</v>
      </c>
      <c r="V1727" s="1">
        <f t="shared" si="617"/>
        <v>0.54981916542715459</v>
      </c>
      <c r="W1727" s="1"/>
      <c r="X1727" s="17">
        <f t="shared" si="618"/>
        <v>818.77981503809497</v>
      </c>
      <c r="Y1727" s="18">
        <f t="shared" si="619"/>
        <v>1112.7024405877062</v>
      </c>
      <c r="Z1727" s="2">
        <f t="shared" si="620"/>
        <v>777.84082428619013</v>
      </c>
      <c r="AA1727" s="18">
        <f t="shared" si="621"/>
        <v>1057.0673185583207</v>
      </c>
      <c r="AB1727" s="2">
        <f t="shared" si="622"/>
        <v>-128.56100744232359</v>
      </c>
      <c r="AC1727" s="2">
        <f t="shared" si="623"/>
        <v>105.70673185583207</v>
      </c>
      <c r="AD1727" s="2">
        <f t="shared" si="624"/>
        <v>777.84082428619013</v>
      </c>
      <c r="AE1727" s="2">
        <f t="shared" si="625"/>
        <v>-1000</v>
      </c>
      <c r="AF1727" s="5">
        <f t="shared" si="626"/>
        <v>0.81299999999999994</v>
      </c>
      <c r="AG1727" s="5">
        <f t="shared" si="627"/>
        <v>-1</v>
      </c>
      <c r="AH1727" s="3">
        <f t="shared" si="628"/>
        <v>201612</v>
      </c>
      <c r="AI1727" s="21">
        <v>1.8129999999999999</v>
      </c>
      <c r="AJ1727" s="21">
        <v>2.11</v>
      </c>
      <c r="AK1727" s="21">
        <v>1.847</v>
      </c>
      <c r="AL1727" s="21">
        <v>2.0699999999999998</v>
      </c>
      <c r="AO1727">
        <f t="shared" si="629"/>
        <v>-120</v>
      </c>
      <c r="AP1727">
        <f>IF(E1727&lt;F1727,G1727,H1727)</f>
        <v>32</v>
      </c>
      <c r="AQ1727">
        <f>IF(E1727&lt;F1727,H1727,G1727)</f>
        <v>14</v>
      </c>
    </row>
    <row r="1728" spans="2:43" x14ac:dyDescent="0.25">
      <c r="B1728" s="24">
        <v>42708</v>
      </c>
      <c r="C1728" s="20" t="s">
        <v>33</v>
      </c>
      <c r="D1728" s="20" t="s">
        <v>40</v>
      </c>
      <c r="E1728" s="2">
        <v>-307.69230769230774</v>
      </c>
      <c r="F1728" s="2">
        <v>270</v>
      </c>
      <c r="G1728">
        <v>21</v>
      </c>
      <c r="H1728">
        <v>13</v>
      </c>
      <c r="I1728" s="9"/>
      <c r="J1728" s="2" t="str">
        <f t="shared" si="630"/>
        <v>Green Bay Packers</v>
      </c>
      <c r="K1728" s="2" t="str">
        <f t="shared" si="631"/>
        <v>Houston Texans</v>
      </c>
      <c r="L1728" s="17">
        <f t="shared" si="632"/>
        <v>-307.69230769230774</v>
      </c>
      <c r="M1728" s="18">
        <f t="shared" si="633"/>
        <v>270</v>
      </c>
      <c r="N1728" s="4">
        <f t="shared" si="611"/>
        <v>1.35</v>
      </c>
      <c r="O1728" s="4">
        <f t="shared" si="612"/>
        <v>3.52</v>
      </c>
      <c r="P1728" s="4"/>
      <c r="Q1728" s="4"/>
      <c r="R1728" s="1">
        <f t="shared" si="613"/>
        <v>0.7407407407407407</v>
      </c>
      <c r="S1728" s="1">
        <f t="shared" si="614"/>
        <v>0.28409090909090912</v>
      </c>
      <c r="T1728" s="1">
        <f t="shared" si="615"/>
        <v>2.4229979466118934E-2</v>
      </c>
      <c r="U1728" s="1">
        <f t="shared" si="616"/>
        <v>0.22832491582491579</v>
      </c>
      <c r="V1728" s="1">
        <f t="shared" si="617"/>
        <v>0.73932491582491577</v>
      </c>
      <c r="W1728" s="1"/>
      <c r="X1728" s="17">
        <f t="shared" si="618"/>
        <v>352.58528232371435</v>
      </c>
      <c r="Y1728" s="18">
        <f t="shared" si="619"/>
        <v>2470.1836460228901</v>
      </c>
      <c r="Z1728" s="2">
        <f t="shared" si="620"/>
        <v>334.95601820752864</v>
      </c>
      <c r="AA1728" s="18">
        <f t="shared" si="621"/>
        <v>2346.6744637217457</v>
      </c>
      <c r="AB1728" s="2">
        <f t="shared" si="622"/>
        <v>-298.54665855874549</v>
      </c>
      <c r="AC1728" s="2">
        <f t="shared" si="623"/>
        <v>234.66744637217457</v>
      </c>
      <c r="AD1728" s="2">
        <f t="shared" si="624"/>
        <v>334.95601820752864</v>
      </c>
      <c r="AE1728" s="2">
        <f t="shared" si="625"/>
        <v>-1000</v>
      </c>
      <c r="AF1728" s="5">
        <f t="shared" si="626"/>
        <v>0.35000000000000009</v>
      </c>
      <c r="AG1728" s="5">
        <f t="shared" si="627"/>
        <v>-1</v>
      </c>
      <c r="AH1728" s="3">
        <f t="shared" si="628"/>
        <v>201612</v>
      </c>
      <c r="AI1728" s="21">
        <v>1.35</v>
      </c>
      <c r="AJ1728" s="21">
        <v>3.52</v>
      </c>
      <c r="AK1728" s="21">
        <v>1.325</v>
      </c>
      <c r="AL1728" s="21">
        <v>3.7</v>
      </c>
      <c r="AO1728">
        <f t="shared" si="629"/>
        <v>-400</v>
      </c>
      <c r="AP1728">
        <f>IF(E1728&lt;F1728,G1728,H1728)</f>
        <v>21</v>
      </c>
      <c r="AQ1728">
        <f>IF(E1728&lt;F1728,H1728,G1728)</f>
        <v>13</v>
      </c>
    </row>
    <row r="1729" spans="2:43" x14ac:dyDescent="0.25">
      <c r="B1729" s="24">
        <v>42708</v>
      </c>
      <c r="C1729" s="20" t="s">
        <v>26</v>
      </c>
      <c r="D1729" s="20" t="s">
        <v>38</v>
      </c>
      <c r="E1729" s="2">
        <v>161</v>
      </c>
      <c r="F1729" s="2">
        <v>-179.21146953405017</v>
      </c>
      <c r="G1729">
        <v>10</v>
      </c>
      <c r="H1729">
        <v>20</v>
      </c>
      <c r="I1729" s="9"/>
      <c r="J1729" s="2" t="str">
        <f t="shared" si="630"/>
        <v>Denver Broncos</v>
      </c>
      <c r="K1729" s="2" t="str">
        <f t="shared" si="631"/>
        <v>Jacksonville Jaguars</v>
      </c>
      <c r="L1729" s="17">
        <f t="shared" si="632"/>
        <v>-179.21146953405017</v>
      </c>
      <c r="M1729" s="18">
        <f t="shared" si="633"/>
        <v>161</v>
      </c>
      <c r="N1729" s="4">
        <f t="shared" si="611"/>
        <v>1.421</v>
      </c>
      <c r="O1729" s="4">
        <f t="shared" si="612"/>
        <v>3.11</v>
      </c>
      <c r="P1729" s="4"/>
      <c r="Q1729" s="4"/>
      <c r="R1729" s="1">
        <f t="shared" si="613"/>
        <v>0.70372976776917662</v>
      </c>
      <c r="S1729" s="1">
        <f t="shared" si="614"/>
        <v>0.32154340836012862</v>
      </c>
      <c r="T1729" s="1">
        <f t="shared" si="615"/>
        <v>2.4650187596556905E-2</v>
      </c>
      <c r="U1729" s="1">
        <f t="shared" si="616"/>
        <v>0.191093179704524</v>
      </c>
      <c r="V1729" s="1">
        <f t="shared" si="617"/>
        <v>0.70209317970452401</v>
      </c>
      <c r="W1729" s="1"/>
      <c r="X1729" s="17">
        <f t="shared" si="618"/>
        <v>424.31236893776702</v>
      </c>
      <c r="Y1729" s="18">
        <f t="shared" si="619"/>
        <v>2085.7769967013264</v>
      </c>
      <c r="Z1729" s="2">
        <f t="shared" si="620"/>
        <v>403.09675049087866</v>
      </c>
      <c r="AA1729" s="18">
        <f t="shared" si="621"/>
        <v>1981.48814686626</v>
      </c>
      <c r="AB1729" s="2">
        <f t="shared" si="622"/>
        <v>-248.07939999075438</v>
      </c>
      <c r="AC1729" s="2">
        <f t="shared" si="623"/>
        <v>198.148814686626</v>
      </c>
      <c r="AD1729" s="2">
        <f t="shared" si="624"/>
        <v>403.09675049087866</v>
      </c>
      <c r="AE1729" s="2">
        <f t="shared" si="625"/>
        <v>-1000</v>
      </c>
      <c r="AF1729" s="5">
        <f t="shared" si="626"/>
        <v>0.42100000000000004</v>
      </c>
      <c r="AG1729" s="5">
        <f t="shared" si="627"/>
        <v>-1</v>
      </c>
      <c r="AH1729" s="3">
        <f t="shared" si="628"/>
        <v>201612</v>
      </c>
      <c r="AI1729" s="21">
        <v>3.11</v>
      </c>
      <c r="AJ1729" s="21">
        <v>1.421</v>
      </c>
      <c r="AK1729" s="21">
        <v>2.61</v>
      </c>
      <c r="AL1729" s="21">
        <v>1.5580000000000001</v>
      </c>
      <c r="AO1729">
        <f t="shared" si="629"/>
        <v>-180</v>
      </c>
      <c r="AP1729">
        <f>IF(E1729&lt;F1729,G1729,H1729)</f>
        <v>20</v>
      </c>
      <c r="AQ1729">
        <f>IF(E1729&lt;F1729,H1729,G1729)</f>
        <v>10</v>
      </c>
    </row>
    <row r="1730" spans="2:43" x14ac:dyDescent="0.25">
      <c r="B1730" s="24">
        <v>42708</v>
      </c>
      <c r="C1730" s="20" t="s">
        <v>36</v>
      </c>
      <c r="D1730" s="20" t="s">
        <v>47</v>
      </c>
      <c r="E1730" s="2">
        <v>-751.87969924812023</v>
      </c>
      <c r="F1730" s="2">
        <v>604</v>
      </c>
      <c r="G1730">
        <v>26</v>
      </c>
      <c r="H1730">
        <v>10</v>
      </c>
      <c r="I1730" s="9"/>
      <c r="J1730" s="2" t="str">
        <f t="shared" si="630"/>
        <v>New England Patriots</v>
      </c>
      <c r="K1730" s="2" t="str">
        <f t="shared" si="631"/>
        <v>Los Angeles Rams</v>
      </c>
      <c r="L1730" s="17">
        <f t="shared" si="632"/>
        <v>-751.87969924812023</v>
      </c>
      <c r="M1730" s="18">
        <f t="shared" si="633"/>
        <v>604</v>
      </c>
      <c r="N1730" s="4">
        <f t="shared" si="611"/>
        <v>1.1359999999999999</v>
      </c>
      <c r="O1730" s="4">
        <f t="shared" si="612"/>
        <v>6.94</v>
      </c>
      <c r="P1730" s="4"/>
      <c r="Q1730" s="4"/>
      <c r="R1730" s="1">
        <f t="shared" si="613"/>
        <v>0.88028169014084512</v>
      </c>
      <c r="S1730" s="1">
        <f t="shared" si="614"/>
        <v>0.14409221902017291</v>
      </c>
      <c r="T1730" s="1">
        <f t="shared" si="615"/>
        <v>2.3793957404655841E-2</v>
      </c>
      <c r="U1730" s="1">
        <f t="shared" si="616"/>
        <v>0.36809473556033612</v>
      </c>
      <c r="V1730" s="1">
        <f t="shared" si="617"/>
        <v>0.87909473556033613</v>
      </c>
      <c r="W1730" s="1"/>
      <c r="X1730" s="17">
        <f t="shared" si="618"/>
        <v>137.5338283223806</v>
      </c>
      <c r="Y1730" s="18">
        <f t="shared" si="619"/>
        <v>5433.4365681185318</v>
      </c>
      <c r="Z1730" s="2">
        <f t="shared" si="620"/>
        <v>130.65713690626157</v>
      </c>
      <c r="AA1730" s="18">
        <f t="shared" si="621"/>
        <v>5161.7647397126048</v>
      </c>
      <c r="AB1730" s="2">
        <f t="shared" si="622"/>
        <v>-765.36194170352769</v>
      </c>
      <c r="AC1730" s="2">
        <f t="shared" si="623"/>
        <v>516.17647397126052</v>
      </c>
      <c r="AD1730" s="2">
        <f t="shared" si="624"/>
        <v>130.65713690626157</v>
      </c>
      <c r="AE1730" s="2">
        <f t="shared" si="625"/>
        <v>-1000</v>
      </c>
      <c r="AF1730" s="5">
        <f t="shared" si="626"/>
        <v>0.1359999999999999</v>
      </c>
      <c r="AG1730" s="5">
        <f t="shared" si="627"/>
        <v>-1</v>
      </c>
      <c r="AH1730" s="3">
        <f t="shared" si="628"/>
        <v>201612</v>
      </c>
      <c r="AI1730" s="21">
        <v>1.1359999999999999</v>
      </c>
      <c r="AJ1730" s="21">
        <v>6.94</v>
      </c>
      <c r="AK1730" s="21">
        <v>1.133</v>
      </c>
      <c r="AL1730" s="21">
        <v>7.04</v>
      </c>
      <c r="AO1730">
        <f t="shared" si="629"/>
        <v>-800</v>
      </c>
      <c r="AP1730">
        <f>IF(E1730&lt;F1730,G1730,H1730)</f>
        <v>26</v>
      </c>
      <c r="AQ1730">
        <f>IF(E1730&lt;F1730,H1730,G1730)</f>
        <v>10</v>
      </c>
    </row>
    <row r="1731" spans="2:43" x14ac:dyDescent="0.25">
      <c r="B1731" s="24">
        <v>42708</v>
      </c>
      <c r="C1731" s="20" t="s">
        <v>43</v>
      </c>
      <c r="D1731" s="20" t="s">
        <v>34</v>
      </c>
      <c r="E1731" s="2">
        <v>-280.1120448179272</v>
      </c>
      <c r="F1731" s="2">
        <v>248</v>
      </c>
      <c r="G1731">
        <v>13</v>
      </c>
      <c r="H1731">
        <v>28</v>
      </c>
      <c r="I1731" s="9"/>
      <c r="J1731" s="2" t="str">
        <f t="shared" si="630"/>
        <v>New Orleans Saints</v>
      </c>
      <c r="K1731" s="2" t="str">
        <f t="shared" si="631"/>
        <v>Detroit Lions</v>
      </c>
      <c r="L1731" s="17">
        <f t="shared" si="632"/>
        <v>-280.1120448179272</v>
      </c>
      <c r="M1731" s="18">
        <f t="shared" si="633"/>
        <v>248</v>
      </c>
      <c r="N1731" s="4">
        <f t="shared" si="611"/>
        <v>1.4</v>
      </c>
      <c r="O1731" s="4">
        <f t="shared" si="612"/>
        <v>3.22</v>
      </c>
      <c r="P1731" s="4"/>
      <c r="Q1731" s="4"/>
      <c r="R1731" s="1">
        <f t="shared" si="613"/>
        <v>0.7142857142857143</v>
      </c>
      <c r="S1731" s="1">
        <f t="shared" si="614"/>
        <v>0.3105590062111801</v>
      </c>
      <c r="T1731" s="1">
        <f t="shared" si="615"/>
        <v>2.4242424242424288E-2</v>
      </c>
      <c r="U1731" s="1">
        <f t="shared" si="616"/>
        <v>0.2018633540372671</v>
      </c>
      <c r="V1731" s="1">
        <f t="shared" si="617"/>
        <v>0.71286335403726708</v>
      </c>
      <c r="W1731" s="1"/>
      <c r="X1731" s="17">
        <f t="shared" si="618"/>
        <v>402.79338857376865</v>
      </c>
      <c r="Y1731" s="18">
        <f t="shared" si="619"/>
        <v>2188.1727656476151</v>
      </c>
      <c r="Z1731" s="2">
        <f t="shared" si="620"/>
        <v>382.65371914508017</v>
      </c>
      <c r="AA1731" s="18">
        <f t="shared" si="621"/>
        <v>2078.7641273652343</v>
      </c>
      <c r="AB1731" s="2">
        <f t="shared" si="622"/>
        <v>-261.33288400650764</v>
      </c>
      <c r="AC1731" s="2">
        <f t="shared" si="623"/>
        <v>207.87641273652343</v>
      </c>
      <c r="AD1731" s="2">
        <f t="shared" si="624"/>
        <v>-1000</v>
      </c>
      <c r="AE1731" s="2">
        <f t="shared" si="625"/>
        <v>2078.7641273652343</v>
      </c>
      <c r="AF1731" s="5">
        <f t="shared" si="626"/>
        <v>-1</v>
      </c>
      <c r="AG1731" s="5">
        <f t="shared" si="627"/>
        <v>2.2200000000000002</v>
      </c>
      <c r="AH1731" s="3">
        <f t="shared" si="628"/>
        <v>201612</v>
      </c>
      <c r="AI1731" s="21">
        <v>1.4</v>
      </c>
      <c r="AJ1731" s="21">
        <v>3.22</v>
      </c>
      <c r="AK1731" s="21">
        <v>1.357</v>
      </c>
      <c r="AL1731" s="21">
        <v>3.48</v>
      </c>
      <c r="AO1731">
        <f t="shared" si="629"/>
        <v>-300</v>
      </c>
      <c r="AP1731">
        <f>IF(E1731&lt;F1731,G1731,H1731)</f>
        <v>13</v>
      </c>
      <c r="AQ1731">
        <f>IF(E1731&lt;F1731,H1731,G1731)</f>
        <v>28</v>
      </c>
    </row>
    <row r="1732" spans="2:43" x14ac:dyDescent="0.25">
      <c r="B1732" s="24">
        <v>42705</v>
      </c>
      <c r="C1732" s="20" t="s">
        <v>29</v>
      </c>
      <c r="D1732" s="20" t="s">
        <v>23</v>
      </c>
      <c r="E1732" s="2">
        <v>135</v>
      </c>
      <c r="F1732" s="2">
        <v>-149.03129657228018</v>
      </c>
      <c r="G1732">
        <v>15</v>
      </c>
      <c r="H1732">
        <v>17</v>
      </c>
      <c r="I1732" s="9"/>
      <c r="J1732" s="2" t="str">
        <f t="shared" si="630"/>
        <v>Dallas Cowboys</v>
      </c>
      <c r="K1732" s="2" t="str">
        <f t="shared" si="631"/>
        <v>Minnesota Vikings</v>
      </c>
      <c r="L1732" s="17">
        <f t="shared" si="632"/>
        <v>-149.03129657228018</v>
      </c>
      <c r="M1732" s="18">
        <f t="shared" si="633"/>
        <v>135</v>
      </c>
      <c r="N1732" s="4">
        <f t="shared" si="611"/>
        <v>1.526</v>
      </c>
      <c r="O1732" s="4">
        <f t="shared" si="612"/>
        <v>2.71</v>
      </c>
      <c r="P1732" s="4"/>
      <c r="Q1732" s="4"/>
      <c r="R1732" s="1">
        <f t="shared" si="613"/>
        <v>0.65530799475753598</v>
      </c>
      <c r="S1732" s="1">
        <f t="shared" si="614"/>
        <v>0.36900369003690037</v>
      </c>
      <c r="T1732" s="1">
        <f t="shared" si="615"/>
        <v>2.3734655335221788E-2</v>
      </c>
      <c r="U1732" s="1">
        <f t="shared" si="616"/>
        <v>0.14315215236031781</v>
      </c>
      <c r="V1732" s="1">
        <f t="shared" si="617"/>
        <v>0.65415215236031776</v>
      </c>
      <c r="W1732" s="1"/>
      <c r="X1732" s="17">
        <f t="shared" si="618"/>
        <v>528.69633829345491</v>
      </c>
      <c r="Y1732" s="18">
        <f t="shared" si="619"/>
        <v>1698.0824170407793</v>
      </c>
      <c r="Z1732" s="2">
        <f t="shared" si="620"/>
        <v>502.26152137878216</v>
      </c>
      <c r="AA1732" s="18">
        <f t="shared" si="621"/>
        <v>1613.1782961887402</v>
      </c>
      <c r="AB1732" s="2">
        <f t="shared" si="622"/>
        <v>-199.09946460856727</v>
      </c>
      <c r="AC1732" s="2">
        <f t="shared" si="623"/>
        <v>161.31782961887401</v>
      </c>
      <c r="AD1732" s="2">
        <f t="shared" si="624"/>
        <v>502.26152137878216</v>
      </c>
      <c r="AE1732" s="2">
        <f t="shared" si="625"/>
        <v>-1000</v>
      </c>
      <c r="AF1732" s="5">
        <f t="shared" si="626"/>
        <v>0.52600000000000002</v>
      </c>
      <c r="AG1732" s="5">
        <f t="shared" si="627"/>
        <v>-1</v>
      </c>
      <c r="AH1732" s="3">
        <f t="shared" si="628"/>
        <v>201612</v>
      </c>
      <c r="AI1732" s="21">
        <v>2.71</v>
      </c>
      <c r="AJ1732" s="21">
        <v>1.526</v>
      </c>
      <c r="AK1732" s="21">
        <v>2.35</v>
      </c>
      <c r="AL1732" s="21">
        <v>1.671</v>
      </c>
      <c r="AO1732">
        <f t="shared" si="629"/>
        <v>-150</v>
      </c>
      <c r="AP1732">
        <f>IF(E1732&lt;F1732,G1732,H1732)</f>
        <v>17</v>
      </c>
      <c r="AQ1732">
        <f>IF(E1732&lt;F1732,H1732,G1732)</f>
        <v>15</v>
      </c>
    </row>
    <row r="1733" spans="2:43" x14ac:dyDescent="0.25">
      <c r="B1733" s="24">
        <v>42702</v>
      </c>
      <c r="C1733" s="20" t="s">
        <v>19</v>
      </c>
      <c r="D1733" s="20" t="s">
        <v>33</v>
      </c>
      <c r="E1733" s="2">
        <v>-195.3125</v>
      </c>
      <c r="F1733" s="2">
        <v>175</v>
      </c>
      <c r="G1733">
        <v>13</v>
      </c>
      <c r="H1733">
        <v>27</v>
      </c>
      <c r="I1733" s="9"/>
      <c r="J1733" s="2" t="str">
        <f t="shared" si="630"/>
        <v>Philadelphia Eagles</v>
      </c>
      <c r="K1733" s="2" t="str">
        <f t="shared" si="631"/>
        <v>Green Bay Packers</v>
      </c>
      <c r="L1733" s="17">
        <f t="shared" si="632"/>
        <v>-195.3125</v>
      </c>
      <c r="M1733" s="18">
        <f t="shared" si="633"/>
        <v>175</v>
      </c>
      <c r="N1733" s="4">
        <f t="shared" ref="N1733:N1796" si="634">IF(E1733&lt;0,AI1733,AJ1733)</f>
        <v>1.5309999999999999</v>
      </c>
      <c r="O1733" s="4">
        <f t="shared" ref="O1733:O1796" si="635">IF(E1733&lt;0,AJ1733,AI1733)</f>
        <v>2.69</v>
      </c>
      <c r="P1733" s="4"/>
      <c r="Q1733" s="4"/>
      <c r="R1733" s="1">
        <f t="shared" ref="R1733:R1796" si="636">1/N1733</f>
        <v>0.6531678641410843</v>
      </c>
      <c r="S1733" s="1">
        <f t="shared" ref="S1733:S1796" si="637">1/O1733</f>
        <v>0.37174721189591081</v>
      </c>
      <c r="T1733" s="1">
        <f t="shared" ref="T1733:T1796" si="638">1-N1733*O1733/(N1733+O1733)</f>
        <v>2.4309405354181579E-2</v>
      </c>
      <c r="U1733" s="1">
        <f t="shared" ref="U1733:U1796" si="639">ABS(R1733-S1733)/2</f>
        <v>0.14071032612258674</v>
      </c>
      <c r="V1733" s="1">
        <f t="shared" ref="V1733:V1796" si="640">V$1+IF(N1733&lt;=O1733,U1733,-U1733)</f>
        <v>0.65171032612258673</v>
      </c>
      <c r="W1733" s="1"/>
      <c r="X1733" s="17">
        <f t="shared" ref="X1733:X1796" si="641">(1/V1733-1)*1000</f>
        <v>534.42405301385372</v>
      </c>
      <c r="Y1733" s="18">
        <f t="shared" ref="Y1733:Y1796" si="642">1000000/(X1733+W$1)-X$1</f>
        <v>1680.8517225830294</v>
      </c>
      <c r="Z1733" s="2">
        <f t="shared" ref="Z1733:Z1796" si="643">X1733*0.95</f>
        <v>507.70285036316102</v>
      </c>
      <c r="AA1733" s="18">
        <f t="shared" ref="AA1733:AA1796" si="644">Y1733*0.95</f>
        <v>1596.809136453878</v>
      </c>
      <c r="AB1733" s="2">
        <f t="shared" ref="AB1733:AB1796" si="645">IF(Z1733&lt;1000,-100000/Z1733,Z1733/10)</f>
        <v>-196.96560680813545</v>
      </c>
      <c r="AC1733" s="2">
        <f t="shared" ref="AC1733:AC1796" si="646">IF(AA1733&lt;1000,-100000/AA1733,AA1733/10)</f>
        <v>159.68091364538779</v>
      </c>
      <c r="AD1733" s="2">
        <f t="shared" ref="AD1733:AD1796" si="647">IF(AP1733&gt;AQ1733,Z1733,-1000)</f>
        <v>-1000</v>
      </c>
      <c r="AE1733" s="2">
        <f t="shared" ref="AE1733:AE1796" si="648">IF(AQ1733&gt;AP1733,AA1733,-1000)</f>
        <v>1596.809136453878</v>
      </c>
      <c r="AF1733" s="5">
        <f t="shared" ref="AF1733:AF1796" si="649">IF(AP1733&gt;AQ1733,N1733-1,-1)</f>
        <v>-1</v>
      </c>
      <c r="AG1733" s="5">
        <f t="shared" ref="AG1733:AG1796" si="650">IF(AQ1733&gt;AP1733,O1733-1,-1)</f>
        <v>1.69</v>
      </c>
      <c r="AH1733" s="3">
        <f t="shared" ref="AH1733:AH1796" si="651">YEAR(B1733)*100+MONTH(B1733)</f>
        <v>201611</v>
      </c>
      <c r="AI1733" s="21">
        <v>1.5309999999999999</v>
      </c>
      <c r="AJ1733" s="21">
        <v>2.69</v>
      </c>
      <c r="AK1733" s="21">
        <v>1.512</v>
      </c>
      <c r="AL1733" s="21">
        <v>2.75</v>
      </c>
      <c r="AO1733">
        <f t="shared" ref="AO1733:AO1796" si="652">IF(L1733&lt;-200,INT(L1733/100)*100,INT(L1733/10)*10)</f>
        <v>-200</v>
      </c>
      <c r="AP1733">
        <f>IF(E1733&lt;F1733,G1733,H1733)</f>
        <v>13</v>
      </c>
      <c r="AQ1733">
        <f>IF(E1733&lt;F1733,H1733,G1733)</f>
        <v>27</v>
      </c>
    </row>
    <row r="1734" spans="2:43" x14ac:dyDescent="0.25">
      <c r="B1734" s="24">
        <v>42701</v>
      </c>
      <c r="C1734" s="20" t="s">
        <v>38</v>
      </c>
      <c r="D1734" s="20" t="s">
        <v>20</v>
      </c>
      <c r="E1734" s="2">
        <v>-179.21146953405017</v>
      </c>
      <c r="F1734" s="2">
        <v>161</v>
      </c>
      <c r="G1734">
        <v>27</v>
      </c>
      <c r="H1734">
        <v>30</v>
      </c>
      <c r="I1734" s="9"/>
      <c r="J1734" s="2" t="str">
        <f t="shared" si="630"/>
        <v>Denver Broncos</v>
      </c>
      <c r="K1734" s="2" t="str">
        <f t="shared" si="631"/>
        <v>Kansas City Chiefs</v>
      </c>
      <c r="L1734" s="17">
        <f t="shared" si="632"/>
        <v>-179.21146953405017</v>
      </c>
      <c r="M1734" s="18">
        <f t="shared" si="633"/>
        <v>161</v>
      </c>
      <c r="N1734" s="4">
        <f t="shared" si="634"/>
        <v>1.6060000000000001</v>
      </c>
      <c r="O1734" s="4">
        <f t="shared" si="635"/>
        <v>2.4900000000000002</v>
      </c>
      <c r="P1734" s="4"/>
      <c r="Q1734" s="4"/>
      <c r="R1734" s="1">
        <f t="shared" si="636"/>
        <v>0.62266500622665</v>
      </c>
      <c r="S1734" s="1">
        <f t="shared" si="637"/>
        <v>0.40160642570281119</v>
      </c>
      <c r="T1734" s="1">
        <f t="shared" si="638"/>
        <v>2.3696289062499876E-2</v>
      </c>
      <c r="U1734" s="1">
        <f t="shared" si="639"/>
        <v>0.11052929026191941</v>
      </c>
      <c r="V1734" s="1">
        <f t="shared" si="640"/>
        <v>0.62152929026191939</v>
      </c>
      <c r="W1734" s="1"/>
      <c r="X1734" s="17">
        <f t="shared" si="641"/>
        <v>608.93463215319878</v>
      </c>
      <c r="Y1734" s="18">
        <f t="shared" si="642"/>
        <v>1484.2048330691985</v>
      </c>
      <c r="Z1734" s="2">
        <f t="shared" si="643"/>
        <v>578.48790054553876</v>
      </c>
      <c r="AA1734" s="18">
        <f t="shared" si="644"/>
        <v>1409.9945914157386</v>
      </c>
      <c r="AB1734" s="2">
        <f t="shared" si="645"/>
        <v>-172.86446251632182</v>
      </c>
      <c r="AC1734" s="2">
        <f t="shared" si="646"/>
        <v>140.99945914157385</v>
      </c>
      <c r="AD1734" s="2">
        <f t="shared" si="647"/>
        <v>-1000</v>
      </c>
      <c r="AE1734" s="2">
        <f t="shared" si="648"/>
        <v>1409.9945914157386</v>
      </c>
      <c r="AF1734" s="5">
        <f t="shared" si="649"/>
        <v>-1</v>
      </c>
      <c r="AG1734" s="5">
        <f t="shared" si="650"/>
        <v>1.4900000000000002</v>
      </c>
      <c r="AH1734" s="3">
        <f t="shared" si="651"/>
        <v>201611</v>
      </c>
      <c r="AI1734" s="21">
        <v>1.6060000000000001</v>
      </c>
      <c r="AJ1734" s="21">
        <v>2.4900000000000002</v>
      </c>
      <c r="AK1734" s="21">
        <v>1.5580000000000001</v>
      </c>
      <c r="AL1734" s="21">
        <v>2.61</v>
      </c>
      <c r="AO1734">
        <f t="shared" si="652"/>
        <v>-180</v>
      </c>
      <c r="AP1734">
        <f>IF(E1734&lt;F1734,G1734,H1734)</f>
        <v>27</v>
      </c>
      <c r="AQ1734">
        <f>IF(E1734&lt;F1734,H1734,G1734)</f>
        <v>30</v>
      </c>
    </row>
    <row r="1735" spans="2:43" x14ac:dyDescent="0.25">
      <c r="B1735" s="24">
        <v>42701</v>
      </c>
      <c r="C1735" s="20" t="s">
        <v>42</v>
      </c>
      <c r="D1735" s="20" t="s">
        <v>36</v>
      </c>
      <c r="E1735" s="2">
        <v>361.00000000000006</v>
      </c>
      <c r="F1735" s="2">
        <v>-420.1680672268908</v>
      </c>
      <c r="G1735">
        <v>17</v>
      </c>
      <c r="H1735">
        <v>22</v>
      </c>
      <c r="I1735" s="9"/>
      <c r="J1735" s="2" t="str">
        <f t="shared" ref="J1735:J1798" si="653">IF(E1735&lt;=F1735,C1735,D1735)</f>
        <v>New England Patriots</v>
      </c>
      <c r="K1735" s="2" t="str">
        <f t="shared" ref="K1735:K1798" si="654">IF(E1735&gt;F1735,C1735,D1735)</f>
        <v>New York Jets</v>
      </c>
      <c r="L1735" s="17">
        <f t="shared" ref="L1735:L1798" si="655">IF(E1735&lt;=F1735,E1735,F1735)</f>
        <v>-420.1680672268908</v>
      </c>
      <c r="M1735" s="18">
        <f t="shared" ref="M1735:M1798" si="656">IF(E1735&gt;F1735,E1735,F1735)</f>
        <v>361.00000000000006</v>
      </c>
      <c r="N1735" s="4">
        <f t="shared" si="634"/>
        <v>1.2729999999999999</v>
      </c>
      <c r="O1735" s="4">
        <f t="shared" si="635"/>
        <v>4.18</v>
      </c>
      <c r="P1735" s="4"/>
      <c r="Q1735" s="4"/>
      <c r="R1735" s="1">
        <f t="shared" si="636"/>
        <v>0.78554595443833475</v>
      </c>
      <c r="S1735" s="1">
        <f t="shared" si="637"/>
        <v>0.23923444976076558</v>
      </c>
      <c r="T1735" s="1">
        <f t="shared" si="638"/>
        <v>2.4181184668989664E-2</v>
      </c>
      <c r="U1735" s="1">
        <f t="shared" si="639"/>
        <v>0.27315575233878459</v>
      </c>
      <c r="V1735" s="1">
        <f t="shared" si="640"/>
        <v>0.78415575233878454</v>
      </c>
      <c r="W1735" s="1"/>
      <c r="X1735" s="17">
        <f t="shared" si="641"/>
        <v>275.256856839281</v>
      </c>
      <c r="Y1735" s="18">
        <f t="shared" si="642"/>
        <v>3077.4936442245921</v>
      </c>
      <c r="Z1735" s="2">
        <f t="shared" si="643"/>
        <v>261.49401399731693</v>
      </c>
      <c r="AA1735" s="18">
        <f t="shared" si="644"/>
        <v>2923.6189620133623</v>
      </c>
      <c r="AB1735" s="2">
        <f t="shared" si="645"/>
        <v>-382.41793175818572</v>
      </c>
      <c r="AC1735" s="2">
        <f t="shared" si="646"/>
        <v>292.36189620133621</v>
      </c>
      <c r="AD1735" s="2">
        <f t="shared" si="647"/>
        <v>261.49401399731693</v>
      </c>
      <c r="AE1735" s="2">
        <f t="shared" si="648"/>
        <v>-1000</v>
      </c>
      <c r="AF1735" s="5">
        <f t="shared" si="649"/>
        <v>0.27299999999999991</v>
      </c>
      <c r="AG1735" s="5">
        <f t="shared" si="650"/>
        <v>-1</v>
      </c>
      <c r="AH1735" s="3">
        <f t="shared" si="651"/>
        <v>201611</v>
      </c>
      <c r="AI1735" s="21">
        <v>4.18</v>
      </c>
      <c r="AJ1735" s="21">
        <v>1.2729999999999999</v>
      </c>
      <c r="AK1735" s="21">
        <v>4.6100000000000003</v>
      </c>
      <c r="AL1735" s="21">
        <v>1.238</v>
      </c>
      <c r="AO1735">
        <f t="shared" si="652"/>
        <v>-500</v>
      </c>
      <c r="AP1735">
        <f>IF(E1735&lt;F1735,G1735,H1735)</f>
        <v>22</v>
      </c>
      <c r="AQ1735">
        <f>IF(E1735&lt;F1735,H1735,G1735)</f>
        <v>17</v>
      </c>
    </row>
    <row r="1736" spans="2:43" x14ac:dyDescent="0.25">
      <c r="B1736" s="24">
        <v>42701</v>
      </c>
      <c r="C1736" s="20" t="s">
        <v>52</v>
      </c>
      <c r="D1736" s="20" t="s">
        <v>44</v>
      </c>
      <c r="E1736" s="2">
        <v>-180.1801801801802</v>
      </c>
      <c r="F1736" s="2">
        <v>162</v>
      </c>
      <c r="G1736">
        <v>35</v>
      </c>
      <c r="H1736">
        <v>32</v>
      </c>
      <c r="I1736" s="9"/>
      <c r="J1736" s="2" t="str">
        <f t="shared" si="653"/>
        <v>Oakland Raiders</v>
      </c>
      <c r="K1736" s="2" t="str">
        <f t="shared" si="654"/>
        <v>Carolina Panthers</v>
      </c>
      <c r="L1736" s="17">
        <f t="shared" si="655"/>
        <v>-180.1801801801802</v>
      </c>
      <c r="M1736" s="18">
        <f t="shared" si="656"/>
        <v>162</v>
      </c>
      <c r="N1736" s="4">
        <f t="shared" si="634"/>
        <v>1.6659999999999999</v>
      </c>
      <c r="O1736" s="4">
        <f t="shared" si="635"/>
        <v>2.36</v>
      </c>
      <c r="P1736" s="4"/>
      <c r="Q1736" s="4"/>
      <c r="R1736" s="1">
        <f t="shared" si="636"/>
        <v>0.60024009603841544</v>
      </c>
      <c r="S1736" s="1">
        <f t="shared" si="637"/>
        <v>0.42372881355932207</v>
      </c>
      <c r="T1736" s="1">
        <f t="shared" si="638"/>
        <v>2.3407848981619517E-2</v>
      </c>
      <c r="U1736" s="1">
        <f t="shared" si="639"/>
        <v>8.8255641239546684E-2</v>
      </c>
      <c r="V1736" s="1">
        <f t="shared" si="640"/>
        <v>0.59925564123954667</v>
      </c>
      <c r="W1736" s="1"/>
      <c r="X1736" s="17">
        <f t="shared" si="641"/>
        <v>668.73689821513028</v>
      </c>
      <c r="Y1736" s="18">
        <f t="shared" si="642"/>
        <v>1356.0765066241343</v>
      </c>
      <c r="Z1736" s="2">
        <f t="shared" si="643"/>
        <v>635.30005330437371</v>
      </c>
      <c r="AA1736" s="18">
        <f t="shared" si="644"/>
        <v>1288.2726812929275</v>
      </c>
      <c r="AB1736" s="2">
        <f t="shared" si="645"/>
        <v>-157.40593673787993</v>
      </c>
      <c r="AC1736" s="2">
        <f t="shared" si="646"/>
        <v>128.82726812929275</v>
      </c>
      <c r="AD1736" s="2">
        <f t="shared" si="647"/>
        <v>635.30005330437371</v>
      </c>
      <c r="AE1736" s="2">
        <f t="shared" si="648"/>
        <v>-1000</v>
      </c>
      <c r="AF1736" s="5">
        <f t="shared" si="649"/>
        <v>0.66599999999999993</v>
      </c>
      <c r="AG1736" s="5">
        <f t="shared" si="650"/>
        <v>-1</v>
      </c>
      <c r="AH1736" s="3">
        <f t="shared" si="651"/>
        <v>201611</v>
      </c>
      <c r="AI1736" s="21">
        <v>1.6659999999999999</v>
      </c>
      <c r="AJ1736" s="21">
        <v>2.36</v>
      </c>
      <c r="AK1736" s="21">
        <v>1.5549999999999999</v>
      </c>
      <c r="AL1736" s="21">
        <v>2.62</v>
      </c>
      <c r="AO1736">
        <f t="shared" si="652"/>
        <v>-190</v>
      </c>
      <c r="AP1736">
        <f>IF(E1736&lt;F1736,G1736,H1736)</f>
        <v>35</v>
      </c>
      <c r="AQ1736">
        <f>IF(E1736&lt;F1736,H1736,G1736)</f>
        <v>32</v>
      </c>
    </row>
    <row r="1737" spans="2:43" x14ac:dyDescent="0.25">
      <c r="B1737" s="24">
        <v>42701</v>
      </c>
      <c r="C1737" s="20" t="s">
        <v>27</v>
      </c>
      <c r="D1737" s="20" t="s">
        <v>32</v>
      </c>
      <c r="E1737" s="2">
        <v>197.00000000000003</v>
      </c>
      <c r="F1737" s="2">
        <v>-220.26431718061676</v>
      </c>
      <c r="G1737">
        <v>14</v>
      </c>
      <c r="H1737">
        <v>5</v>
      </c>
      <c r="I1737" s="9"/>
      <c r="J1737" s="2" t="str">
        <f t="shared" si="653"/>
        <v>Seattle Seahawks</v>
      </c>
      <c r="K1737" s="2" t="str">
        <f t="shared" si="654"/>
        <v>Tampa Bay Buccaneers</v>
      </c>
      <c r="L1737" s="17">
        <f t="shared" si="655"/>
        <v>-220.26431718061676</v>
      </c>
      <c r="M1737" s="18">
        <f t="shared" si="656"/>
        <v>197.00000000000003</v>
      </c>
      <c r="N1737" s="4">
        <f t="shared" si="634"/>
        <v>1.4079999999999999</v>
      </c>
      <c r="O1737" s="4">
        <f t="shared" si="635"/>
        <v>3.18</v>
      </c>
      <c r="P1737" s="4"/>
      <c r="Q1737" s="4"/>
      <c r="R1737" s="1">
        <f t="shared" si="636"/>
        <v>0.71022727272727282</v>
      </c>
      <c r="S1737" s="1">
        <f t="shared" si="637"/>
        <v>0.31446540880503143</v>
      </c>
      <c r="T1737" s="1">
        <f t="shared" si="638"/>
        <v>2.4097646033130027E-2</v>
      </c>
      <c r="U1737" s="1">
        <f t="shared" si="639"/>
        <v>0.19788093196112069</v>
      </c>
      <c r="V1737" s="1">
        <f t="shared" si="640"/>
        <v>0.70888093196112067</v>
      </c>
      <c r="W1737" s="1"/>
      <c r="X1737" s="17">
        <f t="shared" si="641"/>
        <v>410.67414133075596</v>
      </c>
      <c r="Y1737" s="18">
        <f t="shared" si="642"/>
        <v>2149.5506872072851</v>
      </c>
      <c r="Z1737" s="2">
        <f t="shared" si="643"/>
        <v>390.14043426421813</v>
      </c>
      <c r="AA1737" s="18">
        <f t="shared" si="644"/>
        <v>2042.0731528469207</v>
      </c>
      <c r="AB1737" s="2">
        <f t="shared" si="645"/>
        <v>-256.31795942554407</v>
      </c>
      <c r="AC1737" s="2">
        <f t="shared" si="646"/>
        <v>204.20731528469207</v>
      </c>
      <c r="AD1737" s="2">
        <f t="shared" si="647"/>
        <v>-1000</v>
      </c>
      <c r="AE1737" s="2">
        <f t="shared" si="648"/>
        <v>2042.0731528469207</v>
      </c>
      <c r="AF1737" s="5">
        <f t="shared" si="649"/>
        <v>-1</v>
      </c>
      <c r="AG1737" s="5">
        <f t="shared" si="650"/>
        <v>2.1800000000000002</v>
      </c>
      <c r="AH1737" s="3">
        <f t="shared" si="651"/>
        <v>201611</v>
      </c>
      <c r="AI1737" s="21">
        <v>3.18</v>
      </c>
      <c r="AJ1737" s="21">
        <v>1.4079999999999999</v>
      </c>
      <c r="AK1737" s="21">
        <v>2.97</v>
      </c>
      <c r="AL1737" s="21">
        <v>1.454</v>
      </c>
      <c r="AO1737">
        <f t="shared" si="652"/>
        <v>-300</v>
      </c>
      <c r="AP1737">
        <f>IF(E1737&lt;F1737,G1737,H1737)</f>
        <v>5</v>
      </c>
      <c r="AQ1737">
        <f>IF(E1737&lt;F1737,H1737,G1737)</f>
        <v>14</v>
      </c>
    </row>
    <row r="1738" spans="2:43" x14ac:dyDescent="0.25">
      <c r="B1738" s="24">
        <v>42701</v>
      </c>
      <c r="C1738" s="20" t="s">
        <v>35</v>
      </c>
      <c r="D1738" s="20" t="s">
        <v>48</v>
      </c>
      <c r="E1738" s="2">
        <v>-196.07843137254901</v>
      </c>
      <c r="F1738" s="2">
        <v>175.99999999999997</v>
      </c>
      <c r="G1738">
        <v>38</v>
      </c>
      <c r="H1738">
        <v>19</v>
      </c>
      <c r="I1738" s="9"/>
      <c r="J1738" s="2" t="str">
        <f t="shared" si="653"/>
        <v>Atlanta Falcons</v>
      </c>
      <c r="K1738" s="2" t="str">
        <f t="shared" si="654"/>
        <v>Arizona Cardinals</v>
      </c>
      <c r="L1738" s="17">
        <f t="shared" si="655"/>
        <v>-196.07843137254901</v>
      </c>
      <c r="M1738" s="18">
        <f t="shared" si="656"/>
        <v>175.99999999999997</v>
      </c>
      <c r="N1738" s="4">
        <f t="shared" si="634"/>
        <v>1.4730000000000001</v>
      </c>
      <c r="O1738" s="4">
        <f t="shared" si="635"/>
        <v>2.89</v>
      </c>
      <c r="P1738" s="4"/>
      <c r="Q1738" s="4"/>
      <c r="R1738" s="1">
        <f t="shared" si="636"/>
        <v>0.67888662593346905</v>
      </c>
      <c r="S1738" s="1">
        <f t="shared" si="637"/>
        <v>0.34602076124567471</v>
      </c>
      <c r="T1738" s="1">
        <f t="shared" si="638"/>
        <v>2.4302085720834254E-2</v>
      </c>
      <c r="U1738" s="1">
        <f t="shared" si="639"/>
        <v>0.16643293234389717</v>
      </c>
      <c r="V1738" s="1">
        <f t="shared" si="640"/>
        <v>0.67743293234389723</v>
      </c>
      <c r="W1738" s="1"/>
      <c r="X1738" s="17">
        <f t="shared" si="641"/>
        <v>476.16088952161004</v>
      </c>
      <c r="Y1738" s="18">
        <f t="shared" si="642"/>
        <v>1873.7932557984761</v>
      </c>
      <c r="Z1738" s="2">
        <f t="shared" si="643"/>
        <v>452.35284504552953</v>
      </c>
      <c r="AA1738" s="18">
        <f t="shared" si="644"/>
        <v>1780.1035930085523</v>
      </c>
      <c r="AB1738" s="2">
        <f t="shared" si="645"/>
        <v>-221.06636687547515</v>
      </c>
      <c r="AC1738" s="2">
        <f t="shared" si="646"/>
        <v>178.01035930085521</v>
      </c>
      <c r="AD1738" s="2">
        <f t="shared" si="647"/>
        <v>452.35284504552953</v>
      </c>
      <c r="AE1738" s="2">
        <f t="shared" si="648"/>
        <v>-1000</v>
      </c>
      <c r="AF1738" s="5">
        <f t="shared" si="649"/>
        <v>0.47300000000000009</v>
      </c>
      <c r="AG1738" s="5">
        <f t="shared" si="650"/>
        <v>-1</v>
      </c>
      <c r="AH1738" s="3">
        <f t="shared" si="651"/>
        <v>201611</v>
      </c>
      <c r="AI1738" s="21">
        <v>1.4730000000000001</v>
      </c>
      <c r="AJ1738" s="21">
        <v>2.89</v>
      </c>
      <c r="AK1738" s="21">
        <v>1.51</v>
      </c>
      <c r="AL1738" s="21">
        <v>2.76</v>
      </c>
      <c r="AO1738">
        <f t="shared" si="652"/>
        <v>-200</v>
      </c>
      <c r="AP1738">
        <f>IF(E1738&lt;F1738,G1738,H1738)</f>
        <v>38</v>
      </c>
      <c r="AQ1738">
        <f>IF(E1738&lt;F1738,H1738,G1738)</f>
        <v>19</v>
      </c>
    </row>
    <row r="1739" spans="2:43" x14ac:dyDescent="0.25">
      <c r="B1739" s="24">
        <v>42701</v>
      </c>
      <c r="C1739" s="20" t="s">
        <v>28</v>
      </c>
      <c r="D1739" s="20" t="s">
        <v>21</v>
      </c>
      <c r="E1739" s="2">
        <v>-172.11703958691911</v>
      </c>
      <c r="F1739" s="2">
        <v>154.99999999999997</v>
      </c>
      <c r="G1739">
        <v>19</v>
      </c>
      <c r="H1739">
        <v>14</v>
      </c>
      <c r="I1739" s="9"/>
      <c r="J1739" s="2" t="str">
        <f t="shared" si="653"/>
        <v>Baltimore Ravens</v>
      </c>
      <c r="K1739" s="2" t="str">
        <f t="shared" si="654"/>
        <v>Cincinnati Bengals</v>
      </c>
      <c r="L1739" s="17">
        <f t="shared" si="655"/>
        <v>-172.11703958691911</v>
      </c>
      <c r="M1739" s="18">
        <f t="shared" si="656"/>
        <v>154.99999999999997</v>
      </c>
      <c r="N1739" s="4">
        <f t="shared" si="634"/>
        <v>1.4830000000000001</v>
      </c>
      <c r="O1739" s="4">
        <f t="shared" si="635"/>
        <v>2.86</v>
      </c>
      <c r="P1739" s="4"/>
      <c r="Q1739" s="4"/>
      <c r="R1739" s="1">
        <f t="shared" si="636"/>
        <v>0.67430883344571813</v>
      </c>
      <c r="S1739" s="1">
        <f t="shared" si="637"/>
        <v>0.34965034965034969</v>
      </c>
      <c r="T1739" s="1">
        <f t="shared" si="638"/>
        <v>2.3398572415381014E-2</v>
      </c>
      <c r="U1739" s="1">
        <f t="shared" si="639"/>
        <v>0.16232924189768422</v>
      </c>
      <c r="V1739" s="1">
        <f t="shared" si="640"/>
        <v>0.67332924189768417</v>
      </c>
      <c r="W1739" s="1"/>
      <c r="X1739" s="17">
        <f t="shared" si="641"/>
        <v>485.15753924727824</v>
      </c>
      <c r="Y1739" s="18">
        <f t="shared" si="642"/>
        <v>1841.2317820091887</v>
      </c>
      <c r="Z1739" s="2">
        <f t="shared" si="643"/>
        <v>460.89966228491431</v>
      </c>
      <c r="AA1739" s="18">
        <f t="shared" si="644"/>
        <v>1749.1701929087292</v>
      </c>
      <c r="AB1739" s="2">
        <f t="shared" si="645"/>
        <v>-216.9669630570981</v>
      </c>
      <c r="AC1739" s="2">
        <f t="shared" si="646"/>
        <v>174.91701929087293</v>
      </c>
      <c r="AD1739" s="2">
        <f t="shared" si="647"/>
        <v>460.89966228491431</v>
      </c>
      <c r="AE1739" s="2">
        <f t="shared" si="648"/>
        <v>-1000</v>
      </c>
      <c r="AF1739" s="5">
        <f t="shared" si="649"/>
        <v>0.4830000000000001</v>
      </c>
      <c r="AG1739" s="5">
        <f t="shared" si="650"/>
        <v>-1</v>
      </c>
      <c r="AH1739" s="3">
        <f t="shared" si="651"/>
        <v>201611</v>
      </c>
      <c r="AI1739" s="21">
        <v>1.4830000000000001</v>
      </c>
      <c r="AJ1739" s="21">
        <v>2.86</v>
      </c>
      <c r="AK1739" s="21">
        <v>1.581</v>
      </c>
      <c r="AL1739" s="21">
        <v>2.5499999999999998</v>
      </c>
      <c r="AO1739">
        <f t="shared" si="652"/>
        <v>-180</v>
      </c>
      <c r="AP1739">
        <f>IF(E1739&lt;F1739,G1739,H1739)</f>
        <v>19</v>
      </c>
      <c r="AQ1739">
        <f>IF(E1739&lt;F1739,H1739,G1739)</f>
        <v>14</v>
      </c>
    </row>
    <row r="1740" spans="2:43" x14ac:dyDescent="0.25">
      <c r="B1740" s="24">
        <v>42701</v>
      </c>
      <c r="C1740" s="20" t="s">
        <v>24</v>
      </c>
      <c r="D1740" s="20" t="s">
        <v>26</v>
      </c>
      <c r="E1740" s="2">
        <v>-361.01083032490988</v>
      </c>
      <c r="F1740" s="2">
        <v>313.99999999999994</v>
      </c>
      <c r="G1740">
        <v>28</v>
      </c>
      <c r="H1740">
        <v>21</v>
      </c>
      <c r="I1740" s="9"/>
      <c r="J1740" s="2" t="str">
        <f t="shared" si="653"/>
        <v>Buffalo Bills</v>
      </c>
      <c r="K1740" s="2" t="str">
        <f t="shared" si="654"/>
        <v>Jacksonville Jaguars</v>
      </c>
      <c r="L1740" s="17">
        <f t="shared" si="655"/>
        <v>-361.01083032490988</v>
      </c>
      <c r="M1740" s="18">
        <f t="shared" si="656"/>
        <v>313.99999999999994</v>
      </c>
      <c r="N1740" s="4">
        <f t="shared" si="634"/>
        <v>1.3220000000000001</v>
      </c>
      <c r="O1740" s="4">
        <f t="shared" si="635"/>
        <v>3.73</v>
      </c>
      <c r="P1740" s="4"/>
      <c r="Q1740" s="4"/>
      <c r="R1740" s="1">
        <f t="shared" si="636"/>
        <v>0.75642965204236001</v>
      </c>
      <c r="S1740" s="1">
        <f t="shared" si="637"/>
        <v>0.26809651474530832</v>
      </c>
      <c r="T1740" s="1">
        <f t="shared" si="638"/>
        <v>2.3939034045922236E-2</v>
      </c>
      <c r="U1740" s="1">
        <f t="shared" si="639"/>
        <v>0.24416656864852584</v>
      </c>
      <c r="V1740" s="1">
        <f t="shared" si="640"/>
        <v>0.75516656864852583</v>
      </c>
      <c r="W1740" s="1"/>
      <c r="X1740" s="17">
        <f t="shared" si="641"/>
        <v>324.21116282946303</v>
      </c>
      <c r="Y1740" s="18">
        <f t="shared" si="642"/>
        <v>2663.4771552855118</v>
      </c>
      <c r="Z1740" s="2">
        <f t="shared" si="643"/>
        <v>308.00060468798989</v>
      </c>
      <c r="AA1740" s="18">
        <f t="shared" si="644"/>
        <v>2530.3032975212359</v>
      </c>
      <c r="AB1740" s="2">
        <f t="shared" si="645"/>
        <v>-324.67468725037662</v>
      </c>
      <c r="AC1740" s="2">
        <f t="shared" si="646"/>
        <v>253.03032975212358</v>
      </c>
      <c r="AD1740" s="2">
        <f t="shared" si="647"/>
        <v>308.00060468798989</v>
      </c>
      <c r="AE1740" s="2">
        <f t="shared" si="648"/>
        <v>-1000</v>
      </c>
      <c r="AF1740" s="5">
        <f t="shared" si="649"/>
        <v>0.32200000000000006</v>
      </c>
      <c r="AG1740" s="5">
        <f t="shared" si="650"/>
        <v>-1</v>
      </c>
      <c r="AH1740" s="3">
        <f t="shared" si="651"/>
        <v>201611</v>
      </c>
      <c r="AI1740" s="21">
        <v>1.3220000000000001</v>
      </c>
      <c r="AJ1740" s="21">
        <v>3.73</v>
      </c>
      <c r="AK1740" s="21">
        <v>1.2769999999999999</v>
      </c>
      <c r="AL1740" s="21">
        <v>4.1399999999999997</v>
      </c>
      <c r="AO1740">
        <f t="shared" si="652"/>
        <v>-400</v>
      </c>
      <c r="AP1740">
        <f>IF(E1740&lt;F1740,G1740,H1740)</f>
        <v>28</v>
      </c>
      <c r="AQ1740">
        <f>IF(E1740&lt;F1740,H1740,G1740)</f>
        <v>21</v>
      </c>
    </row>
    <row r="1741" spans="2:43" x14ac:dyDescent="0.25">
      <c r="B1741" s="24">
        <v>42701</v>
      </c>
      <c r="C1741" s="20" t="s">
        <v>37</v>
      </c>
      <c r="D1741" s="20" t="s">
        <v>41</v>
      </c>
      <c r="E1741" s="2">
        <v>222.00000000000003</v>
      </c>
      <c r="F1741" s="2">
        <v>-250.00000000000006</v>
      </c>
      <c r="G1741">
        <v>21</v>
      </c>
      <c r="H1741">
        <v>27</v>
      </c>
      <c r="I1741" s="9"/>
      <c r="J1741" s="2" t="str">
        <f t="shared" si="653"/>
        <v>Tennessee Titans</v>
      </c>
      <c r="K1741" s="2" t="str">
        <f t="shared" si="654"/>
        <v>Chicago Bears</v>
      </c>
      <c r="L1741" s="17">
        <f t="shared" si="655"/>
        <v>-250.00000000000006</v>
      </c>
      <c r="M1741" s="18">
        <f t="shared" si="656"/>
        <v>222.00000000000003</v>
      </c>
      <c r="N1741" s="4">
        <f t="shared" si="634"/>
        <v>1.4950000000000001</v>
      </c>
      <c r="O1741" s="4">
        <f t="shared" si="635"/>
        <v>2.81</v>
      </c>
      <c r="P1741" s="4"/>
      <c r="Q1741" s="4"/>
      <c r="R1741" s="1">
        <f t="shared" si="636"/>
        <v>0.66889632107023411</v>
      </c>
      <c r="S1741" s="1">
        <f t="shared" si="637"/>
        <v>0.35587188612099646</v>
      </c>
      <c r="T1741" s="1">
        <f t="shared" si="638"/>
        <v>2.4169570267131069E-2</v>
      </c>
      <c r="U1741" s="1">
        <f t="shared" si="639"/>
        <v>0.15651221747461883</v>
      </c>
      <c r="V1741" s="1">
        <f t="shared" si="640"/>
        <v>0.66751221747461886</v>
      </c>
      <c r="W1741" s="1"/>
      <c r="X1741" s="17">
        <f t="shared" si="641"/>
        <v>498.09992060261197</v>
      </c>
      <c r="Y1741" s="18">
        <f t="shared" si="642"/>
        <v>1796.2818011286422</v>
      </c>
      <c r="Z1741" s="2">
        <f t="shared" si="643"/>
        <v>473.19492457248134</v>
      </c>
      <c r="AA1741" s="18">
        <f t="shared" si="644"/>
        <v>1706.46771107221</v>
      </c>
      <c r="AB1741" s="2">
        <f t="shared" si="645"/>
        <v>-211.32940107155051</v>
      </c>
      <c r="AC1741" s="2">
        <f t="shared" si="646"/>
        <v>170.64677110722101</v>
      </c>
      <c r="AD1741" s="2">
        <f t="shared" si="647"/>
        <v>473.19492457248134</v>
      </c>
      <c r="AE1741" s="2">
        <f t="shared" si="648"/>
        <v>-1000</v>
      </c>
      <c r="AF1741" s="5">
        <f t="shared" si="649"/>
        <v>0.49500000000000011</v>
      </c>
      <c r="AG1741" s="5">
        <f t="shared" si="650"/>
        <v>-1</v>
      </c>
      <c r="AH1741" s="3">
        <f t="shared" si="651"/>
        <v>201611</v>
      </c>
      <c r="AI1741" s="21">
        <v>2.81</v>
      </c>
      <c r="AJ1741" s="21">
        <v>1.4950000000000001</v>
      </c>
      <c r="AK1741" s="21">
        <v>3.22</v>
      </c>
      <c r="AL1741" s="21">
        <v>1.4</v>
      </c>
      <c r="AO1741">
        <f t="shared" si="652"/>
        <v>-300</v>
      </c>
      <c r="AP1741">
        <f>IF(E1741&lt;F1741,G1741,H1741)</f>
        <v>27</v>
      </c>
      <c r="AQ1741">
        <f>IF(E1741&lt;F1741,H1741,G1741)</f>
        <v>21</v>
      </c>
    </row>
    <row r="1742" spans="2:43" x14ac:dyDescent="0.25">
      <c r="B1742" s="24">
        <v>42701</v>
      </c>
      <c r="C1742" s="20" t="s">
        <v>46</v>
      </c>
      <c r="D1742" s="20" t="s">
        <v>25</v>
      </c>
      <c r="E1742" s="2">
        <v>236</v>
      </c>
      <c r="F1742" s="2">
        <v>-266.66666666666669</v>
      </c>
      <c r="G1742">
        <v>13</v>
      </c>
      <c r="H1742">
        <v>27</v>
      </c>
      <c r="I1742" s="9"/>
      <c r="J1742" s="2" t="str">
        <f t="shared" si="653"/>
        <v>New York Giants</v>
      </c>
      <c r="K1742" s="2" t="str">
        <f t="shared" si="654"/>
        <v>Cleveland Browns</v>
      </c>
      <c r="L1742" s="17">
        <f t="shared" si="655"/>
        <v>-266.66666666666669</v>
      </c>
      <c r="M1742" s="18">
        <f t="shared" si="656"/>
        <v>236</v>
      </c>
      <c r="N1742" s="4">
        <f t="shared" si="634"/>
        <v>1.35</v>
      </c>
      <c r="O1742" s="4">
        <f t="shared" si="635"/>
        <v>3.52</v>
      </c>
      <c r="P1742" s="4"/>
      <c r="Q1742" s="4"/>
      <c r="R1742" s="1">
        <f t="shared" si="636"/>
        <v>0.7407407407407407</v>
      </c>
      <c r="S1742" s="1">
        <f t="shared" si="637"/>
        <v>0.28409090909090912</v>
      </c>
      <c r="T1742" s="1">
        <f t="shared" si="638"/>
        <v>2.4229979466118934E-2</v>
      </c>
      <c r="U1742" s="1">
        <f t="shared" si="639"/>
        <v>0.22832491582491579</v>
      </c>
      <c r="V1742" s="1">
        <f t="shared" si="640"/>
        <v>0.73932491582491577</v>
      </c>
      <c r="W1742" s="1"/>
      <c r="X1742" s="17">
        <f t="shared" si="641"/>
        <v>352.58528232371435</v>
      </c>
      <c r="Y1742" s="18">
        <f t="shared" si="642"/>
        <v>2470.1836460228901</v>
      </c>
      <c r="Z1742" s="2">
        <f t="shared" si="643"/>
        <v>334.95601820752864</v>
      </c>
      <c r="AA1742" s="18">
        <f t="shared" si="644"/>
        <v>2346.6744637217457</v>
      </c>
      <c r="AB1742" s="2">
        <f t="shared" si="645"/>
        <v>-298.54665855874549</v>
      </c>
      <c r="AC1742" s="2">
        <f t="shared" si="646"/>
        <v>234.66744637217457</v>
      </c>
      <c r="AD1742" s="2">
        <f t="shared" si="647"/>
        <v>334.95601820752864</v>
      </c>
      <c r="AE1742" s="2">
        <f t="shared" si="648"/>
        <v>-1000</v>
      </c>
      <c r="AF1742" s="5">
        <f t="shared" si="649"/>
        <v>0.35000000000000009</v>
      </c>
      <c r="AG1742" s="5">
        <f t="shared" si="650"/>
        <v>-1</v>
      </c>
      <c r="AH1742" s="3">
        <f t="shared" si="651"/>
        <v>201611</v>
      </c>
      <c r="AI1742" s="21">
        <v>3.52</v>
      </c>
      <c r="AJ1742" s="21">
        <v>1.35</v>
      </c>
      <c r="AK1742" s="21">
        <v>3.36</v>
      </c>
      <c r="AL1742" s="21">
        <v>1.375</v>
      </c>
      <c r="AO1742">
        <f t="shared" si="652"/>
        <v>-300</v>
      </c>
      <c r="AP1742">
        <f>IF(E1742&lt;F1742,G1742,H1742)</f>
        <v>27</v>
      </c>
      <c r="AQ1742">
        <f>IF(E1742&lt;F1742,H1742,G1742)</f>
        <v>13</v>
      </c>
    </row>
    <row r="1743" spans="2:43" x14ac:dyDescent="0.25">
      <c r="B1743" s="24">
        <v>42701</v>
      </c>
      <c r="C1743" s="20" t="s">
        <v>40</v>
      </c>
      <c r="D1743" s="20" t="s">
        <v>54</v>
      </c>
      <c r="E1743" s="2">
        <v>118.00000000000001</v>
      </c>
      <c r="F1743" s="2">
        <v>-130.03901170351108</v>
      </c>
      <c r="G1743">
        <v>13</v>
      </c>
      <c r="H1743">
        <v>21</v>
      </c>
      <c r="I1743" s="9"/>
      <c r="J1743" s="2" t="str">
        <f t="shared" si="653"/>
        <v>San Diego Chargers</v>
      </c>
      <c r="K1743" s="2" t="str">
        <f t="shared" si="654"/>
        <v>Houston Texans</v>
      </c>
      <c r="L1743" s="17">
        <f t="shared" si="655"/>
        <v>-130.03901170351108</v>
      </c>
      <c r="M1743" s="18">
        <f t="shared" si="656"/>
        <v>118.00000000000001</v>
      </c>
      <c r="N1743" s="4">
        <f t="shared" si="634"/>
        <v>1.833</v>
      </c>
      <c r="O1743" s="4">
        <f t="shared" si="635"/>
        <v>2.09</v>
      </c>
      <c r="P1743" s="4"/>
      <c r="Q1743" s="4"/>
      <c r="R1743" s="1">
        <f t="shared" si="636"/>
        <v>0.54555373704309873</v>
      </c>
      <c r="S1743" s="1">
        <f t="shared" si="637"/>
        <v>0.47846889952153115</v>
      </c>
      <c r="T1743" s="1">
        <f t="shared" si="638"/>
        <v>2.3459087433087E-2</v>
      </c>
      <c r="U1743" s="1">
        <f t="shared" si="639"/>
        <v>3.3542418760783788E-2</v>
      </c>
      <c r="V1743" s="1">
        <f t="shared" si="640"/>
        <v>0.5445424187607838</v>
      </c>
      <c r="W1743" s="1"/>
      <c r="X1743" s="17">
        <f t="shared" si="641"/>
        <v>836.40422774721924</v>
      </c>
      <c r="Y1743" s="18">
        <f t="shared" si="642"/>
        <v>1089.5532146537346</v>
      </c>
      <c r="Z1743" s="2">
        <f t="shared" si="643"/>
        <v>794.5840163598582</v>
      </c>
      <c r="AA1743" s="18">
        <f t="shared" si="644"/>
        <v>1035.0755539210479</v>
      </c>
      <c r="AB1743" s="2">
        <f t="shared" si="645"/>
        <v>-125.85201557176947</v>
      </c>
      <c r="AC1743" s="2">
        <f t="shared" si="646"/>
        <v>103.50755539210479</v>
      </c>
      <c r="AD1743" s="2">
        <f t="shared" si="647"/>
        <v>794.5840163598582</v>
      </c>
      <c r="AE1743" s="2">
        <f t="shared" si="648"/>
        <v>-1000</v>
      </c>
      <c r="AF1743" s="5">
        <f t="shared" si="649"/>
        <v>0.83299999999999996</v>
      </c>
      <c r="AG1743" s="5">
        <f t="shared" si="650"/>
        <v>-1</v>
      </c>
      <c r="AH1743" s="3">
        <f t="shared" si="651"/>
        <v>201611</v>
      </c>
      <c r="AI1743" s="21">
        <v>2.09</v>
      </c>
      <c r="AJ1743" s="21">
        <v>1.833</v>
      </c>
      <c r="AK1743" s="21">
        <v>2.1800000000000002</v>
      </c>
      <c r="AL1743" s="21">
        <v>1.7689999999999999</v>
      </c>
      <c r="AO1743">
        <f t="shared" si="652"/>
        <v>-140</v>
      </c>
      <c r="AP1743">
        <f>IF(E1743&lt;F1743,G1743,H1743)</f>
        <v>21</v>
      </c>
      <c r="AQ1743">
        <f>IF(E1743&lt;F1743,H1743,G1743)</f>
        <v>13</v>
      </c>
    </row>
    <row r="1744" spans="2:43" x14ac:dyDescent="0.25">
      <c r="B1744" s="24">
        <v>42701</v>
      </c>
      <c r="C1744" s="20" t="s">
        <v>30</v>
      </c>
      <c r="D1744" s="20" t="s">
        <v>22</v>
      </c>
      <c r="E1744" s="2">
        <v>-315.45741324921141</v>
      </c>
      <c r="F1744" s="2">
        <v>277</v>
      </c>
      <c r="G1744">
        <v>31</v>
      </c>
      <c r="H1744">
        <v>24</v>
      </c>
      <c r="I1744" s="9"/>
      <c r="J1744" s="2" t="str">
        <f t="shared" si="653"/>
        <v>Miami Dolphins</v>
      </c>
      <c r="K1744" s="2" t="str">
        <f t="shared" si="654"/>
        <v>San Francisco 49ers</v>
      </c>
      <c r="L1744" s="17">
        <f t="shared" si="655"/>
        <v>-315.45741324921141</v>
      </c>
      <c r="M1744" s="18">
        <f t="shared" si="656"/>
        <v>277</v>
      </c>
      <c r="N1744" s="4">
        <f t="shared" si="634"/>
        <v>1.2849999999999999</v>
      </c>
      <c r="O1744" s="4">
        <f t="shared" si="635"/>
        <v>4.05</v>
      </c>
      <c r="P1744" s="4"/>
      <c r="Q1744" s="4"/>
      <c r="R1744" s="1">
        <f t="shared" si="636"/>
        <v>0.77821011673151752</v>
      </c>
      <c r="S1744" s="1">
        <f t="shared" si="637"/>
        <v>0.24691358024691359</v>
      </c>
      <c r="T1744" s="1">
        <f t="shared" si="638"/>
        <v>2.4507966260543745E-2</v>
      </c>
      <c r="U1744" s="1">
        <f t="shared" si="639"/>
        <v>0.26564826824230198</v>
      </c>
      <c r="V1744" s="1">
        <f t="shared" si="640"/>
        <v>0.77664826824230193</v>
      </c>
      <c r="W1744" s="1"/>
      <c r="X1744" s="17">
        <f t="shared" si="641"/>
        <v>287.58414959603806</v>
      </c>
      <c r="Y1744" s="18">
        <f t="shared" si="642"/>
        <v>2961.7578422321562</v>
      </c>
      <c r="Z1744" s="2">
        <f t="shared" si="643"/>
        <v>273.20494211623617</v>
      </c>
      <c r="AA1744" s="18">
        <f t="shared" si="644"/>
        <v>2813.6699501205485</v>
      </c>
      <c r="AB1744" s="2">
        <f t="shared" si="645"/>
        <v>-366.025589527786</v>
      </c>
      <c r="AC1744" s="2">
        <f t="shared" si="646"/>
        <v>281.36699501205487</v>
      </c>
      <c r="AD1744" s="2">
        <f t="shared" si="647"/>
        <v>273.20494211623617</v>
      </c>
      <c r="AE1744" s="2">
        <f t="shared" si="648"/>
        <v>-1000</v>
      </c>
      <c r="AF1744" s="5">
        <f t="shared" si="649"/>
        <v>0.28499999999999992</v>
      </c>
      <c r="AG1744" s="5">
        <f t="shared" si="650"/>
        <v>-1</v>
      </c>
      <c r="AH1744" s="3">
        <f t="shared" si="651"/>
        <v>201611</v>
      </c>
      <c r="AI1744" s="21">
        <v>1.2849999999999999</v>
      </c>
      <c r="AJ1744" s="21">
        <v>4.05</v>
      </c>
      <c r="AK1744" s="21">
        <v>1.3169999999999999</v>
      </c>
      <c r="AL1744" s="21">
        <v>3.77</v>
      </c>
      <c r="AO1744">
        <f t="shared" si="652"/>
        <v>-400</v>
      </c>
      <c r="AP1744">
        <f>IF(E1744&lt;F1744,G1744,H1744)</f>
        <v>31</v>
      </c>
      <c r="AQ1744">
        <f>IF(E1744&lt;F1744,H1744,G1744)</f>
        <v>24</v>
      </c>
    </row>
    <row r="1745" spans="2:43" x14ac:dyDescent="0.25">
      <c r="B1745" s="24">
        <v>42701</v>
      </c>
      <c r="C1745" s="20" t="s">
        <v>43</v>
      </c>
      <c r="D1745" s="20" t="s">
        <v>47</v>
      </c>
      <c r="E1745" s="2">
        <v>-335.57046979865765</v>
      </c>
      <c r="F1745" s="2">
        <v>293</v>
      </c>
      <c r="G1745">
        <v>49</v>
      </c>
      <c r="H1745">
        <v>21</v>
      </c>
      <c r="I1745" s="9"/>
      <c r="J1745" s="2" t="str">
        <f t="shared" si="653"/>
        <v>New Orleans Saints</v>
      </c>
      <c r="K1745" s="2" t="str">
        <f t="shared" si="654"/>
        <v>Los Angeles Rams</v>
      </c>
      <c r="L1745" s="17">
        <f t="shared" si="655"/>
        <v>-335.57046979865765</v>
      </c>
      <c r="M1745" s="18">
        <f t="shared" si="656"/>
        <v>293</v>
      </c>
      <c r="N1745" s="4">
        <f t="shared" si="634"/>
        <v>1.3120000000000001</v>
      </c>
      <c r="O1745" s="4">
        <f t="shared" si="635"/>
        <v>3.81</v>
      </c>
      <c r="P1745" s="4"/>
      <c r="Q1745" s="4"/>
      <c r="R1745" s="1">
        <f t="shared" si="636"/>
        <v>0.76219512195121952</v>
      </c>
      <c r="S1745" s="1">
        <f t="shared" si="637"/>
        <v>0.26246719160104987</v>
      </c>
      <c r="T1745" s="1">
        <f t="shared" si="638"/>
        <v>2.4068723155017402E-2</v>
      </c>
      <c r="U1745" s="1">
        <f t="shared" si="639"/>
        <v>0.24986396517508483</v>
      </c>
      <c r="V1745" s="1">
        <f t="shared" si="640"/>
        <v>0.76086396517508481</v>
      </c>
      <c r="W1745" s="1"/>
      <c r="X1745" s="17">
        <f t="shared" si="641"/>
        <v>314.29538757284536</v>
      </c>
      <c r="Y1745" s="18">
        <f t="shared" si="642"/>
        <v>2738.2252641908881</v>
      </c>
      <c r="Z1745" s="2">
        <f t="shared" si="643"/>
        <v>298.58061819420305</v>
      </c>
      <c r="AA1745" s="18">
        <f t="shared" si="644"/>
        <v>2601.3140009813437</v>
      </c>
      <c r="AB1745" s="2">
        <f t="shared" si="645"/>
        <v>-334.91792134664922</v>
      </c>
      <c r="AC1745" s="2">
        <f t="shared" si="646"/>
        <v>260.13140009813435</v>
      </c>
      <c r="AD1745" s="2">
        <f t="shared" si="647"/>
        <v>298.58061819420305</v>
      </c>
      <c r="AE1745" s="2">
        <f t="shared" si="648"/>
        <v>-1000</v>
      </c>
      <c r="AF1745" s="5">
        <f t="shared" si="649"/>
        <v>0.31200000000000006</v>
      </c>
      <c r="AG1745" s="5">
        <f t="shared" si="650"/>
        <v>-1</v>
      </c>
      <c r="AH1745" s="3">
        <f t="shared" si="651"/>
        <v>201611</v>
      </c>
      <c r="AI1745" s="21">
        <v>1.3120000000000001</v>
      </c>
      <c r="AJ1745" s="21">
        <v>3.81</v>
      </c>
      <c r="AK1745" s="21">
        <v>1.298</v>
      </c>
      <c r="AL1745" s="21">
        <v>3.93</v>
      </c>
      <c r="AO1745">
        <f t="shared" si="652"/>
        <v>-400</v>
      </c>
      <c r="AP1745">
        <f>IF(E1745&lt;F1745,G1745,H1745)</f>
        <v>49</v>
      </c>
      <c r="AQ1745">
        <f>IF(E1745&lt;F1745,H1745,G1745)</f>
        <v>21</v>
      </c>
    </row>
    <row r="1746" spans="2:43" x14ac:dyDescent="0.25">
      <c r="B1746" s="24">
        <v>42698</v>
      </c>
      <c r="C1746" s="20" t="s">
        <v>39</v>
      </c>
      <c r="D1746" s="20" t="s">
        <v>45</v>
      </c>
      <c r="E1746" s="2">
        <v>361.00000000000006</v>
      </c>
      <c r="F1746" s="2">
        <v>-420.1680672268908</v>
      </c>
      <c r="G1746">
        <v>7</v>
      </c>
      <c r="H1746">
        <v>28</v>
      </c>
      <c r="I1746" s="9"/>
      <c r="J1746" s="2" t="str">
        <f t="shared" si="653"/>
        <v>Pittsburgh Steelers</v>
      </c>
      <c r="K1746" s="2" t="str">
        <f t="shared" si="654"/>
        <v>Indianapolis Colts</v>
      </c>
      <c r="L1746" s="17">
        <f t="shared" si="655"/>
        <v>-420.1680672268908</v>
      </c>
      <c r="M1746" s="18">
        <f t="shared" si="656"/>
        <v>361.00000000000006</v>
      </c>
      <c r="N1746" s="4">
        <f t="shared" si="634"/>
        <v>1.704</v>
      </c>
      <c r="O1746" s="4">
        <f t="shared" si="635"/>
        <v>2.29</v>
      </c>
      <c r="P1746" s="4"/>
      <c r="Q1746" s="4"/>
      <c r="R1746" s="1">
        <f t="shared" si="636"/>
        <v>0.58685446009389675</v>
      </c>
      <c r="S1746" s="1">
        <f t="shared" si="637"/>
        <v>0.4366812227074236</v>
      </c>
      <c r="T1746" s="1">
        <f t="shared" si="638"/>
        <v>2.2994491737606371E-2</v>
      </c>
      <c r="U1746" s="1">
        <f t="shared" si="639"/>
        <v>7.5086618693236573E-2</v>
      </c>
      <c r="V1746" s="1">
        <f t="shared" si="640"/>
        <v>0.58608661869323653</v>
      </c>
      <c r="W1746" s="1"/>
      <c r="X1746" s="17">
        <f t="shared" si="641"/>
        <v>706.23243750154586</v>
      </c>
      <c r="Y1746" s="18">
        <f t="shared" si="642"/>
        <v>1286.1459277847573</v>
      </c>
      <c r="Z1746" s="2">
        <f t="shared" si="643"/>
        <v>670.92081562646854</v>
      </c>
      <c r="AA1746" s="18">
        <f t="shared" si="644"/>
        <v>1221.8386313955193</v>
      </c>
      <c r="AB1746" s="2">
        <f t="shared" si="645"/>
        <v>-149.04888575654871</v>
      </c>
      <c r="AC1746" s="2">
        <f t="shared" si="646"/>
        <v>122.18386313955193</v>
      </c>
      <c r="AD1746" s="2">
        <f t="shared" si="647"/>
        <v>670.92081562646854</v>
      </c>
      <c r="AE1746" s="2">
        <f t="shared" si="648"/>
        <v>-1000</v>
      </c>
      <c r="AF1746" s="5">
        <f t="shared" si="649"/>
        <v>0.70399999999999996</v>
      </c>
      <c r="AG1746" s="5">
        <f t="shared" si="650"/>
        <v>-1</v>
      </c>
      <c r="AH1746" s="3">
        <f t="shared" si="651"/>
        <v>201611</v>
      </c>
      <c r="AI1746" s="21">
        <v>2.29</v>
      </c>
      <c r="AJ1746" s="21">
        <v>1.704</v>
      </c>
      <c r="AK1746" s="21">
        <v>4.6100000000000003</v>
      </c>
      <c r="AL1746" s="21">
        <v>1.238</v>
      </c>
      <c r="AO1746">
        <f t="shared" si="652"/>
        <v>-500</v>
      </c>
      <c r="AP1746">
        <f>IF(E1746&lt;F1746,G1746,H1746)</f>
        <v>28</v>
      </c>
      <c r="AQ1746">
        <f>IF(E1746&lt;F1746,H1746,G1746)</f>
        <v>7</v>
      </c>
    </row>
    <row r="1747" spans="2:43" x14ac:dyDescent="0.25">
      <c r="B1747" s="24">
        <v>42698</v>
      </c>
      <c r="C1747" s="20" t="s">
        <v>23</v>
      </c>
      <c r="D1747" s="20" t="s">
        <v>53</v>
      </c>
      <c r="E1747" s="2">
        <v>-230.41474654377885</v>
      </c>
      <c r="F1747" s="2">
        <v>204.99999999999997</v>
      </c>
      <c r="G1747">
        <v>31</v>
      </c>
      <c r="H1747">
        <v>26</v>
      </c>
      <c r="I1747" s="9"/>
      <c r="J1747" s="2" t="str">
        <f t="shared" si="653"/>
        <v>Dallas Cowboys</v>
      </c>
      <c r="K1747" s="2" t="str">
        <f t="shared" si="654"/>
        <v>Washington Redskins</v>
      </c>
      <c r="L1747" s="17">
        <f t="shared" si="655"/>
        <v>-230.41474654377885</v>
      </c>
      <c r="M1747" s="18">
        <f t="shared" si="656"/>
        <v>204.99999999999997</v>
      </c>
      <c r="N1747" s="4">
        <f t="shared" si="634"/>
        <v>1.363</v>
      </c>
      <c r="O1747" s="4">
        <f t="shared" si="635"/>
        <v>3.44</v>
      </c>
      <c r="P1747" s="4"/>
      <c r="Q1747" s="4"/>
      <c r="R1747" s="1">
        <f t="shared" si="636"/>
        <v>0.73367571533382248</v>
      </c>
      <c r="S1747" s="1">
        <f t="shared" si="637"/>
        <v>0.29069767441860467</v>
      </c>
      <c r="T1747" s="1">
        <f t="shared" si="638"/>
        <v>2.3793462419321232E-2</v>
      </c>
      <c r="U1747" s="1">
        <f t="shared" si="639"/>
        <v>0.2214890204576089</v>
      </c>
      <c r="V1747" s="1">
        <f t="shared" si="640"/>
        <v>0.73248902045760889</v>
      </c>
      <c r="W1747" s="1"/>
      <c r="X1747" s="17">
        <f t="shared" si="641"/>
        <v>365.20817660211293</v>
      </c>
      <c r="Y1747" s="18">
        <f t="shared" si="642"/>
        <v>2392.7866094316391</v>
      </c>
      <c r="Z1747" s="2">
        <f t="shared" si="643"/>
        <v>346.94776777200724</v>
      </c>
      <c r="AA1747" s="18">
        <f t="shared" si="644"/>
        <v>2273.1472789600571</v>
      </c>
      <c r="AB1747" s="2">
        <f t="shared" si="645"/>
        <v>-288.22782357750708</v>
      </c>
      <c r="AC1747" s="2">
        <f t="shared" si="646"/>
        <v>227.31472789600571</v>
      </c>
      <c r="AD1747" s="2">
        <f t="shared" si="647"/>
        <v>346.94776777200724</v>
      </c>
      <c r="AE1747" s="2">
        <f t="shared" si="648"/>
        <v>-1000</v>
      </c>
      <c r="AF1747" s="5">
        <f t="shared" si="649"/>
        <v>0.36299999999999999</v>
      </c>
      <c r="AG1747" s="5">
        <f t="shared" si="650"/>
        <v>-1</v>
      </c>
      <c r="AH1747" s="3">
        <f t="shared" si="651"/>
        <v>201611</v>
      </c>
      <c r="AI1747" s="21">
        <v>1.363</v>
      </c>
      <c r="AJ1747" s="21">
        <v>3.44</v>
      </c>
      <c r="AK1747" s="21">
        <v>1.4339999999999999</v>
      </c>
      <c r="AL1747" s="21">
        <v>3.05</v>
      </c>
      <c r="AO1747">
        <f t="shared" si="652"/>
        <v>-300</v>
      </c>
      <c r="AP1747">
        <f>IF(E1747&lt;F1747,G1747,H1747)</f>
        <v>31</v>
      </c>
      <c r="AQ1747">
        <f>IF(E1747&lt;F1747,H1747,G1747)</f>
        <v>26</v>
      </c>
    </row>
    <row r="1748" spans="2:43" x14ac:dyDescent="0.25">
      <c r="B1748" s="24">
        <v>42698</v>
      </c>
      <c r="C1748" s="20" t="s">
        <v>34</v>
      </c>
      <c r="D1748" s="20" t="s">
        <v>29</v>
      </c>
      <c r="E1748" s="2">
        <v>-123.00123001230013</v>
      </c>
      <c r="F1748" s="2">
        <v>110.99999999999999</v>
      </c>
      <c r="G1748">
        <v>16</v>
      </c>
      <c r="H1748">
        <v>13</v>
      </c>
      <c r="I1748" s="9"/>
      <c r="J1748" s="2" t="str">
        <f t="shared" si="653"/>
        <v>Detroit Lions</v>
      </c>
      <c r="K1748" s="2" t="str">
        <f t="shared" si="654"/>
        <v>Minnesota Vikings</v>
      </c>
      <c r="L1748" s="17">
        <f t="shared" si="655"/>
        <v>-123.00123001230013</v>
      </c>
      <c r="M1748" s="18">
        <f t="shared" si="656"/>
        <v>110.99999999999999</v>
      </c>
      <c r="N1748" s="4">
        <f t="shared" si="634"/>
        <v>1.746</v>
      </c>
      <c r="O1748" s="4">
        <f t="shared" si="635"/>
        <v>2.21</v>
      </c>
      <c r="P1748" s="4"/>
      <c r="Q1748" s="4"/>
      <c r="R1748" s="1">
        <f t="shared" si="636"/>
        <v>0.57273768613974796</v>
      </c>
      <c r="S1748" s="1">
        <f t="shared" si="637"/>
        <v>0.45248868778280543</v>
      </c>
      <c r="T1748" s="1">
        <f t="shared" si="638"/>
        <v>2.4605662285136498E-2</v>
      </c>
      <c r="U1748" s="1">
        <f t="shared" si="639"/>
        <v>6.0124499178471263E-2</v>
      </c>
      <c r="V1748" s="1">
        <f t="shared" si="640"/>
        <v>0.5711244991784713</v>
      </c>
      <c r="W1748" s="1"/>
      <c r="X1748" s="17">
        <f t="shared" si="641"/>
        <v>750.93171705721034</v>
      </c>
      <c r="Y1748" s="18">
        <f t="shared" si="642"/>
        <v>1211.3891833551868</v>
      </c>
      <c r="Z1748" s="2">
        <f t="shared" si="643"/>
        <v>713.38513120434982</v>
      </c>
      <c r="AA1748" s="18">
        <f t="shared" si="644"/>
        <v>1150.8197241874275</v>
      </c>
      <c r="AB1748" s="2">
        <f t="shared" si="645"/>
        <v>-140.17673711698779</v>
      </c>
      <c r="AC1748" s="2">
        <f t="shared" si="646"/>
        <v>115.08197241874275</v>
      </c>
      <c r="AD1748" s="2">
        <f t="shared" si="647"/>
        <v>713.38513120434982</v>
      </c>
      <c r="AE1748" s="2">
        <f t="shared" si="648"/>
        <v>-1000</v>
      </c>
      <c r="AF1748" s="5">
        <f t="shared" si="649"/>
        <v>0.746</v>
      </c>
      <c r="AG1748" s="5">
        <f t="shared" si="650"/>
        <v>-1</v>
      </c>
      <c r="AH1748" s="3">
        <f t="shared" si="651"/>
        <v>201611</v>
      </c>
      <c r="AI1748" s="21">
        <v>1.746</v>
      </c>
      <c r="AJ1748" s="21">
        <v>2.21</v>
      </c>
      <c r="AK1748" s="21">
        <v>1.8129999999999999</v>
      </c>
      <c r="AL1748" s="21">
        <v>2.11</v>
      </c>
      <c r="AO1748">
        <f t="shared" si="652"/>
        <v>-130</v>
      </c>
      <c r="AP1748">
        <f>IF(E1748&lt;F1748,G1748,H1748)</f>
        <v>16</v>
      </c>
      <c r="AQ1748">
        <f>IF(E1748&lt;F1748,H1748,G1748)</f>
        <v>13</v>
      </c>
    </row>
    <row r="1749" spans="2:43" x14ac:dyDescent="0.25">
      <c r="B1749" s="24">
        <v>42695</v>
      </c>
      <c r="C1749" s="20" t="s">
        <v>52</v>
      </c>
      <c r="D1749" s="20" t="s">
        <v>40</v>
      </c>
      <c r="E1749" s="2">
        <v>-260.41666666666674</v>
      </c>
      <c r="F1749" s="2">
        <v>231</v>
      </c>
      <c r="G1749">
        <v>27</v>
      </c>
      <c r="H1749">
        <v>20</v>
      </c>
      <c r="I1749" s="9"/>
      <c r="J1749" s="2" t="str">
        <f t="shared" si="653"/>
        <v>Oakland Raiders</v>
      </c>
      <c r="K1749" s="2" t="str">
        <f t="shared" si="654"/>
        <v>Houston Texans</v>
      </c>
      <c r="L1749" s="17">
        <f t="shared" si="655"/>
        <v>-260.41666666666674</v>
      </c>
      <c r="M1749" s="18">
        <f t="shared" si="656"/>
        <v>231</v>
      </c>
      <c r="N1749" s="4">
        <f t="shared" si="634"/>
        <v>1.4159999999999999</v>
      </c>
      <c r="O1749" s="4">
        <f t="shared" si="635"/>
        <v>3.14</v>
      </c>
      <c r="P1749" s="4"/>
      <c r="Q1749" s="4"/>
      <c r="R1749" s="1">
        <f t="shared" si="636"/>
        <v>0.70621468926553677</v>
      </c>
      <c r="S1749" s="1">
        <f t="shared" si="637"/>
        <v>0.31847133757961782</v>
      </c>
      <c r="T1749" s="1">
        <f t="shared" si="638"/>
        <v>2.4091308165057224E-2</v>
      </c>
      <c r="U1749" s="1">
        <f t="shared" si="639"/>
        <v>0.19387167584295947</v>
      </c>
      <c r="V1749" s="1">
        <f t="shared" si="640"/>
        <v>0.70487167584295951</v>
      </c>
      <c r="W1749" s="1"/>
      <c r="X1749" s="17">
        <f t="shared" si="641"/>
        <v>418.69794782730497</v>
      </c>
      <c r="Y1749" s="18">
        <f t="shared" si="642"/>
        <v>2111.576289987011</v>
      </c>
      <c r="Z1749" s="2">
        <f t="shared" si="643"/>
        <v>397.7630504359397</v>
      </c>
      <c r="AA1749" s="18">
        <f t="shared" si="644"/>
        <v>2005.9974754876603</v>
      </c>
      <c r="AB1749" s="2">
        <f t="shared" si="645"/>
        <v>-251.40595610980498</v>
      </c>
      <c r="AC1749" s="2">
        <f t="shared" si="646"/>
        <v>200.59974754876603</v>
      </c>
      <c r="AD1749" s="2">
        <f t="shared" si="647"/>
        <v>397.7630504359397</v>
      </c>
      <c r="AE1749" s="2">
        <f t="shared" si="648"/>
        <v>-1000</v>
      </c>
      <c r="AF1749" s="5">
        <f t="shared" si="649"/>
        <v>0.41599999999999993</v>
      </c>
      <c r="AG1749" s="5">
        <f t="shared" si="650"/>
        <v>-1</v>
      </c>
      <c r="AH1749" s="3">
        <f t="shared" si="651"/>
        <v>201611</v>
      </c>
      <c r="AI1749" s="21">
        <v>1.4159999999999999</v>
      </c>
      <c r="AJ1749" s="21">
        <v>3.14</v>
      </c>
      <c r="AK1749" s="21">
        <v>1.3839999999999999</v>
      </c>
      <c r="AL1749" s="21">
        <v>3.31</v>
      </c>
      <c r="AO1749">
        <f t="shared" si="652"/>
        <v>-300</v>
      </c>
      <c r="AP1749">
        <f>IF(E1749&lt;F1749,G1749,H1749)</f>
        <v>27</v>
      </c>
      <c r="AQ1749">
        <f>IF(E1749&lt;F1749,H1749,G1749)</f>
        <v>20</v>
      </c>
    </row>
    <row r="1750" spans="2:43" x14ac:dyDescent="0.25">
      <c r="B1750" s="24">
        <v>42694</v>
      </c>
      <c r="C1750" s="20" t="s">
        <v>53</v>
      </c>
      <c r="D1750" s="20" t="s">
        <v>33</v>
      </c>
      <c r="E1750" s="2">
        <v>-134.04825737265415</v>
      </c>
      <c r="F1750" s="2">
        <v>121</v>
      </c>
      <c r="G1750">
        <v>42</v>
      </c>
      <c r="H1750">
        <v>24</v>
      </c>
      <c r="I1750" s="9"/>
      <c r="J1750" s="2" t="str">
        <f t="shared" si="653"/>
        <v>Washington Redskins</v>
      </c>
      <c r="K1750" s="2" t="str">
        <f t="shared" si="654"/>
        <v>Green Bay Packers</v>
      </c>
      <c r="L1750" s="17">
        <f t="shared" si="655"/>
        <v>-134.04825737265415</v>
      </c>
      <c r="M1750" s="18">
        <f t="shared" si="656"/>
        <v>121</v>
      </c>
      <c r="N1750" s="4">
        <f t="shared" si="634"/>
        <v>1.714</v>
      </c>
      <c r="O1750" s="4">
        <f t="shared" si="635"/>
        <v>2.27</v>
      </c>
      <c r="P1750" s="4"/>
      <c r="Q1750" s="4"/>
      <c r="R1750" s="1">
        <f t="shared" si="636"/>
        <v>0.58343057176196034</v>
      </c>
      <c r="S1750" s="1">
        <f t="shared" si="637"/>
        <v>0.44052863436123346</v>
      </c>
      <c r="T1750" s="1">
        <f t="shared" si="638"/>
        <v>2.3398594377510018E-2</v>
      </c>
      <c r="U1750" s="1">
        <f t="shared" si="639"/>
        <v>7.1450968700363438E-2</v>
      </c>
      <c r="V1750" s="1">
        <f t="shared" si="640"/>
        <v>0.58245096870036339</v>
      </c>
      <c r="W1750" s="1"/>
      <c r="X1750" s="17">
        <f t="shared" si="641"/>
        <v>716.88271414729309</v>
      </c>
      <c r="Y1750" s="18">
        <f t="shared" si="642"/>
        <v>1267.5379818063075</v>
      </c>
      <c r="Z1750" s="2">
        <f t="shared" si="643"/>
        <v>681.03857843992841</v>
      </c>
      <c r="AA1750" s="18">
        <f t="shared" si="644"/>
        <v>1204.1610827159921</v>
      </c>
      <c r="AB1750" s="2">
        <f t="shared" si="645"/>
        <v>-146.83455998788267</v>
      </c>
      <c r="AC1750" s="2">
        <f t="shared" si="646"/>
        <v>120.4161082715992</v>
      </c>
      <c r="AD1750" s="2">
        <f t="shared" si="647"/>
        <v>681.03857843992841</v>
      </c>
      <c r="AE1750" s="2">
        <f t="shared" si="648"/>
        <v>-1000</v>
      </c>
      <c r="AF1750" s="5">
        <f t="shared" si="649"/>
        <v>0.71399999999999997</v>
      </c>
      <c r="AG1750" s="5">
        <f t="shared" si="650"/>
        <v>-1</v>
      </c>
      <c r="AH1750" s="3">
        <f t="shared" si="651"/>
        <v>201611</v>
      </c>
      <c r="AI1750" s="21">
        <v>1.714</v>
      </c>
      <c r="AJ1750" s="21">
        <v>2.27</v>
      </c>
      <c r="AK1750" s="21">
        <v>1.746</v>
      </c>
      <c r="AL1750" s="21">
        <v>2.21</v>
      </c>
      <c r="AO1750">
        <f t="shared" si="652"/>
        <v>-140</v>
      </c>
      <c r="AP1750">
        <f>IF(E1750&lt;F1750,G1750,H1750)</f>
        <v>42</v>
      </c>
      <c r="AQ1750">
        <f>IF(E1750&lt;F1750,H1750,G1750)</f>
        <v>24</v>
      </c>
    </row>
    <row r="1751" spans="2:43" x14ac:dyDescent="0.25">
      <c r="B1751" s="24">
        <v>42694</v>
      </c>
      <c r="C1751" s="20" t="s">
        <v>22</v>
      </c>
      <c r="D1751" s="20" t="s">
        <v>36</v>
      </c>
      <c r="E1751" s="2">
        <v>423.00000000000006</v>
      </c>
      <c r="F1751" s="2">
        <v>-500.00000000000011</v>
      </c>
      <c r="G1751">
        <v>17</v>
      </c>
      <c r="H1751">
        <v>30</v>
      </c>
      <c r="I1751" s="9"/>
      <c r="J1751" s="2" t="str">
        <f t="shared" si="653"/>
        <v>New England Patriots</v>
      </c>
      <c r="K1751" s="2" t="str">
        <f t="shared" si="654"/>
        <v>San Francisco 49ers</v>
      </c>
      <c r="L1751" s="17">
        <f t="shared" si="655"/>
        <v>-500.00000000000011</v>
      </c>
      <c r="M1751" s="18">
        <f t="shared" si="656"/>
        <v>423.00000000000006</v>
      </c>
      <c r="N1751" s="4">
        <f t="shared" si="634"/>
        <v>1.125</v>
      </c>
      <c r="O1751" s="4">
        <f t="shared" si="635"/>
        <v>7.38</v>
      </c>
      <c r="P1751" s="4"/>
      <c r="Q1751" s="4"/>
      <c r="R1751" s="1">
        <f t="shared" si="636"/>
        <v>0.88888888888888884</v>
      </c>
      <c r="S1751" s="1">
        <f t="shared" si="637"/>
        <v>0.13550135501355015</v>
      </c>
      <c r="T1751" s="1">
        <f t="shared" si="638"/>
        <v>2.3809523809523725E-2</v>
      </c>
      <c r="U1751" s="1">
        <f t="shared" si="639"/>
        <v>0.37669376693766932</v>
      </c>
      <c r="V1751" s="1">
        <f t="shared" si="640"/>
        <v>0.88769376693766933</v>
      </c>
      <c r="W1751" s="1"/>
      <c r="X1751" s="17">
        <f t="shared" si="641"/>
        <v>126.51461263467057</v>
      </c>
      <c r="Y1751" s="18">
        <f t="shared" si="642"/>
        <v>5785.40701103421</v>
      </c>
      <c r="Z1751" s="2">
        <f t="shared" si="643"/>
        <v>120.18888200293704</v>
      </c>
      <c r="AA1751" s="18">
        <f t="shared" si="644"/>
        <v>5496.1366604824989</v>
      </c>
      <c r="AB1751" s="2">
        <f t="shared" si="645"/>
        <v>-832.0237141198827</v>
      </c>
      <c r="AC1751" s="2">
        <f t="shared" si="646"/>
        <v>549.61366604824991</v>
      </c>
      <c r="AD1751" s="2">
        <f t="shared" si="647"/>
        <v>120.18888200293704</v>
      </c>
      <c r="AE1751" s="2">
        <f t="shared" si="648"/>
        <v>-1000</v>
      </c>
      <c r="AF1751" s="5">
        <f t="shared" si="649"/>
        <v>0.125</v>
      </c>
      <c r="AG1751" s="5">
        <f t="shared" si="650"/>
        <v>-1</v>
      </c>
      <c r="AH1751" s="3">
        <f t="shared" si="651"/>
        <v>201611</v>
      </c>
      <c r="AI1751" s="21">
        <v>7.38</v>
      </c>
      <c r="AJ1751" s="21">
        <v>1.125</v>
      </c>
      <c r="AK1751" s="21">
        <v>5.23</v>
      </c>
      <c r="AL1751" s="21">
        <v>1.2</v>
      </c>
      <c r="AO1751">
        <f t="shared" si="652"/>
        <v>-500</v>
      </c>
      <c r="AP1751">
        <f>IF(E1751&lt;F1751,G1751,H1751)</f>
        <v>30</v>
      </c>
      <c r="AQ1751">
        <f>IF(E1751&lt;F1751,H1751,G1751)</f>
        <v>17</v>
      </c>
    </row>
    <row r="1752" spans="2:43" x14ac:dyDescent="0.25">
      <c r="B1752" s="24">
        <v>42694</v>
      </c>
      <c r="C1752" s="20" t="s">
        <v>32</v>
      </c>
      <c r="D1752" s="20" t="s">
        <v>19</v>
      </c>
      <c r="E1752" s="2">
        <v>-260.41666666666674</v>
      </c>
      <c r="F1752" s="2">
        <v>231</v>
      </c>
      <c r="G1752">
        <v>26</v>
      </c>
      <c r="H1752">
        <v>15</v>
      </c>
      <c r="I1752" s="9"/>
      <c r="J1752" s="2" t="str">
        <f t="shared" si="653"/>
        <v>Seattle Seahawks</v>
      </c>
      <c r="K1752" s="2" t="str">
        <f t="shared" si="654"/>
        <v>Philadelphia Eagles</v>
      </c>
      <c r="L1752" s="17">
        <f t="shared" si="655"/>
        <v>-260.41666666666674</v>
      </c>
      <c r="M1752" s="18">
        <f t="shared" si="656"/>
        <v>231</v>
      </c>
      <c r="N1752" s="4">
        <f t="shared" si="634"/>
        <v>1.357</v>
      </c>
      <c r="O1752" s="4">
        <f t="shared" si="635"/>
        <v>3.48</v>
      </c>
      <c r="P1752" s="4"/>
      <c r="Q1752" s="4"/>
      <c r="R1752" s="1">
        <f t="shared" si="636"/>
        <v>0.73691967575534267</v>
      </c>
      <c r="S1752" s="1">
        <f t="shared" si="637"/>
        <v>0.28735632183908044</v>
      </c>
      <c r="T1752" s="1">
        <f t="shared" si="638"/>
        <v>2.3700640893115521E-2</v>
      </c>
      <c r="U1752" s="1">
        <f t="shared" si="639"/>
        <v>0.22478167695813112</v>
      </c>
      <c r="V1752" s="1">
        <f t="shared" si="640"/>
        <v>0.73578167695813113</v>
      </c>
      <c r="W1752" s="1"/>
      <c r="X1752" s="17">
        <f t="shared" si="641"/>
        <v>359.09880786132152</v>
      </c>
      <c r="Y1752" s="18">
        <f t="shared" si="642"/>
        <v>2429.642291801018</v>
      </c>
      <c r="Z1752" s="2">
        <f t="shared" si="643"/>
        <v>341.14386746825545</v>
      </c>
      <c r="AA1752" s="18">
        <f t="shared" si="644"/>
        <v>2308.160177210967</v>
      </c>
      <c r="AB1752" s="2">
        <f t="shared" si="645"/>
        <v>-293.13146017290001</v>
      </c>
      <c r="AC1752" s="2">
        <f t="shared" si="646"/>
        <v>230.8160177210967</v>
      </c>
      <c r="AD1752" s="2">
        <f t="shared" si="647"/>
        <v>341.14386746825545</v>
      </c>
      <c r="AE1752" s="2">
        <f t="shared" si="648"/>
        <v>-1000</v>
      </c>
      <c r="AF1752" s="5">
        <f t="shared" si="649"/>
        <v>0.35699999999999998</v>
      </c>
      <c r="AG1752" s="5">
        <f t="shared" si="650"/>
        <v>-1</v>
      </c>
      <c r="AH1752" s="3">
        <f t="shared" si="651"/>
        <v>201611</v>
      </c>
      <c r="AI1752" s="21">
        <v>1.357</v>
      </c>
      <c r="AJ1752" s="21">
        <v>3.48</v>
      </c>
      <c r="AK1752" s="21">
        <v>1.3839999999999999</v>
      </c>
      <c r="AL1752" s="21">
        <v>3.31</v>
      </c>
      <c r="AO1752">
        <f t="shared" si="652"/>
        <v>-300</v>
      </c>
      <c r="AP1752">
        <f>IF(E1752&lt;F1752,G1752,H1752)</f>
        <v>26</v>
      </c>
      <c r="AQ1752">
        <f>IF(E1752&lt;F1752,H1752,G1752)</f>
        <v>15</v>
      </c>
    </row>
    <row r="1753" spans="2:43" x14ac:dyDescent="0.25">
      <c r="B1753" s="24">
        <v>42694</v>
      </c>
      <c r="C1753" s="20" t="s">
        <v>47</v>
      </c>
      <c r="D1753" s="20" t="s">
        <v>30</v>
      </c>
      <c r="E1753" s="2">
        <v>-107.06638115631692</v>
      </c>
      <c r="F1753" s="2">
        <v>-103.09278350515464</v>
      </c>
      <c r="G1753">
        <v>10</v>
      </c>
      <c r="H1753">
        <v>14</v>
      </c>
      <c r="I1753" s="9"/>
      <c r="J1753" s="2" t="str">
        <f t="shared" si="653"/>
        <v>Los Angeles Rams</v>
      </c>
      <c r="K1753" s="2" t="str">
        <f t="shared" si="654"/>
        <v>Miami Dolphins</v>
      </c>
      <c r="L1753" s="17">
        <f t="shared" si="655"/>
        <v>-107.06638115631692</v>
      </c>
      <c r="M1753" s="18">
        <f t="shared" si="656"/>
        <v>-103.09278350515464</v>
      </c>
      <c r="N1753" s="4">
        <f t="shared" si="634"/>
        <v>1.8540000000000001</v>
      </c>
      <c r="O1753" s="4">
        <f t="shared" si="635"/>
        <v>2.06</v>
      </c>
      <c r="P1753" s="4"/>
      <c r="Q1753" s="4"/>
      <c r="R1753" s="1">
        <f t="shared" si="636"/>
        <v>0.53937432578209277</v>
      </c>
      <c r="S1753" s="1">
        <f t="shared" si="637"/>
        <v>0.4854368932038835</v>
      </c>
      <c r="T1753" s="1">
        <f t="shared" si="638"/>
        <v>2.421052631578946E-2</v>
      </c>
      <c r="U1753" s="1">
        <f t="shared" si="639"/>
        <v>2.6968716289104633E-2</v>
      </c>
      <c r="V1753" s="1">
        <f t="shared" si="640"/>
        <v>0.5379687162891047</v>
      </c>
      <c r="W1753" s="1"/>
      <c r="X1753" s="17">
        <f t="shared" si="641"/>
        <v>858.84414784929493</v>
      </c>
      <c r="Y1753" s="18">
        <f t="shared" si="642"/>
        <v>1061.3854342361001</v>
      </c>
      <c r="Z1753" s="2">
        <f t="shared" si="643"/>
        <v>815.90194045683018</v>
      </c>
      <c r="AA1753" s="18">
        <f t="shared" si="644"/>
        <v>1008.316162524295</v>
      </c>
      <c r="AB1753" s="2">
        <f t="shared" si="645"/>
        <v>-122.56374821710705</v>
      </c>
      <c r="AC1753" s="2">
        <f t="shared" si="646"/>
        <v>100.8316162524295</v>
      </c>
      <c r="AD1753" s="2">
        <f t="shared" si="647"/>
        <v>-1000</v>
      </c>
      <c r="AE1753" s="2">
        <f t="shared" si="648"/>
        <v>1008.316162524295</v>
      </c>
      <c r="AF1753" s="5">
        <f t="shared" si="649"/>
        <v>-1</v>
      </c>
      <c r="AG1753" s="5">
        <f t="shared" si="650"/>
        <v>1.06</v>
      </c>
      <c r="AH1753" s="3">
        <f t="shared" si="651"/>
        <v>201611</v>
      </c>
      <c r="AI1753" s="21">
        <v>1.8540000000000001</v>
      </c>
      <c r="AJ1753" s="21">
        <v>2.06</v>
      </c>
      <c r="AK1753" s="21">
        <v>1.9339999999999999</v>
      </c>
      <c r="AL1753" s="21">
        <v>1.97</v>
      </c>
      <c r="AO1753">
        <f t="shared" si="652"/>
        <v>-110</v>
      </c>
      <c r="AP1753">
        <f>IF(E1753&lt;F1753,G1753,H1753)</f>
        <v>10</v>
      </c>
      <c r="AQ1753">
        <f>IF(E1753&lt;F1753,H1753,G1753)</f>
        <v>14</v>
      </c>
    </row>
    <row r="1754" spans="2:43" x14ac:dyDescent="0.25">
      <c r="B1754" s="24">
        <v>42694</v>
      </c>
      <c r="C1754" s="20" t="s">
        <v>21</v>
      </c>
      <c r="D1754" s="20" t="s">
        <v>24</v>
      </c>
      <c r="E1754" s="2">
        <v>-136.05442176870747</v>
      </c>
      <c r="F1754" s="2">
        <v>123</v>
      </c>
      <c r="G1754">
        <v>12</v>
      </c>
      <c r="H1754">
        <v>16</v>
      </c>
      <c r="I1754" s="9"/>
      <c r="J1754" s="2" t="str">
        <f t="shared" si="653"/>
        <v>Cincinnati Bengals</v>
      </c>
      <c r="K1754" s="2" t="str">
        <f t="shared" si="654"/>
        <v>Buffalo Bills</v>
      </c>
      <c r="L1754" s="17">
        <f t="shared" si="655"/>
        <v>-136.05442176870747</v>
      </c>
      <c r="M1754" s="18">
        <f t="shared" si="656"/>
        <v>123</v>
      </c>
      <c r="N1754" s="4">
        <f t="shared" si="634"/>
        <v>1.7190000000000001</v>
      </c>
      <c r="O1754" s="4">
        <f t="shared" si="635"/>
        <v>2.2599999999999998</v>
      </c>
      <c r="P1754" s="4"/>
      <c r="Q1754" s="4"/>
      <c r="R1754" s="1">
        <f t="shared" si="636"/>
        <v>0.58173356602675974</v>
      </c>
      <c r="S1754" s="1">
        <f t="shared" si="637"/>
        <v>0.44247787610619471</v>
      </c>
      <c r="T1754" s="1">
        <f t="shared" si="638"/>
        <v>2.3639105302839969E-2</v>
      </c>
      <c r="U1754" s="1">
        <f t="shared" si="639"/>
        <v>6.9627844960282514E-2</v>
      </c>
      <c r="V1754" s="1">
        <f t="shared" si="640"/>
        <v>0.58062784496028252</v>
      </c>
      <c r="W1754" s="1"/>
      <c r="X1754" s="17">
        <f t="shared" si="641"/>
        <v>722.27358484401384</v>
      </c>
      <c r="Y1754" s="18">
        <f t="shared" si="642"/>
        <v>1258.3160788446787</v>
      </c>
      <c r="Z1754" s="2">
        <f t="shared" si="643"/>
        <v>686.15990560181308</v>
      </c>
      <c r="AA1754" s="18">
        <f t="shared" si="644"/>
        <v>1195.4002749024448</v>
      </c>
      <c r="AB1754" s="2">
        <f t="shared" si="645"/>
        <v>-145.7386232911592</v>
      </c>
      <c r="AC1754" s="2">
        <f t="shared" si="646"/>
        <v>119.54002749024448</v>
      </c>
      <c r="AD1754" s="2">
        <f t="shared" si="647"/>
        <v>-1000</v>
      </c>
      <c r="AE1754" s="2">
        <f t="shared" si="648"/>
        <v>1195.4002749024448</v>
      </c>
      <c r="AF1754" s="5">
        <f t="shared" si="649"/>
        <v>-1</v>
      </c>
      <c r="AG1754" s="5">
        <f t="shared" si="650"/>
        <v>1.2599999999999998</v>
      </c>
      <c r="AH1754" s="3">
        <f t="shared" si="651"/>
        <v>201611</v>
      </c>
      <c r="AI1754" s="21">
        <v>1.7190000000000001</v>
      </c>
      <c r="AJ1754" s="21">
        <v>2.2599999999999998</v>
      </c>
      <c r="AK1754" s="21">
        <v>1.7350000000000001</v>
      </c>
      <c r="AL1754" s="21">
        <v>2.23</v>
      </c>
      <c r="AO1754">
        <f t="shared" si="652"/>
        <v>-140</v>
      </c>
      <c r="AP1754">
        <f>IF(E1754&lt;F1754,G1754,H1754)</f>
        <v>12</v>
      </c>
      <c r="AQ1754">
        <f>IF(E1754&lt;F1754,H1754,G1754)</f>
        <v>16</v>
      </c>
    </row>
    <row r="1755" spans="2:43" x14ac:dyDescent="0.25">
      <c r="B1755" s="24">
        <v>42694</v>
      </c>
      <c r="C1755" s="20" t="s">
        <v>46</v>
      </c>
      <c r="D1755" s="20" t="s">
        <v>45</v>
      </c>
      <c r="E1755" s="2">
        <v>301</v>
      </c>
      <c r="F1755" s="2">
        <v>-346.02076124567481</v>
      </c>
      <c r="G1755">
        <v>9</v>
      </c>
      <c r="H1755">
        <v>24</v>
      </c>
      <c r="I1755" s="9"/>
      <c r="J1755" s="2" t="str">
        <f t="shared" si="653"/>
        <v>Pittsburgh Steelers</v>
      </c>
      <c r="K1755" s="2" t="str">
        <f t="shared" si="654"/>
        <v>Cleveland Browns</v>
      </c>
      <c r="L1755" s="17">
        <f t="shared" si="655"/>
        <v>-346.02076124567481</v>
      </c>
      <c r="M1755" s="18">
        <f t="shared" si="656"/>
        <v>301</v>
      </c>
      <c r="N1755" s="4">
        <f t="shared" si="634"/>
        <v>1.2769999999999999</v>
      </c>
      <c r="O1755" s="4">
        <f t="shared" si="635"/>
        <v>4.1399999999999997</v>
      </c>
      <c r="P1755" s="4"/>
      <c r="Q1755" s="4"/>
      <c r="R1755" s="1">
        <f t="shared" si="636"/>
        <v>0.78308535630383713</v>
      </c>
      <c r="S1755" s="1">
        <f t="shared" si="637"/>
        <v>0.24154589371980678</v>
      </c>
      <c r="T1755" s="1">
        <f t="shared" si="638"/>
        <v>2.4039136053165988E-2</v>
      </c>
      <c r="U1755" s="1">
        <f t="shared" si="639"/>
        <v>0.2707697312920152</v>
      </c>
      <c r="V1755" s="1">
        <f t="shared" si="640"/>
        <v>0.78176973129201521</v>
      </c>
      <c r="W1755" s="1"/>
      <c r="X1755" s="17">
        <f t="shared" si="641"/>
        <v>279.14903835854574</v>
      </c>
      <c r="Y1755" s="18">
        <f t="shared" si="642"/>
        <v>3040.0006684082346</v>
      </c>
      <c r="Z1755" s="2">
        <f t="shared" si="643"/>
        <v>265.19158644061844</v>
      </c>
      <c r="AA1755" s="18">
        <f t="shared" si="644"/>
        <v>2888.0006349878227</v>
      </c>
      <c r="AB1755" s="2">
        <f t="shared" si="645"/>
        <v>-377.0858696619772</v>
      </c>
      <c r="AC1755" s="2">
        <f t="shared" si="646"/>
        <v>288.80006349878227</v>
      </c>
      <c r="AD1755" s="2">
        <f t="shared" si="647"/>
        <v>265.19158644061844</v>
      </c>
      <c r="AE1755" s="2">
        <f t="shared" si="648"/>
        <v>-1000</v>
      </c>
      <c r="AF1755" s="5">
        <f t="shared" si="649"/>
        <v>0.27699999999999991</v>
      </c>
      <c r="AG1755" s="5">
        <f t="shared" si="650"/>
        <v>-1</v>
      </c>
      <c r="AH1755" s="3">
        <f t="shared" si="651"/>
        <v>201611</v>
      </c>
      <c r="AI1755" s="21">
        <v>4.1399999999999997</v>
      </c>
      <c r="AJ1755" s="21">
        <v>1.2769999999999999</v>
      </c>
      <c r="AK1755" s="21">
        <v>4.01</v>
      </c>
      <c r="AL1755" s="21">
        <v>1.2889999999999999</v>
      </c>
      <c r="AO1755">
        <f t="shared" si="652"/>
        <v>-400</v>
      </c>
      <c r="AP1755">
        <f>IF(E1755&lt;F1755,G1755,H1755)</f>
        <v>24</v>
      </c>
      <c r="AQ1755">
        <f>IF(E1755&lt;F1755,H1755,G1755)</f>
        <v>9</v>
      </c>
    </row>
    <row r="1756" spans="2:43" x14ac:dyDescent="0.25">
      <c r="B1756" s="24">
        <v>42694</v>
      </c>
      <c r="C1756" s="20" t="s">
        <v>23</v>
      </c>
      <c r="D1756" s="20" t="s">
        <v>28</v>
      </c>
      <c r="E1756" s="2">
        <v>-290.69767441860461</v>
      </c>
      <c r="F1756" s="2">
        <v>256</v>
      </c>
      <c r="G1756">
        <v>27</v>
      </c>
      <c r="H1756">
        <v>17</v>
      </c>
      <c r="I1756" s="9"/>
      <c r="J1756" s="2" t="str">
        <f t="shared" si="653"/>
        <v>Dallas Cowboys</v>
      </c>
      <c r="K1756" s="2" t="str">
        <f t="shared" si="654"/>
        <v>Baltimore Ravens</v>
      </c>
      <c r="L1756" s="17">
        <f t="shared" si="655"/>
        <v>-290.69767441860461</v>
      </c>
      <c r="M1756" s="18">
        <f t="shared" si="656"/>
        <v>256</v>
      </c>
      <c r="N1756" s="4">
        <f t="shared" si="634"/>
        <v>1.327</v>
      </c>
      <c r="O1756" s="4">
        <f t="shared" si="635"/>
        <v>3.69</v>
      </c>
      <c r="P1756" s="4"/>
      <c r="Q1756" s="4"/>
      <c r="R1756" s="1">
        <f t="shared" si="636"/>
        <v>0.75357950263752826</v>
      </c>
      <c r="S1756" s="1">
        <f t="shared" si="637"/>
        <v>0.2710027100271003</v>
      </c>
      <c r="T1756" s="1">
        <f t="shared" si="638"/>
        <v>2.3992425752441537E-2</v>
      </c>
      <c r="U1756" s="1">
        <f t="shared" si="639"/>
        <v>0.24128839630521398</v>
      </c>
      <c r="V1756" s="1">
        <f t="shared" si="640"/>
        <v>0.75228839630521405</v>
      </c>
      <c r="W1756" s="1"/>
      <c r="X1756" s="17">
        <f t="shared" si="641"/>
        <v>329.27744853090337</v>
      </c>
      <c r="Y1756" s="18">
        <f t="shared" si="642"/>
        <v>2626.8147297550358</v>
      </c>
      <c r="Z1756" s="2">
        <f t="shared" si="643"/>
        <v>312.81357610435816</v>
      </c>
      <c r="AA1756" s="18">
        <f t="shared" si="644"/>
        <v>2495.4739932672837</v>
      </c>
      <c r="AB1756" s="2">
        <f t="shared" si="645"/>
        <v>-319.67921995380044</v>
      </c>
      <c r="AC1756" s="2">
        <f t="shared" si="646"/>
        <v>249.54739932672837</v>
      </c>
      <c r="AD1756" s="2">
        <f t="shared" si="647"/>
        <v>312.81357610435816</v>
      </c>
      <c r="AE1756" s="2">
        <f t="shared" si="648"/>
        <v>-1000</v>
      </c>
      <c r="AF1756" s="5">
        <f t="shared" si="649"/>
        <v>0.32699999999999996</v>
      </c>
      <c r="AG1756" s="5">
        <f t="shared" si="650"/>
        <v>-1</v>
      </c>
      <c r="AH1756" s="3">
        <f t="shared" si="651"/>
        <v>201611</v>
      </c>
      <c r="AI1756" s="21">
        <v>1.327</v>
      </c>
      <c r="AJ1756" s="21">
        <v>3.69</v>
      </c>
      <c r="AK1756" s="21">
        <v>1.3440000000000001</v>
      </c>
      <c r="AL1756" s="21">
        <v>3.56</v>
      </c>
      <c r="AO1756">
        <f t="shared" si="652"/>
        <v>-300</v>
      </c>
      <c r="AP1756">
        <f>IF(E1756&lt;F1756,G1756,H1756)</f>
        <v>27</v>
      </c>
      <c r="AQ1756">
        <f>IF(E1756&lt;F1756,H1756,G1756)</f>
        <v>17</v>
      </c>
    </row>
    <row r="1757" spans="2:43" x14ac:dyDescent="0.25">
      <c r="B1757" s="24">
        <v>42694</v>
      </c>
      <c r="C1757" s="20" t="s">
        <v>34</v>
      </c>
      <c r="D1757" s="20" t="s">
        <v>26</v>
      </c>
      <c r="E1757" s="2">
        <v>-230.41474654377885</v>
      </c>
      <c r="F1757" s="2">
        <v>204.99999999999997</v>
      </c>
      <c r="G1757">
        <v>26</v>
      </c>
      <c r="H1757">
        <v>19</v>
      </c>
      <c r="I1757" s="9"/>
      <c r="J1757" s="2" t="str">
        <f t="shared" si="653"/>
        <v>Detroit Lions</v>
      </c>
      <c r="K1757" s="2" t="str">
        <f t="shared" si="654"/>
        <v>Jacksonville Jaguars</v>
      </c>
      <c r="L1757" s="17">
        <f t="shared" si="655"/>
        <v>-230.41474654377885</v>
      </c>
      <c r="M1757" s="18">
        <f t="shared" si="656"/>
        <v>204.99999999999997</v>
      </c>
      <c r="N1757" s="4">
        <f t="shared" si="634"/>
        <v>1.373</v>
      </c>
      <c r="O1757" s="4">
        <f t="shared" si="635"/>
        <v>3.38</v>
      </c>
      <c r="P1757" s="4"/>
      <c r="Q1757" s="4"/>
      <c r="R1757" s="1">
        <f t="shared" si="636"/>
        <v>0.72833211944646759</v>
      </c>
      <c r="S1757" s="1">
        <f t="shared" si="637"/>
        <v>0.29585798816568049</v>
      </c>
      <c r="T1757" s="1">
        <f t="shared" si="638"/>
        <v>2.3618767094466642E-2</v>
      </c>
      <c r="U1757" s="1">
        <f t="shared" si="639"/>
        <v>0.21623706564039355</v>
      </c>
      <c r="V1757" s="1">
        <f t="shared" si="640"/>
        <v>0.72723706564039359</v>
      </c>
      <c r="W1757" s="1"/>
      <c r="X1757" s="17">
        <f t="shared" si="641"/>
        <v>375.06742607985143</v>
      </c>
      <c r="Y1757" s="18">
        <f t="shared" si="642"/>
        <v>2335.5702082929611</v>
      </c>
      <c r="Z1757" s="2">
        <f t="shared" si="643"/>
        <v>356.31405477585884</v>
      </c>
      <c r="AA1757" s="18">
        <f t="shared" si="644"/>
        <v>2218.7916978783128</v>
      </c>
      <c r="AB1757" s="2">
        <f t="shared" si="645"/>
        <v>-280.6512924754133</v>
      </c>
      <c r="AC1757" s="2">
        <f t="shared" si="646"/>
        <v>221.87916978783127</v>
      </c>
      <c r="AD1757" s="2">
        <f t="shared" si="647"/>
        <v>356.31405477585884</v>
      </c>
      <c r="AE1757" s="2">
        <f t="shared" si="648"/>
        <v>-1000</v>
      </c>
      <c r="AF1757" s="5">
        <f t="shared" si="649"/>
        <v>0.373</v>
      </c>
      <c r="AG1757" s="5">
        <f t="shared" si="650"/>
        <v>-1</v>
      </c>
      <c r="AH1757" s="3">
        <f t="shared" si="651"/>
        <v>201611</v>
      </c>
      <c r="AI1757" s="21">
        <v>1.373</v>
      </c>
      <c r="AJ1757" s="21">
        <v>3.38</v>
      </c>
      <c r="AK1757" s="21">
        <v>1.4339999999999999</v>
      </c>
      <c r="AL1757" s="21">
        <v>3.05</v>
      </c>
      <c r="AO1757">
        <f t="shared" si="652"/>
        <v>-300</v>
      </c>
      <c r="AP1757">
        <f>IF(E1757&lt;F1757,G1757,H1757)</f>
        <v>26</v>
      </c>
      <c r="AQ1757">
        <f>IF(E1757&lt;F1757,H1757,G1757)</f>
        <v>19</v>
      </c>
    </row>
    <row r="1758" spans="2:43" x14ac:dyDescent="0.25">
      <c r="B1758" s="24">
        <v>42694</v>
      </c>
      <c r="C1758" s="20" t="s">
        <v>39</v>
      </c>
      <c r="D1758" s="20" t="s">
        <v>41</v>
      </c>
      <c r="E1758" s="2">
        <v>-143.06151645207439</v>
      </c>
      <c r="F1758" s="2">
        <v>129</v>
      </c>
      <c r="G1758">
        <v>24</v>
      </c>
      <c r="H1758">
        <v>17</v>
      </c>
      <c r="I1758" s="9"/>
      <c r="J1758" s="2" t="str">
        <f t="shared" si="653"/>
        <v>Indianapolis Colts</v>
      </c>
      <c r="K1758" s="2" t="str">
        <f t="shared" si="654"/>
        <v>Tennessee Titans</v>
      </c>
      <c r="L1758" s="17">
        <f t="shared" si="655"/>
        <v>-143.06151645207439</v>
      </c>
      <c r="M1758" s="18">
        <f t="shared" si="656"/>
        <v>129</v>
      </c>
      <c r="N1758" s="4">
        <f t="shared" si="634"/>
        <v>1.645</v>
      </c>
      <c r="O1758" s="4">
        <f t="shared" si="635"/>
        <v>2.4</v>
      </c>
      <c r="P1758" s="4"/>
      <c r="Q1758" s="4"/>
      <c r="R1758" s="1">
        <f t="shared" si="636"/>
        <v>0.60790273556231</v>
      </c>
      <c r="S1758" s="1">
        <f t="shared" si="637"/>
        <v>0.41666666666666669</v>
      </c>
      <c r="T1758" s="1">
        <f t="shared" si="638"/>
        <v>2.3980222496909787E-2</v>
      </c>
      <c r="U1758" s="1">
        <f t="shared" si="639"/>
        <v>9.5618034447821659E-2</v>
      </c>
      <c r="V1758" s="1">
        <f t="shared" si="640"/>
        <v>0.6066180344478217</v>
      </c>
      <c r="W1758" s="1"/>
      <c r="X1758" s="17">
        <f t="shared" si="641"/>
        <v>648.48379575502895</v>
      </c>
      <c r="Y1758" s="18">
        <f t="shared" si="642"/>
        <v>1396.9947605426773</v>
      </c>
      <c r="Z1758" s="2">
        <f t="shared" si="643"/>
        <v>616.05960596727743</v>
      </c>
      <c r="AA1758" s="18">
        <f t="shared" si="644"/>
        <v>1327.1450225155434</v>
      </c>
      <c r="AB1758" s="2">
        <f t="shared" si="645"/>
        <v>-162.32195558900446</v>
      </c>
      <c r="AC1758" s="2">
        <f t="shared" si="646"/>
        <v>132.71450225155434</v>
      </c>
      <c r="AD1758" s="2">
        <f t="shared" si="647"/>
        <v>616.05960596727743</v>
      </c>
      <c r="AE1758" s="2">
        <f t="shared" si="648"/>
        <v>-1000</v>
      </c>
      <c r="AF1758" s="5">
        <f t="shared" si="649"/>
        <v>0.64500000000000002</v>
      </c>
      <c r="AG1758" s="5">
        <f t="shared" si="650"/>
        <v>-1</v>
      </c>
      <c r="AH1758" s="3">
        <f t="shared" si="651"/>
        <v>201611</v>
      </c>
      <c r="AI1758" s="21">
        <v>1.645</v>
      </c>
      <c r="AJ1758" s="21">
        <v>2.4</v>
      </c>
      <c r="AK1758" s="21">
        <v>1.6990000000000001</v>
      </c>
      <c r="AL1758" s="21">
        <v>2.29</v>
      </c>
      <c r="AO1758">
        <f t="shared" si="652"/>
        <v>-150</v>
      </c>
      <c r="AP1758">
        <f>IF(E1758&lt;F1758,G1758,H1758)</f>
        <v>24</v>
      </c>
      <c r="AQ1758">
        <f>IF(E1758&lt;F1758,H1758,G1758)</f>
        <v>17</v>
      </c>
    </row>
    <row r="1759" spans="2:43" x14ac:dyDescent="0.25">
      <c r="B1759" s="24">
        <v>42694</v>
      </c>
      <c r="C1759" s="20" t="s">
        <v>20</v>
      </c>
      <c r="D1759" s="20" t="s">
        <v>27</v>
      </c>
      <c r="E1759" s="2">
        <v>-289.01734104046238</v>
      </c>
      <c r="F1759" s="2">
        <v>254.99999999999997</v>
      </c>
      <c r="G1759">
        <v>17</v>
      </c>
      <c r="H1759">
        <v>19</v>
      </c>
      <c r="I1759" s="9"/>
      <c r="J1759" s="2" t="str">
        <f t="shared" si="653"/>
        <v>Kansas City Chiefs</v>
      </c>
      <c r="K1759" s="2" t="str">
        <f t="shared" si="654"/>
        <v>Tampa Bay Buccaneers</v>
      </c>
      <c r="L1759" s="17">
        <f t="shared" si="655"/>
        <v>-289.01734104046238</v>
      </c>
      <c r="M1759" s="18">
        <f t="shared" si="656"/>
        <v>254.99999999999997</v>
      </c>
      <c r="N1759" s="4">
        <f t="shared" si="634"/>
        <v>1.3120000000000001</v>
      </c>
      <c r="O1759" s="4">
        <f t="shared" si="635"/>
        <v>3.81</v>
      </c>
      <c r="P1759" s="4"/>
      <c r="Q1759" s="4"/>
      <c r="R1759" s="1">
        <f t="shared" si="636"/>
        <v>0.76219512195121952</v>
      </c>
      <c r="S1759" s="1">
        <f t="shared" si="637"/>
        <v>0.26246719160104987</v>
      </c>
      <c r="T1759" s="1">
        <f t="shared" si="638"/>
        <v>2.4068723155017402E-2</v>
      </c>
      <c r="U1759" s="1">
        <f t="shared" si="639"/>
        <v>0.24986396517508483</v>
      </c>
      <c r="V1759" s="1">
        <f t="shared" si="640"/>
        <v>0.76086396517508481</v>
      </c>
      <c r="W1759" s="1"/>
      <c r="X1759" s="17">
        <f t="shared" si="641"/>
        <v>314.29538757284536</v>
      </c>
      <c r="Y1759" s="18">
        <f t="shared" si="642"/>
        <v>2738.2252641908881</v>
      </c>
      <c r="Z1759" s="2">
        <f t="shared" si="643"/>
        <v>298.58061819420305</v>
      </c>
      <c r="AA1759" s="18">
        <f t="shared" si="644"/>
        <v>2601.3140009813437</v>
      </c>
      <c r="AB1759" s="2">
        <f t="shared" si="645"/>
        <v>-334.91792134664922</v>
      </c>
      <c r="AC1759" s="2">
        <f t="shared" si="646"/>
        <v>260.13140009813435</v>
      </c>
      <c r="AD1759" s="2">
        <f t="shared" si="647"/>
        <v>-1000</v>
      </c>
      <c r="AE1759" s="2">
        <f t="shared" si="648"/>
        <v>2601.3140009813437</v>
      </c>
      <c r="AF1759" s="5">
        <f t="shared" si="649"/>
        <v>-1</v>
      </c>
      <c r="AG1759" s="5">
        <f t="shared" si="650"/>
        <v>2.81</v>
      </c>
      <c r="AH1759" s="3">
        <f t="shared" si="651"/>
        <v>201611</v>
      </c>
      <c r="AI1759" s="21">
        <v>1.3120000000000001</v>
      </c>
      <c r="AJ1759" s="21">
        <v>3.81</v>
      </c>
      <c r="AK1759" s="21">
        <v>1.3460000000000001</v>
      </c>
      <c r="AL1759" s="21">
        <v>3.55</v>
      </c>
      <c r="AO1759">
        <f t="shared" si="652"/>
        <v>-300</v>
      </c>
      <c r="AP1759">
        <f>IF(E1759&lt;F1759,G1759,H1759)</f>
        <v>17</v>
      </c>
      <c r="AQ1759">
        <f>IF(E1759&lt;F1759,H1759,G1759)</f>
        <v>19</v>
      </c>
    </row>
    <row r="1760" spans="2:43" x14ac:dyDescent="0.25">
      <c r="B1760" s="24">
        <v>42694</v>
      </c>
      <c r="C1760" s="20" t="s">
        <v>29</v>
      </c>
      <c r="D1760" s="20" t="s">
        <v>48</v>
      </c>
      <c r="E1760" s="2">
        <v>-120.04801920768308</v>
      </c>
      <c r="F1760" s="2">
        <v>108.99999999999999</v>
      </c>
      <c r="G1760">
        <v>30</v>
      </c>
      <c r="H1760">
        <v>24</v>
      </c>
      <c r="I1760" s="9"/>
      <c r="J1760" s="2" t="str">
        <f t="shared" si="653"/>
        <v>Minnesota Vikings</v>
      </c>
      <c r="K1760" s="2" t="str">
        <f t="shared" si="654"/>
        <v>Arizona Cardinals</v>
      </c>
      <c r="L1760" s="17">
        <f t="shared" si="655"/>
        <v>-120.04801920768308</v>
      </c>
      <c r="M1760" s="18">
        <f t="shared" si="656"/>
        <v>108.99999999999999</v>
      </c>
      <c r="N1760" s="4">
        <f t="shared" si="634"/>
        <v>1.746</v>
      </c>
      <c r="O1760" s="4">
        <f t="shared" si="635"/>
        <v>2.21</v>
      </c>
      <c r="P1760" s="4"/>
      <c r="Q1760" s="4"/>
      <c r="R1760" s="1">
        <f t="shared" si="636"/>
        <v>0.57273768613974796</v>
      </c>
      <c r="S1760" s="1">
        <f t="shared" si="637"/>
        <v>0.45248868778280543</v>
      </c>
      <c r="T1760" s="1">
        <f t="shared" si="638"/>
        <v>2.4605662285136498E-2</v>
      </c>
      <c r="U1760" s="1">
        <f t="shared" si="639"/>
        <v>6.0124499178471263E-2</v>
      </c>
      <c r="V1760" s="1">
        <f t="shared" si="640"/>
        <v>0.5711244991784713</v>
      </c>
      <c r="W1760" s="1"/>
      <c r="X1760" s="17">
        <f t="shared" si="641"/>
        <v>750.93171705721034</v>
      </c>
      <c r="Y1760" s="18">
        <f t="shared" si="642"/>
        <v>1211.3891833551868</v>
      </c>
      <c r="Z1760" s="2">
        <f t="shared" si="643"/>
        <v>713.38513120434982</v>
      </c>
      <c r="AA1760" s="18">
        <f t="shared" si="644"/>
        <v>1150.8197241874275</v>
      </c>
      <c r="AB1760" s="2">
        <f t="shared" si="645"/>
        <v>-140.17673711698779</v>
      </c>
      <c r="AC1760" s="2">
        <f t="shared" si="646"/>
        <v>115.08197241874275</v>
      </c>
      <c r="AD1760" s="2">
        <f t="shared" si="647"/>
        <v>713.38513120434982</v>
      </c>
      <c r="AE1760" s="2">
        <f t="shared" si="648"/>
        <v>-1000</v>
      </c>
      <c r="AF1760" s="5">
        <f t="shared" si="649"/>
        <v>0.746</v>
      </c>
      <c r="AG1760" s="5">
        <f t="shared" si="650"/>
        <v>-1</v>
      </c>
      <c r="AH1760" s="3">
        <f t="shared" si="651"/>
        <v>201611</v>
      </c>
      <c r="AI1760" s="21">
        <v>1.746</v>
      </c>
      <c r="AJ1760" s="21">
        <v>2.21</v>
      </c>
      <c r="AK1760" s="21">
        <v>1.833</v>
      </c>
      <c r="AL1760" s="21">
        <v>2.09</v>
      </c>
      <c r="AO1760">
        <f t="shared" si="652"/>
        <v>-130</v>
      </c>
      <c r="AP1760">
        <f>IF(E1760&lt;F1760,G1760,H1760)</f>
        <v>30</v>
      </c>
      <c r="AQ1760">
        <f>IF(E1760&lt;F1760,H1760,G1760)</f>
        <v>24</v>
      </c>
    </row>
    <row r="1761" spans="2:43" x14ac:dyDescent="0.25">
      <c r="B1761" s="24">
        <v>42694</v>
      </c>
      <c r="C1761" s="20" t="s">
        <v>25</v>
      </c>
      <c r="D1761" s="20" t="s">
        <v>37</v>
      </c>
      <c r="E1761" s="2">
        <v>-277.0083102493075</v>
      </c>
      <c r="F1761" s="2">
        <v>245.00000000000003</v>
      </c>
      <c r="G1761">
        <v>22</v>
      </c>
      <c r="H1761">
        <v>16</v>
      </c>
      <c r="I1761" s="9"/>
      <c r="J1761" s="2" t="str">
        <f t="shared" si="653"/>
        <v>New York Giants</v>
      </c>
      <c r="K1761" s="2" t="str">
        <f t="shared" si="654"/>
        <v>Chicago Bears</v>
      </c>
      <c r="L1761" s="17">
        <f t="shared" si="655"/>
        <v>-277.0083102493075</v>
      </c>
      <c r="M1761" s="18">
        <f t="shared" si="656"/>
        <v>245.00000000000003</v>
      </c>
      <c r="N1761" s="4">
        <f t="shared" si="634"/>
        <v>1.3220000000000001</v>
      </c>
      <c r="O1761" s="4">
        <f t="shared" si="635"/>
        <v>3.73</v>
      </c>
      <c r="P1761" s="4"/>
      <c r="Q1761" s="4"/>
      <c r="R1761" s="1">
        <f t="shared" si="636"/>
        <v>0.75642965204236001</v>
      </c>
      <c r="S1761" s="1">
        <f t="shared" si="637"/>
        <v>0.26809651474530832</v>
      </c>
      <c r="T1761" s="1">
        <f t="shared" si="638"/>
        <v>2.3939034045922236E-2</v>
      </c>
      <c r="U1761" s="1">
        <f t="shared" si="639"/>
        <v>0.24416656864852584</v>
      </c>
      <c r="V1761" s="1">
        <f t="shared" si="640"/>
        <v>0.75516656864852583</v>
      </c>
      <c r="W1761" s="1"/>
      <c r="X1761" s="17">
        <f t="shared" si="641"/>
        <v>324.21116282946303</v>
      </c>
      <c r="Y1761" s="18">
        <f t="shared" si="642"/>
        <v>2663.4771552855118</v>
      </c>
      <c r="Z1761" s="2">
        <f t="shared" si="643"/>
        <v>308.00060468798989</v>
      </c>
      <c r="AA1761" s="18">
        <f t="shared" si="644"/>
        <v>2530.3032975212359</v>
      </c>
      <c r="AB1761" s="2">
        <f t="shared" si="645"/>
        <v>-324.67468725037662</v>
      </c>
      <c r="AC1761" s="2">
        <f t="shared" si="646"/>
        <v>253.03032975212358</v>
      </c>
      <c r="AD1761" s="2">
        <f t="shared" si="647"/>
        <v>308.00060468798989</v>
      </c>
      <c r="AE1761" s="2">
        <f t="shared" si="648"/>
        <v>-1000</v>
      </c>
      <c r="AF1761" s="5">
        <f t="shared" si="649"/>
        <v>0.32200000000000006</v>
      </c>
      <c r="AG1761" s="5">
        <f t="shared" si="650"/>
        <v>-1</v>
      </c>
      <c r="AH1761" s="3">
        <f t="shared" si="651"/>
        <v>201611</v>
      </c>
      <c r="AI1761" s="21">
        <v>1.3220000000000001</v>
      </c>
      <c r="AJ1761" s="21">
        <v>3.73</v>
      </c>
      <c r="AK1761" s="21">
        <v>1.361</v>
      </c>
      <c r="AL1761" s="21">
        <v>3.45</v>
      </c>
      <c r="AO1761">
        <f t="shared" si="652"/>
        <v>-300</v>
      </c>
      <c r="AP1761">
        <f>IF(E1761&lt;F1761,G1761,H1761)</f>
        <v>22</v>
      </c>
      <c r="AQ1761">
        <f>IF(E1761&lt;F1761,H1761,G1761)</f>
        <v>16</v>
      </c>
    </row>
    <row r="1762" spans="2:43" x14ac:dyDescent="0.25">
      <c r="B1762" s="24">
        <v>42691</v>
      </c>
      <c r="C1762" s="20" t="s">
        <v>44</v>
      </c>
      <c r="D1762" s="20" t="s">
        <v>43</v>
      </c>
      <c r="E1762" s="2">
        <v>-184.16206261510132</v>
      </c>
      <c r="F1762" s="2">
        <v>166</v>
      </c>
      <c r="G1762">
        <v>23</v>
      </c>
      <c r="H1762">
        <v>20</v>
      </c>
      <c r="I1762" s="9"/>
      <c r="J1762" s="2" t="str">
        <f t="shared" si="653"/>
        <v>Carolina Panthers</v>
      </c>
      <c r="K1762" s="2" t="str">
        <f t="shared" si="654"/>
        <v>New Orleans Saints</v>
      </c>
      <c r="L1762" s="17">
        <f t="shared" si="655"/>
        <v>-184.16206261510132</v>
      </c>
      <c r="M1762" s="18">
        <f t="shared" si="656"/>
        <v>166</v>
      </c>
      <c r="N1762" s="4">
        <f t="shared" si="634"/>
        <v>1.5880000000000001</v>
      </c>
      <c r="O1762" s="4">
        <f t="shared" si="635"/>
        <v>2.5299999999999998</v>
      </c>
      <c r="P1762" s="4"/>
      <c r="Q1762" s="4"/>
      <c r="R1762" s="1">
        <f t="shared" si="636"/>
        <v>0.62972292191435764</v>
      </c>
      <c r="S1762" s="1">
        <f t="shared" si="637"/>
        <v>0.39525691699604748</v>
      </c>
      <c r="T1762" s="1">
        <f t="shared" si="638"/>
        <v>2.4371053909664986E-2</v>
      </c>
      <c r="U1762" s="1">
        <f t="shared" si="639"/>
        <v>0.11723300245915508</v>
      </c>
      <c r="V1762" s="1">
        <f t="shared" si="640"/>
        <v>0.62823300245915514</v>
      </c>
      <c r="W1762" s="1"/>
      <c r="X1762" s="17">
        <f t="shared" si="641"/>
        <v>591.76610602372068</v>
      </c>
      <c r="Y1762" s="18">
        <f t="shared" si="642"/>
        <v>1525.4353459459228</v>
      </c>
      <c r="Z1762" s="2">
        <f t="shared" si="643"/>
        <v>562.17780072253458</v>
      </c>
      <c r="AA1762" s="18">
        <f t="shared" si="644"/>
        <v>1449.1635786486265</v>
      </c>
      <c r="AB1762" s="2">
        <f t="shared" si="645"/>
        <v>-177.87966702256082</v>
      </c>
      <c r="AC1762" s="2">
        <f t="shared" si="646"/>
        <v>144.91635786486265</v>
      </c>
      <c r="AD1762" s="2">
        <f t="shared" si="647"/>
        <v>562.17780072253458</v>
      </c>
      <c r="AE1762" s="2">
        <f t="shared" si="648"/>
        <v>-1000</v>
      </c>
      <c r="AF1762" s="5">
        <f t="shared" si="649"/>
        <v>0.58800000000000008</v>
      </c>
      <c r="AG1762" s="5">
        <f t="shared" si="650"/>
        <v>-1</v>
      </c>
      <c r="AH1762" s="3">
        <f t="shared" si="651"/>
        <v>201611</v>
      </c>
      <c r="AI1762" s="21">
        <v>1.5880000000000001</v>
      </c>
      <c r="AJ1762" s="21">
        <v>2.5299999999999998</v>
      </c>
      <c r="AK1762" s="21">
        <v>1.5429999999999999</v>
      </c>
      <c r="AL1762" s="21">
        <v>2.66</v>
      </c>
      <c r="AO1762">
        <f t="shared" si="652"/>
        <v>-190</v>
      </c>
      <c r="AP1762">
        <f>IF(E1762&lt;F1762,G1762,H1762)</f>
        <v>23</v>
      </c>
      <c r="AQ1762">
        <f>IF(E1762&lt;F1762,H1762,G1762)</f>
        <v>20</v>
      </c>
    </row>
    <row r="1763" spans="2:43" x14ac:dyDescent="0.25">
      <c r="B1763" s="24">
        <v>42688</v>
      </c>
      <c r="C1763" s="20" t="s">
        <v>25</v>
      </c>
      <c r="D1763" s="20" t="s">
        <v>21</v>
      </c>
      <c r="E1763" s="2">
        <v>100</v>
      </c>
      <c r="F1763" s="2">
        <v>-110.01100110011001</v>
      </c>
      <c r="G1763">
        <v>21</v>
      </c>
      <c r="H1763">
        <v>20</v>
      </c>
      <c r="I1763" s="9"/>
      <c r="J1763" s="2" t="str">
        <f t="shared" si="653"/>
        <v>Cincinnati Bengals</v>
      </c>
      <c r="K1763" s="2" t="str">
        <f t="shared" si="654"/>
        <v>New York Giants</v>
      </c>
      <c r="L1763" s="17">
        <f t="shared" si="655"/>
        <v>-110.01100110011001</v>
      </c>
      <c r="M1763" s="18">
        <f t="shared" si="656"/>
        <v>100</v>
      </c>
      <c r="N1763" s="4">
        <f t="shared" si="634"/>
        <v>2.13</v>
      </c>
      <c r="O1763" s="4">
        <f t="shared" si="635"/>
        <v>1.8</v>
      </c>
      <c r="P1763" s="4"/>
      <c r="Q1763" s="4"/>
      <c r="R1763" s="1">
        <f t="shared" si="636"/>
        <v>0.46948356807511737</v>
      </c>
      <c r="S1763" s="1">
        <f t="shared" si="637"/>
        <v>0.55555555555555558</v>
      </c>
      <c r="T1763" s="1">
        <f t="shared" si="638"/>
        <v>2.442748091603042E-2</v>
      </c>
      <c r="U1763" s="1">
        <f t="shared" si="639"/>
        <v>4.3035993740219103E-2</v>
      </c>
      <c r="V1763" s="1">
        <f t="shared" si="640"/>
        <v>0.46796400625978091</v>
      </c>
      <c r="W1763" s="1"/>
      <c r="X1763" s="17">
        <f t="shared" si="641"/>
        <v>1136.9164863608546</v>
      </c>
      <c r="Y1763" s="18">
        <f t="shared" si="642"/>
        <v>801.08346828211256</v>
      </c>
      <c r="Z1763" s="2">
        <f t="shared" si="643"/>
        <v>1080.0706620428118</v>
      </c>
      <c r="AA1763" s="18">
        <f t="shared" si="644"/>
        <v>761.0292948680069</v>
      </c>
      <c r="AB1763" s="2">
        <f t="shared" si="645"/>
        <v>108.00706620428119</v>
      </c>
      <c r="AC1763" s="2">
        <f t="shared" si="646"/>
        <v>-131.40098636721208</v>
      </c>
      <c r="AD1763" s="2">
        <f t="shared" si="647"/>
        <v>-1000</v>
      </c>
      <c r="AE1763" s="2">
        <f t="shared" si="648"/>
        <v>761.0292948680069</v>
      </c>
      <c r="AF1763" s="5">
        <f t="shared" si="649"/>
        <v>-1</v>
      </c>
      <c r="AG1763" s="5">
        <f t="shared" si="650"/>
        <v>0.8</v>
      </c>
      <c r="AH1763" s="3">
        <f t="shared" si="651"/>
        <v>201611</v>
      </c>
      <c r="AI1763" s="21">
        <v>1.8</v>
      </c>
      <c r="AJ1763" s="21">
        <v>2.13</v>
      </c>
      <c r="AK1763" s="21">
        <v>2</v>
      </c>
      <c r="AL1763" s="21">
        <v>1.909</v>
      </c>
      <c r="AO1763">
        <f t="shared" si="652"/>
        <v>-120</v>
      </c>
      <c r="AP1763">
        <f>IF(E1763&lt;F1763,G1763,H1763)</f>
        <v>20</v>
      </c>
      <c r="AQ1763">
        <f>IF(E1763&lt;F1763,H1763,G1763)</f>
        <v>21</v>
      </c>
    </row>
    <row r="1764" spans="2:43" x14ac:dyDescent="0.25">
      <c r="B1764" s="24">
        <v>42687</v>
      </c>
      <c r="C1764" s="20" t="s">
        <v>36</v>
      </c>
      <c r="D1764" s="20" t="s">
        <v>32</v>
      </c>
      <c r="E1764" s="2">
        <v>-315.45741324921141</v>
      </c>
      <c r="F1764" s="2">
        <v>277</v>
      </c>
      <c r="G1764">
        <v>24</v>
      </c>
      <c r="H1764">
        <v>31</v>
      </c>
      <c r="I1764" s="9"/>
      <c r="J1764" s="2" t="str">
        <f t="shared" si="653"/>
        <v>New England Patriots</v>
      </c>
      <c r="K1764" s="2" t="str">
        <f t="shared" si="654"/>
        <v>Seattle Seahawks</v>
      </c>
      <c r="L1764" s="17">
        <f t="shared" si="655"/>
        <v>-315.45741324921141</v>
      </c>
      <c r="M1764" s="18">
        <f t="shared" si="656"/>
        <v>277</v>
      </c>
      <c r="N1764" s="4">
        <f t="shared" si="634"/>
        <v>1.3</v>
      </c>
      <c r="O1764" s="4">
        <f t="shared" si="635"/>
        <v>3.92</v>
      </c>
      <c r="P1764" s="4"/>
      <c r="Q1764" s="4"/>
      <c r="R1764" s="1">
        <f t="shared" si="636"/>
        <v>0.76923076923076916</v>
      </c>
      <c r="S1764" s="1">
        <f t="shared" si="637"/>
        <v>0.25510204081632654</v>
      </c>
      <c r="T1764" s="1">
        <f t="shared" si="638"/>
        <v>2.3754789272030563E-2</v>
      </c>
      <c r="U1764" s="1">
        <f t="shared" si="639"/>
        <v>0.25706436420722134</v>
      </c>
      <c r="V1764" s="1">
        <f t="shared" si="640"/>
        <v>0.76806436420722135</v>
      </c>
      <c r="W1764" s="1"/>
      <c r="X1764" s="17">
        <f t="shared" si="641"/>
        <v>301.9742180490008</v>
      </c>
      <c r="Y1764" s="18">
        <f t="shared" si="642"/>
        <v>2837.0585161136578</v>
      </c>
      <c r="Z1764" s="2">
        <f t="shared" si="643"/>
        <v>286.87550714655072</v>
      </c>
      <c r="AA1764" s="18">
        <f t="shared" si="644"/>
        <v>2695.2055903079749</v>
      </c>
      <c r="AB1764" s="2">
        <f t="shared" si="645"/>
        <v>-348.58326175930688</v>
      </c>
      <c r="AC1764" s="2">
        <f t="shared" si="646"/>
        <v>269.52055903079747</v>
      </c>
      <c r="AD1764" s="2">
        <f t="shared" si="647"/>
        <v>-1000</v>
      </c>
      <c r="AE1764" s="2">
        <f t="shared" si="648"/>
        <v>2695.2055903079749</v>
      </c>
      <c r="AF1764" s="5">
        <f t="shared" si="649"/>
        <v>-1</v>
      </c>
      <c r="AG1764" s="5">
        <f t="shared" si="650"/>
        <v>2.92</v>
      </c>
      <c r="AH1764" s="3">
        <f t="shared" si="651"/>
        <v>201611</v>
      </c>
      <c r="AI1764" s="21">
        <v>1.3</v>
      </c>
      <c r="AJ1764" s="21">
        <v>3.92</v>
      </c>
      <c r="AK1764" s="21">
        <v>1.3169999999999999</v>
      </c>
      <c r="AL1764" s="21">
        <v>3.77</v>
      </c>
      <c r="AO1764">
        <f t="shared" si="652"/>
        <v>-400</v>
      </c>
      <c r="AP1764">
        <f>IF(E1764&lt;F1764,G1764,H1764)</f>
        <v>24</v>
      </c>
      <c r="AQ1764">
        <f>IF(E1764&lt;F1764,H1764,G1764)</f>
        <v>31</v>
      </c>
    </row>
    <row r="1765" spans="2:43" x14ac:dyDescent="0.25">
      <c r="B1765" s="24">
        <v>42687</v>
      </c>
      <c r="C1765" s="20" t="s">
        <v>48</v>
      </c>
      <c r="D1765" s="20" t="s">
        <v>22</v>
      </c>
      <c r="E1765" s="2">
        <v>-800</v>
      </c>
      <c r="F1765" s="2">
        <v>638</v>
      </c>
      <c r="G1765">
        <v>23</v>
      </c>
      <c r="H1765">
        <v>20</v>
      </c>
      <c r="I1765" s="9"/>
      <c r="J1765" s="2" t="str">
        <f t="shared" si="653"/>
        <v>Arizona Cardinals</v>
      </c>
      <c r="K1765" s="2" t="str">
        <f t="shared" si="654"/>
        <v>San Francisco 49ers</v>
      </c>
      <c r="L1765" s="17">
        <f t="shared" si="655"/>
        <v>-800</v>
      </c>
      <c r="M1765" s="18">
        <f t="shared" si="656"/>
        <v>638</v>
      </c>
      <c r="N1765" s="4">
        <f t="shared" si="634"/>
        <v>1.117</v>
      </c>
      <c r="O1765" s="4">
        <f t="shared" si="635"/>
        <v>7.71</v>
      </c>
      <c r="P1765" s="4"/>
      <c r="Q1765" s="4"/>
      <c r="R1765" s="1">
        <f t="shared" si="636"/>
        <v>0.89525514771709935</v>
      </c>
      <c r="S1765" s="1">
        <f t="shared" si="637"/>
        <v>0.1297016861219196</v>
      </c>
      <c r="T1765" s="1">
        <f t="shared" si="638"/>
        <v>2.4349155998640626E-2</v>
      </c>
      <c r="U1765" s="1">
        <f t="shared" si="639"/>
        <v>0.38277673079758989</v>
      </c>
      <c r="V1765" s="1">
        <f t="shared" si="640"/>
        <v>0.8937767307975899</v>
      </c>
      <c r="W1765" s="1"/>
      <c r="X1765" s="17">
        <f t="shared" si="641"/>
        <v>118.84765573122324</v>
      </c>
      <c r="Y1765" s="18">
        <f t="shared" si="642"/>
        <v>6058.2304401132624</v>
      </c>
      <c r="Z1765" s="2">
        <f t="shared" si="643"/>
        <v>112.90527294466207</v>
      </c>
      <c r="AA1765" s="18">
        <f t="shared" si="644"/>
        <v>5755.3189181075986</v>
      </c>
      <c r="AB1765" s="2">
        <f t="shared" si="645"/>
        <v>-885.69822641510029</v>
      </c>
      <c r="AC1765" s="2">
        <f t="shared" si="646"/>
        <v>575.53189181075982</v>
      </c>
      <c r="AD1765" s="2">
        <f t="shared" si="647"/>
        <v>112.90527294466207</v>
      </c>
      <c r="AE1765" s="2">
        <f t="shared" si="648"/>
        <v>-1000</v>
      </c>
      <c r="AF1765" s="5">
        <f t="shared" si="649"/>
        <v>0.11699999999999999</v>
      </c>
      <c r="AG1765" s="5">
        <f t="shared" si="650"/>
        <v>-1</v>
      </c>
      <c r="AH1765" s="3">
        <f t="shared" si="651"/>
        <v>201611</v>
      </c>
      <c r="AI1765" s="21">
        <v>1.117</v>
      </c>
      <c r="AJ1765" s="21">
        <v>7.71</v>
      </c>
      <c r="AK1765" s="21">
        <v>1.125</v>
      </c>
      <c r="AL1765" s="21">
        <v>7.38</v>
      </c>
      <c r="AO1765">
        <f t="shared" si="652"/>
        <v>-800</v>
      </c>
      <c r="AP1765">
        <f>IF(E1765&lt;F1765,G1765,H1765)</f>
        <v>23</v>
      </c>
      <c r="AQ1765">
        <f>IF(E1765&lt;F1765,H1765,G1765)</f>
        <v>20</v>
      </c>
    </row>
    <row r="1766" spans="2:43" x14ac:dyDescent="0.25">
      <c r="B1766" s="24">
        <v>42687</v>
      </c>
      <c r="C1766" s="20" t="s">
        <v>45</v>
      </c>
      <c r="D1766" s="20" t="s">
        <v>23</v>
      </c>
      <c r="E1766" s="2">
        <v>-160</v>
      </c>
      <c r="F1766" s="2">
        <v>144</v>
      </c>
      <c r="G1766">
        <v>30</v>
      </c>
      <c r="H1766">
        <v>35</v>
      </c>
      <c r="I1766" s="9"/>
      <c r="J1766" s="2" t="str">
        <f t="shared" si="653"/>
        <v>Pittsburgh Steelers</v>
      </c>
      <c r="K1766" s="2" t="str">
        <f t="shared" si="654"/>
        <v>Dallas Cowboys</v>
      </c>
      <c r="L1766" s="17">
        <f t="shared" si="655"/>
        <v>-160</v>
      </c>
      <c r="M1766" s="18">
        <f t="shared" si="656"/>
        <v>144</v>
      </c>
      <c r="N1766" s="4">
        <f t="shared" si="634"/>
        <v>1.74</v>
      </c>
      <c r="O1766" s="4">
        <f t="shared" si="635"/>
        <v>2.2200000000000002</v>
      </c>
      <c r="P1766" s="4"/>
      <c r="Q1766" s="4"/>
      <c r="R1766" s="1">
        <f t="shared" si="636"/>
        <v>0.57471264367816088</v>
      </c>
      <c r="S1766" s="1">
        <f t="shared" si="637"/>
        <v>0.4504504504504504</v>
      </c>
      <c r="T1766" s="1">
        <f t="shared" si="638"/>
        <v>2.4545454545454426E-2</v>
      </c>
      <c r="U1766" s="1">
        <f t="shared" si="639"/>
        <v>6.2131096613855241E-2</v>
      </c>
      <c r="V1766" s="1">
        <f t="shared" si="640"/>
        <v>0.5731310966138552</v>
      </c>
      <c r="W1766" s="1"/>
      <c r="X1766" s="17">
        <f t="shared" si="641"/>
        <v>744.8015051148866</v>
      </c>
      <c r="Y1766" s="18">
        <f t="shared" si="642"/>
        <v>1221.1409145511027</v>
      </c>
      <c r="Z1766" s="2">
        <f t="shared" si="643"/>
        <v>707.56142985914221</v>
      </c>
      <c r="AA1766" s="18">
        <f t="shared" si="644"/>
        <v>1160.0838688235476</v>
      </c>
      <c r="AB1766" s="2">
        <f t="shared" si="645"/>
        <v>-141.3304849303438</v>
      </c>
      <c r="AC1766" s="2">
        <f t="shared" si="646"/>
        <v>116.00838688235476</v>
      </c>
      <c r="AD1766" s="2">
        <f t="shared" si="647"/>
        <v>-1000</v>
      </c>
      <c r="AE1766" s="2">
        <f t="shared" si="648"/>
        <v>1160.0838688235476</v>
      </c>
      <c r="AF1766" s="5">
        <f t="shared" si="649"/>
        <v>-1</v>
      </c>
      <c r="AG1766" s="5">
        <f t="shared" si="650"/>
        <v>1.2200000000000002</v>
      </c>
      <c r="AH1766" s="3">
        <f t="shared" si="651"/>
        <v>201611</v>
      </c>
      <c r="AI1766" s="21">
        <v>1.74</v>
      </c>
      <c r="AJ1766" s="21">
        <v>2.2200000000000002</v>
      </c>
      <c r="AK1766" s="21">
        <v>1.625</v>
      </c>
      <c r="AL1766" s="21">
        <v>2.44</v>
      </c>
      <c r="AO1766">
        <f t="shared" si="652"/>
        <v>-160</v>
      </c>
      <c r="AP1766">
        <f>IF(E1766&lt;F1766,G1766,H1766)</f>
        <v>30</v>
      </c>
      <c r="AQ1766">
        <f>IF(E1766&lt;F1766,H1766,G1766)</f>
        <v>35</v>
      </c>
    </row>
    <row r="1767" spans="2:43" x14ac:dyDescent="0.25">
      <c r="B1767" s="24">
        <v>42687</v>
      </c>
      <c r="C1767" s="20" t="s">
        <v>54</v>
      </c>
      <c r="D1767" s="20" t="s">
        <v>30</v>
      </c>
      <c r="E1767" s="2">
        <v>-208.33333333333334</v>
      </c>
      <c r="F1767" s="2">
        <v>186</v>
      </c>
      <c r="G1767">
        <v>24</v>
      </c>
      <c r="H1767">
        <v>31</v>
      </c>
      <c r="I1767" s="9"/>
      <c r="J1767" s="2" t="str">
        <f t="shared" si="653"/>
        <v>San Diego Chargers</v>
      </c>
      <c r="K1767" s="2" t="str">
        <f t="shared" si="654"/>
        <v>Miami Dolphins</v>
      </c>
      <c r="L1767" s="17">
        <f t="shared" si="655"/>
        <v>-208.33333333333334</v>
      </c>
      <c r="M1767" s="18">
        <f t="shared" si="656"/>
        <v>186</v>
      </c>
      <c r="N1767" s="4">
        <f t="shared" si="634"/>
        <v>1.526</v>
      </c>
      <c r="O1767" s="4">
        <f t="shared" si="635"/>
        <v>2.71</v>
      </c>
      <c r="P1767" s="4"/>
      <c r="Q1767" s="4"/>
      <c r="R1767" s="1">
        <f t="shared" si="636"/>
        <v>0.65530799475753598</v>
      </c>
      <c r="S1767" s="1">
        <f t="shared" si="637"/>
        <v>0.36900369003690037</v>
      </c>
      <c r="T1767" s="1">
        <f t="shared" si="638"/>
        <v>2.3734655335221788E-2</v>
      </c>
      <c r="U1767" s="1">
        <f t="shared" si="639"/>
        <v>0.14315215236031781</v>
      </c>
      <c r="V1767" s="1">
        <f t="shared" si="640"/>
        <v>0.65415215236031776</v>
      </c>
      <c r="W1767" s="1"/>
      <c r="X1767" s="17">
        <f t="shared" si="641"/>
        <v>528.69633829345491</v>
      </c>
      <c r="Y1767" s="18">
        <f t="shared" si="642"/>
        <v>1698.0824170407793</v>
      </c>
      <c r="Z1767" s="2">
        <f t="shared" si="643"/>
        <v>502.26152137878216</v>
      </c>
      <c r="AA1767" s="18">
        <f t="shared" si="644"/>
        <v>1613.1782961887402</v>
      </c>
      <c r="AB1767" s="2">
        <f t="shared" si="645"/>
        <v>-199.09946460856727</v>
      </c>
      <c r="AC1767" s="2">
        <f t="shared" si="646"/>
        <v>161.31782961887401</v>
      </c>
      <c r="AD1767" s="2">
        <f t="shared" si="647"/>
        <v>-1000</v>
      </c>
      <c r="AE1767" s="2">
        <f t="shared" si="648"/>
        <v>1613.1782961887402</v>
      </c>
      <c r="AF1767" s="5">
        <f t="shared" si="649"/>
        <v>-1</v>
      </c>
      <c r="AG1767" s="5">
        <f t="shared" si="650"/>
        <v>1.71</v>
      </c>
      <c r="AH1767" s="3">
        <f t="shared" si="651"/>
        <v>201611</v>
      </c>
      <c r="AI1767" s="21">
        <v>1.526</v>
      </c>
      <c r="AJ1767" s="21">
        <v>2.71</v>
      </c>
      <c r="AK1767" s="21">
        <v>1.48</v>
      </c>
      <c r="AL1767" s="21">
        <v>2.86</v>
      </c>
      <c r="AO1767">
        <f t="shared" si="652"/>
        <v>-300</v>
      </c>
      <c r="AP1767">
        <f>IF(E1767&lt;F1767,G1767,H1767)</f>
        <v>24</v>
      </c>
      <c r="AQ1767">
        <f>IF(E1767&lt;F1767,H1767,G1767)</f>
        <v>31</v>
      </c>
    </row>
    <row r="1768" spans="2:43" x14ac:dyDescent="0.25">
      <c r="B1768" s="24">
        <v>42687</v>
      </c>
      <c r="C1768" s="20" t="s">
        <v>44</v>
      </c>
      <c r="D1768" s="20" t="s">
        <v>20</v>
      </c>
      <c r="E1768" s="2">
        <v>-162.07455429497568</v>
      </c>
      <c r="F1768" s="2">
        <v>146</v>
      </c>
      <c r="G1768">
        <v>17</v>
      </c>
      <c r="H1768">
        <v>20</v>
      </c>
      <c r="I1768" s="9"/>
      <c r="J1768" s="2" t="str">
        <f t="shared" si="653"/>
        <v>Carolina Panthers</v>
      </c>
      <c r="K1768" s="2" t="str">
        <f t="shared" si="654"/>
        <v>Kansas City Chiefs</v>
      </c>
      <c r="L1768" s="17">
        <f t="shared" si="655"/>
        <v>-162.07455429497568</v>
      </c>
      <c r="M1768" s="18">
        <f t="shared" si="656"/>
        <v>146</v>
      </c>
      <c r="N1768" s="4">
        <f t="shared" si="634"/>
        <v>1.625</v>
      </c>
      <c r="O1768" s="4">
        <f t="shared" si="635"/>
        <v>2.44</v>
      </c>
      <c r="P1768" s="4"/>
      <c r="Q1768" s="4"/>
      <c r="R1768" s="1">
        <f t="shared" si="636"/>
        <v>0.61538461538461542</v>
      </c>
      <c r="S1768" s="1">
        <f t="shared" si="637"/>
        <v>0.4098360655737705</v>
      </c>
      <c r="T1768" s="1">
        <f t="shared" si="638"/>
        <v>2.4600246002459913E-2</v>
      </c>
      <c r="U1768" s="1">
        <f t="shared" si="639"/>
        <v>0.10277427490542246</v>
      </c>
      <c r="V1768" s="1">
        <f t="shared" si="640"/>
        <v>0.61377427490542247</v>
      </c>
      <c r="W1768" s="1"/>
      <c r="X1768" s="17">
        <f t="shared" si="641"/>
        <v>629.26346196912823</v>
      </c>
      <c r="Y1768" s="18">
        <f t="shared" si="642"/>
        <v>1438.0997917039526</v>
      </c>
      <c r="Z1768" s="2">
        <f t="shared" si="643"/>
        <v>597.80028887067181</v>
      </c>
      <c r="AA1768" s="18">
        <f t="shared" si="644"/>
        <v>1366.194802118755</v>
      </c>
      <c r="AB1768" s="2">
        <f t="shared" si="645"/>
        <v>-167.27994593129748</v>
      </c>
      <c r="AC1768" s="2">
        <f t="shared" si="646"/>
        <v>136.6194802118755</v>
      </c>
      <c r="AD1768" s="2">
        <f t="shared" si="647"/>
        <v>-1000</v>
      </c>
      <c r="AE1768" s="2">
        <f t="shared" si="648"/>
        <v>1366.194802118755</v>
      </c>
      <c r="AF1768" s="5">
        <f t="shared" si="649"/>
        <v>-1</v>
      </c>
      <c r="AG1768" s="5">
        <f t="shared" si="650"/>
        <v>1.44</v>
      </c>
      <c r="AH1768" s="3">
        <f t="shared" si="651"/>
        <v>201611</v>
      </c>
      <c r="AI1768" s="21">
        <v>1.625</v>
      </c>
      <c r="AJ1768" s="21">
        <v>2.44</v>
      </c>
      <c r="AK1768" s="21">
        <v>1.617</v>
      </c>
      <c r="AL1768" s="21">
        <v>2.46</v>
      </c>
      <c r="AO1768">
        <f t="shared" si="652"/>
        <v>-170</v>
      </c>
      <c r="AP1768">
        <f>IF(E1768&lt;F1768,G1768,H1768)</f>
        <v>17</v>
      </c>
      <c r="AQ1768">
        <f>IF(E1768&lt;F1768,H1768,G1768)</f>
        <v>20</v>
      </c>
    </row>
    <row r="1769" spans="2:43" x14ac:dyDescent="0.25">
      <c r="B1769" s="24">
        <v>42687</v>
      </c>
      <c r="C1769" s="20" t="s">
        <v>26</v>
      </c>
      <c r="D1769" s="20" t="s">
        <v>40</v>
      </c>
      <c r="E1769" s="2">
        <v>-156.00624024960999</v>
      </c>
      <c r="F1769" s="2">
        <v>141</v>
      </c>
      <c r="G1769">
        <v>21</v>
      </c>
      <c r="H1769">
        <v>24</v>
      </c>
      <c r="I1769" s="9"/>
      <c r="J1769" s="2" t="str">
        <f t="shared" si="653"/>
        <v>Jacksonville Jaguars</v>
      </c>
      <c r="K1769" s="2" t="str">
        <f t="shared" si="654"/>
        <v>Houston Texans</v>
      </c>
      <c r="L1769" s="17">
        <f t="shared" si="655"/>
        <v>-156.00624024960999</v>
      </c>
      <c r="M1769" s="18">
        <f t="shared" si="656"/>
        <v>141</v>
      </c>
      <c r="N1769" s="4">
        <f t="shared" si="634"/>
        <v>2.11</v>
      </c>
      <c r="O1769" s="4">
        <f t="shared" si="635"/>
        <v>1.8129999999999999</v>
      </c>
      <c r="P1769" s="4"/>
      <c r="Q1769" s="4"/>
      <c r="R1769" s="1">
        <f t="shared" si="636"/>
        <v>0.47393364928909953</v>
      </c>
      <c r="S1769" s="1">
        <f t="shared" si="637"/>
        <v>0.55157198014340869</v>
      </c>
      <c r="T1769" s="1">
        <f t="shared" si="638"/>
        <v>2.4871271985725363E-2</v>
      </c>
      <c r="U1769" s="1">
        <f t="shared" si="639"/>
        <v>3.8819165427154578E-2</v>
      </c>
      <c r="V1769" s="1">
        <f t="shared" si="640"/>
        <v>0.47218083457284543</v>
      </c>
      <c r="W1769" s="1"/>
      <c r="X1769" s="17">
        <f t="shared" si="641"/>
        <v>1117.8326750695883</v>
      </c>
      <c r="Y1769" s="18">
        <f t="shared" si="642"/>
        <v>814.9689546392874</v>
      </c>
      <c r="Z1769" s="2">
        <f t="shared" si="643"/>
        <v>1061.9410413161088</v>
      </c>
      <c r="AA1769" s="18">
        <f t="shared" si="644"/>
        <v>774.22050690732294</v>
      </c>
      <c r="AB1769" s="2">
        <f t="shared" si="645"/>
        <v>106.19410413161089</v>
      </c>
      <c r="AC1769" s="2">
        <f t="shared" si="646"/>
        <v>-129.16216905627684</v>
      </c>
      <c r="AD1769" s="2">
        <f t="shared" si="647"/>
        <v>-1000</v>
      </c>
      <c r="AE1769" s="2">
        <f t="shared" si="648"/>
        <v>774.22050690732294</v>
      </c>
      <c r="AF1769" s="5">
        <f t="shared" si="649"/>
        <v>-1</v>
      </c>
      <c r="AG1769" s="5">
        <f t="shared" si="650"/>
        <v>0.81299999999999994</v>
      </c>
      <c r="AH1769" s="3">
        <f t="shared" si="651"/>
        <v>201611</v>
      </c>
      <c r="AI1769" s="21">
        <v>2.11</v>
      </c>
      <c r="AJ1769" s="21">
        <v>1.8129999999999999</v>
      </c>
      <c r="AK1769" s="21">
        <v>1.641</v>
      </c>
      <c r="AL1769" s="21">
        <v>2.41</v>
      </c>
      <c r="AO1769">
        <f t="shared" si="652"/>
        <v>-160</v>
      </c>
      <c r="AP1769">
        <f>IF(E1769&lt;F1769,G1769,H1769)</f>
        <v>21</v>
      </c>
      <c r="AQ1769">
        <f>IF(E1769&lt;F1769,H1769,G1769)</f>
        <v>24</v>
      </c>
    </row>
    <row r="1770" spans="2:43" x14ac:dyDescent="0.25">
      <c r="B1770" s="24">
        <v>42687</v>
      </c>
      <c r="C1770" s="20" t="s">
        <v>43</v>
      </c>
      <c r="D1770" s="20" t="s">
        <v>38</v>
      </c>
      <c r="E1770" s="2">
        <v>-149.03129657228018</v>
      </c>
      <c r="F1770" s="2">
        <v>135</v>
      </c>
      <c r="G1770">
        <v>23</v>
      </c>
      <c r="H1770">
        <v>25</v>
      </c>
      <c r="I1770" s="9"/>
      <c r="J1770" s="2" t="str">
        <f t="shared" si="653"/>
        <v>New Orleans Saints</v>
      </c>
      <c r="K1770" s="2" t="str">
        <f t="shared" si="654"/>
        <v>Denver Broncos</v>
      </c>
      <c r="L1770" s="17">
        <f t="shared" si="655"/>
        <v>-149.03129657228018</v>
      </c>
      <c r="M1770" s="18">
        <f t="shared" si="656"/>
        <v>135</v>
      </c>
      <c r="N1770" s="4">
        <f t="shared" si="634"/>
        <v>1.8129999999999999</v>
      </c>
      <c r="O1770" s="4">
        <f t="shared" si="635"/>
        <v>2.11</v>
      </c>
      <c r="P1770" s="4"/>
      <c r="Q1770" s="4"/>
      <c r="R1770" s="1">
        <f t="shared" si="636"/>
        <v>0.55157198014340869</v>
      </c>
      <c r="S1770" s="1">
        <f t="shared" si="637"/>
        <v>0.47393364928909953</v>
      </c>
      <c r="T1770" s="1">
        <f t="shared" si="638"/>
        <v>2.4871271985725363E-2</v>
      </c>
      <c r="U1770" s="1">
        <f t="shared" si="639"/>
        <v>3.8819165427154578E-2</v>
      </c>
      <c r="V1770" s="1">
        <f t="shared" si="640"/>
        <v>0.54981916542715459</v>
      </c>
      <c r="W1770" s="1"/>
      <c r="X1770" s="17">
        <f t="shared" si="641"/>
        <v>818.77981503809497</v>
      </c>
      <c r="Y1770" s="18">
        <f t="shared" si="642"/>
        <v>1112.7024405877062</v>
      </c>
      <c r="Z1770" s="2">
        <f t="shared" si="643"/>
        <v>777.84082428619013</v>
      </c>
      <c r="AA1770" s="18">
        <f t="shared" si="644"/>
        <v>1057.0673185583207</v>
      </c>
      <c r="AB1770" s="2">
        <f t="shared" si="645"/>
        <v>-128.56100744232359</v>
      </c>
      <c r="AC1770" s="2">
        <f t="shared" si="646"/>
        <v>105.70673185583207</v>
      </c>
      <c r="AD1770" s="2">
        <f t="shared" si="647"/>
        <v>-1000</v>
      </c>
      <c r="AE1770" s="2">
        <f t="shared" si="648"/>
        <v>1057.0673185583207</v>
      </c>
      <c r="AF1770" s="5">
        <f t="shared" si="649"/>
        <v>-1</v>
      </c>
      <c r="AG1770" s="5">
        <f t="shared" si="650"/>
        <v>1.1099999999999999</v>
      </c>
      <c r="AH1770" s="3">
        <f t="shared" si="651"/>
        <v>201611</v>
      </c>
      <c r="AI1770" s="21">
        <v>1.8129999999999999</v>
      </c>
      <c r="AJ1770" s="21">
        <v>2.11</v>
      </c>
      <c r="AK1770" s="21">
        <v>1.671</v>
      </c>
      <c r="AL1770" s="21">
        <v>2.35</v>
      </c>
      <c r="AO1770">
        <f t="shared" si="652"/>
        <v>-150</v>
      </c>
      <c r="AP1770">
        <f>IF(E1770&lt;F1770,G1770,H1770)</f>
        <v>23</v>
      </c>
      <c r="AQ1770">
        <f>IF(E1770&lt;F1770,H1770,G1770)</f>
        <v>25</v>
      </c>
    </row>
    <row r="1771" spans="2:43" x14ac:dyDescent="0.25">
      <c r="B1771" s="24">
        <v>42687</v>
      </c>
      <c r="C1771" s="20" t="s">
        <v>42</v>
      </c>
      <c r="D1771" s="20" t="s">
        <v>47</v>
      </c>
      <c r="E1771" s="2">
        <v>104</v>
      </c>
      <c r="F1771" s="2">
        <v>-115.07479861910242</v>
      </c>
      <c r="G1771">
        <v>6</v>
      </c>
      <c r="H1771">
        <v>9</v>
      </c>
      <c r="I1771" s="9"/>
      <c r="J1771" s="2" t="str">
        <f t="shared" si="653"/>
        <v>Los Angeles Rams</v>
      </c>
      <c r="K1771" s="2" t="str">
        <f t="shared" si="654"/>
        <v>New York Jets</v>
      </c>
      <c r="L1771" s="17">
        <f t="shared" si="655"/>
        <v>-115.07479861910242</v>
      </c>
      <c r="M1771" s="18">
        <f t="shared" si="656"/>
        <v>104</v>
      </c>
      <c r="N1771" s="4">
        <f t="shared" si="634"/>
        <v>2.0699999999999998</v>
      </c>
      <c r="O1771" s="4">
        <f t="shared" si="635"/>
        <v>1.847</v>
      </c>
      <c r="P1771" s="4"/>
      <c r="Q1771" s="4"/>
      <c r="R1771" s="1">
        <f t="shared" si="636"/>
        <v>0.48309178743961356</v>
      </c>
      <c r="S1771" s="1">
        <f t="shared" si="637"/>
        <v>0.54141851651326478</v>
      </c>
      <c r="T1771" s="1">
        <f t="shared" si="638"/>
        <v>2.3923921368394274E-2</v>
      </c>
      <c r="U1771" s="1">
        <f t="shared" si="639"/>
        <v>2.9163364536825609E-2</v>
      </c>
      <c r="V1771" s="1">
        <f t="shared" si="640"/>
        <v>0.4818366354631744</v>
      </c>
      <c r="W1771" s="1"/>
      <c r="X1771" s="17">
        <f t="shared" si="641"/>
        <v>1075.3922105543747</v>
      </c>
      <c r="Y1771" s="18">
        <f t="shared" si="642"/>
        <v>847.54458445868329</v>
      </c>
      <c r="Z1771" s="2">
        <f t="shared" si="643"/>
        <v>1021.622600026656</v>
      </c>
      <c r="AA1771" s="18">
        <f t="shared" si="644"/>
        <v>805.16735523574914</v>
      </c>
      <c r="AB1771" s="2">
        <f t="shared" si="645"/>
        <v>102.16226000266559</v>
      </c>
      <c r="AC1771" s="2">
        <f t="shared" si="646"/>
        <v>-124.19778242340746</v>
      </c>
      <c r="AD1771" s="2">
        <f t="shared" si="647"/>
        <v>1021.622600026656</v>
      </c>
      <c r="AE1771" s="2">
        <f t="shared" si="648"/>
        <v>-1000</v>
      </c>
      <c r="AF1771" s="5">
        <f t="shared" si="649"/>
        <v>1.0699999999999998</v>
      </c>
      <c r="AG1771" s="5">
        <f t="shared" si="650"/>
        <v>-1</v>
      </c>
      <c r="AH1771" s="3">
        <f t="shared" si="651"/>
        <v>201611</v>
      </c>
      <c r="AI1771" s="21">
        <v>1.847</v>
      </c>
      <c r="AJ1771" s="21">
        <v>2.0699999999999998</v>
      </c>
      <c r="AK1771" s="21">
        <v>2.04</v>
      </c>
      <c r="AL1771" s="21">
        <v>1.869</v>
      </c>
      <c r="AO1771">
        <f t="shared" si="652"/>
        <v>-120</v>
      </c>
      <c r="AP1771">
        <f>IF(E1771&lt;F1771,G1771,H1771)</f>
        <v>9</v>
      </c>
      <c r="AQ1771">
        <f>IF(E1771&lt;F1771,H1771,G1771)</f>
        <v>6</v>
      </c>
    </row>
    <row r="1772" spans="2:43" x14ac:dyDescent="0.25">
      <c r="B1772" s="24">
        <v>42687</v>
      </c>
      <c r="C1772" s="20" t="s">
        <v>19</v>
      </c>
      <c r="D1772" s="20" t="s">
        <v>35</v>
      </c>
      <c r="E1772" s="2">
        <v>-123.00123001230013</v>
      </c>
      <c r="F1772" s="2">
        <v>110.99999999999999</v>
      </c>
      <c r="G1772">
        <v>24</v>
      </c>
      <c r="H1772">
        <v>15</v>
      </c>
      <c r="I1772" s="9"/>
      <c r="J1772" s="2" t="str">
        <f t="shared" si="653"/>
        <v>Philadelphia Eagles</v>
      </c>
      <c r="K1772" s="2" t="str">
        <f t="shared" si="654"/>
        <v>Atlanta Falcons</v>
      </c>
      <c r="L1772" s="17">
        <f t="shared" si="655"/>
        <v>-123.00123001230013</v>
      </c>
      <c r="M1772" s="18">
        <f t="shared" si="656"/>
        <v>110.99999999999999</v>
      </c>
      <c r="N1772" s="4">
        <f t="shared" si="634"/>
        <v>2.09</v>
      </c>
      <c r="O1772" s="4">
        <f t="shared" si="635"/>
        <v>1.833</v>
      </c>
      <c r="P1772" s="4"/>
      <c r="Q1772" s="4"/>
      <c r="R1772" s="1">
        <f t="shared" si="636"/>
        <v>0.47846889952153115</v>
      </c>
      <c r="S1772" s="1">
        <f t="shared" si="637"/>
        <v>0.54555373704309873</v>
      </c>
      <c r="T1772" s="1">
        <f t="shared" si="638"/>
        <v>2.3459087433087E-2</v>
      </c>
      <c r="U1772" s="1">
        <f t="shared" si="639"/>
        <v>3.3542418760783788E-2</v>
      </c>
      <c r="V1772" s="1">
        <f t="shared" si="640"/>
        <v>0.47745758123921622</v>
      </c>
      <c r="W1772" s="1"/>
      <c r="X1772" s="17">
        <f t="shared" si="641"/>
        <v>1094.4268963214538</v>
      </c>
      <c r="Y1772" s="18">
        <f t="shared" si="642"/>
        <v>832.63418893166192</v>
      </c>
      <c r="Z1772" s="2">
        <f t="shared" si="643"/>
        <v>1039.705551505381</v>
      </c>
      <c r="AA1772" s="18">
        <f t="shared" si="644"/>
        <v>791.00247948507877</v>
      </c>
      <c r="AB1772" s="2">
        <f t="shared" si="645"/>
        <v>103.9705551505381</v>
      </c>
      <c r="AC1772" s="2">
        <f t="shared" si="646"/>
        <v>-126.42185403147825</v>
      </c>
      <c r="AD1772" s="2">
        <f t="shared" si="647"/>
        <v>1039.705551505381</v>
      </c>
      <c r="AE1772" s="2">
        <f t="shared" si="648"/>
        <v>-1000</v>
      </c>
      <c r="AF1772" s="5">
        <f t="shared" si="649"/>
        <v>1.0899999999999999</v>
      </c>
      <c r="AG1772" s="5">
        <f t="shared" si="650"/>
        <v>-1</v>
      </c>
      <c r="AH1772" s="3">
        <f t="shared" si="651"/>
        <v>201611</v>
      </c>
      <c r="AI1772" s="21">
        <v>2.09</v>
      </c>
      <c r="AJ1772" s="21">
        <v>1.833</v>
      </c>
      <c r="AK1772" s="21">
        <v>1.8129999999999999</v>
      </c>
      <c r="AL1772" s="21">
        <v>2.11</v>
      </c>
      <c r="AO1772">
        <f t="shared" si="652"/>
        <v>-130</v>
      </c>
      <c r="AP1772">
        <f>IF(E1772&lt;F1772,G1772,H1772)</f>
        <v>24</v>
      </c>
      <c r="AQ1772">
        <f>IF(E1772&lt;F1772,H1772,G1772)</f>
        <v>15</v>
      </c>
    </row>
    <row r="1773" spans="2:43" x14ac:dyDescent="0.25">
      <c r="B1773" s="24">
        <v>42687</v>
      </c>
      <c r="C1773" s="20" t="s">
        <v>27</v>
      </c>
      <c r="D1773" s="20" t="s">
        <v>37</v>
      </c>
      <c r="E1773" s="2">
        <v>131</v>
      </c>
      <c r="F1773" s="2">
        <v>-145.13788098693757</v>
      </c>
      <c r="G1773">
        <v>36</v>
      </c>
      <c r="H1773">
        <v>10</v>
      </c>
      <c r="I1773" s="9"/>
      <c r="J1773" s="2" t="str">
        <f t="shared" si="653"/>
        <v>Chicago Bears</v>
      </c>
      <c r="K1773" s="2" t="str">
        <f t="shared" si="654"/>
        <v>Tampa Bay Buccaneers</v>
      </c>
      <c r="L1773" s="17">
        <f t="shared" si="655"/>
        <v>-145.13788098693757</v>
      </c>
      <c r="M1773" s="18">
        <f t="shared" si="656"/>
        <v>131</v>
      </c>
      <c r="N1773" s="4">
        <f t="shared" si="634"/>
        <v>1.74</v>
      </c>
      <c r="O1773" s="4">
        <f t="shared" si="635"/>
        <v>2.2200000000000002</v>
      </c>
      <c r="P1773" s="4"/>
      <c r="Q1773" s="4"/>
      <c r="R1773" s="1">
        <f t="shared" si="636"/>
        <v>0.57471264367816088</v>
      </c>
      <c r="S1773" s="1">
        <f t="shared" si="637"/>
        <v>0.4504504504504504</v>
      </c>
      <c r="T1773" s="1">
        <f t="shared" si="638"/>
        <v>2.4545454545454426E-2</v>
      </c>
      <c r="U1773" s="1">
        <f t="shared" si="639"/>
        <v>6.2131096613855241E-2</v>
      </c>
      <c r="V1773" s="1">
        <f t="shared" si="640"/>
        <v>0.5731310966138552</v>
      </c>
      <c r="W1773" s="1"/>
      <c r="X1773" s="17">
        <f t="shared" si="641"/>
        <v>744.8015051148866</v>
      </c>
      <c r="Y1773" s="18">
        <f t="shared" si="642"/>
        <v>1221.1409145511027</v>
      </c>
      <c r="Z1773" s="2">
        <f t="shared" si="643"/>
        <v>707.56142985914221</v>
      </c>
      <c r="AA1773" s="18">
        <f t="shared" si="644"/>
        <v>1160.0838688235476</v>
      </c>
      <c r="AB1773" s="2">
        <f t="shared" si="645"/>
        <v>-141.3304849303438</v>
      </c>
      <c r="AC1773" s="2">
        <f t="shared" si="646"/>
        <v>116.00838688235476</v>
      </c>
      <c r="AD1773" s="2">
        <f t="shared" si="647"/>
        <v>-1000</v>
      </c>
      <c r="AE1773" s="2">
        <f t="shared" si="648"/>
        <v>1160.0838688235476</v>
      </c>
      <c r="AF1773" s="5">
        <f t="shared" si="649"/>
        <v>-1</v>
      </c>
      <c r="AG1773" s="5">
        <f t="shared" si="650"/>
        <v>1.2200000000000002</v>
      </c>
      <c r="AH1773" s="3">
        <f t="shared" si="651"/>
        <v>201611</v>
      </c>
      <c r="AI1773" s="21">
        <v>2.2200000000000002</v>
      </c>
      <c r="AJ1773" s="21">
        <v>1.74</v>
      </c>
      <c r="AK1773" s="21">
        <v>2.31</v>
      </c>
      <c r="AL1773" s="21">
        <v>1.6890000000000001</v>
      </c>
      <c r="AO1773">
        <f t="shared" si="652"/>
        <v>-150</v>
      </c>
      <c r="AP1773">
        <f>IF(E1773&lt;F1773,G1773,H1773)</f>
        <v>10</v>
      </c>
      <c r="AQ1773">
        <f>IF(E1773&lt;F1773,H1773,G1773)</f>
        <v>36</v>
      </c>
    </row>
    <row r="1774" spans="2:43" x14ac:dyDescent="0.25">
      <c r="B1774" s="24">
        <v>42687</v>
      </c>
      <c r="C1774" s="20" t="s">
        <v>41</v>
      </c>
      <c r="D1774" s="20" t="s">
        <v>33</v>
      </c>
      <c r="E1774" s="2">
        <v>127</v>
      </c>
      <c r="F1774" s="2">
        <v>-140.0560224089636</v>
      </c>
      <c r="G1774">
        <v>47</v>
      </c>
      <c r="H1774">
        <v>25</v>
      </c>
      <c r="I1774" s="9"/>
      <c r="J1774" s="2" t="str">
        <f t="shared" si="653"/>
        <v>Green Bay Packers</v>
      </c>
      <c r="K1774" s="2" t="str">
        <f t="shared" si="654"/>
        <v>Tennessee Titans</v>
      </c>
      <c r="L1774" s="17">
        <f t="shared" si="655"/>
        <v>-140.0560224089636</v>
      </c>
      <c r="M1774" s="18">
        <f t="shared" si="656"/>
        <v>127</v>
      </c>
      <c r="N1774" s="4">
        <f t="shared" si="634"/>
        <v>1.7509999999999999</v>
      </c>
      <c r="O1774" s="4">
        <f t="shared" si="635"/>
        <v>2.2000000000000002</v>
      </c>
      <c r="P1774" s="4"/>
      <c r="Q1774" s="4"/>
      <c r="R1774" s="1">
        <f t="shared" si="636"/>
        <v>0.57110222729868654</v>
      </c>
      <c r="S1774" s="1">
        <f t="shared" si="637"/>
        <v>0.45454545454545453</v>
      </c>
      <c r="T1774" s="1">
        <f t="shared" si="638"/>
        <v>2.5006327512022253E-2</v>
      </c>
      <c r="U1774" s="1">
        <f t="shared" si="639"/>
        <v>5.8278386376616004E-2</v>
      </c>
      <c r="V1774" s="1">
        <f t="shared" si="640"/>
        <v>0.56927838637661599</v>
      </c>
      <c r="W1774" s="1"/>
      <c r="X1774" s="17">
        <f t="shared" si="641"/>
        <v>756.60981328462503</v>
      </c>
      <c r="Y1774" s="18">
        <f t="shared" si="642"/>
        <v>1202.4897180992134</v>
      </c>
      <c r="Z1774" s="2">
        <f t="shared" si="643"/>
        <v>718.77932262039371</v>
      </c>
      <c r="AA1774" s="18">
        <f t="shared" si="644"/>
        <v>1142.3652321942527</v>
      </c>
      <c r="AB1774" s="2">
        <f t="shared" si="645"/>
        <v>-139.12475895305161</v>
      </c>
      <c r="AC1774" s="2">
        <f t="shared" si="646"/>
        <v>114.23652321942527</v>
      </c>
      <c r="AD1774" s="2">
        <f t="shared" si="647"/>
        <v>-1000</v>
      </c>
      <c r="AE1774" s="2">
        <f t="shared" si="648"/>
        <v>1142.3652321942527</v>
      </c>
      <c r="AF1774" s="5">
        <f t="shared" si="649"/>
        <v>-1</v>
      </c>
      <c r="AG1774" s="5">
        <f t="shared" si="650"/>
        <v>1.2000000000000002</v>
      </c>
      <c r="AH1774" s="3">
        <f t="shared" si="651"/>
        <v>201611</v>
      </c>
      <c r="AI1774" s="21">
        <v>2.2000000000000002</v>
      </c>
      <c r="AJ1774" s="21">
        <v>1.7509999999999999</v>
      </c>
      <c r="AK1774" s="21">
        <v>2.27</v>
      </c>
      <c r="AL1774" s="21">
        <v>1.714</v>
      </c>
      <c r="AO1774">
        <f t="shared" si="652"/>
        <v>-150</v>
      </c>
      <c r="AP1774">
        <f>IF(E1774&lt;F1774,G1774,H1774)</f>
        <v>25</v>
      </c>
      <c r="AQ1774">
        <f>IF(E1774&lt;F1774,H1774,G1774)</f>
        <v>47</v>
      </c>
    </row>
    <row r="1775" spans="2:43" x14ac:dyDescent="0.25">
      <c r="B1775" s="24">
        <v>42687</v>
      </c>
      <c r="C1775" s="20" t="s">
        <v>53</v>
      </c>
      <c r="D1775" s="20" t="s">
        <v>29</v>
      </c>
      <c r="E1775" s="2">
        <v>-145.13788098693757</v>
      </c>
      <c r="F1775" s="2">
        <v>131</v>
      </c>
      <c r="G1775">
        <v>26</v>
      </c>
      <c r="H1775">
        <v>20</v>
      </c>
      <c r="I1775" s="9"/>
      <c r="J1775" s="2" t="str">
        <f t="shared" si="653"/>
        <v>Washington Redskins</v>
      </c>
      <c r="K1775" s="2" t="str">
        <f t="shared" si="654"/>
        <v>Minnesota Vikings</v>
      </c>
      <c r="L1775" s="17">
        <f t="shared" si="655"/>
        <v>-145.13788098693757</v>
      </c>
      <c r="M1775" s="18">
        <f t="shared" si="656"/>
        <v>131</v>
      </c>
      <c r="N1775" s="4">
        <f t="shared" si="634"/>
        <v>1.645</v>
      </c>
      <c r="O1775" s="4">
        <f t="shared" si="635"/>
        <v>2.4</v>
      </c>
      <c r="P1775" s="4"/>
      <c r="Q1775" s="4"/>
      <c r="R1775" s="1">
        <f t="shared" si="636"/>
        <v>0.60790273556231</v>
      </c>
      <c r="S1775" s="1">
        <f t="shared" si="637"/>
        <v>0.41666666666666669</v>
      </c>
      <c r="T1775" s="1">
        <f t="shared" si="638"/>
        <v>2.3980222496909787E-2</v>
      </c>
      <c r="U1775" s="1">
        <f t="shared" si="639"/>
        <v>9.5618034447821659E-2</v>
      </c>
      <c r="V1775" s="1">
        <f t="shared" si="640"/>
        <v>0.6066180344478217</v>
      </c>
      <c r="W1775" s="1"/>
      <c r="X1775" s="17">
        <f t="shared" si="641"/>
        <v>648.48379575502895</v>
      </c>
      <c r="Y1775" s="18">
        <f t="shared" si="642"/>
        <v>1396.9947605426773</v>
      </c>
      <c r="Z1775" s="2">
        <f t="shared" si="643"/>
        <v>616.05960596727743</v>
      </c>
      <c r="AA1775" s="18">
        <f t="shared" si="644"/>
        <v>1327.1450225155434</v>
      </c>
      <c r="AB1775" s="2">
        <f t="shared" si="645"/>
        <v>-162.32195558900446</v>
      </c>
      <c r="AC1775" s="2">
        <f t="shared" si="646"/>
        <v>132.71450225155434</v>
      </c>
      <c r="AD1775" s="2">
        <f t="shared" si="647"/>
        <v>616.05960596727743</v>
      </c>
      <c r="AE1775" s="2">
        <f t="shared" si="648"/>
        <v>-1000</v>
      </c>
      <c r="AF1775" s="5">
        <f t="shared" si="649"/>
        <v>0.64500000000000002</v>
      </c>
      <c r="AG1775" s="5">
        <f t="shared" si="650"/>
        <v>-1</v>
      </c>
      <c r="AH1775" s="3">
        <f t="shared" si="651"/>
        <v>201611</v>
      </c>
      <c r="AI1775" s="21">
        <v>1.645</v>
      </c>
      <c r="AJ1775" s="21">
        <v>2.4</v>
      </c>
      <c r="AK1775" s="21">
        <v>1.6890000000000001</v>
      </c>
      <c r="AL1775" s="21">
        <v>2.31</v>
      </c>
      <c r="AO1775">
        <f t="shared" si="652"/>
        <v>-150</v>
      </c>
      <c r="AP1775">
        <f>IF(E1775&lt;F1775,G1775,H1775)</f>
        <v>26</v>
      </c>
      <c r="AQ1775">
        <f>IF(E1775&lt;F1775,H1775,G1775)</f>
        <v>20</v>
      </c>
    </row>
    <row r="1776" spans="2:43" x14ac:dyDescent="0.25">
      <c r="B1776" s="24">
        <v>42684</v>
      </c>
      <c r="C1776" s="20" t="s">
        <v>28</v>
      </c>
      <c r="D1776" s="20" t="s">
        <v>46</v>
      </c>
      <c r="E1776" s="2">
        <v>-340.13605442176868</v>
      </c>
      <c r="F1776" s="2">
        <v>297</v>
      </c>
      <c r="G1776">
        <v>28</v>
      </c>
      <c r="H1776">
        <v>7</v>
      </c>
      <c r="I1776" s="9"/>
      <c r="J1776" s="2" t="str">
        <f t="shared" si="653"/>
        <v>Baltimore Ravens</v>
      </c>
      <c r="K1776" s="2" t="str">
        <f t="shared" si="654"/>
        <v>Cleveland Browns</v>
      </c>
      <c r="L1776" s="17">
        <f t="shared" si="655"/>
        <v>-340.13605442176868</v>
      </c>
      <c r="M1776" s="18">
        <f t="shared" si="656"/>
        <v>297</v>
      </c>
      <c r="N1776" s="4">
        <f t="shared" si="634"/>
        <v>1.1859999999999999</v>
      </c>
      <c r="O1776" s="4">
        <f t="shared" si="635"/>
        <v>5.5</v>
      </c>
      <c r="P1776" s="4"/>
      <c r="Q1776" s="4"/>
      <c r="R1776" s="1">
        <f t="shared" si="636"/>
        <v>0.84317032040472184</v>
      </c>
      <c r="S1776" s="1">
        <f t="shared" si="637"/>
        <v>0.18181818181818182</v>
      </c>
      <c r="T1776" s="1">
        <f t="shared" si="638"/>
        <v>2.4379300029913287E-2</v>
      </c>
      <c r="U1776" s="1">
        <f t="shared" si="639"/>
        <v>0.33067606929326998</v>
      </c>
      <c r="V1776" s="1">
        <f t="shared" si="640"/>
        <v>0.84167606929326999</v>
      </c>
      <c r="W1776" s="1"/>
      <c r="X1776" s="17">
        <f t="shared" si="641"/>
        <v>188.10553903435778</v>
      </c>
      <c r="Y1776" s="18">
        <f t="shared" si="642"/>
        <v>4244.9023512805006</v>
      </c>
      <c r="Z1776" s="2">
        <f t="shared" si="643"/>
        <v>178.70026208263988</v>
      </c>
      <c r="AA1776" s="18">
        <f t="shared" si="644"/>
        <v>4032.6572337164753</v>
      </c>
      <c r="AB1776" s="2">
        <f t="shared" si="645"/>
        <v>-559.59626938742281</v>
      </c>
      <c r="AC1776" s="2">
        <f t="shared" si="646"/>
        <v>403.26572337164754</v>
      </c>
      <c r="AD1776" s="2">
        <f t="shared" si="647"/>
        <v>178.70026208263988</v>
      </c>
      <c r="AE1776" s="2">
        <f t="shared" si="648"/>
        <v>-1000</v>
      </c>
      <c r="AF1776" s="5">
        <f t="shared" si="649"/>
        <v>0.18599999999999994</v>
      </c>
      <c r="AG1776" s="5">
        <f t="shared" si="650"/>
        <v>-1</v>
      </c>
      <c r="AH1776" s="3">
        <f t="shared" si="651"/>
        <v>201611</v>
      </c>
      <c r="AI1776" s="21">
        <v>1.1859999999999999</v>
      </c>
      <c r="AJ1776" s="21">
        <v>5.5</v>
      </c>
      <c r="AK1776" s="21">
        <v>1.294</v>
      </c>
      <c r="AL1776" s="21">
        <v>3.97</v>
      </c>
      <c r="AO1776">
        <f t="shared" si="652"/>
        <v>-400</v>
      </c>
      <c r="AP1776">
        <f>IF(E1776&lt;F1776,G1776,H1776)</f>
        <v>28</v>
      </c>
      <c r="AQ1776">
        <f>IF(E1776&lt;F1776,H1776,G1776)</f>
        <v>7</v>
      </c>
    </row>
    <row r="1777" spans="2:43" x14ac:dyDescent="0.25">
      <c r="B1777" s="24">
        <v>42681</v>
      </c>
      <c r="C1777" s="20" t="s">
        <v>32</v>
      </c>
      <c r="D1777" s="20" t="s">
        <v>24</v>
      </c>
      <c r="E1777" s="2">
        <v>-225.22522522522524</v>
      </c>
      <c r="F1777" s="2">
        <v>200.99999999999997</v>
      </c>
      <c r="G1777">
        <v>31</v>
      </c>
      <c r="H1777">
        <v>25</v>
      </c>
      <c r="I1777" s="9"/>
      <c r="J1777" s="2" t="str">
        <f t="shared" si="653"/>
        <v>Seattle Seahawks</v>
      </c>
      <c r="K1777" s="2" t="str">
        <f t="shared" si="654"/>
        <v>Buffalo Bills</v>
      </c>
      <c r="L1777" s="17">
        <f t="shared" si="655"/>
        <v>-225.22522522522524</v>
      </c>
      <c r="M1777" s="18">
        <f t="shared" si="656"/>
        <v>200.99999999999997</v>
      </c>
      <c r="N1777" s="4">
        <f t="shared" si="634"/>
        <v>1.363</v>
      </c>
      <c r="O1777" s="4">
        <f t="shared" si="635"/>
        <v>3.44</v>
      </c>
      <c r="P1777" s="4"/>
      <c r="Q1777" s="4"/>
      <c r="R1777" s="1">
        <f t="shared" si="636"/>
        <v>0.73367571533382248</v>
      </c>
      <c r="S1777" s="1">
        <f t="shared" si="637"/>
        <v>0.29069767441860467</v>
      </c>
      <c r="T1777" s="1">
        <f t="shared" si="638"/>
        <v>2.3793462419321232E-2</v>
      </c>
      <c r="U1777" s="1">
        <f t="shared" si="639"/>
        <v>0.2214890204576089</v>
      </c>
      <c r="V1777" s="1">
        <f t="shared" si="640"/>
        <v>0.73248902045760889</v>
      </c>
      <c r="W1777" s="1"/>
      <c r="X1777" s="17">
        <f t="shared" si="641"/>
        <v>365.20817660211293</v>
      </c>
      <c r="Y1777" s="18">
        <f t="shared" si="642"/>
        <v>2392.7866094316391</v>
      </c>
      <c r="Z1777" s="2">
        <f t="shared" si="643"/>
        <v>346.94776777200724</v>
      </c>
      <c r="AA1777" s="18">
        <f t="shared" si="644"/>
        <v>2273.1472789600571</v>
      </c>
      <c r="AB1777" s="2">
        <f t="shared" si="645"/>
        <v>-288.22782357750708</v>
      </c>
      <c r="AC1777" s="2">
        <f t="shared" si="646"/>
        <v>227.31472789600571</v>
      </c>
      <c r="AD1777" s="2">
        <f t="shared" si="647"/>
        <v>346.94776777200724</v>
      </c>
      <c r="AE1777" s="2">
        <f t="shared" si="648"/>
        <v>-1000</v>
      </c>
      <c r="AF1777" s="5">
        <f t="shared" si="649"/>
        <v>0.36299999999999999</v>
      </c>
      <c r="AG1777" s="5">
        <f t="shared" si="650"/>
        <v>-1</v>
      </c>
      <c r="AH1777" s="3">
        <f t="shared" si="651"/>
        <v>201611</v>
      </c>
      <c r="AI1777" s="21">
        <v>1.363</v>
      </c>
      <c r="AJ1777" s="21">
        <v>3.44</v>
      </c>
      <c r="AK1777" s="21">
        <v>1.444</v>
      </c>
      <c r="AL1777" s="21">
        <v>3.01</v>
      </c>
      <c r="AO1777">
        <f t="shared" si="652"/>
        <v>-300</v>
      </c>
      <c r="AP1777">
        <f>IF(E1777&lt;F1777,G1777,H1777)</f>
        <v>31</v>
      </c>
      <c r="AQ1777">
        <f>IF(E1777&lt;F1777,H1777,G1777)</f>
        <v>25</v>
      </c>
    </row>
    <row r="1778" spans="2:43" x14ac:dyDescent="0.25">
      <c r="B1778" s="24">
        <v>42680</v>
      </c>
      <c r="C1778" s="20" t="s">
        <v>52</v>
      </c>
      <c r="D1778" s="20" t="s">
        <v>38</v>
      </c>
      <c r="E1778" s="2">
        <v>-102.04081632653062</v>
      </c>
      <c r="F1778" s="2">
        <v>-108.1081081081081</v>
      </c>
      <c r="G1778">
        <v>30</v>
      </c>
      <c r="H1778">
        <v>20</v>
      </c>
      <c r="I1778" s="9"/>
      <c r="J1778" s="2" t="str">
        <f t="shared" si="653"/>
        <v>Denver Broncos</v>
      </c>
      <c r="K1778" s="2" t="str">
        <f t="shared" si="654"/>
        <v>Oakland Raiders</v>
      </c>
      <c r="L1778" s="17">
        <f t="shared" si="655"/>
        <v>-108.1081081081081</v>
      </c>
      <c r="M1778" s="18">
        <f t="shared" si="656"/>
        <v>-102.04081632653062</v>
      </c>
      <c r="N1778" s="4">
        <f t="shared" si="634"/>
        <v>1.847</v>
      </c>
      <c r="O1778" s="4">
        <f t="shared" si="635"/>
        <v>2.0699999999999998</v>
      </c>
      <c r="P1778" s="4"/>
      <c r="Q1778" s="4"/>
      <c r="R1778" s="1">
        <f t="shared" si="636"/>
        <v>0.54141851651326478</v>
      </c>
      <c r="S1778" s="1">
        <f t="shared" si="637"/>
        <v>0.48309178743961356</v>
      </c>
      <c r="T1778" s="1">
        <f t="shared" si="638"/>
        <v>2.3923921368394274E-2</v>
      </c>
      <c r="U1778" s="1">
        <f t="shared" si="639"/>
        <v>2.9163364536825609E-2</v>
      </c>
      <c r="V1778" s="1">
        <f t="shared" si="640"/>
        <v>0.54016336453682556</v>
      </c>
      <c r="W1778" s="1"/>
      <c r="X1778" s="17">
        <f t="shared" si="641"/>
        <v>851.29178624964879</v>
      </c>
      <c r="Y1778" s="18">
        <f t="shared" si="642"/>
        <v>1070.70809343718</v>
      </c>
      <c r="Z1778" s="2">
        <f t="shared" si="643"/>
        <v>808.72719693716635</v>
      </c>
      <c r="AA1778" s="18">
        <f t="shared" si="644"/>
        <v>1017.1726887653209</v>
      </c>
      <c r="AB1778" s="2">
        <f t="shared" si="645"/>
        <v>-123.65109072468778</v>
      </c>
      <c r="AC1778" s="2">
        <f t="shared" si="646"/>
        <v>101.71726887653209</v>
      </c>
      <c r="AD1778" s="2">
        <f t="shared" si="647"/>
        <v>-1000</v>
      </c>
      <c r="AE1778" s="2">
        <f t="shared" si="648"/>
        <v>1017.1726887653209</v>
      </c>
      <c r="AF1778" s="5">
        <f t="shared" si="649"/>
        <v>-1</v>
      </c>
      <c r="AG1778" s="5">
        <f t="shared" si="650"/>
        <v>1.0699999999999998</v>
      </c>
      <c r="AH1778" s="3">
        <f t="shared" si="651"/>
        <v>201611</v>
      </c>
      <c r="AI1778" s="21">
        <v>1.847</v>
      </c>
      <c r="AJ1778" s="21">
        <v>2.0699999999999998</v>
      </c>
      <c r="AK1778" s="21">
        <v>1.98</v>
      </c>
      <c r="AL1778" s="21">
        <v>1.925</v>
      </c>
      <c r="AO1778">
        <f t="shared" si="652"/>
        <v>-110</v>
      </c>
      <c r="AP1778">
        <f>IF(E1778&lt;F1778,G1778,H1778)</f>
        <v>20</v>
      </c>
      <c r="AQ1778">
        <f>IF(E1778&lt;F1778,H1778,G1778)</f>
        <v>30</v>
      </c>
    </row>
    <row r="1779" spans="2:43" x14ac:dyDescent="0.25">
      <c r="B1779" s="24">
        <v>42680</v>
      </c>
      <c r="C1779" s="20" t="s">
        <v>33</v>
      </c>
      <c r="D1779" s="20" t="s">
        <v>39</v>
      </c>
      <c r="E1779" s="2">
        <v>-340.13605442176868</v>
      </c>
      <c r="F1779" s="2">
        <v>297</v>
      </c>
      <c r="G1779">
        <v>26</v>
      </c>
      <c r="H1779">
        <v>31</v>
      </c>
      <c r="I1779" s="9"/>
      <c r="J1779" s="2" t="str">
        <f t="shared" si="653"/>
        <v>Green Bay Packers</v>
      </c>
      <c r="K1779" s="2" t="str">
        <f t="shared" si="654"/>
        <v>Indianapolis Colts</v>
      </c>
      <c r="L1779" s="17">
        <f t="shared" si="655"/>
        <v>-340.13605442176868</v>
      </c>
      <c r="M1779" s="18">
        <f t="shared" si="656"/>
        <v>297</v>
      </c>
      <c r="N1779" s="4">
        <f t="shared" si="634"/>
        <v>1.3220000000000001</v>
      </c>
      <c r="O1779" s="4">
        <f t="shared" si="635"/>
        <v>3.73</v>
      </c>
      <c r="P1779" s="4"/>
      <c r="Q1779" s="4"/>
      <c r="R1779" s="1">
        <f t="shared" si="636"/>
        <v>0.75642965204236001</v>
      </c>
      <c r="S1779" s="1">
        <f t="shared" si="637"/>
        <v>0.26809651474530832</v>
      </c>
      <c r="T1779" s="1">
        <f t="shared" si="638"/>
        <v>2.3939034045922236E-2</v>
      </c>
      <c r="U1779" s="1">
        <f t="shared" si="639"/>
        <v>0.24416656864852584</v>
      </c>
      <c r="V1779" s="1">
        <f t="shared" si="640"/>
        <v>0.75516656864852583</v>
      </c>
      <c r="W1779" s="1"/>
      <c r="X1779" s="17">
        <f t="shared" si="641"/>
        <v>324.21116282946303</v>
      </c>
      <c r="Y1779" s="18">
        <f t="shared" si="642"/>
        <v>2663.4771552855118</v>
      </c>
      <c r="Z1779" s="2">
        <f t="shared" si="643"/>
        <v>308.00060468798989</v>
      </c>
      <c r="AA1779" s="18">
        <f t="shared" si="644"/>
        <v>2530.3032975212359</v>
      </c>
      <c r="AB1779" s="2">
        <f t="shared" si="645"/>
        <v>-324.67468725037662</v>
      </c>
      <c r="AC1779" s="2">
        <f t="shared" si="646"/>
        <v>253.03032975212358</v>
      </c>
      <c r="AD1779" s="2">
        <f t="shared" si="647"/>
        <v>-1000</v>
      </c>
      <c r="AE1779" s="2">
        <f t="shared" si="648"/>
        <v>2530.3032975212359</v>
      </c>
      <c r="AF1779" s="5">
        <f t="shared" si="649"/>
        <v>-1</v>
      </c>
      <c r="AG1779" s="5">
        <f t="shared" si="650"/>
        <v>2.73</v>
      </c>
      <c r="AH1779" s="3">
        <f t="shared" si="651"/>
        <v>201611</v>
      </c>
      <c r="AI1779" s="21">
        <v>1.3220000000000001</v>
      </c>
      <c r="AJ1779" s="21">
        <v>3.73</v>
      </c>
      <c r="AK1779" s="21">
        <v>1.294</v>
      </c>
      <c r="AL1779" s="21">
        <v>3.97</v>
      </c>
      <c r="AO1779">
        <f t="shared" si="652"/>
        <v>-400</v>
      </c>
      <c r="AP1779">
        <f>IF(E1779&lt;F1779,G1779,H1779)</f>
        <v>26</v>
      </c>
      <c r="AQ1779">
        <f>IF(E1779&lt;F1779,H1779,G1779)</f>
        <v>31</v>
      </c>
    </row>
    <row r="1780" spans="2:43" x14ac:dyDescent="0.25">
      <c r="B1780" s="24">
        <v>42680</v>
      </c>
      <c r="C1780" s="20" t="s">
        <v>54</v>
      </c>
      <c r="D1780" s="20" t="s">
        <v>41</v>
      </c>
      <c r="E1780" s="2">
        <v>-185.18518518518516</v>
      </c>
      <c r="F1780" s="2">
        <v>166</v>
      </c>
      <c r="G1780">
        <v>43</v>
      </c>
      <c r="H1780">
        <v>35</v>
      </c>
      <c r="I1780" s="9"/>
      <c r="J1780" s="2" t="str">
        <f t="shared" si="653"/>
        <v>San Diego Chargers</v>
      </c>
      <c r="K1780" s="2" t="str">
        <f t="shared" si="654"/>
        <v>Tennessee Titans</v>
      </c>
      <c r="L1780" s="17">
        <f t="shared" si="655"/>
        <v>-185.18518518518516</v>
      </c>
      <c r="M1780" s="18">
        <f t="shared" si="656"/>
        <v>166</v>
      </c>
      <c r="N1780" s="4">
        <f t="shared" si="634"/>
        <v>1.4159999999999999</v>
      </c>
      <c r="O1780" s="4">
        <f t="shared" si="635"/>
        <v>3.14</v>
      </c>
      <c r="P1780" s="4"/>
      <c r="Q1780" s="4"/>
      <c r="R1780" s="1">
        <f t="shared" si="636"/>
        <v>0.70621468926553677</v>
      </c>
      <c r="S1780" s="1">
        <f t="shared" si="637"/>
        <v>0.31847133757961782</v>
      </c>
      <c r="T1780" s="1">
        <f t="shared" si="638"/>
        <v>2.4091308165057224E-2</v>
      </c>
      <c r="U1780" s="1">
        <f t="shared" si="639"/>
        <v>0.19387167584295947</v>
      </c>
      <c r="V1780" s="1">
        <f t="shared" si="640"/>
        <v>0.70487167584295951</v>
      </c>
      <c r="W1780" s="1"/>
      <c r="X1780" s="17">
        <f t="shared" si="641"/>
        <v>418.69794782730497</v>
      </c>
      <c r="Y1780" s="18">
        <f t="shared" si="642"/>
        <v>2111.576289987011</v>
      </c>
      <c r="Z1780" s="2">
        <f t="shared" si="643"/>
        <v>397.7630504359397</v>
      </c>
      <c r="AA1780" s="18">
        <f t="shared" si="644"/>
        <v>2005.9974754876603</v>
      </c>
      <c r="AB1780" s="2">
        <f t="shared" si="645"/>
        <v>-251.40595610980498</v>
      </c>
      <c r="AC1780" s="2">
        <f t="shared" si="646"/>
        <v>200.59974754876603</v>
      </c>
      <c r="AD1780" s="2">
        <f t="shared" si="647"/>
        <v>397.7630504359397</v>
      </c>
      <c r="AE1780" s="2">
        <f t="shared" si="648"/>
        <v>-1000</v>
      </c>
      <c r="AF1780" s="5">
        <f t="shared" si="649"/>
        <v>0.41599999999999993</v>
      </c>
      <c r="AG1780" s="5">
        <f t="shared" si="650"/>
        <v>-1</v>
      </c>
      <c r="AH1780" s="3">
        <f t="shared" si="651"/>
        <v>201611</v>
      </c>
      <c r="AI1780" s="21">
        <v>1.4159999999999999</v>
      </c>
      <c r="AJ1780" s="21">
        <v>3.14</v>
      </c>
      <c r="AK1780" s="21">
        <v>1.54</v>
      </c>
      <c r="AL1780" s="21">
        <v>2.66</v>
      </c>
      <c r="AO1780">
        <f t="shared" si="652"/>
        <v>-190</v>
      </c>
      <c r="AP1780">
        <f>IF(E1780&lt;F1780,G1780,H1780)</f>
        <v>43</v>
      </c>
      <c r="AQ1780">
        <f>IF(E1780&lt;F1780,H1780,G1780)</f>
        <v>35</v>
      </c>
    </row>
    <row r="1781" spans="2:43" x14ac:dyDescent="0.25">
      <c r="B1781" s="24">
        <v>42680</v>
      </c>
      <c r="C1781" s="20" t="s">
        <v>47</v>
      </c>
      <c r="D1781" s="20" t="s">
        <v>44</v>
      </c>
      <c r="E1781" s="2">
        <v>135</v>
      </c>
      <c r="F1781" s="2">
        <v>-149.03129657228018</v>
      </c>
      <c r="G1781">
        <v>10</v>
      </c>
      <c r="H1781">
        <v>13</v>
      </c>
      <c r="I1781" s="9"/>
      <c r="J1781" s="2" t="str">
        <f t="shared" si="653"/>
        <v>Carolina Panthers</v>
      </c>
      <c r="K1781" s="2" t="str">
        <f t="shared" si="654"/>
        <v>Los Angeles Rams</v>
      </c>
      <c r="L1781" s="17">
        <f t="shared" si="655"/>
        <v>-149.03129657228018</v>
      </c>
      <c r="M1781" s="18">
        <f t="shared" si="656"/>
        <v>135</v>
      </c>
      <c r="N1781" s="4">
        <f t="shared" si="634"/>
        <v>1.6319999999999999</v>
      </c>
      <c r="O1781" s="4">
        <f t="shared" si="635"/>
        <v>2.4300000000000002</v>
      </c>
      <c r="P1781" s="4"/>
      <c r="Q1781" s="4"/>
      <c r="R1781" s="1">
        <f t="shared" si="636"/>
        <v>0.61274509803921573</v>
      </c>
      <c r="S1781" s="1">
        <f t="shared" si="637"/>
        <v>0.41152263374485593</v>
      </c>
      <c r="T1781" s="1">
        <f t="shared" si="638"/>
        <v>2.3692762186115268E-2</v>
      </c>
      <c r="U1781" s="1">
        <f t="shared" si="639"/>
        <v>0.1006112321471799</v>
      </c>
      <c r="V1781" s="1">
        <f t="shared" si="640"/>
        <v>0.61161123214717994</v>
      </c>
      <c r="W1781" s="1"/>
      <c r="X1781" s="17">
        <f t="shared" si="641"/>
        <v>635.02556434306473</v>
      </c>
      <c r="Y1781" s="18">
        <f t="shared" si="642"/>
        <v>1425.5329511634536</v>
      </c>
      <c r="Z1781" s="2">
        <f t="shared" si="643"/>
        <v>603.27428612591143</v>
      </c>
      <c r="AA1781" s="18">
        <f t="shared" si="644"/>
        <v>1354.2563036052809</v>
      </c>
      <c r="AB1781" s="2">
        <f t="shared" si="645"/>
        <v>-165.76207920642031</v>
      </c>
      <c r="AC1781" s="2">
        <f t="shared" si="646"/>
        <v>135.42563036052809</v>
      </c>
      <c r="AD1781" s="2">
        <f t="shared" si="647"/>
        <v>603.27428612591143</v>
      </c>
      <c r="AE1781" s="2">
        <f t="shared" si="648"/>
        <v>-1000</v>
      </c>
      <c r="AF1781" s="5">
        <f t="shared" si="649"/>
        <v>0.6319999999999999</v>
      </c>
      <c r="AG1781" s="5">
        <f t="shared" si="650"/>
        <v>-1</v>
      </c>
      <c r="AH1781" s="3">
        <f t="shared" si="651"/>
        <v>201611</v>
      </c>
      <c r="AI1781" s="21">
        <v>2.4300000000000002</v>
      </c>
      <c r="AJ1781" s="21">
        <v>1.6319999999999999</v>
      </c>
      <c r="AK1781" s="21">
        <v>2.35</v>
      </c>
      <c r="AL1781" s="21">
        <v>1.671</v>
      </c>
      <c r="AO1781">
        <f t="shared" si="652"/>
        <v>-150</v>
      </c>
      <c r="AP1781">
        <f>IF(E1781&lt;F1781,G1781,H1781)</f>
        <v>13</v>
      </c>
      <c r="AQ1781">
        <f>IF(E1781&lt;F1781,H1781,G1781)</f>
        <v>10</v>
      </c>
    </row>
    <row r="1782" spans="2:43" x14ac:dyDescent="0.25">
      <c r="B1782" s="24">
        <v>42680</v>
      </c>
      <c r="C1782" s="20" t="s">
        <v>22</v>
      </c>
      <c r="D1782" s="20" t="s">
        <v>43</v>
      </c>
      <c r="E1782" s="2">
        <v>195.00000000000003</v>
      </c>
      <c r="F1782" s="2">
        <v>-218.34061135371181</v>
      </c>
      <c r="G1782">
        <v>23</v>
      </c>
      <c r="H1782">
        <v>41</v>
      </c>
      <c r="I1782" s="9"/>
      <c r="J1782" s="2" t="str">
        <f t="shared" si="653"/>
        <v>New Orleans Saints</v>
      </c>
      <c r="K1782" s="2" t="str">
        <f t="shared" si="654"/>
        <v>San Francisco 49ers</v>
      </c>
      <c r="L1782" s="17">
        <f t="shared" si="655"/>
        <v>-218.34061135371181</v>
      </c>
      <c r="M1782" s="18">
        <f t="shared" si="656"/>
        <v>195.00000000000003</v>
      </c>
      <c r="N1782" s="4">
        <f t="shared" si="634"/>
        <v>1.571</v>
      </c>
      <c r="O1782" s="4">
        <f t="shared" si="635"/>
        <v>2.58</v>
      </c>
      <c r="P1782" s="4"/>
      <c r="Q1782" s="4"/>
      <c r="R1782" s="1">
        <f t="shared" si="636"/>
        <v>0.63653723742838964</v>
      </c>
      <c r="S1782" s="1">
        <f t="shared" si="637"/>
        <v>0.38759689922480617</v>
      </c>
      <c r="T1782" s="1">
        <f t="shared" si="638"/>
        <v>2.3565405926282756E-2</v>
      </c>
      <c r="U1782" s="1">
        <f t="shared" si="639"/>
        <v>0.12447016910179173</v>
      </c>
      <c r="V1782" s="1">
        <f t="shared" si="640"/>
        <v>0.63547016910179177</v>
      </c>
      <c r="W1782" s="1"/>
      <c r="X1782" s="17">
        <f t="shared" si="641"/>
        <v>573.63799061324096</v>
      </c>
      <c r="Y1782" s="18">
        <f t="shared" si="642"/>
        <v>1571.4542352284639</v>
      </c>
      <c r="Z1782" s="2">
        <f t="shared" si="643"/>
        <v>544.95609108257884</v>
      </c>
      <c r="AA1782" s="18">
        <f t="shared" si="644"/>
        <v>1492.8815234670406</v>
      </c>
      <c r="AB1782" s="2">
        <f t="shared" si="645"/>
        <v>-183.5010226261453</v>
      </c>
      <c r="AC1782" s="2">
        <f t="shared" si="646"/>
        <v>149.28815234670407</v>
      </c>
      <c r="AD1782" s="2">
        <f t="shared" si="647"/>
        <v>544.95609108257884</v>
      </c>
      <c r="AE1782" s="2">
        <f t="shared" si="648"/>
        <v>-1000</v>
      </c>
      <c r="AF1782" s="5">
        <f t="shared" si="649"/>
        <v>0.57099999999999995</v>
      </c>
      <c r="AG1782" s="5">
        <f t="shared" si="650"/>
        <v>-1</v>
      </c>
      <c r="AH1782" s="3">
        <f t="shared" si="651"/>
        <v>201611</v>
      </c>
      <c r="AI1782" s="21">
        <v>2.58</v>
      </c>
      <c r="AJ1782" s="21">
        <v>1.571</v>
      </c>
      <c r="AK1782" s="21">
        <v>2.95</v>
      </c>
      <c r="AL1782" s="21">
        <v>1.458</v>
      </c>
      <c r="AO1782">
        <f t="shared" si="652"/>
        <v>-300</v>
      </c>
      <c r="AP1782">
        <f>IF(E1782&lt;F1782,G1782,H1782)</f>
        <v>41</v>
      </c>
      <c r="AQ1782">
        <f>IF(E1782&lt;F1782,H1782,G1782)</f>
        <v>23</v>
      </c>
    </row>
    <row r="1783" spans="2:43" x14ac:dyDescent="0.25">
      <c r="B1783" s="24">
        <v>42680</v>
      </c>
      <c r="C1783" s="20" t="s">
        <v>28</v>
      </c>
      <c r="D1783" s="20" t="s">
        <v>45</v>
      </c>
      <c r="E1783" s="2">
        <v>156</v>
      </c>
      <c r="F1783" s="2">
        <v>-173.01038062283735</v>
      </c>
      <c r="G1783">
        <v>21</v>
      </c>
      <c r="H1783">
        <v>14</v>
      </c>
      <c r="I1783" s="9"/>
      <c r="J1783" s="2" t="str">
        <f t="shared" si="653"/>
        <v>Pittsburgh Steelers</v>
      </c>
      <c r="K1783" s="2" t="str">
        <f t="shared" si="654"/>
        <v>Baltimore Ravens</v>
      </c>
      <c r="L1783" s="17">
        <f t="shared" si="655"/>
        <v>-173.01038062283735</v>
      </c>
      <c r="M1783" s="18">
        <f t="shared" si="656"/>
        <v>156</v>
      </c>
      <c r="N1783" s="4">
        <f t="shared" si="634"/>
        <v>1.6659999999999999</v>
      </c>
      <c r="O1783" s="4">
        <f t="shared" si="635"/>
        <v>2.36</v>
      </c>
      <c r="P1783" s="4"/>
      <c r="Q1783" s="4"/>
      <c r="R1783" s="1">
        <f t="shared" si="636"/>
        <v>0.60024009603841544</v>
      </c>
      <c r="S1783" s="1">
        <f t="shared" si="637"/>
        <v>0.42372881355932207</v>
      </c>
      <c r="T1783" s="1">
        <f t="shared" si="638"/>
        <v>2.3407848981619517E-2</v>
      </c>
      <c r="U1783" s="1">
        <f t="shared" si="639"/>
        <v>8.8255641239546684E-2</v>
      </c>
      <c r="V1783" s="1">
        <f t="shared" si="640"/>
        <v>0.59925564123954667</v>
      </c>
      <c r="W1783" s="1"/>
      <c r="X1783" s="17">
        <f t="shared" si="641"/>
        <v>668.73689821513028</v>
      </c>
      <c r="Y1783" s="18">
        <f t="shared" si="642"/>
        <v>1356.0765066241343</v>
      </c>
      <c r="Z1783" s="2">
        <f t="shared" si="643"/>
        <v>635.30005330437371</v>
      </c>
      <c r="AA1783" s="18">
        <f t="shared" si="644"/>
        <v>1288.2726812929275</v>
      </c>
      <c r="AB1783" s="2">
        <f t="shared" si="645"/>
        <v>-157.40593673787993</v>
      </c>
      <c r="AC1783" s="2">
        <f t="shared" si="646"/>
        <v>128.82726812929275</v>
      </c>
      <c r="AD1783" s="2">
        <f t="shared" si="647"/>
        <v>-1000</v>
      </c>
      <c r="AE1783" s="2">
        <f t="shared" si="648"/>
        <v>1288.2726812929275</v>
      </c>
      <c r="AF1783" s="5">
        <f t="shared" si="649"/>
        <v>-1</v>
      </c>
      <c r="AG1783" s="5">
        <f t="shared" si="650"/>
        <v>1.3599999999999999</v>
      </c>
      <c r="AH1783" s="3">
        <f t="shared" si="651"/>
        <v>201611</v>
      </c>
      <c r="AI1783" s="21">
        <v>2.36</v>
      </c>
      <c r="AJ1783" s="21">
        <v>1.6659999999999999</v>
      </c>
      <c r="AK1783" s="21">
        <v>2.56</v>
      </c>
      <c r="AL1783" s="21">
        <v>1.5780000000000001</v>
      </c>
      <c r="AO1783">
        <f t="shared" si="652"/>
        <v>-180</v>
      </c>
      <c r="AP1783">
        <f>IF(E1783&lt;F1783,G1783,H1783)</f>
        <v>14</v>
      </c>
      <c r="AQ1783">
        <f>IF(E1783&lt;F1783,H1783,G1783)</f>
        <v>21</v>
      </c>
    </row>
    <row r="1784" spans="2:43" x14ac:dyDescent="0.25">
      <c r="B1784" s="24">
        <v>42680</v>
      </c>
      <c r="C1784" s="20" t="s">
        <v>46</v>
      </c>
      <c r="D1784" s="20" t="s">
        <v>23</v>
      </c>
      <c r="E1784" s="2">
        <v>260</v>
      </c>
      <c r="F1784" s="2">
        <v>-295.85798816568041</v>
      </c>
      <c r="G1784">
        <v>10</v>
      </c>
      <c r="H1784">
        <v>35</v>
      </c>
      <c r="I1784" s="9"/>
      <c r="J1784" s="2" t="str">
        <f t="shared" si="653"/>
        <v>Dallas Cowboys</v>
      </c>
      <c r="K1784" s="2" t="str">
        <f t="shared" si="654"/>
        <v>Cleveland Browns</v>
      </c>
      <c r="L1784" s="17">
        <f t="shared" si="655"/>
        <v>-295.85798816568041</v>
      </c>
      <c r="M1784" s="18">
        <f t="shared" si="656"/>
        <v>260</v>
      </c>
      <c r="N1784" s="4">
        <f t="shared" si="634"/>
        <v>1.3169999999999999</v>
      </c>
      <c r="O1784" s="4">
        <f t="shared" si="635"/>
        <v>3.77</v>
      </c>
      <c r="P1784" s="4"/>
      <c r="Q1784" s="4"/>
      <c r="R1784" s="1">
        <f t="shared" si="636"/>
        <v>0.75930144267274113</v>
      </c>
      <c r="S1784" s="1">
        <f t="shared" si="637"/>
        <v>0.26525198938992045</v>
      </c>
      <c r="T1784" s="1">
        <f t="shared" si="638"/>
        <v>2.3965008846078217E-2</v>
      </c>
      <c r="U1784" s="1">
        <f t="shared" si="639"/>
        <v>0.24702472664141034</v>
      </c>
      <c r="V1784" s="1">
        <f t="shared" si="640"/>
        <v>0.75802472664141041</v>
      </c>
      <c r="W1784" s="1"/>
      <c r="X1784" s="17">
        <f t="shared" si="641"/>
        <v>319.21817963737476</v>
      </c>
      <c r="Y1784" s="18">
        <f t="shared" si="642"/>
        <v>2700.607045193698</v>
      </c>
      <c r="Z1784" s="2">
        <f t="shared" si="643"/>
        <v>303.25727065550603</v>
      </c>
      <c r="AA1784" s="18">
        <f t="shared" si="644"/>
        <v>2565.576692934013</v>
      </c>
      <c r="AB1784" s="2">
        <f t="shared" si="645"/>
        <v>-329.7530172445492</v>
      </c>
      <c r="AC1784" s="2">
        <f t="shared" si="646"/>
        <v>256.55766929340132</v>
      </c>
      <c r="AD1784" s="2">
        <f t="shared" si="647"/>
        <v>303.25727065550603</v>
      </c>
      <c r="AE1784" s="2">
        <f t="shared" si="648"/>
        <v>-1000</v>
      </c>
      <c r="AF1784" s="5">
        <f t="shared" si="649"/>
        <v>0.31699999999999995</v>
      </c>
      <c r="AG1784" s="5">
        <f t="shared" si="650"/>
        <v>-1</v>
      </c>
      <c r="AH1784" s="3">
        <f t="shared" si="651"/>
        <v>201611</v>
      </c>
      <c r="AI1784" s="21">
        <v>3.77</v>
      </c>
      <c r="AJ1784" s="21">
        <v>1.3169999999999999</v>
      </c>
      <c r="AK1784" s="21">
        <v>3.6</v>
      </c>
      <c r="AL1784" s="21">
        <v>1.3380000000000001</v>
      </c>
      <c r="AO1784">
        <f t="shared" si="652"/>
        <v>-300</v>
      </c>
      <c r="AP1784">
        <f>IF(E1784&lt;F1784,G1784,H1784)</f>
        <v>35</v>
      </c>
      <c r="AQ1784">
        <f>IF(E1784&lt;F1784,H1784,G1784)</f>
        <v>10</v>
      </c>
    </row>
    <row r="1785" spans="2:43" x14ac:dyDescent="0.25">
      <c r="B1785" s="24">
        <v>42680</v>
      </c>
      <c r="C1785" s="20" t="s">
        <v>20</v>
      </c>
      <c r="D1785" s="20" t="s">
        <v>26</v>
      </c>
      <c r="E1785" s="2">
        <v>-305.81039755351685</v>
      </c>
      <c r="F1785" s="2">
        <v>269</v>
      </c>
      <c r="G1785">
        <v>19</v>
      </c>
      <c r="H1785">
        <v>14</v>
      </c>
      <c r="I1785" s="9"/>
      <c r="J1785" s="2" t="str">
        <f t="shared" si="653"/>
        <v>Kansas City Chiefs</v>
      </c>
      <c r="K1785" s="2" t="str">
        <f t="shared" si="654"/>
        <v>Jacksonville Jaguars</v>
      </c>
      <c r="L1785" s="17">
        <f t="shared" si="655"/>
        <v>-305.81039755351685</v>
      </c>
      <c r="M1785" s="18">
        <f t="shared" si="656"/>
        <v>269</v>
      </c>
      <c r="N1785" s="4">
        <f t="shared" si="634"/>
        <v>1.3169999999999999</v>
      </c>
      <c r="O1785" s="4">
        <f t="shared" si="635"/>
        <v>3.77</v>
      </c>
      <c r="P1785" s="4"/>
      <c r="Q1785" s="4"/>
      <c r="R1785" s="1">
        <f t="shared" si="636"/>
        <v>0.75930144267274113</v>
      </c>
      <c r="S1785" s="1">
        <f t="shared" si="637"/>
        <v>0.26525198938992045</v>
      </c>
      <c r="T1785" s="1">
        <f t="shared" si="638"/>
        <v>2.3965008846078217E-2</v>
      </c>
      <c r="U1785" s="1">
        <f t="shared" si="639"/>
        <v>0.24702472664141034</v>
      </c>
      <c r="V1785" s="1">
        <f t="shared" si="640"/>
        <v>0.75802472664141041</v>
      </c>
      <c r="W1785" s="1"/>
      <c r="X1785" s="17">
        <f t="shared" si="641"/>
        <v>319.21817963737476</v>
      </c>
      <c r="Y1785" s="18">
        <f t="shared" si="642"/>
        <v>2700.607045193698</v>
      </c>
      <c r="Z1785" s="2">
        <f t="shared" si="643"/>
        <v>303.25727065550603</v>
      </c>
      <c r="AA1785" s="18">
        <f t="shared" si="644"/>
        <v>2565.576692934013</v>
      </c>
      <c r="AB1785" s="2">
        <f t="shared" si="645"/>
        <v>-329.7530172445492</v>
      </c>
      <c r="AC1785" s="2">
        <f t="shared" si="646"/>
        <v>256.55766929340132</v>
      </c>
      <c r="AD1785" s="2">
        <f t="shared" si="647"/>
        <v>303.25727065550603</v>
      </c>
      <c r="AE1785" s="2">
        <f t="shared" si="648"/>
        <v>-1000</v>
      </c>
      <c r="AF1785" s="5">
        <f t="shared" si="649"/>
        <v>0.31699999999999995</v>
      </c>
      <c r="AG1785" s="5">
        <f t="shared" si="650"/>
        <v>-1</v>
      </c>
      <c r="AH1785" s="3">
        <f t="shared" si="651"/>
        <v>201611</v>
      </c>
      <c r="AI1785" s="21">
        <v>1.3169999999999999</v>
      </c>
      <c r="AJ1785" s="21">
        <v>3.77</v>
      </c>
      <c r="AK1785" s="21">
        <v>1.327</v>
      </c>
      <c r="AL1785" s="21">
        <v>3.69</v>
      </c>
      <c r="AO1785">
        <f t="shared" si="652"/>
        <v>-400</v>
      </c>
      <c r="AP1785">
        <f>IF(E1785&lt;F1785,G1785,H1785)</f>
        <v>19</v>
      </c>
      <c r="AQ1785">
        <f>IF(E1785&lt;F1785,H1785,G1785)</f>
        <v>14</v>
      </c>
    </row>
    <row r="1786" spans="2:43" x14ac:dyDescent="0.25">
      <c r="B1786" s="24">
        <v>42680</v>
      </c>
      <c r="C1786" s="20" t="s">
        <v>30</v>
      </c>
      <c r="D1786" s="20" t="s">
        <v>42</v>
      </c>
      <c r="E1786" s="2">
        <v>-190.11406844106463</v>
      </c>
      <c r="F1786" s="2">
        <v>171</v>
      </c>
      <c r="G1786">
        <v>27</v>
      </c>
      <c r="H1786">
        <v>23</v>
      </c>
      <c r="I1786" s="9"/>
      <c r="J1786" s="2" t="str">
        <f t="shared" si="653"/>
        <v>Miami Dolphins</v>
      </c>
      <c r="K1786" s="2" t="str">
        <f t="shared" si="654"/>
        <v>New York Jets</v>
      </c>
      <c r="L1786" s="17">
        <f t="shared" si="655"/>
        <v>-190.11406844106463</v>
      </c>
      <c r="M1786" s="18">
        <f t="shared" si="656"/>
        <v>171</v>
      </c>
      <c r="N1786" s="4">
        <f t="shared" si="634"/>
        <v>1.5369999999999999</v>
      </c>
      <c r="O1786" s="4">
        <f t="shared" si="635"/>
        <v>2.67</v>
      </c>
      <c r="P1786" s="4"/>
      <c r="Q1786" s="4"/>
      <c r="R1786" s="1">
        <f t="shared" si="636"/>
        <v>0.65061808718282377</v>
      </c>
      <c r="S1786" s="1">
        <f t="shared" si="637"/>
        <v>0.37453183520599254</v>
      </c>
      <c r="T1786" s="1">
        <f t="shared" si="638"/>
        <v>2.4532921321606782E-2</v>
      </c>
      <c r="U1786" s="1">
        <f t="shared" si="639"/>
        <v>0.13804312598841562</v>
      </c>
      <c r="V1786" s="1">
        <f t="shared" si="640"/>
        <v>0.64904312598841563</v>
      </c>
      <c r="W1786" s="1"/>
      <c r="X1786" s="17">
        <f t="shared" si="641"/>
        <v>540.72966796639093</v>
      </c>
      <c r="Y1786" s="18">
        <f t="shared" si="642"/>
        <v>1662.2722361356978</v>
      </c>
      <c r="Z1786" s="2">
        <f t="shared" si="643"/>
        <v>513.69318456807139</v>
      </c>
      <c r="AA1786" s="18">
        <f t="shared" si="644"/>
        <v>1579.1586243289128</v>
      </c>
      <c r="AB1786" s="2">
        <f t="shared" si="645"/>
        <v>-194.6687302929335</v>
      </c>
      <c r="AC1786" s="2">
        <f t="shared" si="646"/>
        <v>157.91586243289129</v>
      </c>
      <c r="AD1786" s="2">
        <f t="shared" si="647"/>
        <v>513.69318456807139</v>
      </c>
      <c r="AE1786" s="2">
        <f t="shared" si="648"/>
        <v>-1000</v>
      </c>
      <c r="AF1786" s="5">
        <f t="shared" si="649"/>
        <v>0.53699999999999992</v>
      </c>
      <c r="AG1786" s="5">
        <f t="shared" si="650"/>
        <v>-1</v>
      </c>
      <c r="AH1786" s="3">
        <f t="shared" si="651"/>
        <v>201611</v>
      </c>
      <c r="AI1786" s="21">
        <v>1.5369999999999999</v>
      </c>
      <c r="AJ1786" s="21">
        <v>2.67</v>
      </c>
      <c r="AK1786" s="21">
        <v>1.526</v>
      </c>
      <c r="AL1786" s="21">
        <v>2.71</v>
      </c>
      <c r="AO1786">
        <f t="shared" si="652"/>
        <v>-200</v>
      </c>
      <c r="AP1786">
        <f>IF(E1786&lt;F1786,G1786,H1786)</f>
        <v>27</v>
      </c>
      <c r="AQ1786">
        <f>IF(E1786&lt;F1786,H1786,G1786)</f>
        <v>23</v>
      </c>
    </row>
    <row r="1787" spans="2:43" x14ac:dyDescent="0.25">
      <c r="B1787" s="24">
        <v>42680</v>
      </c>
      <c r="C1787" s="20" t="s">
        <v>29</v>
      </c>
      <c r="D1787" s="20" t="s">
        <v>34</v>
      </c>
      <c r="E1787" s="2">
        <v>-194.17475728155344</v>
      </c>
      <c r="F1787" s="2">
        <v>174.00000000000003</v>
      </c>
      <c r="G1787">
        <v>16</v>
      </c>
      <c r="H1787">
        <v>22</v>
      </c>
      <c r="I1787" s="9"/>
      <c r="J1787" s="2" t="str">
        <f t="shared" si="653"/>
        <v>Minnesota Vikings</v>
      </c>
      <c r="K1787" s="2" t="str">
        <f t="shared" si="654"/>
        <v>Detroit Lions</v>
      </c>
      <c r="L1787" s="17">
        <f t="shared" si="655"/>
        <v>-194.17475728155344</v>
      </c>
      <c r="M1787" s="18">
        <f t="shared" si="656"/>
        <v>174.00000000000003</v>
      </c>
      <c r="N1787" s="4">
        <f t="shared" si="634"/>
        <v>1.395</v>
      </c>
      <c r="O1787" s="4">
        <f t="shared" si="635"/>
        <v>3.25</v>
      </c>
      <c r="P1787" s="4"/>
      <c r="Q1787" s="4"/>
      <c r="R1787" s="1">
        <f t="shared" si="636"/>
        <v>0.71684587813620071</v>
      </c>
      <c r="S1787" s="1">
        <f t="shared" si="637"/>
        <v>0.30769230769230771</v>
      </c>
      <c r="T1787" s="1">
        <f t="shared" si="638"/>
        <v>2.3950484391819016E-2</v>
      </c>
      <c r="U1787" s="1">
        <f t="shared" si="639"/>
        <v>0.2045767852219465</v>
      </c>
      <c r="V1787" s="1">
        <f t="shared" si="640"/>
        <v>0.71557678522194657</v>
      </c>
      <c r="W1787" s="1"/>
      <c r="X1787" s="17">
        <f t="shared" si="641"/>
        <v>397.474066587886</v>
      </c>
      <c r="Y1787" s="18">
        <f t="shared" si="642"/>
        <v>2215.0194576632343</v>
      </c>
      <c r="Z1787" s="2">
        <f t="shared" si="643"/>
        <v>377.60036325849165</v>
      </c>
      <c r="AA1787" s="18">
        <f t="shared" si="644"/>
        <v>2104.2684847800724</v>
      </c>
      <c r="AB1787" s="2">
        <f t="shared" si="645"/>
        <v>-264.83025370275817</v>
      </c>
      <c r="AC1787" s="2">
        <f t="shared" si="646"/>
        <v>210.42684847800723</v>
      </c>
      <c r="AD1787" s="2">
        <f t="shared" si="647"/>
        <v>-1000</v>
      </c>
      <c r="AE1787" s="2">
        <f t="shared" si="648"/>
        <v>2104.2684847800724</v>
      </c>
      <c r="AF1787" s="5">
        <f t="shared" si="649"/>
        <v>-1</v>
      </c>
      <c r="AG1787" s="5">
        <f t="shared" si="650"/>
        <v>2.25</v>
      </c>
      <c r="AH1787" s="3">
        <f t="shared" si="651"/>
        <v>201611</v>
      </c>
      <c r="AI1787" s="21">
        <v>1.395</v>
      </c>
      <c r="AJ1787" s="21">
        <v>3.25</v>
      </c>
      <c r="AK1787" s="21">
        <v>1.5149999999999999</v>
      </c>
      <c r="AL1787" s="21">
        <v>2.74</v>
      </c>
      <c r="AO1787">
        <f t="shared" si="652"/>
        <v>-200</v>
      </c>
      <c r="AP1787">
        <f>IF(E1787&lt;F1787,G1787,H1787)</f>
        <v>16</v>
      </c>
      <c r="AQ1787">
        <f>IF(E1787&lt;F1787,H1787,G1787)</f>
        <v>22</v>
      </c>
    </row>
    <row r="1788" spans="2:43" x14ac:dyDescent="0.25">
      <c r="B1788" s="24">
        <v>42680</v>
      </c>
      <c r="C1788" s="20" t="s">
        <v>25</v>
      </c>
      <c r="D1788" s="20" t="s">
        <v>19</v>
      </c>
      <c r="E1788" s="2">
        <v>-149.03129657228018</v>
      </c>
      <c r="F1788" s="2">
        <v>135</v>
      </c>
      <c r="G1788">
        <v>28</v>
      </c>
      <c r="H1788">
        <v>23</v>
      </c>
      <c r="I1788" s="9"/>
      <c r="J1788" s="2" t="str">
        <f t="shared" si="653"/>
        <v>New York Giants</v>
      </c>
      <c r="K1788" s="2" t="str">
        <f t="shared" si="654"/>
        <v>Philadelphia Eagles</v>
      </c>
      <c r="L1788" s="17">
        <f t="shared" si="655"/>
        <v>-149.03129657228018</v>
      </c>
      <c r="M1788" s="18">
        <f t="shared" si="656"/>
        <v>135</v>
      </c>
      <c r="N1788" s="4">
        <f t="shared" si="634"/>
        <v>1.74</v>
      </c>
      <c r="O1788" s="4">
        <f t="shared" si="635"/>
        <v>2.2200000000000002</v>
      </c>
      <c r="P1788" s="4"/>
      <c r="Q1788" s="4"/>
      <c r="R1788" s="1">
        <f t="shared" si="636"/>
        <v>0.57471264367816088</v>
      </c>
      <c r="S1788" s="1">
        <f t="shared" si="637"/>
        <v>0.4504504504504504</v>
      </c>
      <c r="T1788" s="1">
        <f t="shared" si="638"/>
        <v>2.4545454545454426E-2</v>
      </c>
      <c r="U1788" s="1">
        <f t="shared" si="639"/>
        <v>6.2131096613855241E-2</v>
      </c>
      <c r="V1788" s="1">
        <f t="shared" si="640"/>
        <v>0.5731310966138552</v>
      </c>
      <c r="W1788" s="1"/>
      <c r="X1788" s="17">
        <f t="shared" si="641"/>
        <v>744.8015051148866</v>
      </c>
      <c r="Y1788" s="18">
        <f t="shared" si="642"/>
        <v>1221.1409145511027</v>
      </c>
      <c r="Z1788" s="2">
        <f t="shared" si="643"/>
        <v>707.56142985914221</v>
      </c>
      <c r="AA1788" s="18">
        <f t="shared" si="644"/>
        <v>1160.0838688235476</v>
      </c>
      <c r="AB1788" s="2">
        <f t="shared" si="645"/>
        <v>-141.3304849303438</v>
      </c>
      <c r="AC1788" s="2">
        <f t="shared" si="646"/>
        <v>116.00838688235476</v>
      </c>
      <c r="AD1788" s="2">
        <f t="shared" si="647"/>
        <v>707.56142985914221</v>
      </c>
      <c r="AE1788" s="2">
        <f t="shared" si="648"/>
        <v>-1000</v>
      </c>
      <c r="AF1788" s="5">
        <f t="shared" si="649"/>
        <v>0.74</v>
      </c>
      <c r="AG1788" s="5">
        <f t="shared" si="650"/>
        <v>-1</v>
      </c>
      <c r="AH1788" s="3">
        <f t="shared" si="651"/>
        <v>201611</v>
      </c>
      <c r="AI1788" s="21">
        <v>1.74</v>
      </c>
      <c r="AJ1788" s="21">
        <v>2.2200000000000002</v>
      </c>
      <c r="AK1788" s="21">
        <v>1.671</v>
      </c>
      <c r="AL1788" s="21">
        <v>2.35</v>
      </c>
      <c r="AO1788">
        <f t="shared" si="652"/>
        <v>-150</v>
      </c>
      <c r="AP1788">
        <f>IF(E1788&lt;F1788,G1788,H1788)</f>
        <v>28</v>
      </c>
      <c r="AQ1788">
        <f>IF(E1788&lt;F1788,H1788,G1788)</f>
        <v>23</v>
      </c>
    </row>
    <row r="1789" spans="2:43" x14ac:dyDescent="0.25">
      <c r="B1789" s="24">
        <v>42677</v>
      </c>
      <c r="C1789" s="20" t="s">
        <v>27</v>
      </c>
      <c r="D1789" s="20" t="s">
        <v>35</v>
      </c>
      <c r="E1789" s="2">
        <v>184</v>
      </c>
      <c r="F1789" s="2">
        <v>-205.33880903490757</v>
      </c>
      <c r="G1789">
        <v>28</v>
      </c>
      <c r="H1789">
        <v>43</v>
      </c>
      <c r="I1789" s="9"/>
      <c r="J1789" s="2" t="str">
        <f t="shared" si="653"/>
        <v>Atlanta Falcons</v>
      </c>
      <c r="K1789" s="2" t="str">
        <f t="shared" si="654"/>
        <v>Tampa Bay Buccaneers</v>
      </c>
      <c r="L1789" s="17">
        <f t="shared" si="655"/>
        <v>-205.33880903490757</v>
      </c>
      <c r="M1789" s="18">
        <f t="shared" si="656"/>
        <v>184</v>
      </c>
      <c r="N1789" s="4">
        <f t="shared" si="634"/>
        <v>1.5549999999999999</v>
      </c>
      <c r="O1789" s="4">
        <f t="shared" si="635"/>
        <v>2.62</v>
      </c>
      <c r="P1789" s="4"/>
      <c r="Q1789" s="4"/>
      <c r="R1789" s="1">
        <f t="shared" si="636"/>
        <v>0.64308681672025725</v>
      </c>
      <c r="S1789" s="1">
        <f t="shared" si="637"/>
        <v>0.38167938931297707</v>
      </c>
      <c r="T1789" s="1">
        <f t="shared" si="638"/>
        <v>2.4167664670658784E-2</v>
      </c>
      <c r="U1789" s="1">
        <f t="shared" si="639"/>
        <v>0.13070371370364009</v>
      </c>
      <c r="V1789" s="1">
        <f t="shared" si="640"/>
        <v>0.6417037137036401</v>
      </c>
      <c r="W1789" s="1"/>
      <c r="X1789" s="17">
        <f t="shared" si="641"/>
        <v>558.35158601222145</v>
      </c>
      <c r="Y1789" s="18">
        <f t="shared" si="642"/>
        <v>1612.4084218612529</v>
      </c>
      <c r="Z1789" s="2">
        <f t="shared" si="643"/>
        <v>530.43400671161032</v>
      </c>
      <c r="AA1789" s="18">
        <f t="shared" si="644"/>
        <v>1531.7880007681902</v>
      </c>
      <c r="AB1789" s="2">
        <f t="shared" si="645"/>
        <v>-188.52486592996408</v>
      </c>
      <c r="AC1789" s="2">
        <f t="shared" si="646"/>
        <v>153.17880007681902</v>
      </c>
      <c r="AD1789" s="2">
        <f t="shared" si="647"/>
        <v>530.43400671161032</v>
      </c>
      <c r="AE1789" s="2">
        <f t="shared" si="648"/>
        <v>-1000</v>
      </c>
      <c r="AF1789" s="5">
        <f t="shared" si="649"/>
        <v>0.55499999999999994</v>
      </c>
      <c r="AG1789" s="5">
        <f t="shared" si="650"/>
        <v>-1</v>
      </c>
      <c r="AH1789" s="3">
        <f t="shared" si="651"/>
        <v>201611</v>
      </c>
      <c r="AI1789" s="21">
        <v>2.62</v>
      </c>
      <c r="AJ1789" s="21">
        <v>1.5549999999999999</v>
      </c>
      <c r="AK1789" s="21">
        <v>2.84</v>
      </c>
      <c r="AL1789" s="21">
        <v>1.4870000000000001</v>
      </c>
      <c r="AO1789">
        <f t="shared" si="652"/>
        <v>-300</v>
      </c>
      <c r="AP1789">
        <f>IF(E1789&lt;F1789,G1789,H1789)</f>
        <v>43</v>
      </c>
      <c r="AQ1789">
        <f>IF(E1789&lt;F1789,H1789,G1789)</f>
        <v>28</v>
      </c>
    </row>
    <row r="1790" spans="2:43" x14ac:dyDescent="0.25">
      <c r="B1790" s="24">
        <v>42674</v>
      </c>
      <c r="C1790" s="20" t="s">
        <v>37</v>
      </c>
      <c r="D1790" s="20" t="s">
        <v>29</v>
      </c>
      <c r="E1790" s="2">
        <v>204.99999999999997</v>
      </c>
      <c r="F1790" s="2">
        <v>-230.41474654377885</v>
      </c>
      <c r="G1790">
        <v>20</v>
      </c>
      <c r="H1790">
        <v>10</v>
      </c>
      <c r="I1790" s="9"/>
      <c r="J1790" s="2" t="str">
        <f t="shared" si="653"/>
        <v>Minnesota Vikings</v>
      </c>
      <c r="K1790" s="2" t="str">
        <f t="shared" si="654"/>
        <v>Chicago Bears</v>
      </c>
      <c r="L1790" s="17">
        <f t="shared" si="655"/>
        <v>-230.41474654377885</v>
      </c>
      <c r="M1790" s="18">
        <f t="shared" si="656"/>
        <v>204.99999999999997</v>
      </c>
      <c r="N1790" s="4">
        <f t="shared" si="634"/>
        <v>1.4159999999999999</v>
      </c>
      <c r="O1790" s="4">
        <f t="shared" si="635"/>
        <v>3.14</v>
      </c>
      <c r="P1790" s="4"/>
      <c r="Q1790" s="4"/>
      <c r="R1790" s="1">
        <f t="shared" si="636"/>
        <v>0.70621468926553677</v>
      </c>
      <c r="S1790" s="1">
        <f t="shared" si="637"/>
        <v>0.31847133757961782</v>
      </c>
      <c r="T1790" s="1">
        <f t="shared" si="638"/>
        <v>2.4091308165057224E-2</v>
      </c>
      <c r="U1790" s="1">
        <f t="shared" si="639"/>
        <v>0.19387167584295947</v>
      </c>
      <c r="V1790" s="1">
        <f t="shared" si="640"/>
        <v>0.70487167584295951</v>
      </c>
      <c r="W1790" s="1"/>
      <c r="X1790" s="17">
        <f t="shared" si="641"/>
        <v>418.69794782730497</v>
      </c>
      <c r="Y1790" s="18">
        <f t="shared" si="642"/>
        <v>2111.576289987011</v>
      </c>
      <c r="Z1790" s="2">
        <f t="shared" si="643"/>
        <v>397.7630504359397</v>
      </c>
      <c r="AA1790" s="18">
        <f t="shared" si="644"/>
        <v>2005.9974754876603</v>
      </c>
      <c r="AB1790" s="2">
        <f t="shared" si="645"/>
        <v>-251.40595610980498</v>
      </c>
      <c r="AC1790" s="2">
        <f t="shared" si="646"/>
        <v>200.59974754876603</v>
      </c>
      <c r="AD1790" s="2">
        <f t="shared" si="647"/>
        <v>-1000</v>
      </c>
      <c r="AE1790" s="2">
        <f t="shared" si="648"/>
        <v>2005.9974754876603</v>
      </c>
      <c r="AF1790" s="5">
        <f t="shared" si="649"/>
        <v>-1</v>
      </c>
      <c r="AG1790" s="5">
        <f t="shared" si="650"/>
        <v>2.14</v>
      </c>
      <c r="AH1790" s="3">
        <f t="shared" si="651"/>
        <v>201610</v>
      </c>
      <c r="AI1790" s="21">
        <v>3.14</v>
      </c>
      <c r="AJ1790" s="21">
        <v>1.4159999999999999</v>
      </c>
      <c r="AK1790" s="21">
        <v>3.05</v>
      </c>
      <c r="AL1790" s="21">
        <v>1.4339999999999999</v>
      </c>
      <c r="AO1790">
        <f t="shared" si="652"/>
        <v>-300</v>
      </c>
      <c r="AP1790">
        <f>IF(E1790&lt;F1790,G1790,H1790)</f>
        <v>10</v>
      </c>
      <c r="AQ1790">
        <f>IF(E1790&lt;F1790,H1790,G1790)</f>
        <v>20</v>
      </c>
    </row>
    <row r="1791" spans="2:43" x14ac:dyDescent="0.25">
      <c r="B1791" s="24">
        <v>42673</v>
      </c>
      <c r="C1791" s="20" t="s">
        <v>23</v>
      </c>
      <c r="D1791" s="20" t="s">
        <v>19</v>
      </c>
      <c r="E1791" s="2">
        <v>-225.22522522522524</v>
      </c>
      <c r="F1791" s="2">
        <v>200.99999999999997</v>
      </c>
      <c r="G1791">
        <v>29</v>
      </c>
      <c r="H1791">
        <v>23</v>
      </c>
      <c r="I1791" s="9"/>
      <c r="J1791" s="2" t="str">
        <f t="shared" si="653"/>
        <v>Dallas Cowboys</v>
      </c>
      <c r="K1791" s="2" t="str">
        <f t="shared" si="654"/>
        <v>Philadelphia Eagles</v>
      </c>
      <c r="L1791" s="17">
        <f t="shared" si="655"/>
        <v>-225.22522522522524</v>
      </c>
      <c r="M1791" s="18">
        <f t="shared" si="656"/>
        <v>200.99999999999997</v>
      </c>
      <c r="N1791" s="4">
        <f t="shared" si="634"/>
        <v>1.4650000000000001</v>
      </c>
      <c r="O1791" s="4">
        <f t="shared" si="635"/>
        <v>2.93</v>
      </c>
      <c r="P1791" s="4"/>
      <c r="Q1791" s="4"/>
      <c r="R1791" s="1">
        <f t="shared" si="636"/>
        <v>0.68259385665529004</v>
      </c>
      <c r="S1791" s="1">
        <f t="shared" si="637"/>
        <v>0.34129692832764502</v>
      </c>
      <c r="T1791" s="1">
        <f t="shared" si="638"/>
        <v>2.3333333333333317E-2</v>
      </c>
      <c r="U1791" s="1">
        <f t="shared" si="639"/>
        <v>0.17064846416382251</v>
      </c>
      <c r="V1791" s="1">
        <f t="shared" si="640"/>
        <v>0.68164846416382252</v>
      </c>
      <c r="W1791" s="1"/>
      <c r="X1791" s="17">
        <f t="shared" si="641"/>
        <v>467.03183909714949</v>
      </c>
      <c r="Y1791" s="18">
        <f t="shared" si="642"/>
        <v>1908.0035510355572</v>
      </c>
      <c r="Z1791" s="2">
        <f t="shared" si="643"/>
        <v>443.68024714229199</v>
      </c>
      <c r="AA1791" s="18">
        <f t="shared" si="644"/>
        <v>1812.6033734837793</v>
      </c>
      <c r="AB1791" s="2">
        <f t="shared" si="645"/>
        <v>-225.38754123964677</v>
      </c>
      <c r="AC1791" s="2">
        <f t="shared" si="646"/>
        <v>181.26033734837793</v>
      </c>
      <c r="AD1791" s="2">
        <f t="shared" si="647"/>
        <v>443.68024714229199</v>
      </c>
      <c r="AE1791" s="2">
        <f t="shared" si="648"/>
        <v>-1000</v>
      </c>
      <c r="AF1791" s="5">
        <f t="shared" si="649"/>
        <v>0.46500000000000008</v>
      </c>
      <c r="AG1791" s="5">
        <f t="shared" si="650"/>
        <v>-1</v>
      </c>
      <c r="AH1791" s="3">
        <f t="shared" si="651"/>
        <v>201610</v>
      </c>
      <c r="AI1791" s="21">
        <v>1.4650000000000001</v>
      </c>
      <c r="AJ1791" s="21">
        <v>2.93</v>
      </c>
      <c r="AK1791" s="21">
        <v>1.444</v>
      </c>
      <c r="AL1791" s="21">
        <v>3.01</v>
      </c>
      <c r="AO1791">
        <f t="shared" si="652"/>
        <v>-300</v>
      </c>
      <c r="AP1791">
        <f>IF(E1791&lt;F1791,G1791,H1791)</f>
        <v>29</v>
      </c>
      <c r="AQ1791">
        <f>IF(E1791&lt;F1791,H1791,G1791)</f>
        <v>23</v>
      </c>
    </row>
    <row r="1792" spans="2:43" x14ac:dyDescent="0.25">
      <c r="B1792" s="24">
        <v>42673</v>
      </c>
      <c r="C1792" s="20" t="s">
        <v>44</v>
      </c>
      <c r="D1792" s="20" t="s">
        <v>48</v>
      </c>
      <c r="E1792" s="2">
        <v>-135.13513513513513</v>
      </c>
      <c r="F1792" s="2">
        <v>122.00000000000001</v>
      </c>
      <c r="G1792">
        <v>30</v>
      </c>
      <c r="H1792">
        <v>20</v>
      </c>
      <c r="I1792" s="9"/>
      <c r="J1792" s="2" t="str">
        <f t="shared" si="653"/>
        <v>Carolina Panthers</v>
      </c>
      <c r="K1792" s="2" t="str">
        <f t="shared" si="654"/>
        <v>Arizona Cardinals</v>
      </c>
      <c r="L1792" s="17">
        <f t="shared" si="655"/>
        <v>-135.13513513513513</v>
      </c>
      <c r="M1792" s="18">
        <f t="shared" si="656"/>
        <v>122.00000000000001</v>
      </c>
      <c r="N1792" s="4">
        <f t="shared" si="634"/>
        <v>1.694</v>
      </c>
      <c r="O1792" s="4">
        <f t="shared" si="635"/>
        <v>2.2999999999999998</v>
      </c>
      <c r="P1792" s="4"/>
      <c r="Q1792" s="4"/>
      <c r="R1792" s="1">
        <f t="shared" si="636"/>
        <v>0.59031877213695394</v>
      </c>
      <c r="S1792" s="1">
        <f t="shared" si="637"/>
        <v>0.43478260869565222</v>
      </c>
      <c r="T1792" s="1">
        <f t="shared" si="638"/>
        <v>2.4486730095142795E-2</v>
      </c>
      <c r="U1792" s="1">
        <f t="shared" si="639"/>
        <v>7.7768081720650861E-2</v>
      </c>
      <c r="V1792" s="1">
        <f t="shared" si="640"/>
        <v>0.58876808172065087</v>
      </c>
      <c r="W1792" s="1"/>
      <c r="X1792" s="17">
        <f t="shared" si="641"/>
        <v>698.46163718240371</v>
      </c>
      <c r="Y1792" s="18">
        <f t="shared" si="642"/>
        <v>1300.0593144117483</v>
      </c>
      <c r="Z1792" s="2">
        <f t="shared" si="643"/>
        <v>663.5385553232835</v>
      </c>
      <c r="AA1792" s="18">
        <f t="shared" si="644"/>
        <v>1235.0563486911608</v>
      </c>
      <c r="AB1792" s="2">
        <f t="shared" si="645"/>
        <v>-150.70714308572298</v>
      </c>
      <c r="AC1792" s="2">
        <f t="shared" si="646"/>
        <v>123.50563486911608</v>
      </c>
      <c r="AD1792" s="2">
        <f t="shared" si="647"/>
        <v>663.5385553232835</v>
      </c>
      <c r="AE1792" s="2">
        <f t="shared" si="648"/>
        <v>-1000</v>
      </c>
      <c r="AF1792" s="5">
        <f t="shared" si="649"/>
        <v>0.69399999999999995</v>
      </c>
      <c r="AG1792" s="5">
        <f t="shared" si="650"/>
        <v>-1</v>
      </c>
      <c r="AH1792" s="3">
        <f t="shared" si="651"/>
        <v>201610</v>
      </c>
      <c r="AI1792" s="21">
        <v>1.694</v>
      </c>
      <c r="AJ1792" s="21">
        <v>2.2999999999999998</v>
      </c>
      <c r="AK1792" s="21">
        <v>1.74</v>
      </c>
      <c r="AL1792" s="21">
        <v>2.2200000000000002</v>
      </c>
      <c r="AO1792">
        <f t="shared" si="652"/>
        <v>-140</v>
      </c>
      <c r="AP1792">
        <f>IF(E1792&lt;F1792,G1792,H1792)</f>
        <v>30</v>
      </c>
      <c r="AQ1792">
        <f>IF(E1792&lt;F1792,H1792,G1792)</f>
        <v>20</v>
      </c>
    </row>
    <row r="1793" spans="2:43" x14ac:dyDescent="0.25">
      <c r="B1793" s="24">
        <v>42673</v>
      </c>
      <c r="C1793" s="20" t="s">
        <v>38</v>
      </c>
      <c r="D1793" s="20" t="s">
        <v>54</v>
      </c>
      <c r="E1793" s="2">
        <v>-180.1801801801802</v>
      </c>
      <c r="F1793" s="2">
        <v>162</v>
      </c>
      <c r="G1793">
        <v>27</v>
      </c>
      <c r="H1793">
        <v>19</v>
      </c>
      <c r="I1793" s="9"/>
      <c r="J1793" s="2" t="str">
        <f t="shared" si="653"/>
        <v>Denver Broncos</v>
      </c>
      <c r="K1793" s="2" t="str">
        <f t="shared" si="654"/>
        <v>San Diego Chargers</v>
      </c>
      <c r="L1793" s="17">
        <f t="shared" si="655"/>
        <v>-180.1801801801802</v>
      </c>
      <c r="M1793" s="18">
        <f t="shared" si="656"/>
        <v>162</v>
      </c>
      <c r="N1793" s="4">
        <f t="shared" si="634"/>
        <v>1.4650000000000001</v>
      </c>
      <c r="O1793" s="4">
        <f t="shared" si="635"/>
        <v>2.93</v>
      </c>
      <c r="P1793" s="4"/>
      <c r="Q1793" s="4"/>
      <c r="R1793" s="1">
        <f t="shared" si="636"/>
        <v>0.68259385665529004</v>
      </c>
      <c r="S1793" s="1">
        <f t="shared" si="637"/>
        <v>0.34129692832764502</v>
      </c>
      <c r="T1793" s="1">
        <f t="shared" si="638"/>
        <v>2.3333333333333317E-2</v>
      </c>
      <c r="U1793" s="1">
        <f t="shared" si="639"/>
        <v>0.17064846416382251</v>
      </c>
      <c r="V1793" s="1">
        <f t="shared" si="640"/>
        <v>0.68164846416382252</v>
      </c>
      <c r="W1793" s="1"/>
      <c r="X1793" s="17">
        <f t="shared" si="641"/>
        <v>467.03183909714949</v>
      </c>
      <c r="Y1793" s="18">
        <f t="shared" si="642"/>
        <v>1908.0035510355572</v>
      </c>
      <c r="Z1793" s="2">
        <f t="shared" si="643"/>
        <v>443.68024714229199</v>
      </c>
      <c r="AA1793" s="18">
        <f t="shared" si="644"/>
        <v>1812.6033734837793</v>
      </c>
      <c r="AB1793" s="2">
        <f t="shared" si="645"/>
        <v>-225.38754123964677</v>
      </c>
      <c r="AC1793" s="2">
        <f t="shared" si="646"/>
        <v>181.26033734837793</v>
      </c>
      <c r="AD1793" s="2">
        <f t="shared" si="647"/>
        <v>443.68024714229199</v>
      </c>
      <c r="AE1793" s="2">
        <f t="shared" si="648"/>
        <v>-1000</v>
      </c>
      <c r="AF1793" s="5">
        <f t="shared" si="649"/>
        <v>0.46500000000000008</v>
      </c>
      <c r="AG1793" s="5">
        <f t="shared" si="650"/>
        <v>-1</v>
      </c>
      <c r="AH1793" s="3">
        <f t="shared" si="651"/>
        <v>201610</v>
      </c>
      <c r="AI1793" s="21">
        <v>1.4650000000000001</v>
      </c>
      <c r="AJ1793" s="21">
        <v>2.93</v>
      </c>
      <c r="AK1793" s="21">
        <v>1.5549999999999999</v>
      </c>
      <c r="AL1793" s="21">
        <v>2.62</v>
      </c>
      <c r="AO1793">
        <f t="shared" si="652"/>
        <v>-190</v>
      </c>
      <c r="AP1793">
        <f>IF(E1793&lt;F1793,G1793,H1793)</f>
        <v>27</v>
      </c>
      <c r="AQ1793">
        <f>IF(E1793&lt;F1793,H1793,G1793)</f>
        <v>19</v>
      </c>
    </row>
    <row r="1794" spans="2:43" x14ac:dyDescent="0.25">
      <c r="B1794" s="24">
        <v>42673</v>
      </c>
      <c r="C1794" s="20" t="s">
        <v>35</v>
      </c>
      <c r="D1794" s="20" t="s">
        <v>33</v>
      </c>
      <c r="E1794" s="2">
        <v>-160</v>
      </c>
      <c r="F1794" s="2">
        <v>144</v>
      </c>
      <c r="G1794">
        <v>33</v>
      </c>
      <c r="H1794">
        <v>32</v>
      </c>
      <c r="I1794" s="9"/>
      <c r="J1794" s="2" t="str">
        <f t="shared" si="653"/>
        <v>Atlanta Falcons</v>
      </c>
      <c r="K1794" s="2" t="str">
        <f t="shared" si="654"/>
        <v>Green Bay Packers</v>
      </c>
      <c r="L1794" s="17">
        <f t="shared" si="655"/>
        <v>-160</v>
      </c>
      <c r="M1794" s="18">
        <f t="shared" si="656"/>
        <v>144</v>
      </c>
      <c r="N1794" s="4">
        <f t="shared" si="634"/>
        <v>1.675</v>
      </c>
      <c r="O1794" s="4">
        <f t="shared" si="635"/>
        <v>2.34</v>
      </c>
      <c r="P1794" s="4"/>
      <c r="Q1794" s="4"/>
      <c r="R1794" s="1">
        <f t="shared" si="636"/>
        <v>0.59701492537313428</v>
      </c>
      <c r="S1794" s="1">
        <f t="shared" si="637"/>
        <v>0.42735042735042739</v>
      </c>
      <c r="T1794" s="1">
        <f t="shared" si="638"/>
        <v>2.3785803237858061E-2</v>
      </c>
      <c r="U1794" s="1">
        <f t="shared" si="639"/>
        <v>8.4832249011353444E-2</v>
      </c>
      <c r="V1794" s="1">
        <f t="shared" si="640"/>
        <v>0.59583224901135345</v>
      </c>
      <c r="W1794" s="1"/>
      <c r="X1794" s="17">
        <f t="shared" si="641"/>
        <v>678.3247326059809</v>
      </c>
      <c r="Y1794" s="18">
        <f t="shared" si="642"/>
        <v>1337.5049178081033</v>
      </c>
      <c r="Z1794" s="2">
        <f t="shared" si="643"/>
        <v>644.40849597568183</v>
      </c>
      <c r="AA1794" s="18">
        <f t="shared" si="644"/>
        <v>1270.629671917698</v>
      </c>
      <c r="AB1794" s="2">
        <f t="shared" si="645"/>
        <v>-155.18107012011481</v>
      </c>
      <c r="AC1794" s="2">
        <f t="shared" si="646"/>
        <v>127.0629671917698</v>
      </c>
      <c r="AD1794" s="2">
        <f t="shared" si="647"/>
        <v>644.40849597568183</v>
      </c>
      <c r="AE1794" s="2">
        <f t="shared" si="648"/>
        <v>-1000</v>
      </c>
      <c r="AF1794" s="5">
        <f t="shared" si="649"/>
        <v>0.67500000000000004</v>
      </c>
      <c r="AG1794" s="5">
        <f t="shared" si="650"/>
        <v>-1</v>
      </c>
      <c r="AH1794" s="3">
        <f t="shared" si="651"/>
        <v>201610</v>
      </c>
      <c r="AI1794" s="21">
        <v>1.675</v>
      </c>
      <c r="AJ1794" s="21">
        <v>2.34</v>
      </c>
      <c r="AK1794" s="21">
        <v>1.625</v>
      </c>
      <c r="AL1794" s="21">
        <v>2.44</v>
      </c>
      <c r="AO1794">
        <f t="shared" si="652"/>
        <v>-160</v>
      </c>
      <c r="AP1794">
        <f>IF(E1794&lt;F1794,G1794,H1794)</f>
        <v>33</v>
      </c>
      <c r="AQ1794">
        <f>IF(E1794&lt;F1794,H1794,G1794)</f>
        <v>32</v>
      </c>
    </row>
    <row r="1795" spans="2:43" x14ac:dyDescent="0.25">
      <c r="B1795" s="24">
        <v>42673</v>
      </c>
      <c r="C1795" s="20" t="s">
        <v>24</v>
      </c>
      <c r="D1795" s="20" t="s">
        <v>36</v>
      </c>
      <c r="E1795" s="2">
        <v>204.99999999999997</v>
      </c>
      <c r="F1795" s="2">
        <v>-230.41474654377885</v>
      </c>
      <c r="G1795">
        <v>25</v>
      </c>
      <c r="H1795">
        <v>41</v>
      </c>
      <c r="I1795" s="9"/>
      <c r="J1795" s="2" t="str">
        <f t="shared" si="653"/>
        <v>New England Patriots</v>
      </c>
      <c r="K1795" s="2" t="str">
        <f t="shared" si="654"/>
        <v>Buffalo Bills</v>
      </c>
      <c r="L1795" s="17">
        <f t="shared" si="655"/>
        <v>-230.41474654377885</v>
      </c>
      <c r="M1795" s="18">
        <f t="shared" si="656"/>
        <v>204.99999999999997</v>
      </c>
      <c r="N1795" s="4">
        <f t="shared" si="634"/>
        <v>1.3919999999999999</v>
      </c>
      <c r="O1795" s="4">
        <f t="shared" si="635"/>
        <v>3.27</v>
      </c>
      <c r="P1795" s="4"/>
      <c r="Q1795" s="4"/>
      <c r="R1795" s="1">
        <f t="shared" si="636"/>
        <v>0.71839080459770122</v>
      </c>
      <c r="S1795" s="1">
        <f t="shared" si="637"/>
        <v>0.3058103975535168</v>
      </c>
      <c r="T1795" s="1">
        <f t="shared" si="638"/>
        <v>2.3629343629343769E-2</v>
      </c>
      <c r="U1795" s="1">
        <f t="shared" si="639"/>
        <v>0.20629020352209221</v>
      </c>
      <c r="V1795" s="1">
        <f t="shared" si="640"/>
        <v>0.71729020352209227</v>
      </c>
      <c r="W1795" s="1"/>
      <c r="X1795" s="17">
        <f t="shared" si="641"/>
        <v>394.13586730966756</v>
      </c>
      <c r="Y1795" s="18">
        <f t="shared" si="642"/>
        <v>2232.1995513061229</v>
      </c>
      <c r="Z1795" s="2">
        <f t="shared" si="643"/>
        <v>374.42907394418415</v>
      </c>
      <c r="AA1795" s="18">
        <f t="shared" si="644"/>
        <v>2120.5895737408168</v>
      </c>
      <c r="AB1795" s="2">
        <f t="shared" si="645"/>
        <v>-267.07327758128878</v>
      </c>
      <c r="AC1795" s="2">
        <f t="shared" si="646"/>
        <v>212.05895737408167</v>
      </c>
      <c r="AD1795" s="2">
        <f t="shared" si="647"/>
        <v>374.42907394418415</v>
      </c>
      <c r="AE1795" s="2">
        <f t="shared" si="648"/>
        <v>-1000</v>
      </c>
      <c r="AF1795" s="5">
        <f t="shared" si="649"/>
        <v>0.3919999999999999</v>
      </c>
      <c r="AG1795" s="5">
        <f t="shared" si="650"/>
        <v>-1</v>
      </c>
      <c r="AH1795" s="3">
        <f t="shared" si="651"/>
        <v>201610</v>
      </c>
      <c r="AI1795" s="21">
        <v>3.27</v>
      </c>
      <c r="AJ1795" s="21">
        <v>1.3919999999999999</v>
      </c>
      <c r="AK1795" s="21">
        <v>3.05</v>
      </c>
      <c r="AL1795" s="21">
        <v>1.4339999999999999</v>
      </c>
      <c r="AO1795">
        <f t="shared" si="652"/>
        <v>-300</v>
      </c>
      <c r="AP1795">
        <f>IF(E1795&lt;F1795,G1795,H1795)</f>
        <v>41</v>
      </c>
      <c r="AQ1795">
        <f>IF(E1795&lt;F1795,H1795,G1795)</f>
        <v>25</v>
      </c>
    </row>
    <row r="1796" spans="2:43" x14ac:dyDescent="0.25">
      <c r="B1796" s="24">
        <v>42673</v>
      </c>
      <c r="C1796" s="20" t="s">
        <v>46</v>
      </c>
      <c r="D1796" s="20" t="s">
        <v>42</v>
      </c>
      <c r="E1796" s="2">
        <v>121</v>
      </c>
      <c r="F1796" s="2">
        <v>-134.04825737265415</v>
      </c>
      <c r="G1796">
        <v>28</v>
      </c>
      <c r="H1796">
        <v>31</v>
      </c>
      <c r="I1796" s="9"/>
      <c r="J1796" s="2" t="str">
        <f t="shared" si="653"/>
        <v>New York Jets</v>
      </c>
      <c r="K1796" s="2" t="str">
        <f t="shared" si="654"/>
        <v>Cleveland Browns</v>
      </c>
      <c r="L1796" s="17">
        <f t="shared" si="655"/>
        <v>-134.04825737265415</v>
      </c>
      <c r="M1796" s="18">
        <f t="shared" si="656"/>
        <v>121</v>
      </c>
      <c r="N1796" s="4">
        <f t="shared" si="634"/>
        <v>1.617</v>
      </c>
      <c r="O1796" s="4">
        <f t="shared" si="635"/>
        <v>2.46</v>
      </c>
      <c r="P1796" s="4"/>
      <c r="Q1796" s="4"/>
      <c r="R1796" s="1">
        <f t="shared" si="636"/>
        <v>0.6184291898577613</v>
      </c>
      <c r="S1796" s="1">
        <f t="shared" si="637"/>
        <v>0.4065040650406504</v>
      </c>
      <c r="T1796" s="1">
        <f t="shared" si="638"/>
        <v>2.4326710816777064E-2</v>
      </c>
      <c r="U1796" s="1">
        <f t="shared" si="639"/>
        <v>0.10596256240855545</v>
      </c>
      <c r="V1796" s="1">
        <f t="shared" si="640"/>
        <v>0.61696256240855551</v>
      </c>
      <c r="W1796" s="1"/>
      <c r="X1796" s="17">
        <f t="shared" si="641"/>
        <v>620.84389058569059</v>
      </c>
      <c r="Y1796" s="18">
        <f t="shared" si="642"/>
        <v>1456.8535337470446</v>
      </c>
      <c r="Z1796" s="2">
        <f t="shared" si="643"/>
        <v>589.80169605640606</v>
      </c>
      <c r="AA1796" s="18">
        <f t="shared" si="644"/>
        <v>1384.0108570596924</v>
      </c>
      <c r="AB1796" s="2">
        <f t="shared" si="645"/>
        <v>-169.54851209928776</v>
      </c>
      <c r="AC1796" s="2">
        <f t="shared" si="646"/>
        <v>138.40108570596925</v>
      </c>
      <c r="AD1796" s="2">
        <f t="shared" si="647"/>
        <v>589.80169605640606</v>
      </c>
      <c r="AE1796" s="2">
        <f t="shared" si="648"/>
        <v>-1000</v>
      </c>
      <c r="AF1796" s="5">
        <f t="shared" si="649"/>
        <v>0.61699999999999999</v>
      </c>
      <c r="AG1796" s="5">
        <f t="shared" si="650"/>
        <v>-1</v>
      </c>
      <c r="AH1796" s="3">
        <f t="shared" si="651"/>
        <v>201610</v>
      </c>
      <c r="AI1796" s="21">
        <v>2.46</v>
      </c>
      <c r="AJ1796" s="21">
        <v>1.617</v>
      </c>
      <c r="AK1796" s="21">
        <v>2.21</v>
      </c>
      <c r="AL1796" s="21">
        <v>1.746</v>
      </c>
      <c r="AO1796">
        <f t="shared" si="652"/>
        <v>-140</v>
      </c>
      <c r="AP1796">
        <f>IF(E1796&lt;F1796,G1796,H1796)</f>
        <v>31</v>
      </c>
      <c r="AQ1796">
        <f>IF(E1796&lt;F1796,H1796,G1796)</f>
        <v>28</v>
      </c>
    </row>
    <row r="1797" spans="2:43" x14ac:dyDescent="0.25">
      <c r="B1797" s="24">
        <v>42673</v>
      </c>
      <c r="C1797" s="20" t="s">
        <v>40</v>
      </c>
      <c r="D1797" s="20" t="s">
        <v>34</v>
      </c>
      <c r="E1797" s="2">
        <v>-116.00928074245938</v>
      </c>
      <c r="F1797" s="2">
        <v>104.99999999999999</v>
      </c>
      <c r="G1797">
        <v>20</v>
      </c>
      <c r="H1797">
        <v>13</v>
      </c>
      <c r="I1797" s="9"/>
      <c r="J1797" s="2" t="str">
        <f t="shared" si="653"/>
        <v>Houston Texans</v>
      </c>
      <c r="K1797" s="2" t="str">
        <f t="shared" si="654"/>
        <v>Detroit Lions</v>
      </c>
      <c r="L1797" s="17">
        <f t="shared" si="655"/>
        <v>-116.00928074245938</v>
      </c>
      <c r="M1797" s="18">
        <f t="shared" si="656"/>
        <v>104.99999999999999</v>
      </c>
      <c r="N1797" s="4">
        <f t="shared" ref="N1797:N1860" si="657">IF(E1797&lt;0,AI1797,AJ1797)</f>
        <v>1.724</v>
      </c>
      <c r="O1797" s="4">
        <f t="shared" ref="O1797:O1860" si="658">IF(E1797&lt;0,AJ1797,AI1797)</f>
        <v>2.25</v>
      </c>
      <c r="P1797" s="4"/>
      <c r="Q1797" s="4"/>
      <c r="R1797" s="1">
        <f t="shared" ref="R1797:R1860" si="659">1/N1797</f>
        <v>0.58004640371229699</v>
      </c>
      <c r="S1797" s="1">
        <f t="shared" ref="S1797:S1860" si="660">1/O1797</f>
        <v>0.44444444444444442</v>
      </c>
      <c r="T1797" s="1">
        <f t="shared" ref="T1797:T1860" si="661">1-N1797*O1797/(N1797+O1797)</f>
        <v>2.3905385002516377E-2</v>
      </c>
      <c r="U1797" s="1">
        <f t="shared" ref="U1797:U1860" si="662">ABS(R1797-S1797)/2</f>
        <v>6.7800979633926284E-2</v>
      </c>
      <c r="V1797" s="1">
        <f t="shared" ref="V1797:V1860" si="663">V$1+IF(N1797&lt;=O1797,U1797,-U1797)</f>
        <v>0.57880097963392629</v>
      </c>
      <c r="W1797" s="1"/>
      <c r="X1797" s="17">
        <f t="shared" ref="X1797:X1860" si="664">(1/V1797-1)*1000</f>
        <v>727.70958444553617</v>
      </c>
      <c r="Y1797" s="18">
        <f t="shared" ref="Y1797:Y1860" si="665">1000000/(X1797+W$1)-X$1</f>
        <v>1249.1472710184614</v>
      </c>
      <c r="Z1797" s="2">
        <f t="shared" ref="Z1797:Z1860" si="666">X1797*0.95</f>
        <v>691.32410522325938</v>
      </c>
      <c r="AA1797" s="18">
        <f t="shared" ref="AA1797:AA1860" si="667">Y1797*0.95</f>
        <v>1186.6899074675382</v>
      </c>
      <c r="AB1797" s="2">
        <f t="shared" ref="AB1797:AB1860" si="668">IF(Z1797&lt;1000,-100000/Z1797,Z1797/10)</f>
        <v>-144.64995397159709</v>
      </c>
      <c r="AC1797" s="2">
        <f t="shared" ref="AC1797:AC1860" si="669">IF(AA1797&lt;1000,-100000/AA1797,AA1797/10)</f>
        <v>118.66899074675382</v>
      </c>
      <c r="AD1797" s="2">
        <f t="shared" ref="AD1797:AD1860" si="670">IF(AP1797&gt;AQ1797,Z1797,-1000)</f>
        <v>691.32410522325938</v>
      </c>
      <c r="AE1797" s="2">
        <f t="shared" ref="AE1797:AE1860" si="671">IF(AQ1797&gt;AP1797,AA1797,-1000)</f>
        <v>-1000</v>
      </c>
      <c r="AF1797" s="5">
        <f t="shared" ref="AF1797:AF1860" si="672">IF(AP1797&gt;AQ1797,N1797-1,-1)</f>
        <v>0.72399999999999998</v>
      </c>
      <c r="AG1797" s="5">
        <f t="shared" ref="AG1797:AG1860" si="673">IF(AQ1797&gt;AP1797,O1797-1,-1)</f>
        <v>-1</v>
      </c>
      <c r="AH1797" s="3">
        <f t="shared" ref="AH1797:AH1860" si="674">YEAR(B1797)*100+MONTH(B1797)</f>
        <v>201610</v>
      </c>
      <c r="AI1797" s="21">
        <v>1.724</v>
      </c>
      <c r="AJ1797" s="21">
        <v>2.25</v>
      </c>
      <c r="AK1797" s="21">
        <v>1.8620000000000001</v>
      </c>
      <c r="AL1797" s="21">
        <v>2.0499999999999998</v>
      </c>
      <c r="AO1797">
        <f t="shared" ref="AO1797:AO1860" si="675">IF(L1797&lt;-200,INT(L1797/100)*100,INT(L1797/10)*10)</f>
        <v>-120</v>
      </c>
      <c r="AP1797">
        <f>IF(E1797&lt;F1797,G1797,H1797)</f>
        <v>20</v>
      </c>
      <c r="AQ1797">
        <f>IF(E1797&lt;F1797,H1797,G1797)</f>
        <v>13</v>
      </c>
    </row>
    <row r="1798" spans="2:43" x14ac:dyDescent="0.25">
      <c r="B1798" s="24">
        <v>42673</v>
      </c>
      <c r="C1798" s="20" t="s">
        <v>39</v>
      </c>
      <c r="D1798" s="20" t="s">
        <v>20</v>
      </c>
      <c r="E1798" s="2">
        <v>127</v>
      </c>
      <c r="F1798" s="2">
        <v>-140.0560224089636</v>
      </c>
      <c r="G1798">
        <v>14</v>
      </c>
      <c r="H1798">
        <v>30</v>
      </c>
      <c r="I1798" s="9"/>
      <c r="J1798" s="2" t="str">
        <f t="shared" si="653"/>
        <v>Kansas City Chiefs</v>
      </c>
      <c r="K1798" s="2" t="str">
        <f t="shared" si="654"/>
        <v>Indianapolis Colts</v>
      </c>
      <c r="L1798" s="17">
        <f t="shared" si="655"/>
        <v>-140.0560224089636</v>
      </c>
      <c r="M1798" s="18">
        <f t="shared" si="656"/>
        <v>127</v>
      </c>
      <c r="N1798" s="4">
        <f t="shared" si="657"/>
        <v>1.724</v>
      </c>
      <c r="O1798" s="4">
        <f t="shared" si="658"/>
        <v>2.25</v>
      </c>
      <c r="P1798" s="4"/>
      <c r="Q1798" s="4"/>
      <c r="R1798" s="1">
        <f t="shared" si="659"/>
        <v>0.58004640371229699</v>
      </c>
      <c r="S1798" s="1">
        <f t="shared" si="660"/>
        <v>0.44444444444444442</v>
      </c>
      <c r="T1798" s="1">
        <f t="shared" si="661"/>
        <v>2.3905385002516377E-2</v>
      </c>
      <c r="U1798" s="1">
        <f t="shared" si="662"/>
        <v>6.7800979633926284E-2</v>
      </c>
      <c r="V1798" s="1">
        <f t="shared" si="663"/>
        <v>0.57880097963392629</v>
      </c>
      <c r="W1798" s="1"/>
      <c r="X1798" s="17">
        <f t="shared" si="664"/>
        <v>727.70958444553617</v>
      </c>
      <c r="Y1798" s="18">
        <f t="shared" si="665"/>
        <v>1249.1472710184614</v>
      </c>
      <c r="Z1798" s="2">
        <f t="shared" si="666"/>
        <v>691.32410522325938</v>
      </c>
      <c r="AA1798" s="18">
        <f t="shared" si="667"/>
        <v>1186.6899074675382</v>
      </c>
      <c r="AB1798" s="2">
        <f t="shared" si="668"/>
        <v>-144.64995397159709</v>
      </c>
      <c r="AC1798" s="2">
        <f t="shared" si="669"/>
        <v>118.66899074675382</v>
      </c>
      <c r="AD1798" s="2">
        <f t="shared" si="670"/>
        <v>691.32410522325938</v>
      </c>
      <c r="AE1798" s="2">
        <f t="shared" si="671"/>
        <v>-1000</v>
      </c>
      <c r="AF1798" s="5">
        <f t="shared" si="672"/>
        <v>0.72399999999999998</v>
      </c>
      <c r="AG1798" s="5">
        <f t="shared" si="673"/>
        <v>-1</v>
      </c>
      <c r="AH1798" s="3">
        <f t="shared" si="674"/>
        <v>201610</v>
      </c>
      <c r="AI1798" s="21">
        <v>2.25</v>
      </c>
      <c r="AJ1798" s="21">
        <v>1.724</v>
      </c>
      <c r="AK1798" s="21">
        <v>2.27</v>
      </c>
      <c r="AL1798" s="21">
        <v>1.714</v>
      </c>
      <c r="AO1798">
        <f t="shared" si="675"/>
        <v>-150</v>
      </c>
      <c r="AP1798">
        <f>IF(E1798&lt;F1798,G1798,H1798)</f>
        <v>30</v>
      </c>
      <c r="AQ1798">
        <f>IF(E1798&lt;F1798,H1798,G1798)</f>
        <v>14</v>
      </c>
    </row>
    <row r="1799" spans="2:43" x14ac:dyDescent="0.25">
      <c r="B1799" s="24">
        <v>42673</v>
      </c>
      <c r="C1799" s="20" t="s">
        <v>43</v>
      </c>
      <c r="D1799" s="20" t="s">
        <v>32</v>
      </c>
      <c r="E1799" s="2">
        <v>-106.04453870625662</v>
      </c>
      <c r="F1799" s="2">
        <v>-104.05827263267429</v>
      </c>
      <c r="G1799">
        <v>25</v>
      </c>
      <c r="H1799">
        <v>20</v>
      </c>
      <c r="I1799" s="9"/>
      <c r="J1799" s="2" t="str">
        <f t="shared" ref="J1799:J1862" si="676">IF(E1799&lt;=F1799,C1799,D1799)</f>
        <v>New Orleans Saints</v>
      </c>
      <c r="K1799" s="2" t="str">
        <f t="shared" ref="K1799:K1862" si="677">IF(E1799&gt;F1799,C1799,D1799)</f>
        <v>Seattle Seahawks</v>
      </c>
      <c r="L1799" s="17">
        <f t="shared" ref="L1799:L1862" si="678">IF(E1799&lt;=F1799,E1799,F1799)</f>
        <v>-106.04453870625662</v>
      </c>
      <c r="M1799" s="18">
        <f t="shared" ref="M1799:M1862" si="679">IF(E1799&gt;F1799,E1799,F1799)</f>
        <v>-104.05827263267429</v>
      </c>
      <c r="N1799" s="4">
        <f t="shared" si="657"/>
        <v>2.29</v>
      </c>
      <c r="O1799" s="4">
        <f t="shared" si="658"/>
        <v>1.6990000000000001</v>
      </c>
      <c r="P1799" s="4"/>
      <c r="Q1799" s="4"/>
      <c r="R1799" s="1">
        <f t="shared" si="659"/>
        <v>0.4366812227074236</v>
      </c>
      <c r="S1799" s="1">
        <f t="shared" si="660"/>
        <v>0.58858151854031782</v>
      </c>
      <c r="T1799" s="1">
        <f t="shared" si="661"/>
        <v>2.4640260716971563E-2</v>
      </c>
      <c r="U1799" s="1">
        <f t="shared" si="662"/>
        <v>7.5950147916447108E-2</v>
      </c>
      <c r="V1799" s="1">
        <f t="shared" si="663"/>
        <v>0.4350498520835529</v>
      </c>
      <c r="W1799" s="1"/>
      <c r="X1799" s="17">
        <f t="shared" si="664"/>
        <v>1298.5871508995394</v>
      </c>
      <c r="Y1799" s="18">
        <f t="shared" si="665"/>
        <v>699.27624537083</v>
      </c>
      <c r="Z1799" s="2">
        <f t="shared" si="666"/>
        <v>1233.6577933545625</v>
      </c>
      <c r="AA1799" s="18">
        <f t="shared" si="667"/>
        <v>664.31243310228842</v>
      </c>
      <c r="AB1799" s="2">
        <f t="shared" si="668"/>
        <v>123.36577933545625</v>
      </c>
      <c r="AC1799" s="2">
        <f t="shared" si="669"/>
        <v>-150.53157974630645</v>
      </c>
      <c r="AD1799" s="2">
        <f t="shared" si="670"/>
        <v>1233.6577933545625</v>
      </c>
      <c r="AE1799" s="2">
        <f t="shared" si="671"/>
        <v>-1000</v>
      </c>
      <c r="AF1799" s="5">
        <f t="shared" si="672"/>
        <v>1.29</v>
      </c>
      <c r="AG1799" s="5">
        <f t="shared" si="673"/>
        <v>-1</v>
      </c>
      <c r="AH1799" s="3">
        <f t="shared" si="674"/>
        <v>201610</v>
      </c>
      <c r="AI1799" s="21">
        <v>2.29</v>
      </c>
      <c r="AJ1799" s="21">
        <v>1.6990000000000001</v>
      </c>
      <c r="AK1799" s="21">
        <v>1.9430000000000001</v>
      </c>
      <c r="AL1799" s="21">
        <v>1.9610000000000001</v>
      </c>
      <c r="AO1799">
        <f t="shared" si="675"/>
        <v>-110</v>
      </c>
      <c r="AP1799">
        <f>IF(E1799&lt;F1799,G1799,H1799)</f>
        <v>25</v>
      </c>
      <c r="AQ1799">
        <f>IF(E1799&lt;F1799,H1799,G1799)</f>
        <v>20</v>
      </c>
    </row>
    <row r="1800" spans="2:43" x14ac:dyDescent="0.25">
      <c r="B1800" s="24">
        <v>42673</v>
      </c>
      <c r="C1800" s="20" t="s">
        <v>27</v>
      </c>
      <c r="D1800" s="20" t="s">
        <v>52</v>
      </c>
      <c r="E1800" s="2">
        <v>-113.12217194570137</v>
      </c>
      <c r="F1800" s="2">
        <v>102</v>
      </c>
      <c r="G1800">
        <v>24</v>
      </c>
      <c r="H1800">
        <v>30</v>
      </c>
      <c r="I1800" s="9"/>
      <c r="J1800" s="2" t="str">
        <f t="shared" si="676"/>
        <v>Tampa Bay Buccaneers</v>
      </c>
      <c r="K1800" s="2" t="str">
        <f t="shared" si="677"/>
        <v>Oakland Raiders</v>
      </c>
      <c r="L1800" s="17">
        <f t="shared" si="678"/>
        <v>-113.12217194570137</v>
      </c>
      <c r="M1800" s="18">
        <f t="shared" si="679"/>
        <v>102</v>
      </c>
      <c r="N1800" s="4">
        <f t="shared" si="657"/>
        <v>1.8540000000000001</v>
      </c>
      <c r="O1800" s="4">
        <f t="shared" si="658"/>
        <v>2.06</v>
      </c>
      <c r="P1800" s="4"/>
      <c r="Q1800" s="4"/>
      <c r="R1800" s="1">
        <f t="shared" si="659"/>
        <v>0.53937432578209277</v>
      </c>
      <c r="S1800" s="1">
        <f t="shared" si="660"/>
        <v>0.4854368932038835</v>
      </c>
      <c r="T1800" s="1">
        <f t="shared" si="661"/>
        <v>2.421052631578946E-2</v>
      </c>
      <c r="U1800" s="1">
        <f t="shared" si="662"/>
        <v>2.6968716289104633E-2</v>
      </c>
      <c r="V1800" s="1">
        <f t="shared" si="663"/>
        <v>0.5379687162891047</v>
      </c>
      <c r="W1800" s="1"/>
      <c r="X1800" s="17">
        <f t="shared" si="664"/>
        <v>858.84414784929493</v>
      </c>
      <c r="Y1800" s="18">
        <f t="shared" si="665"/>
        <v>1061.3854342361001</v>
      </c>
      <c r="Z1800" s="2">
        <f t="shared" si="666"/>
        <v>815.90194045683018</v>
      </c>
      <c r="AA1800" s="18">
        <f t="shared" si="667"/>
        <v>1008.316162524295</v>
      </c>
      <c r="AB1800" s="2">
        <f t="shared" si="668"/>
        <v>-122.56374821710705</v>
      </c>
      <c r="AC1800" s="2">
        <f t="shared" si="669"/>
        <v>100.8316162524295</v>
      </c>
      <c r="AD1800" s="2">
        <f t="shared" si="670"/>
        <v>-1000</v>
      </c>
      <c r="AE1800" s="2">
        <f t="shared" si="671"/>
        <v>1008.316162524295</v>
      </c>
      <c r="AF1800" s="5">
        <f t="shared" si="672"/>
        <v>-1</v>
      </c>
      <c r="AG1800" s="5">
        <f t="shared" si="673"/>
        <v>1.06</v>
      </c>
      <c r="AH1800" s="3">
        <f t="shared" si="674"/>
        <v>201610</v>
      </c>
      <c r="AI1800" s="21">
        <v>1.8540000000000001</v>
      </c>
      <c r="AJ1800" s="21">
        <v>2.06</v>
      </c>
      <c r="AK1800" s="21">
        <v>1.8839999999999999</v>
      </c>
      <c r="AL1800" s="21">
        <v>2.02</v>
      </c>
      <c r="AO1800">
        <f t="shared" si="675"/>
        <v>-120</v>
      </c>
      <c r="AP1800">
        <f>IF(E1800&lt;F1800,G1800,H1800)</f>
        <v>24</v>
      </c>
      <c r="AQ1800">
        <f>IF(E1800&lt;F1800,H1800,G1800)</f>
        <v>30</v>
      </c>
    </row>
    <row r="1801" spans="2:43" x14ac:dyDescent="0.25">
      <c r="B1801" s="24">
        <v>42673</v>
      </c>
      <c r="C1801" s="20" t="s">
        <v>21</v>
      </c>
      <c r="D1801" s="20" t="s">
        <v>53</v>
      </c>
      <c r="E1801" s="2">
        <v>-155.03875968992247</v>
      </c>
      <c r="F1801" s="2">
        <v>140</v>
      </c>
      <c r="G1801">
        <v>27</v>
      </c>
      <c r="H1801">
        <v>27</v>
      </c>
      <c r="I1801" s="9"/>
      <c r="J1801" s="2" t="str">
        <f t="shared" si="676"/>
        <v>Cincinnati Bengals</v>
      </c>
      <c r="K1801" s="2" t="str">
        <f t="shared" si="677"/>
        <v>Washington Redskins</v>
      </c>
      <c r="L1801" s="17">
        <f t="shared" si="678"/>
        <v>-155.03875968992247</v>
      </c>
      <c r="M1801" s="18">
        <f t="shared" si="679"/>
        <v>140</v>
      </c>
      <c r="N1801" s="4">
        <f t="shared" si="657"/>
        <v>1.6659999999999999</v>
      </c>
      <c r="O1801" s="4">
        <f t="shared" si="658"/>
        <v>2.36</v>
      </c>
      <c r="P1801" s="4"/>
      <c r="Q1801" s="4"/>
      <c r="R1801" s="1">
        <f t="shared" si="659"/>
        <v>0.60024009603841544</v>
      </c>
      <c r="S1801" s="1">
        <f t="shared" si="660"/>
        <v>0.42372881355932207</v>
      </c>
      <c r="T1801" s="1">
        <f t="shared" si="661"/>
        <v>2.3407848981619517E-2</v>
      </c>
      <c r="U1801" s="1">
        <f t="shared" si="662"/>
        <v>8.8255641239546684E-2</v>
      </c>
      <c r="V1801" s="1">
        <f t="shared" si="663"/>
        <v>0.59925564123954667</v>
      </c>
      <c r="W1801" s="1"/>
      <c r="X1801" s="17">
        <f t="shared" si="664"/>
        <v>668.73689821513028</v>
      </c>
      <c r="Y1801" s="18">
        <f t="shared" si="665"/>
        <v>1356.0765066241343</v>
      </c>
      <c r="Z1801" s="2">
        <f t="shared" si="666"/>
        <v>635.30005330437371</v>
      </c>
      <c r="AA1801" s="18">
        <f t="shared" si="667"/>
        <v>1288.2726812929275</v>
      </c>
      <c r="AB1801" s="2">
        <f t="shared" si="668"/>
        <v>-157.40593673787993</v>
      </c>
      <c r="AC1801" s="2">
        <f t="shared" si="669"/>
        <v>128.82726812929275</v>
      </c>
      <c r="AD1801" s="2">
        <f t="shared" si="670"/>
        <v>-1000</v>
      </c>
      <c r="AE1801" s="2">
        <f t="shared" si="671"/>
        <v>-1000</v>
      </c>
      <c r="AF1801" s="5">
        <f t="shared" si="672"/>
        <v>-1</v>
      </c>
      <c r="AG1801" s="5">
        <f t="shared" si="673"/>
        <v>-1</v>
      </c>
      <c r="AH1801" s="3">
        <f t="shared" si="674"/>
        <v>201610</v>
      </c>
      <c r="AI1801" s="21">
        <v>1.6659999999999999</v>
      </c>
      <c r="AJ1801" s="21">
        <v>2.36</v>
      </c>
      <c r="AK1801" s="21">
        <v>1.645</v>
      </c>
      <c r="AL1801" s="21">
        <v>2.4</v>
      </c>
      <c r="AO1801">
        <f t="shared" si="675"/>
        <v>-160</v>
      </c>
      <c r="AP1801">
        <f>IF(E1801&lt;F1801,G1801,H1801)</f>
        <v>27</v>
      </c>
      <c r="AQ1801">
        <f>IF(E1801&lt;F1801,H1801,G1801)</f>
        <v>27</v>
      </c>
    </row>
    <row r="1802" spans="2:43" x14ac:dyDescent="0.25">
      <c r="B1802" s="24">
        <v>42670</v>
      </c>
      <c r="C1802" s="20" t="s">
        <v>41</v>
      </c>
      <c r="D1802" s="20" t="s">
        <v>26</v>
      </c>
      <c r="E1802" s="2">
        <v>-144.09221902017293</v>
      </c>
      <c r="F1802" s="2">
        <v>129.99999999999997</v>
      </c>
      <c r="G1802">
        <v>36</v>
      </c>
      <c r="H1802">
        <v>22</v>
      </c>
      <c r="I1802" s="9"/>
      <c r="J1802" s="2" t="str">
        <f t="shared" si="676"/>
        <v>Tennessee Titans</v>
      </c>
      <c r="K1802" s="2" t="str">
        <f t="shared" si="677"/>
        <v>Jacksonville Jaguars</v>
      </c>
      <c r="L1802" s="17">
        <f t="shared" si="678"/>
        <v>-144.09221902017293</v>
      </c>
      <c r="M1802" s="18">
        <f t="shared" si="679"/>
        <v>129.99999999999997</v>
      </c>
      <c r="N1802" s="4">
        <f t="shared" si="657"/>
        <v>1.5640000000000001</v>
      </c>
      <c r="O1802" s="4">
        <f t="shared" si="658"/>
        <v>2.59</v>
      </c>
      <c r="P1802" s="4"/>
      <c r="Q1802" s="4"/>
      <c r="R1802" s="1">
        <f t="shared" si="659"/>
        <v>0.63938618925831203</v>
      </c>
      <c r="S1802" s="1">
        <f t="shared" si="660"/>
        <v>0.38610038610038611</v>
      </c>
      <c r="T1802" s="1">
        <f t="shared" si="661"/>
        <v>2.4853153586904098E-2</v>
      </c>
      <c r="U1802" s="1">
        <f t="shared" si="662"/>
        <v>0.12664290157896296</v>
      </c>
      <c r="V1802" s="1">
        <f t="shared" si="663"/>
        <v>0.63764290157896297</v>
      </c>
      <c r="W1802" s="1"/>
      <c r="X1802" s="17">
        <f t="shared" si="664"/>
        <v>568.27590728878238</v>
      </c>
      <c r="Y1802" s="18">
        <f t="shared" si="665"/>
        <v>1585.5874535669882</v>
      </c>
      <c r="Z1802" s="2">
        <f t="shared" si="666"/>
        <v>539.86211192434325</v>
      </c>
      <c r="AA1802" s="18">
        <f t="shared" si="667"/>
        <v>1506.3080808886386</v>
      </c>
      <c r="AB1802" s="2">
        <f t="shared" si="668"/>
        <v>-185.23248398289911</v>
      </c>
      <c r="AC1802" s="2">
        <f t="shared" si="669"/>
        <v>150.63080808886386</v>
      </c>
      <c r="AD1802" s="2">
        <f t="shared" si="670"/>
        <v>539.86211192434325</v>
      </c>
      <c r="AE1802" s="2">
        <f t="shared" si="671"/>
        <v>-1000</v>
      </c>
      <c r="AF1802" s="5">
        <f t="shared" si="672"/>
        <v>0.56400000000000006</v>
      </c>
      <c r="AG1802" s="5">
        <f t="shared" si="673"/>
        <v>-1</v>
      </c>
      <c r="AH1802" s="3">
        <f t="shared" si="674"/>
        <v>201610</v>
      </c>
      <c r="AI1802" s="21">
        <v>1.5640000000000001</v>
      </c>
      <c r="AJ1802" s="21">
        <v>2.59</v>
      </c>
      <c r="AK1802" s="21">
        <v>1.694</v>
      </c>
      <c r="AL1802" s="21">
        <v>2.2999999999999998</v>
      </c>
      <c r="AO1802">
        <f t="shared" si="675"/>
        <v>-150</v>
      </c>
      <c r="AP1802">
        <f>IF(E1802&lt;F1802,G1802,H1802)</f>
        <v>36</v>
      </c>
      <c r="AQ1802">
        <f>IF(E1802&lt;F1802,H1802,G1802)</f>
        <v>22</v>
      </c>
    </row>
    <row r="1803" spans="2:43" x14ac:dyDescent="0.25">
      <c r="B1803" s="24">
        <v>42667</v>
      </c>
      <c r="C1803" s="20" t="s">
        <v>38</v>
      </c>
      <c r="D1803" s="20" t="s">
        <v>40</v>
      </c>
      <c r="E1803" s="2">
        <v>-386.10038610038623</v>
      </c>
      <c r="F1803" s="2">
        <v>334</v>
      </c>
      <c r="G1803">
        <v>27</v>
      </c>
      <c r="H1803">
        <v>9</v>
      </c>
      <c r="I1803" s="9"/>
      <c r="J1803" s="2" t="str">
        <f t="shared" si="676"/>
        <v>Denver Broncos</v>
      </c>
      <c r="K1803" s="2" t="str">
        <f t="shared" si="677"/>
        <v>Houston Texans</v>
      </c>
      <c r="L1803" s="17">
        <f t="shared" si="678"/>
        <v>-386.10038610038623</v>
      </c>
      <c r="M1803" s="18">
        <f t="shared" si="679"/>
        <v>334</v>
      </c>
      <c r="N1803" s="4">
        <f t="shared" si="657"/>
        <v>1.3120000000000001</v>
      </c>
      <c r="O1803" s="4">
        <f t="shared" si="658"/>
        <v>3.81</v>
      </c>
      <c r="P1803" s="4"/>
      <c r="Q1803" s="4"/>
      <c r="R1803" s="1">
        <f t="shared" si="659"/>
        <v>0.76219512195121952</v>
      </c>
      <c r="S1803" s="1">
        <f t="shared" si="660"/>
        <v>0.26246719160104987</v>
      </c>
      <c r="T1803" s="1">
        <f t="shared" si="661"/>
        <v>2.4068723155017402E-2</v>
      </c>
      <c r="U1803" s="1">
        <f t="shared" si="662"/>
        <v>0.24986396517508483</v>
      </c>
      <c r="V1803" s="1">
        <f t="shared" si="663"/>
        <v>0.76086396517508481</v>
      </c>
      <c r="W1803" s="1"/>
      <c r="X1803" s="17">
        <f t="shared" si="664"/>
        <v>314.29538757284536</v>
      </c>
      <c r="Y1803" s="18">
        <f t="shared" si="665"/>
        <v>2738.2252641908881</v>
      </c>
      <c r="Z1803" s="2">
        <f t="shared" si="666"/>
        <v>298.58061819420305</v>
      </c>
      <c r="AA1803" s="18">
        <f t="shared" si="667"/>
        <v>2601.3140009813437</v>
      </c>
      <c r="AB1803" s="2">
        <f t="shared" si="668"/>
        <v>-334.91792134664922</v>
      </c>
      <c r="AC1803" s="2">
        <f t="shared" si="669"/>
        <v>260.13140009813435</v>
      </c>
      <c r="AD1803" s="2">
        <f t="shared" si="670"/>
        <v>298.58061819420305</v>
      </c>
      <c r="AE1803" s="2">
        <f t="shared" si="671"/>
        <v>-1000</v>
      </c>
      <c r="AF1803" s="5">
        <f t="shared" si="672"/>
        <v>0.31200000000000006</v>
      </c>
      <c r="AG1803" s="5">
        <f t="shared" si="673"/>
        <v>-1</v>
      </c>
      <c r="AH1803" s="3">
        <f t="shared" si="674"/>
        <v>201610</v>
      </c>
      <c r="AI1803" s="21">
        <v>1.3120000000000001</v>
      </c>
      <c r="AJ1803" s="21">
        <v>3.81</v>
      </c>
      <c r="AK1803" s="21">
        <v>1.2589999999999999</v>
      </c>
      <c r="AL1803" s="21">
        <v>4.34</v>
      </c>
      <c r="AO1803">
        <f t="shared" si="675"/>
        <v>-400</v>
      </c>
      <c r="AP1803">
        <f>IF(E1803&lt;F1803,G1803,H1803)</f>
        <v>27</v>
      </c>
      <c r="AQ1803">
        <f>IF(E1803&lt;F1803,H1803,G1803)</f>
        <v>9</v>
      </c>
    </row>
    <row r="1804" spans="2:43" x14ac:dyDescent="0.25">
      <c r="B1804" s="24">
        <v>42666</v>
      </c>
      <c r="C1804" s="20" t="s">
        <v>48</v>
      </c>
      <c r="D1804" s="20" t="s">
        <v>32</v>
      </c>
      <c r="E1804" s="2">
        <v>-130.03901170351108</v>
      </c>
      <c r="F1804" s="2">
        <v>118.00000000000001</v>
      </c>
      <c r="G1804">
        <v>6</v>
      </c>
      <c r="H1804">
        <v>6</v>
      </c>
      <c r="I1804" s="9"/>
      <c r="J1804" s="2" t="str">
        <f t="shared" si="676"/>
        <v>Arizona Cardinals</v>
      </c>
      <c r="K1804" s="2" t="str">
        <f t="shared" si="677"/>
        <v>Seattle Seahawks</v>
      </c>
      <c r="L1804" s="17">
        <f t="shared" si="678"/>
        <v>-130.03901170351108</v>
      </c>
      <c r="M1804" s="18">
        <f t="shared" si="679"/>
        <v>118.00000000000001</v>
      </c>
      <c r="N1804" s="4">
        <f t="shared" si="657"/>
        <v>1.8260000000000001</v>
      </c>
      <c r="O1804" s="4">
        <f t="shared" si="658"/>
        <v>2.1</v>
      </c>
      <c r="P1804" s="4"/>
      <c r="Q1804" s="4"/>
      <c r="R1804" s="1">
        <f t="shared" si="659"/>
        <v>0.547645125958379</v>
      </c>
      <c r="S1804" s="1">
        <f t="shared" si="660"/>
        <v>0.47619047619047616</v>
      </c>
      <c r="T1804" s="1">
        <f t="shared" si="661"/>
        <v>2.3280692817116533E-2</v>
      </c>
      <c r="U1804" s="1">
        <f t="shared" si="662"/>
        <v>3.5727324883951417E-2</v>
      </c>
      <c r="V1804" s="1">
        <f t="shared" si="663"/>
        <v>0.54672732488395148</v>
      </c>
      <c r="W1804" s="1"/>
      <c r="X1804" s="17">
        <f t="shared" si="664"/>
        <v>829.0653393119876</v>
      </c>
      <c r="Y1804" s="18">
        <f t="shared" si="665"/>
        <v>1099.0792295769795</v>
      </c>
      <c r="Z1804" s="2">
        <f t="shared" si="666"/>
        <v>787.61207234638823</v>
      </c>
      <c r="AA1804" s="18">
        <f t="shared" si="667"/>
        <v>1044.1252680981304</v>
      </c>
      <c r="AB1804" s="2">
        <f t="shared" si="668"/>
        <v>-126.96605792504975</v>
      </c>
      <c r="AC1804" s="2">
        <f t="shared" si="669"/>
        <v>104.41252680981304</v>
      </c>
      <c r="AD1804" s="2">
        <f t="shared" si="670"/>
        <v>-1000</v>
      </c>
      <c r="AE1804" s="2">
        <f t="shared" si="671"/>
        <v>-1000</v>
      </c>
      <c r="AF1804" s="5">
        <f t="shared" si="672"/>
        <v>-1</v>
      </c>
      <c r="AG1804" s="5">
        <f t="shared" si="673"/>
        <v>-1</v>
      </c>
      <c r="AH1804" s="3">
        <f t="shared" si="674"/>
        <v>201610</v>
      </c>
      <c r="AI1804" s="21">
        <v>1.8260000000000001</v>
      </c>
      <c r="AJ1804" s="21">
        <v>2.1</v>
      </c>
      <c r="AK1804" s="21">
        <v>1.7689999999999999</v>
      </c>
      <c r="AL1804" s="21">
        <v>2.1800000000000002</v>
      </c>
      <c r="AO1804">
        <f t="shared" si="675"/>
        <v>-140</v>
      </c>
      <c r="AP1804">
        <f>IF(E1804&lt;F1804,G1804,H1804)</f>
        <v>6</v>
      </c>
      <c r="AQ1804">
        <f>IF(E1804&lt;F1804,H1804,G1804)</f>
        <v>6</v>
      </c>
    </row>
    <row r="1805" spans="2:43" x14ac:dyDescent="0.25">
      <c r="B1805" s="24">
        <v>42666</v>
      </c>
      <c r="C1805" s="20" t="s">
        <v>45</v>
      </c>
      <c r="D1805" s="20" t="s">
        <v>36</v>
      </c>
      <c r="E1805" s="2">
        <v>273</v>
      </c>
      <c r="F1805" s="2">
        <v>-310.55900621118008</v>
      </c>
      <c r="G1805">
        <v>16</v>
      </c>
      <c r="H1805">
        <v>27</v>
      </c>
      <c r="I1805" s="9"/>
      <c r="J1805" s="2" t="str">
        <f t="shared" si="676"/>
        <v>New England Patriots</v>
      </c>
      <c r="K1805" s="2" t="str">
        <f t="shared" si="677"/>
        <v>Pittsburgh Steelers</v>
      </c>
      <c r="L1805" s="17">
        <f t="shared" si="678"/>
        <v>-310.55900621118008</v>
      </c>
      <c r="M1805" s="18">
        <f t="shared" si="679"/>
        <v>273</v>
      </c>
      <c r="N1805" s="4">
        <f t="shared" si="657"/>
        <v>1.3380000000000001</v>
      </c>
      <c r="O1805" s="4">
        <f t="shared" si="658"/>
        <v>3.6</v>
      </c>
      <c r="P1805" s="4"/>
      <c r="Q1805" s="4"/>
      <c r="R1805" s="1">
        <f t="shared" si="659"/>
        <v>0.74738415545590431</v>
      </c>
      <c r="S1805" s="1">
        <f t="shared" si="660"/>
        <v>0.27777777777777779</v>
      </c>
      <c r="T1805" s="1">
        <f t="shared" si="661"/>
        <v>2.4544349939246701E-2</v>
      </c>
      <c r="U1805" s="1">
        <f t="shared" si="662"/>
        <v>0.23480318883906326</v>
      </c>
      <c r="V1805" s="1">
        <f t="shared" si="663"/>
        <v>0.74580318883906327</v>
      </c>
      <c r="W1805" s="1"/>
      <c r="X1805" s="17">
        <f t="shared" si="664"/>
        <v>340.83631575325677</v>
      </c>
      <c r="Y1805" s="18">
        <f t="shared" si="665"/>
        <v>2546.7726226670234</v>
      </c>
      <c r="Z1805" s="2">
        <f t="shared" si="666"/>
        <v>323.7944999655939</v>
      </c>
      <c r="AA1805" s="18">
        <f t="shared" si="667"/>
        <v>2419.4339915336723</v>
      </c>
      <c r="AB1805" s="2">
        <f t="shared" si="668"/>
        <v>-308.83785861287299</v>
      </c>
      <c r="AC1805" s="2">
        <f t="shared" si="669"/>
        <v>241.94339915336724</v>
      </c>
      <c r="AD1805" s="2">
        <f t="shared" si="670"/>
        <v>323.7944999655939</v>
      </c>
      <c r="AE1805" s="2">
        <f t="shared" si="671"/>
        <v>-1000</v>
      </c>
      <c r="AF1805" s="5">
        <f t="shared" si="672"/>
        <v>0.33800000000000008</v>
      </c>
      <c r="AG1805" s="5">
        <f t="shared" si="673"/>
        <v>-1</v>
      </c>
      <c r="AH1805" s="3">
        <f t="shared" si="674"/>
        <v>201610</v>
      </c>
      <c r="AI1805" s="21">
        <v>3.6</v>
      </c>
      <c r="AJ1805" s="21">
        <v>1.3380000000000001</v>
      </c>
      <c r="AK1805" s="21">
        <v>3.73</v>
      </c>
      <c r="AL1805" s="21">
        <v>1.3220000000000001</v>
      </c>
      <c r="AO1805">
        <f t="shared" si="675"/>
        <v>-400</v>
      </c>
      <c r="AP1805">
        <f>IF(E1805&lt;F1805,G1805,H1805)</f>
        <v>27</v>
      </c>
      <c r="AQ1805">
        <f>IF(E1805&lt;F1805,H1805,G1805)</f>
        <v>16</v>
      </c>
    </row>
    <row r="1806" spans="2:43" x14ac:dyDescent="0.25">
      <c r="B1806" s="24">
        <v>42666</v>
      </c>
      <c r="C1806" s="20" t="s">
        <v>35</v>
      </c>
      <c r="D1806" s="20" t="s">
        <v>54</v>
      </c>
      <c r="E1806" s="2">
        <v>-202.02020202020196</v>
      </c>
      <c r="F1806" s="2">
        <v>181</v>
      </c>
      <c r="G1806">
        <v>30</v>
      </c>
      <c r="H1806">
        <v>33</v>
      </c>
      <c r="I1806" s="9"/>
      <c r="J1806" s="2" t="str">
        <f t="shared" si="676"/>
        <v>Atlanta Falcons</v>
      </c>
      <c r="K1806" s="2" t="str">
        <f t="shared" si="677"/>
        <v>San Diego Chargers</v>
      </c>
      <c r="L1806" s="17">
        <f t="shared" si="678"/>
        <v>-202.02020202020196</v>
      </c>
      <c r="M1806" s="18">
        <f t="shared" si="679"/>
        <v>181</v>
      </c>
      <c r="N1806" s="4">
        <f t="shared" si="657"/>
        <v>1.37</v>
      </c>
      <c r="O1806" s="4">
        <f t="shared" si="658"/>
        <v>3.39</v>
      </c>
      <c r="P1806" s="4"/>
      <c r="Q1806" s="4"/>
      <c r="R1806" s="1">
        <f t="shared" si="659"/>
        <v>0.72992700729927007</v>
      </c>
      <c r="S1806" s="1">
        <f t="shared" si="660"/>
        <v>0.29498525073746312</v>
      </c>
      <c r="T1806" s="1">
        <f t="shared" si="661"/>
        <v>2.4306722689075522E-2</v>
      </c>
      <c r="U1806" s="1">
        <f t="shared" si="662"/>
        <v>0.21747087828090347</v>
      </c>
      <c r="V1806" s="1">
        <f t="shared" si="663"/>
        <v>0.72847087828090351</v>
      </c>
      <c r="W1806" s="1"/>
      <c r="X1806" s="17">
        <f t="shared" si="664"/>
        <v>372.73847152252659</v>
      </c>
      <c r="Y1806" s="18">
        <f t="shared" si="665"/>
        <v>2348.8422438213829</v>
      </c>
      <c r="Z1806" s="2">
        <f t="shared" si="666"/>
        <v>354.10154794640027</v>
      </c>
      <c r="AA1806" s="18">
        <f t="shared" si="667"/>
        <v>2231.4001316303138</v>
      </c>
      <c r="AB1806" s="2">
        <f t="shared" si="668"/>
        <v>-282.40486544028556</v>
      </c>
      <c r="AC1806" s="2">
        <f t="shared" si="669"/>
        <v>223.14001316303137</v>
      </c>
      <c r="AD1806" s="2">
        <f t="shared" si="670"/>
        <v>-1000</v>
      </c>
      <c r="AE1806" s="2">
        <f t="shared" si="671"/>
        <v>2231.4001316303138</v>
      </c>
      <c r="AF1806" s="5">
        <f t="shared" si="672"/>
        <v>-1</v>
      </c>
      <c r="AG1806" s="5">
        <f t="shared" si="673"/>
        <v>2.39</v>
      </c>
      <c r="AH1806" s="3">
        <f t="shared" si="674"/>
        <v>201610</v>
      </c>
      <c r="AI1806" s="21">
        <v>1.37</v>
      </c>
      <c r="AJ1806" s="21">
        <v>3.39</v>
      </c>
      <c r="AK1806" s="21">
        <v>1.4950000000000001</v>
      </c>
      <c r="AL1806" s="21">
        <v>2.81</v>
      </c>
      <c r="AO1806">
        <f t="shared" si="675"/>
        <v>-300</v>
      </c>
      <c r="AP1806">
        <f>IF(E1806&lt;F1806,G1806,H1806)</f>
        <v>30</v>
      </c>
      <c r="AQ1806">
        <f>IF(E1806&lt;F1806,H1806,G1806)</f>
        <v>33</v>
      </c>
    </row>
    <row r="1807" spans="2:43" x14ac:dyDescent="0.25">
      <c r="B1807" s="24">
        <v>42666</v>
      </c>
      <c r="C1807" s="20" t="s">
        <v>22</v>
      </c>
      <c r="D1807" s="20" t="s">
        <v>27</v>
      </c>
      <c r="E1807" s="2">
        <v>-113.12217194570137</v>
      </c>
      <c r="F1807" s="2">
        <v>102</v>
      </c>
      <c r="G1807">
        <v>17</v>
      </c>
      <c r="H1807">
        <v>34</v>
      </c>
      <c r="I1807" s="9"/>
      <c r="J1807" s="2" t="str">
        <f t="shared" si="676"/>
        <v>San Francisco 49ers</v>
      </c>
      <c r="K1807" s="2" t="str">
        <f t="shared" si="677"/>
        <v>Tampa Bay Buccaneers</v>
      </c>
      <c r="L1807" s="17">
        <f t="shared" si="678"/>
        <v>-113.12217194570137</v>
      </c>
      <c r="M1807" s="18">
        <f t="shared" si="679"/>
        <v>102</v>
      </c>
      <c r="N1807" s="4">
        <f t="shared" si="657"/>
        <v>2.06</v>
      </c>
      <c r="O1807" s="4">
        <f t="shared" si="658"/>
        <v>1.8540000000000001</v>
      </c>
      <c r="P1807" s="4"/>
      <c r="Q1807" s="4"/>
      <c r="R1807" s="1">
        <f t="shared" si="659"/>
        <v>0.4854368932038835</v>
      </c>
      <c r="S1807" s="1">
        <f t="shared" si="660"/>
        <v>0.53937432578209277</v>
      </c>
      <c r="T1807" s="1">
        <f t="shared" si="661"/>
        <v>2.421052631578946E-2</v>
      </c>
      <c r="U1807" s="1">
        <f t="shared" si="662"/>
        <v>2.6968716289104633E-2</v>
      </c>
      <c r="V1807" s="1">
        <f t="shared" si="663"/>
        <v>0.48403128371089538</v>
      </c>
      <c r="W1807" s="1"/>
      <c r="X1807" s="17">
        <f t="shared" si="664"/>
        <v>1065.9821661388419</v>
      </c>
      <c r="Y1807" s="18">
        <f t="shared" si="665"/>
        <v>855.10445754988632</v>
      </c>
      <c r="Z1807" s="2">
        <f t="shared" si="666"/>
        <v>1012.6830578318998</v>
      </c>
      <c r="AA1807" s="18">
        <f t="shared" si="667"/>
        <v>812.34923467239196</v>
      </c>
      <c r="AB1807" s="2">
        <f t="shared" si="668"/>
        <v>101.26830578318997</v>
      </c>
      <c r="AC1807" s="2">
        <f t="shared" si="669"/>
        <v>-123.09976514020903</v>
      </c>
      <c r="AD1807" s="2">
        <f t="shared" si="670"/>
        <v>-1000</v>
      </c>
      <c r="AE1807" s="2">
        <f t="shared" si="671"/>
        <v>812.34923467239196</v>
      </c>
      <c r="AF1807" s="5">
        <f t="shared" si="672"/>
        <v>-1</v>
      </c>
      <c r="AG1807" s="5">
        <f t="shared" si="673"/>
        <v>0.85400000000000009</v>
      </c>
      <c r="AH1807" s="3">
        <f t="shared" si="674"/>
        <v>201610</v>
      </c>
      <c r="AI1807" s="21">
        <v>2.06</v>
      </c>
      <c r="AJ1807" s="21">
        <v>1.8540000000000001</v>
      </c>
      <c r="AK1807" s="21">
        <v>1.8839999999999999</v>
      </c>
      <c r="AL1807" s="21">
        <v>2.02</v>
      </c>
      <c r="AO1807">
        <f t="shared" si="675"/>
        <v>-120</v>
      </c>
      <c r="AP1807">
        <f>IF(E1807&lt;F1807,G1807,H1807)</f>
        <v>17</v>
      </c>
      <c r="AQ1807">
        <f>IF(E1807&lt;F1807,H1807,G1807)</f>
        <v>34</v>
      </c>
    </row>
    <row r="1808" spans="2:43" x14ac:dyDescent="0.25">
      <c r="B1808" s="24">
        <v>42666</v>
      </c>
      <c r="C1808" s="20" t="s">
        <v>21</v>
      </c>
      <c r="D1808" s="20" t="s">
        <v>46</v>
      </c>
      <c r="E1808" s="2">
        <v>-552.48618784530368</v>
      </c>
      <c r="F1808" s="2">
        <v>461.00000000000006</v>
      </c>
      <c r="G1808">
        <v>31</v>
      </c>
      <c r="H1808">
        <v>17</v>
      </c>
      <c r="I1808" s="9"/>
      <c r="J1808" s="2" t="str">
        <f t="shared" si="676"/>
        <v>Cincinnati Bengals</v>
      </c>
      <c r="K1808" s="2" t="str">
        <f t="shared" si="677"/>
        <v>Cleveland Browns</v>
      </c>
      <c r="L1808" s="17">
        <f t="shared" si="678"/>
        <v>-552.48618784530368</v>
      </c>
      <c r="M1808" s="18">
        <f t="shared" si="679"/>
        <v>461.00000000000006</v>
      </c>
      <c r="N1808" s="4">
        <f t="shared" si="657"/>
        <v>1.25</v>
      </c>
      <c r="O1808" s="4">
        <f t="shared" si="658"/>
        <v>4.46</v>
      </c>
      <c r="P1808" s="4"/>
      <c r="Q1808" s="4"/>
      <c r="R1808" s="1">
        <f t="shared" si="659"/>
        <v>0.8</v>
      </c>
      <c r="S1808" s="1">
        <f t="shared" si="660"/>
        <v>0.22421524663677131</v>
      </c>
      <c r="T1808" s="1">
        <f t="shared" si="661"/>
        <v>2.3642732049036774E-2</v>
      </c>
      <c r="U1808" s="1">
        <f t="shared" si="662"/>
        <v>0.28789237668161438</v>
      </c>
      <c r="V1808" s="1">
        <f t="shared" si="663"/>
        <v>0.79889237668161439</v>
      </c>
      <c r="W1808" s="1"/>
      <c r="X1808" s="17">
        <f t="shared" si="664"/>
        <v>251.73306090832037</v>
      </c>
      <c r="Y1808" s="18">
        <f t="shared" si="665"/>
        <v>3325.0323008798923</v>
      </c>
      <c r="Z1808" s="2">
        <f t="shared" si="666"/>
        <v>239.14640786290434</v>
      </c>
      <c r="AA1808" s="18">
        <f t="shared" si="667"/>
        <v>3158.7806858358977</v>
      </c>
      <c r="AB1808" s="2">
        <f t="shared" si="668"/>
        <v>-418.15388695834849</v>
      </c>
      <c r="AC1808" s="2">
        <f t="shared" si="669"/>
        <v>315.87806858358977</v>
      </c>
      <c r="AD1808" s="2">
        <f t="shared" si="670"/>
        <v>239.14640786290434</v>
      </c>
      <c r="AE1808" s="2">
        <f t="shared" si="671"/>
        <v>-1000</v>
      </c>
      <c r="AF1808" s="5">
        <f t="shared" si="672"/>
        <v>0.25</v>
      </c>
      <c r="AG1808" s="5">
        <f t="shared" si="673"/>
        <v>-1</v>
      </c>
      <c r="AH1808" s="3">
        <f t="shared" si="674"/>
        <v>201610</v>
      </c>
      <c r="AI1808" s="21">
        <v>1.25</v>
      </c>
      <c r="AJ1808" s="21">
        <v>4.46</v>
      </c>
      <c r="AK1808" s="21">
        <v>1.181</v>
      </c>
      <c r="AL1808" s="21">
        <v>5.61</v>
      </c>
      <c r="AO1808">
        <f t="shared" si="675"/>
        <v>-600</v>
      </c>
      <c r="AP1808">
        <f>IF(E1808&lt;F1808,G1808,H1808)</f>
        <v>31</v>
      </c>
      <c r="AQ1808">
        <f>IF(E1808&lt;F1808,H1808,G1808)</f>
        <v>17</v>
      </c>
    </row>
    <row r="1809" spans="2:43" x14ac:dyDescent="0.25">
      <c r="B1809" s="24">
        <v>42666</v>
      </c>
      <c r="C1809" s="20" t="s">
        <v>34</v>
      </c>
      <c r="D1809" s="20" t="s">
        <v>53</v>
      </c>
      <c r="E1809" s="2">
        <v>102</v>
      </c>
      <c r="F1809" s="2">
        <v>-113.12217194570137</v>
      </c>
      <c r="G1809">
        <v>20</v>
      </c>
      <c r="H1809">
        <v>17</v>
      </c>
      <c r="I1809" s="9"/>
      <c r="J1809" s="2" t="str">
        <f t="shared" si="676"/>
        <v>Washington Redskins</v>
      </c>
      <c r="K1809" s="2" t="str">
        <f t="shared" si="677"/>
        <v>Detroit Lions</v>
      </c>
      <c r="L1809" s="17">
        <f t="shared" si="678"/>
        <v>-113.12217194570137</v>
      </c>
      <c r="M1809" s="18">
        <f t="shared" si="679"/>
        <v>102</v>
      </c>
      <c r="N1809" s="4">
        <f t="shared" si="657"/>
        <v>2.0699999999999998</v>
      </c>
      <c r="O1809" s="4">
        <f t="shared" si="658"/>
        <v>1.847</v>
      </c>
      <c r="P1809" s="4"/>
      <c r="Q1809" s="4"/>
      <c r="R1809" s="1">
        <f t="shared" si="659"/>
        <v>0.48309178743961356</v>
      </c>
      <c r="S1809" s="1">
        <f t="shared" si="660"/>
        <v>0.54141851651326478</v>
      </c>
      <c r="T1809" s="1">
        <f t="shared" si="661"/>
        <v>2.3923921368394274E-2</v>
      </c>
      <c r="U1809" s="1">
        <f t="shared" si="662"/>
        <v>2.9163364536825609E-2</v>
      </c>
      <c r="V1809" s="1">
        <f t="shared" si="663"/>
        <v>0.4818366354631744</v>
      </c>
      <c r="W1809" s="1"/>
      <c r="X1809" s="17">
        <f t="shared" si="664"/>
        <v>1075.3922105543747</v>
      </c>
      <c r="Y1809" s="18">
        <f t="shared" si="665"/>
        <v>847.54458445868329</v>
      </c>
      <c r="Z1809" s="2">
        <f t="shared" si="666"/>
        <v>1021.622600026656</v>
      </c>
      <c r="AA1809" s="18">
        <f t="shared" si="667"/>
        <v>805.16735523574914</v>
      </c>
      <c r="AB1809" s="2">
        <f t="shared" si="668"/>
        <v>102.16226000266559</v>
      </c>
      <c r="AC1809" s="2">
        <f t="shared" si="669"/>
        <v>-124.19778242340746</v>
      </c>
      <c r="AD1809" s="2">
        <f t="shared" si="670"/>
        <v>-1000</v>
      </c>
      <c r="AE1809" s="2">
        <f t="shared" si="671"/>
        <v>805.16735523574914</v>
      </c>
      <c r="AF1809" s="5">
        <f t="shared" si="672"/>
        <v>-1</v>
      </c>
      <c r="AG1809" s="5">
        <f t="shared" si="673"/>
        <v>0.84699999999999998</v>
      </c>
      <c r="AH1809" s="3">
        <f t="shared" si="674"/>
        <v>201610</v>
      </c>
      <c r="AI1809" s="21">
        <v>1.847</v>
      </c>
      <c r="AJ1809" s="21">
        <v>2.0699999999999998</v>
      </c>
      <c r="AK1809" s="21">
        <v>2.02</v>
      </c>
      <c r="AL1809" s="21">
        <v>1.8839999999999999</v>
      </c>
      <c r="AO1809">
        <f t="shared" si="675"/>
        <v>-120</v>
      </c>
      <c r="AP1809">
        <f>IF(E1809&lt;F1809,G1809,H1809)</f>
        <v>17</v>
      </c>
      <c r="AQ1809">
        <f>IF(E1809&lt;F1809,H1809,G1809)</f>
        <v>20</v>
      </c>
    </row>
    <row r="1810" spans="2:43" x14ac:dyDescent="0.25">
      <c r="B1810" s="24">
        <v>42666</v>
      </c>
      <c r="C1810" s="20" t="s">
        <v>26</v>
      </c>
      <c r="D1810" s="20" t="s">
        <v>52</v>
      </c>
      <c r="E1810" s="2">
        <v>-122.10012210012211</v>
      </c>
      <c r="F1810" s="2">
        <v>110.99999999999999</v>
      </c>
      <c r="G1810">
        <v>16</v>
      </c>
      <c r="H1810">
        <v>33</v>
      </c>
      <c r="I1810" s="9"/>
      <c r="J1810" s="2" t="str">
        <f t="shared" si="676"/>
        <v>Jacksonville Jaguars</v>
      </c>
      <c r="K1810" s="2" t="str">
        <f t="shared" si="677"/>
        <v>Oakland Raiders</v>
      </c>
      <c r="L1810" s="17">
        <f t="shared" si="678"/>
        <v>-122.10012210012211</v>
      </c>
      <c r="M1810" s="18">
        <f t="shared" si="679"/>
        <v>110.99999999999999</v>
      </c>
      <c r="N1810" s="4">
        <f t="shared" si="657"/>
        <v>1.869</v>
      </c>
      <c r="O1810" s="4">
        <f t="shared" si="658"/>
        <v>2.04</v>
      </c>
      <c r="P1810" s="4"/>
      <c r="Q1810" s="4"/>
      <c r="R1810" s="1">
        <f t="shared" si="659"/>
        <v>0.53504547886570364</v>
      </c>
      <c r="S1810" s="1">
        <f t="shared" si="660"/>
        <v>0.49019607843137253</v>
      </c>
      <c r="T1810" s="1">
        <f t="shared" si="661"/>
        <v>2.4620107444359163E-2</v>
      </c>
      <c r="U1810" s="1">
        <f t="shared" si="662"/>
        <v>2.2424700217165555E-2</v>
      </c>
      <c r="V1810" s="1">
        <f t="shared" si="663"/>
        <v>0.53342470021716559</v>
      </c>
      <c r="W1810" s="1"/>
      <c r="X1810" s="17">
        <f t="shared" si="664"/>
        <v>874.67884331731227</v>
      </c>
      <c r="Y1810" s="18">
        <f t="shared" si="665"/>
        <v>1042.3360926657469</v>
      </c>
      <c r="Z1810" s="2">
        <f t="shared" si="666"/>
        <v>830.94490115144663</v>
      </c>
      <c r="AA1810" s="18">
        <f t="shared" si="667"/>
        <v>990.21928803245953</v>
      </c>
      <c r="AB1810" s="2">
        <f t="shared" si="668"/>
        <v>-120.34492282391919</v>
      </c>
      <c r="AC1810" s="2">
        <f t="shared" si="669"/>
        <v>-100.98773191814658</v>
      </c>
      <c r="AD1810" s="2">
        <f t="shared" si="670"/>
        <v>-1000</v>
      </c>
      <c r="AE1810" s="2">
        <f t="shared" si="671"/>
        <v>990.21928803245953</v>
      </c>
      <c r="AF1810" s="5">
        <f t="shared" si="672"/>
        <v>-1</v>
      </c>
      <c r="AG1810" s="5">
        <f t="shared" si="673"/>
        <v>1.04</v>
      </c>
      <c r="AH1810" s="3">
        <f t="shared" si="674"/>
        <v>201610</v>
      </c>
      <c r="AI1810" s="21">
        <v>1.869</v>
      </c>
      <c r="AJ1810" s="21">
        <v>2.04</v>
      </c>
      <c r="AK1810" s="21">
        <v>1.819</v>
      </c>
      <c r="AL1810" s="21">
        <v>2.11</v>
      </c>
      <c r="AO1810">
        <f t="shared" si="675"/>
        <v>-130</v>
      </c>
      <c r="AP1810">
        <f>IF(E1810&lt;F1810,G1810,H1810)</f>
        <v>16</v>
      </c>
      <c r="AQ1810">
        <f>IF(E1810&lt;F1810,H1810,G1810)</f>
        <v>33</v>
      </c>
    </row>
    <row r="1811" spans="2:43" x14ac:dyDescent="0.25">
      <c r="B1811" s="24">
        <v>42666</v>
      </c>
      <c r="C1811" s="20" t="s">
        <v>20</v>
      </c>
      <c r="D1811" s="20" t="s">
        <v>43</v>
      </c>
      <c r="E1811" s="2">
        <v>-250.00000000000006</v>
      </c>
      <c r="F1811" s="2">
        <v>222.00000000000003</v>
      </c>
      <c r="G1811">
        <v>27</v>
      </c>
      <c r="H1811">
        <v>21</v>
      </c>
      <c r="I1811" s="9"/>
      <c r="J1811" s="2" t="str">
        <f t="shared" si="676"/>
        <v>Kansas City Chiefs</v>
      </c>
      <c r="K1811" s="2" t="str">
        <f t="shared" si="677"/>
        <v>New Orleans Saints</v>
      </c>
      <c r="L1811" s="17">
        <f t="shared" si="678"/>
        <v>-250.00000000000006</v>
      </c>
      <c r="M1811" s="18">
        <f t="shared" si="679"/>
        <v>222.00000000000003</v>
      </c>
      <c r="N1811" s="4">
        <f t="shared" si="657"/>
        <v>1.35</v>
      </c>
      <c r="O1811" s="4">
        <f t="shared" si="658"/>
        <v>3.52</v>
      </c>
      <c r="P1811" s="4"/>
      <c r="Q1811" s="4"/>
      <c r="R1811" s="1">
        <f t="shared" si="659"/>
        <v>0.7407407407407407</v>
      </c>
      <c r="S1811" s="1">
        <f t="shared" si="660"/>
        <v>0.28409090909090912</v>
      </c>
      <c r="T1811" s="1">
        <f t="shared" si="661"/>
        <v>2.4229979466118934E-2</v>
      </c>
      <c r="U1811" s="1">
        <f t="shared" si="662"/>
        <v>0.22832491582491579</v>
      </c>
      <c r="V1811" s="1">
        <f t="shared" si="663"/>
        <v>0.73932491582491577</v>
      </c>
      <c r="W1811" s="1"/>
      <c r="X1811" s="17">
        <f t="shared" si="664"/>
        <v>352.58528232371435</v>
      </c>
      <c r="Y1811" s="18">
        <f t="shared" si="665"/>
        <v>2470.1836460228901</v>
      </c>
      <c r="Z1811" s="2">
        <f t="shared" si="666"/>
        <v>334.95601820752864</v>
      </c>
      <c r="AA1811" s="18">
        <f t="shared" si="667"/>
        <v>2346.6744637217457</v>
      </c>
      <c r="AB1811" s="2">
        <f t="shared" si="668"/>
        <v>-298.54665855874549</v>
      </c>
      <c r="AC1811" s="2">
        <f t="shared" si="669"/>
        <v>234.66744637217457</v>
      </c>
      <c r="AD1811" s="2">
        <f t="shared" si="670"/>
        <v>334.95601820752864</v>
      </c>
      <c r="AE1811" s="2">
        <f t="shared" si="671"/>
        <v>-1000</v>
      </c>
      <c r="AF1811" s="5">
        <f t="shared" si="672"/>
        <v>0.35000000000000009</v>
      </c>
      <c r="AG1811" s="5">
        <f t="shared" si="673"/>
        <v>-1</v>
      </c>
      <c r="AH1811" s="3">
        <f t="shared" si="674"/>
        <v>201610</v>
      </c>
      <c r="AI1811" s="21">
        <v>1.35</v>
      </c>
      <c r="AJ1811" s="21">
        <v>3.52</v>
      </c>
      <c r="AK1811" s="21">
        <v>1.4</v>
      </c>
      <c r="AL1811" s="21">
        <v>3.22</v>
      </c>
      <c r="AO1811">
        <f t="shared" si="675"/>
        <v>-300</v>
      </c>
      <c r="AP1811">
        <f>IF(E1811&lt;F1811,G1811,H1811)</f>
        <v>27</v>
      </c>
      <c r="AQ1811">
        <f>IF(E1811&lt;F1811,H1811,G1811)</f>
        <v>21</v>
      </c>
    </row>
    <row r="1812" spans="2:43" x14ac:dyDescent="0.25">
      <c r="B1812" s="24">
        <v>42666</v>
      </c>
      <c r="C1812" s="20" t="s">
        <v>30</v>
      </c>
      <c r="D1812" s="20" t="s">
        <v>24</v>
      </c>
      <c r="E1812" s="2">
        <v>118.00000000000001</v>
      </c>
      <c r="F1812" s="2">
        <v>-130.03901170351108</v>
      </c>
      <c r="G1812">
        <v>28</v>
      </c>
      <c r="H1812">
        <v>25</v>
      </c>
      <c r="I1812" s="9"/>
      <c r="J1812" s="2" t="str">
        <f t="shared" si="676"/>
        <v>Buffalo Bills</v>
      </c>
      <c r="K1812" s="2" t="str">
        <f t="shared" si="677"/>
        <v>Miami Dolphins</v>
      </c>
      <c r="L1812" s="17">
        <f t="shared" si="678"/>
        <v>-130.03901170351108</v>
      </c>
      <c r="M1812" s="18">
        <f t="shared" si="679"/>
        <v>118.00000000000001</v>
      </c>
      <c r="N1812" s="4">
        <f t="shared" si="657"/>
        <v>1.714</v>
      </c>
      <c r="O1812" s="4">
        <f t="shared" si="658"/>
        <v>2.27</v>
      </c>
      <c r="P1812" s="4"/>
      <c r="Q1812" s="4"/>
      <c r="R1812" s="1">
        <f t="shared" si="659"/>
        <v>0.58343057176196034</v>
      </c>
      <c r="S1812" s="1">
        <f t="shared" si="660"/>
        <v>0.44052863436123346</v>
      </c>
      <c r="T1812" s="1">
        <f t="shared" si="661"/>
        <v>2.3398594377510018E-2</v>
      </c>
      <c r="U1812" s="1">
        <f t="shared" si="662"/>
        <v>7.1450968700363438E-2</v>
      </c>
      <c r="V1812" s="1">
        <f t="shared" si="663"/>
        <v>0.58245096870036339</v>
      </c>
      <c r="W1812" s="1"/>
      <c r="X1812" s="17">
        <f t="shared" si="664"/>
        <v>716.88271414729309</v>
      </c>
      <c r="Y1812" s="18">
        <f t="shared" si="665"/>
        <v>1267.5379818063075</v>
      </c>
      <c r="Z1812" s="2">
        <f t="shared" si="666"/>
        <v>681.03857843992841</v>
      </c>
      <c r="AA1812" s="18">
        <f t="shared" si="667"/>
        <v>1204.1610827159921</v>
      </c>
      <c r="AB1812" s="2">
        <f t="shared" si="668"/>
        <v>-146.83455998788267</v>
      </c>
      <c r="AC1812" s="2">
        <f t="shared" si="669"/>
        <v>120.4161082715992</v>
      </c>
      <c r="AD1812" s="2">
        <f t="shared" si="670"/>
        <v>-1000</v>
      </c>
      <c r="AE1812" s="2">
        <f t="shared" si="671"/>
        <v>1204.1610827159921</v>
      </c>
      <c r="AF1812" s="5">
        <f t="shared" si="672"/>
        <v>-1</v>
      </c>
      <c r="AG1812" s="5">
        <f t="shared" si="673"/>
        <v>1.27</v>
      </c>
      <c r="AH1812" s="3">
        <f t="shared" si="674"/>
        <v>201610</v>
      </c>
      <c r="AI1812" s="21">
        <v>2.27</v>
      </c>
      <c r="AJ1812" s="21">
        <v>1.714</v>
      </c>
      <c r="AK1812" s="21">
        <v>2.1800000000000002</v>
      </c>
      <c r="AL1812" s="21">
        <v>1.7689999999999999</v>
      </c>
      <c r="AO1812">
        <f t="shared" si="675"/>
        <v>-140</v>
      </c>
      <c r="AP1812">
        <f>IF(E1812&lt;F1812,G1812,H1812)</f>
        <v>25</v>
      </c>
      <c r="AQ1812">
        <f>IF(E1812&lt;F1812,H1812,G1812)</f>
        <v>28</v>
      </c>
    </row>
    <row r="1813" spans="2:43" x14ac:dyDescent="0.25">
      <c r="B1813" s="24">
        <v>42666</v>
      </c>
      <c r="C1813" s="20" t="s">
        <v>42</v>
      </c>
      <c r="D1813" s="20" t="s">
        <v>28</v>
      </c>
      <c r="E1813" s="2">
        <v>-128.04097311139566</v>
      </c>
      <c r="F1813" s="2">
        <v>116.00000000000001</v>
      </c>
      <c r="G1813">
        <v>24</v>
      </c>
      <c r="H1813">
        <v>16</v>
      </c>
      <c r="I1813" s="9"/>
      <c r="J1813" s="2" t="str">
        <f t="shared" si="676"/>
        <v>New York Jets</v>
      </c>
      <c r="K1813" s="2" t="str">
        <f t="shared" si="677"/>
        <v>Baltimore Ravens</v>
      </c>
      <c r="L1813" s="17">
        <f t="shared" si="678"/>
        <v>-128.04097311139566</v>
      </c>
      <c r="M1813" s="18">
        <f t="shared" si="679"/>
        <v>116.00000000000001</v>
      </c>
      <c r="N1813" s="4">
        <f t="shared" si="657"/>
        <v>1.9430000000000001</v>
      </c>
      <c r="O1813" s="4">
        <f t="shared" si="658"/>
        <v>1.9610000000000001</v>
      </c>
      <c r="P1813" s="4"/>
      <c r="Q1813" s="4"/>
      <c r="R1813" s="1">
        <f t="shared" si="659"/>
        <v>0.51466803911477099</v>
      </c>
      <c r="S1813" s="1">
        <f t="shared" si="660"/>
        <v>0.50994390617032126</v>
      </c>
      <c r="T1813" s="1">
        <f t="shared" si="661"/>
        <v>2.4020747950819654E-2</v>
      </c>
      <c r="U1813" s="1">
        <f t="shared" si="662"/>
        <v>2.3620664722248663E-3</v>
      </c>
      <c r="V1813" s="1">
        <f t="shared" si="663"/>
        <v>0.51336206647222493</v>
      </c>
      <c r="W1813" s="1"/>
      <c r="X1813" s="17">
        <f t="shared" si="664"/>
        <v>947.94291458249825</v>
      </c>
      <c r="Y1813" s="18">
        <f t="shared" si="665"/>
        <v>962.10724183018021</v>
      </c>
      <c r="Z1813" s="2">
        <f t="shared" si="666"/>
        <v>900.54576885337326</v>
      </c>
      <c r="AA1813" s="18">
        <f t="shared" si="667"/>
        <v>914.00187973867116</v>
      </c>
      <c r="AB1813" s="2">
        <f t="shared" si="668"/>
        <v>-111.04377307477193</v>
      </c>
      <c r="AC1813" s="2">
        <f t="shared" si="669"/>
        <v>-109.40896536076241</v>
      </c>
      <c r="AD1813" s="2">
        <f t="shared" si="670"/>
        <v>900.54576885337326</v>
      </c>
      <c r="AE1813" s="2">
        <f t="shared" si="671"/>
        <v>-1000</v>
      </c>
      <c r="AF1813" s="5">
        <f t="shared" si="672"/>
        <v>0.94300000000000006</v>
      </c>
      <c r="AG1813" s="5">
        <f t="shared" si="673"/>
        <v>-1</v>
      </c>
      <c r="AH1813" s="3">
        <f t="shared" si="674"/>
        <v>201610</v>
      </c>
      <c r="AI1813" s="21">
        <v>1.9430000000000001</v>
      </c>
      <c r="AJ1813" s="21">
        <v>1.9610000000000001</v>
      </c>
      <c r="AK1813" s="21">
        <v>1.7809999999999999</v>
      </c>
      <c r="AL1813" s="21">
        <v>2.16</v>
      </c>
      <c r="AO1813">
        <f t="shared" si="675"/>
        <v>-130</v>
      </c>
      <c r="AP1813">
        <f>IF(E1813&lt;F1813,G1813,H1813)</f>
        <v>24</v>
      </c>
      <c r="AQ1813">
        <f>IF(E1813&lt;F1813,H1813,G1813)</f>
        <v>16</v>
      </c>
    </row>
    <row r="1814" spans="2:43" x14ac:dyDescent="0.25">
      <c r="B1814" s="24">
        <v>42666</v>
      </c>
      <c r="C1814" s="20" t="s">
        <v>19</v>
      </c>
      <c r="D1814" s="20" t="s">
        <v>29</v>
      </c>
      <c r="E1814" s="2">
        <v>127</v>
      </c>
      <c r="F1814" s="2">
        <v>-140.0560224089636</v>
      </c>
      <c r="G1814">
        <v>21</v>
      </c>
      <c r="H1814">
        <v>10</v>
      </c>
      <c r="I1814" s="9"/>
      <c r="J1814" s="2" t="str">
        <f t="shared" si="676"/>
        <v>Minnesota Vikings</v>
      </c>
      <c r="K1814" s="2" t="str">
        <f t="shared" si="677"/>
        <v>Philadelphia Eagles</v>
      </c>
      <c r="L1814" s="17">
        <f t="shared" si="678"/>
        <v>-140.0560224089636</v>
      </c>
      <c r="M1814" s="18">
        <f t="shared" si="679"/>
        <v>127</v>
      </c>
      <c r="N1814" s="4">
        <f t="shared" si="657"/>
        <v>1.724</v>
      </c>
      <c r="O1814" s="4">
        <f t="shared" si="658"/>
        <v>2.25</v>
      </c>
      <c r="P1814" s="4"/>
      <c r="Q1814" s="4"/>
      <c r="R1814" s="1">
        <f t="shared" si="659"/>
        <v>0.58004640371229699</v>
      </c>
      <c r="S1814" s="1">
        <f t="shared" si="660"/>
        <v>0.44444444444444442</v>
      </c>
      <c r="T1814" s="1">
        <f t="shared" si="661"/>
        <v>2.3905385002516377E-2</v>
      </c>
      <c r="U1814" s="1">
        <f t="shared" si="662"/>
        <v>6.7800979633926284E-2</v>
      </c>
      <c r="V1814" s="1">
        <f t="shared" si="663"/>
        <v>0.57880097963392629</v>
      </c>
      <c r="W1814" s="1"/>
      <c r="X1814" s="17">
        <f t="shared" si="664"/>
        <v>727.70958444553617</v>
      </c>
      <c r="Y1814" s="18">
        <f t="shared" si="665"/>
        <v>1249.1472710184614</v>
      </c>
      <c r="Z1814" s="2">
        <f t="shared" si="666"/>
        <v>691.32410522325938</v>
      </c>
      <c r="AA1814" s="18">
        <f t="shared" si="667"/>
        <v>1186.6899074675382</v>
      </c>
      <c r="AB1814" s="2">
        <f t="shared" si="668"/>
        <v>-144.64995397159709</v>
      </c>
      <c r="AC1814" s="2">
        <f t="shared" si="669"/>
        <v>118.66899074675382</v>
      </c>
      <c r="AD1814" s="2">
        <f t="shared" si="670"/>
        <v>-1000</v>
      </c>
      <c r="AE1814" s="2">
        <f t="shared" si="671"/>
        <v>1186.6899074675382</v>
      </c>
      <c r="AF1814" s="5">
        <f t="shared" si="672"/>
        <v>-1</v>
      </c>
      <c r="AG1814" s="5">
        <f t="shared" si="673"/>
        <v>1.25</v>
      </c>
      <c r="AH1814" s="3">
        <f t="shared" si="674"/>
        <v>201610</v>
      </c>
      <c r="AI1814" s="21">
        <v>2.25</v>
      </c>
      <c r="AJ1814" s="21">
        <v>1.724</v>
      </c>
      <c r="AK1814" s="21">
        <v>2.27</v>
      </c>
      <c r="AL1814" s="21">
        <v>1.714</v>
      </c>
      <c r="AO1814">
        <f t="shared" si="675"/>
        <v>-150</v>
      </c>
      <c r="AP1814">
        <f>IF(E1814&lt;F1814,G1814,H1814)</f>
        <v>10</v>
      </c>
      <c r="AQ1814">
        <f>IF(E1814&lt;F1814,H1814,G1814)</f>
        <v>21</v>
      </c>
    </row>
    <row r="1815" spans="2:43" x14ac:dyDescent="0.25">
      <c r="B1815" s="24">
        <v>42666</v>
      </c>
      <c r="C1815" s="20" t="s">
        <v>41</v>
      </c>
      <c r="D1815" s="20" t="s">
        <v>39</v>
      </c>
      <c r="E1815" s="2">
        <v>-190.11406844106463</v>
      </c>
      <c r="F1815" s="2">
        <v>171</v>
      </c>
      <c r="G1815">
        <v>26</v>
      </c>
      <c r="H1815">
        <v>34</v>
      </c>
      <c r="I1815" s="9"/>
      <c r="J1815" s="2" t="str">
        <f t="shared" si="676"/>
        <v>Tennessee Titans</v>
      </c>
      <c r="K1815" s="2" t="str">
        <f t="shared" si="677"/>
        <v>Indianapolis Colts</v>
      </c>
      <c r="L1815" s="17">
        <f t="shared" si="678"/>
        <v>-190.11406844106463</v>
      </c>
      <c r="M1815" s="18">
        <f t="shared" si="679"/>
        <v>171</v>
      </c>
      <c r="N1815" s="4">
        <f t="shared" si="657"/>
        <v>1.714</v>
      </c>
      <c r="O1815" s="4">
        <f t="shared" si="658"/>
        <v>2.27</v>
      </c>
      <c r="P1815" s="4"/>
      <c r="Q1815" s="4"/>
      <c r="R1815" s="1">
        <f t="shared" si="659"/>
        <v>0.58343057176196034</v>
      </c>
      <c r="S1815" s="1">
        <f t="shared" si="660"/>
        <v>0.44052863436123346</v>
      </c>
      <c r="T1815" s="1">
        <f t="shared" si="661"/>
        <v>2.3398594377510018E-2</v>
      </c>
      <c r="U1815" s="1">
        <f t="shared" si="662"/>
        <v>7.1450968700363438E-2</v>
      </c>
      <c r="V1815" s="1">
        <f t="shared" si="663"/>
        <v>0.58245096870036339</v>
      </c>
      <c r="W1815" s="1"/>
      <c r="X1815" s="17">
        <f t="shared" si="664"/>
        <v>716.88271414729309</v>
      </c>
      <c r="Y1815" s="18">
        <f t="shared" si="665"/>
        <v>1267.5379818063075</v>
      </c>
      <c r="Z1815" s="2">
        <f t="shared" si="666"/>
        <v>681.03857843992841</v>
      </c>
      <c r="AA1815" s="18">
        <f t="shared" si="667"/>
        <v>1204.1610827159921</v>
      </c>
      <c r="AB1815" s="2">
        <f t="shared" si="668"/>
        <v>-146.83455998788267</v>
      </c>
      <c r="AC1815" s="2">
        <f t="shared" si="669"/>
        <v>120.4161082715992</v>
      </c>
      <c r="AD1815" s="2">
        <f t="shared" si="670"/>
        <v>-1000</v>
      </c>
      <c r="AE1815" s="2">
        <f t="shared" si="671"/>
        <v>1204.1610827159921</v>
      </c>
      <c r="AF1815" s="5">
        <f t="shared" si="672"/>
        <v>-1</v>
      </c>
      <c r="AG1815" s="5">
        <f t="shared" si="673"/>
        <v>1.27</v>
      </c>
      <c r="AH1815" s="3">
        <f t="shared" si="674"/>
        <v>201610</v>
      </c>
      <c r="AI1815" s="21">
        <v>1.714</v>
      </c>
      <c r="AJ1815" s="21">
        <v>2.27</v>
      </c>
      <c r="AK1815" s="21">
        <v>1.526</v>
      </c>
      <c r="AL1815" s="21">
        <v>2.71</v>
      </c>
      <c r="AO1815">
        <f t="shared" si="675"/>
        <v>-200</v>
      </c>
      <c r="AP1815">
        <f>IF(E1815&lt;F1815,G1815,H1815)</f>
        <v>26</v>
      </c>
      <c r="AQ1815">
        <f>IF(E1815&lt;F1815,H1815,G1815)</f>
        <v>34</v>
      </c>
    </row>
    <row r="1816" spans="2:43" x14ac:dyDescent="0.25">
      <c r="B1816" s="24">
        <v>42666</v>
      </c>
      <c r="C1816" s="20" t="s">
        <v>47</v>
      </c>
      <c r="D1816" s="20" t="s">
        <v>25</v>
      </c>
      <c r="E1816" s="2">
        <v>133</v>
      </c>
      <c r="F1816" s="2">
        <v>-147.05882352941177</v>
      </c>
      <c r="G1816">
        <v>10</v>
      </c>
      <c r="H1816">
        <v>17</v>
      </c>
      <c r="I1816" s="9"/>
      <c r="J1816" s="2" t="str">
        <f t="shared" si="676"/>
        <v>New York Giants</v>
      </c>
      <c r="K1816" s="2" t="str">
        <f t="shared" si="677"/>
        <v>Los Angeles Rams</v>
      </c>
      <c r="L1816" s="17">
        <f t="shared" si="678"/>
        <v>-147.05882352941177</v>
      </c>
      <c r="M1816" s="18">
        <f t="shared" si="679"/>
        <v>133</v>
      </c>
      <c r="N1816" s="4">
        <f t="shared" si="657"/>
        <v>1.6990000000000001</v>
      </c>
      <c r="O1816" s="4">
        <f t="shared" si="658"/>
        <v>2.29</v>
      </c>
      <c r="P1816" s="4"/>
      <c r="Q1816" s="4"/>
      <c r="R1816" s="1">
        <f t="shared" si="659"/>
        <v>0.58858151854031782</v>
      </c>
      <c r="S1816" s="1">
        <f t="shared" si="660"/>
        <v>0.4366812227074236</v>
      </c>
      <c r="T1816" s="1">
        <f t="shared" si="661"/>
        <v>2.4640260716971563E-2</v>
      </c>
      <c r="U1816" s="1">
        <f t="shared" si="662"/>
        <v>7.5950147916447108E-2</v>
      </c>
      <c r="V1816" s="1">
        <f t="shared" si="663"/>
        <v>0.58695014791644717</v>
      </c>
      <c r="W1816" s="1"/>
      <c r="X1816" s="17">
        <f t="shared" si="664"/>
        <v>703.72220460254619</v>
      </c>
      <c r="Y1816" s="18">
        <f t="shared" si="665"/>
        <v>1290.6088464490549</v>
      </c>
      <c r="Z1816" s="2">
        <f t="shared" si="666"/>
        <v>668.5360943724188</v>
      </c>
      <c r="AA1816" s="18">
        <f t="shared" si="667"/>
        <v>1226.0784041266022</v>
      </c>
      <c r="AB1816" s="2">
        <f t="shared" si="668"/>
        <v>-149.58055494950344</v>
      </c>
      <c r="AC1816" s="2">
        <f t="shared" si="669"/>
        <v>122.60784041266022</v>
      </c>
      <c r="AD1816" s="2">
        <f t="shared" si="670"/>
        <v>668.5360943724188</v>
      </c>
      <c r="AE1816" s="2">
        <f t="shared" si="671"/>
        <v>-1000</v>
      </c>
      <c r="AF1816" s="5">
        <f t="shared" si="672"/>
        <v>0.69900000000000007</v>
      </c>
      <c r="AG1816" s="5">
        <f t="shared" si="673"/>
        <v>-1</v>
      </c>
      <c r="AH1816" s="3">
        <f t="shared" si="674"/>
        <v>201610</v>
      </c>
      <c r="AI1816" s="21">
        <v>2.29</v>
      </c>
      <c r="AJ1816" s="21">
        <v>1.6990000000000001</v>
      </c>
      <c r="AK1816" s="21">
        <v>2.33</v>
      </c>
      <c r="AL1816" s="21">
        <v>1.68</v>
      </c>
      <c r="AO1816">
        <f t="shared" si="675"/>
        <v>-150</v>
      </c>
      <c r="AP1816">
        <f>IF(E1816&lt;F1816,G1816,H1816)</f>
        <v>17</v>
      </c>
      <c r="AQ1816">
        <f>IF(E1816&lt;F1816,H1816,G1816)</f>
        <v>10</v>
      </c>
    </row>
    <row r="1817" spans="2:43" x14ac:dyDescent="0.25">
      <c r="B1817" s="24">
        <v>42663</v>
      </c>
      <c r="C1817" s="20" t="s">
        <v>33</v>
      </c>
      <c r="D1817" s="20" t="s">
        <v>37</v>
      </c>
      <c r="E1817" s="2">
        <v>-330.03300330033011</v>
      </c>
      <c r="F1817" s="2">
        <v>289</v>
      </c>
      <c r="G1817">
        <v>26</v>
      </c>
      <c r="H1817">
        <v>10</v>
      </c>
      <c r="I1817" s="9"/>
      <c r="J1817" s="2" t="str">
        <f t="shared" si="676"/>
        <v>Green Bay Packers</v>
      </c>
      <c r="K1817" s="2" t="str">
        <f t="shared" si="677"/>
        <v>Chicago Bears</v>
      </c>
      <c r="L1817" s="17">
        <f t="shared" si="678"/>
        <v>-330.03300330033011</v>
      </c>
      <c r="M1817" s="18">
        <f t="shared" si="679"/>
        <v>289</v>
      </c>
      <c r="N1817" s="4">
        <f t="shared" si="657"/>
        <v>1.2729999999999999</v>
      </c>
      <c r="O1817" s="4">
        <f t="shared" si="658"/>
        <v>4.18</v>
      </c>
      <c r="P1817" s="4"/>
      <c r="Q1817" s="4"/>
      <c r="R1817" s="1">
        <f t="shared" si="659"/>
        <v>0.78554595443833475</v>
      </c>
      <c r="S1817" s="1">
        <f t="shared" si="660"/>
        <v>0.23923444976076558</v>
      </c>
      <c r="T1817" s="1">
        <f t="shared" si="661"/>
        <v>2.4181184668989664E-2</v>
      </c>
      <c r="U1817" s="1">
        <f t="shared" si="662"/>
        <v>0.27315575233878459</v>
      </c>
      <c r="V1817" s="1">
        <f t="shared" si="663"/>
        <v>0.78415575233878454</v>
      </c>
      <c r="W1817" s="1"/>
      <c r="X1817" s="17">
        <f t="shared" si="664"/>
        <v>275.256856839281</v>
      </c>
      <c r="Y1817" s="18">
        <f t="shared" si="665"/>
        <v>3077.4936442245921</v>
      </c>
      <c r="Z1817" s="2">
        <f t="shared" si="666"/>
        <v>261.49401399731693</v>
      </c>
      <c r="AA1817" s="18">
        <f t="shared" si="667"/>
        <v>2923.6189620133623</v>
      </c>
      <c r="AB1817" s="2">
        <f t="shared" si="668"/>
        <v>-382.41793175818572</v>
      </c>
      <c r="AC1817" s="2">
        <f t="shared" si="669"/>
        <v>292.36189620133621</v>
      </c>
      <c r="AD1817" s="2">
        <f t="shared" si="670"/>
        <v>261.49401399731693</v>
      </c>
      <c r="AE1817" s="2">
        <f t="shared" si="671"/>
        <v>-1000</v>
      </c>
      <c r="AF1817" s="5">
        <f t="shared" si="672"/>
        <v>0.27299999999999991</v>
      </c>
      <c r="AG1817" s="5">
        <f t="shared" si="673"/>
        <v>-1</v>
      </c>
      <c r="AH1817" s="3">
        <f t="shared" si="674"/>
        <v>201610</v>
      </c>
      <c r="AI1817" s="21">
        <v>1.2729999999999999</v>
      </c>
      <c r="AJ1817" s="21">
        <v>4.18</v>
      </c>
      <c r="AK1817" s="21">
        <v>1.3029999999999999</v>
      </c>
      <c r="AL1817" s="21">
        <v>3.89</v>
      </c>
      <c r="AO1817">
        <f t="shared" si="675"/>
        <v>-400</v>
      </c>
      <c r="AP1817">
        <f>IF(E1817&lt;F1817,G1817,H1817)</f>
        <v>26</v>
      </c>
      <c r="AQ1817">
        <f>IF(E1817&lt;F1817,H1817,G1817)</f>
        <v>10</v>
      </c>
    </row>
    <row r="1818" spans="2:43" x14ac:dyDescent="0.25">
      <c r="B1818" s="24">
        <v>42660</v>
      </c>
      <c r="C1818" s="20" t="s">
        <v>48</v>
      </c>
      <c r="D1818" s="20" t="s">
        <v>42</v>
      </c>
      <c r="E1818" s="2">
        <v>-346.02076124567481</v>
      </c>
      <c r="F1818" s="2">
        <v>301</v>
      </c>
      <c r="G1818">
        <v>28</v>
      </c>
      <c r="H1818">
        <v>3</v>
      </c>
      <c r="I1818" s="9"/>
      <c r="J1818" s="2" t="str">
        <f t="shared" si="676"/>
        <v>Arizona Cardinals</v>
      </c>
      <c r="K1818" s="2" t="str">
        <f t="shared" si="677"/>
        <v>New York Jets</v>
      </c>
      <c r="L1818" s="17">
        <f t="shared" si="678"/>
        <v>-346.02076124567481</v>
      </c>
      <c r="M1818" s="18">
        <f t="shared" si="679"/>
        <v>301</v>
      </c>
      <c r="N1818" s="4">
        <f t="shared" si="657"/>
        <v>1.294</v>
      </c>
      <c r="O1818" s="4">
        <f t="shared" si="658"/>
        <v>3.97</v>
      </c>
      <c r="P1818" s="4"/>
      <c r="Q1818" s="4"/>
      <c r="R1818" s="1">
        <f t="shared" si="659"/>
        <v>0.77279752704791338</v>
      </c>
      <c r="S1818" s="1">
        <f t="shared" si="660"/>
        <v>0.25188916876574308</v>
      </c>
      <c r="T1818" s="1">
        <f t="shared" si="661"/>
        <v>2.4091945288753691E-2</v>
      </c>
      <c r="U1818" s="1">
        <f t="shared" si="662"/>
        <v>0.26045417914108515</v>
      </c>
      <c r="V1818" s="1">
        <f t="shared" si="663"/>
        <v>0.77145417914108516</v>
      </c>
      <c r="W1818" s="1"/>
      <c r="X1818" s="17">
        <f t="shared" si="664"/>
        <v>296.25326693203101</v>
      </c>
      <c r="Y1818" s="18">
        <f t="shared" si="665"/>
        <v>2885.3748766723884</v>
      </c>
      <c r="Z1818" s="2">
        <f t="shared" si="666"/>
        <v>281.44060358542947</v>
      </c>
      <c r="AA1818" s="18">
        <f t="shared" si="667"/>
        <v>2741.1061328387686</v>
      </c>
      <c r="AB1818" s="2">
        <f t="shared" si="668"/>
        <v>-355.31475816226941</v>
      </c>
      <c r="AC1818" s="2">
        <f t="shared" si="669"/>
        <v>274.11061328387689</v>
      </c>
      <c r="AD1818" s="2">
        <f t="shared" si="670"/>
        <v>281.44060358542947</v>
      </c>
      <c r="AE1818" s="2">
        <f t="shared" si="671"/>
        <v>-1000</v>
      </c>
      <c r="AF1818" s="5">
        <f t="shared" si="672"/>
        <v>0.29400000000000004</v>
      </c>
      <c r="AG1818" s="5">
        <f t="shared" si="673"/>
        <v>-1</v>
      </c>
      <c r="AH1818" s="3">
        <f t="shared" si="674"/>
        <v>201610</v>
      </c>
      <c r="AI1818" s="21">
        <v>1.294</v>
      </c>
      <c r="AJ1818" s="21">
        <v>3.97</v>
      </c>
      <c r="AK1818" s="21">
        <v>1.2889999999999999</v>
      </c>
      <c r="AL1818" s="21">
        <v>4.01</v>
      </c>
      <c r="AO1818">
        <f t="shared" si="675"/>
        <v>-400</v>
      </c>
      <c r="AP1818">
        <f>IF(E1818&lt;F1818,G1818,H1818)</f>
        <v>28</v>
      </c>
      <c r="AQ1818">
        <f>IF(E1818&lt;F1818,H1818,G1818)</f>
        <v>3</v>
      </c>
    </row>
    <row r="1819" spans="2:43" x14ac:dyDescent="0.25">
      <c r="B1819" s="24">
        <v>42659</v>
      </c>
      <c r="C1819" s="20" t="s">
        <v>40</v>
      </c>
      <c r="D1819" s="20" t="s">
        <v>39</v>
      </c>
      <c r="E1819" s="2">
        <v>-160</v>
      </c>
      <c r="F1819" s="2">
        <v>144</v>
      </c>
      <c r="G1819">
        <v>26</v>
      </c>
      <c r="H1819">
        <v>23</v>
      </c>
      <c r="I1819" s="9"/>
      <c r="J1819" s="2" t="str">
        <f t="shared" si="676"/>
        <v>Houston Texans</v>
      </c>
      <c r="K1819" s="2" t="str">
        <f t="shared" si="677"/>
        <v>Indianapolis Colts</v>
      </c>
      <c r="L1819" s="17">
        <f t="shared" si="678"/>
        <v>-160</v>
      </c>
      <c r="M1819" s="18">
        <f t="shared" si="679"/>
        <v>144</v>
      </c>
      <c r="N1819" s="4">
        <f t="shared" si="657"/>
        <v>1.625</v>
      </c>
      <c r="O1819" s="4">
        <f t="shared" si="658"/>
        <v>2.44</v>
      </c>
      <c r="P1819" s="4"/>
      <c r="Q1819" s="4"/>
      <c r="R1819" s="1">
        <f t="shared" si="659"/>
        <v>0.61538461538461542</v>
      </c>
      <c r="S1819" s="1">
        <f t="shared" si="660"/>
        <v>0.4098360655737705</v>
      </c>
      <c r="T1819" s="1">
        <f t="shared" si="661"/>
        <v>2.4600246002459913E-2</v>
      </c>
      <c r="U1819" s="1">
        <f t="shared" si="662"/>
        <v>0.10277427490542246</v>
      </c>
      <c r="V1819" s="1">
        <f t="shared" si="663"/>
        <v>0.61377427490542247</v>
      </c>
      <c r="W1819" s="1"/>
      <c r="X1819" s="17">
        <f t="shared" si="664"/>
        <v>629.26346196912823</v>
      </c>
      <c r="Y1819" s="18">
        <f t="shared" si="665"/>
        <v>1438.0997917039526</v>
      </c>
      <c r="Z1819" s="2">
        <f t="shared" si="666"/>
        <v>597.80028887067181</v>
      </c>
      <c r="AA1819" s="18">
        <f t="shared" si="667"/>
        <v>1366.194802118755</v>
      </c>
      <c r="AB1819" s="2">
        <f t="shared" si="668"/>
        <v>-167.27994593129748</v>
      </c>
      <c r="AC1819" s="2">
        <f t="shared" si="669"/>
        <v>136.6194802118755</v>
      </c>
      <c r="AD1819" s="2">
        <f t="shared" si="670"/>
        <v>597.80028887067181</v>
      </c>
      <c r="AE1819" s="2">
        <f t="shared" si="671"/>
        <v>-1000</v>
      </c>
      <c r="AF1819" s="5">
        <f t="shared" si="672"/>
        <v>0.625</v>
      </c>
      <c r="AG1819" s="5">
        <f t="shared" si="673"/>
        <v>-1</v>
      </c>
      <c r="AH1819" s="3">
        <f t="shared" si="674"/>
        <v>201610</v>
      </c>
      <c r="AI1819" s="21">
        <v>1.625</v>
      </c>
      <c r="AJ1819" s="21">
        <v>2.44</v>
      </c>
      <c r="AK1819" s="21">
        <v>1.625</v>
      </c>
      <c r="AL1819" s="21">
        <v>2.44</v>
      </c>
      <c r="AO1819">
        <f t="shared" si="675"/>
        <v>-160</v>
      </c>
      <c r="AP1819">
        <f>IF(E1819&lt;F1819,G1819,H1819)</f>
        <v>26</v>
      </c>
      <c r="AQ1819">
        <f>IF(E1819&lt;F1819,H1819,G1819)</f>
        <v>23</v>
      </c>
    </row>
    <row r="1820" spans="2:43" x14ac:dyDescent="0.25">
      <c r="B1820" s="24">
        <v>42659</v>
      </c>
      <c r="C1820" s="20" t="s">
        <v>33</v>
      </c>
      <c r="D1820" s="20" t="s">
        <v>23</v>
      </c>
      <c r="E1820" s="2">
        <v>-234.19203747072598</v>
      </c>
      <c r="F1820" s="2">
        <v>209</v>
      </c>
      <c r="G1820">
        <v>16</v>
      </c>
      <c r="H1820">
        <v>30</v>
      </c>
      <c r="I1820" s="9"/>
      <c r="J1820" s="2" t="str">
        <f t="shared" si="676"/>
        <v>Green Bay Packers</v>
      </c>
      <c r="K1820" s="2" t="str">
        <f t="shared" si="677"/>
        <v>Dallas Cowboys</v>
      </c>
      <c r="L1820" s="17">
        <f t="shared" si="678"/>
        <v>-234.19203747072598</v>
      </c>
      <c r="M1820" s="18">
        <f t="shared" si="679"/>
        <v>209</v>
      </c>
      <c r="N1820" s="4">
        <f t="shared" si="657"/>
        <v>1.4950000000000001</v>
      </c>
      <c r="O1820" s="4">
        <f t="shared" si="658"/>
        <v>2.81</v>
      </c>
      <c r="P1820" s="4"/>
      <c r="Q1820" s="4"/>
      <c r="R1820" s="1">
        <f t="shared" si="659"/>
        <v>0.66889632107023411</v>
      </c>
      <c r="S1820" s="1">
        <f t="shared" si="660"/>
        <v>0.35587188612099646</v>
      </c>
      <c r="T1820" s="1">
        <f t="shared" si="661"/>
        <v>2.4169570267131069E-2</v>
      </c>
      <c r="U1820" s="1">
        <f t="shared" si="662"/>
        <v>0.15651221747461883</v>
      </c>
      <c r="V1820" s="1">
        <f t="shared" si="663"/>
        <v>0.66751221747461886</v>
      </c>
      <c r="W1820" s="1"/>
      <c r="X1820" s="17">
        <f t="shared" si="664"/>
        <v>498.09992060261197</v>
      </c>
      <c r="Y1820" s="18">
        <f t="shared" si="665"/>
        <v>1796.2818011286422</v>
      </c>
      <c r="Z1820" s="2">
        <f t="shared" si="666"/>
        <v>473.19492457248134</v>
      </c>
      <c r="AA1820" s="18">
        <f t="shared" si="667"/>
        <v>1706.46771107221</v>
      </c>
      <c r="AB1820" s="2">
        <f t="shared" si="668"/>
        <v>-211.32940107155051</v>
      </c>
      <c r="AC1820" s="2">
        <f t="shared" si="669"/>
        <v>170.64677110722101</v>
      </c>
      <c r="AD1820" s="2">
        <f t="shared" si="670"/>
        <v>-1000</v>
      </c>
      <c r="AE1820" s="2">
        <f t="shared" si="671"/>
        <v>1706.46771107221</v>
      </c>
      <c r="AF1820" s="5">
        <f t="shared" si="672"/>
        <v>-1</v>
      </c>
      <c r="AG1820" s="5">
        <f t="shared" si="673"/>
        <v>1.81</v>
      </c>
      <c r="AH1820" s="3">
        <f t="shared" si="674"/>
        <v>201610</v>
      </c>
      <c r="AI1820" s="21">
        <v>1.4950000000000001</v>
      </c>
      <c r="AJ1820" s="21">
        <v>2.81</v>
      </c>
      <c r="AK1820" s="21">
        <v>1.427</v>
      </c>
      <c r="AL1820" s="21">
        <v>3.09</v>
      </c>
      <c r="AO1820">
        <f t="shared" si="675"/>
        <v>-300</v>
      </c>
      <c r="AP1820">
        <f>IF(E1820&lt;F1820,G1820,H1820)</f>
        <v>16</v>
      </c>
      <c r="AQ1820">
        <f>IF(E1820&lt;F1820,H1820,G1820)</f>
        <v>30</v>
      </c>
    </row>
    <row r="1821" spans="2:43" x14ac:dyDescent="0.25">
      <c r="B1821" s="24">
        <v>42659</v>
      </c>
      <c r="C1821" s="20" t="s">
        <v>32</v>
      </c>
      <c r="D1821" s="20" t="s">
        <v>35</v>
      </c>
      <c r="E1821" s="2">
        <v>-277.0083102493075</v>
      </c>
      <c r="F1821" s="2">
        <v>245.00000000000003</v>
      </c>
      <c r="G1821">
        <v>26</v>
      </c>
      <c r="H1821">
        <v>24</v>
      </c>
      <c r="I1821" s="9"/>
      <c r="J1821" s="2" t="str">
        <f t="shared" si="676"/>
        <v>Seattle Seahawks</v>
      </c>
      <c r="K1821" s="2" t="str">
        <f t="shared" si="677"/>
        <v>Atlanta Falcons</v>
      </c>
      <c r="L1821" s="17">
        <f t="shared" si="678"/>
        <v>-277.0083102493075</v>
      </c>
      <c r="M1821" s="18">
        <f t="shared" si="679"/>
        <v>245.00000000000003</v>
      </c>
      <c r="N1821" s="4">
        <f t="shared" si="657"/>
        <v>1.4</v>
      </c>
      <c r="O1821" s="4">
        <f t="shared" si="658"/>
        <v>3.22</v>
      </c>
      <c r="P1821" s="4"/>
      <c r="Q1821" s="4"/>
      <c r="R1821" s="1">
        <f t="shared" si="659"/>
        <v>0.7142857142857143</v>
      </c>
      <c r="S1821" s="1">
        <f t="shared" si="660"/>
        <v>0.3105590062111801</v>
      </c>
      <c r="T1821" s="1">
        <f t="shared" si="661"/>
        <v>2.4242424242424288E-2</v>
      </c>
      <c r="U1821" s="1">
        <f t="shared" si="662"/>
        <v>0.2018633540372671</v>
      </c>
      <c r="V1821" s="1">
        <f t="shared" si="663"/>
        <v>0.71286335403726708</v>
      </c>
      <c r="W1821" s="1"/>
      <c r="X1821" s="17">
        <f t="shared" si="664"/>
        <v>402.79338857376865</v>
      </c>
      <c r="Y1821" s="18">
        <f t="shared" si="665"/>
        <v>2188.1727656476151</v>
      </c>
      <c r="Z1821" s="2">
        <f t="shared" si="666"/>
        <v>382.65371914508017</v>
      </c>
      <c r="AA1821" s="18">
        <f t="shared" si="667"/>
        <v>2078.7641273652343</v>
      </c>
      <c r="AB1821" s="2">
        <f t="shared" si="668"/>
        <v>-261.33288400650764</v>
      </c>
      <c r="AC1821" s="2">
        <f t="shared" si="669"/>
        <v>207.87641273652343</v>
      </c>
      <c r="AD1821" s="2">
        <f t="shared" si="670"/>
        <v>382.65371914508017</v>
      </c>
      <c r="AE1821" s="2">
        <f t="shared" si="671"/>
        <v>-1000</v>
      </c>
      <c r="AF1821" s="5">
        <f t="shared" si="672"/>
        <v>0.39999999999999991</v>
      </c>
      <c r="AG1821" s="5">
        <f t="shared" si="673"/>
        <v>-1</v>
      </c>
      <c r="AH1821" s="3">
        <f t="shared" si="674"/>
        <v>201610</v>
      </c>
      <c r="AI1821" s="21">
        <v>1.4</v>
      </c>
      <c r="AJ1821" s="21">
        <v>3.22</v>
      </c>
      <c r="AK1821" s="21">
        <v>1.361</v>
      </c>
      <c r="AL1821" s="21">
        <v>3.45</v>
      </c>
      <c r="AO1821">
        <f t="shared" si="675"/>
        <v>-300</v>
      </c>
      <c r="AP1821">
        <f>IF(E1821&lt;F1821,G1821,H1821)</f>
        <v>26</v>
      </c>
      <c r="AQ1821">
        <f>IF(E1821&lt;F1821,H1821,G1821)</f>
        <v>24</v>
      </c>
    </row>
    <row r="1822" spans="2:43" x14ac:dyDescent="0.25">
      <c r="B1822" s="24">
        <v>42659</v>
      </c>
      <c r="C1822" s="20" t="s">
        <v>52</v>
      </c>
      <c r="D1822" s="20" t="s">
        <v>20</v>
      </c>
      <c r="E1822" s="2">
        <v>110.99999999999999</v>
      </c>
      <c r="F1822" s="2">
        <v>-123.00123001230013</v>
      </c>
      <c r="G1822">
        <v>10</v>
      </c>
      <c r="H1822">
        <v>26</v>
      </c>
      <c r="I1822" s="9"/>
      <c r="J1822" s="2" t="str">
        <f t="shared" si="676"/>
        <v>Kansas City Chiefs</v>
      </c>
      <c r="K1822" s="2" t="str">
        <f t="shared" si="677"/>
        <v>Oakland Raiders</v>
      </c>
      <c r="L1822" s="17">
        <f t="shared" si="678"/>
        <v>-123.00123001230013</v>
      </c>
      <c r="M1822" s="18">
        <f t="shared" si="679"/>
        <v>110.99999999999999</v>
      </c>
      <c r="N1822" s="4">
        <f t="shared" si="657"/>
        <v>1.8129999999999999</v>
      </c>
      <c r="O1822" s="4">
        <f t="shared" si="658"/>
        <v>2.11</v>
      </c>
      <c r="P1822" s="4"/>
      <c r="Q1822" s="4"/>
      <c r="R1822" s="1">
        <f t="shared" si="659"/>
        <v>0.55157198014340869</v>
      </c>
      <c r="S1822" s="1">
        <f t="shared" si="660"/>
        <v>0.47393364928909953</v>
      </c>
      <c r="T1822" s="1">
        <f t="shared" si="661"/>
        <v>2.4871271985725363E-2</v>
      </c>
      <c r="U1822" s="1">
        <f t="shared" si="662"/>
        <v>3.8819165427154578E-2</v>
      </c>
      <c r="V1822" s="1">
        <f t="shared" si="663"/>
        <v>0.54981916542715459</v>
      </c>
      <c r="W1822" s="1"/>
      <c r="X1822" s="17">
        <f t="shared" si="664"/>
        <v>818.77981503809497</v>
      </c>
      <c r="Y1822" s="18">
        <f t="shared" si="665"/>
        <v>1112.7024405877062</v>
      </c>
      <c r="Z1822" s="2">
        <f t="shared" si="666"/>
        <v>777.84082428619013</v>
      </c>
      <c r="AA1822" s="18">
        <f t="shared" si="667"/>
        <v>1057.0673185583207</v>
      </c>
      <c r="AB1822" s="2">
        <f t="shared" si="668"/>
        <v>-128.56100744232359</v>
      </c>
      <c r="AC1822" s="2">
        <f t="shared" si="669"/>
        <v>105.70673185583207</v>
      </c>
      <c r="AD1822" s="2">
        <f t="shared" si="670"/>
        <v>777.84082428619013</v>
      </c>
      <c r="AE1822" s="2">
        <f t="shared" si="671"/>
        <v>-1000</v>
      </c>
      <c r="AF1822" s="5">
        <f t="shared" si="672"/>
        <v>0.81299999999999994</v>
      </c>
      <c r="AG1822" s="5">
        <f t="shared" si="673"/>
        <v>-1</v>
      </c>
      <c r="AH1822" s="3">
        <f t="shared" si="674"/>
        <v>201610</v>
      </c>
      <c r="AI1822" s="21">
        <v>2.11</v>
      </c>
      <c r="AJ1822" s="21">
        <v>1.8129999999999999</v>
      </c>
      <c r="AK1822" s="21">
        <v>2.11</v>
      </c>
      <c r="AL1822" s="21">
        <v>1.8129999999999999</v>
      </c>
      <c r="AO1822">
        <f t="shared" si="675"/>
        <v>-130</v>
      </c>
      <c r="AP1822">
        <f>IF(E1822&lt;F1822,G1822,H1822)</f>
        <v>26</v>
      </c>
      <c r="AQ1822">
        <f>IF(E1822&lt;F1822,H1822,G1822)</f>
        <v>10</v>
      </c>
    </row>
    <row r="1823" spans="2:43" x14ac:dyDescent="0.25">
      <c r="B1823" s="24">
        <v>42659</v>
      </c>
      <c r="C1823" s="20" t="s">
        <v>24</v>
      </c>
      <c r="D1823" s="20" t="s">
        <v>22</v>
      </c>
      <c r="E1823" s="2">
        <v>-305.81039755351685</v>
      </c>
      <c r="F1823" s="2">
        <v>269</v>
      </c>
      <c r="G1823">
        <v>45</v>
      </c>
      <c r="H1823">
        <v>16</v>
      </c>
      <c r="I1823" s="9"/>
      <c r="J1823" s="2" t="str">
        <f t="shared" si="676"/>
        <v>Buffalo Bills</v>
      </c>
      <c r="K1823" s="2" t="str">
        <f t="shared" si="677"/>
        <v>San Francisco 49ers</v>
      </c>
      <c r="L1823" s="17">
        <f t="shared" si="678"/>
        <v>-305.81039755351685</v>
      </c>
      <c r="M1823" s="18">
        <f t="shared" si="679"/>
        <v>269</v>
      </c>
      <c r="N1823" s="4">
        <f t="shared" si="657"/>
        <v>1.2769999999999999</v>
      </c>
      <c r="O1823" s="4">
        <f t="shared" si="658"/>
        <v>4.1399999999999997</v>
      </c>
      <c r="P1823" s="4"/>
      <c r="Q1823" s="4"/>
      <c r="R1823" s="1">
        <f t="shared" si="659"/>
        <v>0.78308535630383713</v>
      </c>
      <c r="S1823" s="1">
        <f t="shared" si="660"/>
        <v>0.24154589371980678</v>
      </c>
      <c r="T1823" s="1">
        <f t="shared" si="661"/>
        <v>2.4039136053165988E-2</v>
      </c>
      <c r="U1823" s="1">
        <f t="shared" si="662"/>
        <v>0.2707697312920152</v>
      </c>
      <c r="V1823" s="1">
        <f t="shared" si="663"/>
        <v>0.78176973129201521</v>
      </c>
      <c r="W1823" s="1"/>
      <c r="X1823" s="17">
        <f t="shared" si="664"/>
        <v>279.14903835854574</v>
      </c>
      <c r="Y1823" s="18">
        <f t="shared" si="665"/>
        <v>3040.0006684082346</v>
      </c>
      <c r="Z1823" s="2">
        <f t="shared" si="666"/>
        <v>265.19158644061844</v>
      </c>
      <c r="AA1823" s="18">
        <f t="shared" si="667"/>
        <v>2888.0006349878227</v>
      </c>
      <c r="AB1823" s="2">
        <f t="shared" si="668"/>
        <v>-377.0858696619772</v>
      </c>
      <c r="AC1823" s="2">
        <f t="shared" si="669"/>
        <v>288.80006349878227</v>
      </c>
      <c r="AD1823" s="2">
        <f t="shared" si="670"/>
        <v>265.19158644061844</v>
      </c>
      <c r="AE1823" s="2">
        <f t="shared" si="671"/>
        <v>-1000</v>
      </c>
      <c r="AF1823" s="5">
        <f t="shared" si="672"/>
        <v>0.27699999999999991</v>
      </c>
      <c r="AG1823" s="5">
        <f t="shared" si="673"/>
        <v>-1</v>
      </c>
      <c r="AH1823" s="3">
        <f t="shared" si="674"/>
        <v>201610</v>
      </c>
      <c r="AI1823" s="21">
        <v>1.2769999999999999</v>
      </c>
      <c r="AJ1823" s="21">
        <v>4.1399999999999997</v>
      </c>
      <c r="AK1823" s="21">
        <v>1.327</v>
      </c>
      <c r="AL1823" s="21">
        <v>3.69</v>
      </c>
      <c r="AO1823">
        <f t="shared" si="675"/>
        <v>-400</v>
      </c>
      <c r="AP1823">
        <f>IF(E1823&lt;F1823,G1823,H1823)</f>
        <v>45</v>
      </c>
      <c r="AQ1823">
        <f>IF(E1823&lt;F1823,H1823,G1823)</f>
        <v>16</v>
      </c>
    </row>
    <row r="1824" spans="2:43" x14ac:dyDescent="0.25">
      <c r="B1824" s="24">
        <v>42659</v>
      </c>
      <c r="C1824" s="20" t="s">
        <v>37</v>
      </c>
      <c r="D1824" s="20" t="s">
        <v>26</v>
      </c>
      <c r="E1824" s="2">
        <v>-137.1742112482853</v>
      </c>
      <c r="F1824" s="2">
        <v>124.00000000000003</v>
      </c>
      <c r="G1824">
        <v>16</v>
      </c>
      <c r="H1824">
        <v>17</v>
      </c>
      <c r="I1824" s="9"/>
      <c r="J1824" s="2" t="str">
        <f t="shared" si="676"/>
        <v>Chicago Bears</v>
      </c>
      <c r="K1824" s="2" t="str">
        <f t="shared" si="677"/>
        <v>Jacksonville Jaguars</v>
      </c>
      <c r="L1824" s="17">
        <f t="shared" si="678"/>
        <v>-137.1742112482853</v>
      </c>
      <c r="M1824" s="18">
        <f t="shared" si="679"/>
        <v>124.00000000000003</v>
      </c>
      <c r="N1824" s="4">
        <f t="shared" si="657"/>
        <v>1.724</v>
      </c>
      <c r="O1824" s="4">
        <f t="shared" si="658"/>
        <v>2.25</v>
      </c>
      <c r="P1824" s="4"/>
      <c r="Q1824" s="4"/>
      <c r="R1824" s="1">
        <f t="shared" si="659"/>
        <v>0.58004640371229699</v>
      </c>
      <c r="S1824" s="1">
        <f t="shared" si="660"/>
        <v>0.44444444444444442</v>
      </c>
      <c r="T1824" s="1">
        <f t="shared" si="661"/>
        <v>2.3905385002516377E-2</v>
      </c>
      <c r="U1824" s="1">
        <f t="shared" si="662"/>
        <v>6.7800979633926284E-2</v>
      </c>
      <c r="V1824" s="1">
        <f t="shared" si="663"/>
        <v>0.57880097963392629</v>
      </c>
      <c r="W1824" s="1"/>
      <c r="X1824" s="17">
        <f t="shared" si="664"/>
        <v>727.70958444553617</v>
      </c>
      <c r="Y1824" s="18">
        <f t="shared" si="665"/>
        <v>1249.1472710184614</v>
      </c>
      <c r="Z1824" s="2">
        <f t="shared" si="666"/>
        <v>691.32410522325938</v>
      </c>
      <c r="AA1824" s="18">
        <f t="shared" si="667"/>
        <v>1186.6899074675382</v>
      </c>
      <c r="AB1824" s="2">
        <f t="shared" si="668"/>
        <v>-144.64995397159709</v>
      </c>
      <c r="AC1824" s="2">
        <f t="shared" si="669"/>
        <v>118.66899074675382</v>
      </c>
      <c r="AD1824" s="2">
        <f t="shared" si="670"/>
        <v>-1000</v>
      </c>
      <c r="AE1824" s="2">
        <f t="shared" si="671"/>
        <v>1186.6899074675382</v>
      </c>
      <c r="AF1824" s="5">
        <f t="shared" si="672"/>
        <v>-1</v>
      </c>
      <c r="AG1824" s="5">
        <f t="shared" si="673"/>
        <v>1.25</v>
      </c>
      <c r="AH1824" s="3">
        <f t="shared" si="674"/>
        <v>201610</v>
      </c>
      <c r="AI1824" s="21">
        <v>1.724</v>
      </c>
      <c r="AJ1824" s="21">
        <v>2.25</v>
      </c>
      <c r="AK1824" s="21">
        <v>1.7290000000000001</v>
      </c>
      <c r="AL1824" s="21">
        <v>2.2400000000000002</v>
      </c>
      <c r="AO1824">
        <f t="shared" si="675"/>
        <v>-140</v>
      </c>
      <c r="AP1824">
        <f>IF(E1824&lt;F1824,G1824,H1824)</f>
        <v>16</v>
      </c>
      <c r="AQ1824">
        <f>IF(E1824&lt;F1824,H1824,G1824)</f>
        <v>17</v>
      </c>
    </row>
    <row r="1825" spans="2:43" x14ac:dyDescent="0.25">
      <c r="B1825" s="24">
        <v>42659</v>
      </c>
      <c r="C1825" s="20" t="s">
        <v>34</v>
      </c>
      <c r="D1825" s="20" t="s">
        <v>47</v>
      </c>
      <c r="E1825" s="2">
        <v>-143.06151645207439</v>
      </c>
      <c r="F1825" s="2">
        <v>129</v>
      </c>
      <c r="G1825">
        <v>31</v>
      </c>
      <c r="H1825">
        <v>28</v>
      </c>
      <c r="I1825" s="9"/>
      <c r="J1825" s="2" t="str">
        <f t="shared" si="676"/>
        <v>Detroit Lions</v>
      </c>
      <c r="K1825" s="2" t="str">
        <f t="shared" si="677"/>
        <v>Los Angeles Rams</v>
      </c>
      <c r="L1825" s="17">
        <f t="shared" si="678"/>
        <v>-143.06151645207439</v>
      </c>
      <c r="M1825" s="18">
        <f t="shared" si="679"/>
        <v>129</v>
      </c>
      <c r="N1825" s="4">
        <f t="shared" si="657"/>
        <v>1.6020000000000001</v>
      </c>
      <c r="O1825" s="4">
        <f t="shared" si="658"/>
        <v>2.5</v>
      </c>
      <c r="P1825" s="4"/>
      <c r="Q1825" s="4"/>
      <c r="R1825" s="1">
        <f t="shared" si="659"/>
        <v>0.62421972534332082</v>
      </c>
      <c r="S1825" s="1">
        <f t="shared" si="660"/>
        <v>0.4</v>
      </c>
      <c r="T1825" s="1">
        <f t="shared" si="661"/>
        <v>2.3647001462701267E-2</v>
      </c>
      <c r="U1825" s="1">
        <f t="shared" si="662"/>
        <v>0.1121098626716604</v>
      </c>
      <c r="V1825" s="1">
        <f t="shared" si="663"/>
        <v>0.62310986267166046</v>
      </c>
      <c r="W1825" s="1"/>
      <c r="X1825" s="17">
        <f t="shared" si="664"/>
        <v>604.85342939746852</v>
      </c>
      <c r="Y1825" s="18">
        <f t="shared" si="665"/>
        <v>1493.8085293743554</v>
      </c>
      <c r="Z1825" s="2">
        <f t="shared" si="666"/>
        <v>574.61075792759505</v>
      </c>
      <c r="AA1825" s="18">
        <f t="shared" si="667"/>
        <v>1419.1181029056377</v>
      </c>
      <c r="AB1825" s="2">
        <f t="shared" si="668"/>
        <v>-174.0308523993919</v>
      </c>
      <c r="AC1825" s="2">
        <f t="shared" si="669"/>
        <v>141.91181029056378</v>
      </c>
      <c r="AD1825" s="2">
        <f t="shared" si="670"/>
        <v>574.61075792759505</v>
      </c>
      <c r="AE1825" s="2">
        <f t="shared" si="671"/>
        <v>-1000</v>
      </c>
      <c r="AF1825" s="5">
        <f t="shared" si="672"/>
        <v>0.60200000000000009</v>
      </c>
      <c r="AG1825" s="5">
        <f t="shared" si="673"/>
        <v>-1</v>
      </c>
      <c r="AH1825" s="3">
        <f t="shared" si="674"/>
        <v>201610</v>
      </c>
      <c r="AI1825" s="21">
        <v>1.6020000000000001</v>
      </c>
      <c r="AJ1825" s="21">
        <v>2.5</v>
      </c>
      <c r="AK1825" s="21">
        <v>1.6990000000000001</v>
      </c>
      <c r="AL1825" s="21">
        <v>2.29</v>
      </c>
      <c r="AO1825">
        <f t="shared" si="675"/>
        <v>-150</v>
      </c>
      <c r="AP1825">
        <f>IF(E1825&lt;F1825,G1825,H1825)</f>
        <v>31</v>
      </c>
      <c r="AQ1825">
        <f>IF(E1825&lt;F1825,H1825,G1825)</f>
        <v>28</v>
      </c>
    </row>
    <row r="1826" spans="2:43" x14ac:dyDescent="0.25">
      <c r="B1826" s="24">
        <v>42659</v>
      </c>
      <c r="C1826" s="20" t="s">
        <v>30</v>
      </c>
      <c r="D1826" s="20" t="s">
        <v>45</v>
      </c>
      <c r="E1826" s="2">
        <v>273</v>
      </c>
      <c r="F1826" s="2">
        <v>-310.55900621118008</v>
      </c>
      <c r="G1826">
        <v>30</v>
      </c>
      <c r="H1826">
        <v>15</v>
      </c>
      <c r="I1826" s="9"/>
      <c r="J1826" s="2" t="str">
        <f t="shared" si="676"/>
        <v>Pittsburgh Steelers</v>
      </c>
      <c r="K1826" s="2" t="str">
        <f t="shared" si="677"/>
        <v>Miami Dolphins</v>
      </c>
      <c r="L1826" s="17">
        <f t="shared" si="678"/>
        <v>-310.55900621118008</v>
      </c>
      <c r="M1826" s="18">
        <f t="shared" si="679"/>
        <v>273</v>
      </c>
      <c r="N1826" s="4">
        <f t="shared" si="657"/>
        <v>1.2769999999999999</v>
      </c>
      <c r="O1826" s="4">
        <f t="shared" si="658"/>
        <v>4.1399999999999997</v>
      </c>
      <c r="P1826" s="4"/>
      <c r="Q1826" s="4"/>
      <c r="R1826" s="1">
        <f t="shared" si="659"/>
        <v>0.78308535630383713</v>
      </c>
      <c r="S1826" s="1">
        <f t="shared" si="660"/>
        <v>0.24154589371980678</v>
      </c>
      <c r="T1826" s="1">
        <f t="shared" si="661"/>
        <v>2.4039136053165988E-2</v>
      </c>
      <c r="U1826" s="1">
        <f t="shared" si="662"/>
        <v>0.2707697312920152</v>
      </c>
      <c r="V1826" s="1">
        <f t="shared" si="663"/>
        <v>0.78176973129201521</v>
      </c>
      <c r="W1826" s="1"/>
      <c r="X1826" s="17">
        <f t="shared" si="664"/>
        <v>279.14903835854574</v>
      </c>
      <c r="Y1826" s="18">
        <f t="shared" si="665"/>
        <v>3040.0006684082346</v>
      </c>
      <c r="Z1826" s="2">
        <f t="shared" si="666"/>
        <v>265.19158644061844</v>
      </c>
      <c r="AA1826" s="18">
        <f t="shared" si="667"/>
        <v>2888.0006349878227</v>
      </c>
      <c r="AB1826" s="2">
        <f t="shared" si="668"/>
        <v>-377.0858696619772</v>
      </c>
      <c r="AC1826" s="2">
        <f t="shared" si="669"/>
        <v>288.80006349878227</v>
      </c>
      <c r="AD1826" s="2">
        <f t="shared" si="670"/>
        <v>-1000</v>
      </c>
      <c r="AE1826" s="2">
        <f t="shared" si="671"/>
        <v>2888.0006349878227</v>
      </c>
      <c r="AF1826" s="5">
        <f t="shared" si="672"/>
        <v>-1</v>
      </c>
      <c r="AG1826" s="5">
        <f t="shared" si="673"/>
        <v>3.1399999999999997</v>
      </c>
      <c r="AH1826" s="3">
        <f t="shared" si="674"/>
        <v>201610</v>
      </c>
      <c r="AI1826" s="21">
        <v>4.1399999999999997</v>
      </c>
      <c r="AJ1826" s="21">
        <v>1.2769999999999999</v>
      </c>
      <c r="AK1826" s="21">
        <v>3.73</v>
      </c>
      <c r="AL1826" s="21">
        <v>1.3220000000000001</v>
      </c>
      <c r="AO1826">
        <f t="shared" si="675"/>
        <v>-400</v>
      </c>
      <c r="AP1826">
        <f>IF(E1826&lt;F1826,G1826,H1826)</f>
        <v>15</v>
      </c>
      <c r="AQ1826">
        <f>IF(E1826&lt;F1826,H1826,G1826)</f>
        <v>30</v>
      </c>
    </row>
    <row r="1827" spans="2:43" x14ac:dyDescent="0.25">
      <c r="B1827" s="24">
        <v>42659</v>
      </c>
      <c r="C1827" s="20" t="s">
        <v>36</v>
      </c>
      <c r="D1827" s="20" t="s">
        <v>21</v>
      </c>
      <c r="E1827" s="2">
        <v>-325.73289902280135</v>
      </c>
      <c r="F1827" s="2">
        <v>285</v>
      </c>
      <c r="G1827">
        <v>35</v>
      </c>
      <c r="H1827">
        <v>17</v>
      </c>
      <c r="I1827" s="9"/>
      <c r="J1827" s="2" t="str">
        <f t="shared" si="676"/>
        <v>New England Patriots</v>
      </c>
      <c r="K1827" s="2" t="str">
        <f t="shared" si="677"/>
        <v>Cincinnati Bengals</v>
      </c>
      <c r="L1827" s="17">
        <f t="shared" si="678"/>
        <v>-325.73289902280135</v>
      </c>
      <c r="M1827" s="18">
        <f t="shared" si="679"/>
        <v>285</v>
      </c>
      <c r="N1827" s="4">
        <f t="shared" si="657"/>
        <v>1.25</v>
      </c>
      <c r="O1827" s="4">
        <f t="shared" si="658"/>
        <v>4.46</v>
      </c>
      <c r="P1827" s="4"/>
      <c r="Q1827" s="4"/>
      <c r="R1827" s="1">
        <f t="shared" si="659"/>
        <v>0.8</v>
      </c>
      <c r="S1827" s="1">
        <f t="shared" si="660"/>
        <v>0.22421524663677131</v>
      </c>
      <c r="T1827" s="1">
        <f t="shared" si="661"/>
        <v>2.3642732049036774E-2</v>
      </c>
      <c r="U1827" s="1">
        <f t="shared" si="662"/>
        <v>0.28789237668161438</v>
      </c>
      <c r="V1827" s="1">
        <f t="shared" si="663"/>
        <v>0.79889237668161439</v>
      </c>
      <c r="W1827" s="1"/>
      <c r="X1827" s="17">
        <f t="shared" si="664"/>
        <v>251.73306090832037</v>
      </c>
      <c r="Y1827" s="18">
        <f t="shared" si="665"/>
        <v>3325.0323008798923</v>
      </c>
      <c r="Z1827" s="2">
        <f t="shared" si="666"/>
        <v>239.14640786290434</v>
      </c>
      <c r="AA1827" s="18">
        <f t="shared" si="667"/>
        <v>3158.7806858358977</v>
      </c>
      <c r="AB1827" s="2">
        <f t="shared" si="668"/>
        <v>-418.15388695834849</v>
      </c>
      <c r="AC1827" s="2">
        <f t="shared" si="669"/>
        <v>315.87806858358977</v>
      </c>
      <c r="AD1827" s="2">
        <f t="shared" si="670"/>
        <v>239.14640786290434</v>
      </c>
      <c r="AE1827" s="2">
        <f t="shared" si="671"/>
        <v>-1000</v>
      </c>
      <c r="AF1827" s="5">
        <f t="shared" si="672"/>
        <v>0.25</v>
      </c>
      <c r="AG1827" s="5">
        <f t="shared" si="673"/>
        <v>-1</v>
      </c>
      <c r="AH1827" s="3">
        <f t="shared" si="674"/>
        <v>201610</v>
      </c>
      <c r="AI1827" s="21">
        <v>1.25</v>
      </c>
      <c r="AJ1827" s="21">
        <v>4.46</v>
      </c>
      <c r="AK1827" s="21">
        <v>1.3069999999999999</v>
      </c>
      <c r="AL1827" s="21">
        <v>3.85</v>
      </c>
      <c r="AO1827">
        <f t="shared" si="675"/>
        <v>-400</v>
      </c>
      <c r="AP1827">
        <f>IF(E1827&lt;F1827,G1827,H1827)</f>
        <v>35</v>
      </c>
      <c r="AQ1827">
        <f>IF(E1827&lt;F1827,H1827,G1827)</f>
        <v>17</v>
      </c>
    </row>
    <row r="1828" spans="2:43" x14ac:dyDescent="0.25">
      <c r="B1828" s="24">
        <v>42659</v>
      </c>
      <c r="C1828" s="20" t="s">
        <v>43</v>
      </c>
      <c r="D1828" s="20" t="s">
        <v>44</v>
      </c>
      <c r="E1828" s="2">
        <v>133</v>
      </c>
      <c r="F1828" s="2">
        <v>-147.05882352941177</v>
      </c>
      <c r="G1828">
        <v>41</v>
      </c>
      <c r="H1828">
        <v>38</v>
      </c>
      <c r="I1828" s="9"/>
      <c r="J1828" s="2" t="str">
        <f t="shared" si="676"/>
        <v>Carolina Panthers</v>
      </c>
      <c r="K1828" s="2" t="str">
        <f t="shared" si="677"/>
        <v>New Orleans Saints</v>
      </c>
      <c r="L1828" s="17">
        <f t="shared" si="678"/>
        <v>-147.05882352941177</v>
      </c>
      <c r="M1828" s="18">
        <f t="shared" si="679"/>
        <v>133</v>
      </c>
      <c r="N1828" s="4">
        <f t="shared" si="657"/>
        <v>1.6659999999999999</v>
      </c>
      <c r="O1828" s="4">
        <f t="shared" si="658"/>
        <v>2.36</v>
      </c>
      <c r="P1828" s="4"/>
      <c r="Q1828" s="4"/>
      <c r="R1828" s="1">
        <f t="shared" si="659"/>
        <v>0.60024009603841544</v>
      </c>
      <c r="S1828" s="1">
        <f t="shared" si="660"/>
        <v>0.42372881355932207</v>
      </c>
      <c r="T1828" s="1">
        <f t="shared" si="661"/>
        <v>2.3407848981619517E-2</v>
      </c>
      <c r="U1828" s="1">
        <f t="shared" si="662"/>
        <v>8.8255641239546684E-2</v>
      </c>
      <c r="V1828" s="1">
        <f t="shared" si="663"/>
        <v>0.59925564123954667</v>
      </c>
      <c r="W1828" s="1"/>
      <c r="X1828" s="17">
        <f t="shared" si="664"/>
        <v>668.73689821513028</v>
      </c>
      <c r="Y1828" s="18">
        <f t="shared" si="665"/>
        <v>1356.0765066241343</v>
      </c>
      <c r="Z1828" s="2">
        <f t="shared" si="666"/>
        <v>635.30005330437371</v>
      </c>
      <c r="AA1828" s="18">
        <f t="shared" si="667"/>
        <v>1288.2726812929275</v>
      </c>
      <c r="AB1828" s="2">
        <f t="shared" si="668"/>
        <v>-157.40593673787993</v>
      </c>
      <c r="AC1828" s="2">
        <f t="shared" si="669"/>
        <v>128.82726812929275</v>
      </c>
      <c r="AD1828" s="2">
        <f t="shared" si="670"/>
        <v>-1000</v>
      </c>
      <c r="AE1828" s="2">
        <f t="shared" si="671"/>
        <v>1288.2726812929275</v>
      </c>
      <c r="AF1828" s="5">
        <f t="shared" si="672"/>
        <v>-1</v>
      </c>
      <c r="AG1828" s="5">
        <f t="shared" si="673"/>
        <v>1.3599999999999999</v>
      </c>
      <c r="AH1828" s="3">
        <f t="shared" si="674"/>
        <v>201610</v>
      </c>
      <c r="AI1828" s="21">
        <v>2.36</v>
      </c>
      <c r="AJ1828" s="21">
        <v>1.6659999999999999</v>
      </c>
      <c r="AK1828" s="21">
        <v>2.33</v>
      </c>
      <c r="AL1828" s="21">
        <v>1.68</v>
      </c>
      <c r="AO1828">
        <f t="shared" si="675"/>
        <v>-150</v>
      </c>
      <c r="AP1828">
        <f>IF(E1828&lt;F1828,G1828,H1828)</f>
        <v>38</v>
      </c>
      <c r="AQ1828">
        <f>IF(E1828&lt;F1828,H1828,G1828)</f>
        <v>41</v>
      </c>
    </row>
    <row r="1829" spans="2:43" x14ac:dyDescent="0.25">
      <c r="B1829" s="24">
        <v>42659</v>
      </c>
      <c r="C1829" s="20" t="s">
        <v>25</v>
      </c>
      <c r="D1829" s="20" t="s">
        <v>28</v>
      </c>
      <c r="E1829" s="2">
        <v>-190.11406844106463</v>
      </c>
      <c r="F1829" s="2">
        <v>171</v>
      </c>
      <c r="G1829">
        <v>27</v>
      </c>
      <c r="H1829">
        <v>23</v>
      </c>
      <c r="I1829" s="9"/>
      <c r="J1829" s="2" t="str">
        <f t="shared" si="676"/>
        <v>New York Giants</v>
      </c>
      <c r="K1829" s="2" t="str">
        <f t="shared" si="677"/>
        <v>Baltimore Ravens</v>
      </c>
      <c r="L1829" s="17">
        <f t="shared" si="678"/>
        <v>-190.11406844106463</v>
      </c>
      <c r="M1829" s="18">
        <f t="shared" si="679"/>
        <v>171</v>
      </c>
      <c r="N1829" s="4">
        <f t="shared" si="657"/>
        <v>1.6659999999999999</v>
      </c>
      <c r="O1829" s="4">
        <f t="shared" si="658"/>
        <v>2.36</v>
      </c>
      <c r="P1829" s="4"/>
      <c r="Q1829" s="4"/>
      <c r="R1829" s="1">
        <f t="shared" si="659"/>
        <v>0.60024009603841544</v>
      </c>
      <c r="S1829" s="1">
        <f t="shared" si="660"/>
        <v>0.42372881355932207</v>
      </c>
      <c r="T1829" s="1">
        <f t="shared" si="661"/>
        <v>2.3407848981619517E-2</v>
      </c>
      <c r="U1829" s="1">
        <f t="shared" si="662"/>
        <v>8.8255641239546684E-2</v>
      </c>
      <c r="V1829" s="1">
        <f t="shared" si="663"/>
        <v>0.59925564123954667</v>
      </c>
      <c r="W1829" s="1"/>
      <c r="X1829" s="17">
        <f t="shared" si="664"/>
        <v>668.73689821513028</v>
      </c>
      <c r="Y1829" s="18">
        <f t="shared" si="665"/>
        <v>1356.0765066241343</v>
      </c>
      <c r="Z1829" s="2">
        <f t="shared" si="666"/>
        <v>635.30005330437371</v>
      </c>
      <c r="AA1829" s="18">
        <f t="shared" si="667"/>
        <v>1288.2726812929275</v>
      </c>
      <c r="AB1829" s="2">
        <f t="shared" si="668"/>
        <v>-157.40593673787993</v>
      </c>
      <c r="AC1829" s="2">
        <f t="shared" si="669"/>
        <v>128.82726812929275</v>
      </c>
      <c r="AD1829" s="2">
        <f t="shared" si="670"/>
        <v>635.30005330437371</v>
      </c>
      <c r="AE1829" s="2">
        <f t="shared" si="671"/>
        <v>-1000</v>
      </c>
      <c r="AF1829" s="5">
        <f t="shared" si="672"/>
        <v>0.66599999999999993</v>
      </c>
      <c r="AG1829" s="5">
        <f t="shared" si="673"/>
        <v>-1</v>
      </c>
      <c r="AH1829" s="3">
        <f t="shared" si="674"/>
        <v>201610</v>
      </c>
      <c r="AI1829" s="21">
        <v>1.6659999999999999</v>
      </c>
      <c r="AJ1829" s="21">
        <v>2.36</v>
      </c>
      <c r="AK1829" s="21">
        <v>1.526</v>
      </c>
      <c r="AL1829" s="21">
        <v>2.71</v>
      </c>
      <c r="AO1829">
        <f t="shared" si="675"/>
        <v>-200</v>
      </c>
      <c r="AP1829">
        <f>IF(E1829&lt;F1829,G1829,H1829)</f>
        <v>27</v>
      </c>
      <c r="AQ1829">
        <f>IF(E1829&lt;F1829,H1829,G1829)</f>
        <v>23</v>
      </c>
    </row>
    <row r="1830" spans="2:43" x14ac:dyDescent="0.25">
      <c r="B1830" s="24">
        <v>42659</v>
      </c>
      <c r="C1830" s="20" t="s">
        <v>41</v>
      </c>
      <c r="D1830" s="20" t="s">
        <v>46</v>
      </c>
      <c r="E1830" s="2">
        <v>-315.45741324921141</v>
      </c>
      <c r="F1830" s="2">
        <v>277</v>
      </c>
      <c r="G1830">
        <v>28</v>
      </c>
      <c r="H1830">
        <v>26</v>
      </c>
      <c r="I1830" s="9"/>
      <c r="J1830" s="2" t="str">
        <f t="shared" si="676"/>
        <v>Tennessee Titans</v>
      </c>
      <c r="K1830" s="2" t="str">
        <f t="shared" si="677"/>
        <v>Cleveland Browns</v>
      </c>
      <c r="L1830" s="17">
        <f t="shared" si="678"/>
        <v>-315.45741324921141</v>
      </c>
      <c r="M1830" s="18">
        <f t="shared" si="679"/>
        <v>277</v>
      </c>
      <c r="N1830" s="4">
        <f t="shared" si="657"/>
        <v>1.3069999999999999</v>
      </c>
      <c r="O1830" s="4">
        <f t="shared" si="658"/>
        <v>3.85</v>
      </c>
      <c r="P1830" s="4"/>
      <c r="Q1830" s="4"/>
      <c r="R1830" s="1">
        <f t="shared" si="659"/>
        <v>0.76511094108645761</v>
      </c>
      <c r="S1830" s="1">
        <f t="shared" si="660"/>
        <v>0.25974025974025972</v>
      </c>
      <c r="T1830" s="1">
        <f t="shared" si="661"/>
        <v>2.424859414388203E-2</v>
      </c>
      <c r="U1830" s="1">
        <f t="shared" si="662"/>
        <v>0.25268534067309895</v>
      </c>
      <c r="V1830" s="1">
        <f t="shared" si="663"/>
        <v>0.76368534067309901</v>
      </c>
      <c r="W1830" s="1"/>
      <c r="X1830" s="17">
        <f t="shared" si="664"/>
        <v>309.4398265110305</v>
      </c>
      <c r="Y1830" s="18">
        <f t="shared" si="665"/>
        <v>2776.3533728520742</v>
      </c>
      <c r="Z1830" s="2">
        <f t="shared" si="666"/>
        <v>293.96783518547898</v>
      </c>
      <c r="AA1830" s="18">
        <f t="shared" si="667"/>
        <v>2637.5357042094706</v>
      </c>
      <c r="AB1830" s="2">
        <f t="shared" si="668"/>
        <v>-340.17327078285626</v>
      </c>
      <c r="AC1830" s="2">
        <f t="shared" si="669"/>
        <v>263.75357042094709</v>
      </c>
      <c r="AD1830" s="2">
        <f t="shared" si="670"/>
        <v>293.96783518547898</v>
      </c>
      <c r="AE1830" s="2">
        <f t="shared" si="671"/>
        <v>-1000</v>
      </c>
      <c r="AF1830" s="5">
        <f t="shared" si="672"/>
        <v>0.30699999999999994</v>
      </c>
      <c r="AG1830" s="5">
        <f t="shared" si="673"/>
        <v>-1</v>
      </c>
      <c r="AH1830" s="3">
        <f t="shared" si="674"/>
        <v>201610</v>
      </c>
      <c r="AI1830" s="21">
        <v>1.3069999999999999</v>
      </c>
      <c r="AJ1830" s="21">
        <v>3.85</v>
      </c>
      <c r="AK1830" s="21">
        <v>1.3169999999999999</v>
      </c>
      <c r="AL1830" s="21">
        <v>3.77</v>
      </c>
      <c r="AO1830">
        <f t="shared" si="675"/>
        <v>-400</v>
      </c>
      <c r="AP1830">
        <f>IF(E1830&lt;F1830,G1830,H1830)</f>
        <v>28</v>
      </c>
      <c r="AQ1830">
        <f>IF(E1830&lt;F1830,H1830,G1830)</f>
        <v>26</v>
      </c>
    </row>
    <row r="1831" spans="2:43" x14ac:dyDescent="0.25">
      <c r="B1831" s="24">
        <v>42659</v>
      </c>
      <c r="C1831" s="20" t="s">
        <v>53</v>
      </c>
      <c r="D1831" s="20" t="s">
        <v>19</v>
      </c>
      <c r="E1831" s="2">
        <v>136</v>
      </c>
      <c r="F1831" s="2">
        <v>-150.15015015015015</v>
      </c>
      <c r="G1831">
        <v>27</v>
      </c>
      <c r="H1831">
        <v>20</v>
      </c>
      <c r="I1831" s="9"/>
      <c r="J1831" s="2" t="str">
        <f t="shared" si="676"/>
        <v>Philadelphia Eagles</v>
      </c>
      <c r="K1831" s="2" t="str">
        <f t="shared" si="677"/>
        <v>Washington Redskins</v>
      </c>
      <c r="L1831" s="17">
        <f t="shared" si="678"/>
        <v>-150.15015015015015</v>
      </c>
      <c r="M1831" s="18">
        <f t="shared" si="679"/>
        <v>136</v>
      </c>
      <c r="N1831" s="4">
        <f t="shared" si="657"/>
        <v>1.7809999999999999</v>
      </c>
      <c r="O1831" s="4">
        <f t="shared" si="658"/>
        <v>2.16</v>
      </c>
      <c r="P1831" s="4"/>
      <c r="Q1831" s="4"/>
      <c r="R1831" s="1">
        <f t="shared" si="659"/>
        <v>0.56148231330713083</v>
      </c>
      <c r="S1831" s="1">
        <f t="shared" si="660"/>
        <v>0.46296296296296291</v>
      </c>
      <c r="T1831" s="1">
        <f t="shared" si="661"/>
        <v>2.3861963968535793E-2</v>
      </c>
      <c r="U1831" s="1">
        <f t="shared" si="662"/>
        <v>4.9259675172083961E-2</v>
      </c>
      <c r="V1831" s="1">
        <f t="shared" si="663"/>
        <v>0.56025967517208397</v>
      </c>
      <c r="W1831" s="1"/>
      <c r="X1831" s="17">
        <f t="shared" si="664"/>
        <v>784.88662367651148</v>
      </c>
      <c r="Y1831" s="18">
        <f t="shared" si="665"/>
        <v>1159.9838754718842</v>
      </c>
      <c r="Z1831" s="2">
        <f t="shared" si="666"/>
        <v>745.6422924926859</v>
      </c>
      <c r="AA1831" s="18">
        <f t="shared" si="667"/>
        <v>1101.9846816982899</v>
      </c>
      <c r="AB1831" s="2">
        <f t="shared" si="668"/>
        <v>-134.1125644385051</v>
      </c>
      <c r="AC1831" s="2">
        <f t="shared" si="669"/>
        <v>110.198468169829</v>
      </c>
      <c r="AD1831" s="2">
        <f t="shared" si="670"/>
        <v>-1000</v>
      </c>
      <c r="AE1831" s="2">
        <f t="shared" si="671"/>
        <v>1101.9846816982899</v>
      </c>
      <c r="AF1831" s="5">
        <f t="shared" si="672"/>
        <v>-1</v>
      </c>
      <c r="AG1831" s="5">
        <f t="shared" si="673"/>
        <v>1.1600000000000001</v>
      </c>
      <c r="AH1831" s="3">
        <f t="shared" si="674"/>
        <v>201610</v>
      </c>
      <c r="AI1831" s="21">
        <v>2.16</v>
      </c>
      <c r="AJ1831" s="21">
        <v>1.7809999999999999</v>
      </c>
      <c r="AK1831" s="21">
        <v>2.36</v>
      </c>
      <c r="AL1831" s="21">
        <v>1.6659999999999999</v>
      </c>
      <c r="AO1831">
        <f t="shared" si="675"/>
        <v>-160</v>
      </c>
      <c r="AP1831">
        <f>IF(E1831&lt;F1831,G1831,H1831)</f>
        <v>20</v>
      </c>
      <c r="AQ1831">
        <f>IF(E1831&lt;F1831,H1831,G1831)</f>
        <v>27</v>
      </c>
    </row>
    <row r="1832" spans="2:43" x14ac:dyDescent="0.25">
      <c r="B1832" s="24">
        <v>42656</v>
      </c>
      <c r="C1832" s="20" t="s">
        <v>54</v>
      </c>
      <c r="D1832" s="20" t="s">
        <v>38</v>
      </c>
      <c r="E1832" s="2">
        <v>137</v>
      </c>
      <c r="F1832" s="2">
        <v>-152.20700152207002</v>
      </c>
      <c r="G1832">
        <v>21</v>
      </c>
      <c r="H1832">
        <v>13</v>
      </c>
      <c r="I1832" s="9"/>
      <c r="J1832" s="2" t="str">
        <f t="shared" si="676"/>
        <v>Denver Broncos</v>
      </c>
      <c r="K1832" s="2" t="str">
        <f t="shared" si="677"/>
        <v>San Diego Chargers</v>
      </c>
      <c r="L1832" s="17">
        <f t="shared" si="678"/>
        <v>-152.20700152207002</v>
      </c>
      <c r="M1832" s="18">
        <f t="shared" si="679"/>
        <v>137</v>
      </c>
      <c r="N1832" s="4">
        <f t="shared" si="657"/>
        <v>1.581</v>
      </c>
      <c r="O1832" s="4">
        <f t="shared" si="658"/>
        <v>2.5499999999999998</v>
      </c>
      <c r="P1832" s="4"/>
      <c r="Q1832" s="4"/>
      <c r="R1832" s="1">
        <f t="shared" si="659"/>
        <v>0.63251106894370657</v>
      </c>
      <c r="S1832" s="1">
        <f t="shared" si="660"/>
        <v>0.39215686274509809</v>
      </c>
      <c r="T1832" s="1">
        <f t="shared" si="661"/>
        <v>2.4074074074074248E-2</v>
      </c>
      <c r="U1832" s="1">
        <f t="shared" si="662"/>
        <v>0.12017710309930424</v>
      </c>
      <c r="V1832" s="1">
        <f t="shared" si="663"/>
        <v>0.6311771030993043</v>
      </c>
      <c r="W1832" s="1"/>
      <c r="X1832" s="17">
        <f t="shared" si="664"/>
        <v>584.3413759619034</v>
      </c>
      <c r="Y1832" s="18">
        <f t="shared" si="665"/>
        <v>1543.9627445384015</v>
      </c>
      <c r="Z1832" s="2">
        <f t="shared" si="666"/>
        <v>555.12430716380823</v>
      </c>
      <c r="AA1832" s="18">
        <f t="shared" si="667"/>
        <v>1466.7646073114813</v>
      </c>
      <c r="AB1832" s="2">
        <f t="shared" si="668"/>
        <v>-180.13983302390614</v>
      </c>
      <c r="AC1832" s="2">
        <f t="shared" si="669"/>
        <v>146.67646073114813</v>
      </c>
      <c r="AD1832" s="2">
        <f t="shared" si="670"/>
        <v>-1000</v>
      </c>
      <c r="AE1832" s="2">
        <f t="shared" si="671"/>
        <v>1466.7646073114813</v>
      </c>
      <c r="AF1832" s="5">
        <f t="shared" si="672"/>
        <v>-1</v>
      </c>
      <c r="AG1832" s="5">
        <f t="shared" si="673"/>
        <v>1.5499999999999998</v>
      </c>
      <c r="AH1832" s="3">
        <f t="shared" si="674"/>
        <v>201610</v>
      </c>
      <c r="AI1832" s="21">
        <v>2.5499999999999998</v>
      </c>
      <c r="AJ1832" s="21">
        <v>1.581</v>
      </c>
      <c r="AK1832" s="21">
        <v>2.37</v>
      </c>
      <c r="AL1832" s="21">
        <v>1.657</v>
      </c>
      <c r="AO1832">
        <f t="shared" si="675"/>
        <v>-160</v>
      </c>
      <c r="AP1832">
        <f>IF(E1832&lt;F1832,G1832,H1832)</f>
        <v>13</v>
      </c>
      <c r="AQ1832">
        <f>IF(E1832&lt;F1832,H1832,G1832)</f>
        <v>21</v>
      </c>
    </row>
    <row r="1833" spans="2:43" x14ac:dyDescent="0.25">
      <c r="B1833" s="24">
        <v>42653</v>
      </c>
      <c r="C1833" s="20" t="s">
        <v>44</v>
      </c>
      <c r="D1833" s="20" t="s">
        <v>27</v>
      </c>
      <c r="E1833" s="2">
        <v>-242.13075060532685</v>
      </c>
      <c r="F1833" s="2">
        <v>216</v>
      </c>
      <c r="G1833">
        <v>14</v>
      </c>
      <c r="H1833">
        <v>17</v>
      </c>
      <c r="I1833" s="9"/>
      <c r="J1833" s="2" t="str">
        <f t="shared" si="676"/>
        <v>Carolina Panthers</v>
      </c>
      <c r="K1833" s="2" t="str">
        <f t="shared" si="677"/>
        <v>Tampa Bay Buccaneers</v>
      </c>
      <c r="L1833" s="17">
        <f t="shared" si="678"/>
        <v>-242.13075060532685</v>
      </c>
      <c r="M1833" s="18">
        <f t="shared" si="679"/>
        <v>216</v>
      </c>
      <c r="N1833" s="4">
        <f t="shared" si="657"/>
        <v>1.4950000000000001</v>
      </c>
      <c r="O1833" s="4">
        <f t="shared" si="658"/>
        <v>2.81</v>
      </c>
      <c r="P1833" s="4"/>
      <c r="Q1833" s="4"/>
      <c r="R1833" s="1">
        <f t="shared" si="659"/>
        <v>0.66889632107023411</v>
      </c>
      <c r="S1833" s="1">
        <f t="shared" si="660"/>
        <v>0.35587188612099646</v>
      </c>
      <c r="T1833" s="1">
        <f t="shared" si="661"/>
        <v>2.4169570267131069E-2</v>
      </c>
      <c r="U1833" s="1">
        <f t="shared" si="662"/>
        <v>0.15651221747461883</v>
      </c>
      <c r="V1833" s="1">
        <f t="shared" si="663"/>
        <v>0.66751221747461886</v>
      </c>
      <c r="W1833" s="1"/>
      <c r="X1833" s="17">
        <f t="shared" si="664"/>
        <v>498.09992060261197</v>
      </c>
      <c r="Y1833" s="18">
        <f t="shared" si="665"/>
        <v>1796.2818011286422</v>
      </c>
      <c r="Z1833" s="2">
        <f t="shared" si="666"/>
        <v>473.19492457248134</v>
      </c>
      <c r="AA1833" s="18">
        <f t="shared" si="667"/>
        <v>1706.46771107221</v>
      </c>
      <c r="AB1833" s="2">
        <f t="shared" si="668"/>
        <v>-211.32940107155051</v>
      </c>
      <c r="AC1833" s="2">
        <f t="shared" si="669"/>
        <v>170.64677110722101</v>
      </c>
      <c r="AD1833" s="2">
        <f t="shared" si="670"/>
        <v>-1000</v>
      </c>
      <c r="AE1833" s="2">
        <f t="shared" si="671"/>
        <v>1706.46771107221</v>
      </c>
      <c r="AF1833" s="5">
        <f t="shared" si="672"/>
        <v>-1</v>
      </c>
      <c r="AG1833" s="5">
        <f t="shared" si="673"/>
        <v>1.81</v>
      </c>
      <c r="AH1833" s="3">
        <f t="shared" si="674"/>
        <v>201610</v>
      </c>
      <c r="AI1833" s="21">
        <v>1.4950000000000001</v>
      </c>
      <c r="AJ1833" s="21">
        <v>2.81</v>
      </c>
      <c r="AK1833" s="21">
        <v>1.413</v>
      </c>
      <c r="AL1833" s="21">
        <v>3.16</v>
      </c>
      <c r="AO1833">
        <f t="shared" si="675"/>
        <v>-300</v>
      </c>
      <c r="AP1833">
        <f>IF(E1833&lt;F1833,G1833,H1833)</f>
        <v>14</v>
      </c>
      <c r="AQ1833">
        <f>IF(E1833&lt;F1833,H1833,G1833)</f>
        <v>17</v>
      </c>
    </row>
    <row r="1834" spans="2:43" x14ac:dyDescent="0.25">
      <c r="B1834" s="24">
        <v>42652</v>
      </c>
      <c r="C1834" s="20" t="s">
        <v>33</v>
      </c>
      <c r="D1834" s="20" t="s">
        <v>25</v>
      </c>
      <c r="E1834" s="2">
        <v>-307.69230769230774</v>
      </c>
      <c r="F1834" s="2">
        <v>270</v>
      </c>
      <c r="G1834">
        <v>23</v>
      </c>
      <c r="H1834">
        <v>16</v>
      </c>
      <c r="I1834" s="9"/>
      <c r="J1834" s="2" t="str">
        <f t="shared" si="676"/>
        <v>Green Bay Packers</v>
      </c>
      <c r="K1834" s="2" t="str">
        <f t="shared" si="677"/>
        <v>New York Giants</v>
      </c>
      <c r="L1834" s="17">
        <f t="shared" si="678"/>
        <v>-307.69230769230774</v>
      </c>
      <c r="M1834" s="18">
        <f t="shared" si="679"/>
        <v>270</v>
      </c>
      <c r="N1834" s="4">
        <f t="shared" si="657"/>
        <v>1.294</v>
      </c>
      <c r="O1834" s="4">
        <f t="shared" si="658"/>
        <v>3.97</v>
      </c>
      <c r="P1834" s="4"/>
      <c r="Q1834" s="4"/>
      <c r="R1834" s="1">
        <f t="shared" si="659"/>
        <v>0.77279752704791338</v>
      </c>
      <c r="S1834" s="1">
        <f t="shared" si="660"/>
        <v>0.25188916876574308</v>
      </c>
      <c r="T1834" s="1">
        <f t="shared" si="661"/>
        <v>2.4091945288753691E-2</v>
      </c>
      <c r="U1834" s="1">
        <f t="shared" si="662"/>
        <v>0.26045417914108515</v>
      </c>
      <c r="V1834" s="1">
        <f t="shared" si="663"/>
        <v>0.77145417914108516</v>
      </c>
      <c r="W1834" s="1"/>
      <c r="X1834" s="17">
        <f t="shared" si="664"/>
        <v>296.25326693203101</v>
      </c>
      <c r="Y1834" s="18">
        <f t="shared" si="665"/>
        <v>2885.3748766723884</v>
      </c>
      <c r="Z1834" s="2">
        <f t="shared" si="666"/>
        <v>281.44060358542947</v>
      </c>
      <c r="AA1834" s="18">
        <f t="shared" si="667"/>
        <v>2741.1061328387686</v>
      </c>
      <c r="AB1834" s="2">
        <f t="shared" si="668"/>
        <v>-355.31475816226941</v>
      </c>
      <c r="AC1834" s="2">
        <f t="shared" si="669"/>
        <v>274.11061328387689</v>
      </c>
      <c r="AD1834" s="2">
        <f t="shared" si="670"/>
        <v>281.44060358542947</v>
      </c>
      <c r="AE1834" s="2">
        <f t="shared" si="671"/>
        <v>-1000</v>
      </c>
      <c r="AF1834" s="5">
        <f t="shared" si="672"/>
        <v>0.29400000000000004</v>
      </c>
      <c r="AG1834" s="5">
        <f t="shared" si="673"/>
        <v>-1</v>
      </c>
      <c r="AH1834" s="3">
        <f t="shared" si="674"/>
        <v>201610</v>
      </c>
      <c r="AI1834" s="21">
        <v>1.294</v>
      </c>
      <c r="AJ1834" s="21">
        <v>3.97</v>
      </c>
      <c r="AK1834" s="21">
        <v>1.325</v>
      </c>
      <c r="AL1834" s="21">
        <v>3.7</v>
      </c>
      <c r="AO1834">
        <f t="shared" si="675"/>
        <v>-400</v>
      </c>
      <c r="AP1834">
        <f>IF(E1834&lt;F1834,G1834,H1834)</f>
        <v>23</v>
      </c>
      <c r="AQ1834">
        <f>IF(E1834&lt;F1834,H1834,G1834)</f>
        <v>16</v>
      </c>
    </row>
    <row r="1835" spans="2:43" x14ac:dyDescent="0.25">
      <c r="B1835" s="24">
        <v>42652</v>
      </c>
      <c r="C1835" s="20" t="s">
        <v>23</v>
      </c>
      <c r="D1835" s="20" t="s">
        <v>21</v>
      </c>
      <c r="E1835" s="2">
        <v>120.00000000000001</v>
      </c>
      <c r="F1835" s="2">
        <v>-133.15579227696406</v>
      </c>
      <c r="G1835">
        <v>28</v>
      </c>
      <c r="H1835">
        <v>14</v>
      </c>
      <c r="I1835" s="9"/>
      <c r="J1835" s="2" t="str">
        <f t="shared" si="676"/>
        <v>Cincinnati Bengals</v>
      </c>
      <c r="K1835" s="2" t="str">
        <f t="shared" si="677"/>
        <v>Dallas Cowboys</v>
      </c>
      <c r="L1835" s="17">
        <f t="shared" si="678"/>
        <v>-133.15579227696406</v>
      </c>
      <c r="M1835" s="18">
        <f t="shared" si="679"/>
        <v>120.00000000000001</v>
      </c>
      <c r="N1835" s="4">
        <f t="shared" si="657"/>
        <v>1.8540000000000001</v>
      </c>
      <c r="O1835" s="4">
        <f t="shared" si="658"/>
        <v>2.06</v>
      </c>
      <c r="P1835" s="4"/>
      <c r="Q1835" s="4"/>
      <c r="R1835" s="1">
        <f t="shared" si="659"/>
        <v>0.53937432578209277</v>
      </c>
      <c r="S1835" s="1">
        <f t="shared" si="660"/>
        <v>0.4854368932038835</v>
      </c>
      <c r="T1835" s="1">
        <f t="shared" si="661"/>
        <v>2.421052631578946E-2</v>
      </c>
      <c r="U1835" s="1">
        <f t="shared" si="662"/>
        <v>2.6968716289104633E-2</v>
      </c>
      <c r="V1835" s="1">
        <f t="shared" si="663"/>
        <v>0.5379687162891047</v>
      </c>
      <c r="W1835" s="1"/>
      <c r="X1835" s="17">
        <f t="shared" si="664"/>
        <v>858.84414784929493</v>
      </c>
      <c r="Y1835" s="18">
        <f t="shared" si="665"/>
        <v>1061.3854342361001</v>
      </c>
      <c r="Z1835" s="2">
        <f t="shared" si="666"/>
        <v>815.90194045683018</v>
      </c>
      <c r="AA1835" s="18">
        <f t="shared" si="667"/>
        <v>1008.316162524295</v>
      </c>
      <c r="AB1835" s="2">
        <f t="shared" si="668"/>
        <v>-122.56374821710705</v>
      </c>
      <c r="AC1835" s="2">
        <f t="shared" si="669"/>
        <v>100.8316162524295</v>
      </c>
      <c r="AD1835" s="2">
        <f t="shared" si="670"/>
        <v>-1000</v>
      </c>
      <c r="AE1835" s="2">
        <f t="shared" si="671"/>
        <v>1008.316162524295</v>
      </c>
      <c r="AF1835" s="5">
        <f t="shared" si="672"/>
        <v>-1</v>
      </c>
      <c r="AG1835" s="5">
        <f t="shared" si="673"/>
        <v>1.06</v>
      </c>
      <c r="AH1835" s="3">
        <f t="shared" si="674"/>
        <v>201610</v>
      </c>
      <c r="AI1835" s="21">
        <v>2.06</v>
      </c>
      <c r="AJ1835" s="21">
        <v>1.8540000000000001</v>
      </c>
      <c r="AK1835" s="21">
        <v>2.2000000000000002</v>
      </c>
      <c r="AL1835" s="21">
        <v>1.7509999999999999</v>
      </c>
      <c r="AO1835">
        <f t="shared" si="675"/>
        <v>-140</v>
      </c>
      <c r="AP1835">
        <f>IF(E1835&lt;F1835,G1835,H1835)</f>
        <v>14</v>
      </c>
      <c r="AQ1835">
        <f>IF(E1835&lt;F1835,H1835,G1835)</f>
        <v>28</v>
      </c>
    </row>
    <row r="1836" spans="2:43" x14ac:dyDescent="0.25">
      <c r="B1836" s="24">
        <v>42652</v>
      </c>
      <c r="C1836" s="20" t="s">
        <v>47</v>
      </c>
      <c r="D1836" s="20" t="s">
        <v>24</v>
      </c>
      <c r="E1836" s="2">
        <v>121</v>
      </c>
      <c r="F1836" s="2">
        <v>-134.04825737265415</v>
      </c>
      <c r="G1836">
        <v>19</v>
      </c>
      <c r="H1836">
        <v>30</v>
      </c>
      <c r="I1836" s="9"/>
      <c r="J1836" s="2" t="str">
        <f t="shared" si="676"/>
        <v>Buffalo Bills</v>
      </c>
      <c r="K1836" s="2" t="str">
        <f t="shared" si="677"/>
        <v>Los Angeles Rams</v>
      </c>
      <c r="L1836" s="17">
        <f t="shared" si="678"/>
        <v>-134.04825737265415</v>
      </c>
      <c r="M1836" s="18">
        <f t="shared" si="679"/>
        <v>121</v>
      </c>
      <c r="N1836" s="4">
        <f t="shared" si="657"/>
        <v>2.29</v>
      </c>
      <c r="O1836" s="4">
        <f t="shared" si="658"/>
        <v>1.704</v>
      </c>
      <c r="P1836" s="4"/>
      <c r="Q1836" s="4"/>
      <c r="R1836" s="1">
        <f t="shared" si="659"/>
        <v>0.4366812227074236</v>
      </c>
      <c r="S1836" s="1">
        <f t="shared" si="660"/>
        <v>0.58685446009389675</v>
      </c>
      <c r="T1836" s="1">
        <f t="shared" si="661"/>
        <v>2.2994491737606371E-2</v>
      </c>
      <c r="U1836" s="1">
        <f t="shared" si="662"/>
        <v>7.5086618693236573E-2</v>
      </c>
      <c r="V1836" s="1">
        <f t="shared" si="663"/>
        <v>0.43591338130676344</v>
      </c>
      <c r="W1836" s="1"/>
      <c r="X1836" s="17">
        <f t="shared" si="664"/>
        <v>1294.0337298255004</v>
      </c>
      <c r="Y1836" s="18">
        <f t="shared" si="665"/>
        <v>701.80717723990233</v>
      </c>
      <c r="Z1836" s="2">
        <f t="shared" si="666"/>
        <v>1229.3320433342253</v>
      </c>
      <c r="AA1836" s="18">
        <f t="shared" si="667"/>
        <v>666.7168183779072</v>
      </c>
      <c r="AB1836" s="2">
        <f t="shared" si="668"/>
        <v>122.93320433342254</v>
      </c>
      <c r="AC1836" s="2">
        <f t="shared" si="669"/>
        <v>-149.98871671378504</v>
      </c>
      <c r="AD1836" s="2">
        <f t="shared" si="670"/>
        <v>1229.3320433342253</v>
      </c>
      <c r="AE1836" s="2">
        <f t="shared" si="671"/>
        <v>-1000</v>
      </c>
      <c r="AF1836" s="5">
        <f t="shared" si="672"/>
        <v>1.29</v>
      </c>
      <c r="AG1836" s="5">
        <f t="shared" si="673"/>
        <v>-1</v>
      </c>
      <c r="AH1836" s="3">
        <f t="shared" si="674"/>
        <v>201610</v>
      </c>
      <c r="AI1836" s="21">
        <v>1.704</v>
      </c>
      <c r="AJ1836" s="21">
        <v>2.29</v>
      </c>
      <c r="AK1836" s="21">
        <v>2.21</v>
      </c>
      <c r="AL1836" s="21">
        <v>1.746</v>
      </c>
      <c r="AO1836">
        <f t="shared" si="675"/>
        <v>-140</v>
      </c>
      <c r="AP1836">
        <f>IF(E1836&lt;F1836,G1836,H1836)</f>
        <v>30</v>
      </c>
      <c r="AQ1836">
        <f>IF(E1836&lt;F1836,H1836,G1836)</f>
        <v>19</v>
      </c>
    </row>
    <row r="1837" spans="2:43" x14ac:dyDescent="0.25">
      <c r="B1837" s="24">
        <v>42652</v>
      </c>
      <c r="C1837" s="20" t="s">
        <v>52</v>
      </c>
      <c r="D1837" s="20" t="s">
        <v>54</v>
      </c>
      <c r="E1837" s="2">
        <v>-195.3125</v>
      </c>
      <c r="F1837" s="2">
        <v>175</v>
      </c>
      <c r="G1837">
        <v>34</v>
      </c>
      <c r="H1837">
        <v>31</v>
      </c>
      <c r="I1837" s="9"/>
      <c r="J1837" s="2" t="str">
        <f t="shared" si="676"/>
        <v>Oakland Raiders</v>
      </c>
      <c r="K1837" s="2" t="str">
        <f t="shared" si="677"/>
        <v>San Diego Chargers</v>
      </c>
      <c r="L1837" s="17">
        <f t="shared" si="678"/>
        <v>-195.3125</v>
      </c>
      <c r="M1837" s="18">
        <f t="shared" si="679"/>
        <v>175</v>
      </c>
      <c r="N1837" s="4">
        <f t="shared" si="657"/>
        <v>1.5069999999999999</v>
      </c>
      <c r="O1837" s="4">
        <f t="shared" si="658"/>
        <v>2.77</v>
      </c>
      <c r="P1837" s="4"/>
      <c r="Q1837" s="4"/>
      <c r="R1837" s="1">
        <f t="shared" si="659"/>
        <v>0.66357000663570009</v>
      </c>
      <c r="S1837" s="1">
        <f t="shared" si="660"/>
        <v>0.36101083032490977</v>
      </c>
      <c r="T1837" s="1">
        <f t="shared" si="661"/>
        <v>2.3991115267711138E-2</v>
      </c>
      <c r="U1837" s="1">
        <f t="shared" si="662"/>
        <v>0.15127958815539516</v>
      </c>
      <c r="V1837" s="1">
        <f t="shared" si="663"/>
        <v>0.66227958815539512</v>
      </c>
      <c r="W1837" s="1"/>
      <c r="X1837" s="17">
        <f t="shared" si="664"/>
        <v>509.93631373305038</v>
      </c>
      <c r="Y1837" s="18">
        <f t="shared" si="665"/>
        <v>1757.0085823416587</v>
      </c>
      <c r="Z1837" s="2">
        <f t="shared" si="666"/>
        <v>484.43949804639783</v>
      </c>
      <c r="AA1837" s="18">
        <f t="shared" si="667"/>
        <v>1669.1581532245757</v>
      </c>
      <c r="AB1837" s="2">
        <f t="shared" si="668"/>
        <v>-206.42412603280826</v>
      </c>
      <c r="AC1837" s="2">
        <f t="shared" si="669"/>
        <v>166.91581532245758</v>
      </c>
      <c r="AD1837" s="2">
        <f t="shared" si="670"/>
        <v>484.43949804639783</v>
      </c>
      <c r="AE1837" s="2">
        <f t="shared" si="671"/>
        <v>-1000</v>
      </c>
      <c r="AF1837" s="5">
        <f t="shared" si="672"/>
        <v>0.5069999999999999</v>
      </c>
      <c r="AG1837" s="5">
        <f t="shared" si="673"/>
        <v>-1</v>
      </c>
      <c r="AH1837" s="3">
        <f t="shared" si="674"/>
        <v>201610</v>
      </c>
      <c r="AI1837" s="21">
        <v>1.5069999999999999</v>
      </c>
      <c r="AJ1837" s="21">
        <v>2.77</v>
      </c>
      <c r="AK1837" s="21">
        <v>1.512</v>
      </c>
      <c r="AL1837" s="21">
        <v>2.75</v>
      </c>
      <c r="AO1837">
        <f t="shared" si="675"/>
        <v>-200</v>
      </c>
      <c r="AP1837">
        <f>IF(E1837&lt;F1837,G1837,H1837)</f>
        <v>34</v>
      </c>
      <c r="AQ1837">
        <f>IF(E1837&lt;F1837,H1837,G1837)</f>
        <v>31</v>
      </c>
    </row>
    <row r="1838" spans="2:43" x14ac:dyDescent="0.25">
      <c r="B1838" s="24">
        <v>42652</v>
      </c>
      <c r="C1838" s="20" t="s">
        <v>38</v>
      </c>
      <c r="D1838" s="20" t="s">
        <v>35</v>
      </c>
      <c r="E1838" s="2">
        <v>-195.3125</v>
      </c>
      <c r="F1838" s="2">
        <v>175</v>
      </c>
      <c r="G1838">
        <v>16</v>
      </c>
      <c r="H1838">
        <v>23</v>
      </c>
      <c r="I1838" s="9"/>
      <c r="J1838" s="2" t="str">
        <f t="shared" si="676"/>
        <v>Denver Broncos</v>
      </c>
      <c r="K1838" s="2" t="str">
        <f t="shared" si="677"/>
        <v>Atlanta Falcons</v>
      </c>
      <c r="L1838" s="17">
        <f t="shared" si="678"/>
        <v>-195.3125</v>
      </c>
      <c r="M1838" s="18">
        <f t="shared" si="679"/>
        <v>175</v>
      </c>
      <c r="N1838" s="4">
        <f t="shared" si="657"/>
        <v>1.4039999999999999</v>
      </c>
      <c r="O1838" s="4">
        <f t="shared" si="658"/>
        <v>3.2</v>
      </c>
      <c r="P1838" s="4"/>
      <c r="Q1838" s="4"/>
      <c r="R1838" s="1">
        <f t="shared" si="659"/>
        <v>0.71225071225071235</v>
      </c>
      <c r="S1838" s="1">
        <f t="shared" si="660"/>
        <v>0.3125</v>
      </c>
      <c r="T1838" s="1">
        <f t="shared" si="661"/>
        <v>2.4152910512597825E-2</v>
      </c>
      <c r="U1838" s="1">
        <f t="shared" si="662"/>
        <v>0.19987535612535617</v>
      </c>
      <c r="V1838" s="1">
        <f t="shared" si="663"/>
        <v>0.71087535612535624</v>
      </c>
      <c r="W1838" s="1"/>
      <c r="X1838" s="17">
        <f t="shared" si="664"/>
        <v>406.71636930913581</v>
      </c>
      <c r="Y1838" s="18">
        <f t="shared" si="665"/>
        <v>2168.7785299421853</v>
      </c>
      <c r="Z1838" s="2">
        <f t="shared" si="666"/>
        <v>386.38055084367903</v>
      </c>
      <c r="AA1838" s="18">
        <f t="shared" si="667"/>
        <v>2060.3396034450761</v>
      </c>
      <c r="AB1838" s="2">
        <f t="shared" si="668"/>
        <v>-258.81219896199633</v>
      </c>
      <c r="AC1838" s="2">
        <f t="shared" si="669"/>
        <v>206.03396034450762</v>
      </c>
      <c r="AD1838" s="2">
        <f t="shared" si="670"/>
        <v>-1000</v>
      </c>
      <c r="AE1838" s="2">
        <f t="shared" si="671"/>
        <v>2060.3396034450761</v>
      </c>
      <c r="AF1838" s="5">
        <f t="shared" si="672"/>
        <v>-1</v>
      </c>
      <c r="AG1838" s="5">
        <f t="shared" si="673"/>
        <v>2.2000000000000002</v>
      </c>
      <c r="AH1838" s="3">
        <f t="shared" si="674"/>
        <v>201610</v>
      </c>
      <c r="AI1838" s="21">
        <v>1.4039999999999999</v>
      </c>
      <c r="AJ1838" s="21">
        <v>3.2</v>
      </c>
      <c r="AK1838" s="21">
        <v>1.512</v>
      </c>
      <c r="AL1838" s="21">
        <v>2.75</v>
      </c>
      <c r="AO1838">
        <f t="shared" si="675"/>
        <v>-200</v>
      </c>
      <c r="AP1838">
        <f>IF(E1838&lt;F1838,G1838,H1838)</f>
        <v>16</v>
      </c>
      <c r="AQ1838">
        <f>IF(E1838&lt;F1838,H1838,G1838)</f>
        <v>23</v>
      </c>
    </row>
    <row r="1839" spans="2:43" x14ac:dyDescent="0.25">
      <c r="B1839" s="24">
        <v>42652</v>
      </c>
      <c r="C1839" s="20" t="s">
        <v>28</v>
      </c>
      <c r="D1839" s="20" t="s">
        <v>53</v>
      </c>
      <c r="E1839" s="2">
        <v>-190.11406844106463</v>
      </c>
      <c r="F1839" s="2">
        <v>171</v>
      </c>
      <c r="G1839">
        <v>10</v>
      </c>
      <c r="H1839">
        <v>16</v>
      </c>
      <c r="I1839" s="9"/>
      <c r="J1839" s="2" t="str">
        <f t="shared" si="676"/>
        <v>Baltimore Ravens</v>
      </c>
      <c r="K1839" s="2" t="str">
        <f t="shared" si="677"/>
        <v>Washington Redskins</v>
      </c>
      <c r="L1839" s="17">
        <f t="shared" si="678"/>
        <v>-190.11406844106463</v>
      </c>
      <c r="M1839" s="18">
        <f t="shared" si="679"/>
        <v>171</v>
      </c>
      <c r="N1839" s="4">
        <f t="shared" si="657"/>
        <v>1.5309999999999999</v>
      </c>
      <c r="O1839" s="4">
        <f t="shared" si="658"/>
        <v>2.69</v>
      </c>
      <c r="P1839" s="4"/>
      <c r="Q1839" s="4"/>
      <c r="R1839" s="1">
        <f t="shared" si="659"/>
        <v>0.6531678641410843</v>
      </c>
      <c r="S1839" s="1">
        <f t="shared" si="660"/>
        <v>0.37174721189591081</v>
      </c>
      <c r="T1839" s="1">
        <f t="shared" si="661"/>
        <v>2.4309405354181579E-2</v>
      </c>
      <c r="U1839" s="1">
        <f t="shared" si="662"/>
        <v>0.14071032612258674</v>
      </c>
      <c r="V1839" s="1">
        <f t="shared" si="663"/>
        <v>0.65171032612258673</v>
      </c>
      <c r="W1839" s="1"/>
      <c r="X1839" s="17">
        <f t="shared" si="664"/>
        <v>534.42405301385372</v>
      </c>
      <c r="Y1839" s="18">
        <f t="shared" si="665"/>
        <v>1680.8517225830294</v>
      </c>
      <c r="Z1839" s="2">
        <f t="shared" si="666"/>
        <v>507.70285036316102</v>
      </c>
      <c r="AA1839" s="18">
        <f t="shared" si="667"/>
        <v>1596.809136453878</v>
      </c>
      <c r="AB1839" s="2">
        <f t="shared" si="668"/>
        <v>-196.96560680813545</v>
      </c>
      <c r="AC1839" s="2">
        <f t="shared" si="669"/>
        <v>159.68091364538779</v>
      </c>
      <c r="AD1839" s="2">
        <f t="shared" si="670"/>
        <v>-1000</v>
      </c>
      <c r="AE1839" s="2">
        <f t="shared" si="671"/>
        <v>1596.809136453878</v>
      </c>
      <c r="AF1839" s="5">
        <f t="shared" si="672"/>
        <v>-1</v>
      </c>
      <c r="AG1839" s="5">
        <f t="shared" si="673"/>
        <v>1.69</v>
      </c>
      <c r="AH1839" s="3">
        <f t="shared" si="674"/>
        <v>201610</v>
      </c>
      <c r="AI1839" s="21">
        <v>1.5309999999999999</v>
      </c>
      <c r="AJ1839" s="21">
        <v>2.69</v>
      </c>
      <c r="AK1839" s="21">
        <v>1.526</v>
      </c>
      <c r="AL1839" s="21">
        <v>2.71</v>
      </c>
      <c r="AO1839">
        <f t="shared" si="675"/>
        <v>-200</v>
      </c>
      <c r="AP1839">
        <f>IF(E1839&lt;F1839,G1839,H1839)</f>
        <v>10</v>
      </c>
      <c r="AQ1839">
        <f>IF(E1839&lt;F1839,H1839,G1839)</f>
        <v>16</v>
      </c>
    </row>
    <row r="1840" spans="2:43" x14ac:dyDescent="0.25">
      <c r="B1840" s="24">
        <v>42652</v>
      </c>
      <c r="C1840" s="20" t="s">
        <v>46</v>
      </c>
      <c r="D1840" s="20" t="s">
        <v>36</v>
      </c>
      <c r="E1840" s="2">
        <v>384.99999999999994</v>
      </c>
      <c r="F1840" s="2">
        <v>-450.45045045045049</v>
      </c>
      <c r="G1840">
        <v>13</v>
      </c>
      <c r="H1840">
        <v>33</v>
      </c>
      <c r="I1840" s="9"/>
      <c r="J1840" s="2" t="str">
        <f t="shared" si="676"/>
        <v>New England Patriots</v>
      </c>
      <c r="K1840" s="2" t="str">
        <f t="shared" si="677"/>
        <v>Cleveland Browns</v>
      </c>
      <c r="L1840" s="17">
        <f t="shared" si="678"/>
        <v>-450.45045045045049</v>
      </c>
      <c r="M1840" s="18">
        <f t="shared" si="679"/>
        <v>384.99999999999994</v>
      </c>
      <c r="N1840" s="4">
        <f t="shared" si="657"/>
        <v>1.2</v>
      </c>
      <c r="O1840" s="4">
        <f t="shared" si="658"/>
        <v>5.23</v>
      </c>
      <c r="P1840" s="4"/>
      <c r="Q1840" s="4"/>
      <c r="R1840" s="1">
        <f t="shared" si="659"/>
        <v>0.83333333333333337</v>
      </c>
      <c r="S1840" s="1">
        <f t="shared" si="660"/>
        <v>0.19120458891013384</v>
      </c>
      <c r="T1840" s="1">
        <f t="shared" si="661"/>
        <v>2.3950233281493039E-2</v>
      </c>
      <c r="U1840" s="1">
        <f t="shared" si="662"/>
        <v>0.32106437221159978</v>
      </c>
      <c r="V1840" s="1">
        <f t="shared" si="663"/>
        <v>0.83206437221159979</v>
      </c>
      <c r="W1840" s="1"/>
      <c r="X1840" s="17">
        <f t="shared" si="664"/>
        <v>201.83009079217373</v>
      </c>
      <c r="Y1840" s="18">
        <f t="shared" si="665"/>
        <v>4006.3698989884547</v>
      </c>
      <c r="Z1840" s="2">
        <f t="shared" si="666"/>
        <v>191.73858625256503</v>
      </c>
      <c r="AA1840" s="18">
        <f t="shared" si="667"/>
        <v>3806.0514040390317</v>
      </c>
      <c r="AB1840" s="2">
        <f t="shared" si="668"/>
        <v>-521.54343032589361</v>
      </c>
      <c r="AC1840" s="2">
        <f t="shared" si="669"/>
        <v>380.60514040390319</v>
      </c>
      <c r="AD1840" s="2">
        <f t="shared" si="670"/>
        <v>191.73858625256503</v>
      </c>
      <c r="AE1840" s="2">
        <f t="shared" si="671"/>
        <v>-1000</v>
      </c>
      <c r="AF1840" s="5">
        <f t="shared" si="672"/>
        <v>0.19999999999999996</v>
      </c>
      <c r="AG1840" s="5">
        <f t="shared" si="673"/>
        <v>-1</v>
      </c>
      <c r="AH1840" s="3">
        <f t="shared" si="674"/>
        <v>201610</v>
      </c>
      <c r="AI1840" s="21">
        <v>5.23</v>
      </c>
      <c r="AJ1840" s="21">
        <v>1.2</v>
      </c>
      <c r="AK1840" s="21">
        <v>4.8499999999999996</v>
      </c>
      <c r="AL1840" s="21">
        <v>1.222</v>
      </c>
      <c r="AO1840">
        <f t="shared" si="675"/>
        <v>-500</v>
      </c>
      <c r="AP1840">
        <f>IF(E1840&lt;F1840,G1840,H1840)</f>
        <v>33</v>
      </c>
      <c r="AQ1840">
        <f>IF(E1840&lt;F1840,H1840,G1840)</f>
        <v>13</v>
      </c>
    </row>
    <row r="1841" spans="2:43" x14ac:dyDescent="0.25">
      <c r="B1841" s="24">
        <v>42652</v>
      </c>
      <c r="C1841" s="20" t="s">
        <v>34</v>
      </c>
      <c r="D1841" s="20" t="s">
        <v>19</v>
      </c>
      <c r="E1841" s="2">
        <v>159</v>
      </c>
      <c r="F1841" s="2">
        <v>-177.30496453900707</v>
      </c>
      <c r="G1841">
        <v>24</v>
      </c>
      <c r="H1841">
        <v>23</v>
      </c>
      <c r="I1841" s="9"/>
      <c r="J1841" s="2" t="str">
        <f t="shared" si="676"/>
        <v>Philadelphia Eagles</v>
      </c>
      <c r="K1841" s="2" t="str">
        <f t="shared" si="677"/>
        <v>Detroit Lions</v>
      </c>
      <c r="L1841" s="17">
        <f t="shared" si="678"/>
        <v>-177.30496453900707</v>
      </c>
      <c r="M1841" s="18">
        <f t="shared" si="679"/>
        <v>159</v>
      </c>
      <c r="N1841" s="4">
        <f t="shared" si="657"/>
        <v>1.704</v>
      </c>
      <c r="O1841" s="4">
        <f t="shared" si="658"/>
        <v>2.29</v>
      </c>
      <c r="P1841" s="4"/>
      <c r="Q1841" s="4"/>
      <c r="R1841" s="1">
        <f t="shared" si="659"/>
        <v>0.58685446009389675</v>
      </c>
      <c r="S1841" s="1">
        <f t="shared" si="660"/>
        <v>0.4366812227074236</v>
      </c>
      <c r="T1841" s="1">
        <f t="shared" si="661"/>
        <v>2.2994491737606371E-2</v>
      </c>
      <c r="U1841" s="1">
        <f t="shared" si="662"/>
        <v>7.5086618693236573E-2</v>
      </c>
      <c r="V1841" s="1">
        <f t="shared" si="663"/>
        <v>0.58608661869323653</v>
      </c>
      <c r="W1841" s="1"/>
      <c r="X1841" s="17">
        <f t="shared" si="664"/>
        <v>706.23243750154586</v>
      </c>
      <c r="Y1841" s="18">
        <f t="shared" si="665"/>
        <v>1286.1459277847573</v>
      </c>
      <c r="Z1841" s="2">
        <f t="shared" si="666"/>
        <v>670.92081562646854</v>
      </c>
      <c r="AA1841" s="18">
        <f t="shared" si="667"/>
        <v>1221.8386313955193</v>
      </c>
      <c r="AB1841" s="2">
        <f t="shared" si="668"/>
        <v>-149.04888575654871</v>
      </c>
      <c r="AC1841" s="2">
        <f t="shared" si="669"/>
        <v>122.18386313955193</v>
      </c>
      <c r="AD1841" s="2">
        <f t="shared" si="670"/>
        <v>-1000</v>
      </c>
      <c r="AE1841" s="2">
        <f t="shared" si="671"/>
        <v>1221.8386313955193</v>
      </c>
      <c r="AF1841" s="5">
        <f t="shared" si="672"/>
        <v>-1</v>
      </c>
      <c r="AG1841" s="5">
        <f t="shared" si="673"/>
        <v>1.29</v>
      </c>
      <c r="AH1841" s="3">
        <f t="shared" si="674"/>
        <v>201610</v>
      </c>
      <c r="AI1841" s="21">
        <v>2.29</v>
      </c>
      <c r="AJ1841" s="21">
        <v>1.704</v>
      </c>
      <c r="AK1841" s="21">
        <v>2.59</v>
      </c>
      <c r="AL1841" s="21">
        <v>1.5640000000000001</v>
      </c>
      <c r="AO1841">
        <f t="shared" si="675"/>
        <v>-180</v>
      </c>
      <c r="AP1841">
        <f>IF(E1841&lt;F1841,G1841,H1841)</f>
        <v>23</v>
      </c>
      <c r="AQ1841">
        <f>IF(E1841&lt;F1841,H1841,G1841)</f>
        <v>24</v>
      </c>
    </row>
    <row r="1842" spans="2:43" x14ac:dyDescent="0.25">
      <c r="B1842" s="24">
        <v>42652</v>
      </c>
      <c r="C1842" s="20" t="s">
        <v>39</v>
      </c>
      <c r="D1842" s="20" t="s">
        <v>37</v>
      </c>
      <c r="E1842" s="2">
        <v>-202.02020202020196</v>
      </c>
      <c r="F1842" s="2">
        <v>181</v>
      </c>
      <c r="G1842">
        <v>29</v>
      </c>
      <c r="H1842">
        <v>23</v>
      </c>
      <c r="I1842" s="9"/>
      <c r="J1842" s="2" t="str">
        <f t="shared" si="676"/>
        <v>Indianapolis Colts</v>
      </c>
      <c r="K1842" s="2" t="str">
        <f t="shared" si="677"/>
        <v>Chicago Bears</v>
      </c>
      <c r="L1842" s="17">
        <f t="shared" si="678"/>
        <v>-202.02020202020196</v>
      </c>
      <c r="M1842" s="18">
        <f t="shared" si="679"/>
        <v>181</v>
      </c>
      <c r="N1842" s="4">
        <f t="shared" si="657"/>
        <v>1.454</v>
      </c>
      <c r="O1842" s="4">
        <f t="shared" si="658"/>
        <v>2.97</v>
      </c>
      <c r="P1842" s="4"/>
      <c r="Q1842" s="4"/>
      <c r="R1842" s="1">
        <f t="shared" si="659"/>
        <v>0.68775790921595603</v>
      </c>
      <c r="S1842" s="1">
        <f t="shared" si="660"/>
        <v>0.33670033670033667</v>
      </c>
      <c r="T1842" s="1">
        <f t="shared" si="661"/>
        <v>2.3874321880650973E-2</v>
      </c>
      <c r="U1842" s="1">
        <f t="shared" si="662"/>
        <v>0.17552878625780968</v>
      </c>
      <c r="V1842" s="1">
        <f t="shared" si="663"/>
        <v>0.68652878625780966</v>
      </c>
      <c r="W1842" s="1"/>
      <c r="X1842" s="17">
        <f t="shared" si="664"/>
        <v>456.6031607369099</v>
      </c>
      <c r="Y1842" s="18">
        <f t="shared" si="665"/>
        <v>1948.6078523326898</v>
      </c>
      <c r="Z1842" s="2">
        <f t="shared" si="666"/>
        <v>433.77300270006441</v>
      </c>
      <c r="AA1842" s="18">
        <f t="shared" si="667"/>
        <v>1851.1774597160552</v>
      </c>
      <c r="AB1842" s="2">
        <f t="shared" si="668"/>
        <v>-230.53532464570125</v>
      </c>
      <c r="AC1842" s="2">
        <f t="shared" si="669"/>
        <v>185.11774597160553</v>
      </c>
      <c r="AD1842" s="2">
        <f t="shared" si="670"/>
        <v>433.77300270006441</v>
      </c>
      <c r="AE1842" s="2">
        <f t="shared" si="671"/>
        <v>-1000</v>
      </c>
      <c r="AF1842" s="5">
        <f t="shared" si="672"/>
        <v>0.45399999999999996</v>
      </c>
      <c r="AG1842" s="5">
        <f t="shared" si="673"/>
        <v>-1</v>
      </c>
      <c r="AH1842" s="3">
        <f t="shared" si="674"/>
        <v>201610</v>
      </c>
      <c r="AI1842" s="21">
        <v>1.454</v>
      </c>
      <c r="AJ1842" s="21">
        <v>2.97</v>
      </c>
      <c r="AK1842" s="21">
        <v>1.4950000000000001</v>
      </c>
      <c r="AL1842" s="21">
        <v>2.81</v>
      </c>
      <c r="AO1842">
        <f t="shared" si="675"/>
        <v>-300</v>
      </c>
      <c r="AP1842">
        <f>IF(E1842&lt;F1842,G1842,H1842)</f>
        <v>29</v>
      </c>
      <c r="AQ1842">
        <f>IF(E1842&lt;F1842,H1842,G1842)</f>
        <v>23</v>
      </c>
    </row>
    <row r="1843" spans="2:43" x14ac:dyDescent="0.25">
      <c r="B1843" s="24">
        <v>42652</v>
      </c>
      <c r="C1843" s="20" t="s">
        <v>30</v>
      </c>
      <c r="D1843" s="20" t="s">
        <v>41</v>
      </c>
      <c r="E1843" s="2">
        <v>-134.04825737265415</v>
      </c>
      <c r="F1843" s="2">
        <v>121</v>
      </c>
      <c r="G1843">
        <v>17</v>
      </c>
      <c r="H1843">
        <v>30</v>
      </c>
      <c r="I1843" s="9"/>
      <c r="J1843" s="2" t="str">
        <f t="shared" si="676"/>
        <v>Miami Dolphins</v>
      </c>
      <c r="K1843" s="2" t="str">
        <f t="shared" si="677"/>
        <v>Tennessee Titans</v>
      </c>
      <c r="L1843" s="17">
        <f t="shared" si="678"/>
        <v>-134.04825737265415</v>
      </c>
      <c r="M1843" s="18">
        <f t="shared" si="679"/>
        <v>121</v>
      </c>
      <c r="N1843" s="4">
        <f t="shared" si="657"/>
        <v>1.571</v>
      </c>
      <c r="O1843" s="4">
        <f t="shared" si="658"/>
        <v>2.58</v>
      </c>
      <c r="P1843" s="4"/>
      <c r="Q1843" s="4"/>
      <c r="R1843" s="1">
        <f t="shared" si="659"/>
        <v>0.63653723742838964</v>
      </c>
      <c r="S1843" s="1">
        <f t="shared" si="660"/>
        <v>0.38759689922480617</v>
      </c>
      <c r="T1843" s="1">
        <f t="shared" si="661"/>
        <v>2.3565405926282756E-2</v>
      </c>
      <c r="U1843" s="1">
        <f t="shared" si="662"/>
        <v>0.12447016910179173</v>
      </c>
      <c r="V1843" s="1">
        <f t="shared" si="663"/>
        <v>0.63547016910179177</v>
      </c>
      <c r="W1843" s="1"/>
      <c r="X1843" s="17">
        <f t="shared" si="664"/>
        <v>573.63799061324096</v>
      </c>
      <c r="Y1843" s="18">
        <f t="shared" si="665"/>
        <v>1571.4542352284639</v>
      </c>
      <c r="Z1843" s="2">
        <f t="shared" si="666"/>
        <v>544.95609108257884</v>
      </c>
      <c r="AA1843" s="18">
        <f t="shared" si="667"/>
        <v>1492.8815234670406</v>
      </c>
      <c r="AB1843" s="2">
        <f t="shared" si="668"/>
        <v>-183.5010226261453</v>
      </c>
      <c r="AC1843" s="2">
        <f t="shared" si="669"/>
        <v>149.28815234670407</v>
      </c>
      <c r="AD1843" s="2">
        <f t="shared" si="670"/>
        <v>-1000</v>
      </c>
      <c r="AE1843" s="2">
        <f t="shared" si="671"/>
        <v>1492.8815234670406</v>
      </c>
      <c r="AF1843" s="5">
        <f t="shared" si="672"/>
        <v>-1</v>
      </c>
      <c r="AG1843" s="5">
        <f t="shared" si="673"/>
        <v>1.58</v>
      </c>
      <c r="AH1843" s="3">
        <f t="shared" si="674"/>
        <v>201610</v>
      </c>
      <c r="AI1843" s="21">
        <v>1.571</v>
      </c>
      <c r="AJ1843" s="21">
        <v>2.58</v>
      </c>
      <c r="AK1843" s="21">
        <v>1.746</v>
      </c>
      <c r="AL1843" s="21">
        <v>2.21</v>
      </c>
      <c r="AO1843">
        <f t="shared" si="675"/>
        <v>-140</v>
      </c>
      <c r="AP1843">
        <f>IF(E1843&lt;F1843,G1843,H1843)</f>
        <v>17</v>
      </c>
      <c r="AQ1843">
        <f>IF(E1843&lt;F1843,H1843,G1843)</f>
        <v>30</v>
      </c>
    </row>
    <row r="1844" spans="2:43" x14ac:dyDescent="0.25">
      <c r="B1844" s="24">
        <v>42652</v>
      </c>
      <c r="C1844" s="20" t="s">
        <v>29</v>
      </c>
      <c r="D1844" s="20" t="s">
        <v>40</v>
      </c>
      <c r="E1844" s="2">
        <v>-254.45292620865138</v>
      </c>
      <c r="F1844" s="2">
        <v>225.99999999999997</v>
      </c>
      <c r="G1844">
        <v>31</v>
      </c>
      <c r="H1844">
        <v>13</v>
      </c>
      <c r="I1844" s="9"/>
      <c r="J1844" s="2" t="str">
        <f t="shared" si="676"/>
        <v>Minnesota Vikings</v>
      </c>
      <c r="K1844" s="2" t="str">
        <f t="shared" si="677"/>
        <v>Houston Texans</v>
      </c>
      <c r="L1844" s="17">
        <f t="shared" si="678"/>
        <v>-254.45292620865138</v>
      </c>
      <c r="M1844" s="18">
        <f t="shared" si="679"/>
        <v>225.99999999999997</v>
      </c>
      <c r="N1844" s="4">
        <f t="shared" si="657"/>
        <v>1.367</v>
      </c>
      <c r="O1844" s="4">
        <f t="shared" si="658"/>
        <v>3.41</v>
      </c>
      <c r="P1844" s="4"/>
      <c r="Q1844" s="4"/>
      <c r="R1844" s="1">
        <f t="shared" si="659"/>
        <v>0.73152889539136801</v>
      </c>
      <c r="S1844" s="1">
        <f t="shared" si="660"/>
        <v>0.29325513196480935</v>
      </c>
      <c r="T1844" s="1">
        <f t="shared" si="661"/>
        <v>2.4184634707975605E-2</v>
      </c>
      <c r="U1844" s="1">
        <f t="shared" si="662"/>
        <v>0.21913688171327933</v>
      </c>
      <c r="V1844" s="1">
        <f t="shared" si="663"/>
        <v>0.7301368817132794</v>
      </c>
      <c r="W1844" s="1"/>
      <c r="X1844" s="17">
        <f t="shared" si="664"/>
        <v>369.60619994086841</v>
      </c>
      <c r="Y1844" s="18">
        <f t="shared" si="665"/>
        <v>2366.9272701243281</v>
      </c>
      <c r="Z1844" s="2">
        <f t="shared" si="666"/>
        <v>351.12588994382497</v>
      </c>
      <c r="AA1844" s="18">
        <f t="shared" si="667"/>
        <v>2248.5809066181114</v>
      </c>
      <c r="AB1844" s="2">
        <f t="shared" si="668"/>
        <v>-284.79813896946916</v>
      </c>
      <c r="AC1844" s="2">
        <f t="shared" si="669"/>
        <v>224.85809066181113</v>
      </c>
      <c r="AD1844" s="2">
        <f t="shared" si="670"/>
        <v>351.12588994382497</v>
      </c>
      <c r="AE1844" s="2">
        <f t="shared" si="671"/>
        <v>-1000</v>
      </c>
      <c r="AF1844" s="5">
        <f t="shared" si="672"/>
        <v>0.36699999999999999</v>
      </c>
      <c r="AG1844" s="5">
        <f t="shared" si="673"/>
        <v>-1</v>
      </c>
      <c r="AH1844" s="3">
        <f t="shared" si="674"/>
        <v>201610</v>
      </c>
      <c r="AI1844" s="21">
        <v>1.367</v>
      </c>
      <c r="AJ1844" s="21">
        <v>3.41</v>
      </c>
      <c r="AK1844" s="21">
        <v>1.393</v>
      </c>
      <c r="AL1844" s="21">
        <v>3.26</v>
      </c>
      <c r="AO1844">
        <f t="shared" si="675"/>
        <v>-300</v>
      </c>
      <c r="AP1844">
        <f>IF(E1844&lt;F1844,G1844,H1844)</f>
        <v>31</v>
      </c>
      <c r="AQ1844">
        <f>IF(E1844&lt;F1844,H1844,G1844)</f>
        <v>13</v>
      </c>
    </row>
    <row r="1845" spans="2:43" x14ac:dyDescent="0.25">
      <c r="B1845" s="24">
        <v>42652</v>
      </c>
      <c r="C1845" s="20" t="s">
        <v>45</v>
      </c>
      <c r="D1845" s="20" t="s">
        <v>42</v>
      </c>
      <c r="E1845" s="2">
        <v>-400</v>
      </c>
      <c r="F1845" s="2">
        <v>346</v>
      </c>
      <c r="G1845">
        <v>31</v>
      </c>
      <c r="H1845">
        <v>13</v>
      </c>
      <c r="I1845" s="9"/>
      <c r="J1845" s="2" t="str">
        <f t="shared" si="676"/>
        <v>Pittsburgh Steelers</v>
      </c>
      <c r="K1845" s="2" t="str">
        <f t="shared" si="677"/>
        <v>New York Jets</v>
      </c>
      <c r="L1845" s="17">
        <f t="shared" si="678"/>
        <v>-400</v>
      </c>
      <c r="M1845" s="18">
        <f t="shared" si="679"/>
        <v>346</v>
      </c>
      <c r="N1845" s="4">
        <f t="shared" si="657"/>
        <v>1.3220000000000001</v>
      </c>
      <c r="O1845" s="4">
        <f t="shared" si="658"/>
        <v>3.73</v>
      </c>
      <c r="P1845" s="4"/>
      <c r="Q1845" s="4"/>
      <c r="R1845" s="1">
        <f t="shared" si="659"/>
        <v>0.75642965204236001</v>
      </c>
      <c r="S1845" s="1">
        <f t="shared" si="660"/>
        <v>0.26809651474530832</v>
      </c>
      <c r="T1845" s="1">
        <f t="shared" si="661"/>
        <v>2.3939034045922236E-2</v>
      </c>
      <c r="U1845" s="1">
        <f t="shared" si="662"/>
        <v>0.24416656864852584</v>
      </c>
      <c r="V1845" s="1">
        <f t="shared" si="663"/>
        <v>0.75516656864852583</v>
      </c>
      <c r="W1845" s="1"/>
      <c r="X1845" s="17">
        <f t="shared" si="664"/>
        <v>324.21116282946303</v>
      </c>
      <c r="Y1845" s="18">
        <f t="shared" si="665"/>
        <v>2663.4771552855118</v>
      </c>
      <c r="Z1845" s="2">
        <f t="shared" si="666"/>
        <v>308.00060468798989</v>
      </c>
      <c r="AA1845" s="18">
        <f t="shared" si="667"/>
        <v>2530.3032975212359</v>
      </c>
      <c r="AB1845" s="2">
        <f t="shared" si="668"/>
        <v>-324.67468725037662</v>
      </c>
      <c r="AC1845" s="2">
        <f t="shared" si="669"/>
        <v>253.03032975212358</v>
      </c>
      <c r="AD1845" s="2">
        <f t="shared" si="670"/>
        <v>308.00060468798989</v>
      </c>
      <c r="AE1845" s="2">
        <f t="shared" si="671"/>
        <v>-1000</v>
      </c>
      <c r="AF1845" s="5">
        <f t="shared" si="672"/>
        <v>0.32200000000000006</v>
      </c>
      <c r="AG1845" s="5">
        <f t="shared" si="673"/>
        <v>-1</v>
      </c>
      <c r="AH1845" s="3">
        <f t="shared" si="674"/>
        <v>201610</v>
      </c>
      <c r="AI1845" s="21">
        <v>1.3220000000000001</v>
      </c>
      <c r="AJ1845" s="21">
        <v>3.73</v>
      </c>
      <c r="AK1845" s="21">
        <v>1.25</v>
      </c>
      <c r="AL1845" s="21">
        <v>4.46</v>
      </c>
      <c r="AO1845">
        <f t="shared" si="675"/>
        <v>-400</v>
      </c>
      <c r="AP1845">
        <f>IF(E1845&lt;F1845,G1845,H1845)</f>
        <v>31</v>
      </c>
      <c r="AQ1845">
        <f>IF(E1845&lt;F1845,H1845,G1845)</f>
        <v>13</v>
      </c>
    </row>
    <row r="1846" spans="2:43" x14ac:dyDescent="0.25">
      <c r="B1846" s="24">
        <v>42649</v>
      </c>
      <c r="C1846" s="20" t="s">
        <v>22</v>
      </c>
      <c r="D1846" s="20" t="s">
        <v>48</v>
      </c>
      <c r="E1846" s="2">
        <v>172.00000000000003</v>
      </c>
      <c r="F1846" s="2">
        <v>-191.20458891013388</v>
      </c>
      <c r="G1846">
        <v>21</v>
      </c>
      <c r="H1846">
        <v>33</v>
      </c>
      <c r="I1846" s="9"/>
      <c r="J1846" s="2" t="str">
        <f t="shared" si="676"/>
        <v>Arizona Cardinals</v>
      </c>
      <c r="K1846" s="2" t="str">
        <f t="shared" si="677"/>
        <v>San Francisco 49ers</v>
      </c>
      <c r="L1846" s="17">
        <f t="shared" si="678"/>
        <v>-191.20458891013388</v>
      </c>
      <c r="M1846" s="18">
        <f t="shared" si="679"/>
        <v>172.00000000000003</v>
      </c>
      <c r="N1846" s="4">
        <f t="shared" si="657"/>
        <v>1.6060000000000001</v>
      </c>
      <c r="O1846" s="4">
        <f t="shared" si="658"/>
        <v>2.4900000000000002</v>
      </c>
      <c r="P1846" s="4"/>
      <c r="Q1846" s="4"/>
      <c r="R1846" s="1">
        <f t="shared" si="659"/>
        <v>0.62266500622665</v>
      </c>
      <c r="S1846" s="1">
        <f t="shared" si="660"/>
        <v>0.40160642570281119</v>
      </c>
      <c r="T1846" s="1">
        <f t="shared" si="661"/>
        <v>2.3696289062499876E-2</v>
      </c>
      <c r="U1846" s="1">
        <f t="shared" si="662"/>
        <v>0.11052929026191941</v>
      </c>
      <c r="V1846" s="1">
        <f t="shared" si="663"/>
        <v>0.62152929026191939</v>
      </c>
      <c r="W1846" s="1"/>
      <c r="X1846" s="17">
        <f t="shared" si="664"/>
        <v>608.93463215319878</v>
      </c>
      <c r="Y1846" s="18">
        <f t="shared" si="665"/>
        <v>1484.2048330691985</v>
      </c>
      <c r="Z1846" s="2">
        <f t="shared" si="666"/>
        <v>578.48790054553876</v>
      </c>
      <c r="AA1846" s="18">
        <f t="shared" si="667"/>
        <v>1409.9945914157386</v>
      </c>
      <c r="AB1846" s="2">
        <f t="shared" si="668"/>
        <v>-172.86446251632182</v>
      </c>
      <c r="AC1846" s="2">
        <f t="shared" si="669"/>
        <v>140.99945914157385</v>
      </c>
      <c r="AD1846" s="2">
        <f t="shared" si="670"/>
        <v>578.48790054553876</v>
      </c>
      <c r="AE1846" s="2">
        <f t="shared" si="671"/>
        <v>-1000</v>
      </c>
      <c r="AF1846" s="5">
        <f t="shared" si="672"/>
        <v>0.60600000000000009</v>
      </c>
      <c r="AG1846" s="5">
        <f t="shared" si="673"/>
        <v>-1</v>
      </c>
      <c r="AH1846" s="3">
        <f t="shared" si="674"/>
        <v>201610</v>
      </c>
      <c r="AI1846" s="21">
        <v>2.4900000000000002</v>
      </c>
      <c r="AJ1846" s="21">
        <v>1.6060000000000001</v>
      </c>
      <c r="AK1846" s="21">
        <v>2.72</v>
      </c>
      <c r="AL1846" s="21">
        <v>1.5229999999999999</v>
      </c>
      <c r="AO1846">
        <f t="shared" si="675"/>
        <v>-200</v>
      </c>
      <c r="AP1846">
        <f>IF(E1846&lt;F1846,G1846,H1846)</f>
        <v>33</v>
      </c>
      <c r="AQ1846">
        <f>IF(E1846&lt;F1846,H1846,G1846)</f>
        <v>21</v>
      </c>
    </row>
    <row r="1847" spans="2:43" x14ac:dyDescent="0.25">
      <c r="B1847" s="24">
        <v>42646</v>
      </c>
      <c r="C1847" s="20" t="s">
        <v>29</v>
      </c>
      <c r="D1847" s="20" t="s">
        <v>25</v>
      </c>
      <c r="E1847" s="2">
        <v>-189.03591682419662</v>
      </c>
      <c r="F1847" s="2">
        <v>170.00000000000003</v>
      </c>
      <c r="G1847">
        <v>24</v>
      </c>
      <c r="H1847">
        <v>10</v>
      </c>
      <c r="I1847" s="9"/>
      <c r="J1847" s="2" t="str">
        <f t="shared" si="676"/>
        <v>Minnesota Vikings</v>
      </c>
      <c r="K1847" s="2" t="str">
        <f t="shared" si="677"/>
        <v>New York Giants</v>
      </c>
      <c r="L1847" s="17">
        <f t="shared" si="678"/>
        <v>-189.03591682419662</v>
      </c>
      <c r="M1847" s="18">
        <f t="shared" si="679"/>
        <v>170.00000000000003</v>
      </c>
      <c r="N1847" s="4">
        <f t="shared" si="657"/>
        <v>1.4870000000000001</v>
      </c>
      <c r="O1847" s="4">
        <f t="shared" si="658"/>
        <v>2.84</v>
      </c>
      <c r="P1847" s="4"/>
      <c r="Q1847" s="4"/>
      <c r="R1847" s="1">
        <f t="shared" si="659"/>
        <v>0.67249495628782785</v>
      </c>
      <c r="S1847" s="1">
        <f t="shared" si="660"/>
        <v>0.35211267605633806</v>
      </c>
      <c r="T1847" s="1">
        <f t="shared" si="661"/>
        <v>2.4016639704182885E-2</v>
      </c>
      <c r="U1847" s="1">
        <f t="shared" si="662"/>
        <v>0.1601911401157449</v>
      </c>
      <c r="V1847" s="1">
        <f t="shared" si="663"/>
        <v>0.67119114011574488</v>
      </c>
      <c r="W1847" s="1"/>
      <c r="X1847" s="17">
        <f t="shared" si="664"/>
        <v>489.88855816474717</v>
      </c>
      <c r="Y1847" s="18">
        <f t="shared" si="665"/>
        <v>1824.5483100836816</v>
      </c>
      <c r="Z1847" s="2">
        <f t="shared" si="666"/>
        <v>465.39413025650981</v>
      </c>
      <c r="AA1847" s="18">
        <f t="shared" si="667"/>
        <v>1733.3208945794975</v>
      </c>
      <c r="AB1847" s="2">
        <f t="shared" si="668"/>
        <v>-214.87163996865047</v>
      </c>
      <c r="AC1847" s="2">
        <f t="shared" si="669"/>
        <v>173.33208945794973</v>
      </c>
      <c r="AD1847" s="2">
        <f t="shared" si="670"/>
        <v>465.39413025650981</v>
      </c>
      <c r="AE1847" s="2">
        <f t="shared" si="671"/>
        <v>-1000</v>
      </c>
      <c r="AF1847" s="5">
        <f t="shared" si="672"/>
        <v>0.4870000000000001</v>
      </c>
      <c r="AG1847" s="5">
        <f t="shared" si="673"/>
        <v>-1</v>
      </c>
      <c r="AH1847" s="3">
        <f t="shared" si="674"/>
        <v>201610</v>
      </c>
      <c r="AI1847" s="21">
        <v>1.4870000000000001</v>
      </c>
      <c r="AJ1847" s="21">
        <v>2.84</v>
      </c>
      <c r="AK1847" s="21">
        <v>1.5289999999999999</v>
      </c>
      <c r="AL1847" s="21">
        <v>2.7</v>
      </c>
      <c r="AO1847">
        <f t="shared" si="675"/>
        <v>-190</v>
      </c>
      <c r="AP1847">
        <f>IF(E1847&lt;F1847,G1847,H1847)</f>
        <v>24</v>
      </c>
      <c r="AQ1847">
        <f>IF(E1847&lt;F1847,H1847,G1847)</f>
        <v>10</v>
      </c>
    </row>
    <row r="1848" spans="2:43" x14ac:dyDescent="0.25">
      <c r="B1848" s="24">
        <v>42645</v>
      </c>
      <c r="C1848" s="20" t="s">
        <v>45</v>
      </c>
      <c r="D1848" s="20" t="s">
        <v>20</v>
      </c>
      <c r="E1848" s="2">
        <v>-177.30496453900707</v>
      </c>
      <c r="F1848" s="2">
        <v>159</v>
      </c>
      <c r="G1848">
        <v>43</v>
      </c>
      <c r="H1848">
        <v>14</v>
      </c>
      <c r="I1848" s="9"/>
      <c r="J1848" s="2" t="str">
        <f t="shared" si="676"/>
        <v>Pittsburgh Steelers</v>
      </c>
      <c r="K1848" s="2" t="str">
        <f t="shared" si="677"/>
        <v>Kansas City Chiefs</v>
      </c>
      <c r="L1848" s="17">
        <f t="shared" si="678"/>
        <v>-177.30496453900707</v>
      </c>
      <c r="M1848" s="18">
        <f t="shared" si="679"/>
        <v>159</v>
      </c>
      <c r="N1848" s="4">
        <f t="shared" si="657"/>
        <v>1.425</v>
      </c>
      <c r="O1848" s="4">
        <f t="shared" si="658"/>
        <v>3.1</v>
      </c>
      <c r="P1848" s="4"/>
      <c r="Q1848" s="4"/>
      <c r="R1848" s="1">
        <f t="shared" si="659"/>
        <v>0.70175438596491224</v>
      </c>
      <c r="S1848" s="1">
        <f t="shared" si="660"/>
        <v>0.32258064516129031</v>
      </c>
      <c r="T1848" s="1">
        <f t="shared" si="661"/>
        <v>2.3756906077348039E-2</v>
      </c>
      <c r="U1848" s="1">
        <f t="shared" si="662"/>
        <v>0.18958687040181096</v>
      </c>
      <c r="V1848" s="1">
        <f t="shared" si="663"/>
        <v>0.700586870401811</v>
      </c>
      <c r="W1848" s="1"/>
      <c r="X1848" s="17">
        <f t="shared" si="664"/>
        <v>427.37473716352281</v>
      </c>
      <c r="Y1848" s="18">
        <f t="shared" si="665"/>
        <v>2071.9633372112958</v>
      </c>
      <c r="Z1848" s="2">
        <f t="shared" si="666"/>
        <v>406.00600030534667</v>
      </c>
      <c r="AA1848" s="18">
        <f t="shared" si="667"/>
        <v>1968.365170350731</v>
      </c>
      <c r="AB1848" s="2">
        <f t="shared" si="668"/>
        <v>-246.30177860620918</v>
      </c>
      <c r="AC1848" s="2">
        <f t="shared" si="669"/>
        <v>196.83651703507309</v>
      </c>
      <c r="AD1848" s="2">
        <f t="shared" si="670"/>
        <v>406.00600030534667</v>
      </c>
      <c r="AE1848" s="2">
        <f t="shared" si="671"/>
        <v>-1000</v>
      </c>
      <c r="AF1848" s="5">
        <f t="shared" si="672"/>
        <v>0.42500000000000004</v>
      </c>
      <c r="AG1848" s="5">
        <f t="shared" si="673"/>
        <v>-1</v>
      </c>
      <c r="AH1848" s="3">
        <f t="shared" si="674"/>
        <v>201610</v>
      </c>
      <c r="AI1848" s="21">
        <v>1.425</v>
      </c>
      <c r="AJ1848" s="21">
        <v>3.1</v>
      </c>
      <c r="AK1848" s="21">
        <v>1.5640000000000001</v>
      </c>
      <c r="AL1848" s="21">
        <v>2.59</v>
      </c>
      <c r="AO1848">
        <f t="shared" si="675"/>
        <v>-180</v>
      </c>
      <c r="AP1848">
        <f>IF(E1848&lt;F1848,G1848,H1848)</f>
        <v>43</v>
      </c>
      <c r="AQ1848">
        <f>IF(E1848&lt;F1848,H1848,G1848)</f>
        <v>14</v>
      </c>
    </row>
    <row r="1849" spans="2:43" x14ac:dyDescent="0.25">
      <c r="B1849" s="24">
        <v>42645</v>
      </c>
      <c r="C1849" s="20" t="s">
        <v>54</v>
      </c>
      <c r="D1849" s="20" t="s">
        <v>43</v>
      </c>
      <c r="E1849" s="2">
        <v>-185.18518518518516</v>
      </c>
      <c r="F1849" s="2">
        <v>166</v>
      </c>
      <c r="G1849">
        <v>34</v>
      </c>
      <c r="H1849">
        <v>35</v>
      </c>
      <c r="I1849" s="9"/>
      <c r="J1849" s="2" t="str">
        <f t="shared" si="676"/>
        <v>San Diego Chargers</v>
      </c>
      <c r="K1849" s="2" t="str">
        <f t="shared" si="677"/>
        <v>New Orleans Saints</v>
      </c>
      <c r="L1849" s="17">
        <f t="shared" si="678"/>
        <v>-185.18518518518516</v>
      </c>
      <c r="M1849" s="18">
        <f t="shared" si="679"/>
        <v>166</v>
      </c>
      <c r="N1849" s="4">
        <f t="shared" si="657"/>
        <v>1.5549999999999999</v>
      </c>
      <c r="O1849" s="4">
        <f t="shared" si="658"/>
        <v>2.62</v>
      </c>
      <c r="P1849" s="4"/>
      <c r="Q1849" s="4"/>
      <c r="R1849" s="1">
        <f t="shared" si="659"/>
        <v>0.64308681672025725</v>
      </c>
      <c r="S1849" s="1">
        <f t="shared" si="660"/>
        <v>0.38167938931297707</v>
      </c>
      <c r="T1849" s="1">
        <f t="shared" si="661"/>
        <v>2.4167664670658784E-2</v>
      </c>
      <c r="U1849" s="1">
        <f t="shared" si="662"/>
        <v>0.13070371370364009</v>
      </c>
      <c r="V1849" s="1">
        <f t="shared" si="663"/>
        <v>0.6417037137036401</v>
      </c>
      <c r="W1849" s="1"/>
      <c r="X1849" s="17">
        <f t="shared" si="664"/>
        <v>558.35158601222145</v>
      </c>
      <c r="Y1849" s="18">
        <f t="shared" si="665"/>
        <v>1612.4084218612529</v>
      </c>
      <c r="Z1849" s="2">
        <f t="shared" si="666"/>
        <v>530.43400671161032</v>
      </c>
      <c r="AA1849" s="18">
        <f t="shared" si="667"/>
        <v>1531.7880007681902</v>
      </c>
      <c r="AB1849" s="2">
        <f t="shared" si="668"/>
        <v>-188.52486592996408</v>
      </c>
      <c r="AC1849" s="2">
        <f t="shared" si="669"/>
        <v>153.17880007681902</v>
      </c>
      <c r="AD1849" s="2">
        <f t="shared" si="670"/>
        <v>-1000</v>
      </c>
      <c r="AE1849" s="2">
        <f t="shared" si="671"/>
        <v>1531.7880007681902</v>
      </c>
      <c r="AF1849" s="5">
        <f t="shared" si="672"/>
        <v>-1</v>
      </c>
      <c r="AG1849" s="5">
        <f t="shared" si="673"/>
        <v>1.62</v>
      </c>
      <c r="AH1849" s="3">
        <f t="shared" si="674"/>
        <v>201610</v>
      </c>
      <c r="AI1849" s="21">
        <v>1.5549999999999999</v>
      </c>
      <c r="AJ1849" s="21">
        <v>2.62</v>
      </c>
      <c r="AK1849" s="21">
        <v>1.54</v>
      </c>
      <c r="AL1849" s="21">
        <v>2.66</v>
      </c>
      <c r="AO1849">
        <f t="shared" si="675"/>
        <v>-190</v>
      </c>
      <c r="AP1849">
        <f>IF(E1849&lt;F1849,G1849,H1849)</f>
        <v>34</v>
      </c>
      <c r="AQ1849">
        <f>IF(E1849&lt;F1849,H1849,G1849)</f>
        <v>35</v>
      </c>
    </row>
    <row r="1850" spans="2:43" x14ac:dyDescent="0.25">
      <c r="B1850" s="24">
        <v>42645</v>
      </c>
      <c r="C1850" s="20" t="s">
        <v>22</v>
      </c>
      <c r="D1850" s="20" t="s">
        <v>23</v>
      </c>
      <c r="E1850" s="2">
        <v>106</v>
      </c>
      <c r="F1850" s="2">
        <v>-117.09601873536299</v>
      </c>
      <c r="G1850">
        <v>17</v>
      </c>
      <c r="H1850">
        <v>24</v>
      </c>
      <c r="I1850" s="9"/>
      <c r="J1850" s="2" t="str">
        <f t="shared" si="676"/>
        <v>Dallas Cowboys</v>
      </c>
      <c r="K1850" s="2" t="str">
        <f t="shared" si="677"/>
        <v>San Francisco 49ers</v>
      </c>
      <c r="L1850" s="17">
        <f t="shared" si="678"/>
        <v>-117.09601873536299</v>
      </c>
      <c r="M1850" s="18">
        <f t="shared" si="679"/>
        <v>106</v>
      </c>
      <c r="N1850" s="4">
        <f t="shared" si="657"/>
        <v>1.6659999999999999</v>
      </c>
      <c r="O1850" s="4">
        <f t="shared" si="658"/>
        <v>2.36</v>
      </c>
      <c r="P1850" s="4"/>
      <c r="Q1850" s="4"/>
      <c r="R1850" s="1">
        <f t="shared" si="659"/>
        <v>0.60024009603841544</v>
      </c>
      <c r="S1850" s="1">
        <f t="shared" si="660"/>
        <v>0.42372881355932207</v>
      </c>
      <c r="T1850" s="1">
        <f t="shared" si="661"/>
        <v>2.3407848981619517E-2</v>
      </c>
      <c r="U1850" s="1">
        <f t="shared" si="662"/>
        <v>8.8255641239546684E-2</v>
      </c>
      <c r="V1850" s="1">
        <f t="shared" si="663"/>
        <v>0.59925564123954667</v>
      </c>
      <c r="W1850" s="1"/>
      <c r="X1850" s="17">
        <f t="shared" si="664"/>
        <v>668.73689821513028</v>
      </c>
      <c r="Y1850" s="18">
        <f t="shared" si="665"/>
        <v>1356.0765066241343</v>
      </c>
      <c r="Z1850" s="2">
        <f t="shared" si="666"/>
        <v>635.30005330437371</v>
      </c>
      <c r="AA1850" s="18">
        <f t="shared" si="667"/>
        <v>1288.2726812929275</v>
      </c>
      <c r="AB1850" s="2">
        <f t="shared" si="668"/>
        <v>-157.40593673787993</v>
      </c>
      <c r="AC1850" s="2">
        <f t="shared" si="669"/>
        <v>128.82726812929275</v>
      </c>
      <c r="AD1850" s="2">
        <f t="shared" si="670"/>
        <v>635.30005330437371</v>
      </c>
      <c r="AE1850" s="2">
        <f t="shared" si="671"/>
        <v>-1000</v>
      </c>
      <c r="AF1850" s="5">
        <f t="shared" si="672"/>
        <v>0.66599999999999993</v>
      </c>
      <c r="AG1850" s="5">
        <f t="shared" si="673"/>
        <v>-1</v>
      </c>
      <c r="AH1850" s="3">
        <f t="shared" si="674"/>
        <v>201610</v>
      </c>
      <c r="AI1850" s="21">
        <v>2.36</v>
      </c>
      <c r="AJ1850" s="21">
        <v>1.6659999999999999</v>
      </c>
      <c r="AK1850" s="21">
        <v>2.06</v>
      </c>
      <c r="AL1850" s="21">
        <v>1.8540000000000001</v>
      </c>
      <c r="AO1850">
        <f t="shared" si="675"/>
        <v>-120</v>
      </c>
      <c r="AP1850">
        <f>IF(E1850&lt;F1850,G1850,H1850)</f>
        <v>24</v>
      </c>
      <c r="AQ1850">
        <f>IF(E1850&lt;F1850,H1850,G1850)</f>
        <v>17</v>
      </c>
    </row>
    <row r="1851" spans="2:43" x14ac:dyDescent="0.25">
      <c r="B1851" s="24">
        <v>42645</v>
      </c>
      <c r="C1851" s="20" t="s">
        <v>27</v>
      </c>
      <c r="D1851" s="20" t="s">
        <v>38</v>
      </c>
      <c r="E1851" s="2">
        <v>152.99999999999997</v>
      </c>
      <c r="F1851" s="2">
        <v>-170.06802721088434</v>
      </c>
      <c r="G1851">
        <v>7</v>
      </c>
      <c r="H1851">
        <v>27</v>
      </c>
      <c r="I1851" s="9"/>
      <c r="J1851" s="2" t="str">
        <f t="shared" si="676"/>
        <v>Denver Broncos</v>
      </c>
      <c r="K1851" s="2" t="str">
        <f t="shared" si="677"/>
        <v>Tampa Bay Buccaneers</v>
      </c>
      <c r="L1851" s="17">
        <f t="shared" si="678"/>
        <v>-170.06802721088434</v>
      </c>
      <c r="M1851" s="18">
        <f t="shared" si="679"/>
        <v>152.99999999999997</v>
      </c>
      <c r="N1851" s="4">
        <f t="shared" si="657"/>
        <v>1.649</v>
      </c>
      <c r="O1851" s="4">
        <f t="shared" si="658"/>
        <v>2.39</v>
      </c>
      <c r="P1851" s="4"/>
      <c r="Q1851" s="4"/>
      <c r="R1851" s="1">
        <f t="shared" si="659"/>
        <v>0.60642813826561548</v>
      </c>
      <c r="S1851" s="1">
        <f t="shared" si="660"/>
        <v>0.41841004184100417</v>
      </c>
      <c r="T1851" s="1">
        <f t="shared" si="661"/>
        <v>2.4236197078484678E-2</v>
      </c>
      <c r="U1851" s="1">
        <f t="shared" si="662"/>
        <v>9.4009048212305657E-2</v>
      </c>
      <c r="V1851" s="1">
        <f t="shared" si="663"/>
        <v>0.60500904821230561</v>
      </c>
      <c r="W1851" s="1"/>
      <c r="X1851" s="17">
        <f t="shared" si="664"/>
        <v>652.86784215016701</v>
      </c>
      <c r="Y1851" s="18">
        <f t="shared" si="665"/>
        <v>1387.9360655435105</v>
      </c>
      <c r="Z1851" s="2">
        <f t="shared" si="666"/>
        <v>620.22445004265865</v>
      </c>
      <c r="AA1851" s="18">
        <f t="shared" si="667"/>
        <v>1318.5392622663348</v>
      </c>
      <c r="AB1851" s="2">
        <f t="shared" si="668"/>
        <v>-161.23195400168771</v>
      </c>
      <c r="AC1851" s="2">
        <f t="shared" si="669"/>
        <v>131.85392622663349</v>
      </c>
      <c r="AD1851" s="2">
        <f t="shared" si="670"/>
        <v>620.22445004265865</v>
      </c>
      <c r="AE1851" s="2">
        <f t="shared" si="671"/>
        <v>-1000</v>
      </c>
      <c r="AF1851" s="5">
        <f t="shared" si="672"/>
        <v>0.64900000000000002</v>
      </c>
      <c r="AG1851" s="5">
        <f t="shared" si="673"/>
        <v>-1</v>
      </c>
      <c r="AH1851" s="3">
        <f t="shared" si="674"/>
        <v>201610</v>
      </c>
      <c r="AI1851" s="21">
        <v>2.39</v>
      </c>
      <c r="AJ1851" s="21">
        <v>1.649</v>
      </c>
      <c r="AK1851" s="21">
        <v>2.5299999999999998</v>
      </c>
      <c r="AL1851" s="21">
        <v>1.5880000000000001</v>
      </c>
      <c r="AO1851">
        <f t="shared" si="675"/>
        <v>-180</v>
      </c>
      <c r="AP1851">
        <f>IF(E1851&lt;F1851,G1851,H1851)</f>
        <v>27</v>
      </c>
      <c r="AQ1851">
        <f>IF(E1851&lt;F1851,H1851,G1851)</f>
        <v>7</v>
      </c>
    </row>
    <row r="1852" spans="2:43" x14ac:dyDescent="0.25">
      <c r="B1852" s="24">
        <v>42645</v>
      </c>
      <c r="C1852" s="20" t="s">
        <v>35</v>
      </c>
      <c r="D1852" s="20" t="s">
        <v>44</v>
      </c>
      <c r="E1852" s="2">
        <v>134</v>
      </c>
      <c r="F1852" s="2">
        <v>-148.14814814814815</v>
      </c>
      <c r="G1852">
        <v>48</v>
      </c>
      <c r="H1852">
        <v>33</v>
      </c>
      <c r="I1852" s="9"/>
      <c r="J1852" s="2" t="str">
        <f t="shared" si="676"/>
        <v>Carolina Panthers</v>
      </c>
      <c r="K1852" s="2" t="str">
        <f t="shared" si="677"/>
        <v>Atlanta Falcons</v>
      </c>
      <c r="L1852" s="17">
        <f t="shared" si="678"/>
        <v>-148.14814814814815</v>
      </c>
      <c r="M1852" s="18">
        <f t="shared" si="679"/>
        <v>134</v>
      </c>
      <c r="N1852" s="4">
        <f t="shared" si="657"/>
        <v>1.617</v>
      </c>
      <c r="O1852" s="4">
        <f t="shared" si="658"/>
        <v>2.46</v>
      </c>
      <c r="P1852" s="4"/>
      <c r="Q1852" s="4"/>
      <c r="R1852" s="1">
        <f t="shared" si="659"/>
        <v>0.6184291898577613</v>
      </c>
      <c r="S1852" s="1">
        <f t="shared" si="660"/>
        <v>0.4065040650406504</v>
      </c>
      <c r="T1852" s="1">
        <f t="shared" si="661"/>
        <v>2.4326710816777064E-2</v>
      </c>
      <c r="U1852" s="1">
        <f t="shared" si="662"/>
        <v>0.10596256240855545</v>
      </c>
      <c r="V1852" s="1">
        <f t="shared" si="663"/>
        <v>0.61696256240855551</v>
      </c>
      <c r="W1852" s="1"/>
      <c r="X1852" s="17">
        <f t="shared" si="664"/>
        <v>620.84389058569059</v>
      </c>
      <c r="Y1852" s="18">
        <f t="shared" si="665"/>
        <v>1456.8535337470446</v>
      </c>
      <c r="Z1852" s="2">
        <f t="shared" si="666"/>
        <v>589.80169605640606</v>
      </c>
      <c r="AA1852" s="18">
        <f t="shared" si="667"/>
        <v>1384.0108570596924</v>
      </c>
      <c r="AB1852" s="2">
        <f t="shared" si="668"/>
        <v>-169.54851209928776</v>
      </c>
      <c r="AC1852" s="2">
        <f t="shared" si="669"/>
        <v>138.40108570596925</v>
      </c>
      <c r="AD1852" s="2">
        <f t="shared" si="670"/>
        <v>-1000</v>
      </c>
      <c r="AE1852" s="2">
        <f t="shared" si="671"/>
        <v>1384.0108570596924</v>
      </c>
      <c r="AF1852" s="5">
        <f t="shared" si="672"/>
        <v>-1</v>
      </c>
      <c r="AG1852" s="5">
        <f t="shared" si="673"/>
        <v>1.46</v>
      </c>
      <c r="AH1852" s="3">
        <f t="shared" si="674"/>
        <v>201610</v>
      </c>
      <c r="AI1852" s="21">
        <v>2.46</v>
      </c>
      <c r="AJ1852" s="21">
        <v>1.617</v>
      </c>
      <c r="AK1852" s="21">
        <v>2.34</v>
      </c>
      <c r="AL1852" s="21">
        <v>1.675</v>
      </c>
      <c r="AO1852">
        <f t="shared" si="675"/>
        <v>-150</v>
      </c>
      <c r="AP1852">
        <f>IF(E1852&lt;F1852,G1852,H1852)</f>
        <v>33</v>
      </c>
      <c r="AQ1852">
        <f>IF(E1852&lt;F1852,H1852,G1852)</f>
        <v>48</v>
      </c>
    </row>
    <row r="1853" spans="2:43" x14ac:dyDescent="0.25">
      <c r="B1853" s="24">
        <v>42645</v>
      </c>
      <c r="C1853" s="20" t="s">
        <v>28</v>
      </c>
      <c r="D1853" s="20" t="s">
        <v>52</v>
      </c>
      <c r="E1853" s="2">
        <v>-180.1801801801802</v>
      </c>
      <c r="F1853" s="2">
        <v>162</v>
      </c>
      <c r="G1853">
        <v>27</v>
      </c>
      <c r="H1853">
        <v>28</v>
      </c>
      <c r="I1853" s="9"/>
      <c r="J1853" s="2" t="str">
        <f t="shared" si="676"/>
        <v>Baltimore Ravens</v>
      </c>
      <c r="K1853" s="2" t="str">
        <f t="shared" si="677"/>
        <v>Oakland Raiders</v>
      </c>
      <c r="L1853" s="17">
        <f t="shared" si="678"/>
        <v>-180.1801801801802</v>
      </c>
      <c r="M1853" s="18">
        <f t="shared" si="679"/>
        <v>162</v>
      </c>
      <c r="N1853" s="4">
        <f t="shared" si="657"/>
        <v>1.54</v>
      </c>
      <c r="O1853" s="4">
        <f t="shared" si="658"/>
        <v>2.66</v>
      </c>
      <c r="P1853" s="4"/>
      <c r="Q1853" s="4"/>
      <c r="R1853" s="1">
        <f t="shared" si="659"/>
        <v>0.64935064935064934</v>
      </c>
      <c r="S1853" s="1">
        <f t="shared" si="660"/>
        <v>0.37593984962406013</v>
      </c>
      <c r="T1853" s="1">
        <f t="shared" si="661"/>
        <v>2.4666666666666726E-2</v>
      </c>
      <c r="U1853" s="1">
        <f t="shared" si="662"/>
        <v>0.13670539986329461</v>
      </c>
      <c r="V1853" s="1">
        <f t="shared" si="663"/>
        <v>0.64770539986329467</v>
      </c>
      <c r="W1853" s="1"/>
      <c r="X1853" s="17">
        <f t="shared" si="664"/>
        <v>543.91178491187668</v>
      </c>
      <c r="Y1853" s="18">
        <f t="shared" si="665"/>
        <v>1653.0471874062387</v>
      </c>
      <c r="Z1853" s="2">
        <f t="shared" si="666"/>
        <v>516.71619566628283</v>
      </c>
      <c r="AA1853" s="18">
        <f t="shared" si="667"/>
        <v>1570.3948280359266</v>
      </c>
      <c r="AB1853" s="2">
        <f t="shared" si="668"/>
        <v>-193.52983482751958</v>
      </c>
      <c r="AC1853" s="2">
        <f t="shared" si="669"/>
        <v>157.03948280359265</v>
      </c>
      <c r="AD1853" s="2">
        <f t="shared" si="670"/>
        <v>-1000</v>
      </c>
      <c r="AE1853" s="2">
        <f t="shared" si="671"/>
        <v>1570.3948280359266</v>
      </c>
      <c r="AF1853" s="5">
        <f t="shared" si="672"/>
        <v>-1</v>
      </c>
      <c r="AG1853" s="5">
        <f t="shared" si="673"/>
        <v>1.6600000000000001</v>
      </c>
      <c r="AH1853" s="3">
        <f t="shared" si="674"/>
        <v>201610</v>
      </c>
      <c r="AI1853" s="21">
        <v>1.54</v>
      </c>
      <c r="AJ1853" s="21">
        <v>2.66</v>
      </c>
      <c r="AK1853" s="21">
        <v>1.5549999999999999</v>
      </c>
      <c r="AL1853" s="21">
        <v>2.62</v>
      </c>
      <c r="AO1853">
        <f t="shared" si="675"/>
        <v>-190</v>
      </c>
      <c r="AP1853">
        <f>IF(E1853&lt;F1853,G1853,H1853)</f>
        <v>27</v>
      </c>
      <c r="AQ1853">
        <f>IF(E1853&lt;F1853,H1853,G1853)</f>
        <v>28</v>
      </c>
    </row>
    <row r="1854" spans="2:43" x14ac:dyDescent="0.25">
      <c r="B1854" s="24">
        <v>42645</v>
      </c>
      <c r="C1854" s="20" t="s">
        <v>37</v>
      </c>
      <c r="D1854" s="20" t="s">
        <v>34</v>
      </c>
      <c r="E1854" s="2">
        <v>156.99999999999997</v>
      </c>
      <c r="F1854" s="2">
        <v>-174.21602787456445</v>
      </c>
      <c r="G1854">
        <v>17</v>
      </c>
      <c r="H1854">
        <v>14</v>
      </c>
      <c r="I1854" s="9"/>
      <c r="J1854" s="2" t="str">
        <f t="shared" si="676"/>
        <v>Detroit Lions</v>
      </c>
      <c r="K1854" s="2" t="str">
        <f t="shared" si="677"/>
        <v>Chicago Bears</v>
      </c>
      <c r="L1854" s="17">
        <f t="shared" si="678"/>
        <v>-174.21602787456445</v>
      </c>
      <c r="M1854" s="18">
        <f t="shared" si="679"/>
        <v>156.99999999999997</v>
      </c>
      <c r="N1854" s="4">
        <f t="shared" si="657"/>
        <v>1.724</v>
      </c>
      <c r="O1854" s="4">
        <f t="shared" si="658"/>
        <v>2.25</v>
      </c>
      <c r="P1854" s="4"/>
      <c r="Q1854" s="4"/>
      <c r="R1854" s="1">
        <f t="shared" si="659"/>
        <v>0.58004640371229699</v>
      </c>
      <c r="S1854" s="1">
        <f t="shared" si="660"/>
        <v>0.44444444444444442</v>
      </c>
      <c r="T1854" s="1">
        <f t="shared" si="661"/>
        <v>2.3905385002516377E-2</v>
      </c>
      <c r="U1854" s="1">
        <f t="shared" si="662"/>
        <v>6.7800979633926284E-2</v>
      </c>
      <c r="V1854" s="1">
        <f t="shared" si="663"/>
        <v>0.57880097963392629</v>
      </c>
      <c r="W1854" s="1"/>
      <c r="X1854" s="17">
        <f t="shared" si="664"/>
        <v>727.70958444553617</v>
      </c>
      <c r="Y1854" s="18">
        <f t="shared" si="665"/>
        <v>1249.1472710184614</v>
      </c>
      <c r="Z1854" s="2">
        <f t="shared" si="666"/>
        <v>691.32410522325938</v>
      </c>
      <c r="AA1854" s="18">
        <f t="shared" si="667"/>
        <v>1186.6899074675382</v>
      </c>
      <c r="AB1854" s="2">
        <f t="shared" si="668"/>
        <v>-144.64995397159709</v>
      </c>
      <c r="AC1854" s="2">
        <f t="shared" si="669"/>
        <v>118.66899074675382</v>
      </c>
      <c r="AD1854" s="2">
        <f t="shared" si="670"/>
        <v>-1000</v>
      </c>
      <c r="AE1854" s="2">
        <f t="shared" si="671"/>
        <v>1186.6899074675382</v>
      </c>
      <c r="AF1854" s="5">
        <f t="shared" si="672"/>
        <v>-1</v>
      </c>
      <c r="AG1854" s="5">
        <f t="shared" si="673"/>
        <v>1.25</v>
      </c>
      <c r="AH1854" s="3">
        <f t="shared" si="674"/>
        <v>201610</v>
      </c>
      <c r="AI1854" s="21">
        <v>2.25</v>
      </c>
      <c r="AJ1854" s="21">
        <v>1.724</v>
      </c>
      <c r="AK1854" s="21">
        <v>2.57</v>
      </c>
      <c r="AL1854" s="21">
        <v>1.5740000000000001</v>
      </c>
      <c r="AO1854">
        <f t="shared" si="675"/>
        <v>-180</v>
      </c>
      <c r="AP1854">
        <f>IF(E1854&lt;F1854,G1854,H1854)</f>
        <v>14</v>
      </c>
      <c r="AQ1854">
        <f>IF(E1854&lt;F1854,H1854,G1854)</f>
        <v>17</v>
      </c>
    </row>
    <row r="1855" spans="2:43" x14ac:dyDescent="0.25">
      <c r="B1855" s="24">
        <v>42645</v>
      </c>
      <c r="C1855" s="20" t="s">
        <v>40</v>
      </c>
      <c r="D1855" s="20" t="s">
        <v>41</v>
      </c>
      <c r="E1855" s="2">
        <v>-196.07843137254901</v>
      </c>
      <c r="F1855" s="2">
        <v>175.99999999999997</v>
      </c>
      <c r="G1855">
        <v>27</v>
      </c>
      <c r="H1855">
        <v>20</v>
      </c>
      <c r="I1855" s="9"/>
      <c r="J1855" s="2" t="str">
        <f t="shared" si="676"/>
        <v>Houston Texans</v>
      </c>
      <c r="K1855" s="2" t="str">
        <f t="shared" si="677"/>
        <v>Tennessee Titans</v>
      </c>
      <c r="L1855" s="17">
        <f t="shared" si="678"/>
        <v>-196.07843137254901</v>
      </c>
      <c r="M1855" s="18">
        <f t="shared" si="679"/>
        <v>175.99999999999997</v>
      </c>
      <c r="N1855" s="4">
        <f t="shared" si="657"/>
        <v>1.3440000000000001</v>
      </c>
      <c r="O1855" s="4">
        <f t="shared" si="658"/>
        <v>3.56</v>
      </c>
      <c r="P1855" s="4"/>
      <c r="Q1855" s="4"/>
      <c r="R1855" s="1">
        <f t="shared" si="659"/>
        <v>0.74404761904761896</v>
      </c>
      <c r="S1855" s="1">
        <f t="shared" si="660"/>
        <v>0.2808988764044944</v>
      </c>
      <c r="T1855" s="1">
        <f t="shared" si="661"/>
        <v>2.4339314845024385E-2</v>
      </c>
      <c r="U1855" s="1">
        <f t="shared" si="662"/>
        <v>0.23157437132156228</v>
      </c>
      <c r="V1855" s="1">
        <f t="shared" si="663"/>
        <v>0.74257437132156223</v>
      </c>
      <c r="W1855" s="1"/>
      <c r="X1855" s="17">
        <f t="shared" si="664"/>
        <v>346.66646011536398</v>
      </c>
      <c r="Y1855" s="18">
        <f t="shared" si="665"/>
        <v>2508.192835826314</v>
      </c>
      <c r="Z1855" s="2">
        <f t="shared" si="666"/>
        <v>329.33313710959578</v>
      </c>
      <c r="AA1855" s="18">
        <f t="shared" si="667"/>
        <v>2382.7831940349984</v>
      </c>
      <c r="AB1855" s="2">
        <f t="shared" si="668"/>
        <v>-303.64390561379162</v>
      </c>
      <c r="AC1855" s="2">
        <f t="shared" si="669"/>
        <v>238.27831940349984</v>
      </c>
      <c r="AD1855" s="2">
        <f t="shared" si="670"/>
        <v>329.33313710959578</v>
      </c>
      <c r="AE1855" s="2">
        <f t="shared" si="671"/>
        <v>-1000</v>
      </c>
      <c r="AF1855" s="5">
        <f t="shared" si="672"/>
        <v>0.34400000000000008</v>
      </c>
      <c r="AG1855" s="5">
        <f t="shared" si="673"/>
        <v>-1</v>
      </c>
      <c r="AH1855" s="3">
        <f t="shared" si="674"/>
        <v>201610</v>
      </c>
      <c r="AI1855" s="21">
        <v>1.3440000000000001</v>
      </c>
      <c r="AJ1855" s="21">
        <v>3.56</v>
      </c>
      <c r="AK1855" s="21">
        <v>1.51</v>
      </c>
      <c r="AL1855" s="21">
        <v>2.76</v>
      </c>
      <c r="AO1855">
        <f t="shared" si="675"/>
        <v>-200</v>
      </c>
      <c r="AP1855">
        <f>IF(E1855&lt;F1855,G1855,H1855)</f>
        <v>27</v>
      </c>
      <c r="AQ1855">
        <f>IF(E1855&lt;F1855,H1855,G1855)</f>
        <v>20</v>
      </c>
    </row>
    <row r="1856" spans="2:43" x14ac:dyDescent="0.25">
      <c r="B1856" s="24">
        <v>42645</v>
      </c>
      <c r="C1856" s="20" t="s">
        <v>36</v>
      </c>
      <c r="D1856" s="20" t="s">
        <v>24</v>
      </c>
      <c r="E1856" s="2">
        <v>-179.21146953405017</v>
      </c>
      <c r="F1856" s="2">
        <v>161</v>
      </c>
      <c r="G1856">
        <v>0</v>
      </c>
      <c r="H1856">
        <v>16</v>
      </c>
      <c r="I1856" s="9"/>
      <c r="J1856" s="2" t="str">
        <f t="shared" si="676"/>
        <v>New England Patriots</v>
      </c>
      <c r="K1856" s="2" t="str">
        <f t="shared" si="677"/>
        <v>Buffalo Bills</v>
      </c>
      <c r="L1856" s="17">
        <f t="shared" si="678"/>
        <v>-179.21146953405017</v>
      </c>
      <c r="M1856" s="18">
        <f t="shared" si="679"/>
        <v>161</v>
      </c>
      <c r="N1856" s="4">
        <f t="shared" si="657"/>
        <v>1.333</v>
      </c>
      <c r="O1856" s="4">
        <f t="shared" si="658"/>
        <v>3.64</v>
      </c>
      <c r="P1856" s="4"/>
      <c r="Q1856" s="4"/>
      <c r="R1856" s="1">
        <f t="shared" si="659"/>
        <v>0.75018754688672173</v>
      </c>
      <c r="S1856" s="1">
        <f t="shared" si="660"/>
        <v>0.27472527472527469</v>
      </c>
      <c r="T1856" s="1">
        <f t="shared" si="661"/>
        <v>2.4307259199678244E-2</v>
      </c>
      <c r="U1856" s="1">
        <f t="shared" si="662"/>
        <v>0.23773113608072352</v>
      </c>
      <c r="V1856" s="1">
        <f t="shared" si="663"/>
        <v>0.7487311360807235</v>
      </c>
      <c r="W1856" s="1"/>
      <c r="X1856" s="17">
        <f t="shared" si="664"/>
        <v>335.59291421291482</v>
      </c>
      <c r="Y1856" s="18">
        <f t="shared" si="665"/>
        <v>2582.4792899601139</v>
      </c>
      <c r="Z1856" s="2">
        <f t="shared" si="666"/>
        <v>318.81326850226907</v>
      </c>
      <c r="AA1856" s="18">
        <f t="shared" si="667"/>
        <v>2453.3553254621079</v>
      </c>
      <c r="AB1856" s="2">
        <f t="shared" si="668"/>
        <v>-313.66323136355999</v>
      </c>
      <c r="AC1856" s="2">
        <f t="shared" si="669"/>
        <v>245.3355325462108</v>
      </c>
      <c r="AD1856" s="2">
        <f t="shared" si="670"/>
        <v>-1000</v>
      </c>
      <c r="AE1856" s="2">
        <f t="shared" si="671"/>
        <v>2453.3553254621079</v>
      </c>
      <c r="AF1856" s="5">
        <f t="shared" si="672"/>
        <v>-1</v>
      </c>
      <c r="AG1856" s="5">
        <f t="shared" si="673"/>
        <v>2.64</v>
      </c>
      <c r="AH1856" s="3">
        <f t="shared" si="674"/>
        <v>201610</v>
      </c>
      <c r="AI1856" s="21">
        <v>1.333</v>
      </c>
      <c r="AJ1856" s="21">
        <v>3.64</v>
      </c>
      <c r="AK1856" s="21">
        <v>1.5580000000000001</v>
      </c>
      <c r="AL1856" s="21">
        <v>2.61</v>
      </c>
      <c r="AO1856">
        <f t="shared" si="675"/>
        <v>-180</v>
      </c>
      <c r="AP1856">
        <f>IF(E1856&lt;F1856,G1856,H1856)</f>
        <v>0</v>
      </c>
      <c r="AQ1856">
        <f>IF(E1856&lt;F1856,H1856,G1856)</f>
        <v>16</v>
      </c>
    </row>
    <row r="1857" spans="2:43" x14ac:dyDescent="0.25">
      <c r="B1857" s="24">
        <v>42645</v>
      </c>
      <c r="C1857" s="20" t="s">
        <v>42</v>
      </c>
      <c r="D1857" s="20" t="s">
        <v>32</v>
      </c>
      <c r="E1857" s="2">
        <v>100</v>
      </c>
      <c r="F1857" s="2">
        <v>-110.01100110011001</v>
      </c>
      <c r="G1857">
        <v>17</v>
      </c>
      <c r="H1857">
        <v>27</v>
      </c>
      <c r="I1857" s="9"/>
      <c r="J1857" s="2" t="str">
        <f t="shared" si="676"/>
        <v>Seattle Seahawks</v>
      </c>
      <c r="K1857" s="2" t="str">
        <f t="shared" si="677"/>
        <v>New York Jets</v>
      </c>
      <c r="L1857" s="17">
        <f t="shared" si="678"/>
        <v>-110.01100110011001</v>
      </c>
      <c r="M1857" s="18">
        <f t="shared" si="679"/>
        <v>100</v>
      </c>
      <c r="N1857" s="4">
        <f t="shared" si="657"/>
        <v>1.74</v>
      </c>
      <c r="O1857" s="4">
        <f t="shared" si="658"/>
        <v>2.2200000000000002</v>
      </c>
      <c r="P1857" s="4"/>
      <c r="Q1857" s="4"/>
      <c r="R1857" s="1">
        <f t="shared" si="659"/>
        <v>0.57471264367816088</v>
      </c>
      <c r="S1857" s="1">
        <f t="shared" si="660"/>
        <v>0.4504504504504504</v>
      </c>
      <c r="T1857" s="1">
        <f t="shared" si="661"/>
        <v>2.4545454545454426E-2</v>
      </c>
      <c r="U1857" s="1">
        <f t="shared" si="662"/>
        <v>6.2131096613855241E-2</v>
      </c>
      <c r="V1857" s="1">
        <f t="shared" si="663"/>
        <v>0.5731310966138552</v>
      </c>
      <c r="W1857" s="1"/>
      <c r="X1857" s="17">
        <f t="shared" si="664"/>
        <v>744.8015051148866</v>
      </c>
      <c r="Y1857" s="18">
        <f t="shared" si="665"/>
        <v>1221.1409145511027</v>
      </c>
      <c r="Z1857" s="2">
        <f t="shared" si="666"/>
        <v>707.56142985914221</v>
      </c>
      <c r="AA1857" s="18">
        <f t="shared" si="667"/>
        <v>1160.0838688235476</v>
      </c>
      <c r="AB1857" s="2">
        <f t="shared" si="668"/>
        <v>-141.3304849303438</v>
      </c>
      <c r="AC1857" s="2">
        <f t="shared" si="669"/>
        <v>116.00838688235476</v>
      </c>
      <c r="AD1857" s="2">
        <f t="shared" si="670"/>
        <v>707.56142985914221</v>
      </c>
      <c r="AE1857" s="2">
        <f t="shared" si="671"/>
        <v>-1000</v>
      </c>
      <c r="AF1857" s="5">
        <f t="shared" si="672"/>
        <v>0.74</v>
      </c>
      <c r="AG1857" s="5">
        <f t="shared" si="673"/>
        <v>-1</v>
      </c>
      <c r="AH1857" s="3">
        <f t="shared" si="674"/>
        <v>201610</v>
      </c>
      <c r="AI1857" s="21">
        <v>2.2200000000000002</v>
      </c>
      <c r="AJ1857" s="21">
        <v>1.74</v>
      </c>
      <c r="AK1857" s="21">
        <v>2</v>
      </c>
      <c r="AL1857" s="21">
        <v>1.909</v>
      </c>
      <c r="AO1857">
        <f t="shared" si="675"/>
        <v>-120</v>
      </c>
      <c r="AP1857">
        <f>IF(E1857&lt;F1857,G1857,H1857)</f>
        <v>27</v>
      </c>
      <c r="AQ1857">
        <f>IF(E1857&lt;F1857,H1857,G1857)</f>
        <v>17</v>
      </c>
    </row>
    <row r="1858" spans="2:43" x14ac:dyDescent="0.25">
      <c r="B1858" s="24">
        <v>42645</v>
      </c>
      <c r="C1858" s="20" t="s">
        <v>53</v>
      </c>
      <c r="D1858" s="20" t="s">
        <v>46</v>
      </c>
      <c r="E1858" s="2">
        <v>-330.03300330033011</v>
      </c>
      <c r="F1858" s="2">
        <v>289</v>
      </c>
      <c r="G1858">
        <v>31</v>
      </c>
      <c r="H1858">
        <v>20</v>
      </c>
      <c r="I1858" s="9"/>
      <c r="J1858" s="2" t="str">
        <f t="shared" si="676"/>
        <v>Washington Redskins</v>
      </c>
      <c r="K1858" s="2" t="str">
        <f t="shared" si="677"/>
        <v>Cleveland Browns</v>
      </c>
      <c r="L1858" s="17">
        <f t="shared" si="678"/>
        <v>-330.03300330033011</v>
      </c>
      <c r="M1858" s="18">
        <f t="shared" si="679"/>
        <v>289</v>
      </c>
      <c r="N1858" s="4">
        <f t="shared" si="657"/>
        <v>1.2350000000000001</v>
      </c>
      <c r="O1858" s="4">
        <f t="shared" si="658"/>
        <v>4.6500000000000004</v>
      </c>
      <c r="P1858" s="4"/>
      <c r="Q1858" s="4"/>
      <c r="R1858" s="1">
        <f t="shared" si="659"/>
        <v>0.80971659919028338</v>
      </c>
      <c r="S1858" s="1">
        <f t="shared" si="660"/>
        <v>0.21505376344086019</v>
      </c>
      <c r="T1858" s="1">
        <f t="shared" si="661"/>
        <v>2.4171622769753598E-2</v>
      </c>
      <c r="U1858" s="1">
        <f t="shared" si="662"/>
        <v>0.29733141787471162</v>
      </c>
      <c r="V1858" s="1">
        <f t="shared" si="663"/>
        <v>0.80833141787471163</v>
      </c>
      <c r="W1858" s="1"/>
      <c r="X1858" s="17">
        <f t="shared" si="664"/>
        <v>237.11633358162533</v>
      </c>
      <c r="Y1858" s="18">
        <f t="shared" si="665"/>
        <v>3499.637020141437</v>
      </c>
      <c r="Z1858" s="2">
        <f t="shared" si="666"/>
        <v>225.26051690254405</v>
      </c>
      <c r="AA1858" s="18">
        <f t="shared" si="667"/>
        <v>3324.6551691343652</v>
      </c>
      <c r="AB1858" s="2">
        <f t="shared" si="668"/>
        <v>-443.93043829897476</v>
      </c>
      <c r="AC1858" s="2">
        <f t="shared" si="669"/>
        <v>332.46551691343655</v>
      </c>
      <c r="AD1858" s="2">
        <f t="shared" si="670"/>
        <v>225.26051690254405</v>
      </c>
      <c r="AE1858" s="2">
        <f t="shared" si="671"/>
        <v>-1000</v>
      </c>
      <c r="AF1858" s="5">
        <f t="shared" si="672"/>
        <v>0.2350000000000001</v>
      </c>
      <c r="AG1858" s="5">
        <f t="shared" si="673"/>
        <v>-1</v>
      </c>
      <c r="AH1858" s="3">
        <f t="shared" si="674"/>
        <v>201610</v>
      </c>
      <c r="AI1858" s="21">
        <v>1.2350000000000001</v>
      </c>
      <c r="AJ1858" s="21">
        <v>4.6500000000000004</v>
      </c>
      <c r="AK1858" s="21">
        <v>1.3029999999999999</v>
      </c>
      <c r="AL1858" s="21">
        <v>3.89</v>
      </c>
      <c r="AO1858">
        <f t="shared" si="675"/>
        <v>-400</v>
      </c>
      <c r="AP1858">
        <f>IF(E1858&lt;F1858,G1858,H1858)</f>
        <v>31</v>
      </c>
      <c r="AQ1858">
        <f>IF(E1858&lt;F1858,H1858,G1858)</f>
        <v>20</v>
      </c>
    </row>
    <row r="1859" spans="2:43" x14ac:dyDescent="0.25">
      <c r="B1859" s="24">
        <v>42645</v>
      </c>
      <c r="C1859" s="20" t="s">
        <v>48</v>
      </c>
      <c r="D1859" s="20" t="s">
        <v>47</v>
      </c>
      <c r="E1859" s="2">
        <v>-414.93775933609942</v>
      </c>
      <c r="F1859" s="2">
        <v>357</v>
      </c>
      <c r="G1859">
        <v>13</v>
      </c>
      <c r="H1859">
        <v>17</v>
      </c>
      <c r="I1859" s="9"/>
      <c r="J1859" s="2" t="str">
        <f t="shared" si="676"/>
        <v>Arizona Cardinals</v>
      </c>
      <c r="K1859" s="2" t="str">
        <f t="shared" si="677"/>
        <v>Los Angeles Rams</v>
      </c>
      <c r="L1859" s="17">
        <f t="shared" si="678"/>
        <v>-414.93775933609942</v>
      </c>
      <c r="M1859" s="18">
        <f t="shared" si="679"/>
        <v>357</v>
      </c>
      <c r="N1859" s="4">
        <f t="shared" si="657"/>
        <v>1.262</v>
      </c>
      <c r="O1859" s="4">
        <f t="shared" si="658"/>
        <v>4.3</v>
      </c>
      <c r="P1859" s="4"/>
      <c r="Q1859" s="4"/>
      <c r="R1859" s="1">
        <f t="shared" si="659"/>
        <v>0.79239302694136293</v>
      </c>
      <c r="S1859" s="1">
        <f t="shared" si="660"/>
        <v>0.23255813953488372</v>
      </c>
      <c r="T1859" s="1">
        <f t="shared" si="661"/>
        <v>2.4343761236965022E-2</v>
      </c>
      <c r="U1859" s="1">
        <f t="shared" si="662"/>
        <v>0.27991744370323962</v>
      </c>
      <c r="V1859" s="1">
        <f t="shared" si="663"/>
        <v>0.79091744370323958</v>
      </c>
      <c r="W1859" s="1"/>
      <c r="X1859" s="17">
        <f t="shared" si="664"/>
        <v>264.35446323928892</v>
      </c>
      <c r="Y1859" s="18">
        <f t="shared" si="665"/>
        <v>3187.537812866432</v>
      </c>
      <c r="Z1859" s="2">
        <f t="shared" si="666"/>
        <v>251.13674007732445</v>
      </c>
      <c r="AA1859" s="18">
        <f t="shared" si="667"/>
        <v>3028.1609222231104</v>
      </c>
      <c r="AB1859" s="2">
        <f t="shared" si="668"/>
        <v>-398.18944838262303</v>
      </c>
      <c r="AC1859" s="2">
        <f t="shared" si="669"/>
        <v>302.81609222231106</v>
      </c>
      <c r="AD1859" s="2">
        <f t="shared" si="670"/>
        <v>-1000</v>
      </c>
      <c r="AE1859" s="2">
        <f t="shared" si="671"/>
        <v>3028.1609222231104</v>
      </c>
      <c r="AF1859" s="5">
        <f t="shared" si="672"/>
        <v>-1</v>
      </c>
      <c r="AG1859" s="5">
        <f t="shared" si="673"/>
        <v>3.3</v>
      </c>
      <c r="AH1859" s="3">
        <f t="shared" si="674"/>
        <v>201610</v>
      </c>
      <c r="AI1859" s="21">
        <v>1.262</v>
      </c>
      <c r="AJ1859" s="21">
        <v>4.3</v>
      </c>
      <c r="AK1859" s="21">
        <v>1.2410000000000001</v>
      </c>
      <c r="AL1859" s="21">
        <v>4.57</v>
      </c>
      <c r="AO1859">
        <f t="shared" si="675"/>
        <v>-500</v>
      </c>
      <c r="AP1859">
        <f>IF(E1859&lt;F1859,G1859,H1859)</f>
        <v>13</v>
      </c>
      <c r="AQ1859">
        <f>IF(E1859&lt;F1859,H1859,G1859)</f>
        <v>17</v>
      </c>
    </row>
    <row r="1860" spans="2:43" x14ac:dyDescent="0.25">
      <c r="B1860" s="24">
        <v>42645</v>
      </c>
      <c r="C1860" s="20" t="s">
        <v>26</v>
      </c>
      <c r="D1860" s="20" t="s">
        <v>39</v>
      </c>
      <c r="E1860" s="2">
        <v>-112.10762331838566</v>
      </c>
      <c r="F1860" s="2">
        <v>102</v>
      </c>
      <c r="G1860">
        <v>30</v>
      </c>
      <c r="H1860">
        <v>27</v>
      </c>
      <c r="I1860" s="9"/>
      <c r="J1860" s="2" t="str">
        <f t="shared" si="676"/>
        <v>Jacksonville Jaguars</v>
      </c>
      <c r="K1860" s="2" t="str">
        <f t="shared" si="677"/>
        <v>Indianapolis Colts</v>
      </c>
      <c r="L1860" s="17">
        <f t="shared" si="678"/>
        <v>-112.10762331838566</v>
      </c>
      <c r="M1860" s="18">
        <f t="shared" si="679"/>
        <v>102</v>
      </c>
      <c r="N1860" s="4">
        <f t="shared" si="657"/>
        <v>2.2200000000000002</v>
      </c>
      <c r="O1860" s="4">
        <f t="shared" si="658"/>
        <v>1.74</v>
      </c>
      <c r="P1860" s="4"/>
      <c r="Q1860" s="4"/>
      <c r="R1860" s="1">
        <f t="shared" si="659"/>
        <v>0.4504504504504504</v>
      </c>
      <c r="S1860" s="1">
        <f t="shared" si="660"/>
        <v>0.57471264367816088</v>
      </c>
      <c r="T1860" s="1">
        <f t="shared" si="661"/>
        <v>2.4545454545454426E-2</v>
      </c>
      <c r="U1860" s="1">
        <f t="shared" si="662"/>
        <v>6.2131096613855241E-2</v>
      </c>
      <c r="V1860" s="1">
        <f t="shared" si="663"/>
        <v>0.44886890338614477</v>
      </c>
      <c r="W1860" s="1"/>
      <c r="X1860" s="17">
        <f t="shared" si="664"/>
        <v>1227.8219597220309</v>
      </c>
      <c r="Y1860" s="18">
        <f t="shared" si="665"/>
        <v>740.65583533645827</v>
      </c>
      <c r="Z1860" s="2">
        <f t="shared" si="666"/>
        <v>1166.4308617359293</v>
      </c>
      <c r="AA1860" s="18">
        <f t="shared" si="667"/>
        <v>703.62304356963534</v>
      </c>
      <c r="AB1860" s="2">
        <f t="shared" si="668"/>
        <v>116.64308617359293</v>
      </c>
      <c r="AC1860" s="2">
        <f t="shared" si="669"/>
        <v>-142.12155345663194</v>
      </c>
      <c r="AD1860" s="2">
        <f t="shared" si="670"/>
        <v>1166.4308617359293</v>
      </c>
      <c r="AE1860" s="2">
        <f t="shared" si="671"/>
        <v>-1000</v>
      </c>
      <c r="AF1860" s="5">
        <f t="shared" si="672"/>
        <v>1.2200000000000002</v>
      </c>
      <c r="AG1860" s="5">
        <f t="shared" si="673"/>
        <v>-1</v>
      </c>
      <c r="AH1860" s="3">
        <f t="shared" si="674"/>
        <v>201610</v>
      </c>
      <c r="AI1860" s="21">
        <v>2.2200000000000002</v>
      </c>
      <c r="AJ1860" s="21">
        <v>1.74</v>
      </c>
      <c r="AK1860" s="21">
        <v>1.8919999999999999</v>
      </c>
      <c r="AL1860" s="21">
        <v>2.02</v>
      </c>
      <c r="AO1860">
        <f t="shared" si="675"/>
        <v>-120</v>
      </c>
      <c r="AP1860">
        <f>IF(E1860&lt;F1860,G1860,H1860)</f>
        <v>30</v>
      </c>
      <c r="AQ1860">
        <f>IF(E1860&lt;F1860,H1860,G1860)</f>
        <v>27</v>
      </c>
    </row>
    <row r="1861" spans="2:43" x14ac:dyDescent="0.25">
      <c r="B1861" s="24">
        <v>42642</v>
      </c>
      <c r="C1861" s="20" t="s">
        <v>21</v>
      </c>
      <c r="D1861" s="20" t="s">
        <v>30</v>
      </c>
      <c r="E1861" s="2">
        <v>-340.13605442176868</v>
      </c>
      <c r="F1861" s="2">
        <v>297</v>
      </c>
      <c r="G1861">
        <v>22</v>
      </c>
      <c r="H1861">
        <v>7</v>
      </c>
      <c r="I1861" s="9"/>
      <c r="J1861" s="2" t="str">
        <f t="shared" si="676"/>
        <v>Cincinnati Bengals</v>
      </c>
      <c r="K1861" s="2" t="str">
        <f t="shared" si="677"/>
        <v>Miami Dolphins</v>
      </c>
      <c r="L1861" s="17">
        <f t="shared" si="678"/>
        <v>-340.13605442176868</v>
      </c>
      <c r="M1861" s="18">
        <f t="shared" si="679"/>
        <v>297</v>
      </c>
      <c r="N1861" s="4">
        <f t="shared" ref="N1861:N1924" si="680">IF(E1861&lt;0,AI1861,AJ1861)</f>
        <v>1.3380000000000001</v>
      </c>
      <c r="O1861" s="4">
        <f t="shared" ref="O1861:O1924" si="681">IF(E1861&lt;0,AJ1861,AI1861)</f>
        <v>3.6</v>
      </c>
      <c r="P1861" s="4"/>
      <c r="Q1861" s="4"/>
      <c r="R1861" s="1">
        <f t="shared" ref="R1861:R1924" si="682">1/N1861</f>
        <v>0.74738415545590431</v>
      </c>
      <c r="S1861" s="1">
        <f t="shared" ref="S1861:S1924" si="683">1/O1861</f>
        <v>0.27777777777777779</v>
      </c>
      <c r="T1861" s="1">
        <f t="shared" ref="T1861:T1924" si="684">1-N1861*O1861/(N1861+O1861)</f>
        <v>2.4544349939246701E-2</v>
      </c>
      <c r="U1861" s="1">
        <f t="shared" ref="U1861:U1924" si="685">ABS(R1861-S1861)/2</f>
        <v>0.23480318883906326</v>
      </c>
      <c r="V1861" s="1">
        <f t="shared" ref="V1861:V1924" si="686">V$1+IF(N1861&lt;=O1861,U1861,-U1861)</f>
        <v>0.74580318883906327</v>
      </c>
      <c r="W1861" s="1"/>
      <c r="X1861" s="17">
        <f t="shared" ref="X1861:X1924" si="687">(1/V1861-1)*1000</f>
        <v>340.83631575325677</v>
      </c>
      <c r="Y1861" s="18">
        <f t="shared" ref="Y1861:Y1924" si="688">1000000/(X1861+W$1)-X$1</f>
        <v>2546.7726226670234</v>
      </c>
      <c r="Z1861" s="2">
        <f t="shared" ref="Z1861:Z1924" si="689">X1861*0.95</f>
        <v>323.7944999655939</v>
      </c>
      <c r="AA1861" s="18">
        <f t="shared" ref="AA1861:AA1924" si="690">Y1861*0.95</f>
        <v>2419.4339915336723</v>
      </c>
      <c r="AB1861" s="2">
        <f t="shared" ref="AB1861:AB1924" si="691">IF(Z1861&lt;1000,-100000/Z1861,Z1861/10)</f>
        <v>-308.83785861287299</v>
      </c>
      <c r="AC1861" s="2">
        <f t="shared" ref="AC1861:AC1924" si="692">IF(AA1861&lt;1000,-100000/AA1861,AA1861/10)</f>
        <v>241.94339915336724</v>
      </c>
      <c r="AD1861" s="2">
        <f t="shared" ref="AD1861:AD1924" si="693">IF(AP1861&gt;AQ1861,Z1861,-1000)</f>
        <v>323.7944999655939</v>
      </c>
      <c r="AE1861" s="2">
        <f t="shared" ref="AE1861:AE1924" si="694">IF(AQ1861&gt;AP1861,AA1861,-1000)</f>
        <v>-1000</v>
      </c>
      <c r="AF1861" s="5">
        <f t="shared" ref="AF1861:AF1924" si="695">IF(AP1861&gt;AQ1861,N1861-1,-1)</f>
        <v>0.33800000000000008</v>
      </c>
      <c r="AG1861" s="5">
        <f t="shared" ref="AG1861:AG1924" si="696">IF(AQ1861&gt;AP1861,O1861-1,-1)</f>
        <v>-1</v>
      </c>
      <c r="AH1861" s="3">
        <f t="shared" ref="AH1861:AH1924" si="697">YEAR(B1861)*100+MONTH(B1861)</f>
        <v>201609</v>
      </c>
      <c r="AI1861" s="21">
        <v>1.3380000000000001</v>
      </c>
      <c r="AJ1861" s="21">
        <v>3.6</v>
      </c>
      <c r="AK1861" s="21">
        <v>1.294</v>
      </c>
      <c r="AL1861" s="21">
        <v>3.97</v>
      </c>
      <c r="AO1861">
        <f t="shared" ref="AO1861:AO1924" si="698">IF(L1861&lt;-200,INT(L1861/100)*100,INT(L1861/10)*10)</f>
        <v>-400</v>
      </c>
      <c r="AP1861">
        <f>IF(E1861&lt;F1861,G1861,H1861)</f>
        <v>22</v>
      </c>
      <c r="AQ1861">
        <f>IF(E1861&lt;F1861,H1861,G1861)</f>
        <v>7</v>
      </c>
    </row>
    <row r="1862" spans="2:43" x14ac:dyDescent="0.25">
      <c r="B1862" s="24">
        <v>42639</v>
      </c>
      <c r="C1862" s="20" t="s">
        <v>43</v>
      </c>
      <c r="D1862" s="20" t="s">
        <v>35</v>
      </c>
      <c r="E1862" s="2">
        <v>-154.08320493066256</v>
      </c>
      <c r="F1862" s="2">
        <v>139</v>
      </c>
      <c r="G1862">
        <v>32</v>
      </c>
      <c r="H1862">
        <v>45</v>
      </c>
      <c r="I1862" s="9"/>
      <c r="J1862" s="2" t="str">
        <f t="shared" si="676"/>
        <v>New Orleans Saints</v>
      </c>
      <c r="K1862" s="2" t="str">
        <f t="shared" si="677"/>
        <v>Atlanta Falcons</v>
      </c>
      <c r="L1862" s="17">
        <f t="shared" si="678"/>
        <v>-154.08320493066256</v>
      </c>
      <c r="M1862" s="18">
        <f t="shared" si="679"/>
        <v>139</v>
      </c>
      <c r="N1862" s="4">
        <f t="shared" si="680"/>
        <v>1.645</v>
      </c>
      <c r="O1862" s="4">
        <f t="shared" si="681"/>
        <v>2.4</v>
      </c>
      <c r="P1862" s="4"/>
      <c r="Q1862" s="4"/>
      <c r="R1862" s="1">
        <f t="shared" si="682"/>
        <v>0.60790273556231</v>
      </c>
      <c r="S1862" s="1">
        <f t="shared" si="683"/>
        <v>0.41666666666666669</v>
      </c>
      <c r="T1862" s="1">
        <f t="shared" si="684"/>
        <v>2.3980222496909787E-2</v>
      </c>
      <c r="U1862" s="1">
        <f t="shared" si="685"/>
        <v>9.5618034447821659E-2</v>
      </c>
      <c r="V1862" s="1">
        <f t="shared" si="686"/>
        <v>0.6066180344478217</v>
      </c>
      <c r="W1862" s="1"/>
      <c r="X1862" s="17">
        <f t="shared" si="687"/>
        <v>648.48379575502895</v>
      </c>
      <c r="Y1862" s="18">
        <f t="shared" si="688"/>
        <v>1396.9947605426773</v>
      </c>
      <c r="Z1862" s="2">
        <f t="shared" si="689"/>
        <v>616.05960596727743</v>
      </c>
      <c r="AA1862" s="18">
        <f t="shared" si="690"/>
        <v>1327.1450225155434</v>
      </c>
      <c r="AB1862" s="2">
        <f t="shared" si="691"/>
        <v>-162.32195558900446</v>
      </c>
      <c r="AC1862" s="2">
        <f t="shared" si="692"/>
        <v>132.71450225155434</v>
      </c>
      <c r="AD1862" s="2">
        <f t="shared" si="693"/>
        <v>-1000</v>
      </c>
      <c r="AE1862" s="2">
        <f t="shared" si="694"/>
        <v>1327.1450225155434</v>
      </c>
      <c r="AF1862" s="5">
        <f t="shared" si="695"/>
        <v>-1</v>
      </c>
      <c r="AG1862" s="5">
        <f t="shared" si="696"/>
        <v>1.4</v>
      </c>
      <c r="AH1862" s="3">
        <f t="shared" si="697"/>
        <v>201609</v>
      </c>
      <c r="AI1862" s="21">
        <v>1.645</v>
      </c>
      <c r="AJ1862" s="21">
        <v>2.4</v>
      </c>
      <c r="AK1862" s="21">
        <v>1.649</v>
      </c>
      <c r="AL1862" s="21">
        <v>2.39</v>
      </c>
      <c r="AO1862">
        <f t="shared" si="698"/>
        <v>-160</v>
      </c>
      <c r="AP1862">
        <f>IF(E1862&lt;F1862,G1862,H1862)</f>
        <v>32</v>
      </c>
      <c r="AQ1862">
        <f>IF(E1862&lt;F1862,H1862,G1862)</f>
        <v>45</v>
      </c>
    </row>
    <row r="1863" spans="2:43" x14ac:dyDescent="0.25">
      <c r="B1863" s="24">
        <v>42638</v>
      </c>
      <c r="C1863" s="20" t="s">
        <v>23</v>
      </c>
      <c r="D1863" s="20" t="s">
        <v>37</v>
      </c>
      <c r="E1863" s="2">
        <v>-254.45292620865138</v>
      </c>
      <c r="F1863" s="2">
        <v>225.99999999999997</v>
      </c>
      <c r="G1863">
        <v>31</v>
      </c>
      <c r="H1863">
        <v>17</v>
      </c>
      <c r="I1863" s="9"/>
      <c r="J1863" s="2" t="str">
        <f t="shared" ref="J1863:J1926" si="699">IF(E1863&lt;=F1863,C1863,D1863)</f>
        <v>Dallas Cowboys</v>
      </c>
      <c r="K1863" s="2" t="str">
        <f t="shared" ref="K1863:K1926" si="700">IF(E1863&gt;F1863,C1863,D1863)</f>
        <v>Chicago Bears</v>
      </c>
      <c r="L1863" s="17">
        <f t="shared" ref="L1863:L1926" si="701">IF(E1863&lt;=F1863,E1863,F1863)</f>
        <v>-254.45292620865138</v>
      </c>
      <c r="M1863" s="18">
        <f t="shared" ref="M1863:M1926" si="702">IF(E1863&gt;F1863,E1863,F1863)</f>
        <v>225.99999999999997</v>
      </c>
      <c r="N1863" s="4">
        <f t="shared" si="680"/>
        <v>1.3029999999999999</v>
      </c>
      <c r="O1863" s="4">
        <f t="shared" si="681"/>
        <v>3.89</v>
      </c>
      <c r="P1863" s="4"/>
      <c r="Q1863" s="4"/>
      <c r="R1863" s="1">
        <f t="shared" si="682"/>
        <v>0.76745970836531086</v>
      </c>
      <c r="S1863" s="1">
        <f t="shared" si="683"/>
        <v>0.25706940874035988</v>
      </c>
      <c r="T1863" s="1">
        <f t="shared" si="684"/>
        <v>2.394184479106487E-2</v>
      </c>
      <c r="U1863" s="1">
        <f t="shared" si="685"/>
        <v>0.25519514981247549</v>
      </c>
      <c r="V1863" s="1">
        <f t="shared" si="686"/>
        <v>0.7661951498124755</v>
      </c>
      <c r="W1863" s="1"/>
      <c r="X1863" s="17">
        <f t="shared" si="687"/>
        <v>305.15052235027554</v>
      </c>
      <c r="Y1863" s="18">
        <f t="shared" si="688"/>
        <v>2810.9146314785244</v>
      </c>
      <c r="Z1863" s="2">
        <f t="shared" si="689"/>
        <v>289.89299623276173</v>
      </c>
      <c r="AA1863" s="18">
        <f t="shared" si="690"/>
        <v>2670.368899904598</v>
      </c>
      <c r="AB1863" s="2">
        <f t="shared" si="691"/>
        <v>-344.95486713900362</v>
      </c>
      <c r="AC1863" s="2">
        <f t="shared" si="692"/>
        <v>267.03688999045983</v>
      </c>
      <c r="AD1863" s="2">
        <f t="shared" si="693"/>
        <v>289.89299623276173</v>
      </c>
      <c r="AE1863" s="2">
        <f t="shared" si="694"/>
        <v>-1000</v>
      </c>
      <c r="AF1863" s="5">
        <f t="shared" si="695"/>
        <v>0.30299999999999994</v>
      </c>
      <c r="AG1863" s="5">
        <f t="shared" si="696"/>
        <v>-1</v>
      </c>
      <c r="AH1863" s="3">
        <f t="shared" si="697"/>
        <v>201609</v>
      </c>
      <c r="AI1863" s="21">
        <v>1.3029999999999999</v>
      </c>
      <c r="AJ1863" s="21">
        <v>3.89</v>
      </c>
      <c r="AK1863" s="21">
        <v>1.393</v>
      </c>
      <c r="AL1863" s="21">
        <v>3.26</v>
      </c>
      <c r="AO1863">
        <f t="shared" si="698"/>
        <v>-300</v>
      </c>
      <c r="AP1863">
        <f>IF(E1863&lt;F1863,G1863,H1863)</f>
        <v>31</v>
      </c>
      <c r="AQ1863">
        <f>IF(E1863&lt;F1863,H1863,G1863)</f>
        <v>17</v>
      </c>
    </row>
    <row r="1864" spans="2:43" x14ac:dyDescent="0.25">
      <c r="B1864" s="24">
        <v>42638</v>
      </c>
      <c r="C1864" s="20" t="s">
        <v>39</v>
      </c>
      <c r="D1864" s="20" t="s">
        <v>54</v>
      </c>
      <c r="E1864" s="2">
        <v>-116.00928074245938</v>
      </c>
      <c r="F1864" s="2">
        <v>104.99999999999999</v>
      </c>
      <c r="G1864">
        <v>26</v>
      </c>
      <c r="H1864">
        <v>22</v>
      </c>
      <c r="I1864" s="9"/>
      <c r="J1864" s="2" t="str">
        <f t="shared" si="699"/>
        <v>Indianapolis Colts</v>
      </c>
      <c r="K1864" s="2" t="str">
        <f t="shared" si="700"/>
        <v>San Diego Chargers</v>
      </c>
      <c r="L1864" s="17">
        <f t="shared" si="701"/>
        <v>-116.00928074245938</v>
      </c>
      <c r="M1864" s="18">
        <f t="shared" si="702"/>
        <v>104.99999999999999</v>
      </c>
      <c r="N1864" s="4">
        <f t="shared" si="680"/>
        <v>1.6890000000000001</v>
      </c>
      <c r="O1864" s="4">
        <f t="shared" si="681"/>
        <v>2.31</v>
      </c>
      <c r="P1864" s="4"/>
      <c r="Q1864" s="4"/>
      <c r="R1864" s="1">
        <f t="shared" si="682"/>
        <v>0.59206631142687982</v>
      </c>
      <c r="S1864" s="1">
        <f t="shared" si="683"/>
        <v>0.4329004329004329</v>
      </c>
      <c r="T1864" s="1">
        <f t="shared" si="684"/>
        <v>2.4358589647411888E-2</v>
      </c>
      <c r="U1864" s="1">
        <f t="shared" si="685"/>
        <v>7.9582939263223462E-2</v>
      </c>
      <c r="V1864" s="1">
        <f t="shared" si="686"/>
        <v>0.59058293926322347</v>
      </c>
      <c r="W1864" s="1"/>
      <c r="X1864" s="17">
        <f t="shared" si="687"/>
        <v>693.24227558544305</v>
      </c>
      <c r="Y1864" s="18">
        <f t="shared" si="688"/>
        <v>1309.568863191934</v>
      </c>
      <c r="Z1864" s="2">
        <f t="shared" si="689"/>
        <v>658.58016180617085</v>
      </c>
      <c r="AA1864" s="18">
        <f t="shared" si="690"/>
        <v>1244.0904200323373</v>
      </c>
      <c r="AB1864" s="2">
        <f t="shared" si="691"/>
        <v>-151.84180423192183</v>
      </c>
      <c r="AC1864" s="2">
        <f t="shared" si="692"/>
        <v>124.40904200323374</v>
      </c>
      <c r="AD1864" s="2">
        <f t="shared" si="693"/>
        <v>658.58016180617085</v>
      </c>
      <c r="AE1864" s="2">
        <f t="shared" si="694"/>
        <v>-1000</v>
      </c>
      <c r="AF1864" s="5">
        <f t="shared" si="695"/>
        <v>0.68900000000000006</v>
      </c>
      <c r="AG1864" s="5">
        <f t="shared" si="696"/>
        <v>-1</v>
      </c>
      <c r="AH1864" s="3">
        <f t="shared" si="697"/>
        <v>201609</v>
      </c>
      <c r="AI1864" s="21">
        <v>1.6890000000000001</v>
      </c>
      <c r="AJ1864" s="21">
        <v>2.31</v>
      </c>
      <c r="AK1864" s="21">
        <v>1.8620000000000001</v>
      </c>
      <c r="AL1864" s="21">
        <v>2.0499999999999998</v>
      </c>
      <c r="AO1864">
        <f t="shared" si="698"/>
        <v>-120</v>
      </c>
      <c r="AP1864">
        <f>IF(E1864&lt;F1864,G1864,H1864)</f>
        <v>26</v>
      </c>
      <c r="AQ1864">
        <f>IF(E1864&lt;F1864,H1864,G1864)</f>
        <v>22</v>
      </c>
    </row>
    <row r="1865" spans="2:43" x14ac:dyDescent="0.25">
      <c r="B1865" s="24">
        <v>42638</v>
      </c>
      <c r="C1865" s="20" t="s">
        <v>20</v>
      </c>
      <c r="D1865" s="20" t="s">
        <v>42</v>
      </c>
      <c r="E1865" s="2">
        <v>-166.1129568106312</v>
      </c>
      <c r="F1865" s="2">
        <v>150</v>
      </c>
      <c r="G1865">
        <v>24</v>
      </c>
      <c r="H1865">
        <v>3</v>
      </c>
      <c r="I1865" s="9"/>
      <c r="J1865" s="2" t="str">
        <f t="shared" si="699"/>
        <v>Kansas City Chiefs</v>
      </c>
      <c r="K1865" s="2" t="str">
        <f t="shared" si="700"/>
        <v>New York Jets</v>
      </c>
      <c r="L1865" s="17">
        <f t="shared" si="701"/>
        <v>-166.1129568106312</v>
      </c>
      <c r="M1865" s="18">
        <f t="shared" si="702"/>
        <v>150</v>
      </c>
      <c r="N1865" s="4">
        <f t="shared" si="680"/>
        <v>1.595</v>
      </c>
      <c r="O1865" s="4">
        <f t="shared" si="681"/>
        <v>2.52</v>
      </c>
      <c r="P1865" s="4"/>
      <c r="Q1865" s="4"/>
      <c r="R1865" s="1">
        <f t="shared" si="682"/>
        <v>0.62695924764890287</v>
      </c>
      <c r="S1865" s="1">
        <f t="shared" si="683"/>
        <v>0.3968253968253968</v>
      </c>
      <c r="T1865" s="1">
        <f t="shared" si="684"/>
        <v>2.3232077764277048E-2</v>
      </c>
      <c r="U1865" s="1">
        <f t="shared" si="685"/>
        <v>0.11506692541175303</v>
      </c>
      <c r="V1865" s="1">
        <f t="shared" si="686"/>
        <v>0.62606692541175302</v>
      </c>
      <c r="W1865" s="1"/>
      <c r="X1865" s="17">
        <f t="shared" si="687"/>
        <v>597.27332559904505</v>
      </c>
      <c r="Y1865" s="18">
        <f t="shared" si="688"/>
        <v>1511.9695332860119</v>
      </c>
      <c r="Z1865" s="2">
        <f t="shared" si="689"/>
        <v>567.40965931909273</v>
      </c>
      <c r="AA1865" s="18">
        <f t="shared" si="690"/>
        <v>1436.3710566217112</v>
      </c>
      <c r="AB1865" s="2">
        <f t="shared" si="691"/>
        <v>-176.23950942252685</v>
      </c>
      <c r="AC1865" s="2">
        <f t="shared" si="692"/>
        <v>143.63710566217111</v>
      </c>
      <c r="AD1865" s="2">
        <f t="shared" si="693"/>
        <v>567.40965931909273</v>
      </c>
      <c r="AE1865" s="2">
        <f t="shared" si="694"/>
        <v>-1000</v>
      </c>
      <c r="AF1865" s="5">
        <f t="shared" si="695"/>
        <v>0.59499999999999997</v>
      </c>
      <c r="AG1865" s="5">
        <f t="shared" si="696"/>
        <v>-1</v>
      </c>
      <c r="AH1865" s="3">
        <f t="shared" si="697"/>
        <v>201609</v>
      </c>
      <c r="AI1865" s="21">
        <v>1.595</v>
      </c>
      <c r="AJ1865" s="21">
        <v>2.52</v>
      </c>
      <c r="AK1865" s="21">
        <v>1.6020000000000001</v>
      </c>
      <c r="AL1865" s="21">
        <v>2.5</v>
      </c>
      <c r="AO1865">
        <f t="shared" si="698"/>
        <v>-170</v>
      </c>
      <c r="AP1865">
        <f>IF(E1865&lt;F1865,G1865,H1865)</f>
        <v>24</v>
      </c>
      <c r="AQ1865">
        <f>IF(E1865&lt;F1865,H1865,G1865)</f>
        <v>3</v>
      </c>
    </row>
    <row r="1866" spans="2:43" x14ac:dyDescent="0.25">
      <c r="B1866" s="24">
        <v>42638</v>
      </c>
      <c r="C1866" s="20" t="s">
        <v>19</v>
      </c>
      <c r="D1866" s="20" t="s">
        <v>45</v>
      </c>
      <c r="E1866" s="2">
        <v>166</v>
      </c>
      <c r="F1866" s="2">
        <v>-185.18518518518516</v>
      </c>
      <c r="G1866">
        <v>34</v>
      </c>
      <c r="H1866">
        <v>3</v>
      </c>
      <c r="I1866" s="9"/>
      <c r="J1866" s="2" t="str">
        <f t="shared" si="699"/>
        <v>Pittsburgh Steelers</v>
      </c>
      <c r="K1866" s="2" t="str">
        <f t="shared" si="700"/>
        <v>Philadelphia Eagles</v>
      </c>
      <c r="L1866" s="17">
        <f t="shared" si="701"/>
        <v>-185.18518518518516</v>
      </c>
      <c r="M1866" s="18">
        <f t="shared" si="702"/>
        <v>166</v>
      </c>
      <c r="N1866" s="4">
        <f t="shared" si="680"/>
        <v>1.4970000000000001</v>
      </c>
      <c r="O1866" s="4">
        <f t="shared" si="681"/>
        <v>2.8</v>
      </c>
      <c r="P1866" s="4"/>
      <c r="Q1866" s="4"/>
      <c r="R1866" s="1">
        <f t="shared" si="682"/>
        <v>0.66800267201068797</v>
      </c>
      <c r="S1866" s="1">
        <f t="shared" si="683"/>
        <v>0.35714285714285715</v>
      </c>
      <c r="T1866" s="1">
        <f t="shared" si="684"/>
        <v>2.4528740982080355E-2</v>
      </c>
      <c r="U1866" s="1">
        <f t="shared" si="685"/>
        <v>0.15542990743391541</v>
      </c>
      <c r="V1866" s="1">
        <f t="shared" si="686"/>
        <v>0.66642990743391539</v>
      </c>
      <c r="W1866" s="1"/>
      <c r="X1866" s="17">
        <f t="shared" si="687"/>
        <v>500.53289752630457</v>
      </c>
      <c r="Y1866" s="18">
        <f t="shared" si="688"/>
        <v>1788.0700211379678</v>
      </c>
      <c r="Z1866" s="2">
        <f t="shared" si="689"/>
        <v>475.50625264998934</v>
      </c>
      <c r="AA1866" s="18">
        <f t="shared" si="690"/>
        <v>1698.6665200810694</v>
      </c>
      <c r="AB1866" s="2">
        <f t="shared" si="691"/>
        <v>-210.30217676991938</v>
      </c>
      <c r="AC1866" s="2">
        <f t="shared" si="692"/>
        <v>169.86665200810694</v>
      </c>
      <c r="AD1866" s="2">
        <f t="shared" si="693"/>
        <v>-1000</v>
      </c>
      <c r="AE1866" s="2">
        <f t="shared" si="694"/>
        <v>1698.6665200810694</v>
      </c>
      <c r="AF1866" s="5">
        <f t="shared" si="695"/>
        <v>-1</v>
      </c>
      <c r="AG1866" s="5">
        <f t="shared" si="696"/>
        <v>1.7999999999999998</v>
      </c>
      <c r="AH1866" s="3">
        <f t="shared" si="697"/>
        <v>201609</v>
      </c>
      <c r="AI1866" s="21">
        <v>2.8</v>
      </c>
      <c r="AJ1866" s="21">
        <v>1.4970000000000001</v>
      </c>
      <c r="AK1866" s="21">
        <v>2.66</v>
      </c>
      <c r="AL1866" s="21">
        <v>1.54</v>
      </c>
      <c r="AO1866">
        <f t="shared" si="698"/>
        <v>-190</v>
      </c>
      <c r="AP1866">
        <f>IF(E1866&lt;F1866,G1866,H1866)</f>
        <v>3</v>
      </c>
      <c r="AQ1866">
        <f>IF(E1866&lt;F1866,H1866,G1866)</f>
        <v>34</v>
      </c>
    </row>
    <row r="1867" spans="2:43" x14ac:dyDescent="0.25">
      <c r="B1867" s="24">
        <v>42638</v>
      </c>
      <c r="C1867" s="20" t="s">
        <v>32</v>
      </c>
      <c r="D1867" s="20" t="s">
        <v>22</v>
      </c>
      <c r="E1867" s="2">
        <v>-458.71559633027528</v>
      </c>
      <c r="F1867" s="2">
        <v>391</v>
      </c>
      <c r="G1867">
        <v>37</v>
      </c>
      <c r="H1867">
        <v>18</v>
      </c>
      <c r="I1867" s="9"/>
      <c r="J1867" s="2" t="str">
        <f t="shared" si="699"/>
        <v>Seattle Seahawks</v>
      </c>
      <c r="K1867" s="2" t="str">
        <f t="shared" si="700"/>
        <v>San Francisco 49ers</v>
      </c>
      <c r="L1867" s="17">
        <f t="shared" si="701"/>
        <v>-458.71559633027528</v>
      </c>
      <c r="M1867" s="18">
        <f t="shared" si="702"/>
        <v>391</v>
      </c>
      <c r="N1867" s="4">
        <f t="shared" si="680"/>
        <v>1.2350000000000001</v>
      </c>
      <c r="O1867" s="4">
        <f t="shared" si="681"/>
        <v>4.6500000000000004</v>
      </c>
      <c r="P1867" s="4"/>
      <c r="Q1867" s="4"/>
      <c r="R1867" s="1">
        <f t="shared" si="682"/>
        <v>0.80971659919028338</v>
      </c>
      <c r="S1867" s="1">
        <f t="shared" si="683"/>
        <v>0.21505376344086019</v>
      </c>
      <c r="T1867" s="1">
        <f t="shared" si="684"/>
        <v>2.4171622769753598E-2</v>
      </c>
      <c r="U1867" s="1">
        <f t="shared" si="685"/>
        <v>0.29733141787471162</v>
      </c>
      <c r="V1867" s="1">
        <f t="shared" si="686"/>
        <v>0.80833141787471163</v>
      </c>
      <c r="W1867" s="1"/>
      <c r="X1867" s="17">
        <f t="shared" si="687"/>
        <v>237.11633358162533</v>
      </c>
      <c r="Y1867" s="18">
        <f t="shared" si="688"/>
        <v>3499.637020141437</v>
      </c>
      <c r="Z1867" s="2">
        <f t="shared" si="689"/>
        <v>225.26051690254405</v>
      </c>
      <c r="AA1867" s="18">
        <f t="shared" si="690"/>
        <v>3324.6551691343652</v>
      </c>
      <c r="AB1867" s="2">
        <f t="shared" si="691"/>
        <v>-443.93043829897476</v>
      </c>
      <c r="AC1867" s="2">
        <f t="shared" si="692"/>
        <v>332.46551691343655</v>
      </c>
      <c r="AD1867" s="2">
        <f t="shared" si="693"/>
        <v>225.26051690254405</v>
      </c>
      <c r="AE1867" s="2">
        <f t="shared" si="694"/>
        <v>-1000</v>
      </c>
      <c r="AF1867" s="5">
        <f t="shared" si="695"/>
        <v>0.2350000000000001</v>
      </c>
      <c r="AG1867" s="5">
        <f t="shared" si="696"/>
        <v>-1</v>
      </c>
      <c r="AH1867" s="3">
        <f t="shared" si="697"/>
        <v>201609</v>
      </c>
      <c r="AI1867" s="21">
        <v>1.2350000000000001</v>
      </c>
      <c r="AJ1867" s="21">
        <v>4.6500000000000004</v>
      </c>
      <c r="AK1867" s="21">
        <v>1.218</v>
      </c>
      <c r="AL1867" s="21">
        <v>4.91</v>
      </c>
      <c r="AO1867">
        <f t="shared" si="698"/>
        <v>-500</v>
      </c>
      <c r="AP1867">
        <f>IF(E1867&lt;F1867,G1867,H1867)</f>
        <v>37</v>
      </c>
      <c r="AQ1867">
        <f>IF(E1867&lt;F1867,H1867,G1867)</f>
        <v>18</v>
      </c>
    </row>
    <row r="1868" spans="2:43" x14ac:dyDescent="0.25">
      <c r="B1868" s="24">
        <v>42638</v>
      </c>
      <c r="C1868" s="20" t="s">
        <v>27</v>
      </c>
      <c r="D1868" s="20" t="s">
        <v>47</v>
      </c>
      <c r="E1868" s="2">
        <v>-182.14936247723136</v>
      </c>
      <c r="F1868" s="2">
        <v>164</v>
      </c>
      <c r="G1868">
        <v>32</v>
      </c>
      <c r="H1868">
        <v>37</v>
      </c>
      <c r="I1868" s="9"/>
      <c r="J1868" s="2" t="str">
        <f t="shared" si="699"/>
        <v>Tampa Bay Buccaneers</v>
      </c>
      <c r="K1868" s="2" t="str">
        <f t="shared" si="700"/>
        <v>Los Angeles Rams</v>
      </c>
      <c r="L1868" s="17">
        <f t="shared" si="701"/>
        <v>-182.14936247723136</v>
      </c>
      <c r="M1868" s="18">
        <f t="shared" si="702"/>
        <v>164</v>
      </c>
      <c r="N1868" s="4">
        <f t="shared" si="680"/>
        <v>1.458</v>
      </c>
      <c r="O1868" s="4">
        <f t="shared" si="681"/>
        <v>2.95</v>
      </c>
      <c r="P1868" s="4"/>
      <c r="Q1868" s="4"/>
      <c r="R1868" s="1">
        <f t="shared" si="682"/>
        <v>0.68587105624142664</v>
      </c>
      <c r="S1868" s="1">
        <f t="shared" si="683"/>
        <v>0.33898305084745761</v>
      </c>
      <c r="T1868" s="1">
        <f t="shared" si="684"/>
        <v>2.4251361161524598E-2</v>
      </c>
      <c r="U1868" s="1">
        <f t="shared" si="685"/>
        <v>0.17344400269698451</v>
      </c>
      <c r="V1868" s="1">
        <f t="shared" si="686"/>
        <v>0.68444400269698447</v>
      </c>
      <c r="W1868" s="1"/>
      <c r="X1868" s="17">
        <f t="shared" si="687"/>
        <v>461.03990400909066</v>
      </c>
      <c r="Y1868" s="18">
        <f t="shared" si="688"/>
        <v>1931.1287441514407</v>
      </c>
      <c r="Z1868" s="2">
        <f t="shared" si="689"/>
        <v>437.98790880863612</v>
      </c>
      <c r="AA1868" s="18">
        <f t="shared" si="690"/>
        <v>1834.5723069438686</v>
      </c>
      <c r="AB1868" s="2">
        <f t="shared" si="691"/>
        <v>-228.31680507347428</v>
      </c>
      <c r="AC1868" s="2">
        <f t="shared" si="692"/>
        <v>183.45723069438685</v>
      </c>
      <c r="AD1868" s="2">
        <f t="shared" si="693"/>
        <v>-1000</v>
      </c>
      <c r="AE1868" s="2">
        <f t="shared" si="694"/>
        <v>1834.5723069438686</v>
      </c>
      <c r="AF1868" s="5">
        <f t="shared" si="695"/>
        <v>-1</v>
      </c>
      <c r="AG1868" s="5">
        <f t="shared" si="696"/>
        <v>1.9500000000000002</v>
      </c>
      <c r="AH1868" s="3">
        <f t="shared" si="697"/>
        <v>201609</v>
      </c>
      <c r="AI1868" s="21">
        <v>1.458</v>
      </c>
      <c r="AJ1868" s="21">
        <v>2.95</v>
      </c>
      <c r="AK1868" s="21">
        <v>1.5489999999999999</v>
      </c>
      <c r="AL1868" s="21">
        <v>2.64</v>
      </c>
      <c r="AO1868">
        <f t="shared" si="698"/>
        <v>-190</v>
      </c>
      <c r="AP1868">
        <f>IF(E1868&lt;F1868,G1868,H1868)</f>
        <v>32</v>
      </c>
      <c r="AQ1868">
        <f>IF(E1868&lt;F1868,H1868,G1868)</f>
        <v>37</v>
      </c>
    </row>
    <row r="1869" spans="2:43" x14ac:dyDescent="0.25">
      <c r="B1869" s="24">
        <v>42638</v>
      </c>
      <c r="C1869" s="20" t="s">
        <v>24</v>
      </c>
      <c r="D1869" s="20" t="s">
        <v>48</v>
      </c>
      <c r="E1869" s="2">
        <v>186</v>
      </c>
      <c r="F1869" s="2">
        <v>-208.33333333333334</v>
      </c>
      <c r="G1869">
        <v>33</v>
      </c>
      <c r="H1869">
        <v>18</v>
      </c>
      <c r="I1869" s="9"/>
      <c r="J1869" s="2" t="str">
        <f t="shared" si="699"/>
        <v>Arizona Cardinals</v>
      </c>
      <c r="K1869" s="2" t="str">
        <f t="shared" si="700"/>
        <v>Buffalo Bills</v>
      </c>
      <c r="L1869" s="17">
        <f t="shared" si="701"/>
        <v>-208.33333333333334</v>
      </c>
      <c r="M1869" s="18">
        <f t="shared" si="702"/>
        <v>186</v>
      </c>
      <c r="N1869" s="4">
        <f t="shared" si="680"/>
        <v>1.502</v>
      </c>
      <c r="O1869" s="4">
        <f t="shared" si="681"/>
        <v>2.79</v>
      </c>
      <c r="P1869" s="4"/>
      <c r="Q1869" s="4"/>
      <c r="R1869" s="1">
        <f t="shared" si="682"/>
        <v>0.66577896138482029</v>
      </c>
      <c r="S1869" s="1">
        <f t="shared" si="683"/>
        <v>0.35842293906810035</v>
      </c>
      <c r="T1869" s="1">
        <f t="shared" si="684"/>
        <v>2.3630009319664524E-2</v>
      </c>
      <c r="U1869" s="1">
        <f t="shared" si="685"/>
        <v>0.15367801115835997</v>
      </c>
      <c r="V1869" s="1">
        <f t="shared" si="686"/>
        <v>0.66467801115836</v>
      </c>
      <c r="W1869" s="1"/>
      <c r="X1869" s="17">
        <f t="shared" si="687"/>
        <v>504.48786211125207</v>
      </c>
      <c r="Y1869" s="18">
        <f t="shared" si="688"/>
        <v>1774.8764139353</v>
      </c>
      <c r="Z1869" s="2">
        <f t="shared" si="689"/>
        <v>479.26346900568944</v>
      </c>
      <c r="AA1869" s="18">
        <f t="shared" si="690"/>
        <v>1686.1325932385348</v>
      </c>
      <c r="AB1869" s="2">
        <f t="shared" si="691"/>
        <v>-208.65349951972425</v>
      </c>
      <c r="AC1869" s="2">
        <f t="shared" si="692"/>
        <v>168.61325932385347</v>
      </c>
      <c r="AD1869" s="2">
        <f t="shared" si="693"/>
        <v>-1000</v>
      </c>
      <c r="AE1869" s="2">
        <f t="shared" si="694"/>
        <v>1686.1325932385348</v>
      </c>
      <c r="AF1869" s="5">
        <f t="shared" si="695"/>
        <v>-1</v>
      </c>
      <c r="AG1869" s="5">
        <f t="shared" si="696"/>
        <v>1.79</v>
      </c>
      <c r="AH1869" s="3">
        <f t="shared" si="697"/>
        <v>201609</v>
      </c>
      <c r="AI1869" s="21">
        <v>2.79</v>
      </c>
      <c r="AJ1869" s="21">
        <v>1.502</v>
      </c>
      <c r="AK1869" s="21">
        <v>2.86</v>
      </c>
      <c r="AL1869" s="21">
        <v>1.48</v>
      </c>
      <c r="AO1869">
        <f t="shared" si="698"/>
        <v>-300</v>
      </c>
      <c r="AP1869">
        <f>IF(E1869&lt;F1869,G1869,H1869)</f>
        <v>18</v>
      </c>
      <c r="AQ1869">
        <f>IF(E1869&lt;F1869,H1869,G1869)</f>
        <v>33</v>
      </c>
    </row>
    <row r="1870" spans="2:43" x14ac:dyDescent="0.25">
      <c r="B1870" s="24">
        <v>42638</v>
      </c>
      <c r="C1870" s="20" t="s">
        <v>44</v>
      </c>
      <c r="D1870" s="20" t="s">
        <v>29</v>
      </c>
      <c r="E1870" s="2">
        <v>-248.13895781637714</v>
      </c>
      <c r="F1870" s="2">
        <v>221</v>
      </c>
      <c r="G1870">
        <v>10</v>
      </c>
      <c r="H1870">
        <v>22</v>
      </c>
      <c r="I1870" s="9"/>
      <c r="J1870" s="2" t="str">
        <f t="shared" si="699"/>
        <v>Carolina Panthers</v>
      </c>
      <c r="K1870" s="2" t="str">
        <f t="shared" si="700"/>
        <v>Minnesota Vikings</v>
      </c>
      <c r="L1870" s="17">
        <f t="shared" si="701"/>
        <v>-248.13895781637714</v>
      </c>
      <c r="M1870" s="18">
        <f t="shared" si="702"/>
        <v>221</v>
      </c>
      <c r="N1870" s="4">
        <f t="shared" si="680"/>
        <v>1.3169999999999999</v>
      </c>
      <c r="O1870" s="4">
        <f t="shared" si="681"/>
        <v>3.77</v>
      </c>
      <c r="P1870" s="4"/>
      <c r="Q1870" s="4"/>
      <c r="R1870" s="1">
        <f t="shared" si="682"/>
        <v>0.75930144267274113</v>
      </c>
      <c r="S1870" s="1">
        <f t="shared" si="683"/>
        <v>0.26525198938992045</v>
      </c>
      <c r="T1870" s="1">
        <f t="shared" si="684"/>
        <v>2.3965008846078217E-2</v>
      </c>
      <c r="U1870" s="1">
        <f t="shared" si="685"/>
        <v>0.24702472664141034</v>
      </c>
      <c r="V1870" s="1">
        <f t="shared" si="686"/>
        <v>0.75802472664141041</v>
      </c>
      <c r="W1870" s="1"/>
      <c r="X1870" s="17">
        <f t="shared" si="687"/>
        <v>319.21817963737476</v>
      </c>
      <c r="Y1870" s="18">
        <f t="shared" si="688"/>
        <v>2700.607045193698</v>
      </c>
      <c r="Z1870" s="2">
        <f t="shared" si="689"/>
        <v>303.25727065550603</v>
      </c>
      <c r="AA1870" s="18">
        <f t="shared" si="690"/>
        <v>2565.576692934013</v>
      </c>
      <c r="AB1870" s="2">
        <f t="shared" si="691"/>
        <v>-329.7530172445492</v>
      </c>
      <c r="AC1870" s="2">
        <f t="shared" si="692"/>
        <v>256.55766929340132</v>
      </c>
      <c r="AD1870" s="2">
        <f t="shared" si="693"/>
        <v>-1000</v>
      </c>
      <c r="AE1870" s="2">
        <f t="shared" si="694"/>
        <v>2565.576692934013</v>
      </c>
      <c r="AF1870" s="5">
        <f t="shared" si="695"/>
        <v>-1</v>
      </c>
      <c r="AG1870" s="5">
        <f t="shared" si="696"/>
        <v>2.77</v>
      </c>
      <c r="AH1870" s="3">
        <f t="shared" si="697"/>
        <v>201609</v>
      </c>
      <c r="AI1870" s="21">
        <v>1.3169999999999999</v>
      </c>
      <c r="AJ1870" s="21">
        <v>3.77</v>
      </c>
      <c r="AK1870" s="21">
        <v>1.403</v>
      </c>
      <c r="AL1870" s="21">
        <v>3.21</v>
      </c>
      <c r="AO1870">
        <f t="shared" si="698"/>
        <v>-300</v>
      </c>
      <c r="AP1870">
        <f>IF(E1870&lt;F1870,G1870,H1870)</f>
        <v>10</v>
      </c>
      <c r="AQ1870">
        <f>IF(E1870&lt;F1870,H1870,G1870)</f>
        <v>22</v>
      </c>
    </row>
    <row r="1871" spans="2:43" x14ac:dyDescent="0.25">
      <c r="B1871" s="24">
        <v>42638</v>
      </c>
      <c r="C1871" s="20" t="s">
        <v>21</v>
      </c>
      <c r="D1871" s="20" t="s">
        <v>38</v>
      </c>
      <c r="E1871" s="2">
        <v>-183.15018315018312</v>
      </c>
      <c r="F1871" s="2">
        <v>165</v>
      </c>
      <c r="G1871">
        <v>17</v>
      </c>
      <c r="H1871">
        <v>29</v>
      </c>
      <c r="I1871" s="9"/>
      <c r="J1871" s="2" t="str">
        <f t="shared" si="699"/>
        <v>Cincinnati Bengals</v>
      </c>
      <c r="K1871" s="2" t="str">
        <f t="shared" si="700"/>
        <v>Denver Broncos</v>
      </c>
      <c r="L1871" s="17">
        <f t="shared" si="701"/>
        <v>-183.15018315018312</v>
      </c>
      <c r="M1871" s="18">
        <f t="shared" si="702"/>
        <v>165</v>
      </c>
      <c r="N1871" s="4">
        <f t="shared" si="680"/>
        <v>1.5740000000000001</v>
      </c>
      <c r="O1871" s="4">
        <f t="shared" si="681"/>
        <v>2.57</v>
      </c>
      <c r="P1871" s="4"/>
      <c r="Q1871" s="4"/>
      <c r="R1871" s="1">
        <f t="shared" si="682"/>
        <v>0.63532401524777637</v>
      </c>
      <c r="S1871" s="1">
        <f t="shared" si="683"/>
        <v>0.38910505836575876</v>
      </c>
      <c r="T1871" s="1">
        <f t="shared" si="684"/>
        <v>2.3846525096525073E-2</v>
      </c>
      <c r="U1871" s="1">
        <f t="shared" si="685"/>
        <v>0.12310947844100881</v>
      </c>
      <c r="V1871" s="1">
        <f t="shared" si="686"/>
        <v>0.63410947844100884</v>
      </c>
      <c r="W1871" s="1"/>
      <c r="X1871" s="17">
        <f t="shared" si="687"/>
        <v>577.0147490281206</v>
      </c>
      <c r="Y1871" s="18">
        <f t="shared" si="688"/>
        <v>1562.6789200938886</v>
      </c>
      <c r="Z1871" s="2">
        <f t="shared" si="689"/>
        <v>548.16401157671453</v>
      </c>
      <c r="AA1871" s="18">
        <f t="shared" si="690"/>
        <v>1484.5449740891941</v>
      </c>
      <c r="AB1871" s="2">
        <f t="shared" si="691"/>
        <v>-182.42715298358326</v>
      </c>
      <c r="AC1871" s="2">
        <f t="shared" si="692"/>
        <v>148.45449740891939</v>
      </c>
      <c r="AD1871" s="2">
        <f t="shared" si="693"/>
        <v>-1000</v>
      </c>
      <c r="AE1871" s="2">
        <f t="shared" si="694"/>
        <v>1484.5449740891941</v>
      </c>
      <c r="AF1871" s="5">
        <f t="shared" si="695"/>
        <v>-1</v>
      </c>
      <c r="AG1871" s="5">
        <f t="shared" si="696"/>
        <v>1.5699999999999998</v>
      </c>
      <c r="AH1871" s="3">
        <f t="shared" si="697"/>
        <v>201609</v>
      </c>
      <c r="AI1871" s="21">
        <v>1.5740000000000001</v>
      </c>
      <c r="AJ1871" s="21">
        <v>2.57</v>
      </c>
      <c r="AK1871" s="21">
        <v>1.546</v>
      </c>
      <c r="AL1871" s="21">
        <v>2.65</v>
      </c>
      <c r="AO1871">
        <f t="shared" si="698"/>
        <v>-190</v>
      </c>
      <c r="AP1871">
        <f>IF(E1871&lt;F1871,G1871,H1871)</f>
        <v>17</v>
      </c>
      <c r="AQ1871">
        <f>IF(E1871&lt;F1871,H1871,G1871)</f>
        <v>29</v>
      </c>
    </row>
    <row r="1872" spans="2:43" x14ac:dyDescent="0.25">
      <c r="B1872" s="24">
        <v>42638</v>
      </c>
      <c r="C1872" s="20" t="s">
        <v>33</v>
      </c>
      <c r="D1872" s="20" t="s">
        <v>34</v>
      </c>
      <c r="E1872" s="2">
        <v>-255.10204081632659</v>
      </c>
      <c r="F1872" s="2">
        <v>227</v>
      </c>
      <c r="G1872">
        <v>34</v>
      </c>
      <c r="H1872">
        <v>27</v>
      </c>
      <c r="I1872" s="9"/>
      <c r="J1872" s="2" t="str">
        <f t="shared" si="699"/>
        <v>Green Bay Packers</v>
      </c>
      <c r="K1872" s="2" t="str">
        <f t="shared" si="700"/>
        <v>Detroit Lions</v>
      </c>
      <c r="L1872" s="17">
        <f t="shared" si="701"/>
        <v>-255.10204081632659</v>
      </c>
      <c r="M1872" s="18">
        <f t="shared" si="702"/>
        <v>227</v>
      </c>
      <c r="N1872" s="4">
        <f t="shared" si="680"/>
        <v>1.2889999999999999</v>
      </c>
      <c r="O1872" s="4">
        <f t="shared" si="681"/>
        <v>4.01</v>
      </c>
      <c r="P1872" s="4"/>
      <c r="Q1872" s="4"/>
      <c r="R1872" s="1">
        <f t="shared" si="682"/>
        <v>0.77579519006982156</v>
      </c>
      <c r="S1872" s="1">
        <f t="shared" si="683"/>
        <v>0.24937655860349128</v>
      </c>
      <c r="T1872" s="1">
        <f t="shared" si="684"/>
        <v>2.4553689375353849E-2</v>
      </c>
      <c r="U1872" s="1">
        <f t="shared" si="685"/>
        <v>0.26320931573316514</v>
      </c>
      <c r="V1872" s="1">
        <f t="shared" si="686"/>
        <v>0.77420931573316509</v>
      </c>
      <c r="W1872" s="1"/>
      <c r="X1872" s="17">
        <f t="shared" si="687"/>
        <v>291.64036091843502</v>
      </c>
      <c r="Y1872" s="18">
        <f t="shared" si="688"/>
        <v>2925.5291346283079</v>
      </c>
      <c r="Z1872" s="2">
        <f t="shared" si="689"/>
        <v>277.05834287251326</v>
      </c>
      <c r="AA1872" s="18">
        <f t="shared" si="690"/>
        <v>2779.2526778968922</v>
      </c>
      <c r="AB1872" s="2">
        <f t="shared" si="691"/>
        <v>-360.93480875980839</v>
      </c>
      <c r="AC1872" s="2">
        <f t="shared" si="692"/>
        <v>277.9252677896892</v>
      </c>
      <c r="AD1872" s="2">
        <f t="shared" si="693"/>
        <v>277.05834287251326</v>
      </c>
      <c r="AE1872" s="2">
        <f t="shared" si="694"/>
        <v>-1000</v>
      </c>
      <c r="AF1872" s="5">
        <f t="shared" si="695"/>
        <v>0.28899999999999992</v>
      </c>
      <c r="AG1872" s="5">
        <f t="shared" si="696"/>
        <v>-1</v>
      </c>
      <c r="AH1872" s="3">
        <f t="shared" si="697"/>
        <v>201609</v>
      </c>
      <c r="AI1872" s="21">
        <v>1.2889999999999999</v>
      </c>
      <c r="AJ1872" s="21">
        <v>4.01</v>
      </c>
      <c r="AK1872" s="21">
        <v>1.3919999999999999</v>
      </c>
      <c r="AL1872" s="21">
        <v>3.27</v>
      </c>
      <c r="AO1872">
        <f t="shared" si="698"/>
        <v>-300</v>
      </c>
      <c r="AP1872">
        <f>IF(E1872&lt;F1872,G1872,H1872)</f>
        <v>34</v>
      </c>
      <c r="AQ1872">
        <f>IF(E1872&lt;F1872,H1872,G1872)</f>
        <v>27</v>
      </c>
    </row>
    <row r="1873" spans="2:43" x14ac:dyDescent="0.25">
      <c r="B1873" s="24">
        <v>42638</v>
      </c>
      <c r="C1873" s="20" t="s">
        <v>26</v>
      </c>
      <c r="D1873" s="20" t="s">
        <v>28</v>
      </c>
      <c r="E1873" s="2">
        <v>116.00000000000001</v>
      </c>
      <c r="F1873" s="2">
        <v>-128.04097311139566</v>
      </c>
      <c r="G1873">
        <v>17</v>
      </c>
      <c r="H1873">
        <v>19</v>
      </c>
      <c r="I1873" s="9"/>
      <c r="J1873" s="2" t="str">
        <f t="shared" si="699"/>
        <v>Baltimore Ravens</v>
      </c>
      <c r="K1873" s="2" t="str">
        <f t="shared" si="700"/>
        <v>Jacksonville Jaguars</v>
      </c>
      <c r="L1873" s="17">
        <f t="shared" si="701"/>
        <v>-128.04097311139566</v>
      </c>
      <c r="M1873" s="18">
        <f t="shared" si="702"/>
        <v>116.00000000000001</v>
      </c>
      <c r="N1873" s="4">
        <f t="shared" si="680"/>
        <v>1.917</v>
      </c>
      <c r="O1873" s="4">
        <f t="shared" si="681"/>
        <v>1.99</v>
      </c>
      <c r="P1873" s="4"/>
      <c r="Q1873" s="4"/>
      <c r="R1873" s="1">
        <f t="shared" si="682"/>
        <v>0.52164840897235265</v>
      </c>
      <c r="S1873" s="1">
        <f t="shared" si="683"/>
        <v>0.50251256281407031</v>
      </c>
      <c r="T1873" s="1">
        <f t="shared" si="684"/>
        <v>2.3590990529818279E-2</v>
      </c>
      <c r="U1873" s="1">
        <f t="shared" si="685"/>
        <v>9.5679230791411718E-3</v>
      </c>
      <c r="V1873" s="1">
        <f t="shared" si="686"/>
        <v>0.52056792307914113</v>
      </c>
      <c r="W1873" s="1"/>
      <c r="X1873" s="17">
        <f t="shared" si="687"/>
        <v>920.97890720011105</v>
      </c>
      <c r="Y1873" s="18">
        <f t="shared" si="688"/>
        <v>990.21929158732769</v>
      </c>
      <c r="Z1873" s="2">
        <f t="shared" si="689"/>
        <v>874.92996184010542</v>
      </c>
      <c r="AA1873" s="18">
        <f t="shared" si="690"/>
        <v>940.70832700796132</v>
      </c>
      <c r="AB1873" s="2">
        <f t="shared" si="691"/>
        <v>-114.29486285929151</v>
      </c>
      <c r="AC1873" s="2">
        <f t="shared" si="692"/>
        <v>-106.30287532168693</v>
      </c>
      <c r="AD1873" s="2">
        <f t="shared" si="693"/>
        <v>874.92996184010542</v>
      </c>
      <c r="AE1873" s="2">
        <f t="shared" si="694"/>
        <v>-1000</v>
      </c>
      <c r="AF1873" s="5">
        <f t="shared" si="695"/>
        <v>0.91700000000000004</v>
      </c>
      <c r="AG1873" s="5">
        <f t="shared" si="696"/>
        <v>-1</v>
      </c>
      <c r="AH1873" s="3">
        <f t="shared" si="697"/>
        <v>201609</v>
      </c>
      <c r="AI1873" s="21">
        <v>1.99</v>
      </c>
      <c r="AJ1873" s="21">
        <v>1.917</v>
      </c>
      <c r="AK1873" s="21">
        <v>2.16</v>
      </c>
      <c r="AL1873" s="21">
        <v>1.7809999999999999</v>
      </c>
      <c r="AO1873">
        <f t="shared" si="698"/>
        <v>-130</v>
      </c>
      <c r="AP1873">
        <f>IF(E1873&lt;F1873,G1873,H1873)</f>
        <v>19</v>
      </c>
      <c r="AQ1873">
        <f>IF(E1873&lt;F1873,H1873,G1873)</f>
        <v>17</v>
      </c>
    </row>
    <row r="1874" spans="2:43" x14ac:dyDescent="0.25">
      <c r="B1874" s="24">
        <v>42638</v>
      </c>
      <c r="C1874" s="20" t="s">
        <v>30</v>
      </c>
      <c r="D1874" s="20" t="s">
        <v>46</v>
      </c>
      <c r="E1874" s="2">
        <v>-406.5040650406504</v>
      </c>
      <c r="F1874" s="2">
        <v>350</v>
      </c>
      <c r="G1874">
        <v>30</v>
      </c>
      <c r="H1874">
        <v>24</v>
      </c>
      <c r="I1874" s="9"/>
      <c r="J1874" s="2" t="str">
        <f t="shared" si="699"/>
        <v>Miami Dolphins</v>
      </c>
      <c r="K1874" s="2" t="str">
        <f t="shared" si="700"/>
        <v>Cleveland Browns</v>
      </c>
      <c r="L1874" s="17">
        <f t="shared" si="701"/>
        <v>-406.5040650406504</v>
      </c>
      <c r="M1874" s="18">
        <f t="shared" si="702"/>
        <v>350</v>
      </c>
      <c r="N1874" s="4">
        <f t="shared" si="680"/>
        <v>1.1850000000000001</v>
      </c>
      <c r="O1874" s="4">
        <f t="shared" si="681"/>
        <v>5.54</v>
      </c>
      <c r="P1874" s="4"/>
      <c r="Q1874" s="4"/>
      <c r="R1874" s="1">
        <f t="shared" si="682"/>
        <v>0.8438818565400843</v>
      </c>
      <c r="S1874" s="1">
        <f t="shared" si="683"/>
        <v>0.18050541516245489</v>
      </c>
      <c r="T1874" s="1">
        <f t="shared" si="684"/>
        <v>2.3806691449813955E-2</v>
      </c>
      <c r="U1874" s="1">
        <f t="shared" si="685"/>
        <v>0.33168822068881471</v>
      </c>
      <c r="V1874" s="1">
        <f t="shared" si="686"/>
        <v>0.84268822068881466</v>
      </c>
      <c r="W1874" s="1"/>
      <c r="X1874" s="17">
        <f t="shared" si="687"/>
        <v>186.67850748239778</v>
      </c>
      <c r="Y1874" s="18">
        <f t="shared" si="688"/>
        <v>4271.3261489673441</v>
      </c>
      <c r="Z1874" s="2">
        <f t="shared" si="689"/>
        <v>177.34458210827788</v>
      </c>
      <c r="AA1874" s="18">
        <f t="shared" si="690"/>
        <v>4057.7598415189768</v>
      </c>
      <c r="AB1874" s="2">
        <f t="shared" si="691"/>
        <v>-563.87400624928546</v>
      </c>
      <c r="AC1874" s="2">
        <f t="shared" si="692"/>
        <v>405.77598415189766</v>
      </c>
      <c r="AD1874" s="2">
        <f t="shared" si="693"/>
        <v>177.34458210827788</v>
      </c>
      <c r="AE1874" s="2">
        <f t="shared" si="694"/>
        <v>-1000</v>
      </c>
      <c r="AF1874" s="5">
        <f t="shared" si="695"/>
        <v>0.18500000000000005</v>
      </c>
      <c r="AG1874" s="5">
        <f t="shared" si="696"/>
        <v>-1</v>
      </c>
      <c r="AH1874" s="3">
        <f t="shared" si="697"/>
        <v>201609</v>
      </c>
      <c r="AI1874" s="21">
        <v>1.1850000000000001</v>
      </c>
      <c r="AJ1874" s="21">
        <v>5.54</v>
      </c>
      <c r="AK1874" s="21">
        <v>1.246</v>
      </c>
      <c r="AL1874" s="21">
        <v>4.5</v>
      </c>
      <c r="AO1874">
        <f t="shared" si="698"/>
        <v>-500</v>
      </c>
      <c r="AP1874">
        <f>IF(E1874&lt;F1874,G1874,H1874)</f>
        <v>30</v>
      </c>
      <c r="AQ1874">
        <f>IF(E1874&lt;F1874,H1874,G1874)</f>
        <v>24</v>
      </c>
    </row>
    <row r="1875" spans="2:43" x14ac:dyDescent="0.25">
      <c r="B1875" s="23">
        <v>42638</v>
      </c>
      <c r="C1875" s="20" t="s">
        <v>25</v>
      </c>
      <c r="D1875" s="20" t="s">
        <v>53</v>
      </c>
      <c r="E1875" s="2">
        <v>-178.25311942959004</v>
      </c>
      <c r="F1875" s="2">
        <v>160</v>
      </c>
      <c r="G1875">
        <v>27</v>
      </c>
      <c r="H1875">
        <v>29</v>
      </c>
      <c r="J1875" s="2" t="str">
        <f t="shared" si="699"/>
        <v>New York Giants</v>
      </c>
      <c r="K1875" s="2" t="str">
        <f t="shared" si="700"/>
        <v>Washington Redskins</v>
      </c>
      <c r="L1875" s="17">
        <f t="shared" si="701"/>
        <v>-178.25311942959004</v>
      </c>
      <c r="M1875" s="18">
        <f t="shared" si="702"/>
        <v>160</v>
      </c>
      <c r="N1875" s="4">
        <f t="shared" si="680"/>
        <v>1.4870000000000001</v>
      </c>
      <c r="O1875" s="4">
        <f t="shared" si="681"/>
        <v>2.84</v>
      </c>
      <c r="P1875" s="4"/>
      <c r="Q1875" s="4"/>
      <c r="R1875" s="1">
        <f t="shared" si="682"/>
        <v>0.67249495628782785</v>
      </c>
      <c r="S1875" s="1">
        <f t="shared" si="683"/>
        <v>0.35211267605633806</v>
      </c>
      <c r="T1875" s="1">
        <f t="shared" si="684"/>
        <v>2.4016639704182885E-2</v>
      </c>
      <c r="U1875" s="1">
        <f t="shared" si="685"/>
        <v>0.1601911401157449</v>
      </c>
      <c r="V1875" s="1">
        <f t="shared" si="686"/>
        <v>0.67119114011574488</v>
      </c>
      <c r="W1875" s="1"/>
      <c r="X1875" s="17">
        <f t="shared" si="687"/>
        <v>489.88855816474717</v>
      </c>
      <c r="Y1875" s="18">
        <f t="shared" si="688"/>
        <v>1824.5483100836816</v>
      </c>
      <c r="Z1875" s="2">
        <f t="shared" si="689"/>
        <v>465.39413025650981</v>
      </c>
      <c r="AA1875" s="18">
        <f t="shared" si="690"/>
        <v>1733.3208945794975</v>
      </c>
      <c r="AB1875" s="2">
        <f t="shared" si="691"/>
        <v>-214.87163996865047</v>
      </c>
      <c r="AC1875" s="2">
        <f t="shared" si="692"/>
        <v>173.33208945794973</v>
      </c>
      <c r="AD1875" s="2">
        <f t="shared" si="693"/>
        <v>-1000</v>
      </c>
      <c r="AE1875" s="2">
        <f t="shared" si="694"/>
        <v>1733.3208945794975</v>
      </c>
      <c r="AF1875" s="5">
        <f t="shared" si="695"/>
        <v>-1</v>
      </c>
      <c r="AG1875" s="5">
        <f t="shared" si="696"/>
        <v>1.8399999999999999</v>
      </c>
      <c r="AH1875" s="3">
        <f t="shared" si="697"/>
        <v>201609</v>
      </c>
      <c r="AI1875" s="21">
        <v>1.4870000000000001</v>
      </c>
      <c r="AJ1875" s="21">
        <v>2.84</v>
      </c>
      <c r="AK1875" s="21">
        <v>1.5609999999999999</v>
      </c>
      <c r="AL1875" s="21">
        <v>2.6</v>
      </c>
      <c r="AO1875">
        <f t="shared" si="698"/>
        <v>-180</v>
      </c>
      <c r="AP1875">
        <f>IF(E1875&lt;F1875,G1875,H1875)</f>
        <v>27</v>
      </c>
      <c r="AQ1875">
        <f>IF(E1875&lt;F1875,H1875,G1875)</f>
        <v>29</v>
      </c>
    </row>
    <row r="1876" spans="2:43" x14ac:dyDescent="0.25">
      <c r="B1876" s="23">
        <v>42638</v>
      </c>
      <c r="C1876" s="20" t="s">
        <v>41</v>
      </c>
      <c r="D1876" s="20" t="s">
        <v>52</v>
      </c>
      <c r="E1876" s="2">
        <v>110.99999999999999</v>
      </c>
      <c r="F1876" s="2">
        <v>-123.00123001230013</v>
      </c>
      <c r="G1876">
        <v>10</v>
      </c>
      <c r="H1876">
        <v>17</v>
      </c>
      <c r="J1876" s="2" t="str">
        <f t="shared" si="699"/>
        <v>Oakland Raiders</v>
      </c>
      <c r="K1876" s="2" t="str">
        <f t="shared" si="700"/>
        <v>Tennessee Titans</v>
      </c>
      <c r="L1876" s="17">
        <f t="shared" si="701"/>
        <v>-123.00123001230013</v>
      </c>
      <c r="M1876" s="18">
        <f t="shared" si="702"/>
        <v>110.99999999999999</v>
      </c>
      <c r="N1876" s="4">
        <f t="shared" si="680"/>
        <v>2.1</v>
      </c>
      <c r="O1876" s="4">
        <f t="shared" si="681"/>
        <v>1.8260000000000001</v>
      </c>
      <c r="P1876" s="4"/>
      <c r="Q1876" s="4"/>
      <c r="R1876" s="1">
        <f t="shared" si="682"/>
        <v>0.47619047619047616</v>
      </c>
      <c r="S1876" s="1">
        <f t="shared" si="683"/>
        <v>0.547645125958379</v>
      </c>
      <c r="T1876" s="1">
        <f t="shared" si="684"/>
        <v>2.3280692817116533E-2</v>
      </c>
      <c r="U1876" s="1">
        <f t="shared" si="685"/>
        <v>3.5727324883951417E-2</v>
      </c>
      <c r="V1876" s="1">
        <f t="shared" si="686"/>
        <v>0.47527267511604859</v>
      </c>
      <c r="W1876" s="1"/>
      <c r="X1876" s="17">
        <f t="shared" si="687"/>
        <v>1104.0553188878937</v>
      </c>
      <c r="Y1876" s="18">
        <f t="shared" si="688"/>
        <v>825.28011929647039</v>
      </c>
      <c r="Z1876" s="2">
        <f t="shared" si="689"/>
        <v>1048.8525529434989</v>
      </c>
      <c r="AA1876" s="18">
        <f t="shared" si="690"/>
        <v>784.01611333164681</v>
      </c>
      <c r="AB1876" s="2">
        <f t="shared" si="691"/>
        <v>104.88525529434989</v>
      </c>
      <c r="AC1876" s="2">
        <f t="shared" si="692"/>
        <v>-127.54839894176892</v>
      </c>
      <c r="AD1876" s="2">
        <f t="shared" si="693"/>
        <v>1048.8525529434989</v>
      </c>
      <c r="AE1876" s="2">
        <f t="shared" si="694"/>
        <v>-1000</v>
      </c>
      <c r="AF1876" s="5">
        <f t="shared" si="695"/>
        <v>1.1000000000000001</v>
      </c>
      <c r="AG1876" s="5">
        <f t="shared" si="696"/>
        <v>-1</v>
      </c>
      <c r="AH1876" s="3">
        <f t="shared" si="697"/>
        <v>201609</v>
      </c>
      <c r="AI1876" s="21">
        <v>1.8260000000000001</v>
      </c>
      <c r="AJ1876" s="21">
        <v>2.1</v>
      </c>
      <c r="AK1876" s="21">
        <v>2.11</v>
      </c>
      <c r="AL1876" s="21">
        <v>1.8129999999999999</v>
      </c>
      <c r="AO1876">
        <f t="shared" si="698"/>
        <v>-130</v>
      </c>
      <c r="AP1876">
        <f>IF(E1876&lt;F1876,G1876,H1876)</f>
        <v>17</v>
      </c>
      <c r="AQ1876">
        <f>IF(E1876&lt;F1876,H1876,G1876)</f>
        <v>10</v>
      </c>
    </row>
    <row r="1877" spans="2:43" x14ac:dyDescent="0.25">
      <c r="B1877" s="23">
        <v>42635</v>
      </c>
      <c r="C1877" s="20" t="s">
        <v>36</v>
      </c>
      <c r="D1877" s="20" t="s">
        <v>40</v>
      </c>
      <c r="E1877" s="2">
        <v>-117.09601873536299</v>
      </c>
      <c r="F1877" s="2">
        <v>106</v>
      </c>
      <c r="G1877">
        <v>27</v>
      </c>
      <c r="H1877">
        <v>0</v>
      </c>
      <c r="J1877" s="2" t="str">
        <f t="shared" si="699"/>
        <v>New England Patriots</v>
      </c>
      <c r="K1877" s="2" t="str">
        <f t="shared" si="700"/>
        <v>Houston Texans</v>
      </c>
      <c r="L1877" s="17">
        <f t="shared" si="701"/>
        <v>-117.09601873536299</v>
      </c>
      <c r="M1877" s="18">
        <f t="shared" si="702"/>
        <v>106</v>
      </c>
      <c r="N1877" s="4">
        <f t="shared" si="680"/>
        <v>2.17</v>
      </c>
      <c r="O1877" s="4">
        <f t="shared" si="681"/>
        <v>1.7749999999999999</v>
      </c>
      <c r="P1877" s="4"/>
      <c r="Q1877" s="4"/>
      <c r="R1877" s="1">
        <f t="shared" si="682"/>
        <v>0.46082949308755761</v>
      </c>
      <c r="S1877" s="1">
        <f t="shared" si="683"/>
        <v>0.56338028169014087</v>
      </c>
      <c r="T1877" s="1">
        <f t="shared" si="684"/>
        <v>2.363751584283913E-2</v>
      </c>
      <c r="U1877" s="1">
        <f t="shared" si="685"/>
        <v>5.1275394301291632E-2</v>
      </c>
      <c r="V1877" s="1">
        <f t="shared" si="686"/>
        <v>0.45972460569870838</v>
      </c>
      <c r="W1877" s="1"/>
      <c r="X1877" s="17">
        <f t="shared" si="687"/>
        <v>1175.2153084783417</v>
      </c>
      <c r="Y1877" s="18">
        <f t="shared" si="688"/>
        <v>774.52749900100889</v>
      </c>
      <c r="Z1877" s="2">
        <f t="shared" si="689"/>
        <v>1116.4545430544247</v>
      </c>
      <c r="AA1877" s="18">
        <f t="shared" si="690"/>
        <v>735.80112405095838</v>
      </c>
      <c r="AB1877" s="2">
        <f t="shared" si="691"/>
        <v>111.64545430544247</v>
      </c>
      <c r="AC1877" s="2">
        <f t="shared" si="692"/>
        <v>-135.9062887121581</v>
      </c>
      <c r="AD1877" s="2">
        <f t="shared" si="693"/>
        <v>1116.4545430544247</v>
      </c>
      <c r="AE1877" s="2">
        <f t="shared" si="694"/>
        <v>-1000</v>
      </c>
      <c r="AF1877" s="5">
        <f t="shared" si="695"/>
        <v>1.17</v>
      </c>
      <c r="AG1877" s="5">
        <f t="shared" si="696"/>
        <v>-1</v>
      </c>
      <c r="AH1877" s="3">
        <f t="shared" si="697"/>
        <v>201609</v>
      </c>
      <c r="AI1877" s="21">
        <v>2.17</v>
      </c>
      <c r="AJ1877" s="21">
        <v>1.7749999999999999</v>
      </c>
      <c r="AK1877" s="21">
        <v>1.8540000000000001</v>
      </c>
      <c r="AL1877" s="21">
        <v>2.06</v>
      </c>
      <c r="AO1877">
        <f t="shared" si="698"/>
        <v>-120</v>
      </c>
      <c r="AP1877">
        <f>IF(E1877&lt;F1877,G1877,H1877)</f>
        <v>27</v>
      </c>
      <c r="AQ1877">
        <f>IF(E1877&lt;F1877,H1877,G1877)</f>
        <v>0</v>
      </c>
    </row>
    <row r="1878" spans="2:43" x14ac:dyDescent="0.25">
      <c r="B1878" s="23">
        <v>42632</v>
      </c>
      <c r="C1878" s="20" t="s">
        <v>37</v>
      </c>
      <c r="D1878" s="20" t="s">
        <v>19</v>
      </c>
      <c r="E1878" s="2">
        <v>-162.07455429497568</v>
      </c>
      <c r="F1878" s="2">
        <v>146</v>
      </c>
      <c r="G1878">
        <v>14</v>
      </c>
      <c r="H1878">
        <v>29</v>
      </c>
      <c r="J1878" s="2" t="str">
        <f t="shared" si="699"/>
        <v>Chicago Bears</v>
      </c>
      <c r="K1878" s="2" t="str">
        <f t="shared" si="700"/>
        <v>Philadelphia Eagles</v>
      </c>
      <c r="L1878" s="17">
        <f t="shared" si="701"/>
        <v>-162.07455429497568</v>
      </c>
      <c r="M1878" s="18">
        <f t="shared" si="702"/>
        <v>146</v>
      </c>
      <c r="N1878" s="4">
        <f t="shared" si="680"/>
        <v>1.581</v>
      </c>
      <c r="O1878" s="4">
        <f t="shared" si="681"/>
        <v>2.5499999999999998</v>
      </c>
      <c r="P1878" s="4"/>
      <c r="Q1878" s="4"/>
      <c r="R1878" s="1">
        <f t="shared" si="682"/>
        <v>0.63251106894370657</v>
      </c>
      <c r="S1878" s="1">
        <f t="shared" si="683"/>
        <v>0.39215686274509809</v>
      </c>
      <c r="T1878" s="1">
        <f t="shared" si="684"/>
        <v>2.4074074074074248E-2</v>
      </c>
      <c r="U1878" s="1">
        <f t="shared" si="685"/>
        <v>0.12017710309930424</v>
      </c>
      <c r="V1878" s="1">
        <f t="shared" si="686"/>
        <v>0.6311771030993043</v>
      </c>
      <c r="W1878" s="1"/>
      <c r="X1878" s="17">
        <f t="shared" si="687"/>
        <v>584.3413759619034</v>
      </c>
      <c r="Y1878" s="18">
        <f t="shared" si="688"/>
        <v>1543.9627445384015</v>
      </c>
      <c r="Z1878" s="2">
        <f t="shared" si="689"/>
        <v>555.12430716380823</v>
      </c>
      <c r="AA1878" s="18">
        <f t="shared" si="690"/>
        <v>1466.7646073114813</v>
      </c>
      <c r="AB1878" s="2">
        <f t="shared" si="691"/>
        <v>-180.13983302390614</v>
      </c>
      <c r="AC1878" s="2">
        <f t="shared" si="692"/>
        <v>146.67646073114813</v>
      </c>
      <c r="AD1878" s="2">
        <f t="shared" si="693"/>
        <v>-1000</v>
      </c>
      <c r="AE1878" s="2">
        <f t="shared" si="694"/>
        <v>1466.7646073114813</v>
      </c>
      <c r="AF1878" s="5">
        <f t="shared" si="695"/>
        <v>-1</v>
      </c>
      <c r="AG1878" s="5">
        <f t="shared" si="696"/>
        <v>1.5499999999999998</v>
      </c>
      <c r="AH1878" s="3">
        <f t="shared" si="697"/>
        <v>201609</v>
      </c>
      <c r="AI1878" s="21">
        <v>1.581</v>
      </c>
      <c r="AJ1878" s="21">
        <v>2.5499999999999998</v>
      </c>
      <c r="AK1878" s="21">
        <v>1.617</v>
      </c>
      <c r="AL1878" s="21">
        <v>2.46</v>
      </c>
      <c r="AO1878">
        <f t="shared" si="698"/>
        <v>-170</v>
      </c>
      <c r="AP1878">
        <f>IF(E1878&lt;F1878,G1878,H1878)</f>
        <v>14</v>
      </c>
      <c r="AQ1878">
        <f>IF(E1878&lt;F1878,H1878,G1878)</f>
        <v>29</v>
      </c>
    </row>
    <row r="1879" spans="2:43" x14ac:dyDescent="0.25">
      <c r="B1879" s="23">
        <v>42631</v>
      </c>
      <c r="C1879" s="20" t="s">
        <v>29</v>
      </c>
      <c r="D1879" s="20" t="s">
        <v>33</v>
      </c>
      <c r="E1879" s="2">
        <v>108.99999999999999</v>
      </c>
      <c r="F1879" s="2">
        <v>-120.04801920768308</v>
      </c>
      <c r="G1879">
        <v>17</v>
      </c>
      <c r="H1879">
        <v>14</v>
      </c>
      <c r="J1879" s="2" t="str">
        <f t="shared" si="699"/>
        <v>Green Bay Packers</v>
      </c>
      <c r="K1879" s="2" t="str">
        <f t="shared" si="700"/>
        <v>Minnesota Vikings</v>
      </c>
      <c r="L1879" s="17">
        <f t="shared" si="701"/>
        <v>-120.04801920768308</v>
      </c>
      <c r="M1879" s="18">
        <f t="shared" si="702"/>
        <v>108.99999999999999</v>
      </c>
      <c r="N1879" s="4">
        <f t="shared" si="680"/>
        <v>1.8129999999999999</v>
      </c>
      <c r="O1879" s="4">
        <f t="shared" si="681"/>
        <v>2.11</v>
      </c>
      <c r="P1879" s="4"/>
      <c r="Q1879" s="4"/>
      <c r="R1879" s="1">
        <f t="shared" si="682"/>
        <v>0.55157198014340869</v>
      </c>
      <c r="S1879" s="1">
        <f t="shared" si="683"/>
        <v>0.47393364928909953</v>
      </c>
      <c r="T1879" s="1">
        <f t="shared" si="684"/>
        <v>2.4871271985725363E-2</v>
      </c>
      <c r="U1879" s="1">
        <f t="shared" si="685"/>
        <v>3.8819165427154578E-2</v>
      </c>
      <c r="V1879" s="1">
        <f t="shared" si="686"/>
        <v>0.54981916542715459</v>
      </c>
      <c r="W1879" s="1"/>
      <c r="X1879" s="17">
        <f t="shared" si="687"/>
        <v>818.77981503809497</v>
      </c>
      <c r="Y1879" s="18">
        <f t="shared" si="688"/>
        <v>1112.7024405877062</v>
      </c>
      <c r="Z1879" s="2">
        <f t="shared" si="689"/>
        <v>777.84082428619013</v>
      </c>
      <c r="AA1879" s="18">
        <f t="shared" si="690"/>
        <v>1057.0673185583207</v>
      </c>
      <c r="AB1879" s="2">
        <f t="shared" si="691"/>
        <v>-128.56100744232359</v>
      </c>
      <c r="AC1879" s="2">
        <f t="shared" si="692"/>
        <v>105.70673185583207</v>
      </c>
      <c r="AD1879" s="2">
        <f t="shared" si="693"/>
        <v>-1000</v>
      </c>
      <c r="AE1879" s="2">
        <f t="shared" si="694"/>
        <v>1057.0673185583207</v>
      </c>
      <c r="AF1879" s="5">
        <f t="shared" si="695"/>
        <v>-1</v>
      </c>
      <c r="AG1879" s="5">
        <f t="shared" si="696"/>
        <v>1.1099999999999999</v>
      </c>
      <c r="AH1879" s="3">
        <f t="shared" si="697"/>
        <v>201609</v>
      </c>
      <c r="AI1879" s="21">
        <v>2.11</v>
      </c>
      <c r="AJ1879" s="21">
        <v>1.8129999999999999</v>
      </c>
      <c r="AK1879" s="21">
        <v>2.09</v>
      </c>
      <c r="AL1879" s="21">
        <v>1.833</v>
      </c>
      <c r="AO1879">
        <f t="shared" si="698"/>
        <v>-130</v>
      </c>
      <c r="AP1879">
        <f>IF(E1879&lt;F1879,G1879,H1879)</f>
        <v>14</v>
      </c>
      <c r="AQ1879">
        <f>IF(E1879&lt;F1879,H1879,G1879)</f>
        <v>17</v>
      </c>
    </row>
    <row r="1880" spans="2:43" x14ac:dyDescent="0.25">
      <c r="B1880" s="23">
        <v>42631</v>
      </c>
      <c r="C1880" s="20" t="s">
        <v>38</v>
      </c>
      <c r="D1880" s="20" t="s">
        <v>39</v>
      </c>
      <c r="E1880" s="2">
        <v>-260.41666666666674</v>
      </c>
      <c r="F1880" s="2">
        <v>231</v>
      </c>
      <c r="G1880">
        <v>34</v>
      </c>
      <c r="H1880">
        <v>20</v>
      </c>
      <c r="J1880" s="2" t="str">
        <f t="shared" si="699"/>
        <v>Denver Broncos</v>
      </c>
      <c r="K1880" s="2" t="str">
        <f t="shared" si="700"/>
        <v>Indianapolis Colts</v>
      </c>
      <c r="L1880" s="17">
        <f t="shared" si="701"/>
        <v>-260.41666666666674</v>
      </c>
      <c r="M1880" s="18">
        <f t="shared" si="702"/>
        <v>231</v>
      </c>
      <c r="N1880" s="4">
        <f t="shared" si="680"/>
        <v>1.3839999999999999</v>
      </c>
      <c r="O1880" s="4">
        <f t="shared" si="681"/>
        <v>3.31</v>
      </c>
      <c r="P1880" s="4"/>
      <c r="Q1880" s="4"/>
      <c r="R1880" s="1">
        <f t="shared" si="682"/>
        <v>0.7225433526011561</v>
      </c>
      <c r="S1880" s="1">
        <f t="shared" si="683"/>
        <v>0.30211480362537763</v>
      </c>
      <c r="T1880" s="1">
        <f t="shared" si="684"/>
        <v>2.4064763527907984E-2</v>
      </c>
      <c r="U1880" s="1">
        <f t="shared" si="685"/>
        <v>0.21021427448788924</v>
      </c>
      <c r="V1880" s="1">
        <f t="shared" si="686"/>
        <v>0.72121427448788922</v>
      </c>
      <c r="W1880" s="1"/>
      <c r="X1880" s="17">
        <f t="shared" si="687"/>
        <v>386.55048211582812</v>
      </c>
      <c r="Y1880" s="18">
        <f t="shared" si="688"/>
        <v>2272.2260058594952</v>
      </c>
      <c r="Z1880" s="2">
        <f t="shared" si="689"/>
        <v>367.22295801003668</v>
      </c>
      <c r="AA1880" s="18">
        <f t="shared" si="690"/>
        <v>2158.6147055665206</v>
      </c>
      <c r="AB1880" s="2">
        <f t="shared" si="691"/>
        <v>-272.31412911081355</v>
      </c>
      <c r="AC1880" s="2">
        <f t="shared" si="692"/>
        <v>215.86147055665205</v>
      </c>
      <c r="AD1880" s="2">
        <f t="shared" si="693"/>
        <v>367.22295801003668</v>
      </c>
      <c r="AE1880" s="2">
        <f t="shared" si="694"/>
        <v>-1000</v>
      </c>
      <c r="AF1880" s="5">
        <f t="shared" si="695"/>
        <v>0.3839999999999999</v>
      </c>
      <c r="AG1880" s="5">
        <f t="shared" si="696"/>
        <v>-1</v>
      </c>
      <c r="AH1880" s="3">
        <f t="shared" si="697"/>
        <v>201609</v>
      </c>
      <c r="AI1880" s="21">
        <v>1.3839999999999999</v>
      </c>
      <c r="AJ1880" s="21">
        <v>3.31</v>
      </c>
      <c r="AK1880" s="21">
        <v>1.3839999999999999</v>
      </c>
      <c r="AL1880" s="21">
        <v>3.31</v>
      </c>
      <c r="AO1880">
        <f t="shared" si="698"/>
        <v>-300</v>
      </c>
      <c r="AP1880">
        <f>IF(E1880&lt;F1880,G1880,H1880)</f>
        <v>34</v>
      </c>
      <c r="AQ1880">
        <f>IF(E1880&lt;F1880,H1880,G1880)</f>
        <v>20</v>
      </c>
    </row>
    <row r="1881" spans="2:43" x14ac:dyDescent="0.25">
      <c r="B1881" s="23">
        <v>42631</v>
      </c>
      <c r="C1881" s="20" t="s">
        <v>52</v>
      </c>
      <c r="D1881" s="20" t="s">
        <v>35</v>
      </c>
      <c r="E1881" s="2">
        <v>-195.3125</v>
      </c>
      <c r="F1881" s="2">
        <v>175</v>
      </c>
      <c r="G1881">
        <v>28</v>
      </c>
      <c r="H1881">
        <v>35</v>
      </c>
      <c r="J1881" s="2" t="str">
        <f t="shared" si="699"/>
        <v>Oakland Raiders</v>
      </c>
      <c r="K1881" s="2" t="str">
        <f t="shared" si="700"/>
        <v>Atlanta Falcons</v>
      </c>
      <c r="L1881" s="17">
        <f t="shared" si="701"/>
        <v>-195.3125</v>
      </c>
      <c r="M1881" s="18">
        <f t="shared" si="702"/>
        <v>175</v>
      </c>
      <c r="N1881" s="4">
        <f t="shared" si="680"/>
        <v>1.49</v>
      </c>
      <c r="O1881" s="4">
        <f t="shared" si="681"/>
        <v>2.83</v>
      </c>
      <c r="P1881" s="4"/>
      <c r="Q1881" s="4"/>
      <c r="R1881" s="1">
        <f t="shared" si="682"/>
        <v>0.67114093959731547</v>
      </c>
      <c r="S1881" s="1">
        <f t="shared" si="683"/>
        <v>0.35335689045936397</v>
      </c>
      <c r="T1881" s="1">
        <f t="shared" si="684"/>
        <v>2.3912037037037037E-2</v>
      </c>
      <c r="U1881" s="1">
        <f t="shared" si="685"/>
        <v>0.15889202456897575</v>
      </c>
      <c r="V1881" s="1">
        <f t="shared" si="686"/>
        <v>0.66989202456897579</v>
      </c>
      <c r="W1881" s="1"/>
      <c r="X1881" s="17">
        <f t="shared" si="687"/>
        <v>492.77788557554982</v>
      </c>
      <c r="Y1881" s="18">
        <f t="shared" si="688"/>
        <v>1814.5037594931277</v>
      </c>
      <c r="Z1881" s="2">
        <f t="shared" si="689"/>
        <v>468.1389912967723</v>
      </c>
      <c r="AA1881" s="18">
        <f t="shared" si="690"/>
        <v>1723.7785715184714</v>
      </c>
      <c r="AB1881" s="2">
        <f t="shared" si="691"/>
        <v>-213.61177312531512</v>
      </c>
      <c r="AC1881" s="2">
        <f t="shared" si="692"/>
        <v>172.37785715184714</v>
      </c>
      <c r="AD1881" s="2">
        <f t="shared" si="693"/>
        <v>-1000</v>
      </c>
      <c r="AE1881" s="2">
        <f t="shared" si="694"/>
        <v>1723.7785715184714</v>
      </c>
      <c r="AF1881" s="5">
        <f t="shared" si="695"/>
        <v>-1</v>
      </c>
      <c r="AG1881" s="5">
        <f t="shared" si="696"/>
        <v>1.83</v>
      </c>
      <c r="AH1881" s="3">
        <f t="shared" si="697"/>
        <v>201609</v>
      </c>
      <c r="AI1881" s="21">
        <v>1.49</v>
      </c>
      <c r="AJ1881" s="21">
        <v>2.83</v>
      </c>
      <c r="AK1881" s="21">
        <v>1.512</v>
      </c>
      <c r="AL1881" s="21">
        <v>2.75</v>
      </c>
      <c r="AO1881">
        <f t="shared" si="698"/>
        <v>-200</v>
      </c>
      <c r="AP1881">
        <f>IF(E1881&lt;F1881,G1881,H1881)</f>
        <v>28</v>
      </c>
      <c r="AQ1881">
        <f>IF(E1881&lt;F1881,H1881,G1881)</f>
        <v>35</v>
      </c>
    </row>
    <row r="1882" spans="2:43" x14ac:dyDescent="0.25">
      <c r="B1882" s="23">
        <v>42631</v>
      </c>
      <c r="C1882" s="20" t="s">
        <v>54</v>
      </c>
      <c r="D1882" s="20" t="s">
        <v>26</v>
      </c>
      <c r="E1882" s="2">
        <v>-150.15015015015015</v>
      </c>
      <c r="F1882" s="2">
        <v>136</v>
      </c>
      <c r="G1882">
        <v>38</v>
      </c>
      <c r="H1882">
        <v>14</v>
      </c>
      <c r="J1882" s="2" t="str">
        <f t="shared" si="699"/>
        <v>San Diego Chargers</v>
      </c>
      <c r="K1882" s="2" t="str">
        <f t="shared" si="700"/>
        <v>Jacksonville Jaguars</v>
      </c>
      <c r="L1882" s="17">
        <f t="shared" si="701"/>
        <v>-150.15015015015015</v>
      </c>
      <c r="M1882" s="18">
        <f t="shared" si="702"/>
        <v>136</v>
      </c>
      <c r="N1882" s="4">
        <f t="shared" si="680"/>
        <v>1.5780000000000001</v>
      </c>
      <c r="O1882" s="4">
        <f t="shared" si="681"/>
        <v>2.56</v>
      </c>
      <c r="P1882" s="4"/>
      <c r="Q1882" s="4"/>
      <c r="R1882" s="1">
        <f t="shared" si="682"/>
        <v>0.6337135614702154</v>
      </c>
      <c r="S1882" s="1">
        <f t="shared" si="683"/>
        <v>0.390625</v>
      </c>
      <c r="T1882" s="1">
        <f t="shared" si="684"/>
        <v>2.3760270662155469E-2</v>
      </c>
      <c r="U1882" s="1">
        <f t="shared" si="685"/>
        <v>0.1215442807351077</v>
      </c>
      <c r="V1882" s="1">
        <f t="shared" si="686"/>
        <v>0.63254428073510771</v>
      </c>
      <c r="W1882" s="1"/>
      <c r="X1882" s="17">
        <f t="shared" si="687"/>
        <v>580.91698946017777</v>
      </c>
      <c r="Y1882" s="18">
        <f t="shared" si="688"/>
        <v>1552.6559461382415</v>
      </c>
      <c r="Z1882" s="2">
        <f t="shared" si="689"/>
        <v>551.87113998716882</v>
      </c>
      <c r="AA1882" s="18">
        <f t="shared" si="690"/>
        <v>1475.0231488313293</v>
      </c>
      <c r="AB1882" s="2">
        <f t="shared" si="691"/>
        <v>-181.20172039133089</v>
      </c>
      <c r="AC1882" s="2">
        <f t="shared" si="692"/>
        <v>147.50231488313293</v>
      </c>
      <c r="AD1882" s="2">
        <f t="shared" si="693"/>
        <v>551.87113998716882</v>
      </c>
      <c r="AE1882" s="2">
        <f t="shared" si="694"/>
        <v>-1000</v>
      </c>
      <c r="AF1882" s="5">
        <f t="shared" si="695"/>
        <v>0.57800000000000007</v>
      </c>
      <c r="AG1882" s="5">
        <f t="shared" si="696"/>
        <v>-1</v>
      </c>
      <c r="AH1882" s="3">
        <f t="shared" si="697"/>
        <v>201609</v>
      </c>
      <c r="AI1882" s="21">
        <v>1.5780000000000001</v>
      </c>
      <c r="AJ1882" s="21">
        <v>2.56</v>
      </c>
      <c r="AK1882" s="21">
        <v>1.6659999999999999</v>
      </c>
      <c r="AL1882" s="21">
        <v>2.36</v>
      </c>
      <c r="AO1882">
        <f t="shared" si="698"/>
        <v>-160</v>
      </c>
      <c r="AP1882">
        <f>IF(E1882&lt;F1882,G1882,H1882)</f>
        <v>38</v>
      </c>
      <c r="AQ1882">
        <f>IF(E1882&lt;F1882,H1882,G1882)</f>
        <v>14</v>
      </c>
    </row>
    <row r="1883" spans="2:43" x14ac:dyDescent="0.25">
      <c r="B1883" s="23">
        <v>42631</v>
      </c>
      <c r="C1883" s="20" t="s">
        <v>48</v>
      </c>
      <c r="D1883" s="20" t="s">
        <v>27</v>
      </c>
      <c r="E1883" s="2">
        <v>-330.03300330033011</v>
      </c>
      <c r="F1883" s="2">
        <v>289</v>
      </c>
      <c r="G1883">
        <v>40</v>
      </c>
      <c r="H1883">
        <v>7</v>
      </c>
      <c r="J1883" s="2" t="str">
        <f t="shared" si="699"/>
        <v>Arizona Cardinals</v>
      </c>
      <c r="K1883" s="2" t="str">
        <f t="shared" si="700"/>
        <v>Tampa Bay Buccaneers</v>
      </c>
      <c r="L1883" s="17">
        <f t="shared" si="701"/>
        <v>-330.03300330033011</v>
      </c>
      <c r="M1883" s="18">
        <f t="shared" si="702"/>
        <v>289</v>
      </c>
      <c r="N1883" s="4">
        <f t="shared" si="680"/>
        <v>1.357</v>
      </c>
      <c r="O1883" s="4">
        <f t="shared" si="681"/>
        <v>3.48</v>
      </c>
      <c r="P1883" s="4"/>
      <c r="Q1883" s="4"/>
      <c r="R1883" s="1">
        <f t="shared" si="682"/>
        <v>0.73691967575534267</v>
      </c>
      <c r="S1883" s="1">
        <f t="shared" si="683"/>
        <v>0.28735632183908044</v>
      </c>
      <c r="T1883" s="1">
        <f t="shared" si="684"/>
        <v>2.3700640893115521E-2</v>
      </c>
      <c r="U1883" s="1">
        <f t="shared" si="685"/>
        <v>0.22478167695813112</v>
      </c>
      <c r="V1883" s="1">
        <f t="shared" si="686"/>
        <v>0.73578167695813113</v>
      </c>
      <c r="W1883" s="1"/>
      <c r="X1883" s="17">
        <f t="shared" si="687"/>
        <v>359.09880786132152</v>
      </c>
      <c r="Y1883" s="18">
        <f t="shared" si="688"/>
        <v>2429.642291801018</v>
      </c>
      <c r="Z1883" s="2">
        <f t="shared" si="689"/>
        <v>341.14386746825545</v>
      </c>
      <c r="AA1883" s="18">
        <f t="shared" si="690"/>
        <v>2308.160177210967</v>
      </c>
      <c r="AB1883" s="2">
        <f t="shared" si="691"/>
        <v>-293.13146017290001</v>
      </c>
      <c r="AC1883" s="2">
        <f t="shared" si="692"/>
        <v>230.8160177210967</v>
      </c>
      <c r="AD1883" s="2">
        <f t="shared" si="693"/>
        <v>341.14386746825545</v>
      </c>
      <c r="AE1883" s="2">
        <f t="shared" si="694"/>
        <v>-1000</v>
      </c>
      <c r="AF1883" s="5">
        <f t="shared" si="695"/>
        <v>0.35699999999999998</v>
      </c>
      <c r="AG1883" s="5">
        <f t="shared" si="696"/>
        <v>-1</v>
      </c>
      <c r="AH1883" s="3">
        <f t="shared" si="697"/>
        <v>201609</v>
      </c>
      <c r="AI1883" s="21">
        <v>1.357</v>
      </c>
      <c r="AJ1883" s="21">
        <v>3.48</v>
      </c>
      <c r="AK1883" s="21">
        <v>1.3029999999999999</v>
      </c>
      <c r="AL1883" s="21">
        <v>3.89</v>
      </c>
      <c r="AO1883">
        <f t="shared" si="698"/>
        <v>-400</v>
      </c>
      <c r="AP1883">
        <f>IF(E1883&lt;F1883,G1883,H1883)</f>
        <v>40</v>
      </c>
      <c r="AQ1883">
        <f>IF(E1883&lt;F1883,H1883,G1883)</f>
        <v>7</v>
      </c>
    </row>
    <row r="1884" spans="2:43" x14ac:dyDescent="0.25">
      <c r="B1884" s="23">
        <v>42631</v>
      </c>
      <c r="C1884" s="20" t="s">
        <v>47</v>
      </c>
      <c r="D1884" s="20" t="s">
        <v>32</v>
      </c>
      <c r="E1884" s="2">
        <v>210</v>
      </c>
      <c r="F1884" s="2">
        <v>-235.29411764705881</v>
      </c>
      <c r="G1884">
        <v>9</v>
      </c>
      <c r="H1884">
        <v>3</v>
      </c>
      <c r="J1884" s="2" t="str">
        <f t="shared" si="699"/>
        <v>Seattle Seahawks</v>
      </c>
      <c r="K1884" s="2" t="str">
        <f t="shared" si="700"/>
        <v>Los Angeles Rams</v>
      </c>
      <c r="L1884" s="17">
        <f t="shared" si="701"/>
        <v>-235.29411764705881</v>
      </c>
      <c r="M1884" s="18">
        <f t="shared" si="702"/>
        <v>210</v>
      </c>
      <c r="N1884" s="4">
        <f t="shared" si="680"/>
        <v>1.361</v>
      </c>
      <c r="O1884" s="4">
        <f t="shared" si="681"/>
        <v>3.45</v>
      </c>
      <c r="P1884" s="4"/>
      <c r="Q1884" s="4"/>
      <c r="R1884" s="1">
        <f t="shared" si="682"/>
        <v>0.73475385745775168</v>
      </c>
      <c r="S1884" s="1">
        <f t="shared" si="683"/>
        <v>0.28985507246376813</v>
      </c>
      <c r="T1884" s="1">
        <f t="shared" si="684"/>
        <v>2.4017875701517366E-2</v>
      </c>
      <c r="U1884" s="1">
        <f t="shared" si="685"/>
        <v>0.22244939249699178</v>
      </c>
      <c r="V1884" s="1">
        <f t="shared" si="686"/>
        <v>0.73344939249699181</v>
      </c>
      <c r="W1884" s="1"/>
      <c r="X1884" s="17">
        <f t="shared" si="687"/>
        <v>363.42058529157686</v>
      </c>
      <c r="Y1884" s="18">
        <f t="shared" si="688"/>
        <v>2403.4564099189242</v>
      </c>
      <c r="Z1884" s="2">
        <f t="shared" si="689"/>
        <v>345.24955602699799</v>
      </c>
      <c r="AA1884" s="18">
        <f t="shared" si="690"/>
        <v>2283.2835894229779</v>
      </c>
      <c r="AB1884" s="2">
        <f t="shared" si="691"/>
        <v>-289.64555711747289</v>
      </c>
      <c r="AC1884" s="2">
        <f t="shared" si="692"/>
        <v>228.3283589422978</v>
      </c>
      <c r="AD1884" s="2">
        <f t="shared" si="693"/>
        <v>-1000</v>
      </c>
      <c r="AE1884" s="2">
        <f t="shared" si="694"/>
        <v>2283.2835894229779</v>
      </c>
      <c r="AF1884" s="5">
        <f t="shared" si="695"/>
        <v>-1</v>
      </c>
      <c r="AG1884" s="5">
        <f t="shared" si="696"/>
        <v>2.4500000000000002</v>
      </c>
      <c r="AH1884" s="3">
        <f t="shared" si="697"/>
        <v>201609</v>
      </c>
      <c r="AI1884" s="21">
        <v>3.45</v>
      </c>
      <c r="AJ1884" s="21">
        <v>1.361</v>
      </c>
      <c r="AK1884" s="21">
        <v>3.1</v>
      </c>
      <c r="AL1884" s="21">
        <v>1.425</v>
      </c>
      <c r="AO1884">
        <f t="shared" si="698"/>
        <v>-300</v>
      </c>
      <c r="AP1884">
        <f>IF(E1884&lt;F1884,G1884,H1884)</f>
        <v>3</v>
      </c>
      <c r="AQ1884">
        <f>IF(E1884&lt;F1884,H1884,G1884)</f>
        <v>9</v>
      </c>
    </row>
    <row r="1885" spans="2:43" x14ac:dyDescent="0.25">
      <c r="B1885" s="23">
        <v>42631</v>
      </c>
      <c r="C1885" s="20" t="s">
        <v>44</v>
      </c>
      <c r="D1885" s="20" t="s">
        <v>22</v>
      </c>
      <c r="E1885" s="2">
        <v>-526.31578947368439</v>
      </c>
      <c r="F1885" s="2">
        <v>429</v>
      </c>
      <c r="G1885">
        <v>46</v>
      </c>
      <c r="H1885">
        <v>27</v>
      </c>
      <c r="J1885" s="2" t="str">
        <f t="shared" si="699"/>
        <v>Carolina Panthers</v>
      </c>
      <c r="K1885" s="2" t="str">
        <f t="shared" si="700"/>
        <v>San Francisco 49ers</v>
      </c>
      <c r="L1885" s="17">
        <f t="shared" si="701"/>
        <v>-526.31578947368439</v>
      </c>
      <c r="M1885" s="18">
        <f t="shared" si="702"/>
        <v>429</v>
      </c>
      <c r="N1885" s="4">
        <f t="shared" si="680"/>
        <v>1.1419999999999999</v>
      </c>
      <c r="O1885" s="4">
        <f t="shared" si="681"/>
        <v>6.49</v>
      </c>
      <c r="P1885" s="4"/>
      <c r="Q1885" s="4"/>
      <c r="R1885" s="1">
        <f t="shared" si="682"/>
        <v>0.87565674255691772</v>
      </c>
      <c r="S1885" s="1">
        <f t="shared" si="683"/>
        <v>0.15408320493066255</v>
      </c>
      <c r="T1885" s="1">
        <f t="shared" si="684"/>
        <v>2.8881027253668701E-2</v>
      </c>
      <c r="U1885" s="1">
        <f t="shared" si="685"/>
        <v>0.3607867688131276</v>
      </c>
      <c r="V1885" s="1">
        <f t="shared" si="686"/>
        <v>0.87178676881312755</v>
      </c>
      <c r="W1885" s="1"/>
      <c r="X1885" s="17">
        <f t="shared" si="687"/>
        <v>147.06948507767015</v>
      </c>
      <c r="Y1885" s="18">
        <f t="shared" si="688"/>
        <v>5161.4491118701872</v>
      </c>
      <c r="Z1885" s="2">
        <f t="shared" si="689"/>
        <v>139.71601082378663</v>
      </c>
      <c r="AA1885" s="18">
        <f t="shared" si="690"/>
        <v>4903.3766562766777</v>
      </c>
      <c r="AB1885" s="2">
        <f t="shared" si="691"/>
        <v>-715.73758376284115</v>
      </c>
      <c r="AC1885" s="2">
        <f t="shared" si="692"/>
        <v>490.33766562766777</v>
      </c>
      <c r="AD1885" s="2">
        <f t="shared" si="693"/>
        <v>139.71601082378663</v>
      </c>
      <c r="AE1885" s="2">
        <f t="shared" si="694"/>
        <v>-1000</v>
      </c>
      <c r="AF1885" s="5">
        <f t="shared" si="695"/>
        <v>0.1419999999999999</v>
      </c>
      <c r="AG1885" s="5">
        <f t="shared" si="696"/>
        <v>-1</v>
      </c>
      <c r="AH1885" s="3">
        <f t="shared" si="697"/>
        <v>201609</v>
      </c>
      <c r="AI1885" s="21">
        <v>1.1419999999999999</v>
      </c>
      <c r="AJ1885" s="21">
        <v>6.49</v>
      </c>
      <c r="AK1885" s="21">
        <v>1.19</v>
      </c>
      <c r="AL1885" s="21">
        <v>5.29</v>
      </c>
      <c r="AO1885">
        <f t="shared" si="698"/>
        <v>-600</v>
      </c>
      <c r="AP1885">
        <f>IF(E1885&lt;F1885,G1885,H1885)</f>
        <v>46</v>
      </c>
      <c r="AQ1885">
        <f>IF(E1885&lt;F1885,H1885,G1885)</f>
        <v>27</v>
      </c>
    </row>
    <row r="1886" spans="2:43" x14ac:dyDescent="0.25">
      <c r="B1886" s="23">
        <v>42631</v>
      </c>
      <c r="C1886" s="20" t="s">
        <v>46</v>
      </c>
      <c r="D1886" s="20" t="s">
        <v>28</v>
      </c>
      <c r="E1886" s="2">
        <v>175</v>
      </c>
      <c r="F1886" s="2">
        <v>-195.3125</v>
      </c>
      <c r="G1886">
        <v>20</v>
      </c>
      <c r="H1886">
        <v>25</v>
      </c>
      <c r="J1886" s="2" t="str">
        <f t="shared" si="699"/>
        <v>Baltimore Ravens</v>
      </c>
      <c r="K1886" s="2" t="str">
        <f t="shared" si="700"/>
        <v>Cleveland Browns</v>
      </c>
      <c r="L1886" s="17">
        <f t="shared" si="701"/>
        <v>-195.3125</v>
      </c>
      <c r="M1886" s="18">
        <f t="shared" si="702"/>
        <v>175</v>
      </c>
      <c r="N1886" s="4">
        <f t="shared" si="680"/>
        <v>1.333</v>
      </c>
      <c r="O1886" s="4">
        <f t="shared" si="681"/>
        <v>3.64</v>
      </c>
      <c r="P1886" s="4"/>
      <c r="Q1886" s="4"/>
      <c r="R1886" s="1">
        <f t="shared" si="682"/>
        <v>0.75018754688672173</v>
      </c>
      <c r="S1886" s="1">
        <f t="shared" si="683"/>
        <v>0.27472527472527469</v>
      </c>
      <c r="T1886" s="1">
        <f t="shared" si="684"/>
        <v>2.4307259199678244E-2</v>
      </c>
      <c r="U1886" s="1">
        <f t="shared" si="685"/>
        <v>0.23773113608072352</v>
      </c>
      <c r="V1886" s="1">
        <f t="shared" si="686"/>
        <v>0.7487311360807235</v>
      </c>
      <c r="W1886" s="1"/>
      <c r="X1886" s="17">
        <f t="shared" si="687"/>
        <v>335.59291421291482</v>
      </c>
      <c r="Y1886" s="18">
        <f t="shared" si="688"/>
        <v>2582.4792899601139</v>
      </c>
      <c r="Z1886" s="2">
        <f t="shared" si="689"/>
        <v>318.81326850226907</v>
      </c>
      <c r="AA1886" s="18">
        <f t="shared" si="690"/>
        <v>2453.3553254621079</v>
      </c>
      <c r="AB1886" s="2">
        <f t="shared" si="691"/>
        <v>-313.66323136355999</v>
      </c>
      <c r="AC1886" s="2">
        <f t="shared" si="692"/>
        <v>245.3355325462108</v>
      </c>
      <c r="AD1886" s="2">
        <f t="shared" si="693"/>
        <v>318.81326850226907</v>
      </c>
      <c r="AE1886" s="2">
        <f t="shared" si="694"/>
        <v>-1000</v>
      </c>
      <c r="AF1886" s="5">
        <f t="shared" si="695"/>
        <v>0.33299999999999996</v>
      </c>
      <c r="AG1886" s="5">
        <f t="shared" si="696"/>
        <v>-1</v>
      </c>
      <c r="AH1886" s="3">
        <f t="shared" si="697"/>
        <v>201609</v>
      </c>
      <c r="AI1886" s="21">
        <v>3.64</v>
      </c>
      <c r="AJ1886" s="21">
        <v>1.333</v>
      </c>
      <c r="AK1886" s="21">
        <v>2.75</v>
      </c>
      <c r="AL1886" s="21">
        <v>1.512</v>
      </c>
      <c r="AO1886">
        <f t="shared" si="698"/>
        <v>-200</v>
      </c>
      <c r="AP1886">
        <f>IF(E1886&lt;F1886,G1886,H1886)</f>
        <v>25</v>
      </c>
      <c r="AQ1886">
        <f>IF(E1886&lt;F1886,H1886,G1886)</f>
        <v>20</v>
      </c>
    </row>
    <row r="1887" spans="2:43" x14ac:dyDescent="0.25">
      <c r="B1887" s="23">
        <v>42631</v>
      </c>
      <c r="C1887" s="20" t="s">
        <v>34</v>
      </c>
      <c r="D1887" s="20" t="s">
        <v>41</v>
      </c>
      <c r="E1887" s="2">
        <v>-260.41666666666674</v>
      </c>
      <c r="F1887" s="2">
        <v>231</v>
      </c>
      <c r="G1887">
        <v>15</v>
      </c>
      <c r="H1887">
        <v>16</v>
      </c>
      <c r="J1887" s="2" t="str">
        <f t="shared" si="699"/>
        <v>Detroit Lions</v>
      </c>
      <c r="K1887" s="2" t="str">
        <f t="shared" si="700"/>
        <v>Tennessee Titans</v>
      </c>
      <c r="L1887" s="17">
        <f t="shared" si="701"/>
        <v>-260.41666666666674</v>
      </c>
      <c r="M1887" s="18">
        <f t="shared" si="702"/>
        <v>231</v>
      </c>
      <c r="N1887" s="4">
        <f t="shared" si="680"/>
        <v>1.3839999999999999</v>
      </c>
      <c r="O1887" s="4">
        <f t="shared" si="681"/>
        <v>3.31</v>
      </c>
      <c r="P1887" s="4"/>
      <c r="Q1887" s="4"/>
      <c r="R1887" s="1">
        <f t="shared" si="682"/>
        <v>0.7225433526011561</v>
      </c>
      <c r="S1887" s="1">
        <f t="shared" si="683"/>
        <v>0.30211480362537763</v>
      </c>
      <c r="T1887" s="1">
        <f t="shared" si="684"/>
        <v>2.4064763527907984E-2</v>
      </c>
      <c r="U1887" s="1">
        <f t="shared" si="685"/>
        <v>0.21021427448788924</v>
      </c>
      <c r="V1887" s="1">
        <f t="shared" si="686"/>
        <v>0.72121427448788922</v>
      </c>
      <c r="W1887" s="1"/>
      <c r="X1887" s="17">
        <f t="shared" si="687"/>
        <v>386.55048211582812</v>
      </c>
      <c r="Y1887" s="18">
        <f t="shared" si="688"/>
        <v>2272.2260058594952</v>
      </c>
      <c r="Z1887" s="2">
        <f t="shared" si="689"/>
        <v>367.22295801003668</v>
      </c>
      <c r="AA1887" s="18">
        <f t="shared" si="690"/>
        <v>2158.6147055665206</v>
      </c>
      <c r="AB1887" s="2">
        <f t="shared" si="691"/>
        <v>-272.31412911081355</v>
      </c>
      <c r="AC1887" s="2">
        <f t="shared" si="692"/>
        <v>215.86147055665205</v>
      </c>
      <c r="AD1887" s="2">
        <f t="shared" si="693"/>
        <v>-1000</v>
      </c>
      <c r="AE1887" s="2">
        <f t="shared" si="694"/>
        <v>2158.6147055665206</v>
      </c>
      <c r="AF1887" s="5">
        <f t="shared" si="695"/>
        <v>-1</v>
      </c>
      <c r="AG1887" s="5">
        <f t="shared" si="696"/>
        <v>2.31</v>
      </c>
      <c r="AH1887" s="3">
        <f t="shared" si="697"/>
        <v>201609</v>
      </c>
      <c r="AI1887" s="21">
        <v>1.3839999999999999</v>
      </c>
      <c r="AJ1887" s="21">
        <v>3.31</v>
      </c>
      <c r="AK1887" s="21">
        <v>1.3839999999999999</v>
      </c>
      <c r="AL1887" s="21">
        <v>3.31</v>
      </c>
      <c r="AO1887">
        <f t="shared" si="698"/>
        <v>-300</v>
      </c>
      <c r="AP1887">
        <f>IF(E1887&lt;F1887,G1887,H1887)</f>
        <v>15</v>
      </c>
      <c r="AQ1887">
        <f>IF(E1887&lt;F1887,H1887,G1887)</f>
        <v>16</v>
      </c>
    </row>
    <row r="1888" spans="2:43" x14ac:dyDescent="0.25">
      <c r="B1888" s="23">
        <v>42631</v>
      </c>
      <c r="C1888" s="20" t="s">
        <v>40</v>
      </c>
      <c r="D1888" s="20" t="s">
        <v>20</v>
      </c>
      <c r="E1888" s="2">
        <v>-105.0420168067227</v>
      </c>
      <c r="F1888" s="2">
        <v>-105.0420168067227</v>
      </c>
      <c r="G1888">
        <v>19</v>
      </c>
      <c r="H1888">
        <v>12</v>
      </c>
      <c r="J1888" s="2" t="str">
        <f t="shared" si="699"/>
        <v>Houston Texans</v>
      </c>
      <c r="K1888" s="2" t="str">
        <f t="shared" si="700"/>
        <v>Kansas City Chiefs</v>
      </c>
      <c r="L1888" s="17">
        <f t="shared" si="701"/>
        <v>-105.0420168067227</v>
      </c>
      <c r="M1888" s="18">
        <f t="shared" si="702"/>
        <v>-105.0420168067227</v>
      </c>
      <c r="N1888" s="4">
        <f t="shared" si="680"/>
        <v>1.7689999999999999</v>
      </c>
      <c r="O1888" s="4">
        <f t="shared" si="681"/>
        <v>2.1800000000000002</v>
      </c>
      <c r="P1888" s="4"/>
      <c r="Q1888" s="4"/>
      <c r="R1888" s="1">
        <f t="shared" si="682"/>
        <v>0.56529112492933864</v>
      </c>
      <c r="S1888" s="1">
        <f t="shared" si="683"/>
        <v>0.4587155963302752</v>
      </c>
      <c r="T1888" s="1">
        <f t="shared" si="684"/>
        <v>2.3443909850595079E-2</v>
      </c>
      <c r="U1888" s="1">
        <f t="shared" si="685"/>
        <v>5.328776429953172E-2</v>
      </c>
      <c r="V1888" s="1">
        <f t="shared" si="686"/>
        <v>0.56428776429953176</v>
      </c>
      <c r="W1888" s="1"/>
      <c r="X1888" s="17">
        <f t="shared" si="687"/>
        <v>772.14546064335025</v>
      </c>
      <c r="Y1888" s="18">
        <f t="shared" si="688"/>
        <v>1178.7723247127699</v>
      </c>
      <c r="Z1888" s="2">
        <f t="shared" si="689"/>
        <v>733.53818761118271</v>
      </c>
      <c r="AA1888" s="18">
        <f t="shared" si="690"/>
        <v>1119.8337084771313</v>
      </c>
      <c r="AB1888" s="2">
        <f t="shared" si="691"/>
        <v>-136.32555426413018</v>
      </c>
      <c r="AC1888" s="2">
        <f t="shared" si="692"/>
        <v>111.98337084771313</v>
      </c>
      <c r="AD1888" s="2">
        <f t="shared" si="693"/>
        <v>-1000</v>
      </c>
      <c r="AE1888" s="2">
        <f t="shared" si="694"/>
        <v>1119.8337084771313</v>
      </c>
      <c r="AF1888" s="5">
        <f t="shared" si="695"/>
        <v>-1</v>
      </c>
      <c r="AG1888" s="5">
        <f t="shared" si="696"/>
        <v>1.1800000000000002</v>
      </c>
      <c r="AH1888" s="3">
        <f t="shared" si="697"/>
        <v>201609</v>
      </c>
      <c r="AI1888" s="21">
        <v>1.7689999999999999</v>
      </c>
      <c r="AJ1888" s="21">
        <v>2.1800000000000002</v>
      </c>
      <c r="AK1888" s="21">
        <v>1.952</v>
      </c>
      <c r="AL1888" s="21">
        <v>1.952</v>
      </c>
      <c r="AO1888">
        <f t="shared" si="698"/>
        <v>-110</v>
      </c>
      <c r="AP1888">
        <f>IF(E1888&lt;F1888,G1888,H1888)</f>
        <v>12</v>
      </c>
      <c r="AQ1888">
        <f>IF(E1888&lt;F1888,H1888,G1888)</f>
        <v>19</v>
      </c>
    </row>
    <row r="1889" spans="2:43" x14ac:dyDescent="0.25">
      <c r="B1889" s="23">
        <v>42631</v>
      </c>
      <c r="C1889" s="20" t="s">
        <v>36</v>
      </c>
      <c r="D1889" s="20" t="s">
        <v>30</v>
      </c>
      <c r="E1889" s="2">
        <v>-230.41474654377885</v>
      </c>
      <c r="F1889" s="2">
        <v>204.99999999999997</v>
      </c>
      <c r="G1889">
        <v>31</v>
      </c>
      <c r="H1889">
        <v>24</v>
      </c>
      <c r="J1889" s="2" t="str">
        <f t="shared" si="699"/>
        <v>New England Patriots</v>
      </c>
      <c r="K1889" s="2" t="str">
        <f t="shared" si="700"/>
        <v>Miami Dolphins</v>
      </c>
      <c r="L1889" s="17">
        <f t="shared" si="701"/>
        <v>-230.41474654377885</v>
      </c>
      <c r="M1889" s="18">
        <f t="shared" si="702"/>
        <v>204.99999999999997</v>
      </c>
      <c r="N1889" s="4">
        <f t="shared" si="680"/>
        <v>1.377</v>
      </c>
      <c r="O1889" s="4">
        <f t="shared" si="681"/>
        <v>3.35</v>
      </c>
      <c r="P1889" s="4"/>
      <c r="Q1889" s="4"/>
      <c r="R1889" s="1">
        <f t="shared" si="682"/>
        <v>0.72621641249092228</v>
      </c>
      <c r="S1889" s="1">
        <f t="shared" si="683"/>
        <v>0.29850746268656714</v>
      </c>
      <c r="T1889" s="1">
        <f t="shared" si="684"/>
        <v>2.4127353501163462E-2</v>
      </c>
      <c r="U1889" s="1">
        <f t="shared" si="685"/>
        <v>0.21385447490217757</v>
      </c>
      <c r="V1889" s="1">
        <f t="shared" si="686"/>
        <v>0.72485447490217758</v>
      </c>
      <c r="W1889" s="1"/>
      <c r="X1889" s="17">
        <f t="shared" si="687"/>
        <v>379.5872614774911</v>
      </c>
      <c r="Y1889" s="18">
        <f t="shared" si="688"/>
        <v>2310.2284553242857</v>
      </c>
      <c r="Z1889" s="2">
        <f t="shared" si="689"/>
        <v>360.6078984036165</v>
      </c>
      <c r="AA1889" s="18">
        <f t="shared" si="690"/>
        <v>2194.7170325580714</v>
      </c>
      <c r="AB1889" s="2">
        <f t="shared" si="691"/>
        <v>-277.30951108584236</v>
      </c>
      <c r="AC1889" s="2">
        <f t="shared" si="692"/>
        <v>219.47170325580714</v>
      </c>
      <c r="AD1889" s="2">
        <f t="shared" si="693"/>
        <v>360.6078984036165</v>
      </c>
      <c r="AE1889" s="2">
        <f t="shared" si="694"/>
        <v>-1000</v>
      </c>
      <c r="AF1889" s="5">
        <f t="shared" si="695"/>
        <v>0.377</v>
      </c>
      <c r="AG1889" s="5">
        <f t="shared" si="696"/>
        <v>-1</v>
      </c>
      <c r="AH1889" s="3">
        <f t="shared" si="697"/>
        <v>201609</v>
      </c>
      <c r="AI1889" s="21">
        <v>1.377</v>
      </c>
      <c r="AJ1889" s="21">
        <v>3.35</v>
      </c>
      <c r="AK1889" s="21">
        <v>1.4339999999999999</v>
      </c>
      <c r="AL1889" s="21">
        <v>3.05</v>
      </c>
      <c r="AO1889">
        <f t="shared" si="698"/>
        <v>-300</v>
      </c>
      <c r="AP1889">
        <f>IF(E1889&lt;F1889,G1889,H1889)</f>
        <v>31</v>
      </c>
      <c r="AQ1889">
        <f>IF(E1889&lt;F1889,H1889,G1889)</f>
        <v>24</v>
      </c>
    </row>
    <row r="1890" spans="2:43" x14ac:dyDescent="0.25">
      <c r="B1890" s="23">
        <v>42631</v>
      </c>
      <c r="C1890" s="20" t="s">
        <v>25</v>
      </c>
      <c r="D1890" s="20" t="s">
        <v>43</v>
      </c>
      <c r="E1890" s="2">
        <v>-190.11406844106463</v>
      </c>
      <c r="F1890" s="2">
        <v>171</v>
      </c>
      <c r="G1890">
        <v>16</v>
      </c>
      <c r="H1890">
        <v>13</v>
      </c>
      <c r="J1890" s="2" t="str">
        <f t="shared" si="699"/>
        <v>New York Giants</v>
      </c>
      <c r="K1890" s="2" t="str">
        <f t="shared" si="700"/>
        <v>New Orleans Saints</v>
      </c>
      <c r="L1890" s="17">
        <f t="shared" si="701"/>
        <v>-190.11406844106463</v>
      </c>
      <c r="M1890" s="18">
        <f t="shared" si="702"/>
        <v>171</v>
      </c>
      <c r="N1890" s="4">
        <f t="shared" si="680"/>
        <v>1.48</v>
      </c>
      <c r="O1890" s="4">
        <f t="shared" si="681"/>
        <v>2.86</v>
      </c>
      <c r="P1890" s="4"/>
      <c r="Q1890" s="4"/>
      <c r="R1890" s="1">
        <f t="shared" si="682"/>
        <v>0.67567567567567566</v>
      </c>
      <c r="S1890" s="1">
        <f t="shared" si="683"/>
        <v>0.34965034965034969</v>
      </c>
      <c r="T1890" s="1">
        <f t="shared" si="684"/>
        <v>2.4700460829493065E-2</v>
      </c>
      <c r="U1890" s="1">
        <f t="shared" si="685"/>
        <v>0.16301266301266298</v>
      </c>
      <c r="V1890" s="1">
        <f t="shared" si="686"/>
        <v>0.67401266301266305</v>
      </c>
      <c r="W1890" s="1"/>
      <c r="X1890" s="17">
        <f t="shared" si="687"/>
        <v>483.65165059400738</v>
      </c>
      <c r="Y1890" s="18">
        <f t="shared" si="688"/>
        <v>1846.6048003943104</v>
      </c>
      <c r="Z1890" s="2">
        <f t="shared" si="689"/>
        <v>459.46906806430701</v>
      </c>
      <c r="AA1890" s="18">
        <f t="shared" si="690"/>
        <v>1754.2745603745948</v>
      </c>
      <c r="AB1890" s="2">
        <f t="shared" si="691"/>
        <v>-217.64250729932502</v>
      </c>
      <c r="AC1890" s="2">
        <f t="shared" si="692"/>
        <v>175.42745603745948</v>
      </c>
      <c r="AD1890" s="2">
        <f t="shared" si="693"/>
        <v>459.46906806430701</v>
      </c>
      <c r="AE1890" s="2">
        <f t="shared" si="694"/>
        <v>-1000</v>
      </c>
      <c r="AF1890" s="5">
        <f t="shared" si="695"/>
        <v>0.48</v>
      </c>
      <c r="AG1890" s="5">
        <f t="shared" si="696"/>
        <v>-1</v>
      </c>
      <c r="AH1890" s="3">
        <f t="shared" si="697"/>
        <v>201609</v>
      </c>
      <c r="AI1890" s="21">
        <v>1.48</v>
      </c>
      <c r="AJ1890" s="21">
        <v>2.86</v>
      </c>
      <c r="AK1890" s="21">
        <v>1.526</v>
      </c>
      <c r="AL1890" s="21">
        <v>2.71</v>
      </c>
      <c r="AO1890">
        <f t="shared" si="698"/>
        <v>-200</v>
      </c>
      <c r="AP1890">
        <f>IF(E1890&lt;F1890,G1890,H1890)</f>
        <v>16</v>
      </c>
      <c r="AQ1890">
        <f>IF(E1890&lt;F1890,H1890,G1890)</f>
        <v>13</v>
      </c>
    </row>
    <row r="1891" spans="2:43" x14ac:dyDescent="0.25">
      <c r="B1891" s="23">
        <v>42631</v>
      </c>
      <c r="C1891" s="20" t="s">
        <v>45</v>
      </c>
      <c r="D1891" s="20" t="s">
        <v>21</v>
      </c>
      <c r="E1891" s="2">
        <v>-160</v>
      </c>
      <c r="F1891" s="2">
        <v>144</v>
      </c>
      <c r="G1891">
        <v>24</v>
      </c>
      <c r="H1891">
        <v>16</v>
      </c>
      <c r="J1891" s="2" t="str">
        <f t="shared" si="699"/>
        <v>Pittsburgh Steelers</v>
      </c>
      <c r="K1891" s="2" t="str">
        <f t="shared" si="700"/>
        <v>Cincinnati Bengals</v>
      </c>
      <c r="L1891" s="17">
        <f t="shared" si="701"/>
        <v>-160</v>
      </c>
      <c r="M1891" s="18">
        <f t="shared" si="702"/>
        <v>144</v>
      </c>
      <c r="N1891" s="4">
        <f t="shared" si="680"/>
        <v>1.6020000000000001</v>
      </c>
      <c r="O1891" s="4">
        <f t="shared" si="681"/>
        <v>2.5</v>
      </c>
      <c r="P1891" s="4"/>
      <c r="Q1891" s="4"/>
      <c r="R1891" s="1">
        <f t="shared" si="682"/>
        <v>0.62421972534332082</v>
      </c>
      <c r="S1891" s="1">
        <f t="shared" si="683"/>
        <v>0.4</v>
      </c>
      <c r="T1891" s="1">
        <f t="shared" si="684"/>
        <v>2.3647001462701267E-2</v>
      </c>
      <c r="U1891" s="1">
        <f t="shared" si="685"/>
        <v>0.1121098626716604</v>
      </c>
      <c r="V1891" s="1">
        <f t="shared" si="686"/>
        <v>0.62310986267166046</v>
      </c>
      <c r="W1891" s="1"/>
      <c r="X1891" s="17">
        <f t="shared" si="687"/>
        <v>604.85342939746852</v>
      </c>
      <c r="Y1891" s="18">
        <f t="shared" si="688"/>
        <v>1493.8085293743554</v>
      </c>
      <c r="Z1891" s="2">
        <f t="shared" si="689"/>
        <v>574.61075792759505</v>
      </c>
      <c r="AA1891" s="18">
        <f t="shared" si="690"/>
        <v>1419.1181029056377</v>
      </c>
      <c r="AB1891" s="2">
        <f t="shared" si="691"/>
        <v>-174.0308523993919</v>
      </c>
      <c r="AC1891" s="2">
        <f t="shared" si="692"/>
        <v>141.91181029056378</v>
      </c>
      <c r="AD1891" s="2">
        <f t="shared" si="693"/>
        <v>574.61075792759505</v>
      </c>
      <c r="AE1891" s="2">
        <f t="shared" si="694"/>
        <v>-1000</v>
      </c>
      <c r="AF1891" s="5">
        <f t="shared" si="695"/>
        <v>0.60200000000000009</v>
      </c>
      <c r="AG1891" s="5">
        <f t="shared" si="696"/>
        <v>-1</v>
      </c>
      <c r="AH1891" s="3">
        <f t="shared" si="697"/>
        <v>201609</v>
      </c>
      <c r="AI1891" s="21">
        <v>1.6020000000000001</v>
      </c>
      <c r="AJ1891" s="21">
        <v>2.5</v>
      </c>
      <c r="AK1891" s="21">
        <v>1.625</v>
      </c>
      <c r="AL1891" s="21">
        <v>2.44</v>
      </c>
      <c r="AO1891">
        <f t="shared" si="698"/>
        <v>-160</v>
      </c>
      <c r="AP1891">
        <f>IF(E1891&lt;F1891,G1891,H1891)</f>
        <v>24</v>
      </c>
      <c r="AQ1891">
        <f>IF(E1891&lt;F1891,H1891,G1891)</f>
        <v>16</v>
      </c>
    </row>
    <row r="1892" spans="2:43" x14ac:dyDescent="0.25">
      <c r="B1892" s="23">
        <v>42631</v>
      </c>
      <c r="C1892" s="20" t="s">
        <v>53</v>
      </c>
      <c r="D1892" s="20" t="s">
        <v>23</v>
      </c>
      <c r="E1892" s="2">
        <v>-185.18518518518516</v>
      </c>
      <c r="F1892" s="2">
        <v>166</v>
      </c>
      <c r="G1892">
        <v>23</v>
      </c>
      <c r="H1892">
        <v>27</v>
      </c>
      <c r="J1892" s="2" t="str">
        <f t="shared" si="699"/>
        <v>Washington Redskins</v>
      </c>
      <c r="K1892" s="2" t="str">
        <f t="shared" si="700"/>
        <v>Dallas Cowboys</v>
      </c>
      <c r="L1892" s="17">
        <f t="shared" si="701"/>
        <v>-185.18518518518516</v>
      </c>
      <c r="M1892" s="18">
        <f t="shared" si="702"/>
        <v>166</v>
      </c>
      <c r="N1892" s="4">
        <f t="shared" si="680"/>
        <v>1.746</v>
      </c>
      <c r="O1892" s="4">
        <f t="shared" si="681"/>
        <v>2.21</v>
      </c>
      <c r="P1892" s="4"/>
      <c r="Q1892" s="4"/>
      <c r="R1892" s="1">
        <f t="shared" si="682"/>
        <v>0.57273768613974796</v>
      </c>
      <c r="S1892" s="1">
        <f t="shared" si="683"/>
        <v>0.45248868778280543</v>
      </c>
      <c r="T1892" s="1">
        <f t="shared" si="684"/>
        <v>2.4605662285136498E-2</v>
      </c>
      <c r="U1892" s="1">
        <f t="shared" si="685"/>
        <v>6.0124499178471263E-2</v>
      </c>
      <c r="V1892" s="1">
        <f t="shared" si="686"/>
        <v>0.5711244991784713</v>
      </c>
      <c r="W1892" s="1"/>
      <c r="X1892" s="17">
        <f t="shared" si="687"/>
        <v>750.93171705721034</v>
      </c>
      <c r="Y1892" s="18">
        <f t="shared" si="688"/>
        <v>1211.3891833551868</v>
      </c>
      <c r="Z1892" s="2">
        <f t="shared" si="689"/>
        <v>713.38513120434982</v>
      </c>
      <c r="AA1892" s="18">
        <f t="shared" si="690"/>
        <v>1150.8197241874275</v>
      </c>
      <c r="AB1892" s="2">
        <f t="shared" si="691"/>
        <v>-140.17673711698779</v>
      </c>
      <c r="AC1892" s="2">
        <f t="shared" si="692"/>
        <v>115.08197241874275</v>
      </c>
      <c r="AD1892" s="2">
        <f t="shared" si="693"/>
        <v>-1000</v>
      </c>
      <c r="AE1892" s="2">
        <f t="shared" si="694"/>
        <v>1150.8197241874275</v>
      </c>
      <c r="AF1892" s="5">
        <f t="shared" si="695"/>
        <v>-1</v>
      </c>
      <c r="AG1892" s="5">
        <f t="shared" si="696"/>
        <v>1.21</v>
      </c>
      <c r="AH1892" s="3">
        <f t="shared" si="697"/>
        <v>201609</v>
      </c>
      <c r="AI1892" s="21">
        <v>1.746</v>
      </c>
      <c r="AJ1892" s="21">
        <v>2.21</v>
      </c>
      <c r="AK1892" s="21">
        <v>1.54</v>
      </c>
      <c r="AL1892" s="21">
        <v>2.66</v>
      </c>
      <c r="AO1892">
        <f t="shared" si="698"/>
        <v>-190</v>
      </c>
      <c r="AP1892">
        <f>IF(E1892&lt;F1892,G1892,H1892)</f>
        <v>23</v>
      </c>
      <c r="AQ1892">
        <f>IF(E1892&lt;F1892,H1892,G1892)</f>
        <v>27</v>
      </c>
    </row>
    <row r="1893" spans="2:43" x14ac:dyDescent="0.25">
      <c r="B1893" s="23">
        <v>42628</v>
      </c>
      <c r="C1893" s="20" t="s">
        <v>24</v>
      </c>
      <c r="D1893" s="20" t="s">
        <v>42</v>
      </c>
      <c r="E1893" s="2">
        <v>-117.09601873536299</v>
      </c>
      <c r="F1893" s="2">
        <v>106</v>
      </c>
      <c r="G1893">
        <v>31</v>
      </c>
      <c r="H1893">
        <v>37</v>
      </c>
      <c r="J1893" s="2" t="str">
        <f t="shared" si="699"/>
        <v>Buffalo Bills</v>
      </c>
      <c r="K1893" s="2" t="str">
        <f t="shared" si="700"/>
        <v>New York Jets</v>
      </c>
      <c r="L1893" s="17">
        <f t="shared" si="701"/>
        <v>-117.09601873536299</v>
      </c>
      <c r="M1893" s="18">
        <f t="shared" si="702"/>
        <v>106</v>
      </c>
      <c r="N1893" s="4">
        <f t="shared" si="680"/>
        <v>2.0299999999999998</v>
      </c>
      <c r="O1893" s="4">
        <f t="shared" si="681"/>
        <v>1.877</v>
      </c>
      <c r="P1893" s="4"/>
      <c r="Q1893" s="4"/>
      <c r="R1893" s="1">
        <f t="shared" si="682"/>
        <v>0.49261083743842371</v>
      </c>
      <c r="S1893" s="1">
        <f t="shared" si="683"/>
        <v>0.53276505061267976</v>
      </c>
      <c r="T1893" s="1">
        <f t="shared" si="684"/>
        <v>2.4747888405426299E-2</v>
      </c>
      <c r="U1893" s="1">
        <f t="shared" si="685"/>
        <v>2.0077106587128024E-2</v>
      </c>
      <c r="V1893" s="1">
        <f t="shared" si="686"/>
        <v>0.49092289341287199</v>
      </c>
      <c r="W1893" s="1"/>
      <c r="X1893" s="17">
        <f t="shared" si="687"/>
        <v>1036.979764883338</v>
      </c>
      <c r="Y1893" s="18">
        <f t="shared" si="688"/>
        <v>879.23170234410316</v>
      </c>
      <c r="Z1893" s="2">
        <f t="shared" si="689"/>
        <v>985.13077663917102</v>
      </c>
      <c r="AA1893" s="18">
        <f t="shared" si="690"/>
        <v>835.27011722689792</v>
      </c>
      <c r="AB1893" s="2">
        <f t="shared" si="691"/>
        <v>-101.5093654277614</v>
      </c>
      <c r="AC1893" s="2">
        <f t="shared" si="692"/>
        <v>-119.72174981190592</v>
      </c>
      <c r="AD1893" s="2">
        <f t="shared" si="693"/>
        <v>-1000</v>
      </c>
      <c r="AE1893" s="2">
        <f t="shared" si="694"/>
        <v>835.27011722689792</v>
      </c>
      <c r="AF1893" s="5">
        <f t="shared" si="695"/>
        <v>-1</v>
      </c>
      <c r="AG1893" s="5">
        <f t="shared" si="696"/>
        <v>0.877</v>
      </c>
      <c r="AH1893" s="3">
        <f t="shared" si="697"/>
        <v>201609</v>
      </c>
      <c r="AI1893" s="21">
        <v>2.0299999999999998</v>
      </c>
      <c r="AJ1893" s="21">
        <v>1.877</v>
      </c>
      <c r="AK1893" s="21">
        <v>1.8540000000000001</v>
      </c>
      <c r="AL1893" s="21">
        <v>2.06</v>
      </c>
      <c r="AO1893">
        <f t="shared" si="698"/>
        <v>-120</v>
      </c>
      <c r="AP1893">
        <f>IF(E1893&lt;F1893,G1893,H1893)</f>
        <v>31</v>
      </c>
      <c r="AQ1893">
        <f>IF(E1893&lt;F1893,H1893,G1893)</f>
        <v>37</v>
      </c>
    </row>
    <row r="1894" spans="2:43" x14ac:dyDescent="0.25">
      <c r="B1894" s="23">
        <v>42625</v>
      </c>
      <c r="C1894" s="20" t="s">
        <v>22</v>
      </c>
      <c r="D1894" s="20" t="s">
        <v>47</v>
      </c>
      <c r="E1894" s="2">
        <v>125</v>
      </c>
      <c r="F1894" s="2">
        <v>-138.12154696132598</v>
      </c>
      <c r="G1894">
        <v>28</v>
      </c>
      <c r="H1894">
        <v>0</v>
      </c>
      <c r="J1894" s="2" t="str">
        <f t="shared" si="699"/>
        <v>Los Angeles Rams</v>
      </c>
      <c r="K1894" s="2" t="str">
        <f t="shared" si="700"/>
        <v>San Francisco 49ers</v>
      </c>
      <c r="L1894" s="17">
        <f t="shared" si="701"/>
        <v>-138.12154696132598</v>
      </c>
      <c r="M1894" s="18">
        <f t="shared" si="702"/>
        <v>125</v>
      </c>
      <c r="N1894" s="4">
        <f t="shared" si="680"/>
        <v>1.7290000000000001</v>
      </c>
      <c r="O1894" s="4">
        <f t="shared" si="681"/>
        <v>2.2400000000000002</v>
      </c>
      <c r="P1894" s="4"/>
      <c r="Q1894" s="4"/>
      <c r="R1894" s="1">
        <f t="shared" si="682"/>
        <v>0.578368999421631</v>
      </c>
      <c r="S1894" s="1">
        <f t="shared" si="683"/>
        <v>0.4464285714285714</v>
      </c>
      <c r="T1894" s="1">
        <f t="shared" si="684"/>
        <v>2.4197530864197514E-2</v>
      </c>
      <c r="U1894" s="1">
        <f t="shared" si="685"/>
        <v>6.5970213996529803E-2</v>
      </c>
      <c r="V1894" s="1">
        <f t="shared" si="686"/>
        <v>0.57697021399652981</v>
      </c>
      <c r="W1894" s="1"/>
      <c r="X1894" s="17">
        <f t="shared" si="687"/>
        <v>733.19172418494122</v>
      </c>
      <c r="Y1894" s="18">
        <f t="shared" si="688"/>
        <v>1240.0303709505204</v>
      </c>
      <c r="Z1894" s="2">
        <f t="shared" si="689"/>
        <v>696.53213797569413</v>
      </c>
      <c r="AA1894" s="18">
        <f t="shared" si="690"/>
        <v>1178.0288524029943</v>
      </c>
      <c r="AB1894" s="2">
        <f t="shared" si="691"/>
        <v>-143.5683933990847</v>
      </c>
      <c r="AC1894" s="2">
        <f t="shared" si="692"/>
        <v>117.80288524029943</v>
      </c>
      <c r="AD1894" s="2">
        <f t="shared" si="693"/>
        <v>-1000</v>
      </c>
      <c r="AE1894" s="2">
        <f t="shared" si="694"/>
        <v>1178.0288524029943</v>
      </c>
      <c r="AF1894" s="5">
        <f t="shared" si="695"/>
        <v>-1</v>
      </c>
      <c r="AG1894" s="5">
        <f t="shared" si="696"/>
        <v>1.2400000000000002</v>
      </c>
      <c r="AH1894" s="3">
        <f t="shared" si="697"/>
        <v>201609</v>
      </c>
      <c r="AI1894" s="21">
        <v>2.2400000000000002</v>
      </c>
      <c r="AJ1894" s="21">
        <v>1.7290000000000001</v>
      </c>
      <c r="AK1894" s="21">
        <v>2.25</v>
      </c>
      <c r="AL1894" s="21">
        <v>1.724</v>
      </c>
      <c r="AO1894">
        <f t="shared" si="698"/>
        <v>-140</v>
      </c>
      <c r="AP1894">
        <f>IF(E1894&lt;F1894,G1894,H1894)</f>
        <v>0</v>
      </c>
      <c r="AQ1894">
        <f>IF(E1894&lt;F1894,H1894,G1894)</f>
        <v>28</v>
      </c>
    </row>
    <row r="1895" spans="2:43" x14ac:dyDescent="0.25">
      <c r="B1895" s="23">
        <v>42625</v>
      </c>
      <c r="C1895" s="20" t="s">
        <v>53</v>
      </c>
      <c r="D1895" s="20" t="s">
        <v>45</v>
      </c>
      <c r="E1895" s="2">
        <v>118.00000000000001</v>
      </c>
      <c r="F1895" s="2">
        <v>-130.03901170351108</v>
      </c>
      <c r="G1895">
        <v>16</v>
      </c>
      <c r="H1895">
        <v>38</v>
      </c>
      <c r="J1895" s="2" t="str">
        <f t="shared" si="699"/>
        <v>Pittsburgh Steelers</v>
      </c>
      <c r="K1895" s="2" t="str">
        <f t="shared" si="700"/>
        <v>Washington Redskins</v>
      </c>
      <c r="L1895" s="17">
        <f t="shared" si="701"/>
        <v>-130.03901170351108</v>
      </c>
      <c r="M1895" s="18">
        <f t="shared" si="702"/>
        <v>118.00000000000001</v>
      </c>
      <c r="N1895" s="4">
        <f t="shared" si="680"/>
        <v>1.571</v>
      </c>
      <c r="O1895" s="4">
        <f t="shared" si="681"/>
        <v>2.58</v>
      </c>
      <c r="P1895" s="4"/>
      <c r="Q1895" s="4"/>
      <c r="R1895" s="1">
        <f t="shared" si="682"/>
        <v>0.63653723742838964</v>
      </c>
      <c r="S1895" s="1">
        <f t="shared" si="683"/>
        <v>0.38759689922480617</v>
      </c>
      <c r="T1895" s="1">
        <f t="shared" si="684"/>
        <v>2.3565405926282756E-2</v>
      </c>
      <c r="U1895" s="1">
        <f t="shared" si="685"/>
        <v>0.12447016910179173</v>
      </c>
      <c r="V1895" s="1">
        <f t="shared" si="686"/>
        <v>0.63547016910179177</v>
      </c>
      <c r="W1895" s="1"/>
      <c r="X1895" s="17">
        <f t="shared" si="687"/>
        <v>573.63799061324096</v>
      </c>
      <c r="Y1895" s="18">
        <f t="shared" si="688"/>
        <v>1571.4542352284639</v>
      </c>
      <c r="Z1895" s="2">
        <f t="shared" si="689"/>
        <v>544.95609108257884</v>
      </c>
      <c r="AA1895" s="18">
        <f t="shared" si="690"/>
        <v>1492.8815234670406</v>
      </c>
      <c r="AB1895" s="2">
        <f t="shared" si="691"/>
        <v>-183.5010226261453</v>
      </c>
      <c r="AC1895" s="2">
        <f t="shared" si="692"/>
        <v>149.28815234670407</v>
      </c>
      <c r="AD1895" s="2">
        <f t="shared" si="693"/>
        <v>544.95609108257884</v>
      </c>
      <c r="AE1895" s="2">
        <f t="shared" si="694"/>
        <v>-1000</v>
      </c>
      <c r="AF1895" s="5">
        <f t="shared" si="695"/>
        <v>0.57099999999999995</v>
      </c>
      <c r="AG1895" s="5">
        <f t="shared" si="696"/>
        <v>-1</v>
      </c>
      <c r="AH1895" s="3">
        <f t="shared" si="697"/>
        <v>201609</v>
      </c>
      <c r="AI1895" s="21">
        <v>2.58</v>
      </c>
      <c r="AJ1895" s="21">
        <v>1.571</v>
      </c>
      <c r="AK1895" s="21">
        <v>2.1800000000000002</v>
      </c>
      <c r="AL1895" s="21">
        <v>1.7689999999999999</v>
      </c>
      <c r="AO1895">
        <f t="shared" si="698"/>
        <v>-140</v>
      </c>
      <c r="AP1895">
        <f>IF(E1895&lt;F1895,G1895,H1895)</f>
        <v>38</v>
      </c>
      <c r="AQ1895">
        <f>IF(E1895&lt;F1895,H1895,G1895)</f>
        <v>16</v>
      </c>
    </row>
    <row r="1896" spans="2:43" x14ac:dyDescent="0.25">
      <c r="B1896" s="23">
        <v>42624</v>
      </c>
      <c r="C1896" s="20" t="s">
        <v>48</v>
      </c>
      <c r="D1896" s="20" t="s">
        <v>36</v>
      </c>
      <c r="E1896" s="2">
        <v>-386.10038610038623</v>
      </c>
      <c r="F1896" s="2">
        <v>334</v>
      </c>
      <c r="G1896">
        <v>21</v>
      </c>
      <c r="H1896">
        <v>23</v>
      </c>
      <c r="J1896" s="2" t="str">
        <f t="shared" si="699"/>
        <v>Arizona Cardinals</v>
      </c>
      <c r="K1896" s="2" t="str">
        <f t="shared" si="700"/>
        <v>New England Patriots</v>
      </c>
      <c r="L1896" s="17">
        <f t="shared" si="701"/>
        <v>-386.10038610038623</v>
      </c>
      <c r="M1896" s="18">
        <f t="shared" si="702"/>
        <v>334</v>
      </c>
      <c r="N1896" s="4">
        <f t="shared" si="680"/>
        <v>1.429</v>
      </c>
      <c r="O1896" s="4">
        <f t="shared" si="681"/>
        <v>3.08</v>
      </c>
      <c r="P1896" s="4"/>
      <c r="Q1896" s="4"/>
      <c r="R1896" s="1">
        <f t="shared" si="682"/>
        <v>0.69979006298110569</v>
      </c>
      <c r="S1896" s="1">
        <f t="shared" si="683"/>
        <v>0.32467532467532467</v>
      </c>
      <c r="T1896" s="1">
        <f t="shared" si="684"/>
        <v>2.38811266356177E-2</v>
      </c>
      <c r="U1896" s="1">
        <f t="shared" si="685"/>
        <v>0.18755736915289051</v>
      </c>
      <c r="V1896" s="1">
        <f t="shared" si="686"/>
        <v>0.69855736915289057</v>
      </c>
      <c r="W1896" s="1"/>
      <c r="X1896" s="17">
        <f t="shared" si="687"/>
        <v>431.52165327903623</v>
      </c>
      <c r="Y1896" s="18">
        <f t="shared" si="688"/>
        <v>2053.540524063932</v>
      </c>
      <c r="Z1896" s="2">
        <f t="shared" si="689"/>
        <v>409.94557061508442</v>
      </c>
      <c r="AA1896" s="18">
        <f t="shared" si="690"/>
        <v>1950.8634978607354</v>
      </c>
      <c r="AB1896" s="2">
        <f t="shared" si="691"/>
        <v>-243.93482249353124</v>
      </c>
      <c r="AC1896" s="2">
        <f t="shared" si="692"/>
        <v>195.08634978607353</v>
      </c>
      <c r="AD1896" s="2">
        <f t="shared" si="693"/>
        <v>-1000</v>
      </c>
      <c r="AE1896" s="2">
        <f t="shared" si="694"/>
        <v>1950.8634978607354</v>
      </c>
      <c r="AF1896" s="5">
        <f t="shared" si="695"/>
        <v>-1</v>
      </c>
      <c r="AG1896" s="5">
        <f t="shared" si="696"/>
        <v>2.08</v>
      </c>
      <c r="AH1896" s="3">
        <f t="shared" si="697"/>
        <v>201609</v>
      </c>
      <c r="AI1896" s="21">
        <v>1.429</v>
      </c>
      <c r="AJ1896" s="21">
        <v>3.08</v>
      </c>
      <c r="AK1896" s="21">
        <v>1.2589999999999999</v>
      </c>
      <c r="AL1896" s="21">
        <v>4.34</v>
      </c>
      <c r="AO1896">
        <f t="shared" si="698"/>
        <v>-400</v>
      </c>
      <c r="AP1896">
        <f>IF(E1896&lt;F1896,G1896,H1896)</f>
        <v>21</v>
      </c>
      <c r="AQ1896">
        <f>IF(E1896&lt;F1896,H1896,G1896)</f>
        <v>23</v>
      </c>
    </row>
    <row r="1897" spans="2:43" x14ac:dyDescent="0.25">
      <c r="B1897" s="23">
        <v>42624</v>
      </c>
      <c r="C1897" s="20" t="s">
        <v>23</v>
      </c>
      <c r="D1897" s="20" t="s">
        <v>25</v>
      </c>
      <c r="E1897" s="2">
        <v>-101.01010101010101</v>
      </c>
      <c r="F1897" s="2">
        <v>-109.05125408942203</v>
      </c>
      <c r="G1897">
        <v>19</v>
      </c>
      <c r="H1897">
        <v>20</v>
      </c>
      <c r="J1897" s="2" t="str">
        <f t="shared" si="699"/>
        <v>New York Giants</v>
      </c>
      <c r="K1897" s="2" t="str">
        <f t="shared" si="700"/>
        <v>Dallas Cowboys</v>
      </c>
      <c r="L1897" s="17">
        <f t="shared" si="701"/>
        <v>-109.05125408942203</v>
      </c>
      <c r="M1897" s="18">
        <f t="shared" si="702"/>
        <v>-101.01010101010101</v>
      </c>
      <c r="N1897" s="4">
        <f t="shared" si="680"/>
        <v>1.877</v>
      </c>
      <c r="O1897" s="4">
        <f t="shared" si="681"/>
        <v>2.0299999999999998</v>
      </c>
      <c r="P1897" s="4"/>
      <c r="Q1897" s="4"/>
      <c r="R1897" s="1">
        <f t="shared" si="682"/>
        <v>0.53276505061267976</v>
      </c>
      <c r="S1897" s="1">
        <f t="shared" si="683"/>
        <v>0.49261083743842371</v>
      </c>
      <c r="T1897" s="1">
        <f t="shared" si="684"/>
        <v>2.4747888405426299E-2</v>
      </c>
      <c r="U1897" s="1">
        <f t="shared" si="685"/>
        <v>2.0077106587128024E-2</v>
      </c>
      <c r="V1897" s="1">
        <f t="shared" si="686"/>
        <v>0.53107710658712803</v>
      </c>
      <c r="W1897" s="1"/>
      <c r="X1897" s="17">
        <f t="shared" si="687"/>
        <v>882.96574564533773</v>
      </c>
      <c r="Y1897" s="18">
        <f t="shared" si="688"/>
        <v>1032.6259842485536</v>
      </c>
      <c r="Z1897" s="2">
        <f t="shared" si="689"/>
        <v>838.81745836307084</v>
      </c>
      <c r="AA1897" s="18">
        <f t="shared" si="690"/>
        <v>980.99468503612582</v>
      </c>
      <c r="AB1897" s="2">
        <f t="shared" si="691"/>
        <v>-119.21544908608274</v>
      </c>
      <c r="AC1897" s="2">
        <f t="shared" si="692"/>
        <v>-101.9373514712951</v>
      </c>
      <c r="AD1897" s="2">
        <f t="shared" si="693"/>
        <v>838.81745836307084</v>
      </c>
      <c r="AE1897" s="2">
        <f t="shared" si="694"/>
        <v>-1000</v>
      </c>
      <c r="AF1897" s="5">
        <f t="shared" si="695"/>
        <v>0.877</v>
      </c>
      <c r="AG1897" s="5">
        <f t="shared" si="696"/>
        <v>-1</v>
      </c>
      <c r="AH1897" s="3">
        <f t="shared" si="697"/>
        <v>201609</v>
      </c>
      <c r="AI1897" s="21">
        <v>1.877</v>
      </c>
      <c r="AJ1897" s="21">
        <v>2.0299999999999998</v>
      </c>
      <c r="AK1897" s="21">
        <v>1.99</v>
      </c>
      <c r="AL1897" s="21">
        <v>1.917</v>
      </c>
      <c r="AO1897">
        <f t="shared" si="698"/>
        <v>-110</v>
      </c>
      <c r="AP1897">
        <f>IF(E1897&lt;F1897,G1897,H1897)</f>
        <v>20</v>
      </c>
      <c r="AQ1897">
        <f>IF(E1897&lt;F1897,H1897,G1897)</f>
        <v>19</v>
      </c>
    </row>
    <row r="1898" spans="2:43" x14ac:dyDescent="0.25">
      <c r="B1898" s="23">
        <v>42624</v>
      </c>
      <c r="C1898" s="20" t="s">
        <v>39</v>
      </c>
      <c r="D1898" s="20" t="s">
        <v>34</v>
      </c>
      <c r="E1898" s="2">
        <v>-133.15579227696406</v>
      </c>
      <c r="F1898" s="2">
        <v>120.00000000000001</v>
      </c>
      <c r="G1898">
        <v>35</v>
      </c>
      <c r="H1898">
        <v>39</v>
      </c>
      <c r="J1898" s="2" t="str">
        <f t="shared" si="699"/>
        <v>Indianapolis Colts</v>
      </c>
      <c r="K1898" s="2" t="str">
        <f t="shared" si="700"/>
        <v>Detroit Lions</v>
      </c>
      <c r="L1898" s="17">
        <f t="shared" si="701"/>
        <v>-133.15579227696406</v>
      </c>
      <c r="M1898" s="18">
        <f t="shared" si="702"/>
        <v>120.00000000000001</v>
      </c>
      <c r="N1898" s="4">
        <f t="shared" si="680"/>
        <v>1.512</v>
      </c>
      <c r="O1898" s="4">
        <f t="shared" si="681"/>
        <v>2.75</v>
      </c>
      <c r="P1898" s="4"/>
      <c r="Q1898" s="4"/>
      <c r="R1898" s="1">
        <f t="shared" si="682"/>
        <v>0.66137566137566139</v>
      </c>
      <c r="S1898" s="1">
        <f t="shared" si="683"/>
        <v>0.36363636363636365</v>
      </c>
      <c r="T1898" s="1">
        <f t="shared" si="684"/>
        <v>2.4401689347724131E-2</v>
      </c>
      <c r="U1898" s="1">
        <f t="shared" si="685"/>
        <v>0.14886964886964887</v>
      </c>
      <c r="V1898" s="1">
        <f t="shared" si="686"/>
        <v>0.65986964886964894</v>
      </c>
      <c r="W1898" s="1"/>
      <c r="X1898" s="17">
        <f t="shared" si="687"/>
        <v>515.45081928376521</v>
      </c>
      <c r="Y1898" s="18">
        <f t="shared" si="688"/>
        <v>1739.277880578285</v>
      </c>
      <c r="Z1898" s="2">
        <f t="shared" si="689"/>
        <v>489.67827831957692</v>
      </c>
      <c r="AA1898" s="18">
        <f t="shared" si="690"/>
        <v>1652.3139865493706</v>
      </c>
      <c r="AB1898" s="2">
        <f t="shared" si="691"/>
        <v>-204.21571555750606</v>
      </c>
      <c r="AC1898" s="2">
        <f t="shared" si="692"/>
        <v>165.23139865493707</v>
      </c>
      <c r="AD1898" s="2">
        <f t="shared" si="693"/>
        <v>-1000</v>
      </c>
      <c r="AE1898" s="2">
        <f t="shared" si="694"/>
        <v>1652.3139865493706</v>
      </c>
      <c r="AF1898" s="5">
        <f t="shared" si="695"/>
        <v>-1</v>
      </c>
      <c r="AG1898" s="5">
        <f t="shared" si="696"/>
        <v>1.75</v>
      </c>
      <c r="AH1898" s="3">
        <f t="shared" si="697"/>
        <v>201609</v>
      </c>
      <c r="AI1898" s="21">
        <v>1.512</v>
      </c>
      <c r="AJ1898" s="21">
        <v>2.75</v>
      </c>
      <c r="AK1898" s="21">
        <v>1.7509999999999999</v>
      </c>
      <c r="AL1898" s="21">
        <v>2.2000000000000002</v>
      </c>
      <c r="AO1898">
        <f t="shared" si="698"/>
        <v>-140</v>
      </c>
      <c r="AP1898">
        <f>IF(E1898&lt;F1898,G1898,H1898)</f>
        <v>35</v>
      </c>
      <c r="AQ1898">
        <f>IF(E1898&lt;F1898,H1898,G1898)</f>
        <v>39</v>
      </c>
    </row>
    <row r="1899" spans="2:43" x14ac:dyDescent="0.25">
      <c r="B1899" s="23">
        <v>42624</v>
      </c>
      <c r="C1899" s="20" t="s">
        <v>32</v>
      </c>
      <c r="D1899" s="20" t="s">
        <v>30</v>
      </c>
      <c r="E1899" s="2">
        <v>-500.00000000000011</v>
      </c>
      <c r="F1899" s="2">
        <v>423.00000000000006</v>
      </c>
      <c r="G1899">
        <v>12</v>
      </c>
      <c r="H1899">
        <v>10</v>
      </c>
      <c r="J1899" s="2" t="str">
        <f t="shared" si="699"/>
        <v>Seattle Seahawks</v>
      </c>
      <c r="K1899" s="2" t="str">
        <f t="shared" si="700"/>
        <v>Miami Dolphins</v>
      </c>
      <c r="L1899" s="17">
        <f t="shared" si="701"/>
        <v>-500.00000000000011</v>
      </c>
      <c r="M1899" s="18">
        <f t="shared" si="702"/>
        <v>423.00000000000006</v>
      </c>
      <c r="N1899" s="4">
        <f t="shared" si="680"/>
        <v>1.2</v>
      </c>
      <c r="O1899" s="4">
        <f t="shared" si="681"/>
        <v>5.23</v>
      </c>
      <c r="P1899" s="4"/>
      <c r="Q1899" s="4"/>
      <c r="R1899" s="1">
        <f t="shared" si="682"/>
        <v>0.83333333333333337</v>
      </c>
      <c r="S1899" s="1">
        <f t="shared" si="683"/>
        <v>0.19120458891013384</v>
      </c>
      <c r="T1899" s="1">
        <f t="shared" si="684"/>
        <v>2.3950233281493039E-2</v>
      </c>
      <c r="U1899" s="1">
        <f t="shared" si="685"/>
        <v>0.32106437221159978</v>
      </c>
      <c r="V1899" s="1">
        <f t="shared" si="686"/>
        <v>0.83206437221159979</v>
      </c>
      <c r="W1899" s="1"/>
      <c r="X1899" s="17">
        <f t="shared" si="687"/>
        <v>201.83009079217373</v>
      </c>
      <c r="Y1899" s="18">
        <f t="shared" si="688"/>
        <v>4006.3698989884547</v>
      </c>
      <c r="Z1899" s="2">
        <f t="shared" si="689"/>
        <v>191.73858625256503</v>
      </c>
      <c r="AA1899" s="18">
        <f t="shared" si="690"/>
        <v>3806.0514040390317</v>
      </c>
      <c r="AB1899" s="2">
        <f t="shared" si="691"/>
        <v>-521.54343032589361</v>
      </c>
      <c r="AC1899" s="2">
        <f t="shared" si="692"/>
        <v>380.60514040390319</v>
      </c>
      <c r="AD1899" s="2">
        <f t="shared" si="693"/>
        <v>191.73858625256503</v>
      </c>
      <c r="AE1899" s="2">
        <f t="shared" si="694"/>
        <v>-1000</v>
      </c>
      <c r="AF1899" s="5">
        <f t="shared" si="695"/>
        <v>0.19999999999999996</v>
      </c>
      <c r="AG1899" s="5">
        <f t="shared" si="696"/>
        <v>-1</v>
      </c>
      <c r="AH1899" s="3">
        <f t="shared" si="697"/>
        <v>201609</v>
      </c>
      <c r="AI1899" s="21">
        <v>1.2</v>
      </c>
      <c r="AJ1899" s="21">
        <v>5.23</v>
      </c>
      <c r="AK1899" s="21">
        <v>1.2</v>
      </c>
      <c r="AL1899" s="21">
        <v>5.23</v>
      </c>
      <c r="AO1899">
        <f t="shared" si="698"/>
        <v>-500</v>
      </c>
      <c r="AP1899">
        <f>IF(E1899&lt;F1899,G1899,H1899)</f>
        <v>12</v>
      </c>
      <c r="AQ1899">
        <f>IF(E1899&lt;F1899,H1899,G1899)</f>
        <v>10</v>
      </c>
    </row>
    <row r="1900" spans="2:43" x14ac:dyDescent="0.25">
      <c r="B1900" s="23">
        <v>42624</v>
      </c>
      <c r="C1900" s="20" t="s">
        <v>35</v>
      </c>
      <c r="D1900" s="20" t="s">
        <v>27</v>
      </c>
      <c r="E1900" s="2">
        <v>-133.15579227696406</v>
      </c>
      <c r="F1900" s="2">
        <v>120.00000000000001</v>
      </c>
      <c r="G1900">
        <v>24</v>
      </c>
      <c r="H1900">
        <v>31</v>
      </c>
      <c r="J1900" s="2" t="str">
        <f t="shared" si="699"/>
        <v>Atlanta Falcons</v>
      </c>
      <c r="K1900" s="2" t="str">
        <f t="shared" si="700"/>
        <v>Tampa Bay Buccaneers</v>
      </c>
      <c r="L1900" s="17">
        <f t="shared" si="701"/>
        <v>-133.15579227696406</v>
      </c>
      <c r="M1900" s="18">
        <f t="shared" si="702"/>
        <v>120.00000000000001</v>
      </c>
      <c r="N1900" s="4">
        <f t="shared" si="680"/>
        <v>1.645</v>
      </c>
      <c r="O1900" s="4">
        <f t="shared" si="681"/>
        <v>2.4</v>
      </c>
      <c r="P1900" s="4"/>
      <c r="Q1900" s="4"/>
      <c r="R1900" s="1">
        <f t="shared" si="682"/>
        <v>0.60790273556231</v>
      </c>
      <c r="S1900" s="1">
        <f t="shared" si="683"/>
        <v>0.41666666666666669</v>
      </c>
      <c r="T1900" s="1">
        <f t="shared" si="684"/>
        <v>2.3980222496909787E-2</v>
      </c>
      <c r="U1900" s="1">
        <f t="shared" si="685"/>
        <v>9.5618034447821659E-2</v>
      </c>
      <c r="V1900" s="1">
        <f t="shared" si="686"/>
        <v>0.6066180344478217</v>
      </c>
      <c r="W1900" s="1"/>
      <c r="X1900" s="17">
        <f t="shared" si="687"/>
        <v>648.48379575502895</v>
      </c>
      <c r="Y1900" s="18">
        <f t="shared" si="688"/>
        <v>1396.9947605426773</v>
      </c>
      <c r="Z1900" s="2">
        <f t="shared" si="689"/>
        <v>616.05960596727743</v>
      </c>
      <c r="AA1900" s="18">
        <f t="shared" si="690"/>
        <v>1327.1450225155434</v>
      </c>
      <c r="AB1900" s="2">
        <f t="shared" si="691"/>
        <v>-162.32195558900446</v>
      </c>
      <c r="AC1900" s="2">
        <f t="shared" si="692"/>
        <v>132.71450225155434</v>
      </c>
      <c r="AD1900" s="2">
        <f t="shared" si="693"/>
        <v>-1000</v>
      </c>
      <c r="AE1900" s="2">
        <f t="shared" si="694"/>
        <v>1327.1450225155434</v>
      </c>
      <c r="AF1900" s="5">
        <f t="shared" si="695"/>
        <v>-1</v>
      </c>
      <c r="AG1900" s="5">
        <f t="shared" si="696"/>
        <v>1.4</v>
      </c>
      <c r="AH1900" s="3">
        <f t="shared" si="697"/>
        <v>201609</v>
      </c>
      <c r="AI1900" s="21">
        <v>1.645</v>
      </c>
      <c r="AJ1900" s="21">
        <v>2.4</v>
      </c>
      <c r="AK1900" s="21">
        <v>1.7509999999999999</v>
      </c>
      <c r="AL1900" s="21">
        <v>2.2000000000000002</v>
      </c>
      <c r="AO1900">
        <f t="shared" si="698"/>
        <v>-140</v>
      </c>
      <c r="AP1900">
        <f>IF(E1900&lt;F1900,G1900,H1900)</f>
        <v>24</v>
      </c>
      <c r="AQ1900">
        <f>IF(E1900&lt;F1900,H1900,G1900)</f>
        <v>31</v>
      </c>
    </row>
    <row r="1901" spans="2:43" x14ac:dyDescent="0.25">
      <c r="B1901" s="23">
        <v>42624</v>
      </c>
      <c r="C1901" s="20" t="s">
        <v>28</v>
      </c>
      <c r="D1901" s="20" t="s">
        <v>24</v>
      </c>
      <c r="E1901" s="2">
        <v>-167.22408026755849</v>
      </c>
      <c r="F1901" s="2">
        <v>150.99999999999997</v>
      </c>
      <c r="G1901">
        <v>13</v>
      </c>
      <c r="H1901">
        <v>7</v>
      </c>
      <c r="J1901" s="2" t="str">
        <f t="shared" si="699"/>
        <v>Baltimore Ravens</v>
      </c>
      <c r="K1901" s="2" t="str">
        <f t="shared" si="700"/>
        <v>Buffalo Bills</v>
      </c>
      <c r="L1901" s="17">
        <f t="shared" si="701"/>
        <v>-167.22408026755849</v>
      </c>
      <c r="M1901" s="18">
        <f t="shared" si="702"/>
        <v>150.99999999999997</v>
      </c>
      <c r="N1901" s="4">
        <f t="shared" si="680"/>
        <v>1.613</v>
      </c>
      <c r="O1901" s="4">
        <f t="shared" si="681"/>
        <v>2.4700000000000002</v>
      </c>
      <c r="P1901" s="4"/>
      <c r="Q1901" s="4"/>
      <c r="R1901" s="1">
        <f t="shared" si="682"/>
        <v>0.61996280223186606</v>
      </c>
      <c r="S1901" s="1">
        <f t="shared" si="683"/>
        <v>0.40485829959514169</v>
      </c>
      <c r="T1901" s="1">
        <f t="shared" si="684"/>
        <v>2.4219936321332347E-2</v>
      </c>
      <c r="U1901" s="1">
        <f t="shared" si="685"/>
        <v>0.10755225131836219</v>
      </c>
      <c r="V1901" s="1">
        <f t="shared" si="686"/>
        <v>0.61855225131836222</v>
      </c>
      <c r="W1901" s="1"/>
      <c r="X1901" s="17">
        <f t="shared" si="687"/>
        <v>616.67829656853132</v>
      </c>
      <c r="Y1901" s="18">
        <f t="shared" si="688"/>
        <v>1466.3084488126747</v>
      </c>
      <c r="Z1901" s="2">
        <f t="shared" si="689"/>
        <v>585.84438174010472</v>
      </c>
      <c r="AA1901" s="18">
        <f t="shared" si="690"/>
        <v>1392.993026372041</v>
      </c>
      <c r="AB1901" s="2">
        <f t="shared" si="691"/>
        <v>-170.69379363675884</v>
      </c>
      <c r="AC1901" s="2">
        <f t="shared" si="692"/>
        <v>139.29930263720411</v>
      </c>
      <c r="AD1901" s="2">
        <f t="shared" si="693"/>
        <v>585.84438174010472</v>
      </c>
      <c r="AE1901" s="2">
        <f t="shared" si="694"/>
        <v>-1000</v>
      </c>
      <c r="AF1901" s="5">
        <f t="shared" si="695"/>
        <v>0.61299999999999999</v>
      </c>
      <c r="AG1901" s="5">
        <f t="shared" si="696"/>
        <v>-1</v>
      </c>
      <c r="AH1901" s="3">
        <f t="shared" si="697"/>
        <v>201609</v>
      </c>
      <c r="AI1901" s="21">
        <v>1.613</v>
      </c>
      <c r="AJ1901" s="21">
        <v>2.4700000000000002</v>
      </c>
      <c r="AK1901" s="21">
        <v>1.5980000000000001</v>
      </c>
      <c r="AL1901" s="21">
        <v>2.5099999999999998</v>
      </c>
      <c r="AO1901">
        <f t="shared" si="698"/>
        <v>-170</v>
      </c>
      <c r="AP1901">
        <f>IF(E1901&lt;F1901,G1901,H1901)</f>
        <v>13</v>
      </c>
      <c r="AQ1901">
        <f>IF(E1901&lt;F1901,H1901,G1901)</f>
        <v>7</v>
      </c>
    </row>
    <row r="1902" spans="2:43" x14ac:dyDescent="0.25">
      <c r="B1902" s="23">
        <v>42624</v>
      </c>
      <c r="C1902" s="20" t="s">
        <v>40</v>
      </c>
      <c r="D1902" s="20" t="s">
        <v>37</v>
      </c>
      <c r="E1902" s="2">
        <v>-235.29411764705881</v>
      </c>
      <c r="F1902" s="2">
        <v>210</v>
      </c>
      <c r="G1902">
        <v>23</v>
      </c>
      <c r="H1902">
        <v>14</v>
      </c>
      <c r="J1902" s="2" t="str">
        <f t="shared" si="699"/>
        <v>Houston Texans</v>
      </c>
      <c r="K1902" s="2" t="str">
        <f t="shared" si="700"/>
        <v>Chicago Bears</v>
      </c>
      <c r="L1902" s="17">
        <f t="shared" si="701"/>
        <v>-235.29411764705881</v>
      </c>
      <c r="M1902" s="18">
        <f t="shared" si="702"/>
        <v>210</v>
      </c>
      <c r="N1902" s="4">
        <f t="shared" si="680"/>
        <v>1.425</v>
      </c>
      <c r="O1902" s="4">
        <f t="shared" si="681"/>
        <v>3.1</v>
      </c>
      <c r="P1902" s="4"/>
      <c r="Q1902" s="4"/>
      <c r="R1902" s="1">
        <f t="shared" si="682"/>
        <v>0.70175438596491224</v>
      </c>
      <c r="S1902" s="1">
        <f t="shared" si="683"/>
        <v>0.32258064516129031</v>
      </c>
      <c r="T1902" s="1">
        <f t="shared" si="684"/>
        <v>2.3756906077348039E-2</v>
      </c>
      <c r="U1902" s="1">
        <f t="shared" si="685"/>
        <v>0.18958687040181096</v>
      </c>
      <c r="V1902" s="1">
        <f t="shared" si="686"/>
        <v>0.700586870401811</v>
      </c>
      <c r="W1902" s="1"/>
      <c r="X1902" s="17">
        <f t="shared" si="687"/>
        <v>427.37473716352281</v>
      </c>
      <c r="Y1902" s="18">
        <f t="shared" si="688"/>
        <v>2071.9633372112958</v>
      </c>
      <c r="Z1902" s="2">
        <f t="shared" si="689"/>
        <v>406.00600030534667</v>
      </c>
      <c r="AA1902" s="18">
        <f t="shared" si="690"/>
        <v>1968.365170350731</v>
      </c>
      <c r="AB1902" s="2">
        <f t="shared" si="691"/>
        <v>-246.30177860620918</v>
      </c>
      <c r="AC1902" s="2">
        <f t="shared" si="692"/>
        <v>196.83651703507309</v>
      </c>
      <c r="AD1902" s="2">
        <f t="shared" si="693"/>
        <v>406.00600030534667</v>
      </c>
      <c r="AE1902" s="2">
        <f t="shared" si="694"/>
        <v>-1000</v>
      </c>
      <c r="AF1902" s="5">
        <f t="shared" si="695"/>
        <v>0.42500000000000004</v>
      </c>
      <c r="AG1902" s="5">
        <f t="shared" si="696"/>
        <v>-1</v>
      </c>
      <c r="AH1902" s="3">
        <f t="shared" si="697"/>
        <v>201609</v>
      </c>
      <c r="AI1902" s="21">
        <v>1.425</v>
      </c>
      <c r="AJ1902" s="21">
        <v>3.1</v>
      </c>
      <c r="AK1902" s="21">
        <v>1.425</v>
      </c>
      <c r="AL1902" s="21">
        <v>3.1</v>
      </c>
      <c r="AO1902">
        <f t="shared" si="698"/>
        <v>-300</v>
      </c>
      <c r="AP1902">
        <f>IF(E1902&lt;F1902,G1902,H1902)</f>
        <v>23</v>
      </c>
      <c r="AQ1902">
        <f>IF(E1902&lt;F1902,H1902,G1902)</f>
        <v>14</v>
      </c>
    </row>
    <row r="1903" spans="2:43" x14ac:dyDescent="0.25">
      <c r="B1903" s="23">
        <v>42624</v>
      </c>
      <c r="C1903" s="20" t="s">
        <v>26</v>
      </c>
      <c r="D1903" s="20" t="s">
        <v>33</v>
      </c>
      <c r="E1903" s="2">
        <v>161</v>
      </c>
      <c r="F1903" s="2">
        <v>-179.21146953405017</v>
      </c>
      <c r="G1903">
        <v>23</v>
      </c>
      <c r="H1903">
        <v>27</v>
      </c>
      <c r="J1903" s="2" t="str">
        <f t="shared" si="699"/>
        <v>Green Bay Packers</v>
      </c>
      <c r="K1903" s="2" t="str">
        <f t="shared" si="700"/>
        <v>Jacksonville Jaguars</v>
      </c>
      <c r="L1903" s="17">
        <f t="shared" si="701"/>
        <v>-179.21146953405017</v>
      </c>
      <c r="M1903" s="18">
        <f t="shared" si="702"/>
        <v>161</v>
      </c>
      <c r="N1903" s="4">
        <f t="shared" si="680"/>
        <v>1.48</v>
      </c>
      <c r="O1903" s="4">
        <f t="shared" si="681"/>
        <v>2.86</v>
      </c>
      <c r="P1903" s="4"/>
      <c r="Q1903" s="4"/>
      <c r="R1903" s="1">
        <f t="shared" si="682"/>
        <v>0.67567567567567566</v>
      </c>
      <c r="S1903" s="1">
        <f t="shared" si="683"/>
        <v>0.34965034965034969</v>
      </c>
      <c r="T1903" s="1">
        <f t="shared" si="684"/>
        <v>2.4700460829493065E-2</v>
      </c>
      <c r="U1903" s="1">
        <f t="shared" si="685"/>
        <v>0.16301266301266298</v>
      </c>
      <c r="V1903" s="1">
        <f t="shared" si="686"/>
        <v>0.67401266301266305</v>
      </c>
      <c r="W1903" s="1"/>
      <c r="X1903" s="17">
        <f t="shared" si="687"/>
        <v>483.65165059400738</v>
      </c>
      <c r="Y1903" s="18">
        <f t="shared" si="688"/>
        <v>1846.6048003943104</v>
      </c>
      <c r="Z1903" s="2">
        <f t="shared" si="689"/>
        <v>459.46906806430701</v>
      </c>
      <c r="AA1903" s="18">
        <f t="shared" si="690"/>
        <v>1754.2745603745948</v>
      </c>
      <c r="AB1903" s="2">
        <f t="shared" si="691"/>
        <v>-217.64250729932502</v>
      </c>
      <c r="AC1903" s="2">
        <f t="shared" si="692"/>
        <v>175.42745603745948</v>
      </c>
      <c r="AD1903" s="2">
        <f t="shared" si="693"/>
        <v>459.46906806430701</v>
      </c>
      <c r="AE1903" s="2">
        <f t="shared" si="694"/>
        <v>-1000</v>
      </c>
      <c r="AF1903" s="5">
        <f t="shared" si="695"/>
        <v>0.48</v>
      </c>
      <c r="AG1903" s="5">
        <f t="shared" si="696"/>
        <v>-1</v>
      </c>
      <c r="AH1903" s="3">
        <f t="shared" si="697"/>
        <v>201609</v>
      </c>
      <c r="AI1903" s="21">
        <v>2.86</v>
      </c>
      <c r="AJ1903" s="21">
        <v>1.48</v>
      </c>
      <c r="AK1903" s="21">
        <v>2.61</v>
      </c>
      <c r="AL1903" s="21">
        <v>1.5580000000000001</v>
      </c>
      <c r="AO1903">
        <f t="shared" si="698"/>
        <v>-180</v>
      </c>
      <c r="AP1903">
        <f>IF(E1903&lt;F1903,G1903,H1903)</f>
        <v>27</v>
      </c>
      <c r="AQ1903">
        <f>IF(E1903&lt;F1903,H1903,G1903)</f>
        <v>23</v>
      </c>
    </row>
    <row r="1904" spans="2:43" x14ac:dyDescent="0.25">
      <c r="B1904" s="23">
        <v>42624</v>
      </c>
      <c r="C1904" s="20" t="s">
        <v>20</v>
      </c>
      <c r="D1904" s="20" t="s">
        <v>54</v>
      </c>
      <c r="E1904" s="2">
        <v>-275.48209366391183</v>
      </c>
      <c r="F1904" s="2">
        <v>244</v>
      </c>
      <c r="G1904">
        <v>33</v>
      </c>
      <c r="H1904">
        <v>27</v>
      </c>
      <c r="J1904" s="2" t="str">
        <f t="shared" si="699"/>
        <v>Kansas City Chiefs</v>
      </c>
      <c r="K1904" s="2" t="str">
        <f t="shared" si="700"/>
        <v>San Diego Chargers</v>
      </c>
      <c r="L1904" s="17">
        <f t="shared" si="701"/>
        <v>-275.48209366391183</v>
      </c>
      <c r="M1904" s="18">
        <f t="shared" si="702"/>
        <v>244</v>
      </c>
      <c r="N1904" s="4">
        <f t="shared" si="680"/>
        <v>1.3440000000000001</v>
      </c>
      <c r="O1904" s="4">
        <f t="shared" si="681"/>
        <v>3.56</v>
      </c>
      <c r="P1904" s="4"/>
      <c r="Q1904" s="4"/>
      <c r="R1904" s="1">
        <f t="shared" si="682"/>
        <v>0.74404761904761896</v>
      </c>
      <c r="S1904" s="1">
        <f t="shared" si="683"/>
        <v>0.2808988764044944</v>
      </c>
      <c r="T1904" s="1">
        <f t="shared" si="684"/>
        <v>2.4339314845024385E-2</v>
      </c>
      <c r="U1904" s="1">
        <f t="shared" si="685"/>
        <v>0.23157437132156228</v>
      </c>
      <c r="V1904" s="1">
        <f t="shared" si="686"/>
        <v>0.74257437132156223</v>
      </c>
      <c r="W1904" s="1"/>
      <c r="X1904" s="17">
        <f t="shared" si="687"/>
        <v>346.66646011536398</v>
      </c>
      <c r="Y1904" s="18">
        <f t="shared" si="688"/>
        <v>2508.192835826314</v>
      </c>
      <c r="Z1904" s="2">
        <f t="shared" si="689"/>
        <v>329.33313710959578</v>
      </c>
      <c r="AA1904" s="18">
        <f t="shared" si="690"/>
        <v>2382.7831940349984</v>
      </c>
      <c r="AB1904" s="2">
        <f t="shared" si="691"/>
        <v>-303.64390561379162</v>
      </c>
      <c r="AC1904" s="2">
        <f t="shared" si="692"/>
        <v>238.27831940349984</v>
      </c>
      <c r="AD1904" s="2">
        <f t="shared" si="693"/>
        <v>329.33313710959578</v>
      </c>
      <c r="AE1904" s="2">
        <f t="shared" si="694"/>
        <v>-1000</v>
      </c>
      <c r="AF1904" s="5">
        <f t="shared" si="695"/>
        <v>0.34400000000000008</v>
      </c>
      <c r="AG1904" s="5">
        <f t="shared" si="696"/>
        <v>-1</v>
      </c>
      <c r="AH1904" s="3">
        <f t="shared" si="697"/>
        <v>201609</v>
      </c>
      <c r="AI1904" s="21">
        <v>1.3440000000000001</v>
      </c>
      <c r="AJ1904" s="21">
        <v>3.56</v>
      </c>
      <c r="AK1904" s="21">
        <v>1.363</v>
      </c>
      <c r="AL1904" s="21">
        <v>3.44</v>
      </c>
      <c r="AO1904">
        <f t="shared" si="698"/>
        <v>-300</v>
      </c>
      <c r="AP1904">
        <f>IF(E1904&lt;F1904,G1904,H1904)</f>
        <v>33</v>
      </c>
      <c r="AQ1904">
        <f>IF(E1904&lt;F1904,H1904,G1904)</f>
        <v>27</v>
      </c>
    </row>
    <row r="1905" spans="2:43" x14ac:dyDescent="0.25">
      <c r="B1905" s="23">
        <v>42624</v>
      </c>
      <c r="C1905" s="20" t="s">
        <v>43</v>
      </c>
      <c r="D1905" s="20" t="s">
        <v>52</v>
      </c>
      <c r="E1905" s="2">
        <v>-147.05882352941177</v>
      </c>
      <c r="F1905" s="2">
        <v>133</v>
      </c>
      <c r="G1905">
        <v>34</v>
      </c>
      <c r="H1905">
        <v>35</v>
      </c>
      <c r="J1905" s="2" t="str">
        <f t="shared" si="699"/>
        <v>New Orleans Saints</v>
      </c>
      <c r="K1905" s="2" t="str">
        <f t="shared" si="700"/>
        <v>Oakland Raiders</v>
      </c>
      <c r="L1905" s="17">
        <f t="shared" si="701"/>
        <v>-147.05882352941177</v>
      </c>
      <c r="M1905" s="18">
        <f t="shared" si="702"/>
        <v>133</v>
      </c>
      <c r="N1905" s="4">
        <f t="shared" si="680"/>
        <v>1.8839999999999999</v>
      </c>
      <c r="O1905" s="4">
        <f t="shared" si="681"/>
        <v>2.02</v>
      </c>
      <c r="P1905" s="4"/>
      <c r="Q1905" s="4"/>
      <c r="R1905" s="1">
        <f t="shared" si="682"/>
        <v>0.53078556263269638</v>
      </c>
      <c r="S1905" s="1">
        <f t="shared" si="683"/>
        <v>0.49504950495049505</v>
      </c>
      <c r="T1905" s="1">
        <f t="shared" si="684"/>
        <v>2.5184426229508228E-2</v>
      </c>
      <c r="U1905" s="1">
        <f t="shared" si="685"/>
        <v>1.7868028841100669E-2</v>
      </c>
      <c r="V1905" s="1">
        <f t="shared" si="686"/>
        <v>0.52886802884110073</v>
      </c>
      <c r="W1905" s="1"/>
      <c r="X1905" s="17">
        <f t="shared" si="687"/>
        <v>890.83087928624184</v>
      </c>
      <c r="Y1905" s="18">
        <f t="shared" si="688"/>
        <v>1023.5691422820969</v>
      </c>
      <c r="Z1905" s="2">
        <f t="shared" si="689"/>
        <v>846.28933532192968</v>
      </c>
      <c r="AA1905" s="18">
        <f t="shared" si="690"/>
        <v>972.39068516799205</v>
      </c>
      <c r="AB1905" s="2">
        <f t="shared" si="691"/>
        <v>-118.16289751773826</v>
      </c>
      <c r="AC1905" s="2">
        <f t="shared" si="692"/>
        <v>-102.83932325279712</v>
      </c>
      <c r="AD1905" s="2">
        <f t="shared" si="693"/>
        <v>-1000</v>
      </c>
      <c r="AE1905" s="2">
        <f t="shared" si="694"/>
        <v>972.39068516799205</v>
      </c>
      <c r="AF1905" s="5">
        <f t="shared" si="695"/>
        <v>-1</v>
      </c>
      <c r="AG1905" s="5">
        <f t="shared" si="696"/>
        <v>1.02</v>
      </c>
      <c r="AH1905" s="3">
        <f t="shared" si="697"/>
        <v>201609</v>
      </c>
      <c r="AI1905" s="21">
        <v>1.8839999999999999</v>
      </c>
      <c r="AJ1905" s="21">
        <v>2.02</v>
      </c>
      <c r="AK1905" s="21">
        <v>1.68</v>
      </c>
      <c r="AL1905" s="21">
        <v>2.33</v>
      </c>
      <c r="AO1905">
        <f t="shared" si="698"/>
        <v>-150</v>
      </c>
      <c r="AP1905">
        <f>IF(E1905&lt;F1905,G1905,H1905)</f>
        <v>34</v>
      </c>
      <c r="AQ1905">
        <f>IF(E1905&lt;F1905,H1905,G1905)</f>
        <v>35</v>
      </c>
    </row>
    <row r="1906" spans="2:43" x14ac:dyDescent="0.25">
      <c r="B1906" s="23">
        <v>42624</v>
      </c>
      <c r="C1906" s="20" t="s">
        <v>42</v>
      </c>
      <c r="D1906" s="20" t="s">
        <v>21</v>
      </c>
      <c r="E1906" s="2">
        <v>-117.09601873536299</v>
      </c>
      <c r="F1906" s="2">
        <v>106</v>
      </c>
      <c r="G1906">
        <v>22</v>
      </c>
      <c r="H1906">
        <v>23</v>
      </c>
      <c r="J1906" s="2" t="str">
        <f t="shared" si="699"/>
        <v>New York Jets</v>
      </c>
      <c r="K1906" s="2" t="str">
        <f t="shared" si="700"/>
        <v>Cincinnati Bengals</v>
      </c>
      <c r="L1906" s="17">
        <f t="shared" si="701"/>
        <v>-117.09601873536299</v>
      </c>
      <c r="M1906" s="18">
        <f t="shared" si="702"/>
        <v>106</v>
      </c>
      <c r="N1906" s="4">
        <f t="shared" si="680"/>
        <v>2.15</v>
      </c>
      <c r="O1906" s="4">
        <f t="shared" si="681"/>
        <v>1.7869999999999999</v>
      </c>
      <c r="P1906" s="4"/>
      <c r="Q1906" s="4"/>
      <c r="R1906" s="1">
        <f t="shared" si="682"/>
        <v>0.46511627906976744</v>
      </c>
      <c r="S1906" s="1">
        <f t="shared" si="683"/>
        <v>0.55959709009513148</v>
      </c>
      <c r="T1906" s="1">
        <f t="shared" si="684"/>
        <v>2.4117348234696578E-2</v>
      </c>
      <c r="U1906" s="1">
        <f t="shared" si="685"/>
        <v>4.7240405512682021E-2</v>
      </c>
      <c r="V1906" s="1">
        <f t="shared" si="686"/>
        <v>0.46375959448731796</v>
      </c>
      <c r="W1906" s="1"/>
      <c r="X1906" s="17">
        <f t="shared" si="687"/>
        <v>1156.289620499369</v>
      </c>
      <c r="Y1906" s="18">
        <f t="shared" si="688"/>
        <v>787.43872496318238</v>
      </c>
      <c r="Z1906" s="2">
        <f t="shared" si="689"/>
        <v>1098.4751394744005</v>
      </c>
      <c r="AA1906" s="18">
        <f t="shared" si="690"/>
        <v>748.06678871502322</v>
      </c>
      <c r="AB1906" s="2">
        <f t="shared" si="691"/>
        <v>109.84751394744005</v>
      </c>
      <c r="AC1906" s="2">
        <f t="shared" si="692"/>
        <v>-133.67790350882038</v>
      </c>
      <c r="AD1906" s="2">
        <f t="shared" si="693"/>
        <v>-1000</v>
      </c>
      <c r="AE1906" s="2">
        <f t="shared" si="694"/>
        <v>748.06678871502322</v>
      </c>
      <c r="AF1906" s="5">
        <f t="shared" si="695"/>
        <v>-1</v>
      </c>
      <c r="AG1906" s="5">
        <f t="shared" si="696"/>
        <v>0.78699999999999992</v>
      </c>
      <c r="AH1906" s="3">
        <f t="shared" si="697"/>
        <v>201609</v>
      </c>
      <c r="AI1906" s="21">
        <v>2.15</v>
      </c>
      <c r="AJ1906" s="21">
        <v>1.7869999999999999</v>
      </c>
      <c r="AK1906" s="21">
        <v>1.8540000000000001</v>
      </c>
      <c r="AL1906" s="21">
        <v>2.06</v>
      </c>
      <c r="AO1906">
        <f t="shared" si="698"/>
        <v>-120</v>
      </c>
      <c r="AP1906">
        <f>IF(E1906&lt;F1906,G1906,H1906)</f>
        <v>22</v>
      </c>
      <c r="AQ1906">
        <f>IF(E1906&lt;F1906,H1906,G1906)</f>
        <v>23</v>
      </c>
    </row>
    <row r="1907" spans="2:43" x14ac:dyDescent="0.25">
      <c r="B1907" s="23">
        <v>42624</v>
      </c>
      <c r="C1907" s="20" t="s">
        <v>19</v>
      </c>
      <c r="D1907" s="20" t="s">
        <v>46</v>
      </c>
      <c r="E1907" s="2">
        <v>-180.1801801801802</v>
      </c>
      <c r="F1907" s="2">
        <v>162</v>
      </c>
      <c r="G1907">
        <v>29</v>
      </c>
      <c r="H1907">
        <v>10</v>
      </c>
      <c r="J1907" s="2" t="str">
        <f t="shared" si="699"/>
        <v>Philadelphia Eagles</v>
      </c>
      <c r="K1907" s="2" t="str">
        <f t="shared" si="700"/>
        <v>Cleveland Browns</v>
      </c>
      <c r="L1907" s="17">
        <f t="shared" si="701"/>
        <v>-180.1801801801802</v>
      </c>
      <c r="M1907" s="18">
        <f t="shared" si="702"/>
        <v>162</v>
      </c>
      <c r="N1907" s="4">
        <f t="shared" si="680"/>
        <v>1.4139999999999999</v>
      </c>
      <c r="O1907" s="4">
        <f t="shared" si="681"/>
        <v>3.15</v>
      </c>
      <c r="P1907" s="4"/>
      <c r="Q1907" s="4"/>
      <c r="R1907" s="1">
        <f t="shared" si="682"/>
        <v>0.70721357850070721</v>
      </c>
      <c r="S1907" s="1">
        <f t="shared" si="683"/>
        <v>0.31746031746031744</v>
      </c>
      <c r="T1907" s="1">
        <f t="shared" si="684"/>
        <v>2.4079754601227132E-2</v>
      </c>
      <c r="U1907" s="1">
        <f t="shared" si="685"/>
        <v>0.19487663052019488</v>
      </c>
      <c r="V1907" s="1">
        <f t="shared" si="686"/>
        <v>0.70587663052019489</v>
      </c>
      <c r="W1907" s="1"/>
      <c r="X1907" s="17">
        <f t="shared" si="687"/>
        <v>416.67815134076801</v>
      </c>
      <c r="Y1907" s="18">
        <f t="shared" si="688"/>
        <v>2121.0110990651856</v>
      </c>
      <c r="Z1907" s="2">
        <f t="shared" si="689"/>
        <v>395.8442437737296</v>
      </c>
      <c r="AA1907" s="18">
        <f t="shared" si="690"/>
        <v>2014.9605441119263</v>
      </c>
      <c r="AB1907" s="2">
        <f t="shared" si="691"/>
        <v>-252.62461580005058</v>
      </c>
      <c r="AC1907" s="2">
        <f t="shared" si="692"/>
        <v>201.49605441119263</v>
      </c>
      <c r="AD1907" s="2">
        <f t="shared" si="693"/>
        <v>395.8442437737296</v>
      </c>
      <c r="AE1907" s="2">
        <f t="shared" si="694"/>
        <v>-1000</v>
      </c>
      <c r="AF1907" s="5">
        <f t="shared" si="695"/>
        <v>0.41399999999999992</v>
      </c>
      <c r="AG1907" s="5">
        <f t="shared" si="696"/>
        <v>-1</v>
      </c>
      <c r="AH1907" s="3">
        <f t="shared" si="697"/>
        <v>201609</v>
      </c>
      <c r="AI1907" s="21">
        <v>1.4139999999999999</v>
      </c>
      <c r="AJ1907" s="21">
        <v>3.15</v>
      </c>
      <c r="AK1907" s="21">
        <v>1.5549999999999999</v>
      </c>
      <c r="AL1907" s="21">
        <v>2.62</v>
      </c>
      <c r="AO1907">
        <f t="shared" si="698"/>
        <v>-190</v>
      </c>
      <c r="AP1907">
        <f>IF(E1907&lt;F1907,G1907,H1907)</f>
        <v>29</v>
      </c>
      <c r="AQ1907">
        <f>IF(E1907&lt;F1907,H1907,G1907)</f>
        <v>10</v>
      </c>
    </row>
    <row r="1908" spans="2:43" x14ac:dyDescent="0.25">
      <c r="B1908" s="23">
        <v>42624</v>
      </c>
      <c r="C1908" s="20" t="s">
        <v>41</v>
      </c>
      <c r="D1908" s="20" t="s">
        <v>29</v>
      </c>
      <c r="E1908" s="2">
        <v>114.99999999999999</v>
      </c>
      <c r="F1908" s="2">
        <v>-127.06480304955528</v>
      </c>
      <c r="G1908">
        <v>16</v>
      </c>
      <c r="H1908">
        <v>25</v>
      </c>
      <c r="J1908" s="2" t="str">
        <f t="shared" si="699"/>
        <v>Minnesota Vikings</v>
      </c>
      <c r="K1908" s="2" t="str">
        <f t="shared" si="700"/>
        <v>Tennessee Titans</v>
      </c>
      <c r="L1908" s="17">
        <f t="shared" si="701"/>
        <v>-127.06480304955528</v>
      </c>
      <c r="M1908" s="18">
        <f t="shared" si="702"/>
        <v>114.99999999999999</v>
      </c>
      <c r="N1908" s="4">
        <f t="shared" si="680"/>
        <v>1.7689999999999999</v>
      </c>
      <c r="O1908" s="4">
        <f t="shared" si="681"/>
        <v>2.1800000000000002</v>
      </c>
      <c r="P1908" s="4"/>
      <c r="Q1908" s="4"/>
      <c r="R1908" s="1">
        <f t="shared" si="682"/>
        <v>0.56529112492933864</v>
      </c>
      <c r="S1908" s="1">
        <f t="shared" si="683"/>
        <v>0.4587155963302752</v>
      </c>
      <c r="T1908" s="1">
        <f t="shared" si="684"/>
        <v>2.3443909850595079E-2</v>
      </c>
      <c r="U1908" s="1">
        <f t="shared" si="685"/>
        <v>5.328776429953172E-2</v>
      </c>
      <c r="V1908" s="1">
        <f t="shared" si="686"/>
        <v>0.56428776429953176</v>
      </c>
      <c r="W1908" s="1"/>
      <c r="X1908" s="17">
        <f t="shared" si="687"/>
        <v>772.14546064335025</v>
      </c>
      <c r="Y1908" s="18">
        <f t="shared" si="688"/>
        <v>1178.7723247127699</v>
      </c>
      <c r="Z1908" s="2">
        <f t="shared" si="689"/>
        <v>733.53818761118271</v>
      </c>
      <c r="AA1908" s="18">
        <f t="shared" si="690"/>
        <v>1119.8337084771313</v>
      </c>
      <c r="AB1908" s="2">
        <f t="shared" si="691"/>
        <v>-136.32555426413018</v>
      </c>
      <c r="AC1908" s="2">
        <f t="shared" si="692"/>
        <v>111.98337084771313</v>
      </c>
      <c r="AD1908" s="2">
        <f t="shared" si="693"/>
        <v>733.53818761118271</v>
      </c>
      <c r="AE1908" s="2">
        <f t="shared" si="694"/>
        <v>-1000</v>
      </c>
      <c r="AF1908" s="5">
        <f t="shared" si="695"/>
        <v>0.76899999999999991</v>
      </c>
      <c r="AG1908" s="5">
        <f t="shared" si="696"/>
        <v>-1</v>
      </c>
      <c r="AH1908" s="3">
        <f t="shared" si="697"/>
        <v>201609</v>
      </c>
      <c r="AI1908" s="21">
        <v>2.1800000000000002</v>
      </c>
      <c r="AJ1908" s="21">
        <v>1.7689999999999999</v>
      </c>
      <c r="AK1908" s="21">
        <v>2.15</v>
      </c>
      <c r="AL1908" s="21">
        <v>1.7869999999999999</v>
      </c>
      <c r="AO1908">
        <f t="shared" si="698"/>
        <v>-130</v>
      </c>
      <c r="AP1908">
        <f>IF(E1908&lt;F1908,G1908,H1908)</f>
        <v>25</v>
      </c>
      <c r="AQ1908">
        <f>IF(E1908&lt;F1908,H1908,G1908)</f>
        <v>16</v>
      </c>
    </row>
    <row r="1909" spans="2:43" x14ac:dyDescent="0.25">
      <c r="B1909" s="23">
        <v>42621</v>
      </c>
      <c r="C1909" s="20" t="s">
        <v>38</v>
      </c>
      <c r="D1909" s="20" t="s">
        <v>44</v>
      </c>
      <c r="E1909" s="2">
        <v>136</v>
      </c>
      <c r="F1909" s="2">
        <v>-150.15015015015015</v>
      </c>
      <c r="G1909">
        <v>21</v>
      </c>
      <c r="H1909">
        <v>20</v>
      </c>
      <c r="J1909" s="2" t="str">
        <f t="shared" si="699"/>
        <v>Carolina Panthers</v>
      </c>
      <c r="K1909" s="2" t="str">
        <f t="shared" si="700"/>
        <v>Denver Broncos</v>
      </c>
      <c r="L1909" s="17">
        <f t="shared" si="701"/>
        <v>-150.15015015015015</v>
      </c>
      <c r="M1909" s="18">
        <f t="shared" si="702"/>
        <v>136</v>
      </c>
      <c r="N1909" s="4">
        <f t="shared" si="680"/>
        <v>1.5580000000000001</v>
      </c>
      <c r="O1909" s="4">
        <f t="shared" si="681"/>
        <v>2.61</v>
      </c>
      <c r="P1909" s="4"/>
      <c r="Q1909" s="4"/>
      <c r="R1909" s="1">
        <f t="shared" si="682"/>
        <v>0.64184852374839541</v>
      </c>
      <c r="S1909" s="1">
        <f t="shared" si="683"/>
        <v>0.38314176245210729</v>
      </c>
      <c r="T1909" s="1">
        <f t="shared" si="684"/>
        <v>2.4380998080614336E-2</v>
      </c>
      <c r="U1909" s="1">
        <f t="shared" si="685"/>
        <v>0.12935338064814406</v>
      </c>
      <c r="V1909" s="1">
        <f t="shared" si="686"/>
        <v>0.64035338064814407</v>
      </c>
      <c r="W1909" s="1"/>
      <c r="X1909" s="17">
        <f t="shared" si="687"/>
        <v>561.63773038542206</v>
      </c>
      <c r="Y1909" s="18">
        <f t="shared" si="688"/>
        <v>1603.4302738055192</v>
      </c>
      <c r="Z1909" s="2">
        <f t="shared" si="689"/>
        <v>533.55584386615089</v>
      </c>
      <c r="AA1909" s="18">
        <f t="shared" si="690"/>
        <v>1523.2587601152431</v>
      </c>
      <c r="AB1909" s="2">
        <f t="shared" si="691"/>
        <v>-187.42180626379991</v>
      </c>
      <c r="AC1909" s="2">
        <f t="shared" si="692"/>
        <v>152.32587601152431</v>
      </c>
      <c r="AD1909" s="2">
        <f t="shared" si="693"/>
        <v>-1000</v>
      </c>
      <c r="AE1909" s="2">
        <f t="shared" si="694"/>
        <v>1523.2587601152431</v>
      </c>
      <c r="AF1909" s="5">
        <f t="shared" si="695"/>
        <v>-1</v>
      </c>
      <c r="AG1909" s="5">
        <f t="shared" si="696"/>
        <v>1.6099999999999999</v>
      </c>
      <c r="AH1909" s="3">
        <f t="shared" si="697"/>
        <v>201609</v>
      </c>
      <c r="AI1909" s="21">
        <v>2.61</v>
      </c>
      <c r="AJ1909" s="21">
        <v>1.5580000000000001</v>
      </c>
      <c r="AK1909" s="21">
        <v>2.36</v>
      </c>
      <c r="AL1909" s="21">
        <v>1.6659999999999999</v>
      </c>
      <c r="AO1909">
        <f t="shared" si="698"/>
        <v>-160</v>
      </c>
      <c r="AP1909">
        <f>IF(E1909&lt;F1909,G1909,H1909)</f>
        <v>20</v>
      </c>
      <c r="AQ1909">
        <f>IF(E1909&lt;F1909,H1909,G1909)</f>
        <v>21</v>
      </c>
    </row>
    <row r="1910" spans="2:43" x14ac:dyDescent="0.25">
      <c r="B1910" s="23">
        <v>42407</v>
      </c>
      <c r="C1910" s="20" t="s">
        <v>38</v>
      </c>
      <c r="D1910" s="20" t="s">
        <v>44</v>
      </c>
      <c r="E1910" s="2">
        <v>187</v>
      </c>
      <c r="F1910" s="2">
        <v>-209.20502092050211</v>
      </c>
      <c r="G1910">
        <v>24</v>
      </c>
      <c r="H1910">
        <v>10</v>
      </c>
      <c r="J1910" s="2" t="str">
        <f t="shared" si="699"/>
        <v>Carolina Panthers</v>
      </c>
      <c r="K1910" s="2" t="str">
        <f t="shared" si="700"/>
        <v>Denver Broncos</v>
      </c>
      <c r="L1910" s="17">
        <f t="shared" si="701"/>
        <v>-209.20502092050211</v>
      </c>
      <c r="M1910" s="18">
        <f t="shared" si="702"/>
        <v>187</v>
      </c>
      <c r="N1910" s="4">
        <f t="shared" si="680"/>
        <v>1.5880000000000001</v>
      </c>
      <c r="O1910" s="4">
        <f t="shared" si="681"/>
        <v>2.5299999999999998</v>
      </c>
      <c r="P1910" s="4"/>
      <c r="Q1910" s="4"/>
      <c r="R1910" s="1">
        <f t="shared" si="682"/>
        <v>0.62972292191435764</v>
      </c>
      <c r="S1910" s="1">
        <f t="shared" si="683"/>
        <v>0.39525691699604748</v>
      </c>
      <c r="T1910" s="1">
        <f t="shared" si="684"/>
        <v>2.4371053909664986E-2</v>
      </c>
      <c r="U1910" s="1">
        <f t="shared" si="685"/>
        <v>0.11723300245915508</v>
      </c>
      <c r="V1910" s="1">
        <f t="shared" si="686"/>
        <v>0.62823300245915514</v>
      </c>
      <c r="W1910" s="1"/>
      <c r="X1910" s="17">
        <f t="shared" si="687"/>
        <v>591.76610602372068</v>
      </c>
      <c r="Y1910" s="18">
        <f t="shared" si="688"/>
        <v>1525.4353459459228</v>
      </c>
      <c r="Z1910" s="2">
        <f t="shared" si="689"/>
        <v>562.17780072253458</v>
      </c>
      <c r="AA1910" s="18">
        <f t="shared" si="690"/>
        <v>1449.1635786486265</v>
      </c>
      <c r="AB1910" s="2">
        <f t="shared" si="691"/>
        <v>-177.87966702256082</v>
      </c>
      <c r="AC1910" s="2">
        <f t="shared" si="692"/>
        <v>144.91635786486265</v>
      </c>
      <c r="AD1910" s="2">
        <f t="shared" si="693"/>
        <v>-1000</v>
      </c>
      <c r="AE1910" s="2">
        <f t="shared" si="694"/>
        <v>1449.1635786486265</v>
      </c>
      <c r="AF1910" s="5">
        <f t="shared" si="695"/>
        <v>-1</v>
      </c>
      <c r="AG1910" s="5">
        <f t="shared" si="696"/>
        <v>1.5299999999999998</v>
      </c>
      <c r="AH1910" s="3">
        <f t="shared" si="697"/>
        <v>201602</v>
      </c>
      <c r="AI1910" s="21">
        <v>2.5299999999999998</v>
      </c>
      <c r="AJ1910" s="21">
        <v>1.5880000000000001</v>
      </c>
      <c r="AK1910" s="21">
        <v>2.87</v>
      </c>
      <c r="AL1910" s="21">
        <v>1.478</v>
      </c>
      <c r="AO1910">
        <f t="shared" si="698"/>
        <v>-300</v>
      </c>
      <c r="AP1910">
        <f>IF(E1910&lt;F1910,G1910,H1910)</f>
        <v>10</v>
      </c>
      <c r="AQ1910">
        <f>IF(E1910&lt;F1910,H1910,G1910)</f>
        <v>24</v>
      </c>
    </row>
    <row r="1911" spans="2:43" x14ac:dyDescent="0.25">
      <c r="B1911" s="23">
        <v>42393</v>
      </c>
      <c r="C1911" s="20" t="s">
        <v>44</v>
      </c>
      <c r="D1911" s="20" t="s">
        <v>48</v>
      </c>
      <c r="E1911" s="2">
        <v>-164.20361247947454</v>
      </c>
      <c r="F1911" s="2">
        <v>148</v>
      </c>
      <c r="G1911">
        <v>49</v>
      </c>
      <c r="H1911">
        <v>15</v>
      </c>
      <c r="J1911" s="2" t="str">
        <f t="shared" si="699"/>
        <v>Carolina Panthers</v>
      </c>
      <c r="K1911" s="2" t="str">
        <f t="shared" si="700"/>
        <v>Arizona Cardinals</v>
      </c>
      <c r="L1911" s="17">
        <f t="shared" si="701"/>
        <v>-164.20361247947454</v>
      </c>
      <c r="M1911" s="18">
        <f t="shared" si="702"/>
        <v>148</v>
      </c>
      <c r="N1911" s="4">
        <f t="shared" si="680"/>
        <v>1.5980000000000001</v>
      </c>
      <c r="O1911" s="4">
        <f t="shared" si="681"/>
        <v>2.5099999999999998</v>
      </c>
      <c r="P1911" s="4"/>
      <c r="Q1911" s="4"/>
      <c r="R1911" s="1">
        <f t="shared" si="682"/>
        <v>0.62578222778473092</v>
      </c>
      <c r="S1911" s="1">
        <f t="shared" si="683"/>
        <v>0.39840637450199207</v>
      </c>
      <c r="T1911" s="1">
        <f t="shared" si="684"/>
        <v>2.3617332035053451E-2</v>
      </c>
      <c r="U1911" s="1">
        <f t="shared" si="685"/>
        <v>0.11368792664136942</v>
      </c>
      <c r="V1911" s="1">
        <f t="shared" si="686"/>
        <v>0.62468792664136941</v>
      </c>
      <c r="W1911" s="1"/>
      <c r="X1911" s="17">
        <f t="shared" si="687"/>
        <v>600.79930690591948</v>
      </c>
      <c r="Y1911" s="18">
        <f t="shared" si="688"/>
        <v>1503.4686795207117</v>
      </c>
      <c r="Z1911" s="2">
        <f t="shared" si="689"/>
        <v>570.75934156062351</v>
      </c>
      <c r="AA1911" s="18">
        <f t="shared" si="690"/>
        <v>1428.2952455446762</v>
      </c>
      <c r="AB1911" s="2">
        <f t="shared" si="691"/>
        <v>-175.20519195808632</v>
      </c>
      <c r="AC1911" s="2">
        <f t="shared" si="692"/>
        <v>142.82952455446761</v>
      </c>
      <c r="AD1911" s="2">
        <f t="shared" si="693"/>
        <v>570.75934156062351</v>
      </c>
      <c r="AE1911" s="2">
        <f t="shared" si="694"/>
        <v>-1000</v>
      </c>
      <c r="AF1911" s="5">
        <f t="shared" si="695"/>
        <v>0.59800000000000009</v>
      </c>
      <c r="AG1911" s="5">
        <f t="shared" si="696"/>
        <v>-1</v>
      </c>
      <c r="AH1911" s="3">
        <f t="shared" si="697"/>
        <v>201601</v>
      </c>
      <c r="AI1911" s="21">
        <v>1.5980000000000001</v>
      </c>
      <c r="AJ1911" s="21">
        <v>2.5099999999999998</v>
      </c>
      <c r="AK1911" s="21">
        <v>1.609</v>
      </c>
      <c r="AL1911" s="21">
        <v>2.48</v>
      </c>
      <c r="AO1911">
        <f t="shared" si="698"/>
        <v>-170</v>
      </c>
      <c r="AP1911">
        <f>IF(E1911&lt;F1911,G1911,H1911)</f>
        <v>49</v>
      </c>
      <c r="AQ1911">
        <f>IF(E1911&lt;F1911,H1911,G1911)</f>
        <v>15</v>
      </c>
    </row>
    <row r="1912" spans="2:43" x14ac:dyDescent="0.25">
      <c r="B1912" s="23">
        <v>42393</v>
      </c>
      <c r="C1912" s="20" t="s">
        <v>38</v>
      </c>
      <c r="D1912" s="20" t="s">
        <v>36</v>
      </c>
      <c r="E1912" s="2">
        <v>116.00000000000001</v>
      </c>
      <c r="F1912" s="2">
        <v>-128.04097311139566</v>
      </c>
      <c r="G1912">
        <v>20</v>
      </c>
      <c r="H1912">
        <v>18</v>
      </c>
      <c r="J1912" s="2" t="str">
        <f t="shared" si="699"/>
        <v>New England Patriots</v>
      </c>
      <c r="K1912" s="2" t="str">
        <f t="shared" si="700"/>
        <v>Denver Broncos</v>
      </c>
      <c r="L1912" s="17">
        <f t="shared" si="701"/>
        <v>-128.04097311139566</v>
      </c>
      <c r="M1912" s="18">
        <f t="shared" si="702"/>
        <v>116.00000000000001</v>
      </c>
      <c r="N1912" s="4">
        <f t="shared" si="680"/>
        <v>1.609</v>
      </c>
      <c r="O1912" s="4">
        <f t="shared" si="681"/>
        <v>2.48</v>
      </c>
      <c r="P1912" s="4"/>
      <c r="Q1912" s="4"/>
      <c r="R1912" s="1">
        <f t="shared" si="682"/>
        <v>0.62150403977625857</v>
      </c>
      <c r="S1912" s="1">
        <f t="shared" si="683"/>
        <v>0.40322580645161293</v>
      </c>
      <c r="T1912" s="1">
        <f t="shared" si="684"/>
        <v>2.4133039863047268E-2</v>
      </c>
      <c r="U1912" s="1">
        <f t="shared" si="685"/>
        <v>0.10913911666232282</v>
      </c>
      <c r="V1912" s="1">
        <f t="shared" si="686"/>
        <v>0.6201391166623228</v>
      </c>
      <c r="W1912" s="1"/>
      <c r="X1912" s="17">
        <f t="shared" si="687"/>
        <v>612.54140100392738</v>
      </c>
      <c r="Y1912" s="18">
        <f t="shared" si="688"/>
        <v>1475.8167857920587</v>
      </c>
      <c r="Z1912" s="2">
        <f t="shared" si="689"/>
        <v>581.914330953731</v>
      </c>
      <c r="AA1912" s="18">
        <f t="shared" si="690"/>
        <v>1402.0259465024558</v>
      </c>
      <c r="AB1912" s="2">
        <f t="shared" si="691"/>
        <v>-171.84660126191525</v>
      </c>
      <c r="AC1912" s="2">
        <f t="shared" si="692"/>
        <v>140.20259465024557</v>
      </c>
      <c r="AD1912" s="2">
        <f t="shared" si="693"/>
        <v>-1000</v>
      </c>
      <c r="AE1912" s="2">
        <f t="shared" si="694"/>
        <v>1402.0259465024558</v>
      </c>
      <c r="AF1912" s="5">
        <f t="shared" si="695"/>
        <v>-1</v>
      </c>
      <c r="AG1912" s="5">
        <f t="shared" si="696"/>
        <v>1.48</v>
      </c>
      <c r="AH1912" s="3">
        <f t="shared" si="697"/>
        <v>201601</v>
      </c>
      <c r="AI1912" s="21">
        <v>2.48</v>
      </c>
      <c r="AJ1912" s="21">
        <v>1.609</v>
      </c>
      <c r="AK1912" s="21">
        <v>2.16</v>
      </c>
      <c r="AL1912" s="21">
        <v>1.7809999999999999</v>
      </c>
      <c r="AO1912">
        <f t="shared" si="698"/>
        <v>-130</v>
      </c>
      <c r="AP1912">
        <f>IF(E1912&lt;F1912,G1912,H1912)</f>
        <v>18</v>
      </c>
      <c r="AQ1912">
        <f>IF(E1912&lt;F1912,H1912,G1912)</f>
        <v>20</v>
      </c>
    </row>
    <row r="1913" spans="2:43" x14ac:dyDescent="0.25">
      <c r="B1913" s="23">
        <v>42386</v>
      </c>
      <c r="C1913" s="20" t="s">
        <v>38</v>
      </c>
      <c r="D1913" s="20" t="s">
        <v>45</v>
      </c>
      <c r="E1913" s="2">
        <v>-290.69767441860461</v>
      </c>
      <c r="F1913" s="2">
        <v>256</v>
      </c>
      <c r="G1913">
        <v>23</v>
      </c>
      <c r="H1913">
        <v>16</v>
      </c>
      <c r="J1913" s="2" t="str">
        <f t="shared" si="699"/>
        <v>Denver Broncos</v>
      </c>
      <c r="K1913" s="2" t="str">
        <f t="shared" si="700"/>
        <v>Pittsburgh Steelers</v>
      </c>
      <c r="L1913" s="17">
        <f t="shared" si="701"/>
        <v>-290.69767441860461</v>
      </c>
      <c r="M1913" s="18">
        <f t="shared" si="702"/>
        <v>256</v>
      </c>
      <c r="N1913" s="4">
        <f t="shared" si="680"/>
        <v>1.3069999999999999</v>
      </c>
      <c r="O1913" s="4">
        <f t="shared" si="681"/>
        <v>3.85</v>
      </c>
      <c r="P1913" s="4"/>
      <c r="Q1913" s="4"/>
      <c r="R1913" s="1">
        <f t="shared" si="682"/>
        <v>0.76511094108645761</v>
      </c>
      <c r="S1913" s="1">
        <f t="shared" si="683"/>
        <v>0.25974025974025972</v>
      </c>
      <c r="T1913" s="1">
        <f t="shared" si="684"/>
        <v>2.424859414388203E-2</v>
      </c>
      <c r="U1913" s="1">
        <f t="shared" si="685"/>
        <v>0.25268534067309895</v>
      </c>
      <c r="V1913" s="1">
        <f t="shared" si="686"/>
        <v>0.76368534067309901</v>
      </c>
      <c r="W1913" s="1"/>
      <c r="X1913" s="17">
        <f t="shared" si="687"/>
        <v>309.4398265110305</v>
      </c>
      <c r="Y1913" s="18">
        <f t="shared" si="688"/>
        <v>2776.3533728520742</v>
      </c>
      <c r="Z1913" s="2">
        <f t="shared" si="689"/>
        <v>293.96783518547898</v>
      </c>
      <c r="AA1913" s="18">
        <f t="shared" si="690"/>
        <v>2637.5357042094706</v>
      </c>
      <c r="AB1913" s="2">
        <f t="shared" si="691"/>
        <v>-340.17327078285626</v>
      </c>
      <c r="AC1913" s="2">
        <f t="shared" si="692"/>
        <v>263.75357042094709</v>
      </c>
      <c r="AD1913" s="2">
        <f t="shared" si="693"/>
        <v>293.96783518547898</v>
      </c>
      <c r="AE1913" s="2">
        <f t="shared" si="694"/>
        <v>-1000</v>
      </c>
      <c r="AF1913" s="5">
        <f t="shared" si="695"/>
        <v>0.30699999999999994</v>
      </c>
      <c r="AG1913" s="5">
        <f t="shared" si="696"/>
        <v>-1</v>
      </c>
      <c r="AH1913" s="3">
        <f t="shared" si="697"/>
        <v>201601</v>
      </c>
      <c r="AI1913" s="21">
        <v>1.3069999999999999</v>
      </c>
      <c r="AJ1913" s="21">
        <v>3.85</v>
      </c>
      <c r="AK1913" s="21">
        <v>1.3440000000000001</v>
      </c>
      <c r="AL1913" s="21">
        <v>3.56</v>
      </c>
      <c r="AO1913">
        <f t="shared" si="698"/>
        <v>-300</v>
      </c>
      <c r="AP1913">
        <f>IF(E1913&lt;F1913,G1913,H1913)</f>
        <v>23</v>
      </c>
      <c r="AQ1913">
        <f>IF(E1913&lt;F1913,H1913,G1913)</f>
        <v>16</v>
      </c>
    </row>
    <row r="1914" spans="2:43" x14ac:dyDescent="0.25">
      <c r="B1914" s="23">
        <v>42386</v>
      </c>
      <c r="C1914" s="20" t="s">
        <v>44</v>
      </c>
      <c r="D1914" s="20" t="s">
        <v>32</v>
      </c>
      <c r="E1914" s="2">
        <v>-145.13788098693757</v>
      </c>
      <c r="F1914" s="2">
        <v>131</v>
      </c>
      <c r="G1914">
        <v>31</v>
      </c>
      <c r="H1914">
        <v>24</v>
      </c>
      <c r="J1914" s="2" t="str">
        <f t="shared" si="699"/>
        <v>Carolina Panthers</v>
      </c>
      <c r="K1914" s="2" t="str">
        <f t="shared" si="700"/>
        <v>Seattle Seahawks</v>
      </c>
      <c r="L1914" s="17">
        <f t="shared" si="701"/>
        <v>-145.13788098693757</v>
      </c>
      <c r="M1914" s="18">
        <f t="shared" si="702"/>
        <v>131</v>
      </c>
      <c r="N1914" s="4">
        <f t="shared" si="680"/>
        <v>1.714</v>
      </c>
      <c r="O1914" s="4">
        <f t="shared" si="681"/>
        <v>2.27</v>
      </c>
      <c r="P1914" s="4"/>
      <c r="Q1914" s="4"/>
      <c r="R1914" s="1">
        <f t="shared" si="682"/>
        <v>0.58343057176196034</v>
      </c>
      <c r="S1914" s="1">
        <f t="shared" si="683"/>
        <v>0.44052863436123346</v>
      </c>
      <c r="T1914" s="1">
        <f t="shared" si="684"/>
        <v>2.3398594377510018E-2</v>
      </c>
      <c r="U1914" s="1">
        <f t="shared" si="685"/>
        <v>7.1450968700363438E-2</v>
      </c>
      <c r="V1914" s="1">
        <f t="shared" si="686"/>
        <v>0.58245096870036339</v>
      </c>
      <c r="W1914" s="1"/>
      <c r="X1914" s="17">
        <f t="shared" si="687"/>
        <v>716.88271414729309</v>
      </c>
      <c r="Y1914" s="18">
        <f t="shared" si="688"/>
        <v>1267.5379818063075</v>
      </c>
      <c r="Z1914" s="2">
        <f t="shared" si="689"/>
        <v>681.03857843992841</v>
      </c>
      <c r="AA1914" s="18">
        <f t="shared" si="690"/>
        <v>1204.1610827159921</v>
      </c>
      <c r="AB1914" s="2">
        <f t="shared" si="691"/>
        <v>-146.83455998788267</v>
      </c>
      <c r="AC1914" s="2">
        <f t="shared" si="692"/>
        <v>120.4161082715992</v>
      </c>
      <c r="AD1914" s="2">
        <f t="shared" si="693"/>
        <v>681.03857843992841</v>
      </c>
      <c r="AE1914" s="2">
        <f t="shared" si="694"/>
        <v>-1000</v>
      </c>
      <c r="AF1914" s="5">
        <f t="shared" si="695"/>
        <v>0.71399999999999997</v>
      </c>
      <c r="AG1914" s="5">
        <f t="shared" si="696"/>
        <v>-1</v>
      </c>
      <c r="AH1914" s="3">
        <f t="shared" si="697"/>
        <v>201601</v>
      </c>
      <c r="AI1914" s="21">
        <v>1.714</v>
      </c>
      <c r="AJ1914" s="21">
        <v>2.27</v>
      </c>
      <c r="AK1914" s="21">
        <v>1.6890000000000001</v>
      </c>
      <c r="AL1914" s="21">
        <v>2.31</v>
      </c>
      <c r="AO1914">
        <f t="shared" si="698"/>
        <v>-150</v>
      </c>
      <c r="AP1914">
        <f>IF(E1914&lt;F1914,G1914,H1914)</f>
        <v>31</v>
      </c>
      <c r="AQ1914">
        <f>IF(E1914&lt;F1914,H1914,G1914)</f>
        <v>24</v>
      </c>
    </row>
    <row r="1915" spans="2:43" x14ac:dyDescent="0.25">
      <c r="B1915" s="23">
        <v>42385</v>
      </c>
      <c r="C1915" s="20" t="s">
        <v>48</v>
      </c>
      <c r="D1915" s="20" t="s">
        <v>33</v>
      </c>
      <c r="E1915" s="2">
        <v>-275.48209366391183</v>
      </c>
      <c r="F1915" s="2">
        <v>244</v>
      </c>
      <c r="G1915">
        <v>26</v>
      </c>
      <c r="H1915">
        <v>20</v>
      </c>
      <c r="J1915" s="2" t="str">
        <f t="shared" si="699"/>
        <v>Arizona Cardinals</v>
      </c>
      <c r="K1915" s="2" t="str">
        <f t="shared" si="700"/>
        <v>Green Bay Packers</v>
      </c>
      <c r="L1915" s="17">
        <f t="shared" si="701"/>
        <v>-275.48209366391183</v>
      </c>
      <c r="M1915" s="18">
        <f t="shared" si="702"/>
        <v>244</v>
      </c>
      <c r="N1915" s="4">
        <f t="shared" si="680"/>
        <v>1.333</v>
      </c>
      <c r="O1915" s="4">
        <f t="shared" si="681"/>
        <v>3.64</v>
      </c>
      <c r="P1915" s="4"/>
      <c r="Q1915" s="4"/>
      <c r="R1915" s="1">
        <f t="shared" si="682"/>
        <v>0.75018754688672173</v>
      </c>
      <c r="S1915" s="1">
        <f t="shared" si="683"/>
        <v>0.27472527472527469</v>
      </c>
      <c r="T1915" s="1">
        <f t="shared" si="684"/>
        <v>2.4307259199678244E-2</v>
      </c>
      <c r="U1915" s="1">
        <f t="shared" si="685"/>
        <v>0.23773113608072352</v>
      </c>
      <c r="V1915" s="1">
        <f t="shared" si="686"/>
        <v>0.7487311360807235</v>
      </c>
      <c r="W1915" s="1"/>
      <c r="X1915" s="17">
        <f t="shared" si="687"/>
        <v>335.59291421291482</v>
      </c>
      <c r="Y1915" s="18">
        <f t="shared" si="688"/>
        <v>2582.4792899601139</v>
      </c>
      <c r="Z1915" s="2">
        <f t="shared" si="689"/>
        <v>318.81326850226907</v>
      </c>
      <c r="AA1915" s="18">
        <f t="shared" si="690"/>
        <v>2453.3553254621079</v>
      </c>
      <c r="AB1915" s="2">
        <f t="shared" si="691"/>
        <v>-313.66323136355999</v>
      </c>
      <c r="AC1915" s="2">
        <f t="shared" si="692"/>
        <v>245.3355325462108</v>
      </c>
      <c r="AD1915" s="2">
        <f t="shared" si="693"/>
        <v>318.81326850226907</v>
      </c>
      <c r="AE1915" s="2">
        <f t="shared" si="694"/>
        <v>-1000</v>
      </c>
      <c r="AF1915" s="5">
        <f t="shared" si="695"/>
        <v>0.33299999999999996</v>
      </c>
      <c r="AG1915" s="5">
        <f t="shared" si="696"/>
        <v>-1</v>
      </c>
      <c r="AH1915" s="3">
        <f t="shared" si="697"/>
        <v>201601</v>
      </c>
      <c r="AI1915" s="21">
        <v>1.333</v>
      </c>
      <c r="AJ1915" s="21">
        <v>3.64</v>
      </c>
      <c r="AK1915" s="21">
        <v>1.363</v>
      </c>
      <c r="AL1915" s="21">
        <v>3.44</v>
      </c>
      <c r="AO1915">
        <f t="shared" si="698"/>
        <v>-300</v>
      </c>
      <c r="AP1915">
        <f>IF(E1915&lt;F1915,G1915,H1915)</f>
        <v>26</v>
      </c>
      <c r="AQ1915">
        <f>IF(E1915&lt;F1915,H1915,G1915)</f>
        <v>20</v>
      </c>
    </row>
    <row r="1916" spans="2:43" x14ac:dyDescent="0.25">
      <c r="B1916" s="23">
        <v>42385</v>
      </c>
      <c r="C1916" s="20" t="s">
        <v>36</v>
      </c>
      <c r="D1916" s="20" t="s">
        <v>20</v>
      </c>
      <c r="E1916" s="2">
        <v>-260.41666666666674</v>
      </c>
      <c r="F1916" s="2">
        <v>231</v>
      </c>
      <c r="G1916">
        <v>27</v>
      </c>
      <c r="H1916">
        <v>20</v>
      </c>
      <c r="J1916" s="2" t="str">
        <f t="shared" si="699"/>
        <v>New England Patriots</v>
      </c>
      <c r="K1916" s="2" t="str">
        <f t="shared" si="700"/>
        <v>Kansas City Chiefs</v>
      </c>
      <c r="L1916" s="17">
        <f t="shared" si="701"/>
        <v>-260.41666666666674</v>
      </c>
      <c r="M1916" s="18">
        <f t="shared" si="702"/>
        <v>231</v>
      </c>
      <c r="N1916" s="4">
        <f t="shared" si="680"/>
        <v>1.48</v>
      </c>
      <c r="O1916" s="4">
        <f t="shared" si="681"/>
        <v>2.86</v>
      </c>
      <c r="P1916" s="4"/>
      <c r="Q1916" s="4"/>
      <c r="R1916" s="1">
        <f t="shared" si="682"/>
        <v>0.67567567567567566</v>
      </c>
      <c r="S1916" s="1">
        <f t="shared" si="683"/>
        <v>0.34965034965034969</v>
      </c>
      <c r="T1916" s="1">
        <f t="shared" si="684"/>
        <v>2.4700460829493065E-2</v>
      </c>
      <c r="U1916" s="1">
        <f t="shared" si="685"/>
        <v>0.16301266301266298</v>
      </c>
      <c r="V1916" s="1">
        <f t="shared" si="686"/>
        <v>0.67401266301266305</v>
      </c>
      <c r="W1916" s="1"/>
      <c r="X1916" s="17">
        <f t="shared" si="687"/>
        <v>483.65165059400738</v>
      </c>
      <c r="Y1916" s="18">
        <f t="shared" si="688"/>
        <v>1846.6048003943104</v>
      </c>
      <c r="Z1916" s="2">
        <f t="shared" si="689"/>
        <v>459.46906806430701</v>
      </c>
      <c r="AA1916" s="18">
        <f t="shared" si="690"/>
        <v>1754.2745603745948</v>
      </c>
      <c r="AB1916" s="2">
        <f t="shared" si="691"/>
        <v>-217.64250729932502</v>
      </c>
      <c r="AC1916" s="2">
        <f t="shared" si="692"/>
        <v>175.42745603745948</v>
      </c>
      <c r="AD1916" s="2">
        <f t="shared" si="693"/>
        <v>459.46906806430701</v>
      </c>
      <c r="AE1916" s="2">
        <f t="shared" si="694"/>
        <v>-1000</v>
      </c>
      <c r="AF1916" s="5">
        <f t="shared" si="695"/>
        <v>0.48</v>
      </c>
      <c r="AG1916" s="5">
        <f t="shared" si="696"/>
        <v>-1</v>
      </c>
      <c r="AH1916" s="3">
        <f t="shared" si="697"/>
        <v>201601</v>
      </c>
      <c r="AI1916" s="21">
        <v>1.48</v>
      </c>
      <c r="AJ1916" s="21">
        <v>2.86</v>
      </c>
      <c r="AK1916" s="21">
        <v>1.3839999999999999</v>
      </c>
      <c r="AL1916" s="21">
        <v>3.31</v>
      </c>
      <c r="AO1916">
        <f t="shared" si="698"/>
        <v>-300</v>
      </c>
      <c r="AP1916">
        <f>IF(E1916&lt;F1916,G1916,H1916)</f>
        <v>27</v>
      </c>
      <c r="AQ1916">
        <f>IF(E1916&lt;F1916,H1916,G1916)</f>
        <v>20</v>
      </c>
    </row>
    <row r="1917" spans="2:43" x14ac:dyDescent="0.25">
      <c r="B1917" s="23">
        <v>42379</v>
      </c>
      <c r="C1917" s="20" t="s">
        <v>53</v>
      </c>
      <c r="D1917" s="20" t="s">
        <v>33</v>
      </c>
      <c r="E1917" s="2">
        <v>-126.10340479192939</v>
      </c>
      <c r="F1917" s="2">
        <v>114.00000000000001</v>
      </c>
      <c r="G1917">
        <v>18</v>
      </c>
      <c r="H1917">
        <v>35</v>
      </c>
      <c r="J1917" s="2" t="str">
        <f t="shared" si="699"/>
        <v>Washington Redskins</v>
      </c>
      <c r="K1917" s="2" t="str">
        <f t="shared" si="700"/>
        <v>Green Bay Packers</v>
      </c>
      <c r="L1917" s="17">
        <f t="shared" si="701"/>
        <v>-126.10340479192939</v>
      </c>
      <c r="M1917" s="18">
        <f t="shared" si="702"/>
        <v>114.00000000000001</v>
      </c>
      <c r="N1917" s="4">
        <f t="shared" si="680"/>
        <v>1.869</v>
      </c>
      <c r="O1917" s="4">
        <f t="shared" si="681"/>
        <v>2.04</v>
      </c>
      <c r="P1917" s="4"/>
      <c r="Q1917" s="4"/>
      <c r="R1917" s="1">
        <f t="shared" si="682"/>
        <v>0.53504547886570364</v>
      </c>
      <c r="S1917" s="1">
        <f t="shared" si="683"/>
        <v>0.49019607843137253</v>
      </c>
      <c r="T1917" s="1">
        <f t="shared" si="684"/>
        <v>2.4620107444359163E-2</v>
      </c>
      <c r="U1917" s="1">
        <f t="shared" si="685"/>
        <v>2.2424700217165555E-2</v>
      </c>
      <c r="V1917" s="1">
        <f t="shared" si="686"/>
        <v>0.53342470021716559</v>
      </c>
      <c r="W1917" s="1"/>
      <c r="X1917" s="17">
        <f t="shared" si="687"/>
        <v>874.67884331731227</v>
      </c>
      <c r="Y1917" s="18">
        <f t="shared" si="688"/>
        <v>1042.3360926657469</v>
      </c>
      <c r="Z1917" s="2">
        <f t="shared" si="689"/>
        <v>830.94490115144663</v>
      </c>
      <c r="AA1917" s="18">
        <f t="shared" si="690"/>
        <v>990.21928803245953</v>
      </c>
      <c r="AB1917" s="2">
        <f t="shared" si="691"/>
        <v>-120.34492282391919</v>
      </c>
      <c r="AC1917" s="2">
        <f t="shared" si="692"/>
        <v>-100.98773191814658</v>
      </c>
      <c r="AD1917" s="2">
        <f t="shared" si="693"/>
        <v>-1000</v>
      </c>
      <c r="AE1917" s="2">
        <f t="shared" si="694"/>
        <v>990.21928803245953</v>
      </c>
      <c r="AF1917" s="5">
        <f t="shared" si="695"/>
        <v>-1</v>
      </c>
      <c r="AG1917" s="5">
        <f t="shared" si="696"/>
        <v>1.04</v>
      </c>
      <c r="AH1917" s="3">
        <f t="shared" si="697"/>
        <v>201601</v>
      </c>
      <c r="AI1917" s="21">
        <v>1.869</v>
      </c>
      <c r="AJ1917" s="21">
        <v>2.04</v>
      </c>
      <c r="AK1917" s="21">
        <v>1.7929999999999999</v>
      </c>
      <c r="AL1917" s="21">
        <v>2.14</v>
      </c>
      <c r="AO1917">
        <f t="shared" si="698"/>
        <v>-130</v>
      </c>
      <c r="AP1917">
        <f>IF(E1917&lt;F1917,G1917,H1917)</f>
        <v>18</v>
      </c>
      <c r="AQ1917">
        <f>IF(E1917&lt;F1917,H1917,G1917)</f>
        <v>35</v>
      </c>
    </row>
    <row r="1918" spans="2:43" x14ac:dyDescent="0.25">
      <c r="B1918" s="23">
        <v>42379</v>
      </c>
      <c r="C1918" s="20" t="s">
        <v>29</v>
      </c>
      <c r="D1918" s="20" t="s">
        <v>32</v>
      </c>
      <c r="E1918" s="2">
        <v>192</v>
      </c>
      <c r="F1918" s="2">
        <v>-214.13276231263379</v>
      </c>
      <c r="G1918">
        <v>9</v>
      </c>
      <c r="H1918">
        <v>10</v>
      </c>
      <c r="J1918" s="2" t="str">
        <f t="shared" si="699"/>
        <v>Seattle Seahawks</v>
      </c>
      <c r="K1918" s="2" t="str">
        <f t="shared" si="700"/>
        <v>Minnesota Vikings</v>
      </c>
      <c r="L1918" s="17">
        <f t="shared" si="701"/>
        <v>-214.13276231263379</v>
      </c>
      <c r="M1918" s="18">
        <f t="shared" si="702"/>
        <v>192</v>
      </c>
      <c r="N1918" s="4">
        <f t="shared" si="680"/>
        <v>1.425</v>
      </c>
      <c r="O1918" s="4">
        <f t="shared" si="681"/>
        <v>3.1</v>
      </c>
      <c r="P1918" s="4"/>
      <c r="Q1918" s="4"/>
      <c r="R1918" s="1">
        <f t="shared" si="682"/>
        <v>0.70175438596491224</v>
      </c>
      <c r="S1918" s="1">
        <f t="shared" si="683"/>
        <v>0.32258064516129031</v>
      </c>
      <c r="T1918" s="1">
        <f t="shared" si="684"/>
        <v>2.3756906077348039E-2</v>
      </c>
      <c r="U1918" s="1">
        <f t="shared" si="685"/>
        <v>0.18958687040181096</v>
      </c>
      <c r="V1918" s="1">
        <f t="shared" si="686"/>
        <v>0.700586870401811</v>
      </c>
      <c r="W1918" s="1"/>
      <c r="X1918" s="17">
        <f t="shared" si="687"/>
        <v>427.37473716352281</v>
      </c>
      <c r="Y1918" s="18">
        <f t="shared" si="688"/>
        <v>2071.9633372112958</v>
      </c>
      <c r="Z1918" s="2">
        <f t="shared" si="689"/>
        <v>406.00600030534667</v>
      </c>
      <c r="AA1918" s="18">
        <f t="shared" si="690"/>
        <v>1968.365170350731</v>
      </c>
      <c r="AB1918" s="2">
        <f t="shared" si="691"/>
        <v>-246.30177860620918</v>
      </c>
      <c r="AC1918" s="2">
        <f t="shared" si="692"/>
        <v>196.83651703507309</v>
      </c>
      <c r="AD1918" s="2">
        <f t="shared" si="693"/>
        <v>406.00600030534667</v>
      </c>
      <c r="AE1918" s="2">
        <f t="shared" si="694"/>
        <v>-1000</v>
      </c>
      <c r="AF1918" s="5">
        <f t="shared" si="695"/>
        <v>0.42500000000000004</v>
      </c>
      <c r="AG1918" s="5">
        <f t="shared" si="696"/>
        <v>-1</v>
      </c>
      <c r="AH1918" s="3">
        <f t="shared" si="697"/>
        <v>201601</v>
      </c>
      <c r="AI1918" s="21">
        <v>3.1</v>
      </c>
      <c r="AJ1918" s="21">
        <v>1.425</v>
      </c>
      <c r="AK1918" s="21">
        <v>2.92</v>
      </c>
      <c r="AL1918" s="21">
        <v>1.4670000000000001</v>
      </c>
      <c r="AO1918">
        <f t="shared" si="698"/>
        <v>-300</v>
      </c>
      <c r="AP1918">
        <f>IF(E1918&lt;F1918,G1918,H1918)</f>
        <v>10</v>
      </c>
      <c r="AQ1918">
        <f>IF(E1918&lt;F1918,H1918,G1918)</f>
        <v>9</v>
      </c>
    </row>
    <row r="1919" spans="2:43" x14ac:dyDescent="0.25">
      <c r="B1919" s="23">
        <v>42378</v>
      </c>
      <c r="C1919" s="20" t="s">
        <v>21</v>
      </c>
      <c r="D1919" s="20" t="s">
        <v>45</v>
      </c>
      <c r="E1919" s="2">
        <v>108</v>
      </c>
      <c r="F1919" s="2">
        <v>-119.04761904761904</v>
      </c>
      <c r="G1919">
        <v>16</v>
      </c>
      <c r="H1919">
        <v>18</v>
      </c>
      <c r="J1919" s="2" t="str">
        <f t="shared" si="699"/>
        <v>Pittsburgh Steelers</v>
      </c>
      <c r="K1919" s="2" t="str">
        <f t="shared" si="700"/>
        <v>Cincinnati Bengals</v>
      </c>
      <c r="L1919" s="17">
        <f t="shared" si="701"/>
        <v>-119.04761904761904</v>
      </c>
      <c r="M1919" s="18">
        <f t="shared" si="702"/>
        <v>108</v>
      </c>
      <c r="N1919" s="4">
        <f t="shared" si="680"/>
        <v>1.7809999999999999</v>
      </c>
      <c r="O1919" s="4">
        <f t="shared" si="681"/>
        <v>2.16</v>
      </c>
      <c r="P1919" s="4"/>
      <c r="Q1919" s="4"/>
      <c r="R1919" s="1">
        <f t="shared" si="682"/>
        <v>0.56148231330713083</v>
      </c>
      <c r="S1919" s="1">
        <f t="shared" si="683"/>
        <v>0.46296296296296291</v>
      </c>
      <c r="T1919" s="1">
        <f t="shared" si="684"/>
        <v>2.3861963968535793E-2</v>
      </c>
      <c r="U1919" s="1">
        <f t="shared" si="685"/>
        <v>4.9259675172083961E-2</v>
      </c>
      <c r="V1919" s="1">
        <f t="shared" si="686"/>
        <v>0.56025967517208397</v>
      </c>
      <c r="W1919" s="1"/>
      <c r="X1919" s="17">
        <f t="shared" si="687"/>
        <v>784.88662367651148</v>
      </c>
      <c r="Y1919" s="18">
        <f t="shared" si="688"/>
        <v>1159.9838754718842</v>
      </c>
      <c r="Z1919" s="2">
        <f t="shared" si="689"/>
        <v>745.6422924926859</v>
      </c>
      <c r="AA1919" s="18">
        <f t="shared" si="690"/>
        <v>1101.9846816982899</v>
      </c>
      <c r="AB1919" s="2">
        <f t="shared" si="691"/>
        <v>-134.1125644385051</v>
      </c>
      <c r="AC1919" s="2">
        <f t="shared" si="692"/>
        <v>110.198468169829</v>
      </c>
      <c r="AD1919" s="2">
        <f t="shared" si="693"/>
        <v>745.6422924926859</v>
      </c>
      <c r="AE1919" s="2">
        <f t="shared" si="694"/>
        <v>-1000</v>
      </c>
      <c r="AF1919" s="5">
        <f t="shared" si="695"/>
        <v>0.78099999999999992</v>
      </c>
      <c r="AG1919" s="5">
        <f t="shared" si="696"/>
        <v>-1</v>
      </c>
      <c r="AH1919" s="3">
        <f t="shared" si="697"/>
        <v>201601</v>
      </c>
      <c r="AI1919" s="21">
        <v>2.16</v>
      </c>
      <c r="AJ1919" s="21">
        <v>1.7809999999999999</v>
      </c>
      <c r="AK1919" s="21">
        <v>2.08</v>
      </c>
      <c r="AL1919" s="21">
        <v>1.84</v>
      </c>
      <c r="AO1919">
        <f t="shared" si="698"/>
        <v>-120</v>
      </c>
      <c r="AP1919">
        <f>IF(E1919&lt;F1919,G1919,H1919)</f>
        <v>18</v>
      </c>
      <c r="AQ1919">
        <f>IF(E1919&lt;F1919,H1919,G1919)</f>
        <v>16</v>
      </c>
    </row>
    <row r="1920" spans="2:43" x14ac:dyDescent="0.25">
      <c r="B1920" s="23">
        <v>42378</v>
      </c>
      <c r="C1920" s="20" t="s">
        <v>40</v>
      </c>
      <c r="D1920" s="20" t="s">
        <v>20</v>
      </c>
      <c r="E1920" s="2">
        <v>129</v>
      </c>
      <c r="F1920" s="2">
        <v>-143.06151645207439</v>
      </c>
      <c r="G1920">
        <v>0</v>
      </c>
      <c r="H1920">
        <v>30</v>
      </c>
      <c r="J1920" s="2" t="str">
        <f t="shared" si="699"/>
        <v>Kansas City Chiefs</v>
      </c>
      <c r="K1920" s="2" t="str">
        <f t="shared" si="700"/>
        <v>Houston Texans</v>
      </c>
      <c r="L1920" s="17">
        <f t="shared" si="701"/>
        <v>-143.06151645207439</v>
      </c>
      <c r="M1920" s="18">
        <f t="shared" si="702"/>
        <v>129</v>
      </c>
      <c r="N1920" s="4">
        <f t="shared" si="680"/>
        <v>1.5880000000000001</v>
      </c>
      <c r="O1920" s="4">
        <f t="shared" si="681"/>
        <v>2.5299999999999998</v>
      </c>
      <c r="P1920" s="4"/>
      <c r="Q1920" s="4"/>
      <c r="R1920" s="1">
        <f t="shared" si="682"/>
        <v>0.62972292191435764</v>
      </c>
      <c r="S1920" s="1">
        <f t="shared" si="683"/>
        <v>0.39525691699604748</v>
      </c>
      <c r="T1920" s="1">
        <f t="shared" si="684"/>
        <v>2.4371053909664986E-2</v>
      </c>
      <c r="U1920" s="1">
        <f t="shared" si="685"/>
        <v>0.11723300245915508</v>
      </c>
      <c r="V1920" s="1">
        <f t="shared" si="686"/>
        <v>0.62823300245915514</v>
      </c>
      <c r="W1920" s="1"/>
      <c r="X1920" s="17">
        <f t="shared" si="687"/>
        <v>591.76610602372068</v>
      </c>
      <c r="Y1920" s="18">
        <f t="shared" si="688"/>
        <v>1525.4353459459228</v>
      </c>
      <c r="Z1920" s="2">
        <f t="shared" si="689"/>
        <v>562.17780072253458</v>
      </c>
      <c r="AA1920" s="18">
        <f t="shared" si="690"/>
        <v>1449.1635786486265</v>
      </c>
      <c r="AB1920" s="2">
        <f t="shared" si="691"/>
        <v>-177.87966702256082</v>
      </c>
      <c r="AC1920" s="2">
        <f t="shared" si="692"/>
        <v>144.91635786486265</v>
      </c>
      <c r="AD1920" s="2">
        <f t="shared" si="693"/>
        <v>562.17780072253458</v>
      </c>
      <c r="AE1920" s="2">
        <f t="shared" si="694"/>
        <v>-1000</v>
      </c>
      <c r="AF1920" s="5">
        <f t="shared" si="695"/>
        <v>0.58800000000000008</v>
      </c>
      <c r="AG1920" s="5">
        <f t="shared" si="696"/>
        <v>-1</v>
      </c>
      <c r="AH1920" s="3">
        <f t="shared" si="697"/>
        <v>201601</v>
      </c>
      <c r="AI1920" s="21">
        <v>2.5299999999999998</v>
      </c>
      <c r="AJ1920" s="21">
        <v>1.5880000000000001</v>
      </c>
      <c r="AK1920" s="21">
        <v>2.29</v>
      </c>
      <c r="AL1920" s="21">
        <v>1.6990000000000001</v>
      </c>
      <c r="AO1920">
        <f t="shared" si="698"/>
        <v>-150</v>
      </c>
      <c r="AP1920">
        <f>IF(E1920&lt;F1920,G1920,H1920)</f>
        <v>30</v>
      </c>
      <c r="AQ1920">
        <f>IF(E1920&lt;F1920,H1920,G1920)</f>
        <v>0</v>
      </c>
    </row>
    <row r="1921" spans="2:43" x14ac:dyDescent="0.25">
      <c r="B1921" s="23">
        <v>42372</v>
      </c>
      <c r="C1921" s="20" t="s">
        <v>48</v>
      </c>
      <c r="D1921" s="20" t="s">
        <v>32</v>
      </c>
      <c r="E1921" s="2">
        <v>-234.19203747072598</v>
      </c>
      <c r="F1921" s="2">
        <v>209</v>
      </c>
      <c r="G1921">
        <v>6</v>
      </c>
      <c r="H1921">
        <v>36</v>
      </c>
      <c r="J1921" s="2" t="str">
        <f t="shared" si="699"/>
        <v>Arizona Cardinals</v>
      </c>
      <c r="K1921" s="2" t="str">
        <f t="shared" si="700"/>
        <v>Seattle Seahawks</v>
      </c>
      <c r="L1921" s="17">
        <f t="shared" si="701"/>
        <v>-234.19203747072598</v>
      </c>
      <c r="M1921" s="18">
        <f t="shared" si="702"/>
        <v>209</v>
      </c>
      <c r="N1921" s="4">
        <f t="shared" si="680"/>
        <v>1.377</v>
      </c>
      <c r="O1921" s="4">
        <f t="shared" si="681"/>
        <v>3.35</v>
      </c>
      <c r="P1921" s="4"/>
      <c r="Q1921" s="4"/>
      <c r="R1921" s="1">
        <f t="shared" si="682"/>
        <v>0.72621641249092228</v>
      </c>
      <c r="S1921" s="1">
        <f t="shared" si="683"/>
        <v>0.29850746268656714</v>
      </c>
      <c r="T1921" s="1">
        <f t="shared" si="684"/>
        <v>2.4127353501163462E-2</v>
      </c>
      <c r="U1921" s="1">
        <f t="shared" si="685"/>
        <v>0.21385447490217757</v>
      </c>
      <c r="V1921" s="1">
        <f t="shared" si="686"/>
        <v>0.72485447490217758</v>
      </c>
      <c r="W1921" s="1"/>
      <c r="X1921" s="17">
        <f t="shared" si="687"/>
        <v>379.5872614774911</v>
      </c>
      <c r="Y1921" s="18">
        <f t="shared" si="688"/>
        <v>2310.2284553242857</v>
      </c>
      <c r="Z1921" s="2">
        <f t="shared" si="689"/>
        <v>360.6078984036165</v>
      </c>
      <c r="AA1921" s="18">
        <f t="shared" si="690"/>
        <v>2194.7170325580714</v>
      </c>
      <c r="AB1921" s="2">
        <f t="shared" si="691"/>
        <v>-277.30951108584236</v>
      </c>
      <c r="AC1921" s="2">
        <f t="shared" si="692"/>
        <v>219.47170325580714</v>
      </c>
      <c r="AD1921" s="2">
        <f t="shared" si="693"/>
        <v>-1000</v>
      </c>
      <c r="AE1921" s="2">
        <f t="shared" si="694"/>
        <v>2194.7170325580714</v>
      </c>
      <c r="AF1921" s="5">
        <f t="shared" si="695"/>
        <v>-1</v>
      </c>
      <c r="AG1921" s="5">
        <f t="shared" si="696"/>
        <v>2.35</v>
      </c>
      <c r="AH1921" s="3">
        <f t="shared" si="697"/>
        <v>201601</v>
      </c>
      <c r="AI1921" s="21">
        <v>1.377</v>
      </c>
      <c r="AJ1921" s="21">
        <v>3.35</v>
      </c>
      <c r="AK1921" s="21">
        <v>1.427</v>
      </c>
      <c r="AL1921" s="21">
        <v>3.09</v>
      </c>
      <c r="AO1921">
        <f t="shared" si="698"/>
        <v>-300</v>
      </c>
      <c r="AP1921">
        <f>IF(E1921&lt;F1921,G1921,H1921)</f>
        <v>6</v>
      </c>
      <c r="AQ1921">
        <f>IF(E1921&lt;F1921,H1921,G1921)</f>
        <v>36</v>
      </c>
    </row>
    <row r="1922" spans="2:43" x14ac:dyDescent="0.25">
      <c r="B1922" s="23">
        <v>42372</v>
      </c>
      <c r="C1922" s="20" t="s">
        <v>38</v>
      </c>
      <c r="D1922" s="20" t="s">
        <v>54</v>
      </c>
      <c r="E1922" s="2">
        <v>-460.82949308755741</v>
      </c>
      <c r="F1922" s="2">
        <v>393</v>
      </c>
      <c r="G1922">
        <v>27</v>
      </c>
      <c r="H1922">
        <v>20</v>
      </c>
      <c r="J1922" s="2" t="str">
        <f t="shared" si="699"/>
        <v>Denver Broncos</v>
      </c>
      <c r="K1922" s="2" t="str">
        <f t="shared" si="700"/>
        <v>San Diego Chargers</v>
      </c>
      <c r="L1922" s="17">
        <f t="shared" si="701"/>
        <v>-460.82949308755741</v>
      </c>
      <c r="M1922" s="18">
        <f t="shared" si="702"/>
        <v>393</v>
      </c>
      <c r="N1922" s="4">
        <f t="shared" si="680"/>
        <v>1.2629999999999999</v>
      </c>
      <c r="O1922" s="4">
        <f t="shared" si="681"/>
        <v>4.3</v>
      </c>
      <c r="P1922" s="4"/>
      <c r="Q1922" s="4"/>
      <c r="R1922" s="1">
        <f t="shared" si="682"/>
        <v>0.79176563737133809</v>
      </c>
      <c r="S1922" s="1">
        <f t="shared" si="683"/>
        <v>0.23255813953488372</v>
      </c>
      <c r="T1922" s="1">
        <f t="shared" si="684"/>
        <v>2.3746180118641047E-2</v>
      </c>
      <c r="U1922" s="1">
        <f t="shared" si="685"/>
        <v>0.2796037489182272</v>
      </c>
      <c r="V1922" s="1">
        <f t="shared" si="686"/>
        <v>0.79060374891822716</v>
      </c>
      <c r="W1922" s="1"/>
      <c r="X1922" s="17">
        <f t="shared" si="687"/>
        <v>264.85613225119045</v>
      </c>
      <c r="Y1922" s="18">
        <f t="shared" si="688"/>
        <v>3182.3042096495674</v>
      </c>
      <c r="Z1922" s="2">
        <f t="shared" si="689"/>
        <v>251.6133256386309</v>
      </c>
      <c r="AA1922" s="18">
        <f t="shared" si="690"/>
        <v>3023.1889991670887</v>
      </c>
      <c r="AB1922" s="2">
        <f t="shared" si="691"/>
        <v>-397.43523021360488</v>
      </c>
      <c r="AC1922" s="2">
        <f t="shared" si="692"/>
        <v>302.31889991670886</v>
      </c>
      <c r="AD1922" s="2">
        <f t="shared" si="693"/>
        <v>251.6133256386309</v>
      </c>
      <c r="AE1922" s="2">
        <f t="shared" si="694"/>
        <v>-1000</v>
      </c>
      <c r="AF1922" s="5">
        <f t="shared" si="695"/>
        <v>0.2629999999999999</v>
      </c>
      <c r="AG1922" s="5">
        <f t="shared" si="696"/>
        <v>-1</v>
      </c>
      <c r="AH1922" s="3">
        <f t="shared" si="697"/>
        <v>201601</v>
      </c>
      <c r="AI1922" s="21">
        <v>1.2629999999999999</v>
      </c>
      <c r="AJ1922" s="21">
        <v>4.3</v>
      </c>
      <c r="AK1922" s="21">
        <v>1.2170000000000001</v>
      </c>
      <c r="AL1922" s="21">
        <v>4.93</v>
      </c>
      <c r="AO1922">
        <f t="shared" si="698"/>
        <v>-500</v>
      </c>
      <c r="AP1922">
        <f>IF(E1922&lt;F1922,G1922,H1922)</f>
        <v>27</v>
      </c>
      <c r="AQ1922">
        <f>IF(E1922&lt;F1922,H1922,G1922)</f>
        <v>20</v>
      </c>
    </row>
    <row r="1923" spans="2:43" x14ac:dyDescent="0.25">
      <c r="B1923" s="23">
        <v>42372</v>
      </c>
      <c r="C1923" s="20" t="s">
        <v>22</v>
      </c>
      <c r="D1923" s="20" t="s">
        <v>55</v>
      </c>
      <c r="E1923" s="2">
        <v>146</v>
      </c>
      <c r="F1923" s="2">
        <v>-162.07455429497568</v>
      </c>
      <c r="G1923">
        <v>19</v>
      </c>
      <c r="H1923">
        <v>16</v>
      </c>
      <c r="J1923" s="2" t="str">
        <f t="shared" si="699"/>
        <v>St. Louis Rams</v>
      </c>
      <c r="K1923" s="2" t="str">
        <f t="shared" si="700"/>
        <v>San Francisco 49ers</v>
      </c>
      <c r="L1923" s="17">
        <f t="shared" si="701"/>
        <v>-162.07455429497568</v>
      </c>
      <c r="M1923" s="18">
        <f t="shared" si="702"/>
        <v>146</v>
      </c>
      <c r="N1923" s="4">
        <f t="shared" si="680"/>
        <v>1.5740000000000001</v>
      </c>
      <c r="O1923" s="4">
        <f t="shared" si="681"/>
        <v>2.57</v>
      </c>
      <c r="P1923" s="4"/>
      <c r="Q1923" s="4"/>
      <c r="R1923" s="1">
        <f t="shared" si="682"/>
        <v>0.63532401524777637</v>
      </c>
      <c r="S1923" s="1">
        <f t="shared" si="683"/>
        <v>0.38910505836575876</v>
      </c>
      <c r="T1923" s="1">
        <f t="shared" si="684"/>
        <v>2.3846525096525073E-2</v>
      </c>
      <c r="U1923" s="1">
        <f t="shared" si="685"/>
        <v>0.12310947844100881</v>
      </c>
      <c r="V1923" s="1">
        <f t="shared" si="686"/>
        <v>0.63410947844100884</v>
      </c>
      <c r="W1923" s="1"/>
      <c r="X1923" s="17">
        <f t="shared" si="687"/>
        <v>577.0147490281206</v>
      </c>
      <c r="Y1923" s="18">
        <f t="shared" si="688"/>
        <v>1562.6789200938886</v>
      </c>
      <c r="Z1923" s="2">
        <f t="shared" si="689"/>
        <v>548.16401157671453</v>
      </c>
      <c r="AA1923" s="18">
        <f t="shared" si="690"/>
        <v>1484.5449740891941</v>
      </c>
      <c r="AB1923" s="2">
        <f t="shared" si="691"/>
        <v>-182.42715298358326</v>
      </c>
      <c r="AC1923" s="2">
        <f t="shared" si="692"/>
        <v>148.45449740891939</v>
      </c>
      <c r="AD1923" s="2">
        <f t="shared" si="693"/>
        <v>-1000</v>
      </c>
      <c r="AE1923" s="2">
        <f t="shared" si="694"/>
        <v>1484.5449740891941</v>
      </c>
      <c r="AF1923" s="5">
        <f t="shared" si="695"/>
        <v>-1</v>
      </c>
      <c r="AG1923" s="5">
        <f t="shared" si="696"/>
        <v>1.5699999999999998</v>
      </c>
      <c r="AH1923" s="3">
        <f t="shared" si="697"/>
        <v>201601</v>
      </c>
      <c r="AI1923" s="21">
        <v>2.57</v>
      </c>
      <c r="AJ1923" s="21">
        <v>1.5740000000000001</v>
      </c>
      <c r="AK1923" s="21">
        <v>2.46</v>
      </c>
      <c r="AL1923" s="21">
        <v>1.617</v>
      </c>
      <c r="AO1923">
        <f t="shared" si="698"/>
        <v>-170</v>
      </c>
      <c r="AP1923">
        <f>IF(E1923&lt;F1923,G1923,H1923)</f>
        <v>16</v>
      </c>
      <c r="AQ1923">
        <f>IF(E1923&lt;F1923,H1923,G1923)</f>
        <v>19</v>
      </c>
    </row>
    <row r="1924" spans="2:43" x14ac:dyDescent="0.25">
      <c r="B1924" s="23">
        <v>42372</v>
      </c>
      <c r="C1924" s="20" t="s">
        <v>35</v>
      </c>
      <c r="D1924" s="20" t="s">
        <v>43</v>
      </c>
      <c r="E1924" s="2">
        <v>-248.13895781637714</v>
      </c>
      <c r="F1924" s="2">
        <v>221</v>
      </c>
      <c r="G1924">
        <v>17</v>
      </c>
      <c r="H1924">
        <v>20</v>
      </c>
      <c r="J1924" s="2" t="str">
        <f t="shared" si="699"/>
        <v>Atlanta Falcons</v>
      </c>
      <c r="K1924" s="2" t="str">
        <f t="shared" si="700"/>
        <v>New Orleans Saints</v>
      </c>
      <c r="L1924" s="17">
        <f t="shared" si="701"/>
        <v>-248.13895781637714</v>
      </c>
      <c r="M1924" s="18">
        <f t="shared" si="702"/>
        <v>221</v>
      </c>
      <c r="N1924" s="4">
        <f t="shared" si="680"/>
        <v>1.512</v>
      </c>
      <c r="O1924" s="4">
        <f t="shared" si="681"/>
        <v>2.75</v>
      </c>
      <c r="P1924" s="4"/>
      <c r="Q1924" s="4"/>
      <c r="R1924" s="1">
        <f t="shared" si="682"/>
        <v>0.66137566137566139</v>
      </c>
      <c r="S1924" s="1">
        <f t="shared" si="683"/>
        <v>0.36363636363636365</v>
      </c>
      <c r="T1924" s="1">
        <f t="shared" si="684"/>
        <v>2.4401689347724131E-2</v>
      </c>
      <c r="U1924" s="1">
        <f t="shared" si="685"/>
        <v>0.14886964886964887</v>
      </c>
      <c r="V1924" s="1">
        <f t="shared" si="686"/>
        <v>0.65986964886964894</v>
      </c>
      <c r="W1924" s="1"/>
      <c r="X1924" s="17">
        <f t="shared" si="687"/>
        <v>515.45081928376521</v>
      </c>
      <c r="Y1924" s="18">
        <f t="shared" si="688"/>
        <v>1739.277880578285</v>
      </c>
      <c r="Z1924" s="2">
        <f t="shared" si="689"/>
        <v>489.67827831957692</v>
      </c>
      <c r="AA1924" s="18">
        <f t="shared" si="690"/>
        <v>1652.3139865493706</v>
      </c>
      <c r="AB1924" s="2">
        <f t="shared" si="691"/>
        <v>-204.21571555750606</v>
      </c>
      <c r="AC1924" s="2">
        <f t="shared" si="692"/>
        <v>165.23139865493707</v>
      </c>
      <c r="AD1924" s="2">
        <f t="shared" si="693"/>
        <v>-1000</v>
      </c>
      <c r="AE1924" s="2">
        <f t="shared" si="694"/>
        <v>1652.3139865493706</v>
      </c>
      <c r="AF1924" s="5">
        <f t="shared" si="695"/>
        <v>-1</v>
      </c>
      <c r="AG1924" s="5">
        <f t="shared" si="696"/>
        <v>1.75</v>
      </c>
      <c r="AH1924" s="3">
        <f t="shared" si="697"/>
        <v>201601</v>
      </c>
      <c r="AI1924" s="21">
        <v>1.512</v>
      </c>
      <c r="AJ1924" s="21">
        <v>2.75</v>
      </c>
      <c r="AK1924" s="21">
        <v>1.403</v>
      </c>
      <c r="AL1924" s="21">
        <v>3.21</v>
      </c>
      <c r="AO1924">
        <f t="shared" si="698"/>
        <v>-300</v>
      </c>
      <c r="AP1924">
        <f>IF(E1924&lt;F1924,G1924,H1924)</f>
        <v>17</v>
      </c>
      <c r="AQ1924">
        <f>IF(E1924&lt;F1924,H1924,G1924)</f>
        <v>20</v>
      </c>
    </row>
    <row r="1925" spans="2:43" x14ac:dyDescent="0.25">
      <c r="B1925" s="23">
        <v>42372</v>
      </c>
      <c r="C1925" s="20" t="s">
        <v>24</v>
      </c>
      <c r="D1925" s="20" t="s">
        <v>42</v>
      </c>
      <c r="E1925" s="2">
        <v>131</v>
      </c>
      <c r="F1925" s="2">
        <v>-145.13788098693757</v>
      </c>
      <c r="G1925">
        <v>22</v>
      </c>
      <c r="H1925">
        <v>17</v>
      </c>
      <c r="J1925" s="2" t="str">
        <f t="shared" si="699"/>
        <v>New York Jets</v>
      </c>
      <c r="K1925" s="2" t="str">
        <f t="shared" si="700"/>
        <v>Buffalo Bills</v>
      </c>
      <c r="L1925" s="17">
        <f t="shared" si="701"/>
        <v>-145.13788098693757</v>
      </c>
      <c r="M1925" s="18">
        <f t="shared" si="702"/>
        <v>131</v>
      </c>
      <c r="N1925" s="4">
        <f t="shared" ref="N1925:N1988" si="703">IF(E1925&lt;0,AI1925,AJ1925)</f>
        <v>1.645</v>
      </c>
      <c r="O1925" s="4">
        <f t="shared" ref="O1925:O1988" si="704">IF(E1925&lt;0,AJ1925,AI1925)</f>
        <v>2.4</v>
      </c>
      <c r="P1925" s="4"/>
      <c r="Q1925" s="4"/>
      <c r="R1925" s="1">
        <f t="shared" ref="R1925:R1988" si="705">1/N1925</f>
        <v>0.60790273556231</v>
      </c>
      <c r="S1925" s="1">
        <f t="shared" ref="S1925:S1988" si="706">1/O1925</f>
        <v>0.41666666666666669</v>
      </c>
      <c r="T1925" s="1">
        <f t="shared" ref="T1925:T1988" si="707">1-N1925*O1925/(N1925+O1925)</f>
        <v>2.3980222496909787E-2</v>
      </c>
      <c r="U1925" s="1">
        <f t="shared" ref="U1925:U1988" si="708">ABS(R1925-S1925)/2</f>
        <v>9.5618034447821659E-2</v>
      </c>
      <c r="V1925" s="1">
        <f t="shared" ref="V1925:V1988" si="709">V$1+IF(N1925&lt;=O1925,U1925,-U1925)</f>
        <v>0.6066180344478217</v>
      </c>
      <c r="W1925" s="1"/>
      <c r="X1925" s="17">
        <f t="shared" ref="X1925:X1988" si="710">(1/V1925-1)*1000</f>
        <v>648.48379575502895</v>
      </c>
      <c r="Y1925" s="18">
        <f t="shared" ref="Y1925:Y1988" si="711">1000000/(X1925+W$1)-X$1</f>
        <v>1396.9947605426773</v>
      </c>
      <c r="Z1925" s="2">
        <f t="shared" ref="Z1925:Z1988" si="712">X1925*0.95</f>
        <v>616.05960596727743</v>
      </c>
      <c r="AA1925" s="18">
        <f t="shared" ref="AA1925:AA1988" si="713">Y1925*0.95</f>
        <v>1327.1450225155434</v>
      </c>
      <c r="AB1925" s="2">
        <f t="shared" ref="AB1925:AB1988" si="714">IF(Z1925&lt;1000,-100000/Z1925,Z1925/10)</f>
        <v>-162.32195558900446</v>
      </c>
      <c r="AC1925" s="2">
        <f t="shared" ref="AC1925:AC1988" si="715">IF(AA1925&lt;1000,-100000/AA1925,AA1925/10)</f>
        <v>132.71450225155434</v>
      </c>
      <c r="AD1925" s="2">
        <f t="shared" ref="AD1925:AD1988" si="716">IF(AP1925&gt;AQ1925,Z1925,-1000)</f>
        <v>-1000</v>
      </c>
      <c r="AE1925" s="2">
        <f t="shared" ref="AE1925:AE1988" si="717">IF(AQ1925&gt;AP1925,AA1925,-1000)</f>
        <v>1327.1450225155434</v>
      </c>
      <c r="AF1925" s="5">
        <f t="shared" ref="AF1925:AF1988" si="718">IF(AP1925&gt;AQ1925,N1925-1,-1)</f>
        <v>-1</v>
      </c>
      <c r="AG1925" s="5">
        <f t="shared" ref="AG1925:AG1988" si="719">IF(AQ1925&gt;AP1925,O1925-1,-1)</f>
        <v>1.4</v>
      </c>
      <c r="AH1925" s="3">
        <f t="shared" ref="AH1925:AH1988" si="720">YEAR(B1925)*100+MONTH(B1925)</f>
        <v>201601</v>
      </c>
      <c r="AI1925" s="21">
        <v>2.4</v>
      </c>
      <c r="AJ1925" s="21">
        <v>1.645</v>
      </c>
      <c r="AK1925" s="21">
        <v>2.31</v>
      </c>
      <c r="AL1925" s="21">
        <v>1.6890000000000001</v>
      </c>
      <c r="AO1925">
        <f t="shared" ref="AO1925:AO1988" si="721">IF(L1925&lt;-200,INT(L1925/100)*100,INT(L1925/10)*10)</f>
        <v>-150</v>
      </c>
      <c r="AP1925">
        <f>IF(E1925&lt;F1925,G1925,H1925)</f>
        <v>17</v>
      </c>
      <c r="AQ1925">
        <f>IF(E1925&lt;F1925,H1925,G1925)</f>
        <v>22</v>
      </c>
    </row>
    <row r="1926" spans="2:43" x14ac:dyDescent="0.25">
      <c r="B1926" s="23">
        <v>42372</v>
      </c>
      <c r="C1926" s="20" t="s">
        <v>44</v>
      </c>
      <c r="D1926" s="20" t="s">
        <v>27</v>
      </c>
      <c r="E1926" s="2">
        <v>-403.22580645161293</v>
      </c>
      <c r="F1926" s="2">
        <v>347</v>
      </c>
      <c r="G1926">
        <v>38</v>
      </c>
      <c r="H1926">
        <v>10</v>
      </c>
      <c r="J1926" s="2" t="str">
        <f t="shared" si="699"/>
        <v>Carolina Panthers</v>
      </c>
      <c r="K1926" s="2" t="str">
        <f t="shared" si="700"/>
        <v>Tampa Bay Buccaneers</v>
      </c>
      <c r="L1926" s="17">
        <f t="shared" si="701"/>
        <v>-403.22580645161293</v>
      </c>
      <c r="M1926" s="18">
        <f t="shared" si="702"/>
        <v>347</v>
      </c>
      <c r="N1926" s="4">
        <f t="shared" si="703"/>
        <v>1.2</v>
      </c>
      <c r="O1926" s="4">
        <f t="shared" si="704"/>
        <v>5.23</v>
      </c>
      <c r="P1926" s="4"/>
      <c r="Q1926" s="4"/>
      <c r="R1926" s="1">
        <f t="shared" si="705"/>
        <v>0.83333333333333337</v>
      </c>
      <c r="S1926" s="1">
        <f t="shared" si="706"/>
        <v>0.19120458891013384</v>
      </c>
      <c r="T1926" s="1">
        <f t="shared" si="707"/>
        <v>2.3950233281493039E-2</v>
      </c>
      <c r="U1926" s="1">
        <f t="shared" si="708"/>
        <v>0.32106437221159978</v>
      </c>
      <c r="V1926" s="1">
        <f t="shared" si="709"/>
        <v>0.83206437221159979</v>
      </c>
      <c r="W1926" s="1"/>
      <c r="X1926" s="17">
        <f t="shared" si="710"/>
        <v>201.83009079217373</v>
      </c>
      <c r="Y1926" s="18">
        <f t="shared" si="711"/>
        <v>4006.3698989884547</v>
      </c>
      <c r="Z1926" s="2">
        <f t="shared" si="712"/>
        <v>191.73858625256503</v>
      </c>
      <c r="AA1926" s="18">
        <f t="shared" si="713"/>
        <v>3806.0514040390317</v>
      </c>
      <c r="AB1926" s="2">
        <f t="shared" si="714"/>
        <v>-521.54343032589361</v>
      </c>
      <c r="AC1926" s="2">
        <f t="shared" si="715"/>
        <v>380.60514040390319</v>
      </c>
      <c r="AD1926" s="2">
        <f t="shared" si="716"/>
        <v>191.73858625256503</v>
      </c>
      <c r="AE1926" s="2">
        <f t="shared" si="717"/>
        <v>-1000</v>
      </c>
      <c r="AF1926" s="5">
        <f t="shared" si="718"/>
        <v>0.19999999999999996</v>
      </c>
      <c r="AG1926" s="5">
        <f t="shared" si="719"/>
        <v>-1</v>
      </c>
      <c r="AH1926" s="3">
        <f t="shared" si="720"/>
        <v>201601</v>
      </c>
      <c r="AI1926" s="21">
        <v>1.2</v>
      </c>
      <c r="AJ1926" s="21">
        <v>5.23</v>
      </c>
      <c r="AK1926" s="21">
        <v>1.248</v>
      </c>
      <c r="AL1926" s="21">
        <v>4.47</v>
      </c>
      <c r="AO1926">
        <f t="shared" si="721"/>
        <v>-500</v>
      </c>
      <c r="AP1926">
        <f>IF(E1926&lt;F1926,G1926,H1926)</f>
        <v>38</v>
      </c>
      <c r="AQ1926">
        <f>IF(E1926&lt;F1926,H1926,G1926)</f>
        <v>10</v>
      </c>
    </row>
    <row r="1927" spans="2:43" x14ac:dyDescent="0.25">
      <c r="B1927" s="23">
        <v>42372</v>
      </c>
      <c r="C1927" s="20" t="s">
        <v>37</v>
      </c>
      <c r="D1927" s="20" t="s">
        <v>34</v>
      </c>
      <c r="E1927" s="2">
        <v>112.00000000000001</v>
      </c>
      <c r="F1927" s="2">
        <v>-124.06947890818857</v>
      </c>
      <c r="G1927">
        <v>20</v>
      </c>
      <c r="H1927">
        <v>24</v>
      </c>
      <c r="J1927" s="2" t="str">
        <f t="shared" ref="J1927:J1990" si="722">IF(E1927&lt;=F1927,C1927,D1927)</f>
        <v>Detroit Lions</v>
      </c>
      <c r="K1927" s="2" t="str">
        <f t="shared" ref="K1927:K1990" si="723">IF(E1927&gt;F1927,C1927,D1927)</f>
        <v>Chicago Bears</v>
      </c>
      <c r="L1927" s="17">
        <f t="shared" ref="L1927:L1990" si="724">IF(E1927&lt;=F1927,E1927,F1927)</f>
        <v>-124.06947890818857</v>
      </c>
      <c r="M1927" s="18">
        <f t="shared" ref="M1927:M1990" si="725">IF(E1927&gt;F1927,E1927,F1927)</f>
        <v>112.00000000000001</v>
      </c>
      <c r="N1927" s="4">
        <f t="shared" si="703"/>
        <v>2.0299999999999998</v>
      </c>
      <c r="O1927" s="4">
        <f t="shared" si="704"/>
        <v>1.877</v>
      </c>
      <c r="P1927" s="4"/>
      <c r="Q1927" s="4"/>
      <c r="R1927" s="1">
        <f t="shared" si="705"/>
        <v>0.49261083743842371</v>
      </c>
      <c r="S1927" s="1">
        <f t="shared" si="706"/>
        <v>0.53276505061267976</v>
      </c>
      <c r="T1927" s="1">
        <f t="shared" si="707"/>
        <v>2.4747888405426299E-2</v>
      </c>
      <c r="U1927" s="1">
        <f t="shared" si="708"/>
        <v>2.0077106587128024E-2</v>
      </c>
      <c r="V1927" s="1">
        <f t="shared" si="709"/>
        <v>0.49092289341287199</v>
      </c>
      <c r="W1927" s="1"/>
      <c r="X1927" s="17">
        <f t="shared" si="710"/>
        <v>1036.979764883338</v>
      </c>
      <c r="Y1927" s="18">
        <f t="shared" si="711"/>
        <v>879.23170234410316</v>
      </c>
      <c r="Z1927" s="2">
        <f t="shared" si="712"/>
        <v>985.13077663917102</v>
      </c>
      <c r="AA1927" s="18">
        <f t="shared" si="713"/>
        <v>835.27011722689792</v>
      </c>
      <c r="AB1927" s="2">
        <f t="shared" si="714"/>
        <v>-101.5093654277614</v>
      </c>
      <c r="AC1927" s="2">
        <f t="shared" si="715"/>
        <v>-119.72174981190592</v>
      </c>
      <c r="AD1927" s="2">
        <f t="shared" si="716"/>
        <v>985.13077663917102</v>
      </c>
      <c r="AE1927" s="2">
        <f t="shared" si="717"/>
        <v>-1000</v>
      </c>
      <c r="AF1927" s="5">
        <f t="shared" si="718"/>
        <v>1.0299999999999998</v>
      </c>
      <c r="AG1927" s="5">
        <f t="shared" si="719"/>
        <v>-1</v>
      </c>
      <c r="AH1927" s="3">
        <f t="shared" si="720"/>
        <v>201601</v>
      </c>
      <c r="AI1927" s="21">
        <v>1.877</v>
      </c>
      <c r="AJ1927" s="21">
        <v>2.0299999999999998</v>
      </c>
      <c r="AK1927" s="21">
        <v>2.12</v>
      </c>
      <c r="AL1927" s="21">
        <v>1.806</v>
      </c>
      <c r="AO1927">
        <f t="shared" si="721"/>
        <v>-130</v>
      </c>
      <c r="AP1927">
        <f>IF(E1927&lt;F1927,G1927,H1927)</f>
        <v>24</v>
      </c>
      <c r="AQ1927">
        <f>IF(E1927&lt;F1927,H1927,G1927)</f>
        <v>20</v>
      </c>
    </row>
    <row r="1928" spans="2:43" x14ac:dyDescent="0.25">
      <c r="B1928" s="23">
        <v>42372</v>
      </c>
      <c r="C1928" s="20" t="s">
        <v>21</v>
      </c>
      <c r="D1928" s="20" t="s">
        <v>28</v>
      </c>
      <c r="E1928" s="2">
        <v>-380.22813688212943</v>
      </c>
      <c r="F1928" s="2">
        <v>330</v>
      </c>
      <c r="G1928">
        <v>24</v>
      </c>
      <c r="H1928">
        <v>16</v>
      </c>
      <c r="J1928" s="2" t="str">
        <f t="shared" si="722"/>
        <v>Cincinnati Bengals</v>
      </c>
      <c r="K1928" s="2" t="str">
        <f t="shared" si="723"/>
        <v>Baltimore Ravens</v>
      </c>
      <c r="L1928" s="17">
        <f t="shared" si="724"/>
        <v>-380.22813688212943</v>
      </c>
      <c r="M1928" s="18">
        <f t="shared" si="725"/>
        <v>330</v>
      </c>
      <c r="N1928" s="4">
        <f t="shared" si="703"/>
        <v>1.27</v>
      </c>
      <c r="O1928" s="4">
        <f t="shared" si="704"/>
        <v>4.22</v>
      </c>
      <c r="P1928" s="4"/>
      <c r="Q1928" s="4"/>
      <c r="R1928" s="1">
        <f t="shared" si="705"/>
        <v>0.78740157480314954</v>
      </c>
      <c r="S1928" s="1">
        <f t="shared" si="706"/>
        <v>0.23696682464454977</v>
      </c>
      <c r="T1928" s="1">
        <f t="shared" si="707"/>
        <v>2.3788706739526488E-2</v>
      </c>
      <c r="U1928" s="1">
        <f t="shared" si="708"/>
        <v>0.27521737507929989</v>
      </c>
      <c r="V1928" s="1">
        <f t="shared" si="709"/>
        <v>0.7862173750792999</v>
      </c>
      <c r="W1928" s="1"/>
      <c r="X1928" s="17">
        <f t="shared" si="710"/>
        <v>271.91287256801911</v>
      </c>
      <c r="Y1928" s="18">
        <f t="shared" si="711"/>
        <v>3110.4414053830196</v>
      </c>
      <c r="Z1928" s="2">
        <f t="shared" si="712"/>
        <v>258.31722893961813</v>
      </c>
      <c r="AA1928" s="18">
        <f t="shared" si="713"/>
        <v>2954.9193351138683</v>
      </c>
      <c r="AB1928" s="2">
        <f t="shared" si="714"/>
        <v>-387.12090715162901</v>
      </c>
      <c r="AC1928" s="2">
        <f t="shared" si="715"/>
        <v>295.49193351138683</v>
      </c>
      <c r="AD1928" s="2">
        <f t="shared" si="716"/>
        <v>258.31722893961813</v>
      </c>
      <c r="AE1928" s="2">
        <f t="shared" si="717"/>
        <v>-1000</v>
      </c>
      <c r="AF1928" s="5">
        <f t="shared" si="718"/>
        <v>0.27</v>
      </c>
      <c r="AG1928" s="5">
        <f t="shared" si="719"/>
        <v>-1</v>
      </c>
      <c r="AH1928" s="3">
        <f t="shared" si="720"/>
        <v>201601</v>
      </c>
      <c r="AI1928" s="21">
        <v>1.27</v>
      </c>
      <c r="AJ1928" s="21">
        <v>4.22</v>
      </c>
      <c r="AK1928" s="21">
        <v>1.2629999999999999</v>
      </c>
      <c r="AL1928" s="21">
        <v>4.3</v>
      </c>
      <c r="AO1928">
        <f t="shared" si="721"/>
        <v>-400</v>
      </c>
      <c r="AP1928">
        <f>IF(E1928&lt;F1928,G1928,H1928)</f>
        <v>24</v>
      </c>
      <c r="AQ1928">
        <f>IF(E1928&lt;F1928,H1928,G1928)</f>
        <v>16</v>
      </c>
    </row>
    <row r="1929" spans="2:43" x14ac:dyDescent="0.25">
      <c r="B1929" s="23">
        <v>42372</v>
      </c>
      <c r="C1929" s="20" t="s">
        <v>46</v>
      </c>
      <c r="D1929" s="20" t="s">
        <v>45</v>
      </c>
      <c r="E1929" s="2">
        <v>498.00000000000006</v>
      </c>
      <c r="F1929" s="2">
        <v>-602.40963855421717</v>
      </c>
      <c r="G1929">
        <v>12</v>
      </c>
      <c r="H1929">
        <v>28</v>
      </c>
      <c r="J1929" s="2" t="str">
        <f t="shared" si="722"/>
        <v>Pittsburgh Steelers</v>
      </c>
      <c r="K1929" s="2" t="str">
        <f t="shared" si="723"/>
        <v>Cleveland Browns</v>
      </c>
      <c r="L1929" s="17">
        <f t="shared" si="724"/>
        <v>-602.40963855421717</v>
      </c>
      <c r="M1929" s="18">
        <f t="shared" si="725"/>
        <v>498.00000000000006</v>
      </c>
      <c r="N1929" s="4">
        <f t="shared" si="703"/>
        <v>1.2629999999999999</v>
      </c>
      <c r="O1929" s="4">
        <f t="shared" si="704"/>
        <v>4.3</v>
      </c>
      <c r="P1929" s="4"/>
      <c r="Q1929" s="4"/>
      <c r="R1929" s="1">
        <f t="shared" si="705"/>
        <v>0.79176563737133809</v>
      </c>
      <c r="S1929" s="1">
        <f t="shared" si="706"/>
        <v>0.23255813953488372</v>
      </c>
      <c r="T1929" s="1">
        <f t="shared" si="707"/>
        <v>2.3746180118641047E-2</v>
      </c>
      <c r="U1929" s="1">
        <f t="shared" si="708"/>
        <v>0.2796037489182272</v>
      </c>
      <c r="V1929" s="1">
        <f t="shared" si="709"/>
        <v>0.79060374891822716</v>
      </c>
      <c r="W1929" s="1"/>
      <c r="X1929" s="17">
        <f t="shared" si="710"/>
        <v>264.85613225119045</v>
      </c>
      <c r="Y1929" s="18">
        <f t="shared" si="711"/>
        <v>3182.3042096495674</v>
      </c>
      <c r="Z1929" s="2">
        <f t="shared" si="712"/>
        <v>251.6133256386309</v>
      </c>
      <c r="AA1929" s="18">
        <f t="shared" si="713"/>
        <v>3023.1889991670887</v>
      </c>
      <c r="AB1929" s="2">
        <f t="shared" si="714"/>
        <v>-397.43523021360488</v>
      </c>
      <c r="AC1929" s="2">
        <f t="shared" si="715"/>
        <v>302.31889991670886</v>
      </c>
      <c r="AD1929" s="2">
        <f t="shared" si="716"/>
        <v>251.6133256386309</v>
      </c>
      <c r="AE1929" s="2">
        <f t="shared" si="717"/>
        <v>-1000</v>
      </c>
      <c r="AF1929" s="5">
        <f t="shared" si="718"/>
        <v>0.2629999999999999</v>
      </c>
      <c r="AG1929" s="5">
        <f t="shared" si="719"/>
        <v>-1</v>
      </c>
      <c r="AH1929" s="3">
        <f t="shared" si="720"/>
        <v>201601</v>
      </c>
      <c r="AI1929" s="21">
        <v>4.3</v>
      </c>
      <c r="AJ1929" s="21">
        <v>1.2629999999999999</v>
      </c>
      <c r="AK1929" s="21">
        <v>5.98</v>
      </c>
      <c r="AL1929" s="21">
        <v>1.1659999999999999</v>
      </c>
      <c r="AO1929">
        <f t="shared" si="721"/>
        <v>-700</v>
      </c>
      <c r="AP1929">
        <f>IF(E1929&lt;F1929,G1929,H1929)</f>
        <v>28</v>
      </c>
      <c r="AQ1929">
        <f>IF(E1929&lt;F1929,H1929,G1929)</f>
        <v>12</v>
      </c>
    </row>
    <row r="1930" spans="2:43" x14ac:dyDescent="0.25">
      <c r="B1930" s="23">
        <v>42372</v>
      </c>
      <c r="C1930" s="20" t="s">
        <v>23</v>
      </c>
      <c r="D1930" s="20" t="s">
        <v>53</v>
      </c>
      <c r="E1930" s="2">
        <v>-167.22408026755849</v>
      </c>
      <c r="F1930" s="2">
        <v>150.99999999999997</v>
      </c>
      <c r="G1930">
        <v>23</v>
      </c>
      <c r="H1930">
        <v>34</v>
      </c>
      <c r="J1930" s="2" t="str">
        <f t="shared" si="722"/>
        <v>Dallas Cowboys</v>
      </c>
      <c r="K1930" s="2" t="str">
        <f t="shared" si="723"/>
        <v>Washington Redskins</v>
      </c>
      <c r="L1930" s="17">
        <f t="shared" si="724"/>
        <v>-167.22408026755849</v>
      </c>
      <c r="M1930" s="18">
        <f t="shared" si="725"/>
        <v>150.99999999999997</v>
      </c>
      <c r="N1930" s="4">
        <f t="shared" si="703"/>
        <v>1.546</v>
      </c>
      <c r="O1930" s="4">
        <f t="shared" si="704"/>
        <v>2.65</v>
      </c>
      <c r="P1930" s="4"/>
      <c r="Q1930" s="4"/>
      <c r="R1930" s="1">
        <f t="shared" si="705"/>
        <v>0.64683053040103489</v>
      </c>
      <c r="S1930" s="1">
        <f t="shared" si="706"/>
        <v>0.37735849056603776</v>
      </c>
      <c r="T1930" s="1">
        <f t="shared" si="707"/>
        <v>2.3617731172545287E-2</v>
      </c>
      <c r="U1930" s="1">
        <f t="shared" si="708"/>
        <v>0.13473601991749856</v>
      </c>
      <c r="V1930" s="1">
        <f t="shared" si="709"/>
        <v>0.64573601991749863</v>
      </c>
      <c r="W1930" s="1"/>
      <c r="X1930" s="17">
        <f t="shared" si="710"/>
        <v>548.62044110186582</v>
      </c>
      <c r="Y1930" s="18">
        <f t="shared" si="711"/>
        <v>1639.5781087723681</v>
      </c>
      <c r="Z1930" s="2">
        <f t="shared" si="712"/>
        <v>521.18941904677251</v>
      </c>
      <c r="AA1930" s="18">
        <f t="shared" si="713"/>
        <v>1557.5992033337495</v>
      </c>
      <c r="AB1930" s="2">
        <f t="shared" si="714"/>
        <v>-191.86882224680355</v>
      </c>
      <c r="AC1930" s="2">
        <f t="shared" si="715"/>
        <v>155.75992033337496</v>
      </c>
      <c r="AD1930" s="2">
        <f t="shared" si="716"/>
        <v>-1000</v>
      </c>
      <c r="AE1930" s="2">
        <f t="shared" si="717"/>
        <v>1557.5992033337495</v>
      </c>
      <c r="AF1930" s="5">
        <f t="shared" si="718"/>
        <v>-1</v>
      </c>
      <c r="AG1930" s="5">
        <f t="shared" si="719"/>
        <v>1.65</v>
      </c>
      <c r="AH1930" s="3">
        <f t="shared" si="720"/>
        <v>201601</v>
      </c>
      <c r="AI1930" s="21">
        <v>1.546</v>
      </c>
      <c r="AJ1930" s="21">
        <v>2.65</v>
      </c>
      <c r="AK1930" s="21">
        <v>1.5980000000000001</v>
      </c>
      <c r="AL1930" s="21">
        <v>2.5099999999999998</v>
      </c>
      <c r="AO1930">
        <f t="shared" si="721"/>
        <v>-170</v>
      </c>
      <c r="AP1930">
        <f>IF(E1930&lt;F1930,G1930,H1930)</f>
        <v>23</v>
      </c>
      <c r="AQ1930">
        <f>IF(E1930&lt;F1930,H1930,G1930)</f>
        <v>34</v>
      </c>
    </row>
    <row r="1931" spans="2:43" x14ac:dyDescent="0.25">
      <c r="B1931" s="23">
        <v>42372</v>
      </c>
      <c r="C1931" s="20" t="s">
        <v>33</v>
      </c>
      <c r="D1931" s="20" t="s">
        <v>29</v>
      </c>
      <c r="E1931" s="2">
        <v>-147.05882352941177</v>
      </c>
      <c r="F1931" s="2">
        <v>133</v>
      </c>
      <c r="G1931">
        <v>13</v>
      </c>
      <c r="H1931">
        <v>20</v>
      </c>
      <c r="J1931" s="2" t="str">
        <f t="shared" si="722"/>
        <v>Green Bay Packers</v>
      </c>
      <c r="K1931" s="2" t="str">
        <f t="shared" si="723"/>
        <v>Minnesota Vikings</v>
      </c>
      <c r="L1931" s="17">
        <f t="shared" si="724"/>
        <v>-147.05882352941177</v>
      </c>
      <c r="M1931" s="18">
        <f t="shared" si="725"/>
        <v>133</v>
      </c>
      <c r="N1931" s="4">
        <f t="shared" si="703"/>
        <v>1.581</v>
      </c>
      <c r="O1931" s="4">
        <f t="shared" si="704"/>
        <v>2.5499999999999998</v>
      </c>
      <c r="P1931" s="4"/>
      <c r="Q1931" s="4"/>
      <c r="R1931" s="1">
        <f t="shared" si="705"/>
        <v>0.63251106894370657</v>
      </c>
      <c r="S1931" s="1">
        <f t="shared" si="706"/>
        <v>0.39215686274509809</v>
      </c>
      <c r="T1931" s="1">
        <f t="shared" si="707"/>
        <v>2.4074074074074248E-2</v>
      </c>
      <c r="U1931" s="1">
        <f t="shared" si="708"/>
        <v>0.12017710309930424</v>
      </c>
      <c r="V1931" s="1">
        <f t="shared" si="709"/>
        <v>0.6311771030993043</v>
      </c>
      <c r="W1931" s="1"/>
      <c r="X1931" s="17">
        <f t="shared" si="710"/>
        <v>584.3413759619034</v>
      </c>
      <c r="Y1931" s="18">
        <f t="shared" si="711"/>
        <v>1543.9627445384015</v>
      </c>
      <c r="Z1931" s="2">
        <f t="shared" si="712"/>
        <v>555.12430716380823</v>
      </c>
      <c r="AA1931" s="18">
        <f t="shared" si="713"/>
        <v>1466.7646073114813</v>
      </c>
      <c r="AB1931" s="2">
        <f t="shared" si="714"/>
        <v>-180.13983302390614</v>
      </c>
      <c r="AC1931" s="2">
        <f t="shared" si="715"/>
        <v>146.67646073114813</v>
      </c>
      <c r="AD1931" s="2">
        <f t="shared" si="716"/>
        <v>-1000</v>
      </c>
      <c r="AE1931" s="2">
        <f t="shared" si="717"/>
        <v>1466.7646073114813</v>
      </c>
      <c r="AF1931" s="5">
        <f t="shared" si="718"/>
        <v>-1</v>
      </c>
      <c r="AG1931" s="5">
        <f t="shared" si="719"/>
        <v>1.5499999999999998</v>
      </c>
      <c r="AH1931" s="3">
        <f t="shared" si="720"/>
        <v>201601</v>
      </c>
      <c r="AI1931" s="21">
        <v>1.581</v>
      </c>
      <c r="AJ1931" s="21">
        <v>2.5499999999999998</v>
      </c>
      <c r="AK1931" s="21">
        <v>1.68</v>
      </c>
      <c r="AL1931" s="21">
        <v>2.33</v>
      </c>
      <c r="AO1931">
        <f t="shared" si="721"/>
        <v>-150</v>
      </c>
      <c r="AP1931">
        <f>IF(E1931&lt;F1931,G1931,H1931)</f>
        <v>13</v>
      </c>
      <c r="AQ1931">
        <f>IF(E1931&lt;F1931,H1931,G1931)</f>
        <v>20</v>
      </c>
    </row>
    <row r="1932" spans="2:43" x14ac:dyDescent="0.25">
      <c r="B1932" s="23">
        <v>42372</v>
      </c>
      <c r="C1932" s="20" t="s">
        <v>40</v>
      </c>
      <c r="D1932" s="20" t="s">
        <v>26</v>
      </c>
      <c r="E1932" s="2">
        <v>-220.26431718061676</v>
      </c>
      <c r="F1932" s="2">
        <v>197.00000000000003</v>
      </c>
      <c r="G1932">
        <v>30</v>
      </c>
      <c r="H1932">
        <v>6</v>
      </c>
      <c r="J1932" s="2" t="str">
        <f t="shared" si="722"/>
        <v>Houston Texans</v>
      </c>
      <c r="K1932" s="2" t="str">
        <f t="shared" si="723"/>
        <v>Jacksonville Jaguars</v>
      </c>
      <c r="L1932" s="17">
        <f t="shared" si="724"/>
        <v>-220.26431718061676</v>
      </c>
      <c r="M1932" s="18">
        <f t="shared" si="725"/>
        <v>197.00000000000003</v>
      </c>
      <c r="N1932" s="4">
        <f t="shared" si="703"/>
        <v>1.393</v>
      </c>
      <c r="O1932" s="4">
        <f t="shared" si="704"/>
        <v>3.26</v>
      </c>
      <c r="P1932" s="4"/>
      <c r="Q1932" s="4"/>
      <c r="R1932" s="1">
        <f t="shared" si="705"/>
        <v>0.71787508973438618</v>
      </c>
      <c r="S1932" s="1">
        <f t="shared" si="706"/>
        <v>0.30674846625766872</v>
      </c>
      <c r="T1932" s="1">
        <f t="shared" si="707"/>
        <v>2.4031807436062702E-2</v>
      </c>
      <c r="U1932" s="1">
        <f t="shared" si="708"/>
        <v>0.20556331173835873</v>
      </c>
      <c r="V1932" s="1">
        <f t="shared" si="709"/>
        <v>0.71656331173835874</v>
      </c>
      <c r="W1932" s="1"/>
      <c r="X1932" s="17">
        <f t="shared" si="710"/>
        <v>395.55009811210294</v>
      </c>
      <c r="Y1932" s="18">
        <f t="shared" si="711"/>
        <v>2224.8894048266416</v>
      </c>
      <c r="Z1932" s="2">
        <f t="shared" si="712"/>
        <v>375.77259320649779</v>
      </c>
      <c r="AA1932" s="18">
        <f t="shared" si="713"/>
        <v>2113.6449345853093</v>
      </c>
      <c r="AB1932" s="2">
        <f t="shared" si="714"/>
        <v>-266.11839662571435</v>
      </c>
      <c r="AC1932" s="2">
        <f t="shared" si="715"/>
        <v>211.36449345853094</v>
      </c>
      <c r="AD1932" s="2">
        <f t="shared" si="716"/>
        <v>375.77259320649779</v>
      </c>
      <c r="AE1932" s="2">
        <f t="shared" si="717"/>
        <v>-1000</v>
      </c>
      <c r="AF1932" s="5">
        <f t="shared" si="718"/>
        <v>0.39300000000000002</v>
      </c>
      <c r="AG1932" s="5">
        <f t="shared" si="719"/>
        <v>-1</v>
      </c>
      <c r="AH1932" s="3">
        <f t="shared" si="720"/>
        <v>201601</v>
      </c>
      <c r="AI1932" s="21">
        <v>1.393</v>
      </c>
      <c r="AJ1932" s="21">
        <v>3.26</v>
      </c>
      <c r="AK1932" s="21">
        <v>1.454</v>
      </c>
      <c r="AL1932" s="21">
        <v>2.97</v>
      </c>
      <c r="AO1932">
        <f t="shared" si="721"/>
        <v>-300</v>
      </c>
      <c r="AP1932">
        <f>IF(E1932&lt;F1932,G1932,H1932)</f>
        <v>30</v>
      </c>
      <c r="AQ1932">
        <f>IF(E1932&lt;F1932,H1932,G1932)</f>
        <v>6</v>
      </c>
    </row>
    <row r="1933" spans="2:43" x14ac:dyDescent="0.25">
      <c r="B1933" s="23">
        <v>42372</v>
      </c>
      <c r="C1933" s="20" t="s">
        <v>39</v>
      </c>
      <c r="D1933" s="20" t="s">
        <v>41</v>
      </c>
      <c r="E1933" s="2">
        <v>-185.18518518518516</v>
      </c>
      <c r="F1933" s="2">
        <v>166</v>
      </c>
      <c r="G1933">
        <v>30</v>
      </c>
      <c r="H1933">
        <v>24</v>
      </c>
      <c r="J1933" s="2" t="str">
        <f t="shared" si="722"/>
        <v>Indianapolis Colts</v>
      </c>
      <c r="K1933" s="2" t="str">
        <f t="shared" si="723"/>
        <v>Tennessee Titans</v>
      </c>
      <c r="L1933" s="17">
        <f t="shared" si="724"/>
        <v>-185.18518518518516</v>
      </c>
      <c r="M1933" s="18">
        <f t="shared" si="725"/>
        <v>166</v>
      </c>
      <c r="N1933" s="4">
        <f t="shared" si="703"/>
        <v>1.526</v>
      </c>
      <c r="O1933" s="4">
        <f t="shared" si="704"/>
        <v>2.71</v>
      </c>
      <c r="P1933" s="4"/>
      <c r="Q1933" s="4"/>
      <c r="R1933" s="1">
        <f t="shared" si="705"/>
        <v>0.65530799475753598</v>
      </c>
      <c r="S1933" s="1">
        <f t="shared" si="706"/>
        <v>0.36900369003690037</v>
      </c>
      <c r="T1933" s="1">
        <f t="shared" si="707"/>
        <v>2.3734655335221788E-2</v>
      </c>
      <c r="U1933" s="1">
        <f t="shared" si="708"/>
        <v>0.14315215236031781</v>
      </c>
      <c r="V1933" s="1">
        <f t="shared" si="709"/>
        <v>0.65415215236031776</v>
      </c>
      <c r="W1933" s="1"/>
      <c r="X1933" s="17">
        <f t="shared" si="710"/>
        <v>528.69633829345491</v>
      </c>
      <c r="Y1933" s="18">
        <f t="shared" si="711"/>
        <v>1698.0824170407793</v>
      </c>
      <c r="Z1933" s="2">
        <f t="shared" si="712"/>
        <v>502.26152137878216</v>
      </c>
      <c r="AA1933" s="18">
        <f t="shared" si="713"/>
        <v>1613.1782961887402</v>
      </c>
      <c r="AB1933" s="2">
        <f t="shared" si="714"/>
        <v>-199.09946460856727</v>
      </c>
      <c r="AC1933" s="2">
        <f t="shared" si="715"/>
        <v>161.31782961887401</v>
      </c>
      <c r="AD1933" s="2">
        <f t="shared" si="716"/>
        <v>502.26152137878216</v>
      </c>
      <c r="AE1933" s="2">
        <f t="shared" si="717"/>
        <v>-1000</v>
      </c>
      <c r="AF1933" s="5">
        <f t="shared" si="718"/>
        <v>0.52600000000000002</v>
      </c>
      <c r="AG1933" s="5">
        <f t="shared" si="719"/>
        <v>-1</v>
      </c>
      <c r="AH1933" s="3">
        <f t="shared" si="720"/>
        <v>201601</v>
      </c>
      <c r="AI1933" s="21">
        <v>1.526</v>
      </c>
      <c r="AJ1933" s="21">
        <v>2.71</v>
      </c>
      <c r="AK1933" s="21">
        <v>1.54</v>
      </c>
      <c r="AL1933" s="21">
        <v>2.66</v>
      </c>
      <c r="AO1933">
        <f t="shared" si="721"/>
        <v>-190</v>
      </c>
      <c r="AP1933">
        <f>IF(E1933&lt;F1933,G1933,H1933)</f>
        <v>30</v>
      </c>
      <c r="AQ1933">
        <f>IF(E1933&lt;F1933,H1933,G1933)</f>
        <v>24</v>
      </c>
    </row>
    <row r="1934" spans="2:43" x14ac:dyDescent="0.25">
      <c r="B1934" s="23">
        <v>42372</v>
      </c>
      <c r="C1934" s="20" t="s">
        <v>20</v>
      </c>
      <c r="D1934" s="20" t="s">
        <v>52</v>
      </c>
      <c r="E1934" s="2">
        <v>-290.69767441860461</v>
      </c>
      <c r="F1934" s="2">
        <v>256</v>
      </c>
      <c r="G1934">
        <v>23</v>
      </c>
      <c r="H1934">
        <v>17</v>
      </c>
      <c r="J1934" s="2" t="str">
        <f t="shared" si="722"/>
        <v>Kansas City Chiefs</v>
      </c>
      <c r="K1934" s="2" t="str">
        <f t="shared" si="723"/>
        <v>Oakland Raiders</v>
      </c>
      <c r="L1934" s="17">
        <f t="shared" si="724"/>
        <v>-290.69767441860461</v>
      </c>
      <c r="M1934" s="18">
        <f t="shared" si="725"/>
        <v>256</v>
      </c>
      <c r="N1934" s="4">
        <f t="shared" si="703"/>
        <v>1.357</v>
      </c>
      <c r="O1934" s="4">
        <f t="shared" si="704"/>
        <v>3.48</v>
      </c>
      <c r="P1934" s="4"/>
      <c r="Q1934" s="4"/>
      <c r="R1934" s="1">
        <f t="shared" si="705"/>
        <v>0.73691967575534267</v>
      </c>
      <c r="S1934" s="1">
        <f t="shared" si="706"/>
        <v>0.28735632183908044</v>
      </c>
      <c r="T1934" s="1">
        <f t="shared" si="707"/>
        <v>2.3700640893115521E-2</v>
      </c>
      <c r="U1934" s="1">
        <f t="shared" si="708"/>
        <v>0.22478167695813112</v>
      </c>
      <c r="V1934" s="1">
        <f t="shared" si="709"/>
        <v>0.73578167695813113</v>
      </c>
      <c r="W1934" s="1"/>
      <c r="X1934" s="17">
        <f t="shared" si="710"/>
        <v>359.09880786132152</v>
      </c>
      <c r="Y1934" s="18">
        <f t="shared" si="711"/>
        <v>2429.642291801018</v>
      </c>
      <c r="Z1934" s="2">
        <f t="shared" si="712"/>
        <v>341.14386746825545</v>
      </c>
      <c r="AA1934" s="18">
        <f t="shared" si="713"/>
        <v>2308.160177210967</v>
      </c>
      <c r="AB1934" s="2">
        <f t="shared" si="714"/>
        <v>-293.13146017290001</v>
      </c>
      <c r="AC1934" s="2">
        <f t="shared" si="715"/>
        <v>230.8160177210967</v>
      </c>
      <c r="AD1934" s="2">
        <f t="shared" si="716"/>
        <v>341.14386746825545</v>
      </c>
      <c r="AE1934" s="2">
        <f t="shared" si="717"/>
        <v>-1000</v>
      </c>
      <c r="AF1934" s="5">
        <f t="shared" si="718"/>
        <v>0.35699999999999998</v>
      </c>
      <c r="AG1934" s="5">
        <f t="shared" si="719"/>
        <v>-1</v>
      </c>
      <c r="AH1934" s="3">
        <f t="shared" si="720"/>
        <v>201601</v>
      </c>
      <c r="AI1934" s="21">
        <v>1.357</v>
      </c>
      <c r="AJ1934" s="21">
        <v>3.48</v>
      </c>
      <c r="AK1934" s="21">
        <v>1.3440000000000001</v>
      </c>
      <c r="AL1934" s="21">
        <v>3.56</v>
      </c>
      <c r="AO1934">
        <f t="shared" si="721"/>
        <v>-300</v>
      </c>
      <c r="AP1934">
        <f>IF(E1934&lt;F1934,G1934,H1934)</f>
        <v>23</v>
      </c>
      <c r="AQ1934">
        <f>IF(E1934&lt;F1934,H1934,G1934)</f>
        <v>17</v>
      </c>
    </row>
    <row r="1935" spans="2:43" x14ac:dyDescent="0.25">
      <c r="B1935" s="23">
        <v>42372</v>
      </c>
      <c r="C1935" s="20" t="s">
        <v>30</v>
      </c>
      <c r="D1935" s="20" t="s">
        <v>36</v>
      </c>
      <c r="E1935" s="2">
        <v>330</v>
      </c>
      <c r="F1935" s="2">
        <v>-380.22813688212943</v>
      </c>
      <c r="G1935">
        <v>20</v>
      </c>
      <c r="H1935">
        <v>10</v>
      </c>
      <c r="J1935" s="2" t="str">
        <f t="shared" si="722"/>
        <v>New England Patriots</v>
      </c>
      <c r="K1935" s="2" t="str">
        <f t="shared" si="723"/>
        <v>Miami Dolphins</v>
      </c>
      <c r="L1935" s="17">
        <f t="shared" si="724"/>
        <v>-380.22813688212943</v>
      </c>
      <c r="M1935" s="18">
        <f t="shared" si="725"/>
        <v>330</v>
      </c>
      <c r="N1935" s="4">
        <f t="shared" si="703"/>
        <v>1.2170000000000001</v>
      </c>
      <c r="O1935" s="4">
        <f t="shared" si="704"/>
        <v>4.93</v>
      </c>
      <c r="P1935" s="4"/>
      <c r="Q1935" s="4"/>
      <c r="R1935" s="1">
        <f t="shared" si="705"/>
        <v>0.82169268693508624</v>
      </c>
      <c r="S1935" s="1">
        <f t="shared" si="706"/>
        <v>0.20283975659229211</v>
      </c>
      <c r="T1935" s="1">
        <f t="shared" si="707"/>
        <v>2.3945013827883499E-2</v>
      </c>
      <c r="U1935" s="1">
        <f t="shared" si="708"/>
        <v>0.30942646517139705</v>
      </c>
      <c r="V1935" s="1">
        <f t="shared" si="709"/>
        <v>0.82042646517139706</v>
      </c>
      <c r="W1935" s="1"/>
      <c r="X1935" s="17">
        <f t="shared" si="710"/>
        <v>218.87828154237798</v>
      </c>
      <c r="Y1935" s="18">
        <f t="shared" si="711"/>
        <v>3744.6260130048004</v>
      </c>
      <c r="Z1935" s="2">
        <f t="shared" si="712"/>
        <v>207.93436746525907</v>
      </c>
      <c r="AA1935" s="18">
        <f t="shared" si="713"/>
        <v>3557.3947123545604</v>
      </c>
      <c r="AB1935" s="2">
        <f t="shared" si="714"/>
        <v>-480.92098107210506</v>
      </c>
      <c r="AC1935" s="2">
        <f t="shared" si="715"/>
        <v>355.73947123545605</v>
      </c>
      <c r="AD1935" s="2">
        <f t="shared" si="716"/>
        <v>-1000</v>
      </c>
      <c r="AE1935" s="2">
        <f t="shared" si="717"/>
        <v>3557.3947123545604</v>
      </c>
      <c r="AF1935" s="5">
        <f t="shared" si="718"/>
        <v>-1</v>
      </c>
      <c r="AG1935" s="5">
        <f t="shared" si="719"/>
        <v>3.9299999999999997</v>
      </c>
      <c r="AH1935" s="3">
        <f t="shared" si="720"/>
        <v>201601</v>
      </c>
      <c r="AI1935" s="21">
        <v>4.93</v>
      </c>
      <c r="AJ1935" s="21">
        <v>1.2170000000000001</v>
      </c>
      <c r="AK1935" s="21">
        <v>4.3</v>
      </c>
      <c r="AL1935" s="21">
        <v>1.2629999999999999</v>
      </c>
      <c r="AO1935">
        <f t="shared" si="721"/>
        <v>-400</v>
      </c>
      <c r="AP1935">
        <f>IF(E1935&lt;F1935,G1935,H1935)</f>
        <v>10</v>
      </c>
      <c r="AQ1935">
        <f>IF(E1935&lt;F1935,H1935,G1935)</f>
        <v>20</v>
      </c>
    </row>
    <row r="1936" spans="2:43" x14ac:dyDescent="0.25">
      <c r="B1936" s="23">
        <v>42372</v>
      </c>
      <c r="C1936" s="20" t="s">
        <v>25</v>
      </c>
      <c r="D1936" s="20" t="s">
        <v>19</v>
      </c>
      <c r="E1936" s="2">
        <v>-202.02020202020196</v>
      </c>
      <c r="F1936" s="2">
        <v>181</v>
      </c>
      <c r="G1936">
        <v>30</v>
      </c>
      <c r="H1936">
        <v>35</v>
      </c>
      <c r="J1936" s="2" t="str">
        <f t="shared" si="722"/>
        <v>New York Giants</v>
      </c>
      <c r="K1936" s="2" t="str">
        <f t="shared" si="723"/>
        <v>Philadelphia Eagles</v>
      </c>
      <c r="L1936" s="17">
        <f t="shared" si="724"/>
        <v>-202.02020202020196</v>
      </c>
      <c r="M1936" s="18">
        <f t="shared" si="725"/>
        <v>181</v>
      </c>
      <c r="N1936" s="4">
        <f t="shared" si="703"/>
        <v>1.5740000000000001</v>
      </c>
      <c r="O1936" s="4">
        <f t="shared" si="704"/>
        <v>2.57</v>
      </c>
      <c r="P1936" s="4"/>
      <c r="Q1936" s="4"/>
      <c r="R1936" s="1">
        <f t="shared" si="705"/>
        <v>0.63532401524777637</v>
      </c>
      <c r="S1936" s="1">
        <f t="shared" si="706"/>
        <v>0.38910505836575876</v>
      </c>
      <c r="T1936" s="1">
        <f t="shared" si="707"/>
        <v>2.3846525096525073E-2</v>
      </c>
      <c r="U1936" s="1">
        <f t="shared" si="708"/>
        <v>0.12310947844100881</v>
      </c>
      <c r="V1936" s="1">
        <f t="shared" si="709"/>
        <v>0.63410947844100884</v>
      </c>
      <c r="W1936" s="1"/>
      <c r="X1936" s="17">
        <f t="shared" si="710"/>
        <v>577.0147490281206</v>
      </c>
      <c r="Y1936" s="18">
        <f t="shared" si="711"/>
        <v>1562.6789200938886</v>
      </c>
      <c r="Z1936" s="2">
        <f t="shared" si="712"/>
        <v>548.16401157671453</v>
      </c>
      <c r="AA1936" s="18">
        <f t="shared" si="713"/>
        <v>1484.5449740891941</v>
      </c>
      <c r="AB1936" s="2">
        <f t="shared" si="714"/>
        <v>-182.42715298358326</v>
      </c>
      <c r="AC1936" s="2">
        <f t="shared" si="715"/>
        <v>148.45449740891939</v>
      </c>
      <c r="AD1936" s="2">
        <f t="shared" si="716"/>
        <v>-1000</v>
      </c>
      <c r="AE1936" s="2">
        <f t="shared" si="717"/>
        <v>1484.5449740891941</v>
      </c>
      <c r="AF1936" s="5">
        <f t="shared" si="718"/>
        <v>-1</v>
      </c>
      <c r="AG1936" s="5">
        <f t="shared" si="719"/>
        <v>1.5699999999999998</v>
      </c>
      <c r="AH1936" s="3">
        <f t="shared" si="720"/>
        <v>201601</v>
      </c>
      <c r="AI1936" s="21">
        <v>1.5740000000000001</v>
      </c>
      <c r="AJ1936" s="21">
        <v>2.57</v>
      </c>
      <c r="AK1936" s="21">
        <v>1.4950000000000001</v>
      </c>
      <c r="AL1936" s="21">
        <v>2.81</v>
      </c>
      <c r="AO1936">
        <f t="shared" si="721"/>
        <v>-300</v>
      </c>
      <c r="AP1936">
        <f>IF(E1936&lt;F1936,G1936,H1936)</f>
        <v>30</v>
      </c>
      <c r="AQ1936">
        <f>IF(E1936&lt;F1936,H1936,G1936)</f>
        <v>35</v>
      </c>
    </row>
    <row r="1937" spans="2:43" x14ac:dyDescent="0.25">
      <c r="B1937" s="23">
        <v>42366</v>
      </c>
      <c r="C1937" s="20" t="s">
        <v>38</v>
      </c>
      <c r="D1937" s="20" t="s">
        <v>21</v>
      </c>
      <c r="E1937" s="2">
        <v>-185.18518518518516</v>
      </c>
      <c r="F1937" s="2">
        <v>166</v>
      </c>
      <c r="G1937">
        <v>20</v>
      </c>
      <c r="H1937">
        <v>17</v>
      </c>
      <c r="J1937" s="2" t="str">
        <f t="shared" si="722"/>
        <v>Denver Broncos</v>
      </c>
      <c r="K1937" s="2" t="str">
        <f t="shared" si="723"/>
        <v>Cincinnati Bengals</v>
      </c>
      <c r="L1937" s="17">
        <f t="shared" si="724"/>
        <v>-185.18518518518516</v>
      </c>
      <c r="M1937" s="18">
        <f t="shared" si="725"/>
        <v>166</v>
      </c>
      <c r="N1937" s="4">
        <f t="shared" si="703"/>
        <v>1.5309999999999999</v>
      </c>
      <c r="O1937" s="4">
        <f t="shared" si="704"/>
        <v>2.69</v>
      </c>
      <c r="P1937" s="4"/>
      <c r="Q1937" s="4"/>
      <c r="R1937" s="1">
        <f t="shared" si="705"/>
        <v>0.6531678641410843</v>
      </c>
      <c r="S1937" s="1">
        <f t="shared" si="706"/>
        <v>0.37174721189591081</v>
      </c>
      <c r="T1937" s="1">
        <f t="shared" si="707"/>
        <v>2.4309405354181579E-2</v>
      </c>
      <c r="U1937" s="1">
        <f t="shared" si="708"/>
        <v>0.14071032612258674</v>
      </c>
      <c r="V1937" s="1">
        <f t="shared" si="709"/>
        <v>0.65171032612258673</v>
      </c>
      <c r="W1937" s="1"/>
      <c r="X1937" s="17">
        <f t="shared" si="710"/>
        <v>534.42405301385372</v>
      </c>
      <c r="Y1937" s="18">
        <f t="shared" si="711"/>
        <v>1680.8517225830294</v>
      </c>
      <c r="Z1937" s="2">
        <f t="shared" si="712"/>
        <v>507.70285036316102</v>
      </c>
      <c r="AA1937" s="18">
        <f t="shared" si="713"/>
        <v>1596.809136453878</v>
      </c>
      <c r="AB1937" s="2">
        <f t="shared" si="714"/>
        <v>-196.96560680813545</v>
      </c>
      <c r="AC1937" s="2">
        <f t="shared" si="715"/>
        <v>159.68091364538779</v>
      </c>
      <c r="AD1937" s="2">
        <f t="shared" si="716"/>
        <v>507.70285036316102</v>
      </c>
      <c r="AE1937" s="2">
        <f t="shared" si="717"/>
        <v>-1000</v>
      </c>
      <c r="AF1937" s="5">
        <f t="shared" si="718"/>
        <v>0.53099999999999992</v>
      </c>
      <c r="AG1937" s="5">
        <f t="shared" si="719"/>
        <v>-1</v>
      </c>
      <c r="AH1937" s="3">
        <f t="shared" si="720"/>
        <v>201512</v>
      </c>
      <c r="AI1937" s="21">
        <v>1.5309999999999999</v>
      </c>
      <c r="AJ1937" s="21">
        <v>2.69</v>
      </c>
      <c r="AK1937" s="21">
        <v>1.54</v>
      </c>
      <c r="AL1937" s="21">
        <v>2.66</v>
      </c>
      <c r="AO1937">
        <f t="shared" si="721"/>
        <v>-190</v>
      </c>
      <c r="AP1937">
        <f>IF(E1937&lt;F1937,G1937,H1937)</f>
        <v>20</v>
      </c>
      <c r="AQ1937">
        <f>IF(E1937&lt;F1937,H1937,G1937)</f>
        <v>17</v>
      </c>
    </row>
    <row r="1938" spans="2:43" x14ac:dyDescent="0.25">
      <c r="B1938" s="23">
        <v>42365</v>
      </c>
      <c r="C1938" s="20" t="s">
        <v>48</v>
      </c>
      <c r="D1938" s="20" t="s">
        <v>33</v>
      </c>
      <c r="E1938" s="2">
        <v>-248.13895781637714</v>
      </c>
      <c r="F1938" s="2">
        <v>221</v>
      </c>
      <c r="G1938">
        <v>38</v>
      </c>
      <c r="H1938">
        <v>8</v>
      </c>
      <c r="J1938" s="2" t="str">
        <f t="shared" si="722"/>
        <v>Arizona Cardinals</v>
      </c>
      <c r="K1938" s="2" t="str">
        <f t="shared" si="723"/>
        <v>Green Bay Packers</v>
      </c>
      <c r="L1938" s="17">
        <f t="shared" si="724"/>
        <v>-248.13895781637714</v>
      </c>
      <c r="M1938" s="18">
        <f t="shared" si="725"/>
        <v>221</v>
      </c>
      <c r="N1938" s="4">
        <f t="shared" si="703"/>
        <v>1.49</v>
      </c>
      <c r="O1938" s="4">
        <f t="shared" si="704"/>
        <v>2.83</v>
      </c>
      <c r="P1938" s="4"/>
      <c r="Q1938" s="4"/>
      <c r="R1938" s="1">
        <f t="shared" si="705"/>
        <v>0.67114093959731547</v>
      </c>
      <c r="S1938" s="1">
        <f t="shared" si="706"/>
        <v>0.35335689045936397</v>
      </c>
      <c r="T1938" s="1">
        <f t="shared" si="707"/>
        <v>2.3912037037037037E-2</v>
      </c>
      <c r="U1938" s="1">
        <f t="shared" si="708"/>
        <v>0.15889202456897575</v>
      </c>
      <c r="V1938" s="1">
        <f t="shared" si="709"/>
        <v>0.66989202456897579</v>
      </c>
      <c r="W1938" s="1"/>
      <c r="X1938" s="17">
        <f t="shared" si="710"/>
        <v>492.77788557554982</v>
      </c>
      <c r="Y1938" s="18">
        <f t="shared" si="711"/>
        <v>1814.5037594931277</v>
      </c>
      <c r="Z1938" s="2">
        <f t="shared" si="712"/>
        <v>468.1389912967723</v>
      </c>
      <c r="AA1938" s="18">
        <f t="shared" si="713"/>
        <v>1723.7785715184714</v>
      </c>
      <c r="AB1938" s="2">
        <f t="shared" si="714"/>
        <v>-213.61177312531512</v>
      </c>
      <c r="AC1938" s="2">
        <f t="shared" si="715"/>
        <v>172.37785715184714</v>
      </c>
      <c r="AD1938" s="2">
        <f t="shared" si="716"/>
        <v>468.1389912967723</v>
      </c>
      <c r="AE1938" s="2">
        <f t="shared" si="717"/>
        <v>-1000</v>
      </c>
      <c r="AF1938" s="5">
        <f t="shared" si="718"/>
        <v>0.49</v>
      </c>
      <c r="AG1938" s="5">
        <f t="shared" si="719"/>
        <v>-1</v>
      </c>
      <c r="AH1938" s="3">
        <f t="shared" si="720"/>
        <v>201512</v>
      </c>
      <c r="AI1938" s="21">
        <v>1.49</v>
      </c>
      <c r="AJ1938" s="21">
        <v>2.83</v>
      </c>
      <c r="AK1938" s="21">
        <v>1.403</v>
      </c>
      <c r="AL1938" s="21">
        <v>3.21</v>
      </c>
      <c r="AO1938">
        <f t="shared" si="721"/>
        <v>-300</v>
      </c>
      <c r="AP1938">
        <f>IF(E1938&lt;F1938,G1938,H1938)</f>
        <v>38</v>
      </c>
      <c r="AQ1938">
        <f>IF(E1938&lt;F1938,H1938,G1938)</f>
        <v>8</v>
      </c>
    </row>
    <row r="1939" spans="2:43" x14ac:dyDescent="0.25">
      <c r="B1939" s="23">
        <v>42365</v>
      </c>
      <c r="C1939" s="20" t="s">
        <v>32</v>
      </c>
      <c r="D1939" s="20" t="s">
        <v>55</v>
      </c>
      <c r="E1939" s="2">
        <v>-578.03468208092477</v>
      </c>
      <c r="F1939" s="2">
        <v>480</v>
      </c>
      <c r="G1939">
        <v>17</v>
      </c>
      <c r="H1939">
        <v>23</v>
      </c>
      <c r="J1939" s="2" t="str">
        <f t="shared" si="722"/>
        <v>Seattle Seahawks</v>
      </c>
      <c r="K1939" s="2" t="str">
        <f t="shared" si="723"/>
        <v>St. Louis Rams</v>
      </c>
      <c r="L1939" s="17">
        <f t="shared" si="724"/>
        <v>-578.03468208092477</v>
      </c>
      <c r="M1939" s="18">
        <f t="shared" si="725"/>
        <v>480</v>
      </c>
      <c r="N1939" s="4">
        <f t="shared" si="703"/>
        <v>1.113</v>
      </c>
      <c r="O1939" s="4">
        <f t="shared" si="704"/>
        <v>7.91</v>
      </c>
      <c r="P1939" s="4"/>
      <c r="Q1939" s="4"/>
      <c r="R1939" s="1">
        <f t="shared" si="705"/>
        <v>0.89847259658580414</v>
      </c>
      <c r="S1939" s="1">
        <f t="shared" si="706"/>
        <v>0.12642225031605561</v>
      </c>
      <c r="T1939" s="1">
        <f t="shared" si="707"/>
        <v>2.4290147401086148E-2</v>
      </c>
      <c r="U1939" s="1">
        <f t="shared" si="708"/>
        <v>0.38602517313487428</v>
      </c>
      <c r="V1939" s="1">
        <f t="shared" si="709"/>
        <v>0.89702517313487429</v>
      </c>
      <c r="W1939" s="1"/>
      <c r="X1939" s="17">
        <f t="shared" si="710"/>
        <v>114.79591649056498</v>
      </c>
      <c r="Y1939" s="18">
        <f t="shared" si="711"/>
        <v>6212.9821935502596</v>
      </c>
      <c r="Z1939" s="2">
        <f t="shared" si="712"/>
        <v>109.05612066603672</v>
      </c>
      <c r="AA1939" s="18">
        <f t="shared" si="713"/>
        <v>5902.3330838727461</v>
      </c>
      <c r="AB1939" s="2">
        <f t="shared" si="714"/>
        <v>-916.95907931871761</v>
      </c>
      <c r="AC1939" s="2">
        <f t="shared" si="715"/>
        <v>590.23330838727463</v>
      </c>
      <c r="AD1939" s="2">
        <f t="shared" si="716"/>
        <v>-1000</v>
      </c>
      <c r="AE1939" s="2">
        <f t="shared" si="717"/>
        <v>5902.3330838727461</v>
      </c>
      <c r="AF1939" s="5">
        <f t="shared" si="718"/>
        <v>-1</v>
      </c>
      <c r="AG1939" s="5">
        <f t="shared" si="719"/>
        <v>6.91</v>
      </c>
      <c r="AH1939" s="3">
        <f t="shared" si="720"/>
        <v>201512</v>
      </c>
      <c r="AI1939" s="21">
        <v>1.113</v>
      </c>
      <c r="AJ1939" s="21">
        <v>7.91</v>
      </c>
      <c r="AK1939" s="21">
        <v>1.173</v>
      </c>
      <c r="AL1939" s="21">
        <v>5.8</v>
      </c>
      <c r="AO1939">
        <f t="shared" si="721"/>
        <v>-600</v>
      </c>
      <c r="AP1939">
        <f>IF(E1939&lt;F1939,G1939,H1939)</f>
        <v>17</v>
      </c>
      <c r="AQ1939">
        <f>IF(E1939&lt;F1939,H1939,G1939)</f>
        <v>23</v>
      </c>
    </row>
    <row r="1940" spans="2:43" x14ac:dyDescent="0.25">
      <c r="B1940" s="23">
        <v>42365</v>
      </c>
      <c r="C1940" s="20" t="s">
        <v>43</v>
      </c>
      <c r="D1940" s="20" t="s">
        <v>26</v>
      </c>
      <c r="E1940" s="2">
        <v>-130.03901170351108</v>
      </c>
      <c r="F1940" s="2">
        <v>118.00000000000001</v>
      </c>
      <c r="G1940">
        <v>38</v>
      </c>
      <c r="H1940">
        <v>27</v>
      </c>
      <c r="J1940" s="2" t="str">
        <f t="shared" si="722"/>
        <v>New Orleans Saints</v>
      </c>
      <c r="K1940" s="2" t="str">
        <f t="shared" si="723"/>
        <v>Jacksonville Jaguars</v>
      </c>
      <c r="L1940" s="17">
        <f t="shared" si="724"/>
        <v>-130.03901170351108</v>
      </c>
      <c r="M1940" s="18">
        <f t="shared" si="725"/>
        <v>118.00000000000001</v>
      </c>
      <c r="N1940" s="4">
        <f t="shared" si="703"/>
        <v>1.675</v>
      </c>
      <c r="O1940" s="4">
        <f t="shared" si="704"/>
        <v>2.34</v>
      </c>
      <c r="P1940" s="4"/>
      <c r="Q1940" s="4"/>
      <c r="R1940" s="1">
        <f t="shared" si="705"/>
        <v>0.59701492537313428</v>
      </c>
      <c r="S1940" s="1">
        <f t="shared" si="706"/>
        <v>0.42735042735042739</v>
      </c>
      <c r="T1940" s="1">
        <f t="shared" si="707"/>
        <v>2.3785803237858061E-2</v>
      </c>
      <c r="U1940" s="1">
        <f t="shared" si="708"/>
        <v>8.4832249011353444E-2</v>
      </c>
      <c r="V1940" s="1">
        <f t="shared" si="709"/>
        <v>0.59583224901135345</v>
      </c>
      <c r="W1940" s="1"/>
      <c r="X1940" s="17">
        <f t="shared" si="710"/>
        <v>678.3247326059809</v>
      </c>
      <c r="Y1940" s="18">
        <f t="shared" si="711"/>
        <v>1337.5049178081033</v>
      </c>
      <c r="Z1940" s="2">
        <f t="shared" si="712"/>
        <v>644.40849597568183</v>
      </c>
      <c r="AA1940" s="18">
        <f t="shared" si="713"/>
        <v>1270.629671917698</v>
      </c>
      <c r="AB1940" s="2">
        <f t="shared" si="714"/>
        <v>-155.18107012011481</v>
      </c>
      <c r="AC1940" s="2">
        <f t="shared" si="715"/>
        <v>127.0629671917698</v>
      </c>
      <c r="AD1940" s="2">
        <f t="shared" si="716"/>
        <v>644.40849597568183</v>
      </c>
      <c r="AE1940" s="2">
        <f t="shared" si="717"/>
        <v>-1000</v>
      </c>
      <c r="AF1940" s="5">
        <f t="shared" si="718"/>
        <v>0.67500000000000004</v>
      </c>
      <c r="AG1940" s="5">
        <f t="shared" si="719"/>
        <v>-1</v>
      </c>
      <c r="AH1940" s="3">
        <f t="shared" si="720"/>
        <v>201512</v>
      </c>
      <c r="AI1940" s="21">
        <v>1.675</v>
      </c>
      <c r="AJ1940" s="21">
        <v>2.34</v>
      </c>
      <c r="AK1940" s="21">
        <v>1.7689999999999999</v>
      </c>
      <c r="AL1940" s="21">
        <v>2.1800000000000002</v>
      </c>
      <c r="AO1940">
        <f t="shared" si="721"/>
        <v>-140</v>
      </c>
      <c r="AP1940">
        <f>IF(E1940&lt;F1940,G1940,H1940)</f>
        <v>38</v>
      </c>
      <c r="AQ1940">
        <f>IF(E1940&lt;F1940,H1940,G1940)</f>
        <v>27</v>
      </c>
    </row>
    <row r="1941" spans="2:43" x14ac:dyDescent="0.25">
      <c r="B1941" s="23">
        <v>42365</v>
      </c>
      <c r="C1941" s="20" t="s">
        <v>35</v>
      </c>
      <c r="D1941" s="20" t="s">
        <v>44</v>
      </c>
      <c r="E1941" s="2">
        <v>239</v>
      </c>
      <c r="F1941" s="2">
        <v>-270.2702702702702</v>
      </c>
      <c r="G1941">
        <v>20</v>
      </c>
      <c r="H1941">
        <v>13</v>
      </c>
      <c r="J1941" s="2" t="str">
        <f t="shared" si="722"/>
        <v>Carolina Panthers</v>
      </c>
      <c r="K1941" s="2" t="str">
        <f t="shared" si="723"/>
        <v>Atlanta Falcons</v>
      </c>
      <c r="L1941" s="17">
        <f t="shared" si="724"/>
        <v>-270.2702702702702</v>
      </c>
      <c r="M1941" s="18">
        <f t="shared" si="725"/>
        <v>239</v>
      </c>
      <c r="N1941" s="4">
        <f t="shared" si="703"/>
        <v>1.3380000000000001</v>
      </c>
      <c r="O1941" s="4">
        <f t="shared" si="704"/>
        <v>3.6</v>
      </c>
      <c r="P1941" s="4"/>
      <c r="Q1941" s="4"/>
      <c r="R1941" s="1">
        <f t="shared" si="705"/>
        <v>0.74738415545590431</v>
      </c>
      <c r="S1941" s="1">
        <f t="shared" si="706"/>
        <v>0.27777777777777779</v>
      </c>
      <c r="T1941" s="1">
        <f t="shared" si="707"/>
        <v>2.4544349939246701E-2</v>
      </c>
      <c r="U1941" s="1">
        <f t="shared" si="708"/>
        <v>0.23480318883906326</v>
      </c>
      <c r="V1941" s="1">
        <f t="shared" si="709"/>
        <v>0.74580318883906327</v>
      </c>
      <c r="W1941" s="1"/>
      <c r="X1941" s="17">
        <f t="shared" si="710"/>
        <v>340.83631575325677</v>
      </c>
      <c r="Y1941" s="18">
        <f t="shared" si="711"/>
        <v>2546.7726226670234</v>
      </c>
      <c r="Z1941" s="2">
        <f t="shared" si="712"/>
        <v>323.7944999655939</v>
      </c>
      <c r="AA1941" s="18">
        <f t="shared" si="713"/>
        <v>2419.4339915336723</v>
      </c>
      <c r="AB1941" s="2">
        <f t="shared" si="714"/>
        <v>-308.83785861287299</v>
      </c>
      <c r="AC1941" s="2">
        <f t="shared" si="715"/>
        <v>241.94339915336724</v>
      </c>
      <c r="AD1941" s="2">
        <f t="shared" si="716"/>
        <v>-1000</v>
      </c>
      <c r="AE1941" s="2">
        <f t="shared" si="717"/>
        <v>2419.4339915336723</v>
      </c>
      <c r="AF1941" s="5">
        <f t="shared" si="718"/>
        <v>-1</v>
      </c>
      <c r="AG1941" s="5">
        <f t="shared" si="719"/>
        <v>2.6</v>
      </c>
      <c r="AH1941" s="3">
        <f t="shared" si="720"/>
        <v>201512</v>
      </c>
      <c r="AI1941" s="21">
        <v>3.6</v>
      </c>
      <c r="AJ1941" s="21">
        <v>1.3380000000000001</v>
      </c>
      <c r="AK1941" s="21">
        <v>3.39</v>
      </c>
      <c r="AL1941" s="21">
        <v>1.37</v>
      </c>
      <c r="AO1941">
        <f t="shared" si="721"/>
        <v>-300</v>
      </c>
      <c r="AP1941">
        <f>IF(E1941&lt;F1941,G1941,H1941)</f>
        <v>13</v>
      </c>
      <c r="AQ1941">
        <f>IF(E1941&lt;F1941,H1941,G1941)</f>
        <v>20</v>
      </c>
    </row>
    <row r="1942" spans="2:43" x14ac:dyDescent="0.25">
      <c r="B1942" s="23">
        <v>42365</v>
      </c>
      <c r="C1942" s="20" t="s">
        <v>28</v>
      </c>
      <c r="D1942" s="20" t="s">
        <v>45</v>
      </c>
      <c r="E1942" s="2">
        <v>461.00000000000006</v>
      </c>
      <c r="F1942" s="2">
        <v>-552.48618784530368</v>
      </c>
      <c r="G1942">
        <v>20</v>
      </c>
      <c r="H1942">
        <v>17</v>
      </c>
      <c r="J1942" s="2" t="str">
        <f t="shared" si="722"/>
        <v>Pittsburgh Steelers</v>
      </c>
      <c r="K1942" s="2" t="str">
        <f t="shared" si="723"/>
        <v>Baltimore Ravens</v>
      </c>
      <c r="L1942" s="17">
        <f t="shared" si="724"/>
        <v>-552.48618784530368</v>
      </c>
      <c r="M1942" s="18">
        <f t="shared" si="725"/>
        <v>461.00000000000006</v>
      </c>
      <c r="N1942" s="4">
        <f t="shared" si="703"/>
        <v>1.208</v>
      </c>
      <c r="O1942" s="4">
        <f t="shared" si="704"/>
        <v>5.08</v>
      </c>
      <c r="P1942" s="4"/>
      <c r="Q1942" s="4"/>
      <c r="R1942" s="1">
        <f t="shared" si="705"/>
        <v>0.82781456953642385</v>
      </c>
      <c r="S1942" s="1">
        <f t="shared" si="706"/>
        <v>0.19685039370078738</v>
      </c>
      <c r="T1942" s="1">
        <f t="shared" si="707"/>
        <v>2.4071246819338477E-2</v>
      </c>
      <c r="U1942" s="1">
        <f t="shared" si="708"/>
        <v>0.31548208791781823</v>
      </c>
      <c r="V1942" s="1">
        <f t="shared" si="709"/>
        <v>0.8264820879178183</v>
      </c>
      <c r="W1942" s="1"/>
      <c r="X1942" s="17">
        <f t="shared" si="710"/>
        <v>209.94757735080594</v>
      </c>
      <c r="Y1942" s="18">
        <f t="shared" si="711"/>
        <v>3877.3749854426251</v>
      </c>
      <c r="Z1942" s="2">
        <f t="shared" si="712"/>
        <v>199.45019848326564</v>
      </c>
      <c r="AA1942" s="18">
        <f t="shared" si="713"/>
        <v>3683.5062361704936</v>
      </c>
      <c r="AB1942" s="2">
        <f t="shared" si="714"/>
        <v>-501.37829272900046</v>
      </c>
      <c r="AC1942" s="2">
        <f t="shared" si="715"/>
        <v>368.35062361704934</v>
      </c>
      <c r="AD1942" s="2">
        <f t="shared" si="716"/>
        <v>-1000</v>
      </c>
      <c r="AE1942" s="2">
        <f t="shared" si="717"/>
        <v>3683.5062361704936</v>
      </c>
      <c r="AF1942" s="5">
        <f t="shared" si="718"/>
        <v>-1</v>
      </c>
      <c r="AG1942" s="5">
        <f t="shared" si="719"/>
        <v>4.08</v>
      </c>
      <c r="AH1942" s="3">
        <f t="shared" si="720"/>
        <v>201512</v>
      </c>
      <c r="AI1942" s="21">
        <v>5.08</v>
      </c>
      <c r="AJ1942" s="21">
        <v>1.208</v>
      </c>
      <c r="AK1942" s="21">
        <v>5.61</v>
      </c>
      <c r="AL1942" s="21">
        <v>1.181</v>
      </c>
      <c r="AO1942">
        <f t="shared" si="721"/>
        <v>-600</v>
      </c>
      <c r="AP1942">
        <f>IF(E1942&lt;F1942,G1942,H1942)</f>
        <v>17</v>
      </c>
      <c r="AQ1942">
        <f>IF(E1942&lt;F1942,H1942,G1942)</f>
        <v>20</v>
      </c>
    </row>
    <row r="1943" spans="2:43" x14ac:dyDescent="0.25">
      <c r="B1943" s="23">
        <v>42365</v>
      </c>
      <c r="C1943" s="20" t="s">
        <v>24</v>
      </c>
      <c r="D1943" s="20" t="s">
        <v>23</v>
      </c>
      <c r="E1943" s="2">
        <v>-260.41666666666674</v>
      </c>
      <c r="F1943" s="2">
        <v>231</v>
      </c>
      <c r="G1943">
        <v>16</v>
      </c>
      <c r="H1943">
        <v>6</v>
      </c>
      <c r="J1943" s="2" t="str">
        <f t="shared" si="722"/>
        <v>Buffalo Bills</v>
      </c>
      <c r="K1943" s="2" t="str">
        <f t="shared" si="723"/>
        <v>Dallas Cowboys</v>
      </c>
      <c r="L1943" s="17">
        <f t="shared" si="724"/>
        <v>-260.41666666666674</v>
      </c>
      <c r="M1943" s="18">
        <f t="shared" si="725"/>
        <v>231</v>
      </c>
      <c r="N1943" s="4">
        <f t="shared" si="703"/>
        <v>1.3919999999999999</v>
      </c>
      <c r="O1943" s="4">
        <f t="shared" si="704"/>
        <v>3.27</v>
      </c>
      <c r="P1943" s="4"/>
      <c r="Q1943" s="4"/>
      <c r="R1943" s="1">
        <f t="shared" si="705"/>
        <v>0.71839080459770122</v>
      </c>
      <c r="S1943" s="1">
        <f t="shared" si="706"/>
        <v>0.3058103975535168</v>
      </c>
      <c r="T1943" s="1">
        <f t="shared" si="707"/>
        <v>2.3629343629343769E-2</v>
      </c>
      <c r="U1943" s="1">
        <f t="shared" si="708"/>
        <v>0.20629020352209221</v>
      </c>
      <c r="V1943" s="1">
        <f t="shared" si="709"/>
        <v>0.71729020352209227</v>
      </c>
      <c r="W1943" s="1"/>
      <c r="X1943" s="17">
        <f t="shared" si="710"/>
        <v>394.13586730966756</v>
      </c>
      <c r="Y1943" s="18">
        <f t="shared" si="711"/>
        <v>2232.1995513061229</v>
      </c>
      <c r="Z1943" s="2">
        <f t="shared" si="712"/>
        <v>374.42907394418415</v>
      </c>
      <c r="AA1943" s="18">
        <f t="shared" si="713"/>
        <v>2120.5895737408168</v>
      </c>
      <c r="AB1943" s="2">
        <f t="shared" si="714"/>
        <v>-267.07327758128878</v>
      </c>
      <c r="AC1943" s="2">
        <f t="shared" si="715"/>
        <v>212.05895737408167</v>
      </c>
      <c r="AD1943" s="2">
        <f t="shared" si="716"/>
        <v>374.42907394418415</v>
      </c>
      <c r="AE1943" s="2">
        <f t="shared" si="717"/>
        <v>-1000</v>
      </c>
      <c r="AF1943" s="5">
        <f t="shared" si="718"/>
        <v>0.3919999999999999</v>
      </c>
      <c r="AG1943" s="5">
        <f t="shared" si="719"/>
        <v>-1</v>
      </c>
      <c r="AH1943" s="3">
        <f t="shared" si="720"/>
        <v>201512</v>
      </c>
      <c r="AI1943" s="21">
        <v>1.3919999999999999</v>
      </c>
      <c r="AJ1943" s="21">
        <v>3.27</v>
      </c>
      <c r="AK1943" s="21">
        <v>1.3839999999999999</v>
      </c>
      <c r="AL1943" s="21">
        <v>3.31</v>
      </c>
      <c r="AO1943">
        <f t="shared" si="721"/>
        <v>-300</v>
      </c>
      <c r="AP1943">
        <f>IF(E1943&lt;F1943,G1943,H1943)</f>
        <v>16</v>
      </c>
      <c r="AQ1943">
        <f>IF(E1943&lt;F1943,H1943,G1943)</f>
        <v>6</v>
      </c>
    </row>
    <row r="1944" spans="2:43" x14ac:dyDescent="0.25">
      <c r="B1944" s="23">
        <v>42365</v>
      </c>
      <c r="C1944" s="20" t="s">
        <v>34</v>
      </c>
      <c r="D1944" s="20" t="s">
        <v>22</v>
      </c>
      <c r="E1944" s="2">
        <v>-400</v>
      </c>
      <c r="F1944" s="2">
        <v>346</v>
      </c>
      <c r="G1944">
        <v>32</v>
      </c>
      <c r="H1944">
        <v>17</v>
      </c>
      <c r="J1944" s="2" t="str">
        <f t="shared" si="722"/>
        <v>Detroit Lions</v>
      </c>
      <c r="K1944" s="2" t="str">
        <f t="shared" si="723"/>
        <v>San Francisco 49ers</v>
      </c>
      <c r="L1944" s="17">
        <f t="shared" si="724"/>
        <v>-400</v>
      </c>
      <c r="M1944" s="18">
        <f t="shared" si="725"/>
        <v>346</v>
      </c>
      <c r="N1944" s="4">
        <f t="shared" si="703"/>
        <v>1.2</v>
      </c>
      <c r="O1944" s="4">
        <f t="shared" si="704"/>
        <v>5.23</v>
      </c>
      <c r="P1944" s="4"/>
      <c r="Q1944" s="4"/>
      <c r="R1944" s="1">
        <f t="shared" si="705"/>
        <v>0.83333333333333337</v>
      </c>
      <c r="S1944" s="1">
        <f t="shared" si="706"/>
        <v>0.19120458891013384</v>
      </c>
      <c r="T1944" s="1">
        <f t="shared" si="707"/>
        <v>2.3950233281493039E-2</v>
      </c>
      <c r="U1944" s="1">
        <f t="shared" si="708"/>
        <v>0.32106437221159978</v>
      </c>
      <c r="V1944" s="1">
        <f t="shared" si="709"/>
        <v>0.83206437221159979</v>
      </c>
      <c r="W1944" s="1"/>
      <c r="X1944" s="17">
        <f t="shared" si="710"/>
        <v>201.83009079217373</v>
      </c>
      <c r="Y1944" s="18">
        <f t="shared" si="711"/>
        <v>4006.3698989884547</v>
      </c>
      <c r="Z1944" s="2">
        <f t="shared" si="712"/>
        <v>191.73858625256503</v>
      </c>
      <c r="AA1944" s="18">
        <f t="shared" si="713"/>
        <v>3806.0514040390317</v>
      </c>
      <c r="AB1944" s="2">
        <f t="shared" si="714"/>
        <v>-521.54343032589361</v>
      </c>
      <c r="AC1944" s="2">
        <f t="shared" si="715"/>
        <v>380.60514040390319</v>
      </c>
      <c r="AD1944" s="2">
        <f t="shared" si="716"/>
        <v>191.73858625256503</v>
      </c>
      <c r="AE1944" s="2">
        <f t="shared" si="717"/>
        <v>-1000</v>
      </c>
      <c r="AF1944" s="5">
        <f t="shared" si="718"/>
        <v>0.19999999999999996</v>
      </c>
      <c r="AG1944" s="5">
        <f t="shared" si="719"/>
        <v>-1</v>
      </c>
      <c r="AH1944" s="3">
        <f t="shared" si="720"/>
        <v>201512</v>
      </c>
      <c r="AI1944" s="21">
        <v>1.2</v>
      </c>
      <c r="AJ1944" s="21">
        <v>5.23</v>
      </c>
      <c r="AK1944" s="21">
        <v>1.25</v>
      </c>
      <c r="AL1944" s="21">
        <v>4.46</v>
      </c>
      <c r="AO1944">
        <f t="shared" si="721"/>
        <v>-400</v>
      </c>
      <c r="AP1944">
        <f>IF(E1944&lt;F1944,G1944,H1944)</f>
        <v>32</v>
      </c>
      <c r="AQ1944">
        <f>IF(E1944&lt;F1944,H1944,G1944)</f>
        <v>17</v>
      </c>
    </row>
    <row r="1945" spans="2:43" x14ac:dyDescent="0.25">
      <c r="B1945" s="23">
        <v>42365</v>
      </c>
      <c r="C1945" s="20" t="s">
        <v>20</v>
      </c>
      <c r="D1945" s="20" t="s">
        <v>46</v>
      </c>
      <c r="E1945" s="2">
        <v>-552.48618784530368</v>
      </c>
      <c r="F1945" s="2">
        <v>461.00000000000006</v>
      </c>
      <c r="G1945">
        <v>17</v>
      </c>
      <c r="H1945">
        <v>13</v>
      </c>
      <c r="J1945" s="2" t="str">
        <f t="shared" si="722"/>
        <v>Kansas City Chiefs</v>
      </c>
      <c r="K1945" s="2" t="str">
        <f t="shared" si="723"/>
        <v>Cleveland Browns</v>
      </c>
      <c r="L1945" s="17">
        <f t="shared" si="724"/>
        <v>-552.48618784530368</v>
      </c>
      <c r="M1945" s="18">
        <f t="shared" si="725"/>
        <v>461.00000000000006</v>
      </c>
      <c r="N1945" s="4">
        <f t="shared" si="703"/>
        <v>1.133</v>
      </c>
      <c r="O1945" s="4">
        <f t="shared" si="704"/>
        <v>7.04</v>
      </c>
      <c r="P1945" s="4"/>
      <c r="Q1945" s="4"/>
      <c r="R1945" s="1">
        <f t="shared" si="705"/>
        <v>0.88261253309796994</v>
      </c>
      <c r="S1945" s="1">
        <f t="shared" si="706"/>
        <v>0.14204545454545456</v>
      </c>
      <c r="T1945" s="1">
        <f t="shared" si="707"/>
        <v>2.4064602960969017E-2</v>
      </c>
      <c r="U1945" s="1">
        <f t="shared" si="708"/>
        <v>0.37028353927625768</v>
      </c>
      <c r="V1945" s="1">
        <f t="shared" si="709"/>
        <v>0.88128353927625769</v>
      </c>
      <c r="W1945" s="1"/>
      <c r="X1945" s="17">
        <f t="shared" si="710"/>
        <v>134.70858745556137</v>
      </c>
      <c r="Y1945" s="18">
        <f t="shared" si="711"/>
        <v>5519.5643547628551</v>
      </c>
      <c r="Z1945" s="2">
        <f t="shared" si="712"/>
        <v>127.9731580827833</v>
      </c>
      <c r="AA1945" s="18">
        <f t="shared" si="713"/>
        <v>5243.5861370247121</v>
      </c>
      <c r="AB1945" s="2">
        <f t="shared" si="714"/>
        <v>-781.41386442391286</v>
      </c>
      <c r="AC1945" s="2">
        <f t="shared" si="715"/>
        <v>524.35861370247119</v>
      </c>
      <c r="AD1945" s="2">
        <f t="shared" si="716"/>
        <v>127.9731580827833</v>
      </c>
      <c r="AE1945" s="2">
        <f t="shared" si="717"/>
        <v>-1000</v>
      </c>
      <c r="AF1945" s="5">
        <f t="shared" si="718"/>
        <v>0.13300000000000001</v>
      </c>
      <c r="AG1945" s="5">
        <f t="shared" si="719"/>
        <v>-1</v>
      </c>
      <c r="AH1945" s="3">
        <f t="shared" si="720"/>
        <v>201512</v>
      </c>
      <c r="AI1945" s="21">
        <v>1.133</v>
      </c>
      <c r="AJ1945" s="21">
        <v>7.04</v>
      </c>
      <c r="AK1945" s="21">
        <v>1.181</v>
      </c>
      <c r="AL1945" s="21">
        <v>5.61</v>
      </c>
      <c r="AO1945">
        <f t="shared" si="721"/>
        <v>-600</v>
      </c>
      <c r="AP1945">
        <f>IF(E1945&lt;F1945,G1945,H1945)</f>
        <v>17</v>
      </c>
      <c r="AQ1945">
        <f>IF(E1945&lt;F1945,H1945,G1945)</f>
        <v>13</v>
      </c>
    </row>
    <row r="1946" spans="2:43" x14ac:dyDescent="0.25">
      <c r="B1946" s="23">
        <v>42365</v>
      </c>
      <c r="C1946" s="20" t="s">
        <v>30</v>
      </c>
      <c r="D1946" s="20" t="s">
        <v>39</v>
      </c>
      <c r="E1946" s="2">
        <v>-133.15579227696406</v>
      </c>
      <c r="F1946" s="2">
        <v>120.00000000000001</v>
      </c>
      <c r="G1946">
        <v>12</v>
      </c>
      <c r="H1946">
        <v>18</v>
      </c>
      <c r="J1946" s="2" t="str">
        <f t="shared" si="722"/>
        <v>Miami Dolphins</v>
      </c>
      <c r="K1946" s="2" t="str">
        <f t="shared" si="723"/>
        <v>Indianapolis Colts</v>
      </c>
      <c r="L1946" s="17">
        <f t="shared" si="724"/>
        <v>-133.15579227696406</v>
      </c>
      <c r="M1946" s="18">
        <f t="shared" si="725"/>
        <v>120.00000000000001</v>
      </c>
      <c r="N1946" s="4">
        <f t="shared" si="703"/>
        <v>1.724</v>
      </c>
      <c r="O1946" s="4">
        <f t="shared" si="704"/>
        <v>2.25</v>
      </c>
      <c r="P1946" s="4"/>
      <c r="Q1946" s="4"/>
      <c r="R1946" s="1">
        <f t="shared" si="705"/>
        <v>0.58004640371229699</v>
      </c>
      <c r="S1946" s="1">
        <f t="shared" si="706"/>
        <v>0.44444444444444442</v>
      </c>
      <c r="T1946" s="1">
        <f t="shared" si="707"/>
        <v>2.3905385002516377E-2</v>
      </c>
      <c r="U1946" s="1">
        <f t="shared" si="708"/>
        <v>6.7800979633926284E-2</v>
      </c>
      <c r="V1946" s="1">
        <f t="shared" si="709"/>
        <v>0.57880097963392629</v>
      </c>
      <c r="W1946" s="1"/>
      <c r="X1946" s="17">
        <f t="shared" si="710"/>
        <v>727.70958444553617</v>
      </c>
      <c r="Y1946" s="18">
        <f t="shared" si="711"/>
        <v>1249.1472710184614</v>
      </c>
      <c r="Z1946" s="2">
        <f t="shared" si="712"/>
        <v>691.32410522325938</v>
      </c>
      <c r="AA1946" s="18">
        <f t="shared" si="713"/>
        <v>1186.6899074675382</v>
      </c>
      <c r="AB1946" s="2">
        <f t="shared" si="714"/>
        <v>-144.64995397159709</v>
      </c>
      <c r="AC1946" s="2">
        <f t="shared" si="715"/>
        <v>118.66899074675382</v>
      </c>
      <c r="AD1946" s="2">
        <f t="shared" si="716"/>
        <v>-1000</v>
      </c>
      <c r="AE1946" s="2">
        <f t="shared" si="717"/>
        <v>1186.6899074675382</v>
      </c>
      <c r="AF1946" s="5">
        <f t="shared" si="718"/>
        <v>-1</v>
      </c>
      <c r="AG1946" s="5">
        <f t="shared" si="719"/>
        <v>1.25</v>
      </c>
      <c r="AH1946" s="3">
        <f t="shared" si="720"/>
        <v>201512</v>
      </c>
      <c r="AI1946" s="21">
        <v>1.724</v>
      </c>
      <c r="AJ1946" s="21">
        <v>2.25</v>
      </c>
      <c r="AK1946" s="21">
        <v>1.7509999999999999</v>
      </c>
      <c r="AL1946" s="21">
        <v>2.2000000000000002</v>
      </c>
      <c r="AO1946">
        <f t="shared" si="721"/>
        <v>-140</v>
      </c>
      <c r="AP1946">
        <f>IF(E1946&lt;F1946,G1946,H1946)</f>
        <v>12</v>
      </c>
      <c r="AQ1946">
        <f>IF(E1946&lt;F1946,H1946,G1946)</f>
        <v>18</v>
      </c>
    </row>
    <row r="1947" spans="2:43" x14ac:dyDescent="0.25">
      <c r="B1947" s="23">
        <v>42365</v>
      </c>
      <c r="C1947" s="20" t="s">
        <v>29</v>
      </c>
      <c r="D1947" s="20" t="s">
        <v>25</v>
      </c>
      <c r="E1947" s="2">
        <v>-305.81039755351685</v>
      </c>
      <c r="F1947" s="2">
        <v>269</v>
      </c>
      <c r="G1947">
        <v>49</v>
      </c>
      <c r="H1947">
        <v>17</v>
      </c>
      <c r="J1947" s="2" t="str">
        <f t="shared" si="722"/>
        <v>Minnesota Vikings</v>
      </c>
      <c r="K1947" s="2" t="str">
        <f t="shared" si="723"/>
        <v>New York Giants</v>
      </c>
      <c r="L1947" s="17">
        <f t="shared" si="724"/>
        <v>-305.81039755351685</v>
      </c>
      <c r="M1947" s="18">
        <f t="shared" si="725"/>
        <v>269</v>
      </c>
      <c r="N1947" s="4">
        <f t="shared" si="703"/>
        <v>1.423</v>
      </c>
      <c r="O1947" s="4">
        <f t="shared" si="704"/>
        <v>3.11</v>
      </c>
      <c r="P1947" s="4"/>
      <c r="Q1947" s="4"/>
      <c r="R1947" s="1">
        <f t="shared" si="705"/>
        <v>0.70274068868587491</v>
      </c>
      <c r="S1947" s="1">
        <f t="shared" si="706"/>
        <v>0.32154340836012862</v>
      </c>
      <c r="T1947" s="1">
        <f t="shared" si="707"/>
        <v>2.3708360908890169E-2</v>
      </c>
      <c r="U1947" s="1">
        <f t="shared" si="708"/>
        <v>0.19059864016287315</v>
      </c>
      <c r="V1947" s="1">
        <f t="shared" si="709"/>
        <v>0.7015986401628731</v>
      </c>
      <c r="W1947" s="1"/>
      <c r="X1947" s="17">
        <f t="shared" si="710"/>
        <v>425.31633152517844</v>
      </c>
      <c r="Y1947" s="18">
        <f t="shared" si="711"/>
        <v>2081.2285252930133</v>
      </c>
      <c r="Z1947" s="2">
        <f t="shared" si="712"/>
        <v>404.0505149489195</v>
      </c>
      <c r="AA1947" s="18">
        <f t="shared" si="713"/>
        <v>1977.1670990283626</v>
      </c>
      <c r="AB1947" s="2">
        <f t="shared" si="714"/>
        <v>-247.49380659158945</v>
      </c>
      <c r="AC1947" s="2">
        <f t="shared" si="715"/>
        <v>197.71670990283627</v>
      </c>
      <c r="AD1947" s="2">
        <f t="shared" si="716"/>
        <v>404.0505149489195</v>
      </c>
      <c r="AE1947" s="2">
        <f t="shared" si="717"/>
        <v>-1000</v>
      </c>
      <c r="AF1947" s="5">
        <f t="shared" si="718"/>
        <v>0.42300000000000004</v>
      </c>
      <c r="AG1947" s="5">
        <f t="shared" si="719"/>
        <v>-1</v>
      </c>
      <c r="AH1947" s="3">
        <f t="shared" si="720"/>
        <v>201512</v>
      </c>
      <c r="AI1947" s="21">
        <v>1.423</v>
      </c>
      <c r="AJ1947" s="21">
        <v>3.11</v>
      </c>
      <c r="AK1947" s="21">
        <v>1.327</v>
      </c>
      <c r="AL1947" s="21">
        <v>3.69</v>
      </c>
      <c r="AO1947">
        <f t="shared" si="721"/>
        <v>-400</v>
      </c>
      <c r="AP1947">
        <f>IF(E1947&lt;F1947,G1947,H1947)</f>
        <v>49</v>
      </c>
      <c r="AQ1947">
        <f>IF(E1947&lt;F1947,H1947,G1947)</f>
        <v>17</v>
      </c>
    </row>
    <row r="1948" spans="2:43" x14ac:dyDescent="0.25">
      <c r="B1948" s="23">
        <v>42365</v>
      </c>
      <c r="C1948" s="20" t="s">
        <v>42</v>
      </c>
      <c r="D1948" s="20" t="s">
        <v>36</v>
      </c>
      <c r="E1948" s="2">
        <v>121</v>
      </c>
      <c r="F1948" s="2">
        <v>-134.04825737265415</v>
      </c>
      <c r="G1948">
        <v>26</v>
      </c>
      <c r="H1948">
        <v>20</v>
      </c>
      <c r="J1948" s="2" t="str">
        <f t="shared" si="722"/>
        <v>New England Patriots</v>
      </c>
      <c r="K1948" s="2" t="str">
        <f t="shared" si="723"/>
        <v>New York Jets</v>
      </c>
      <c r="L1948" s="17">
        <f t="shared" si="724"/>
        <v>-134.04825737265415</v>
      </c>
      <c r="M1948" s="18">
        <f t="shared" si="725"/>
        <v>121</v>
      </c>
      <c r="N1948" s="4">
        <f t="shared" si="703"/>
        <v>1.609</v>
      </c>
      <c r="O1948" s="4">
        <f t="shared" si="704"/>
        <v>2.48</v>
      </c>
      <c r="P1948" s="4"/>
      <c r="Q1948" s="4"/>
      <c r="R1948" s="1">
        <f t="shared" si="705"/>
        <v>0.62150403977625857</v>
      </c>
      <c r="S1948" s="1">
        <f t="shared" si="706"/>
        <v>0.40322580645161293</v>
      </c>
      <c r="T1948" s="1">
        <f t="shared" si="707"/>
        <v>2.4133039863047268E-2</v>
      </c>
      <c r="U1948" s="1">
        <f t="shared" si="708"/>
        <v>0.10913911666232282</v>
      </c>
      <c r="V1948" s="1">
        <f t="shared" si="709"/>
        <v>0.6201391166623228</v>
      </c>
      <c r="W1948" s="1"/>
      <c r="X1948" s="17">
        <f t="shared" si="710"/>
        <v>612.54140100392738</v>
      </c>
      <c r="Y1948" s="18">
        <f t="shared" si="711"/>
        <v>1475.8167857920587</v>
      </c>
      <c r="Z1948" s="2">
        <f t="shared" si="712"/>
        <v>581.914330953731</v>
      </c>
      <c r="AA1948" s="18">
        <f t="shared" si="713"/>
        <v>1402.0259465024558</v>
      </c>
      <c r="AB1948" s="2">
        <f t="shared" si="714"/>
        <v>-171.84660126191525</v>
      </c>
      <c r="AC1948" s="2">
        <f t="shared" si="715"/>
        <v>140.20259465024557</v>
      </c>
      <c r="AD1948" s="2">
        <f t="shared" si="716"/>
        <v>-1000</v>
      </c>
      <c r="AE1948" s="2">
        <f t="shared" si="717"/>
        <v>1402.0259465024558</v>
      </c>
      <c r="AF1948" s="5">
        <f t="shared" si="718"/>
        <v>-1</v>
      </c>
      <c r="AG1948" s="5">
        <f t="shared" si="719"/>
        <v>1.48</v>
      </c>
      <c r="AH1948" s="3">
        <f t="shared" si="720"/>
        <v>201512</v>
      </c>
      <c r="AI1948" s="21">
        <v>2.48</v>
      </c>
      <c r="AJ1948" s="21">
        <v>1.609</v>
      </c>
      <c r="AK1948" s="21">
        <v>2.21</v>
      </c>
      <c r="AL1948" s="21">
        <v>1.746</v>
      </c>
      <c r="AO1948">
        <f t="shared" si="721"/>
        <v>-140</v>
      </c>
      <c r="AP1948">
        <f>IF(E1948&lt;F1948,G1948,H1948)</f>
        <v>20</v>
      </c>
      <c r="AQ1948">
        <f>IF(E1948&lt;F1948,H1948,G1948)</f>
        <v>26</v>
      </c>
    </row>
    <row r="1949" spans="2:43" x14ac:dyDescent="0.25">
      <c r="B1949" s="23">
        <v>42365</v>
      </c>
      <c r="C1949" s="20" t="s">
        <v>27</v>
      </c>
      <c r="D1949" s="20" t="s">
        <v>37</v>
      </c>
      <c r="E1949" s="2">
        <v>-179.21146953405017</v>
      </c>
      <c r="F1949" s="2">
        <v>161</v>
      </c>
      <c r="G1949">
        <v>21</v>
      </c>
      <c r="H1949">
        <v>26</v>
      </c>
      <c r="J1949" s="2" t="str">
        <f t="shared" si="722"/>
        <v>Tampa Bay Buccaneers</v>
      </c>
      <c r="K1949" s="2" t="str">
        <f t="shared" si="723"/>
        <v>Chicago Bears</v>
      </c>
      <c r="L1949" s="17">
        <f t="shared" si="724"/>
        <v>-179.21146953405017</v>
      </c>
      <c r="M1949" s="18">
        <f t="shared" si="725"/>
        <v>161</v>
      </c>
      <c r="N1949" s="4">
        <f t="shared" si="703"/>
        <v>1.625</v>
      </c>
      <c r="O1949" s="4">
        <f t="shared" si="704"/>
        <v>2.44</v>
      </c>
      <c r="P1949" s="4"/>
      <c r="Q1949" s="4"/>
      <c r="R1949" s="1">
        <f t="shared" si="705"/>
        <v>0.61538461538461542</v>
      </c>
      <c r="S1949" s="1">
        <f t="shared" si="706"/>
        <v>0.4098360655737705</v>
      </c>
      <c r="T1949" s="1">
        <f t="shared" si="707"/>
        <v>2.4600246002459913E-2</v>
      </c>
      <c r="U1949" s="1">
        <f t="shared" si="708"/>
        <v>0.10277427490542246</v>
      </c>
      <c r="V1949" s="1">
        <f t="shared" si="709"/>
        <v>0.61377427490542247</v>
      </c>
      <c r="W1949" s="1"/>
      <c r="X1949" s="17">
        <f t="shared" si="710"/>
        <v>629.26346196912823</v>
      </c>
      <c r="Y1949" s="18">
        <f t="shared" si="711"/>
        <v>1438.0997917039526</v>
      </c>
      <c r="Z1949" s="2">
        <f t="shared" si="712"/>
        <v>597.80028887067181</v>
      </c>
      <c r="AA1949" s="18">
        <f t="shared" si="713"/>
        <v>1366.194802118755</v>
      </c>
      <c r="AB1949" s="2">
        <f t="shared" si="714"/>
        <v>-167.27994593129748</v>
      </c>
      <c r="AC1949" s="2">
        <f t="shared" si="715"/>
        <v>136.6194802118755</v>
      </c>
      <c r="AD1949" s="2">
        <f t="shared" si="716"/>
        <v>-1000</v>
      </c>
      <c r="AE1949" s="2">
        <f t="shared" si="717"/>
        <v>1366.194802118755</v>
      </c>
      <c r="AF1949" s="5">
        <f t="shared" si="718"/>
        <v>-1</v>
      </c>
      <c r="AG1949" s="5">
        <f t="shared" si="719"/>
        <v>1.44</v>
      </c>
      <c r="AH1949" s="3">
        <f t="shared" si="720"/>
        <v>201512</v>
      </c>
      <c r="AI1949" s="21">
        <v>1.625</v>
      </c>
      <c r="AJ1949" s="21">
        <v>2.44</v>
      </c>
      <c r="AK1949" s="21">
        <v>1.5580000000000001</v>
      </c>
      <c r="AL1949" s="21">
        <v>2.61</v>
      </c>
      <c r="AO1949">
        <f t="shared" si="721"/>
        <v>-180</v>
      </c>
      <c r="AP1949">
        <f>IF(E1949&lt;F1949,G1949,H1949)</f>
        <v>21</v>
      </c>
      <c r="AQ1949">
        <f>IF(E1949&lt;F1949,H1949,G1949)</f>
        <v>26</v>
      </c>
    </row>
    <row r="1950" spans="2:43" x14ac:dyDescent="0.25">
      <c r="B1950" s="23">
        <v>42365</v>
      </c>
      <c r="C1950" s="20" t="s">
        <v>41</v>
      </c>
      <c r="D1950" s="20" t="s">
        <v>40</v>
      </c>
      <c r="E1950" s="2">
        <v>152.99999999999997</v>
      </c>
      <c r="F1950" s="2">
        <v>-170.06802721088434</v>
      </c>
      <c r="G1950">
        <v>6</v>
      </c>
      <c r="H1950">
        <v>34</v>
      </c>
      <c r="J1950" s="2" t="str">
        <f t="shared" si="722"/>
        <v>Houston Texans</v>
      </c>
      <c r="K1950" s="2" t="str">
        <f t="shared" si="723"/>
        <v>Tennessee Titans</v>
      </c>
      <c r="L1950" s="17">
        <f t="shared" si="724"/>
        <v>-170.06802721088434</v>
      </c>
      <c r="M1950" s="18">
        <f t="shared" si="725"/>
        <v>152.99999999999997</v>
      </c>
      <c r="N1950" s="4">
        <f t="shared" si="703"/>
        <v>1.4950000000000001</v>
      </c>
      <c r="O1950" s="4">
        <f t="shared" si="704"/>
        <v>2.81</v>
      </c>
      <c r="P1950" s="4"/>
      <c r="Q1950" s="4"/>
      <c r="R1950" s="1">
        <f t="shared" si="705"/>
        <v>0.66889632107023411</v>
      </c>
      <c r="S1950" s="1">
        <f t="shared" si="706"/>
        <v>0.35587188612099646</v>
      </c>
      <c r="T1950" s="1">
        <f t="shared" si="707"/>
        <v>2.4169570267131069E-2</v>
      </c>
      <c r="U1950" s="1">
        <f t="shared" si="708"/>
        <v>0.15651221747461883</v>
      </c>
      <c r="V1950" s="1">
        <f t="shared" si="709"/>
        <v>0.66751221747461886</v>
      </c>
      <c r="W1950" s="1"/>
      <c r="X1950" s="17">
        <f t="shared" si="710"/>
        <v>498.09992060261197</v>
      </c>
      <c r="Y1950" s="18">
        <f t="shared" si="711"/>
        <v>1796.2818011286422</v>
      </c>
      <c r="Z1950" s="2">
        <f t="shared" si="712"/>
        <v>473.19492457248134</v>
      </c>
      <c r="AA1950" s="18">
        <f t="shared" si="713"/>
        <v>1706.46771107221</v>
      </c>
      <c r="AB1950" s="2">
        <f t="shared" si="714"/>
        <v>-211.32940107155051</v>
      </c>
      <c r="AC1950" s="2">
        <f t="shared" si="715"/>
        <v>170.64677110722101</v>
      </c>
      <c r="AD1950" s="2">
        <f t="shared" si="716"/>
        <v>473.19492457248134</v>
      </c>
      <c r="AE1950" s="2">
        <f t="shared" si="717"/>
        <v>-1000</v>
      </c>
      <c r="AF1950" s="5">
        <f t="shared" si="718"/>
        <v>0.49500000000000011</v>
      </c>
      <c r="AG1950" s="5">
        <f t="shared" si="719"/>
        <v>-1</v>
      </c>
      <c r="AH1950" s="3">
        <f t="shared" si="720"/>
        <v>201512</v>
      </c>
      <c r="AI1950" s="21">
        <v>2.81</v>
      </c>
      <c r="AJ1950" s="21">
        <v>1.4950000000000001</v>
      </c>
      <c r="AK1950" s="21">
        <v>2.5299999999999998</v>
      </c>
      <c r="AL1950" s="21">
        <v>1.5880000000000001</v>
      </c>
      <c r="AO1950">
        <f t="shared" si="721"/>
        <v>-180</v>
      </c>
      <c r="AP1950">
        <f>IF(E1950&lt;F1950,G1950,H1950)</f>
        <v>34</v>
      </c>
      <c r="AQ1950">
        <f>IF(E1950&lt;F1950,H1950,G1950)</f>
        <v>6</v>
      </c>
    </row>
    <row r="1951" spans="2:43" x14ac:dyDescent="0.25">
      <c r="B1951" s="23">
        <v>42364</v>
      </c>
      <c r="C1951" s="20" t="s">
        <v>19</v>
      </c>
      <c r="D1951" s="20" t="s">
        <v>53</v>
      </c>
      <c r="E1951" s="2">
        <v>-190.11406844106463</v>
      </c>
      <c r="F1951" s="2">
        <v>171</v>
      </c>
      <c r="G1951">
        <v>24</v>
      </c>
      <c r="H1951">
        <v>38</v>
      </c>
      <c r="J1951" s="2" t="str">
        <f t="shared" si="722"/>
        <v>Philadelphia Eagles</v>
      </c>
      <c r="K1951" s="2" t="str">
        <f t="shared" si="723"/>
        <v>Washington Redskins</v>
      </c>
      <c r="L1951" s="17">
        <f t="shared" si="724"/>
        <v>-190.11406844106463</v>
      </c>
      <c r="M1951" s="18">
        <f t="shared" si="725"/>
        <v>171</v>
      </c>
      <c r="N1951" s="4">
        <f t="shared" si="703"/>
        <v>1.645</v>
      </c>
      <c r="O1951" s="4">
        <f t="shared" si="704"/>
        <v>2.4</v>
      </c>
      <c r="P1951" s="4"/>
      <c r="Q1951" s="4"/>
      <c r="R1951" s="1">
        <f t="shared" si="705"/>
        <v>0.60790273556231</v>
      </c>
      <c r="S1951" s="1">
        <f t="shared" si="706"/>
        <v>0.41666666666666669</v>
      </c>
      <c r="T1951" s="1">
        <f t="shared" si="707"/>
        <v>2.3980222496909787E-2</v>
      </c>
      <c r="U1951" s="1">
        <f t="shared" si="708"/>
        <v>9.5618034447821659E-2</v>
      </c>
      <c r="V1951" s="1">
        <f t="shared" si="709"/>
        <v>0.6066180344478217</v>
      </c>
      <c r="W1951" s="1"/>
      <c r="X1951" s="17">
        <f t="shared" si="710"/>
        <v>648.48379575502895</v>
      </c>
      <c r="Y1951" s="18">
        <f t="shared" si="711"/>
        <v>1396.9947605426773</v>
      </c>
      <c r="Z1951" s="2">
        <f t="shared" si="712"/>
        <v>616.05960596727743</v>
      </c>
      <c r="AA1951" s="18">
        <f t="shared" si="713"/>
        <v>1327.1450225155434</v>
      </c>
      <c r="AB1951" s="2">
        <f t="shared" si="714"/>
        <v>-162.32195558900446</v>
      </c>
      <c r="AC1951" s="2">
        <f t="shared" si="715"/>
        <v>132.71450225155434</v>
      </c>
      <c r="AD1951" s="2">
        <f t="shared" si="716"/>
        <v>-1000</v>
      </c>
      <c r="AE1951" s="2">
        <f t="shared" si="717"/>
        <v>1327.1450225155434</v>
      </c>
      <c r="AF1951" s="5">
        <f t="shared" si="718"/>
        <v>-1</v>
      </c>
      <c r="AG1951" s="5">
        <f t="shared" si="719"/>
        <v>1.4</v>
      </c>
      <c r="AH1951" s="3">
        <f t="shared" si="720"/>
        <v>201512</v>
      </c>
      <c r="AI1951" s="21">
        <v>1.645</v>
      </c>
      <c r="AJ1951" s="21">
        <v>2.4</v>
      </c>
      <c r="AK1951" s="21">
        <v>1.526</v>
      </c>
      <c r="AL1951" s="21">
        <v>2.71</v>
      </c>
      <c r="AO1951">
        <f t="shared" si="721"/>
        <v>-200</v>
      </c>
      <c r="AP1951">
        <f>IF(E1951&lt;F1951,G1951,H1951)</f>
        <v>24</v>
      </c>
      <c r="AQ1951">
        <f>IF(E1951&lt;F1951,H1951,G1951)</f>
        <v>38</v>
      </c>
    </row>
    <row r="1952" spans="2:43" x14ac:dyDescent="0.25">
      <c r="B1952" s="23">
        <v>42362</v>
      </c>
      <c r="C1952" s="20" t="s">
        <v>52</v>
      </c>
      <c r="D1952" s="20" t="s">
        <v>54</v>
      </c>
      <c r="E1952" s="2">
        <v>-202.02020202020196</v>
      </c>
      <c r="F1952" s="2">
        <v>181</v>
      </c>
      <c r="G1952">
        <v>23</v>
      </c>
      <c r="H1952">
        <v>20</v>
      </c>
      <c r="J1952" s="2" t="str">
        <f t="shared" si="722"/>
        <v>Oakland Raiders</v>
      </c>
      <c r="K1952" s="2" t="str">
        <f t="shared" si="723"/>
        <v>San Diego Chargers</v>
      </c>
      <c r="L1952" s="17">
        <f t="shared" si="724"/>
        <v>-202.02020202020196</v>
      </c>
      <c r="M1952" s="18">
        <f t="shared" si="725"/>
        <v>181</v>
      </c>
      <c r="N1952" s="4">
        <f t="shared" si="703"/>
        <v>1.444</v>
      </c>
      <c r="O1952" s="4">
        <f t="shared" si="704"/>
        <v>3.01</v>
      </c>
      <c r="P1952" s="4"/>
      <c r="Q1952" s="4"/>
      <c r="R1952" s="1">
        <f t="shared" si="705"/>
        <v>0.69252077562326875</v>
      </c>
      <c r="S1952" s="1">
        <f t="shared" si="706"/>
        <v>0.33222591362126247</v>
      </c>
      <c r="T1952" s="1">
        <f t="shared" si="707"/>
        <v>2.4149079479119928E-2</v>
      </c>
      <c r="U1952" s="1">
        <f t="shared" si="708"/>
        <v>0.18014743100100314</v>
      </c>
      <c r="V1952" s="1">
        <f t="shared" si="709"/>
        <v>0.69114743100100318</v>
      </c>
      <c r="W1952" s="1"/>
      <c r="X1952" s="17">
        <f t="shared" si="710"/>
        <v>446.86930044965845</v>
      </c>
      <c r="Y1952" s="18">
        <f t="shared" si="711"/>
        <v>1988.0604066686358</v>
      </c>
      <c r="Z1952" s="2">
        <f t="shared" si="712"/>
        <v>424.52583542717554</v>
      </c>
      <c r="AA1952" s="18">
        <f t="shared" si="713"/>
        <v>1888.6573863352039</v>
      </c>
      <c r="AB1952" s="2">
        <f t="shared" si="714"/>
        <v>-235.55692411364279</v>
      </c>
      <c r="AC1952" s="2">
        <f t="shared" si="715"/>
        <v>188.86573863352038</v>
      </c>
      <c r="AD1952" s="2">
        <f t="shared" si="716"/>
        <v>424.52583542717554</v>
      </c>
      <c r="AE1952" s="2">
        <f t="shared" si="717"/>
        <v>-1000</v>
      </c>
      <c r="AF1952" s="5">
        <f t="shared" si="718"/>
        <v>0.44399999999999995</v>
      </c>
      <c r="AG1952" s="5">
        <f t="shared" si="719"/>
        <v>-1</v>
      </c>
      <c r="AH1952" s="3">
        <f t="shared" si="720"/>
        <v>201512</v>
      </c>
      <c r="AI1952" s="21">
        <v>1.444</v>
      </c>
      <c r="AJ1952" s="21">
        <v>3.01</v>
      </c>
      <c r="AK1952" s="21">
        <v>1.4950000000000001</v>
      </c>
      <c r="AL1952" s="21">
        <v>2.81</v>
      </c>
      <c r="AO1952">
        <f t="shared" si="721"/>
        <v>-300</v>
      </c>
      <c r="AP1952">
        <f>IF(E1952&lt;F1952,G1952,H1952)</f>
        <v>23</v>
      </c>
      <c r="AQ1952">
        <f>IF(E1952&lt;F1952,H1952,G1952)</f>
        <v>20</v>
      </c>
    </row>
    <row r="1953" spans="2:43" x14ac:dyDescent="0.25">
      <c r="B1953" s="23">
        <v>42359</v>
      </c>
      <c r="C1953" s="20" t="s">
        <v>43</v>
      </c>
      <c r="D1953" s="20" t="s">
        <v>34</v>
      </c>
      <c r="E1953" s="2">
        <v>-124.06947890818857</v>
      </c>
      <c r="F1953" s="2">
        <v>112.00000000000001</v>
      </c>
      <c r="G1953">
        <v>27</v>
      </c>
      <c r="H1953">
        <v>35</v>
      </c>
      <c r="J1953" s="2" t="str">
        <f t="shared" si="722"/>
        <v>New Orleans Saints</v>
      </c>
      <c r="K1953" s="2" t="str">
        <f t="shared" si="723"/>
        <v>Detroit Lions</v>
      </c>
      <c r="L1953" s="17">
        <f t="shared" si="724"/>
        <v>-124.06947890818857</v>
      </c>
      <c r="M1953" s="18">
        <f t="shared" si="725"/>
        <v>112.00000000000001</v>
      </c>
      <c r="N1953" s="4">
        <f t="shared" si="703"/>
        <v>1.645</v>
      </c>
      <c r="O1953" s="4">
        <f t="shared" si="704"/>
        <v>2.4</v>
      </c>
      <c r="P1953" s="4"/>
      <c r="Q1953" s="4"/>
      <c r="R1953" s="1">
        <f t="shared" si="705"/>
        <v>0.60790273556231</v>
      </c>
      <c r="S1953" s="1">
        <f t="shared" si="706"/>
        <v>0.41666666666666669</v>
      </c>
      <c r="T1953" s="1">
        <f t="shared" si="707"/>
        <v>2.3980222496909787E-2</v>
      </c>
      <c r="U1953" s="1">
        <f t="shared" si="708"/>
        <v>9.5618034447821659E-2</v>
      </c>
      <c r="V1953" s="1">
        <f t="shared" si="709"/>
        <v>0.6066180344478217</v>
      </c>
      <c r="W1953" s="1"/>
      <c r="X1953" s="17">
        <f t="shared" si="710"/>
        <v>648.48379575502895</v>
      </c>
      <c r="Y1953" s="18">
        <f t="shared" si="711"/>
        <v>1396.9947605426773</v>
      </c>
      <c r="Z1953" s="2">
        <f t="shared" si="712"/>
        <v>616.05960596727743</v>
      </c>
      <c r="AA1953" s="18">
        <f t="shared" si="713"/>
        <v>1327.1450225155434</v>
      </c>
      <c r="AB1953" s="2">
        <f t="shared" si="714"/>
        <v>-162.32195558900446</v>
      </c>
      <c r="AC1953" s="2">
        <f t="shared" si="715"/>
        <v>132.71450225155434</v>
      </c>
      <c r="AD1953" s="2">
        <f t="shared" si="716"/>
        <v>-1000</v>
      </c>
      <c r="AE1953" s="2">
        <f t="shared" si="717"/>
        <v>1327.1450225155434</v>
      </c>
      <c r="AF1953" s="5">
        <f t="shared" si="718"/>
        <v>-1</v>
      </c>
      <c r="AG1953" s="5">
        <f t="shared" si="719"/>
        <v>1.4</v>
      </c>
      <c r="AH1953" s="3">
        <f t="shared" si="720"/>
        <v>201512</v>
      </c>
      <c r="AI1953" s="21">
        <v>1.645</v>
      </c>
      <c r="AJ1953" s="21">
        <v>2.4</v>
      </c>
      <c r="AK1953" s="21">
        <v>1.806</v>
      </c>
      <c r="AL1953" s="21">
        <v>2.12</v>
      </c>
      <c r="AO1953">
        <f t="shared" si="721"/>
        <v>-130</v>
      </c>
      <c r="AP1953">
        <f>IF(E1953&lt;F1953,G1953,H1953)</f>
        <v>27</v>
      </c>
      <c r="AQ1953">
        <f>IF(E1953&lt;F1953,H1953,G1953)</f>
        <v>35</v>
      </c>
    </row>
    <row r="1954" spans="2:43" x14ac:dyDescent="0.25">
      <c r="B1954" s="23">
        <v>42358</v>
      </c>
      <c r="C1954" s="20" t="s">
        <v>19</v>
      </c>
      <c r="D1954" s="20" t="s">
        <v>48</v>
      </c>
      <c r="E1954" s="2">
        <v>156</v>
      </c>
      <c r="F1954" s="2">
        <v>-173.01038062283735</v>
      </c>
      <c r="G1954">
        <v>17</v>
      </c>
      <c r="H1954">
        <v>40</v>
      </c>
      <c r="J1954" s="2" t="str">
        <f t="shared" si="722"/>
        <v>Arizona Cardinals</v>
      </c>
      <c r="K1954" s="2" t="str">
        <f t="shared" si="723"/>
        <v>Philadelphia Eagles</v>
      </c>
      <c r="L1954" s="17">
        <f t="shared" si="724"/>
        <v>-173.01038062283735</v>
      </c>
      <c r="M1954" s="18">
        <f t="shared" si="725"/>
        <v>156</v>
      </c>
      <c r="N1954" s="4">
        <f t="shared" si="703"/>
        <v>1.5549999999999999</v>
      </c>
      <c r="O1954" s="4">
        <f t="shared" si="704"/>
        <v>2.62</v>
      </c>
      <c r="P1954" s="4"/>
      <c r="Q1954" s="4"/>
      <c r="R1954" s="1">
        <f t="shared" si="705"/>
        <v>0.64308681672025725</v>
      </c>
      <c r="S1954" s="1">
        <f t="shared" si="706"/>
        <v>0.38167938931297707</v>
      </c>
      <c r="T1954" s="1">
        <f t="shared" si="707"/>
        <v>2.4167664670658784E-2</v>
      </c>
      <c r="U1954" s="1">
        <f t="shared" si="708"/>
        <v>0.13070371370364009</v>
      </c>
      <c r="V1954" s="1">
        <f t="shared" si="709"/>
        <v>0.6417037137036401</v>
      </c>
      <c r="W1954" s="1"/>
      <c r="X1954" s="17">
        <f t="shared" si="710"/>
        <v>558.35158601222145</v>
      </c>
      <c r="Y1954" s="18">
        <f t="shared" si="711"/>
        <v>1612.4084218612529</v>
      </c>
      <c r="Z1954" s="2">
        <f t="shared" si="712"/>
        <v>530.43400671161032</v>
      </c>
      <c r="AA1954" s="18">
        <f t="shared" si="713"/>
        <v>1531.7880007681902</v>
      </c>
      <c r="AB1954" s="2">
        <f t="shared" si="714"/>
        <v>-188.52486592996408</v>
      </c>
      <c r="AC1954" s="2">
        <f t="shared" si="715"/>
        <v>153.17880007681902</v>
      </c>
      <c r="AD1954" s="2">
        <f t="shared" si="716"/>
        <v>530.43400671161032</v>
      </c>
      <c r="AE1954" s="2">
        <f t="shared" si="717"/>
        <v>-1000</v>
      </c>
      <c r="AF1954" s="5">
        <f t="shared" si="718"/>
        <v>0.55499999999999994</v>
      </c>
      <c r="AG1954" s="5">
        <f t="shared" si="719"/>
        <v>-1</v>
      </c>
      <c r="AH1954" s="3">
        <f t="shared" si="720"/>
        <v>201512</v>
      </c>
      <c r="AI1954" s="21">
        <v>2.62</v>
      </c>
      <c r="AJ1954" s="21">
        <v>1.5549999999999999</v>
      </c>
      <c r="AK1954" s="21">
        <v>2.56</v>
      </c>
      <c r="AL1954" s="21">
        <v>1.5780000000000001</v>
      </c>
      <c r="AO1954">
        <f t="shared" si="721"/>
        <v>-180</v>
      </c>
      <c r="AP1954">
        <f>IF(E1954&lt;F1954,G1954,H1954)</f>
        <v>40</v>
      </c>
      <c r="AQ1954">
        <f>IF(E1954&lt;F1954,H1954,G1954)</f>
        <v>17</v>
      </c>
    </row>
    <row r="1955" spans="2:43" x14ac:dyDescent="0.25">
      <c r="B1955" s="23">
        <v>42358</v>
      </c>
      <c r="C1955" s="20" t="s">
        <v>45</v>
      </c>
      <c r="D1955" s="20" t="s">
        <v>38</v>
      </c>
      <c r="E1955" s="2">
        <v>-346.02076124567481</v>
      </c>
      <c r="F1955" s="2">
        <v>301</v>
      </c>
      <c r="G1955">
        <v>34</v>
      </c>
      <c r="H1955">
        <v>27</v>
      </c>
      <c r="J1955" s="2" t="str">
        <f t="shared" si="722"/>
        <v>Pittsburgh Steelers</v>
      </c>
      <c r="K1955" s="2" t="str">
        <f t="shared" si="723"/>
        <v>Denver Broncos</v>
      </c>
      <c r="L1955" s="17">
        <f t="shared" si="724"/>
        <v>-346.02076124567481</v>
      </c>
      <c r="M1955" s="18">
        <f t="shared" si="725"/>
        <v>301</v>
      </c>
      <c r="N1955" s="4">
        <f t="shared" si="703"/>
        <v>1.425</v>
      </c>
      <c r="O1955" s="4">
        <f t="shared" si="704"/>
        <v>3.1</v>
      </c>
      <c r="P1955" s="4"/>
      <c r="Q1955" s="4"/>
      <c r="R1955" s="1">
        <f t="shared" si="705"/>
        <v>0.70175438596491224</v>
      </c>
      <c r="S1955" s="1">
        <f t="shared" si="706"/>
        <v>0.32258064516129031</v>
      </c>
      <c r="T1955" s="1">
        <f t="shared" si="707"/>
        <v>2.3756906077348039E-2</v>
      </c>
      <c r="U1955" s="1">
        <f t="shared" si="708"/>
        <v>0.18958687040181096</v>
      </c>
      <c r="V1955" s="1">
        <f t="shared" si="709"/>
        <v>0.700586870401811</v>
      </c>
      <c r="W1955" s="1"/>
      <c r="X1955" s="17">
        <f t="shared" si="710"/>
        <v>427.37473716352281</v>
      </c>
      <c r="Y1955" s="18">
        <f t="shared" si="711"/>
        <v>2071.9633372112958</v>
      </c>
      <c r="Z1955" s="2">
        <f t="shared" si="712"/>
        <v>406.00600030534667</v>
      </c>
      <c r="AA1955" s="18">
        <f t="shared" si="713"/>
        <v>1968.365170350731</v>
      </c>
      <c r="AB1955" s="2">
        <f t="shared" si="714"/>
        <v>-246.30177860620918</v>
      </c>
      <c r="AC1955" s="2">
        <f t="shared" si="715"/>
        <v>196.83651703507309</v>
      </c>
      <c r="AD1955" s="2">
        <f t="shared" si="716"/>
        <v>406.00600030534667</v>
      </c>
      <c r="AE1955" s="2">
        <f t="shared" si="717"/>
        <v>-1000</v>
      </c>
      <c r="AF1955" s="5">
        <f t="shared" si="718"/>
        <v>0.42500000000000004</v>
      </c>
      <c r="AG1955" s="5">
        <f t="shared" si="719"/>
        <v>-1</v>
      </c>
      <c r="AH1955" s="3">
        <f t="shared" si="720"/>
        <v>201512</v>
      </c>
      <c r="AI1955" s="21">
        <v>1.425</v>
      </c>
      <c r="AJ1955" s="21">
        <v>3.1</v>
      </c>
      <c r="AK1955" s="21">
        <v>1.2889999999999999</v>
      </c>
      <c r="AL1955" s="21">
        <v>4.01</v>
      </c>
      <c r="AO1955">
        <f t="shared" si="721"/>
        <v>-400</v>
      </c>
      <c r="AP1955">
        <f>IF(E1955&lt;F1955,G1955,H1955)</f>
        <v>34</v>
      </c>
      <c r="AQ1955">
        <f>IF(E1955&lt;F1955,H1955,G1955)</f>
        <v>27</v>
      </c>
    </row>
    <row r="1956" spans="2:43" x14ac:dyDescent="0.25">
      <c r="B1956" s="23">
        <v>42358</v>
      </c>
      <c r="C1956" s="20" t="s">
        <v>54</v>
      </c>
      <c r="D1956" s="20" t="s">
        <v>30</v>
      </c>
      <c r="E1956" s="2">
        <v>-105.0420168067227</v>
      </c>
      <c r="F1956" s="2">
        <v>-105.0420168067227</v>
      </c>
      <c r="G1956">
        <v>30</v>
      </c>
      <c r="H1956">
        <v>14</v>
      </c>
      <c r="J1956" s="2" t="str">
        <f t="shared" si="722"/>
        <v>San Diego Chargers</v>
      </c>
      <c r="K1956" s="2" t="str">
        <f t="shared" si="723"/>
        <v>Miami Dolphins</v>
      </c>
      <c r="L1956" s="17">
        <f t="shared" si="724"/>
        <v>-105.0420168067227</v>
      </c>
      <c r="M1956" s="18">
        <f t="shared" si="725"/>
        <v>-105.0420168067227</v>
      </c>
      <c r="N1956" s="4">
        <f t="shared" si="703"/>
        <v>1.8260000000000001</v>
      </c>
      <c r="O1956" s="4">
        <f t="shared" si="704"/>
        <v>2.1</v>
      </c>
      <c r="P1956" s="4"/>
      <c r="Q1956" s="4"/>
      <c r="R1956" s="1">
        <f t="shared" si="705"/>
        <v>0.547645125958379</v>
      </c>
      <c r="S1956" s="1">
        <f t="shared" si="706"/>
        <v>0.47619047619047616</v>
      </c>
      <c r="T1956" s="1">
        <f t="shared" si="707"/>
        <v>2.3280692817116533E-2</v>
      </c>
      <c r="U1956" s="1">
        <f t="shared" si="708"/>
        <v>3.5727324883951417E-2</v>
      </c>
      <c r="V1956" s="1">
        <f t="shared" si="709"/>
        <v>0.54672732488395148</v>
      </c>
      <c r="W1956" s="1"/>
      <c r="X1956" s="17">
        <f t="shared" si="710"/>
        <v>829.0653393119876</v>
      </c>
      <c r="Y1956" s="18">
        <f t="shared" si="711"/>
        <v>1099.0792295769795</v>
      </c>
      <c r="Z1956" s="2">
        <f t="shared" si="712"/>
        <v>787.61207234638823</v>
      </c>
      <c r="AA1956" s="18">
        <f t="shared" si="713"/>
        <v>1044.1252680981304</v>
      </c>
      <c r="AB1956" s="2">
        <f t="shared" si="714"/>
        <v>-126.96605792504975</v>
      </c>
      <c r="AC1956" s="2">
        <f t="shared" si="715"/>
        <v>104.41252680981304</v>
      </c>
      <c r="AD1956" s="2">
        <f t="shared" si="716"/>
        <v>-1000</v>
      </c>
      <c r="AE1956" s="2">
        <f t="shared" si="717"/>
        <v>1044.1252680981304</v>
      </c>
      <c r="AF1956" s="5">
        <f t="shared" si="718"/>
        <v>-1</v>
      </c>
      <c r="AG1956" s="5">
        <f t="shared" si="719"/>
        <v>1.1000000000000001</v>
      </c>
      <c r="AH1956" s="3">
        <f t="shared" si="720"/>
        <v>201512</v>
      </c>
      <c r="AI1956" s="21">
        <v>1.8260000000000001</v>
      </c>
      <c r="AJ1956" s="21">
        <v>2.1</v>
      </c>
      <c r="AK1956" s="21">
        <v>1.952</v>
      </c>
      <c r="AL1956" s="21">
        <v>1.952</v>
      </c>
      <c r="AO1956">
        <f t="shared" si="721"/>
        <v>-110</v>
      </c>
      <c r="AP1956">
        <f>IF(E1956&lt;F1956,G1956,H1956)</f>
        <v>14</v>
      </c>
      <c r="AQ1956">
        <f>IF(E1956&lt;F1956,H1956,G1956)</f>
        <v>30</v>
      </c>
    </row>
    <row r="1957" spans="2:43" x14ac:dyDescent="0.25">
      <c r="B1957" s="23">
        <v>42358</v>
      </c>
      <c r="C1957" s="20" t="s">
        <v>22</v>
      </c>
      <c r="D1957" s="20" t="s">
        <v>21</v>
      </c>
      <c r="E1957" s="2">
        <v>262</v>
      </c>
      <c r="F1957" s="2">
        <v>-297.61904761904754</v>
      </c>
      <c r="G1957">
        <v>14</v>
      </c>
      <c r="H1957">
        <v>24</v>
      </c>
      <c r="J1957" s="2" t="str">
        <f t="shared" si="722"/>
        <v>Cincinnati Bengals</v>
      </c>
      <c r="K1957" s="2" t="str">
        <f t="shared" si="723"/>
        <v>San Francisco 49ers</v>
      </c>
      <c r="L1957" s="17">
        <f t="shared" si="724"/>
        <v>-297.61904761904754</v>
      </c>
      <c r="M1957" s="18">
        <f t="shared" si="725"/>
        <v>262</v>
      </c>
      <c r="N1957" s="4">
        <f t="shared" si="703"/>
        <v>1.4650000000000001</v>
      </c>
      <c r="O1957" s="4">
        <f t="shared" si="704"/>
        <v>2.93</v>
      </c>
      <c r="P1957" s="4"/>
      <c r="Q1957" s="4"/>
      <c r="R1957" s="1">
        <f t="shared" si="705"/>
        <v>0.68259385665529004</v>
      </c>
      <c r="S1957" s="1">
        <f t="shared" si="706"/>
        <v>0.34129692832764502</v>
      </c>
      <c r="T1957" s="1">
        <f t="shared" si="707"/>
        <v>2.3333333333333317E-2</v>
      </c>
      <c r="U1957" s="1">
        <f t="shared" si="708"/>
        <v>0.17064846416382251</v>
      </c>
      <c r="V1957" s="1">
        <f t="shared" si="709"/>
        <v>0.68164846416382252</v>
      </c>
      <c r="W1957" s="1"/>
      <c r="X1957" s="17">
        <f t="shared" si="710"/>
        <v>467.03183909714949</v>
      </c>
      <c r="Y1957" s="18">
        <f t="shared" si="711"/>
        <v>1908.0035510355572</v>
      </c>
      <c r="Z1957" s="2">
        <f t="shared" si="712"/>
        <v>443.68024714229199</v>
      </c>
      <c r="AA1957" s="18">
        <f t="shared" si="713"/>
        <v>1812.6033734837793</v>
      </c>
      <c r="AB1957" s="2">
        <f t="shared" si="714"/>
        <v>-225.38754123964677</v>
      </c>
      <c r="AC1957" s="2">
        <f t="shared" si="715"/>
        <v>181.26033734837793</v>
      </c>
      <c r="AD1957" s="2">
        <f t="shared" si="716"/>
        <v>443.68024714229199</v>
      </c>
      <c r="AE1957" s="2">
        <f t="shared" si="717"/>
        <v>-1000</v>
      </c>
      <c r="AF1957" s="5">
        <f t="shared" si="718"/>
        <v>0.46500000000000008</v>
      </c>
      <c r="AG1957" s="5">
        <f t="shared" si="719"/>
        <v>-1</v>
      </c>
      <c r="AH1957" s="3">
        <f t="shared" si="720"/>
        <v>201512</v>
      </c>
      <c r="AI1957" s="21">
        <v>2.93</v>
      </c>
      <c r="AJ1957" s="21">
        <v>1.4650000000000001</v>
      </c>
      <c r="AK1957" s="21">
        <v>3.62</v>
      </c>
      <c r="AL1957" s="21">
        <v>1.3360000000000001</v>
      </c>
      <c r="AO1957">
        <f t="shared" si="721"/>
        <v>-300</v>
      </c>
      <c r="AP1957">
        <f>IF(E1957&lt;F1957,G1957,H1957)</f>
        <v>24</v>
      </c>
      <c r="AQ1957">
        <f>IF(E1957&lt;F1957,H1957,G1957)</f>
        <v>14</v>
      </c>
    </row>
    <row r="1958" spans="2:43" x14ac:dyDescent="0.25">
      <c r="B1958" s="23">
        <v>42358</v>
      </c>
      <c r="C1958" s="20" t="s">
        <v>52</v>
      </c>
      <c r="D1958" s="20" t="s">
        <v>33</v>
      </c>
      <c r="E1958" s="2">
        <v>181</v>
      </c>
      <c r="F1958" s="2">
        <v>-202.02020202020196</v>
      </c>
      <c r="G1958">
        <v>20</v>
      </c>
      <c r="H1958">
        <v>30</v>
      </c>
      <c r="J1958" s="2" t="str">
        <f t="shared" si="722"/>
        <v>Green Bay Packers</v>
      </c>
      <c r="K1958" s="2" t="str">
        <f t="shared" si="723"/>
        <v>Oakland Raiders</v>
      </c>
      <c r="L1958" s="17">
        <f t="shared" si="724"/>
        <v>-202.02020202020196</v>
      </c>
      <c r="M1958" s="18">
        <f t="shared" si="725"/>
        <v>181</v>
      </c>
      <c r="N1958" s="4">
        <f t="shared" si="703"/>
        <v>1.625</v>
      </c>
      <c r="O1958" s="4">
        <f t="shared" si="704"/>
        <v>2.44</v>
      </c>
      <c r="P1958" s="4"/>
      <c r="Q1958" s="4"/>
      <c r="R1958" s="1">
        <f t="shared" si="705"/>
        <v>0.61538461538461542</v>
      </c>
      <c r="S1958" s="1">
        <f t="shared" si="706"/>
        <v>0.4098360655737705</v>
      </c>
      <c r="T1958" s="1">
        <f t="shared" si="707"/>
        <v>2.4600246002459913E-2</v>
      </c>
      <c r="U1958" s="1">
        <f t="shared" si="708"/>
        <v>0.10277427490542246</v>
      </c>
      <c r="V1958" s="1">
        <f t="shared" si="709"/>
        <v>0.61377427490542247</v>
      </c>
      <c r="W1958" s="1"/>
      <c r="X1958" s="17">
        <f t="shared" si="710"/>
        <v>629.26346196912823</v>
      </c>
      <c r="Y1958" s="18">
        <f t="shared" si="711"/>
        <v>1438.0997917039526</v>
      </c>
      <c r="Z1958" s="2">
        <f t="shared" si="712"/>
        <v>597.80028887067181</v>
      </c>
      <c r="AA1958" s="18">
        <f t="shared" si="713"/>
        <v>1366.194802118755</v>
      </c>
      <c r="AB1958" s="2">
        <f t="shared" si="714"/>
        <v>-167.27994593129748</v>
      </c>
      <c r="AC1958" s="2">
        <f t="shared" si="715"/>
        <v>136.6194802118755</v>
      </c>
      <c r="AD1958" s="2">
        <f t="shared" si="716"/>
        <v>597.80028887067181</v>
      </c>
      <c r="AE1958" s="2">
        <f t="shared" si="717"/>
        <v>-1000</v>
      </c>
      <c r="AF1958" s="5">
        <f t="shared" si="718"/>
        <v>0.625</v>
      </c>
      <c r="AG1958" s="5">
        <f t="shared" si="719"/>
        <v>-1</v>
      </c>
      <c r="AH1958" s="3">
        <f t="shared" si="720"/>
        <v>201512</v>
      </c>
      <c r="AI1958" s="21">
        <v>2.44</v>
      </c>
      <c r="AJ1958" s="21">
        <v>1.625</v>
      </c>
      <c r="AK1958" s="21">
        <v>2.81</v>
      </c>
      <c r="AL1958" s="21">
        <v>1.4950000000000001</v>
      </c>
      <c r="AO1958">
        <f t="shared" si="721"/>
        <v>-300</v>
      </c>
      <c r="AP1958">
        <f>IF(E1958&lt;F1958,G1958,H1958)</f>
        <v>30</v>
      </c>
      <c r="AQ1958">
        <f>IF(E1958&lt;F1958,H1958,G1958)</f>
        <v>20</v>
      </c>
    </row>
    <row r="1959" spans="2:43" x14ac:dyDescent="0.25">
      <c r="B1959" s="23">
        <v>42358</v>
      </c>
      <c r="C1959" s="20" t="s">
        <v>32</v>
      </c>
      <c r="D1959" s="20" t="s">
        <v>46</v>
      </c>
      <c r="E1959" s="2">
        <v>-999.99999999999909</v>
      </c>
      <c r="F1959" s="2">
        <v>767</v>
      </c>
      <c r="G1959">
        <v>30</v>
      </c>
      <c r="H1959">
        <v>13</v>
      </c>
      <c r="J1959" s="2" t="str">
        <f t="shared" si="722"/>
        <v>Seattle Seahawks</v>
      </c>
      <c r="K1959" s="2" t="str">
        <f t="shared" si="723"/>
        <v>Cleveland Browns</v>
      </c>
      <c r="L1959" s="17">
        <f t="shared" si="724"/>
        <v>-999.99999999999909</v>
      </c>
      <c r="M1959" s="18">
        <f t="shared" si="725"/>
        <v>767</v>
      </c>
      <c r="N1959" s="4">
        <f t="shared" si="703"/>
        <v>1.0760000000000001</v>
      </c>
      <c r="O1959" s="4">
        <f t="shared" si="704"/>
        <v>10.44</v>
      </c>
      <c r="P1959" s="4"/>
      <c r="Q1959" s="4"/>
      <c r="R1959" s="1">
        <f t="shared" si="705"/>
        <v>0.92936802973977695</v>
      </c>
      <c r="S1959" s="1">
        <f t="shared" si="706"/>
        <v>9.5785440613026823E-2</v>
      </c>
      <c r="T1959" s="1">
        <f t="shared" si="707"/>
        <v>2.4536297325460255E-2</v>
      </c>
      <c r="U1959" s="1">
        <f t="shared" si="708"/>
        <v>0.41679129456337505</v>
      </c>
      <c r="V1959" s="1">
        <f t="shared" si="709"/>
        <v>0.92779129456337506</v>
      </c>
      <c r="W1959" s="1"/>
      <c r="X1959" s="17">
        <f t="shared" si="710"/>
        <v>77.828608502526379</v>
      </c>
      <c r="Y1959" s="18">
        <f t="shared" si="711"/>
        <v>8096.4257817585849</v>
      </c>
      <c r="Z1959" s="2">
        <f t="shared" si="712"/>
        <v>73.937178077400063</v>
      </c>
      <c r="AA1959" s="18">
        <f t="shared" si="713"/>
        <v>7691.6044926706554</v>
      </c>
      <c r="AB1959" s="2">
        <f t="shared" si="714"/>
        <v>-1352.4995489456799</v>
      </c>
      <c r="AC1959" s="2">
        <f t="shared" si="715"/>
        <v>769.16044926706559</v>
      </c>
      <c r="AD1959" s="2">
        <f t="shared" si="716"/>
        <v>73.937178077400063</v>
      </c>
      <c r="AE1959" s="2">
        <f t="shared" si="717"/>
        <v>-1000</v>
      </c>
      <c r="AF1959" s="5">
        <f t="shared" si="718"/>
        <v>7.6000000000000068E-2</v>
      </c>
      <c r="AG1959" s="5">
        <f t="shared" si="719"/>
        <v>-1</v>
      </c>
      <c r="AH1959" s="3">
        <f t="shared" si="720"/>
        <v>201512</v>
      </c>
      <c r="AI1959" s="21">
        <v>1.0760000000000001</v>
      </c>
      <c r="AJ1959" s="21">
        <v>10.44</v>
      </c>
      <c r="AK1959" s="21">
        <v>1.1000000000000001</v>
      </c>
      <c r="AL1959" s="21">
        <v>8.67</v>
      </c>
      <c r="AO1959">
        <f t="shared" si="721"/>
        <v>-1000</v>
      </c>
      <c r="AP1959">
        <f>IF(E1959&lt;F1959,G1959,H1959)</f>
        <v>30</v>
      </c>
      <c r="AQ1959">
        <f>IF(E1959&lt;F1959,H1959,G1959)</f>
        <v>13</v>
      </c>
    </row>
    <row r="1960" spans="2:43" x14ac:dyDescent="0.25">
      <c r="B1960" s="23">
        <v>42358</v>
      </c>
      <c r="C1960" s="20" t="s">
        <v>28</v>
      </c>
      <c r="D1960" s="20" t="s">
        <v>20</v>
      </c>
      <c r="E1960" s="2">
        <v>231</v>
      </c>
      <c r="F1960" s="2">
        <v>-260.41666666666674</v>
      </c>
      <c r="G1960">
        <v>14</v>
      </c>
      <c r="H1960">
        <v>34</v>
      </c>
      <c r="J1960" s="2" t="str">
        <f t="shared" si="722"/>
        <v>Kansas City Chiefs</v>
      </c>
      <c r="K1960" s="2" t="str">
        <f t="shared" si="723"/>
        <v>Baltimore Ravens</v>
      </c>
      <c r="L1960" s="17">
        <f t="shared" si="724"/>
        <v>-260.41666666666674</v>
      </c>
      <c r="M1960" s="18">
        <f t="shared" si="725"/>
        <v>231</v>
      </c>
      <c r="N1960" s="4">
        <f t="shared" si="703"/>
        <v>1.298</v>
      </c>
      <c r="O1960" s="4">
        <f t="shared" si="704"/>
        <v>3.93</v>
      </c>
      <c r="P1960" s="4"/>
      <c r="Q1960" s="4"/>
      <c r="R1960" s="1">
        <f t="shared" si="705"/>
        <v>0.77041602465331271</v>
      </c>
      <c r="S1960" s="1">
        <f t="shared" si="706"/>
        <v>0.2544529262086514</v>
      </c>
      <c r="T1960" s="1">
        <f t="shared" si="707"/>
        <v>2.4265493496556934E-2</v>
      </c>
      <c r="U1960" s="1">
        <f t="shared" si="708"/>
        <v>0.25798154922233063</v>
      </c>
      <c r="V1960" s="1">
        <f t="shared" si="709"/>
        <v>0.76898154922233064</v>
      </c>
      <c r="W1960" s="1"/>
      <c r="X1960" s="17">
        <f t="shared" si="710"/>
        <v>300.42131831550154</v>
      </c>
      <c r="Y1960" s="18">
        <f t="shared" si="711"/>
        <v>2850.0152957456385</v>
      </c>
      <c r="Z1960" s="2">
        <f t="shared" si="712"/>
        <v>285.40025239972647</v>
      </c>
      <c r="AA1960" s="18">
        <f t="shared" si="713"/>
        <v>2707.5145309583563</v>
      </c>
      <c r="AB1960" s="2">
        <f t="shared" si="714"/>
        <v>-350.38511409563085</v>
      </c>
      <c r="AC1960" s="2">
        <f t="shared" si="715"/>
        <v>270.75145309583564</v>
      </c>
      <c r="AD1960" s="2">
        <f t="shared" si="716"/>
        <v>285.40025239972647</v>
      </c>
      <c r="AE1960" s="2">
        <f t="shared" si="717"/>
        <v>-1000</v>
      </c>
      <c r="AF1960" s="5">
        <f t="shared" si="718"/>
        <v>0.29800000000000004</v>
      </c>
      <c r="AG1960" s="5">
        <f t="shared" si="719"/>
        <v>-1</v>
      </c>
      <c r="AH1960" s="3">
        <f t="shared" si="720"/>
        <v>201512</v>
      </c>
      <c r="AI1960" s="21">
        <v>3.93</v>
      </c>
      <c r="AJ1960" s="21">
        <v>1.298</v>
      </c>
      <c r="AK1960" s="21">
        <v>3.31</v>
      </c>
      <c r="AL1960" s="21">
        <v>1.3839999999999999</v>
      </c>
      <c r="AO1960">
        <f t="shared" si="721"/>
        <v>-300</v>
      </c>
      <c r="AP1960">
        <f>IF(E1960&lt;F1960,G1960,H1960)</f>
        <v>34</v>
      </c>
      <c r="AQ1960">
        <f>IF(E1960&lt;F1960,H1960,G1960)</f>
        <v>14</v>
      </c>
    </row>
    <row r="1961" spans="2:43" x14ac:dyDescent="0.25">
      <c r="B1961" s="23">
        <v>42358</v>
      </c>
      <c r="C1961" s="20" t="s">
        <v>39</v>
      </c>
      <c r="D1961" s="20" t="s">
        <v>40</v>
      </c>
      <c r="E1961" s="2">
        <v>-133.15579227696406</v>
      </c>
      <c r="F1961" s="2">
        <v>120.00000000000001</v>
      </c>
      <c r="G1961">
        <v>10</v>
      </c>
      <c r="H1961">
        <v>16</v>
      </c>
      <c r="J1961" s="2" t="str">
        <f t="shared" si="722"/>
        <v>Indianapolis Colts</v>
      </c>
      <c r="K1961" s="2" t="str">
        <f t="shared" si="723"/>
        <v>Houston Texans</v>
      </c>
      <c r="L1961" s="17">
        <f t="shared" si="724"/>
        <v>-133.15579227696406</v>
      </c>
      <c r="M1961" s="18">
        <f t="shared" si="725"/>
        <v>120.00000000000001</v>
      </c>
      <c r="N1961" s="4">
        <f t="shared" si="703"/>
        <v>1.8</v>
      </c>
      <c r="O1961" s="4">
        <f t="shared" si="704"/>
        <v>2.13</v>
      </c>
      <c r="P1961" s="4"/>
      <c r="Q1961" s="4"/>
      <c r="R1961" s="1">
        <f t="shared" si="705"/>
        <v>0.55555555555555558</v>
      </c>
      <c r="S1961" s="1">
        <f t="shared" si="706"/>
        <v>0.46948356807511737</v>
      </c>
      <c r="T1961" s="1">
        <f t="shared" si="707"/>
        <v>2.442748091603042E-2</v>
      </c>
      <c r="U1961" s="1">
        <f t="shared" si="708"/>
        <v>4.3035993740219103E-2</v>
      </c>
      <c r="V1961" s="1">
        <f t="shared" si="709"/>
        <v>0.55403599374021906</v>
      </c>
      <c r="W1961" s="1"/>
      <c r="X1961" s="17">
        <f t="shared" si="710"/>
        <v>804.93688370161772</v>
      </c>
      <c r="Y1961" s="18">
        <f t="shared" si="711"/>
        <v>1131.5579529209654</v>
      </c>
      <c r="Z1961" s="2">
        <f t="shared" si="712"/>
        <v>764.69003951653679</v>
      </c>
      <c r="AA1961" s="18">
        <f t="shared" si="713"/>
        <v>1074.980055274917</v>
      </c>
      <c r="AB1961" s="2">
        <f t="shared" si="714"/>
        <v>-130.77194004413008</v>
      </c>
      <c r="AC1961" s="2">
        <f t="shared" si="715"/>
        <v>107.4980055274917</v>
      </c>
      <c r="AD1961" s="2">
        <f t="shared" si="716"/>
        <v>-1000</v>
      </c>
      <c r="AE1961" s="2">
        <f t="shared" si="717"/>
        <v>1074.980055274917</v>
      </c>
      <c r="AF1961" s="5">
        <f t="shared" si="718"/>
        <v>-1</v>
      </c>
      <c r="AG1961" s="5">
        <f t="shared" si="719"/>
        <v>1.1299999999999999</v>
      </c>
      <c r="AH1961" s="3">
        <f t="shared" si="720"/>
        <v>201512</v>
      </c>
      <c r="AI1961" s="21">
        <v>1.8</v>
      </c>
      <c r="AJ1961" s="21">
        <v>2.13</v>
      </c>
      <c r="AK1961" s="21">
        <v>1.7509999999999999</v>
      </c>
      <c r="AL1961" s="21">
        <v>2.2000000000000002</v>
      </c>
      <c r="AO1961">
        <f t="shared" si="721"/>
        <v>-140</v>
      </c>
      <c r="AP1961">
        <f>IF(E1961&lt;F1961,G1961,H1961)</f>
        <v>10</v>
      </c>
      <c r="AQ1961">
        <f>IF(E1961&lt;F1961,H1961,G1961)</f>
        <v>16</v>
      </c>
    </row>
    <row r="1962" spans="2:43" x14ac:dyDescent="0.25">
      <c r="B1962" s="23">
        <v>42358</v>
      </c>
      <c r="C1962" s="20" t="s">
        <v>26</v>
      </c>
      <c r="D1962" s="20" t="s">
        <v>35</v>
      </c>
      <c r="E1962" s="2">
        <v>-125</v>
      </c>
      <c r="F1962" s="2">
        <v>112.99999999999999</v>
      </c>
      <c r="G1962">
        <v>17</v>
      </c>
      <c r="H1962">
        <v>23</v>
      </c>
      <c r="J1962" s="2" t="str">
        <f t="shared" si="722"/>
        <v>Jacksonville Jaguars</v>
      </c>
      <c r="K1962" s="2" t="str">
        <f t="shared" si="723"/>
        <v>Atlanta Falcons</v>
      </c>
      <c r="L1962" s="17">
        <f t="shared" si="724"/>
        <v>-125</v>
      </c>
      <c r="M1962" s="18">
        <f t="shared" si="725"/>
        <v>112.99999999999999</v>
      </c>
      <c r="N1962" s="4">
        <f t="shared" si="703"/>
        <v>1.591</v>
      </c>
      <c r="O1962" s="4">
        <f t="shared" si="704"/>
        <v>2.52</v>
      </c>
      <c r="P1962" s="4"/>
      <c r="Q1962" s="4"/>
      <c r="R1962" s="1">
        <f t="shared" si="705"/>
        <v>0.62853551225644255</v>
      </c>
      <c r="S1962" s="1">
        <f t="shared" si="706"/>
        <v>0.3968253968253968</v>
      </c>
      <c r="T1962" s="1">
        <f t="shared" si="707"/>
        <v>2.4733641449768862E-2</v>
      </c>
      <c r="U1962" s="1">
        <f t="shared" si="708"/>
        <v>0.11585505771552287</v>
      </c>
      <c r="V1962" s="1">
        <f t="shared" si="709"/>
        <v>0.62685505771552286</v>
      </c>
      <c r="W1962" s="1"/>
      <c r="X1962" s="17">
        <f t="shared" si="710"/>
        <v>595.26510585133781</v>
      </c>
      <c r="Y1962" s="18">
        <f t="shared" si="711"/>
        <v>1516.8530369077907</v>
      </c>
      <c r="Z1962" s="2">
        <f t="shared" si="712"/>
        <v>565.50185055877091</v>
      </c>
      <c r="AA1962" s="18">
        <f t="shared" si="713"/>
        <v>1441.0103850624012</v>
      </c>
      <c r="AB1962" s="2">
        <f t="shared" si="714"/>
        <v>-176.83408091625211</v>
      </c>
      <c r="AC1962" s="2">
        <f t="shared" si="715"/>
        <v>144.10103850624012</v>
      </c>
      <c r="AD1962" s="2">
        <f t="shared" si="716"/>
        <v>-1000</v>
      </c>
      <c r="AE1962" s="2">
        <f t="shared" si="717"/>
        <v>1441.0103850624012</v>
      </c>
      <c r="AF1962" s="5">
        <f t="shared" si="718"/>
        <v>-1</v>
      </c>
      <c r="AG1962" s="5">
        <f t="shared" si="719"/>
        <v>1.52</v>
      </c>
      <c r="AH1962" s="3">
        <f t="shared" si="720"/>
        <v>201512</v>
      </c>
      <c r="AI1962" s="21">
        <v>1.591</v>
      </c>
      <c r="AJ1962" s="21">
        <v>2.52</v>
      </c>
      <c r="AK1962" s="21">
        <v>1.8</v>
      </c>
      <c r="AL1962" s="21">
        <v>2.13</v>
      </c>
      <c r="AO1962">
        <f t="shared" si="721"/>
        <v>-130</v>
      </c>
      <c r="AP1962">
        <f>IF(E1962&lt;F1962,G1962,H1962)</f>
        <v>17</v>
      </c>
      <c r="AQ1962">
        <f>IF(E1962&lt;F1962,H1962,G1962)</f>
        <v>23</v>
      </c>
    </row>
    <row r="1963" spans="2:43" x14ac:dyDescent="0.25">
      <c r="B1963" s="23">
        <v>42358</v>
      </c>
      <c r="C1963" s="20" t="s">
        <v>29</v>
      </c>
      <c r="D1963" s="20" t="s">
        <v>37</v>
      </c>
      <c r="E1963" s="2">
        <v>-196.07843137254901</v>
      </c>
      <c r="F1963" s="2">
        <v>175.99999999999997</v>
      </c>
      <c r="G1963">
        <v>38</v>
      </c>
      <c r="H1963">
        <v>17</v>
      </c>
      <c r="J1963" s="2" t="str">
        <f t="shared" si="722"/>
        <v>Minnesota Vikings</v>
      </c>
      <c r="K1963" s="2" t="str">
        <f t="shared" si="723"/>
        <v>Chicago Bears</v>
      </c>
      <c r="L1963" s="17">
        <f t="shared" si="724"/>
        <v>-196.07843137254901</v>
      </c>
      <c r="M1963" s="18">
        <f t="shared" si="725"/>
        <v>175.99999999999997</v>
      </c>
      <c r="N1963" s="4">
        <f t="shared" si="703"/>
        <v>1.429</v>
      </c>
      <c r="O1963" s="4">
        <f t="shared" si="704"/>
        <v>3.08</v>
      </c>
      <c r="P1963" s="4"/>
      <c r="Q1963" s="4"/>
      <c r="R1963" s="1">
        <f t="shared" si="705"/>
        <v>0.69979006298110569</v>
      </c>
      <c r="S1963" s="1">
        <f t="shared" si="706"/>
        <v>0.32467532467532467</v>
      </c>
      <c r="T1963" s="1">
        <f t="shared" si="707"/>
        <v>2.38811266356177E-2</v>
      </c>
      <c r="U1963" s="1">
        <f t="shared" si="708"/>
        <v>0.18755736915289051</v>
      </c>
      <c r="V1963" s="1">
        <f t="shared" si="709"/>
        <v>0.69855736915289057</v>
      </c>
      <c r="W1963" s="1"/>
      <c r="X1963" s="17">
        <f t="shared" si="710"/>
        <v>431.52165327903623</v>
      </c>
      <c r="Y1963" s="18">
        <f t="shared" si="711"/>
        <v>2053.540524063932</v>
      </c>
      <c r="Z1963" s="2">
        <f t="shared" si="712"/>
        <v>409.94557061508442</v>
      </c>
      <c r="AA1963" s="18">
        <f t="shared" si="713"/>
        <v>1950.8634978607354</v>
      </c>
      <c r="AB1963" s="2">
        <f t="shared" si="714"/>
        <v>-243.93482249353124</v>
      </c>
      <c r="AC1963" s="2">
        <f t="shared" si="715"/>
        <v>195.08634978607353</v>
      </c>
      <c r="AD1963" s="2">
        <f t="shared" si="716"/>
        <v>409.94557061508442</v>
      </c>
      <c r="AE1963" s="2">
        <f t="shared" si="717"/>
        <v>-1000</v>
      </c>
      <c r="AF1963" s="5">
        <f t="shared" si="718"/>
        <v>0.42900000000000005</v>
      </c>
      <c r="AG1963" s="5">
        <f t="shared" si="719"/>
        <v>-1</v>
      </c>
      <c r="AH1963" s="3">
        <f t="shared" si="720"/>
        <v>201512</v>
      </c>
      <c r="AI1963" s="21">
        <v>1.429</v>
      </c>
      <c r="AJ1963" s="21">
        <v>3.08</v>
      </c>
      <c r="AK1963" s="21">
        <v>1.51</v>
      </c>
      <c r="AL1963" s="21">
        <v>2.76</v>
      </c>
      <c r="AO1963">
        <f t="shared" si="721"/>
        <v>-200</v>
      </c>
      <c r="AP1963">
        <f>IF(E1963&lt;F1963,G1963,H1963)</f>
        <v>38</v>
      </c>
      <c r="AQ1963">
        <f>IF(E1963&lt;F1963,H1963,G1963)</f>
        <v>17</v>
      </c>
    </row>
    <row r="1964" spans="2:43" x14ac:dyDescent="0.25">
      <c r="B1964" s="23">
        <v>42358</v>
      </c>
      <c r="C1964" s="20" t="s">
        <v>36</v>
      </c>
      <c r="D1964" s="20" t="s">
        <v>41</v>
      </c>
      <c r="E1964" s="2">
        <v>-999.99999999999909</v>
      </c>
      <c r="F1964" s="2">
        <v>767</v>
      </c>
      <c r="G1964">
        <v>33</v>
      </c>
      <c r="H1964">
        <v>16</v>
      </c>
      <c r="J1964" s="2" t="str">
        <f t="shared" si="722"/>
        <v>New England Patriots</v>
      </c>
      <c r="K1964" s="2" t="str">
        <f t="shared" si="723"/>
        <v>Tennessee Titans</v>
      </c>
      <c r="L1964" s="17">
        <f t="shared" si="724"/>
        <v>-999.99999999999909</v>
      </c>
      <c r="M1964" s="18">
        <f t="shared" si="725"/>
        <v>767</v>
      </c>
      <c r="N1964" s="4">
        <f t="shared" si="703"/>
        <v>1.083</v>
      </c>
      <c r="O1964" s="4">
        <f t="shared" si="704"/>
        <v>9.8699999999999992</v>
      </c>
      <c r="P1964" s="4"/>
      <c r="Q1964" s="4"/>
      <c r="R1964" s="1">
        <f t="shared" si="705"/>
        <v>0.92336103416435833</v>
      </c>
      <c r="S1964" s="1">
        <f t="shared" si="706"/>
        <v>0.10131712259371835</v>
      </c>
      <c r="T1964" s="1">
        <f t="shared" si="707"/>
        <v>2.4083812654067449E-2</v>
      </c>
      <c r="U1964" s="1">
        <f t="shared" si="708"/>
        <v>0.41102195578531997</v>
      </c>
      <c r="V1964" s="1">
        <f t="shared" si="709"/>
        <v>0.92202195578531998</v>
      </c>
      <c r="W1964" s="1"/>
      <c r="X1964" s="17">
        <f t="shared" si="710"/>
        <v>84.572871313311822</v>
      </c>
      <c r="Y1964" s="18">
        <f t="shared" si="711"/>
        <v>7672.6648928460063</v>
      </c>
      <c r="Z1964" s="2">
        <f t="shared" si="712"/>
        <v>80.344227747646229</v>
      </c>
      <c r="AA1964" s="18">
        <f t="shared" si="713"/>
        <v>7289.031648203706</v>
      </c>
      <c r="AB1964" s="2">
        <f t="shared" si="714"/>
        <v>-1244.6444854021215</v>
      </c>
      <c r="AC1964" s="2">
        <f t="shared" si="715"/>
        <v>728.90316482037065</v>
      </c>
      <c r="AD1964" s="2">
        <f t="shared" si="716"/>
        <v>80.344227747646229</v>
      </c>
      <c r="AE1964" s="2">
        <f t="shared" si="717"/>
        <v>-1000</v>
      </c>
      <c r="AF1964" s="5">
        <f t="shared" si="718"/>
        <v>8.2999999999999963E-2</v>
      </c>
      <c r="AG1964" s="5">
        <f t="shared" si="719"/>
        <v>-1</v>
      </c>
      <c r="AH1964" s="3">
        <f t="shared" si="720"/>
        <v>201512</v>
      </c>
      <c r="AI1964" s="21">
        <v>1.083</v>
      </c>
      <c r="AJ1964" s="21">
        <v>9.8699999999999992</v>
      </c>
      <c r="AK1964" s="21">
        <v>1.1000000000000001</v>
      </c>
      <c r="AL1964" s="21">
        <v>8.67</v>
      </c>
      <c r="AO1964">
        <f t="shared" si="721"/>
        <v>-1000</v>
      </c>
      <c r="AP1964">
        <f>IF(E1964&lt;F1964,G1964,H1964)</f>
        <v>33</v>
      </c>
      <c r="AQ1964">
        <f>IF(E1964&lt;F1964,H1964,G1964)</f>
        <v>16</v>
      </c>
    </row>
    <row r="1965" spans="2:43" x14ac:dyDescent="0.25">
      <c r="B1965" s="23">
        <v>42358</v>
      </c>
      <c r="C1965" s="20" t="s">
        <v>25</v>
      </c>
      <c r="D1965" s="20" t="s">
        <v>44</v>
      </c>
      <c r="E1965" s="2">
        <v>186</v>
      </c>
      <c r="F1965" s="2">
        <v>-208.33333333333334</v>
      </c>
      <c r="G1965">
        <v>35</v>
      </c>
      <c r="H1965">
        <v>38</v>
      </c>
      <c r="J1965" s="2" t="str">
        <f t="shared" si="722"/>
        <v>Carolina Panthers</v>
      </c>
      <c r="K1965" s="2" t="str">
        <f t="shared" si="723"/>
        <v>New York Giants</v>
      </c>
      <c r="L1965" s="17">
        <f t="shared" si="724"/>
        <v>-208.33333333333334</v>
      </c>
      <c r="M1965" s="18">
        <f t="shared" si="725"/>
        <v>186</v>
      </c>
      <c r="N1965" s="4">
        <f t="shared" si="703"/>
        <v>1.4650000000000001</v>
      </c>
      <c r="O1965" s="4">
        <f t="shared" si="704"/>
        <v>2.93</v>
      </c>
      <c r="P1965" s="4"/>
      <c r="Q1965" s="4"/>
      <c r="R1965" s="1">
        <f t="shared" si="705"/>
        <v>0.68259385665529004</v>
      </c>
      <c r="S1965" s="1">
        <f t="shared" si="706"/>
        <v>0.34129692832764502</v>
      </c>
      <c r="T1965" s="1">
        <f t="shared" si="707"/>
        <v>2.3333333333333317E-2</v>
      </c>
      <c r="U1965" s="1">
        <f t="shared" si="708"/>
        <v>0.17064846416382251</v>
      </c>
      <c r="V1965" s="1">
        <f t="shared" si="709"/>
        <v>0.68164846416382252</v>
      </c>
      <c r="W1965" s="1"/>
      <c r="X1965" s="17">
        <f t="shared" si="710"/>
        <v>467.03183909714949</v>
      </c>
      <c r="Y1965" s="18">
        <f t="shared" si="711"/>
        <v>1908.0035510355572</v>
      </c>
      <c r="Z1965" s="2">
        <f t="shared" si="712"/>
        <v>443.68024714229199</v>
      </c>
      <c r="AA1965" s="18">
        <f t="shared" si="713"/>
        <v>1812.6033734837793</v>
      </c>
      <c r="AB1965" s="2">
        <f t="shared" si="714"/>
        <v>-225.38754123964677</v>
      </c>
      <c r="AC1965" s="2">
        <f t="shared" si="715"/>
        <v>181.26033734837793</v>
      </c>
      <c r="AD1965" s="2">
        <f t="shared" si="716"/>
        <v>443.68024714229199</v>
      </c>
      <c r="AE1965" s="2">
        <f t="shared" si="717"/>
        <v>-1000</v>
      </c>
      <c r="AF1965" s="5">
        <f t="shared" si="718"/>
        <v>0.46500000000000008</v>
      </c>
      <c r="AG1965" s="5">
        <f t="shared" si="719"/>
        <v>-1</v>
      </c>
      <c r="AH1965" s="3">
        <f t="shared" si="720"/>
        <v>201512</v>
      </c>
      <c r="AI1965" s="21">
        <v>2.93</v>
      </c>
      <c r="AJ1965" s="21">
        <v>1.4650000000000001</v>
      </c>
      <c r="AK1965" s="21">
        <v>2.86</v>
      </c>
      <c r="AL1965" s="21">
        <v>1.48</v>
      </c>
      <c r="AO1965">
        <f t="shared" si="721"/>
        <v>-300</v>
      </c>
      <c r="AP1965">
        <f>IF(E1965&lt;F1965,G1965,H1965)</f>
        <v>38</v>
      </c>
      <c r="AQ1965">
        <f>IF(E1965&lt;F1965,H1965,G1965)</f>
        <v>35</v>
      </c>
    </row>
    <row r="1966" spans="2:43" x14ac:dyDescent="0.25">
      <c r="B1966" s="23">
        <v>42358</v>
      </c>
      <c r="C1966" s="20" t="s">
        <v>53</v>
      </c>
      <c r="D1966" s="20" t="s">
        <v>24</v>
      </c>
      <c r="E1966" s="2">
        <v>110.99999999999999</v>
      </c>
      <c r="F1966" s="2">
        <v>-123.00123001230013</v>
      </c>
      <c r="G1966">
        <v>35</v>
      </c>
      <c r="H1966">
        <v>25</v>
      </c>
      <c r="J1966" s="2" t="str">
        <f t="shared" si="722"/>
        <v>Buffalo Bills</v>
      </c>
      <c r="K1966" s="2" t="str">
        <f t="shared" si="723"/>
        <v>Washington Redskins</v>
      </c>
      <c r="L1966" s="17">
        <f t="shared" si="724"/>
        <v>-123.00123001230013</v>
      </c>
      <c r="M1966" s="18">
        <f t="shared" si="725"/>
        <v>110.99999999999999</v>
      </c>
      <c r="N1966" s="4">
        <f t="shared" si="703"/>
        <v>1.877</v>
      </c>
      <c r="O1966" s="4">
        <f t="shared" si="704"/>
        <v>2.0299999999999998</v>
      </c>
      <c r="P1966" s="4"/>
      <c r="Q1966" s="4"/>
      <c r="R1966" s="1">
        <f t="shared" si="705"/>
        <v>0.53276505061267976</v>
      </c>
      <c r="S1966" s="1">
        <f t="shared" si="706"/>
        <v>0.49261083743842371</v>
      </c>
      <c r="T1966" s="1">
        <f t="shared" si="707"/>
        <v>2.4747888405426299E-2</v>
      </c>
      <c r="U1966" s="1">
        <f t="shared" si="708"/>
        <v>2.0077106587128024E-2</v>
      </c>
      <c r="V1966" s="1">
        <f t="shared" si="709"/>
        <v>0.53107710658712803</v>
      </c>
      <c r="W1966" s="1"/>
      <c r="X1966" s="17">
        <f t="shared" si="710"/>
        <v>882.96574564533773</v>
      </c>
      <c r="Y1966" s="18">
        <f t="shared" si="711"/>
        <v>1032.6259842485536</v>
      </c>
      <c r="Z1966" s="2">
        <f t="shared" si="712"/>
        <v>838.81745836307084</v>
      </c>
      <c r="AA1966" s="18">
        <f t="shared" si="713"/>
        <v>980.99468503612582</v>
      </c>
      <c r="AB1966" s="2">
        <f t="shared" si="714"/>
        <v>-119.21544908608274</v>
      </c>
      <c r="AC1966" s="2">
        <f t="shared" si="715"/>
        <v>-101.9373514712951</v>
      </c>
      <c r="AD1966" s="2">
        <f t="shared" si="716"/>
        <v>-1000</v>
      </c>
      <c r="AE1966" s="2">
        <f t="shared" si="717"/>
        <v>980.99468503612582</v>
      </c>
      <c r="AF1966" s="5">
        <f t="shared" si="718"/>
        <v>-1</v>
      </c>
      <c r="AG1966" s="5">
        <f t="shared" si="719"/>
        <v>1.0299999999999998</v>
      </c>
      <c r="AH1966" s="3">
        <f t="shared" si="720"/>
        <v>201512</v>
      </c>
      <c r="AI1966" s="21">
        <v>2.0299999999999998</v>
      </c>
      <c r="AJ1966" s="21">
        <v>1.877</v>
      </c>
      <c r="AK1966" s="21">
        <v>2.11</v>
      </c>
      <c r="AL1966" s="21">
        <v>1.8129999999999999</v>
      </c>
      <c r="AO1966">
        <f t="shared" si="721"/>
        <v>-130</v>
      </c>
      <c r="AP1966">
        <f>IF(E1966&lt;F1966,G1966,H1966)</f>
        <v>25</v>
      </c>
      <c r="AQ1966">
        <f>IF(E1966&lt;F1966,H1966,G1966)</f>
        <v>35</v>
      </c>
    </row>
    <row r="1967" spans="2:43" x14ac:dyDescent="0.25">
      <c r="B1967" s="23">
        <v>42357</v>
      </c>
      <c r="C1967" s="20" t="s">
        <v>23</v>
      </c>
      <c r="D1967" s="20" t="s">
        <v>42</v>
      </c>
      <c r="E1967" s="2">
        <v>137</v>
      </c>
      <c r="F1967" s="2">
        <v>-152.20700152207002</v>
      </c>
      <c r="G1967">
        <v>16</v>
      </c>
      <c r="H1967">
        <v>19</v>
      </c>
      <c r="J1967" s="2" t="str">
        <f t="shared" si="722"/>
        <v>New York Jets</v>
      </c>
      <c r="K1967" s="2" t="str">
        <f t="shared" si="723"/>
        <v>Dallas Cowboys</v>
      </c>
      <c r="L1967" s="17">
        <f t="shared" si="724"/>
        <v>-152.20700152207002</v>
      </c>
      <c r="M1967" s="18">
        <f t="shared" si="725"/>
        <v>137</v>
      </c>
      <c r="N1967" s="4">
        <f t="shared" si="703"/>
        <v>1.6319999999999999</v>
      </c>
      <c r="O1967" s="4">
        <f t="shared" si="704"/>
        <v>2.4300000000000002</v>
      </c>
      <c r="P1967" s="4"/>
      <c r="Q1967" s="4"/>
      <c r="R1967" s="1">
        <f t="shared" si="705"/>
        <v>0.61274509803921573</v>
      </c>
      <c r="S1967" s="1">
        <f t="shared" si="706"/>
        <v>0.41152263374485593</v>
      </c>
      <c r="T1967" s="1">
        <f t="shared" si="707"/>
        <v>2.3692762186115268E-2</v>
      </c>
      <c r="U1967" s="1">
        <f t="shared" si="708"/>
        <v>0.1006112321471799</v>
      </c>
      <c r="V1967" s="1">
        <f t="shared" si="709"/>
        <v>0.61161123214717994</v>
      </c>
      <c r="W1967" s="1"/>
      <c r="X1967" s="17">
        <f t="shared" si="710"/>
        <v>635.02556434306473</v>
      </c>
      <c r="Y1967" s="18">
        <f t="shared" si="711"/>
        <v>1425.5329511634536</v>
      </c>
      <c r="Z1967" s="2">
        <f t="shared" si="712"/>
        <v>603.27428612591143</v>
      </c>
      <c r="AA1967" s="18">
        <f t="shared" si="713"/>
        <v>1354.2563036052809</v>
      </c>
      <c r="AB1967" s="2">
        <f t="shared" si="714"/>
        <v>-165.76207920642031</v>
      </c>
      <c r="AC1967" s="2">
        <f t="shared" si="715"/>
        <v>135.42563036052809</v>
      </c>
      <c r="AD1967" s="2">
        <f t="shared" si="716"/>
        <v>603.27428612591143</v>
      </c>
      <c r="AE1967" s="2">
        <f t="shared" si="717"/>
        <v>-1000</v>
      </c>
      <c r="AF1967" s="5">
        <f t="shared" si="718"/>
        <v>0.6319999999999999</v>
      </c>
      <c r="AG1967" s="5">
        <f t="shared" si="719"/>
        <v>-1</v>
      </c>
      <c r="AH1967" s="3">
        <f t="shared" si="720"/>
        <v>201512</v>
      </c>
      <c r="AI1967" s="21">
        <v>2.4300000000000002</v>
      </c>
      <c r="AJ1967" s="21">
        <v>1.6319999999999999</v>
      </c>
      <c r="AK1967" s="21">
        <v>2.37</v>
      </c>
      <c r="AL1967" s="21">
        <v>1.657</v>
      </c>
      <c r="AO1967">
        <f t="shared" si="721"/>
        <v>-160</v>
      </c>
      <c r="AP1967">
        <f>IF(E1967&lt;F1967,G1967,H1967)</f>
        <v>19</v>
      </c>
      <c r="AQ1967">
        <f>IF(E1967&lt;F1967,H1967,G1967)</f>
        <v>16</v>
      </c>
    </row>
    <row r="1968" spans="2:43" x14ac:dyDescent="0.25">
      <c r="B1968" s="23">
        <v>42355</v>
      </c>
      <c r="C1968" s="20" t="s">
        <v>55</v>
      </c>
      <c r="D1968" s="20" t="s">
        <v>27</v>
      </c>
      <c r="E1968" s="2">
        <v>-105.0420168067227</v>
      </c>
      <c r="F1968" s="2">
        <v>-105.0420168067227</v>
      </c>
      <c r="G1968">
        <v>31</v>
      </c>
      <c r="H1968">
        <v>23</v>
      </c>
      <c r="J1968" s="2" t="str">
        <f t="shared" si="722"/>
        <v>St. Louis Rams</v>
      </c>
      <c r="K1968" s="2" t="str">
        <f t="shared" si="723"/>
        <v>Tampa Bay Buccaneers</v>
      </c>
      <c r="L1968" s="17">
        <f t="shared" si="724"/>
        <v>-105.0420168067227</v>
      </c>
      <c r="M1968" s="18">
        <f t="shared" si="725"/>
        <v>-105.0420168067227</v>
      </c>
      <c r="N1968" s="4">
        <f t="shared" si="703"/>
        <v>1.8540000000000001</v>
      </c>
      <c r="O1968" s="4">
        <f t="shared" si="704"/>
        <v>2.06</v>
      </c>
      <c r="P1968" s="4"/>
      <c r="Q1968" s="4"/>
      <c r="R1968" s="1">
        <f t="shared" si="705"/>
        <v>0.53937432578209277</v>
      </c>
      <c r="S1968" s="1">
        <f t="shared" si="706"/>
        <v>0.4854368932038835</v>
      </c>
      <c r="T1968" s="1">
        <f t="shared" si="707"/>
        <v>2.421052631578946E-2</v>
      </c>
      <c r="U1968" s="1">
        <f t="shared" si="708"/>
        <v>2.6968716289104633E-2</v>
      </c>
      <c r="V1968" s="1">
        <f t="shared" si="709"/>
        <v>0.5379687162891047</v>
      </c>
      <c r="W1968" s="1"/>
      <c r="X1968" s="17">
        <f t="shared" si="710"/>
        <v>858.84414784929493</v>
      </c>
      <c r="Y1968" s="18">
        <f t="shared" si="711"/>
        <v>1061.3854342361001</v>
      </c>
      <c r="Z1968" s="2">
        <f t="shared" si="712"/>
        <v>815.90194045683018</v>
      </c>
      <c r="AA1968" s="18">
        <f t="shared" si="713"/>
        <v>1008.316162524295</v>
      </c>
      <c r="AB1968" s="2">
        <f t="shared" si="714"/>
        <v>-122.56374821710705</v>
      </c>
      <c r="AC1968" s="2">
        <f t="shared" si="715"/>
        <v>100.8316162524295</v>
      </c>
      <c r="AD1968" s="2">
        <f t="shared" si="716"/>
        <v>-1000</v>
      </c>
      <c r="AE1968" s="2">
        <f t="shared" si="717"/>
        <v>1008.316162524295</v>
      </c>
      <c r="AF1968" s="5">
        <f t="shared" si="718"/>
        <v>-1</v>
      </c>
      <c r="AG1968" s="5">
        <f t="shared" si="719"/>
        <v>1.06</v>
      </c>
      <c r="AH1968" s="3">
        <f t="shared" si="720"/>
        <v>201512</v>
      </c>
      <c r="AI1968" s="21">
        <v>1.8540000000000001</v>
      </c>
      <c r="AJ1968" s="21">
        <v>2.06</v>
      </c>
      <c r="AK1968" s="21">
        <v>1.952</v>
      </c>
      <c r="AL1968" s="21">
        <v>1.952</v>
      </c>
      <c r="AO1968">
        <f t="shared" si="721"/>
        <v>-110</v>
      </c>
      <c r="AP1968">
        <f>IF(E1968&lt;F1968,G1968,H1968)</f>
        <v>23</v>
      </c>
      <c r="AQ1968">
        <f>IF(E1968&lt;F1968,H1968,G1968)</f>
        <v>31</v>
      </c>
    </row>
    <row r="1969" spans="2:43" x14ac:dyDescent="0.25">
      <c r="B1969" s="23">
        <v>42352</v>
      </c>
      <c r="C1969" s="20" t="s">
        <v>30</v>
      </c>
      <c r="D1969" s="20" t="s">
        <v>25</v>
      </c>
      <c r="E1969" s="2">
        <v>110.99999999999999</v>
      </c>
      <c r="F1969" s="2">
        <v>-123.00123001230013</v>
      </c>
      <c r="G1969">
        <v>24</v>
      </c>
      <c r="H1969">
        <v>31</v>
      </c>
      <c r="J1969" s="2" t="str">
        <f t="shared" si="722"/>
        <v>New York Giants</v>
      </c>
      <c r="K1969" s="2" t="str">
        <f t="shared" si="723"/>
        <v>Miami Dolphins</v>
      </c>
      <c r="L1969" s="17">
        <f t="shared" si="724"/>
        <v>-123.00123001230013</v>
      </c>
      <c r="M1969" s="18">
        <f t="shared" si="725"/>
        <v>110.99999999999999</v>
      </c>
      <c r="N1969" s="4">
        <f t="shared" si="703"/>
        <v>1.8540000000000001</v>
      </c>
      <c r="O1969" s="4">
        <f t="shared" si="704"/>
        <v>2.06</v>
      </c>
      <c r="P1969" s="4"/>
      <c r="Q1969" s="4"/>
      <c r="R1969" s="1">
        <f t="shared" si="705"/>
        <v>0.53937432578209277</v>
      </c>
      <c r="S1969" s="1">
        <f t="shared" si="706"/>
        <v>0.4854368932038835</v>
      </c>
      <c r="T1969" s="1">
        <f t="shared" si="707"/>
        <v>2.421052631578946E-2</v>
      </c>
      <c r="U1969" s="1">
        <f t="shared" si="708"/>
        <v>2.6968716289104633E-2</v>
      </c>
      <c r="V1969" s="1">
        <f t="shared" si="709"/>
        <v>0.5379687162891047</v>
      </c>
      <c r="W1969" s="1"/>
      <c r="X1969" s="17">
        <f t="shared" si="710"/>
        <v>858.84414784929493</v>
      </c>
      <c r="Y1969" s="18">
        <f t="shared" si="711"/>
        <v>1061.3854342361001</v>
      </c>
      <c r="Z1969" s="2">
        <f t="shared" si="712"/>
        <v>815.90194045683018</v>
      </c>
      <c r="AA1969" s="18">
        <f t="shared" si="713"/>
        <v>1008.316162524295</v>
      </c>
      <c r="AB1969" s="2">
        <f t="shared" si="714"/>
        <v>-122.56374821710705</v>
      </c>
      <c r="AC1969" s="2">
        <f t="shared" si="715"/>
        <v>100.8316162524295</v>
      </c>
      <c r="AD1969" s="2">
        <f t="shared" si="716"/>
        <v>815.90194045683018</v>
      </c>
      <c r="AE1969" s="2">
        <f t="shared" si="717"/>
        <v>-1000</v>
      </c>
      <c r="AF1969" s="5">
        <f t="shared" si="718"/>
        <v>0.85400000000000009</v>
      </c>
      <c r="AG1969" s="5">
        <f t="shared" si="719"/>
        <v>-1</v>
      </c>
      <c r="AH1969" s="3">
        <f t="shared" si="720"/>
        <v>201512</v>
      </c>
      <c r="AI1969" s="21">
        <v>2.06</v>
      </c>
      <c r="AJ1969" s="21">
        <v>1.8540000000000001</v>
      </c>
      <c r="AK1969" s="21">
        <v>2.11</v>
      </c>
      <c r="AL1969" s="21">
        <v>1.8129999999999999</v>
      </c>
      <c r="AO1969">
        <f t="shared" si="721"/>
        <v>-130</v>
      </c>
      <c r="AP1969">
        <f>IF(E1969&lt;F1969,G1969,H1969)</f>
        <v>31</v>
      </c>
      <c r="AQ1969">
        <f>IF(E1969&lt;F1969,H1969,G1969)</f>
        <v>24</v>
      </c>
    </row>
    <row r="1970" spans="2:43" x14ac:dyDescent="0.25">
      <c r="B1970" s="23">
        <v>42351</v>
      </c>
      <c r="C1970" s="20" t="s">
        <v>28</v>
      </c>
      <c r="D1970" s="20" t="s">
        <v>32</v>
      </c>
      <c r="E1970" s="2">
        <v>369.00000000000006</v>
      </c>
      <c r="F1970" s="2">
        <v>-431.0344827586207</v>
      </c>
      <c r="G1970">
        <v>6</v>
      </c>
      <c r="H1970">
        <v>35</v>
      </c>
      <c r="J1970" s="2" t="str">
        <f t="shared" si="722"/>
        <v>Seattle Seahawks</v>
      </c>
      <c r="K1970" s="2" t="str">
        <f t="shared" si="723"/>
        <v>Baltimore Ravens</v>
      </c>
      <c r="L1970" s="17">
        <f t="shared" si="724"/>
        <v>-431.0344827586207</v>
      </c>
      <c r="M1970" s="18">
        <f t="shared" si="725"/>
        <v>369.00000000000006</v>
      </c>
      <c r="N1970" s="4">
        <f t="shared" si="703"/>
        <v>1.1659999999999999</v>
      </c>
      <c r="O1970" s="4">
        <f t="shared" si="704"/>
        <v>5.98</v>
      </c>
      <c r="P1970" s="4"/>
      <c r="Q1970" s="4"/>
      <c r="R1970" s="1">
        <f t="shared" si="705"/>
        <v>0.85763293310463129</v>
      </c>
      <c r="S1970" s="1">
        <f t="shared" si="706"/>
        <v>0.16722408026755853</v>
      </c>
      <c r="T1970" s="1">
        <f t="shared" si="707"/>
        <v>2.4254128183599288E-2</v>
      </c>
      <c r="U1970" s="1">
        <f t="shared" si="708"/>
        <v>0.34520442641853638</v>
      </c>
      <c r="V1970" s="1">
        <f t="shared" si="709"/>
        <v>0.85620442641853645</v>
      </c>
      <c r="W1970" s="1"/>
      <c r="X1970" s="17">
        <f t="shared" si="710"/>
        <v>167.94537512840679</v>
      </c>
      <c r="Y1970" s="18">
        <f t="shared" si="711"/>
        <v>4651.0400027330788</v>
      </c>
      <c r="Z1970" s="2">
        <f t="shared" si="712"/>
        <v>159.54810637198645</v>
      </c>
      <c r="AA1970" s="18">
        <f t="shared" si="713"/>
        <v>4418.4880025964248</v>
      </c>
      <c r="AB1970" s="2">
        <f t="shared" si="714"/>
        <v>-626.77020914839295</v>
      </c>
      <c r="AC1970" s="2">
        <f t="shared" si="715"/>
        <v>441.84880025964247</v>
      </c>
      <c r="AD1970" s="2">
        <f t="shared" si="716"/>
        <v>159.54810637198645</v>
      </c>
      <c r="AE1970" s="2">
        <f t="shared" si="717"/>
        <v>-1000</v>
      </c>
      <c r="AF1970" s="5">
        <f t="shared" si="718"/>
        <v>0.16599999999999993</v>
      </c>
      <c r="AG1970" s="5">
        <f t="shared" si="719"/>
        <v>-1</v>
      </c>
      <c r="AH1970" s="3">
        <f t="shared" si="720"/>
        <v>201512</v>
      </c>
      <c r="AI1970" s="21">
        <v>5.98</v>
      </c>
      <c r="AJ1970" s="21">
        <v>1.1659999999999999</v>
      </c>
      <c r="AK1970" s="21">
        <v>4.6900000000000004</v>
      </c>
      <c r="AL1970" s="21">
        <v>1.232</v>
      </c>
      <c r="AO1970">
        <f t="shared" si="721"/>
        <v>-500</v>
      </c>
      <c r="AP1970">
        <f>IF(E1970&lt;F1970,G1970,H1970)</f>
        <v>35</v>
      </c>
      <c r="AQ1970">
        <f>IF(E1970&lt;F1970,H1970,G1970)</f>
        <v>6</v>
      </c>
    </row>
    <row r="1971" spans="2:43" x14ac:dyDescent="0.25">
      <c r="B1971" s="23">
        <v>42351</v>
      </c>
      <c r="C1971" s="20" t="s">
        <v>33</v>
      </c>
      <c r="D1971" s="20" t="s">
        <v>23</v>
      </c>
      <c r="E1971" s="2">
        <v>-272.47956403269757</v>
      </c>
      <c r="F1971" s="2">
        <v>241</v>
      </c>
      <c r="G1971">
        <v>28</v>
      </c>
      <c r="H1971">
        <v>7</v>
      </c>
      <c r="J1971" s="2" t="str">
        <f t="shared" si="722"/>
        <v>Green Bay Packers</v>
      </c>
      <c r="K1971" s="2" t="str">
        <f t="shared" si="723"/>
        <v>Dallas Cowboys</v>
      </c>
      <c r="L1971" s="17">
        <f t="shared" si="724"/>
        <v>-272.47956403269757</v>
      </c>
      <c r="M1971" s="18">
        <f t="shared" si="725"/>
        <v>241</v>
      </c>
      <c r="N1971" s="4">
        <f t="shared" si="703"/>
        <v>1.3169999999999999</v>
      </c>
      <c r="O1971" s="4">
        <f t="shared" si="704"/>
        <v>3.77</v>
      </c>
      <c r="P1971" s="4"/>
      <c r="Q1971" s="4"/>
      <c r="R1971" s="1">
        <f t="shared" si="705"/>
        <v>0.75930144267274113</v>
      </c>
      <c r="S1971" s="1">
        <f t="shared" si="706"/>
        <v>0.26525198938992045</v>
      </c>
      <c r="T1971" s="1">
        <f t="shared" si="707"/>
        <v>2.3965008846078217E-2</v>
      </c>
      <c r="U1971" s="1">
        <f t="shared" si="708"/>
        <v>0.24702472664141034</v>
      </c>
      <c r="V1971" s="1">
        <f t="shared" si="709"/>
        <v>0.75802472664141041</v>
      </c>
      <c r="W1971" s="1"/>
      <c r="X1971" s="17">
        <f t="shared" si="710"/>
        <v>319.21817963737476</v>
      </c>
      <c r="Y1971" s="18">
        <f t="shared" si="711"/>
        <v>2700.607045193698</v>
      </c>
      <c r="Z1971" s="2">
        <f t="shared" si="712"/>
        <v>303.25727065550603</v>
      </c>
      <c r="AA1971" s="18">
        <f t="shared" si="713"/>
        <v>2565.576692934013</v>
      </c>
      <c r="AB1971" s="2">
        <f t="shared" si="714"/>
        <v>-329.7530172445492</v>
      </c>
      <c r="AC1971" s="2">
        <f t="shared" si="715"/>
        <v>256.55766929340132</v>
      </c>
      <c r="AD1971" s="2">
        <f t="shared" si="716"/>
        <v>303.25727065550603</v>
      </c>
      <c r="AE1971" s="2">
        <f t="shared" si="717"/>
        <v>-1000</v>
      </c>
      <c r="AF1971" s="5">
        <f t="shared" si="718"/>
        <v>0.31699999999999995</v>
      </c>
      <c r="AG1971" s="5">
        <f t="shared" si="719"/>
        <v>-1</v>
      </c>
      <c r="AH1971" s="3">
        <f t="shared" si="720"/>
        <v>201512</v>
      </c>
      <c r="AI1971" s="21">
        <v>1.3169999999999999</v>
      </c>
      <c r="AJ1971" s="21">
        <v>3.77</v>
      </c>
      <c r="AK1971" s="21">
        <v>1.367</v>
      </c>
      <c r="AL1971" s="21">
        <v>3.41</v>
      </c>
      <c r="AO1971">
        <f t="shared" si="721"/>
        <v>-300</v>
      </c>
      <c r="AP1971">
        <f>IF(E1971&lt;F1971,G1971,H1971)</f>
        <v>28</v>
      </c>
      <c r="AQ1971">
        <f>IF(E1971&lt;F1971,H1971,G1971)</f>
        <v>7</v>
      </c>
    </row>
    <row r="1972" spans="2:43" x14ac:dyDescent="0.25">
      <c r="B1972" s="23">
        <v>42351</v>
      </c>
      <c r="C1972" s="20" t="s">
        <v>38</v>
      </c>
      <c r="D1972" s="20" t="s">
        <v>52</v>
      </c>
      <c r="E1972" s="2">
        <v>-265.25198938992042</v>
      </c>
      <c r="F1972" s="2">
        <v>235</v>
      </c>
      <c r="G1972">
        <v>12</v>
      </c>
      <c r="H1972">
        <v>15</v>
      </c>
      <c r="J1972" s="2" t="str">
        <f t="shared" si="722"/>
        <v>Denver Broncos</v>
      </c>
      <c r="K1972" s="2" t="str">
        <f t="shared" si="723"/>
        <v>Oakland Raiders</v>
      </c>
      <c r="L1972" s="17">
        <f t="shared" si="724"/>
        <v>-265.25198938992042</v>
      </c>
      <c r="M1972" s="18">
        <f t="shared" si="725"/>
        <v>235</v>
      </c>
      <c r="N1972" s="4">
        <f t="shared" si="703"/>
        <v>1.3029999999999999</v>
      </c>
      <c r="O1972" s="4">
        <f t="shared" si="704"/>
        <v>3.89</v>
      </c>
      <c r="P1972" s="4"/>
      <c r="Q1972" s="4"/>
      <c r="R1972" s="1">
        <f t="shared" si="705"/>
        <v>0.76745970836531086</v>
      </c>
      <c r="S1972" s="1">
        <f t="shared" si="706"/>
        <v>0.25706940874035988</v>
      </c>
      <c r="T1972" s="1">
        <f t="shared" si="707"/>
        <v>2.394184479106487E-2</v>
      </c>
      <c r="U1972" s="1">
        <f t="shared" si="708"/>
        <v>0.25519514981247549</v>
      </c>
      <c r="V1972" s="1">
        <f t="shared" si="709"/>
        <v>0.7661951498124755</v>
      </c>
      <c r="W1972" s="1"/>
      <c r="X1972" s="17">
        <f t="shared" si="710"/>
        <v>305.15052235027554</v>
      </c>
      <c r="Y1972" s="18">
        <f t="shared" si="711"/>
        <v>2810.9146314785244</v>
      </c>
      <c r="Z1972" s="2">
        <f t="shared" si="712"/>
        <v>289.89299623276173</v>
      </c>
      <c r="AA1972" s="18">
        <f t="shared" si="713"/>
        <v>2670.368899904598</v>
      </c>
      <c r="AB1972" s="2">
        <f t="shared" si="714"/>
        <v>-344.95486713900362</v>
      </c>
      <c r="AC1972" s="2">
        <f t="shared" si="715"/>
        <v>267.03688999045983</v>
      </c>
      <c r="AD1972" s="2">
        <f t="shared" si="716"/>
        <v>-1000</v>
      </c>
      <c r="AE1972" s="2">
        <f t="shared" si="717"/>
        <v>2670.368899904598</v>
      </c>
      <c r="AF1972" s="5">
        <f t="shared" si="718"/>
        <v>-1</v>
      </c>
      <c r="AG1972" s="5">
        <f t="shared" si="719"/>
        <v>2.89</v>
      </c>
      <c r="AH1972" s="3">
        <f t="shared" si="720"/>
        <v>201512</v>
      </c>
      <c r="AI1972" s="21">
        <v>1.3029999999999999</v>
      </c>
      <c r="AJ1972" s="21">
        <v>3.89</v>
      </c>
      <c r="AK1972" s="21">
        <v>1.377</v>
      </c>
      <c r="AL1972" s="21">
        <v>3.35</v>
      </c>
      <c r="AO1972">
        <f t="shared" si="721"/>
        <v>-300</v>
      </c>
      <c r="AP1972">
        <f>IF(E1972&lt;F1972,G1972,H1972)</f>
        <v>12</v>
      </c>
      <c r="AQ1972">
        <f>IF(E1972&lt;F1972,H1972,G1972)</f>
        <v>15</v>
      </c>
    </row>
    <row r="1973" spans="2:43" x14ac:dyDescent="0.25">
      <c r="B1973" s="23">
        <v>42351</v>
      </c>
      <c r="C1973" s="20" t="s">
        <v>44</v>
      </c>
      <c r="D1973" s="20" t="s">
        <v>35</v>
      </c>
      <c r="E1973" s="2">
        <v>-370.37037037037032</v>
      </c>
      <c r="F1973" s="2">
        <v>322</v>
      </c>
      <c r="G1973">
        <v>38</v>
      </c>
      <c r="H1973">
        <v>0</v>
      </c>
      <c r="J1973" s="2" t="str">
        <f t="shared" si="722"/>
        <v>Carolina Panthers</v>
      </c>
      <c r="K1973" s="2" t="str">
        <f t="shared" si="723"/>
        <v>Atlanta Falcons</v>
      </c>
      <c r="L1973" s="17">
        <f t="shared" si="724"/>
        <v>-370.37037037037032</v>
      </c>
      <c r="M1973" s="18">
        <f t="shared" si="725"/>
        <v>322</v>
      </c>
      <c r="N1973" s="4">
        <f t="shared" si="703"/>
        <v>1.2809999999999999</v>
      </c>
      <c r="O1973" s="4">
        <f t="shared" si="704"/>
        <v>4.0999999999999996</v>
      </c>
      <c r="P1973" s="4"/>
      <c r="Q1973" s="4"/>
      <c r="R1973" s="1">
        <f t="shared" si="705"/>
        <v>0.78064012490242007</v>
      </c>
      <c r="S1973" s="1">
        <f t="shared" si="706"/>
        <v>0.24390243902439027</v>
      </c>
      <c r="T1973" s="1">
        <f t="shared" si="707"/>
        <v>2.3954655268537461E-2</v>
      </c>
      <c r="U1973" s="1">
        <f t="shared" si="708"/>
        <v>0.26836884293901492</v>
      </c>
      <c r="V1973" s="1">
        <f t="shared" si="709"/>
        <v>0.77936884293901487</v>
      </c>
      <c r="W1973" s="1"/>
      <c r="X1973" s="17">
        <f t="shared" si="710"/>
        <v>283.08952694205834</v>
      </c>
      <c r="Y1973" s="18">
        <f t="shared" si="711"/>
        <v>3002.9485563603594</v>
      </c>
      <c r="Z1973" s="2">
        <f t="shared" si="712"/>
        <v>268.93505059495538</v>
      </c>
      <c r="AA1973" s="18">
        <f t="shared" si="713"/>
        <v>2852.8011285423413</v>
      </c>
      <c r="AB1973" s="2">
        <f t="shared" si="714"/>
        <v>-371.83699104588106</v>
      </c>
      <c r="AC1973" s="2">
        <f t="shared" si="715"/>
        <v>285.28011285423412</v>
      </c>
      <c r="AD1973" s="2">
        <f t="shared" si="716"/>
        <v>268.93505059495538</v>
      </c>
      <c r="AE1973" s="2">
        <f t="shared" si="717"/>
        <v>-1000</v>
      </c>
      <c r="AF1973" s="5">
        <f t="shared" si="718"/>
        <v>0.28099999999999992</v>
      </c>
      <c r="AG1973" s="5">
        <f t="shared" si="719"/>
        <v>-1</v>
      </c>
      <c r="AH1973" s="3">
        <f t="shared" si="720"/>
        <v>201512</v>
      </c>
      <c r="AI1973" s="21">
        <v>1.2809999999999999</v>
      </c>
      <c r="AJ1973" s="21">
        <v>4.0999999999999996</v>
      </c>
      <c r="AK1973" s="21">
        <v>1.27</v>
      </c>
      <c r="AL1973" s="21">
        <v>4.22</v>
      </c>
      <c r="AO1973">
        <f t="shared" si="721"/>
        <v>-400</v>
      </c>
      <c r="AP1973">
        <f>IF(E1973&lt;F1973,G1973,H1973)</f>
        <v>38</v>
      </c>
      <c r="AQ1973">
        <f>IF(E1973&lt;F1973,H1973,G1973)</f>
        <v>0</v>
      </c>
    </row>
    <row r="1974" spans="2:43" x14ac:dyDescent="0.25">
      <c r="B1974" s="23">
        <v>42351</v>
      </c>
      <c r="C1974" s="20" t="s">
        <v>37</v>
      </c>
      <c r="D1974" s="20" t="s">
        <v>53</v>
      </c>
      <c r="E1974" s="2">
        <v>-208.33333333333334</v>
      </c>
      <c r="F1974" s="2">
        <v>186</v>
      </c>
      <c r="G1974">
        <v>21</v>
      </c>
      <c r="H1974">
        <v>24</v>
      </c>
      <c r="J1974" s="2" t="str">
        <f t="shared" si="722"/>
        <v>Chicago Bears</v>
      </c>
      <c r="K1974" s="2" t="str">
        <f t="shared" si="723"/>
        <v>Washington Redskins</v>
      </c>
      <c r="L1974" s="17">
        <f t="shared" si="724"/>
        <v>-208.33333333333334</v>
      </c>
      <c r="M1974" s="18">
        <f t="shared" si="725"/>
        <v>186</v>
      </c>
      <c r="N1974" s="4">
        <f t="shared" si="703"/>
        <v>1.5640000000000001</v>
      </c>
      <c r="O1974" s="4">
        <f t="shared" si="704"/>
        <v>2.59</v>
      </c>
      <c r="P1974" s="4"/>
      <c r="Q1974" s="4"/>
      <c r="R1974" s="1">
        <f t="shared" si="705"/>
        <v>0.63938618925831203</v>
      </c>
      <c r="S1974" s="1">
        <f t="shared" si="706"/>
        <v>0.38610038610038611</v>
      </c>
      <c r="T1974" s="1">
        <f t="shared" si="707"/>
        <v>2.4853153586904098E-2</v>
      </c>
      <c r="U1974" s="1">
        <f t="shared" si="708"/>
        <v>0.12664290157896296</v>
      </c>
      <c r="V1974" s="1">
        <f t="shared" si="709"/>
        <v>0.63764290157896297</v>
      </c>
      <c r="W1974" s="1"/>
      <c r="X1974" s="17">
        <f t="shared" si="710"/>
        <v>568.27590728878238</v>
      </c>
      <c r="Y1974" s="18">
        <f t="shared" si="711"/>
        <v>1585.5874535669882</v>
      </c>
      <c r="Z1974" s="2">
        <f t="shared" si="712"/>
        <v>539.86211192434325</v>
      </c>
      <c r="AA1974" s="18">
        <f t="shared" si="713"/>
        <v>1506.3080808886386</v>
      </c>
      <c r="AB1974" s="2">
        <f t="shared" si="714"/>
        <v>-185.23248398289911</v>
      </c>
      <c r="AC1974" s="2">
        <f t="shared" si="715"/>
        <v>150.63080808886386</v>
      </c>
      <c r="AD1974" s="2">
        <f t="shared" si="716"/>
        <v>-1000</v>
      </c>
      <c r="AE1974" s="2">
        <f t="shared" si="717"/>
        <v>1506.3080808886386</v>
      </c>
      <c r="AF1974" s="5">
        <f t="shared" si="718"/>
        <v>-1</v>
      </c>
      <c r="AG1974" s="5">
        <f t="shared" si="719"/>
        <v>1.5899999999999999</v>
      </c>
      <c r="AH1974" s="3">
        <f t="shared" si="720"/>
        <v>201512</v>
      </c>
      <c r="AI1974" s="21">
        <v>1.5640000000000001</v>
      </c>
      <c r="AJ1974" s="21">
        <v>2.59</v>
      </c>
      <c r="AK1974" s="21">
        <v>1.48</v>
      </c>
      <c r="AL1974" s="21">
        <v>2.86</v>
      </c>
      <c r="AO1974">
        <f t="shared" si="721"/>
        <v>-300</v>
      </c>
      <c r="AP1974">
        <f>IF(E1974&lt;F1974,G1974,H1974)</f>
        <v>21</v>
      </c>
      <c r="AQ1974">
        <f>IF(E1974&lt;F1974,H1974,G1974)</f>
        <v>24</v>
      </c>
    </row>
    <row r="1975" spans="2:43" x14ac:dyDescent="0.25">
      <c r="B1975" s="23">
        <v>42351</v>
      </c>
      <c r="C1975" s="20" t="s">
        <v>21</v>
      </c>
      <c r="D1975" s="20" t="s">
        <v>45</v>
      </c>
      <c r="E1975" s="2">
        <v>-107.06638115631692</v>
      </c>
      <c r="F1975" s="2">
        <v>-103.09278350515464</v>
      </c>
      <c r="G1975">
        <v>20</v>
      </c>
      <c r="H1975">
        <v>33</v>
      </c>
      <c r="J1975" s="2" t="str">
        <f t="shared" si="722"/>
        <v>Cincinnati Bengals</v>
      </c>
      <c r="K1975" s="2" t="str">
        <f t="shared" si="723"/>
        <v>Pittsburgh Steelers</v>
      </c>
      <c r="L1975" s="17">
        <f t="shared" si="724"/>
        <v>-107.06638115631692</v>
      </c>
      <c r="M1975" s="18">
        <f t="shared" si="725"/>
        <v>-103.09278350515464</v>
      </c>
      <c r="N1975" s="4">
        <f t="shared" si="703"/>
        <v>1.7090000000000001</v>
      </c>
      <c r="O1975" s="4">
        <f t="shared" si="704"/>
        <v>2.2799999999999998</v>
      </c>
      <c r="P1975" s="4"/>
      <c r="Q1975" s="4"/>
      <c r="R1975" s="1">
        <f t="shared" si="705"/>
        <v>0.58513750731421876</v>
      </c>
      <c r="S1975" s="1">
        <f t="shared" si="706"/>
        <v>0.43859649122807021</v>
      </c>
      <c r="T1975" s="1">
        <f t="shared" si="707"/>
        <v>2.3183755327149669E-2</v>
      </c>
      <c r="U1975" s="1">
        <f t="shared" si="708"/>
        <v>7.3270508043074278E-2</v>
      </c>
      <c r="V1975" s="1">
        <f t="shared" si="709"/>
        <v>0.58427050804307434</v>
      </c>
      <c r="W1975" s="1"/>
      <c r="X1975" s="17">
        <f t="shared" si="710"/>
        <v>711.53598587296267</v>
      </c>
      <c r="Y1975" s="18">
        <f t="shared" si="711"/>
        <v>1276.8141881857814</v>
      </c>
      <c r="Z1975" s="2">
        <f t="shared" si="712"/>
        <v>675.95918657931452</v>
      </c>
      <c r="AA1975" s="18">
        <f t="shared" si="713"/>
        <v>1212.9734787764924</v>
      </c>
      <c r="AB1975" s="2">
        <f t="shared" si="714"/>
        <v>-147.93792581775406</v>
      </c>
      <c r="AC1975" s="2">
        <f t="shared" si="715"/>
        <v>121.29734787764923</v>
      </c>
      <c r="AD1975" s="2">
        <f t="shared" si="716"/>
        <v>-1000</v>
      </c>
      <c r="AE1975" s="2">
        <f t="shared" si="717"/>
        <v>1212.9734787764924</v>
      </c>
      <c r="AF1975" s="5">
        <f t="shared" si="718"/>
        <v>-1</v>
      </c>
      <c r="AG1975" s="5">
        <f t="shared" si="719"/>
        <v>1.2799999999999998</v>
      </c>
      <c r="AH1975" s="3">
        <f t="shared" si="720"/>
        <v>201512</v>
      </c>
      <c r="AI1975" s="21">
        <v>1.7090000000000001</v>
      </c>
      <c r="AJ1975" s="21">
        <v>2.2799999999999998</v>
      </c>
      <c r="AK1975" s="21">
        <v>1.9339999999999999</v>
      </c>
      <c r="AL1975" s="21">
        <v>1.97</v>
      </c>
      <c r="AO1975">
        <f t="shared" si="721"/>
        <v>-110</v>
      </c>
      <c r="AP1975">
        <f>IF(E1975&lt;F1975,G1975,H1975)</f>
        <v>20</v>
      </c>
      <c r="AQ1975">
        <f>IF(E1975&lt;F1975,H1975,G1975)</f>
        <v>33</v>
      </c>
    </row>
    <row r="1976" spans="2:43" x14ac:dyDescent="0.25">
      <c r="B1976" s="23">
        <v>42351</v>
      </c>
      <c r="C1976" s="20" t="s">
        <v>46</v>
      </c>
      <c r="D1976" s="20" t="s">
        <v>22</v>
      </c>
      <c r="E1976" s="2">
        <v>-131.06159895150722</v>
      </c>
      <c r="F1976" s="2">
        <v>119</v>
      </c>
      <c r="G1976">
        <v>24</v>
      </c>
      <c r="H1976">
        <v>10</v>
      </c>
      <c r="J1976" s="2" t="str">
        <f t="shared" si="722"/>
        <v>Cleveland Browns</v>
      </c>
      <c r="K1976" s="2" t="str">
        <f t="shared" si="723"/>
        <v>San Francisco 49ers</v>
      </c>
      <c r="L1976" s="17">
        <f t="shared" si="724"/>
        <v>-131.06159895150722</v>
      </c>
      <c r="M1976" s="18">
        <f t="shared" si="725"/>
        <v>119</v>
      </c>
      <c r="N1976" s="4">
        <f t="shared" si="703"/>
        <v>1.8540000000000001</v>
      </c>
      <c r="O1976" s="4">
        <f t="shared" si="704"/>
        <v>2.06</v>
      </c>
      <c r="P1976" s="4"/>
      <c r="Q1976" s="4"/>
      <c r="R1976" s="1">
        <f t="shared" si="705"/>
        <v>0.53937432578209277</v>
      </c>
      <c r="S1976" s="1">
        <f t="shared" si="706"/>
        <v>0.4854368932038835</v>
      </c>
      <c r="T1976" s="1">
        <f t="shared" si="707"/>
        <v>2.421052631578946E-2</v>
      </c>
      <c r="U1976" s="1">
        <f t="shared" si="708"/>
        <v>2.6968716289104633E-2</v>
      </c>
      <c r="V1976" s="1">
        <f t="shared" si="709"/>
        <v>0.5379687162891047</v>
      </c>
      <c r="W1976" s="1"/>
      <c r="X1976" s="17">
        <f t="shared" si="710"/>
        <v>858.84414784929493</v>
      </c>
      <c r="Y1976" s="18">
        <f t="shared" si="711"/>
        <v>1061.3854342361001</v>
      </c>
      <c r="Z1976" s="2">
        <f t="shared" si="712"/>
        <v>815.90194045683018</v>
      </c>
      <c r="AA1976" s="18">
        <f t="shared" si="713"/>
        <v>1008.316162524295</v>
      </c>
      <c r="AB1976" s="2">
        <f t="shared" si="714"/>
        <v>-122.56374821710705</v>
      </c>
      <c r="AC1976" s="2">
        <f t="shared" si="715"/>
        <v>100.8316162524295</v>
      </c>
      <c r="AD1976" s="2">
        <f t="shared" si="716"/>
        <v>815.90194045683018</v>
      </c>
      <c r="AE1976" s="2">
        <f t="shared" si="717"/>
        <v>-1000</v>
      </c>
      <c r="AF1976" s="5">
        <f t="shared" si="718"/>
        <v>0.85400000000000009</v>
      </c>
      <c r="AG1976" s="5">
        <f t="shared" si="719"/>
        <v>-1</v>
      </c>
      <c r="AH1976" s="3">
        <f t="shared" si="720"/>
        <v>201512</v>
      </c>
      <c r="AI1976" s="21">
        <v>1.8540000000000001</v>
      </c>
      <c r="AJ1976" s="21">
        <v>2.06</v>
      </c>
      <c r="AK1976" s="21">
        <v>1.7629999999999999</v>
      </c>
      <c r="AL1976" s="21">
        <v>2.19</v>
      </c>
      <c r="AO1976">
        <f t="shared" si="721"/>
        <v>-140</v>
      </c>
      <c r="AP1976">
        <f>IF(E1976&lt;F1976,G1976,H1976)</f>
        <v>24</v>
      </c>
      <c r="AQ1976">
        <f>IF(E1976&lt;F1976,H1976,G1976)</f>
        <v>10</v>
      </c>
    </row>
    <row r="1977" spans="2:43" x14ac:dyDescent="0.25">
      <c r="B1977" s="23">
        <v>42351</v>
      </c>
      <c r="C1977" s="20" t="s">
        <v>40</v>
      </c>
      <c r="D1977" s="20" t="s">
        <v>36</v>
      </c>
      <c r="E1977" s="2">
        <v>181</v>
      </c>
      <c r="F1977" s="2">
        <v>-202.02020202020196</v>
      </c>
      <c r="G1977">
        <v>6</v>
      </c>
      <c r="H1977">
        <v>27</v>
      </c>
      <c r="J1977" s="2" t="str">
        <f t="shared" si="722"/>
        <v>New England Patriots</v>
      </c>
      <c r="K1977" s="2" t="str">
        <f t="shared" si="723"/>
        <v>Houston Texans</v>
      </c>
      <c r="L1977" s="17">
        <f t="shared" si="724"/>
        <v>-202.02020202020196</v>
      </c>
      <c r="M1977" s="18">
        <f t="shared" si="725"/>
        <v>181</v>
      </c>
      <c r="N1977" s="4">
        <f t="shared" si="703"/>
        <v>1.625</v>
      </c>
      <c r="O1977" s="4">
        <f t="shared" si="704"/>
        <v>2.44</v>
      </c>
      <c r="P1977" s="4"/>
      <c r="Q1977" s="4"/>
      <c r="R1977" s="1">
        <f t="shared" si="705"/>
        <v>0.61538461538461542</v>
      </c>
      <c r="S1977" s="1">
        <f t="shared" si="706"/>
        <v>0.4098360655737705</v>
      </c>
      <c r="T1977" s="1">
        <f t="shared" si="707"/>
        <v>2.4600246002459913E-2</v>
      </c>
      <c r="U1977" s="1">
        <f t="shared" si="708"/>
        <v>0.10277427490542246</v>
      </c>
      <c r="V1977" s="1">
        <f t="shared" si="709"/>
        <v>0.61377427490542247</v>
      </c>
      <c r="W1977" s="1"/>
      <c r="X1977" s="17">
        <f t="shared" si="710"/>
        <v>629.26346196912823</v>
      </c>
      <c r="Y1977" s="18">
        <f t="shared" si="711"/>
        <v>1438.0997917039526</v>
      </c>
      <c r="Z1977" s="2">
        <f t="shared" si="712"/>
        <v>597.80028887067181</v>
      </c>
      <c r="AA1977" s="18">
        <f t="shared" si="713"/>
        <v>1366.194802118755</v>
      </c>
      <c r="AB1977" s="2">
        <f t="shared" si="714"/>
        <v>-167.27994593129748</v>
      </c>
      <c r="AC1977" s="2">
        <f t="shared" si="715"/>
        <v>136.6194802118755</v>
      </c>
      <c r="AD1977" s="2">
        <f t="shared" si="716"/>
        <v>597.80028887067181</v>
      </c>
      <c r="AE1977" s="2">
        <f t="shared" si="717"/>
        <v>-1000</v>
      </c>
      <c r="AF1977" s="5">
        <f t="shared" si="718"/>
        <v>0.625</v>
      </c>
      <c r="AG1977" s="5">
        <f t="shared" si="719"/>
        <v>-1</v>
      </c>
      <c r="AH1977" s="3">
        <f t="shared" si="720"/>
        <v>201512</v>
      </c>
      <c r="AI1977" s="21">
        <v>2.44</v>
      </c>
      <c r="AJ1977" s="21">
        <v>1.625</v>
      </c>
      <c r="AK1977" s="21">
        <v>2.81</v>
      </c>
      <c r="AL1977" s="21">
        <v>1.4950000000000001</v>
      </c>
      <c r="AO1977">
        <f t="shared" si="721"/>
        <v>-300</v>
      </c>
      <c r="AP1977">
        <f>IF(E1977&lt;F1977,G1977,H1977)</f>
        <v>27</v>
      </c>
      <c r="AQ1977">
        <f>IF(E1977&lt;F1977,H1977,G1977)</f>
        <v>6</v>
      </c>
    </row>
    <row r="1978" spans="2:43" x14ac:dyDescent="0.25">
      <c r="B1978" s="23">
        <v>42351</v>
      </c>
      <c r="C1978" s="20" t="s">
        <v>26</v>
      </c>
      <c r="D1978" s="20" t="s">
        <v>39</v>
      </c>
      <c r="E1978" s="2">
        <v>-113.12217194570137</v>
      </c>
      <c r="F1978" s="2">
        <v>102</v>
      </c>
      <c r="G1978">
        <v>51</v>
      </c>
      <c r="H1978">
        <v>16</v>
      </c>
      <c r="J1978" s="2" t="str">
        <f t="shared" si="722"/>
        <v>Jacksonville Jaguars</v>
      </c>
      <c r="K1978" s="2" t="str">
        <f t="shared" si="723"/>
        <v>Indianapolis Colts</v>
      </c>
      <c r="L1978" s="17">
        <f t="shared" si="724"/>
        <v>-113.12217194570137</v>
      </c>
      <c r="M1978" s="18">
        <f t="shared" si="725"/>
        <v>102</v>
      </c>
      <c r="N1978" s="4">
        <f t="shared" si="703"/>
        <v>1.8839999999999999</v>
      </c>
      <c r="O1978" s="4">
        <f t="shared" si="704"/>
        <v>2.02</v>
      </c>
      <c r="P1978" s="4"/>
      <c r="Q1978" s="4"/>
      <c r="R1978" s="1">
        <f t="shared" si="705"/>
        <v>0.53078556263269638</v>
      </c>
      <c r="S1978" s="1">
        <f t="shared" si="706"/>
        <v>0.49504950495049505</v>
      </c>
      <c r="T1978" s="1">
        <f t="shared" si="707"/>
        <v>2.5184426229508228E-2</v>
      </c>
      <c r="U1978" s="1">
        <f t="shared" si="708"/>
        <v>1.7868028841100669E-2</v>
      </c>
      <c r="V1978" s="1">
        <f t="shared" si="709"/>
        <v>0.52886802884110073</v>
      </c>
      <c r="W1978" s="1"/>
      <c r="X1978" s="17">
        <f t="shared" si="710"/>
        <v>890.83087928624184</v>
      </c>
      <c r="Y1978" s="18">
        <f t="shared" si="711"/>
        <v>1023.5691422820969</v>
      </c>
      <c r="Z1978" s="2">
        <f t="shared" si="712"/>
        <v>846.28933532192968</v>
      </c>
      <c r="AA1978" s="18">
        <f t="shared" si="713"/>
        <v>972.39068516799205</v>
      </c>
      <c r="AB1978" s="2">
        <f t="shared" si="714"/>
        <v>-118.16289751773826</v>
      </c>
      <c r="AC1978" s="2">
        <f t="shared" si="715"/>
        <v>-102.83932325279712</v>
      </c>
      <c r="AD1978" s="2">
        <f t="shared" si="716"/>
        <v>846.28933532192968</v>
      </c>
      <c r="AE1978" s="2">
        <f t="shared" si="717"/>
        <v>-1000</v>
      </c>
      <c r="AF1978" s="5">
        <f t="shared" si="718"/>
        <v>0.8839999999999999</v>
      </c>
      <c r="AG1978" s="5">
        <f t="shared" si="719"/>
        <v>-1</v>
      </c>
      <c r="AH1978" s="3">
        <f t="shared" si="720"/>
        <v>201512</v>
      </c>
      <c r="AI1978" s="21">
        <v>1.8839999999999999</v>
      </c>
      <c r="AJ1978" s="21">
        <v>2.02</v>
      </c>
      <c r="AK1978" s="21">
        <v>1.8839999999999999</v>
      </c>
      <c r="AL1978" s="21">
        <v>2.02</v>
      </c>
      <c r="AO1978">
        <f t="shared" si="721"/>
        <v>-120</v>
      </c>
      <c r="AP1978">
        <f>IF(E1978&lt;F1978,G1978,H1978)</f>
        <v>51</v>
      </c>
      <c r="AQ1978">
        <f>IF(E1978&lt;F1978,H1978,G1978)</f>
        <v>16</v>
      </c>
    </row>
    <row r="1979" spans="2:43" x14ac:dyDescent="0.25">
      <c r="B1979" s="23">
        <v>42351</v>
      </c>
      <c r="C1979" s="20" t="s">
        <v>20</v>
      </c>
      <c r="D1979" s="20" t="s">
        <v>54</v>
      </c>
      <c r="E1979" s="2">
        <v>-581.39534883720955</v>
      </c>
      <c r="F1979" s="2">
        <v>483</v>
      </c>
      <c r="G1979">
        <v>10</v>
      </c>
      <c r="H1979">
        <v>3</v>
      </c>
      <c r="J1979" s="2" t="str">
        <f t="shared" si="722"/>
        <v>Kansas City Chiefs</v>
      </c>
      <c r="K1979" s="2" t="str">
        <f t="shared" si="723"/>
        <v>San Diego Chargers</v>
      </c>
      <c r="L1979" s="17">
        <f t="shared" si="724"/>
        <v>-581.39534883720955</v>
      </c>
      <c r="M1979" s="18">
        <f t="shared" si="725"/>
        <v>483</v>
      </c>
      <c r="N1979" s="4">
        <f t="shared" si="703"/>
        <v>1.206</v>
      </c>
      <c r="O1979" s="4">
        <f t="shared" si="704"/>
        <v>5.12</v>
      </c>
      <c r="P1979" s="4"/>
      <c r="Q1979" s="4"/>
      <c r="R1979" s="1">
        <f t="shared" si="705"/>
        <v>0.82918739635157546</v>
      </c>
      <c r="S1979" s="1">
        <f t="shared" si="706"/>
        <v>0.1953125</v>
      </c>
      <c r="T1979" s="1">
        <f t="shared" si="707"/>
        <v>2.3914005690800044E-2</v>
      </c>
      <c r="U1979" s="1">
        <f t="shared" si="708"/>
        <v>0.31693744817578773</v>
      </c>
      <c r="V1979" s="1">
        <f t="shared" si="709"/>
        <v>0.82793744817578774</v>
      </c>
      <c r="W1979" s="1"/>
      <c r="X1979" s="17">
        <f t="shared" si="710"/>
        <v>207.82071423791893</v>
      </c>
      <c r="Y1979" s="18">
        <f t="shared" si="711"/>
        <v>3910.3721023782177</v>
      </c>
      <c r="Z1979" s="2">
        <f t="shared" si="712"/>
        <v>197.42967852602297</v>
      </c>
      <c r="AA1979" s="18">
        <f t="shared" si="713"/>
        <v>3714.8534972593066</v>
      </c>
      <c r="AB1979" s="2">
        <f t="shared" si="714"/>
        <v>-506.50946071828366</v>
      </c>
      <c r="AC1979" s="2">
        <f t="shared" si="715"/>
        <v>371.48534972593063</v>
      </c>
      <c r="AD1979" s="2">
        <f t="shared" si="716"/>
        <v>197.42967852602297</v>
      </c>
      <c r="AE1979" s="2">
        <f t="shared" si="717"/>
        <v>-1000</v>
      </c>
      <c r="AF1979" s="5">
        <f t="shared" si="718"/>
        <v>0.20599999999999996</v>
      </c>
      <c r="AG1979" s="5">
        <f t="shared" si="719"/>
        <v>-1</v>
      </c>
      <c r="AH1979" s="3">
        <f t="shared" si="720"/>
        <v>201512</v>
      </c>
      <c r="AI1979" s="21">
        <v>1.206</v>
      </c>
      <c r="AJ1979" s="21">
        <v>5.12</v>
      </c>
      <c r="AK1979" s="21">
        <v>1.1719999999999999</v>
      </c>
      <c r="AL1979" s="21">
        <v>5.83</v>
      </c>
      <c r="AO1979">
        <f t="shared" si="721"/>
        <v>-600</v>
      </c>
      <c r="AP1979">
        <f>IF(E1979&lt;F1979,G1979,H1979)</f>
        <v>10</v>
      </c>
      <c r="AQ1979">
        <f>IF(E1979&lt;F1979,H1979,G1979)</f>
        <v>3</v>
      </c>
    </row>
    <row r="1980" spans="2:43" x14ac:dyDescent="0.25">
      <c r="B1980" s="23">
        <v>42351</v>
      </c>
      <c r="C1980" s="20" t="s">
        <v>42</v>
      </c>
      <c r="D1980" s="20" t="s">
        <v>41</v>
      </c>
      <c r="E1980" s="2">
        <v>-340.13605442176868</v>
      </c>
      <c r="F1980" s="2">
        <v>297</v>
      </c>
      <c r="G1980">
        <v>30</v>
      </c>
      <c r="H1980">
        <v>8</v>
      </c>
      <c r="J1980" s="2" t="str">
        <f t="shared" si="722"/>
        <v>New York Jets</v>
      </c>
      <c r="K1980" s="2" t="str">
        <f t="shared" si="723"/>
        <v>Tennessee Titans</v>
      </c>
      <c r="L1980" s="17">
        <f t="shared" si="724"/>
        <v>-340.13605442176868</v>
      </c>
      <c r="M1980" s="18">
        <f t="shared" si="725"/>
        <v>297</v>
      </c>
      <c r="N1980" s="4">
        <f t="shared" si="703"/>
        <v>1.3149999999999999</v>
      </c>
      <c r="O1980" s="4">
        <f t="shared" si="704"/>
        <v>3.79</v>
      </c>
      <c r="P1980" s="4"/>
      <c r="Q1980" s="4"/>
      <c r="R1980" s="1">
        <f t="shared" si="705"/>
        <v>0.76045627376425862</v>
      </c>
      <c r="S1980" s="1">
        <f t="shared" si="706"/>
        <v>0.26385224274406333</v>
      </c>
      <c r="T1980" s="1">
        <f t="shared" si="707"/>
        <v>2.3731635651322414E-2</v>
      </c>
      <c r="U1980" s="1">
        <f t="shared" si="708"/>
        <v>0.24830201551009765</v>
      </c>
      <c r="V1980" s="1">
        <f t="shared" si="709"/>
        <v>0.75930201551009768</v>
      </c>
      <c r="W1980" s="1"/>
      <c r="X1980" s="17">
        <f t="shared" si="710"/>
        <v>316.9990064206558</v>
      </c>
      <c r="Y1980" s="18">
        <f t="shared" si="711"/>
        <v>2717.4385212758407</v>
      </c>
      <c r="Z1980" s="2">
        <f t="shared" si="712"/>
        <v>301.14905609962301</v>
      </c>
      <c r="AA1980" s="18">
        <f t="shared" si="713"/>
        <v>2581.5665952120485</v>
      </c>
      <c r="AB1980" s="2">
        <f t="shared" si="714"/>
        <v>-332.06147578599428</v>
      </c>
      <c r="AC1980" s="2">
        <f t="shared" si="715"/>
        <v>258.15665952120486</v>
      </c>
      <c r="AD1980" s="2">
        <f t="shared" si="716"/>
        <v>301.14905609962301</v>
      </c>
      <c r="AE1980" s="2">
        <f t="shared" si="717"/>
        <v>-1000</v>
      </c>
      <c r="AF1980" s="5">
        <f t="shared" si="718"/>
        <v>0.31499999999999995</v>
      </c>
      <c r="AG1980" s="5">
        <f t="shared" si="719"/>
        <v>-1</v>
      </c>
      <c r="AH1980" s="3">
        <f t="shared" si="720"/>
        <v>201512</v>
      </c>
      <c r="AI1980" s="21">
        <v>1.3149999999999999</v>
      </c>
      <c r="AJ1980" s="21">
        <v>3.79</v>
      </c>
      <c r="AK1980" s="21">
        <v>1.294</v>
      </c>
      <c r="AL1980" s="21">
        <v>3.97</v>
      </c>
      <c r="AO1980">
        <f t="shared" si="721"/>
        <v>-400</v>
      </c>
      <c r="AP1980">
        <f>IF(E1980&lt;F1980,G1980,H1980)</f>
        <v>30</v>
      </c>
      <c r="AQ1980">
        <f>IF(E1980&lt;F1980,H1980,G1980)</f>
        <v>8</v>
      </c>
    </row>
    <row r="1981" spans="2:43" x14ac:dyDescent="0.25">
      <c r="B1981" s="23">
        <v>42351</v>
      </c>
      <c r="C1981" s="20" t="s">
        <v>19</v>
      </c>
      <c r="D1981" s="20" t="s">
        <v>24</v>
      </c>
      <c r="E1981" s="2">
        <v>-113.12217194570137</v>
      </c>
      <c r="F1981" s="2">
        <v>102</v>
      </c>
      <c r="G1981">
        <v>23</v>
      </c>
      <c r="H1981">
        <v>20</v>
      </c>
      <c r="J1981" s="2" t="str">
        <f t="shared" si="722"/>
        <v>Philadelphia Eagles</v>
      </c>
      <c r="K1981" s="2" t="str">
        <f t="shared" si="723"/>
        <v>Buffalo Bills</v>
      </c>
      <c r="L1981" s="17">
        <f t="shared" si="724"/>
        <v>-113.12217194570137</v>
      </c>
      <c r="M1981" s="18">
        <f t="shared" si="725"/>
        <v>102</v>
      </c>
      <c r="N1981" s="4">
        <f t="shared" si="703"/>
        <v>2.06</v>
      </c>
      <c r="O1981" s="4">
        <f t="shared" si="704"/>
        <v>1.8540000000000001</v>
      </c>
      <c r="P1981" s="4"/>
      <c r="Q1981" s="4"/>
      <c r="R1981" s="1">
        <f t="shared" si="705"/>
        <v>0.4854368932038835</v>
      </c>
      <c r="S1981" s="1">
        <f t="shared" si="706"/>
        <v>0.53937432578209277</v>
      </c>
      <c r="T1981" s="1">
        <f t="shared" si="707"/>
        <v>2.421052631578946E-2</v>
      </c>
      <c r="U1981" s="1">
        <f t="shared" si="708"/>
        <v>2.6968716289104633E-2</v>
      </c>
      <c r="V1981" s="1">
        <f t="shared" si="709"/>
        <v>0.48403128371089538</v>
      </c>
      <c r="W1981" s="1"/>
      <c r="X1981" s="17">
        <f t="shared" si="710"/>
        <v>1065.9821661388419</v>
      </c>
      <c r="Y1981" s="18">
        <f t="shared" si="711"/>
        <v>855.10445754988632</v>
      </c>
      <c r="Z1981" s="2">
        <f t="shared" si="712"/>
        <v>1012.6830578318998</v>
      </c>
      <c r="AA1981" s="18">
        <f t="shared" si="713"/>
        <v>812.34923467239196</v>
      </c>
      <c r="AB1981" s="2">
        <f t="shared" si="714"/>
        <v>101.26830578318997</v>
      </c>
      <c r="AC1981" s="2">
        <f t="shared" si="715"/>
        <v>-123.09976514020903</v>
      </c>
      <c r="AD1981" s="2">
        <f t="shared" si="716"/>
        <v>1012.6830578318998</v>
      </c>
      <c r="AE1981" s="2">
        <f t="shared" si="717"/>
        <v>-1000</v>
      </c>
      <c r="AF1981" s="5">
        <f t="shared" si="718"/>
        <v>1.06</v>
      </c>
      <c r="AG1981" s="5">
        <f t="shared" si="719"/>
        <v>-1</v>
      </c>
      <c r="AH1981" s="3">
        <f t="shared" si="720"/>
        <v>201512</v>
      </c>
      <c r="AI1981" s="21">
        <v>2.06</v>
      </c>
      <c r="AJ1981" s="21">
        <v>1.8540000000000001</v>
      </c>
      <c r="AK1981" s="21">
        <v>1.8839999999999999</v>
      </c>
      <c r="AL1981" s="21">
        <v>2.02</v>
      </c>
      <c r="AO1981">
        <f t="shared" si="721"/>
        <v>-120</v>
      </c>
      <c r="AP1981">
        <f>IF(E1981&lt;F1981,G1981,H1981)</f>
        <v>23</v>
      </c>
      <c r="AQ1981">
        <f>IF(E1981&lt;F1981,H1981,G1981)</f>
        <v>20</v>
      </c>
    </row>
    <row r="1982" spans="2:43" x14ac:dyDescent="0.25">
      <c r="B1982" s="23">
        <v>42351</v>
      </c>
      <c r="C1982" s="20" t="s">
        <v>55</v>
      </c>
      <c r="D1982" s="20" t="s">
        <v>34</v>
      </c>
      <c r="E1982" s="2">
        <v>140</v>
      </c>
      <c r="F1982" s="2">
        <v>-155.03875968992247</v>
      </c>
      <c r="G1982">
        <v>21</v>
      </c>
      <c r="H1982">
        <v>14</v>
      </c>
      <c r="J1982" s="2" t="str">
        <f t="shared" si="722"/>
        <v>Detroit Lions</v>
      </c>
      <c r="K1982" s="2" t="str">
        <f t="shared" si="723"/>
        <v>St. Louis Rams</v>
      </c>
      <c r="L1982" s="17">
        <f t="shared" si="724"/>
        <v>-155.03875968992247</v>
      </c>
      <c r="M1982" s="18">
        <f t="shared" si="725"/>
        <v>140</v>
      </c>
      <c r="N1982" s="4">
        <f t="shared" si="703"/>
        <v>2</v>
      </c>
      <c r="O1982" s="4">
        <f t="shared" si="704"/>
        <v>1.909</v>
      </c>
      <c r="P1982" s="4"/>
      <c r="Q1982" s="4"/>
      <c r="R1982" s="1">
        <f t="shared" si="705"/>
        <v>0.5</v>
      </c>
      <c r="S1982" s="1">
        <f t="shared" si="706"/>
        <v>0.52383446830801461</v>
      </c>
      <c r="T1982" s="1">
        <f t="shared" si="707"/>
        <v>2.3279611153747659E-2</v>
      </c>
      <c r="U1982" s="1">
        <f t="shared" si="708"/>
        <v>1.1917234154007306E-2</v>
      </c>
      <c r="V1982" s="1">
        <f t="shared" si="709"/>
        <v>0.4990827658459927</v>
      </c>
      <c r="W1982" s="1"/>
      <c r="X1982" s="17">
        <f t="shared" si="710"/>
        <v>1003.6756795336439</v>
      </c>
      <c r="Y1982" s="18">
        <f t="shared" si="711"/>
        <v>908.58366701582088</v>
      </c>
      <c r="Z1982" s="2">
        <f t="shared" si="712"/>
        <v>953.49189555696171</v>
      </c>
      <c r="AA1982" s="18">
        <f t="shared" si="713"/>
        <v>863.15448366502983</v>
      </c>
      <c r="AB1982" s="2">
        <f t="shared" si="714"/>
        <v>-104.87766122184726</v>
      </c>
      <c r="AC1982" s="2">
        <f t="shared" si="715"/>
        <v>-115.85411637484776</v>
      </c>
      <c r="AD1982" s="2">
        <f t="shared" si="716"/>
        <v>-1000</v>
      </c>
      <c r="AE1982" s="2">
        <f t="shared" si="717"/>
        <v>863.15448366502983</v>
      </c>
      <c r="AF1982" s="5">
        <f t="shared" si="718"/>
        <v>-1</v>
      </c>
      <c r="AG1982" s="5">
        <f t="shared" si="719"/>
        <v>0.90900000000000003</v>
      </c>
      <c r="AH1982" s="3">
        <f t="shared" si="720"/>
        <v>201512</v>
      </c>
      <c r="AI1982" s="21">
        <v>1.909</v>
      </c>
      <c r="AJ1982" s="21">
        <v>2</v>
      </c>
      <c r="AK1982" s="21">
        <v>2.4</v>
      </c>
      <c r="AL1982" s="21">
        <v>1.645</v>
      </c>
      <c r="AO1982">
        <f t="shared" si="721"/>
        <v>-160</v>
      </c>
      <c r="AP1982">
        <f>IF(E1982&lt;F1982,G1982,H1982)</f>
        <v>14</v>
      </c>
      <c r="AQ1982">
        <f>IF(E1982&lt;F1982,H1982,G1982)</f>
        <v>21</v>
      </c>
    </row>
    <row r="1983" spans="2:43" x14ac:dyDescent="0.25">
      <c r="B1983" s="23">
        <v>42351</v>
      </c>
      <c r="C1983" s="20" t="s">
        <v>27</v>
      </c>
      <c r="D1983" s="20" t="s">
        <v>43</v>
      </c>
      <c r="E1983" s="2">
        <v>-247.52475247524757</v>
      </c>
      <c r="F1983" s="2">
        <v>220.00000000000003</v>
      </c>
      <c r="G1983">
        <v>17</v>
      </c>
      <c r="H1983">
        <v>24</v>
      </c>
      <c r="J1983" s="2" t="str">
        <f t="shared" si="722"/>
        <v>Tampa Bay Buccaneers</v>
      </c>
      <c r="K1983" s="2" t="str">
        <f t="shared" si="723"/>
        <v>New Orleans Saints</v>
      </c>
      <c r="L1983" s="17">
        <f t="shared" si="724"/>
        <v>-247.52475247524757</v>
      </c>
      <c r="M1983" s="18">
        <f t="shared" si="725"/>
        <v>220.00000000000003</v>
      </c>
      <c r="N1983" s="4">
        <f t="shared" si="703"/>
        <v>1.5309999999999999</v>
      </c>
      <c r="O1983" s="4">
        <f t="shared" si="704"/>
        <v>2.69</v>
      </c>
      <c r="P1983" s="4"/>
      <c r="Q1983" s="4"/>
      <c r="R1983" s="1">
        <f t="shared" si="705"/>
        <v>0.6531678641410843</v>
      </c>
      <c r="S1983" s="1">
        <f t="shared" si="706"/>
        <v>0.37174721189591081</v>
      </c>
      <c r="T1983" s="1">
        <f t="shared" si="707"/>
        <v>2.4309405354181579E-2</v>
      </c>
      <c r="U1983" s="1">
        <f t="shared" si="708"/>
        <v>0.14071032612258674</v>
      </c>
      <c r="V1983" s="1">
        <f t="shared" si="709"/>
        <v>0.65171032612258673</v>
      </c>
      <c r="W1983" s="1"/>
      <c r="X1983" s="17">
        <f t="shared" si="710"/>
        <v>534.42405301385372</v>
      </c>
      <c r="Y1983" s="18">
        <f t="shared" si="711"/>
        <v>1680.8517225830294</v>
      </c>
      <c r="Z1983" s="2">
        <f t="shared" si="712"/>
        <v>507.70285036316102</v>
      </c>
      <c r="AA1983" s="18">
        <f t="shared" si="713"/>
        <v>1596.809136453878</v>
      </c>
      <c r="AB1983" s="2">
        <f t="shared" si="714"/>
        <v>-196.96560680813545</v>
      </c>
      <c r="AC1983" s="2">
        <f t="shared" si="715"/>
        <v>159.68091364538779</v>
      </c>
      <c r="AD1983" s="2">
        <f t="shared" si="716"/>
        <v>-1000</v>
      </c>
      <c r="AE1983" s="2">
        <f t="shared" si="717"/>
        <v>1596.809136453878</v>
      </c>
      <c r="AF1983" s="5">
        <f t="shared" si="718"/>
        <v>-1</v>
      </c>
      <c r="AG1983" s="5">
        <f t="shared" si="719"/>
        <v>1.69</v>
      </c>
      <c r="AH1983" s="3">
        <f t="shared" si="720"/>
        <v>201512</v>
      </c>
      <c r="AI1983" s="21">
        <v>1.5309999999999999</v>
      </c>
      <c r="AJ1983" s="21">
        <v>2.69</v>
      </c>
      <c r="AK1983" s="21">
        <v>1.4039999999999999</v>
      </c>
      <c r="AL1983" s="21">
        <v>3.2</v>
      </c>
      <c r="AO1983">
        <f t="shared" si="721"/>
        <v>-300</v>
      </c>
      <c r="AP1983">
        <f>IF(E1983&lt;F1983,G1983,H1983)</f>
        <v>17</v>
      </c>
      <c r="AQ1983">
        <f>IF(E1983&lt;F1983,H1983,G1983)</f>
        <v>24</v>
      </c>
    </row>
    <row r="1984" spans="2:43" x14ac:dyDescent="0.25">
      <c r="B1984" s="23">
        <v>42348</v>
      </c>
      <c r="C1984" s="20" t="s">
        <v>48</v>
      </c>
      <c r="D1984" s="20" t="s">
        <v>29</v>
      </c>
      <c r="E1984" s="2">
        <v>-450.45045045045049</v>
      </c>
      <c r="F1984" s="2">
        <v>384.99999999999994</v>
      </c>
      <c r="G1984">
        <v>23</v>
      </c>
      <c r="H1984">
        <v>20</v>
      </c>
      <c r="J1984" s="2" t="str">
        <f t="shared" si="722"/>
        <v>Arizona Cardinals</v>
      </c>
      <c r="K1984" s="2" t="str">
        <f t="shared" si="723"/>
        <v>Minnesota Vikings</v>
      </c>
      <c r="L1984" s="17">
        <f t="shared" si="724"/>
        <v>-450.45045045045049</v>
      </c>
      <c r="M1984" s="18">
        <f t="shared" si="725"/>
        <v>384.99999999999994</v>
      </c>
      <c r="N1984" s="4">
        <f t="shared" si="703"/>
        <v>1.3029999999999999</v>
      </c>
      <c r="O1984" s="4">
        <f t="shared" si="704"/>
        <v>3.89</v>
      </c>
      <c r="P1984" s="4"/>
      <c r="Q1984" s="4"/>
      <c r="R1984" s="1">
        <f t="shared" si="705"/>
        <v>0.76745970836531086</v>
      </c>
      <c r="S1984" s="1">
        <f t="shared" si="706"/>
        <v>0.25706940874035988</v>
      </c>
      <c r="T1984" s="1">
        <f t="shared" si="707"/>
        <v>2.394184479106487E-2</v>
      </c>
      <c r="U1984" s="1">
        <f t="shared" si="708"/>
        <v>0.25519514981247549</v>
      </c>
      <c r="V1984" s="1">
        <f t="shared" si="709"/>
        <v>0.7661951498124755</v>
      </c>
      <c r="W1984" s="1"/>
      <c r="X1984" s="17">
        <f t="shared" si="710"/>
        <v>305.15052235027554</v>
      </c>
      <c r="Y1984" s="18">
        <f t="shared" si="711"/>
        <v>2810.9146314785244</v>
      </c>
      <c r="Z1984" s="2">
        <f t="shared" si="712"/>
        <v>289.89299623276173</v>
      </c>
      <c r="AA1984" s="18">
        <f t="shared" si="713"/>
        <v>2670.368899904598</v>
      </c>
      <c r="AB1984" s="2">
        <f t="shared" si="714"/>
        <v>-344.95486713900362</v>
      </c>
      <c r="AC1984" s="2">
        <f t="shared" si="715"/>
        <v>267.03688999045983</v>
      </c>
      <c r="AD1984" s="2">
        <f t="shared" si="716"/>
        <v>289.89299623276173</v>
      </c>
      <c r="AE1984" s="2">
        <f t="shared" si="717"/>
        <v>-1000</v>
      </c>
      <c r="AF1984" s="5">
        <f t="shared" si="718"/>
        <v>0.30299999999999994</v>
      </c>
      <c r="AG1984" s="5">
        <f t="shared" si="719"/>
        <v>-1</v>
      </c>
      <c r="AH1984" s="3">
        <f t="shared" si="720"/>
        <v>201512</v>
      </c>
      <c r="AI1984" s="21">
        <v>1.3029999999999999</v>
      </c>
      <c r="AJ1984" s="21">
        <v>3.89</v>
      </c>
      <c r="AK1984" s="21">
        <v>1.222</v>
      </c>
      <c r="AL1984" s="21">
        <v>4.8499999999999996</v>
      </c>
      <c r="AO1984">
        <f t="shared" si="721"/>
        <v>-500</v>
      </c>
      <c r="AP1984">
        <f>IF(E1984&lt;F1984,G1984,H1984)</f>
        <v>23</v>
      </c>
      <c r="AQ1984">
        <f>IF(E1984&lt;F1984,H1984,G1984)</f>
        <v>20</v>
      </c>
    </row>
    <row r="1985" spans="2:43" x14ac:dyDescent="0.25">
      <c r="B1985" s="23">
        <v>42345</v>
      </c>
      <c r="C1985" s="20" t="s">
        <v>53</v>
      </c>
      <c r="D1985" s="20" t="s">
        <v>23</v>
      </c>
      <c r="E1985" s="2">
        <v>-119.04761904761904</v>
      </c>
      <c r="F1985" s="2">
        <v>108</v>
      </c>
      <c r="G1985">
        <v>16</v>
      </c>
      <c r="H1985">
        <v>19</v>
      </c>
      <c r="J1985" s="2" t="str">
        <f t="shared" si="722"/>
        <v>Washington Redskins</v>
      </c>
      <c r="K1985" s="2" t="str">
        <f t="shared" si="723"/>
        <v>Dallas Cowboys</v>
      </c>
      <c r="L1985" s="17">
        <f t="shared" si="724"/>
        <v>-119.04761904761904</v>
      </c>
      <c r="M1985" s="18">
        <f t="shared" si="725"/>
        <v>108</v>
      </c>
      <c r="N1985" s="4">
        <f t="shared" si="703"/>
        <v>1.4650000000000001</v>
      </c>
      <c r="O1985" s="4">
        <f t="shared" si="704"/>
        <v>2.93</v>
      </c>
      <c r="P1985" s="4"/>
      <c r="Q1985" s="4"/>
      <c r="R1985" s="1">
        <f t="shared" si="705"/>
        <v>0.68259385665529004</v>
      </c>
      <c r="S1985" s="1">
        <f t="shared" si="706"/>
        <v>0.34129692832764502</v>
      </c>
      <c r="T1985" s="1">
        <f t="shared" si="707"/>
        <v>2.3333333333333317E-2</v>
      </c>
      <c r="U1985" s="1">
        <f t="shared" si="708"/>
        <v>0.17064846416382251</v>
      </c>
      <c r="V1985" s="1">
        <f t="shared" si="709"/>
        <v>0.68164846416382252</v>
      </c>
      <c r="W1985" s="1"/>
      <c r="X1985" s="17">
        <f t="shared" si="710"/>
        <v>467.03183909714949</v>
      </c>
      <c r="Y1985" s="18">
        <f t="shared" si="711"/>
        <v>1908.0035510355572</v>
      </c>
      <c r="Z1985" s="2">
        <f t="shared" si="712"/>
        <v>443.68024714229199</v>
      </c>
      <c r="AA1985" s="18">
        <f t="shared" si="713"/>
        <v>1812.6033734837793</v>
      </c>
      <c r="AB1985" s="2">
        <f t="shared" si="714"/>
        <v>-225.38754123964677</v>
      </c>
      <c r="AC1985" s="2">
        <f t="shared" si="715"/>
        <v>181.26033734837793</v>
      </c>
      <c r="AD1985" s="2">
        <f t="shared" si="716"/>
        <v>-1000</v>
      </c>
      <c r="AE1985" s="2">
        <f t="shared" si="717"/>
        <v>1812.6033734837793</v>
      </c>
      <c r="AF1985" s="5">
        <f t="shared" si="718"/>
        <v>-1</v>
      </c>
      <c r="AG1985" s="5">
        <f t="shared" si="719"/>
        <v>1.9300000000000002</v>
      </c>
      <c r="AH1985" s="3">
        <f t="shared" si="720"/>
        <v>201512</v>
      </c>
      <c r="AI1985" s="21">
        <v>1.4650000000000001</v>
      </c>
      <c r="AJ1985" s="21">
        <v>2.93</v>
      </c>
      <c r="AK1985" s="21">
        <v>1.84</v>
      </c>
      <c r="AL1985" s="21">
        <v>2.08</v>
      </c>
      <c r="AO1985">
        <f t="shared" si="721"/>
        <v>-120</v>
      </c>
      <c r="AP1985">
        <f>IF(E1985&lt;F1985,G1985,H1985)</f>
        <v>16</v>
      </c>
      <c r="AQ1985">
        <f>IF(E1985&lt;F1985,H1985,G1985)</f>
        <v>19</v>
      </c>
    </row>
    <row r="1986" spans="2:43" x14ac:dyDescent="0.25">
      <c r="B1986" s="23">
        <v>42344</v>
      </c>
      <c r="C1986" s="20" t="s">
        <v>45</v>
      </c>
      <c r="D1986" s="20" t="s">
        <v>39</v>
      </c>
      <c r="E1986" s="2">
        <v>-450.45045045045049</v>
      </c>
      <c r="F1986" s="2">
        <v>384.99999999999994</v>
      </c>
      <c r="G1986">
        <v>45</v>
      </c>
      <c r="H1986">
        <v>10</v>
      </c>
      <c r="J1986" s="2" t="str">
        <f t="shared" si="722"/>
        <v>Pittsburgh Steelers</v>
      </c>
      <c r="K1986" s="2" t="str">
        <f t="shared" si="723"/>
        <v>Indianapolis Colts</v>
      </c>
      <c r="L1986" s="17">
        <f t="shared" si="724"/>
        <v>-450.45045045045049</v>
      </c>
      <c r="M1986" s="18">
        <f t="shared" si="725"/>
        <v>384.99999999999994</v>
      </c>
      <c r="N1986" s="4">
        <f t="shared" si="703"/>
        <v>1.3380000000000001</v>
      </c>
      <c r="O1986" s="4">
        <f t="shared" si="704"/>
        <v>3.6</v>
      </c>
      <c r="P1986" s="4"/>
      <c r="Q1986" s="4"/>
      <c r="R1986" s="1">
        <f t="shared" si="705"/>
        <v>0.74738415545590431</v>
      </c>
      <c r="S1986" s="1">
        <f t="shared" si="706"/>
        <v>0.27777777777777779</v>
      </c>
      <c r="T1986" s="1">
        <f t="shared" si="707"/>
        <v>2.4544349939246701E-2</v>
      </c>
      <c r="U1986" s="1">
        <f t="shared" si="708"/>
        <v>0.23480318883906326</v>
      </c>
      <c r="V1986" s="1">
        <f t="shared" si="709"/>
        <v>0.74580318883906327</v>
      </c>
      <c r="W1986" s="1"/>
      <c r="X1986" s="17">
        <f t="shared" si="710"/>
        <v>340.83631575325677</v>
      </c>
      <c r="Y1986" s="18">
        <f t="shared" si="711"/>
        <v>2546.7726226670234</v>
      </c>
      <c r="Z1986" s="2">
        <f t="shared" si="712"/>
        <v>323.7944999655939</v>
      </c>
      <c r="AA1986" s="18">
        <f t="shared" si="713"/>
        <v>2419.4339915336723</v>
      </c>
      <c r="AB1986" s="2">
        <f t="shared" si="714"/>
        <v>-308.83785861287299</v>
      </c>
      <c r="AC1986" s="2">
        <f t="shared" si="715"/>
        <v>241.94339915336724</v>
      </c>
      <c r="AD1986" s="2">
        <f t="shared" si="716"/>
        <v>323.7944999655939</v>
      </c>
      <c r="AE1986" s="2">
        <f t="shared" si="717"/>
        <v>-1000</v>
      </c>
      <c r="AF1986" s="5">
        <f t="shared" si="718"/>
        <v>0.33800000000000008</v>
      </c>
      <c r="AG1986" s="5">
        <f t="shared" si="719"/>
        <v>-1</v>
      </c>
      <c r="AH1986" s="3">
        <f t="shared" si="720"/>
        <v>201512</v>
      </c>
      <c r="AI1986" s="21">
        <v>1.3380000000000001</v>
      </c>
      <c r="AJ1986" s="21">
        <v>3.6</v>
      </c>
      <c r="AK1986" s="21">
        <v>1.222</v>
      </c>
      <c r="AL1986" s="21">
        <v>4.8499999999999996</v>
      </c>
      <c r="AO1986">
        <f t="shared" si="721"/>
        <v>-500</v>
      </c>
      <c r="AP1986">
        <f>IF(E1986&lt;F1986,G1986,H1986)</f>
        <v>45</v>
      </c>
      <c r="AQ1986">
        <f>IF(E1986&lt;F1986,H1986,G1986)</f>
        <v>10</v>
      </c>
    </row>
    <row r="1987" spans="2:43" x14ac:dyDescent="0.25">
      <c r="B1987" s="23">
        <v>42344</v>
      </c>
      <c r="C1987" s="20" t="s">
        <v>36</v>
      </c>
      <c r="D1987" s="20" t="s">
        <v>19</v>
      </c>
      <c r="E1987" s="2">
        <v>-420.1680672268908</v>
      </c>
      <c r="F1987" s="2">
        <v>361.00000000000006</v>
      </c>
      <c r="G1987">
        <v>28</v>
      </c>
      <c r="H1987">
        <v>35</v>
      </c>
      <c r="J1987" s="2" t="str">
        <f t="shared" si="722"/>
        <v>New England Patriots</v>
      </c>
      <c r="K1987" s="2" t="str">
        <f t="shared" si="723"/>
        <v>Philadelphia Eagles</v>
      </c>
      <c r="L1987" s="17">
        <f t="shared" si="724"/>
        <v>-420.1680672268908</v>
      </c>
      <c r="M1987" s="18">
        <f t="shared" si="725"/>
        <v>361.00000000000006</v>
      </c>
      <c r="N1987" s="4">
        <f t="shared" si="703"/>
        <v>1.2</v>
      </c>
      <c r="O1987" s="4">
        <f t="shared" si="704"/>
        <v>5.23</v>
      </c>
      <c r="P1987" s="4"/>
      <c r="Q1987" s="4"/>
      <c r="R1987" s="1">
        <f t="shared" si="705"/>
        <v>0.83333333333333337</v>
      </c>
      <c r="S1987" s="1">
        <f t="shared" si="706"/>
        <v>0.19120458891013384</v>
      </c>
      <c r="T1987" s="1">
        <f t="shared" si="707"/>
        <v>2.3950233281493039E-2</v>
      </c>
      <c r="U1987" s="1">
        <f t="shared" si="708"/>
        <v>0.32106437221159978</v>
      </c>
      <c r="V1987" s="1">
        <f t="shared" si="709"/>
        <v>0.83206437221159979</v>
      </c>
      <c r="W1987" s="1"/>
      <c r="X1987" s="17">
        <f t="shared" si="710"/>
        <v>201.83009079217373</v>
      </c>
      <c r="Y1987" s="18">
        <f t="shared" si="711"/>
        <v>4006.3698989884547</v>
      </c>
      <c r="Z1987" s="2">
        <f t="shared" si="712"/>
        <v>191.73858625256503</v>
      </c>
      <c r="AA1987" s="18">
        <f t="shared" si="713"/>
        <v>3806.0514040390317</v>
      </c>
      <c r="AB1987" s="2">
        <f t="shared" si="714"/>
        <v>-521.54343032589361</v>
      </c>
      <c r="AC1987" s="2">
        <f t="shared" si="715"/>
        <v>380.60514040390319</v>
      </c>
      <c r="AD1987" s="2">
        <f t="shared" si="716"/>
        <v>-1000</v>
      </c>
      <c r="AE1987" s="2">
        <f t="shared" si="717"/>
        <v>3806.0514040390317</v>
      </c>
      <c r="AF1987" s="5">
        <f t="shared" si="718"/>
        <v>-1</v>
      </c>
      <c r="AG1987" s="5">
        <f t="shared" si="719"/>
        <v>4.2300000000000004</v>
      </c>
      <c r="AH1987" s="3">
        <f t="shared" si="720"/>
        <v>201512</v>
      </c>
      <c r="AI1987" s="21">
        <v>1.2</v>
      </c>
      <c r="AJ1987" s="21">
        <v>5.23</v>
      </c>
      <c r="AK1987" s="21">
        <v>1.238</v>
      </c>
      <c r="AL1987" s="21">
        <v>4.6100000000000003</v>
      </c>
      <c r="AO1987">
        <f t="shared" si="721"/>
        <v>-500</v>
      </c>
      <c r="AP1987">
        <f>IF(E1987&lt;F1987,G1987,H1987)</f>
        <v>28</v>
      </c>
      <c r="AQ1987">
        <f>IF(E1987&lt;F1987,H1987,G1987)</f>
        <v>35</v>
      </c>
    </row>
    <row r="1988" spans="2:43" x14ac:dyDescent="0.25">
      <c r="B1988" s="23">
        <v>42344</v>
      </c>
      <c r="C1988" s="20" t="s">
        <v>43</v>
      </c>
      <c r="D1988" s="20" t="s">
        <v>44</v>
      </c>
      <c r="E1988" s="2">
        <v>200.99999999999997</v>
      </c>
      <c r="F1988" s="2">
        <v>-225.22522522522524</v>
      </c>
      <c r="G1988">
        <v>38</v>
      </c>
      <c r="H1988">
        <v>41</v>
      </c>
      <c r="J1988" s="2" t="str">
        <f t="shared" si="722"/>
        <v>Carolina Panthers</v>
      </c>
      <c r="K1988" s="2" t="str">
        <f t="shared" si="723"/>
        <v>New Orleans Saints</v>
      </c>
      <c r="L1988" s="17">
        <f t="shared" si="724"/>
        <v>-225.22522522522524</v>
      </c>
      <c r="M1988" s="18">
        <f t="shared" si="725"/>
        <v>200.99999999999997</v>
      </c>
      <c r="N1988" s="4">
        <f t="shared" si="703"/>
        <v>1.333</v>
      </c>
      <c r="O1988" s="4">
        <f t="shared" si="704"/>
        <v>3.64</v>
      </c>
      <c r="P1988" s="4"/>
      <c r="Q1988" s="4"/>
      <c r="R1988" s="1">
        <f t="shared" si="705"/>
        <v>0.75018754688672173</v>
      </c>
      <c r="S1988" s="1">
        <f t="shared" si="706"/>
        <v>0.27472527472527469</v>
      </c>
      <c r="T1988" s="1">
        <f t="shared" si="707"/>
        <v>2.4307259199678244E-2</v>
      </c>
      <c r="U1988" s="1">
        <f t="shared" si="708"/>
        <v>0.23773113608072352</v>
      </c>
      <c r="V1988" s="1">
        <f t="shared" si="709"/>
        <v>0.7487311360807235</v>
      </c>
      <c r="W1988" s="1"/>
      <c r="X1988" s="17">
        <f t="shared" si="710"/>
        <v>335.59291421291482</v>
      </c>
      <c r="Y1988" s="18">
        <f t="shared" si="711"/>
        <v>2582.4792899601139</v>
      </c>
      <c r="Z1988" s="2">
        <f t="shared" si="712"/>
        <v>318.81326850226907</v>
      </c>
      <c r="AA1988" s="18">
        <f t="shared" si="713"/>
        <v>2453.3553254621079</v>
      </c>
      <c r="AB1988" s="2">
        <f t="shared" si="714"/>
        <v>-313.66323136355999</v>
      </c>
      <c r="AC1988" s="2">
        <f t="shared" si="715"/>
        <v>245.3355325462108</v>
      </c>
      <c r="AD1988" s="2">
        <f t="shared" si="716"/>
        <v>318.81326850226907</v>
      </c>
      <c r="AE1988" s="2">
        <f t="shared" si="717"/>
        <v>-1000</v>
      </c>
      <c r="AF1988" s="5">
        <f t="shared" si="718"/>
        <v>0.33299999999999996</v>
      </c>
      <c r="AG1988" s="5">
        <f t="shared" si="719"/>
        <v>-1</v>
      </c>
      <c r="AH1988" s="3">
        <f t="shared" si="720"/>
        <v>201512</v>
      </c>
      <c r="AI1988" s="21">
        <v>3.64</v>
      </c>
      <c r="AJ1988" s="21">
        <v>1.333</v>
      </c>
      <c r="AK1988" s="21">
        <v>3.01</v>
      </c>
      <c r="AL1988" s="21">
        <v>1.444</v>
      </c>
      <c r="AO1988">
        <f t="shared" si="721"/>
        <v>-300</v>
      </c>
      <c r="AP1988">
        <f>IF(E1988&lt;F1988,G1988,H1988)</f>
        <v>41</v>
      </c>
      <c r="AQ1988">
        <f>IF(E1988&lt;F1988,H1988,G1988)</f>
        <v>38</v>
      </c>
    </row>
    <row r="1989" spans="2:43" x14ac:dyDescent="0.25">
      <c r="B1989" s="23">
        <v>42344</v>
      </c>
      <c r="C1989" s="20" t="s">
        <v>52</v>
      </c>
      <c r="D1989" s="20" t="s">
        <v>20</v>
      </c>
      <c r="E1989" s="2">
        <v>141</v>
      </c>
      <c r="F1989" s="2">
        <v>-156.00624024960999</v>
      </c>
      <c r="G1989">
        <v>20</v>
      </c>
      <c r="H1989">
        <v>34</v>
      </c>
      <c r="J1989" s="2" t="str">
        <f t="shared" si="722"/>
        <v>Kansas City Chiefs</v>
      </c>
      <c r="K1989" s="2" t="str">
        <f t="shared" si="723"/>
        <v>Oakland Raiders</v>
      </c>
      <c r="L1989" s="17">
        <f t="shared" si="724"/>
        <v>-156.00624024960999</v>
      </c>
      <c r="M1989" s="18">
        <f t="shared" si="725"/>
        <v>141</v>
      </c>
      <c r="N1989" s="4">
        <f t="shared" ref="N1989:N2052" si="726">IF(E1989&lt;0,AI1989,AJ1989)</f>
        <v>1.694</v>
      </c>
      <c r="O1989" s="4">
        <f t="shared" ref="O1989:O2052" si="727">IF(E1989&lt;0,AJ1989,AI1989)</f>
        <v>2.2999999999999998</v>
      </c>
      <c r="P1989" s="4"/>
      <c r="Q1989" s="4"/>
      <c r="R1989" s="1">
        <f t="shared" ref="R1989:R2052" si="728">1/N1989</f>
        <v>0.59031877213695394</v>
      </c>
      <c r="S1989" s="1">
        <f t="shared" ref="S1989:S2052" si="729">1/O1989</f>
        <v>0.43478260869565222</v>
      </c>
      <c r="T1989" s="1">
        <f t="shared" ref="T1989:T2052" si="730">1-N1989*O1989/(N1989+O1989)</f>
        <v>2.4486730095142795E-2</v>
      </c>
      <c r="U1989" s="1">
        <f t="shared" ref="U1989:U2052" si="731">ABS(R1989-S1989)/2</f>
        <v>7.7768081720650861E-2</v>
      </c>
      <c r="V1989" s="1">
        <f t="shared" ref="V1989:V2052" si="732">V$1+IF(N1989&lt;=O1989,U1989,-U1989)</f>
        <v>0.58876808172065087</v>
      </c>
      <c r="W1989" s="1"/>
      <c r="X1989" s="17">
        <f t="shared" ref="X1989:X2052" si="733">(1/V1989-1)*1000</f>
        <v>698.46163718240371</v>
      </c>
      <c r="Y1989" s="18">
        <f t="shared" ref="Y1989:Y2052" si="734">1000000/(X1989+W$1)-X$1</f>
        <v>1300.0593144117483</v>
      </c>
      <c r="Z1989" s="2">
        <f t="shared" ref="Z1989:Z2052" si="735">X1989*0.95</f>
        <v>663.5385553232835</v>
      </c>
      <c r="AA1989" s="18">
        <f t="shared" ref="AA1989:AA2052" si="736">Y1989*0.95</f>
        <v>1235.0563486911608</v>
      </c>
      <c r="AB1989" s="2">
        <f t="shared" ref="AB1989:AB2052" si="737">IF(Z1989&lt;1000,-100000/Z1989,Z1989/10)</f>
        <v>-150.70714308572298</v>
      </c>
      <c r="AC1989" s="2">
        <f t="shared" ref="AC1989:AC2052" si="738">IF(AA1989&lt;1000,-100000/AA1989,AA1989/10)</f>
        <v>123.50563486911608</v>
      </c>
      <c r="AD1989" s="2">
        <f t="shared" ref="AD1989:AD2052" si="739">IF(AP1989&gt;AQ1989,Z1989,-1000)</f>
        <v>663.5385553232835</v>
      </c>
      <c r="AE1989" s="2">
        <f t="shared" ref="AE1989:AE2052" si="740">IF(AQ1989&gt;AP1989,AA1989,-1000)</f>
        <v>-1000</v>
      </c>
      <c r="AF1989" s="5">
        <f t="shared" ref="AF1989:AF2052" si="741">IF(AP1989&gt;AQ1989,N1989-1,-1)</f>
        <v>0.69399999999999995</v>
      </c>
      <c r="AG1989" s="5">
        <f t="shared" ref="AG1989:AG2052" si="742">IF(AQ1989&gt;AP1989,O1989-1,-1)</f>
        <v>-1</v>
      </c>
      <c r="AH1989" s="3">
        <f t="shared" ref="AH1989:AH2052" si="743">YEAR(B1989)*100+MONTH(B1989)</f>
        <v>201512</v>
      </c>
      <c r="AI1989" s="21">
        <v>2.2999999999999998</v>
      </c>
      <c r="AJ1989" s="21">
        <v>1.694</v>
      </c>
      <c r="AK1989" s="21">
        <v>2.41</v>
      </c>
      <c r="AL1989" s="21">
        <v>1.641</v>
      </c>
      <c r="AO1989">
        <f t="shared" ref="AO1989:AO2052" si="744">IF(L1989&lt;-200,INT(L1989/100)*100,INT(L1989/10)*10)</f>
        <v>-160</v>
      </c>
      <c r="AP1989">
        <f>IF(E1989&lt;F1989,G1989,H1989)</f>
        <v>34</v>
      </c>
      <c r="AQ1989">
        <f>IF(E1989&lt;F1989,H1989,G1989)</f>
        <v>20</v>
      </c>
    </row>
    <row r="1990" spans="2:43" x14ac:dyDescent="0.25">
      <c r="B1990" s="23">
        <v>42344</v>
      </c>
      <c r="C1990" s="20" t="s">
        <v>54</v>
      </c>
      <c r="D1990" s="20" t="s">
        <v>38</v>
      </c>
      <c r="E1990" s="2">
        <v>204.99999999999997</v>
      </c>
      <c r="F1990" s="2">
        <v>-230.41474654377885</v>
      </c>
      <c r="G1990">
        <v>3</v>
      </c>
      <c r="H1990">
        <v>17</v>
      </c>
      <c r="J1990" s="2" t="str">
        <f t="shared" si="722"/>
        <v>Denver Broncos</v>
      </c>
      <c r="K1990" s="2" t="str">
        <f t="shared" si="723"/>
        <v>San Diego Chargers</v>
      </c>
      <c r="L1990" s="17">
        <f t="shared" si="724"/>
        <v>-230.41474654377885</v>
      </c>
      <c r="M1990" s="18">
        <f t="shared" si="725"/>
        <v>204.99999999999997</v>
      </c>
      <c r="N1990" s="4">
        <f t="shared" si="726"/>
        <v>1.4650000000000001</v>
      </c>
      <c r="O1990" s="4">
        <f t="shared" si="727"/>
        <v>2.93</v>
      </c>
      <c r="P1990" s="4"/>
      <c r="Q1990" s="4"/>
      <c r="R1990" s="1">
        <f t="shared" si="728"/>
        <v>0.68259385665529004</v>
      </c>
      <c r="S1990" s="1">
        <f t="shared" si="729"/>
        <v>0.34129692832764502</v>
      </c>
      <c r="T1990" s="1">
        <f t="shared" si="730"/>
        <v>2.3333333333333317E-2</v>
      </c>
      <c r="U1990" s="1">
        <f t="shared" si="731"/>
        <v>0.17064846416382251</v>
      </c>
      <c r="V1990" s="1">
        <f t="shared" si="732"/>
        <v>0.68164846416382252</v>
      </c>
      <c r="W1990" s="1"/>
      <c r="X1990" s="17">
        <f t="shared" si="733"/>
        <v>467.03183909714949</v>
      </c>
      <c r="Y1990" s="18">
        <f t="shared" si="734"/>
        <v>1908.0035510355572</v>
      </c>
      <c r="Z1990" s="2">
        <f t="shared" si="735"/>
        <v>443.68024714229199</v>
      </c>
      <c r="AA1990" s="18">
        <f t="shared" si="736"/>
        <v>1812.6033734837793</v>
      </c>
      <c r="AB1990" s="2">
        <f t="shared" si="737"/>
        <v>-225.38754123964677</v>
      </c>
      <c r="AC1990" s="2">
        <f t="shared" si="738"/>
        <v>181.26033734837793</v>
      </c>
      <c r="AD1990" s="2">
        <f t="shared" si="739"/>
        <v>443.68024714229199</v>
      </c>
      <c r="AE1990" s="2">
        <f t="shared" si="740"/>
        <v>-1000</v>
      </c>
      <c r="AF1990" s="5">
        <f t="shared" si="741"/>
        <v>0.46500000000000008</v>
      </c>
      <c r="AG1990" s="5">
        <f t="shared" si="742"/>
        <v>-1</v>
      </c>
      <c r="AH1990" s="3">
        <f t="shared" si="743"/>
        <v>201512</v>
      </c>
      <c r="AI1990" s="21">
        <v>2.93</v>
      </c>
      <c r="AJ1990" s="21">
        <v>1.4650000000000001</v>
      </c>
      <c r="AK1990" s="21">
        <v>3.05</v>
      </c>
      <c r="AL1990" s="21">
        <v>1.4339999999999999</v>
      </c>
      <c r="AO1990">
        <f t="shared" si="744"/>
        <v>-300</v>
      </c>
      <c r="AP1990">
        <f>IF(E1990&lt;F1990,G1990,H1990)</f>
        <v>17</v>
      </c>
      <c r="AQ1990">
        <f>IF(E1990&lt;F1990,H1990,G1990)</f>
        <v>3</v>
      </c>
    </row>
    <row r="1991" spans="2:43" x14ac:dyDescent="0.25">
      <c r="B1991" s="23">
        <v>42344</v>
      </c>
      <c r="C1991" s="20" t="s">
        <v>24</v>
      </c>
      <c r="D1991" s="20" t="s">
        <v>40</v>
      </c>
      <c r="E1991" s="2">
        <v>-143.06151645207439</v>
      </c>
      <c r="F1991" s="2">
        <v>129</v>
      </c>
      <c r="G1991">
        <v>30</v>
      </c>
      <c r="H1991">
        <v>21</v>
      </c>
      <c r="J1991" s="2" t="str">
        <f t="shared" ref="J1991:J2054" si="745">IF(E1991&lt;=F1991,C1991,D1991)</f>
        <v>Buffalo Bills</v>
      </c>
      <c r="K1991" s="2" t="str">
        <f t="shared" ref="K1991:K2054" si="746">IF(E1991&gt;F1991,C1991,D1991)</f>
        <v>Houston Texans</v>
      </c>
      <c r="L1991" s="17">
        <f t="shared" ref="L1991:L2054" si="747">IF(E1991&lt;=F1991,E1991,F1991)</f>
        <v>-143.06151645207439</v>
      </c>
      <c r="M1991" s="18">
        <f t="shared" ref="M1991:M2054" si="748">IF(E1991&gt;F1991,E1991,F1991)</f>
        <v>129</v>
      </c>
      <c r="N1991" s="4">
        <f t="shared" si="726"/>
        <v>1.609</v>
      </c>
      <c r="O1991" s="4">
        <f t="shared" si="727"/>
        <v>2.48</v>
      </c>
      <c r="P1991" s="4"/>
      <c r="Q1991" s="4"/>
      <c r="R1991" s="1">
        <f t="shared" si="728"/>
        <v>0.62150403977625857</v>
      </c>
      <c r="S1991" s="1">
        <f t="shared" si="729"/>
        <v>0.40322580645161293</v>
      </c>
      <c r="T1991" s="1">
        <f t="shared" si="730"/>
        <v>2.4133039863047268E-2</v>
      </c>
      <c r="U1991" s="1">
        <f t="shared" si="731"/>
        <v>0.10913911666232282</v>
      </c>
      <c r="V1991" s="1">
        <f t="shared" si="732"/>
        <v>0.6201391166623228</v>
      </c>
      <c r="W1991" s="1"/>
      <c r="X1991" s="17">
        <f t="shared" si="733"/>
        <v>612.54140100392738</v>
      </c>
      <c r="Y1991" s="18">
        <f t="shared" si="734"/>
        <v>1475.8167857920587</v>
      </c>
      <c r="Z1991" s="2">
        <f t="shared" si="735"/>
        <v>581.914330953731</v>
      </c>
      <c r="AA1991" s="18">
        <f t="shared" si="736"/>
        <v>1402.0259465024558</v>
      </c>
      <c r="AB1991" s="2">
        <f t="shared" si="737"/>
        <v>-171.84660126191525</v>
      </c>
      <c r="AC1991" s="2">
        <f t="shared" si="738"/>
        <v>140.20259465024557</v>
      </c>
      <c r="AD1991" s="2">
        <f t="shared" si="739"/>
        <v>581.914330953731</v>
      </c>
      <c r="AE1991" s="2">
        <f t="shared" si="740"/>
        <v>-1000</v>
      </c>
      <c r="AF1991" s="5">
        <f t="shared" si="741"/>
        <v>0.60899999999999999</v>
      </c>
      <c r="AG1991" s="5">
        <f t="shared" si="742"/>
        <v>-1</v>
      </c>
      <c r="AH1991" s="3">
        <f t="shared" si="743"/>
        <v>201512</v>
      </c>
      <c r="AI1991" s="21">
        <v>1.609</v>
      </c>
      <c r="AJ1991" s="21">
        <v>2.48</v>
      </c>
      <c r="AK1991" s="21">
        <v>1.6990000000000001</v>
      </c>
      <c r="AL1991" s="21">
        <v>2.29</v>
      </c>
      <c r="AO1991">
        <f t="shared" si="744"/>
        <v>-150</v>
      </c>
      <c r="AP1991">
        <f>IF(E1991&lt;F1991,G1991,H1991)</f>
        <v>30</v>
      </c>
      <c r="AQ1991">
        <f>IF(E1991&lt;F1991,H1991,G1991)</f>
        <v>21</v>
      </c>
    </row>
    <row r="1992" spans="2:43" x14ac:dyDescent="0.25">
      <c r="B1992" s="23">
        <v>42344</v>
      </c>
      <c r="C1992" s="20" t="s">
        <v>37</v>
      </c>
      <c r="D1992" s="20" t="s">
        <v>22</v>
      </c>
      <c r="E1992" s="2">
        <v>-250.00000000000006</v>
      </c>
      <c r="F1992" s="2">
        <v>222.00000000000003</v>
      </c>
      <c r="G1992">
        <v>20</v>
      </c>
      <c r="H1992">
        <v>26</v>
      </c>
      <c r="J1992" s="2" t="str">
        <f t="shared" si="745"/>
        <v>Chicago Bears</v>
      </c>
      <c r="K1992" s="2" t="str">
        <f t="shared" si="746"/>
        <v>San Francisco 49ers</v>
      </c>
      <c r="L1992" s="17">
        <f t="shared" si="747"/>
        <v>-250.00000000000006</v>
      </c>
      <c r="M1992" s="18">
        <f t="shared" si="748"/>
        <v>222.00000000000003</v>
      </c>
      <c r="N1992" s="4">
        <f t="shared" si="726"/>
        <v>1.3440000000000001</v>
      </c>
      <c r="O1992" s="4">
        <f t="shared" si="727"/>
        <v>3.56</v>
      </c>
      <c r="P1992" s="4"/>
      <c r="Q1992" s="4"/>
      <c r="R1992" s="1">
        <f t="shared" si="728"/>
        <v>0.74404761904761896</v>
      </c>
      <c r="S1992" s="1">
        <f t="shared" si="729"/>
        <v>0.2808988764044944</v>
      </c>
      <c r="T1992" s="1">
        <f t="shared" si="730"/>
        <v>2.4339314845024385E-2</v>
      </c>
      <c r="U1992" s="1">
        <f t="shared" si="731"/>
        <v>0.23157437132156228</v>
      </c>
      <c r="V1992" s="1">
        <f t="shared" si="732"/>
        <v>0.74257437132156223</v>
      </c>
      <c r="W1992" s="1"/>
      <c r="X1992" s="17">
        <f t="shared" si="733"/>
        <v>346.66646011536398</v>
      </c>
      <c r="Y1992" s="18">
        <f t="shared" si="734"/>
        <v>2508.192835826314</v>
      </c>
      <c r="Z1992" s="2">
        <f t="shared" si="735"/>
        <v>329.33313710959578</v>
      </c>
      <c r="AA1992" s="18">
        <f t="shared" si="736"/>
        <v>2382.7831940349984</v>
      </c>
      <c r="AB1992" s="2">
        <f t="shared" si="737"/>
        <v>-303.64390561379162</v>
      </c>
      <c r="AC1992" s="2">
        <f t="shared" si="738"/>
        <v>238.27831940349984</v>
      </c>
      <c r="AD1992" s="2">
        <f t="shared" si="739"/>
        <v>-1000</v>
      </c>
      <c r="AE1992" s="2">
        <f t="shared" si="740"/>
        <v>2382.7831940349984</v>
      </c>
      <c r="AF1992" s="5">
        <f t="shared" si="741"/>
        <v>-1</v>
      </c>
      <c r="AG1992" s="5">
        <f t="shared" si="742"/>
        <v>2.56</v>
      </c>
      <c r="AH1992" s="3">
        <f t="shared" si="743"/>
        <v>201512</v>
      </c>
      <c r="AI1992" s="21">
        <v>1.3440000000000001</v>
      </c>
      <c r="AJ1992" s="21">
        <v>3.56</v>
      </c>
      <c r="AK1992" s="21">
        <v>1.4</v>
      </c>
      <c r="AL1992" s="21">
        <v>3.22</v>
      </c>
      <c r="AO1992">
        <f t="shared" si="744"/>
        <v>-300</v>
      </c>
      <c r="AP1992">
        <f>IF(E1992&lt;F1992,G1992,H1992)</f>
        <v>20</v>
      </c>
      <c r="AQ1992">
        <f>IF(E1992&lt;F1992,H1992,G1992)</f>
        <v>26</v>
      </c>
    </row>
    <row r="1993" spans="2:43" x14ac:dyDescent="0.25">
      <c r="B1993" s="23">
        <v>42344</v>
      </c>
      <c r="C1993" s="20" t="s">
        <v>46</v>
      </c>
      <c r="D1993" s="20" t="s">
        <v>21</v>
      </c>
      <c r="E1993" s="2">
        <v>281</v>
      </c>
      <c r="F1993" s="2">
        <v>-320.51282051282044</v>
      </c>
      <c r="G1993">
        <v>3</v>
      </c>
      <c r="H1993">
        <v>37</v>
      </c>
      <c r="J1993" s="2" t="str">
        <f t="shared" si="745"/>
        <v>Cincinnati Bengals</v>
      </c>
      <c r="K1993" s="2" t="str">
        <f t="shared" si="746"/>
        <v>Cleveland Browns</v>
      </c>
      <c r="L1993" s="17">
        <f t="shared" si="747"/>
        <v>-320.51282051282044</v>
      </c>
      <c r="M1993" s="18">
        <f t="shared" si="748"/>
        <v>281</v>
      </c>
      <c r="N1993" s="4">
        <f t="shared" si="726"/>
        <v>1.2170000000000001</v>
      </c>
      <c r="O1993" s="4">
        <f t="shared" si="727"/>
        <v>4.93</v>
      </c>
      <c r="P1993" s="4"/>
      <c r="Q1993" s="4"/>
      <c r="R1993" s="1">
        <f t="shared" si="728"/>
        <v>0.82169268693508624</v>
      </c>
      <c r="S1993" s="1">
        <f t="shared" si="729"/>
        <v>0.20283975659229211</v>
      </c>
      <c r="T1993" s="1">
        <f t="shared" si="730"/>
        <v>2.3945013827883499E-2</v>
      </c>
      <c r="U1993" s="1">
        <f t="shared" si="731"/>
        <v>0.30942646517139705</v>
      </c>
      <c r="V1993" s="1">
        <f t="shared" si="732"/>
        <v>0.82042646517139706</v>
      </c>
      <c r="W1993" s="1"/>
      <c r="X1993" s="17">
        <f t="shared" si="733"/>
        <v>218.87828154237798</v>
      </c>
      <c r="Y1993" s="18">
        <f t="shared" si="734"/>
        <v>3744.6260130048004</v>
      </c>
      <c r="Z1993" s="2">
        <f t="shared" si="735"/>
        <v>207.93436746525907</v>
      </c>
      <c r="AA1993" s="18">
        <f t="shared" si="736"/>
        <v>3557.3947123545604</v>
      </c>
      <c r="AB1993" s="2">
        <f t="shared" si="737"/>
        <v>-480.92098107210506</v>
      </c>
      <c r="AC1993" s="2">
        <f t="shared" si="738"/>
        <v>355.73947123545605</v>
      </c>
      <c r="AD1993" s="2">
        <f t="shared" si="739"/>
        <v>207.93436746525907</v>
      </c>
      <c r="AE1993" s="2">
        <f t="shared" si="740"/>
        <v>-1000</v>
      </c>
      <c r="AF1993" s="5">
        <f t="shared" si="741"/>
        <v>0.21700000000000008</v>
      </c>
      <c r="AG1993" s="5">
        <f t="shared" si="742"/>
        <v>-1</v>
      </c>
      <c r="AH1993" s="3">
        <f t="shared" si="743"/>
        <v>201512</v>
      </c>
      <c r="AI1993" s="21">
        <v>4.93</v>
      </c>
      <c r="AJ1993" s="21">
        <v>1.2170000000000001</v>
      </c>
      <c r="AK1993" s="21">
        <v>3.81</v>
      </c>
      <c r="AL1993" s="21">
        <v>1.3120000000000001</v>
      </c>
      <c r="AO1993">
        <f t="shared" si="744"/>
        <v>-400</v>
      </c>
      <c r="AP1993">
        <f>IF(E1993&lt;F1993,G1993,H1993)</f>
        <v>37</v>
      </c>
      <c r="AQ1993">
        <f>IF(E1993&lt;F1993,H1993,G1993)</f>
        <v>3</v>
      </c>
    </row>
    <row r="1994" spans="2:43" x14ac:dyDescent="0.25">
      <c r="B1994" s="23">
        <v>42344</v>
      </c>
      <c r="C1994" s="20" t="s">
        <v>30</v>
      </c>
      <c r="D1994" s="20" t="s">
        <v>28</v>
      </c>
      <c r="E1994" s="2">
        <v>-173.01038062283735</v>
      </c>
      <c r="F1994" s="2">
        <v>156</v>
      </c>
      <c r="G1994">
        <v>15</v>
      </c>
      <c r="H1994">
        <v>13</v>
      </c>
      <c r="J1994" s="2" t="str">
        <f t="shared" si="745"/>
        <v>Miami Dolphins</v>
      </c>
      <c r="K1994" s="2" t="str">
        <f t="shared" si="746"/>
        <v>Baltimore Ravens</v>
      </c>
      <c r="L1994" s="17">
        <f t="shared" si="747"/>
        <v>-173.01038062283735</v>
      </c>
      <c r="M1994" s="18">
        <f t="shared" si="748"/>
        <v>156</v>
      </c>
      <c r="N1994" s="4">
        <f t="shared" si="726"/>
        <v>1.526</v>
      </c>
      <c r="O1994" s="4">
        <f t="shared" si="727"/>
        <v>2.71</v>
      </c>
      <c r="P1994" s="4"/>
      <c r="Q1994" s="4"/>
      <c r="R1994" s="1">
        <f t="shared" si="728"/>
        <v>0.65530799475753598</v>
      </c>
      <c r="S1994" s="1">
        <f t="shared" si="729"/>
        <v>0.36900369003690037</v>
      </c>
      <c r="T1994" s="1">
        <f t="shared" si="730"/>
        <v>2.3734655335221788E-2</v>
      </c>
      <c r="U1994" s="1">
        <f t="shared" si="731"/>
        <v>0.14315215236031781</v>
      </c>
      <c r="V1994" s="1">
        <f t="shared" si="732"/>
        <v>0.65415215236031776</v>
      </c>
      <c r="W1994" s="1"/>
      <c r="X1994" s="17">
        <f t="shared" si="733"/>
        <v>528.69633829345491</v>
      </c>
      <c r="Y1994" s="18">
        <f t="shared" si="734"/>
        <v>1698.0824170407793</v>
      </c>
      <c r="Z1994" s="2">
        <f t="shared" si="735"/>
        <v>502.26152137878216</v>
      </c>
      <c r="AA1994" s="18">
        <f t="shared" si="736"/>
        <v>1613.1782961887402</v>
      </c>
      <c r="AB1994" s="2">
        <f t="shared" si="737"/>
        <v>-199.09946460856727</v>
      </c>
      <c r="AC1994" s="2">
        <f t="shared" si="738"/>
        <v>161.31782961887401</v>
      </c>
      <c r="AD1994" s="2">
        <f t="shared" si="739"/>
        <v>502.26152137878216</v>
      </c>
      <c r="AE1994" s="2">
        <f t="shared" si="740"/>
        <v>-1000</v>
      </c>
      <c r="AF1994" s="5">
        <f t="shared" si="741"/>
        <v>0.52600000000000002</v>
      </c>
      <c r="AG1994" s="5">
        <f t="shared" si="742"/>
        <v>-1</v>
      </c>
      <c r="AH1994" s="3">
        <f t="shared" si="743"/>
        <v>201512</v>
      </c>
      <c r="AI1994" s="21">
        <v>1.526</v>
      </c>
      <c r="AJ1994" s="21">
        <v>2.71</v>
      </c>
      <c r="AK1994" s="21">
        <v>1.5780000000000001</v>
      </c>
      <c r="AL1994" s="21">
        <v>2.56</v>
      </c>
      <c r="AO1994">
        <f t="shared" si="744"/>
        <v>-180</v>
      </c>
      <c r="AP1994">
        <f>IF(E1994&lt;F1994,G1994,H1994)</f>
        <v>15</v>
      </c>
      <c r="AQ1994">
        <f>IF(E1994&lt;F1994,H1994,G1994)</f>
        <v>13</v>
      </c>
    </row>
    <row r="1995" spans="2:43" x14ac:dyDescent="0.25">
      <c r="B1995" s="23">
        <v>42344</v>
      </c>
      <c r="C1995" s="20" t="s">
        <v>29</v>
      </c>
      <c r="D1995" s="20" t="s">
        <v>32</v>
      </c>
      <c r="E1995" s="2">
        <v>131</v>
      </c>
      <c r="F1995" s="2">
        <v>-145.13788098693757</v>
      </c>
      <c r="G1995">
        <v>7</v>
      </c>
      <c r="H1995">
        <v>38</v>
      </c>
      <c r="J1995" s="2" t="str">
        <f t="shared" si="745"/>
        <v>Seattle Seahawks</v>
      </c>
      <c r="K1995" s="2" t="str">
        <f t="shared" si="746"/>
        <v>Minnesota Vikings</v>
      </c>
      <c r="L1995" s="17">
        <f t="shared" si="747"/>
        <v>-145.13788098693757</v>
      </c>
      <c r="M1995" s="18">
        <f t="shared" si="748"/>
        <v>131</v>
      </c>
      <c r="N1995" s="4">
        <f t="shared" si="726"/>
        <v>1.925</v>
      </c>
      <c r="O1995" s="4">
        <f t="shared" si="727"/>
        <v>1.98</v>
      </c>
      <c r="P1995" s="4"/>
      <c r="Q1995" s="4"/>
      <c r="R1995" s="1">
        <f t="shared" si="728"/>
        <v>0.51948051948051943</v>
      </c>
      <c r="S1995" s="1">
        <f t="shared" si="729"/>
        <v>0.50505050505050508</v>
      </c>
      <c r="T1995" s="1">
        <f t="shared" si="730"/>
        <v>2.3943661971831065E-2</v>
      </c>
      <c r="U1995" s="1">
        <f t="shared" si="731"/>
        <v>7.2150072150071742E-3</v>
      </c>
      <c r="V1995" s="1">
        <f t="shared" si="732"/>
        <v>0.51821500721500713</v>
      </c>
      <c r="W1995" s="1"/>
      <c r="X1995" s="17">
        <f t="shared" si="733"/>
        <v>929.7009659643079</v>
      </c>
      <c r="Y1995" s="18">
        <f t="shared" si="734"/>
        <v>980.95568786644503</v>
      </c>
      <c r="Z1995" s="2">
        <f t="shared" si="735"/>
        <v>883.21591766609242</v>
      </c>
      <c r="AA1995" s="18">
        <f t="shared" si="736"/>
        <v>931.9079034731227</v>
      </c>
      <c r="AB1995" s="2">
        <f t="shared" si="737"/>
        <v>-113.2225971020213</v>
      </c>
      <c r="AC1995" s="2">
        <f t="shared" si="738"/>
        <v>-107.30674096368378</v>
      </c>
      <c r="AD1995" s="2">
        <f t="shared" si="739"/>
        <v>883.21591766609242</v>
      </c>
      <c r="AE1995" s="2">
        <f t="shared" si="740"/>
        <v>-1000</v>
      </c>
      <c r="AF1995" s="5">
        <f t="shared" si="741"/>
        <v>0.92500000000000004</v>
      </c>
      <c r="AG1995" s="5">
        <f t="shared" si="742"/>
        <v>-1</v>
      </c>
      <c r="AH1995" s="3">
        <f t="shared" si="743"/>
        <v>201512</v>
      </c>
      <c r="AI1995" s="21">
        <v>1.98</v>
      </c>
      <c r="AJ1995" s="21">
        <v>1.925</v>
      </c>
      <c r="AK1995" s="21">
        <v>2.31</v>
      </c>
      <c r="AL1995" s="21">
        <v>1.6890000000000001</v>
      </c>
      <c r="AO1995">
        <f t="shared" si="744"/>
        <v>-150</v>
      </c>
      <c r="AP1995">
        <f>IF(E1995&lt;F1995,G1995,H1995)</f>
        <v>38</v>
      </c>
      <c r="AQ1995">
        <f>IF(E1995&lt;F1995,H1995,G1995)</f>
        <v>7</v>
      </c>
    </row>
    <row r="1996" spans="2:43" x14ac:dyDescent="0.25">
      <c r="B1996" s="23">
        <v>42344</v>
      </c>
      <c r="C1996" s="20" t="s">
        <v>25</v>
      </c>
      <c r="D1996" s="20" t="s">
        <v>42</v>
      </c>
      <c r="E1996" s="2">
        <v>110.99999999999999</v>
      </c>
      <c r="F1996" s="2">
        <v>-123.00123001230013</v>
      </c>
      <c r="G1996">
        <v>20</v>
      </c>
      <c r="H1996">
        <v>23</v>
      </c>
      <c r="J1996" s="2" t="str">
        <f t="shared" si="745"/>
        <v>New York Jets</v>
      </c>
      <c r="K1996" s="2" t="str">
        <f t="shared" si="746"/>
        <v>New York Giants</v>
      </c>
      <c r="L1996" s="17">
        <f t="shared" si="747"/>
        <v>-123.00123001230013</v>
      </c>
      <c r="M1996" s="18">
        <f t="shared" si="748"/>
        <v>110.99999999999999</v>
      </c>
      <c r="N1996" s="4">
        <f t="shared" si="726"/>
        <v>1.7809999999999999</v>
      </c>
      <c r="O1996" s="4">
        <f t="shared" si="727"/>
        <v>2.16</v>
      </c>
      <c r="P1996" s="4"/>
      <c r="Q1996" s="4"/>
      <c r="R1996" s="1">
        <f t="shared" si="728"/>
        <v>0.56148231330713083</v>
      </c>
      <c r="S1996" s="1">
        <f t="shared" si="729"/>
        <v>0.46296296296296291</v>
      </c>
      <c r="T1996" s="1">
        <f t="shared" si="730"/>
        <v>2.3861963968535793E-2</v>
      </c>
      <c r="U1996" s="1">
        <f t="shared" si="731"/>
        <v>4.9259675172083961E-2</v>
      </c>
      <c r="V1996" s="1">
        <f t="shared" si="732"/>
        <v>0.56025967517208397</v>
      </c>
      <c r="W1996" s="1"/>
      <c r="X1996" s="17">
        <f t="shared" si="733"/>
        <v>784.88662367651148</v>
      </c>
      <c r="Y1996" s="18">
        <f t="shared" si="734"/>
        <v>1159.9838754718842</v>
      </c>
      <c r="Z1996" s="2">
        <f t="shared" si="735"/>
        <v>745.6422924926859</v>
      </c>
      <c r="AA1996" s="18">
        <f t="shared" si="736"/>
        <v>1101.9846816982899</v>
      </c>
      <c r="AB1996" s="2">
        <f t="shared" si="737"/>
        <v>-134.1125644385051</v>
      </c>
      <c r="AC1996" s="2">
        <f t="shared" si="738"/>
        <v>110.198468169829</v>
      </c>
      <c r="AD1996" s="2">
        <f t="shared" si="739"/>
        <v>745.6422924926859</v>
      </c>
      <c r="AE1996" s="2">
        <f t="shared" si="740"/>
        <v>-1000</v>
      </c>
      <c r="AF1996" s="5">
        <f t="shared" si="741"/>
        <v>0.78099999999999992</v>
      </c>
      <c r="AG1996" s="5">
        <f t="shared" si="742"/>
        <v>-1</v>
      </c>
      <c r="AH1996" s="3">
        <f t="shared" si="743"/>
        <v>201512</v>
      </c>
      <c r="AI1996" s="21">
        <v>2.16</v>
      </c>
      <c r="AJ1996" s="21">
        <v>1.7809999999999999</v>
      </c>
      <c r="AK1996" s="21">
        <v>2.11</v>
      </c>
      <c r="AL1996" s="21">
        <v>1.8129999999999999</v>
      </c>
      <c r="AO1996">
        <f t="shared" si="744"/>
        <v>-130</v>
      </c>
      <c r="AP1996">
        <f>IF(E1996&lt;F1996,G1996,H1996)</f>
        <v>23</v>
      </c>
      <c r="AQ1996">
        <f>IF(E1996&lt;F1996,H1996,G1996)</f>
        <v>20</v>
      </c>
    </row>
    <row r="1997" spans="2:43" x14ac:dyDescent="0.25">
      <c r="B1997" s="23">
        <v>42344</v>
      </c>
      <c r="C1997" s="20" t="s">
        <v>55</v>
      </c>
      <c r="D1997" s="20" t="s">
        <v>48</v>
      </c>
      <c r="E1997" s="2">
        <v>162</v>
      </c>
      <c r="F1997" s="2">
        <v>-180.1801801801802</v>
      </c>
      <c r="G1997">
        <v>3</v>
      </c>
      <c r="H1997">
        <v>27</v>
      </c>
      <c r="J1997" s="2" t="str">
        <f t="shared" si="745"/>
        <v>Arizona Cardinals</v>
      </c>
      <c r="K1997" s="2" t="str">
        <f t="shared" si="746"/>
        <v>St. Louis Rams</v>
      </c>
      <c r="L1997" s="17">
        <f t="shared" si="747"/>
        <v>-180.1801801801802</v>
      </c>
      <c r="M1997" s="18">
        <f t="shared" si="748"/>
        <v>162</v>
      </c>
      <c r="N1997" s="4">
        <f t="shared" si="726"/>
        <v>1.403</v>
      </c>
      <c r="O1997" s="4">
        <f t="shared" si="727"/>
        <v>3.21</v>
      </c>
      <c r="P1997" s="4"/>
      <c r="Q1997" s="4"/>
      <c r="R1997" s="1">
        <f t="shared" si="728"/>
        <v>0.71275837491090521</v>
      </c>
      <c r="S1997" s="1">
        <f t="shared" si="729"/>
        <v>0.3115264797507788</v>
      </c>
      <c r="T1997" s="1">
        <f t="shared" si="730"/>
        <v>2.3709083026230093E-2</v>
      </c>
      <c r="U1997" s="1">
        <f t="shared" si="731"/>
        <v>0.20061594758006321</v>
      </c>
      <c r="V1997" s="1">
        <f t="shared" si="732"/>
        <v>0.71161594758006319</v>
      </c>
      <c r="W1997" s="1"/>
      <c r="X1997" s="17">
        <f t="shared" si="733"/>
        <v>405.25237440310605</v>
      </c>
      <c r="Y1997" s="18">
        <f t="shared" si="734"/>
        <v>2175.9766274429703</v>
      </c>
      <c r="Z1997" s="2">
        <f t="shared" si="735"/>
        <v>384.98975568295072</v>
      </c>
      <c r="AA1997" s="18">
        <f t="shared" si="736"/>
        <v>2067.1777960708218</v>
      </c>
      <c r="AB1997" s="2">
        <f t="shared" si="737"/>
        <v>-259.74717125292199</v>
      </c>
      <c r="AC1997" s="2">
        <f t="shared" si="738"/>
        <v>206.71777960708218</v>
      </c>
      <c r="AD1997" s="2">
        <f t="shared" si="739"/>
        <v>384.98975568295072</v>
      </c>
      <c r="AE1997" s="2">
        <f t="shared" si="740"/>
        <v>-1000</v>
      </c>
      <c r="AF1997" s="5">
        <f t="shared" si="741"/>
        <v>0.40300000000000002</v>
      </c>
      <c r="AG1997" s="5">
        <f t="shared" si="742"/>
        <v>-1</v>
      </c>
      <c r="AH1997" s="3">
        <f t="shared" si="743"/>
        <v>201512</v>
      </c>
      <c r="AI1997" s="21">
        <v>3.21</v>
      </c>
      <c r="AJ1997" s="21">
        <v>1.403</v>
      </c>
      <c r="AK1997" s="21">
        <v>2.62</v>
      </c>
      <c r="AL1997" s="21">
        <v>1.5549999999999999</v>
      </c>
      <c r="AO1997">
        <f t="shared" si="744"/>
        <v>-190</v>
      </c>
      <c r="AP1997">
        <f>IF(E1997&lt;F1997,G1997,H1997)</f>
        <v>27</v>
      </c>
      <c r="AQ1997">
        <f>IF(E1997&lt;F1997,H1997,G1997)</f>
        <v>3</v>
      </c>
    </row>
    <row r="1998" spans="2:43" x14ac:dyDescent="0.25">
      <c r="B1998" s="23">
        <v>42344</v>
      </c>
      <c r="C1998" s="20" t="s">
        <v>27</v>
      </c>
      <c r="D1998" s="20" t="s">
        <v>35</v>
      </c>
      <c r="E1998" s="2">
        <v>-115.07479861910242</v>
      </c>
      <c r="F1998" s="2">
        <v>104</v>
      </c>
      <c r="G1998">
        <v>23</v>
      </c>
      <c r="H1998">
        <v>19</v>
      </c>
      <c r="J1998" s="2" t="str">
        <f t="shared" si="745"/>
        <v>Tampa Bay Buccaneers</v>
      </c>
      <c r="K1998" s="2" t="str">
        <f t="shared" si="746"/>
        <v>Atlanta Falcons</v>
      </c>
      <c r="L1998" s="17">
        <f t="shared" si="747"/>
        <v>-115.07479861910242</v>
      </c>
      <c r="M1998" s="18">
        <f t="shared" si="748"/>
        <v>104</v>
      </c>
      <c r="N1998" s="4">
        <f t="shared" si="726"/>
        <v>1.8129999999999999</v>
      </c>
      <c r="O1998" s="4">
        <f t="shared" si="727"/>
        <v>2.11</v>
      </c>
      <c r="P1998" s="4"/>
      <c r="Q1998" s="4"/>
      <c r="R1998" s="1">
        <f t="shared" si="728"/>
        <v>0.55157198014340869</v>
      </c>
      <c r="S1998" s="1">
        <f t="shared" si="729"/>
        <v>0.47393364928909953</v>
      </c>
      <c r="T1998" s="1">
        <f t="shared" si="730"/>
        <v>2.4871271985725363E-2</v>
      </c>
      <c r="U1998" s="1">
        <f t="shared" si="731"/>
        <v>3.8819165427154578E-2</v>
      </c>
      <c r="V1998" s="1">
        <f t="shared" si="732"/>
        <v>0.54981916542715459</v>
      </c>
      <c r="W1998" s="1"/>
      <c r="X1998" s="17">
        <f t="shared" si="733"/>
        <v>818.77981503809497</v>
      </c>
      <c r="Y1998" s="18">
        <f t="shared" si="734"/>
        <v>1112.7024405877062</v>
      </c>
      <c r="Z1998" s="2">
        <f t="shared" si="735"/>
        <v>777.84082428619013</v>
      </c>
      <c r="AA1998" s="18">
        <f t="shared" si="736"/>
        <v>1057.0673185583207</v>
      </c>
      <c r="AB1998" s="2">
        <f t="shared" si="737"/>
        <v>-128.56100744232359</v>
      </c>
      <c r="AC1998" s="2">
        <f t="shared" si="738"/>
        <v>105.70673185583207</v>
      </c>
      <c r="AD1998" s="2">
        <f t="shared" si="739"/>
        <v>777.84082428619013</v>
      </c>
      <c r="AE1998" s="2">
        <f t="shared" si="740"/>
        <v>-1000</v>
      </c>
      <c r="AF1998" s="5">
        <f t="shared" si="741"/>
        <v>0.81299999999999994</v>
      </c>
      <c r="AG1998" s="5">
        <f t="shared" si="742"/>
        <v>-1</v>
      </c>
      <c r="AH1998" s="3">
        <f t="shared" si="743"/>
        <v>201512</v>
      </c>
      <c r="AI1998" s="21">
        <v>1.8129999999999999</v>
      </c>
      <c r="AJ1998" s="21">
        <v>2.11</v>
      </c>
      <c r="AK1998" s="21">
        <v>1.869</v>
      </c>
      <c r="AL1998" s="21">
        <v>2.04</v>
      </c>
      <c r="AO1998">
        <f t="shared" si="744"/>
        <v>-120</v>
      </c>
      <c r="AP1998">
        <f>IF(E1998&lt;F1998,G1998,H1998)</f>
        <v>23</v>
      </c>
      <c r="AQ1998">
        <f>IF(E1998&lt;F1998,H1998,G1998)</f>
        <v>19</v>
      </c>
    </row>
    <row r="1999" spans="2:43" x14ac:dyDescent="0.25">
      <c r="B1999" s="23">
        <v>42344</v>
      </c>
      <c r="C1999" s="20" t="s">
        <v>41</v>
      </c>
      <c r="D1999" s="20" t="s">
        <v>26</v>
      </c>
      <c r="E1999" s="2">
        <v>-139.08205841446451</v>
      </c>
      <c r="F1999" s="2">
        <v>125.99999999999997</v>
      </c>
      <c r="G1999">
        <v>42</v>
      </c>
      <c r="H1999">
        <v>39</v>
      </c>
      <c r="J1999" s="2" t="str">
        <f t="shared" si="745"/>
        <v>Tennessee Titans</v>
      </c>
      <c r="K1999" s="2" t="str">
        <f t="shared" si="746"/>
        <v>Jacksonville Jaguars</v>
      </c>
      <c r="L1999" s="17">
        <f t="shared" si="747"/>
        <v>-139.08205841446451</v>
      </c>
      <c r="M1999" s="18">
        <f t="shared" si="748"/>
        <v>125.99999999999997</v>
      </c>
      <c r="N1999" s="4">
        <f t="shared" si="726"/>
        <v>1.7509999999999999</v>
      </c>
      <c r="O1999" s="4">
        <f t="shared" si="727"/>
        <v>2.2000000000000002</v>
      </c>
      <c r="P1999" s="4"/>
      <c r="Q1999" s="4"/>
      <c r="R1999" s="1">
        <f t="shared" si="728"/>
        <v>0.57110222729868654</v>
      </c>
      <c r="S1999" s="1">
        <f t="shared" si="729"/>
        <v>0.45454545454545453</v>
      </c>
      <c r="T1999" s="1">
        <f t="shared" si="730"/>
        <v>2.5006327512022253E-2</v>
      </c>
      <c r="U1999" s="1">
        <f t="shared" si="731"/>
        <v>5.8278386376616004E-2</v>
      </c>
      <c r="V1999" s="1">
        <f t="shared" si="732"/>
        <v>0.56927838637661599</v>
      </c>
      <c r="W1999" s="1"/>
      <c r="X1999" s="17">
        <f t="shared" si="733"/>
        <v>756.60981328462503</v>
      </c>
      <c r="Y1999" s="18">
        <f t="shared" si="734"/>
        <v>1202.4897180992134</v>
      </c>
      <c r="Z1999" s="2">
        <f t="shared" si="735"/>
        <v>718.77932262039371</v>
      </c>
      <c r="AA1999" s="18">
        <f t="shared" si="736"/>
        <v>1142.3652321942527</v>
      </c>
      <c r="AB1999" s="2">
        <f t="shared" si="737"/>
        <v>-139.12475895305161</v>
      </c>
      <c r="AC1999" s="2">
        <f t="shared" si="738"/>
        <v>114.23652321942527</v>
      </c>
      <c r="AD1999" s="2">
        <f t="shared" si="739"/>
        <v>718.77932262039371</v>
      </c>
      <c r="AE1999" s="2">
        <f t="shared" si="740"/>
        <v>-1000</v>
      </c>
      <c r="AF1999" s="5">
        <f t="shared" si="741"/>
        <v>0.75099999999999989</v>
      </c>
      <c r="AG1999" s="5">
        <f t="shared" si="742"/>
        <v>-1</v>
      </c>
      <c r="AH1999" s="3">
        <f t="shared" si="743"/>
        <v>201512</v>
      </c>
      <c r="AI1999" s="21">
        <v>1.7509999999999999</v>
      </c>
      <c r="AJ1999" s="21">
        <v>2.2000000000000002</v>
      </c>
      <c r="AK1999" s="21">
        <v>1.7190000000000001</v>
      </c>
      <c r="AL1999" s="21">
        <v>2.2599999999999998</v>
      </c>
      <c r="AO1999">
        <f t="shared" si="744"/>
        <v>-140</v>
      </c>
      <c r="AP1999">
        <f>IF(E1999&lt;F1999,G1999,H1999)</f>
        <v>42</v>
      </c>
      <c r="AQ1999">
        <f>IF(E1999&lt;F1999,H1999,G1999)</f>
        <v>39</v>
      </c>
    </row>
    <row r="2000" spans="2:43" x14ac:dyDescent="0.25">
      <c r="B2000" s="23">
        <v>42341</v>
      </c>
      <c r="C2000" s="20" t="s">
        <v>34</v>
      </c>
      <c r="D2000" s="20" t="s">
        <v>33</v>
      </c>
      <c r="E2000" s="2">
        <v>110.00000000000001</v>
      </c>
      <c r="F2000" s="2">
        <v>-121.06537530266343</v>
      </c>
      <c r="G2000">
        <v>23</v>
      </c>
      <c r="H2000">
        <v>27</v>
      </c>
      <c r="J2000" s="2" t="str">
        <f t="shared" si="745"/>
        <v>Green Bay Packers</v>
      </c>
      <c r="K2000" s="2" t="str">
        <f t="shared" si="746"/>
        <v>Detroit Lions</v>
      </c>
      <c r="L2000" s="17">
        <f t="shared" si="747"/>
        <v>-121.06537530266343</v>
      </c>
      <c r="M2000" s="18">
        <f t="shared" si="748"/>
        <v>110.00000000000001</v>
      </c>
      <c r="N2000" s="4">
        <f t="shared" si="726"/>
        <v>1.6659999999999999</v>
      </c>
      <c r="O2000" s="4">
        <f t="shared" si="727"/>
        <v>2.36</v>
      </c>
      <c r="P2000" s="4"/>
      <c r="Q2000" s="4"/>
      <c r="R2000" s="1">
        <f t="shared" si="728"/>
        <v>0.60024009603841544</v>
      </c>
      <c r="S2000" s="1">
        <f t="shared" si="729"/>
        <v>0.42372881355932207</v>
      </c>
      <c r="T2000" s="1">
        <f t="shared" si="730"/>
        <v>2.3407848981619517E-2</v>
      </c>
      <c r="U2000" s="1">
        <f t="shared" si="731"/>
        <v>8.8255641239546684E-2</v>
      </c>
      <c r="V2000" s="1">
        <f t="shared" si="732"/>
        <v>0.59925564123954667</v>
      </c>
      <c r="W2000" s="1"/>
      <c r="X2000" s="17">
        <f t="shared" si="733"/>
        <v>668.73689821513028</v>
      </c>
      <c r="Y2000" s="18">
        <f t="shared" si="734"/>
        <v>1356.0765066241343</v>
      </c>
      <c r="Z2000" s="2">
        <f t="shared" si="735"/>
        <v>635.30005330437371</v>
      </c>
      <c r="AA2000" s="18">
        <f t="shared" si="736"/>
        <v>1288.2726812929275</v>
      </c>
      <c r="AB2000" s="2">
        <f t="shared" si="737"/>
        <v>-157.40593673787993</v>
      </c>
      <c r="AC2000" s="2">
        <f t="shared" si="738"/>
        <v>128.82726812929275</v>
      </c>
      <c r="AD2000" s="2">
        <f t="shared" si="739"/>
        <v>635.30005330437371</v>
      </c>
      <c r="AE2000" s="2">
        <f t="shared" si="740"/>
        <v>-1000</v>
      </c>
      <c r="AF2000" s="5">
        <f t="shared" si="741"/>
        <v>0.66599999999999993</v>
      </c>
      <c r="AG2000" s="5">
        <f t="shared" si="742"/>
        <v>-1</v>
      </c>
      <c r="AH2000" s="3">
        <f t="shared" si="743"/>
        <v>201512</v>
      </c>
      <c r="AI2000" s="21">
        <v>2.36</v>
      </c>
      <c r="AJ2000" s="21">
        <v>1.6659999999999999</v>
      </c>
      <c r="AK2000" s="21">
        <v>2.1</v>
      </c>
      <c r="AL2000" s="21">
        <v>1.8260000000000001</v>
      </c>
      <c r="AO2000">
        <f t="shared" si="744"/>
        <v>-130</v>
      </c>
      <c r="AP2000">
        <f>IF(E2000&lt;F2000,G2000,H2000)</f>
        <v>27</v>
      </c>
      <c r="AQ2000">
        <f>IF(E2000&lt;F2000,H2000,G2000)</f>
        <v>23</v>
      </c>
    </row>
    <row r="2001" spans="2:43" x14ac:dyDescent="0.25">
      <c r="B2001" s="23">
        <v>42338</v>
      </c>
      <c r="C2001" s="20" t="s">
        <v>46</v>
      </c>
      <c r="D2001" s="20" t="s">
        <v>28</v>
      </c>
      <c r="E2001" s="2">
        <v>-260.41666666666674</v>
      </c>
      <c r="F2001" s="2">
        <v>231</v>
      </c>
      <c r="G2001">
        <v>27</v>
      </c>
      <c r="H2001">
        <v>33</v>
      </c>
      <c r="J2001" s="2" t="str">
        <f t="shared" si="745"/>
        <v>Cleveland Browns</v>
      </c>
      <c r="K2001" s="2" t="str">
        <f t="shared" si="746"/>
        <v>Baltimore Ravens</v>
      </c>
      <c r="L2001" s="17">
        <f t="shared" si="747"/>
        <v>-260.41666666666674</v>
      </c>
      <c r="M2001" s="18">
        <f t="shared" si="748"/>
        <v>231</v>
      </c>
      <c r="N2001" s="4">
        <f t="shared" si="726"/>
        <v>1.7290000000000001</v>
      </c>
      <c r="O2001" s="4">
        <f t="shared" si="727"/>
        <v>2.2400000000000002</v>
      </c>
      <c r="P2001" s="4"/>
      <c r="Q2001" s="4"/>
      <c r="R2001" s="1">
        <f t="shared" si="728"/>
        <v>0.578368999421631</v>
      </c>
      <c r="S2001" s="1">
        <f t="shared" si="729"/>
        <v>0.4464285714285714</v>
      </c>
      <c r="T2001" s="1">
        <f t="shared" si="730"/>
        <v>2.4197530864197514E-2</v>
      </c>
      <c r="U2001" s="1">
        <f t="shared" si="731"/>
        <v>6.5970213996529803E-2</v>
      </c>
      <c r="V2001" s="1">
        <f t="shared" si="732"/>
        <v>0.57697021399652981</v>
      </c>
      <c r="W2001" s="1"/>
      <c r="X2001" s="17">
        <f t="shared" si="733"/>
        <v>733.19172418494122</v>
      </c>
      <c r="Y2001" s="18">
        <f t="shared" si="734"/>
        <v>1240.0303709505204</v>
      </c>
      <c r="Z2001" s="2">
        <f t="shared" si="735"/>
        <v>696.53213797569413</v>
      </c>
      <c r="AA2001" s="18">
        <f t="shared" si="736"/>
        <v>1178.0288524029943</v>
      </c>
      <c r="AB2001" s="2">
        <f t="shared" si="737"/>
        <v>-143.5683933990847</v>
      </c>
      <c r="AC2001" s="2">
        <f t="shared" si="738"/>
        <v>117.80288524029943</v>
      </c>
      <c r="AD2001" s="2">
        <f t="shared" si="739"/>
        <v>-1000</v>
      </c>
      <c r="AE2001" s="2">
        <f t="shared" si="740"/>
        <v>1178.0288524029943</v>
      </c>
      <c r="AF2001" s="5">
        <f t="shared" si="741"/>
        <v>-1</v>
      </c>
      <c r="AG2001" s="5">
        <f t="shared" si="742"/>
        <v>1.2400000000000002</v>
      </c>
      <c r="AH2001" s="3">
        <f t="shared" si="743"/>
        <v>201511</v>
      </c>
      <c r="AI2001" s="21">
        <v>1.7290000000000001</v>
      </c>
      <c r="AJ2001" s="21">
        <v>2.2400000000000002</v>
      </c>
      <c r="AK2001" s="21">
        <v>1.3839999999999999</v>
      </c>
      <c r="AL2001" s="21">
        <v>3.31</v>
      </c>
      <c r="AO2001">
        <f t="shared" si="744"/>
        <v>-300</v>
      </c>
      <c r="AP2001">
        <f>IF(E2001&lt;F2001,G2001,H2001)</f>
        <v>27</v>
      </c>
      <c r="AQ2001">
        <f>IF(E2001&lt;F2001,H2001,G2001)</f>
        <v>33</v>
      </c>
    </row>
    <row r="2002" spans="2:43" x14ac:dyDescent="0.25">
      <c r="B2002" s="23">
        <v>42337</v>
      </c>
      <c r="C2002" s="20" t="s">
        <v>38</v>
      </c>
      <c r="D2002" s="20" t="s">
        <v>36</v>
      </c>
      <c r="E2002" s="2">
        <v>120.00000000000001</v>
      </c>
      <c r="F2002" s="2">
        <v>-133.15579227696406</v>
      </c>
      <c r="G2002">
        <v>30</v>
      </c>
      <c r="H2002">
        <v>24</v>
      </c>
      <c r="J2002" s="2" t="str">
        <f t="shared" si="745"/>
        <v>New England Patriots</v>
      </c>
      <c r="K2002" s="2" t="str">
        <f t="shared" si="746"/>
        <v>Denver Broncos</v>
      </c>
      <c r="L2002" s="17">
        <f t="shared" si="747"/>
        <v>-133.15579227696406</v>
      </c>
      <c r="M2002" s="18">
        <f t="shared" si="748"/>
        <v>120.00000000000001</v>
      </c>
      <c r="N2002" s="4">
        <f t="shared" si="726"/>
        <v>1.645</v>
      </c>
      <c r="O2002" s="4">
        <f t="shared" si="727"/>
        <v>2.4</v>
      </c>
      <c r="P2002" s="4"/>
      <c r="Q2002" s="4"/>
      <c r="R2002" s="1">
        <f t="shared" si="728"/>
        <v>0.60790273556231</v>
      </c>
      <c r="S2002" s="1">
        <f t="shared" si="729"/>
        <v>0.41666666666666669</v>
      </c>
      <c r="T2002" s="1">
        <f t="shared" si="730"/>
        <v>2.3980222496909787E-2</v>
      </c>
      <c r="U2002" s="1">
        <f t="shared" si="731"/>
        <v>9.5618034447821659E-2</v>
      </c>
      <c r="V2002" s="1">
        <f t="shared" si="732"/>
        <v>0.6066180344478217</v>
      </c>
      <c r="W2002" s="1"/>
      <c r="X2002" s="17">
        <f t="shared" si="733"/>
        <v>648.48379575502895</v>
      </c>
      <c r="Y2002" s="18">
        <f t="shared" si="734"/>
        <v>1396.9947605426773</v>
      </c>
      <c r="Z2002" s="2">
        <f t="shared" si="735"/>
        <v>616.05960596727743</v>
      </c>
      <c r="AA2002" s="18">
        <f t="shared" si="736"/>
        <v>1327.1450225155434</v>
      </c>
      <c r="AB2002" s="2">
        <f t="shared" si="737"/>
        <v>-162.32195558900446</v>
      </c>
      <c r="AC2002" s="2">
        <f t="shared" si="738"/>
        <v>132.71450225155434</v>
      </c>
      <c r="AD2002" s="2">
        <f t="shared" si="739"/>
        <v>-1000</v>
      </c>
      <c r="AE2002" s="2">
        <f t="shared" si="740"/>
        <v>1327.1450225155434</v>
      </c>
      <c r="AF2002" s="5">
        <f t="shared" si="741"/>
        <v>-1</v>
      </c>
      <c r="AG2002" s="5">
        <f t="shared" si="742"/>
        <v>1.4</v>
      </c>
      <c r="AH2002" s="3">
        <f t="shared" si="743"/>
        <v>201511</v>
      </c>
      <c r="AI2002" s="21">
        <v>2.4</v>
      </c>
      <c r="AJ2002" s="21">
        <v>1.645</v>
      </c>
      <c r="AK2002" s="21">
        <v>2.2000000000000002</v>
      </c>
      <c r="AL2002" s="21">
        <v>1.7509999999999999</v>
      </c>
      <c r="AO2002">
        <f t="shared" si="744"/>
        <v>-140</v>
      </c>
      <c r="AP2002">
        <f>IF(E2002&lt;F2002,G2002,H2002)</f>
        <v>24</v>
      </c>
      <c r="AQ2002">
        <f>IF(E2002&lt;F2002,H2002,G2002)</f>
        <v>30</v>
      </c>
    </row>
    <row r="2003" spans="2:43" x14ac:dyDescent="0.25">
      <c r="B2003" s="23">
        <v>42337</v>
      </c>
      <c r="C2003" s="20" t="s">
        <v>32</v>
      </c>
      <c r="D2003" s="20" t="s">
        <v>45</v>
      </c>
      <c r="E2003" s="2">
        <v>-139.08205841446451</v>
      </c>
      <c r="F2003" s="2">
        <v>125.99999999999997</v>
      </c>
      <c r="G2003">
        <v>39</v>
      </c>
      <c r="H2003">
        <v>30</v>
      </c>
      <c r="J2003" s="2" t="str">
        <f t="shared" si="745"/>
        <v>Seattle Seahawks</v>
      </c>
      <c r="K2003" s="2" t="str">
        <f t="shared" si="746"/>
        <v>Pittsburgh Steelers</v>
      </c>
      <c r="L2003" s="17">
        <f t="shared" si="747"/>
        <v>-139.08205841446451</v>
      </c>
      <c r="M2003" s="18">
        <f t="shared" si="748"/>
        <v>125.99999999999997</v>
      </c>
      <c r="N2003" s="4">
        <f t="shared" si="726"/>
        <v>1.4690000000000001</v>
      </c>
      <c r="O2003" s="4">
        <f t="shared" si="727"/>
        <v>2.91</v>
      </c>
      <c r="P2003" s="4"/>
      <c r="Q2003" s="4"/>
      <c r="R2003" s="1">
        <f t="shared" si="728"/>
        <v>0.68073519400953031</v>
      </c>
      <c r="S2003" s="1">
        <f t="shared" si="729"/>
        <v>0.3436426116838488</v>
      </c>
      <c r="T2003" s="1">
        <f t="shared" si="730"/>
        <v>2.3797670701073304E-2</v>
      </c>
      <c r="U2003" s="1">
        <f t="shared" si="731"/>
        <v>0.16854629116284076</v>
      </c>
      <c r="V2003" s="1">
        <f t="shared" si="732"/>
        <v>0.67954629116284071</v>
      </c>
      <c r="W2003" s="1"/>
      <c r="X2003" s="17">
        <f t="shared" si="733"/>
        <v>471.57009464182107</v>
      </c>
      <c r="Y2003" s="18">
        <f t="shared" si="734"/>
        <v>1890.8457068510311</v>
      </c>
      <c r="Z2003" s="2">
        <f t="shared" si="735"/>
        <v>447.99158990973001</v>
      </c>
      <c r="AA2003" s="18">
        <f t="shared" si="736"/>
        <v>1796.3034215084795</v>
      </c>
      <c r="AB2003" s="2">
        <f t="shared" si="737"/>
        <v>-223.21847608824515</v>
      </c>
      <c r="AC2003" s="2">
        <f t="shared" si="738"/>
        <v>179.63034215084795</v>
      </c>
      <c r="AD2003" s="2">
        <f t="shared" si="739"/>
        <v>447.99158990973001</v>
      </c>
      <c r="AE2003" s="2">
        <f t="shared" si="740"/>
        <v>-1000</v>
      </c>
      <c r="AF2003" s="5">
        <f t="shared" si="741"/>
        <v>0.46900000000000008</v>
      </c>
      <c r="AG2003" s="5">
        <f t="shared" si="742"/>
        <v>-1</v>
      </c>
      <c r="AH2003" s="3">
        <f t="shared" si="743"/>
        <v>201511</v>
      </c>
      <c r="AI2003" s="21">
        <v>1.4690000000000001</v>
      </c>
      <c r="AJ2003" s="21">
        <v>2.91</v>
      </c>
      <c r="AK2003" s="21">
        <v>1.7190000000000001</v>
      </c>
      <c r="AL2003" s="21">
        <v>2.2599999999999998</v>
      </c>
      <c r="AO2003">
        <f t="shared" si="744"/>
        <v>-140</v>
      </c>
      <c r="AP2003">
        <f>IF(E2003&lt;F2003,G2003,H2003)</f>
        <v>39</v>
      </c>
      <c r="AQ2003">
        <f>IF(E2003&lt;F2003,H2003,G2003)</f>
        <v>30</v>
      </c>
    </row>
    <row r="2004" spans="2:43" x14ac:dyDescent="0.25">
      <c r="B2004" s="23">
        <v>42337</v>
      </c>
      <c r="C2004" s="20" t="s">
        <v>22</v>
      </c>
      <c r="D2004" s="20" t="s">
        <v>48</v>
      </c>
      <c r="E2004" s="2">
        <v>318</v>
      </c>
      <c r="F2004" s="2">
        <v>-366.30036630036642</v>
      </c>
      <c r="G2004">
        <v>13</v>
      </c>
      <c r="H2004">
        <v>19</v>
      </c>
      <c r="J2004" s="2" t="str">
        <f t="shared" si="745"/>
        <v>Arizona Cardinals</v>
      </c>
      <c r="K2004" s="2" t="str">
        <f t="shared" si="746"/>
        <v>San Francisco 49ers</v>
      </c>
      <c r="L2004" s="17">
        <f t="shared" si="747"/>
        <v>-366.30036630036642</v>
      </c>
      <c r="M2004" s="18">
        <f t="shared" si="748"/>
        <v>318</v>
      </c>
      <c r="N2004" s="4">
        <f t="shared" si="726"/>
        <v>1.1919999999999999</v>
      </c>
      <c r="O2004" s="4">
        <f t="shared" si="727"/>
        <v>5.39</v>
      </c>
      <c r="P2004" s="4"/>
      <c r="Q2004" s="4"/>
      <c r="R2004" s="1">
        <f t="shared" si="728"/>
        <v>0.83892617449664431</v>
      </c>
      <c r="S2004" s="1">
        <f t="shared" si="729"/>
        <v>0.1855287569573284</v>
      </c>
      <c r="T2004" s="1">
        <f t="shared" si="730"/>
        <v>2.3871163780006199E-2</v>
      </c>
      <c r="U2004" s="1">
        <f t="shared" si="731"/>
        <v>0.32669870876965795</v>
      </c>
      <c r="V2004" s="1">
        <f t="shared" si="732"/>
        <v>0.83769870876965791</v>
      </c>
      <c r="W2004" s="1"/>
      <c r="X2004" s="17">
        <f t="shared" si="733"/>
        <v>193.74661740701106</v>
      </c>
      <c r="Y2004" s="18">
        <f t="shared" si="734"/>
        <v>4143.5410183433823</v>
      </c>
      <c r="Z2004" s="2">
        <f t="shared" si="735"/>
        <v>184.05928653666049</v>
      </c>
      <c r="AA2004" s="18">
        <f t="shared" si="736"/>
        <v>3936.3639674262131</v>
      </c>
      <c r="AB2004" s="2">
        <f t="shared" si="737"/>
        <v>-543.30320344951588</v>
      </c>
      <c r="AC2004" s="2">
        <f t="shared" si="738"/>
        <v>393.63639674262129</v>
      </c>
      <c r="AD2004" s="2">
        <f t="shared" si="739"/>
        <v>184.05928653666049</v>
      </c>
      <c r="AE2004" s="2">
        <f t="shared" si="740"/>
        <v>-1000</v>
      </c>
      <c r="AF2004" s="5">
        <f t="shared" si="741"/>
        <v>0.19199999999999995</v>
      </c>
      <c r="AG2004" s="5">
        <f t="shared" si="742"/>
        <v>-1</v>
      </c>
      <c r="AH2004" s="3">
        <f t="shared" si="743"/>
        <v>201511</v>
      </c>
      <c r="AI2004" s="21">
        <v>5.39</v>
      </c>
      <c r="AJ2004" s="21">
        <v>1.1919999999999999</v>
      </c>
      <c r="AK2004" s="21">
        <v>4.18</v>
      </c>
      <c r="AL2004" s="21">
        <v>1.2729999999999999</v>
      </c>
      <c r="AO2004">
        <f t="shared" si="744"/>
        <v>-400</v>
      </c>
      <c r="AP2004">
        <f>IF(E2004&lt;F2004,G2004,H2004)</f>
        <v>19</v>
      </c>
      <c r="AQ2004">
        <f>IF(E2004&lt;F2004,H2004,G2004)</f>
        <v>13</v>
      </c>
    </row>
    <row r="2005" spans="2:43" x14ac:dyDescent="0.25">
      <c r="B2005" s="23">
        <v>42337</v>
      </c>
      <c r="C2005" s="20" t="s">
        <v>35</v>
      </c>
      <c r="D2005" s="20" t="s">
        <v>29</v>
      </c>
      <c r="E2005" s="2">
        <v>-128.04097311139566</v>
      </c>
      <c r="F2005" s="2">
        <v>116.00000000000001</v>
      </c>
      <c r="G2005">
        <v>10</v>
      </c>
      <c r="H2005">
        <v>20</v>
      </c>
      <c r="J2005" s="2" t="str">
        <f t="shared" si="745"/>
        <v>Atlanta Falcons</v>
      </c>
      <c r="K2005" s="2" t="str">
        <f t="shared" si="746"/>
        <v>Minnesota Vikings</v>
      </c>
      <c r="L2005" s="17">
        <f t="shared" si="747"/>
        <v>-128.04097311139566</v>
      </c>
      <c r="M2005" s="18">
        <f t="shared" si="748"/>
        <v>116.00000000000001</v>
      </c>
      <c r="N2005" s="4">
        <f t="shared" si="726"/>
        <v>1.8260000000000001</v>
      </c>
      <c r="O2005" s="4">
        <f t="shared" si="727"/>
        <v>2.1</v>
      </c>
      <c r="P2005" s="4"/>
      <c r="Q2005" s="4"/>
      <c r="R2005" s="1">
        <f t="shared" si="728"/>
        <v>0.547645125958379</v>
      </c>
      <c r="S2005" s="1">
        <f t="shared" si="729"/>
        <v>0.47619047619047616</v>
      </c>
      <c r="T2005" s="1">
        <f t="shared" si="730"/>
        <v>2.3280692817116533E-2</v>
      </c>
      <c r="U2005" s="1">
        <f t="shared" si="731"/>
        <v>3.5727324883951417E-2</v>
      </c>
      <c r="V2005" s="1">
        <f t="shared" si="732"/>
        <v>0.54672732488395148</v>
      </c>
      <c r="W2005" s="1"/>
      <c r="X2005" s="17">
        <f t="shared" si="733"/>
        <v>829.0653393119876</v>
      </c>
      <c r="Y2005" s="18">
        <f t="shared" si="734"/>
        <v>1099.0792295769795</v>
      </c>
      <c r="Z2005" s="2">
        <f t="shared" si="735"/>
        <v>787.61207234638823</v>
      </c>
      <c r="AA2005" s="18">
        <f t="shared" si="736"/>
        <v>1044.1252680981304</v>
      </c>
      <c r="AB2005" s="2">
        <f t="shared" si="737"/>
        <v>-126.96605792504975</v>
      </c>
      <c r="AC2005" s="2">
        <f t="shared" si="738"/>
        <v>104.41252680981304</v>
      </c>
      <c r="AD2005" s="2">
        <f t="shared" si="739"/>
        <v>-1000</v>
      </c>
      <c r="AE2005" s="2">
        <f t="shared" si="740"/>
        <v>1044.1252680981304</v>
      </c>
      <c r="AF2005" s="5">
        <f t="shared" si="741"/>
        <v>-1</v>
      </c>
      <c r="AG2005" s="5">
        <f t="shared" si="742"/>
        <v>1.1000000000000001</v>
      </c>
      <c r="AH2005" s="3">
        <f t="shared" si="743"/>
        <v>201511</v>
      </c>
      <c r="AI2005" s="21">
        <v>1.8260000000000001</v>
      </c>
      <c r="AJ2005" s="21">
        <v>2.1</v>
      </c>
      <c r="AK2005" s="21">
        <v>1.7809999999999999</v>
      </c>
      <c r="AL2005" s="21">
        <v>2.16</v>
      </c>
      <c r="AO2005">
        <f t="shared" si="744"/>
        <v>-130</v>
      </c>
      <c r="AP2005">
        <f>IF(E2005&lt;F2005,G2005,H2005)</f>
        <v>10</v>
      </c>
      <c r="AQ2005">
        <f>IF(E2005&lt;F2005,H2005,G2005)</f>
        <v>20</v>
      </c>
    </row>
    <row r="2006" spans="2:43" x14ac:dyDescent="0.25">
      <c r="B2006" s="23">
        <v>42337</v>
      </c>
      <c r="C2006" s="20" t="s">
        <v>21</v>
      </c>
      <c r="D2006" s="20" t="s">
        <v>55</v>
      </c>
      <c r="E2006" s="2">
        <v>-420.1680672268908</v>
      </c>
      <c r="F2006" s="2">
        <v>361.00000000000006</v>
      </c>
      <c r="G2006">
        <v>31</v>
      </c>
      <c r="H2006">
        <v>7</v>
      </c>
      <c r="J2006" s="2" t="str">
        <f t="shared" si="745"/>
        <v>Cincinnati Bengals</v>
      </c>
      <c r="K2006" s="2" t="str">
        <f t="shared" si="746"/>
        <v>St. Louis Rams</v>
      </c>
      <c r="L2006" s="17">
        <f t="shared" si="747"/>
        <v>-420.1680672268908</v>
      </c>
      <c r="M2006" s="18">
        <f t="shared" si="748"/>
        <v>361.00000000000006</v>
      </c>
      <c r="N2006" s="4">
        <f t="shared" si="726"/>
        <v>1.2430000000000001</v>
      </c>
      <c r="O2006" s="4">
        <f t="shared" si="727"/>
        <v>4.54</v>
      </c>
      <c r="P2006" s="4"/>
      <c r="Q2006" s="4"/>
      <c r="R2006" s="1">
        <f t="shared" si="728"/>
        <v>0.80450522928399026</v>
      </c>
      <c r="S2006" s="1">
        <f t="shared" si="729"/>
        <v>0.22026431718061673</v>
      </c>
      <c r="T2006" s="1">
        <f t="shared" si="730"/>
        <v>2.4170845581877876E-2</v>
      </c>
      <c r="U2006" s="1">
        <f t="shared" si="731"/>
        <v>0.29212045605168679</v>
      </c>
      <c r="V2006" s="1">
        <f t="shared" si="732"/>
        <v>0.8031204560516868</v>
      </c>
      <c r="W2006" s="1"/>
      <c r="X2006" s="17">
        <f t="shared" si="733"/>
        <v>245.14323158473061</v>
      </c>
      <c r="Y2006" s="18">
        <f t="shared" si="734"/>
        <v>3401.5735924222986</v>
      </c>
      <c r="Z2006" s="2">
        <f t="shared" si="735"/>
        <v>232.88607000549408</v>
      </c>
      <c r="AA2006" s="18">
        <f t="shared" si="736"/>
        <v>3231.4949128011835</v>
      </c>
      <c r="AB2006" s="2">
        <f t="shared" si="737"/>
        <v>-429.39451036140065</v>
      </c>
      <c r="AC2006" s="2">
        <f t="shared" si="738"/>
        <v>323.14949128011835</v>
      </c>
      <c r="AD2006" s="2">
        <f t="shared" si="739"/>
        <v>232.88607000549408</v>
      </c>
      <c r="AE2006" s="2">
        <f t="shared" si="740"/>
        <v>-1000</v>
      </c>
      <c r="AF2006" s="5">
        <f t="shared" si="741"/>
        <v>0.2430000000000001</v>
      </c>
      <c r="AG2006" s="5">
        <f t="shared" si="742"/>
        <v>-1</v>
      </c>
      <c r="AH2006" s="3">
        <f t="shared" si="743"/>
        <v>201511</v>
      </c>
      <c r="AI2006" s="21">
        <v>1.2430000000000001</v>
      </c>
      <c r="AJ2006" s="21">
        <v>4.54</v>
      </c>
      <c r="AK2006" s="21">
        <v>1.238</v>
      </c>
      <c r="AL2006" s="21">
        <v>4.6100000000000003</v>
      </c>
      <c r="AO2006">
        <f t="shared" si="744"/>
        <v>-500</v>
      </c>
      <c r="AP2006">
        <f>IF(E2006&lt;F2006,G2006,H2006)</f>
        <v>31</v>
      </c>
      <c r="AQ2006">
        <f>IF(E2006&lt;F2006,H2006,G2006)</f>
        <v>7</v>
      </c>
    </row>
    <row r="2007" spans="2:43" x14ac:dyDescent="0.25">
      <c r="B2007" s="23">
        <v>42337</v>
      </c>
      <c r="C2007" s="20" t="s">
        <v>40</v>
      </c>
      <c r="D2007" s="20" t="s">
        <v>43</v>
      </c>
      <c r="E2007" s="2">
        <v>-198.01980198019805</v>
      </c>
      <c r="F2007" s="2">
        <v>177.99999999999997</v>
      </c>
      <c r="G2007">
        <v>24</v>
      </c>
      <c r="H2007">
        <v>6</v>
      </c>
      <c r="J2007" s="2" t="str">
        <f t="shared" si="745"/>
        <v>Houston Texans</v>
      </c>
      <c r="K2007" s="2" t="str">
        <f t="shared" si="746"/>
        <v>New Orleans Saints</v>
      </c>
      <c r="L2007" s="17">
        <f t="shared" si="747"/>
        <v>-198.01980198019805</v>
      </c>
      <c r="M2007" s="18">
        <f t="shared" si="748"/>
        <v>177.99999999999997</v>
      </c>
      <c r="N2007" s="4">
        <f t="shared" si="726"/>
        <v>1.617</v>
      </c>
      <c r="O2007" s="4">
        <f t="shared" si="727"/>
        <v>2.46</v>
      </c>
      <c r="P2007" s="4"/>
      <c r="Q2007" s="4"/>
      <c r="R2007" s="1">
        <f t="shared" si="728"/>
        <v>0.6184291898577613</v>
      </c>
      <c r="S2007" s="1">
        <f t="shared" si="729"/>
        <v>0.4065040650406504</v>
      </c>
      <c r="T2007" s="1">
        <f t="shared" si="730"/>
        <v>2.4326710816777064E-2</v>
      </c>
      <c r="U2007" s="1">
        <f t="shared" si="731"/>
        <v>0.10596256240855545</v>
      </c>
      <c r="V2007" s="1">
        <f t="shared" si="732"/>
        <v>0.61696256240855551</v>
      </c>
      <c r="W2007" s="1"/>
      <c r="X2007" s="17">
        <f t="shared" si="733"/>
        <v>620.84389058569059</v>
      </c>
      <c r="Y2007" s="18">
        <f t="shared" si="734"/>
        <v>1456.8535337470446</v>
      </c>
      <c r="Z2007" s="2">
        <f t="shared" si="735"/>
        <v>589.80169605640606</v>
      </c>
      <c r="AA2007" s="18">
        <f t="shared" si="736"/>
        <v>1384.0108570596924</v>
      </c>
      <c r="AB2007" s="2">
        <f t="shared" si="737"/>
        <v>-169.54851209928776</v>
      </c>
      <c r="AC2007" s="2">
        <f t="shared" si="738"/>
        <v>138.40108570596925</v>
      </c>
      <c r="AD2007" s="2">
        <f t="shared" si="739"/>
        <v>589.80169605640606</v>
      </c>
      <c r="AE2007" s="2">
        <f t="shared" si="740"/>
        <v>-1000</v>
      </c>
      <c r="AF2007" s="5">
        <f t="shared" si="741"/>
        <v>0.61699999999999999</v>
      </c>
      <c r="AG2007" s="5">
        <f t="shared" si="742"/>
        <v>-1</v>
      </c>
      <c r="AH2007" s="3">
        <f t="shared" si="743"/>
        <v>201511</v>
      </c>
      <c r="AI2007" s="21">
        <v>1.617</v>
      </c>
      <c r="AJ2007" s="21">
        <v>2.46</v>
      </c>
      <c r="AK2007" s="21">
        <v>1.5049999999999999</v>
      </c>
      <c r="AL2007" s="21">
        <v>2.78</v>
      </c>
      <c r="AO2007">
        <f t="shared" si="744"/>
        <v>-200</v>
      </c>
      <c r="AP2007">
        <f>IF(E2007&lt;F2007,G2007,H2007)</f>
        <v>24</v>
      </c>
      <c r="AQ2007">
        <f>IF(E2007&lt;F2007,H2007,G2007)</f>
        <v>6</v>
      </c>
    </row>
    <row r="2008" spans="2:43" x14ac:dyDescent="0.25">
      <c r="B2008" s="23">
        <v>42337</v>
      </c>
      <c r="C2008" s="20" t="s">
        <v>39</v>
      </c>
      <c r="D2008" s="20" t="s">
        <v>27</v>
      </c>
      <c r="E2008" s="2">
        <v>-133.15579227696406</v>
      </c>
      <c r="F2008" s="2">
        <v>120.00000000000001</v>
      </c>
      <c r="G2008">
        <v>25</v>
      </c>
      <c r="H2008">
        <v>12</v>
      </c>
      <c r="J2008" s="2" t="str">
        <f t="shared" si="745"/>
        <v>Indianapolis Colts</v>
      </c>
      <c r="K2008" s="2" t="str">
        <f t="shared" si="746"/>
        <v>Tampa Bay Buccaneers</v>
      </c>
      <c r="L2008" s="17">
        <f t="shared" si="747"/>
        <v>-133.15579227696406</v>
      </c>
      <c r="M2008" s="18">
        <f t="shared" si="748"/>
        <v>120.00000000000001</v>
      </c>
      <c r="N2008" s="4">
        <f t="shared" si="726"/>
        <v>1.5780000000000001</v>
      </c>
      <c r="O2008" s="4">
        <f t="shared" si="727"/>
        <v>2.56</v>
      </c>
      <c r="P2008" s="4"/>
      <c r="Q2008" s="4"/>
      <c r="R2008" s="1">
        <f t="shared" si="728"/>
        <v>0.6337135614702154</v>
      </c>
      <c r="S2008" s="1">
        <f t="shared" si="729"/>
        <v>0.390625</v>
      </c>
      <c r="T2008" s="1">
        <f t="shared" si="730"/>
        <v>2.3760270662155469E-2</v>
      </c>
      <c r="U2008" s="1">
        <f t="shared" si="731"/>
        <v>0.1215442807351077</v>
      </c>
      <c r="V2008" s="1">
        <f t="shared" si="732"/>
        <v>0.63254428073510771</v>
      </c>
      <c r="W2008" s="1"/>
      <c r="X2008" s="17">
        <f t="shared" si="733"/>
        <v>580.91698946017777</v>
      </c>
      <c r="Y2008" s="18">
        <f t="shared" si="734"/>
        <v>1552.6559461382415</v>
      </c>
      <c r="Z2008" s="2">
        <f t="shared" si="735"/>
        <v>551.87113998716882</v>
      </c>
      <c r="AA2008" s="18">
        <f t="shared" si="736"/>
        <v>1475.0231488313293</v>
      </c>
      <c r="AB2008" s="2">
        <f t="shared" si="737"/>
        <v>-181.20172039133089</v>
      </c>
      <c r="AC2008" s="2">
        <f t="shared" si="738"/>
        <v>147.50231488313293</v>
      </c>
      <c r="AD2008" s="2">
        <f t="shared" si="739"/>
        <v>551.87113998716882</v>
      </c>
      <c r="AE2008" s="2">
        <f t="shared" si="740"/>
        <v>-1000</v>
      </c>
      <c r="AF2008" s="5">
        <f t="shared" si="741"/>
        <v>0.57800000000000007</v>
      </c>
      <c r="AG2008" s="5">
        <f t="shared" si="742"/>
        <v>-1</v>
      </c>
      <c r="AH2008" s="3">
        <f t="shared" si="743"/>
        <v>201511</v>
      </c>
      <c r="AI2008" s="21">
        <v>1.5780000000000001</v>
      </c>
      <c r="AJ2008" s="21">
        <v>2.56</v>
      </c>
      <c r="AK2008" s="21">
        <v>1.7509999999999999</v>
      </c>
      <c r="AL2008" s="21">
        <v>2.2000000000000002</v>
      </c>
      <c r="AO2008">
        <f t="shared" si="744"/>
        <v>-140</v>
      </c>
      <c r="AP2008">
        <f>IF(E2008&lt;F2008,G2008,H2008)</f>
        <v>25</v>
      </c>
      <c r="AQ2008">
        <f>IF(E2008&lt;F2008,H2008,G2008)</f>
        <v>12</v>
      </c>
    </row>
    <row r="2009" spans="2:43" x14ac:dyDescent="0.25">
      <c r="B2009" s="23">
        <v>42337</v>
      </c>
      <c r="C2009" s="20" t="s">
        <v>26</v>
      </c>
      <c r="D2009" s="20" t="s">
        <v>54</v>
      </c>
      <c r="E2009" s="2">
        <v>-242.13075060532685</v>
      </c>
      <c r="F2009" s="2">
        <v>216</v>
      </c>
      <c r="G2009">
        <v>25</v>
      </c>
      <c r="H2009">
        <v>31</v>
      </c>
      <c r="J2009" s="2" t="str">
        <f t="shared" si="745"/>
        <v>Jacksonville Jaguars</v>
      </c>
      <c r="K2009" s="2" t="str">
        <f t="shared" si="746"/>
        <v>San Diego Chargers</v>
      </c>
      <c r="L2009" s="17">
        <f t="shared" si="747"/>
        <v>-242.13075060532685</v>
      </c>
      <c r="M2009" s="18">
        <f t="shared" si="748"/>
        <v>216</v>
      </c>
      <c r="N2009" s="4">
        <f t="shared" si="726"/>
        <v>1.4870000000000001</v>
      </c>
      <c r="O2009" s="4">
        <f t="shared" si="727"/>
        <v>2.84</v>
      </c>
      <c r="P2009" s="4"/>
      <c r="Q2009" s="4"/>
      <c r="R2009" s="1">
        <f t="shared" si="728"/>
        <v>0.67249495628782785</v>
      </c>
      <c r="S2009" s="1">
        <f t="shared" si="729"/>
        <v>0.35211267605633806</v>
      </c>
      <c r="T2009" s="1">
        <f t="shared" si="730"/>
        <v>2.4016639704182885E-2</v>
      </c>
      <c r="U2009" s="1">
        <f t="shared" si="731"/>
        <v>0.1601911401157449</v>
      </c>
      <c r="V2009" s="1">
        <f t="shared" si="732"/>
        <v>0.67119114011574488</v>
      </c>
      <c r="W2009" s="1"/>
      <c r="X2009" s="17">
        <f t="shared" si="733"/>
        <v>489.88855816474717</v>
      </c>
      <c r="Y2009" s="18">
        <f t="shared" si="734"/>
        <v>1824.5483100836816</v>
      </c>
      <c r="Z2009" s="2">
        <f t="shared" si="735"/>
        <v>465.39413025650981</v>
      </c>
      <c r="AA2009" s="18">
        <f t="shared" si="736"/>
        <v>1733.3208945794975</v>
      </c>
      <c r="AB2009" s="2">
        <f t="shared" si="737"/>
        <v>-214.87163996865047</v>
      </c>
      <c r="AC2009" s="2">
        <f t="shared" si="738"/>
        <v>173.33208945794973</v>
      </c>
      <c r="AD2009" s="2">
        <f t="shared" si="739"/>
        <v>-1000</v>
      </c>
      <c r="AE2009" s="2">
        <f t="shared" si="740"/>
        <v>1733.3208945794975</v>
      </c>
      <c r="AF2009" s="5">
        <f t="shared" si="741"/>
        <v>-1</v>
      </c>
      <c r="AG2009" s="5">
        <f t="shared" si="742"/>
        <v>1.8399999999999999</v>
      </c>
      <c r="AH2009" s="3">
        <f t="shared" si="743"/>
        <v>201511</v>
      </c>
      <c r="AI2009" s="21">
        <v>1.4870000000000001</v>
      </c>
      <c r="AJ2009" s="21">
        <v>2.84</v>
      </c>
      <c r="AK2009" s="21">
        <v>1.413</v>
      </c>
      <c r="AL2009" s="21">
        <v>3.16</v>
      </c>
      <c r="AO2009">
        <f t="shared" si="744"/>
        <v>-300</v>
      </c>
      <c r="AP2009">
        <f>IF(E2009&lt;F2009,G2009,H2009)</f>
        <v>25</v>
      </c>
      <c r="AQ2009">
        <f>IF(E2009&lt;F2009,H2009,G2009)</f>
        <v>31</v>
      </c>
    </row>
    <row r="2010" spans="2:43" x14ac:dyDescent="0.25">
      <c r="B2010" s="23">
        <v>42337</v>
      </c>
      <c r="C2010" s="20" t="s">
        <v>20</v>
      </c>
      <c r="D2010" s="20" t="s">
        <v>24</v>
      </c>
      <c r="E2010" s="2">
        <v>-218.34061135371181</v>
      </c>
      <c r="F2010" s="2">
        <v>195.00000000000003</v>
      </c>
      <c r="G2010">
        <v>30</v>
      </c>
      <c r="H2010">
        <v>22</v>
      </c>
      <c r="J2010" s="2" t="str">
        <f t="shared" si="745"/>
        <v>Kansas City Chiefs</v>
      </c>
      <c r="K2010" s="2" t="str">
        <f t="shared" si="746"/>
        <v>Buffalo Bills</v>
      </c>
      <c r="L2010" s="17">
        <f t="shared" si="747"/>
        <v>-218.34061135371181</v>
      </c>
      <c r="M2010" s="18">
        <f t="shared" si="748"/>
        <v>195.00000000000003</v>
      </c>
      <c r="N2010" s="4">
        <f t="shared" si="726"/>
        <v>1.4</v>
      </c>
      <c r="O2010" s="4">
        <f t="shared" si="727"/>
        <v>3.22</v>
      </c>
      <c r="P2010" s="4"/>
      <c r="Q2010" s="4"/>
      <c r="R2010" s="1">
        <f t="shared" si="728"/>
        <v>0.7142857142857143</v>
      </c>
      <c r="S2010" s="1">
        <f t="shared" si="729"/>
        <v>0.3105590062111801</v>
      </c>
      <c r="T2010" s="1">
        <f t="shared" si="730"/>
        <v>2.4242424242424288E-2</v>
      </c>
      <c r="U2010" s="1">
        <f t="shared" si="731"/>
        <v>0.2018633540372671</v>
      </c>
      <c r="V2010" s="1">
        <f t="shared" si="732"/>
        <v>0.71286335403726708</v>
      </c>
      <c r="W2010" s="1"/>
      <c r="X2010" s="17">
        <f t="shared" si="733"/>
        <v>402.79338857376865</v>
      </c>
      <c r="Y2010" s="18">
        <f t="shared" si="734"/>
        <v>2188.1727656476151</v>
      </c>
      <c r="Z2010" s="2">
        <f t="shared" si="735"/>
        <v>382.65371914508017</v>
      </c>
      <c r="AA2010" s="18">
        <f t="shared" si="736"/>
        <v>2078.7641273652343</v>
      </c>
      <c r="AB2010" s="2">
        <f t="shared" si="737"/>
        <v>-261.33288400650764</v>
      </c>
      <c r="AC2010" s="2">
        <f t="shared" si="738"/>
        <v>207.87641273652343</v>
      </c>
      <c r="AD2010" s="2">
        <f t="shared" si="739"/>
        <v>382.65371914508017</v>
      </c>
      <c r="AE2010" s="2">
        <f t="shared" si="740"/>
        <v>-1000</v>
      </c>
      <c r="AF2010" s="5">
        <f t="shared" si="741"/>
        <v>0.39999999999999991</v>
      </c>
      <c r="AG2010" s="5">
        <f t="shared" si="742"/>
        <v>-1</v>
      </c>
      <c r="AH2010" s="3">
        <f t="shared" si="743"/>
        <v>201511</v>
      </c>
      <c r="AI2010" s="21">
        <v>1.4</v>
      </c>
      <c r="AJ2010" s="21">
        <v>3.22</v>
      </c>
      <c r="AK2010" s="21">
        <v>1.458</v>
      </c>
      <c r="AL2010" s="21">
        <v>2.95</v>
      </c>
      <c r="AO2010">
        <f t="shared" si="744"/>
        <v>-300</v>
      </c>
      <c r="AP2010">
        <f>IF(E2010&lt;F2010,G2010,H2010)</f>
        <v>30</v>
      </c>
      <c r="AQ2010">
        <f>IF(E2010&lt;F2010,H2010,G2010)</f>
        <v>22</v>
      </c>
    </row>
    <row r="2011" spans="2:43" x14ac:dyDescent="0.25">
      <c r="B2011" s="23">
        <v>42337</v>
      </c>
      <c r="C2011" s="20" t="s">
        <v>42</v>
      </c>
      <c r="D2011" s="20" t="s">
        <v>30</v>
      </c>
      <c r="E2011" s="2">
        <v>-213.21961620469079</v>
      </c>
      <c r="F2011" s="2">
        <v>191</v>
      </c>
      <c r="G2011">
        <v>38</v>
      </c>
      <c r="H2011">
        <v>20</v>
      </c>
      <c r="J2011" s="2" t="str">
        <f t="shared" si="745"/>
        <v>New York Jets</v>
      </c>
      <c r="K2011" s="2" t="str">
        <f t="shared" si="746"/>
        <v>Miami Dolphins</v>
      </c>
      <c r="L2011" s="17">
        <f t="shared" si="747"/>
        <v>-213.21961620469079</v>
      </c>
      <c r="M2011" s="18">
        <f t="shared" si="748"/>
        <v>191</v>
      </c>
      <c r="N2011" s="4">
        <f t="shared" si="726"/>
        <v>1.571</v>
      </c>
      <c r="O2011" s="4">
        <f t="shared" si="727"/>
        <v>2.58</v>
      </c>
      <c r="P2011" s="4"/>
      <c r="Q2011" s="4"/>
      <c r="R2011" s="1">
        <f t="shared" si="728"/>
        <v>0.63653723742838964</v>
      </c>
      <c r="S2011" s="1">
        <f t="shared" si="729"/>
        <v>0.38759689922480617</v>
      </c>
      <c r="T2011" s="1">
        <f t="shared" si="730"/>
        <v>2.3565405926282756E-2</v>
      </c>
      <c r="U2011" s="1">
        <f t="shared" si="731"/>
        <v>0.12447016910179173</v>
      </c>
      <c r="V2011" s="1">
        <f t="shared" si="732"/>
        <v>0.63547016910179177</v>
      </c>
      <c r="W2011" s="1"/>
      <c r="X2011" s="17">
        <f t="shared" si="733"/>
        <v>573.63799061324096</v>
      </c>
      <c r="Y2011" s="18">
        <f t="shared" si="734"/>
        <v>1571.4542352284639</v>
      </c>
      <c r="Z2011" s="2">
        <f t="shared" si="735"/>
        <v>544.95609108257884</v>
      </c>
      <c r="AA2011" s="18">
        <f t="shared" si="736"/>
        <v>1492.8815234670406</v>
      </c>
      <c r="AB2011" s="2">
        <f t="shared" si="737"/>
        <v>-183.5010226261453</v>
      </c>
      <c r="AC2011" s="2">
        <f t="shared" si="738"/>
        <v>149.28815234670407</v>
      </c>
      <c r="AD2011" s="2">
        <f t="shared" si="739"/>
        <v>544.95609108257884</v>
      </c>
      <c r="AE2011" s="2">
        <f t="shared" si="740"/>
        <v>-1000</v>
      </c>
      <c r="AF2011" s="5">
        <f t="shared" si="741"/>
        <v>0.57099999999999995</v>
      </c>
      <c r="AG2011" s="5">
        <f t="shared" si="742"/>
        <v>-1</v>
      </c>
      <c r="AH2011" s="3">
        <f t="shared" si="743"/>
        <v>201511</v>
      </c>
      <c r="AI2011" s="21">
        <v>1.571</v>
      </c>
      <c r="AJ2011" s="21">
        <v>2.58</v>
      </c>
      <c r="AK2011" s="21">
        <v>1.4690000000000001</v>
      </c>
      <c r="AL2011" s="21">
        <v>2.91</v>
      </c>
      <c r="AO2011">
        <f t="shared" si="744"/>
        <v>-300</v>
      </c>
      <c r="AP2011">
        <f>IF(E2011&lt;F2011,G2011,H2011)</f>
        <v>38</v>
      </c>
      <c r="AQ2011">
        <f>IF(E2011&lt;F2011,H2011,G2011)</f>
        <v>20</v>
      </c>
    </row>
    <row r="2012" spans="2:43" x14ac:dyDescent="0.25">
      <c r="B2012" s="23">
        <v>42337</v>
      </c>
      <c r="C2012" s="20" t="s">
        <v>41</v>
      </c>
      <c r="D2012" s="20" t="s">
        <v>52</v>
      </c>
      <c r="E2012" s="2">
        <v>102.99999999999999</v>
      </c>
      <c r="F2012" s="2">
        <v>-114.02508551881414</v>
      </c>
      <c r="G2012">
        <v>21</v>
      </c>
      <c r="H2012">
        <v>24</v>
      </c>
      <c r="J2012" s="2" t="str">
        <f t="shared" si="745"/>
        <v>Oakland Raiders</v>
      </c>
      <c r="K2012" s="2" t="str">
        <f t="shared" si="746"/>
        <v>Tennessee Titans</v>
      </c>
      <c r="L2012" s="17">
        <f t="shared" si="747"/>
        <v>-114.02508551881414</v>
      </c>
      <c r="M2012" s="18">
        <f t="shared" si="748"/>
        <v>102.99999999999999</v>
      </c>
      <c r="N2012" s="4">
        <f t="shared" si="726"/>
        <v>1.8260000000000001</v>
      </c>
      <c r="O2012" s="4">
        <f t="shared" si="727"/>
        <v>2.1</v>
      </c>
      <c r="P2012" s="4"/>
      <c r="Q2012" s="4"/>
      <c r="R2012" s="1">
        <f t="shared" si="728"/>
        <v>0.547645125958379</v>
      </c>
      <c r="S2012" s="1">
        <f t="shared" si="729"/>
        <v>0.47619047619047616</v>
      </c>
      <c r="T2012" s="1">
        <f t="shared" si="730"/>
        <v>2.3280692817116533E-2</v>
      </c>
      <c r="U2012" s="1">
        <f t="shared" si="731"/>
        <v>3.5727324883951417E-2</v>
      </c>
      <c r="V2012" s="1">
        <f t="shared" si="732"/>
        <v>0.54672732488395148</v>
      </c>
      <c r="W2012" s="1"/>
      <c r="X2012" s="17">
        <f t="shared" si="733"/>
        <v>829.0653393119876</v>
      </c>
      <c r="Y2012" s="18">
        <f t="shared" si="734"/>
        <v>1099.0792295769795</v>
      </c>
      <c r="Z2012" s="2">
        <f t="shared" si="735"/>
        <v>787.61207234638823</v>
      </c>
      <c r="AA2012" s="18">
        <f t="shared" si="736"/>
        <v>1044.1252680981304</v>
      </c>
      <c r="AB2012" s="2">
        <f t="shared" si="737"/>
        <v>-126.96605792504975</v>
      </c>
      <c r="AC2012" s="2">
        <f t="shared" si="738"/>
        <v>104.41252680981304</v>
      </c>
      <c r="AD2012" s="2">
        <f t="shared" si="739"/>
        <v>787.61207234638823</v>
      </c>
      <c r="AE2012" s="2">
        <f t="shared" si="740"/>
        <v>-1000</v>
      </c>
      <c r="AF2012" s="5">
        <f t="shared" si="741"/>
        <v>0.82600000000000007</v>
      </c>
      <c r="AG2012" s="5">
        <f t="shared" si="742"/>
        <v>-1</v>
      </c>
      <c r="AH2012" s="3">
        <f t="shared" si="743"/>
        <v>201511</v>
      </c>
      <c r="AI2012" s="21">
        <v>2.1</v>
      </c>
      <c r="AJ2012" s="21">
        <v>1.8260000000000001</v>
      </c>
      <c r="AK2012" s="21">
        <v>2.0299999999999998</v>
      </c>
      <c r="AL2012" s="21">
        <v>1.877</v>
      </c>
      <c r="AO2012">
        <f t="shared" si="744"/>
        <v>-120</v>
      </c>
      <c r="AP2012">
        <f>IF(E2012&lt;F2012,G2012,H2012)</f>
        <v>24</v>
      </c>
      <c r="AQ2012">
        <f>IF(E2012&lt;F2012,H2012,G2012)</f>
        <v>21</v>
      </c>
    </row>
    <row r="2013" spans="2:43" x14ac:dyDescent="0.25">
      <c r="B2013" s="23">
        <v>42337</v>
      </c>
      <c r="C2013" s="20" t="s">
        <v>53</v>
      </c>
      <c r="D2013" s="20" t="s">
        <v>25</v>
      </c>
      <c r="E2013" s="2">
        <v>-101.01010101010101</v>
      </c>
      <c r="F2013" s="2">
        <v>-109.05125408942203</v>
      </c>
      <c r="G2013">
        <v>20</v>
      </c>
      <c r="H2013">
        <v>14</v>
      </c>
      <c r="J2013" s="2" t="str">
        <f t="shared" si="745"/>
        <v>New York Giants</v>
      </c>
      <c r="K2013" s="2" t="str">
        <f t="shared" si="746"/>
        <v>Washington Redskins</v>
      </c>
      <c r="L2013" s="17">
        <f t="shared" si="747"/>
        <v>-109.05125408942203</v>
      </c>
      <c r="M2013" s="18">
        <f t="shared" si="748"/>
        <v>-101.01010101010101</v>
      </c>
      <c r="N2013" s="4">
        <f t="shared" si="726"/>
        <v>2.2000000000000002</v>
      </c>
      <c r="O2013" s="4">
        <f t="shared" si="727"/>
        <v>1.7509999999999999</v>
      </c>
      <c r="P2013" s="4"/>
      <c r="Q2013" s="4"/>
      <c r="R2013" s="1">
        <f t="shared" si="728"/>
        <v>0.45454545454545453</v>
      </c>
      <c r="S2013" s="1">
        <f t="shared" si="729"/>
        <v>0.57110222729868654</v>
      </c>
      <c r="T2013" s="1">
        <f t="shared" si="730"/>
        <v>2.5006327512022253E-2</v>
      </c>
      <c r="U2013" s="1">
        <f t="shared" si="731"/>
        <v>5.8278386376616004E-2</v>
      </c>
      <c r="V2013" s="1">
        <f t="shared" si="732"/>
        <v>0.45272161362338403</v>
      </c>
      <c r="W2013" s="1"/>
      <c r="X2013" s="17">
        <f t="shared" si="733"/>
        <v>1208.8629522156923</v>
      </c>
      <c r="Y2013" s="18">
        <f t="shared" si="734"/>
        <v>752.5353273122131</v>
      </c>
      <c r="Z2013" s="2">
        <f t="shared" si="735"/>
        <v>1148.4198046049075</v>
      </c>
      <c r="AA2013" s="18">
        <f t="shared" si="736"/>
        <v>714.90856094660239</v>
      </c>
      <c r="AB2013" s="2">
        <f t="shared" si="737"/>
        <v>114.84198046049076</v>
      </c>
      <c r="AC2013" s="2">
        <f t="shared" si="738"/>
        <v>-139.87802841190086</v>
      </c>
      <c r="AD2013" s="2">
        <f t="shared" si="739"/>
        <v>-1000</v>
      </c>
      <c r="AE2013" s="2">
        <f t="shared" si="740"/>
        <v>714.90856094660239</v>
      </c>
      <c r="AF2013" s="5">
        <f t="shared" si="741"/>
        <v>-1</v>
      </c>
      <c r="AG2013" s="5">
        <f t="shared" si="742"/>
        <v>0.75099999999999989</v>
      </c>
      <c r="AH2013" s="3">
        <f t="shared" si="743"/>
        <v>201511</v>
      </c>
      <c r="AI2013" s="21">
        <v>2.2000000000000002</v>
      </c>
      <c r="AJ2013" s="21">
        <v>1.7509999999999999</v>
      </c>
      <c r="AK2013" s="21">
        <v>1.99</v>
      </c>
      <c r="AL2013" s="21">
        <v>1.917</v>
      </c>
      <c r="AO2013">
        <f t="shared" si="744"/>
        <v>-110</v>
      </c>
      <c r="AP2013">
        <f>IF(E2013&lt;F2013,G2013,H2013)</f>
        <v>14</v>
      </c>
      <c r="AQ2013">
        <f>IF(E2013&lt;F2013,H2013,G2013)</f>
        <v>20</v>
      </c>
    </row>
    <row r="2014" spans="2:43" x14ac:dyDescent="0.25">
      <c r="B2014" s="23">
        <v>42334</v>
      </c>
      <c r="C2014" s="20" t="s">
        <v>33</v>
      </c>
      <c r="D2014" s="20" t="s">
        <v>37</v>
      </c>
      <c r="E2014" s="2">
        <v>-411.5226337448558</v>
      </c>
      <c r="F2014" s="2">
        <v>354</v>
      </c>
      <c r="G2014">
        <v>13</v>
      </c>
      <c r="H2014">
        <v>17</v>
      </c>
      <c r="J2014" s="2" t="str">
        <f t="shared" si="745"/>
        <v>Green Bay Packers</v>
      </c>
      <c r="K2014" s="2" t="str">
        <f t="shared" si="746"/>
        <v>Chicago Bears</v>
      </c>
      <c r="L2014" s="17">
        <f t="shared" si="747"/>
        <v>-411.5226337448558</v>
      </c>
      <c r="M2014" s="18">
        <f t="shared" si="748"/>
        <v>354</v>
      </c>
      <c r="N2014" s="4">
        <f t="shared" si="726"/>
        <v>1.238</v>
      </c>
      <c r="O2014" s="4">
        <f t="shared" si="727"/>
        <v>4.6100000000000003</v>
      </c>
      <c r="P2014" s="4"/>
      <c r="Q2014" s="4"/>
      <c r="R2014" s="1">
        <f t="shared" si="728"/>
        <v>0.80775444264943463</v>
      </c>
      <c r="S2014" s="1">
        <f t="shared" si="729"/>
        <v>0.21691973969631234</v>
      </c>
      <c r="T2014" s="1">
        <f t="shared" si="730"/>
        <v>2.4080027359781209E-2</v>
      </c>
      <c r="U2014" s="1">
        <f t="shared" si="731"/>
        <v>0.29541735147656112</v>
      </c>
      <c r="V2014" s="1">
        <f t="shared" si="732"/>
        <v>0.80641735147656113</v>
      </c>
      <c r="W2014" s="1"/>
      <c r="X2014" s="17">
        <f t="shared" si="733"/>
        <v>240.05268260781642</v>
      </c>
      <c r="Y2014" s="18">
        <f t="shared" si="734"/>
        <v>3463.1234488006144</v>
      </c>
      <c r="Z2014" s="2">
        <f t="shared" si="735"/>
        <v>228.05004847742558</v>
      </c>
      <c r="AA2014" s="18">
        <f t="shared" si="736"/>
        <v>3289.9672763605836</v>
      </c>
      <c r="AB2014" s="2">
        <f t="shared" si="737"/>
        <v>-438.50023566164202</v>
      </c>
      <c r="AC2014" s="2">
        <f t="shared" si="738"/>
        <v>328.99672763605838</v>
      </c>
      <c r="AD2014" s="2">
        <f t="shared" si="739"/>
        <v>-1000</v>
      </c>
      <c r="AE2014" s="2">
        <f t="shared" si="740"/>
        <v>3289.9672763605836</v>
      </c>
      <c r="AF2014" s="5">
        <f t="shared" si="741"/>
        <v>-1</v>
      </c>
      <c r="AG2014" s="5">
        <f t="shared" si="742"/>
        <v>3.6100000000000003</v>
      </c>
      <c r="AH2014" s="3">
        <f t="shared" si="743"/>
        <v>201511</v>
      </c>
      <c r="AI2014" s="21">
        <v>1.238</v>
      </c>
      <c r="AJ2014" s="21">
        <v>4.6100000000000003</v>
      </c>
      <c r="AK2014" s="21">
        <v>1.2430000000000001</v>
      </c>
      <c r="AL2014" s="21">
        <v>4.54</v>
      </c>
      <c r="AO2014">
        <f t="shared" si="744"/>
        <v>-500</v>
      </c>
      <c r="AP2014">
        <f>IF(E2014&lt;F2014,G2014,H2014)</f>
        <v>13</v>
      </c>
      <c r="AQ2014">
        <f>IF(E2014&lt;F2014,H2014,G2014)</f>
        <v>17</v>
      </c>
    </row>
    <row r="2015" spans="2:43" x14ac:dyDescent="0.25">
      <c r="B2015" s="23">
        <v>42334</v>
      </c>
      <c r="C2015" s="20" t="s">
        <v>23</v>
      </c>
      <c r="D2015" s="20" t="s">
        <v>44</v>
      </c>
      <c r="E2015" s="2">
        <v>102</v>
      </c>
      <c r="F2015" s="2">
        <v>-113.12217194570137</v>
      </c>
      <c r="G2015">
        <v>14</v>
      </c>
      <c r="H2015">
        <v>33</v>
      </c>
      <c r="J2015" s="2" t="str">
        <f t="shared" si="745"/>
        <v>Carolina Panthers</v>
      </c>
      <c r="K2015" s="2" t="str">
        <f t="shared" si="746"/>
        <v>Dallas Cowboys</v>
      </c>
      <c r="L2015" s="17">
        <f t="shared" si="747"/>
        <v>-113.12217194570137</v>
      </c>
      <c r="M2015" s="18">
        <f t="shared" si="748"/>
        <v>102</v>
      </c>
      <c r="N2015" s="4">
        <f t="shared" si="726"/>
        <v>1.8540000000000001</v>
      </c>
      <c r="O2015" s="4">
        <f t="shared" si="727"/>
        <v>2.06</v>
      </c>
      <c r="P2015" s="4"/>
      <c r="Q2015" s="4"/>
      <c r="R2015" s="1">
        <f t="shared" si="728"/>
        <v>0.53937432578209277</v>
      </c>
      <c r="S2015" s="1">
        <f t="shared" si="729"/>
        <v>0.4854368932038835</v>
      </c>
      <c r="T2015" s="1">
        <f t="shared" si="730"/>
        <v>2.421052631578946E-2</v>
      </c>
      <c r="U2015" s="1">
        <f t="shared" si="731"/>
        <v>2.6968716289104633E-2</v>
      </c>
      <c r="V2015" s="1">
        <f t="shared" si="732"/>
        <v>0.5379687162891047</v>
      </c>
      <c r="W2015" s="1"/>
      <c r="X2015" s="17">
        <f t="shared" si="733"/>
        <v>858.84414784929493</v>
      </c>
      <c r="Y2015" s="18">
        <f t="shared" si="734"/>
        <v>1061.3854342361001</v>
      </c>
      <c r="Z2015" s="2">
        <f t="shared" si="735"/>
        <v>815.90194045683018</v>
      </c>
      <c r="AA2015" s="18">
        <f t="shared" si="736"/>
        <v>1008.316162524295</v>
      </c>
      <c r="AB2015" s="2">
        <f t="shared" si="737"/>
        <v>-122.56374821710705</v>
      </c>
      <c r="AC2015" s="2">
        <f t="shared" si="738"/>
        <v>100.8316162524295</v>
      </c>
      <c r="AD2015" s="2">
        <f t="shared" si="739"/>
        <v>815.90194045683018</v>
      </c>
      <c r="AE2015" s="2">
        <f t="shared" si="740"/>
        <v>-1000</v>
      </c>
      <c r="AF2015" s="5">
        <f t="shared" si="741"/>
        <v>0.85400000000000009</v>
      </c>
      <c r="AG2015" s="5">
        <f t="shared" si="742"/>
        <v>-1</v>
      </c>
      <c r="AH2015" s="3">
        <f t="shared" si="743"/>
        <v>201511</v>
      </c>
      <c r="AI2015" s="21">
        <v>2.06</v>
      </c>
      <c r="AJ2015" s="21">
        <v>1.8540000000000001</v>
      </c>
      <c r="AK2015" s="21">
        <v>2.02</v>
      </c>
      <c r="AL2015" s="21">
        <v>1.8839999999999999</v>
      </c>
      <c r="AO2015">
        <f t="shared" si="744"/>
        <v>-120</v>
      </c>
      <c r="AP2015">
        <f>IF(E2015&lt;F2015,G2015,H2015)</f>
        <v>33</v>
      </c>
      <c r="AQ2015">
        <f>IF(E2015&lt;F2015,H2015,G2015)</f>
        <v>14</v>
      </c>
    </row>
    <row r="2016" spans="2:43" x14ac:dyDescent="0.25">
      <c r="B2016" s="23">
        <v>42334</v>
      </c>
      <c r="C2016" s="20" t="s">
        <v>34</v>
      </c>
      <c r="D2016" s="20" t="s">
        <v>19</v>
      </c>
      <c r="E2016" s="2">
        <v>-150.15015015015015</v>
      </c>
      <c r="F2016" s="2">
        <v>136</v>
      </c>
      <c r="G2016">
        <v>45</v>
      </c>
      <c r="H2016">
        <v>14</v>
      </c>
      <c r="J2016" s="2" t="str">
        <f t="shared" si="745"/>
        <v>Detroit Lions</v>
      </c>
      <c r="K2016" s="2" t="str">
        <f t="shared" si="746"/>
        <v>Philadelphia Eagles</v>
      </c>
      <c r="L2016" s="17">
        <f t="shared" si="747"/>
        <v>-150.15015015015015</v>
      </c>
      <c r="M2016" s="18">
        <f t="shared" si="748"/>
        <v>136</v>
      </c>
      <c r="N2016" s="4">
        <f t="shared" si="726"/>
        <v>1.98</v>
      </c>
      <c r="O2016" s="4">
        <f t="shared" si="727"/>
        <v>1.925</v>
      </c>
      <c r="P2016" s="4"/>
      <c r="Q2016" s="4"/>
      <c r="R2016" s="1">
        <f t="shared" si="728"/>
        <v>0.50505050505050508</v>
      </c>
      <c r="S2016" s="1">
        <f t="shared" si="729"/>
        <v>0.51948051948051943</v>
      </c>
      <c r="T2016" s="1">
        <f t="shared" si="730"/>
        <v>2.3943661971831065E-2</v>
      </c>
      <c r="U2016" s="1">
        <f t="shared" si="731"/>
        <v>7.2150072150071742E-3</v>
      </c>
      <c r="V2016" s="1">
        <f t="shared" si="732"/>
        <v>0.50378499278499289</v>
      </c>
      <c r="W2016" s="1"/>
      <c r="X2016" s="17">
        <f t="shared" si="733"/>
        <v>984.97377715017296</v>
      </c>
      <c r="Y2016" s="18">
        <f t="shared" si="734"/>
        <v>925.89850458804187</v>
      </c>
      <c r="Z2016" s="2">
        <f t="shared" si="735"/>
        <v>935.72508829266428</v>
      </c>
      <c r="AA2016" s="18">
        <f t="shared" si="736"/>
        <v>879.60357935863976</v>
      </c>
      <c r="AB2016" s="2">
        <f t="shared" si="737"/>
        <v>-106.86899523284264</v>
      </c>
      <c r="AC2016" s="2">
        <f t="shared" si="738"/>
        <v>-113.68757738902642</v>
      </c>
      <c r="AD2016" s="2">
        <f t="shared" si="739"/>
        <v>935.72508829266428</v>
      </c>
      <c r="AE2016" s="2">
        <f t="shared" si="740"/>
        <v>-1000</v>
      </c>
      <c r="AF2016" s="5">
        <f t="shared" si="741"/>
        <v>0.98</v>
      </c>
      <c r="AG2016" s="5">
        <f t="shared" si="742"/>
        <v>-1</v>
      </c>
      <c r="AH2016" s="3">
        <f t="shared" si="743"/>
        <v>201511</v>
      </c>
      <c r="AI2016" s="21">
        <v>1.98</v>
      </c>
      <c r="AJ2016" s="21">
        <v>1.925</v>
      </c>
      <c r="AK2016" s="21">
        <v>1.6659999999999999</v>
      </c>
      <c r="AL2016" s="21">
        <v>2.36</v>
      </c>
      <c r="AO2016">
        <f t="shared" si="744"/>
        <v>-160</v>
      </c>
      <c r="AP2016">
        <f>IF(E2016&lt;F2016,G2016,H2016)</f>
        <v>45</v>
      </c>
      <c r="AQ2016">
        <f>IF(E2016&lt;F2016,H2016,G2016)</f>
        <v>14</v>
      </c>
    </row>
    <row r="2017" spans="2:43" x14ac:dyDescent="0.25">
      <c r="B2017" s="23">
        <v>42331</v>
      </c>
      <c r="C2017" s="20" t="s">
        <v>36</v>
      </c>
      <c r="D2017" s="20" t="s">
        <v>24</v>
      </c>
      <c r="E2017" s="2">
        <v>-346.02076124567481</v>
      </c>
      <c r="F2017" s="2">
        <v>301</v>
      </c>
      <c r="G2017">
        <v>20</v>
      </c>
      <c r="H2017">
        <v>13</v>
      </c>
      <c r="J2017" s="2" t="str">
        <f t="shared" si="745"/>
        <v>New England Patriots</v>
      </c>
      <c r="K2017" s="2" t="str">
        <f t="shared" si="746"/>
        <v>Buffalo Bills</v>
      </c>
      <c r="L2017" s="17">
        <f t="shared" si="747"/>
        <v>-346.02076124567481</v>
      </c>
      <c r="M2017" s="18">
        <f t="shared" si="748"/>
        <v>301</v>
      </c>
      <c r="N2017" s="4">
        <f t="shared" si="726"/>
        <v>1.3029999999999999</v>
      </c>
      <c r="O2017" s="4">
        <f t="shared" si="727"/>
        <v>3.89</v>
      </c>
      <c r="P2017" s="4"/>
      <c r="Q2017" s="4"/>
      <c r="R2017" s="1">
        <f t="shared" si="728"/>
        <v>0.76745970836531086</v>
      </c>
      <c r="S2017" s="1">
        <f t="shared" si="729"/>
        <v>0.25706940874035988</v>
      </c>
      <c r="T2017" s="1">
        <f t="shared" si="730"/>
        <v>2.394184479106487E-2</v>
      </c>
      <c r="U2017" s="1">
        <f t="shared" si="731"/>
        <v>0.25519514981247549</v>
      </c>
      <c r="V2017" s="1">
        <f t="shared" si="732"/>
        <v>0.7661951498124755</v>
      </c>
      <c r="W2017" s="1"/>
      <c r="X2017" s="17">
        <f t="shared" si="733"/>
        <v>305.15052235027554</v>
      </c>
      <c r="Y2017" s="18">
        <f t="shared" si="734"/>
        <v>2810.9146314785244</v>
      </c>
      <c r="Z2017" s="2">
        <f t="shared" si="735"/>
        <v>289.89299623276173</v>
      </c>
      <c r="AA2017" s="18">
        <f t="shared" si="736"/>
        <v>2670.368899904598</v>
      </c>
      <c r="AB2017" s="2">
        <f t="shared" si="737"/>
        <v>-344.95486713900362</v>
      </c>
      <c r="AC2017" s="2">
        <f t="shared" si="738"/>
        <v>267.03688999045983</v>
      </c>
      <c r="AD2017" s="2">
        <f t="shared" si="739"/>
        <v>289.89299623276173</v>
      </c>
      <c r="AE2017" s="2">
        <f t="shared" si="740"/>
        <v>-1000</v>
      </c>
      <c r="AF2017" s="5">
        <f t="shared" si="741"/>
        <v>0.30299999999999994</v>
      </c>
      <c r="AG2017" s="5">
        <f t="shared" si="742"/>
        <v>-1</v>
      </c>
      <c r="AH2017" s="3">
        <f t="shared" si="743"/>
        <v>201511</v>
      </c>
      <c r="AI2017" s="21">
        <v>1.3029999999999999</v>
      </c>
      <c r="AJ2017" s="21">
        <v>3.89</v>
      </c>
      <c r="AK2017" s="21">
        <v>1.2889999999999999</v>
      </c>
      <c r="AL2017" s="21">
        <v>4.01</v>
      </c>
      <c r="AO2017">
        <f t="shared" si="744"/>
        <v>-400</v>
      </c>
      <c r="AP2017">
        <f>IF(E2017&lt;F2017,G2017,H2017)</f>
        <v>20</v>
      </c>
      <c r="AQ2017">
        <f>IF(E2017&lt;F2017,H2017,G2017)</f>
        <v>13</v>
      </c>
    </row>
    <row r="2018" spans="2:43" x14ac:dyDescent="0.25">
      <c r="B2018" s="23">
        <v>42330</v>
      </c>
      <c r="C2018" s="20" t="s">
        <v>48</v>
      </c>
      <c r="D2018" s="20" t="s">
        <v>21</v>
      </c>
      <c r="E2018" s="2">
        <v>-199.20318725099602</v>
      </c>
      <c r="F2018" s="2">
        <v>179</v>
      </c>
      <c r="G2018">
        <v>34</v>
      </c>
      <c r="H2018">
        <v>31</v>
      </c>
      <c r="J2018" s="2" t="str">
        <f t="shared" si="745"/>
        <v>Arizona Cardinals</v>
      </c>
      <c r="K2018" s="2" t="str">
        <f t="shared" si="746"/>
        <v>Cincinnati Bengals</v>
      </c>
      <c r="L2018" s="17">
        <f t="shared" si="747"/>
        <v>-199.20318725099602</v>
      </c>
      <c r="M2018" s="18">
        <f t="shared" si="748"/>
        <v>179</v>
      </c>
      <c r="N2018" s="4">
        <f t="shared" si="726"/>
        <v>1.46</v>
      </c>
      <c r="O2018" s="4">
        <f t="shared" si="727"/>
        <v>2.94</v>
      </c>
      <c r="P2018" s="4"/>
      <c r="Q2018" s="4"/>
      <c r="R2018" s="1">
        <f t="shared" si="728"/>
        <v>0.68493150684931503</v>
      </c>
      <c r="S2018" s="1">
        <f t="shared" si="729"/>
        <v>0.3401360544217687</v>
      </c>
      <c r="T2018" s="1">
        <f t="shared" si="730"/>
        <v>2.4454545454545618E-2</v>
      </c>
      <c r="U2018" s="1">
        <f t="shared" si="731"/>
        <v>0.17239772621377317</v>
      </c>
      <c r="V2018" s="1">
        <f t="shared" si="732"/>
        <v>0.68339772621377315</v>
      </c>
      <c r="W2018" s="1"/>
      <c r="X2018" s="17">
        <f t="shared" si="733"/>
        <v>463.2767444812813</v>
      </c>
      <c r="Y2018" s="18">
        <f t="shared" si="734"/>
        <v>1922.4321338871089</v>
      </c>
      <c r="Z2018" s="2">
        <f t="shared" si="735"/>
        <v>440.11290725721722</v>
      </c>
      <c r="AA2018" s="18">
        <f t="shared" si="736"/>
        <v>1826.3105271927534</v>
      </c>
      <c r="AB2018" s="2">
        <f t="shared" si="737"/>
        <v>-227.21442236993187</v>
      </c>
      <c r="AC2018" s="2">
        <f t="shared" si="738"/>
        <v>182.63105271927535</v>
      </c>
      <c r="AD2018" s="2">
        <f t="shared" si="739"/>
        <v>440.11290725721722</v>
      </c>
      <c r="AE2018" s="2">
        <f t="shared" si="740"/>
        <v>-1000</v>
      </c>
      <c r="AF2018" s="5">
        <f t="shared" si="741"/>
        <v>0.45999999999999996</v>
      </c>
      <c r="AG2018" s="5">
        <f t="shared" si="742"/>
        <v>-1</v>
      </c>
      <c r="AH2018" s="3">
        <f t="shared" si="743"/>
        <v>201511</v>
      </c>
      <c r="AI2018" s="21">
        <v>1.46</v>
      </c>
      <c r="AJ2018" s="21">
        <v>2.94</v>
      </c>
      <c r="AK2018" s="21">
        <v>1.502</v>
      </c>
      <c r="AL2018" s="21">
        <v>2.79</v>
      </c>
      <c r="AO2018">
        <f t="shared" si="744"/>
        <v>-200</v>
      </c>
      <c r="AP2018">
        <f>IF(E2018&lt;F2018,G2018,H2018)</f>
        <v>34</v>
      </c>
      <c r="AQ2018">
        <f>IF(E2018&lt;F2018,H2018,G2018)</f>
        <v>31</v>
      </c>
    </row>
    <row r="2019" spans="2:43" x14ac:dyDescent="0.25">
      <c r="B2019" s="23">
        <v>42330</v>
      </c>
      <c r="C2019" s="20" t="s">
        <v>29</v>
      </c>
      <c r="D2019" s="20" t="s">
        <v>33</v>
      </c>
      <c r="E2019" s="2">
        <v>102</v>
      </c>
      <c r="F2019" s="2">
        <v>-113.12217194570137</v>
      </c>
      <c r="G2019">
        <v>13</v>
      </c>
      <c r="H2019">
        <v>30</v>
      </c>
      <c r="J2019" s="2" t="str">
        <f t="shared" si="745"/>
        <v>Green Bay Packers</v>
      </c>
      <c r="K2019" s="2" t="str">
        <f t="shared" si="746"/>
        <v>Minnesota Vikings</v>
      </c>
      <c r="L2019" s="17">
        <f t="shared" si="747"/>
        <v>-113.12217194570137</v>
      </c>
      <c r="M2019" s="18">
        <f t="shared" si="748"/>
        <v>102</v>
      </c>
      <c r="N2019" s="4">
        <f t="shared" si="726"/>
        <v>2.0499999999999998</v>
      </c>
      <c r="O2019" s="4">
        <f t="shared" si="727"/>
        <v>1.8620000000000001</v>
      </c>
      <c r="P2019" s="4"/>
      <c r="Q2019" s="4"/>
      <c r="R2019" s="1">
        <f t="shared" si="728"/>
        <v>0.48780487804878053</v>
      </c>
      <c r="S2019" s="1">
        <f t="shared" si="729"/>
        <v>0.53705692803437166</v>
      </c>
      <c r="T2019" s="1">
        <f t="shared" si="730"/>
        <v>2.4258691206544003E-2</v>
      </c>
      <c r="U2019" s="1">
        <f t="shared" si="731"/>
        <v>2.4626024992795564E-2</v>
      </c>
      <c r="V2019" s="1">
        <f t="shared" si="732"/>
        <v>0.48637397500720447</v>
      </c>
      <c r="W2019" s="1"/>
      <c r="X2019" s="17">
        <f t="shared" si="733"/>
        <v>1056.0310612532003</v>
      </c>
      <c r="Y2019" s="18">
        <f t="shared" si="734"/>
        <v>863.23959031800052</v>
      </c>
      <c r="Z2019" s="2">
        <f t="shared" si="735"/>
        <v>1003.2295081905402</v>
      </c>
      <c r="AA2019" s="18">
        <f t="shared" si="736"/>
        <v>820.07761080210048</v>
      </c>
      <c r="AB2019" s="2">
        <f t="shared" si="737"/>
        <v>100.32295081905401</v>
      </c>
      <c r="AC2019" s="2">
        <f t="shared" si="738"/>
        <v>-121.93967824849177</v>
      </c>
      <c r="AD2019" s="2">
        <f t="shared" si="739"/>
        <v>1003.2295081905402</v>
      </c>
      <c r="AE2019" s="2">
        <f t="shared" si="740"/>
        <v>-1000</v>
      </c>
      <c r="AF2019" s="5">
        <f t="shared" si="741"/>
        <v>1.0499999999999998</v>
      </c>
      <c r="AG2019" s="5">
        <f t="shared" si="742"/>
        <v>-1</v>
      </c>
      <c r="AH2019" s="3">
        <f t="shared" si="743"/>
        <v>201511</v>
      </c>
      <c r="AI2019" s="21">
        <v>1.8620000000000001</v>
      </c>
      <c r="AJ2019" s="21">
        <v>2.0499999999999998</v>
      </c>
      <c r="AK2019" s="21">
        <v>2.02</v>
      </c>
      <c r="AL2019" s="21">
        <v>1.8839999999999999</v>
      </c>
      <c r="AO2019">
        <f t="shared" si="744"/>
        <v>-120</v>
      </c>
      <c r="AP2019">
        <f>IF(E2019&lt;F2019,G2019,H2019)</f>
        <v>30</v>
      </c>
      <c r="AQ2019">
        <f>IF(E2019&lt;F2019,H2019,G2019)</f>
        <v>13</v>
      </c>
    </row>
    <row r="2020" spans="2:43" x14ac:dyDescent="0.25">
      <c r="B2020" s="23">
        <v>42330</v>
      </c>
      <c r="C2020" s="20" t="s">
        <v>32</v>
      </c>
      <c r="D2020" s="20" t="s">
        <v>22</v>
      </c>
      <c r="E2020" s="2">
        <v>-1075.2688172043015</v>
      </c>
      <c r="F2020" s="2">
        <v>807</v>
      </c>
      <c r="G2020">
        <v>29</v>
      </c>
      <c r="H2020">
        <v>13</v>
      </c>
      <c r="J2020" s="2" t="str">
        <f t="shared" si="745"/>
        <v>Seattle Seahawks</v>
      </c>
      <c r="K2020" s="2" t="str">
        <f t="shared" si="746"/>
        <v>San Francisco 49ers</v>
      </c>
      <c r="L2020" s="17">
        <f t="shared" si="747"/>
        <v>-1075.2688172043015</v>
      </c>
      <c r="M2020" s="18">
        <f t="shared" si="748"/>
        <v>807</v>
      </c>
      <c r="N2020" s="4">
        <f t="shared" si="726"/>
        <v>1.1000000000000001</v>
      </c>
      <c r="O2020" s="4">
        <f t="shared" si="727"/>
        <v>8.67</v>
      </c>
      <c r="P2020" s="4"/>
      <c r="Q2020" s="4"/>
      <c r="R2020" s="1">
        <f t="shared" si="728"/>
        <v>0.90909090909090906</v>
      </c>
      <c r="S2020" s="1">
        <f t="shared" si="729"/>
        <v>0.11534025374855825</v>
      </c>
      <c r="T2020" s="1">
        <f t="shared" si="730"/>
        <v>2.384851586489245E-2</v>
      </c>
      <c r="U2020" s="1">
        <f t="shared" si="731"/>
        <v>0.39687532767117539</v>
      </c>
      <c r="V2020" s="1">
        <f t="shared" si="732"/>
        <v>0.9078753276711754</v>
      </c>
      <c r="W2020" s="1"/>
      <c r="X2020" s="17">
        <f t="shared" si="733"/>
        <v>101.47282288762827</v>
      </c>
      <c r="Y2020" s="18">
        <f t="shared" si="734"/>
        <v>6782.2050765839667</v>
      </c>
      <c r="Z2020" s="2">
        <f t="shared" si="735"/>
        <v>96.399181743246857</v>
      </c>
      <c r="AA2020" s="18">
        <f t="shared" si="736"/>
        <v>6443.0948227547678</v>
      </c>
      <c r="AB2020" s="2">
        <f t="shared" si="737"/>
        <v>-1037.3532035400849</v>
      </c>
      <c r="AC2020" s="2">
        <f t="shared" si="738"/>
        <v>644.30948227547674</v>
      </c>
      <c r="AD2020" s="2">
        <f t="shared" si="739"/>
        <v>96.399181743246857</v>
      </c>
      <c r="AE2020" s="2">
        <f t="shared" si="740"/>
        <v>-1000</v>
      </c>
      <c r="AF2020" s="5">
        <f t="shared" si="741"/>
        <v>0.10000000000000009</v>
      </c>
      <c r="AG2020" s="5">
        <f t="shared" si="742"/>
        <v>-1</v>
      </c>
      <c r="AH2020" s="3">
        <f t="shared" si="743"/>
        <v>201511</v>
      </c>
      <c r="AI2020" s="21">
        <v>1.1000000000000001</v>
      </c>
      <c r="AJ2020" s="21">
        <v>8.67</v>
      </c>
      <c r="AK2020" s="21">
        <v>1.093</v>
      </c>
      <c r="AL2020" s="21">
        <v>9.07</v>
      </c>
      <c r="AO2020">
        <f t="shared" si="744"/>
        <v>-1100</v>
      </c>
      <c r="AP2020">
        <f>IF(E2020&lt;F2020,G2020,H2020)</f>
        <v>29</v>
      </c>
      <c r="AQ2020">
        <f>IF(E2020&lt;F2020,H2020,G2020)</f>
        <v>13</v>
      </c>
    </row>
    <row r="2021" spans="2:43" x14ac:dyDescent="0.25">
      <c r="B2021" s="23">
        <v>42330</v>
      </c>
      <c r="C2021" s="20" t="s">
        <v>54</v>
      </c>
      <c r="D2021" s="20" t="s">
        <v>20</v>
      </c>
      <c r="E2021" s="2">
        <v>152</v>
      </c>
      <c r="F2021" s="2">
        <v>-168.0672268907563</v>
      </c>
      <c r="G2021">
        <v>3</v>
      </c>
      <c r="H2021">
        <v>33</v>
      </c>
      <c r="J2021" s="2" t="str">
        <f t="shared" si="745"/>
        <v>Kansas City Chiefs</v>
      </c>
      <c r="K2021" s="2" t="str">
        <f t="shared" si="746"/>
        <v>San Diego Chargers</v>
      </c>
      <c r="L2021" s="17">
        <f t="shared" si="747"/>
        <v>-168.0672268907563</v>
      </c>
      <c r="M2021" s="18">
        <f t="shared" si="748"/>
        <v>152</v>
      </c>
      <c r="N2021" s="4">
        <f t="shared" si="726"/>
        <v>1.649</v>
      </c>
      <c r="O2021" s="4">
        <f t="shared" si="727"/>
        <v>2.39</v>
      </c>
      <c r="P2021" s="4"/>
      <c r="Q2021" s="4"/>
      <c r="R2021" s="1">
        <f t="shared" si="728"/>
        <v>0.60642813826561548</v>
      </c>
      <c r="S2021" s="1">
        <f t="shared" si="729"/>
        <v>0.41841004184100417</v>
      </c>
      <c r="T2021" s="1">
        <f t="shared" si="730"/>
        <v>2.4236197078484678E-2</v>
      </c>
      <c r="U2021" s="1">
        <f t="shared" si="731"/>
        <v>9.4009048212305657E-2</v>
      </c>
      <c r="V2021" s="1">
        <f t="shared" si="732"/>
        <v>0.60500904821230561</v>
      </c>
      <c r="W2021" s="1"/>
      <c r="X2021" s="17">
        <f t="shared" si="733"/>
        <v>652.86784215016701</v>
      </c>
      <c r="Y2021" s="18">
        <f t="shared" si="734"/>
        <v>1387.9360655435105</v>
      </c>
      <c r="Z2021" s="2">
        <f t="shared" si="735"/>
        <v>620.22445004265865</v>
      </c>
      <c r="AA2021" s="18">
        <f t="shared" si="736"/>
        <v>1318.5392622663348</v>
      </c>
      <c r="AB2021" s="2">
        <f t="shared" si="737"/>
        <v>-161.23195400168771</v>
      </c>
      <c r="AC2021" s="2">
        <f t="shared" si="738"/>
        <v>131.85392622663349</v>
      </c>
      <c r="AD2021" s="2">
        <f t="shared" si="739"/>
        <v>620.22445004265865</v>
      </c>
      <c r="AE2021" s="2">
        <f t="shared" si="740"/>
        <v>-1000</v>
      </c>
      <c r="AF2021" s="5">
        <f t="shared" si="741"/>
        <v>0.64900000000000002</v>
      </c>
      <c r="AG2021" s="5">
        <f t="shared" si="742"/>
        <v>-1</v>
      </c>
      <c r="AH2021" s="3">
        <f t="shared" si="743"/>
        <v>201511</v>
      </c>
      <c r="AI2021" s="21">
        <v>2.39</v>
      </c>
      <c r="AJ2021" s="21">
        <v>1.649</v>
      </c>
      <c r="AK2021" s="21">
        <v>2.52</v>
      </c>
      <c r="AL2021" s="21">
        <v>1.595</v>
      </c>
      <c r="AO2021">
        <f t="shared" si="744"/>
        <v>-170</v>
      </c>
      <c r="AP2021">
        <f>IF(E2021&lt;F2021,G2021,H2021)</f>
        <v>33</v>
      </c>
      <c r="AQ2021">
        <f>IF(E2021&lt;F2021,H2021,G2021)</f>
        <v>3</v>
      </c>
    </row>
    <row r="2022" spans="2:43" x14ac:dyDescent="0.25">
      <c r="B2022" s="23">
        <v>42330</v>
      </c>
      <c r="C2022" s="20" t="s">
        <v>35</v>
      </c>
      <c r="D2022" s="20" t="s">
        <v>39</v>
      </c>
      <c r="E2022" s="2">
        <v>-180.1801801801802</v>
      </c>
      <c r="F2022" s="2">
        <v>162</v>
      </c>
      <c r="G2022">
        <v>21</v>
      </c>
      <c r="H2022">
        <v>24</v>
      </c>
      <c r="J2022" s="2" t="str">
        <f t="shared" si="745"/>
        <v>Atlanta Falcons</v>
      </c>
      <c r="K2022" s="2" t="str">
        <f t="shared" si="746"/>
        <v>Indianapolis Colts</v>
      </c>
      <c r="L2022" s="17">
        <f t="shared" si="747"/>
        <v>-180.1801801801802</v>
      </c>
      <c r="M2022" s="18">
        <f t="shared" si="748"/>
        <v>162</v>
      </c>
      <c r="N2022" s="4">
        <f t="shared" si="726"/>
        <v>1.425</v>
      </c>
      <c r="O2022" s="4">
        <f t="shared" si="727"/>
        <v>3.1</v>
      </c>
      <c r="P2022" s="4"/>
      <c r="Q2022" s="4"/>
      <c r="R2022" s="1">
        <f t="shared" si="728"/>
        <v>0.70175438596491224</v>
      </c>
      <c r="S2022" s="1">
        <f t="shared" si="729"/>
        <v>0.32258064516129031</v>
      </c>
      <c r="T2022" s="1">
        <f t="shared" si="730"/>
        <v>2.3756906077348039E-2</v>
      </c>
      <c r="U2022" s="1">
        <f t="shared" si="731"/>
        <v>0.18958687040181096</v>
      </c>
      <c r="V2022" s="1">
        <f t="shared" si="732"/>
        <v>0.700586870401811</v>
      </c>
      <c r="W2022" s="1"/>
      <c r="X2022" s="17">
        <f t="shared" si="733"/>
        <v>427.37473716352281</v>
      </c>
      <c r="Y2022" s="18">
        <f t="shared" si="734"/>
        <v>2071.9633372112958</v>
      </c>
      <c r="Z2022" s="2">
        <f t="shared" si="735"/>
        <v>406.00600030534667</v>
      </c>
      <c r="AA2022" s="18">
        <f t="shared" si="736"/>
        <v>1968.365170350731</v>
      </c>
      <c r="AB2022" s="2">
        <f t="shared" si="737"/>
        <v>-246.30177860620918</v>
      </c>
      <c r="AC2022" s="2">
        <f t="shared" si="738"/>
        <v>196.83651703507309</v>
      </c>
      <c r="AD2022" s="2">
        <f t="shared" si="739"/>
        <v>-1000</v>
      </c>
      <c r="AE2022" s="2">
        <f t="shared" si="740"/>
        <v>1968.365170350731</v>
      </c>
      <c r="AF2022" s="5">
        <f t="shared" si="741"/>
        <v>-1</v>
      </c>
      <c r="AG2022" s="5">
        <f t="shared" si="742"/>
        <v>2.1</v>
      </c>
      <c r="AH2022" s="3">
        <f t="shared" si="743"/>
        <v>201511</v>
      </c>
      <c r="AI2022" s="21">
        <v>1.425</v>
      </c>
      <c r="AJ2022" s="21">
        <v>3.1</v>
      </c>
      <c r="AK2022" s="21">
        <v>1.5549999999999999</v>
      </c>
      <c r="AL2022" s="21">
        <v>2.62</v>
      </c>
      <c r="AO2022">
        <f t="shared" si="744"/>
        <v>-190</v>
      </c>
      <c r="AP2022">
        <f>IF(E2022&lt;F2022,G2022,H2022)</f>
        <v>21</v>
      </c>
      <c r="AQ2022">
        <f>IF(E2022&lt;F2022,H2022,G2022)</f>
        <v>24</v>
      </c>
    </row>
    <row r="2023" spans="2:43" x14ac:dyDescent="0.25">
      <c r="B2023" s="23">
        <v>42330</v>
      </c>
      <c r="C2023" s="20" t="s">
        <v>28</v>
      </c>
      <c r="D2023" s="20" t="s">
        <v>55</v>
      </c>
      <c r="E2023" s="2">
        <v>-149.03129657228018</v>
      </c>
      <c r="F2023" s="2">
        <v>135</v>
      </c>
      <c r="G2023">
        <v>16</v>
      </c>
      <c r="H2023">
        <v>13</v>
      </c>
      <c r="J2023" s="2" t="str">
        <f t="shared" si="745"/>
        <v>Baltimore Ravens</v>
      </c>
      <c r="K2023" s="2" t="str">
        <f t="shared" si="746"/>
        <v>St. Louis Rams</v>
      </c>
      <c r="L2023" s="17">
        <f t="shared" si="747"/>
        <v>-149.03129657228018</v>
      </c>
      <c r="M2023" s="18">
        <f t="shared" si="748"/>
        <v>135</v>
      </c>
      <c r="N2023" s="4">
        <f t="shared" si="726"/>
        <v>1.8620000000000001</v>
      </c>
      <c r="O2023" s="4">
        <f t="shared" si="727"/>
        <v>2.0499999999999998</v>
      </c>
      <c r="P2023" s="4"/>
      <c r="Q2023" s="4"/>
      <c r="R2023" s="1">
        <f t="shared" si="728"/>
        <v>0.53705692803437166</v>
      </c>
      <c r="S2023" s="1">
        <f t="shared" si="729"/>
        <v>0.48780487804878053</v>
      </c>
      <c r="T2023" s="1">
        <f t="shared" si="730"/>
        <v>2.4258691206544003E-2</v>
      </c>
      <c r="U2023" s="1">
        <f t="shared" si="731"/>
        <v>2.4626024992795564E-2</v>
      </c>
      <c r="V2023" s="1">
        <f t="shared" si="732"/>
        <v>0.53562602499279555</v>
      </c>
      <c r="W2023" s="1"/>
      <c r="X2023" s="17">
        <f t="shared" si="733"/>
        <v>866.97425692385013</v>
      </c>
      <c r="Y2023" s="18">
        <f t="shared" si="734"/>
        <v>1051.5221796644421</v>
      </c>
      <c r="Z2023" s="2">
        <f t="shared" si="735"/>
        <v>823.62554407765754</v>
      </c>
      <c r="AA2023" s="18">
        <f t="shared" si="736"/>
        <v>998.94607068121991</v>
      </c>
      <c r="AB2023" s="2">
        <f t="shared" si="737"/>
        <v>-121.41439847155986</v>
      </c>
      <c r="AC2023" s="2">
        <f t="shared" si="738"/>
        <v>-100.10550412576941</v>
      </c>
      <c r="AD2023" s="2">
        <f t="shared" si="739"/>
        <v>823.62554407765754</v>
      </c>
      <c r="AE2023" s="2">
        <f t="shared" si="740"/>
        <v>-1000</v>
      </c>
      <c r="AF2023" s="5">
        <f t="shared" si="741"/>
        <v>0.8620000000000001</v>
      </c>
      <c r="AG2023" s="5">
        <f t="shared" si="742"/>
        <v>-1</v>
      </c>
      <c r="AH2023" s="3">
        <f t="shared" si="743"/>
        <v>201511</v>
      </c>
      <c r="AI2023" s="21">
        <v>1.8620000000000001</v>
      </c>
      <c r="AJ2023" s="21">
        <v>2.0499999999999998</v>
      </c>
      <c r="AK2023" s="21">
        <v>1.671</v>
      </c>
      <c r="AL2023" s="21">
        <v>2.35</v>
      </c>
      <c r="AO2023">
        <f t="shared" si="744"/>
        <v>-150</v>
      </c>
      <c r="AP2023">
        <f>IF(E2023&lt;F2023,G2023,H2023)</f>
        <v>16</v>
      </c>
      <c r="AQ2023">
        <f>IF(E2023&lt;F2023,H2023,G2023)</f>
        <v>13</v>
      </c>
    </row>
    <row r="2024" spans="2:43" x14ac:dyDescent="0.25">
      <c r="B2024" s="23">
        <v>42330</v>
      </c>
      <c r="C2024" s="20" t="s">
        <v>44</v>
      </c>
      <c r="D2024" s="20" t="s">
        <v>53</v>
      </c>
      <c r="E2024" s="2">
        <v>-315.45741324921141</v>
      </c>
      <c r="F2024" s="2">
        <v>277</v>
      </c>
      <c r="G2024">
        <v>44</v>
      </c>
      <c r="H2024">
        <v>16</v>
      </c>
      <c r="J2024" s="2" t="str">
        <f t="shared" si="745"/>
        <v>Carolina Panthers</v>
      </c>
      <c r="K2024" s="2" t="str">
        <f t="shared" si="746"/>
        <v>Washington Redskins</v>
      </c>
      <c r="L2024" s="17">
        <f t="shared" si="747"/>
        <v>-315.45741324921141</v>
      </c>
      <c r="M2024" s="18">
        <f t="shared" si="748"/>
        <v>277</v>
      </c>
      <c r="N2024" s="4">
        <f t="shared" si="726"/>
        <v>1.3169999999999999</v>
      </c>
      <c r="O2024" s="4">
        <f t="shared" si="727"/>
        <v>3.77</v>
      </c>
      <c r="P2024" s="4"/>
      <c r="Q2024" s="4"/>
      <c r="R2024" s="1">
        <f t="shared" si="728"/>
        <v>0.75930144267274113</v>
      </c>
      <c r="S2024" s="1">
        <f t="shared" si="729"/>
        <v>0.26525198938992045</v>
      </c>
      <c r="T2024" s="1">
        <f t="shared" si="730"/>
        <v>2.3965008846078217E-2</v>
      </c>
      <c r="U2024" s="1">
        <f t="shared" si="731"/>
        <v>0.24702472664141034</v>
      </c>
      <c r="V2024" s="1">
        <f t="shared" si="732"/>
        <v>0.75802472664141041</v>
      </c>
      <c r="W2024" s="1"/>
      <c r="X2024" s="17">
        <f t="shared" si="733"/>
        <v>319.21817963737476</v>
      </c>
      <c r="Y2024" s="18">
        <f t="shared" si="734"/>
        <v>2700.607045193698</v>
      </c>
      <c r="Z2024" s="2">
        <f t="shared" si="735"/>
        <v>303.25727065550603</v>
      </c>
      <c r="AA2024" s="18">
        <f t="shared" si="736"/>
        <v>2565.576692934013</v>
      </c>
      <c r="AB2024" s="2">
        <f t="shared" si="737"/>
        <v>-329.7530172445492</v>
      </c>
      <c r="AC2024" s="2">
        <f t="shared" si="738"/>
        <v>256.55766929340132</v>
      </c>
      <c r="AD2024" s="2">
        <f t="shared" si="739"/>
        <v>303.25727065550603</v>
      </c>
      <c r="AE2024" s="2">
        <f t="shared" si="740"/>
        <v>-1000</v>
      </c>
      <c r="AF2024" s="5">
        <f t="shared" si="741"/>
        <v>0.31699999999999995</v>
      </c>
      <c r="AG2024" s="5">
        <f t="shared" si="742"/>
        <v>-1</v>
      </c>
      <c r="AH2024" s="3">
        <f t="shared" si="743"/>
        <v>201511</v>
      </c>
      <c r="AI2024" s="21">
        <v>1.3169999999999999</v>
      </c>
      <c r="AJ2024" s="21">
        <v>3.77</v>
      </c>
      <c r="AK2024" s="21">
        <v>1.3169999999999999</v>
      </c>
      <c r="AL2024" s="21">
        <v>3.77</v>
      </c>
      <c r="AO2024">
        <f t="shared" si="744"/>
        <v>-400</v>
      </c>
      <c r="AP2024">
        <f>IF(E2024&lt;F2024,G2024,H2024)</f>
        <v>44</v>
      </c>
      <c r="AQ2024">
        <f>IF(E2024&lt;F2024,H2024,G2024)</f>
        <v>16</v>
      </c>
    </row>
    <row r="2025" spans="2:43" x14ac:dyDescent="0.25">
      <c r="B2025" s="23">
        <v>42330</v>
      </c>
      <c r="C2025" s="20" t="s">
        <v>37</v>
      </c>
      <c r="D2025" s="20" t="s">
        <v>38</v>
      </c>
      <c r="E2025" s="2">
        <v>110.99999999999999</v>
      </c>
      <c r="F2025" s="2">
        <v>-123.00123001230013</v>
      </c>
      <c r="G2025">
        <v>15</v>
      </c>
      <c r="H2025">
        <v>17</v>
      </c>
      <c r="J2025" s="2" t="str">
        <f t="shared" si="745"/>
        <v>Denver Broncos</v>
      </c>
      <c r="K2025" s="2" t="str">
        <f t="shared" si="746"/>
        <v>Chicago Bears</v>
      </c>
      <c r="L2025" s="17">
        <f t="shared" si="747"/>
        <v>-123.00123001230013</v>
      </c>
      <c r="M2025" s="18">
        <f t="shared" si="748"/>
        <v>110.99999999999999</v>
      </c>
      <c r="N2025" s="4">
        <f t="shared" si="726"/>
        <v>2.0499999999999998</v>
      </c>
      <c r="O2025" s="4">
        <f t="shared" si="727"/>
        <v>1.8620000000000001</v>
      </c>
      <c r="P2025" s="4"/>
      <c r="Q2025" s="4"/>
      <c r="R2025" s="1">
        <f t="shared" si="728"/>
        <v>0.48780487804878053</v>
      </c>
      <c r="S2025" s="1">
        <f t="shared" si="729"/>
        <v>0.53705692803437166</v>
      </c>
      <c r="T2025" s="1">
        <f t="shared" si="730"/>
        <v>2.4258691206544003E-2</v>
      </c>
      <c r="U2025" s="1">
        <f t="shared" si="731"/>
        <v>2.4626024992795564E-2</v>
      </c>
      <c r="V2025" s="1">
        <f t="shared" si="732"/>
        <v>0.48637397500720447</v>
      </c>
      <c r="W2025" s="1"/>
      <c r="X2025" s="17">
        <f t="shared" si="733"/>
        <v>1056.0310612532003</v>
      </c>
      <c r="Y2025" s="18">
        <f t="shared" si="734"/>
        <v>863.23959031800052</v>
      </c>
      <c r="Z2025" s="2">
        <f t="shared" si="735"/>
        <v>1003.2295081905402</v>
      </c>
      <c r="AA2025" s="18">
        <f t="shared" si="736"/>
        <v>820.07761080210048</v>
      </c>
      <c r="AB2025" s="2">
        <f t="shared" si="737"/>
        <v>100.32295081905401</v>
      </c>
      <c r="AC2025" s="2">
        <f t="shared" si="738"/>
        <v>-121.93967824849177</v>
      </c>
      <c r="AD2025" s="2">
        <f t="shared" si="739"/>
        <v>1003.2295081905402</v>
      </c>
      <c r="AE2025" s="2">
        <f t="shared" si="740"/>
        <v>-1000</v>
      </c>
      <c r="AF2025" s="5">
        <f t="shared" si="741"/>
        <v>1.0499999999999998</v>
      </c>
      <c r="AG2025" s="5">
        <f t="shared" si="742"/>
        <v>-1</v>
      </c>
      <c r="AH2025" s="3">
        <f t="shared" si="743"/>
        <v>201511</v>
      </c>
      <c r="AI2025" s="21">
        <v>1.8620000000000001</v>
      </c>
      <c r="AJ2025" s="21">
        <v>2.0499999999999998</v>
      </c>
      <c r="AK2025" s="21">
        <v>2.11</v>
      </c>
      <c r="AL2025" s="21">
        <v>1.8129999999999999</v>
      </c>
      <c r="AO2025">
        <f t="shared" si="744"/>
        <v>-130</v>
      </c>
      <c r="AP2025">
        <f>IF(E2025&lt;F2025,G2025,H2025)</f>
        <v>17</v>
      </c>
      <c r="AQ2025">
        <f>IF(E2025&lt;F2025,H2025,G2025)</f>
        <v>15</v>
      </c>
    </row>
    <row r="2026" spans="2:43" x14ac:dyDescent="0.25">
      <c r="B2026" s="23">
        <v>42330</v>
      </c>
      <c r="C2026" s="20" t="s">
        <v>34</v>
      </c>
      <c r="D2026" s="20" t="s">
        <v>52</v>
      </c>
      <c r="E2026" s="2">
        <v>114.99999999999999</v>
      </c>
      <c r="F2026" s="2">
        <v>-127.06480304955528</v>
      </c>
      <c r="G2026">
        <v>18</v>
      </c>
      <c r="H2026">
        <v>13</v>
      </c>
      <c r="J2026" s="2" t="str">
        <f t="shared" si="745"/>
        <v>Oakland Raiders</v>
      </c>
      <c r="K2026" s="2" t="str">
        <f t="shared" si="746"/>
        <v>Detroit Lions</v>
      </c>
      <c r="L2026" s="17">
        <f t="shared" si="747"/>
        <v>-127.06480304955528</v>
      </c>
      <c r="M2026" s="18">
        <f t="shared" si="748"/>
        <v>114.99999999999999</v>
      </c>
      <c r="N2026" s="4">
        <f t="shared" si="726"/>
        <v>1.8129999999999999</v>
      </c>
      <c r="O2026" s="4">
        <f t="shared" si="727"/>
        <v>2.11</v>
      </c>
      <c r="P2026" s="4"/>
      <c r="Q2026" s="4"/>
      <c r="R2026" s="1">
        <f t="shared" si="728"/>
        <v>0.55157198014340869</v>
      </c>
      <c r="S2026" s="1">
        <f t="shared" si="729"/>
        <v>0.47393364928909953</v>
      </c>
      <c r="T2026" s="1">
        <f t="shared" si="730"/>
        <v>2.4871271985725363E-2</v>
      </c>
      <c r="U2026" s="1">
        <f t="shared" si="731"/>
        <v>3.8819165427154578E-2</v>
      </c>
      <c r="V2026" s="1">
        <f t="shared" si="732"/>
        <v>0.54981916542715459</v>
      </c>
      <c r="W2026" s="1"/>
      <c r="X2026" s="17">
        <f t="shared" si="733"/>
        <v>818.77981503809497</v>
      </c>
      <c r="Y2026" s="18">
        <f t="shared" si="734"/>
        <v>1112.7024405877062</v>
      </c>
      <c r="Z2026" s="2">
        <f t="shared" si="735"/>
        <v>777.84082428619013</v>
      </c>
      <c r="AA2026" s="18">
        <f t="shared" si="736"/>
        <v>1057.0673185583207</v>
      </c>
      <c r="AB2026" s="2">
        <f t="shared" si="737"/>
        <v>-128.56100744232359</v>
      </c>
      <c r="AC2026" s="2">
        <f t="shared" si="738"/>
        <v>105.70673185583207</v>
      </c>
      <c r="AD2026" s="2">
        <f t="shared" si="739"/>
        <v>-1000</v>
      </c>
      <c r="AE2026" s="2">
        <f t="shared" si="740"/>
        <v>1057.0673185583207</v>
      </c>
      <c r="AF2026" s="5">
        <f t="shared" si="741"/>
        <v>-1</v>
      </c>
      <c r="AG2026" s="5">
        <f t="shared" si="742"/>
        <v>1.1099999999999999</v>
      </c>
      <c r="AH2026" s="3">
        <f t="shared" si="743"/>
        <v>201511</v>
      </c>
      <c r="AI2026" s="21">
        <v>2.11</v>
      </c>
      <c r="AJ2026" s="21">
        <v>1.8129999999999999</v>
      </c>
      <c r="AK2026" s="21">
        <v>2.15</v>
      </c>
      <c r="AL2026" s="21">
        <v>1.7869999999999999</v>
      </c>
      <c r="AO2026">
        <f t="shared" si="744"/>
        <v>-130</v>
      </c>
      <c r="AP2026">
        <f>IF(E2026&lt;F2026,G2026,H2026)</f>
        <v>13</v>
      </c>
      <c r="AQ2026">
        <f>IF(E2026&lt;F2026,H2026,G2026)</f>
        <v>18</v>
      </c>
    </row>
    <row r="2027" spans="2:43" x14ac:dyDescent="0.25">
      <c r="B2027" s="23">
        <v>42330</v>
      </c>
      <c r="C2027" s="20" t="s">
        <v>40</v>
      </c>
      <c r="D2027" s="20" t="s">
        <v>42</v>
      </c>
      <c r="E2027" s="2">
        <v>179</v>
      </c>
      <c r="F2027" s="2">
        <v>-199.20318725099602</v>
      </c>
      <c r="G2027">
        <v>24</v>
      </c>
      <c r="H2027">
        <v>17</v>
      </c>
      <c r="J2027" s="2" t="str">
        <f t="shared" si="745"/>
        <v>New York Jets</v>
      </c>
      <c r="K2027" s="2" t="str">
        <f t="shared" si="746"/>
        <v>Houston Texans</v>
      </c>
      <c r="L2027" s="17">
        <f t="shared" si="747"/>
        <v>-199.20318725099602</v>
      </c>
      <c r="M2027" s="18">
        <f t="shared" si="748"/>
        <v>179</v>
      </c>
      <c r="N2027" s="4">
        <f t="shared" si="726"/>
        <v>1.5880000000000001</v>
      </c>
      <c r="O2027" s="4">
        <f t="shared" si="727"/>
        <v>2.5299999999999998</v>
      </c>
      <c r="P2027" s="4"/>
      <c r="Q2027" s="4"/>
      <c r="R2027" s="1">
        <f t="shared" si="728"/>
        <v>0.62972292191435764</v>
      </c>
      <c r="S2027" s="1">
        <f t="shared" si="729"/>
        <v>0.39525691699604748</v>
      </c>
      <c r="T2027" s="1">
        <f t="shared" si="730"/>
        <v>2.4371053909664986E-2</v>
      </c>
      <c r="U2027" s="1">
        <f t="shared" si="731"/>
        <v>0.11723300245915508</v>
      </c>
      <c r="V2027" s="1">
        <f t="shared" si="732"/>
        <v>0.62823300245915514</v>
      </c>
      <c r="W2027" s="1"/>
      <c r="X2027" s="17">
        <f t="shared" si="733"/>
        <v>591.76610602372068</v>
      </c>
      <c r="Y2027" s="18">
        <f t="shared" si="734"/>
        <v>1525.4353459459228</v>
      </c>
      <c r="Z2027" s="2">
        <f t="shared" si="735"/>
        <v>562.17780072253458</v>
      </c>
      <c r="AA2027" s="18">
        <f t="shared" si="736"/>
        <v>1449.1635786486265</v>
      </c>
      <c r="AB2027" s="2">
        <f t="shared" si="737"/>
        <v>-177.87966702256082</v>
      </c>
      <c r="AC2027" s="2">
        <f t="shared" si="738"/>
        <v>144.91635786486265</v>
      </c>
      <c r="AD2027" s="2">
        <f t="shared" si="739"/>
        <v>-1000</v>
      </c>
      <c r="AE2027" s="2">
        <f t="shared" si="740"/>
        <v>1449.1635786486265</v>
      </c>
      <c r="AF2027" s="5">
        <f t="shared" si="741"/>
        <v>-1</v>
      </c>
      <c r="AG2027" s="5">
        <f t="shared" si="742"/>
        <v>1.5299999999999998</v>
      </c>
      <c r="AH2027" s="3">
        <f t="shared" si="743"/>
        <v>201511</v>
      </c>
      <c r="AI2027" s="21">
        <v>2.5299999999999998</v>
      </c>
      <c r="AJ2027" s="21">
        <v>1.5880000000000001</v>
      </c>
      <c r="AK2027" s="21">
        <v>2.79</v>
      </c>
      <c r="AL2027" s="21">
        <v>1.502</v>
      </c>
      <c r="AO2027">
        <f t="shared" si="744"/>
        <v>-200</v>
      </c>
      <c r="AP2027">
        <f>IF(E2027&lt;F2027,G2027,H2027)</f>
        <v>17</v>
      </c>
      <c r="AQ2027">
        <f>IF(E2027&lt;F2027,H2027,G2027)</f>
        <v>24</v>
      </c>
    </row>
    <row r="2028" spans="2:43" x14ac:dyDescent="0.25">
      <c r="B2028" s="23">
        <v>42330</v>
      </c>
      <c r="C2028" s="20" t="s">
        <v>30</v>
      </c>
      <c r="D2028" s="20" t="s">
        <v>23</v>
      </c>
      <c r="E2028" s="2">
        <v>121</v>
      </c>
      <c r="F2028" s="2">
        <v>-134.04825737265415</v>
      </c>
      <c r="G2028">
        <v>14</v>
      </c>
      <c r="H2028">
        <v>24</v>
      </c>
      <c r="J2028" s="2" t="str">
        <f t="shared" si="745"/>
        <v>Dallas Cowboys</v>
      </c>
      <c r="K2028" s="2" t="str">
        <f t="shared" si="746"/>
        <v>Miami Dolphins</v>
      </c>
      <c r="L2028" s="17">
        <f t="shared" si="747"/>
        <v>-134.04825737265415</v>
      </c>
      <c r="M2028" s="18">
        <f t="shared" si="748"/>
        <v>121</v>
      </c>
      <c r="N2028" s="4">
        <f t="shared" si="726"/>
        <v>1.9610000000000001</v>
      </c>
      <c r="O2028" s="4">
        <f t="shared" si="727"/>
        <v>1.9430000000000001</v>
      </c>
      <c r="P2028" s="4"/>
      <c r="Q2028" s="4"/>
      <c r="R2028" s="1">
        <f t="shared" si="728"/>
        <v>0.50994390617032126</v>
      </c>
      <c r="S2028" s="1">
        <f t="shared" si="729"/>
        <v>0.51466803911477099</v>
      </c>
      <c r="T2028" s="1">
        <f t="shared" si="730"/>
        <v>2.4020747950819654E-2</v>
      </c>
      <c r="U2028" s="1">
        <f t="shared" si="731"/>
        <v>2.3620664722248663E-3</v>
      </c>
      <c r="V2028" s="1">
        <f t="shared" si="732"/>
        <v>0.50863793352777509</v>
      </c>
      <c r="W2028" s="1"/>
      <c r="X2028" s="17">
        <f t="shared" si="733"/>
        <v>966.03504002202612</v>
      </c>
      <c r="Y2028" s="18">
        <f t="shared" si="734"/>
        <v>944.08540299277297</v>
      </c>
      <c r="Z2028" s="2">
        <f t="shared" si="735"/>
        <v>917.73328802092476</v>
      </c>
      <c r="AA2028" s="18">
        <f t="shared" si="736"/>
        <v>896.88113284313431</v>
      </c>
      <c r="AB2028" s="2">
        <f t="shared" si="737"/>
        <v>-108.96411986498626</v>
      </c>
      <c r="AC2028" s="2">
        <f t="shared" si="738"/>
        <v>-111.49749541837015</v>
      </c>
      <c r="AD2028" s="2">
        <f t="shared" si="739"/>
        <v>917.73328802092476</v>
      </c>
      <c r="AE2028" s="2">
        <f t="shared" si="740"/>
        <v>-1000</v>
      </c>
      <c r="AF2028" s="5">
        <f t="shared" si="741"/>
        <v>0.96100000000000008</v>
      </c>
      <c r="AG2028" s="5">
        <f t="shared" si="742"/>
        <v>-1</v>
      </c>
      <c r="AH2028" s="3">
        <f t="shared" si="743"/>
        <v>201511</v>
      </c>
      <c r="AI2028" s="21">
        <v>1.9430000000000001</v>
      </c>
      <c r="AJ2028" s="21">
        <v>1.9610000000000001</v>
      </c>
      <c r="AK2028" s="21">
        <v>2.21</v>
      </c>
      <c r="AL2028" s="21">
        <v>1.746</v>
      </c>
      <c r="AO2028">
        <f t="shared" si="744"/>
        <v>-140</v>
      </c>
      <c r="AP2028">
        <f>IF(E2028&lt;F2028,G2028,H2028)</f>
        <v>24</v>
      </c>
      <c r="AQ2028">
        <f>IF(E2028&lt;F2028,H2028,G2028)</f>
        <v>14</v>
      </c>
    </row>
    <row r="2029" spans="2:43" x14ac:dyDescent="0.25">
      <c r="B2029" s="23">
        <v>42330</v>
      </c>
      <c r="C2029" s="20" t="s">
        <v>19</v>
      </c>
      <c r="D2029" s="20" t="s">
        <v>27</v>
      </c>
      <c r="E2029" s="2">
        <v>-307.69230769230774</v>
      </c>
      <c r="F2029" s="2">
        <v>270</v>
      </c>
      <c r="G2029">
        <v>17</v>
      </c>
      <c r="H2029">
        <v>45</v>
      </c>
      <c r="J2029" s="2" t="str">
        <f t="shared" si="745"/>
        <v>Philadelphia Eagles</v>
      </c>
      <c r="K2029" s="2" t="str">
        <f t="shared" si="746"/>
        <v>Tampa Bay Buccaneers</v>
      </c>
      <c r="L2029" s="17">
        <f t="shared" si="747"/>
        <v>-307.69230769230774</v>
      </c>
      <c r="M2029" s="18">
        <f t="shared" si="748"/>
        <v>270</v>
      </c>
      <c r="N2029" s="4">
        <f t="shared" si="726"/>
        <v>1.429</v>
      </c>
      <c r="O2029" s="4">
        <f t="shared" si="727"/>
        <v>3.08</v>
      </c>
      <c r="P2029" s="4"/>
      <c r="Q2029" s="4"/>
      <c r="R2029" s="1">
        <f t="shared" si="728"/>
        <v>0.69979006298110569</v>
      </c>
      <c r="S2029" s="1">
        <f t="shared" si="729"/>
        <v>0.32467532467532467</v>
      </c>
      <c r="T2029" s="1">
        <f t="shared" si="730"/>
        <v>2.38811266356177E-2</v>
      </c>
      <c r="U2029" s="1">
        <f t="shared" si="731"/>
        <v>0.18755736915289051</v>
      </c>
      <c r="V2029" s="1">
        <f t="shared" si="732"/>
        <v>0.69855736915289057</v>
      </c>
      <c r="W2029" s="1"/>
      <c r="X2029" s="17">
        <f t="shared" si="733"/>
        <v>431.52165327903623</v>
      </c>
      <c r="Y2029" s="18">
        <f t="shared" si="734"/>
        <v>2053.540524063932</v>
      </c>
      <c r="Z2029" s="2">
        <f t="shared" si="735"/>
        <v>409.94557061508442</v>
      </c>
      <c r="AA2029" s="18">
        <f t="shared" si="736"/>
        <v>1950.8634978607354</v>
      </c>
      <c r="AB2029" s="2">
        <f t="shared" si="737"/>
        <v>-243.93482249353124</v>
      </c>
      <c r="AC2029" s="2">
        <f t="shared" si="738"/>
        <v>195.08634978607353</v>
      </c>
      <c r="AD2029" s="2">
        <f t="shared" si="739"/>
        <v>-1000</v>
      </c>
      <c r="AE2029" s="2">
        <f t="shared" si="740"/>
        <v>1950.8634978607354</v>
      </c>
      <c r="AF2029" s="5">
        <f t="shared" si="741"/>
        <v>-1</v>
      </c>
      <c r="AG2029" s="5">
        <f t="shared" si="742"/>
        <v>2.08</v>
      </c>
      <c r="AH2029" s="3">
        <f t="shared" si="743"/>
        <v>201511</v>
      </c>
      <c r="AI2029" s="21">
        <v>1.429</v>
      </c>
      <c r="AJ2029" s="21">
        <v>3.08</v>
      </c>
      <c r="AK2029" s="21">
        <v>1.325</v>
      </c>
      <c r="AL2029" s="21">
        <v>3.7</v>
      </c>
      <c r="AO2029">
        <f t="shared" si="744"/>
        <v>-400</v>
      </c>
      <c r="AP2029">
        <f>IF(E2029&lt;F2029,G2029,H2029)</f>
        <v>17</v>
      </c>
      <c r="AQ2029">
        <f>IF(E2029&lt;F2029,H2029,G2029)</f>
        <v>45</v>
      </c>
    </row>
    <row r="2030" spans="2:43" x14ac:dyDescent="0.25">
      <c r="B2030" s="23">
        <v>42327</v>
      </c>
      <c r="C2030" s="20" t="s">
        <v>26</v>
      </c>
      <c r="D2030" s="20" t="s">
        <v>41</v>
      </c>
      <c r="E2030" s="2">
        <v>-140.0560224089636</v>
      </c>
      <c r="F2030" s="2">
        <v>127</v>
      </c>
      <c r="G2030">
        <v>19</v>
      </c>
      <c r="H2030">
        <v>13</v>
      </c>
      <c r="J2030" s="2" t="str">
        <f t="shared" si="745"/>
        <v>Jacksonville Jaguars</v>
      </c>
      <c r="K2030" s="2" t="str">
        <f t="shared" si="746"/>
        <v>Tennessee Titans</v>
      </c>
      <c r="L2030" s="17">
        <f t="shared" si="747"/>
        <v>-140.0560224089636</v>
      </c>
      <c r="M2030" s="18">
        <f t="shared" si="748"/>
        <v>127</v>
      </c>
      <c r="N2030" s="4">
        <f t="shared" si="726"/>
        <v>1.6890000000000001</v>
      </c>
      <c r="O2030" s="4">
        <f t="shared" si="727"/>
        <v>2.31</v>
      </c>
      <c r="P2030" s="4"/>
      <c r="Q2030" s="4"/>
      <c r="R2030" s="1">
        <f t="shared" si="728"/>
        <v>0.59206631142687982</v>
      </c>
      <c r="S2030" s="1">
        <f t="shared" si="729"/>
        <v>0.4329004329004329</v>
      </c>
      <c r="T2030" s="1">
        <f t="shared" si="730"/>
        <v>2.4358589647411888E-2</v>
      </c>
      <c r="U2030" s="1">
        <f t="shared" si="731"/>
        <v>7.9582939263223462E-2</v>
      </c>
      <c r="V2030" s="1">
        <f t="shared" si="732"/>
        <v>0.59058293926322347</v>
      </c>
      <c r="W2030" s="1"/>
      <c r="X2030" s="17">
        <f t="shared" si="733"/>
        <v>693.24227558544305</v>
      </c>
      <c r="Y2030" s="18">
        <f t="shared" si="734"/>
        <v>1309.568863191934</v>
      </c>
      <c r="Z2030" s="2">
        <f t="shared" si="735"/>
        <v>658.58016180617085</v>
      </c>
      <c r="AA2030" s="18">
        <f t="shared" si="736"/>
        <v>1244.0904200323373</v>
      </c>
      <c r="AB2030" s="2">
        <f t="shared" si="737"/>
        <v>-151.84180423192183</v>
      </c>
      <c r="AC2030" s="2">
        <f t="shared" si="738"/>
        <v>124.40904200323374</v>
      </c>
      <c r="AD2030" s="2">
        <f t="shared" si="739"/>
        <v>658.58016180617085</v>
      </c>
      <c r="AE2030" s="2">
        <f t="shared" si="740"/>
        <v>-1000</v>
      </c>
      <c r="AF2030" s="5">
        <f t="shared" si="741"/>
        <v>0.68900000000000006</v>
      </c>
      <c r="AG2030" s="5">
        <f t="shared" si="742"/>
        <v>-1</v>
      </c>
      <c r="AH2030" s="3">
        <f t="shared" si="743"/>
        <v>201511</v>
      </c>
      <c r="AI2030" s="21">
        <v>1.6890000000000001</v>
      </c>
      <c r="AJ2030" s="21">
        <v>2.31</v>
      </c>
      <c r="AK2030" s="21">
        <v>1.714</v>
      </c>
      <c r="AL2030" s="21">
        <v>2.27</v>
      </c>
      <c r="AO2030">
        <f t="shared" si="744"/>
        <v>-150</v>
      </c>
      <c r="AP2030">
        <f>IF(E2030&lt;F2030,G2030,H2030)</f>
        <v>19</v>
      </c>
      <c r="AQ2030">
        <f>IF(E2030&lt;F2030,H2030,G2030)</f>
        <v>13</v>
      </c>
    </row>
    <row r="2031" spans="2:43" x14ac:dyDescent="0.25">
      <c r="B2031" s="23">
        <v>42324</v>
      </c>
      <c r="C2031" s="20" t="s">
        <v>21</v>
      </c>
      <c r="D2031" s="20" t="s">
        <v>40</v>
      </c>
      <c r="E2031" s="2">
        <v>-471.69811320754724</v>
      </c>
      <c r="F2031" s="2">
        <v>400</v>
      </c>
      <c r="G2031">
        <v>6</v>
      </c>
      <c r="H2031">
        <v>10</v>
      </c>
      <c r="J2031" s="2" t="str">
        <f t="shared" si="745"/>
        <v>Cincinnati Bengals</v>
      </c>
      <c r="K2031" s="2" t="str">
        <f t="shared" si="746"/>
        <v>Houston Texans</v>
      </c>
      <c r="L2031" s="17">
        <f t="shared" si="747"/>
        <v>-471.69811320754724</v>
      </c>
      <c r="M2031" s="18">
        <f t="shared" si="748"/>
        <v>400</v>
      </c>
      <c r="N2031" s="4">
        <f t="shared" si="726"/>
        <v>1.181</v>
      </c>
      <c r="O2031" s="4">
        <f t="shared" si="727"/>
        <v>5.61</v>
      </c>
      <c r="P2031" s="4"/>
      <c r="Q2031" s="4"/>
      <c r="R2031" s="1">
        <f t="shared" si="728"/>
        <v>0.84674005080440307</v>
      </c>
      <c r="S2031" s="1">
        <f t="shared" si="729"/>
        <v>0.17825311942959002</v>
      </c>
      <c r="T2031" s="1">
        <f t="shared" si="730"/>
        <v>2.4383743189515528E-2</v>
      </c>
      <c r="U2031" s="1">
        <f t="shared" si="731"/>
        <v>0.33424346568740654</v>
      </c>
      <c r="V2031" s="1">
        <f t="shared" si="732"/>
        <v>0.8452434656874066</v>
      </c>
      <c r="W2031" s="1"/>
      <c r="X2031" s="17">
        <f t="shared" si="733"/>
        <v>183.09107445951733</v>
      </c>
      <c r="Y2031" s="18">
        <f t="shared" si="734"/>
        <v>4339.2136408432089</v>
      </c>
      <c r="Z2031" s="2">
        <f t="shared" si="735"/>
        <v>173.93652073654147</v>
      </c>
      <c r="AA2031" s="18">
        <f t="shared" si="736"/>
        <v>4122.2529588010484</v>
      </c>
      <c r="AB2031" s="2">
        <f t="shared" si="737"/>
        <v>-574.92238879187551</v>
      </c>
      <c r="AC2031" s="2">
        <f t="shared" si="738"/>
        <v>412.22529588010485</v>
      </c>
      <c r="AD2031" s="2">
        <f t="shared" si="739"/>
        <v>-1000</v>
      </c>
      <c r="AE2031" s="2">
        <f t="shared" si="740"/>
        <v>4122.2529588010484</v>
      </c>
      <c r="AF2031" s="5">
        <f t="shared" si="741"/>
        <v>-1</v>
      </c>
      <c r="AG2031" s="5">
        <f t="shared" si="742"/>
        <v>4.6100000000000003</v>
      </c>
      <c r="AH2031" s="3">
        <f t="shared" si="743"/>
        <v>201511</v>
      </c>
      <c r="AI2031" s="21">
        <v>1.181</v>
      </c>
      <c r="AJ2031" s="21">
        <v>5.61</v>
      </c>
      <c r="AK2031" s="21">
        <v>1.212</v>
      </c>
      <c r="AL2031" s="21">
        <v>5</v>
      </c>
      <c r="AO2031">
        <f t="shared" si="744"/>
        <v>-500</v>
      </c>
      <c r="AP2031">
        <f>IF(E2031&lt;F2031,G2031,H2031)</f>
        <v>6</v>
      </c>
      <c r="AQ2031">
        <f>IF(E2031&lt;F2031,H2031,G2031)</f>
        <v>10</v>
      </c>
    </row>
    <row r="2032" spans="2:43" x14ac:dyDescent="0.25">
      <c r="B2032" s="23">
        <v>42323</v>
      </c>
      <c r="C2032" s="20" t="s">
        <v>32</v>
      </c>
      <c r="D2032" s="20" t="s">
        <v>48</v>
      </c>
      <c r="E2032" s="2">
        <v>-150.15015015015015</v>
      </c>
      <c r="F2032" s="2">
        <v>136</v>
      </c>
      <c r="G2032">
        <v>32</v>
      </c>
      <c r="H2032">
        <v>39</v>
      </c>
      <c r="J2032" s="2" t="str">
        <f t="shared" si="745"/>
        <v>Seattle Seahawks</v>
      </c>
      <c r="K2032" s="2" t="str">
        <f t="shared" si="746"/>
        <v>Arizona Cardinals</v>
      </c>
      <c r="L2032" s="17">
        <f t="shared" si="747"/>
        <v>-150.15015015015015</v>
      </c>
      <c r="M2032" s="18">
        <f t="shared" si="748"/>
        <v>136</v>
      </c>
      <c r="N2032" s="4">
        <f t="shared" si="726"/>
        <v>1.6319999999999999</v>
      </c>
      <c r="O2032" s="4">
        <f t="shared" si="727"/>
        <v>2.4300000000000002</v>
      </c>
      <c r="P2032" s="4"/>
      <c r="Q2032" s="4"/>
      <c r="R2032" s="1">
        <f t="shared" si="728"/>
        <v>0.61274509803921573</v>
      </c>
      <c r="S2032" s="1">
        <f t="shared" si="729"/>
        <v>0.41152263374485593</v>
      </c>
      <c r="T2032" s="1">
        <f t="shared" si="730"/>
        <v>2.3692762186115268E-2</v>
      </c>
      <c r="U2032" s="1">
        <f t="shared" si="731"/>
        <v>0.1006112321471799</v>
      </c>
      <c r="V2032" s="1">
        <f t="shared" si="732"/>
        <v>0.61161123214717994</v>
      </c>
      <c r="W2032" s="1"/>
      <c r="X2032" s="17">
        <f t="shared" si="733"/>
        <v>635.02556434306473</v>
      </c>
      <c r="Y2032" s="18">
        <f t="shared" si="734"/>
        <v>1425.5329511634536</v>
      </c>
      <c r="Z2032" s="2">
        <f t="shared" si="735"/>
        <v>603.27428612591143</v>
      </c>
      <c r="AA2032" s="18">
        <f t="shared" si="736"/>
        <v>1354.2563036052809</v>
      </c>
      <c r="AB2032" s="2">
        <f t="shared" si="737"/>
        <v>-165.76207920642031</v>
      </c>
      <c r="AC2032" s="2">
        <f t="shared" si="738"/>
        <v>135.42563036052809</v>
      </c>
      <c r="AD2032" s="2">
        <f t="shared" si="739"/>
        <v>-1000</v>
      </c>
      <c r="AE2032" s="2">
        <f t="shared" si="740"/>
        <v>1354.2563036052809</v>
      </c>
      <c r="AF2032" s="5">
        <f t="shared" si="741"/>
        <v>-1</v>
      </c>
      <c r="AG2032" s="5">
        <f t="shared" si="742"/>
        <v>1.4300000000000002</v>
      </c>
      <c r="AH2032" s="3">
        <f t="shared" si="743"/>
        <v>201511</v>
      </c>
      <c r="AI2032" s="21">
        <v>1.6319999999999999</v>
      </c>
      <c r="AJ2032" s="21">
        <v>2.4300000000000002</v>
      </c>
      <c r="AK2032" s="21">
        <v>1.6659999999999999</v>
      </c>
      <c r="AL2032" s="21">
        <v>2.36</v>
      </c>
      <c r="AO2032">
        <f t="shared" si="744"/>
        <v>-160</v>
      </c>
      <c r="AP2032">
        <f>IF(E2032&lt;F2032,G2032,H2032)</f>
        <v>32</v>
      </c>
      <c r="AQ2032">
        <f>IF(E2032&lt;F2032,H2032,G2032)</f>
        <v>39</v>
      </c>
    </row>
    <row r="2033" spans="2:43" x14ac:dyDescent="0.25">
      <c r="B2033" s="23">
        <v>42323</v>
      </c>
      <c r="C2033" s="20" t="s">
        <v>38</v>
      </c>
      <c r="D2033" s="20" t="s">
        <v>20</v>
      </c>
      <c r="E2033" s="2">
        <v>-202.02020202020196</v>
      </c>
      <c r="F2033" s="2">
        <v>181</v>
      </c>
      <c r="G2033">
        <v>13</v>
      </c>
      <c r="H2033">
        <v>29</v>
      </c>
      <c r="J2033" s="2" t="str">
        <f t="shared" si="745"/>
        <v>Denver Broncos</v>
      </c>
      <c r="K2033" s="2" t="str">
        <f t="shared" si="746"/>
        <v>Kansas City Chiefs</v>
      </c>
      <c r="L2033" s="17">
        <f t="shared" si="747"/>
        <v>-202.02020202020196</v>
      </c>
      <c r="M2033" s="18">
        <f t="shared" si="748"/>
        <v>181</v>
      </c>
      <c r="N2033" s="4">
        <f t="shared" si="726"/>
        <v>1.37</v>
      </c>
      <c r="O2033" s="4">
        <f t="shared" si="727"/>
        <v>3.39</v>
      </c>
      <c r="P2033" s="4"/>
      <c r="Q2033" s="4"/>
      <c r="R2033" s="1">
        <f t="shared" si="728"/>
        <v>0.72992700729927007</v>
      </c>
      <c r="S2033" s="1">
        <f t="shared" si="729"/>
        <v>0.29498525073746312</v>
      </c>
      <c r="T2033" s="1">
        <f t="shared" si="730"/>
        <v>2.4306722689075522E-2</v>
      </c>
      <c r="U2033" s="1">
        <f t="shared" si="731"/>
        <v>0.21747087828090347</v>
      </c>
      <c r="V2033" s="1">
        <f t="shared" si="732"/>
        <v>0.72847087828090351</v>
      </c>
      <c r="W2033" s="1"/>
      <c r="X2033" s="17">
        <f t="shared" si="733"/>
        <v>372.73847152252659</v>
      </c>
      <c r="Y2033" s="18">
        <f t="shared" si="734"/>
        <v>2348.8422438213829</v>
      </c>
      <c r="Z2033" s="2">
        <f t="shared" si="735"/>
        <v>354.10154794640027</v>
      </c>
      <c r="AA2033" s="18">
        <f t="shared" si="736"/>
        <v>2231.4001316303138</v>
      </c>
      <c r="AB2033" s="2">
        <f t="shared" si="737"/>
        <v>-282.40486544028556</v>
      </c>
      <c r="AC2033" s="2">
        <f t="shared" si="738"/>
        <v>223.14001316303137</v>
      </c>
      <c r="AD2033" s="2">
        <f t="shared" si="739"/>
        <v>-1000</v>
      </c>
      <c r="AE2033" s="2">
        <f t="shared" si="740"/>
        <v>2231.4001316303138</v>
      </c>
      <c r="AF2033" s="5">
        <f t="shared" si="741"/>
        <v>-1</v>
      </c>
      <c r="AG2033" s="5">
        <f t="shared" si="742"/>
        <v>2.39</v>
      </c>
      <c r="AH2033" s="3">
        <f t="shared" si="743"/>
        <v>201511</v>
      </c>
      <c r="AI2033" s="21">
        <v>1.37</v>
      </c>
      <c r="AJ2033" s="21">
        <v>3.39</v>
      </c>
      <c r="AK2033" s="21">
        <v>1.4950000000000001</v>
      </c>
      <c r="AL2033" s="21">
        <v>2.81</v>
      </c>
      <c r="AO2033">
        <f t="shared" si="744"/>
        <v>-300</v>
      </c>
      <c r="AP2033">
        <f>IF(E2033&lt;F2033,G2033,H2033)</f>
        <v>13</v>
      </c>
      <c r="AQ2033">
        <f>IF(E2033&lt;F2033,H2033,G2033)</f>
        <v>29</v>
      </c>
    </row>
    <row r="2034" spans="2:43" x14ac:dyDescent="0.25">
      <c r="B2034" s="23">
        <v>42323</v>
      </c>
      <c r="C2034" s="20" t="s">
        <v>25</v>
      </c>
      <c r="D2034" s="20" t="s">
        <v>36</v>
      </c>
      <c r="E2034" s="2">
        <v>281</v>
      </c>
      <c r="F2034" s="2">
        <v>-320.51282051282044</v>
      </c>
      <c r="G2034">
        <v>26</v>
      </c>
      <c r="H2034">
        <v>27</v>
      </c>
      <c r="J2034" s="2" t="str">
        <f t="shared" si="745"/>
        <v>New England Patriots</v>
      </c>
      <c r="K2034" s="2" t="str">
        <f t="shared" si="746"/>
        <v>New York Giants</v>
      </c>
      <c r="L2034" s="17">
        <f t="shared" si="747"/>
        <v>-320.51282051282044</v>
      </c>
      <c r="M2034" s="18">
        <f t="shared" si="748"/>
        <v>281</v>
      </c>
      <c r="N2034" s="4">
        <f t="shared" si="726"/>
        <v>1.3169999999999999</v>
      </c>
      <c r="O2034" s="4">
        <f t="shared" si="727"/>
        <v>3.77</v>
      </c>
      <c r="P2034" s="4"/>
      <c r="Q2034" s="4"/>
      <c r="R2034" s="1">
        <f t="shared" si="728"/>
        <v>0.75930144267274113</v>
      </c>
      <c r="S2034" s="1">
        <f t="shared" si="729"/>
        <v>0.26525198938992045</v>
      </c>
      <c r="T2034" s="1">
        <f t="shared" si="730"/>
        <v>2.3965008846078217E-2</v>
      </c>
      <c r="U2034" s="1">
        <f t="shared" si="731"/>
        <v>0.24702472664141034</v>
      </c>
      <c r="V2034" s="1">
        <f t="shared" si="732"/>
        <v>0.75802472664141041</v>
      </c>
      <c r="W2034" s="1"/>
      <c r="X2034" s="17">
        <f t="shared" si="733"/>
        <v>319.21817963737476</v>
      </c>
      <c r="Y2034" s="18">
        <f t="shared" si="734"/>
        <v>2700.607045193698</v>
      </c>
      <c r="Z2034" s="2">
        <f t="shared" si="735"/>
        <v>303.25727065550603</v>
      </c>
      <c r="AA2034" s="18">
        <f t="shared" si="736"/>
        <v>2565.576692934013</v>
      </c>
      <c r="AB2034" s="2">
        <f t="shared" si="737"/>
        <v>-329.7530172445492</v>
      </c>
      <c r="AC2034" s="2">
        <f t="shared" si="738"/>
        <v>256.55766929340132</v>
      </c>
      <c r="AD2034" s="2">
        <f t="shared" si="739"/>
        <v>303.25727065550603</v>
      </c>
      <c r="AE2034" s="2">
        <f t="shared" si="740"/>
        <v>-1000</v>
      </c>
      <c r="AF2034" s="5">
        <f t="shared" si="741"/>
        <v>0.31699999999999995</v>
      </c>
      <c r="AG2034" s="5">
        <f t="shared" si="742"/>
        <v>-1</v>
      </c>
      <c r="AH2034" s="3">
        <f t="shared" si="743"/>
        <v>201511</v>
      </c>
      <c r="AI2034" s="21">
        <v>3.77</v>
      </c>
      <c r="AJ2034" s="21">
        <v>1.3169999999999999</v>
      </c>
      <c r="AK2034" s="21">
        <v>3.81</v>
      </c>
      <c r="AL2034" s="21">
        <v>1.3120000000000001</v>
      </c>
      <c r="AO2034">
        <f t="shared" si="744"/>
        <v>-400</v>
      </c>
      <c r="AP2034">
        <f>IF(E2034&lt;F2034,G2034,H2034)</f>
        <v>27</v>
      </c>
      <c r="AQ2034">
        <f>IF(E2034&lt;F2034,H2034,G2034)</f>
        <v>26</v>
      </c>
    </row>
    <row r="2035" spans="2:43" x14ac:dyDescent="0.25">
      <c r="B2035" s="23">
        <v>42323</v>
      </c>
      <c r="C2035" s="20" t="s">
        <v>52</v>
      </c>
      <c r="D2035" s="20" t="s">
        <v>29</v>
      </c>
      <c r="E2035" s="2">
        <v>-164.20361247947454</v>
      </c>
      <c r="F2035" s="2">
        <v>148</v>
      </c>
      <c r="G2035">
        <v>14</v>
      </c>
      <c r="H2035">
        <v>30</v>
      </c>
      <c r="J2035" s="2" t="str">
        <f t="shared" si="745"/>
        <v>Oakland Raiders</v>
      </c>
      <c r="K2035" s="2" t="str">
        <f t="shared" si="746"/>
        <v>Minnesota Vikings</v>
      </c>
      <c r="L2035" s="17">
        <f t="shared" si="747"/>
        <v>-164.20361247947454</v>
      </c>
      <c r="M2035" s="18">
        <f t="shared" si="748"/>
        <v>148</v>
      </c>
      <c r="N2035" s="4">
        <f t="shared" si="726"/>
        <v>1.6659999999999999</v>
      </c>
      <c r="O2035" s="4">
        <f t="shared" si="727"/>
        <v>2.36</v>
      </c>
      <c r="P2035" s="4"/>
      <c r="Q2035" s="4"/>
      <c r="R2035" s="1">
        <f t="shared" si="728"/>
        <v>0.60024009603841544</v>
      </c>
      <c r="S2035" s="1">
        <f t="shared" si="729"/>
        <v>0.42372881355932207</v>
      </c>
      <c r="T2035" s="1">
        <f t="shared" si="730"/>
        <v>2.3407848981619517E-2</v>
      </c>
      <c r="U2035" s="1">
        <f t="shared" si="731"/>
        <v>8.8255641239546684E-2</v>
      </c>
      <c r="V2035" s="1">
        <f t="shared" si="732"/>
        <v>0.59925564123954667</v>
      </c>
      <c r="W2035" s="1"/>
      <c r="X2035" s="17">
        <f t="shared" si="733"/>
        <v>668.73689821513028</v>
      </c>
      <c r="Y2035" s="18">
        <f t="shared" si="734"/>
        <v>1356.0765066241343</v>
      </c>
      <c r="Z2035" s="2">
        <f t="shared" si="735"/>
        <v>635.30005330437371</v>
      </c>
      <c r="AA2035" s="18">
        <f t="shared" si="736"/>
        <v>1288.2726812929275</v>
      </c>
      <c r="AB2035" s="2">
        <f t="shared" si="737"/>
        <v>-157.40593673787993</v>
      </c>
      <c r="AC2035" s="2">
        <f t="shared" si="738"/>
        <v>128.82726812929275</v>
      </c>
      <c r="AD2035" s="2">
        <f t="shared" si="739"/>
        <v>-1000</v>
      </c>
      <c r="AE2035" s="2">
        <f t="shared" si="740"/>
        <v>1288.2726812929275</v>
      </c>
      <c r="AF2035" s="5">
        <f t="shared" si="741"/>
        <v>-1</v>
      </c>
      <c r="AG2035" s="5">
        <f t="shared" si="742"/>
        <v>1.3599999999999999</v>
      </c>
      <c r="AH2035" s="3">
        <f t="shared" si="743"/>
        <v>201511</v>
      </c>
      <c r="AI2035" s="21">
        <v>1.6659999999999999</v>
      </c>
      <c r="AJ2035" s="21">
        <v>2.36</v>
      </c>
      <c r="AK2035" s="21">
        <v>1.609</v>
      </c>
      <c r="AL2035" s="21">
        <v>2.48</v>
      </c>
      <c r="AO2035">
        <f t="shared" si="744"/>
        <v>-170</v>
      </c>
      <c r="AP2035">
        <f>IF(E2035&lt;F2035,G2035,H2035)</f>
        <v>14</v>
      </c>
      <c r="AQ2035">
        <f>IF(E2035&lt;F2035,H2035,G2035)</f>
        <v>30</v>
      </c>
    </row>
    <row r="2036" spans="2:43" x14ac:dyDescent="0.25">
      <c r="B2036" s="23">
        <v>42323</v>
      </c>
      <c r="C2036" s="20" t="s">
        <v>28</v>
      </c>
      <c r="D2036" s="20" t="s">
        <v>26</v>
      </c>
      <c r="E2036" s="2">
        <v>-208.33333333333334</v>
      </c>
      <c r="F2036" s="2">
        <v>186</v>
      </c>
      <c r="G2036">
        <v>20</v>
      </c>
      <c r="H2036">
        <v>22</v>
      </c>
      <c r="J2036" s="2" t="str">
        <f t="shared" si="745"/>
        <v>Baltimore Ravens</v>
      </c>
      <c r="K2036" s="2" t="str">
        <f t="shared" si="746"/>
        <v>Jacksonville Jaguars</v>
      </c>
      <c r="L2036" s="17">
        <f t="shared" si="747"/>
        <v>-208.33333333333334</v>
      </c>
      <c r="M2036" s="18">
        <f t="shared" si="748"/>
        <v>186</v>
      </c>
      <c r="N2036" s="4">
        <f t="shared" si="726"/>
        <v>1.4379999999999999</v>
      </c>
      <c r="O2036" s="4">
        <f t="shared" si="727"/>
        <v>3.04</v>
      </c>
      <c r="P2036" s="4"/>
      <c r="Q2036" s="4"/>
      <c r="R2036" s="1">
        <f t="shared" si="728"/>
        <v>0.69541029207232274</v>
      </c>
      <c r="S2036" s="1">
        <f t="shared" si="729"/>
        <v>0.32894736842105265</v>
      </c>
      <c r="T2036" s="1">
        <f t="shared" si="730"/>
        <v>2.3778472532380412E-2</v>
      </c>
      <c r="U2036" s="1">
        <f t="shared" si="731"/>
        <v>0.18323146182563504</v>
      </c>
      <c r="V2036" s="1">
        <f t="shared" si="732"/>
        <v>0.69423146182563511</v>
      </c>
      <c r="W2036" s="1"/>
      <c r="X2036" s="17">
        <f t="shared" si="733"/>
        <v>440.44177624891699</v>
      </c>
      <c r="Y2036" s="18">
        <f t="shared" si="734"/>
        <v>2014.9792785185346</v>
      </c>
      <c r="Z2036" s="2">
        <f t="shared" si="735"/>
        <v>418.41968743647112</v>
      </c>
      <c r="AA2036" s="18">
        <f t="shared" si="736"/>
        <v>1914.2303145926078</v>
      </c>
      <c r="AB2036" s="2">
        <f t="shared" si="737"/>
        <v>-238.99449046642445</v>
      </c>
      <c r="AC2036" s="2">
        <f t="shared" si="738"/>
        <v>191.42303145926078</v>
      </c>
      <c r="AD2036" s="2">
        <f t="shared" si="739"/>
        <v>-1000</v>
      </c>
      <c r="AE2036" s="2">
        <f t="shared" si="740"/>
        <v>1914.2303145926078</v>
      </c>
      <c r="AF2036" s="5">
        <f t="shared" si="741"/>
        <v>-1</v>
      </c>
      <c r="AG2036" s="5">
        <f t="shared" si="742"/>
        <v>2.04</v>
      </c>
      <c r="AH2036" s="3">
        <f t="shared" si="743"/>
        <v>201511</v>
      </c>
      <c r="AI2036" s="21">
        <v>1.4379999999999999</v>
      </c>
      <c r="AJ2036" s="21">
        <v>3.04</v>
      </c>
      <c r="AK2036" s="21">
        <v>1.48</v>
      </c>
      <c r="AL2036" s="21">
        <v>2.86</v>
      </c>
      <c r="AO2036">
        <f t="shared" si="744"/>
        <v>-300</v>
      </c>
      <c r="AP2036">
        <f>IF(E2036&lt;F2036,G2036,H2036)</f>
        <v>20</v>
      </c>
      <c r="AQ2036">
        <f>IF(E2036&lt;F2036,H2036,G2036)</f>
        <v>22</v>
      </c>
    </row>
    <row r="2037" spans="2:43" x14ac:dyDescent="0.25">
      <c r="B2037" s="23">
        <v>42323</v>
      </c>
      <c r="C2037" s="20" t="s">
        <v>33</v>
      </c>
      <c r="D2037" s="20" t="s">
        <v>34</v>
      </c>
      <c r="E2037" s="2">
        <v>-591.71597633136082</v>
      </c>
      <c r="F2037" s="2">
        <v>491</v>
      </c>
      <c r="G2037">
        <v>16</v>
      </c>
      <c r="H2037">
        <v>18</v>
      </c>
      <c r="J2037" s="2" t="str">
        <f t="shared" si="745"/>
        <v>Green Bay Packers</v>
      </c>
      <c r="K2037" s="2" t="str">
        <f t="shared" si="746"/>
        <v>Detroit Lions</v>
      </c>
      <c r="L2037" s="17">
        <f t="shared" si="747"/>
        <v>-591.71597633136082</v>
      </c>
      <c r="M2037" s="18">
        <f t="shared" si="748"/>
        <v>491</v>
      </c>
      <c r="N2037" s="4">
        <f t="shared" si="726"/>
        <v>1.1659999999999999</v>
      </c>
      <c r="O2037" s="4">
        <f t="shared" si="727"/>
        <v>5.98</v>
      </c>
      <c r="P2037" s="4"/>
      <c r="Q2037" s="4"/>
      <c r="R2037" s="1">
        <f t="shared" si="728"/>
        <v>0.85763293310463129</v>
      </c>
      <c r="S2037" s="1">
        <f t="shared" si="729"/>
        <v>0.16722408026755853</v>
      </c>
      <c r="T2037" s="1">
        <f t="shared" si="730"/>
        <v>2.4254128183599288E-2</v>
      </c>
      <c r="U2037" s="1">
        <f t="shared" si="731"/>
        <v>0.34520442641853638</v>
      </c>
      <c r="V2037" s="1">
        <f t="shared" si="732"/>
        <v>0.85620442641853645</v>
      </c>
      <c r="W2037" s="1"/>
      <c r="X2037" s="17">
        <f t="shared" si="733"/>
        <v>167.94537512840679</v>
      </c>
      <c r="Y2037" s="18">
        <f t="shared" si="734"/>
        <v>4651.0400027330788</v>
      </c>
      <c r="Z2037" s="2">
        <f t="shared" si="735"/>
        <v>159.54810637198645</v>
      </c>
      <c r="AA2037" s="18">
        <f t="shared" si="736"/>
        <v>4418.4880025964248</v>
      </c>
      <c r="AB2037" s="2">
        <f t="shared" si="737"/>
        <v>-626.77020914839295</v>
      </c>
      <c r="AC2037" s="2">
        <f t="shared" si="738"/>
        <v>441.84880025964247</v>
      </c>
      <c r="AD2037" s="2">
        <f t="shared" si="739"/>
        <v>-1000</v>
      </c>
      <c r="AE2037" s="2">
        <f t="shared" si="740"/>
        <v>4418.4880025964248</v>
      </c>
      <c r="AF2037" s="5">
        <f t="shared" si="741"/>
        <v>-1</v>
      </c>
      <c r="AG2037" s="5">
        <f t="shared" si="742"/>
        <v>4.9800000000000004</v>
      </c>
      <c r="AH2037" s="3">
        <f t="shared" si="743"/>
        <v>201511</v>
      </c>
      <c r="AI2037" s="21">
        <v>1.1659999999999999</v>
      </c>
      <c r="AJ2037" s="21">
        <v>5.98</v>
      </c>
      <c r="AK2037" s="21">
        <v>1.169</v>
      </c>
      <c r="AL2037" s="21">
        <v>5.91</v>
      </c>
      <c r="AO2037">
        <f t="shared" si="744"/>
        <v>-600</v>
      </c>
      <c r="AP2037">
        <f>IF(E2037&lt;F2037,G2037,H2037)</f>
        <v>16</v>
      </c>
      <c r="AQ2037">
        <f>IF(E2037&lt;F2037,H2037,G2037)</f>
        <v>18</v>
      </c>
    </row>
    <row r="2038" spans="2:43" x14ac:dyDescent="0.25">
      <c r="B2038" s="23">
        <v>42323</v>
      </c>
      <c r="C2038" s="20" t="s">
        <v>19</v>
      </c>
      <c r="D2038" s="20" t="s">
        <v>30</v>
      </c>
      <c r="E2038" s="2">
        <v>-230.41474654377885</v>
      </c>
      <c r="F2038" s="2">
        <v>204.99999999999997</v>
      </c>
      <c r="G2038">
        <v>19</v>
      </c>
      <c r="H2038">
        <v>20</v>
      </c>
      <c r="J2038" s="2" t="str">
        <f t="shared" si="745"/>
        <v>Philadelphia Eagles</v>
      </c>
      <c r="K2038" s="2" t="str">
        <f t="shared" si="746"/>
        <v>Miami Dolphins</v>
      </c>
      <c r="L2038" s="17">
        <f t="shared" si="747"/>
        <v>-230.41474654377885</v>
      </c>
      <c r="M2038" s="18">
        <f t="shared" si="748"/>
        <v>204.99999999999997</v>
      </c>
      <c r="N2038" s="4">
        <f t="shared" si="726"/>
        <v>1.3919999999999999</v>
      </c>
      <c r="O2038" s="4">
        <f t="shared" si="727"/>
        <v>3.27</v>
      </c>
      <c r="P2038" s="4"/>
      <c r="Q2038" s="4"/>
      <c r="R2038" s="1">
        <f t="shared" si="728"/>
        <v>0.71839080459770122</v>
      </c>
      <c r="S2038" s="1">
        <f t="shared" si="729"/>
        <v>0.3058103975535168</v>
      </c>
      <c r="T2038" s="1">
        <f t="shared" si="730"/>
        <v>2.3629343629343769E-2</v>
      </c>
      <c r="U2038" s="1">
        <f t="shared" si="731"/>
        <v>0.20629020352209221</v>
      </c>
      <c r="V2038" s="1">
        <f t="shared" si="732"/>
        <v>0.71729020352209227</v>
      </c>
      <c r="W2038" s="1"/>
      <c r="X2038" s="17">
        <f t="shared" si="733"/>
        <v>394.13586730966756</v>
      </c>
      <c r="Y2038" s="18">
        <f t="shared" si="734"/>
        <v>2232.1995513061229</v>
      </c>
      <c r="Z2038" s="2">
        <f t="shared" si="735"/>
        <v>374.42907394418415</v>
      </c>
      <c r="AA2038" s="18">
        <f t="shared" si="736"/>
        <v>2120.5895737408168</v>
      </c>
      <c r="AB2038" s="2">
        <f t="shared" si="737"/>
        <v>-267.07327758128878</v>
      </c>
      <c r="AC2038" s="2">
        <f t="shared" si="738"/>
        <v>212.05895737408167</v>
      </c>
      <c r="AD2038" s="2">
        <f t="shared" si="739"/>
        <v>-1000</v>
      </c>
      <c r="AE2038" s="2">
        <f t="shared" si="740"/>
        <v>2120.5895737408168</v>
      </c>
      <c r="AF2038" s="5">
        <f t="shared" si="741"/>
        <v>-1</v>
      </c>
      <c r="AG2038" s="5">
        <f t="shared" si="742"/>
        <v>2.27</v>
      </c>
      <c r="AH2038" s="3">
        <f t="shared" si="743"/>
        <v>201511</v>
      </c>
      <c r="AI2038" s="21">
        <v>1.3919999999999999</v>
      </c>
      <c r="AJ2038" s="21">
        <v>3.27</v>
      </c>
      <c r="AK2038" s="21">
        <v>1.4339999999999999</v>
      </c>
      <c r="AL2038" s="21">
        <v>3.05</v>
      </c>
      <c r="AO2038">
        <f t="shared" si="744"/>
        <v>-300</v>
      </c>
      <c r="AP2038">
        <f>IF(E2038&lt;F2038,G2038,H2038)</f>
        <v>19</v>
      </c>
      <c r="AQ2038">
        <f>IF(E2038&lt;F2038,H2038,G2038)</f>
        <v>20</v>
      </c>
    </row>
    <row r="2039" spans="2:43" x14ac:dyDescent="0.25">
      <c r="B2039" s="23">
        <v>42323</v>
      </c>
      <c r="C2039" s="20" t="s">
        <v>45</v>
      </c>
      <c r="D2039" s="20" t="s">
        <v>46</v>
      </c>
      <c r="E2039" s="2">
        <v>-308.64197530864192</v>
      </c>
      <c r="F2039" s="2">
        <v>271</v>
      </c>
      <c r="G2039">
        <v>30</v>
      </c>
      <c r="H2039">
        <v>9</v>
      </c>
      <c r="J2039" s="2" t="str">
        <f t="shared" si="745"/>
        <v>Pittsburgh Steelers</v>
      </c>
      <c r="K2039" s="2" t="str">
        <f t="shared" si="746"/>
        <v>Cleveland Browns</v>
      </c>
      <c r="L2039" s="17">
        <f t="shared" si="747"/>
        <v>-308.64197530864192</v>
      </c>
      <c r="M2039" s="18">
        <f t="shared" si="748"/>
        <v>271</v>
      </c>
      <c r="N2039" s="4">
        <f t="shared" si="726"/>
        <v>1.4650000000000001</v>
      </c>
      <c r="O2039" s="4">
        <f t="shared" si="727"/>
        <v>2.93</v>
      </c>
      <c r="P2039" s="4"/>
      <c r="Q2039" s="4"/>
      <c r="R2039" s="1">
        <f t="shared" si="728"/>
        <v>0.68259385665529004</v>
      </c>
      <c r="S2039" s="1">
        <f t="shared" si="729"/>
        <v>0.34129692832764502</v>
      </c>
      <c r="T2039" s="1">
        <f t="shared" si="730"/>
        <v>2.3333333333333317E-2</v>
      </c>
      <c r="U2039" s="1">
        <f t="shared" si="731"/>
        <v>0.17064846416382251</v>
      </c>
      <c r="V2039" s="1">
        <f t="shared" si="732"/>
        <v>0.68164846416382252</v>
      </c>
      <c r="W2039" s="1"/>
      <c r="X2039" s="17">
        <f t="shared" si="733"/>
        <v>467.03183909714949</v>
      </c>
      <c r="Y2039" s="18">
        <f t="shared" si="734"/>
        <v>1908.0035510355572</v>
      </c>
      <c r="Z2039" s="2">
        <f t="shared" si="735"/>
        <v>443.68024714229199</v>
      </c>
      <c r="AA2039" s="18">
        <f t="shared" si="736"/>
        <v>1812.6033734837793</v>
      </c>
      <c r="AB2039" s="2">
        <f t="shared" si="737"/>
        <v>-225.38754123964677</v>
      </c>
      <c r="AC2039" s="2">
        <f t="shared" si="738"/>
        <v>181.26033734837793</v>
      </c>
      <c r="AD2039" s="2">
        <f t="shared" si="739"/>
        <v>443.68024714229199</v>
      </c>
      <c r="AE2039" s="2">
        <f t="shared" si="740"/>
        <v>-1000</v>
      </c>
      <c r="AF2039" s="5">
        <f t="shared" si="741"/>
        <v>0.46500000000000008</v>
      </c>
      <c r="AG2039" s="5">
        <f t="shared" si="742"/>
        <v>-1</v>
      </c>
      <c r="AH2039" s="3">
        <f t="shared" si="743"/>
        <v>201511</v>
      </c>
      <c r="AI2039" s="21">
        <v>1.4650000000000001</v>
      </c>
      <c r="AJ2039" s="21">
        <v>2.93</v>
      </c>
      <c r="AK2039" s="21">
        <v>1.3240000000000001</v>
      </c>
      <c r="AL2039" s="21">
        <v>3.71</v>
      </c>
      <c r="AO2039">
        <f t="shared" si="744"/>
        <v>-400</v>
      </c>
      <c r="AP2039">
        <f>IF(E2039&lt;F2039,G2039,H2039)</f>
        <v>30</v>
      </c>
      <c r="AQ2039">
        <f>IF(E2039&lt;F2039,H2039,G2039)</f>
        <v>9</v>
      </c>
    </row>
    <row r="2040" spans="2:43" x14ac:dyDescent="0.25">
      <c r="B2040" s="23">
        <v>42323</v>
      </c>
      <c r="C2040" s="20" t="s">
        <v>55</v>
      </c>
      <c r="D2040" s="20" t="s">
        <v>37</v>
      </c>
      <c r="E2040" s="2">
        <v>-373.13432835820896</v>
      </c>
      <c r="F2040" s="2">
        <v>324</v>
      </c>
      <c r="G2040">
        <v>13</v>
      </c>
      <c r="H2040">
        <v>37</v>
      </c>
      <c r="J2040" s="2" t="str">
        <f t="shared" si="745"/>
        <v>St. Louis Rams</v>
      </c>
      <c r="K2040" s="2" t="str">
        <f t="shared" si="746"/>
        <v>Chicago Bears</v>
      </c>
      <c r="L2040" s="17">
        <f t="shared" si="747"/>
        <v>-373.13432835820896</v>
      </c>
      <c r="M2040" s="18">
        <f t="shared" si="748"/>
        <v>324</v>
      </c>
      <c r="N2040" s="4">
        <f t="shared" si="726"/>
        <v>1.3169999999999999</v>
      </c>
      <c r="O2040" s="4">
        <f t="shared" si="727"/>
        <v>3.77</v>
      </c>
      <c r="P2040" s="4"/>
      <c r="Q2040" s="4"/>
      <c r="R2040" s="1">
        <f t="shared" si="728"/>
        <v>0.75930144267274113</v>
      </c>
      <c r="S2040" s="1">
        <f t="shared" si="729"/>
        <v>0.26525198938992045</v>
      </c>
      <c r="T2040" s="1">
        <f t="shared" si="730"/>
        <v>2.3965008846078217E-2</v>
      </c>
      <c r="U2040" s="1">
        <f t="shared" si="731"/>
        <v>0.24702472664141034</v>
      </c>
      <c r="V2040" s="1">
        <f t="shared" si="732"/>
        <v>0.75802472664141041</v>
      </c>
      <c r="W2040" s="1"/>
      <c r="X2040" s="17">
        <f t="shared" si="733"/>
        <v>319.21817963737476</v>
      </c>
      <c r="Y2040" s="18">
        <f t="shared" si="734"/>
        <v>2700.607045193698</v>
      </c>
      <c r="Z2040" s="2">
        <f t="shared" si="735"/>
        <v>303.25727065550603</v>
      </c>
      <c r="AA2040" s="18">
        <f t="shared" si="736"/>
        <v>2565.576692934013</v>
      </c>
      <c r="AB2040" s="2">
        <f t="shared" si="737"/>
        <v>-329.7530172445492</v>
      </c>
      <c r="AC2040" s="2">
        <f t="shared" si="738"/>
        <v>256.55766929340132</v>
      </c>
      <c r="AD2040" s="2">
        <f t="shared" si="739"/>
        <v>-1000</v>
      </c>
      <c r="AE2040" s="2">
        <f t="shared" si="740"/>
        <v>2565.576692934013</v>
      </c>
      <c r="AF2040" s="5">
        <f t="shared" si="741"/>
        <v>-1</v>
      </c>
      <c r="AG2040" s="5">
        <f t="shared" si="742"/>
        <v>2.77</v>
      </c>
      <c r="AH2040" s="3">
        <f t="shared" si="743"/>
        <v>201511</v>
      </c>
      <c r="AI2040" s="21">
        <v>1.3169999999999999</v>
      </c>
      <c r="AJ2040" s="21">
        <v>3.77</v>
      </c>
      <c r="AK2040" s="21">
        <v>1.268</v>
      </c>
      <c r="AL2040" s="21">
        <v>4.24</v>
      </c>
      <c r="AO2040">
        <f t="shared" si="744"/>
        <v>-400</v>
      </c>
      <c r="AP2040">
        <f>IF(E2040&lt;F2040,G2040,H2040)</f>
        <v>13</v>
      </c>
      <c r="AQ2040">
        <f>IF(E2040&lt;F2040,H2040,G2040)</f>
        <v>37</v>
      </c>
    </row>
    <row r="2041" spans="2:43" x14ac:dyDescent="0.25">
      <c r="B2041" s="23">
        <v>42323</v>
      </c>
      <c r="C2041" s="20" t="s">
        <v>27</v>
      </c>
      <c r="D2041" s="20" t="s">
        <v>23</v>
      </c>
      <c r="E2041" s="2">
        <v>-101.01010101010101</v>
      </c>
      <c r="F2041" s="2">
        <v>-109.05125408942203</v>
      </c>
      <c r="G2041">
        <v>10</v>
      </c>
      <c r="H2041">
        <v>6</v>
      </c>
      <c r="J2041" s="2" t="str">
        <f t="shared" si="745"/>
        <v>Dallas Cowboys</v>
      </c>
      <c r="K2041" s="2" t="str">
        <f t="shared" si="746"/>
        <v>Tampa Bay Buccaneers</v>
      </c>
      <c r="L2041" s="17">
        <f t="shared" si="747"/>
        <v>-109.05125408942203</v>
      </c>
      <c r="M2041" s="18">
        <f t="shared" si="748"/>
        <v>-101.01010101010101</v>
      </c>
      <c r="N2041" s="4">
        <f t="shared" si="726"/>
        <v>1.806</v>
      </c>
      <c r="O2041" s="4">
        <f t="shared" si="727"/>
        <v>2.12</v>
      </c>
      <c r="P2041" s="4"/>
      <c r="Q2041" s="4"/>
      <c r="R2041" s="1">
        <f t="shared" si="728"/>
        <v>0.55370985603543743</v>
      </c>
      <c r="S2041" s="1">
        <f t="shared" si="729"/>
        <v>0.47169811320754712</v>
      </c>
      <c r="T2041" s="1">
        <f t="shared" si="730"/>
        <v>2.4778400407539536E-2</v>
      </c>
      <c r="U2041" s="1">
        <f t="shared" si="731"/>
        <v>4.1005871413945155E-2</v>
      </c>
      <c r="V2041" s="1">
        <f t="shared" si="732"/>
        <v>0.55200587141394519</v>
      </c>
      <c r="W2041" s="1"/>
      <c r="X2041" s="17">
        <f t="shared" si="733"/>
        <v>811.57493386534532</v>
      </c>
      <c r="Y2041" s="18">
        <f t="shared" si="734"/>
        <v>1122.4401858660988</v>
      </c>
      <c r="Z2041" s="2">
        <f t="shared" si="735"/>
        <v>770.99618717207807</v>
      </c>
      <c r="AA2041" s="18">
        <f t="shared" si="736"/>
        <v>1066.3181765727938</v>
      </c>
      <c r="AB2041" s="2">
        <f t="shared" si="737"/>
        <v>-129.70232753911282</v>
      </c>
      <c r="AC2041" s="2">
        <f t="shared" si="738"/>
        <v>106.63181765727938</v>
      </c>
      <c r="AD2041" s="2">
        <f t="shared" si="739"/>
        <v>-1000</v>
      </c>
      <c r="AE2041" s="2">
        <f t="shared" si="740"/>
        <v>1066.3181765727938</v>
      </c>
      <c r="AF2041" s="5">
        <f t="shared" si="741"/>
        <v>-1</v>
      </c>
      <c r="AG2041" s="5">
        <f t="shared" si="742"/>
        <v>1.1200000000000001</v>
      </c>
      <c r="AH2041" s="3">
        <f t="shared" si="743"/>
        <v>201511</v>
      </c>
      <c r="AI2041" s="21">
        <v>1.806</v>
      </c>
      <c r="AJ2041" s="21">
        <v>2.12</v>
      </c>
      <c r="AK2041" s="21">
        <v>1.99</v>
      </c>
      <c r="AL2041" s="21">
        <v>1.917</v>
      </c>
      <c r="AO2041">
        <f t="shared" si="744"/>
        <v>-110</v>
      </c>
      <c r="AP2041">
        <f>IF(E2041&lt;F2041,G2041,H2041)</f>
        <v>6</v>
      </c>
      <c r="AQ2041">
        <f>IF(E2041&lt;F2041,H2041,G2041)</f>
        <v>10</v>
      </c>
    </row>
    <row r="2042" spans="2:43" x14ac:dyDescent="0.25">
      <c r="B2042" s="23">
        <v>42323</v>
      </c>
      <c r="C2042" s="20" t="s">
        <v>41</v>
      </c>
      <c r="D2042" s="20" t="s">
        <v>44</v>
      </c>
      <c r="E2042" s="2">
        <v>175</v>
      </c>
      <c r="F2042" s="2">
        <v>-195.3125</v>
      </c>
      <c r="G2042">
        <v>10</v>
      </c>
      <c r="H2042">
        <v>27</v>
      </c>
      <c r="J2042" s="2" t="str">
        <f t="shared" si="745"/>
        <v>Carolina Panthers</v>
      </c>
      <c r="K2042" s="2" t="str">
        <f t="shared" si="746"/>
        <v>Tennessee Titans</v>
      </c>
      <c r="L2042" s="17">
        <f t="shared" si="747"/>
        <v>-195.3125</v>
      </c>
      <c r="M2042" s="18">
        <f t="shared" si="748"/>
        <v>175</v>
      </c>
      <c r="N2042" s="4">
        <f t="shared" si="726"/>
        <v>1.476</v>
      </c>
      <c r="O2042" s="4">
        <f t="shared" si="727"/>
        <v>2.88</v>
      </c>
      <c r="P2042" s="4"/>
      <c r="Q2042" s="4"/>
      <c r="R2042" s="1">
        <f t="shared" si="728"/>
        <v>0.6775067750677507</v>
      </c>
      <c r="S2042" s="1">
        <f t="shared" si="729"/>
        <v>0.34722222222222221</v>
      </c>
      <c r="T2042" s="1">
        <f t="shared" si="730"/>
        <v>2.4132231404958793E-2</v>
      </c>
      <c r="U2042" s="1">
        <f t="shared" si="731"/>
        <v>0.16514227642276424</v>
      </c>
      <c r="V2042" s="1">
        <f t="shared" si="732"/>
        <v>0.67614227642276425</v>
      </c>
      <c r="W2042" s="1"/>
      <c r="X2042" s="17">
        <f t="shared" si="733"/>
        <v>478.97866302733695</v>
      </c>
      <c r="Y2042" s="18">
        <f t="shared" si="734"/>
        <v>1863.4746585336204</v>
      </c>
      <c r="Z2042" s="2">
        <f t="shared" si="735"/>
        <v>455.02972987597008</v>
      </c>
      <c r="AA2042" s="18">
        <f t="shared" si="736"/>
        <v>1770.3009256069392</v>
      </c>
      <c r="AB2042" s="2">
        <f t="shared" si="737"/>
        <v>-219.76586019392084</v>
      </c>
      <c r="AC2042" s="2">
        <f t="shared" si="738"/>
        <v>177.03009256069393</v>
      </c>
      <c r="AD2042" s="2">
        <f t="shared" si="739"/>
        <v>455.02972987597008</v>
      </c>
      <c r="AE2042" s="2">
        <f t="shared" si="740"/>
        <v>-1000</v>
      </c>
      <c r="AF2042" s="5">
        <f t="shared" si="741"/>
        <v>0.47599999999999998</v>
      </c>
      <c r="AG2042" s="5">
        <f t="shared" si="742"/>
        <v>-1</v>
      </c>
      <c r="AH2042" s="3">
        <f t="shared" si="743"/>
        <v>201511</v>
      </c>
      <c r="AI2042" s="21">
        <v>2.88</v>
      </c>
      <c r="AJ2042" s="21">
        <v>1.476</v>
      </c>
      <c r="AK2042" s="21">
        <v>2.75</v>
      </c>
      <c r="AL2042" s="21">
        <v>1.512</v>
      </c>
      <c r="AO2042">
        <f t="shared" si="744"/>
        <v>-200</v>
      </c>
      <c r="AP2042">
        <f>IF(E2042&lt;F2042,G2042,H2042)</f>
        <v>27</v>
      </c>
      <c r="AQ2042">
        <f>IF(E2042&lt;F2042,H2042,G2042)</f>
        <v>10</v>
      </c>
    </row>
    <row r="2043" spans="2:43" x14ac:dyDescent="0.25">
      <c r="B2043" s="23">
        <v>42323</v>
      </c>
      <c r="C2043" s="20" t="s">
        <v>53</v>
      </c>
      <c r="D2043" s="20" t="s">
        <v>43</v>
      </c>
      <c r="E2043" s="2">
        <v>102</v>
      </c>
      <c r="F2043" s="2">
        <v>-113.12217194570137</v>
      </c>
      <c r="G2043">
        <v>47</v>
      </c>
      <c r="H2043">
        <v>14</v>
      </c>
      <c r="J2043" s="2" t="str">
        <f t="shared" si="745"/>
        <v>New Orleans Saints</v>
      </c>
      <c r="K2043" s="2" t="str">
        <f t="shared" si="746"/>
        <v>Washington Redskins</v>
      </c>
      <c r="L2043" s="17">
        <f t="shared" si="747"/>
        <v>-113.12217194570137</v>
      </c>
      <c r="M2043" s="18">
        <f t="shared" si="748"/>
        <v>102</v>
      </c>
      <c r="N2043" s="4">
        <f t="shared" si="726"/>
        <v>1.925</v>
      </c>
      <c r="O2043" s="4">
        <f t="shared" si="727"/>
        <v>1.98</v>
      </c>
      <c r="P2043" s="4"/>
      <c r="Q2043" s="4"/>
      <c r="R2043" s="1">
        <f t="shared" si="728"/>
        <v>0.51948051948051943</v>
      </c>
      <c r="S2043" s="1">
        <f t="shared" si="729"/>
        <v>0.50505050505050508</v>
      </c>
      <c r="T2043" s="1">
        <f t="shared" si="730"/>
        <v>2.3943661971831065E-2</v>
      </c>
      <c r="U2043" s="1">
        <f t="shared" si="731"/>
        <v>7.2150072150071742E-3</v>
      </c>
      <c r="V2043" s="1">
        <f t="shared" si="732"/>
        <v>0.51821500721500713</v>
      </c>
      <c r="W2043" s="1"/>
      <c r="X2043" s="17">
        <f t="shared" si="733"/>
        <v>929.7009659643079</v>
      </c>
      <c r="Y2043" s="18">
        <f t="shared" si="734"/>
        <v>980.95568786644503</v>
      </c>
      <c r="Z2043" s="2">
        <f t="shared" si="735"/>
        <v>883.21591766609242</v>
      </c>
      <c r="AA2043" s="18">
        <f t="shared" si="736"/>
        <v>931.9079034731227</v>
      </c>
      <c r="AB2043" s="2">
        <f t="shared" si="737"/>
        <v>-113.2225971020213</v>
      </c>
      <c r="AC2043" s="2">
        <f t="shared" si="738"/>
        <v>-107.30674096368378</v>
      </c>
      <c r="AD2043" s="2">
        <f t="shared" si="739"/>
        <v>-1000</v>
      </c>
      <c r="AE2043" s="2">
        <f t="shared" si="740"/>
        <v>931.9079034731227</v>
      </c>
      <c r="AF2043" s="5">
        <f t="shared" si="741"/>
        <v>-1</v>
      </c>
      <c r="AG2043" s="5">
        <f t="shared" si="742"/>
        <v>0.98</v>
      </c>
      <c r="AH2043" s="3">
        <f t="shared" si="743"/>
        <v>201511</v>
      </c>
      <c r="AI2043" s="21">
        <v>1.98</v>
      </c>
      <c r="AJ2043" s="21">
        <v>1.925</v>
      </c>
      <c r="AK2043" s="21">
        <v>2.02</v>
      </c>
      <c r="AL2043" s="21">
        <v>1.8839999999999999</v>
      </c>
      <c r="AO2043">
        <f t="shared" si="744"/>
        <v>-120</v>
      </c>
      <c r="AP2043">
        <f>IF(E2043&lt;F2043,G2043,H2043)</f>
        <v>14</v>
      </c>
      <c r="AQ2043">
        <f>IF(E2043&lt;F2043,H2043,G2043)</f>
        <v>47</v>
      </c>
    </row>
    <row r="2044" spans="2:43" x14ac:dyDescent="0.25">
      <c r="B2044" s="23">
        <v>42320</v>
      </c>
      <c r="C2044" s="20" t="s">
        <v>42</v>
      </c>
      <c r="D2044" s="20" t="s">
        <v>24</v>
      </c>
      <c r="E2044" s="2">
        <v>-126.10340479192939</v>
      </c>
      <c r="F2044" s="2">
        <v>114.00000000000001</v>
      </c>
      <c r="G2044">
        <v>17</v>
      </c>
      <c r="H2044">
        <v>22</v>
      </c>
      <c r="J2044" s="2" t="str">
        <f t="shared" si="745"/>
        <v>New York Jets</v>
      </c>
      <c r="K2044" s="2" t="str">
        <f t="shared" si="746"/>
        <v>Buffalo Bills</v>
      </c>
      <c r="L2044" s="17">
        <f t="shared" si="747"/>
        <v>-126.10340479192939</v>
      </c>
      <c r="M2044" s="18">
        <f t="shared" si="748"/>
        <v>114.00000000000001</v>
      </c>
      <c r="N2044" s="4">
        <f t="shared" si="726"/>
        <v>1.714</v>
      </c>
      <c r="O2044" s="4">
        <f t="shared" si="727"/>
        <v>2.27</v>
      </c>
      <c r="P2044" s="4"/>
      <c r="Q2044" s="4"/>
      <c r="R2044" s="1">
        <f t="shared" si="728"/>
        <v>0.58343057176196034</v>
      </c>
      <c r="S2044" s="1">
        <f t="shared" si="729"/>
        <v>0.44052863436123346</v>
      </c>
      <c r="T2044" s="1">
        <f t="shared" si="730"/>
        <v>2.3398594377510018E-2</v>
      </c>
      <c r="U2044" s="1">
        <f t="shared" si="731"/>
        <v>7.1450968700363438E-2</v>
      </c>
      <c r="V2044" s="1">
        <f t="shared" si="732"/>
        <v>0.58245096870036339</v>
      </c>
      <c r="W2044" s="1"/>
      <c r="X2044" s="17">
        <f t="shared" si="733"/>
        <v>716.88271414729309</v>
      </c>
      <c r="Y2044" s="18">
        <f t="shared" si="734"/>
        <v>1267.5379818063075</v>
      </c>
      <c r="Z2044" s="2">
        <f t="shared" si="735"/>
        <v>681.03857843992841</v>
      </c>
      <c r="AA2044" s="18">
        <f t="shared" si="736"/>
        <v>1204.1610827159921</v>
      </c>
      <c r="AB2044" s="2">
        <f t="shared" si="737"/>
        <v>-146.83455998788267</v>
      </c>
      <c r="AC2044" s="2">
        <f t="shared" si="738"/>
        <v>120.4161082715992</v>
      </c>
      <c r="AD2044" s="2">
        <f t="shared" si="739"/>
        <v>-1000</v>
      </c>
      <c r="AE2044" s="2">
        <f t="shared" si="740"/>
        <v>1204.1610827159921</v>
      </c>
      <c r="AF2044" s="5">
        <f t="shared" si="741"/>
        <v>-1</v>
      </c>
      <c r="AG2044" s="5">
        <f t="shared" si="742"/>
        <v>1.27</v>
      </c>
      <c r="AH2044" s="3">
        <f t="shared" si="743"/>
        <v>201511</v>
      </c>
      <c r="AI2044" s="21">
        <v>1.714</v>
      </c>
      <c r="AJ2044" s="21">
        <v>2.27</v>
      </c>
      <c r="AK2044" s="21">
        <v>1.7929999999999999</v>
      </c>
      <c r="AL2044" s="21">
        <v>2.14</v>
      </c>
      <c r="AO2044">
        <f t="shared" si="744"/>
        <v>-130</v>
      </c>
      <c r="AP2044">
        <f>IF(E2044&lt;F2044,G2044,H2044)</f>
        <v>17</v>
      </c>
      <c r="AQ2044">
        <f>IF(E2044&lt;F2044,H2044,G2044)</f>
        <v>22</v>
      </c>
    </row>
    <row r="2045" spans="2:43" x14ac:dyDescent="0.25">
      <c r="B2045" s="23">
        <v>42317</v>
      </c>
      <c r="C2045" s="20" t="s">
        <v>54</v>
      </c>
      <c r="D2045" s="20" t="s">
        <v>37</v>
      </c>
      <c r="E2045" s="2">
        <v>-179.21146953405017</v>
      </c>
      <c r="F2045" s="2">
        <v>161</v>
      </c>
      <c r="G2045">
        <v>19</v>
      </c>
      <c r="H2045">
        <v>22</v>
      </c>
      <c r="J2045" s="2" t="str">
        <f t="shared" si="745"/>
        <v>San Diego Chargers</v>
      </c>
      <c r="K2045" s="2" t="str">
        <f t="shared" si="746"/>
        <v>Chicago Bears</v>
      </c>
      <c r="L2045" s="17">
        <f t="shared" si="747"/>
        <v>-179.21146953405017</v>
      </c>
      <c r="M2045" s="18">
        <f t="shared" si="748"/>
        <v>161</v>
      </c>
      <c r="N2045" s="4">
        <f t="shared" si="726"/>
        <v>1.512</v>
      </c>
      <c r="O2045" s="4">
        <f t="shared" si="727"/>
        <v>2.75</v>
      </c>
      <c r="P2045" s="4"/>
      <c r="Q2045" s="4"/>
      <c r="R2045" s="1">
        <f t="shared" si="728"/>
        <v>0.66137566137566139</v>
      </c>
      <c r="S2045" s="1">
        <f t="shared" si="729"/>
        <v>0.36363636363636365</v>
      </c>
      <c r="T2045" s="1">
        <f t="shared" si="730"/>
        <v>2.4401689347724131E-2</v>
      </c>
      <c r="U2045" s="1">
        <f t="shared" si="731"/>
        <v>0.14886964886964887</v>
      </c>
      <c r="V2045" s="1">
        <f t="shared" si="732"/>
        <v>0.65986964886964894</v>
      </c>
      <c r="W2045" s="1"/>
      <c r="X2045" s="17">
        <f t="shared" si="733"/>
        <v>515.45081928376521</v>
      </c>
      <c r="Y2045" s="18">
        <f t="shared" si="734"/>
        <v>1739.277880578285</v>
      </c>
      <c r="Z2045" s="2">
        <f t="shared" si="735"/>
        <v>489.67827831957692</v>
      </c>
      <c r="AA2045" s="18">
        <f t="shared" si="736"/>
        <v>1652.3139865493706</v>
      </c>
      <c r="AB2045" s="2">
        <f t="shared" si="737"/>
        <v>-204.21571555750606</v>
      </c>
      <c r="AC2045" s="2">
        <f t="shared" si="738"/>
        <v>165.23139865493707</v>
      </c>
      <c r="AD2045" s="2">
        <f t="shared" si="739"/>
        <v>-1000</v>
      </c>
      <c r="AE2045" s="2">
        <f t="shared" si="740"/>
        <v>1652.3139865493706</v>
      </c>
      <c r="AF2045" s="5">
        <f t="shared" si="741"/>
        <v>-1</v>
      </c>
      <c r="AG2045" s="5">
        <f t="shared" si="742"/>
        <v>1.75</v>
      </c>
      <c r="AH2045" s="3">
        <f t="shared" si="743"/>
        <v>201511</v>
      </c>
      <c r="AI2045" s="21">
        <v>1.512</v>
      </c>
      <c r="AJ2045" s="21">
        <v>2.75</v>
      </c>
      <c r="AK2045" s="21">
        <v>1.5580000000000001</v>
      </c>
      <c r="AL2045" s="21">
        <v>2.61</v>
      </c>
      <c r="AO2045">
        <f t="shared" si="744"/>
        <v>-180</v>
      </c>
      <c r="AP2045">
        <f>IF(E2045&lt;F2045,G2045,H2045)</f>
        <v>19</v>
      </c>
      <c r="AQ2045">
        <f>IF(E2045&lt;F2045,H2045,G2045)</f>
        <v>22</v>
      </c>
    </row>
    <row r="2046" spans="2:43" x14ac:dyDescent="0.25">
      <c r="B2046" s="23">
        <v>42316</v>
      </c>
      <c r="C2046" s="20" t="s">
        <v>23</v>
      </c>
      <c r="D2046" s="20" t="s">
        <v>19</v>
      </c>
      <c r="E2046" s="2">
        <v>149.00000000000003</v>
      </c>
      <c r="F2046" s="2">
        <v>-165.016501650165</v>
      </c>
      <c r="G2046">
        <v>27</v>
      </c>
      <c r="H2046">
        <v>33</v>
      </c>
      <c r="J2046" s="2" t="str">
        <f t="shared" si="745"/>
        <v>Philadelphia Eagles</v>
      </c>
      <c r="K2046" s="2" t="str">
        <f t="shared" si="746"/>
        <v>Dallas Cowboys</v>
      </c>
      <c r="L2046" s="17">
        <f t="shared" si="747"/>
        <v>-165.016501650165</v>
      </c>
      <c r="M2046" s="18">
        <f t="shared" si="748"/>
        <v>149.00000000000003</v>
      </c>
      <c r="N2046" s="4">
        <f t="shared" si="726"/>
        <v>1.7190000000000001</v>
      </c>
      <c r="O2046" s="4">
        <f t="shared" si="727"/>
        <v>2.2599999999999998</v>
      </c>
      <c r="P2046" s="4"/>
      <c r="Q2046" s="4"/>
      <c r="R2046" s="1">
        <f t="shared" si="728"/>
        <v>0.58173356602675974</v>
      </c>
      <c r="S2046" s="1">
        <f t="shared" si="729"/>
        <v>0.44247787610619471</v>
      </c>
      <c r="T2046" s="1">
        <f t="shared" si="730"/>
        <v>2.3639105302839969E-2</v>
      </c>
      <c r="U2046" s="1">
        <f t="shared" si="731"/>
        <v>6.9627844960282514E-2</v>
      </c>
      <c r="V2046" s="1">
        <f t="shared" si="732"/>
        <v>0.58062784496028252</v>
      </c>
      <c r="W2046" s="1"/>
      <c r="X2046" s="17">
        <f t="shared" si="733"/>
        <v>722.27358484401384</v>
      </c>
      <c r="Y2046" s="18">
        <f t="shared" si="734"/>
        <v>1258.3160788446787</v>
      </c>
      <c r="Z2046" s="2">
        <f t="shared" si="735"/>
        <v>686.15990560181308</v>
      </c>
      <c r="AA2046" s="18">
        <f t="shared" si="736"/>
        <v>1195.4002749024448</v>
      </c>
      <c r="AB2046" s="2">
        <f t="shared" si="737"/>
        <v>-145.7386232911592</v>
      </c>
      <c r="AC2046" s="2">
        <f t="shared" si="738"/>
        <v>119.54002749024448</v>
      </c>
      <c r="AD2046" s="2">
        <f t="shared" si="739"/>
        <v>686.15990560181308</v>
      </c>
      <c r="AE2046" s="2">
        <f t="shared" si="740"/>
        <v>-1000</v>
      </c>
      <c r="AF2046" s="5">
        <f t="shared" si="741"/>
        <v>0.71900000000000008</v>
      </c>
      <c r="AG2046" s="5">
        <f t="shared" si="742"/>
        <v>-1</v>
      </c>
      <c r="AH2046" s="3">
        <f t="shared" si="743"/>
        <v>201511</v>
      </c>
      <c r="AI2046" s="21">
        <v>2.2599999999999998</v>
      </c>
      <c r="AJ2046" s="21">
        <v>1.7190000000000001</v>
      </c>
      <c r="AK2046" s="21">
        <v>2.4900000000000002</v>
      </c>
      <c r="AL2046" s="21">
        <v>1.6060000000000001</v>
      </c>
      <c r="AO2046">
        <f t="shared" si="744"/>
        <v>-170</v>
      </c>
      <c r="AP2046">
        <f>IF(E2046&lt;F2046,G2046,H2046)</f>
        <v>33</v>
      </c>
      <c r="AQ2046">
        <f>IF(E2046&lt;F2046,H2046,G2046)</f>
        <v>27</v>
      </c>
    </row>
    <row r="2047" spans="2:43" x14ac:dyDescent="0.25">
      <c r="B2047" s="23">
        <v>42316</v>
      </c>
      <c r="C2047" s="20" t="s">
        <v>39</v>
      </c>
      <c r="D2047" s="20" t="s">
        <v>38</v>
      </c>
      <c r="E2047" s="2">
        <v>152.99999999999997</v>
      </c>
      <c r="F2047" s="2">
        <v>-170.06802721088434</v>
      </c>
      <c r="G2047">
        <v>27</v>
      </c>
      <c r="H2047">
        <v>24</v>
      </c>
      <c r="J2047" s="2" t="str">
        <f t="shared" si="745"/>
        <v>Denver Broncos</v>
      </c>
      <c r="K2047" s="2" t="str">
        <f t="shared" si="746"/>
        <v>Indianapolis Colts</v>
      </c>
      <c r="L2047" s="17">
        <f t="shared" si="747"/>
        <v>-170.06802721088434</v>
      </c>
      <c r="M2047" s="18">
        <f t="shared" si="748"/>
        <v>152.99999999999997</v>
      </c>
      <c r="N2047" s="4">
        <f t="shared" si="726"/>
        <v>1.454</v>
      </c>
      <c r="O2047" s="4">
        <f t="shared" si="727"/>
        <v>2.97</v>
      </c>
      <c r="P2047" s="4"/>
      <c r="Q2047" s="4"/>
      <c r="R2047" s="1">
        <f t="shared" si="728"/>
        <v>0.68775790921595603</v>
      </c>
      <c r="S2047" s="1">
        <f t="shared" si="729"/>
        <v>0.33670033670033667</v>
      </c>
      <c r="T2047" s="1">
        <f t="shared" si="730"/>
        <v>2.3874321880650973E-2</v>
      </c>
      <c r="U2047" s="1">
        <f t="shared" si="731"/>
        <v>0.17552878625780968</v>
      </c>
      <c r="V2047" s="1">
        <f t="shared" si="732"/>
        <v>0.68652878625780966</v>
      </c>
      <c r="W2047" s="1"/>
      <c r="X2047" s="17">
        <f t="shared" si="733"/>
        <v>456.6031607369099</v>
      </c>
      <c r="Y2047" s="18">
        <f t="shared" si="734"/>
        <v>1948.6078523326898</v>
      </c>
      <c r="Z2047" s="2">
        <f t="shared" si="735"/>
        <v>433.77300270006441</v>
      </c>
      <c r="AA2047" s="18">
        <f t="shared" si="736"/>
        <v>1851.1774597160552</v>
      </c>
      <c r="AB2047" s="2">
        <f t="shared" si="737"/>
        <v>-230.53532464570125</v>
      </c>
      <c r="AC2047" s="2">
        <f t="shared" si="738"/>
        <v>185.11774597160553</v>
      </c>
      <c r="AD2047" s="2">
        <f t="shared" si="739"/>
        <v>-1000</v>
      </c>
      <c r="AE2047" s="2">
        <f t="shared" si="740"/>
        <v>1851.1774597160552</v>
      </c>
      <c r="AF2047" s="5">
        <f t="shared" si="741"/>
        <v>-1</v>
      </c>
      <c r="AG2047" s="5">
        <f t="shared" si="742"/>
        <v>1.9700000000000002</v>
      </c>
      <c r="AH2047" s="3">
        <f t="shared" si="743"/>
        <v>201511</v>
      </c>
      <c r="AI2047" s="21">
        <v>2.97</v>
      </c>
      <c r="AJ2047" s="21">
        <v>1.454</v>
      </c>
      <c r="AK2047" s="21">
        <v>2.5299999999999998</v>
      </c>
      <c r="AL2047" s="21">
        <v>1.5880000000000001</v>
      </c>
      <c r="AO2047">
        <f t="shared" si="744"/>
        <v>-180</v>
      </c>
      <c r="AP2047">
        <f>IF(E2047&lt;F2047,G2047,H2047)</f>
        <v>24</v>
      </c>
      <c r="AQ2047">
        <f>IF(E2047&lt;F2047,H2047,G2047)</f>
        <v>27</v>
      </c>
    </row>
    <row r="2048" spans="2:43" x14ac:dyDescent="0.25">
      <c r="B2048" s="23">
        <v>42316</v>
      </c>
      <c r="C2048" s="20" t="s">
        <v>22</v>
      </c>
      <c r="D2048" s="20" t="s">
        <v>35</v>
      </c>
      <c r="E2048" s="2">
        <v>361.00000000000006</v>
      </c>
      <c r="F2048" s="2">
        <v>-420.1680672268908</v>
      </c>
      <c r="G2048">
        <v>17</v>
      </c>
      <c r="H2048">
        <v>16</v>
      </c>
      <c r="J2048" s="2" t="str">
        <f t="shared" si="745"/>
        <v>Atlanta Falcons</v>
      </c>
      <c r="K2048" s="2" t="str">
        <f t="shared" si="746"/>
        <v>San Francisco 49ers</v>
      </c>
      <c r="L2048" s="17">
        <f t="shared" si="747"/>
        <v>-420.1680672268908</v>
      </c>
      <c r="M2048" s="18">
        <f t="shared" si="748"/>
        <v>361.00000000000006</v>
      </c>
      <c r="N2048" s="4">
        <f t="shared" si="726"/>
        <v>1.347</v>
      </c>
      <c r="O2048" s="4">
        <f t="shared" si="727"/>
        <v>3.54</v>
      </c>
      <c r="P2048" s="4"/>
      <c r="Q2048" s="4"/>
      <c r="R2048" s="1">
        <f t="shared" si="728"/>
        <v>0.74239049740163332</v>
      </c>
      <c r="S2048" s="1">
        <f t="shared" si="729"/>
        <v>0.2824858757062147</v>
      </c>
      <c r="T2048" s="1">
        <f t="shared" si="730"/>
        <v>2.4272559852670517E-2</v>
      </c>
      <c r="U2048" s="1">
        <f t="shared" si="731"/>
        <v>0.22995231084770931</v>
      </c>
      <c r="V2048" s="1">
        <f t="shared" si="732"/>
        <v>0.74095231084770929</v>
      </c>
      <c r="W2048" s="1"/>
      <c r="X2048" s="17">
        <f t="shared" si="733"/>
        <v>349.6145235796879</v>
      </c>
      <c r="Y2048" s="18">
        <f t="shared" si="734"/>
        <v>2489.1185897788209</v>
      </c>
      <c r="Z2048" s="2">
        <f t="shared" si="735"/>
        <v>332.13379740070349</v>
      </c>
      <c r="AA2048" s="18">
        <f t="shared" si="736"/>
        <v>2364.6626602898796</v>
      </c>
      <c r="AB2048" s="2">
        <f t="shared" si="737"/>
        <v>-301.08348136385166</v>
      </c>
      <c r="AC2048" s="2">
        <f t="shared" si="738"/>
        <v>236.46626602898795</v>
      </c>
      <c r="AD2048" s="2">
        <f t="shared" si="739"/>
        <v>-1000</v>
      </c>
      <c r="AE2048" s="2">
        <f t="shared" si="740"/>
        <v>2364.6626602898796</v>
      </c>
      <c r="AF2048" s="5">
        <f t="shared" si="741"/>
        <v>-1</v>
      </c>
      <c r="AG2048" s="5">
        <f t="shared" si="742"/>
        <v>2.54</v>
      </c>
      <c r="AH2048" s="3">
        <f t="shared" si="743"/>
        <v>201511</v>
      </c>
      <c r="AI2048" s="21">
        <v>3.54</v>
      </c>
      <c r="AJ2048" s="21">
        <v>1.347</v>
      </c>
      <c r="AK2048" s="21">
        <v>4.6100000000000003</v>
      </c>
      <c r="AL2048" s="21">
        <v>1.238</v>
      </c>
      <c r="AO2048">
        <f t="shared" si="744"/>
        <v>-500</v>
      </c>
      <c r="AP2048">
        <f>IF(E2048&lt;F2048,G2048,H2048)</f>
        <v>16</v>
      </c>
      <c r="AQ2048">
        <f>IF(E2048&lt;F2048,H2048,G2048)</f>
        <v>17</v>
      </c>
    </row>
    <row r="2049" spans="2:43" x14ac:dyDescent="0.25">
      <c r="B2049" s="23">
        <v>42316</v>
      </c>
      <c r="C2049" s="20" t="s">
        <v>27</v>
      </c>
      <c r="D2049" s="20" t="s">
        <v>25</v>
      </c>
      <c r="E2049" s="2">
        <v>104</v>
      </c>
      <c r="F2049" s="2">
        <v>-115.07479861910242</v>
      </c>
      <c r="G2049">
        <v>18</v>
      </c>
      <c r="H2049">
        <v>32</v>
      </c>
      <c r="J2049" s="2" t="str">
        <f t="shared" si="745"/>
        <v>New York Giants</v>
      </c>
      <c r="K2049" s="2" t="str">
        <f t="shared" si="746"/>
        <v>Tampa Bay Buccaneers</v>
      </c>
      <c r="L2049" s="17">
        <f t="shared" si="747"/>
        <v>-115.07479861910242</v>
      </c>
      <c r="M2049" s="18">
        <f t="shared" si="748"/>
        <v>104</v>
      </c>
      <c r="N2049" s="4">
        <f t="shared" si="726"/>
        <v>1.7569999999999999</v>
      </c>
      <c r="O2049" s="4">
        <f t="shared" si="727"/>
        <v>2.2000000000000002</v>
      </c>
      <c r="P2049" s="4"/>
      <c r="Q2049" s="4"/>
      <c r="R2049" s="1">
        <f t="shared" si="728"/>
        <v>0.56915196357427433</v>
      </c>
      <c r="S2049" s="1">
        <f t="shared" si="729"/>
        <v>0.45454545454545453</v>
      </c>
      <c r="T2049" s="1">
        <f t="shared" si="730"/>
        <v>2.3148850138994148E-2</v>
      </c>
      <c r="U2049" s="1">
        <f t="shared" si="731"/>
        <v>5.7303254514409901E-2</v>
      </c>
      <c r="V2049" s="1">
        <f t="shared" si="732"/>
        <v>0.56830325451440988</v>
      </c>
      <c r="W2049" s="1"/>
      <c r="X2049" s="17">
        <f t="shared" si="733"/>
        <v>759.62391919514175</v>
      </c>
      <c r="Y2049" s="18">
        <f t="shared" si="734"/>
        <v>1197.816645322067</v>
      </c>
      <c r="Z2049" s="2">
        <f t="shared" si="735"/>
        <v>721.64272323538466</v>
      </c>
      <c r="AA2049" s="18">
        <f t="shared" si="736"/>
        <v>1137.9258130559635</v>
      </c>
      <c r="AB2049" s="2">
        <f t="shared" si="737"/>
        <v>-138.57272689131253</v>
      </c>
      <c r="AC2049" s="2">
        <f t="shared" si="738"/>
        <v>113.79258130559636</v>
      </c>
      <c r="AD2049" s="2">
        <f t="shared" si="739"/>
        <v>721.64272323538466</v>
      </c>
      <c r="AE2049" s="2">
        <f t="shared" si="740"/>
        <v>-1000</v>
      </c>
      <c r="AF2049" s="5">
        <f t="shared" si="741"/>
        <v>0.7569999999999999</v>
      </c>
      <c r="AG2049" s="5">
        <f t="shared" si="742"/>
        <v>-1</v>
      </c>
      <c r="AH2049" s="3">
        <f t="shared" si="743"/>
        <v>201511</v>
      </c>
      <c r="AI2049" s="21">
        <v>2.2000000000000002</v>
      </c>
      <c r="AJ2049" s="21">
        <v>1.7569999999999999</v>
      </c>
      <c r="AK2049" s="21">
        <v>2.04</v>
      </c>
      <c r="AL2049" s="21">
        <v>1.869</v>
      </c>
      <c r="AO2049">
        <f t="shared" si="744"/>
        <v>-120</v>
      </c>
      <c r="AP2049">
        <f>IF(E2049&lt;F2049,G2049,H2049)</f>
        <v>32</v>
      </c>
      <c r="AQ2049">
        <f>IF(E2049&lt;F2049,H2049,G2049)</f>
        <v>18</v>
      </c>
    </row>
    <row r="2050" spans="2:43" x14ac:dyDescent="0.25">
      <c r="B2050" s="23">
        <v>42316</v>
      </c>
      <c r="C2050" s="20" t="s">
        <v>24</v>
      </c>
      <c r="D2050" s="20" t="s">
        <v>30</v>
      </c>
      <c r="E2050" s="2">
        <v>-202.02020202020196</v>
      </c>
      <c r="F2050" s="2">
        <v>181</v>
      </c>
      <c r="G2050">
        <v>33</v>
      </c>
      <c r="H2050">
        <v>17</v>
      </c>
      <c r="J2050" s="2" t="str">
        <f t="shared" si="745"/>
        <v>Buffalo Bills</v>
      </c>
      <c r="K2050" s="2" t="str">
        <f t="shared" si="746"/>
        <v>Miami Dolphins</v>
      </c>
      <c r="L2050" s="17">
        <f t="shared" si="747"/>
        <v>-202.02020202020196</v>
      </c>
      <c r="M2050" s="18">
        <f t="shared" si="748"/>
        <v>181</v>
      </c>
      <c r="N2050" s="4">
        <f t="shared" si="726"/>
        <v>1.6659999999999999</v>
      </c>
      <c r="O2050" s="4">
        <f t="shared" si="727"/>
        <v>2.36</v>
      </c>
      <c r="P2050" s="4"/>
      <c r="Q2050" s="4"/>
      <c r="R2050" s="1">
        <f t="shared" si="728"/>
        <v>0.60024009603841544</v>
      </c>
      <c r="S2050" s="1">
        <f t="shared" si="729"/>
        <v>0.42372881355932207</v>
      </c>
      <c r="T2050" s="1">
        <f t="shared" si="730"/>
        <v>2.3407848981619517E-2</v>
      </c>
      <c r="U2050" s="1">
        <f t="shared" si="731"/>
        <v>8.8255641239546684E-2</v>
      </c>
      <c r="V2050" s="1">
        <f t="shared" si="732"/>
        <v>0.59925564123954667</v>
      </c>
      <c r="W2050" s="1"/>
      <c r="X2050" s="17">
        <f t="shared" si="733"/>
        <v>668.73689821513028</v>
      </c>
      <c r="Y2050" s="18">
        <f t="shared" si="734"/>
        <v>1356.0765066241343</v>
      </c>
      <c r="Z2050" s="2">
        <f t="shared" si="735"/>
        <v>635.30005330437371</v>
      </c>
      <c r="AA2050" s="18">
        <f t="shared" si="736"/>
        <v>1288.2726812929275</v>
      </c>
      <c r="AB2050" s="2">
        <f t="shared" si="737"/>
        <v>-157.40593673787993</v>
      </c>
      <c r="AC2050" s="2">
        <f t="shared" si="738"/>
        <v>128.82726812929275</v>
      </c>
      <c r="AD2050" s="2">
        <f t="shared" si="739"/>
        <v>635.30005330437371</v>
      </c>
      <c r="AE2050" s="2">
        <f t="shared" si="740"/>
        <v>-1000</v>
      </c>
      <c r="AF2050" s="5">
        <f t="shared" si="741"/>
        <v>0.66599999999999993</v>
      </c>
      <c r="AG2050" s="5">
        <f t="shared" si="742"/>
        <v>-1</v>
      </c>
      <c r="AH2050" s="3">
        <f t="shared" si="743"/>
        <v>201511</v>
      </c>
      <c r="AI2050" s="21">
        <v>1.6659999999999999</v>
      </c>
      <c r="AJ2050" s="21">
        <v>2.36</v>
      </c>
      <c r="AK2050" s="21">
        <v>1.4950000000000001</v>
      </c>
      <c r="AL2050" s="21">
        <v>2.81</v>
      </c>
      <c r="AO2050">
        <f t="shared" si="744"/>
        <v>-300</v>
      </c>
      <c r="AP2050">
        <f>IF(E2050&lt;F2050,G2050,H2050)</f>
        <v>33</v>
      </c>
      <c r="AQ2050">
        <f>IF(E2050&lt;F2050,H2050,G2050)</f>
        <v>17</v>
      </c>
    </row>
    <row r="2051" spans="2:43" x14ac:dyDescent="0.25">
      <c r="B2051" s="23">
        <v>42316</v>
      </c>
      <c r="C2051" s="20" t="s">
        <v>44</v>
      </c>
      <c r="D2051" s="20" t="s">
        <v>33</v>
      </c>
      <c r="E2051" s="2">
        <v>108.99999999999999</v>
      </c>
      <c r="F2051" s="2">
        <v>-120.04801920768308</v>
      </c>
      <c r="G2051">
        <v>37</v>
      </c>
      <c r="H2051">
        <v>29</v>
      </c>
      <c r="J2051" s="2" t="str">
        <f t="shared" si="745"/>
        <v>Green Bay Packers</v>
      </c>
      <c r="K2051" s="2" t="str">
        <f t="shared" si="746"/>
        <v>Carolina Panthers</v>
      </c>
      <c r="L2051" s="17">
        <f t="shared" si="747"/>
        <v>-120.04801920768308</v>
      </c>
      <c r="M2051" s="18">
        <f t="shared" si="748"/>
        <v>108.99999999999999</v>
      </c>
      <c r="N2051" s="4">
        <f t="shared" si="726"/>
        <v>1.704</v>
      </c>
      <c r="O2051" s="4">
        <f t="shared" si="727"/>
        <v>2.29</v>
      </c>
      <c r="P2051" s="4"/>
      <c r="Q2051" s="4"/>
      <c r="R2051" s="1">
        <f t="shared" si="728"/>
        <v>0.58685446009389675</v>
      </c>
      <c r="S2051" s="1">
        <f t="shared" si="729"/>
        <v>0.4366812227074236</v>
      </c>
      <c r="T2051" s="1">
        <f t="shared" si="730"/>
        <v>2.2994491737606371E-2</v>
      </c>
      <c r="U2051" s="1">
        <f t="shared" si="731"/>
        <v>7.5086618693236573E-2</v>
      </c>
      <c r="V2051" s="1">
        <f t="shared" si="732"/>
        <v>0.58608661869323653</v>
      </c>
      <c r="W2051" s="1"/>
      <c r="X2051" s="17">
        <f t="shared" si="733"/>
        <v>706.23243750154586</v>
      </c>
      <c r="Y2051" s="18">
        <f t="shared" si="734"/>
        <v>1286.1459277847573</v>
      </c>
      <c r="Z2051" s="2">
        <f t="shared" si="735"/>
        <v>670.92081562646854</v>
      </c>
      <c r="AA2051" s="18">
        <f t="shared" si="736"/>
        <v>1221.8386313955193</v>
      </c>
      <c r="AB2051" s="2">
        <f t="shared" si="737"/>
        <v>-149.04888575654871</v>
      </c>
      <c r="AC2051" s="2">
        <f t="shared" si="738"/>
        <v>122.18386313955193</v>
      </c>
      <c r="AD2051" s="2">
        <f t="shared" si="739"/>
        <v>-1000</v>
      </c>
      <c r="AE2051" s="2">
        <f t="shared" si="740"/>
        <v>1221.8386313955193</v>
      </c>
      <c r="AF2051" s="5">
        <f t="shared" si="741"/>
        <v>-1</v>
      </c>
      <c r="AG2051" s="5">
        <f t="shared" si="742"/>
        <v>1.29</v>
      </c>
      <c r="AH2051" s="3">
        <f t="shared" si="743"/>
        <v>201511</v>
      </c>
      <c r="AI2051" s="21">
        <v>2.29</v>
      </c>
      <c r="AJ2051" s="21">
        <v>1.704</v>
      </c>
      <c r="AK2051" s="21">
        <v>2.09</v>
      </c>
      <c r="AL2051" s="21">
        <v>1.833</v>
      </c>
      <c r="AO2051">
        <f t="shared" si="744"/>
        <v>-130</v>
      </c>
      <c r="AP2051">
        <f>IF(E2051&lt;F2051,G2051,H2051)</f>
        <v>29</v>
      </c>
      <c r="AQ2051">
        <f>IF(E2051&lt;F2051,H2051,G2051)</f>
        <v>37</v>
      </c>
    </row>
    <row r="2052" spans="2:43" x14ac:dyDescent="0.25">
      <c r="B2052" s="23">
        <v>42316</v>
      </c>
      <c r="C2052" s="20" t="s">
        <v>29</v>
      </c>
      <c r="D2052" s="20" t="s">
        <v>55</v>
      </c>
      <c r="E2052" s="2">
        <v>-123.00123001230013</v>
      </c>
      <c r="F2052" s="2">
        <v>110.99999999999999</v>
      </c>
      <c r="G2052">
        <v>21</v>
      </c>
      <c r="H2052">
        <v>18</v>
      </c>
      <c r="J2052" s="2" t="str">
        <f t="shared" si="745"/>
        <v>Minnesota Vikings</v>
      </c>
      <c r="K2052" s="2" t="str">
        <f t="shared" si="746"/>
        <v>St. Louis Rams</v>
      </c>
      <c r="L2052" s="17">
        <f t="shared" si="747"/>
        <v>-123.00123001230013</v>
      </c>
      <c r="M2052" s="18">
        <f t="shared" si="748"/>
        <v>110.99999999999999</v>
      </c>
      <c r="N2052" s="4">
        <f t="shared" si="726"/>
        <v>1.7190000000000001</v>
      </c>
      <c r="O2052" s="4">
        <f t="shared" si="727"/>
        <v>2.2599999999999998</v>
      </c>
      <c r="P2052" s="4"/>
      <c r="Q2052" s="4"/>
      <c r="R2052" s="1">
        <f t="shared" si="728"/>
        <v>0.58173356602675974</v>
      </c>
      <c r="S2052" s="1">
        <f t="shared" si="729"/>
        <v>0.44247787610619471</v>
      </c>
      <c r="T2052" s="1">
        <f t="shared" si="730"/>
        <v>2.3639105302839969E-2</v>
      </c>
      <c r="U2052" s="1">
        <f t="shared" si="731"/>
        <v>6.9627844960282514E-2</v>
      </c>
      <c r="V2052" s="1">
        <f t="shared" si="732"/>
        <v>0.58062784496028252</v>
      </c>
      <c r="W2052" s="1"/>
      <c r="X2052" s="17">
        <f t="shared" si="733"/>
        <v>722.27358484401384</v>
      </c>
      <c r="Y2052" s="18">
        <f t="shared" si="734"/>
        <v>1258.3160788446787</v>
      </c>
      <c r="Z2052" s="2">
        <f t="shared" si="735"/>
        <v>686.15990560181308</v>
      </c>
      <c r="AA2052" s="18">
        <f t="shared" si="736"/>
        <v>1195.4002749024448</v>
      </c>
      <c r="AB2052" s="2">
        <f t="shared" si="737"/>
        <v>-145.7386232911592</v>
      </c>
      <c r="AC2052" s="2">
        <f t="shared" si="738"/>
        <v>119.54002749024448</v>
      </c>
      <c r="AD2052" s="2">
        <f t="shared" si="739"/>
        <v>686.15990560181308</v>
      </c>
      <c r="AE2052" s="2">
        <f t="shared" si="740"/>
        <v>-1000</v>
      </c>
      <c r="AF2052" s="5">
        <f t="shared" si="741"/>
        <v>0.71900000000000008</v>
      </c>
      <c r="AG2052" s="5">
        <f t="shared" si="742"/>
        <v>-1</v>
      </c>
      <c r="AH2052" s="3">
        <f t="shared" si="743"/>
        <v>201511</v>
      </c>
      <c r="AI2052" s="21">
        <v>1.7190000000000001</v>
      </c>
      <c r="AJ2052" s="21">
        <v>2.2599999999999998</v>
      </c>
      <c r="AK2052" s="21">
        <v>1.8129999999999999</v>
      </c>
      <c r="AL2052" s="21">
        <v>2.11</v>
      </c>
      <c r="AO2052">
        <f t="shared" si="744"/>
        <v>-130</v>
      </c>
      <c r="AP2052">
        <f>IF(E2052&lt;F2052,G2052,H2052)</f>
        <v>21</v>
      </c>
      <c r="AQ2052">
        <f>IF(E2052&lt;F2052,H2052,G2052)</f>
        <v>18</v>
      </c>
    </row>
    <row r="2053" spans="2:43" x14ac:dyDescent="0.25">
      <c r="B2053" s="23">
        <v>42316</v>
      </c>
      <c r="C2053" s="20" t="s">
        <v>36</v>
      </c>
      <c r="D2053" s="20" t="s">
        <v>53</v>
      </c>
      <c r="E2053" s="2">
        <v>-1111.1111111111102</v>
      </c>
      <c r="F2053" s="2">
        <v>827.99999999999989</v>
      </c>
      <c r="G2053">
        <v>27</v>
      </c>
      <c r="H2053">
        <v>10</v>
      </c>
      <c r="J2053" s="2" t="str">
        <f t="shared" si="745"/>
        <v>New England Patriots</v>
      </c>
      <c r="K2053" s="2" t="str">
        <f t="shared" si="746"/>
        <v>Washington Redskins</v>
      </c>
      <c r="L2053" s="17">
        <f t="shared" si="747"/>
        <v>-1111.1111111111102</v>
      </c>
      <c r="M2053" s="18">
        <f t="shared" si="748"/>
        <v>827.99999999999989</v>
      </c>
      <c r="N2053" s="4">
        <f t="shared" ref="N2053:N2116" si="749">IF(E2053&lt;0,AI2053,AJ2053)</f>
        <v>1.0860000000000001</v>
      </c>
      <c r="O2053" s="4">
        <f t="shared" ref="O2053:O2116" si="750">IF(E2053&lt;0,AJ2053,AI2053)</f>
        <v>9.58</v>
      </c>
      <c r="P2053" s="4"/>
      <c r="Q2053" s="4"/>
      <c r="R2053" s="1">
        <f t="shared" ref="R2053:R2116" si="751">1/N2053</f>
        <v>0.92081031307550643</v>
      </c>
      <c r="S2053" s="1">
        <f t="shared" ref="S2053:S2116" si="752">1/O2053</f>
        <v>0.10438413361169102</v>
      </c>
      <c r="T2053" s="1">
        <f t="shared" ref="T2053:T2116" si="753">1-N2053*O2053/(N2053+O2053)</f>
        <v>2.4575285955372173E-2</v>
      </c>
      <c r="U2053" s="1">
        <f t="shared" ref="U2053:U2116" si="754">ABS(R2053-S2053)/2</f>
        <v>0.40821308973190773</v>
      </c>
      <c r="V2053" s="1">
        <f t="shared" ref="V2053:V2116" si="755">V$1+IF(N2053&lt;=O2053,U2053,-U2053)</f>
        <v>0.91921308973190774</v>
      </c>
      <c r="W2053" s="1"/>
      <c r="X2053" s="17">
        <f t="shared" ref="X2053:X2116" si="756">(1/V2053-1)*1000</f>
        <v>87.887032039169583</v>
      </c>
      <c r="Y2053" s="18">
        <f t="shared" ref="Y2053:Y2116" si="757">1000000/(X2053+W$1)-X$1</f>
        <v>7480.1887611218644</v>
      </c>
      <c r="Z2053" s="2">
        <f t="shared" ref="Z2053:Z2116" si="758">X2053*0.95</f>
        <v>83.492680437211106</v>
      </c>
      <c r="AA2053" s="18">
        <f t="shared" ref="AA2053:AA2116" si="759">Y2053*0.95</f>
        <v>7106.1793230657713</v>
      </c>
      <c r="AB2053" s="2">
        <f t="shared" ref="AB2053:AB2116" si="760">IF(Z2053&lt;1000,-100000/Z2053,Z2053/10)</f>
        <v>-1197.7097809813745</v>
      </c>
      <c r="AC2053" s="2">
        <f t="shared" ref="AC2053:AC2116" si="761">IF(AA2053&lt;1000,-100000/AA2053,AA2053/10)</f>
        <v>710.61793230657713</v>
      </c>
      <c r="AD2053" s="2">
        <f t="shared" ref="AD2053:AD2116" si="762">IF(AP2053&gt;AQ2053,Z2053,-1000)</f>
        <v>83.492680437211106</v>
      </c>
      <c r="AE2053" s="2">
        <f t="shared" ref="AE2053:AE2116" si="763">IF(AQ2053&gt;AP2053,AA2053,-1000)</f>
        <v>-1000</v>
      </c>
      <c r="AF2053" s="5">
        <f t="shared" ref="AF2053:AF2116" si="764">IF(AP2053&gt;AQ2053,N2053-1,-1)</f>
        <v>8.6000000000000076E-2</v>
      </c>
      <c r="AG2053" s="5">
        <f t="shared" ref="AG2053:AG2116" si="765">IF(AQ2053&gt;AP2053,O2053-1,-1)</f>
        <v>-1</v>
      </c>
      <c r="AH2053" s="3">
        <f t="shared" ref="AH2053:AH2116" si="766">YEAR(B2053)*100+MONTH(B2053)</f>
        <v>201511</v>
      </c>
      <c r="AI2053" s="21">
        <v>1.0860000000000001</v>
      </c>
      <c r="AJ2053" s="21">
        <v>9.58</v>
      </c>
      <c r="AK2053" s="21">
        <v>1.0900000000000001</v>
      </c>
      <c r="AL2053" s="21">
        <v>9.2799999999999994</v>
      </c>
      <c r="AO2053">
        <f t="shared" ref="AO2053:AO2116" si="767">IF(L2053&lt;-200,INT(L2053/100)*100,INT(L2053/10)*10)</f>
        <v>-1200</v>
      </c>
      <c r="AP2053">
        <f>IF(E2053&lt;F2053,G2053,H2053)</f>
        <v>27</v>
      </c>
      <c r="AQ2053">
        <f>IF(E2053&lt;F2053,H2053,G2053)</f>
        <v>10</v>
      </c>
    </row>
    <row r="2054" spans="2:43" x14ac:dyDescent="0.25">
      <c r="B2054" s="23">
        <v>42316</v>
      </c>
      <c r="C2054" s="20" t="s">
        <v>43</v>
      </c>
      <c r="D2054" s="20" t="s">
        <v>41</v>
      </c>
      <c r="E2054" s="2">
        <v>-300.30030030030031</v>
      </c>
      <c r="F2054" s="2">
        <v>264</v>
      </c>
      <c r="G2054">
        <v>28</v>
      </c>
      <c r="H2054">
        <v>34</v>
      </c>
      <c r="J2054" s="2" t="str">
        <f t="shared" si="745"/>
        <v>New Orleans Saints</v>
      </c>
      <c r="K2054" s="2" t="str">
        <f t="shared" si="746"/>
        <v>Tennessee Titans</v>
      </c>
      <c r="L2054" s="17">
        <f t="shared" si="747"/>
        <v>-300.30030030030031</v>
      </c>
      <c r="M2054" s="18">
        <f t="shared" si="748"/>
        <v>264</v>
      </c>
      <c r="N2054" s="4">
        <f t="shared" si="749"/>
        <v>1.24</v>
      </c>
      <c r="O2054" s="4">
        <f t="shared" si="750"/>
        <v>4.58</v>
      </c>
      <c r="P2054" s="4"/>
      <c r="Q2054" s="4"/>
      <c r="R2054" s="1">
        <f t="shared" si="751"/>
        <v>0.80645161290322587</v>
      </c>
      <c r="S2054" s="1">
        <f t="shared" si="752"/>
        <v>0.2183406113537118</v>
      </c>
      <c r="T2054" s="1">
        <f t="shared" si="753"/>
        <v>2.4192439862543047E-2</v>
      </c>
      <c r="U2054" s="1">
        <f t="shared" si="754"/>
        <v>0.29405550077475706</v>
      </c>
      <c r="V2054" s="1">
        <f t="shared" si="755"/>
        <v>0.80505550077475707</v>
      </c>
      <c r="W2054" s="1"/>
      <c r="X2054" s="17">
        <f t="shared" si="756"/>
        <v>242.15038470966931</v>
      </c>
      <c r="Y2054" s="18">
        <f t="shared" si="757"/>
        <v>3437.4957696333067</v>
      </c>
      <c r="Z2054" s="2">
        <f t="shared" si="758"/>
        <v>230.04286547418585</v>
      </c>
      <c r="AA2054" s="18">
        <f t="shared" si="759"/>
        <v>3265.6209811516414</v>
      </c>
      <c r="AB2054" s="2">
        <f t="shared" si="760"/>
        <v>-434.70159265261566</v>
      </c>
      <c r="AC2054" s="2">
        <f t="shared" si="761"/>
        <v>326.56209811516413</v>
      </c>
      <c r="AD2054" s="2">
        <f t="shared" si="762"/>
        <v>-1000</v>
      </c>
      <c r="AE2054" s="2">
        <f t="shared" si="763"/>
        <v>3265.6209811516414</v>
      </c>
      <c r="AF2054" s="5">
        <f t="shared" si="764"/>
        <v>-1</v>
      </c>
      <c r="AG2054" s="5">
        <f t="shared" si="765"/>
        <v>3.58</v>
      </c>
      <c r="AH2054" s="3">
        <f t="shared" si="766"/>
        <v>201511</v>
      </c>
      <c r="AI2054" s="21">
        <v>1.24</v>
      </c>
      <c r="AJ2054" s="21">
        <v>4.58</v>
      </c>
      <c r="AK2054" s="21">
        <v>1.333</v>
      </c>
      <c r="AL2054" s="21">
        <v>3.64</v>
      </c>
      <c r="AO2054">
        <f t="shared" si="767"/>
        <v>-400</v>
      </c>
      <c r="AP2054">
        <f>IF(E2054&lt;F2054,G2054,H2054)</f>
        <v>28</v>
      </c>
      <c r="AQ2054">
        <f>IF(E2054&lt;F2054,H2054,G2054)</f>
        <v>34</v>
      </c>
    </row>
    <row r="2055" spans="2:43" x14ac:dyDescent="0.25">
      <c r="B2055" s="23">
        <v>42316</v>
      </c>
      <c r="C2055" s="20" t="s">
        <v>42</v>
      </c>
      <c r="D2055" s="20" t="s">
        <v>26</v>
      </c>
      <c r="E2055" s="2">
        <v>-335.57046979865765</v>
      </c>
      <c r="F2055" s="2">
        <v>293</v>
      </c>
      <c r="G2055">
        <v>28</v>
      </c>
      <c r="H2055">
        <v>23</v>
      </c>
      <c r="J2055" s="2" t="str">
        <f t="shared" ref="J2055:J2118" si="768">IF(E2055&lt;=F2055,C2055,D2055)</f>
        <v>New York Jets</v>
      </c>
      <c r="K2055" s="2" t="str">
        <f t="shared" ref="K2055:K2118" si="769">IF(E2055&gt;F2055,C2055,D2055)</f>
        <v>Jacksonville Jaguars</v>
      </c>
      <c r="L2055" s="17">
        <f t="shared" ref="L2055:L2118" si="770">IF(E2055&lt;=F2055,E2055,F2055)</f>
        <v>-335.57046979865765</v>
      </c>
      <c r="M2055" s="18">
        <f t="shared" ref="M2055:M2118" si="771">IF(E2055&gt;F2055,E2055,F2055)</f>
        <v>293</v>
      </c>
      <c r="N2055" s="4">
        <f t="shared" si="749"/>
        <v>1.298</v>
      </c>
      <c r="O2055" s="4">
        <f t="shared" si="750"/>
        <v>3.93</v>
      </c>
      <c r="P2055" s="4"/>
      <c r="Q2055" s="4"/>
      <c r="R2055" s="1">
        <f t="shared" si="751"/>
        <v>0.77041602465331271</v>
      </c>
      <c r="S2055" s="1">
        <f t="shared" si="752"/>
        <v>0.2544529262086514</v>
      </c>
      <c r="T2055" s="1">
        <f t="shared" si="753"/>
        <v>2.4265493496556934E-2</v>
      </c>
      <c r="U2055" s="1">
        <f t="shared" si="754"/>
        <v>0.25798154922233063</v>
      </c>
      <c r="V2055" s="1">
        <f t="shared" si="755"/>
        <v>0.76898154922233064</v>
      </c>
      <c r="W2055" s="1"/>
      <c r="X2055" s="17">
        <f t="shared" si="756"/>
        <v>300.42131831550154</v>
      </c>
      <c r="Y2055" s="18">
        <f t="shared" si="757"/>
        <v>2850.0152957456385</v>
      </c>
      <c r="Z2055" s="2">
        <f t="shared" si="758"/>
        <v>285.40025239972647</v>
      </c>
      <c r="AA2055" s="18">
        <f t="shared" si="759"/>
        <v>2707.5145309583563</v>
      </c>
      <c r="AB2055" s="2">
        <f t="shared" si="760"/>
        <v>-350.38511409563085</v>
      </c>
      <c r="AC2055" s="2">
        <f t="shared" si="761"/>
        <v>270.75145309583564</v>
      </c>
      <c r="AD2055" s="2">
        <f t="shared" si="762"/>
        <v>285.40025239972647</v>
      </c>
      <c r="AE2055" s="2">
        <f t="shared" si="763"/>
        <v>-1000</v>
      </c>
      <c r="AF2055" s="5">
        <f t="shared" si="764"/>
        <v>0.29800000000000004</v>
      </c>
      <c r="AG2055" s="5">
        <f t="shared" si="765"/>
        <v>-1</v>
      </c>
      <c r="AH2055" s="3">
        <f t="shared" si="766"/>
        <v>201511</v>
      </c>
      <c r="AI2055" s="21">
        <v>1.298</v>
      </c>
      <c r="AJ2055" s="21">
        <v>3.93</v>
      </c>
      <c r="AK2055" s="21">
        <v>1.298</v>
      </c>
      <c r="AL2055" s="21">
        <v>3.93</v>
      </c>
      <c r="AO2055">
        <f t="shared" si="767"/>
        <v>-400</v>
      </c>
      <c r="AP2055">
        <f>IF(E2055&lt;F2055,G2055,H2055)</f>
        <v>28</v>
      </c>
      <c r="AQ2055">
        <f>IF(E2055&lt;F2055,H2055,G2055)</f>
        <v>23</v>
      </c>
    </row>
    <row r="2056" spans="2:43" x14ac:dyDescent="0.25">
      <c r="B2056" s="23">
        <v>42316</v>
      </c>
      <c r="C2056" s="20" t="s">
        <v>45</v>
      </c>
      <c r="D2056" s="20" t="s">
        <v>52</v>
      </c>
      <c r="E2056" s="2">
        <v>-260.41666666666674</v>
      </c>
      <c r="F2056" s="2">
        <v>231</v>
      </c>
      <c r="G2056">
        <v>38</v>
      </c>
      <c r="H2056">
        <v>35</v>
      </c>
      <c r="J2056" s="2" t="str">
        <f t="shared" si="768"/>
        <v>Pittsburgh Steelers</v>
      </c>
      <c r="K2056" s="2" t="str">
        <f t="shared" si="769"/>
        <v>Oakland Raiders</v>
      </c>
      <c r="L2056" s="17">
        <f t="shared" si="770"/>
        <v>-260.41666666666674</v>
      </c>
      <c r="M2056" s="18">
        <f t="shared" si="771"/>
        <v>231</v>
      </c>
      <c r="N2056" s="4">
        <f t="shared" si="749"/>
        <v>1.48</v>
      </c>
      <c r="O2056" s="4">
        <f t="shared" si="750"/>
        <v>2.86</v>
      </c>
      <c r="P2056" s="4"/>
      <c r="Q2056" s="4"/>
      <c r="R2056" s="1">
        <f t="shared" si="751"/>
        <v>0.67567567567567566</v>
      </c>
      <c r="S2056" s="1">
        <f t="shared" si="752"/>
        <v>0.34965034965034969</v>
      </c>
      <c r="T2056" s="1">
        <f t="shared" si="753"/>
        <v>2.4700460829493065E-2</v>
      </c>
      <c r="U2056" s="1">
        <f t="shared" si="754"/>
        <v>0.16301266301266298</v>
      </c>
      <c r="V2056" s="1">
        <f t="shared" si="755"/>
        <v>0.67401266301266305</v>
      </c>
      <c r="W2056" s="1"/>
      <c r="X2056" s="17">
        <f t="shared" si="756"/>
        <v>483.65165059400738</v>
      </c>
      <c r="Y2056" s="18">
        <f t="shared" si="757"/>
        <v>1846.6048003943104</v>
      </c>
      <c r="Z2056" s="2">
        <f t="shared" si="758"/>
        <v>459.46906806430701</v>
      </c>
      <c r="AA2056" s="18">
        <f t="shared" si="759"/>
        <v>1754.2745603745948</v>
      </c>
      <c r="AB2056" s="2">
        <f t="shared" si="760"/>
        <v>-217.64250729932502</v>
      </c>
      <c r="AC2056" s="2">
        <f t="shared" si="761"/>
        <v>175.42745603745948</v>
      </c>
      <c r="AD2056" s="2">
        <f t="shared" si="762"/>
        <v>459.46906806430701</v>
      </c>
      <c r="AE2056" s="2">
        <f t="shared" si="763"/>
        <v>-1000</v>
      </c>
      <c r="AF2056" s="5">
        <f t="shared" si="764"/>
        <v>0.48</v>
      </c>
      <c r="AG2056" s="5">
        <f t="shared" si="765"/>
        <v>-1</v>
      </c>
      <c r="AH2056" s="3">
        <f t="shared" si="766"/>
        <v>201511</v>
      </c>
      <c r="AI2056" s="21">
        <v>1.48</v>
      </c>
      <c r="AJ2056" s="21">
        <v>2.86</v>
      </c>
      <c r="AK2056" s="21">
        <v>1.3839999999999999</v>
      </c>
      <c r="AL2056" s="21">
        <v>3.31</v>
      </c>
      <c r="AO2056">
        <f t="shared" si="767"/>
        <v>-300</v>
      </c>
      <c r="AP2056">
        <f>IF(E2056&lt;F2056,G2056,H2056)</f>
        <v>38</v>
      </c>
      <c r="AQ2056">
        <f>IF(E2056&lt;F2056,H2056,G2056)</f>
        <v>35</v>
      </c>
    </row>
    <row r="2057" spans="2:43" x14ac:dyDescent="0.25">
      <c r="B2057" s="23">
        <v>42313</v>
      </c>
      <c r="C2057" s="20" t="s">
        <v>21</v>
      </c>
      <c r="D2057" s="20" t="s">
        <v>46</v>
      </c>
      <c r="E2057" s="2">
        <v>-854.70085470085473</v>
      </c>
      <c r="F2057" s="2">
        <v>671</v>
      </c>
      <c r="G2057">
        <v>31</v>
      </c>
      <c r="H2057">
        <v>10</v>
      </c>
      <c r="J2057" s="2" t="str">
        <f t="shared" si="768"/>
        <v>Cincinnati Bengals</v>
      </c>
      <c r="K2057" s="2" t="str">
        <f t="shared" si="769"/>
        <v>Cleveland Browns</v>
      </c>
      <c r="L2057" s="17">
        <f t="shared" si="770"/>
        <v>-854.70085470085473</v>
      </c>
      <c r="M2057" s="18">
        <f t="shared" si="771"/>
        <v>671</v>
      </c>
      <c r="N2057" s="4">
        <f t="shared" si="749"/>
        <v>1.21</v>
      </c>
      <c r="O2057" s="4">
        <f t="shared" si="750"/>
        <v>5.04</v>
      </c>
      <c r="P2057" s="4"/>
      <c r="Q2057" s="4"/>
      <c r="R2057" s="1">
        <f t="shared" si="751"/>
        <v>0.82644628099173556</v>
      </c>
      <c r="S2057" s="1">
        <f t="shared" si="752"/>
        <v>0.1984126984126984</v>
      </c>
      <c r="T2057" s="1">
        <f t="shared" si="753"/>
        <v>2.4256000000000055E-2</v>
      </c>
      <c r="U2057" s="1">
        <f t="shared" si="754"/>
        <v>0.31401679128951859</v>
      </c>
      <c r="V2057" s="1">
        <f t="shared" si="755"/>
        <v>0.82501679128951855</v>
      </c>
      <c r="W2057" s="1"/>
      <c r="X2057" s="17">
        <f t="shared" si="756"/>
        <v>212.09654222549702</v>
      </c>
      <c r="Y2057" s="18">
        <f t="shared" si="757"/>
        <v>3844.5894567220944</v>
      </c>
      <c r="Z2057" s="2">
        <f t="shared" si="758"/>
        <v>201.49171511422216</v>
      </c>
      <c r="AA2057" s="18">
        <f t="shared" si="759"/>
        <v>3652.3599838859895</v>
      </c>
      <c r="AB2057" s="2">
        <f t="shared" si="760"/>
        <v>-496.29832146354869</v>
      </c>
      <c r="AC2057" s="2">
        <f t="shared" si="761"/>
        <v>365.23599838859894</v>
      </c>
      <c r="AD2057" s="2">
        <f t="shared" si="762"/>
        <v>201.49171511422216</v>
      </c>
      <c r="AE2057" s="2">
        <f t="shared" si="763"/>
        <v>-1000</v>
      </c>
      <c r="AF2057" s="5">
        <f t="shared" si="764"/>
        <v>0.20999999999999996</v>
      </c>
      <c r="AG2057" s="5">
        <f t="shared" si="765"/>
        <v>-1</v>
      </c>
      <c r="AH2057" s="3">
        <f t="shared" si="766"/>
        <v>201511</v>
      </c>
      <c r="AI2057" s="21">
        <v>1.21</v>
      </c>
      <c r="AJ2057" s="21">
        <v>5.04</v>
      </c>
      <c r="AK2057" s="21">
        <v>1.117</v>
      </c>
      <c r="AL2057" s="21">
        <v>7.71</v>
      </c>
      <c r="AO2057">
        <f t="shared" si="767"/>
        <v>-900</v>
      </c>
      <c r="AP2057">
        <f>IF(E2057&lt;F2057,G2057,H2057)</f>
        <v>31</v>
      </c>
      <c r="AQ2057">
        <f>IF(E2057&lt;F2057,H2057,G2057)</f>
        <v>10</v>
      </c>
    </row>
    <row r="2058" spans="2:43" x14ac:dyDescent="0.25">
      <c r="B2058" s="23">
        <v>42310</v>
      </c>
      <c r="C2058" s="20" t="s">
        <v>44</v>
      </c>
      <c r="D2058" s="20" t="s">
        <v>39</v>
      </c>
      <c r="E2058" s="2">
        <v>-220.26431718061676</v>
      </c>
      <c r="F2058" s="2">
        <v>197.00000000000003</v>
      </c>
      <c r="G2058">
        <v>29</v>
      </c>
      <c r="H2058">
        <v>26</v>
      </c>
      <c r="J2058" s="2" t="str">
        <f t="shared" si="768"/>
        <v>Carolina Panthers</v>
      </c>
      <c r="K2058" s="2" t="str">
        <f t="shared" si="769"/>
        <v>Indianapolis Colts</v>
      </c>
      <c r="L2058" s="17">
        <f t="shared" si="770"/>
        <v>-220.26431718061676</v>
      </c>
      <c r="M2058" s="18">
        <f t="shared" si="771"/>
        <v>197.00000000000003</v>
      </c>
      <c r="N2058" s="4">
        <f t="shared" si="749"/>
        <v>1.35</v>
      </c>
      <c r="O2058" s="4">
        <f t="shared" si="750"/>
        <v>3.52</v>
      </c>
      <c r="P2058" s="4"/>
      <c r="Q2058" s="4"/>
      <c r="R2058" s="1">
        <f t="shared" si="751"/>
        <v>0.7407407407407407</v>
      </c>
      <c r="S2058" s="1">
        <f t="shared" si="752"/>
        <v>0.28409090909090912</v>
      </c>
      <c r="T2058" s="1">
        <f t="shared" si="753"/>
        <v>2.4229979466118934E-2</v>
      </c>
      <c r="U2058" s="1">
        <f t="shared" si="754"/>
        <v>0.22832491582491579</v>
      </c>
      <c r="V2058" s="1">
        <f t="shared" si="755"/>
        <v>0.73932491582491577</v>
      </c>
      <c r="W2058" s="1"/>
      <c r="X2058" s="17">
        <f t="shared" si="756"/>
        <v>352.58528232371435</v>
      </c>
      <c r="Y2058" s="18">
        <f t="shared" si="757"/>
        <v>2470.1836460228901</v>
      </c>
      <c r="Z2058" s="2">
        <f t="shared" si="758"/>
        <v>334.95601820752864</v>
      </c>
      <c r="AA2058" s="18">
        <f t="shared" si="759"/>
        <v>2346.6744637217457</v>
      </c>
      <c r="AB2058" s="2">
        <f t="shared" si="760"/>
        <v>-298.54665855874549</v>
      </c>
      <c r="AC2058" s="2">
        <f t="shared" si="761"/>
        <v>234.66744637217457</v>
      </c>
      <c r="AD2058" s="2">
        <f t="shared" si="762"/>
        <v>334.95601820752864</v>
      </c>
      <c r="AE2058" s="2">
        <f t="shared" si="763"/>
        <v>-1000</v>
      </c>
      <c r="AF2058" s="5">
        <f t="shared" si="764"/>
        <v>0.35000000000000009</v>
      </c>
      <c r="AG2058" s="5">
        <f t="shared" si="765"/>
        <v>-1</v>
      </c>
      <c r="AH2058" s="3">
        <f t="shared" si="766"/>
        <v>201511</v>
      </c>
      <c r="AI2058" s="21">
        <v>1.35</v>
      </c>
      <c r="AJ2058" s="21">
        <v>3.52</v>
      </c>
      <c r="AK2058" s="21">
        <v>1.454</v>
      </c>
      <c r="AL2058" s="21">
        <v>2.97</v>
      </c>
      <c r="AO2058">
        <f t="shared" si="767"/>
        <v>-300</v>
      </c>
      <c r="AP2058">
        <f>IF(E2058&lt;F2058,G2058,H2058)</f>
        <v>29</v>
      </c>
      <c r="AQ2058">
        <f>IF(E2058&lt;F2058,H2058,G2058)</f>
        <v>26</v>
      </c>
    </row>
    <row r="2059" spans="2:43" x14ac:dyDescent="0.25">
      <c r="B2059" s="23">
        <v>42309</v>
      </c>
      <c r="C2059" s="20" t="s">
        <v>38</v>
      </c>
      <c r="D2059" s="20" t="s">
        <v>33</v>
      </c>
      <c r="E2059" s="2">
        <v>120.00000000000001</v>
      </c>
      <c r="F2059" s="2">
        <v>-133.15579227696406</v>
      </c>
      <c r="G2059">
        <v>29</v>
      </c>
      <c r="H2059">
        <v>10</v>
      </c>
      <c r="J2059" s="2" t="str">
        <f t="shared" si="768"/>
        <v>Green Bay Packers</v>
      </c>
      <c r="K2059" s="2" t="str">
        <f t="shared" si="769"/>
        <v>Denver Broncos</v>
      </c>
      <c r="L2059" s="17">
        <f t="shared" si="770"/>
        <v>-133.15579227696406</v>
      </c>
      <c r="M2059" s="18">
        <f t="shared" si="771"/>
        <v>120.00000000000001</v>
      </c>
      <c r="N2059" s="4">
        <f t="shared" si="749"/>
        <v>1.6659999999999999</v>
      </c>
      <c r="O2059" s="4">
        <f t="shared" si="750"/>
        <v>2.36</v>
      </c>
      <c r="P2059" s="4"/>
      <c r="Q2059" s="4"/>
      <c r="R2059" s="1">
        <f t="shared" si="751"/>
        <v>0.60024009603841544</v>
      </c>
      <c r="S2059" s="1">
        <f t="shared" si="752"/>
        <v>0.42372881355932207</v>
      </c>
      <c r="T2059" s="1">
        <f t="shared" si="753"/>
        <v>2.3407848981619517E-2</v>
      </c>
      <c r="U2059" s="1">
        <f t="shared" si="754"/>
        <v>8.8255641239546684E-2</v>
      </c>
      <c r="V2059" s="1">
        <f t="shared" si="755"/>
        <v>0.59925564123954667</v>
      </c>
      <c r="W2059" s="1"/>
      <c r="X2059" s="17">
        <f t="shared" si="756"/>
        <v>668.73689821513028</v>
      </c>
      <c r="Y2059" s="18">
        <f t="shared" si="757"/>
        <v>1356.0765066241343</v>
      </c>
      <c r="Z2059" s="2">
        <f t="shared" si="758"/>
        <v>635.30005330437371</v>
      </c>
      <c r="AA2059" s="18">
        <f t="shared" si="759"/>
        <v>1288.2726812929275</v>
      </c>
      <c r="AB2059" s="2">
        <f t="shared" si="760"/>
        <v>-157.40593673787993</v>
      </c>
      <c r="AC2059" s="2">
        <f t="shared" si="761"/>
        <v>128.82726812929275</v>
      </c>
      <c r="AD2059" s="2">
        <f t="shared" si="762"/>
        <v>-1000</v>
      </c>
      <c r="AE2059" s="2">
        <f t="shared" si="763"/>
        <v>1288.2726812929275</v>
      </c>
      <c r="AF2059" s="5">
        <f t="shared" si="764"/>
        <v>-1</v>
      </c>
      <c r="AG2059" s="5">
        <f t="shared" si="765"/>
        <v>1.3599999999999999</v>
      </c>
      <c r="AH2059" s="3">
        <f t="shared" si="766"/>
        <v>201511</v>
      </c>
      <c r="AI2059" s="21">
        <v>2.36</v>
      </c>
      <c r="AJ2059" s="21">
        <v>1.6659999999999999</v>
      </c>
      <c r="AK2059" s="21">
        <v>2.2000000000000002</v>
      </c>
      <c r="AL2059" s="21">
        <v>1.7509999999999999</v>
      </c>
      <c r="AO2059">
        <f t="shared" si="767"/>
        <v>-140</v>
      </c>
      <c r="AP2059">
        <f>IF(E2059&lt;F2059,G2059,H2059)</f>
        <v>10</v>
      </c>
      <c r="AQ2059">
        <f>IF(E2059&lt;F2059,H2059,G2059)</f>
        <v>29</v>
      </c>
    </row>
    <row r="2060" spans="2:43" x14ac:dyDescent="0.25">
      <c r="B2060" s="23">
        <v>42309</v>
      </c>
      <c r="C2060" s="20" t="s">
        <v>23</v>
      </c>
      <c r="D2060" s="20" t="s">
        <v>32</v>
      </c>
      <c r="E2060" s="2">
        <v>186</v>
      </c>
      <c r="F2060" s="2">
        <v>-208.33333333333334</v>
      </c>
      <c r="G2060">
        <v>12</v>
      </c>
      <c r="H2060">
        <v>13</v>
      </c>
      <c r="J2060" s="2" t="str">
        <f t="shared" si="768"/>
        <v>Seattle Seahawks</v>
      </c>
      <c r="K2060" s="2" t="str">
        <f t="shared" si="769"/>
        <v>Dallas Cowboys</v>
      </c>
      <c r="L2060" s="17">
        <f t="shared" si="770"/>
        <v>-208.33333333333334</v>
      </c>
      <c r="M2060" s="18">
        <f t="shared" si="771"/>
        <v>186</v>
      </c>
      <c r="N2060" s="4">
        <f t="shared" si="749"/>
        <v>1.4</v>
      </c>
      <c r="O2060" s="4">
        <f t="shared" si="750"/>
        <v>3.22</v>
      </c>
      <c r="P2060" s="4"/>
      <c r="Q2060" s="4"/>
      <c r="R2060" s="1">
        <f t="shared" si="751"/>
        <v>0.7142857142857143</v>
      </c>
      <c r="S2060" s="1">
        <f t="shared" si="752"/>
        <v>0.3105590062111801</v>
      </c>
      <c r="T2060" s="1">
        <f t="shared" si="753"/>
        <v>2.4242424242424288E-2</v>
      </c>
      <c r="U2060" s="1">
        <f t="shared" si="754"/>
        <v>0.2018633540372671</v>
      </c>
      <c r="V2060" s="1">
        <f t="shared" si="755"/>
        <v>0.71286335403726708</v>
      </c>
      <c r="W2060" s="1"/>
      <c r="X2060" s="17">
        <f t="shared" si="756"/>
        <v>402.79338857376865</v>
      </c>
      <c r="Y2060" s="18">
        <f t="shared" si="757"/>
        <v>2188.1727656476151</v>
      </c>
      <c r="Z2060" s="2">
        <f t="shared" si="758"/>
        <v>382.65371914508017</v>
      </c>
      <c r="AA2060" s="18">
        <f t="shared" si="759"/>
        <v>2078.7641273652343</v>
      </c>
      <c r="AB2060" s="2">
        <f t="shared" si="760"/>
        <v>-261.33288400650764</v>
      </c>
      <c r="AC2060" s="2">
        <f t="shared" si="761"/>
        <v>207.87641273652343</v>
      </c>
      <c r="AD2060" s="2">
        <f t="shared" si="762"/>
        <v>382.65371914508017</v>
      </c>
      <c r="AE2060" s="2">
        <f t="shared" si="763"/>
        <v>-1000</v>
      </c>
      <c r="AF2060" s="5">
        <f t="shared" si="764"/>
        <v>0.39999999999999991</v>
      </c>
      <c r="AG2060" s="5">
        <f t="shared" si="765"/>
        <v>-1</v>
      </c>
      <c r="AH2060" s="3">
        <f t="shared" si="766"/>
        <v>201511</v>
      </c>
      <c r="AI2060" s="21">
        <v>3.22</v>
      </c>
      <c r="AJ2060" s="21">
        <v>1.4</v>
      </c>
      <c r="AK2060" s="21">
        <v>2.86</v>
      </c>
      <c r="AL2060" s="21">
        <v>1.48</v>
      </c>
      <c r="AO2060">
        <f t="shared" si="767"/>
        <v>-300</v>
      </c>
      <c r="AP2060">
        <f>IF(E2060&lt;F2060,G2060,H2060)</f>
        <v>13</v>
      </c>
      <c r="AQ2060">
        <f>IF(E2060&lt;F2060,H2060,G2060)</f>
        <v>12</v>
      </c>
    </row>
    <row r="2061" spans="2:43" x14ac:dyDescent="0.25">
      <c r="B2061" s="23">
        <v>42309</v>
      </c>
      <c r="C2061" s="20" t="s">
        <v>52</v>
      </c>
      <c r="D2061" s="20" t="s">
        <v>42</v>
      </c>
      <c r="E2061" s="2">
        <v>152.99999999999997</v>
      </c>
      <c r="F2061" s="2">
        <v>-170.06802721088434</v>
      </c>
      <c r="G2061">
        <v>34</v>
      </c>
      <c r="H2061">
        <v>20</v>
      </c>
      <c r="J2061" s="2" t="str">
        <f t="shared" si="768"/>
        <v>New York Jets</v>
      </c>
      <c r="K2061" s="2" t="str">
        <f t="shared" si="769"/>
        <v>Oakland Raiders</v>
      </c>
      <c r="L2061" s="17">
        <f t="shared" si="770"/>
        <v>-170.06802721088434</v>
      </c>
      <c r="M2061" s="18">
        <f t="shared" si="771"/>
        <v>152.99999999999997</v>
      </c>
      <c r="N2061" s="4">
        <f t="shared" si="749"/>
        <v>1.7929999999999999</v>
      </c>
      <c r="O2061" s="4">
        <f t="shared" si="750"/>
        <v>2.14</v>
      </c>
      <c r="P2061" s="4"/>
      <c r="Q2061" s="4"/>
      <c r="R2061" s="1">
        <f t="shared" si="751"/>
        <v>0.5577244841048522</v>
      </c>
      <c r="S2061" s="1">
        <f t="shared" si="752"/>
        <v>0.46728971962616822</v>
      </c>
      <c r="T2061" s="1">
        <f t="shared" si="753"/>
        <v>2.4403763030765302E-2</v>
      </c>
      <c r="U2061" s="1">
        <f t="shared" si="754"/>
        <v>4.5217382239341991E-2</v>
      </c>
      <c r="V2061" s="1">
        <f t="shared" si="755"/>
        <v>0.55621738223934203</v>
      </c>
      <c r="W2061" s="1"/>
      <c r="X2061" s="17">
        <f t="shared" si="756"/>
        <v>797.85823300591676</v>
      </c>
      <c r="Y2061" s="18">
        <f t="shared" si="757"/>
        <v>1141.4391434294505</v>
      </c>
      <c r="Z2061" s="2">
        <f t="shared" si="758"/>
        <v>757.96532135562086</v>
      </c>
      <c r="AA2061" s="18">
        <f t="shared" si="759"/>
        <v>1084.3671862579779</v>
      </c>
      <c r="AB2061" s="2">
        <f t="shared" si="760"/>
        <v>-131.93215729335745</v>
      </c>
      <c r="AC2061" s="2">
        <f t="shared" si="761"/>
        <v>108.43671862579779</v>
      </c>
      <c r="AD2061" s="2">
        <f t="shared" si="762"/>
        <v>-1000</v>
      </c>
      <c r="AE2061" s="2">
        <f t="shared" si="763"/>
        <v>1084.3671862579779</v>
      </c>
      <c r="AF2061" s="5">
        <f t="shared" si="764"/>
        <v>-1</v>
      </c>
      <c r="AG2061" s="5">
        <f t="shared" si="765"/>
        <v>1.1400000000000001</v>
      </c>
      <c r="AH2061" s="3">
        <f t="shared" si="766"/>
        <v>201511</v>
      </c>
      <c r="AI2061" s="21">
        <v>2.14</v>
      </c>
      <c r="AJ2061" s="21">
        <v>1.7929999999999999</v>
      </c>
      <c r="AK2061" s="21">
        <v>2.5299999999999998</v>
      </c>
      <c r="AL2061" s="21">
        <v>1.5880000000000001</v>
      </c>
      <c r="AO2061">
        <f t="shared" si="767"/>
        <v>-180</v>
      </c>
      <c r="AP2061">
        <f>IF(E2061&lt;F2061,G2061,H2061)</f>
        <v>20</v>
      </c>
      <c r="AQ2061">
        <f>IF(E2061&lt;F2061,H2061,G2061)</f>
        <v>34</v>
      </c>
    </row>
    <row r="2062" spans="2:43" x14ac:dyDescent="0.25">
      <c r="B2062" s="23">
        <v>42309</v>
      </c>
      <c r="C2062" s="20" t="s">
        <v>35</v>
      </c>
      <c r="D2062" s="20" t="s">
        <v>27</v>
      </c>
      <c r="E2062" s="2">
        <v>-400</v>
      </c>
      <c r="F2062" s="2">
        <v>346</v>
      </c>
      <c r="G2062">
        <v>20</v>
      </c>
      <c r="H2062">
        <v>23</v>
      </c>
      <c r="J2062" s="2" t="str">
        <f t="shared" si="768"/>
        <v>Atlanta Falcons</v>
      </c>
      <c r="K2062" s="2" t="str">
        <f t="shared" si="769"/>
        <v>Tampa Bay Buccaneers</v>
      </c>
      <c r="L2062" s="17">
        <f t="shared" si="770"/>
        <v>-400</v>
      </c>
      <c r="M2062" s="18">
        <f t="shared" si="771"/>
        <v>346</v>
      </c>
      <c r="N2062" s="4">
        <f t="shared" si="749"/>
        <v>1.3169999999999999</v>
      </c>
      <c r="O2062" s="4">
        <f t="shared" si="750"/>
        <v>3.77</v>
      </c>
      <c r="P2062" s="4"/>
      <c r="Q2062" s="4"/>
      <c r="R2062" s="1">
        <f t="shared" si="751"/>
        <v>0.75930144267274113</v>
      </c>
      <c r="S2062" s="1">
        <f t="shared" si="752"/>
        <v>0.26525198938992045</v>
      </c>
      <c r="T2062" s="1">
        <f t="shared" si="753"/>
        <v>2.3965008846078217E-2</v>
      </c>
      <c r="U2062" s="1">
        <f t="shared" si="754"/>
        <v>0.24702472664141034</v>
      </c>
      <c r="V2062" s="1">
        <f t="shared" si="755"/>
        <v>0.75802472664141041</v>
      </c>
      <c r="W2062" s="1"/>
      <c r="X2062" s="17">
        <f t="shared" si="756"/>
        <v>319.21817963737476</v>
      </c>
      <c r="Y2062" s="18">
        <f t="shared" si="757"/>
        <v>2700.607045193698</v>
      </c>
      <c r="Z2062" s="2">
        <f t="shared" si="758"/>
        <v>303.25727065550603</v>
      </c>
      <c r="AA2062" s="18">
        <f t="shared" si="759"/>
        <v>2565.576692934013</v>
      </c>
      <c r="AB2062" s="2">
        <f t="shared" si="760"/>
        <v>-329.7530172445492</v>
      </c>
      <c r="AC2062" s="2">
        <f t="shared" si="761"/>
        <v>256.55766929340132</v>
      </c>
      <c r="AD2062" s="2">
        <f t="shared" si="762"/>
        <v>-1000</v>
      </c>
      <c r="AE2062" s="2">
        <f t="shared" si="763"/>
        <v>2565.576692934013</v>
      </c>
      <c r="AF2062" s="5">
        <f t="shared" si="764"/>
        <v>-1</v>
      </c>
      <c r="AG2062" s="5">
        <f t="shared" si="765"/>
        <v>2.77</v>
      </c>
      <c r="AH2062" s="3">
        <f t="shared" si="766"/>
        <v>201511</v>
      </c>
      <c r="AI2062" s="21">
        <v>1.3169999999999999</v>
      </c>
      <c r="AJ2062" s="21">
        <v>3.77</v>
      </c>
      <c r="AK2062" s="21">
        <v>1.25</v>
      </c>
      <c r="AL2062" s="21">
        <v>4.46</v>
      </c>
      <c r="AO2062">
        <f t="shared" si="767"/>
        <v>-400</v>
      </c>
      <c r="AP2062">
        <f>IF(E2062&lt;F2062,G2062,H2062)</f>
        <v>20</v>
      </c>
      <c r="AQ2062">
        <f>IF(E2062&lt;F2062,H2062,G2062)</f>
        <v>23</v>
      </c>
    </row>
    <row r="2063" spans="2:43" x14ac:dyDescent="0.25">
      <c r="B2063" s="23">
        <v>42309</v>
      </c>
      <c r="C2063" s="20" t="s">
        <v>28</v>
      </c>
      <c r="D2063" s="20" t="s">
        <v>54</v>
      </c>
      <c r="E2063" s="2">
        <v>-208.33333333333334</v>
      </c>
      <c r="F2063" s="2">
        <v>186</v>
      </c>
      <c r="G2063">
        <v>29</v>
      </c>
      <c r="H2063">
        <v>26</v>
      </c>
      <c r="J2063" s="2" t="str">
        <f t="shared" si="768"/>
        <v>Baltimore Ravens</v>
      </c>
      <c r="K2063" s="2" t="str">
        <f t="shared" si="769"/>
        <v>San Diego Chargers</v>
      </c>
      <c r="L2063" s="17">
        <f t="shared" si="770"/>
        <v>-208.33333333333334</v>
      </c>
      <c r="M2063" s="18">
        <f t="shared" si="771"/>
        <v>186</v>
      </c>
      <c r="N2063" s="4">
        <f t="shared" si="749"/>
        <v>1.5880000000000001</v>
      </c>
      <c r="O2063" s="4">
        <f t="shared" si="750"/>
        <v>2.5299999999999998</v>
      </c>
      <c r="P2063" s="4"/>
      <c r="Q2063" s="4"/>
      <c r="R2063" s="1">
        <f t="shared" si="751"/>
        <v>0.62972292191435764</v>
      </c>
      <c r="S2063" s="1">
        <f t="shared" si="752"/>
        <v>0.39525691699604748</v>
      </c>
      <c r="T2063" s="1">
        <f t="shared" si="753"/>
        <v>2.4371053909664986E-2</v>
      </c>
      <c r="U2063" s="1">
        <f t="shared" si="754"/>
        <v>0.11723300245915508</v>
      </c>
      <c r="V2063" s="1">
        <f t="shared" si="755"/>
        <v>0.62823300245915514</v>
      </c>
      <c r="W2063" s="1"/>
      <c r="X2063" s="17">
        <f t="shared" si="756"/>
        <v>591.76610602372068</v>
      </c>
      <c r="Y2063" s="18">
        <f t="shared" si="757"/>
        <v>1525.4353459459228</v>
      </c>
      <c r="Z2063" s="2">
        <f t="shared" si="758"/>
        <v>562.17780072253458</v>
      </c>
      <c r="AA2063" s="18">
        <f t="shared" si="759"/>
        <v>1449.1635786486265</v>
      </c>
      <c r="AB2063" s="2">
        <f t="shared" si="760"/>
        <v>-177.87966702256082</v>
      </c>
      <c r="AC2063" s="2">
        <f t="shared" si="761"/>
        <v>144.91635786486265</v>
      </c>
      <c r="AD2063" s="2">
        <f t="shared" si="762"/>
        <v>562.17780072253458</v>
      </c>
      <c r="AE2063" s="2">
        <f t="shared" si="763"/>
        <v>-1000</v>
      </c>
      <c r="AF2063" s="5">
        <f t="shared" si="764"/>
        <v>0.58800000000000008</v>
      </c>
      <c r="AG2063" s="5">
        <f t="shared" si="765"/>
        <v>-1</v>
      </c>
      <c r="AH2063" s="3">
        <f t="shared" si="766"/>
        <v>201511</v>
      </c>
      <c r="AI2063" s="21">
        <v>1.5880000000000001</v>
      </c>
      <c r="AJ2063" s="21">
        <v>2.5299999999999998</v>
      </c>
      <c r="AK2063" s="21">
        <v>1.48</v>
      </c>
      <c r="AL2063" s="21">
        <v>2.86</v>
      </c>
      <c r="AO2063">
        <f t="shared" si="767"/>
        <v>-300</v>
      </c>
      <c r="AP2063">
        <f>IF(E2063&lt;F2063,G2063,H2063)</f>
        <v>29</v>
      </c>
      <c r="AQ2063">
        <f>IF(E2063&lt;F2063,H2063,G2063)</f>
        <v>26</v>
      </c>
    </row>
    <row r="2064" spans="2:43" x14ac:dyDescent="0.25">
      <c r="B2064" s="23">
        <v>42309</v>
      </c>
      <c r="C2064" s="20" t="s">
        <v>37</v>
      </c>
      <c r="D2064" s="20" t="s">
        <v>29</v>
      </c>
      <c r="E2064" s="2">
        <v>106</v>
      </c>
      <c r="F2064" s="2">
        <v>-117.09601873536299</v>
      </c>
      <c r="G2064">
        <v>20</v>
      </c>
      <c r="H2064">
        <v>23</v>
      </c>
      <c r="J2064" s="2" t="str">
        <f t="shared" si="768"/>
        <v>Minnesota Vikings</v>
      </c>
      <c r="K2064" s="2" t="str">
        <f t="shared" si="769"/>
        <v>Chicago Bears</v>
      </c>
      <c r="L2064" s="17">
        <f t="shared" si="770"/>
        <v>-117.09601873536299</v>
      </c>
      <c r="M2064" s="18">
        <f t="shared" si="771"/>
        <v>106</v>
      </c>
      <c r="N2064" s="4">
        <f t="shared" si="749"/>
        <v>2.0499999999999998</v>
      </c>
      <c r="O2064" s="4">
        <f t="shared" si="750"/>
        <v>1.8620000000000001</v>
      </c>
      <c r="P2064" s="4"/>
      <c r="Q2064" s="4"/>
      <c r="R2064" s="1">
        <f t="shared" si="751"/>
        <v>0.48780487804878053</v>
      </c>
      <c r="S2064" s="1">
        <f t="shared" si="752"/>
        <v>0.53705692803437166</v>
      </c>
      <c r="T2064" s="1">
        <f t="shared" si="753"/>
        <v>2.4258691206544003E-2</v>
      </c>
      <c r="U2064" s="1">
        <f t="shared" si="754"/>
        <v>2.4626024992795564E-2</v>
      </c>
      <c r="V2064" s="1">
        <f t="shared" si="755"/>
        <v>0.48637397500720447</v>
      </c>
      <c r="W2064" s="1"/>
      <c r="X2064" s="17">
        <f t="shared" si="756"/>
        <v>1056.0310612532003</v>
      </c>
      <c r="Y2064" s="18">
        <f t="shared" si="757"/>
        <v>863.23959031800052</v>
      </c>
      <c r="Z2064" s="2">
        <f t="shared" si="758"/>
        <v>1003.2295081905402</v>
      </c>
      <c r="AA2064" s="18">
        <f t="shared" si="759"/>
        <v>820.07761080210048</v>
      </c>
      <c r="AB2064" s="2">
        <f t="shared" si="760"/>
        <v>100.32295081905401</v>
      </c>
      <c r="AC2064" s="2">
        <f t="shared" si="761"/>
        <v>-121.93967824849177</v>
      </c>
      <c r="AD2064" s="2">
        <f t="shared" si="762"/>
        <v>1003.2295081905402</v>
      </c>
      <c r="AE2064" s="2">
        <f t="shared" si="763"/>
        <v>-1000</v>
      </c>
      <c r="AF2064" s="5">
        <f t="shared" si="764"/>
        <v>1.0499999999999998</v>
      </c>
      <c r="AG2064" s="5">
        <f t="shared" si="765"/>
        <v>-1</v>
      </c>
      <c r="AH2064" s="3">
        <f t="shared" si="766"/>
        <v>201511</v>
      </c>
      <c r="AI2064" s="21">
        <v>1.8620000000000001</v>
      </c>
      <c r="AJ2064" s="21">
        <v>2.0499999999999998</v>
      </c>
      <c r="AK2064" s="21">
        <v>2.06</v>
      </c>
      <c r="AL2064" s="21">
        <v>1.8540000000000001</v>
      </c>
      <c r="AO2064">
        <f t="shared" si="767"/>
        <v>-120</v>
      </c>
      <c r="AP2064">
        <f>IF(E2064&lt;F2064,G2064,H2064)</f>
        <v>23</v>
      </c>
      <c r="AQ2064">
        <f>IF(E2064&lt;F2064,H2064,G2064)</f>
        <v>20</v>
      </c>
    </row>
    <row r="2065" spans="2:43" x14ac:dyDescent="0.25">
      <c r="B2065" s="23">
        <v>42309</v>
      </c>
      <c r="C2065" s="20" t="s">
        <v>46</v>
      </c>
      <c r="D2065" s="20" t="s">
        <v>48</v>
      </c>
      <c r="E2065" s="2">
        <v>271</v>
      </c>
      <c r="F2065" s="2">
        <v>-308.64197530864192</v>
      </c>
      <c r="G2065">
        <v>20</v>
      </c>
      <c r="H2065">
        <v>34</v>
      </c>
      <c r="J2065" s="2" t="str">
        <f t="shared" si="768"/>
        <v>Arizona Cardinals</v>
      </c>
      <c r="K2065" s="2" t="str">
        <f t="shared" si="769"/>
        <v>Cleveland Browns</v>
      </c>
      <c r="L2065" s="17">
        <f t="shared" si="770"/>
        <v>-308.64197530864192</v>
      </c>
      <c r="M2065" s="18">
        <f t="shared" si="771"/>
        <v>271</v>
      </c>
      <c r="N2065" s="4">
        <f t="shared" si="749"/>
        <v>1.448</v>
      </c>
      <c r="O2065" s="4">
        <f t="shared" si="750"/>
        <v>2.99</v>
      </c>
      <c r="P2065" s="4"/>
      <c r="Q2065" s="4"/>
      <c r="R2065" s="1">
        <f t="shared" si="751"/>
        <v>0.69060773480662985</v>
      </c>
      <c r="S2065" s="1">
        <f t="shared" si="752"/>
        <v>0.33444816053511706</v>
      </c>
      <c r="T2065" s="1">
        <f t="shared" si="753"/>
        <v>2.4443442992338915E-2</v>
      </c>
      <c r="U2065" s="1">
        <f t="shared" si="754"/>
        <v>0.1780797871357564</v>
      </c>
      <c r="V2065" s="1">
        <f t="shared" si="755"/>
        <v>0.68907978713575635</v>
      </c>
      <c r="W2065" s="1"/>
      <c r="X2065" s="17">
        <f t="shared" si="756"/>
        <v>451.21075769269225</v>
      </c>
      <c r="Y2065" s="18">
        <f t="shared" si="757"/>
        <v>1970.272713251632</v>
      </c>
      <c r="Z2065" s="2">
        <f t="shared" si="758"/>
        <v>428.65021980805761</v>
      </c>
      <c r="AA2065" s="18">
        <f t="shared" si="759"/>
        <v>1871.7590775890503</v>
      </c>
      <c r="AB2065" s="2">
        <f t="shared" si="760"/>
        <v>-233.29044376736428</v>
      </c>
      <c r="AC2065" s="2">
        <f t="shared" si="761"/>
        <v>187.17590775890503</v>
      </c>
      <c r="AD2065" s="2">
        <f t="shared" si="762"/>
        <v>428.65021980805761</v>
      </c>
      <c r="AE2065" s="2">
        <f t="shared" si="763"/>
        <v>-1000</v>
      </c>
      <c r="AF2065" s="5">
        <f t="shared" si="764"/>
        <v>0.44799999999999995</v>
      </c>
      <c r="AG2065" s="5">
        <f t="shared" si="765"/>
        <v>-1</v>
      </c>
      <c r="AH2065" s="3">
        <f t="shared" si="766"/>
        <v>201511</v>
      </c>
      <c r="AI2065" s="21">
        <v>2.99</v>
      </c>
      <c r="AJ2065" s="21">
        <v>1.448</v>
      </c>
      <c r="AK2065" s="21">
        <v>3.71</v>
      </c>
      <c r="AL2065" s="21">
        <v>1.3240000000000001</v>
      </c>
      <c r="AO2065">
        <f t="shared" si="767"/>
        <v>-400</v>
      </c>
      <c r="AP2065">
        <f>IF(E2065&lt;F2065,G2065,H2065)</f>
        <v>34</v>
      </c>
      <c r="AQ2065">
        <f>IF(E2065&lt;F2065,H2065,G2065)</f>
        <v>20</v>
      </c>
    </row>
    <row r="2066" spans="2:43" x14ac:dyDescent="0.25">
      <c r="B2066" s="23">
        <v>42309</v>
      </c>
      <c r="C2066" s="20" t="s">
        <v>40</v>
      </c>
      <c r="D2066" s="20" t="s">
        <v>41</v>
      </c>
      <c r="E2066" s="2">
        <v>-185.18518518518516</v>
      </c>
      <c r="F2066" s="2">
        <v>166</v>
      </c>
      <c r="G2066">
        <v>20</v>
      </c>
      <c r="H2066">
        <v>6</v>
      </c>
      <c r="J2066" s="2" t="str">
        <f t="shared" si="768"/>
        <v>Houston Texans</v>
      </c>
      <c r="K2066" s="2" t="str">
        <f t="shared" si="769"/>
        <v>Tennessee Titans</v>
      </c>
      <c r="L2066" s="17">
        <f t="shared" si="770"/>
        <v>-185.18518518518516</v>
      </c>
      <c r="M2066" s="18">
        <f t="shared" si="771"/>
        <v>166</v>
      </c>
      <c r="N2066" s="4">
        <f t="shared" si="749"/>
        <v>1.4950000000000001</v>
      </c>
      <c r="O2066" s="4">
        <f t="shared" si="750"/>
        <v>2.81</v>
      </c>
      <c r="P2066" s="4"/>
      <c r="Q2066" s="4"/>
      <c r="R2066" s="1">
        <f t="shared" si="751"/>
        <v>0.66889632107023411</v>
      </c>
      <c r="S2066" s="1">
        <f t="shared" si="752"/>
        <v>0.35587188612099646</v>
      </c>
      <c r="T2066" s="1">
        <f t="shared" si="753"/>
        <v>2.4169570267131069E-2</v>
      </c>
      <c r="U2066" s="1">
        <f t="shared" si="754"/>
        <v>0.15651221747461883</v>
      </c>
      <c r="V2066" s="1">
        <f t="shared" si="755"/>
        <v>0.66751221747461886</v>
      </c>
      <c r="W2066" s="1"/>
      <c r="X2066" s="17">
        <f t="shared" si="756"/>
        <v>498.09992060261197</v>
      </c>
      <c r="Y2066" s="18">
        <f t="shared" si="757"/>
        <v>1796.2818011286422</v>
      </c>
      <c r="Z2066" s="2">
        <f t="shared" si="758"/>
        <v>473.19492457248134</v>
      </c>
      <c r="AA2066" s="18">
        <f t="shared" si="759"/>
        <v>1706.46771107221</v>
      </c>
      <c r="AB2066" s="2">
        <f t="shared" si="760"/>
        <v>-211.32940107155051</v>
      </c>
      <c r="AC2066" s="2">
        <f t="shared" si="761"/>
        <v>170.64677110722101</v>
      </c>
      <c r="AD2066" s="2">
        <f t="shared" si="762"/>
        <v>473.19492457248134</v>
      </c>
      <c r="AE2066" s="2">
        <f t="shared" si="763"/>
        <v>-1000</v>
      </c>
      <c r="AF2066" s="5">
        <f t="shared" si="764"/>
        <v>0.49500000000000011</v>
      </c>
      <c r="AG2066" s="5">
        <f t="shared" si="765"/>
        <v>-1</v>
      </c>
      <c r="AH2066" s="3">
        <f t="shared" si="766"/>
        <v>201511</v>
      </c>
      <c r="AI2066" s="21">
        <v>1.4950000000000001</v>
      </c>
      <c r="AJ2066" s="21">
        <v>2.81</v>
      </c>
      <c r="AK2066" s="21">
        <v>1.54</v>
      </c>
      <c r="AL2066" s="21">
        <v>2.66</v>
      </c>
      <c r="AO2066">
        <f t="shared" si="767"/>
        <v>-190</v>
      </c>
      <c r="AP2066">
        <f>IF(E2066&lt;F2066,G2066,H2066)</f>
        <v>20</v>
      </c>
      <c r="AQ2066">
        <f>IF(E2066&lt;F2066,H2066,G2066)</f>
        <v>6</v>
      </c>
    </row>
    <row r="2067" spans="2:43" x14ac:dyDescent="0.25">
      <c r="B2067" s="23">
        <v>42309</v>
      </c>
      <c r="C2067" s="20" t="s">
        <v>43</v>
      </c>
      <c r="D2067" s="20" t="s">
        <v>25</v>
      </c>
      <c r="E2067" s="2">
        <v>-167.22408026755849</v>
      </c>
      <c r="F2067" s="2">
        <v>150.99999999999997</v>
      </c>
      <c r="G2067">
        <v>52</v>
      </c>
      <c r="H2067">
        <v>49</v>
      </c>
      <c r="J2067" s="2" t="str">
        <f t="shared" si="768"/>
        <v>New Orleans Saints</v>
      </c>
      <c r="K2067" s="2" t="str">
        <f t="shared" si="769"/>
        <v>New York Giants</v>
      </c>
      <c r="L2067" s="17">
        <f t="shared" si="770"/>
        <v>-167.22408026755849</v>
      </c>
      <c r="M2067" s="18">
        <f t="shared" si="771"/>
        <v>150.99999999999997</v>
      </c>
      <c r="N2067" s="4">
        <f t="shared" si="749"/>
        <v>1.595</v>
      </c>
      <c r="O2067" s="4">
        <f t="shared" si="750"/>
        <v>2.52</v>
      </c>
      <c r="P2067" s="4"/>
      <c r="Q2067" s="4"/>
      <c r="R2067" s="1">
        <f t="shared" si="751"/>
        <v>0.62695924764890287</v>
      </c>
      <c r="S2067" s="1">
        <f t="shared" si="752"/>
        <v>0.3968253968253968</v>
      </c>
      <c r="T2067" s="1">
        <f t="shared" si="753"/>
        <v>2.3232077764277048E-2</v>
      </c>
      <c r="U2067" s="1">
        <f t="shared" si="754"/>
        <v>0.11506692541175303</v>
      </c>
      <c r="V2067" s="1">
        <f t="shared" si="755"/>
        <v>0.62606692541175302</v>
      </c>
      <c r="W2067" s="1"/>
      <c r="X2067" s="17">
        <f t="shared" si="756"/>
        <v>597.27332559904505</v>
      </c>
      <c r="Y2067" s="18">
        <f t="shared" si="757"/>
        <v>1511.9695332860119</v>
      </c>
      <c r="Z2067" s="2">
        <f t="shared" si="758"/>
        <v>567.40965931909273</v>
      </c>
      <c r="AA2067" s="18">
        <f t="shared" si="759"/>
        <v>1436.3710566217112</v>
      </c>
      <c r="AB2067" s="2">
        <f t="shared" si="760"/>
        <v>-176.23950942252685</v>
      </c>
      <c r="AC2067" s="2">
        <f t="shared" si="761"/>
        <v>143.63710566217111</v>
      </c>
      <c r="AD2067" s="2">
        <f t="shared" si="762"/>
        <v>567.40965931909273</v>
      </c>
      <c r="AE2067" s="2">
        <f t="shared" si="763"/>
        <v>-1000</v>
      </c>
      <c r="AF2067" s="5">
        <f t="shared" si="764"/>
        <v>0.59499999999999997</v>
      </c>
      <c r="AG2067" s="5">
        <f t="shared" si="765"/>
        <v>-1</v>
      </c>
      <c r="AH2067" s="3">
        <f t="shared" si="766"/>
        <v>201511</v>
      </c>
      <c r="AI2067" s="21">
        <v>1.595</v>
      </c>
      <c r="AJ2067" s="21">
        <v>2.52</v>
      </c>
      <c r="AK2067" s="21">
        <v>1.5980000000000001</v>
      </c>
      <c r="AL2067" s="21">
        <v>2.5099999999999998</v>
      </c>
      <c r="AO2067">
        <f t="shared" si="767"/>
        <v>-170</v>
      </c>
      <c r="AP2067">
        <f>IF(E2067&lt;F2067,G2067,H2067)</f>
        <v>52</v>
      </c>
      <c r="AQ2067">
        <f>IF(E2067&lt;F2067,H2067,G2067)</f>
        <v>49</v>
      </c>
    </row>
    <row r="2068" spans="2:43" x14ac:dyDescent="0.25">
      <c r="B2068" s="23">
        <v>42309</v>
      </c>
      <c r="C2068" s="20" t="s">
        <v>45</v>
      </c>
      <c r="D2068" s="20" t="s">
        <v>21</v>
      </c>
      <c r="E2068" s="2">
        <v>-117.09601873536299</v>
      </c>
      <c r="F2068" s="2">
        <v>106</v>
      </c>
      <c r="G2068">
        <v>10</v>
      </c>
      <c r="H2068">
        <v>16</v>
      </c>
      <c r="J2068" s="2" t="str">
        <f t="shared" si="768"/>
        <v>Pittsburgh Steelers</v>
      </c>
      <c r="K2068" s="2" t="str">
        <f t="shared" si="769"/>
        <v>Cincinnati Bengals</v>
      </c>
      <c r="L2068" s="17">
        <f t="shared" si="770"/>
        <v>-117.09601873536299</v>
      </c>
      <c r="M2068" s="18">
        <f t="shared" si="771"/>
        <v>106</v>
      </c>
      <c r="N2068" s="4">
        <f t="shared" si="749"/>
        <v>2.11</v>
      </c>
      <c r="O2068" s="4">
        <f t="shared" si="750"/>
        <v>1.8129999999999999</v>
      </c>
      <c r="P2068" s="4"/>
      <c r="Q2068" s="4"/>
      <c r="R2068" s="1">
        <f t="shared" si="751"/>
        <v>0.47393364928909953</v>
      </c>
      <c r="S2068" s="1">
        <f t="shared" si="752"/>
        <v>0.55157198014340869</v>
      </c>
      <c r="T2068" s="1">
        <f t="shared" si="753"/>
        <v>2.4871271985725363E-2</v>
      </c>
      <c r="U2068" s="1">
        <f t="shared" si="754"/>
        <v>3.8819165427154578E-2</v>
      </c>
      <c r="V2068" s="1">
        <f t="shared" si="755"/>
        <v>0.47218083457284543</v>
      </c>
      <c r="W2068" s="1"/>
      <c r="X2068" s="17">
        <f t="shared" si="756"/>
        <v>1117.8326750695883</v>
      </c>
      <c r="Y2068" s="18">
        <f t="shared" si="757"/>
        <v>814.9689546392874</v>
      </c>
      <c r="Z2068" s="2">
        <f t="shared" si="758"/>
        <v>1061.9410413161088</v>
      </c>
      <c r="AA2068" s="18">
        <f t="shared" si="759"/>
        <v>774.22050690732294</v>
      </c>
      <c r="AB2068" s="2">
        <f t="shared" si="760"/>
        <v>106.19410413161089</v>
      </c>
      <c r="AC2068" s="2">
        <f t="shared" si="761"/>
        <v>-129.16216905627684</v>
      </c>
      <c r="AD2068" s="2">
        <f t="shared" si="762"/>
        <v>-1000</v>
      </c>
      <c r="AE2068" s="2">
        <f t="shared" si="763"/>
        <v>774.22050690732294</v>
      </c>
      <c r="AF2068" s="5">
        <f t="shared" si="764"/>
        <v>-1</v>
      </c>
      <c r="AG2068" s="5">
        <f t="shared" si="765"/>
        <v>0.81299999999999994</v>
      </c>
      <c r="AH2068" s="3">
        <f t="shared" si="766"/>
        <v>201511</v>
      </c>
      <c r="AI2068" s="21">
        <v>2.11</v>
      </c>
      <c r="AJ2068" s="21">
        <v>1.8129999999999999</v>
      </c>
      <c r="AK2068" s="21">
        <v>1.8540000000000001</v>
      </c>
      <c r="AL2068" s="21">
        <v>2.06</v>
      </c>
      <c r="AO2068">
        <f t="shared" si="767"/>
        <v>-120</v>
      </c>
      <c r="AP2068">
        <f>IF(E2068&lt;F2068,G2068,H2068)</f>
        <v>10</v>
      </c>
      <c r="AQ2068">
        <f>IF(E2068&lt;F2068,H2068,G2068)</f>
        <v>16</v>
      </c>
    </row>
    <row r="2069" spans="2:43" x14ac:dyDescent="0.25">
      <c r="B2069" s="23">
        <v>42309</v>
      </c>
      <c r="C2069" s="20" t="s">
        <v>55</v>
      </c>
      <c r="D2069" s="20" t="s">
        <v>22</v>
      </c>
      <c r="E2069" s="2">
        <v>-400</v>
      </c>
      <c r="F2069" s="2">
        <v>346</v>
      </c>
      <c r="G2069">
        <v>27</v>
      </c>
      <c r="H2069">
        <v>6</v>
      </c>
      <c r="J2069" s="2" t="str">
        <f t="shared" si="768"/>
        <v>St. Louis Rams</v>
      </c>
      <c r="K2069" s="2" t="str">
        <f t="shared" si="769"/>
        <v>San Francisco 49ers</v>
      </c>
      <c r="L2069" s="17">
        <f t="shared" si="770"/>
        <v>-400</v>
      </c>
      <c r="M2069" s="18">
        <f t="shared" si="771"/>
        <v>346</v>
      </c>
      <c r="N2069" s="4">
        <f t="shared" si="749"/>
        <v>1.256</v>
      </c>
      <c r="O2069" s="4">
        <f t="shared" si="750"/>
        <v>4.38</v>
      </c>
      <c r="P2069" s="4"/>
      <c r="Q2069" s="4"/>
      <c r="R2069" s="1">
        <f t="shared" si="751"/>
        <v>0.79617834394904463</v>
      </c>
      <c r="S2069" s="1">
        <f t="shared" si="752"/>
        <v>0.22831050228310504</v>
      </c>
      <c r="T2069" s="1">
        <f t="shared" si="753"/>
        <v>2.3903477643719029E-2</v>
      </c>
      <c r="U2069" s="1">
        <f t="shared" si="754"/>
        <v>0.28393392083296981</v>
      </c>
      <c r="V2069" s="1">
        <f t="shared" si="755"/>
        <v>0.79493392083296976</v>
      </c>
      <c r="W2069" s="1"/>
      <c r="X2069" s="17">
        <f t="shared" si="756"/>
        <v>257.96619541930244</v>
      </c>
      <c r="Y2069" s="18">
        <f t="shared" si="757"/>
        <v>3255.6982796084203</v>
      </c>
      <c r="Z2069" s="2">
        <f t="shared" si="758"/>
        <v>245.0678856483373</v>
      </c>
      <c r="AA2069" s="18">
        <f t="shared" si="759"/>
        <v>3092.9133656279992</v>
      </c>
      <c r="AB2069" s="2">
        <f t="shared" si="760"/>
        <v>-408.05020101040918</v>
      </c>
      <c r="AC2069" s="2">
        <f t="shared" si="761"/>
        <v>309.29133656279993</v>
      </c>
      <c r="AD2069" s="2">
        <f t="shared" si="762"/>
        <v>245.0678856483373</v>
      </c>
      <c r="AE2069" s="2">
        <f t="shared" si="763"/>
        <v>-1000</v>
      </c>
      <c r="AF2069" s="5">
        <f t="shared" si="764"/>
        <v>0.25600000000000001</v>
      </c>
      <c r="AG2069" s="5">
        <f t="shared" si="765"/>
        <v>-1</v>
      </c>
      <c r="AH2069" s="3">
        <f t="shared" si="766"/>
        <v>201511</v>
      </c>
      <c r="AI2069" s="21">
        <v>1.256</v>
      </c>
      <c r="AJ2069" s="21">
        <v>4.38</v>
      </c>
      <c r="AK2069" s="21">
        <v>1.25</v>
      </c>
      <c r="AL2069" s="21">
        <v>4.46</v>
      </c>
      <c r="AO2069">
        <f t="shared" si="767"/>
        <v>-400</v>
      </c>
      <c r="AP2069">
        <f>IF(E2069&lt;F2069,G2069,H2069)</f>
        <v>27</v>
      </c>
      <c r="AQ2069">
        <f>IF(E2069&lt;F2069,H2069,G2069)</f>
        <v>6</v>
      </c>
    </row>
    <row r="2070" spans="2:43" x14ac:dyDescent="0.25">
      <c r="B2070" s="23">
        <v>42309</v>
      </c>
      <c r="C2070" s="20" t="s">
        <v>20</v>
      </c>
      <c r="D2070" s="20" t="s">
        <v>34</v>
      </c>
      <c r="E2070" s="2">
        <v>-170.06802721088434</v>
      </c>
      <c r="F2070" s="2">
        <v>152.99999999999997</v>
      </c>
      <c r="G2070">
        <v>45</v>
      </c>
      <c r="H2070">
        <v>10</v>
      </c>
      <c r="J2070" s="2" t="str">
        <f t="shared" si="768"/>
        <v>Kansas City Chiefs</v>
      </c>
      <c r="K2070" s="2" t="str">
        <f t="shared" si="769"/>
        <v>Detroit Lions</v>
      </c>
      <c r="L2070" s="17">
        <f t="shared" si="770"/>
        <v>-170.06802721088434</v>
      </c>
      <c r="M2070" s="18">
        <f t="shared" si="771"/>
        <v>152.99999999999997</v>
      </c>
      <c r="N2070" s="4">
        <f t="shared" si="749"/>
        <v>1.4690000000000001</v>
      </c>
      <c r="O2070" s="4">
        <f t="shared" si="750"/>
        <v>2.91</v>
      </c>
      <c r="P2070" s="4"/>
      <c r="Q2070" s="4"/>
      <c r="R2070" s="1">
        <f t="shared" si="751"/>
        <v>0.68073519400953031</v>
      </c>
      <c r="S2070" s="1">
        <f t="shared" si="752"/>
        <v>0.3436426116838488</v>
      </c>
      <c r="T2070" s="1">
        <f t="shared" si="753"/>
        <v>2.3797670701073304E-2</v>
      </c>
      <c r="U2070" s="1">
        <f t="shared" si="754"/>
        <v>0.16854629116284076</v>
      </c>
      <c r="V2070" s="1">
        <f t="shared" si="755"/>
        <v>0.67954629116284071</v>
      </c>
      <c r="W2070" s="1"/>
      <c r="X2070" s="17">
        <f t="shared" si="756"/>
        <v>471.57009464182107</v>
      </c>
      <c r="Y2070" s="18">
        <f t="shared" si="757"/>
        <v>1890.8457068510311</v>
      </c>
      <c r="Z2070" s="2">
        <f t="shared" si="758"/>
        <v>447.99158990973001</v>
      </c>
      <c r="AA2070" s="18">
        <f t="shared" si="759"/>
        <v>1796.3034215084795</v>
      </c>
      <c r="AB2070" s="2">
        <f t="shared" si="760"/>
        <v>-223.21847608824515</v>
      </c>
      <c r="AC2070" s="2">
        <f t="shared" si="761"/>
        <v>179.63034215084795</v>
      </c>
      <c r="AD2070" s="2">
        <f t="shared" si="762"/>
        <v>447.99158990973001</v>
      </c>
      <c r="AE2070" s="2">
        <f t="shared" si="763"/>
        <v>-1000</v>
      </c>
      <c r="AF2070" s="5">
        <f t="shared" si="764"/>
        <v>0.46900000000000008</v>
      </c>
      <c r="AG2070" s="5">
        <f t="shared" si="765"/>
        <v>-1</v>
      </c>
      <c r="AH2070" s="3">
        <f t="shared" si="766"/>
        <v>201511</v>
      </c>
      <c r="AI2070" s="21">
        <v>1.4690000000000001</v>
      </c>
      <c r="AJ2070" s="21">
        <v>2.91</v>
      </c>
      <c r="AK2070" s="21">
        <v>1.5880000000000001</v>
      </c>
      <c r="AL2070" s="21">
        <v>2.5299999999999998</v>
      </c>
      <c r="AO2070">
        <f t="shared" si="767"/>
        <v>-180</v>
      </c>
      <c r="AP2070">
        <f>IF(E2070&lt;F2070,G2070,H2070)</f>
        <v>45</v>
      </c>
      <c r="AQ2070">
        <f>IF(E2070&lt;F2070,H2070,G2070)</f>
        <v>10</v>
      </c>
    </row>
    <row r="2071" spans="2:43" x14ac:dyDescent="0.25">
      <c r="B2071" s="23">
        <v>42306</v>
      </c>
      <c r="C2071" s="20" t="s">
        <v>36</v>
      </c>
      <c r="D2071" s="20" t="s">
        <v>30</v>
      </c>
      <c r="E2071" s="2">
        <v>-425.53191489361683</v>
      </c>
      <c r="F2071" s="2">
        <v>365.00000000000006</v>
      </c>
      <c r="G2071">
        <v>36</v>
      </c>
      <c r="H2071">
        <v>7</v>
      </c>
      <c r="J2071" s="2" t="str">
        <f t="shared" si="768"/>
        <v>New England Patriots</v>
      </c>
      <c r="K2071" s="2" t="str">
        <f t="shared" si="769"/>
        <v>Miami Dolphins</v>
      </c>
      <c r="L2071" s="17">
        <f t="shared" si="770"/>
        <v>-425.53191489361683</v>
      </c>
      <c r="M2071" s="18">
        <f t="shared" si="771"/>
        <v>365.00000000000006</v>
      </c>
      <c r="N2071" s="4">
        <f t="shared" si="749"/>
        <v>1.2629999999999999</v>
      </c>
      <c r="O2071" s="4">
        <f t="shared" si="750"/>
        <v>4.3</v>
      </c>
      <c r="P2071" s="4"/>
      <c r="Q2071" s="4"/>
      <c r="R2071" s="1">
        <f t="shared" si="751"/>
        <v>0.79176563737133809</v>
      </c>
      <c r="S2071" s="1">
        <f t="shared" si="752"/>
        <v>0.23255813953488372</v>
      </c>
      <c r="T2071" s="1">
        <f t="shared" si="753"/>
        <v>2.3746180118641047E-2</v>
      </c>
      <c r="U2071" s="1">
        <f t="shared" si="754"/>
        <v>0.2796037489182272</v>
      </c>
      <c r="V2071" s="1">
        <f t="shared" si="755"/>
        <v>0.79060374891822716</v>
      </c>
      <c r="W2071" s="1"/>
      <c r="X2071" s="17">
        <f t="shared" si="756"/>
        <v>264.85613225119045</v>
      </c>
      <c r="Y2071" s="18">
        <f t="shared" si="757"/>
        <v>3182.3042096495674</v>
      </c>
      <c r="Z2071" s="2">
        <f t="shared" si="758"/>
        <v>251.6133256386309</v>
      </c>
      <c r="AA2071" s="18">
        <f t="shared" si="759"/>
        <v>3023.1889991670887</v>
      </c>
      <c r="AB2071" s="2">
        <f t="shared" si="760"/>
        <v>-397.43523021360488</v>
      </c>
      <c r="AC2071" s="2">
        <f t="shared" si="761"/>
        <v>302.31889991670886</v>
      </c>
      <c r="AD2071" s="2">
        <f t="shared" si="762"/>
        <v>251.6133256386309</v>
      </c>
      <c r="AE2071" s="2">
        <f t="shared" si="763"/>
        <v>-1000</v>
      </c>
      <c r="AF2071" s="5">
        <f t="shared" si="764"/>
        <v>0.2629999999999999</v>
      </c>
      <c r="AG2071" s="5">
        <f t="shared" si="765"/>
        <v>-1</v>
      </c>
      <c r="AH2071" s="3">
        <f t="shared" si="766"/>
        <v>201510</v>
      </c>
      <c r="AI2071" s="21">
        <v>1.2629999999999999</v>
      </c>
      <c r="AJ2071" s="21">
        <v>4.3</v>
      </c>
      <c r="AK2071" s="21">
        <v>1.2350000000000001</v>
      </c>
      <c r="AL2071" s="21">
        <v>4.6500000000000004</v>
      </c>
      <c r="AO2071">
        <f t="shared" si="767"/>
        <v>-500</v>
      </c>
      <c r="AP2071">
        <f>IF(E2071&lt;F2071,G2071,H2071)</f>
        <v>36</v>
      </c>
      <c r="AQ2071">
        <f>IF(E2071&lt;F2071,H2071,G2071)</f>
        <v>7</v>
      </c>
    </row>
    <row r="2072" spans="2:43" x14ac:dyDescent="0.25">
      <c r="B2072" s="23">
        <v>42303</v>
      </c>
      <c r="C2072" s="20" t="s">
        <v>48</v>
      </c>
      <c r="D2072" s="20" t="s">
        <v>28</v>
      </c>
      <c r="E2072" s="2">
        <v>-456.62100456620988</v>
      </c>
      <c r="F2072" s="2">
        <v>388.99999999999994</v>
      </c>
      <c r="G2072">
        <v>26</v>
      </c>
      <c r="H2072">
        <v>18</v>
      </c>
      <c r="J2072" s="2" t="str">
        <f t="shared" si="768"/>
        <v>Arizona Cardinals</v>
      </c>
      <c r="K2072" s="2" t="str">
        <f t="shared" si="769"/>
        <v>Baltimore Ravens</v>
      </c>
      <c r="L2072" s="17">
        <f t="shared" si="770"/>
        <v>-456.62100456620988</v>
      </c>
      <c r="M2072" s="18">
        <f t="shared" si="771"/>
        <v>388.99999999999994</v>
      </c>
      <c r="N2072" s="4">
        <f t="shared" si="749"/>
        <v>1.298</v>
      </c>
      <c r="O2072" s="4">
        <f t="shared" si="750"/>
        <v>3.93</v>
      </c>
      <c r="P2072" s="4"/>
      <c r="Q2072" s="4"/>
      <c r="R2072" s="1">
        <f t="shared" si="751"/>
        <v>0.77041602465331271</v>
      </c>
      <c r="S2072" s="1">
        <f t="shared" si="752"/>
        <v>0.2544529262086514</v>
      </c>
      <c r="T2072" s="1">
        <f t="shared" si="753"/>
        <v>2.4265493496556934E-2</v>
      </c>
      <c r="U2072" s="1">
        <f t="shared" si="754"/>
        <v>0.25798154922233063</v>
      </c>
      <c r="V2072" s="1">
        <f t="shared" si="755"/>
        <v>0.76898154922233064</v>
      </c>
      <c r="W2072" s="1"/>
      <c r="X2072" s="17">
        <f t="shared" si="756"/>
        <v>300.42131831550154</v>
      </c>
      <c r="Y2072" s="18">
        <f t="shared" si="757"/>
        <v>2850.0152957456385</v>
      </c>
      <c r="Z2072" s="2">
        <f t="shared" si="758"/>
        <v>285.40025239972647</v>
      </c>
      <c r="AA2072" s="18">
        <f t="shared" si="759"/>
        <v>2707.5145309583563</v>
      </c>
      <c r="AB2072" s="2">
        <f t="shared" si="760"/>
        <v>-350.38511409563085</v>
      </c>
      <c r="AC2072" s="2">
        <f t="shared" si="761"/>
        <v>270.75145309583564</v>
      </c>
      <c r="AD2072" s="2">
        <f t="shared" si="762"/>
        <v>285.40025239972647</v>
      </c>
      <c r="AE2072" s="2">
        <f t="shared" si="763"/>
        <v>-1000</v>
      </c>
      <c r="AF2072" s="5">
        <f t="shared" si="764"/>
        <v>0.29800000000000004</v>
      </c>
      <c r="AG2072" s="5">
        <f t="shared" si="765"/>
        <v>-1</v>
      </c>
      <c r="AH2072" s="3">
        <f t="shared" si="766"/>
        <v>201510</v>
      </c>
      <c r="AI2072" s="21">
        <v>1.298</v>
      </c>
      <c r="AJ2072" s="21">
        <v>3.93</v>
      </c>
      <c r="AK2072" s="21">
        <v>1.2190000000000001</v>
      </c>
      <c r="AL2072" s="21">
        <v>4.8899999999999997</v>
      </c>
      <c r="AO2072">
        <f t="shared" si="767"/>
        <v>-500</v>
      </c>
      <c r="AP2072">
        <f>IF(E2072&lt;F2072,G2072,H2072)</f>
        <v>26</v>
      </c>
      <c r="AQ2072">
        <f>IF(E2072&lt;F2072,H2072,G2072)</f>
        <v>18</v>
      </c>
    </row>
    <row r="2073" spans="2:43" x14ac:dyDescent="0.25">
      <c r="B2073" s="23">
        <v>42302</v>
      </c>
      <c r="C2073" s="20" t="s">
        <v>44</v>
      </c>
      <c r="D2073" s="20" t="s">
        <v>19</v>
      </c>
      <c r="E2073" s="2">
        <v>-137.1742112482853</v>
      </c>
      <c r="F2073" s="2">
        <v>124.00000000000003</v>
      </c>
      <c r="G2073">
        <v>27</v>
      </c>
      <c r="H2073">
        <v>16</v>
      </c>
      <c r="J2073" s="2" t="str">
        <f t="shared" si="768"/>
        <v>Carolina Panthers</v>
      </c>
      <c r="K2073" s="2" t="str">
        <f t="shared" si="769"/>
        <v>Philadelphia Eagles</v>
      </c>
      <c r="L2073" s="17">
        <f t="shared" si="770"/>
        <v>-137.1742112482853</v>
      </c>
      <c r="M2073" s="18">
        <f t="shared" si="771"/>
        <v>124.00000000000003</v>
      </c>
      <c r="N2073" s="4">
        <f t="shared" si="749"/>
        <v>1.5980000000000001</v>
      </c>
      <c r="O2073" s="4">
        <f t="shared" si="750"/>
        <v>2.5099999999999998</v>
      </c>
      <c r="P2073" s="4"/>
      <c r="Q2073" s="4"/>
      <c r="R2073" s="1">
        <f t="shared" si="751"/>
        <v>0.62578222778473092</v>
      </c>
      <c r="S2073" s="1">
        <f t="shared" si="752"/>
        <v>0.39840637450199207</v>
      </c>
      <c r="T2073" s="1">
        <f t="shared" si="753"/>
        <v>2.3617332035053451E-2</v>
      </c>
      <c r="U2073" s="1">
        <f t="shared" si="754"/>
        <v>0.11368792664136942</v>
      </c>
      <c r="V2073" s="1">
        <f t="shared" si="755"/>
        <v>0.62468792664136941</v>
      </c>
      <c r="W2073" s="1"/>
      <c r="X2073" s="17">
        <f t="shared" si="756"/>
        <v>600.79930690591948</v>
      </c>
      <c r="Y2073" s="18">
        <f t="shared" si="757"/>
        <v>1503.4686795207117</v>
      </c>
      <c r="Z2073" s="2">
        <f t="shared" si="758"/>
        <v>570.75934156062351</v>
      </c>
      <c r="AA2073" s="18">
        <f t="shared" si="759"/>
        <v>1428.2952455446762</v>
      </c>
      <c r="AB2073" s="2">
        <f t="shared" si="760"/>
        <v>-175.20519195808632</v>
      </c>
      <c r="AC2073" s="2">
        <f t="shared" si="761"/>
        <v>142.82952455446761</v>
      </c>
      <c r="AD2073" s="2">
        <f t="shared" si="762"/>
        <v>570.75934156062351</v>
      </c>
      <c r="AE2073" s="2">
        <f t="shared" si="763"/>
        <v>-1000</v>
      </c>
      <c r="AF2073" s="5">
        <f t="shared" si="764"/>
        <v>0.59800000000000009</v>
      </c>
      <c r="AG2073" s="5">
        <f t="shared" si="765"/>
        <v>-1</v>
      </c>
      <c r="AH2073" s="3">
        <f t="shared" si="766"/>
        <v>201510</v>
      </c>
      <c r="AI2073" s="21">
        <v>1.5980000000000001</v>
      </c>
      <c r="AJ2073" s="21">
        <v>2.5099999999999998</v>
      </c>
      <c r="AK2073" s="21">
        <v>1.7290000000000001</v>
      </c>
      <c r="AL2073" s="21">
        <v>2.2400000000000002</v>
      </c>
      <c r="AO2073">
        <f t="shared" si="767"/>
        <v>-140</v>
      </c>
      <c r="AP2073">
        <f>IF(E2073&lt;F2073,G2073,H2073)</f>
        <v>27</v>
      </c>
      <c r="AQ2073">
        <f>IF(E2073&lt;F2073,H2073,G2073)</f>
        <v>16</v>
      </c>
    </row>
    <row r="2074" spans="2:43" x14ac:dyDescent="0.25">
      <c r="B2074" s="23">
        <v>42302</v>
      </c>
      <c r="C2074" s="20" t="s">
        <v>25</v>
      </c>
      <c r="D2074" s="20" t="s">
        <v>23</v>
      </c>
      <c r="E2074" s="2">
        <v>-155.03875968992247</v>
      </c>
      <c r="F2074" s="2">
        <v>140</v>
      </c>
      <c r="G2074">
        <v>27</v>
      </c>
      <c r="H2074">
        <v>20</v>
      </c>
      <c r="J2074" s="2" t="str">
        <f t="shared" si="768"/>
        <v>New York Giants</v>
      </c>
      <c r="K2074" s="2" t="str">
        <f t="shared" si="769"/>
        <v>Dallas Cowboys</v>
      </c>
      <c r="L2074" s="17">
        <f t="shared" si="770"/>
        <v>-155.03875968992247</v>
      </c>
      <c r="M2074" s="18">
        <f t="shared" si="771"/>
        <v>140</v>
      </c>
      <c r="N2074" s="4">
        <f t="shared" si="749"/>
        <v>1.6020000000000001</v>
      </c>
      <c r="O2074" s="4">
        <f t="shared" si="750"/>
        <v>2.5</v>
      </c>
      <c r="P2074" s="4"/>
      <c r="Q2074" s="4"/>
      <c r="R2074" s="1">
        <f t="shared" si="751"/>
        <v>0.62421972534332082</v>
      </c>
      <c r="S2074" s="1">
        <f t="shared" si="752"/>
        <v>0.4</v>
      </c>
      <c r="T2074" s="1">
        <f t="shared" si="753"/>
        <v>2.3647001462701267E-2</v>
      </c>
      <c r="U2074" s="1">
        <f t="shared" si="754"/>
        <v>0.1121098626716604</v>
      </c>
      <c r="V2074" s="1">
        <f t="shared" si="755"/>
        <v>0.62310986267166046</v>
      </c>
      <c r="W2074" s="1"/>
      <c r="X2074" s="17">
        <f t="shared" si="756"/>
        <v>604.85342939746852</v>
      </c>
      <c r="Y2074" s="18">
        <f t="shared" si="757"/>
        <v>1493.8085293743554</v>
      </c>
      <c r="Z2074" s="2">
        <f t="shared" si="758"/>
        <v>574.61075792759505</v>
      </c>
      <c r="AA2074" s="18">
        <f t="shared" si="759"/>
        <v>1419.1181029056377</v>
      </c>
      <c r="AB2074" s="2">
        <f t="shared" si="760"/>
        <v>-174.0308523993919</v>
      </c>
      <c r="AC2074" s="2">
        <f t="shared" si="761"/>
        <v>141.91181029056378</v>
      </c>
      <c r="AD2074" s="2">
        <f t="shared" si="762"/>
        <v>574.61075792759505</v>
      </c>
      <c r="AE2074" s="2">
        <f t="shared" si="763"/>
        <v>-1000</v>
      </c>
      <c r="AF2074" s="5">
        <f t="shared" si="764"/>
        <v>0.60200000000000009</v>
      </c>
      <c r="AG2074" s="5">
        <f t="shared" si="765"/>
        <v>-1</v>
      </c>
      <c r="AH2074" s="3">
        <f t="shared" si="766"/>
        <v>201510</v>
      </c>
      <c r="AI2074" s="21">
        <v>1.6020000000000001</v>
      </c>
      <c r="AJ2074" s="21">
        <v>2.5</v>
      </c>
      <c r="AK2074" s="21">
        <v>1.645</v>
      </c>
      <c r="AL2074" s="21">
        <v>2.4</v>
      </c>
      <c r="AO2074">
        <f t="shared" si="767"/>
        <v>-160</v>
      </c>
      <c r="AP2074">
        <f>IF(E2074&lt;F2074,G2074,H2074)</f>
        <v>27</v>
      </c>
      <c r="AQ2074">
        <f>IF(E2074&lt;F2074,H2074,G2074)</f>
        <v>20</v>
      </c>
    </row>
    <row r="2075" spans="2:43" x14ac:dyDescent="0.25">
      <c r="B2075" s="23">
        <v>42302</v>
      </c>
      <c r="C2075" s="20" t="s">
        <v>54</v>
      </c>
      <c r="D2075" s="20" t="s">
        <v>52</v>
      </c>
      <c r="E2075" s="2">
        <v>-190.11406844106463</v>
      </c>
      <c r="F2075" s="2">
        <v>171</v>
      </c>
      <c r="G2075">
        <v>29</v>
      </c>
      <c r="H2075">
        <v>37</v>
      </c>
      <c r="J2075" s="2" t="str">
        <f t="shared" si="768"/>
        <v>San Diego Chargers</v>
      </c>
      <c r="K2075" s="2" t="str">
        <f t="shared" si="769"/>
        <v>Oakland Raiders</v>
      </c>
      <c r="L2075" s="17">
        <f t="shared" si="770"/>
        <v>-190.11406844106463</v>
      </c>
      <c r="M2075" s="18">
        <f t="shared" si="771"/>
        <v>171</v>
      </c>
      <c r="N2075" s="4">
        <f t="shared" si="749"/>
        <v>1.4830000000000001</v>
      </c>
      <c r="O2075" s="4">
        <f t="shared" si="750"/>
        <v>2.86</v>
      </c>
      <c r="P2075" s="4"/>
      <c r="Q2075" s="4"/>
      <c r="R2075" s="1">
        <f t="shared" si="751"/>
        <v>0.67430883344571813</v>
      </c>
      <c r="S2075" s="1">
        <f t="shared" si="752"/>
        <v>0.34965034965034969</v>
      </c>
      <c r="T2075" s="1">
        <f t="shared" si="753"/>
        <v>2.3398572415381014E-2</v>
      </c>
      <c r="U2075" s="1">
        <f t="shared" si="754"/>
        <v>0.16232924189768422</v>
      </c>
      <c r="V2075" s="1">
        <f t="shared" si="755"/>
        <v>0.67332924189768417</v>
      </c>
      <c r="W2075" s="1"/>
      <c r="X2075" s="17">
        <f t="shared" si="756"/>
        <v>485.15753924727824</v>
      </c>
      <c r="Y2075" s="18">
        <f t="shared" si="757"/>
        <v>1841.2317820091887</v>
      </c>
      <c r="Z2075" s="2">
        <f t="shared" si="758"/>
        <v>460.89966228491431</v>
      </c>
      <c r="AA2075" s="18">
        <f t="shared" si="759"/>
        <v>1749.1701929087292</v>
      </c>
      <c r="AB2075" s="2">
        <f t="shared" si="760"/>
        <v>-216.9669630570981</v>
      </c>
      <c r="AC2075" s="2">
        <f t="shared" si="761"/>
        <v>174.91701929087293</v>
      </c>
      <c r="AD2075" s="2">
        <f t="shared" si="762"/>
        <v>-1000</v>
      </c>
      <c r="AE2075" s="2">
        <f t="shared" si="763"/>
        <v>1749.1701929087292</v>
      </c>
      <c r="AF2075" s="5">
        <f t="shared" si="764"/>
        <v>-1</v>
      </c>
      <c r="AG2075" s="5">
        <f t="shared" si="765"/>
        <v>1.8599999999999999</v>
      </c>
      <c r="AH2075" s="3">
        <f t="shared" si="766"/>
        <v>201510</v>
      </c>
      <c r="AI2075" s="21">
        <v>1.4830000000000001</v>
      </c>
      <c r="AJ2075" s="21">
        <v>2.86</v>
      </c>
      <c r="AK2075" s="21">
        <v>1.526</v>
      </c>
      <c r="AL2075" s="21">
        <v>2.71</v>
      </c>
      <c r="AO2075">
        <f t="shared" si="767"/>
        <v>-200</v>
      </c>
      <c r="AP2075">
        <f>IF(E2075&lt;F2075,G2075,H2075)</f>
        <v>29</v>
      </c>
      <c r="AQ2075">
        <f>IF(E2075&lt;F2075,H2075,G2075)</f>
        <v>37</v>
      </c>
    </row>
    <row r="2076" spans="2:43" x14ac:dyDescent="0.25">
      <c r="B2076" s="23">
        <v>42302</v>
      </c>
      <c r="C2076" s="20" t="s">
        <v>34</v>
      </c>
      <c r="D2076" s="20" t="s">
        <v>29</v>
      </c>
      <c r="E2076" s="2">
        <v>-115.07479861910242</v>
      </c>
      <c r="F2076" s="2">
        <v>104</v>
      </c>
      <c r="G2076">
        <v>19</v>
      </c>
      <c r="H2076">
        <v>28</v>
      </c>
      <c r="J2076" s="2" t="str">
        <f t="shared" si="768"/>
        <v>Detroit Lions</v>
      </c>
      <c r="K2076" s="2" t="str">
        <f t="shared" si="769"/>
        <v>Minnesota Vikings</v>
      </c>
      <c r="L2076" s="17">
        <f t="shared" si="770"/>
        <v>-115.07479861910242</v>
      </c>
      <c r="M2076" s="18">
        <f t="shared" si="771"/>
        <v>104</v>
      </c>
      <c r="N2076" s="4">
        <f t="shared" si="749"/>
        <v>2.31</v>
      </c>
      <c r="O2076" s="4">
        <f t="shared" si="750"/>
        <v>1.6890000000000001</v>
      </c>
      <c r="P2076" s="4"/>
      <c r="Q2076" s="4"/>
      <c r="R2076" s="1">
        <f t="shared" si="751"/>
        <v>0.4329004329004329</v>
      </c>
      <c r="S2076" s="1">
        <f t="shared" si="752"/>
        <v>0.59206631142687982</v>
      </c>
      <c r="T2076" s="1">
        <f t="shared" si="753"/>
        <v>2.4358589647411888E-2</v>
      </c>
      <c r="U2076" s="1">
        <f t="shared" si="754"/>
        <v>7.9582939263223462E-2</v>
      </c>
      <c r="V2076" s="1">
        <f t="shared" si="755"/>
        <v>0.43141706073677655</v>
      </c>
      <c r="W2076" s="1"/>
      <c r="X2076" s="17">
        <f t="shared" si="756"/>
        <v>1317.9426383652847</v>
      </c>
      <c r="Y2076" s="18">
        <f t="shared" si="757"/>
        <v>688.70659325721988</v>
      </c>
      <c r="Z2076" s="2">
        <f t="shared" si="758"/>
        <v>1252.0455064470204</v>
      </c>
      <c r="AA2076" s="18">
        <f t="shared" si="759"/>
        <v>654.27126359435886</v>
      </c>
      <c r="AB2076" s="2">
        <f t="shared" si="760"/>
        <v>125.20455064470204</v>
      </c>
      <c r="AC2076" s="2">
        <f t="shared" si="761"/>
        <v>-152.84180364369314</v>
      </c>
      <c r="AD2076" s="2">
        <f t="shared" si="762"/>
        <v>-1000</v>
      </c>
      <c r="AE2076" s="2">
        <f t="shared" si="763"/>
        <v>654.27126359435886</v>
      </c>
      <c r="AF2076" s="5">
        <f t="shared" si="764"/>
        <v>-1</v>
      </c>
      <c r="AG2076" s="5">
        <f t="shared" si="765"/>
        <v>0.68900000000000006</v>
      </c>
      <c r="AH2076" s="3">
        <f t="shared" si="766"/>
        <v>201510</v>
      </c>
      <c r="AI2076" s="21">
        <v>2.31</v>
      </c>
      <c r="AJ2076" s="21">
        <v>1.6890000000000001</v>
      </c>
      <c r="AK2076" s="21">
        <v>1.869</v>
      </c>
      <c r="AL2076" s="21">
        <v>2.04</v>
      </c>
      <c r="AO2076">
        <f t="shared" si="767"/>
        <v>-120</v>
      </c>
      <c r="AP2076">
        <f>IF(E2076&lt;F2076,G2076,H2076)</f>
        <v>19</v>
      </c>
      <c r="AQ2076">
        <f>IF(E2076&lt;F2076,H2076,G2076)</f>
        <v>28</v>
      </c>
    </row>
    <row r="2077" spans="2:43" x14ac:dyDescent="0.25">
      <c r="B2077" s="23">
        <v>42302</v>
      </c>
      <c r="C2077" s="20" t="s">
        <v>39</v>
      </c>
      <c r="D2077" s="20" t="s">
        <v>43</v>
      </c>
      <c r="E2077" s="2">
        <v>-236.40661938534276</v>
      </c>
      <c r="F2077" s="2">
        <v>211</v>
      </c>
      <c r="G2077">
        <v>21</v>
      </c>
      <c r="H2077">
        <v>27</v>
      </c>
      <c r="J2077" s="2" t="str">
        <f t="shared" si="768"/>
        <v>Indianapolis Colts</v>
      </c>
      <c r="K2077" s="2" t="str">
        <f t="shared" si="769"/>
        <v>New Orleans Saints</v>
      </c>
      <c r="L2077" s="17">
        <f t="shared" si="770"/>
        <v>-236.40661938534276</v>
      </c>
      <c r="M2077" s="18">
        <f t="shared" si="771"/>
        <v>211</v>
      </c>
      <c r="N2077" s="4">
        <f t="shared" si="749"/>
        <v>1.448</v>
      </c>
      <c r="O2077" s="4">
        <f t="shared" si="750"/>
        <v>2.99</v>
      </c>
      <c r="P2077" s="4"/>
      <c r="Q2077" s="4"/>
      <c r="R2077" s="1">
        <f t="shared" si="751"/>
        <v>0.69060773480662985</v>
      </c>
      <c r="S2077" s="1">
        <f t="shared" si="752"/>
        <v>0.33444816053511706</v>
      </c>
      <c r="T2077" s="1">
        <f t="shared" si="753"/>
        <v>2.4443442992338915E-2</v>
      </c>
      <c r="U2077" s="1">
        <f t="shared" si="754"/>
        <v>0.1780797871357564</v>
      </c>
      <c r="V2077" s="1">
        <f t="shared" si="755"/>
        <v>0.68907978713575635</v>
      </c>
      <c r="W2077" s="1"/>
      <c r="X2077" s="17">
        <f t="shared" si="756"/>
        <v>451.21075769269225</v>
      </c>
      <c r="Y2077" s="18">
        <f t="shared" si="757"/>
        <v>1970.272713251632</v>
      </c>
      <c r="Z2077" s="2">
        <f t="shared" si="758"/>
        <v>428.65021980805761</v>
      </c>
      <c r="AA2077" s="18">
        <f t="shared" si="759"/>
        <v>1871.7590775890503</v>
      </c>
      <c r="AB2077" s="2">
        <f t="shared" si="760"/>
        <v>-233.29044376736428</v>
      </c>
      <c r="AC2077" s="2">
        <f t="shared" si="761"/>
        <v>187.17590775890503</v>
      </c>
      <c r="AD2077" s="2">
        <f t="shared" si="762"/>
        <v>-1000</v>
      </c>
      <c r="AE2077" s="2">
        <f t="shared" si="763"/>
        <v>1871.7590775890503</v>
      </c>
      <c r="AF2077" s="5">
        <f t="shared" si="764"/>
        <v>-1</v>
      </c>
      <c r="AG2077" s="5">
        <f t="shared" si="765"/>
        <v>1.9900000000000002</v>
      </c>
      <c r="AH2077" s="3">
        <f t="shared" si="766"/>
        <v>201510</v>
      </c>
      <c r="AI2077" s="21">
        <v>1.448</v>
      </c>
      <c r="AJ2077" s="21">
        <v>2.99</v>
      </c>
      <c r="AK2077" s="21">
        <v>1.423</v>
      </c>
      <c r="AL2077" s="21">
        <v>3.11</v>
      </c>
      <c r="AO2077">
        <f t="shared" si="767"/>
        <v>-300</v>
      </c>
      <c r="AP2077">
        <f>IF(E2077&lt;F2077,G2077,H2077)</f>
        <v>21</v>
      </c>
      <c r="AQ2077">
        <f>IF(E2077&lt;F2077,H2077,G2077)</f>
        <v>27</v>
      </c>
    </row>
    <row r="2078" spans="2:43" x14ac:dyDescent="0.25">
      <c r="B2078" s="23">
        <v>42302</v>
      </c>
      <c r="C2078" s="20" t="s">
        <v>20</v>
      </c>
      <c r="D2078" s="20" t="s">
        <v>45</v>
      </c>
      <c r="E2078" s="2">
        <v>-208.33333333333334</v>
      </c>
      <c r="F2078" s="2">
        <v>186</v>
      </c>
      <c r="G2078">
        <v>23</v>
      </c>
      <c r="H2078">
        <v>13</v>
      </c>
      <c r="J2078" s="2" t="str">
        <f t="shared" si="768"/>
        <v>Kansas City Chiefs</v>
      </c>
      <c r="K2078" s="2" t="str">
        <f t="shared" si="769"/>
        <v>Pittsburgh Steelers</v>
      </c>
      <c r="L2078" s="17">
        <f t="shared" si="770"/>
        <v>-208.33333333333334</v>
      </c>
      <c r="M2078" s="18">
        <f t="shared" si="771"/>
        <v>186</v>
      </c>
      <c r="N2078" s="4">
        <f t="shared" si="749"/>
        <v>1.6890000000000001</v>
      </c>
      <c r="O2078" s="4">
        <f t="shared" si="750"/>
        <v>2.31</v>
      </c>
      <c r="P2078" s="4"/>
      <c r="Q2078" s="4"/>
      <c r="R2078" s="1">
        <f t="shared" si="751"/>
        <v>0.59206631142687982</v>
      </c>
      <c r="S2078" s="1">
        <f t="shared" si="752"/>
        <v>0.4329004329004329</v>
      </c>
      <c r="T2078" s="1">
        <f t="shared" si="753"/>
        <v>2.4358589647411888E-2</v>
      </c>
      <c r="U2078" s="1">
        <f t="shared" si="754"/>
        <v>7.9582939263223462E-2</v>
      </c>
      <c r="V2078" s="1">
        <f t="shared" si="755"/>
        <v>0.59058293926322347</v>
      </c>
      <c r="W2078" s="1"/>
      <c r="X2078" s="17">
        <f t="shared" si="756"/>
        <v>693.24227558544305</v>
      </c>
      <c r="Y2078" s="18">
        <f t="shared" si="757"/>
        <v>1309.568863191934</v>
      </c>
      <c r="Z2078" s="2">
        <f t="shared" si="758"/>
        <v>658.58016180617085</v>
      </c>
      <c r="AA2078" s="18">
        <f t="shared" si="759"/>
        <v>1244.0904200323373</v>
      </c>
      <c r="AB2078" s="2">
        <f t="shared" si="760"/>
        <v>-151.84180423192183</v>
      </c>
      <c r="AC2078" s="2">
        <f t="shared" si="761"/>
        <v>124.40904200323374</v>
      </c>
      <c r="AD2078" s="2">
        <f t="shared" si="762"/>
        <v>658.58016180617085</v>
      </c>
      <c r="AE2078" s="2">
        <f t="shared" si="763"/>
        <v>-1000</v>
      </c>
      <c r="AF2078" s="5">
        <f t="shared" si="764"/>
        <v>0.68900000000000006</v>
      </c>
      <c r="AG2078" s="5">
        <f t="shared" si="765"/>
        <v>-1</v>
      </c>
      <c r="AH2078" s="3">
        <f t="shared" si="766"/>
        <v>201510</v>
      </c>
      <c r="AI2078" s="21">
        <v>1.6890000000000001</v>
      </c>
      <c r="AJ2078" s="21">
        <v>2.31</v>
      </c>
      <c r="AK2078" s="21">
        <v>1.48</v>
      </c>
      <c r="AL2078" s="21">
        <v>2.86</v>
      </c>
      <c r="AO2078">
        <f t="shared" si="767"/>
        <v>-300</v>
      </c>
      <c r="AP2078">
        <f>IF(E2078&lt;F2078,G2078,H2078)</f>
        <v>23</v>
      </c>
      <c r="AQ2078">
        <f>IF(E2078&lt;F2078,H2078,G2078)</f>
        <v>13</v>
      </c>
    </row>
    <row r="2079" spans="2:43" x14ac:dyDescent="0.25">
      <c r="B2079" s="23">
        <v>42302</v>
      </c>
      <c r="C2079" s="20" t="s">
        <v>30</v>
      </c>
      <c r="D2079" s="20" t="s">
        <v>40</v>
      </c>
      <c r="E2079" s="2">
        <v>-218.34061135371181</v>
      </c>
      <c r="F2079" s="2">
        <v>195.00000000000003</v>
      </c>
      <c r="G2079">
        <v>44</v>
      </c>
      <c r="H2079">
        <v>26</v>
      </c>
      <c r="J2079" s="2" t="str">
        <f t="shared" si="768"/>
        <v>Miami Dolphins</v>
      </c>
      <c r="K2079" s="2" t="str">
        <f t="shared" si="769"/>
        <v>Houston Texans</v>
      </c>
      <c r="L2079" s="17">
        <f t="shared" si="770"/>
        <v>-218.34061135371181</v>
      </c>
      <c r="M2079" s="18">
        <f t="shared" si="771"/>
        <v>195.00000000000003</v>
      </c>
      <c r="N2079" s="4">
        <f t="shared" si="749"/>
        <v>1.4830000000000001</v>
      </c>
      <c r="O2079" s="4">
        <f t="shared" si="750"/>
        <v>2.86</v>
      </c>
      <c r="P2079" s="4"/>
      <c r="Q2079" s="4"/>
      <c r="R2079" s="1">
        <f t="shared" si="751"/>
        <v>0.67430883344571813</v>
      </c>
      <c r="S2079" s="1">
        <f t="shared" si="752"/>
        <v>0.34965034965034969</v>
      </c>
      <c r="T2079" s="1">
        <f t="shared" si="753"/>
        <v>2.3398572415381014E-2</v>
      </c>
      <c r="U2079" s="1">
        <f t="shared" si="754"/>
        <v>0.16232924189768422</v>
      </c>
      <c r="V2079" s="1">
        <f t="shared" si="755"/>
        <v>0.67332924189768417</v>
      </c>
      <c r="W2079" s="1"/>
      <c r="X2079" s="17">
        <f t="shared" si="756"/>
        <v>485.15753924727824</v>
      </c>
      <c r="Y2079" s="18">
        <f t="shared" si="757"/>
        <v>1841.2317820091887</v>
      </c>
      <c r="Z2079" s="2">
        <f t="shared" si="758"/>
        <v>460.89966228491431</v>
      </c>
      <c r="AA2079" s="18">
        <f t="shared" si="759"/>
        <v>1749.1701929087292</v>
      </c>
      <c r="AB2079" s="2">
        <f t="shared" si="760"/>
        <v>-216.9669630570981</v>
      </c>
      <c r="AC2079" s="2">
        <f t="shared" si="761"/>
        <v>174.91701929087293</v>
      </c>
      <c r="AD2079" s="2">
        <f t="shared" si="762"/>
        <v>460.89966228491431</v>
      </c>
      <c r="AE2079" s="2">
        <f t="shared" si="763"/>
        <v>-1000</v>
      </c>
      <c r="AF2079" s="5">
        <f t="shared" si="764"/>
        <v>0.4830000000000001</v>
      </c>
      <c r="AG2079" s="5">
        <f t="shared" si="765"/>
        <v>-1</v>
      </c>
      <c r="AH2079" s="3">
        <f t="shared" si="766"/>
        <v>201510</v>
      </c>
      <c r="AI2079" s="21">
        <v>1.4830000000000001</v>
      </c>
      <c r="AJ2079" s="21">
        <v>2.86</v>
      </c>
      <c r="AK2079" s="21">
        <v>1.458</v>
      </c>
      <c r="AL2079" s="21">
        <v>2.95</v>
      </c>
      <c r="AO2079">
        <f t="shared" si="767"/>
        <v>-300</v>
      </c>
      <c r="AP2079">
        <f>IF(E2079&lt;F2079,G2079,H2079)</f>
        <v>44</v>
      </c>
      <c r="AQ2079">
        <f>IF(E2079&lt;F2079,H2079,G2079)</f>
        <v>26</v>
      </c>
    </row>
    <row r="2080" spans="2:43" x14ac:dyDescent="0.25">
      <c r="B2080" s="23">
        <v>42302</v>
      </c>
      <c r="C2080" s="20" t="s">
        <v>36</v>
      </c>
      <c r="D2080" s="20" t="s">
        <v>42</v>
      </c>
      <c r="E2080" s="2">
        <v>-300.30030030030031</v>
      </c>
      <c r="F2080" s="2">
        <v>264</v>
      </c>
      <c r="G2080">
        <v>30</v>
      </c>
      <c r="H2080">
        <v>23</v>
      </c>
      <c r="J2080" s="2" t="str">
        <f t="shared" si="768"/>
        <v>New England Patriots</v>
      </c>
      <c r="K2080" s="2" t="str">
        <f t="shared" si="769"/>
        <v>New York Jets</v>
      </c>
      <c r="L2080" s="17">
        <f t="shared" si="770"/>
        <v>-300.30030030030031</v>
      </c>
      <c r="M2080" s="18">
        <f t="shared" si="771"/>
        <v>264</v>
      </c>
      <c r="N2080" s="4">
        <f t="shared" si="749"/>
        <v>1.2350000000000001</v>
      </c>
      <c r="O2080" s="4">
        <f t="shared" si="750"/>
        <v>4.6500000000000004</v>
      </c>
      <c r="P2080" s="4"/>
      <c r="Q2080" s="4"/>
      <c r="R2080" s="1">
        <f t="shared" si="751"/>
        <v>0.80971659919028338</v>
      </c>
      <c r="S2080" s="1">
        <f t="shared" si="752"/>
        <v>0.21505376344086019</v>
      </c>
      <c r="T2080" s="1">
        <f t="shared" si="753"/>
        <v>2.4171622769753598E-2</v>
      </c>
      <c r="U2080" s="1">
        <f t="shared" si="754"/>
        <v>0.29733141787471162</v>
      </c>
      <c r="V2080" s="1">
        <f t="shared" si="755"/>
        <v>0.80833141787471163</v>
      </c>
      <c r="W2080" s="1"/>
      <c r="X2080" s="17">
        <f t="shared" si="756"/>
        <v>237.11633358162533</v>
      </c>
      <c r="Y2080" s="18">
        <f t="shared" si="757"/>
        <v>3499.637020141437</v>
      </c>
      <c r="Z2080" s="2">
        <f t="shared" si="758"/>
        <v>225.26051690254405</v>
      </c>
      <c r="AA2080" s="18">
        <f t="shared" si="759"/>
        <v>3324.6551691343652</v>
      </c>
      <c r="AB2080" s="2">
        <f t="shared" si="760"/>
        <v>-443.93043829897476</v>
      </c>
      <c r="AC2080" s="2">
        <f t="shared" si="761"/>
        <v>332.46551691343655</v>
      </c>
      <c r="AD2080" s="2">
        <f t="shared" si="762"/>
        <v>225.26051690254405</v>
      </c>
      <c r="AE2080" s="2">
        <f t="shared" si="763"/>
        <v>-1000</v>
      </c>
      <c r="AF2080" s="5">
        <f t="shared" si="764"/>
        <v>0.2350000000000001</v>
      </c>
      <c r="AG2080" s="5">
        <f t="shared" si="765"/>
        <v>-1</v>
      </c>
      <c r="AH2080" s="3">
        <f t="shared" si="766"/>
        <v>201510</v>
      </c>
      <c r="AI2080" s="21">
        <v>1.2350000000000001</v>
      </c>
      <c r="AJ2080" s="21">
        <v>4.6500000000000004</v>
      </c>
      <c r="AK2080" s="21">
        <v>1.333</v>
      </c>
      <c r="AL2080" s="21">
        <v>3.64</v>
      </c>
      <c r="AO2080">
        <f t="shared" si="767"/>
        <v>-400</v>
      </c>
      <c r="AP2080">
        <f>IF(E2080&lt;F2080,G2080,H2080)</f>
        <v>30</v>
      </c>
      <c r="AQ2080">
        <f>IF(E2080&lt;F2080,H2080,G2080)</f>
        <v>23</v>
      </c>
    </row>
    <row r="2081" spans="2:43" x14ac:dyDescent="0.25">
      <c r="B2081" s="23">
        <v>42302</v>
      </c>
      <c r="C2081" s="20" t="s">
        <v>55</v>
      </c>
      <c r="D2081" s="20" t="s">
        <v>46</v>
      </c>
      <c r="E2081" s="2">
        <v>-276.24309392265184</v>
      </c>
      <c r="F2081" s="2">
        <v>244</v>
      </c>
      <c r="G2081">
        <v>24</v>
      </c>
      <c r="H2081">
        <v>6</v>
      </c>
      <c r="J2081" s="2" t="str">
        <f t="shared" si="768"/>
        <v>St. Louis Rams</v>
      </c>
      <c r="K2081" s="2" t="str">
        <f t="shared" si="769"/>
        <v>Cleveland Browns</v>
      </c>
      <c r="L2081" s="17">
        <f t="shared" si="770"/>
        <v>-276.24309392265184</v>
      </c>
      <c r="M2081" s="18">
        <f t="shared" si="771"/>
        <v>244</v>
      </c>
      <c r="N2081" s="4">
        <f t="shared" si="749"/>
        <v>1.454</v>
      </c>
      <c r="O2081" s="4">
        <f t="shared" si="750"/>
        <v>2.97</v>
      </c>
      <c r="P2081" s="4"/>
      <c r="Q2081" s="4"/>
      <c r="R2081" s="1">
        <f t="shared" si="751"/>
        <v>0.68775790921595603</v>
      </c>
      <c r="S2081" s="1">
        <f t="shared" si="752"/>
        <v>0.33670033670033667</v>
      </c>
      <c r="T2081" s="1">
        <f t="shared" si="753"/>
        <v>2.3874321880650973E-2</v>
      </c>
      <c r="U2081" s="1">
        <f t="shared" si="754"/>
        <v>0.17552878625780968</v>
      </c>
      <c r="V2081" s="1">
        <f t="shared" si="755"/>
        <v>0.68652878625780966</v>
      </c>
      <c r="W2081" s="1"/>
      <c r="X2081" s="17">
        <f t="shared" si="756"/>
        <v>456.6031607369099</v>
      </c>
      <c r="Y2081" s="18">
        <f t="shared" si="757"/>
        <v>1948.6078523326898</v>
      </c>
      <c r="Z2081" s="2">
        <f t="shared" si="758"/>
        <v>433.77300270006441</v>
      </c>
      <c r="AA2081" s="18">
        <f t="shared" si="759"/>
        <v>1851.1774597160552</v>
      </c>
      <c r="AB2081" s="2">
        <f t="shared" si="760"/>
        <v>-230.53532464570125</v>
      </c>
      <c r="AC2081" s="2">
        <f t="shared" si="761"/>
        <v>185.11774597160553</v>
      </c>
      <c r="AD2081" s="2">
        <f t="shared" si="762"/>
        <v>433.77300270006441</v>
      </c>
      <c r="AE2081" s="2">
        <f t="shared" si="763"/>
        <v>-1000</v>
      </c>
      <c r="AF2081" s="5">
        <f t="shared" si="764"/>
        <v>0.45399999999999996</v>
      </c>
      <c r="AG2081" s="5">
        <f t="shared" si="765"/>
        <v>-1</v>
      </c>
      <c r="AH2081" s="3">
        <f t="shared" si="766"/>
        <v>201510</v>
      </c>
      <c r="AI2081" s="21">
        <v>1.454</v>
      </c>
      <c r="AJ2081" s="21">
        <v>2.97</v>
      </c>
      <c r="AK2081" s="21">
        <v>1.3620000000000001</v>
      </c>
      <c r="AL2081" s="21">
        <v>3.44</v>
      </c>
      <c r="AO2081">
        <f t="shared" si="767"/>
        <v>-300</v>
      </c>
      <c r="AP2081">
        <f>IF(E2081&lt;F2081,G2081,H2081)</f>
        <v>24</v>
      </c>
      <c r="AQ2081">
        <f>IF(E2081&lt;F2081,H2081,G2081)</f>
        <v>6</v>
      </c>
    </row>
    <row r="2082" spans="2:43" x14ac:dyDescent="0.25">
      <c r="B2082" s="23">
        <v>42302</v>
      </c>
      <c r="C2082" s="20" t="s">
        <v>41</v>
      </c>
      <c r="D2082" s="20" t="s">
        <v>35</v>
      </c>
      <c r="E2082" s="2">
        <v>204.99999999999997</v>
      </c>
      <c r="F2082" s="2">
        <v>-230.41474654377885</v>
      </c>
      <c r="G2082">
        <v>7</v>
      </c>
      <c r="H2082">
        <v>10</v>
      </c>
      <c r="J2082" s="2" t="str">
        <f t="shared" si="768"/>
        <v>Atlanta Falcons</v>
      </c>
      <c r="K2082" s="2" t="str">
        <f t="shared" si="769"/>
        <v>Tennessee Titans</v>
      </c>
      <c r="L2082" s="17">
        <f t="shared" si="770"/>
        <v>-230.41474654377885</v>
      </c>
      <c r="M2082" s="18">
        <f t="shared" si="771"/>
        <v>204.99999999999997</v>
      </c>
      <c r="N2082" s="4">
        <f t="shared" si="749"/>
        <v>1.423</v>
      </c>
      <c r="O2082" s="4">
        <f t="shared" si="750"/>
        <v>3.11</v>
      </c>
      <c r="P2082" s="4"/>
      <c r="Q2082" s="4"/>
      <c r="R2082" s="1">
        <f t="shared" si="751"/>
        <v>0.70274068868587491</v>
      </c>
      <c r="S2082" s="1">
        <f t="shared" si="752"/>
        <v>0.32154340836012862</v>
      </c>
      <c r="T2082" s="1">
        <f t="shared" si="753"/>
        <v>2.3708360908890169E-2</v>
      </c>
      <c r="U2082" s="1">
        <f t="shared" si="754"/>
        <v>0.19059864016287315</v>
      </c>
      <c r="V2082" s="1">
        <f t="shared" si="755"/>
        <v>0.7015986401628731</v>
      </c>
      <c r="W2082" s="1"/>
      <c r="X2082" s="17">
        <f t="shared" si="756"/>
        <v>425.31633152517844</v>
      </c>
      <c r="Y2082" s="18">
        <f t="shared" si="757"/>
        <v>2081.2285252930133</v>
      </c>
      <c r="Z2082" s="2">
        <f t="shared" si="758"/>
        <v>404.0505149489195</v>
      </c>
      <c r="AA2082" s="18">
        <f t="shared" si="759"/>
        <v>1977.1670990283626</v>
      </c>
      <c r="AB2082" s="2">
        <f t="shared" si="760"/>
        <v>-247.49380659158945</v>
      </c>
      <c r="AC2082" s="2">
        <f t="shared" si="761"/>
        <v>197.71670990283627</v>
      </c>
      <c r="AD2082" s="2">
        <f t="shared" si="762"/>
        <v>404.0505149489195</v>
      </c>
      <c r="AE2082" s="2">
        <f t="shared" si="763"/>
        <v>-1000</v>
      </c>
      <c r="AF2082" s="5">
        <f t="shared" si="764"/>
        <v>0.42300000000000004</v>
      </c>
      <c r="AG2082" s="5">
        <f t="shared" si="765"/>
        <v>-1</v>
      </c>
      <c r="AH2082" s="3">
        <f t="shared" si="766"/>
        <v>201510</v>
      </c>
      <c r="AI2082" s="21">
        <v>3.11</v>
      </c>
      <c r="AJ2082" s="21">
        <v>1.423</v>
      </c>
      <c r="AK2082" s="21">
        <v>3.05</v>
      </c>
      <c r="AL2082" s="21">
        <v>1.4339999999999999</v>
      </c>
      <c r="AO2082">
        <f t="shared" si="767"/>
        <v>-300</v>
      </c>
      <c r="AP2082">
        <f>IF(E2082&lt;F2082,G2082,H2082)</f>
        <v>10</v>
      </c>
      <c r="AQ2082">
        <f>IF(E2082&lt;F2082,H2082,G2082)</f>
        <v>7</v>
      </c>
    </row>
    <row r="2083" spans="2:43" x14ac:dyDescent="0.25">
      <c r="B2083" s="23">
        <v>42302</v>
      </c>
      <c r="C2083" s="20" t="s">
        <v>53</v>
      </c>
      <c r="D2083" s="20" t="s">
        <v>27</v>
      </c>
      <c r="E2083" s="2">
        <v>-150.15015015015015</v>
      </c>
      <c r="F2083" s="2">
        <v>136</v>
      </c>
      <c r="G2083">
        <v>31</v>
      </c>
      <c r="H2083">
        <v>30</v>
      </c>
      <c r="J2083" s="2" t="str">
        <f t="shared" si="768"/>
        <v>Washington Redskins</v>
      </c>
      <c r="K2083" s="2" t="str">
        <f t="shared" si="769"/>
        <v>Tampa Bay Buccaneers</v>
      </c>
      <c r="L2083" s="17">
        <f t="shared" si="770"/>
        <v>-150.15015015015015</v>
      </c>
      <c r="M2083" s="18">
        <f t="shared" si="771"/>
        <v>136</v>
      </c>
      <c r="N2083" s="4">
        <f t="shared" si="749"/>
        <v>1.54</v>
      </c>
      <c r="O2083" s="4">
        <f t="shared" si="750"/>
        <v>2.66</v>
      </c>
      <c r="P2083" s="4"/>
      <c r="Q2083" s="4"/>
      <c r="R2083" s="1">
        <f t="shared" si="751"/>
        <v>0.64935064935064934</v>
      </c>
      <c r="S2083" s="1">
        <f t="shared" si="752"/>
        <v>0.37593984962406013</v>
      </c>
      <c r="T2083" s="1">
        <f t="shared" si="753"/>
        <v>2.4666666666666726E-2</v>
      </c>
      <c r="U2083" s="1">
        <f t="shared" si="754"/>
        <v>0.13670539986329461</v>
      </c>
      <c r="V2083" s="1">
        <f t="shared" si="755"/>
        <v>0.64770539986329467</v>
      </c>
      <c r="W2083" s="1"/>
      <c r="X2083" s="17">
        <f t="shared" si="756"/>
        <v>543.91178491187668</v>
      </c>
      <c r="Y2083" s="18">
        <f t="shared" si="757"/>
        <v>1653.0471874062387</v>
      </c>
      <c r="Z2083" s="2">
        <f t="shared" si="758"/>
        <v>516.71619566628283</v>
      </c>
      <c r="AA2083" s="18">
        <f t="shared" si="759"/>
        <v>1570.3948280359266</v>
      </c>
      <c r="AB2083" s="2">
        <f t="shared" si="760"/>
        <v>-193.52983482751958</v>
      </c>
      <c r="AC2083" s="2">
        <f t="shared" si="761"/>
        <v>157.03948280359265</v>
      </c>
      <c r="AD2083" s="2">
        <f t="shared" si="762"/>
        <v>516.71619566628283</v>
      </c>
      <c r="AE2083" s="2">
        <f t="shared" si="763"/>
        <v>-1000</v>
      </c>
      <c r="AF2083" s="5">
        <f t="shared" si="764"/>
        <v>0.54</v>
      </c>
      <c r="AG2083" s="5">
        <f t="shared" si="765"/>
        <v>-1</v>
      </c>
      <c r="AH2083" s="3">
        <f t="shared" si="766"/>
        <v>201510</v>
      </c>
      <c r="AI2083" s="21">
        <v>1.54</v>
      </c>
      <c r="AJ2083" s="21">
        <v>2.66</v>
      </c>
      <c r="AK2083" s="21">
        <v>1.6659999999999999</v>
      </c>
      <c r="AL2083" s="21">
        <v>2.36</v>
      </c>
      <c r="AO2083">
        <f t="shared" si="767"/>
        <v>-160</v>
      </c>
      <c r="AP2083">
        <f>IF(E2083&lt;F2083,G2083,H2083)</f>
        <v>31</v>
      </c>
      <c r="AQ2083">
        <f>IF(E2083&lt;F2083,H2083,G2083)</f>
        <v>30</v>
      </c>
    </row>
    <row r="2084" spans="2:43" x14ac:dyDescent="0.25">
      <c r="B2084" s="23">
        <v>42302</v>
      </c>
      <c r="C2084" s="20" t="s">
        <v>26</v>
      </c>
      <c r="D2084" s="20" t="s">
        <v>24</v>
      </c>
      <c r="E2084" s="2">
        <v>152.99999999999997</v>
      </c>
      <c r="F2084" s="2">
        <v>-170.06802721088434</v>
      </c>
      <c r="G2084">
        <v>34</v>
      </c>
      <c r="H2084">
        <v>31</v>
      </c>
      <c r="J2084" s="2" t="str">
        <f t="shared" si="768"/>
        <v>Buffalo Bills</v>
      </c>
      <c r="K2084" s="2" t="str">
        <f t="shared" si="769"/>
        <v>Jacksonville Jaguars</v>
      </c>
      <c r="L2084" s="17">
        <f t="shared" si="770"/>
        <v>-170.06802721088434</v>
      </c>
      <c r="M2084" s="18">
        <f t="shared" si="771"/>
        <v>152.99999999999997</v>
      </c>
      <c r="N2084" s="4">
        <f t="shared" si="749"/>
        <v>1.425</v>
      </c>
      <c r="O2084" s="4">
        <f t="shared" si="750"/>
        <v>3.1</v>
      </c>
      <c r="P2084" s="4"/>
      <c r="Q2084" s="4"/>
      <c r="R2084" s="1">
        <f t="shared" si="751"/>
        <v>0.70175438596491224</v>
      </c>
      <c r="S2084" s="1">
        <f t="shared" si="752"/>
        <v>0.32258064516129031</v>
      </c>
      <c r="T2084" s="1">
        <f t="shared" si="753"/>
        <v>2.3756906077348039E-2</v>
      </c>
      <c r="U2084" s="1">
        <f t="shared" si="754"/>
        <v>0.18958687040181096</v>
      </c>
      <c r="V2084" s="1">
        <f t="shared" si="755"/>
        <v>0.700586870401811</v>
      </c>
      <c r="W2084" s="1"/>
      <c r="X2084" s="17">
        <f t="shared" si="756"/>
        <v>427.37473716352281</v>
      </c>
      <c r="Y2084" s="18">
        <f t="shared" si="757"/>
        <v>2071.9633372112958</v>
      </c>
      <c r="Z2084" s="2">
        <f t="shared" si="758"/>
        <v>406.00600030534667</v>
      </c>
      <c r="AA2084" s="18">
        <f t="shared" si="759"/>
        <v>1968.365170350731</v>
      </c>
      <c r="AB2084" s="2">
        <f t="shared" si="760"/>
        <v>-246.30177860620918</v>
      </c>
      <c r="AC2084" s="2">
        <f t="shared" si="761"/>
        <v>196.83651703507309</v>
      </c>
      <c r="AD2084" s="2">
        <f t="shared" si="762"/>
        <v>-1000</v>
      </c>
      <c r="AE2084" s="2">
        <f t="shared" si="763"/>
        <v>1968.365170350731</v>
      </c>
      <c r="AF2084" s="5">
        <f t="shared" si="764"/>
        <v>-1</v>
      </c>
      <c r="AG2084" s="5">
        <f t="shared" si="765"/>
        <v>2.1</v>
      </c>
      <c r="AH2084" s="3">
        <f t="shared" si="766"/>
        <v>201510</v>
      </c>
      <c r="AI2084" s="21">
        <v>3.1</v>
      </c>
      <c r="AJ2084" s="21">
        <v>1.425</v>
      </c>
      <c r="AK2084" s="21">
        <v>2.5299999999999998</v>
      </c>
      <c r="AL2084" s="21">
        <v>1.5880000000000001</v>
      </c>
      <c r="AO2084">
        <f t="shared" si="767"/>
        <v>-180</v>
      </c>
      <c r="AP2084">
        <f>IF(E2084&lt;F2084,G2084,H2084)</f>
        <v>31</v>
      </c>
      <c r="AQ2084">
        <f>IF(E2084&lt;F2084,H2084,G2084)</f>
        <v>34</v>
      </c>
    </row>
    <row r="2085" spans="2:43" x14ac:dyDescent="0.25">
      <c r="B2085" s="23">
        <v>42299</v>
      </c>
      <c r="C2085" s="20" t="s">
        <v>22</v>
      </c>
      <c r="D2085" s="20" t="s">
        <v>32</v>
      </c>
      <c r="E2085" s="2">
        <v>239</v>
      </c>
      <c r="F2085" s="2">
        <v>-270.2702702702702</v>
      </c>
      <c r="G2085">
        <v>3</v>
      </c>
      <c r="H2085">
        <v>20</v>
      </c>
      <c r="J2085" s="2" t="str">
        <f t="shared" si="768"/>
        <v>Seattle Seahawks</v>
      </c>
      <c r="K2085" s="2" t="str">
        <f t="shared" si="769"/>
        <v>San Francisco 49ers</v>
      </c>
      <c r="L2085" s="17">
        <f t="shared" si="770"/>
        <v>-270.2702702702702</v>
      </c>
      <c r="M2085" s="18">
        <f t="shared" si="771"/>
        <v>239</v>
      </c>
      <c r="N2085" s="4">
        <f t="shared" si="749"/>
        <v>1.425</v>
      </c>
      <c r="O2085" s="4">
        <f t="shared" si="750"/>
        <v>3.1</v>
      </c>
      <c r="P2085" s="4"/>
      <c r="Q2085" s="4"/>
      <c r="R2085" s="1">
        <f t="shared" si="751"/>
        <v>0.70175438596491224</v>
      </c>
      <c r="S2085" s="1">
        <f t="shared" si="752"/>
        <v>0.32258064516129031</v>
      </c>
      <c r="T2085" s="1">
        <f t="shared" si="753"/>
        <v>2.3756906077348039E-2</v>
      </c>
      <c r="U2085" s="1">
        <f t="shared" si="754"/>
        <v>0.18958687040181096</v>
      </c>
      <c r="V2085" s="1">
        <f t="shared" si="755"/>
        <v>0.700586870401811</v>
      </c>
      <c r="W2085" s="1"/>
      <c r="X2085" s="17">
        <f t="shared" si="756"/>
        <v>427.37473716352281</v>
      </c>
      <c r="Y2085" s="18">
        <f t="shared" si="757"/>
        <v>2071.9633372112958</v>
      </c>
      <c r="Z2085" s="2">
        <f t="shared" si="758"/>
        <v>406.00600030534667</v>
      </c>
      <c r="AA2085" s="18">
        <f t="shared" si="759"/>
        <v>1968.365170350731</v>
      </c>
      <c r="AB2085" s="2">
        <f t="shared" si="760"/>
        <v>-246.30177860620918</v>
      </c>
      <c r="AC2085" s="2">
        <f t="shared" si="761"/>
        <v>196.83651703507309</v>
      </c>
      <c r="AD2085" s="2">
        <f t="shared" si="762"/>
        <v>406.00600030534667</v>
      </c>
      <c r="AE2085" s="2">
        <f t="shared" si="763"/>
        <v>-1000</v>
      </c>
      <c r="AF2085" s="5">
        <f t="shared" si="764"/>
        <v>0.42500000000000004</v>
      </c>
      <c r="AG2085" s="5">
        <f t="shared" si="765"/>
        <v>-1</v>
      </c>
      <c r="AH2085" s="3">
        <f t="shared" si="766"/>
        <v>201510</v>
      </c>
      <c r="AI2085" s="21">
        <v>3.1</v>
      </c>
      <c r="AJ2085" s="21">
        <v>1.425</v>
      </c>
      <c r="AK2085" s="21">
        <v>3.39</v>
      </c>
      <c r="AL2085" s="21">
        <v>1.37</v>
      </c>
      <c r="AO2085">
        <f t="shared" si="767"/>
        <v>-300</v>
      </c>
      <c r="AP2085">
        <f>IF(E2085&lt;F2085,G2085,H2085)</f>
        <v>20</v>
      </c>
      <c r="AQ2085">
        <f>IF(E2085&lt;F2085,H2085,G2085)</f>
        <v>3</v>
      </c>
    </row>
    <row r="2086" spans="2:43" x14ac:dyDescent="0.25">
      <c r="B2086" s="23">
        <v>42296</v>
      </c>
      <c r="C2086" s="20" t="s">
        <v>19</v>
      </c>
      <c r="D2086" s="20" t="s">
        <v>25</v>
      </c>
      <c r="E2086" s="2">
        <v>-202.02020202020196</v>
      </c>
      <c r="F2086" s="2">
        <v>181</v>
      </c>
      <c r="G2086">
        <v>27</v>
      </c>
      <c r="H2086">
        <v>7</v>
      </c>
      <c r="J2086" s="2" t="str">
        <f t="shared" si="768"/>
        <v>Philadelphia Eagles</v>
      </c>
      <c r="K2086" s="2" t="str">
        <f t="shared" si="769"/>
        <v>New York Giants</v>
      </c>
      <c r="L2086" s="17">
        <f t="shared" si="770"/>
        <v>-202.02020202020196</v>
      </c>
      <c r="M2086" s="18">
        <f t="shared" si="771"/>
        <v>181</v>
      </c>
      <c r="N2086" s="4">
        <f t="shared" si="749"/>
        <v>1.4950000000000001</v>
      </c>
      <c r="O2086" s="4">
        <f t="shared" si="750"/>
        <v>2.81</v>
      </c>
      <c r="P2086" s="4"/>
      <c r="Q2086" s="4"/>
      <c r="R2086" s="1">
        <f t="shared" si="751"/>
        <v>0.66889632107023411</v>
      </c>
      <c r="S2086" s="1">
        <f t="shared" si="752"/>
        <v>0.35587188612099646</v>
      </c>
      <c r="T2086" s="1">
        <f t="shared" si="753"/>
        <v>2.4169570267131069E-2</v>
      </c>
      <c r="U2086" s="1">
        <f t="shared" si="754"/>
        <v>0.15651221747461883</v>
      </c>
      <c r="V2086" s="1">
        <f t="shared" si="755"/>
        <v>0.66751221747461886</v>
      </c>
      <c r="W2086" s="1"/>
      <c r="X2086" s="17">
        <f t="shared" si="756"/>
        <v>498.09992060261197</v>
      </c>
      <c r="Y2086" s="18">
        <f t="shared" si="757"/>
        <v>1796.2818011286422</v>
      </c>
      <c r="Z2086" s="2">
        <f t="shared" si="758"/>
        <v>473.19492457248134</v>
      </c>
      <c r="AA2086" s="18">
        <f t="shared" si="759"/>
        <v>1706.46771107221</v>
      </c>
      <c r="AB2086" s="2">
        <f t="shared" si="760"/>
        <v>-211.32940107155051</v>
      </c>
      <c r="AC2086" s="2">
        <f t="shared" si="761"/>
        <v>170.64677110722101</v>
      </c>
      <c r="AD2086" s="2">
        <f t="shared" si="762"/>
        <v>473.19492457248134</v>
      </c>
      <c r="AE2086" s="2">
        <f t="shared" si="763"/>
        <v>-1000</v>
      </c>
      <c r="AF2086" s="5">
        <f t="shared" si="764"/>
        <v>0.49500000000000011</v>
      </c>
      <c r="AG2086" s="5">
        <f t="shared" si="765"/>
        <v>-1</v>
      </c>
      <c r="AH2086" s="3">
        <f t="shared" si="766"/>
        <v>201510</v>
      </c>
      <c r="AI2086" s="21">
        <v>1.4950000000000001</v>
      </c>
      <c r="AJ2086" s="21">
        <v>2.81</v>
      </c>
      <c r="AK2086" s="21">
        <v>1.4950000000000001</v>
      </c>
      <c r="AL2086" s="21">
        <v>2.81</v>
      </c>
      <c r="AO2086">
        <f t="shared" si="767"/>
        <v>-300</v>
      </c>
      <c r="AP2086">
        <f>IF(E2086&lt;F2086,G2086,H2086)</f>
        <v>27</v>
      </c>
      <c r="AQ2086">
        <f>IF(E2086&lt;F2086,H2086,G2086)</f>
        <v>7</v>
      </c>
    </row>
    <row r="2087" spans="2:43" x14ac:dyDescent="0.25">
      <c r="B2087" s="23">
        <v>42295</v>
      </c>
      <c r="C2087" s="20" t="s">
        <v>39</v>
      </c>
      <c r="D2087" s="20" t="s">
        <v>36</v>
      </c>
      <c r="E2087" s="2">
        <v>293</v>
      </c>
      <c r="F2087" s="2">
        <v>-335.57046979865765</v>
      </c>
      <c r="G2087">
        <v>27</v>
      </c>
      <c r="H2087">
        <v>34</v>
      </c>
      <c r="J2087" s="2" t="str">
        <f t="shared" si="768"/>
        <v>New England Patriots</v>
      </c>
      <c r="K2087" s="2" t="str">
        <f t="shared" si="769"/>
        <v>Indianapolis Colts</v>
      </c>
      <c r="L2087" s="17">
        <f t="shared" si="770"/>
        <v>-335.57046979865765</v>
      </c>
      <c r="M2087" s="18">
        <f t="shared" si="771"/>
        <v>293</v>
      </c>
      <c r="N2087" s="4">
        <f t="shared" si="749"/>
        <v>1.3069999999999999</v>
      </c>
      <c r="O2087" s="4">
        <f t="shared" si="750"/>
        <v>3.85</v>
      </c>
      <c r="P2087" s="4"/>
      <c r="Q2087" s="4"/>
      <c r="R2087" s="1">
        <f t="shared" si="751"/>
        <v>0.76511094108645761</v>
      </c>
      <c r="S2087" s="1">
        <f t="shared" si="752"/>
        <v>0.25974025974025972</v>
      </c>
      <c r="T2087" s="1">
        <f t="shared" si="753"/>
        <v>2.424859414388203E-2</v>
      </c>
      <c r="U2087" s="1">
        <f t="shared" si="754"/>
        <v>0.25268534067309895</v>
      </c>
      <c r="V2087" s="1">
        <f t="shared" si="755"/>
        <v>0.76368534067309901</v>
      </c>
      <c r="W2087" s="1"/>
      <c r="X2087" s="17">
        <f t="shared" si="756"/>
        <v>309.4398265110305</v>
      </c>
      <c r="Y2087" s="18">
        <f t="shared" si="757"/>
        <v>2776.3533728520742</v>
      </c>
      <c r="Z2087" s="2">
        <f t="shared" si="758"/>
        <v>293.96783518547898</v>
      </c>
      <c r="AA2087" s="18">
        <f t="shared" si="759"/>
        <v>2637.5357042094706</v>
      </c>
      <c r="AB2087" s="2">
        <f t="shared" si="760"/>
        <v>-340.17327078285626</v>
      </c>
      <c r="AC2087" s="2">
        <f t="shared" si="761"/>
        <v>263.75357042094709</v>
      </c>
      <c r="AD2087" s="2">
        <f t="shared" si="762"/>
        <v>293.96783518547898</v>
      </c>
      <c r="AE2087" s="2">
        <f t="shared" si="763"/>
        <v>-1000</v>
      </c>
      <c r="AF2087" s="5">
        <f t="shared" si="764"/>
        <v>0.30699999999999994</v>
      </c>
      <c r="AG2087" s="5">
        <f t="shared" si="765"/>
        <v>-1</v>
      </c>
      <c r="AH2087" s="3">
        <f t="shared" si="766"/>
        <v>201510</v>
      </c>
      <c r="AI2087" s="21">
        <v>3.85</v>
      </c>
      <c r="AJ2087" s="21">
        <v>1.3069999999999999</v>
      </c>
      <c r="AK2087" s="21">
        <v>3.93</v>
      </c>
      <c r="AL2087" s="21">
        <v>1.298</v>
      </c>
      <c r="AO2087">
        <f t="shared" si="767"/>
        <v>-400</v>
      </c>
      <c r="AP2087">
        <f>IF(E2087&lt;F2087,G2087,H2087)</f>
        <v>34</v>
      </c>
      <c r="AQ2087">
        <f>IF(E2087&lt;F2087,H2087,G2087)</f>
        <v>27</v>
      </c>
    </row>
    <row r="2088" spans="2:43" x14ac:dyDescent="0.25">
      <c r="B2088" s="23">
        <v>42295</v>
      </c>
      <c r="C2088" s="20" t="s">
        <v>33</v>
      </c>
      <c r="D2088" s="20" t="s">
        <v>54</v>
      </c>
      <c r="E2088" s="2">
        <v>-520.83333333333348</v>
      </c>
      <c r="F2088" s="2">
        <v>438.99999999999994</v>
      </c>
      <c r="G2088">
        <v>27</v>
      </c>
      <c r="H2088">
        <v>20</v>
      </c>
      <c r="J2088" s="2" t="str">
        <f t="shared" si="768"/>
        <v>Green Bay Packers</v>
      </c>
      <c r="K2088" s="2" t="str">
        <f t="shared" si="769"/>
        <v>San Diego Chargers</v>
      </c>
      <c r="L2088" s="17">
        <f t="shared" si="770"/>
        <v>-520.83333333333348</v>
      </c>
      <c r="M2088" s="18">
        <f t="shared" si="771"/>
        <v>438.99999999999994</v>
      </c>
      <c r="N2088" s="4">
        <f t="shared" si="749"/>
        <v>1.194</v>
      </c>
      <c r="O2088" s="4">
        <f t="shared" si="750"/>
        <v>5.35</v>
      </c>
      <c r="P2088" s="4"/>
      <c r="Q2088" s="4"/>
      <c r="R2088" s="1">
        <f t="shared" si="751"/>
        <v>0.83752093802345062</v>
      </c>
      <c r="S2088" s="1">
        <f t="shared" si="752"/>
        <v>0.18691588785046731</v>
      </c>
      <c r="T2088" s="1">
        <f t="shared" si="753"/>
        <v>2.3853911980440179E-2</v>
      </c>
      <c r="U2088" s="1">
        <f t="shared" si="754"/>
        <v>0.32530252508649166</v>
      </c>
      <c r="V2088" s="1">
        <f t="shared" si="755"/>
        <v>0.83630252508649172</v>
      </c>
      <c r="W2088" s="1"/>
      <c r="X2088" s="17">
        <f t="shared" si="756"/>
        <v>195.73954400840577</v>
      </c>
      <c r="Y2088" s="18">
        <f t="shared" si="757"/>
        <v>4108.8668028925213</v>
      </c>
      <c r="Z2088" s="2">
        <f t="shared" si="758"/>
        <v>185.95256680798548</v>
      </c>
      <c r="AA2088" s="18">
        <f t="shared" si="759"/>
        <v>3903.423462747895</v>
      </c>
      <c r="AB2088" s="2">
        <f t="shared" si="760"/>
        <v>-537.77154957618814</v>
      </c>
      <c r="AC2088" s="2">
        <f t="shared" si="761"/>
        <v>390.34234627478952</v>
      </c>
      <c r="AD2088" s="2">
        <f t="shared" si="762"/>
        <v>185.95256680798548</v>
      </c>
      <c r="AE2088" s="2">
        <f t="shared" si="763"/>
        <v>-1000</v>
      </c>
      <c r="AF2088" s="5">
        <f t="shared" si="764"/>
        <v>0.19399999999999995</v>
      </c>
      <c r="AG2088" s="5">
        <f t="shared" si="765"/>
        <v>-1</v>
      </c>
      <c r="AH2088" s="3">
        <f t="shared" si="766"/>
        <v>201510</v>
      </c>
      <c r="AI2088" s="21">
        <v>1.194</v>
      </c>
      <c r="AJ2088" s="21">
        <v>5.35</v>
      </c>
      <c r="AK2088" s="21">
        <v>1.1919999999999999</v>
      </c>
      <c r="AL2088" s="21">
        <v>5.39</v>
      </c>
      <c r="AO2088">
        <f t="shared" si="767"/>
        <v>-600</v>
      </c>
      <c r="AP2088">
        <f>IF(E2088&lt;F2088,G2088,H2088)</f>
        <v>27</v>
      </c>
      <c r="AQ2088">
        <f>IF(E2088&lt;F2088,H2088,G2088)</f>
        <v>20</v>
      </c>
    </row>
    <row r="2089" spans="2:43" x14ac:dyDescent="0.25">
      <c r="B2089" s="23">
        <v>42295</v>
      </c>
      <c r="C2089" s="20" t="s">
        <v>22</v>
      </c>
      <c r="D2089" s="20" t="s">
        <v>28</v>
      </c>
      <c r="E2089" s="2">
        <v>125.99999999999997</v>
      </c>
      <c r="F2089" s="2">
        <v>-139.08205841446451</v>
      </c>
      <c r="G2089">
        <v>25</v>
      </c>
      <c r="H2089">
        <v>20</v>
      </c>
      <c r="J2089" s="2" t="str">
        <f t="shared" si="768"/>
        <v>Baltimore Ravens</v>
      </c>
      <c r="K2089" s="2" t="str">
        <f t="shared" si="769"/>
        <v>San Francisco 49ers</v>
      </c>
      <c r="L2089" s="17">
        <f t="shared" si="770"/>
        <v>-139.08205841446451</v>
      </c>
      <c r="M2089" s="18">
        <f t="shared" si="771"/>
        <v>125.99999999999997</v>
      </c>
      <c r="N2089" s="4">
        <f t="shared" si="749"/>
        <v>1.7689999999999999</v>
      </c>
      <c r="O2089" s="4">
        <f t="shared" si="750"/>
        <v>2.1800000000000002</v>
      </c>
      <c r="P2089" s="4"/>
      <c r="Q2089" s="4"/>
      <c r="R2089" s="1">
        <f t="shared" si="751"/>
        <v>0.56529112492933864</v>
      </c>
      <c r="S2089" s="1">
        <f t="shared" si="752"/>
        <v>0.4587155963302752</v>
      </c>
      <c r="T2089" s="1">
        <f t="shared" si="753"/>
        <v>2.3443909850595079E-2</v>
      </c>
      <c r="U2089" s="1">
        <f t="shared" si="754"/>
        <v>5.328776429953172E-2</v>
      </c>
      <c r="V2089" s="1">
        <f t="shared" si="755"/>
        <v>0.56428776429953176</v>
      </c>
      <c r="W2089" s="1"/>
      <c r="X2089" s="17">
        <f t="shared" si="756"/>
        <v>772.14546064335025</v>
      </c>
      <c r="Y2089" s="18">
        <f t="shared" si="757"/>
        <v>1178.7723247127699</v>
      </c>
      <c r="Z2089" s="2">
        <f t="shared" si="758"/>
        <v>733.53818761118271</v>
      </c>
      <c r="AA2089" s="18">
        <f t="shared" si="759"/>
        <v>1119.8337084771313</v>
      </c>
      <c r="AB2089" s="2">
        <f t="shared" si="760"/>
        <v>-136.32555426413018</v>
      </c>
      <c r="AC2089" s="2">
        <f t="shared" si="761"/>
        <v>111.98337084771313</v>
      </c>
      <c r="AD2089" s="2">
        <f t="shared" si="762"/>
        <v>-1000</v>
      </c>
      <c r="AE2089" s="2">
        <f t="shared" si="763"/>
        <v>1119.8337084771313</v>
      </c>
      <c r="AF2089" s="5">
        <f t="shared" si="764"/>
        <v>-1</v>
      </c>
      <c r="AG2089" s="5">
        <f t="shared" si="765"/>
        <v>1.1800000000000002</v>
      </c>
      <c r="AH2089" s="3">
        <f t="shared" si="766"/>
        <v>201510</v>
      </c>
      <c r="AI2089" s="21">
        <v>2.1800000000000002</v>
      </c>
      <c r="AJ2089" s="21">
        <v>1.7689999999999999</v>
      </c>
      <c r="AK2089" s="21">
        <v>2.2599999999999998</v>
      </c>
      <c r="AL2089" s="21">
        <v>1.7190000000000001</v>
      </c>
      <c r="AO2089">
        <f t="shared" si="767"/>
        <v>-140</v>
      </c>
      <c r="AP2089">
        <f>IF(E2089&lt;F2089,G2089,H2089)</f>
        <v>20</v>
      </c>
      <c r="AQ2089">
        <f>IF(E2089&lt;F2089,H2089,G2089)</f>
        <v>25</v>
      </c>
    </row>
    <row r="2090" spans="2:43" x14ac:dyDescent="0.25">
      <c r="B2090" s="23">
        <v>42295</v>
      </c>
      <c r="C2090" s="20" t="s">
        <v>32</v>
      </c>
      <c r="D2090" s="20" t="s">
        <v>44</v>
      </c>
      <c r="E2090" s="2">
        <v>-307.69230769230774</v>
      </c>
      <c r="F2090" s="2">
        <v>270</v>
      </c>
      <c r="G2090">
        <v>23</v>
      </c>
      <c r="H2090">
        <v>27</v>
      </c>
      <c r="J2090" s="2" t="str">
        <f t="shared" si="768"/>
        <v>Seattle Seahawks</v>
      </c>
      <c r="K2090" s="2" t="str">
        <f t="shared" si="769"/>
        <v>Carolina Panthers</v>
      </c>
      <c r="L2090" s="17">
        <f t="shared" si="770"/>
        <v>-307.69230769230774</v>
      </c>
      <c r="M2090" s="18">
        <f t="shared" si="771"/>
        <v>270</v>
      </c>
      <c r="N2090" s="4">
        <f t="shared" si="749"/>
        <v>1.3440000000000001</v>
      </c>
      <c r="O2090" s="4">
        <f t="shared" si="750"/>
        <v>3.56</v>
      </c>
      <c r="P2090" s="4"/>
      <c r="Q2090" s="4"/>
      <c r="R2090" s="1">
        <f t="shared" si="751"/>
        <v>0.74404761904761896</v>
      </c>
      <c r="S2090" s="1">
        <f t="shared" si="752"/>
        <v>0.2808988764044944</v>
      </c>
      <c r="T2090" s="1">
        <f t="shared" si="753"/>
        <v>2.4339314845024385E-2</v>
      </c>
      <c r="U2090" s="1">
        <f t="shared" si="754"/>
        <v>0.23157437132156228</v>
      </c>
      <c r="V2090" s="1">
        <f t="shared" si="755"/>
        <v>0.74257437132156223</v>
      </c>
      <c r="W2090" s="1"/>
      <c r="X2090" s="17">
        <f t="shared" si="756"/>
        <v>346.66646011536398</v>
      </c>
      <c r="Y2090" s="18">
        <f t="shared" si="757"/>
        <v>2508.192835826314</v>
      </c>
      <c r="Z2090" s="2">
        <f t="shared" si="758"/>
        <v>329.33313710959578</v>
      </c>
      <c r="AA2090" s="18">
        <f t="shared" si="759"/>
        <v>2382.7831940349984</v>
      </c>
      <c r="AB2090" s="2">
        <f t="shared" si="760"/>
        <v>-303.64390561379162</v>
      </c>
      <c r="AC2090" s="2">
        <f t="shared" si="761"/>
        <v>238.27831940349984</v>
      </c>
      <c r="AD2090" s="2">
        <f t="shared" si="762"/>
        <v>-1000</v>
      </c>
      <c r="AE2090" s="2">
        <f t="shared" si="763"/>
        <v>2382.7831940349984</v>
      </c>
      <c r="AF2090" s="5">
        <f t="shared" si="764"/>
        <v>-1</v>
      </c>
      <c r="AG2090" s="5">
        <f t="shared" si="765"/>
        <v>2.56</v>
      </c>
      <c r="AH2090" s="3">
        <f t="shared" si="766"/>
        <v>201510</v>
      </c>
      <c r="AI2090" s="21">
        <v>1.3440000000000001</v>
      </c>
      <c r="AJ2090" s="21">
        <v>3.56</v>
      </c>
      <c r="AK2090" s="21">
        <v>1.325</v>
      </c>
      <c r="AL2090" s="21">
        <v>3.7</v>
      </c>
      <c r="AO2090">
        <f t="shared" si="767"/>
        <v>-400</v>
      </c>
      <c r="AP2090">
        <f>IF(E2090&lt;F2090,G2090,H2090)</f>
        <v>23</v>
      </c>
      <c r="AQ2090">
        <f>IF(E2090&lt;F2090,H2090,G2090)</f>
        <v>27</v>
      </c>
    </row>
    <row r="2091" spans="2:43" x14ac:dyDescent="0.25">
      <c r="B2091" s="23">
        <v>42295</v>
      </c>
      <c r="C2091" s="20" t="s">
        <v>24</v>
      </c>
      <c r="D2091" s="20" t="s">
        <v>21</v>
      </c>
      <c r="E2091" s="2">
        <v>141</v>
      </c>
      <c r="F2091" s="2">
        <v>-156.00624024960999</v>
      </c>
      <c r="G2091">
        <v>21</v>
      </c>
      <c r="H2091">
        <v>34</v>
      </c>
      <c r="J2091" s="2" t="str">
        <f t="shared" si="768"/>
        <v>Cincinnati Bengals</v>
      </c>
      <c r="K2091" s="2" t="str">
        <f t="shared" si="769"/>
        <v>Buffalo Bills</v>
      </c>
      <c r="L2091" s="17">
        <f t="shared" si="770"/>
        <v>-156.00624024960999</v>
      </c>
      <c r="M2091" s="18">
        <f t="shared" si="771"/>
        <v>141</v>
      </c>
      <c r="N2091" s="4">
        <f t="shared" si="749"/>
        <v>1.7090000000000001</v>
      </c>
      <c r="O2091" s="4">
        <f t="shared" si="750"/>
        <v>2.2799999999999998</v>
      </c>
      <c r="P2091" s="4"/>
      <c r="Q2091" s="4"/>
      <c r="R2091" s="1">
        <f t="shared" si="751"/>
        <v>0.58513750731421876</v>
      </c>
      <c r="S2091" s="1">
        <f t="shared" si="752"/>
        <v>0.43859649122807021</v>
      </c>
      <c r="T2091" s="1">
        <f t="shared" si="753"/>
        <v>2.3183755327149669E-2</v>
      </c>
      <c r="U2091" s="1">
        <f t="shared" si="754"/>
        <v>7.3270508043074278E-2</v>
      </c>
      <c r="V2091" s="1">
        <f t="shared" si="755"/>
        <v>0.58427050804307434</v>
      </c>
      <c r="W2091" s="1"/>
      <c r="X2091" s="17">
        <f t="shared" si="756"/>
        <v>711.53598587296267</v>
      </c>
      <c r="Y2091" s="18">
        <f t="shared" si="757"/>
        <v>1276.8141881857814</v>
      </c>
      <c r="Z2091" s="2">
        <f t="shared" si="758"/>
        <v>675.95918657931452</v>
      </c>
      <c r="AA2091" s="18">
        <f t="shared" si="759"/>
        <v>1212.9734787764924</v>
      </c>
      <c r="AB2091" s="2">
        <f t="shared" si="760"/>
        <v>-147.93792581775406</v>
      </c>
      <c r="AC2091" s="2">
        <f t="shared" si="761"/>
        <v>121.29734787764923</v>
      </c>
      <c r="AD2091" s="2">
        <f t="shared" si="762"/>
        <v>675.95918657931452</v>
      </c>
      <c r="AE2091" s="2">
        <f t="shared" si="763"/>
        <v>-1000</v>
      </c>
      <c r="AF2091" s="5">
        <f t="shared" si="764"/>
        <v>0.70900000000000007</v>
      </c>
      <c r="AG2091" s="5">
        <f t="shared" si="765"/>
        <v>-1</v>
      </c>
      <c r="AH2091" s="3">
        <f t="shared" si="766"/>
        <v>201510</v>
      </c>
      <c r="AI2091" s="21">
        <v>2.2799999999999998</v>
      </c>
      <c r="AJ2091" s="21">
        <v>1.7090000000000001</v>
      </c>
      <c r="AK2091" s="21">
        <v>2.41</v>
      </c>
      <c r="AL2091" s="21">
        <v>1.641</v>
      </c>
      <c r="AO2091">
        <f t="shared" si="767"/>
        <v>-160</v>
      </c>
      <c r="AP2091">
        <f>IF(E2091&lt;F2091,G2091,H2091)</f>
        <v>34</v>
      </c>
      <c r="AQ2091">
        <f>IF(E2091&lt;F2091,H2091,G2091)</f>
        <v>21</v>
      </c>
    </row>
    <row r="2092" spans="2:43" x14ac:dyDescent="0.25">
      <c r="B2092" s="23">
        <v>42295</v>
      </c>
      <c r="C2092" s="20" t="s">
        <v>46</v>
      </c>
      <c r="D2092" s="20" t="s">
        <v>38</v>
      </c>
      <c r="E2092" s="2">
        <v>148</v>
      </c>
      <c r="F2092" s="2">
        <v>-164.20361247947454</v>
      </c>
      <c r="G2092">
        <v>23</v>
      </c>
      <c r="H2092">
        <v>26</v>
      </c>
      <c r="J2092" s="2" t="str">
        <f t="shared" si="768"/>
        <v>Denver Broncos</v>
      </c>
      <c r="K2092" s="2" t="str">
        <f t="shared" si="769"/>
        <v>Cleveland Browns</v>
      </c>
      <c r="L2092" s="17">
        <f t="shared" si="770"/>
        <v>-164.20361247947454</v>
      </c>
      <c r="M2092" s="18">
        <f t="shared" si="771"/>
        <v>148</v>
      </c>
      <c r="N2092" s="4">
        <f t="shared" si="749"/>
        <v>1.5149999999999999</v>
      </c>
      <c r="O2092" s="4">
        <f t="shared" si="750"/>
        <v>2.74</v>
      </c>
      <c r="P2092" s="4"/>
      <c r="Q2092" s="4"/>
      <c r="R2092" s="1">
        <f t="shared" si="751"/>
        <v>0.66006600660066006</v>
      </c>
      <c r="S2092" s="1">
        <f t="shared" si="752"/>
        <v>0.36496350364963503</v>
      </c>
      <c r="T2092" s="1">
        <f t="shared" si="753"/>
        <v>2.4418331374852942E-2</v>
      </c>
      <c r="U2092" s="1">
        <f t="shared" si="754"/>
        <v>0.14755125147551251</v>
      </c>
      <c r="V2092" s="1">
        <f t="shared" si="755"/>
        <v>0.65855125147551252</v>
      </c>
      <c r="W2092" s="1"/>
      <c r="X2092" s="17">
        <f t="shared" si="756"/>
        <v>518.48470071153429</v>
      </c>
      <c r="Y2092" s="18">
        <f t="shared" si="757"/>
        <v>1729.6710757847741</v>
      </c>
      <c r="Z2092" s="2">
        <f t="shared" si="758"/>
        <v>492.56046567595757</v>
      </c>
      <c r="AA2092" s="18">
        <f t="shared" si="759"/>
        <v>1643.1875219955352</v>
      </c>
      <c r="AB2092" s="2">
        <f t="shared" si="760"/>
        <v>-203.02075982238358</v>
      </c>
      <c r="AC2092" s="2">
        <f t="shared" si="761"/>
        <v>164.31875219955353</v>
      </c>
      <c r="AD2092" s="2">
        <f t="shared" si="762"/>
        <v>492.56046567595757</v>
      </c>
      <c r="AE2092" s="2">
        <f t="shared" si="763"/>
        <v>-1000</v>
      </c>
      <c r="AF2092" s="5">
        <f t="shared" si="764"/>
        <v>0.5149999999999999</v>
      </c>
      <c r="AG2092" s="5">
        <f t="shared" si="765"/>
        <v>-1</v>
      </c>
      <c r="AH2092" s="3">
        <f t="shared" si="766"/>
        <v>201510</v>
      </c>
      <c r="AI2092" s="21">
        <v>2.74</v>
      </c>
      <c r="AJ2092" s="21">
        <v>1.5149999999999999</v>
      </c>
      <c r="AK2092" s="21">
        <v>2.48</v>
      </c>
      <c r="AL2092" s="21">
        <v>1.609</v>
      </c>
      <c r="AO2092">
        <f t="shared" si="767"/>
        <v>-170</v>
      </c>
      <c r="AP2092">
        <f>IF(E2092&lt;F2092,G2092,H2092)</f>
        <v>26</v>
      </c>
      <c r="AQ2092">
        <f>IF(E2092&lt;F2092,H2092,G2092)</f>
        <v>23</v>
      </c>
    </row>
    <row r="2093" spans="2:43" x14ac:dyDescent="0.25">
      <c r="B2093" s="23">
        <v>42295</v>
      </c>
      <c r="C2093" s="20" t="s">
        <v>34</v>
      </c>
      <c r="D2093" s="20" t="s">
        <v>37</v>
      </c>
      <c r="E2093" s="2">
        <v>-202.02020202020196</v>
      </c>
      <c r="F2093" s="2">
        <v>181</v>
      </c>
      <c r="G2093">
        <v>37</v>
      </c>
      <c r="H2093">
        <v>34</v>
      </c>
      <c r="J2093" s="2" t="str">
        <f t="shared" si="768"/>
        <v>Detroit Lions</v>
      </c>
      <c r="K2093" s="2" t="str">
        <f t="shared" si="769"/>
        <v>Chicago Bears</v>
      </c>
      <c r="L2093" s="17">
        <f t="shared" si="770"/>
        <v>-202.02020202020196</v>
      </c>
      <c r="M2093" s="18">
        <f t="shared" si="771"/>
        <v>181</v>
      </c>
      <c r="N2093" s="4">
        <f t="shared" si="749"/>
        <v>1.6659999999999999</v>
      </c>
      <c r="O2093" s="4">
        <f t="shared" si="750"/>
        <v>2.36</v>
      </c>
      <c r="P2093" s="4"/>
      <c r="Q2093" s="4"/>
      <c r="R2093" s="1">
        <f t="shared" si="751"/>
        <v>0.60024009603841544</v>
      </c>
      <c r="S2093" s="1">
        <f t="shared" si="752"/>
        <v>0.42372881355932207</v>
      </c>
      <c r="T2093" s="1">
        <f t="shared" si="753"/>
        <v>2.3407848981619517E-2</v>
      </c>
      <c r="U2093" s="1">
        <f t="shared" si="754"/>
        <v>8.8255641239546684E-2</v>
      </c>
      <c r="V2093" s="1">
        <f t="shared" si="755"/>
        <v>0.59925564123954667</v>
      </c>
      <c r="W2093" s="1"/>
      <c r="X2093" s="17">
        <f t="shared" si="756"/>
        <v>668.73689821513028</v>
      </c>
      <c r="Y2093" s="18">
        <f t="shared" si="757"/>
        <v>1356.0765066241343</v>
      </c>
      <c r="Z2093" s="2">
        <f t="shared" si="758"/>
        <v>635.30005330437371</v>
      </c>
      <c r="AA2093" s="18">
        <f t="shared" si="759"/>
        <v>1288.2726812929275</v>
      </c>
      <c r="AB2093" s="2">
        <f t="shared" si="760"/>
        <v>-157.40593673787993</v>
      </c>
      <c r="AC2093" s="2">
        <f t="shared" si="761"/>
        <v>128.82726812929275</v>
      </c>
      <c r="AD2093" s="2">
        <f t="shared" si="762"/>
        <v>635.30005330437371</v>
      </c>
      <c r="AE2093" s="2">
        <f t="shared" si="763"/>
        <v>-1000</v>
      </c>
      <c r="AF2093" s="5">
        <f t="shared" si="764"/>
        <v>0.66599999999999993</v>
      </c>
      <c r="AG2093" s="5">
        <f t="shared" si="765"/>
        <v>-1</v>
      </c>
      <c r="AH2093" s="3">
        <f t="shared" si="766"/>
        <v>201510</v>
      </c>
      <c r="AI2093" s="21">
        <v>1.6659999999999999</v>
      </c>
      <c r="AJ2093" s="21">
        <v>2.36</v>
      </c>
      <c r="AK2093" s="21">
        <v>1.4950000000000001</v>
      </c>
      <c r="AL2093" s="21">
        <v>2.81</v>
      </c>
      <c r="AO2093">
        <f t="shared" si="767"/>
        <v>-300</v>
      </c>
      <c r="AP2093">
        <f>IF(E2093&lt;F2093,G2093,H2093)</f>
        <v>37</v>
      </c>
      <c r="AQ2093">
        <f>IF(E2093&lt;F2093,H2093,G2093)</f>
        <v>34</v>
      </c>
    </row>
    <row r="2094" spans="2:43" x14ac:dyDescent="0.25">
      <c r="B2094" s="23">
        <v>42295</v>
      </c>
      <c r="C2094" s="20" t="s">
        <v>26</v>
      </c>
      <c r="D2094" s="20" t="s">
        <v>40</v>
      </c>
      <c r="E2094" s="2">
        <v>-155.03875968992247</v>
      </c>
      <c r="F2094" s="2">
        <v>140</v>
      </c>
      <c r="G2094">
        <v>20</v>
      </c>
      <c r="H2094">
        <v>31</v>
      </c>
      <c r="J2094" s="2" t="str">
        <f t="shared" si="768"/>
        <v>Jacksonville Jaguars</v>
      </c>
      <c r="K2094" s="2" t="str">
        <f t="shared" si="769"/>
        <v>Houston Texans</v>
      </c>
      <c r="L2094" s="17">
        <f t="shared" si="770"/>
        <v>-155.03875968992247</v>
      </c>
      <c r="M2094" s="18">
        <f t="shared" si="771"/>
        <v>140</v>
      </c>
      <c r="N2094" s="4">
        <f t="shared" si="749"/>
        <v>1.8839999999999999</v>
      </c>
      <c r="O2094" s="4">
        <f t="shared" si="750"/>
        <v>2.02</v>
      </c>
      <c r="P2094" s="4"/>
      <c r="Q2094" s="4"/>
      <c r="R2094" s="1">
        <f t="shared" si="751"/>
        <v>0.53078556263269638</v>
      </c>
      <c r="S2094" s="1">
        <f t="shared" si="752"/>
        <v>0.49504950495049505</v>
      </c>
      <c r="T2094" s="1">
        <f t="shared" si="753"/>
        <v>2.5184426229508228E-2</v>
      </c>
      <c r="U2094" s="1">
        <f t="shared" si="754"/>
        <v>1.7868028841100669E-2</v>
      </c>
      <c r="V2094" s="1">
        <f t="shared" si="755"/>
        <v>0.52886802884110073</v>
      </c>
      <c r="W2094" s="1"/>
      <c r="X2094" s="17">
        <f t="shared" si="756"/>
        <v>890.83087928624184</v>
      </c>
      <c r="Y2094" s="18">
        <f t="shared" si="757"/>
        <v>1023.5691422820969</v>
      </c>
      <c r="Z2094" s="2">
        <f t="shared" si="758"/>
        <v>846.28933532192968</v>
      </c>
      <c r="AA2094" s="18">
        <f t="shared" si="759"/>
        <v>972.39068516799205</v>
      </c>
      <c r="AB2094" s="2">
        <f t="shared" si="760"/>
        <v>-118.16289751773826</v>
      </c>
      <c r="AC2094" s="2">
        <f t="shared" si="761"/>
        <v>-102.83932325279712</v>
      </c>
      <c r="AD2094" s="2">
        <f t="shared" si="762"/>
        <v>-1000</v>
      </c>
      <c r="AE2094" s="2">
        <f t="shared" si="763"/>
        <v>972.39068516799205</v>
      </c>
      <c r="AF2094" s="5">
        <f t="shared" si="764"/>
        <v>-1</v>
      </c>
      <c r="AG2094" s="5">
        <f t="shared" si="765"/>
        <v>1.02</v>
      </c>
      <c r="AH2094" s="3">
        <f t="shared" si="766"/>
        <v>201510</v>
      </c>
      <c r="AI2094" s="21">
        <v>1.8839999999999999</v>
      </c>
      <c r="AJ2094" s="21">
        <v>2.02</v>
      </c>
      <c r="AK2094" s="21">
        <v>1.645</v>
      </c>
      <c r="AL2094" s="21">
        <v>2.4</v>
      </c>
      <c r="AO2094">
        <f t="shared" si="767"/>
        <v>-160</v>
      </c>
      <c r="AP2094">
        <f>IF(E2094&lt;F2094,G2094,H2094)</f>
        <v>20</v>
      </c>
      <c r="AQ2094">
        <f>IF(E2094&lt;F2094,H2094,G2094)</f>
        <v>31</v>
      </c>
    </row>
    <row r="2095" spans="2:43" x14ac:dyDescent="0.25">
      <c r="B2095" s="23">
        <v>42295</v>
      </c>
      <c r="C2095" s="20" t="s">
        <v>29</v>
      </c>
      <c r="D2095" s="20" t="s">
        <v>20</v>
      </c>
      <c r="E2095" s="2">
        <v>-162.07455429497568</v>
      </c>
      <c r="F2095" s="2">
        <v>146</v>
      </c>
      <c r="G2095">
        <v>16</v>
      </c>
      <c r="H2095">
        <v>10</v>
      </c>
      <c r="J2095" s="2" t="str">
        <f t="shared" si="768"/>
        <v>Minnesota Vikings</v>
      </c>
      <c r="K2095" s="2" t="str">
        <f t="shared" si="769"/>
        <v>Kansas City Chiefs</v>
      </c>
      <c r="L2095" s="17">
        <f t="shared" si="770"/>
        <v>-162.07455429497568</v>
      </c>
      <c r="M2095" s="18">
        <f t="shared" si="771"/>
        <v>146</v>
      </c>
      <c r="N2095" s="4">
        <f t="shared" si="749"/>
        <v>1.5</v>
      </c>
      <c r="O2095" s="4">
        <f t="shared" si="750"/>
        <v>2.8</v>
      </c>
      <c r="P2095" s="4"/>
      <c r="Q2095" s="4"/>
      <c r="R2095" s="1">
        <f t="shared" si="751"/>
        <v>0.66666666666666663</v>
      </c>
      <c r="S2095" s="1">
        <f t="shared" si="752"/>
        <v>0.35714285714285715</v>
      </c>
      <c r="T2095" s="1">
        <f t="shared" si="753"/>
        <v>2.3255813953488524E-2</v>
      </c>
      <c r="U2095" s="1">
        <f t="shared" si="754"/>
        <v>0.15476190476190474</v>
      </c>
      <c r="V2095" s="1">
        <f t="shared" si="755"/>
        <v>0.66576190476190478</v>
      </c>
      <c r="W2095" s="1"/>
      <c r="X2095" s="17">
        <f t="shared" si="756"/>
        <v>502.03848079536505</v>
      </c>
      <c r="Y2095" s="18">
        <f t="shared" si="757"/>
        <v>1783.0249655308576</v>
      </c>
      <c r="Z2095" s="2">
        <f t="shared" si="758"/>
        <v>476.93655675559677</v>
      </c>
      <c r="AA2095" s="18">
        <f t="shared" si="759"/>
        <v>1693.8737172543147</v>
      </c>
      <c r="AB2095" s="2">
        <f t="shared" si="760"/>
        <v>-209.67149316516827</v>
      </c>
      <c r="AC2095" s="2">
        <f t="shared" si="761"/>
        <v>169.38737172543148</v>
      </c>
      <c r="AD2095" s="2">
        <f t="shared" si="762"/>
        <v>476.93655675559677</v>
      </c>
      <c r="AE2095" s="2">
        <f t="shared" si="763"/>
        <v>-1000</v>
      </c>
      <c r="AF2095" s="5">
        <f t="shared" si="764"/>
        <v>0.5</v>
      </c>
      <c r="AG2095" s="5">
        <f t="shared" si="765"/>
        <v>-1</v>
      </c>
      <c r="AH2095" s="3">
        <f t="shared" si="766"/>
        <v>201510</v>
      </c>
      <c r="AI2095" s="21">
        <v>1.5</v>
      </c>
      <c r="AJ2095" s="21">
        <v>2.8</v>
      </c>
      <c r="AK2095" s="21">
        <v>1.617</v>
      </c>
      <c r="AL2095" s="21">
        <v>2.46</v>
      </c>
      <c r="AO2095">
        <f t="shared" si="767"/>
        <v>-170</v>
      </c>
      <c r="AP2095">
        <f>IF(E2095&lt;F2095,G2095,H2095)</f>
        <v>16</v>
      </c>
      <c r="AQ2095">
        <f>IF(E2095&lt;F2095,H2095,G2095)</f>
        <v>10</v>
      </c>
    </row>
    <row r="2096" spans="2:43" x14ac:dyDescent="0.25">
      <c r="B2096" s="23">
        <v>42295</v>
      </c>
      <c r="C2096" s="20" t="s">
        <v>42</v>
      </c>
      <c r="D2096" s="20" t="s">
        <v>53</v>
      </c>
      <c r="E2096" s="2">
        <v>-350.87719298245622</v>
      </c>
      <c r="F2096" s="2">
        <v>305</v>
      </c>
      <c r="G2096">
        <v>34</v>
      </c>
      <c r="H2096">
        <v>20</v>
      </c>
      <c r="J2096" s="2" t="str">
        <f t="shared" si="768"/>
        <v>New York Jets</v>
      </c>
      <c r="K2096" s="2" t="str">
        <f t="shared" si="769"/>
        <v>Washington Redskins</v>
      </c>
      <c r="L2096" s="17">
        <f t="shared" si="770"/>
        <v>-350.87719298245622</v>
      </c>
      <c r="M2096" s="18">
        <f t="shared" si="771"/>
        <v>305</v>
      </c>
      <c r="N2096" s="4">
        <f t="shared" si="749"/>
        <v>1.425</v>
      </c>
      <c r="O2096" s="4">
        <f t="shared" si="750"/>
        <v>3.1</v>
      </c>
      <c r="P2096" s="4"/>
      <c r="Q2096" s="4"/>
      <c r="R2096" s="1">
        <f t="shared" si="751"/>
        <v>0.70175438596491224</v>
      </c>
      <c r="S2096" s="1">
        <f t="shared" si="752"/>
        <v>0.32258064516129031</v>
      </c>
      <c r="T2096" s="1">
        <f t="shared" si="753"/>
        <v>2.3756906077348039E-2</v>
      </c>
      <c r="U2096" s="1">
        <f t="shared" si="754"/>
        <v>0.18958687040181096</v>
      </c>
      <c r="V2096" s="1">
        <f t="shared" si="755"/>
        <v>0.700586870401811</v>
      </c>
      <c r="W2096" s="1"/>
      <c r="X2096" s="17">
        <f t="shared" si="756"/>
        <v>427.37473716352281</v>
      </c>
      <c r="Y2096" s="18">
        <f t="shared" si="757"/>
        <v>2071.9633372112958</v>
      </c>
      <c r="Z2096" s="2">
        <f t="shared" si="758"/>
        <v>406.00600030534667</v>
      </c>
      <c r="AA2096" s="18">
        <f t="shared" si="759"/>
        <v>1968.365170350731</v>
      </c>
      <c r="AB2096" s="2">
        <f t="shared" si="760"/>
        <v>-246.30177860620918</v>
      </c>
      <c r="AC2096" s="2">
        <f t="shared" si="761"/>
        <v>196.83651703507309</v>
      </c>
      <c r="AD2096" s="2">
        <f t="shared" si="762"/>
        <v>406.00600030534667</v>
      </c>
      <c r="AE2096" s="2">
        <f t="shared" si="763"/>
        <v>-1000</v>
      </c>
      <c r="AF2096" s="5">
        <f t="shared" si="764"/>
        <v>0.42500000000000004</v>
      </c>
      <c r="AG2096" s="5">
        <f t="shared" si="765"/>
        <v>-1</v>
      </c>
      <c r="AH2096" s="3">
        <f t="shared" si="766"/>
        <v>201510</v>
      </c>
      <c r="AI2096" s="21">
        <v>1.425</v>
      </c>
      <c r="AJ2096" s="21">
        <v>3.1</v>
      </c>
      <c r="AK2096" s="21">
        <v>1.2849999999999999</v>
      </c>
      <c r="AL2096" s="21">
        <v>4.05</v>
      </c>
      <c r="AO2096">
        <f t="shared" si="767"/>
        <v>-400</v>
      </c>
      <c r="AP2096">
        <f>IF(E2096&lt;F2096,G2096,H2096)</f>
        <v>34</v>
      </c>
      <c r="AQ2096">
        <f>IF(E2096&lt;F2096,H2096,G2096)</f>
        <v>20</v>
      </c>
    </row>
    <row r="2097" spans="2:43" x14ac:dyDescent="0.25">
      <c r="B2097" s="23">
        <v>42295</v>
      </c>
      <c r="C2097" s="20" t="s">
        <v>45</v>
      </c>
      <c r="D2097" s="20" t="s">
        <v>48</v>
      </c>
      <c r="E2097" s="2">
        <v>204.99999999999997</v>
      </c>
      <c r="F2097" s="2">
        <v>-230.41474654377885</v>
      </c>
      <c r="G2097">
        <v>25</v>
      </c>
      <c r="H2097">
        <v>13</v>
      </c>
      <c r="J2097" s="2" t="str">
        <f t="shared" si="768"/>
        <v>Arizona Cardinals</v>
      </c>
      <c r="K2097" s="2" t="str">
        <f t="shared" si="769"/>
        <v>Pittsburgh Steelers</v>
      </c>
      <c r="L2097" s="17">
        <f t="shared" si="770"/>
        <v>-230.41474654377885</v>
      </c>
      <c r="M2097" s="18">
        <f t="shared" si="771"/>
        <v>204.99999999999997</v>
      </c>
      <c r="N2097" s="4">
        <f t="shared" si="749"/>
        <v>1.6319999999999999</v>
      </c>
      <c r="O2097" s="4">
        <f t="shared" si="750"/>
        <v>2.4300000000000002</v>
      </c>
      <c r="P2097" s="4"/>
      <c r="Q2097" s="4"/>
      <c r="R2097" s="1">
        <f t="shared" si="751"/>
        <v>0.61274509803921573</v>
      </c>
      <c r="S2097" s="1">
        <f t="shared" si="752"/>
        <v>0.41152263374485593</v>
      </c>
      <c r="T2097" s="1">
        <f t="shared" si="753"/>
        <v>2.3692762186115268E-2</v>
      </c>
      <c r="U2097" s="1">
        <f t="shared" si="754"/>
        <v>0.1006112321471799</v>
      </c>
      <c r="V2097" s="1">
        <f t="shared" si="755"/>
        <v>0.61161123214717994</v>
      </c>
      <c r="W2097" s="1"/>
      <c r="X2097" s="17">
        <f t="shared" si="756"/>
        <v>635.02556434306473</v>
      </c>
      <c r="Y2097" s="18">
        <f t="shared" si="757"/>
        <v>1425.5329511634536</v>
      </c>
      <c r="Z2097" s="2">
        <f t="shared" si="758"/>
        <v>603.27428612591143</v>
      </c>
      <c r="AA2097" s="18">
        <f t="shared" si="759"/>
        <v>1354.2563036052809</v>
      </c>
      <c r="AB2097" s="2">
        <f t="shared" si="760"/>
        <v>-165.76207920642031</v>
      </c>
      <c r="AC2097" s="2">
        <f t="shared" si="761"/>
        <v>135.42563036052809</v>
      </c>
      <c r="AD2097" s="2">
        <f t="shared" si="762"/>
        <v>-1000</v>
      </c>
      <c r="AE2097" s="2">
        <f t="shared" si="763"/>
        <v>1354.2563036052809</v>
      </c>
      <c r="AF2097" s="5">
        <f t="shared" si="764"/>
        <v>-1</v>
      </c>
      <c r="AG2097" s="5">
        <f t="shared" si="765"/>
        <v>1.4300000000000002</v>
      </c>
      <c r="AH2097" s="3">
        <f t="shared" si="766"/>
        <v>201510</v>
      </c>
      <c r="AI2097" s="21">
        <v>2.4300000000000002</v>
      </c>
      <c r="AJ2097" s="21">
        <v>1.6319999999999999</v>
      </c>
      <c r="AK2097" s="21">
        <v>3.05</v>
      </c>
      <c r="AL2097" s="21">
        <v>1.4339999999999999</v>
      </c>
      <c r="AO2097">
        <f t="shared" si="767"/>
        <v>-300</v>
      </c>
      <c r="AP2097">
        <f>IF(E2097&lt;F2097,G2097,H2097)</f>
        <v>13</v>
      </c>
      <c r="AQ2097">
        <f>IF(E2097&lt;F2097,H2097,G2097)</f>
        <v>25</v>
      </c>
    </row>
    <row r="2098" spans="2:43" x14ac:dyDescent="0.25">
      <c r="B2098" s="23">
        <v>42295</v>
      </c>
      <c r="C2098" s="20" t="s">
        <v>41</v>
      </c>
      <c r="D2098" s="20" t="s">
        <v>30</v>
      </c>
      <c r="E2098" s="2">
        <v>-130.03901170351108</v>
      </c>
      <c r="F2098" s="2">
        <v>118.00000000000001</v>
      </c>
      <c r="G2098">
        <v>10</v>
      </c>
      <c r="H2098">
        <v>38</v>
      </c>
      <c r="J2098" s="2" t="str">
        <f t="shared" si="768"/>
        <v>Tennessee Titans</v>
      </c>
      <c r="K2098" s="2" t="str">
        <f t="shared" si="769"/>
        <v>Miami Dolphins</v>
      </c>
      <c r="L2098" s="17">
        <f t="shared" si="770"/>
        <v>-130.03901170351108</v>
      </c>
      <c r="M2098" s="18">
        <f t="shared" si="771"/>
        <v>118.00000000000001</v>
      </c>
      <c r="N2098" s="4">
        <f t="shared" si="749"/>
        <v>1.7509999999999999</v>
      </c>
      <c r="O2098" s="4">
        <f t="shared" si="750"/>
        <v>2.2000000000000002</v>
      </c>
      <c r="P2098" s="4"/>
      <c r="Q2098" s="4"/>
      <c r="R2098" s="1">
        <f t="shared" si="751"/>
        <v>0.57110222729868654</v>
      </c>
      <c r="S2098" s="1">
        <f t="shared" si="752"/>
        <v>0.45454545454545453</v>
      </c>
      <c r="T2098" s="1">
        <f t="shared" si="753"/>
        <v>2.5006327512022253E-2</v>
      </c>
      <c r="U2098" s="1">
        <f t="shared" si="754"/>
        <v>5.8278386376616004E-2</v>
      </c>
      <c r="V2098" s="1">
        <f t="shared" si="755"/>
        <v>0.56927838637661599</v>
      </c>
      <c r="W2098" s="1"/>
      <c r="X2098" s="17">
        <f t="shared" si="756"/>
        <v>756.60981328462503</v>
      </c>
      <c r="Y2098" s="18">
        <f t="shared" si="757"/>
        <v>1202.4897180992134</v>
      </c>
      <c r="Z2098" s="2">
        <f t="shared" si="758"/>
        <v>718.77932262039371</v>
      </c>
      <c r="AA2098" s="18">
        <f t="shared" si="759"/>
        <v>1142.3652321942527</v>
      </c>
      <c r="AB2098" s="2">
        <f t="shared" si="760"/>
        <v>-139.12475895305161</v>
      </c>
      <c r="AC2098" s="2">
        <f t="shared" si="761"/>
        <v>114.23652321942527</v>
      </c>
      <c r="AD2098" s="2">
        <f t="shared" si="762"/>
        <v>-1000</v>
      </c>
      <c r="AE2098" s="2">
        <f t="shared" si="763"/>
        <v>1142.3652321942527</v>
      </c>
      <c r="AF2098" s="5">
        <f t="shared" si="764"/>
        <v>-1</v>
      </c>
      <c r="AG2098" s="5">
        <f t="shared" si="765"/>
        <v>1.2000000000000002</v>
      </c>
      <c r="AH2098" s="3">
        <f t="shared" si="766"/>
        <v>201510</v>
      </c>
      <c r="AI2098" s="21">
        <v>1.7509999999999999</v>
      </c>
      <c r="AJ2098" s="21">
        <v>2.2000000000000002</v>
      </c>
      <c r="AK2098" s="21">
        <v>1.7689999999999999</v>
      </c>
      <c r="AL2098" s="21">
        <v>2.1800000000000002</v>
      </c>
      <c r="AO2098">
        <f t="shared" si="767"/>
        <v>-140</v>
      </c>
      <c r="AP2098">
        <f>IF(E2098&lt;F2098,G2098,H2098)</f>
        <v>10</v>
      </c>
      <c r="AQ2098">
        <f>IF(E2098&lt;F2098,H2098,G2098)</f>
        <v>38</v>
      </c>
    </row>
    <row r="2099" spans="2:43" x14ac:dyDescent="0.25">
      <c r="B2099" s="23">
        <v>42292</v>
      </c>
      <c r="C2099" s="20" t="s">
        <v>43</v>
      </c>
      <c r="D2099" s="20" t="s">
        <v>35</v>
      </c>
      <c r="E2099" s="2">
        <v>134</v>
      </c>
      <c r="F2099" s="2">
        <v>-148.14814814814815</v>
      </c>
      <c r="G2099">
        <v>31</v>
      </c>
      <c r="H2099">
        <v>21</v>
      </c>
      <c r="J2099" s="2" t="str">
        <f t="shared" si="768"/>
        <v>Atlanta Falcons</v>
      </c>
      <c r="K2099" s="2" t="str">
        <f t="shared" si="769"/>
        <v>New Orleans Saints</v>
      </c>
      <c r="L2099" s="17">
        <f t="shared" si="770"/>
        <v>-148.14814814814815</v>
      </c>
      <c r="M2099" s="18">
        <f t="shared" si="771"/>
        <v>134</v>
      </c>
      <c r="N2099" s="4">
        <f t="shared" si="749"/>
        <v>1.6020000000000001</v>
      </c>
      <c r="O2099" s="4">
        <f t="shared" si="750"/>
        <v>2.5</v>
      </c>
      <c r="P2099" s="4"/>
      <c r="Q2099" s="4"/>
      <c r="R2099" s="1">
        <f t="shared" si="751"/>
        <v>0.62421972534332082</v>
      </c>
      <c r="S2099" s="1">
        <f t="shared" si="752"/>
        <v>0.4</v>
      </c>
      <c r="T2099" s="1">
        <f t="shared" si="753"/>
        <v>2.3647001462701267E-2</v>
      </c>
      <c r="U2099" s="1">
        <f t="shared" si="754"/>
        <v>0.1121098626716604</v>
      </c>
      <c r="V2099" s="1">
        <f t="shared" si="755"/>
        <v>0.62310986267166046</v>
      </c>
      <c r="W2099" s="1"/>
      <c r="X2099" s="17">
        <f t="shared" si="756"/>
        <v>604.85342939746852</v>
      </c>
      <c r="Y2099" s="18">
        <f t="shared" si="757"/>
        <v>1493.8085293743554</v>
      </c>
      <c r="Z2099" s="2">
        <f t="shared" si="758"/>
        <v>574.61075792759505</v>
      </c>
      <c r="AA2099" s="18">
        <f t="shared" si="759"/>
        <v>1419.1181029056377</v>
      </c>
      <c r="AB2099" s="2">
        <f t="shared" si="760"/>
        <v>-174.0308523993919</v>
      </c>
      <c r="AC2099" s="2">
        <f t="shared" si="761"/>
        <v>141.91181029056378</v>
      </c>
      <c r="AD2099" s="2">
        <f t="shared" si="762"/>
        <v>-1000</v>
      </c>
      <c r="AE2099" s="2">
        <f t="shared" si="763"/>
        <v>1419.1181029056377</v>
      </c>
      <c r="AF2099" s="5">
        <f t="shared" si="764"/>
        <v>-1</v>
      </c>
      <c r="AG2099" s="5">
        <f t="shared" si="765"/>
        <v>1.5</v>
      </c>
      <c r="AH2099" s="3">
        <f t="shared" si="766"/>
        <v>201510</v>
      </c>
      <c r="AI2099" s="21">
        <v>2.5</v>
      </c>
      <c r="AJ2099" s="21">
        <v>1.6020000000000001</v>
      </c>
      <c r="AK2099" s="21">
        <v>2.34</v>
      </c>
      <c r="AL2099" s="21">
        <v>1.675</v>
      </c>
      <c r="AO2099">
        <f t="shared" si="767"/>
        <v>-150</v>
      </c>
      <c r="AP2099">
        <f>IF(E2099&lt;F2099,G2099,H2099)</f>
        <v>21</v>
      </c>
      <c r="AQ2099">
        <f>IF(E2099&lt;F2099,H2099,G2099)</f>
        <v>31</v>
      </c>
    </row>
    <row r="2100" spans="2:43" x14ac:dyDescent="0.25">
      <c r="B2100" s="23">
        <v>42289</v>
      </c>
      <c r="C2100" s="20" t="s">
        <v>54</v>
      </c>
      <c r="D2100" s="20" t="s">
        <v>45</v>
      </c>
      <c r="E2100" s="2">
        <v>-208.33333333333334</v>
      </c>
      <c r="F2100" s="2">
        <v>186</v>
      </c>
      <c r="G2100">
        <v>20</v>
      </c>
      <c r="H2100">
        <v>24</v>
      </c>
      <c r="J2100" s="2" t="str">
        <f t="shared" si="768"/>
        <v>San Diego Chargers</v>
      </c>
      <c r="K2100" s="2" t="str">
        <f t="shared" si="769"/>
        <v>Pittsburgh Steelers</v>
      </c>
      <c r="L2100" s="17">
        <f t="shared" si="770"/>
        <v>-208.33333333333334</v>
      </c>
      <c r="M2100" s="18">
        <f t="shared" si="771"/>
        <v>186</v>
      </c>
      <c r="N2100" s="4">
        <f t="shared" si="749"/>
        <v>1.5880000000000001</v>
      </c>
      <c r="O2100" s="4">
        <f t="shared" si="750"/>
        <v>2.5299999999999998</v>
      </c>
      <c r="P2100" s="4"/>
      <c r="Q2100" s="4"/>
      <c r="R2100" s="1">
        <f t="shared" si="751"/>
        <v>0.62972292191435764</v>
      </c>
      <c r="S2100" s="1">
        <f t="shared" si="752"/>
        <v>0.39525691699604748</v>
      </c>
      <c r="T2100" s="1">
        <f t="shared" si="753"/>
        <v>2.4371053909664986E-2</v>
      </c>
      <c r="U2100" s="1">
        <f t="shared" si="754"/>
        <v>0.11723300245915508</v>
      </c>
      <c r="V2100" s="1">
        <f t="shared" si="755"/>
        <v>0.62823300245915514</v>
      </c>
      <c r="W2100" s="1"/>
      <c r="X2100" s="17">
        <f t="shared" si="756"/>
        <v>591.76610602372068</v>
      </c>
      <c r="Y2100" s="18">
        <f t="shared" si="757"/>
        <v>1525.4353459459228</v>
      </c>
      <c r="Z2100" s="2">
        <f t="shared" si="758"/>
        <v>562.17780072253458</v>
      </c>
      <c r="AA2100" s="18">
        <f t="shared" si="759"/>
        <v>1449.1635786486265</v>
      </c>
      <c r="AB2100" s="2">
        <f t="shared" si="760"/>
        <v>-177.87966702256082</v>
      </c>
      <c r="AC2100" s="2">
        <f t="shared" si="761"/>
        <v>144.91635786486265</v>
      </c>
      <c r="AD2100" s="2">
        <f t="shared" si="762"/>
        <v>-1000</v>
      </c>
      <c r="AE2100" s="2">
        <f t="shared" si="763"/>
        <v>1449.1635786486265</v>
      </c>
      <c r="AF2100" s="5">
        <f t="shared" si="764"/>
        <v>-1</v>
      </c>
      <c r="AG2100" s="5">
        <f t="shared" si="765"/>
        <v>1.5299999999999998</v>
      </c>
      <c r="AH2100" s="3">
        <f t="shared" si="766"/>
        <v>201510</v>
      </c>
      <c r="AI2100" s="21">
        <v>1.5880000000000001</v>
      </c>
      <c r="AJ2100" s="21">
        <v>2.5299999999999998</v>
      </c>
      <c r="AK2100" s="21">
        <v>1.48</v>
      </c>
      <c r="AL2100" s="21">
        <v>2.86</v>
      </c>
      <c r="AO2100">
        <f t="shared" si="767"/>
        <v>-300</v>
      </c>
      <c r="AP2100">
        <f>IF(E2100&lt;F2100,G2100,H2100)</f>
        <v>20</v>
      </c>
      <c r="AQ2100">
        <f>IF(E2100&lt;F2100,H2100,G2100)</f>
        <v>24</v>
      </c>
    </row>
    <row r="2101" spans="2:43" x14ac:dyDescent="0.25">
      <c r="B2101" s="23">
        <v>42288</v>
      </c>
      <c r="C2101" s="20" t="s">
        <v>25</v>
      </c>
      <c r="D2101" s="20" t="s">
        <v>22</v>
      </c>
      <c r="E2101" s="2">
        <v>-350.87719298245622</v>
      </c>
      <c r="F2101" s="2">
        <v>305</v>
      </c>
      <c r="G2101">
        <v>30</v>
      </c>
      <c r="H2101">
        <v>27</v>
      </c>
      <c r="J2101" s="2" t="str">
        <f t="shared" si="768"/>
        <v>New York Giants</v>
      </c>
      <c r="K2101" s="2" t="str">
        <f t="shared" si="769"/>
        <v>San Francisco 49ers</v>
      </c>
      <c r="L2101" s="17">
        <f t="shared" si="770"/>
        <v>-350.87719298245622</v>
      </c>
      <c r="M2101" s="18">
        <f t="shared" si="771"/>
        <v>305</v>
      </c>
      <c r="N2101" s="4">
        <f t="shared" si="749"/>
        <v>1.3660000000000001</v>
      </c>
      <c r="O2101" s="4">
        <f t="shared" si="750"/>
        <v>3.42</v>
      </c>
      <c r="P2101" s="4"/>
      <c r="Q2101" s="4"/>
      <c r="R2101" s="1">
        <f t="shared" si="751"/>
        <v>0.73206442166910679</v>
      </c>
      <c r="S2101" s="1">
        <f t="shared" si="752"/>
        <v>0.29239766081871343</v>
      </c>
      <c r="T2101" s="1">
        <f t="shared" si="753"/>
        <v>2.3877977434182851E-2</v>
      </c>
      <c r="U2101" s="1">
        <f t="shared" si="754"/>
        <v>0.21983338042519668</v>
      </c>
      <c r="V2101" s="1">
        <f t="shared" si="755"/>
        <v>0.73083338042519674</v>
      </c>
      <c r="W2101" s="1"/>
      <c r="X2101" s="17">
        <f t="shared" si="756"/>
        <v>368.30093805814255</v>
      </c>
      <c r="Y2101" s="18">
        <f t="shared" si="757"/>
        <v>2374.544472118574</v>
      </c>
      <c r="Z2101" s="2">
        <f t="shared" si="758"/>
        <v>349.88589115523541</v>
      </c>
      <c r="AA2101" s="18">
        <f t="shared" si="759"/>
        <v>2255.8172485126452</v>
      </c>
      <c r="AB2101" s="2">
        <f t="shared" si="760"/>
        <v>-285.80746617082815</v>
      </c>
      <c r="AC2101" s="2">
        <f t="shared" si="761"/>
        <v>225.58172485126451</v>
      </c>
      <c r="AD2101" s="2">
        <f t="shared" si="762"/>
        <v>349.88589115523541</v>
      </c>
      <c r="AE2101" s="2">
        <f t="shared" si="763"/>
        <v>-1000</v>
      </c>
      <c r="AF2101" s="5">
        <f t="shared" si="764"/>
        <v>0.3660000000000001</v>
      </c>
      <c r="AG2101" s="5">
        <f t="shared" si="765"/>
        <v>-1</v>
      </c>
      <c r="AH2101" s="3">
        <f t="shared" si="766"/>
        <v>201510</v>
      </c>
      <c r="AI2101" s="21">
        <v>1.3660000000000001</v>
      </c>
      <c r="AJ2101" s="21">
        <v>3.42</v>
      </c>
      <c r="AK2101" s="21">
        <v>1.2849999999999999</v>
      </c>
      <c r="AL2101" s="21">
        <v>4.05</v>
      </c>
      <c r="AO2101">
        <f t="shared" si="767"/>
        <v>-400</v>
      </c>
      <c r="AP2101">
        <f>IF(E2101&lt;F2101,G2101,H2101)</f>
        <v>30</v>
      </c>
      <c r="AQ2101">
        <f>IF(E2101&lt;F2101,H2101,G2101)</f>
        <v>27</v>
      </c>
    </row>
    <row r="2102" spans="2:43" x14ac:dyDescent="0.25">
      <c r="B2102" s="23">
        <v>42288</v>
      </c>
      <c r="C2102" s="20" t="s">
        <v>23</v>
      </c>
      <c r="D2102" s="20" t="s">
        <v>36</v>
      </c>
      <c r="E2102" s="2">
        <v>305</v>
      </c>
      <c r="F2102" s="2">
        <v>-350.87719298245622</v>
      </c>
      <c r="G2102">
        <v>6</v>
      </c>
      <c r="H2102">
        <v>30</v>
      </c>
      <c r="J2102" s="2" t="str">
        <f t="shared" si="768"/>
        <v>New England Patriots</v>
      </c>
      <c r="K2102" s="2" t="str">
        <f t="shared" si="769"/>
        <v>Dallas Cowboys</v>
      </c>
      <c r="L2102" s="17">
        <f t="shared" si="770"/>
        <v>-350.87719298245622</v>
      </c>
      <c r="M2102" s="18">
        <f t="shared" si="771"/>
        <v>305</v>
      </c>
      <c r="N2102" s="4">
        <f t="shared" si="749"/>
        <v>1.25</v>
      </c>
      <c r="O2102" s="4">
        <f t="shared" si="750"/>
        <v>4.46</v>
      </c>
      <c r="P2102" s="4"/>
      <c r="Q2102" s="4"/>
      <c r="R2102" s="1">
        <f t="shared" si="751"/>
        <v>0.8</v>
      </c>
      <c r="S2102" s="1">
        <f t="shared" si="752"/>
        <v>0.22421524663677131</v>
      </c>
      <c r="T2102" s="1">
        <f t="shared" si="753"/>
        <v>2.3642732049036774E-2</v>
      </c>
      <c r="U2102" s="1">
        <f t="shared" si="754"/>
        <v>0.28789237668161438</v>
      </c>
      <c r="V2102" s="1">
        <f t="shared" si="755"/>
        <v>0.79889237668161439</v>
      </c>
      <c r="W2102" s="1"/>
      <c r="X2102" s="17">
        <f t="shared" si="756"/>
        <v>251.73306090832037</v>
      </c>
      <c r="Y2102" s="18">
        <f t="shared" si="757"/>
        <v>3325.0323008798923</v>
      </c>
      <c r="Z2102" s="2">
        <f t="shared" si="758"/>
        <v>239.14640786290434</v>
      </c>
      <c r="AA2102" s="18">
        <f t="shared" si="759"/>
        <v>3158.7806858358977</v>
      </c>
      <c r="AB2102" s="2">
        <f t="shared" si="760"/>
        <v>-418.15388695834849</v>
      </c>
      <c r="AC2102" s="2">
        <f t="shared" si="761"/>
        <v>315.87806858358977</v>
      </c>
      <c r="AD2102" s="2">
        <f t="shared" si="762"/>
        <v>239.14640786290434</v>
      </c>
      <c r="AE2102" s="2">
        <f t="shared" si="763"/>
        <v>-1000</v>
      </c>
      <c r="AF2102" s="5">
        <f t="shared" si="764"/>
        <v>0.25</v>
      </c>
      <c r="AG2102" s="5">
        <f t="shared" si="765"/>
        <v>-1</v>
      </c>
      <c r="AH2102" s="3">
        <f t="shared" si="766"/>
        <v>201510</v>
      </c>
      <c r="AI2102" s="21">
        <v>4.46</v>
      </c>
      <c r="AJ2102" s="21">
        <v>1.25</v>
      </c>
      <c r="AK2102" s="21">
        <v>4.05</v>
      </c>
      <c r="AL2102" s="21">
        <v>1.2849999999999999</v>
      </c>
      <c r="AO2102">
        <f t="shared" si="767"/>
        <v>-400</v>
      </c>
      <c r="AP2102">
        <f>IF(E2102&lt;F2102,G2102,H2102)</f>
        <v>30</v>
      </c>
      <c r="AQ2102">
        <f>IF(E2102&lt;F2102,H2102,G2102)</f>
        <v>6</v>
      </c>
    </row>
    <row r="2103" spans="2:43" x14ac:dyDescent="0.25">
      <c r="B2103" s="23">
        <v>42288</v>
      </c>
      <c r="C2103" s="20" t="s">
        <v>52</v>
      </c>
      <c r="D2103" s="20" t="s">
        <v>38</v>
      </c>
      <c r="E2103" s="2">
        <v>200.99999999999997</v>
      </c>
      <c r="F2103" s="2">
        <v>-225.22522522522524</v>
      </c>
      <c r="G2103">
        <v>10</v>
      </c>
      <c r="H2103">
        <v>16</v>
      </c>
      <c r="J2103" s="2" t="str">
        <f t="shared" si="768"/>
        <v>Denver Broncos</v>
      </c>
      <c r="K2103" s="2" t="str">
        <f t="shared" si="769"/>
        <v>Oakland Raiders</v>
      </c>
      <c r="L2103" s="17">
        <f t="shared" si="770"/>
        <v>-225.22522522522524</v>
      </c>
      <c r="M2103" s="18">
        <f t="shared" si="771"/>
        <v>200.99999999999997</v>
      </c>
      <c r="N2103" s="4">
        <f t="shared" si="749"/>
        <v>1.4870000000000001</v>
      </c>
      <c r="O2103" s="4">
        <f t="shared" si="750"/>
        <v>2.84</v>
      </c>
      <c r="P2103" s="4"/>
      <c r="Q2103" s="4"/>
      <c r="R2103" s="1">
        <f t="shared" si="751"/>
        <v>0.67249495628782785</v>
      </c>
      <c r="S2103" s="1">
        <f t="shared" si="752"/>
        <v>0.35211267605633806</v>
      </c>
      <c r="T2103" s="1">
        <f t="shared" si="753"/>
        <v>2.4016639704182885E-2</v>
      </c>
      <c r="U2103" s="1">
        <f t="shared" si="754"/>
        <v>0.1601911401157449</v>
      </c>
      <c r="V2103" s="1">
        <f t="shared" si="755"/>
        <v>0.67119114011574488</v>
      </c>
      <c r="W2103" s="1"/>
      <c r="X2103" s="17">
        <f t="shared" si="756"/>
        <v>489.88855816474717</v>
      </c>
      <c r="Y2103" s="18">
        <f t="shared" si="757"/>
        <v>1824.5483100836816</v>
      </c>
      <c r="Z2103" s="2">
        <f t="shared" si="758"/>
        <v>465.39413025650981</v>
      </c>
      <c r="AA2103" s="18">
        <f t="shared" si="759"/>
        <v>1733.3208945794975</v>
      </c>
      <c r="AB2103" s="2">
        <f t="shared" si="760"/>
        <v>-214.87163996865047</v>
      </c>
      <c r="AC2103" s="2">
        <f t="shared" si="761"/>
        <v>173.33208945794973</v>
      </c>
      <c r="AD2103" s="2">
        <f t="shared" si="762"/>
        <v>465.39413025650981</v>
      </c>
      <c r="AE2103" s="2">
        <f t="shared" si="763"/>
        <v>-1000</v>
      </c>
      <c r="AF2103" s="5">
        <f t="shared" si="764"/>
        <v>0.4870000000000001</v>
      </c>
      <c r="AG2103" s="5">
        <f t="shared" si="765"/>
        <v>-1</v>
      </c>
      <c r="AH2103" s="3">
        <f t="shared" si="766"/>
        <v>201510</v>
      </c>
      <c r="AI2103" s="21">
        <v>2.84</v>
      </c>
      <c r="AJ2103" s="21">
        <v>1.4870000000000001</v>
      </c>
      <c r="AK2103" s="21">
        <v>3.01</v>
      </c>
      <c r="AL2103" s="21">
        <v>1.444</v>
      </c>
      <c r="AO2103">
        <f t="shared" si="767"/>
        <v>-300</v>
      </c>
      <c r="AP2103">
        <f>IF(E2103&lt;F2103,G2103,H2103)</f>
        <v>16</v>
      </c>
      <c r="AQ2103">
        <f>IF(E2103&lt;F2103,H2103,G2103)</f>
        <v>10</v>
      </c>
    </row>
    <row r="2104" spans="2:43" x14ac:dyDescent="0.25">
      <c r="B2104" s="23">
        <v>42288</v>
      </c>
      <c r="C2104" s="20" t="s">
        <v>34</v>
      </c>
      <c r="D2104" s="20" t="s">
        <v>48</v>
      </c>
      <c r="E2104" s="2">
        <v>181</v>
      </c>
      <c r="F2104" s="2">
        <v>-202.02020202020196</v>
      </c>
      <c r="G2104">
        <v>17</v>
      </c>
      <c r="H2104">
        <v>42</v>
      </c>
      <c r="J2104" s="2" t="str">
        <f t="shared" si="768"/>
        <v>Arizona Cardinals</v>
      </c>
      <c r="K2104" s="2" t="str">
        <f t="shared" si="769"/>
        <v>Detroit Lions</v>
      </c>
      <c r="L2104" s="17">
        <f t="shared" si="770"/>
        <v>-202.02020202020196</v>
      </c>
      <c r="M2104" s="18">
        <f t="shared" si="771"/>
        <v>181</v>
      </c>
      <c r="N2104" s="4">
        <f t="shared" si="749"/>
        <v>1.7090000000000001</v>
      </c>
      <c r="O2104" s="4">
        <f t="shared" si="750"/>
        <v>2.2799999999999998</v>
      </c>
      <c r="P2104" s="4"/>
      <c r="Q2104" s="4"/>
      <c r="R2104" s="1">
        <f t="shared" si="751"/>
        <v>0.58513750731421876</v>
      </c>
      <c r="S2104" s="1">
        <f t="shared" si="752"/>
        <v>0.43859649122807021</v>
      </c>
      <c r="T2104" s="1">
        <f t="shared" si="753"/>
        <v>2.3183755327149669E-2</v>
      </c>
      <c r="U2104" s="1">
        <f t="shared" si="754"/>
        <v>7.3270508043074278E-2</v>
      </c>
      <c r="V2104" s="1">
        <f t="shared" si="755"/>
        <v>0.58427050804307434</v>
      </c>
      <c r="W2104" s="1"/>
      <c r="X2104" s="17">
        <f t="shared" si="756"/>
        <v>711.53598587296267</v>
      </c>
      <c r="Y2104" s="18">
        <f t="shared" si="757"/>
        <v>1276.8141881857814</v>
      </c>
      <c r="Z2104" s="2">
        <f t="shared" si="758"/>
        <v>675.95918657931452</v>
      </c>
      <c r="AA2104" s="18">
        <f t="shared" si="759"/>
        <v>1212.9734787764924</v>
      </c>
      <c r="AB2104" s="2">
        <f t="shared" si="760"/>
        <v>-147.93792581775406</v>
      </c>
      <c r="AC2104" s="2">
        <f t="shared" si="761"/>
        <v>121.29734787764923</v>
      </c>
      <c r="AD2104" s="2">
        <f t="shared" si="762"/>
        <v>675.95918657931452</v>
      </c>
      <c r="AE2104" s="2">
        <f t="shared" si="763"/>
        <v>-1000</v>
      </c>
      <c r="AF2104" s="5">
        <f t="shared" si="764"/>
        <v>0.70900000000000007</v>
      </c>
      <c r="AG2104" s="5">
        <f t="shared" si="765"/>
        <v>-1</v>
      </c>
      <c r="AH2104" s="3">
        <f t="shared" si="766"/>
        <v>201510</v>
      </c>
      <c r="AI2104" s="21">
        <v>2.2799999999999998</v>
      </c>
      <c r="AJ2104" s="21">
        <v>1.7090000000000001</v>
      </c>
      <c r="AK2104" s="21">
        <v>2.81</v>
      </c>
      <c r="AL2104" s="21">
        <v>1.4950000000000001</v>
      </c>
      <c r="AO2104">
        <f t="shared" si="767"/>
        <v>-300</v>
      </c>
      <c r="AP2104">
        <f>IF(E2104&lt;F2104,G2104,H2104)</f>
        <v>42</v>
      </c>
      <c r="AQ2104">
        <f>IF(E2104&lt;F2104,H2104,G2104)</f>
        <v>17</v>
      </c>
    </row>
    <row r="2105" spans="2:43" x14ac:dyDescent="0.25">
      <c r="B2105" s="23">
        <v>42288</v>
      </c>
      <c r="C2105" s="20" t="s">
        <v>35</v>
      </c>
      <c r="D2105" s="20" t="s">
        <v>53</v>
      </c>
      <c r="E2105" s="2">
        <v>-325.73289902280135</v>
      </c>
      <c r="F2105" s="2">
        <v>285</v>
      </c>
      <c r="G2105">
        <v>25</v>
      </c>
      <c r="H2105">
        <v>19</v>
      </c>
      <c r="J2105" s="2" t="str">
        <f t="shared" si="768"/>
        <v>Atlanta Falcons</v>
      </c>
      <c r="K2105" s="2" t="str">
        <f t="shared" si="769"/>
        <v>Washington Redskins</v>
      </c>
      <c r="L2105" s="17">
        <f t="shared" si="770"/>
        <v>-325.73289902280135</v>
      </c>
      <c r="M2105" s="18">
        <f t="shared" si="771"/>
        <v>285</v>
      </c>
      <c r="N2105" s="4">
        <f t="shared" si="749"/>
        <v>1.327</v>
      </c>
      <c r="O2105" s="4">
        <f t="shared" si="750"/>
        <v>3.69</v>
      </c>
      <c r="P2105" s="4"/>
      <c r="Q2105" s="4"/>
      <c r="R2105" s="1">
        <f t="shared" si="751"/>
        <v>0.75357950263752826</v>
      </c>
      <c r="S2105" s="1">
        <f t="shared" si="752"/>
        <v>0.2710027100271003</v>
      </c>
      <c r="T2105" s="1">
        <f t="shared" si="753"/>
        <v>2.3992425752441537E-2</v>
      </c>
      <c r="U2105" s="1">
        <f t="shared" si="754"/>
        <v>0.24128839630521398</v>
      </c>
      <c r="V2105" s="1">
        <f t="shared" si="755"/>
        <v>0.75228839630521405</v>
      </c>
      <c r="W2105" s="1"/>
      <c r="X2105" s="17">
        <f t="shared" si="756"/>
        <v>329.27744853090337</v>
      </c>
      <c r="Y2105" s="18">
        <f t="shared" si="757"/>
        <v>2626.8147297550358</v>
      </c>
      <c r="Z2105" s="2">
        <f t="shared" si="758"/>
        <v>312.81357610435816</v>
      </c>
      <c r="AA2105" s="18">
        <f t="shared" si="759"/>
        <v>2495.4739932672837</v>
      </c>
      <c r="AB2105" s="2">
        <f t="shared" si="760"/>
        <v>-319.67921995380044</v>
      </c>
      <c r="AC2105" s="2">
        <f t="shared" si="761"/>
        <v>249.54739932672837</v>
      </c>
      <c r="AD2105" s="2">
        <f t="shared" si="762"/>
        <v>312.81357610435816</v>
      </c>
      <c r="AE2105" s="2">
        <f t="shared" si="763"/>
        <v>-1000</v>
      </c>
      <c r="AF2105" s="5">
        <f t="shared" si="764"/>
        <v>0.32699999999999996</v>
      </c>
      <c r="AG2105" s="5">
        <f t="shared" si="765"/>
        <v>-1</v>
      </c>
      <c r="AH2105" s="3">
        <f t="shared" si="766"/>
        <v>201510</v>
      </c>
      <c r="AI2105" s="21">
        <v>1.327</v>
      </c>
      <c r="AJ2105" s="21">
        <v>3.69</v>
      </c>
      <c r="AK2105" s="21">
        <v>1.3069999999999999</v>
      </c>
      <c r="AL2105" s="21">
        <v>3.85</v>
      </c>
      <c r="AO2105">
        <f t="shared" si="767"/>
        <v>-400</v>
      </c>
      <c r="AP2105">
        <f>IF(E2105&lt;F2105,G2105,H2105)</f>
        <v>25</v>
      </c>
      <c r="AQ2105">
        <f>IF(E2105&lt;F2105,H2105,G2105)</f>
        <v>19</v>
      </c>
    </row>
    <row r="2106" spans="2:43" x14ac:dyDescent="0.25">
      <c r="B2106" s="23">
        <v>42288</v>
      </c>
      <c r="C2106" s="20" t="s">
        <v>28</v>
      </c>
      <c r="D2106" s="20" t="s">
        <v>46</v>
      </c>
      <c r="E2106" s="2">
        <v>-255.10204081632659</v>
      </c>
      <c r="F2106" s="2">
        <v>227</v>
      </c>
      <c r="G2106">
        <v>30</v>
      </c>
      <c r="H2106">
        <v>33</v>
      </c>
      <c r="J2106" s="2" t="str">
        <f t="shared" si="768"/>
        <v>Baltimore Ravens</v>
      </c>
      <c r="K2106" s="2" t="str">
        <f t="shared" si="769"/>
        <v>Cleveland Browns</v>
      </c>
      <c r="L2106" s="17">
        <f t="shared" si="770"/>
        <v>-255.10204081632659</v>
      </c>
      <c r="M2106" s="18">
        <f t="shared" si="771"/>
        <v>227</v>
      </c>
      <c r="N2106" s="4">
        <f t="shared" si="749"/>
        <v>1.357</v>
      </c>
      <c r="O2106" s="4">
        <f t="shared" si="750"/>
        <v>3.48</v>
      </c>
      <c r="P2106" s="4"/>
      <c r="Q2106" s="4"/>
      <c r="R2106" s="1">
        <f t="shared" si="751"/>
        <v>0.73691967575534267</v>
      </c>
      <c r="S2106" s="1">
        <f t="shared" si="752"/>
        <v>0.28735632183908044</v>
      </c>
      <c r="T2106" s="1">
        <f t="shared" si="753"/>
        <v>2.3700640893115521E-2</v>
      </c>
      <c r="U2106" s="1">
        <f t="shared" si="754"/>
        <v>0.22478167695813112</v>
      </c>
      <c r="V2106" s="1">
        <f t="shared" si="755"/>
        <v>0.73578167695813113</v>
      </c>
      <c r="W2106" s="1"/>
      <c r="X2106" s="17">
        <f t="shared" si="756"/>
        <v>359.09880786132152</v>
      </c>
      <c r="Y2106" s="18">
        <f t="shared" si="757"/>
        <v>2429.642291801018</v>
      </c>
      <c r="Z2106" s="2">
        <f t="shared" si="758"/>
        <v>341.14386746825545</v>
      </c>
      <c r="AA2106" s="18">
        <f t="shared" si="759"/>
        <v>2308.160177210967</v>
      </c>
      <c r="AB2106" s="2">
        <f t="shared" si="760"/>
        <v>-293.13146017290001</v>
      </c>
      <c r="AC2106" s="2">
        <f t="shared" si="761"/>
        <v>230.8160177210967</v>
      </c>
      <c r="AD2106" s="2">
        <f t="shared" si="762"/>
        <v>-1000</v>
      </c>
      <c r="AE2106" s="2">
        <f t="shared" si="763"/>
        <v>2308.160177210967</v>
      </c>
      <c r="AF2106" s="5">
        <f t="shared" si="764"/>
        <v>-1</v>
      </c>
      <c r="AG2106" s="5">
        <f t="shared" si="765"/>
        <v>2.48</v>
      </c>
      <c r="AH2106" s="3">
        <f t="shared" si="766"/>
        <v>201510</v>
      </c>
      <c r="AI2106" s="21">
        <v>1.357</v>
      </c>
      <c r="AJ2106" s="21">
        <v>3.48</v>
      </c>
      <c r="AK2106" s="21">
        <v>1.3919999999999999</v>
      </c>
      <c r="AL2106" s="21">
        <v>3.27</v>
      </c>
      <c r="AO2106">
        <f t="shared" si="767"/>
        <v>-300</v>
      </c>
      <c r="AP2106">
        <f>IF(E2106&lt;F2106,G2106,H2106)</f>
        <v>30</v>
      </c>
      <c r="AQ2106">
        <f>IF(E2106&lt;F2106,H2106,G2106)</f>
        <v>33</v>
      </c>
    </row>
    <row r="2107" spans="2:43" x14ac:dyDescent="0.25">
      <c r="B2107" s="23">
        <v>42288</v>
      </c>
      <c r="C2107" s="20" t="s">
        <v>21</v>
      </c>
      <c r="D2107" s="20" t="s">
        <v>32</v>
      </c>
      <c r="E2107" s="2">
        <v>-145.13788098693757</v>
      </c>
      <c r="F2107" s="2">
        <v>131</v>
      </c>
      <c r="G2107">
        <v>27</v>
      </c>
      <c r="H2107">
        <v>24</v>
      </c>
      <c r="J2107" s="2" t="str">
        <f t="shared" si="768"/>
        <v>Cincinnati Bengals</v>
      </c>
      <c r="K2107" s="2" t="str">
        <f t="shared" si="769"/>
        <v>Seattle Seahawks</v>
      </c>
      <c r="L2107" s="17">
        <f t="shared" si="770"/>
        <v>-145.13788098693757</v>
      </c>
      <c r="M2107" s="18">
        <f t="shared" si="771"/>
        <v>131</v>
      </c>
      <c r="N2107" s="4">
        <f t="shared" si="749"/>
        <v>1.625</v>
      </c>
      <c r="O2107" s="4">
        <f t="shared" si="750"/>
        <v>2.44</v>
      </c>
      <c r="P2107" s="4"/>
      <c r="Q2107" s="4"/>
      <c r="R2107" s="1">
        <f t="shared" si="751"/>
        <v>0.61538461538461542</v>
      </c>
      <c r="S2107" s="1">
        <f t="shared" si="752"/>
        <v>0.4098360655737705</v>
      </c>
      <c r="T2107" s="1">
        <f t="shared" si="753"/>
        <v>2.4600246002459913E-2</v>
      </c>
      <c r="U2107" s="1">
        <f t="shared" si="754"/>
        <v>0.10277427490542246</v>
      </c>
      <c r="V2107" s="1">
        <f t="shared" si="755"/>
        <v>0.61377427490542247</v>
      </c>
      <c r="W2107" s="1"/>
      <c r="X2107" s="17">
        <f t="shared" si="756"/>
        <v>629.26346196912823</v>
      </c>
      <c r="Y2107" s="18">
        <f t="shared" si="757"/>
        <v>1438.0997917039526</v>
      </c>
      <c r="Z2107" s="2">
        <f t="shared" si="758"/>
        <v>597.80028887067181</v>
      </c>
      <c r="AA2107" s="18">
        <f t="shared" si="759"/>
        <v>1366.194802118755</v>
      </c>
      <c r="AB2107" s="2">
        <f t="shared" si="760"/>
        <v>-167.27994593129748</v>
      </c>
      <c r="AC2107" s="2">
        <f t="shared" si="761"/>
        <v>136.6194802118755</v>
      </c>
      <c r="AD2107" s="2">
        <f t="shared" si="762"/>
        <v>597.80028887067181</v>
      </c>
      <c r="AE2107" s="2">
        <f t="shared" si="763"/>
        <v>-1000</v>
      </c>
      <c r="AF2107" s="5">
        <f t="shared" si="764"/>
        <v>0.625</v>
      </c>
      <c r="AG2107" s="5">
        <f t="shared" si="765"/>
        <v>-1</v>
      </c>
      <c r="AH2107" s="3">
        <f t="shared" si="766"/>
        <v>201510</v>
      </c>
      <c r="AI2107" s="21">
        <v>1.625</v>
      </c>
      <c r="AJ2107" s="21">
        <v>2.44</v>
      </c>
      <c r="AK2107" s="21">
        <v>1.6890000000000001</v>
      </c>
      <c r="AL2107" s="21">
        <v>2.31</v>
      </c>
      <c r="AO2107">
        <f t="shared" si="767"/>
        <v>-150</v>
      </c>
      <c r="AP2107">
        <f>IF(E2107&lt;F2107,G2107,H2107)</f>
        <v>27</v>
      </c>
      <c r="AQ2107">
        <f>IF(E2107&lt;F2107,H2107,G2107)</f>
        <v>24</v>
      </c>
    </row>
    <row r="2108" spans="2:43" x14ac:dyDescent="0.25">
      <c r="B2108" s="23">
        <v>42288</v>
      </c>
      <c r="C2108" s="20" t="s">
        <v>33</v>
      </c>
      <c r="D2108" s="20" t="s">
        <v>55</v>
      </c>
      <c r="E2108" s="2">
        <v>-370.37037037037032</v>
      </c>
      <c r="F2108" s="2">
        <v>322</v>
      </c>
      <c r="G2108">
        <v>24</v>
      </c>
      <c r="H2108">
        <v>10</v>
      </c>
      <c r="J2108" s="2" t="str">
        <f t="shared" si="768"/>
        <v>Green Bay Packers</v>
      </c>
      <c r="K2108" s="2" t="str">
        <f t="shared" si="769"/>
        <v>St. Louis Rams</v>
      </c>
      <c r="L2108" s="17">
        <f t="shared" si="770"/>
        <v>-370.37037037037032</v>
      </c>
      <c r="M2108" s="18">
        <f t="shared" si="771"/>
        <v>322</v>
      </c>
      <c r="N2108" s="4">
        <f t="shared" si="749"/>
        <v>1.25</v>
      </c>
      <c r="O2108" s="4">
        <f t="shared" si="750"/>
        <v>4.46</v>
      </c>
      <c r="P2108" s="4"/>
      <c r="Q2108" s="4"/>
      <c r="R2108" s="1">
        <f t="shared" si="751"/>
        <v>0.8</v>
      </c>
      <c r="S2108" s="1">
        <f t="shared" si="752"/>
        <v>0.22421524663677131</v>
      </c>
      <c r="T2108" s="1">
        <f t="shared" si="753"/>
        <v>2.3642732049036774E-2</v>
      </c>
      <c r="U2108" s="1">
        <f t="shared" si="754"/>
        <v>0.28789237668161438</v>
      </c>
      <c r="V2108" s="1">
        <f t="shared" si="755"/>
        <v>0.79889237668161439</v>
      </c>
      <c r="W2108" s="1"/>
      <c r="X2108" s="17">
        <f t="shared" si="756"/>
        <v>251.73306090832037</v>
      </c>
      <c r="Y2108" s="18">
        <f t="shared" si="757"/>
        <v>3325.0323008798923</v>
      </c>
      <c r="Z2108" s="2">
        <f t="shared" si="758"/>
        <v>239.14640786290434</v>
      </c>
      <c r="AA2108" s="18">
        <f t="shared" si="759"/>
        <v>3158.7806858358977</v>
      </c>
      <c r="AB2108" s="2">
        <f t="shared" si="760"/>
        <v>-418.15388695834849</v>
      </c>
      <c r="AC2108" s="2">
        <f t="shared" si="761"/>
        <v>315.87806858358977</v>
      </c>
      <c r="AD2108" s="2">
        <f t="shared" si="762"/>
        <v>239.14640786290434</v>
      </c>
      <c r="AE2108" s="2">
        <f t="shared" si="763"/>
        <v>-1000</v>
      </c>
      <c r="AF2108" s="5">
        <f t="shared" si="764"/>
        <v>0.25</v>
      </c>
      <c r="AG2108" s="5">
        <f t="shared" si="765"/>
        <v>-1</v>
      </c>
      <c r="AH2108" s="3">
        <f t="shared" si="766"/>
        <v>201510</v>
      </c>
      <c r="AI2108" s="21">
        <v>1.25</v>
      </c>
      <c r="AJ2108" s="21">
        <v>4.46</v>
      </c>
      <c r="AK2108" s="21">
        <v>1.27</v>
      </c>
      <c r="AL2108" s="21">
        <v>4.22</v>
      </c>
      <c r="AO2108">
        <f t="shared" si="767"/>
        <v>-400</v>
      </c>
      <c r="AP2108">
        <f>IF(E2108&lt;F2108,G2108,H2108)</f>
        <v>24</v>
      </c>
      <c r="AQ2108">
        <f>IF(E2108&lt;F2108,H2108,G2108)</f>
        <v>10</v>
      </c>
    </row>
    <row r="2109" spans="2:43" x14ac:dyDescent="0.25">
      <c r="B2109" s="23">
        <v>42288</v>
      </c>
      <c r="C2109" s="20" t="s">
        <v>20</v>
      </c>
      <c r="D2109" s="20" t="s">
        <v>37</v>
      </c>
      <c r="E2109" s="2">
        <v>-420.1680672268908</v>
      </c>
      <c r="F2109" s="2">
        <v>361.00000000000006</v>
      </c>
      <c r="G2109">
        <v>17</v>
      </c>
      <c r="H2109">
        <v>18</v>
      </c>
      <c r="J2109" s="2" t="str">
        <f t="shared" si="768"/>
        <v>Kansas City Chiefs</v>
      </c>
      <c r="K2109" s="2" t="str">
        <f t="shared" si="769"/>
        <v>Chicago Bears</v>
      </c>
      <c r="L2109" s="17">
        <f t="shared" si="770"/>
        <v>-420.1680672268908</v>
      </c>
      <c r="M2109" s="18">
        <f t="shared" si="771"/>
        <v>361.00000000000006</v>
      </c>
      <c r="N2109" s="4">
        <f t="shared" si="749"/>
        <v>1.2350000000000001</v>
      </c>
      <c r="O2109" s="4">
        <f t="shared" si="750"/>
        <v>4.6500000000000004</v>
      </c>
      <c r="P2109" s="4"/>
      <c r="Q2109" s="4"/>
      <c r="R2109" s="1">
        <f t="shared" si="751"/>
        <v>0.80971659919028338</v>
      </c>
      <c r="S2109" s="1">
        <f t="shared" si="752"/>
        <v>0.21505376344086019</v>
      </c>
      <c r="T2109" s="1">
        <f t="shared" si="753"/>
        <v>2.4171622769753598E-2</v>
      </c>
      <c r="U2109" s="1">
        <f t="shared" si="754"/>
        <v>0.29733141787471162</v>
      </c>
      <c r="V2109" s="1">
        <f t="shared" si="755"/>
        <v>0.80833141787471163</v>
      </c>
      <c r="W2109" s="1"/>
      <c r="X2109" s="17">
        <f t="shared" si="756"/>
        <v>237.11633358162533</v>
      </c>
      <c r="Y2109" s="18">
        <f t="shared" si="757"/>
        <v>3499.637020141437</v>
      </c>
      <c r="Z2109" s="2">
        <f t="shared" si="758"/>
        <v>225.26051690254405</v>
      </c>
      <c r="AA2109" s="18">
        <f t="shared" si="759"/>
        <v>3324.6551691343652</v>
      </c>
      <c r="AB2109" s="2">
        <f t="shared" si="760"/>
        <v>-443.93043829897476</v>
      </c>
      <c r="AC2109" s="2">
        <f t="shared" si="761"/>
        <v>332.46551691343655</v>
      </c>
      <c r="AD2109" s="2">
        <f t="shared" si="762"/>
        <v>-1000</v>
      </c>
      <c r="AE2109" s="2">
        <f t="shared" si="763"/>
        <v>3324.6551691343652</v>
      </c>
      <c r="AF2109" s="5">
        <f t="shared" si="764"/>
        <v>-1</v>
      </c>
      <c r="AG2109" s="5">
        <f t="shared" si="765"/>
        <v>3.6500000000000004</v>
      </c>
      <c r="AH2109" s="3">
        <f t="shared" si="766"/>
        <v>201510</v>
      </c>
      <c r="AI2109" s="21">
        <v>1.2350000000000001</v>
      </c>
      <c r="AJ2109" s="21">
        <v>4.6500000000000004</v>
      </c>
      <c r="AK2109" s="21">
        <v>1.238</v>
      </c>
      <c r="AL2109" s="21">
        <v>4.6100000000000003</v>
      </c>
      <c r="AO2109">
        <f t="shared" si="767"/>
        <v>-500</v>
      </c>
      <c r="AP2109">
        <f>IF(E2109&lt;F2109,G2109,H2109)</f>
        <v>17</v>
      </c>
      <c r="AQ2109">
        <f>IF(E2109&lt;F2109,H2109,G2109)</f>
        <v>18</v>
      </c>
    </row>
    <row r="2110" spans="2:43" x14ac:dyDescent="0.25">
      <c r="B2110" s="23">
        <v>42288</v>
      </c>
      <c r="C2110" s="20" t="s">
        <v>19</v>
      </c>
      <c r="D2110" s="20" t="s">
        <v>43</v>
      </c>
      <c r="E2110" s="2">
        <v>-277.0083102493075</v>
      </c>
      <c r="F2110" s="2">
        <v>245.00000000000003</v>
      </c>
      <c r="G2110">
        <v>39</v>
      </c>
      <c r="H2110">
        <v>17</v>
      </c>
      <c r="J2110" s="2" t="str">
        <f t="shared" si="768"/>
        <v>Philadelphia Eagles</v>
      </c>
      <c r="K2110" s="2" t="str">
        <f t="shared" si="769"/>
        <v>New Orleans Saints</v>
      </c>
      <c r="L2110" s="17">
        <f t="shared" si="770"/>
        <v>-277.0083102493075</v>
      </c>
      <c r="M2110" s="18">
        <f t="shared" si="771"/>
        <v>245.00000000000003</v>
      </c>
      <c r="N2110" s="4">
        <f t="shared" si="749"/>
        <v>1.444</v>
      </c>
      <c r="O2110" s="4">
        <f t="shared" si="750"/>
        <v>3.01</v>
      </c>
      <c r="P2110" s="4"/>
      <c r="Q2110" s="4"/>
      <c r="R2110" s="1">
        <f t="shared" si="751"/>
        <v>0.69252077562326875</v>
      </c>
      <c r="S2110" s="1">
        <f t="shared" si="752"/>
        <v>0.33222591362126247</v>
      </c>
      <c r="T2110" s="1">
        <f t="shared" si="753"/>
        <v>2.4149079479119928E-2</v>
      </c>
      <c r="U2110" s="1">
        <f t="shared" si="754"/>
        <v>0.18014743100100314</v>
      </c>
      <c r="V2110" s="1">
        <f t="shared" si="755"/>
        <v>0.69114743100100318</v>
      </c>
      <c r="W2110" s="1"/>
      <c r="X2110" s="17">
        <f t="shared" si="756"/>
        <v>446.86930044965845</v>
      </c>
      <c r="Y2110" s="18">
        <f t="shared" si="757"/>
        <v>1988.0604066686358</v>
      </c>
      <c r="Z2110" s="2">
        <f t="shared" si="758"/>
        <v>424.52583542717554</v>
      </c>
      <c r="AA2110" s="18">
        <f t="shared" si="759"/>
        <v>1888.6573863352039</v>
      </c>
      <c r="AB2110" s="2">
        <f t="shared" si="760"/>
        <v>-235.55692411364279</v>
      </c>
      <c r="AC2110" s="2">
        <f t="shared" si="761"/>
        <v>188.86573863352038</v>
      </c>
      <c r="AD2110" s="2">
        <f t="shared" si="762"/>
        <v>424.52583542717554</v>
      </c>
      <c r="AE2110" s="2">
        <f t="shared" si="763"/>
        <v>-1000</v>
      </c>
      <c r="AF2110" s="5">
        <f t="shared" si="764"/>
        <v>0.44399999999999995</v>
      </c>
      <c r="AG2110" s="5">
        <f t="shared" si="765"/>
        <v>-1</v>
      </c>
      <c r="AH2110" s="3">
        <f t="shared" si="766"/>
        <v>201510</v>
      </c>
      <c r="AI2110" s="21">
        <v>1.444</v>
      </c>
      <c r="AJ2110" s="21">
        <v>3.01</v>
      </c>
      <c r="AK2110" s="21">
        <v>1.361</v>
      </c>
      <c r="AL2110" s="21">
        <v>3.45</v>
      </c>
      <c r="AO2110">
        <f t="shared" si="767"/>
        <v>-300</v>
      </c>
      <c r="AP2110">
        <f>IF(E2110&lt;F2110,G2110,H2110)</f>
        <v>39</v>
      </c>
      <c r="AQ2110">
        <f>IF(E2110&lt;F2110,H2110,G2110)</f>
        <v>17</v>
      </c>
    </row>
    <row r="2111" spans="2:43" x14ac:dyDescent="0.25">
      <c r="B2111" s="23">
        <v>42288</v>
      </c>
      <c r="C2111" s="20" t="s">
        <v>27</v>
      </c>
      <c r="D2111" s="20" t="s">
        <v>26</v>
      </c>
      <c r="E2111" s="2">
        <v>-115.07479861910242</v>
      </c>
      <c r="F2111" s="2">
        <v>104</v>
      </c>
      <c r="G2111">
        <v>38</v>
      </c>
      <c r="H2111">
        <v>31</v>
      </c>
      <c r="J2111" s="2" t="str">
        <f t="shared" si="768"/>
        <v>Tampa Bay Buccaneers</v>
      </c>
      <c r="K2111" s="2" t="str">
        <f t="shared" si="769"/>
        <v>Jacksonville Jaguars</v>
      </c>
      <c r="L2111" s="17">
        <f t="shared" si="770"/>
        <v>-115.07479861910242</v>
      </c>
      <c r="M2111" s="18">
        <f t="shared" si="771"/>
        <v>104</v>
      </c>
      <c r="N2111" s="4">
        <f t="shared" si="749"/>
        <v>1.714</v>
      </c>
      <c r="O2111" s="4">
        <f t="shared" si="750"/>
        <v>2.27</v>
      </c>
      <c r="P2111" s="4"/>
      <c r="Q2111" s="4"/>
      <c r="R2111" s="1">
        <f t="shared" si="751"/>
        <v>0.58343057176196034</v>
      </c>
      <c r="S2111" s="1">
        <f t="shared" si="752"/>
        <v>0.44052863436123346</v>
      </c>
      <c r="T2111" s="1">
        <f t="shared" si="753"/>
        <v>2.3398594377510018E-2</v>
      </c>
      <c r="U2111" s="1">
        <f t="shared" si="754"/>
        <v>7.1450968700363438E-2</v>
      </c>
      <c r="V2111" s="1">
        <f t="shared" si="755"/>
        <v>0.58245096870036339</v>
      </c>
      <c r="W2111" s="1"/>
      <c r="X2111" s="17">
        <f t="shared" si="756"/>
        <v>716.88271414729309</v>
      </c>
      <c r="Y2111" s="18">
        <f t="shared" si="757"/>
        <v>1267.5379818063075</v>
      </c>
      <c r="Z2111" s="2">
        <f t="shared" si="758"/>
        <v>681.03857843992841</v>
      </c>
      <c r="AA2111" s="18">
        <f t="shared" si="759"/>
        <v>1204.1610827159921</v>
      </c>
      <c r="AB2111" s="2">
        <f t="shared" si="760"/>
        <v>-146.83455998788267</v>
      </c>
      <c r="AC2111" s="2">
        <f t="shared" si="761"/>
        <v>120.4161082715992</v>
      </c>
      <c r="AD2111" s="2">
        <f t="shared" si="762"/>
        <v>681.03857843992841</v>
      </c>
      <c r="AE2111" s="2">
        <f t="shared" si="763"/>
        <v>-1000</v>
      </c>
      <c r="AF2111" s="5">
        <f t="shared" si="764"/>
        <v>0.71399999999999997</v>
      </c>
      <c r="AG2111" s="5">
        <f t="shared" si="765"/>
        <v>-1</v>
      </c>
      <c r="AH2111" s="3">
        <f t="shared" si="766"/>
        <v>201510</v>
      </c>
      <c r="AI2111" s="21">
        <v>1.714</v>
      </c>
      <c r="AJ2111" s="21">
        <v>2.27</v>
      </c>
      <c r="AK2111" s="21">
        <v>1.869</v>
      </c>
      <c r="AL2111" s="21">
        <v>2.04</v>
      </c>
      <c r="AO2111">
        <f t="shared" si="767"/>
        <v>-120</v>
      </c>
      <c r="AP2111">
        <f>IF(E2111&lt;F2111,G2111,H2111)</f>
        <v>38</v>
      </c>
      <c r="AQ2111">
        <f>IF(E2111&lt;F2111,H2111,G2111)</f>
        <v>31</v>
      </c>
    </row>
    <row r="2112" spans="2:43" x14ac:dyDescent="0.25">
      <c r="B2112" s="23">
        <v>42288</v>
      </c>
      <c r="C2112" s="20" t="s">
        <v>41</v>
      </c>
      <c r="D2112" s="20" t="s">
        <v>24</v>
      </c>
      <c r="E2112" s="2">
        <v>-110.01100110011001</v>
      </c>
      <c r="F2112" s="2">
        <v>100</v>
      </c>
      <c r="G2112">
        <v>13</v>
      </c>
      <c r="H2112">
        <v>14</v>
      </c>
      <c r="J2112" s="2" t="str">
        <f t="shared" si="768"/>
        <v>Tennessee Titans</v>
      </c>
      <c r="K2112" s="2" t="str">
        <f t="shared" si="769"/>
        <v>Buffalo Bills</v>
      </c>
      <c r="L2112" s="17">
        <f t="shared" si="770"/>
        <v>-110.01100110011001</v>
      </c>
      <c r="M2112" s="18">
        <f t="shared" si="771"/>
        <v>100</v>
      </c>
      <c r="N2112" s="4">
        <f t="shared" si="749"/>
        <v>2.14</v>
      </c>
      <c r="O2112" s="4">
        <f t="shared" si="750"/>
        <v>1.7929999999999999</v>
      </c>
      <c r="P2112" s="4"/>
      <c r="Q2112" s="4"/>
      <c r="R2112" s="1">
        <f t="shared" si="751"/>
        <v>0.46728971962616822</v>
      </c>
      <c r="S2112" s="1">
        <f t="shared" si="752"/>
        <v>0.5577244841048522</v>
      </c>
      <c r="T2112" s="1">
        <f t="shared" si="753"/>
        <v>2.4403763030765302E-2</v>
      </c>
      <c r="U2112" s="1">
        <f t="shared" si="754"/>
        <v>4.5217382239341991E-2</v>
      </c>
      <c r="V2112" s="1">
        <f t="shared" si="755"/>
        <v>0.46578261776065799</v>
      </c>
      <c r="W2112" s="1"/>
      <c r="X2112" s="17">
        <f t="shared" si="756"/>
        <v>1146.9242557991915</v>
      </c>
      <c r="Y2112" s="18">
        <f t="shared" si="757"/>
        <v>793.97948643514655</v>
      </c>
      <c r="Z2112" s="2">
        <f t="shared" si="758"/>
        <v>1089.5780430092318</v>
      </c>
      <c r="AA2112" s="18">
        <f t="shared" si="759"/>
        <v>754.28051211338914</v>
      </c>
      <c r="AB2112" s="2">
        <f t="shared" si="760"/>
        <v>108.95780430092319</v>
      </c>
      <c r="AC2112" s="2">
        <f t="shared" si="761"/>
        <v>-132.57667193311664</v>
      </c>
      <c r="AD2112" s="2">
        <f t="shared" si="762"/>
        <v>-1000</v>
      </c>
      <c r="AE2112" s="2">
        <f t="shared" si="763"/>
        <v>754.28051211338914</v>
      </c>
      <c r="AF2112" s="5">
        <f t="shared" si="764"/>
        <v>-1</v>
      </c>
      <c r="AG2112" s="5">
        <f t="shared" si="765"/>
        <v>0.79299999999999993</v>
      </c>
      <c r="AH2112" s="3">
        <f t="shared" si="766"/>
        <v>201510</v>
      </c>
      <c r="AI2112" s="21">
        <v>2.14</v>
      </c>
      <c r="AJ2112" s="21">
        <v>1.7929999999999999</v>
      </c>
      <c r="AK2112" s="21">
        <v>1.909</v>
      </c>
      <c r="AL2112" s="21">
        <v>2</v>
      </c>
      <c r="AO2112">
        <f t="shared" si="767"/>
        <v>-120</v>
      </c>
      <c r="AP2112">
        <f>IF(E2112&lt;F2112,G2112,H2112)</f>
        <v>13</v>
      </c>
      <c r="AQ2112">
        <f>IF(E2112&lt;F2112,H2112,G2112)</f>
        <v>14</v>
      </c>
    </row>
    <row r="2113" spans="2:43" x14ac:dyDescent="0.25">
      <c r="B2113" s="23">
        <v>42285</v>
      </c>
      <c r="C2113" s="20" t="s">
        <v>40</v>
      </c>
      <c r="D2113" s="20" t="s">
        <v>39</v>
      </c>
      <c r="E2113" s="2">
        <v>-209.20502092050211</v>
      </c>
      <c r="F2113" s="2">
        <v>187</v>
      </c>
      <c r="G2113">
        <v>20</v>
      </c>
      <c r="H2113">
        <v>27</v>
      </c>
      <c r="J2113" s="2" t="str">
        <f t="shared" si="768"/>
        <v>Houston Texans</v>
      </c>
      <c r="K2113" s="2" t="str">
        <f t="shared" si="769"/>
        <v>Indianapolis Colts</v>
      </c>
      <c r="L2113" s="17">
        <f t="shared" si="770"/>
        <v>-209.20502092050211</v>
      </c>
      <c r="M2113" s="18">
        <f t="shared" si="771"/>
        <v>187</v>
      </c>
      <c r="N2113" s="4">
        <f t="shared" si="749"/>
        <v>1.7509999999999999</v>
      </c>
      <c r="O2113" s="4">
        <f t="shared" si="750"/>
        <v>2.2000000000000002</v>
      </c>
      <c r="P2113" s="4"/>
      <c r="Q2113" s="4"/>
      <c r="R2113" s="1">
        <f t="shared" si="751"/>
        <v>0.57110222729868654</v>
      </c>
      <c r="S2113" s="1">
        <f t="shared" si="752"/>
        <v>0.45454545454545453</v>
      </c>
      <c r="T2113" s="1">
        <f t="shared" si="753"/>
        <v>2.5006327512022253E-2</v>
      </c>
      <c r="U2113" s="1">
        <f t="shared" si="754"/>
        <v>5.8278386376616004E-2</v>
      </c>
      <c r="V2113" s="1">
        <f t="shared" si="755"/>
        <v>0.56927838637661599</v>
      </c>
      <c r="W2113" s="1"/>
      <c r="X2113" s="17">
        <f t="shared" si="756"/>
        <v>756.60981328462503</v>
      </c>
      <c r="Y2113" s="18">
        <f t="shared" si="757"/>
        <v>1202.4897180992134</v>
      </c>
      <c r="Z2113" s="2">
        <f t="shared" si="758"/>
        <v>718.77932262039371</v>
      </c>
      <c r="AA2113" s="18">
        <f t="shared" si="759"/>
        <v>1142.3652321942527</v>
      </c>
      <c r="AB2113" s="2">
        <f t="shared" si="760"/>
        <v>-139.12475895305161</v>
      </c>
      <c r="AC2113" s="2">
        <f t="shared" si="761"/>
        <v>114.23652321942527</v>
      </c>
      <c r="AD2113" s="2">
        <f t="shared" si="762"/>
        <v>-1000</v>
      </c>
      <c r="AE2113" s="2">
        <f t="shared" si="763"/>
        <v>1142.3652321942527</v>
      </c>
      <c r="AF2113" s="5">
        <f t="shared" si="764"/>
        <v>-1</v>
      </c>
      <c r="AG2113" s="5">
        <f t="shared" si="765"/>
        <v>1.2000000000000002</v>
      </c>
      <c r="AH2113" s="3">
        <f t="shared" si="766"/>
        <v>201510</v>
      </c>
      <c r="AI2113" s="21">
        <v>1.7509999999999999</v>
      </c>
      <c r="AJ2113" s="21">
        <v>2.2000000000000002</v>
      </c>
      <c r="AK2113" s="21">
        <v>1.478</v>
      </c>
      <c r="AL2113" s="21">
        <v>2.87</v>
      </c>
      <c r="AO2113">
        <f t="shared" si="767"/>
        <v>-300</v>
      </c>
      <c r="AP2113">
        <f>IF(E2113&lt;F2113,G2113,H2113)</f>
        <v>20</v>
      </c>
      <c r="AQ2113">
        <f>IF(E2113&lt;F2113,H2113,G2113)</f>
        <v>27</v>
      </c>
    </row>
    <row r="2114" spans="2:43" x14ac:dyDescent="0.25">
      <c r="B2114" s="23">
        <v>42282</v>
      </c>
      <c r="C2114" s="20" t="s">
        <v>32</v>
      </c>
      <c r="D2114" s="20" t="s">
        <v>34</v>
      </c>
      <c r="E2114" s="2">
        <v>-465.11627906976724</v>
      </c>
      <c r="F2114" s="2">
        <v>397</v>
      </c>
      <c r="G2114">
        <v>13</v>
      </c>
      <c r="H2114">
        <v>10</v>
      </c>
      <c r="J2114" s="2" t="str">
        <f t="shared" si="768"/>
        <v>Seattle Seahawks</v>
      </c>
      <c r="K2114" s="2" t="str">
        <f t="shared" si="769"/>
        <v>Detroit Lions</v>
      </c>
      <c r="L2114" s="17">
        <f t="shared" si="770"/>
        <v>-465.11627906976724</v>
      </c>
      <c r="M2114" s="18">
        <f t="shared" si="771"/>
        <v>397</v>
      </c>
      <c r="N2114" s="4">
        <f t="shared" si="749"/>
        <v>1.2250000000000001</v>
      </c>
      <c r="O2114" s="4">
        <f t="shared" si="750"/>
        <v>4.8</v>
      </c>
      <c r="P2114" s="4"/>
      <c r="Q2114" s="4"/>
      <c r="R2114" s="1">
        <f t="shared" si="751"/>
        <v>0.81632653061224481</v>
      </c>
      <c r="S2114" s="1">
        <f t="shared" si="752"/>
        <v>0.20833333333333334</v>
      </c>
      <c r="T2114" s="1">
        <f t="shared" si="753"/>
        <v>2.4066390041493801E-2</v>
      </c>
      <c r="U2114" s="1">
        <f t="shared" si="754"/>
        <v>0.30399659863945572</v>
      </c>
      <c r="V2114" s="1">
        <f t="shared" si="755"/>
        <v>0.81499659863945573</v>
      </c>
      <c r="W2114" s="1"/>
      <c r="X2114" s="17">
        <f t="shared" si="756"/>
        <v>226.99898584777699</v>
      </c>
      <c r="Y2114" s="18">
        <f t="shared" si="757"/>
        <v>3631.4842960100059</v>
      </c>
      <c r="Z2114" s="2">
        <f t="shared" si="758"/>
        <v>215.64903655538814</v>
      </c>
      <c r="AA2114" s="18">
        <f t="shared" si="759"/>
        <v>3449.9100812095053</v>
      </c>
      <c r="AB2114" s="2">
        <f t="shared" si="760"/>
        <v>-463.71642367303417</v>
      </c>
      <c r="AC2114" s="2">
        <f t="shared" si="761"/>
        <v>344.99100812095054</v>
      </c>
      <c r="AD2114" s="2">
        <f t="shared" si="762"/>
        <v>215.64903655538814</v>
      </c>
      <c r="AE2114" s="2">
        <f t="shared" si="763"/>
        <v>-1000</v>
      </c>
      <c r="AF2114" s="5">
        <f t="shared" si="764"/>
        <v>0.22500000000000009</v>
      </c>
      <c r="AG2114" s="5">
        <f t="shared" si="765"/>
        <v>-1</v>
      </c>
      <c r="AH2114" s="3">
        <f t="shared" si="766"/>
        <v>201510</v>
      </c>
      <c r="AI2114" s="21">
        <v>1.2250000000000001</v>
      </c>
      <c r="AJ2114" s="21">
        <v>4.8</v>
      </c>
      <c r="AK2114" s="21">
        <v>1.2150000000000001</v>
      </c>
      <c r="AL2114" s="21">
        <v>4.97</v>
      </c>
      <c r="AO2114">
        <f t="shared" si="767"/>
        <v>-500</v>
      </c>
      <c r="AP2114">
        <f>IF(E2114&lt;F2114,G2114,H2114)</f>
        <v>13</v>
      </c>
      <c r="AQ2114">
        <f>IF(E2114&lt;F2114,H2114,G2114)</f>
        <v>10</v>
      </c>
    </row>
    <row r="2115" spans="2:43" x14ac:dyDescent="0.25">
      <c r="B2115" s="23">
        <v>42281</v>
      </c>
      <c r="C2115" s="20" t="s">
        <v>43</v>
      </c>
      <c r="D2115" s="20" t="s">
        <v>23</v>
      </c>
      <c r="E2115" s="2">
        <v>-143.06151645207439</v>
      </c>
      <c r="F2115" s="2">
        <v>129</v>
      </c>
      <c r="G2115">
        <v>26</v>
      </c>
      <c r="H2115">
        <v>20</v>
      </c>
      <c r="J2115" s="2" t="str">
        <f t="shared" si="768"/>
        <v>New Orleans Saints</v>
      </c>
      <c r="K2115" s="2" t="str">
        <f t="shared" si="769"/>
        <v>Dallas Cowboys</v>
      </c>
      <c r="L2115" s="17">
        <f t="shared" si="770"/>
        <v>-143.06151645207439</v>
      </c>
      <c r="M2115" s="18">
        <f t="shared" si="771"/>
        <v>129</v>
      </c>
      <c r="N2115" s="4">
        <f t="shared" si="749"/>
        <v>1.5640000000000001</v>
      </c>
      <c r="O2115" s="4">
        <f t="shared" si="750"/>
        <v>2.59</v>
      </c>
      <c r="P2115" s="4"/>
      <c r="Q2115" s="4"/>
      <c r="R2115" s="1">
        <f t="shared" si="751"/>
        <v>0.63938618925831203</v>
      </c>
      <c r="S2115" s="1">
        <f t="shared" si="752"/>
        <v>0.38610038610038611</v>
      </c>
      <c r="T2115" s="1">
        <f t="shared" si="753"/>
        <v>2.4853153586904098E-2</v>
      </c>
      <c r="U2115" s="1">
        <f t="shared" si="754"/>
        <v>0.12664290157896296</v>
      </c>
      <c r="V2115" s="1">
        <f t="shared" si="755"/>
        <v>0.63764290157896297</v>
      </c>
      <c r="W2115" s="1"/>
      <c r="X2115" s="17">
        <f t="shared" si="756"/>
        <v>568.27590728878238</v>
      </c>
      <c r="Y2115" s="18">
        <f t="shared" si="757"/>
        <v>1585.5874535669882</v>
      </c>
      <c r="Z2115" s="2">
        <f t="shared" si="758"/>
        <v>539.86211192434325</v>
      </c>
      <c r="AA2115" s="18">
        <f t="shared" si="759"/>
        <v>1506.3080808886386</v>
      </c>
      <c r="AB2115" s="2">
        <f t="shared" si="760"/>
        <v>-185.23248398289911</v>
      </c>
      <c r="AC2115" s="2">
        <f t="shared" si="761"/>
        <v>150.63080808886386</v>
      </c>
      <c r="AD2115" s="2">
        <f t="shared" si="762"/>
        <v>539.86211192434325</v>
      </c>
      <c r="AE2115" s="2">
        <f t="shared" si="763"/>
        <v>-1000</v>
      </c>
      <c r="AF2115" s="5">
        <f t="shared" si="764"/>
        <v>0.56400000000000006</v>
      </c>
      <c r="AG2115" s="5">
        <f t="shared" si="765"/>
        <v>-1</v>
      </c>
      <c r="AH2115" s="3">
        <f t="shared" si="766"/>
        <v>201510</v>
      </c>
      <c r="AI2115" s="21">
        <v>1.5640000000000001</v>
      </c>
      <c r="AJ2115" s="21">
        <v>2.59</v>
      </c>
      <c r="AK2115" s="21">
        <v>1.6990000000000001</v>
      </c>
      <c r="AL2115" s="21">
        <v>2.29</v>
      </c>
      <c r="AO2115">
        <f t="shared" si="767"/>
        <v>-150</v>
      </c>
      <c r="AP2115">
        <f>IF(E2115&lt;F2115,G2115,H2115)</f>
        <v>26</v>
      </c>
      <c r="AQ2115">
        <f>IF(E2115&lt;F2115,H2115,G2115)</f>
        <v>20</v>
      </c>
    </row>
    <row r="2116" spans="2:43" x14ac:dyDescent="0.25">
      <c r="B2116" s="23">
        <v>42281</v>
      </c>
      <c r="C2116" s="20" t="s">
        <v>48</v>
      </c>
      <c r="D2116" s="20" t="s">
        <v>55</v>
      </c>
      <c r="E2116" s="2">
        <v>-285.71428571428567</v>
      </c>
      <c r="F2116" s="2">
        <v>252</v>
      </c>
      <c r="G2116">
        <v>22</v>
      </c>
      <c r="H2116">
        <v>24</v>
      </c>
      <c r="J2116" s="2" t="str">
        <f t="shared" si="768"/>
        <v>Arizona Cardinals</v>
      </c>
      <c r="K2116" s="2" t="str">
        <f t="shared" si="769"/>
        <v>St. Louis Rams</v>
      </c>
      <c r="L2116" s="17">
        <f t="shared" si="770"/>
        <v>-285.71428571428567</v>
      </c>
      <c r="M2116" s="18">
        <f t="shared" si="771"/>
        <v>252</v>
      </c>
      <c r="N2116" s="4">
        <f t="shared" si="749"/>
        <v>1.35</v>
      </c>
      <c r="O2116" s="4">
        <f t="shared" si="750"/>
        <v>3.52</v>
      </c>
      <c r="P2116" s="4"/>
      <c r="Q2116" s="4"/>
      <c r="R2116" s="1">
        <f t="shared" si="751"/>
        <v>0.7407407407407407</v>
      </c>
      <c r="S2116" s="1">
        <f t="shared" si="752"/>
        <v>0.28409090909090912</v>
      </c>
      <c r="T2116" s="1">
        <f t="shared" si="753"/>
        <v>2.4229979466118934E-2</v>
      </c>
      <c r="U2116" s="1">
        <f t="shared" si="754"/>
        <v>0.22832491582491579</v>
      </c>
      <c r="V2116" s="1">
        <f t="shared" si="755"/>
        <v>0.73932491582491577</v>
      </c>
      <c r="W2116" s="1"/>
      <c r="X2116" s="17">
        <f t="shared" si="756"/>
        <v>352.58528232371435</v>
      </c>
      <c r="Y2116" s="18">
        <f t="shared" si="757"/>
        <v>2470.1836460228901</v>
      </c>
      <c r="Z2116" s="2">
        <f t="shared" si="758"/>
        <v>334.95601820752864</v>
      </c>
      <c r="AA2116" s="18">
        <f t="shared" si="759"/>
        <v>2346.6744637217457</v>
      </c>
      <c r="AB2116" s="2">
        <f t="shared" si="760"/>
        <v>-298.54665855874549</v>
      </c>
      <c r="AC2116" s="2">
        <f t="shared" si="761"/>
        <v>234.66744637217457</v>
      </c>
      <c r="AD2116" s="2">
        <f t="shared" si="762"/>
        <v>-1000</v>
      </c>
      <c r="AE2116" s="2">
        <f t="shared" si="763"/>
        <v>2346.6744637217457</v>
      </c>
      <c r="AF2116" s="5">
        <f t="shared" si="764"/>
        <v>-1</v>
      </c>
      <c r="AG2116" s="5">
        <f t="shared" si="765"/>
        <v>2.52</v>
      </c>
      <c r="AH2116" s="3">
        <f t="shared" si="766"/>
        <v>201510</v>
      </c>
      <c r="AI2116" s="21">
        <v>1.35</v>
      </c>
      <c r="AJ2116" s="21">
        <v>3.52</v>
      </c>
      <c r="AK2116" s="21">
        <v>1.35</v>
      </c>
      <c r="AL2116" s="21">
        <v>3.52</v>
      </c>
      <c r="AO2116">
        <f t="shared" si="767"/>
        <v>-300</v>
      </c>
      <c r="AP2116">
        <f>IF(E2116&lt;F2116,G2116,H2116)</f>
        <v>22</v>
      </c>
      <c r="AQ2116">
        <f>IF(E2116&lt;F2116,H2116,G2116)</f>
        <v>24</v>
      </c>
    </row>
    <row r="2117" spans="2:43" x14ac:dyDescent="0.25">
      <c r="B2117" s="23">
        <v>42281</v>
      </c>
      <c r="C2117" s="20" t="s">
        <v>38</v>
      </c>
      <c r="D2117" s="20" t="s">
        <v>29</v>
      </c>
      <c r="E2117" s="2">
        <v>-286.53295128939828</v>
      </c>
      <c r="F2117" s="2">
        <v>252.99999999999997</v>
      </c>
      <c r="G2117">
        <v>23</v>
      </c>
      <c r="H2117">
        <v>20</v>
      </c>
      <c r="J2117" s="2" t="str">
        <f t="shared" si="768"/>
        <v>Denver Broncos</v>
      </c>
      <c r="K2117" s="2" t="str">
        <f t="shared" si="769"/>
        <v>Minnesota Vikings</v>
      </c>
      <c r="L2117" s="17">
        <f t="shared" si="770"/>
        <v>-286.53295128939828</v>
      </c>
      <c r="M2117" s="18">
        <f t="shared" si="771"/>
        <v>252.99999999999997</v>
      </c>
      <c r="N2117" s="4">
        <f t="shared" ref="N2117:N2180" si="772">IF(E2117&lt;0,AI2117,AJ2117)</f>
        <v>1.363</v>
      </c>
      <c r="O2117" s="4">
        <f t="shared" ref="O2117:O2180" si="773">IF(E2117&lt;0,AJ2117,AI2117)</f>
        <v>3.44</v>
      </c>
      <c r="P2117" s="4"/>
      <c r="Q2117" s="4"/>
      <c r="R2117" s="1">
        <f t="shared" ref="R2117:R2180" si="774">1/N2117</f>
        <v>0.73367571533382248</v>
      </c>
      <c r="S2117" s="1">
        <f t="shared" ref="S2117:S2180" si="775">1/O2117</f>
        <v>0.29069767441860467</v>
      </c>
      <c r="T2117" s="1">
        <f t="shared" ref="T2117:T2180" si="776">1-N2117*O2117/(N2117+O2117)</f>
        <v>2.3793462419321232E-2</v>
      </c>
      <c r="U2117" s="1">
        <f t="shared" ref="U2117:U2180" si="777">ABS(R2117-S2117)/2</f>
        <v>0.2214890204576089</v>
      </c>
      <c r="V2117" s="1">
        <f t="shared" ref="V2117:V2180" si="778">V$1+IF(N2117&lt;=O2117,U2117,-U2117)</f>
        <v>0.73248902045760889</v>
      </c>
      <c r="W2117" s="1"/>
      <c r="X2117" s="17">
        <f t="shared" ref="X2117:X2180" si="779">(1/V2117-1)*1000</f>
        <v>365.20817660211293</v>
      </c>
      <c r="Y2117" s="18">
        <f t="shared" ref="Y2117:Y2180" si="780">1000000/(X2117+W$1)-X$1</f>
        <v>2392.7866094316391</v>
      </c>
      <c r="Z2117" s="2">
        <f t="shared" ref="Z2117:Z2180" si="781">X2117*0.95</f>
        <v>346.94776777200724</v>
      </c>
      <c r="AA2117" s="18">
        <f t="shared" ref="AA2117:AA2180" si="782">Y2117*0.95</f>
        <v>2273.1472789600571</v>
      </c>
      <c r="AB2117" s="2">
        <f t="shared" ref="AB2117:AB2180" si="783">IF(Z2117&lt;1000,-100000/Z2117,Z2117/10)</f>
        <v>-288.22782357750708</v>
      </c>
      <c r="AC2117" s="2">
        <f t="shared" ref="AC2117:AC2180" si="784">IF(AA2117&lt;1000,-100000/AA2117,AA2117/10)</f>
        <v>227.31472789600571</v>
      </c>
      <c r="AD2117" s="2">
        <f t="shared" ref="AD2117:AD2180" si="785">IF(AP2117&gt;AQ2117,Z2117,-1000)</f>
        <v>346.94776777200724</v>
      </c>
      <c r="AE2117" s="2">
        <f t="shared" ref="AE2117:AE2180" si="786">IF(AQ2117&gt;AP2117,AA2117,-1000)</f>
        <v>-1000</v>
      </c>
      <c r="AF2117" s="5">
        <f t="shared" ref="AF2117:AF2180" si="787">IF(AP2117&gt;AQ2117,N2117-1,-1)</f>
        <v>0.36299999999999999</v>
      </c>
      <c r="AG2117" s="5">
        <f t="shared" ref="AG2117:AG2180" si="788">IF(AQ2117&gt;AP2117,O2117-1,-1)</f>
        <v>-1</v>
      </c>
      <c r="AH2117" s="3">
        <f t="shared" ref="AH2117:AH2180" si="789">YEAR(B2117)*100+MONTH(B2117)</f>
        <v>201510</v>
      </c>
      <c r="AI2117" s="21">
        <v>1.363</v>
      </c>
      <c r="AJ2117" s="21">
        <v>3.44</v>
      </c>
      <c r="AK2117" s="21">
        <v>1.349</v>
      </c>
      <c r="AL2117" s="21">
        <v>3.53</v>
      </c>
      <c r="AO2117">
        <f t="shared" ref="AO2117:AO2180" si="790">IF(L2117&lt;-200,INT(L2117/100)*100,INT(L2117/10)*10)</f>
        <v>-300</v>
      </c>
      <c r="AP2117">
        <f>IF(E2117&lt;F2117,G2117,H2117)</f>
        <v>23</v>
      </c>
      <c r="AQ2117">
        <f>IF(E2117&lt;F2117,H2117,G2117)</f>
        <v>20</v>
      </c>
    </row>
    <row r="2118" spans="2:43" x14ac:dyDescent="0.25">
      <c r="B2118" s="23">
        <v>42281</v>
      </c>
      <c r="C2118" s="20" t="s">
        <v>22</v>
      </c>
      <c r="D2118" s="20" t="s">
        <v>33</v>
      </c>
      <c r="E2118" s="2">
        <v>281</v>
      </c>
      <c r="F2118" s="2">
        <v>-320.51282051282044</v>
      </c>
      <c r="G2118">
        <v>3</v>
      </c>
      <c r="H2118">
        <v>17</v>
      </c>
      <c r="J2118" s="2" t="str">
        <f t="shared" si="768"/>
        <v>Green Bay Packers</v>
      </c>
      <c r="K2118" s="2" t="str">
        <f t="shared" si="769"/>
        <v>San Francisco 49ers</v>
      </c>
      <c r="L2118" s="17">
        <f t="shared" si="770"/>
        <v>-320.51282051282044</v>
      </c>
      <c r="M2118" s="18">
        <f t="shared" si="771"/>
        <v>281</v>
      </c>
      <c r="N2118" s="4">
        <f t="shared" si="772"/>
        <v>1.2809999999999999</v>
      </c>
      <c r="O2118" s="4">
        <f t="shared" si="773"/>
        <v>4.0999999999999996</v>
      </c>
      <c r="P2118" s="4"/>
      <c r="Q2118" s="4"/>
      <c r="R2118" s="1">
        <f t="shared" si="774"/>
        <v>0.78064012490242007</v>
      </c>
      <c r="S2118" s="1">
        <f t="shared" si="775"/>
        <v>0.24390243902439027</v>
      </c>
      <c r="T2118" s="1">
        <f t="shared" si="776"/>
        <v>2.3954655268537461E-2</v>
      </c>
      <c r="U2118" s="1">
        <f t="shared" si="777"/>
        <v>0.26836884293901492</v>
      </c>
      <c r="V2118" s="1">
        <f t="shared" si="778"/>
        <v>0.77936884293901487</v>
      </c>
      <c r="W2118" s="1"/>
      <c r="X2118" s="17">
        <f t="shared" si="779"/>
        <v>283.08952694205834</v>
      </c>
      <c r="Y2118" s="18">
        <f t="shared" si="780"/>
        <v>3002.9485563603594</v>
      </c>
      <c r="Z2118" s="2">
        <f t="shared" si="781"/>
        <v>268.93505059495538</v>
      </c>
      <c r="AA2118" s="18">
        <f t="shared" si="782"/>
        <v>2852.8011285423413</v>
      </c>
      <c r="AB2118" s="2">
        <f t="shared" si="783"/>
        <v>-371.83699104588106</v>
      </c>
      <c r="AC2118" s="2">
        <f t="shared" si="784"/>
        <v>285.28011285423412</v>
      </c>
      <c r="AD2118" s="2">
        <f t="shared" si="785"/>
        <v>268.93505059495538</v>
      </c>
      <c r="AE2118" s="2">
        <f t="shared" si="786"/>
        <v>-1000</v>
      </c>
      <c r="AF2118" s="5">
        <f t="shared" si="787"/>
        <v>0.28099999999999992</v>
      </c>
      <c r="AG2118" s="5">
        <f t="shared" si="788"/>
        <v>-1</v>
      </c>
      <c r="AH2118" s="3">
        <f t="shared" si="789"/>
        <v>201510</v>
      </c>
      <c r="AI2118" s="21">
        <v>4.0999999999999996</v>
      </c>
      <c r="AJ2118" s="21">
        <v>1.2809999999999999</v>
      </c>
      <c r="AK2118" s="21">
        <v>3.81</v>
      </c>
      <c r="AL2118" s="21">
        <v>1.3120000000000001</v>
      </c>
      <c r="AO2118">
        <f t="shared" si="790"/>
        <v>-400</v>
      </c>
      <c r="AP2118">
        <f>IF(E2118&lt;F2118,G2118,H2118)</f>
        <v>17</v>
      </c>
      <c r="AQ2118">
        <f>IF(E2118&lt;F2118,H2118,G2118)</f>
        <v>3</v>
      </c>
    </row>
    <row r="2119" spans="2:43" x14ac:dyDescent="0.25">
      <c r="B2119" s="23">
        <v>42281</v>
      </c>
      <c r="C2119" s="20" t="s">
        <v>54</v>
      </c>
      <c r="D2119" s="20" t="s">
        <v>46</v>
      </c>
      <c r="E2119" s="2">
        <v>-230.41474654377885</v>
      </c>
      <c r="F2119" s="2">
        <v>204.99999999999997</v>
      </c>
      <c r="G2119">
        <v>30</v>
      </c>
      <c r="H2119">
        <v>27</v>
      </c>
      <c r="J2119" s="2" t="str">
        <f t="shared" ref="J2119:J2182" si="791">IF(E2119&lt;=F2119,C2119,D2119)</f>
        <v>San Diego Chargers</v>
      </c>
      <c r="K2119" s="2" t="str">
        <f t="shared" ref="K2119:K2182" si="792">IF(E2119&gt;F2119,C2119,D2119)</f>
        <v>Cleveland Browns</v>
      </c>
      <c r="L2119" s="17">
        <f t="shared" ref="L2119:L2182" si="793">IF(E2119&lt;=F2119,E2119,F2119)</f>
        <v>-230.41474654377885</v>
      </c>
      <c r="M2119" s="18">
        <f t="shared" ref="M2119:M2182" si="794">IF(E2119&gt;F2119,E2119,F2119)</f>
        <v>204.99999999999997</v>
      </c>
      <c r="N2119" s="4">
        <f t="shared" si="772"/>
        <v>1.2749999999999999</v>
      </c>
      <c r="O2119" s="4">
        <f t="shared" si="773"/>
        <v>4.16</v>
      </c>
      <c r="P2119" s="4"/>
      <c r="Q2119" s="4"/>
      <c r="R2119" s="1">
        <f t="shared" si="774"/>
        <v>0.78431372549019618</v>
      </c>
      <c r="S2119" s="1">
        <f t="shared" si="775"/>
        <v>0.24038461538461536</v>
      </c>
      <c r="T2119" s="1">
        <f t="shared" si="776"/>
        <v>2.4103035878565104E-2</v>
      </c>
      <c r="U2119" s="1">
        <f t="shared" si="777"/>
        <v>0.27196455505279038</v>
      </c>
      <c r="V2119" s="1">
        <f t="shared" si="778"/>
        <v>0.78296455505279039</v>
      </c>
      <c r="W2119" s="1"/>
      <c r="X2119" s="17">
        <f t="shared" si="779"/>
        <v>277.19702449694705</v>
      </c>
      <c r="Y2119" s="18">
        <f t="shared" si="780"/>
        <v>3058.6909839913042</v>
      </c>
      <c r="Z2119" s="2">
        <f t="shared" si="781"/>
        <v>263.33717327209968</v>
      </c>
      <c r="AA2119" s="18">
        <f t="shared" si="782"/>
        <v>2905.7564347917387</v>
      </c>
      <c r="AB2119" s="2">
        <f t="shared" si="783"/>
        <v>-379.74129803798161</v>
      </c>
      <c r="AC2119" s="2">
        <f t="shared" si="784"/>
        <v>290.57564347917389</v>
      </c>
      <c r="AD2119" s="2">
        <f t="shared" si="785"/>
        <v>263.33717327209968</v>
      </c>
      <c r="AE2119" s="2">
        <f t="shared" si="786"/>
        <v>-1000</v>
      </c>
      <c r="AF2119" s="5">
        <f t="shared" si="787"/>
        <v>0.27499999999999991</v>
      </c>
      <c r="AG2119" s="5">
        <f t="shared" si="788"/>
        <v>-1</v>
      </c>
      <c r="AH2119" s="3">
        <f t="shared" si="789"/>
        <v>201510</v>
      </c>
      <c r="AI2119" s="21">
        <v>1.2749999999999999</v>
      </c>
      <c r="AJ2119" s="21">
        <v>4.16</v>
      </c>
      <c r="AK2119" s="21">
        <v>1.4339999999999999</v>
      </c>
      <c r="AL2119" s="21">
        <v>3.05</v>
      </c>
      <c r="AO2119">
        <f t="shared" si="790"/>
        <v>-300</v>
      </c>
      <c r="AP2119">
        <f>IF(E2119&lt;F2119,G2119,H2119)</f>
        <v>30</v>
      </c>
      <c r="AQ2119">
        <f>IF(E2119&lt;F2119,H2119,G2119)</f>
        <v>27</v>
      </c>
    </row>
    <row r="2120" spans="2:43" x14ac:dyDescent="0.25">
      <c r="B2120" s="23">
        <v>42281</v>
      </c>
      <c r="C2120" s="20" t="s">
        <v>35</v>
      </c>
      <c r="D2120" s="20" t="s">
        <v>40</v>
      </c>
      <c r="E2120" s="2">
        <v>-202.02020202020196</v>
      </c>
      <c r="F2120" s="2">
        <v>181</v>
      </c>
      <c r="G2120">
        <v>48</v>
      </c>
      <c r="H2120">
        <v>21</v>
      </c>
      <c r="J2120" s="2" t="str">
        <f t="shared" si="791"/>
        <v>Atlanta Falcons</v>
      </c>
      <c r="K2120" s="2" t="str">
        <f t="shared" si="792"/>
        <v>Houston Texans</v>
      </c>
      <c r="L2120" s="17">
        <f t="shared" si="793"/>
        <v>-202.02020202020196</v>
      </c>
      <c r="M2120" s="18">
        <f t="shared" si="794"/>
        <v>181</v>
      </c>
      <c r="N2120" s="4">
        <f t="shared" si="772"/>
        <v>1.3740000000000001</v>
      </c>
      <c r="O2120" s="4">
        <f t="shared" si="773"/>
        <v>3.37</v>
      </c>
      <c r="P2120" s="4"/>
      <c r="Q2120" s="4"/>
      <c r="R2120" s="1">
        <f t="shared" si="774"/>
        <v>0.72780203784570596</v>
      </c>
      <c r="S2120" s="1">
        <f t="shared" si="775"/>
        <v>0.29673590504451036</v>
      </c>
      <c r="T2120" s="1">
        <f t="shared" si="776"/>
        <v>2.3950252951095985E-2</v>
      </c>
      <c r="U2120" s="1">
        <f t="shared" si="777"/>
        <v>0.2155330664005978</v>
      </c>
      <c r="V2120" s="1">
        <f t="shared" si="778"/>
        <v>0.72653306640059778</v>
      </c>
      <c r="W2120" s="1"/>
      <c r="X2120" s="17">
        <f t="shared" si="779"/>
        <v>376.39984502593472</v>
      </c>
      <c r="Y2120" s="18">
        <f t="shared" si="780"/>
        <v>2328.0431128622172</v>
      </c>
      <c r="Z2120" s="2">
        <f t="shared" si="781"/>
        <v>357.57985277463797</v>
      </c>
      <c r="AA2120" s="18">
        <f t="shared" si="782"/>
        <v>2211.6409572191064</v>
      </c>
      <c r="AB2120" s="2">
        <f t="shared" si="783"/>
        <v>-279.65781411914236</v>
      </c>
      <c r="AC2120" s="2">
        <f t="shared" si="784"/>
        <v>221.16409572191066</v>
      </c>
      <c r="AD2120" s="2">
        <f t="shared" si="785"/>
        <v>357.57985277463797</v>
      </c>
      <c r="AE2120" s="2">
        <f t="shared" si="786"/>
        <v>-1000</v>
      </c>
      <c r="AF2120" s="5">
        <f t="shared" si="787"/>
        <v>0.37400000000000011</v>
      </c>
      <c r="AG2120" s="5">
        <f t="shared" si="788"/>
        <v>-1</v>
      </c>
      <c r="AH2120" s="3">
        <f t="shared" si="789"/>
        <v>201510</v>
      </c>
      <c r="AI2120" s="21">
        <v>1.3740000000000001</v>
      </c>
      <c r="AJ2120" s="21">
        <v>3.37</v>
      </c>
      <c r="AK2120" s="21">
        <v>1.4950000000000001</v>
      </c>
      <c r="AL2120" s="21">
        <v>2.81</v>
      </c>
      <c r="AO2120">
        <f t="shared" si="790"/>
        <v>-300</v>
      </c>
      <c r="AP2120">
        <f>IF(E2120&lt;F2120,G2120,H2120)</f>
        <v>48</v>
      </c>
      <c r="AQ2120">
        <f>IF(E2120&lt;F2120,H2120,G2120)</f>
        <v>21</v>
      </c>
    </row>
    <row r="2121" spans="2:43" x14ac:dyDescent="0.25">
      <c r="B2121" s="23">
        <v>42281</v>
      </c>
      <c r="C2121" s="20" t="s">
        <v>24</v>
      </c>
      <c r="D2121" s="20" t="s">
        <v>25</v>
      </c>
      <c r="E2121" s="2">
        <v>-242.13075060532685</v>
      </c>
      <c r="F2121" s="2">
        <v>216</v>
      </c>
      <c r="G2121">
        <v>10</v>
      </c>
      <c r="H2121">
        <v>24</v>
      </c>
      <c r="J2121" s="2" t="str">
        <f t="shared" si="791"/>
        <v>Buffalo Bills</v>
      </c>
      <c r="K2121" s="2" t="str">
        <f t="shared" si="792"/>
        <v>New York Giants</v>
      </c>
      <c r="L2121" s="17">
        <f t="shared" si="793"/>
        <v>-242.13075060532685</v>
      </c>
      <c r="M2121" s="18">
        <f t="shared" si="794"/>
        <v>216</v>
      </c>
      <c r="N2121" s="4">
        <f t="shared" si="772"/>
        <v>1.4</v>
      </c>
      <c r="O2121" s="4">
        <f t="shared" si="773"/>
        <v>3.22</v>
      </c>
      <c r="P2121" s="4"/>
      <c r="Q2121" s="4"/>
      <c r="R2121" s="1">
        <f t="shared" si="774"/>
        <v>0.7142857142857143</v>
      </c>
      <c r="S2121" s="1">
        <f t="shared" si="775"/>
        <v>0.3105590062111801</v>
      </c>
      <c r="T2121" s="1">
        <f t="shared" si="776"/>
        <v>2.4242424242424288E-2</v>
      </c>
      <c r="U2121" s="1">
        <f t="shared" si="777"/>
        <v>0.2018633540372671</v>
      </c>
      <c r="V2121" s="1">
        <f t="shared" si="778"/>
        <v>0.71286335403726708</v>
      </c>
      <c r="W2121" s="1"/>
      <c r="X2121" s="17">
        <f t="shared" si="779"/>
        <v>402.79338857376865</v>
      </c>
      <c r="Y2121" s="18">
        <f t="shared" si="780"/>
        <v>2188.1727656476151</v>
      </c>
      <c r="Z2121" s="2">
        <f t="shared" si="781"/>
        <v>382.65371914508017</v>
      </c>
      <c r="AA2121" s="18">
        <f t="shared" si="782"/>
        <v>2078.7641273652343</v>
      </c>
      <c r="AB2121" s="2">
        <f t="shared" si="783"/>
        <v>-261.33288400650764</v>
      </c>
      <c r="AC2121" s="2">
        <f t="shared" si="784"/>
        <v>207.87641273652343</v>
      </c>
      <c r="AD2121" s="2">
        <f t="shared" si="785"/>
        <v>-1000</v>
      </c>
      <c r="AE2121" s="2">
        <f t="shared" si="786"/>
        <v>2078.7641273652343</v>
      </c>
      <c r="AF2121" s="5">
        <f t="shared" si="787"/>
        <v>-1</v>
      </c>
      <c r="AG2121" s="5">
        <f t="shared" si="788"/>
        <v>2.2200000000000002</v>
      </c>
      <c r="AH2121" s="3">
        <f t="shared" si="789"/>
        <v>201510</v>
      </c>
      <c r="AI2121" s="21">
        <v>1.4</v>
      </c>
      <c r="AJ2121" s="21">
        <v>3.22</v>
      </c>
      <c r="AK2121" s="21">
        <v>1.413</v>
      </c>
      <c r="AL2121" s="21">
        <v>3.16</v>
      </c>
      <c r="AO2121">
        <f t="shared" si="790"/>
        <v>-300</v>
      </c>
      <c r="AP2121">
        <f>IF(E2121&lt;F2121,G2121,H2121)</f>
        <v>10</v>
      </c>
      <c r="AQ2121">
        <f>IF(E2121&lt;F2121,H2121,G2121)</f>
        <v>24</v>
      </c>
    </row>
    <row r="2122" spans="2:43" x14ac:dyDescent="0.25">
      <c r="B2122" s="23">
        <v>42281</v>
      </c>
      <c r="C2122" s="20" t="s">
        <v>37</v>
      </c>
      <c r="D2122" s="20" t="s">
        <v>52</v>
      </c>
      <c r="E2122" s="2">
        <v>159</v>
      </c>
      <c r="F2122" s="2">
        <v>-177.30496453900707</v>
      </c>
      <c r="G2122">
        <v>22</v>
      </c>
      <c r="H2122">
        <v>20</v>
      </c>
      <c r="J2122" s="2" t="str">
        <f t="shared" si="791"/>
        <v>Oakland Raiders</v>
      </c>
      <c r="K2122" s="2" t="str">
        <f t="shared" si="792"/>
        <v>Chicago Bears</v>
      </c>
      <c r="L2122" s="17">
        <f t="shared" si="793"/>
        <v>-177.30496453900707</v>
      </c>
      <c r="M2122" s="18">
        <f t="shared" si="794"/>
        <v>159</v>
      </c>
      <c r="N2122" s="4">
        <f t="shared" si="772"/>
        <v>1.645</v>
      </c>
      <c r="O2122" s="4">
        <f t="shared" si="773"/>
        <v>2.4</v>
      </c>
      <c r="P2122" s="4"/>
      <c r="Q2122" s="4"/>
      <c r="R2122" s="1">
        <f t="shared" si="774"/>
        <v>0.60790273556231</v>
      </c>
      <c r="S2122" s="1">
        <f t="shared" si="775"/>
        <v>0.41666666666666669</v>
      </c>
      <c r="T2122" s="1">
        <f t="shared" si="776"/>
        <v>2.3980222496909787E-2</v>
      </c>
      <c r="U2122" s="1">
        <f t="shared" si="777"/>
        <v>9.5618034447821659E-2</v>
      </c>
      <c r="V2122" s="1">
        <f t="shared" si="778"/>
        <v>0.6066180344478217</v>
      </c>
      <c r="W2122" s="1"/>
      <c r="X2122" s="17">
        <f t="shared" si="779"/>
        <v>648.48379575502895</v>
      </c>
      <c r="Y2122" s="18">
        <f t="shared" si="780"/>
        <v>1396.9947605426773</v>
      </c>
      <c r="Z2122" s="2">
        <f t="shared" si="781"/>
        <v>616.05960596727743</v>
      </c>
      <c r="AA2122" s="18">
        <f t="shared" si="782"/>
        <v>1327.1450225155434</v>
      </c>
      <c r="AB2122" s="2">
        <f t="shared" si="783"/>
        <v>-162.32195558900446</v>
      </c>
      <c r="AC2122" s="2">
        <f t="shared" si="784"/>
        <v>132.71450225155434</v>
      </c>
      <c r="AD2122" s="2">
        <f t="shared" si="785"/>
        <v>-1000</v>
      </c>
      <c r="AE2122" s="2">
        <f t="shared" si="786"/>
        <v>1327.1450225155434</v>
      </c>
      <c r="AF2122" s="5">
        <f t="shared" si="787"/>
        <v>-1</v>
      </c>
      <c r="AG2122" s="5">
        <f t="shared" si="788"/>
        <v>1.4</v>
      </c>
      <c r="AH2122" s="3">
        <f t="shared" si="789"/>
        <v>201510</v>
      </c>
      <c r="AI2122" s="21">
        <v>2.4</v>
      </c>
      <c r="AJ2122" s="21">
        <v>1.645</v>
      </c>
      <c r="AK2122" s="21">
        <v>2.59</v>
      </c>
      <c r="AL2122" s="21">
        <v>1.5640000000000001</v>
      </c>
      <c r="AO2122">
        <f t="shared" si="790"/>
        <v>-180</v>
      </c>
      <c r="AP2122">
        <f>IF(E2122&lt;F2122,G2122,H2122)</f>
        <v>20</v>
      </c>
      <c r="AQ2122">
        <f>IF(E2122&lt;F2122,H2122,G2122)</f>
        <v>22</v>
      </c>
    </row>
    <row r="2123" spans="2:43" x14ac:dyDescent="0.25">
      <c r="B2123" s="23">
        <v>42281</v>
      </c>
      <c r="C2123" s="20" t="s">
        <v>21</v>
      </c>
      <c r="D2123" s="20" t="s">
        <v>20</v>
      </c>
      <c r="E2123" s="2">
        <v>-177.30496453900707</v>
      </c>
      <c r="F2123" s="2">
        <v>159</v>
      </c>
      <c r="G2123">
        <v>36</v>
      </c>
      <c r="H2123">
        <v>21</v>
      </c>
      <c r="J2123" s="2" t="str">
        <f t="shared" si="791"/>
        <v>Cincinnati Bengals</v>
      </c>
      <c r="K2123" s="2" t="str">
        <f t="shared" si="792"/>
        <v>Kansas City Chiefs</v>
      </c>
      <c r="L2123" s="17">
        <f t="shared" si="793"/>
        <v>-177.30496453900707</v>
      </c>
      <c r="M2123" s="18">
        <f t="shared" si="794"/>
        <v>159</v>
      </c>
      <c r="N2123" s="4">
        <f t="shared" si="772"/>
        <v>1.52</v>
      </c>
      <c r="O2123" s="4">
        <f t="shared" si="773"/>
        <v>2.73</v>
      </c>
      <c r="P2123" s="4"/>
      <c r="Q2123" s="4"/>
      <c r="R2123" s="1">
        <f t="shared" si="774"/>
        <v>0.65789473684210531</v>
      </c>
      <c r="S2123" s="1">
        <f t="shared" si="775"/>
        <v>0.36630036630036628</v>
      </c>
      <c r="T2123" s="1">
        <f t="shared" si="776"/>
        <v>2.3623529411764599E-2</v>
      </c>
      <c r="U2123" s="1">
        <f t="shared" si="777"/>
        <v>0.14579718527086952</v>
      </c>
      <c r="V2123" s="1">
        <f t="shared" si="778"/>
        <v>0.6567971852708695</v>
      </c>
      <c r="W2123" s="1"/>
      <c r="X2123" s="17">
        <f t="shared" si="779"/>
        <v>522.54002061167523</v>
      </c>
      <c r="Y2123" s="18">
        <f t="shared" si="780"/>
        <v>1716.990280301703</v>
      </c>
      <c r="Z2123" s="2">
        <f t="shared" si="781"/>
        <v>496.41301958109142</v>
      </c>
      <c r="AA2123" s="18">
        <f t="shared" si="782"/>
        <v>1631.1407662866177</v>
      </c>
      <c r="AB2123" s="2">
        <f t="shared" si="783"/>
        <v>-201.44515968655921</v>
      </c>
      <c r="AC2123" s="2">
        <f t="shared" si="784"/>
        <v>163.11407662866176</v>
      </c>
      <c r="AD2123" s="2">
        <f t="shared" si="785"/>
        <v>496.41301958109142</v>
      </c>
      <c r="AE2123" s="2">
        <f t="shared" si="786"/>
        <v>-1000</v>
      </c>
      <c r="AF2123" s="5">
        <f t="shared" si="787"/>
        <v>0.52</v>
      </c>
      <c r="AG2123" s="5">
        <f t="shared" si="788"/>
        <v>-1</v>
      </c>
      <c r="AH2123" s="3">
        <f t="shared" si="789"/>
        <v>201510</v>
      </c>
      <c r="AI2123" s="21">
        <v>1.52</v>
      </c>
      <c r="AJ2123" s="21">
        <v>2.73</v>
      </c>
      <c r="AK2123" s="21">
        <v>1.5640000000000001</v>
      </c>
      <c r="AL2123" s="21">
        <v>2.59</v>
      </c>
      <c r="AO2123">
        <f t="shared" si="790"/>
        <v>-180</v>
      </c>
      <c r="AP2123">
        <f>IF(E2123&lt;F2123,G2123,H2123)</f>
        <v>36</v>
      </c>
      <c r="AQ2123">
        <f>IF(E2123&lt;F2123,H2123,G2123)</f>
        <v>21</v>
      </c>
    </row>
    <row r="2124" spans="2:43" x14ac:dyDescent="0.25">
      <c r="B2124" s="23">
        <v>42281</v>
      </c>
      <c r="C2124" s="20" t="s">
        <v>39</v>
      </c>
      <c r="D2124" s="20" t="s">
        <v>26</v>
      </c>
      <c r="E2124" s="2">
        <v>-199.20318725099602</v>
      </c>
      <c r="F2124" s="2">
        <v>179</v>
      </c>
      <c r="G2124">
        <v>16</v>
      </c>
      <c r="H2124">
        <v>13</v>
      </c>
      <c r="J2124" s="2" t="str">
        <f t="shared" si="791"/>
        <v>Indianapolis Colts</v>
      </c>
      <c r="K2124" s="2" t="str">
        <f t="shared" si="792"/>
        <v>Jacksonville Jaguars</v>
      </c>
      <c r="L2124" s="17">
        <f t="shared" si="793"/>
        <v>-199.20318725099602</v>
      </c>
      <c r="M2124" s="18">
        <f t="shared" si="794"/>
        <v>179</v>
      </c>
      <c r="N2124" s="4">
        <f t="shared" si="772"/>
        <v>1.2350000000000001</v>
      </c>
      <c r="O2124" s="4">
        <f t="shared" si="773"/>
        <v>4.6500000000000004</v>
      </c>
      <c r="P2124" s="4"/>
      <c r="Q2124" s="4"/>
      <c r="R2124" s="1">
        <f t="shared" si="774"/>
        <v>0.80971659919028338</v>
      </c>
      <c r="S2124" s="1">
        <f t="shared" si="775"/>
        <v>0.21505376344086019</v>
      </c>
      <c r="T2124" s="1">
        <f t="shared" si="776"/>
        <v>2.4171622769753598E-2</v>
      </c>
      <c r="U2124" s="1">
        <f t="shared" si="777"/>
        <v>0.29733141787471162</v>
      </c>
      <c r="V2124" s="1">
        <f t="shared" si="778"/>
        <v>0.80833141787471163</v>
      </c>
      <c r="W2124" s="1"/>
      <c r="X2124" s="17">
        <f t="shared" si="779"/>
        <v>237.11633358162533</v>
      </c>
      <c r="Y2124" s="18">
        <f t="shared" si="780"/>
        <v>3499.637020141437</v>
      </c>
      <c r="Z2124" s="2">
        <f t="shared" si="781"/>
        <v>225.26051690254405</v>
      </c>
      <c r="AA2124" s="18">
        <f t="shared" si="782"/>
        <v>3324.6551691343652</v>
      </c>
      <c r="AB2124" s="2">
        <f t="shared" si="783"/>
        <v>-443.93043829897476</v>
      </c>
      <c r="AC2124" s="2">
        <f t="shared" si="784"/>
        <v>332.46551691343655</v>
      </c>
      <c r="AD2124" s="2">
        <f t="shared" si="785"/>
        <v>225.26051690254405</v>
      </c>
      <c r="AE2124" s="2">
        <f t="shared" si="786"/>
        <v>-1000</v>
      </c>
      <c r="AF2124" s="5">
        <f t="shared" si="787"/>
        <v>0.2350000000000001</v>
      </c>
      <c r="AG2124" s="5">
        <f t="shared" si="788"/>
        <v>-1</v>
      </c>
      <c r="AH2124" s="3">
        <f t="shared" si="789"/>
        <v>201510</v>
      </c>
      <c r="AI2124" s="21">
        <v>1.2350000000000001</v>
      </c>
      <c r="AJ2124" s="21">
        <v>4.6500000000000004</v>
      </c>
      <c r="AK2124" s="21">
        <v>1.502</v>
      </c>
      <c r="AL2124" s="21">
        <v>2.79</v>
      </c>
      <c r="AO2124">
        <f t="shared" si="790"/>
        <v>-200</v>
      </c>
      <c r="AP2124">
        <f>IF(E2124&lt;F2124,G2124,H2124)</f>
        <v>16</v>
      </c>
      <c r="AQ2124">
        <f>IF(E2124&lt;F2124,H2124,G2124)</f>
        <v>13</v>
      </c>
    </row>
    <row r="2125" spans="2:43" x14ac:dyDescent="0.25">
      <c r="B2125" s="23">
        <v>42281</v>
      </c>
      <c r="C2125" s="20" t="s">
        <v>27</v>
      </c>
      <c r="D2125" s="20" t="s">
        <v>44</v>
      </c>
      <c r="E2125" s="2">
        <v>131</v>
      </c>
      <c r="F2125" s="2">
        <v>-145.13788098693757</v>
      </c>
      <c r="G2125">
        <v>23</v>
      </c>
      <c r="H2125">
        <v>37</v>
      </c>
      <c r="J2125" s="2" t="str">
        <f t="shared" si="791"/>
        <v>Carolina Panthers</v>
      </c>
      <c r="K2125" s="2" t="str">
        <f t="shared" si="792"/>
        <v>Tampa Bay Buccaneers</v>
      </c>
      <c r="L2125" s="17">
        <f t="shared" si="793"/>
        <v>-145.13788098693757</v>
      </c>
      <c r="M2125" s="18">
        <f t="shared" si="794"/>
        <v>131</v>
      </c>
      <c r="N2125" s="4">
        <f t="shared" si="772"/>
        <v>1.621</v>
      </c>
      <c r="O2125" s="4">
        <f t="shared" si="773"/>
        <v>2.4500000000000002</v>
      </c>
      <c r="P2125" s="4"/>
      <c r="Q2125" s="4"/>
      <c r="R2125" s="1">
        <f t="shared" si="774"/>
        <v>0.61690314620604569</v>
      </c>
      <c r="S2125" s="1">
        <f t="shared" si="775"/>
        <v>0.4081632653061224</v>
      </c>
      <c r="T2125" s="1">
        <f t="shared" si="776"/>
        <v>2.4453451240481261E-2</v>
      </c>
      <c r="U2125" s="1">
        <f t="shared" si="777"/>
        <v>0.10436994044996165</v>
      </c>
      <c r="V2125" s="1">
        <f t="shared" si="778"/>
        <v>0.61536994044996163</v>
      </c>
      <c r="W2125" s="1"/>
      <c r="X2125" s="17">
        <f t="shared" si="779"/>
        <v>625.03875192342821</v>
      </c>
      <c r="Y2125" s="18">
        <f t="shared" si="780"/>
        <v>1447.4509920200551</v>
      </c>
      <c r="Z2125" s="2">
        <f t="shared" si="781"/>
        <v>593.78681432725682</v>
      </c>
      <c r="AA2125" s="18">
        <f t="shared" si="782"/>
        <v>1375.0784424190522</v>
      </c>
      <c r="AB2125" s="2">
        <f t="shared" si="783"/>
        <v>-168.41061065543715</v>
      </c>
      <c r="AC2125" s="2">
        <f t="shared" si="784"/>
        <v>137.50784424190522</v>
      </c>
      <c r="AD2125" s="2">
        <f t="shared" si="785"/>
        <v>593.78681432725682</v>
      </c>
      <c r="AE2125" s="2">
        <f t="shared" si="786"/>
        <v>-1000</v>
      </c>
      <c r="AF2125" s="5">
        <f t="shared" si="787"/>
        <v>0.621</v>
      </c>
      <c r="AG2125" s="5">
        <f t="shared" si="788"/>
        <v>-1</v>
      </c>
      <c r="AH2125" s="3">
        <f t="shared" si="789"/>
        <v>201510</v>
      </c>
      <c r="AI2125" s="21">
        <v>2.4500000000000002</v>
      </c>
      <c r="AJ2125" s="21">
        <v>1.621</v>
      </c>
      <c r="AK2125" s="21">
        <v>2.31</v>
      </c>
      <c r="AL2125" s="21">
        <v>1.6890000000000001</v>
      </c>
      <c r="AO2125">
        <f t="shared" si="790"/>
        <v>-150</v>
      </c>
      <c r="AP2125">
        <f>IF(E2125&lt;F2125,G2125,H2125)</f>
        <v>37</v>
      </c>
      <c r="AQ2125">
        <f>IF(E2125&lt;F2125,H2125,G2125)</f>
        <v>23</v>
      </c>
    </row>
    <row r="2126" spans="2:43" x14ac:dyDescent="0.25">
      <c r="B2126" s="23">
        <v>42281</v>
      </c>
      <c r="C2126" s="20" t="s">
        <v>53</v>
      </c>
      <c r="D2126" s="20" t="s">
        <v>19</v>
      </c>
      <c r="E2126" s="2">
        <v>135</v>
      </c>
      <c r="F2126" s="2">
        <v>-149.03129657228018</v>
      </c>
      <c r="G2126">
        <v>23</v>
      </c>
      <c r="H2126">
        <v>20</v>
      </c>
      <c r="J2126" s="2" t="str">
        <f t="shared" si="791"/>
        <v>Philadelphia Eagles</v>
      </c>
      <c r="K2126" s="2" t="str">
        <f t="shared" si="792"/>
        <v>Washington Redskins</v>
      </c>
      <c r="L2126" s="17">
        <f t="shared" si="793"/>
        <v>-149.03129657228018</v>
      </c>
      <c r="M2126" s="18">
        <f t="shared" si="794"/>
        <v>135</v>
      </c>
      <c r="N2126" s="4">
        <f t="shared" si="772"/>
        <v>1.6060000000000001</v>
      </c>
      <c r="O2126" s="4">
        <f t="shared" si="773"/>
        <v>2.4900000000000002</v>
      </c>
      <c r="P2126" s="4"/>
      <c r="Q2126" s="4"/>
      <c r="R2126" s="1">
        <f t="shared" si="774"/>
        <v>0.62266500622665</v>
      </c>
      <c r="S2126" s="1">
        <f t="shared" si="775"/>
        <v>0.40160642570281119</v>
      </c>
      <c r="T2126" s="1">
        <f t="shared" si="776"/>
        <v>2.3696289062499876E-2</v>
      </c>
      <c r="U2126" s="1">
        <f t="shared" si="777"/>
        <v>0.11052929026191941</v>
      </c>
      <c r="V2126" s="1">
        <f t="shared" si="778"/>
        <v>0.62152929026191939</v>
      </c>
      <c r="W2126" s="1"/>
      <c r="X2126" s="17">
        <f t="shared" si="779"/>
        <v>608.93463215319878</v>
      </c>
      <c r="Y2126" s="18">
        <f t="shared" si="780"/>
        <v>1484.2048330691985</v>
      </c>
      <c r="Z2126" s="2">
        <f t="shared" si="781"/>
        <v>578.48790054553876</v>
      </c>
      <c r="AA2126" s="18">
        <f t="shared" si="782"/>
        <v>1409.9945914157386</v>
      </c>
      <c r="AB2126" s="2">
        <f t="shared" si="783"/>
        <v>-172.86446251632182</v>
      </c>
      <c r="AC2126" s="2">
        <f t="shared" si="784"/>
        <v>140.99945914157385</v>
      </c>
      <c r="AD2126" s="2">
        <f t="shared" si="785"/>
        <v>-1000</v>
      </c>
      <c r="AE2126" s="2">
        <f t="shared" si="786"/>
        <v>1409.9945914157386</v>
      </c>
      <c r="AF2126" s="5">
        <f t="shared" si="787"/>
        <v>-1</v>
      </c>
      <c r="AG2126" s="5">
        <f t="shared" si="788"/>
        <v>1.4900000000000002</v>
      </c>
      <c r="AH2126" s="3">
        <f t="shared" si="789"/>
        <v>201510</v>
      </c>
      <c r="AI2126" s="21">
        <v>2.4900000000000002</v>
      </c>
      <c r="AJ2126" s="21">
        <v>1.6060000000000001</v>
      </c>
      <c r="AK2126" s="21">
        <v>2.35</v>
      </c>
      <c r="AL2126" s="21">
        <v>1.671</v>
      </c>
      <c r="AO2126">
        <f t="shared" si="790"/>
        <v>-150</v>
      </c>
      <c r="AP2126">
        <f>IF(E2126&lt;F2126,G2126,H2126)</f>
        <v>20</v>
      </c>
      <c r="AQ2126">
        <f>IF(E2126&lt;F2126,H2126,G2126)</f>
        <v>23</v>
      </c>
    </row>
    <row r="2127" spans="2:43" x14ac:dyDescent="0.25">
      <c r="B2127" s="23">
        <v>42281</v>
      </c>
      <c r="C2127" s="20" t="s">
        <v>30</v>
      </c>
      <c r="D2127" s="20" t="s">
        <v>42</v>
      </c>
      <c r="E2127" s="2">
        <v>121</v>
      </c>
      <c r="F2127" s="2">
        <v>-134.04825737265415</v>
      </c>
      <c r="G2127">
        <v>14</v>
      </c>
      <c r="H2127">
        <v>27</v>
      </c>
      <c r="J2127" s="2" t="str">
        <f t="shared" si="791"/>
        <v>New York Jets</v>
      </c>
      <c r="K2127" s="2" t="str">
        <f t="shared" si="792"/>
        <v>Miami Dolphins</v>
      </c>
      <c r="L2127" s="17">
        <f t="shared" si="793"/>
        <v>-134.04825737265415</v>
      </c>
      <c r="M2127" s="18">
        <f t="shared" si="794"/>
        <v>121</v>
      </c>
      <c r="N2127" s="4">
        <f t="shared" si="772"/>
        <v>1.7869999999999999</v>
      </c>
      <c r="O2127" s="4">
        <f t="shared" si="773"/>
        <v>2.15</v>
      </c>
      <c r="P2127" s="4"/>
      <c r="Q2127" s="4"/>
      <c r="R2127" s="1">
        <f t="shared" si="774"/>
        <v>0.55959709009513148</v>
      </c>
      <c r="S2127" s="1">
        <f t="shared" si="775"/>
        <v>0.46511627906976744</v>
      </c>
      <c r="T2127" s="1">
        <f t="shared" si="776"/>
        <v>2.4117348234696578E-2</v>
      </c>
      <c r="U2127" s="1">
        <f t="shared" si="777"/>
        <v>4.7240405512682021E-2</v>
      </c>
      <c r="V2127" s="1">
        <f t="shared" si="778"/>
        <v>0.55824040551268206</v>
      </c>
      <c r="W2127" s="1"/>
      <c r="X2127" s="17">
        <f t="shared" si="779"/>
        <v>791.34292345178881</v>
      </c>
      <c r="Y2127" s="18">
        <f t="shared" si="780"/>
        <v>1150.681785496264</v>
      </c>
      <c r="Z2127" s="2">
        <f t="shared" si="781"/>
        <v>751.77577727919936</v>
      </c>
      <c r="AA2127" s="18">
        <f t="shared" si="782"/>
        <v>1093.1476962214508</v>
      </c>
      <c r="AB2127" s="2">
        <f t="shared" si="783"/>
        <v>-133.01838529822882</v>
      </c>
      <c r="AC2127" s="2">
        <f t="shared" si="784"/>
        <v>109.31476962214508</v>
      </c>
      <c r="AD2127" s="2">
        <f t="shared" si="785"/>
        <v>751.77577727919936</v>
      </c>
      <c r="AE2127" s="2">
        <f t="shared" si="786"/>
        <v>-1000</v>
      </c>
      <c r="AF2127" s="5">
        <f t="shared" si="787"/>
        <v>0.78699999999999992</v>
      </c>
      <c r="AG2127" s="5">
        <f t="shared" si="788"/>
        <v>-1</v>
      </c>
      <c r="AH2127" s="3">
        <f t="shared" si="789"/>
        <v>201510</v>
      </c>
      <c r="AI2127" s="21">
        <v>2.15</v>
      </c>
      <c r="AJ2127" s="21">
        <v>1.7869999999999999</v>
      </c>
      <c r="AK2127" s="21">
        <v>2.21</v>
      </c>
      <c r="AL2127" s="21">
        <v>1.746</v>
      </c>
      <c r="AO2127">
        <f t="shared" si="790"/>
        <v>-140</v>
      </c>
      <c r="AP2127">
        <f>IF(E2127&lt;F2127,G2127,H2127)</f>
        <v>27</v>
      </c>
      <c r="AQ2127">
        <f>IF(E2127&lt;F2127,H2127,G2127)</f>
        <v>14</v>
      </c>
    </row>
    <row r="2128" spans="2:43" x14ac:dyDescent="0.25">
      <c r="B2128" s="23">
        <v>42278</v>
      </c>
      <c r="C2128" s="20" t="s">
        <v>45</v>
      </c>
      <c r="D2128" s="20" t="s">
        <v>28</v>
      </c>
      <c r="E2128" s="2">
        <v>131</v>
      </c>
      <c r="F2128" s="2">
        <v>-145.13788098693757</v>
      </c>
      <c r="G2128">
        <v>20</v>
      </c>
      <c r="H2128">
        <v>23</v>
      </c>
      <c r="J2128" s="2" t="str">
        <f t="shared" si="791"/>
        <v>Baltimore Ravens</v>
      </c>
      <c r="K2128" s="2" t="str">
        <f t="shared" si="792"/>
        <v>Pittsburgh Steelers</v>
      </c>
      <c r="L2128" s="17">
        <f t="shared" si="793"/>
        <v>-145.13788098693757</v>
      </c>
      <c r="M2128" s="18">
        <f t="shared" si="794"/>
        <v>131</v>
      </c>
      <c r="N2128" s="4">
        <f t="shared" si="772"/>
        <v>1.7569999999999999</v>
      </c>
      <c r="O2128" s="4">
        <f t="shared" si="773"/>
        <v>2.2000000000000002</v>
      </c>
      <c r="P2128" s="4"/>
      <c r="Q2128" s="4"/>
      <c r="R2128" s="1">
        <f t="shared" si="774"/>
        <v>0.56915196357427433</v>
      </c>
      <c r="S2128" s="1">
        <f t="shared" si="775"/>
        <v>0.45454545454545453</v>
      </c>
      <c r="T2128" s="1">
        <f t="shared" si="776"/>
        <v>2.3148850138994148E-2</v>
      </c>
      <c r="U2128" s="1">
        <f t="shared" si="777"/>
        <v>5.7303254514409901E-2</v>
      </c>
      <c r="V2128" s="1">
        <f t="shared" si="778"/>
        <v>0.56830325451440988</v>
      </c>
      <c r="W2128" s="1"/>
      <c r="X2128" s="17">
        <f t="shared" si="779"/>
        <v>759.62391919514175</v>
      </c>
      <c r="Y2128" s="18">
        <f t="shared" si="780"/>
        <v>1197.816645322067</v>
      </c>
      <c r="Z2128" s="2">
        <f t="shared" si="781"/>
        <v>721.64272323538466</v>
      </c>
      <c r="AA2128" s="18">
        <f t="shared" si="782"/>
        <v>1137.9258130559635</v>
      </c>
      <c r="AB2128" s="2">
        <f t="shared" si="783"/>
        <v>-138.57272689131253</v>
      </c>
      <c r="AC2128" s="2">
        <f t="shared" si="784"/>
        <v>113.79258130559636</v>
      </c>
      <c r="AD2128" s="2">
        <f t="shared" si="785"/>
        <v>721.64272323538466</v>
      </c>
      <c r="AE2128" s="2">
        <f t="shared" si="786"/>
        <v>-1000</v>
      </c>
      <c r="AF2128" s="5">
        <f t="shared" si="787"/>
        <v>0.7569999999999999</v>
      </c>
      <c r="AG2128" s="5">
        <f t="shared" si="788"/>
        <v>-1</v>
      </c>
      <c r="AH2128" s="3">
        <f t="shared" si="789"/>
        <v>201510</v>
      </c>
      <c r="AI2128" s="21">
        <v>2.2000000000000002</v>
      </c>
      <c r="AJ2128" s="21">
        <v>1.7569999999999999</v>
      </c>
      <c r="AK2128" s="21">
        <v>2.31</v>
      </c>
      <c r="AL2128" s="21">
        <v>1.6890000000000001</v>
      </c>
      <c r="AO2128">
        <f t="shared" si="790"/>
        <v>-150</v>
      </c>
      <c r="AP2128">
        <f>IF(E2128&lt;F2128,G2128,H2128)</f>
        <v>23</v>
      </c>
      <c r="AQ2128">
        <f>IF(E2128&lt;F2128,H2128,G2128)</f>
        <v>20</v>
      </c>
    </row>
    <row r="2129" spans="2:43" x14ac:dyDescent="0.25">
      <c r="B2129" s="23">
        <v>42275</v>
      </c>
      <c r="C2129" s="20" t="s">
        <v>33</v>
      </c>
      <c r="D2129" s="20" t="s">
        <v>20</v>
      </c>
      <c r="E2129" s="2">
        <v>-225.22522522522524</v>
      </c>
      <c r="F2129" s="2">
        <v>200.99999999999997</v>
      </c>
      <c r="G2129">
        <v>38</v>
      </c>
      <c r="H2129">
        <v>28</v>
      </c>
      <c r="J2129" s="2" t="str">
        <f t="shared" si="791"/>
        <v>Green Bay Packers</v>
      </c>
      <c r="K2129" s="2" t="str">
        <f t="shared" si="792"/>
        <v>Kansas City Chiefs</v>
      </c>
      <c r="L2129" s="17">
        <f t="shared" si="793"/>
        <v>-225.22522522522524</v>
      </c>
      <c r="M2129" s="18">
        <f t="shared" si="794"/>
        <v>200.99999999999997</v>
      </c>
      <c r="N2129" s="4">
        <f t="shared" si="772"/>
        <v>1.3380000000000001</v>
      </c>
      <c r="O2129" s="4">
        <f t="shared" si="773"/>
        <v>3.6</v>
      </c>
      <c r="P2129" s="4"/>
      <c r="Q2129" s="4"/>
      <c r="R2129" s="1">
        <f t="shared" si="774"/>
        <v>0.74738415545590431</v>
      </c>
      <c r="S2129" s="1">
        <f t="shared" si="775"/>
        <v>0.27777777777777779</v>
      </c>
      <c r="T2129" s="1">
        <f t="shared" si="776"/>
        <v>2.4544349939246701E-2</v>
      </c>
      <c r="U2129" s="1">
        <f t="shared" si="777"/>
        <v>0.23480318883906326</v>
      </c>
      <c r="V2129" s="1">
        <f t="shared" si="778"/>
        <v>0.74580318883906327</v>
      </c>
      <c r="W2129" s="1"/>
      <c r="X2129" s="17">
        <f t="shared" si="779"/>
        <v>340.83631575325677</v>
      </c>
      <c r="Y2129" s="18">
        <f t="shared" si="780"/>
        <v>2546.7726226670234</v>
      </c>
      <c r="Z2129" s="2">
        <f t="shared" si="781"/>
        <v>323.7944999655939</v>
      </c>
      <c r="AA2129" s="18">
        <f t="shared" si="782"/>
        <v>2419.4339915336723</v>
      </c>
      <c r="AB2129" s="2">
        <f t="shared" si="783"/>
        <v>-308.83785861287299</v>
      </c>
      <c r="AC2129" s="2">
        <f t="shared" si="784"/>
        <v>241.94339915336724</v>
      </c>
      <c r="AD2129" s="2">
        <f t="shared" si="785"/>
        <v>323.7944999655939</v>
      </c>
      <c r="AE2129" s="2">
        <f t="shared" si="786"/>
        <v>-1000</v>
      </c>
      <c r="AF2129" s="5">
        <f t="shared" si="787"/>
        <v>0.33800000000000008</v>
      </c>
      <c r="AG2129" s="5">
        <f t="shared" si="788"/>
        <v>-1</v>
      </c>
      <c r="AH2129" s="3">
        <f t="shared" si="789"/>
        <v>201509</v>
      </c>
      <c r="AI2129" s="21">
        <v>1.3380000000000001</v>
      </c>
      <c r="AJ2129" s="21">
        <v>3.6</v>
      </c>
      <c r="AK2129" s="21">
        <v>1.444</v>
      </c>
      <c r="AL2129" s="21">
        <v>3.01</v>
      </c>
      <c r="AO2129">
        <f t="shared" si="790"/>
        <v>-300</v>
      </c>
      <c r="AP2129">
        <f>IF(E2129&lt;F2129,G2129,H2129)</f>
        <v>38</v>
      </c>
      <c r="AQ2129">
        <f>IF(E2129&lt;F2129,H2129,G2129)</f>
        <v>28</v>
      </c>
    </row>
    <row r="2130" spans="2:43" x14ac:dyDescent="0.25">
      <c r="B2130" s="23">
        <v>42274</v>
      </c>
      <c r="C2130" s="20" t="s">
        <v>34</v>
      </c>
      <c r="D2130" s="20" t="s">
        <v>38</v>
      </c>
      <c r="E2130" s="2">
        <v>125</v>
      </c>
      <c r="F2130" s="2">
        <v>-138.12154696132598</v>
      </c>
      <c r="G2130">
        <v>12</v>
      </c>
      <c r="H2130">
        <v>24</v>
      </c>
      <c r="J2130" s="2" t="str">
        <f t="shared" si="791"/>
        <v>Denver Broncos</v>
      </c>
      <c r="K2130" s="2" t="str">
        <f t="shared" si="792"/>
        <v>Detroit Lions</v>
      </c>
      <c r="L2130" s="17">
        <f t="shared" si="793"/>
        <v>-138.12154696132598</v>
      </c>
      <c r="M2130" s="18">
        <f t="shared" si="794"/>
        <v>125</v>
      </c>
      <c r="N2130" s="4">
        <f t="shared" si="772"/>
        <v>1.581</v>
      </c>
      <c r="O2130" s="4">
        <f t="shared" si="773"/>
        <v>2.5499999999999998</v>
      </c>
      <c r="P2130" s="4"/>
      <c r="Q2130" s="4"/>
      <c r="R2130" s="1">
        <f t="shared" si="774"/>
        <v>0.63251106894370657</v>
      </c>
      <c r="S2130" s="1">
        <f t="shared" si="775"/>
        <v>0.39215686274509809</v>
      </c>
      <c r="T2130" s="1">
        <f t="shared" si="776"/>
        <v>2.4074074074074248E-2</v>
      </c>
      <c r="U2130" s="1">
        <f t="shared" si="777"/>
        <v>0.12017710309930424</v>
      </c>
      <c r="V2130" s="1">
        <f t="shared" si="778"/>
        <v>0.6311771030993043</v>
      </c>
      <c r="W2130" s="1"/>
      <c r="X2130" s="17">
        <f t="shared" si="779"/>
        <v>584.3413759619034</v>
      </c>
      <c r="Y2130" s="18">
        <f t="shared" si="780"/>
        <v>1543.9627445384015</v>
      </c>
      <c r="Z2130" s="2">
        <f t="shared" si="781"/>
        <v>555.12430716380823</v>
      </c>
      <c r="AA2130" s="18">
        <f t="shared" si="782"/>
        <v>1466.7646073114813</v>
      </c>
      <c r="AB2130" s="2">
        <f t="shared" si="783"/>
        <v>-180.13983302390614</v>
      </c>
      <c r="AC2130" s="2">
        <f t="shared" si="784"/>
        <v>146.67646073114813</v>
      </c>
      <c r="AD2130" s="2">
        <f t="shared" si="785"/>
        <v>555.12430716380823</v>
      </c>
      <c r="AE2130" s="2">
        <f t="shared" si="786"/>
        <v>-1000</v>
      </c>
      <c r="AF2130" s="5">
        <f t="shared" si="787"/>
        <v>0.58099999999999996</v>
      </c>
      <c r="AG2130" s="5">
        <f t="shared" si="788"/>
        <v>-1</v>
      </c>
      <c r="AH2130" s="3">
        <f t="shared" si="789"/>
        <v>201509</v>
      </c>
      <c r="AI2130" s="21">
        <v>2.5499999999999998</v>
      </c>
      <c r="AJ2130" s="21">
        <v>1.581</v>
      </c>
      <c r="AK2130" s="21">
        <v>2.25</v>
      </c>
      <c r="AL2130" s="21">
        <v>1.724</v>
      </c>
      <c r="AO2130">
        <f t="shared" si="790"/>
        <v>-140</v>
      </c>
      <c r="AP2130">
        <f>IF(E2130&lt;F2130,G2130,H2130)</f>
        <v>24</v>
      </c>
      <c r="AQ2130">
        <f>IF(E2130&lt;F2130,H2130,G2130)</f>
        <v>12</v>
      </c>
    </row>
    <row r="2131" spans="2:43" x14ac:dyDescent="0.25">
      <c r="B2131" s="23">
        <v>42274</v>
      </c>
      <c r="C2131" s="20" t="s">
        <v>30</v>
      </c>
      <c r="D2131" s="20" t="s">
        <v>24</v>
      </c>
      <c r="E2131" s="2">
        <v>-107.06638115631692</v>
      </c>
      <c r="F2131" s="2">
        <v>-103.09278350515464</v>
      </c>
      <c r="G2131">
        <v>14</v>
      </c>
      <c r="H2131">
        <v>41</v>
      </c>
      <c r="J2131" s="2" t="str">
        <f t="shared" si="791"/>
        <v>Miami Dolphins</v>
      </c>
      <c r="K2131" s="2" t="str">
        <f t="shared" si="792"/>
        <v>Buffalo Bills</v>
      </c>
      <c r="L2131" s="17">
        <f t="shared" si="793"/>
        <v>-107.06638115631692</v>
      </c>
      <c r="M2131" s="18">
        <f t="shared" si="794"/>
        <v>-103.09278350515464</v>
      </c>
      <c r="N2131" s="4">
        <f t="shared" si="772"/>
        <v>1.675</v>
      </c>
      <c r="O2131" s="4">
        <f t="shared" si="773"/>
        <v>2.34</v>
      </c>
      <c r="P2131" s="4"/>
      <c r="Q2131" s="4"/>
      <c r="R2131" s="1">
        <f t="shared" si="774"/>
        <v>0.59701492537313428</v>
      </c>
      <c r="S2131" s="1">
        <f t="shared" si="775"/>
        <v>0.42735042735042739</v>
      </c>
      <c r="T2131" s="1">
        <f t="shared" si="776"/>
        <v>2.3785803237858061E-2</v>
      </c>
      <c r="U2131" s="1">
        <f t="shared" si="777"/>
        <v>8.4832249011353444E-2</v>
      </c>
      <c r="V2131" s="1">
        <f t="shared" si="778"/>
        <v>0.59583224901135345</v>
      </c>
      <c r="W2131" s="1"/>
      <c r="X2131" s="17">
        <f t="shared" si="779"/>
        <v>678.3247326059809</v>
      </c>
      <c r="Y2131" s="18">
        <f t="shared" si="780"/>
        <v>1337.5049178081033</v>
      </c>
      <c r="Z2131" s="2">
        <f t="shared" si="781"/>
        <v>644.40849597568183</v>
      </c>
      <c r="AA2131" s="18">
        <f t="shared" si="782"/>
        <v>1270.629671917698</v>
      </c>
      <c r="AB2131" s="2">
        <f t="shared" si="783"/>
        <v>-155.18107012011481</v>
      </c>
      <c r="AC2131" s="2">
        <f t="shared" si="784"/>
        <v>127.0629671917698</v>
      </c>
      <c r="AD2131" s="2">
        <f t="shared" si="785"/>
        <v>-1000</v>
      </c>
      <c r="AE2131" s="2">
        <f t="shared" si="786"/>
        <v>1270.629671917698</v>
      </c>
      <c r="AF2131" s="5">
        <f t="shared" si="787"/>
        <v>-1</v>
      </c>
      <c r="AG2131" s="5">
        <f t="shared" si="788"/>
        <v>1.3399999999999999</v>
      </c>
      <c r="AH2131" s="3">
        <f t="shared" si="789"/>
        <v>201509</v>
      </c>
      <c r="AI2131" s="21">
        <v>1.675</v>
      </c>
      <c r="AJ2131" s="21">
        <v>2.34</v>
      </c>
      <c r="AK2131" s="21">
        <v>1.9339999999999999</v>
      </c>
      <c r="AL2131" s="21">
        <v>1.97</v>
      </c>
      <c r="AO2131">
        <f t="shared" si="790"/>
        <v>-110</v>
      </c>
      <c r="AP2131">
        <f>IF(E2131&lt;F2131,G2131,H2131)</f>
        <v>14</v>
      </c>
      <c r="AQ2131">
        <f>IF(E2131&lt;F2131,H2131,G2131)</f>
        <v>41</v>
      </c>
    </row>
    <row r="2132" spans="2:43" x14ac:dyDescent="0.25">
      <c r="B2132" s="23">
        <v>42274</v>
      </c>
      <c r="C2132" s="20" t="s">
        <v>32</v>
      </c>
      <c r="D2132" s="20" t="s">
        <v>37</v>
      </c>
      <c r="E2132" s="2">
        <v>-1315.7894736842093</v>
      </c>
      <c r="F2132" s="2">
        <v>944</v>
      </c>
      <c r="G2132">
        <v>26</v>
      </c>
      <c r="H2132">
        <v>0</v>
      </c>
      <c r="J2132" s="2" t="str">
        <f t="shared" si="791"/>
        <v>Seattle Seahawks</v>
      </c>
      <c r="K2132" s="2" t="str">
        <f t="shared" si="792"/>
        <v>Chicago Bears</v>
      </c>
      <c r="L2132" s="17">
        <f t="shared" si="793"/>
        <v>-1315.7894736842093</v>
      </c>
      <c r="M2132" s="18">
        <f t="shared" si="794"/>
        <v>944</v>
      </c>
      <c r="N2132" s="4">
        <f t="shared" si="772"/>
        <v>1.083</v>
      </c>
      <c r="O2132" s="4">
        <f t="shared" si="773"/>
        <v>9.8699999999999992</v>
      </c>
      <c r="P2132" s="4"/>
      <c r="Q2132" s="4"/>
      <c r="R2132" s="1">
        <f t="shared" si="774"/>
        <v>0.92336103416435833</v>
      </c>
      <c r="S2132" s="1">
        <f t="shared" si="775"/>
        <v>0.10131712259371835</v>
      </c>
      <c r="T2132" s="1">
        <f t="shared" si="776"/>
        <v>2.4083812654067449E-2</v>
      </c>
      <c r="U2132" s="1">
        <f t="shared" si="777"/>
        <v>0.41102195578531997</v>
      </c>
      <c r="V2132" s="1">
        <f t="shared" si="778"/>
        <v>0.92202195578531998</v>
      </c>
      <c r="W2132" s="1"/>
      <c r="X2132" s="17">
        <f t="shared" si="779"/>
        <v>84.572871313311822</v>
      </c>
      <c r="Y2132" s="18">
        <f t="shared" si="780"/>
        <v>7672.6648928460063</v>
      </c>
      <c r="Z2132" s="2">
        <f t="shared" si="781"/>
        <v>80.344227747646229</v>
      </c>
      <c r="AA2132" s="18">
        <f t="shared" si="782"/>
        <v>7289.031648203706</v>
      </c>
      <c r="AB2132" s="2">
        <f t="shared" si="783"/>
        <v>-1244.6444854021215</v>
      </c>
      <c r="AC2132" s="2">
        <f t="shared" si="784"/>
        <v>728.90316482037065</v>
      </c>
      <c r="AD2132" s="2">
        <f t="shared" si="785"/>
        <v>80.344227747646229</v>
      </c>
      <c r="AE2132" s="2">
        <f t="shared" si="786"/>
        <v>-1000</v>
      </c>
      <c r="AF2132" s="5">
        <f t="shared" si="787"/>
        <v>8.2999999999999963E-2</v>
      </c>
      <c r="AG2132" s="5">
        <f t="shared" si="788"/>
        <v>-1</v>
      </c>
      <c r="AH2132" s="3">
        <f t="shared" si="789"/>
        <v>201509</v>
      </c>
      <c r="AI2132" s="21">
        <v>1.083</v>
      </c>
      <c r="AJ2132" s="21">
        <v>9.8699999999999992</v>
      </c>
      <c r="AK2132" s="21">
        <v>1.0760000000000001</v>
      </c>
      <c r="AL2132" s="21">
        <v>10.44</v>
      </c>
      <c r="AO2132">
        <f t="shared" si="790"/>
        <v>-1400</v>
      </c>
      <c r="AP2132">
        <f>IF(E2132&lt;F2132,G2132,H2132)</f>
        <v>26</v>
      </c>
      <c r="AQ2132">
        <f>IF(E2132&lt;F2132,H2132,G2132)</f>
        <v>0</v>
      </c>
    </row>
    <row r="2133" spans="2:43" x14ac:dyDescent="0.25">
      <c r="B2133" s="23">
        <v>42274</v>
      </c>
      <c r="C2133" s="20" t="s">
        <v>48</v>
      </c>
      <c r="D2133" s="20" t="s">
        <v>22</v>
      </c>
      <c r="E2133" s="2">
        <v>-301.20481927710836</v>
      </c>
      <c r="F2133" s="2">
        <v>265</v>
      </c>
      <c r="G2133">
        <v>47</v>
      </c>
      <c r="H2133">
        <v>7</v>
      </c>
      <c r="J2133" s="2" t="str">
        <f t="shared" si="791"/>
        <v>Arizona Cardinals</v>
      </c>
      <c r="K2133" s="2" t="str">
        <f t="shared" si="792"/>
        <v>San Francisco 49ers</v>
      </c>
      <c r="L2133" s="17">
        <f t="shared" si="793"/>
        <v>-301.20481927710836</v>
      </c>
      <c r="M2133" s="18">
        <f t="shared" si="794"/>
        <v>265</v>
      </c>
      <c r="N2133" s="4">
        <f t="shared" si="772"/>
        <v>1.377</v>
      </c>
      <c r="O2133" s="4">
        <f t="shared" si="773"/>
        <v>3.35</v>
      </c>
      <c r="P2133" s="4"/>
      <c r="Q2133" s="4"/>
      <c r="R2133" s="1">
        <f t="shared" si="774"/>
        <v>0.72621641249092228</v>
      </c>
      <c r="S2133" s="1">
        <f t="shared" si="775"/>
        <v>0.29850746268656714</v>
      </c>
      <c r="T2133" s="1">
        <f t="shared" si="776"/>
        <v>2.4127353501163462E-2</v>
      </c>
      <c r="U2133" s="1">
        <f t="shared" si="777"/>
        <v>0.21385447490217757</v>
      </c>
      <c r="V2133" s="1">
        <f t="shared" si="778"/>
        <v>0.72485447490217758</v>
      </c>
      <c r="W2133" s="1"/>
      <c r="X2133" s="17">
        <f t="shared" si="779"/>
        <v>379.5872614774911</v>
      </c>
      <c r="Y2133" s="18">
        <f t="shared" si="780"/>
        <v>2310.2284553242857</v>
      </c>
      <c r="Z2133" s="2">
        <f t="shared" si="781"/>
        <v>360.6078984036165</v>
      </c>
      <c r="AA2133" s="18">
        <f t="shared" si="782"/>
        <v>2194.7170325580714</v>
      </c>
      <c r="AB2133" s="2">
        <f t="shared" si="783"/>
        <v>-277.30951108584236</v>
      </c>
      <c r="AC2133" s="2">
        <f t="shared" si="784"/>
        <v>219.47170325580714</v>
      </c>
      <c r="AD2133" s="2">
        <f t="shared" si="785"/>
        <v>360.6078984036165</v>
      </c>
      <c r="AE2133" s="2">
        <f t="shared" si="786"/>
        <v>-1000</v>
      </c>
      <c r="AF2133" s="5">
        <f t="shared" si="787"/>
        <v>0.377</v>
      </c>
      <c r="AG2133" s="5">
        <f t="shared" si="788"/>
        <v>-1</v>
      </c>
      <c r="AH2133" s="3">
        <f t="shared" si="789"/>
        <v>201509</v>
      </c>
      <c r="AI2133" s="21">
        <v>1.377</v>
      </c>
      <c r="AJ2133" s="21">
        <v>3.35</v>
      </c>
      <c r="AK2133" s="21">
        <v>1.3320000000000001</v>
      </c>
      <c r="AL2133" s="21">
        <v>3.65</v>
      </c>
      <c r="AO2133">
        <f t="shared" si="790"/>
        <v>-400</v>
      </c>
      <c r="AP2133">
        <f>IF(E2133&lt;F2133,G2133,H2133)</f>
        <v>47</v>
      </c>
      <c r="AQ2133">
        <f>IF(E2133&lt;F2133,H2133,G2133)</f>
        <v>7</v>
      </c>
    </row>
    <row r="2134" spans="2:43" x14ac:dyDescent="0.25">
      <c r="B2134" s="23">
        <v>42274</v>
      </c>
      <c r="C2134" s="20" t="s">
        <v>28</v>
      </c>
      <c r="D2134" s="20" t="s">
        <v>21</v>
      </c>
      <c r="E2134" s="2">
        <v>-138.12154696132598</v>
      </c>
      <c r="F2134" s="2">
        <v>125</v>
      </c>
      <c r="G2134">
        <v>24</v>
      </c>
      <c r="H2134">
        <v>28</v>
      </c>
      <c r="J2134" s="2" t="str">
        <f t="shared" si="791"/>
        <v>Baltimore Ravens</v>
      </c>
      <c r="K2134" s="2" t="str">
        <f t="shared" si="792"/>
        <v>Cincinnati Bengals</v>
      </c>
      <c r="L2134" s="17">
        <f t="shared" si="793"/>
        <v>-138.12154696132598</v>
      </c>
      <c r="M2134" s="18">
        <f t="shared" si="794"/>
        <v>125</v>
      </c>
      <c r="N2134" s="4">
        <f t="shared" si="772"/>
        <v>1.714</v>
      </c>
      <c r="O2134" s="4">
        <f t="shared" si="773"/>
        <v>2.27</v>
      </c>
      <c r="P2134" s="4"/>
      <c r="Q2134" s="4"/>
      <c r="R2134" s="1">
        <f t="shared" si="774"/>
        <v>0.58343057176196034</v>
      </c>
      <c r="S2134" s="1">
        <f t="shared" si="775"/>
        <v>0.44052863436123346</v>
      </c>
      <c r="T2134" s="1">
        <f t="shared" si="776"/>
        <v>2.3398594377510018E-2</v>
      </c>
      <c r="U2134" s="1">
        <f t="shared" si="777"/>
        <v>7.1450968700363438E-2</v>
      </c>
      <c r="V2134" s="1">
        <f t="shared" si="778"/>
        <v>0.58245096870036339</v>
      </c>
      <c r="W2134" s="1"/>
      <c r="X2134" s="17">
        <f t="shared" si="779"/>
        <v>716.88271414729309</v>
      </c>
      <c r="Y2134" s="18">
        <f t="shared" si="780"/>
        <v>1267.5379818063075</v>
      </c>
      <c r="Z2134" s="2">
        <f t="shared" si="781"/>
        <v>681.03857843992841</v>
      </c>
      <c r="AA2134" s="18">
        <f t="shared" si="782"/>
        <v>1204.1610827159921</v>
      </c>
      <c r="AB2134" s="2">
        <f t="shared" si="783"/>
        <v>-146.83455998788267</v>
      </c>
      <c r="AC2134" s="2">
        <f t="shared" si="784"/>
        <v>120.4161082715992</v>
      </c>
      <c r="AD2134" s="2">
        <f t="shared" si="785"/>
        <v>-1000</v>
      </c>
      <c r="AE2134" s="2">
        <f t="shared" si="786"/>
        <v>1204.1610827159921</v>
      </c>
      <c r="AF2134" s="5">
        <f t="shared" si="787"/>
        <v>-1</v>
      </c>
      <c r="AG2134" s="5">
        <f t="shared" si="788"/>
        <v>1.27</v>
      </c>
      <c r="AH2134" s="3">
        <f t="shared" si="789"/>
        <v>201509</v>
      </c>
      <c r="AI2134" s="21">
        <v>1.714</v>
      </c>
      <c r="AJ2134" s="21">
        <v>2.27</v>
      </c>
      <c r="AK2134" s="21">
        <v>1.724</v>
      </c>
      <c r="AL2134" s="21">
        <v>2.25</v>
      </c>
      <c r="AO2134">
        <f t="shared" si="790"/>
        <v>-140</v>
      </c>
      <c r="AP2134">
        <f>IF(E2134&lt;F2134,G2134,H2134)</f>
        <v>24</v>
      </c>
      <c r="AQ2134">
        <f>IF(E2134&lt;F2134,H2134,G2134)</f>
        <v>28</v>
      </c>
    </row>
    <row r="2135" spans="2:43" x14ac:dyDescent="0.25">
      <c r="B2135" s="23">
        <v>42274</v>
      </c>
      <c r="C2135" s="20" t="s">
        <v>44</v>
      </c>
      <c r="D2135" s="20" t="s">
        <v>43</v>
      </c>
      <c r="E2135" s="2">
        <v>-400</v>
      </c>
      <c r="F2135" s="2">
        <v>346</v>
      </c>
      <c r="G2135">
        <v>27</v>
      </c>
      <c r="H2135">
        <v>22</v>
      </c>
      <c r="J2135" s="2" t="str">
        <f t="shared" si="791"/>
        <v>Carolina Panthers</v>
      </c>
      <c r="K2135" s="2" t="str">
        <f t="shared" si="792"/>
        <v>New Orleans Saints</v>
      </c>
      <c r="L2135" s="17">
        <f t="shared" si="793"/>
        <v>-400</v>
      </c>
      <c r="M2135" s="18">
        <f t="shared" si="794"/>
        <v>346</v>
      </c>
      <c r="N2135" s="4">
        <f t="shared" si="772"/>
        <v>1.2809999999999999</v>
      </c>
      <c r="O2135" s="4">
        <f t="shared" si="773"/>
        <v>4.0999999999999996</v>
      </c>
      <c r="P2135" s="4"/>
      <c r="Q2135" s="4"/>
      <c r="R2135" s="1">
        <f t="shared" si="774"/>
        <v>0.78064012490242007</v>
      </c>
      <c r="S2135" s="1">
        <f t="shared" si="775"/>
        <v>0.24390243902439027</v>
      </c>
      <c r="T2135" s="1">
        <f t="shared" si="776"/>
        <v>2.3954655268537461E-2</v>
      </c>
      <c r="U2135" s="1">
        <f t="shared" si="777"/>
        <v>0.26836884293901492</v>
      </c>
      <c r="V2135" s="1">
        <f t="shared" si="778"/>
        <v>0.77936884293901487</v>
      </c>
      <c r="W2135" s="1"/>
      <c r="X2135" s="17">
        <f t="shared" si="779"/>
        <v>283.08952694205834</v>
      </c>
      <c r="Y2135" s="18">
        <f t="shared" si="780"/>
        <v>3002.9485563603594</v>
      </c>
      <c r="Z2135" s="2">
        <f t="shared" si="781"/>
        <v>268.93505059495538</v>
      </c>
      <c r="AA2135" s="18">
        <f t="shared" si="782"/>
        <v>2852.8011285423413</v>
      </c>
      <c r="AB2135" s="2">
        <f t="shared" si="783"/>
        <v>-371.83699104588106</v>
      </c>
      <c r="AC2135" s="2">
        <f t="shared" si="784"/>
        <v>285.28011285423412</v>
      </c>
      <c r="AD2135" s="2">
        <f t="shared" si="785"/>
        <v>268.93505059495538</v>
      </c>
      <c r="AE2135" s="2">
        <f t="shared" si="786"/>
        <v>-1000</v>
      </c>
      <c r="AF2135" s="5">
        <f t="shared" si="787"/>
        <v>0.28099999999999992</v>
      </c>
      <c r="AG2135" s="5">
        <f t="shared" si="788"/>
        <v>-1</v>
      </c>
      <c r="AH2135" s="3">
        <f t="shared" si="789"/>
        <v>201509</v>
      </c>
      <c r="AI2135" s="21">
        <v>1.2809999999999999</v>
      </c>
      <c r="AJ2135" s="21">
        <v>4.0999999999999996</v>
      </c>
      <c r="AK2135" s="21">
        <v>1.25</v>
      </c>
      <c r="AL2135" s="21">
        <v>4.46</v>
      </c>
      <c r="AO2135">
        <f t="shared" si="790"/>
        <v>-400</v>
      </c>
      <c r="AP2135">
        <f>IF(E2135&lt;F2135,G2135,H2135)</f>
        <v>27</v>
      </c>
      <c r="AQ2135">
        <f>IF(E2135&lt;F2135,H2135,G2135)</f>
        <v>22</v>
      </c>
    </row>
    <row r="2136" spans="2:43" x14ac:dyDescent="0.25">
      <c r="B2136" s="23">
        <v>42274</v>
      </c>
      <c r="C2136" s="20" t="s">
        <v>46</v>
      </c>
      <c r="D2136" s="20" t="s">
        <v>52</v>
      </c>
      <c r="E2136" s="2">
        <v>-177.30496453900707</v>
      </c>
      <c r="F2136" s="2">
        <v>159</v>
      </c>
      <c r="G2136">
        <v>20</v>
      </c>
      <c r="H2136">
        <v>27</v>
      </c>
      <c r="J2136" s="2" t="str">
        <f t="shared" si="791"/>
        <v>Cleveland Browns</v>
      </c>
      <c r="K2136" s="2" t="str">
        <f t="shared" si="792"/>
        <v>Oakland Raiders</v>
      </c>
      <c r="L2136" s="17">
        <f t="shared" si="793"/>
        <v>-177.30496453900707</v>
      </c>
      <c r="M2136" s="18">
        <f t="shared" si="794"/>
        <v>159</v>
      </c>
      <c r="N2136" s="4">
        <f t="shared" si="772"/>
        <v>1.512</v>
      </c>
      <c r="O2136" s="4">
        <f t="shared" si="773"/>
        <v>2.75</v>
      </c>
      <c r="P2136" s="4"/>
      <c r="Q2136" s="4"/>
      <c r="R2136" s="1">
        <f t="shared" si="774"/>
        <v>0.66137566137566139</v>
      </c>
      <c r="S2136" s="1">
        <f t="shared" si="775"/>
        <v>0.36363636363636365</v>
      </c>
      <c r="T2136" s="1">
        <f t="shared" si="776"/>
        <v>2.4401689347724131E-2</v>
      </c>
      <c r="U2136" s="1">
        <f t="shared" si="777"/>
        <v>0.14886964886964887</v>
      </c>
      <c r="V2136" s="1">
        <f t="shared" si="778"/>
        <v>0.65986964886964894</v>
      </c>
      <c r="W2136" s="1"/>
      <c r="X2136" s="17">
        <f t="shared" si="779"/>
        <v>515.45081928376521</v>
      </c>
      <c r="Y2136" s="18">
        <f t="shared" si="780"/>
        <v>1739.277880578285</v>
      </c>
      <c r="Z2136" s="2">
        <f t="shared" si="781"/>
        <v>489.67827831957692</v>
      </c>
      <c r="AA2136" s="18">
        <f t="shared" si="782"/>
        <v>1652.3139865493706</v>
      </c>
      <c r="AB2136" s="2">
        <f t="shared" si="783"/>
        <v>-204.21571555750606</v>
      </c>
      <c r="AC2136" s="2">
        <f t="shared" si="784"/>
        <v>165.23139865493707</v>
      </c>
      <c r="AD2136" s="2">
        <f t="shared" si="785"/>
        <v>-1000</v>
      </c>
      <c r="AE2136" s="2">
        <f t="shared" si="786"/>
        <v>1652.3139865493706</v>
      </c>
      <c r="AF2136" s="5">
        <f t="shared" si="787"/>
        <v>-1</v>
      </c>
      <c r="AG2136" s="5">
        <f t="shared" si="788"/>
        <v>1.75</v>
      </c>
      <c r="AH2136" s="3">
        <f t="shared" si="789"/>
        <v>201509</v>
      </c>
      <c r="AI2136" s="21">
        <v>1.512</v>
      </c>
      <c r="AJ2136" s="21">
        <v>2.75</v>
      </c>
      <c r="AK2136" s="21">
        <v>1.5640000000000001</v>
      </c>
      <c r="AL2136" s="21">
        <v>2.59</v>
      </c>
      <c r="AO2136">
        <f t="shared" si="790"/>
        <v>-180</v>
      </c>
      <c r="AP2136">
        <f>IF(E2136&lt;F2136,G2136,H2136)</f>
        <v>20</v>
      </c>
      <c r="AQ2136">
        <f>IF(E2136&lt;F2136,H2136,G2136)</f>
        <v>27</v>
      </c>
    </row>
    <row r="2137" spans="2:43" x14ac:dyDescent="0.25">
      <c r="B2137" s="23">
        <v>42274</v>
      </c>
      <c r="C2137" s="20" t="s">
        <v>23</v>
      </c>
      <c r="D2137" s="20" t="s">
        <v>35</v>
      </c>
      <c r="E2137" s="2">
        <v>-115.07479861910242</v>
      </c>
      <c r="F2137" s="2">
        <v>104</v>
      </c>
      <c r="G2137">
        <v>28</v>
      </c>
      <c r="H2137">
        <v>39</v>
      </c>
      <c r="J2137" s="2" t="str">
        <f t="shared" si="791"/>
        <v>Dallas Cowboys</v>
      </c>
      <c r="K2137" s="2" t="str">
        <f t="shared" si="792"/>
        <v>Atlanta Falcons</v>
      </c>
      <c r="L2137" s="17">
        <f t="shared" si="793"/>
        <v>-115.07479861910242</v>
      </c>
      <c r="M2137" s="18">
        <f t="shared" si="794"/>
        <v>104</v>
      </c>
      <c r="N2137" s="4">
        <f t="shared" si="772"/>
        <v>2.0099999999999998</v>
      </c>
      <c r="O2137" s="4">
        <f t="shared" si="773"/>
        <v>1.9</v>
      </c>
      <c r="P2137" s="4"/>
      <c r="Q2137" s="4"/>
      <c r="R2137" s="1">
        <f t="shared" si="774"/>
        <v>0.49751243781094534</v>
      </c>
      <c r="S2137" s="1">
        <f t="shared" si="775"/>
        <v>0.52631578947368418</v>
      </c>
      <c r="T2137" s="1">
        <f t="shared" si="776"/>
        <v>2.3273657289002658E-2</v>
      </c>
      <c r="U2137" s="1">
        <f t="shared" si="777"/>
        <v>1.440167583136942E-2</v>
      </c>
      <c r="V2137" s="1">
        <f t="shared" si="778"/>
        <v>0.49659832416863059</v>
      </c>
      <c r="W2137" s="1"/>
      <c r="X2137" s="17">
        <f t="shared" si="779"/>
        <v>1013.6999086215775</v>
      </c>
      <c r="Y2137" s="18">
        <f t="shared" si="780"/>
        <v>899.55472401239331</v>
      </c>
      <c r="Z2137" s="2">
        <f t="shared" si="781"/>
        <v>963.01491319049853</v>
      </c>
      <c r="AA2137" s="18">
        <f t="shared" si="782"/>
        <v>854.57698781177362</v>
      </c>
      <c r="AB2137" s="2">
        <f t="shared" si="783"/>
        <v>-103.84055182354017</v>
      </c>
      <c r="AC2137" s="2">
        <f t="shared" si="784"/>
        <v>-117.01695859615832</v>
      </c>
      <c r="AD2137" s="2">
        <f t="shared" si="785"/>
        <v>-1000</v>
      </c>
      <c r="AE2137" s="2">
        <f t="shared" si="786"/>
        <v>854.57698781177362</v>
      </c>
      <c r="AF2137" s="5">
        <f t="shared" si="787"/>
        <v>-1</v>
      </c>
      <c r="AG2137" s="5">
        <f t="shared" si="788"/>
        <v>0.89999999999999991</v>
      </c>
      <c r="AH2137" s="3">
        <f t="shared" si="789"/>
        <v>201509</v>
      </c>
      <c r="AI2137" s="21">
        <v>2.0099999999999998</v>
      </c>
      <c r="AJ2137" s="21">
        <v>1.9</v>
      </c>
      <c r="AK2137" s="21">
        <v>1.869</v>
      </c>
      <c r="AL2137" s="21">
        <v>2.04</v>
      </c>
      <c r="AO2137">
        <f t="shared" si="790"/>
        <v>-120</v>
      </c>
      <c r="AP2137">
        <f>IF(E2137&lt;F2137,G2137,H2137)</f>
        <v>28</v>
      </c>
      <c r="AQ2137">
        <f>IF(E2137&lt;F2137,H2137,G2137)</f>
        <v>39</v>
      </c>
    </row>
    <row r="2138" spans="2:43" x14ac:dyDescent="0.25">
      <c r="B2138" s="23">
        <v>42274</v>
      </c>
      <c r="C2138" s="20" t="s">
        <v>40</v>
      </c>
      <c r="D2138" s="20" t="s">
        <v>27</v>
      </c>
      <c r="E2138" s="2">
        <v>-253.1645569620253</v>
      </c>
      <c r="F2138" s="2">
        <v>225</v>
      </c>
      <c r="G2138">
        <v>19</v>
      </c>
      <c r="H2138">
        <v>9</v>
      </c>
      <c r="J2138" s="2" t="str">
        <f t="shared" si="791"/>
        <v>Houston Texans</v>
      </c>
      <c r="K2138" s="2" t="str">
        <f t="shared" si="792"/>
        <v>Tampa Bay Buccaneers</v>
      </c>
      <c r="L2138" s="17">
        <f t="shared" si="793"/>
        <v>-253.1645569620253</v>
      </c>
      <c r="M2138" s="18">
        <f t="shared" si="794"/>
        <v>225</v>
      </c>
      <c r="N2138" s="4">
        <f t="shared" si="772"/>
        <v>1.363</v>
      </c>
      <c r="O2138" s="4">
        <f t="shared" si="773"/>
        <v>3.44</v>
      </c>
      <c r="P2138" s="4"/>
      <c r="Q2138" s="4"/>
      <c r="R2138" s="1">
        <f t="shared" si="774"/>
        <v>0.73367571533382248</v>
      </c>
      <c r="S2138" s="1">
        <f t="shared" si="775"/>
        <v>0.29069767441860467</v>
      </c>
      <c r="T2138" s="1">
        <f t="shared" si="776"/>
        <v>2.3793462419321232E-2</v>
      </c>
      <c r="U2138" s="1">
        <f t="shared" si="777"/>
        <v>0.2214890204576089</v>
      </c>
      <c r="V2138" s="1">
        <f t="shared" si="778"/>
        <v>0.73248902045760889</v>
      </c>
      <c r="W2138" s="1"/>
      <c r="X2138" s="17">
        <f t="shared" si="779"/>
        <v>365.20817660211293</v>
      </c>
      <c r="Y2138" s="18">
        <f t="shared" si="780"/>
        <v>2392.7866094316391</v>
      </c>
      <c r="Z2138" s="2">
        <f t="shared" si="781"/>
        <v>346.94776777200724</v>
      </c>
      <c r="AA2138" s="18">
        <f t="shared" si="782"/>
        <v>2273.1472789600571</v>
      </c>
      <c r="AB2138" s="2">
        <f t="shared" si="783"/>
        <v>-288.22782357750708</v>
      </c>
      <c r="AC2138" s="2">
        <f t="shared" si="784"/>
        <v>227.31472789600571</v>
      </c>
      <c r="AD2138" s="2">
        <f t="shared" si="785"/>
        <v>346.94776777200724</v>
      </c>
      <c r="AE2138" s="2">
        <f t="shared" si="786"/>
        <v>-1000</v>
      </c>
      <c r="AF2138" s="5">
        <f t="shared" si="787"/>
        <v>0.36299999999999999</v>
      </c>
      <c r="AG2138" s="5">
        <f t="shared" si="788"/>
        <v>-1</v>
      </c>
      <c r="AH2138" s="3">
        <f t="shared" si="789"/>
        <v>201509</v>
      </c>
      <c r="AI2138" s="21">
        <v>1.363</v>
      </c>
      <c r="AJ2138" s="21">
        <v>3.44</v>
      </c>
      <c r="AK2138" s="21">
        <v>1.395</v>
      </c>
      <c r="AL2138" s="21">
        <v>3.25</v>
      </c>
      <c r="AO2138">
        <f t="shared" si="790"/>
        <v>-300</v>
      </c>
      <c r="AP2138">
        <f>IF(E2138&lt;F2138,G2138,H2138)</f>
        <v>19</v>
      </c>
      <c r="AQ2138">
        <f>IF(E2138&lt;F2138,H2138,G2138)</f>
        <v>9</v>
      </c>
    </row>
    <row r="2139" spans="2:43" x14ac:dyDescent="0.25">
      <c r="B2139" s="23">
        <v>42274</v>
      </c>
      <c r="C2139" s="20" t="s">
        <v>29</v>
      </c>
      <c r="D2139" s="20" t="s">
        <v>54</v>
      </c>
      <c r="E2139" s="2">
        <v>-123.00123001230013</v>
      </c>
      <c r="F2139" s="2">
        <v>110.99999999999999</v>
      </c>
      <c r="G2139">
        <v>31</v>
      </c>
      <c r="H2139">
        <v>14</v>
      </c>
      <c r="J2139" s="2" t="str">
        <f t="shared" si="791"/>
        <v>Minnesota Vikings</v>
      </c>
      <c r="K2139" s="2" t="str">
        <f t="shared" si="792"/>
        <v>San Diego Chargers</v>
      </c>
      <c r="L2139" s="17">
        <f t="shared" si="793"/>
        <v>-123.00123001230013</v>
      </c>
      <c r="M2139" s="18">
        <f t="shared" si="794"/>
        <v>110.99999999999999</v>
      </c>
      <c r="N2139" s="4">
        <f t="shared" si="772"/>
        <v>1.7509999999999999</v>
      </c>
      <c r="O2139" s="4">
        <f t="shared" si="773"/>
        <v>2.2000000000000002</v>
      </c>
      <c r="P2139" s="4"/>
      <c r="Q2139" s="4"/>
      <c r="R2139" s="1">
        <f t="shared" si="774"/>
        <v>0.57110222729868654</v>
      </c>
      <c r="S2139" s="1">
        <f t="shared" si="775"/>
        <v>0.45454545454545453</v>
      </c>
      <c r="T2139" s="1">
        <f t="shared" si="776"/>
        <v>2.5006327512022253E-2</v>
      </c>
      <c r="U2139" s="1">
        <f t="shared" si="777"/>
        <v>5.8278386376616004E-2</v>
      </c>
      <c r="V2139" s="1">
        <f t="shared" si="778"/>
        <v>0.56927838637661599</v>
      </c>
      <c r="W2139" s="1"/>
      <c r="X2139" s="17">
        <f t="shared" si="779"/>
        <v>756.60981328462503</v>
      </c>
      <c r="Y2139" s="18">
        <f t="shared" si="780"/>
        <v>1202.4897180992134</v>
      </c>
      <c r="Z2139" s="2">
        <f t="shared" si="781"/>
        <v>718.77932262039371</v>
      </c>
      <c r="AA2139" s="18">
        <f t="shared" si="782"/>
        <v>1142.3652321942527</v>
      </c>
      <c r="AB2139" s="2">
        <f t="shared" si="783"/>
        <v>-139.12475895305161</v>
      </c>
      <c r="AC2139" s="2">
        <f t="shared" si="784"/>
        <v>114.23652321942527</v>
      </c>
      <c r="AD2139" s="2">
        <f t="shared" si="785"/>
        <v>718.77932262039371</v>
      </c>
      <c r="AE2139" s="2">
        <f t="shared" si="786"/>
        <v>-1000</v>
      </c>
      <c r="AF2139" s="5">
        <f t="shared" si="787"/>
        <v>0.75099999999999989</v>
      </c>
      <c r="AG2139" s="5">
        <f t="shared" si="788"/>
        <v>-1</v>
      </c>
      <c r="AH2139" s="3">
        <f t="shared" si="789"/>
        <v>201509</v>
      </c>
      <c r="AI2139" s="21">
        <v>1.7509999999999999</v>
      </c>
      <c r="AJ2139" s="21">
        <v>2.2000000000000002</v>
      </c>
      <c r="AK2139" s="21">
        <v>1.8129999999999999</v>
      </c>
      <c r="AL2139" s="21">
        <v>2.11</v>
      </c>
      <c r="AO2139">
        <f t="shared" si="790"/>
        <v>-130</v>
      </c>
      <c r="AP2139">
        <f>IF(E2139&lt;F2139,G2139,H2139)</f>
        <v>31</v>
      </c>
      <c r="AQ2139">
        <f>IF(E2139&lt;F2139,H2139,G2139)</f>
        <v>14</v>
      </c>
    </row>
    <row r="2140" spans="2:43" x14ac:dyDescent="0.25">
      <c r="B2140" s="23">
        <v>42274</v>
      </c>
      <c r="C2140" s="20" t="s">
        <v>36</v>
      </c>
      <c r="D2140" s="20" t="s">
        <v>26</v>
      </c>
      <c r="E2140" s="2">
        <v>-1315.7894736842093</v>
      </c>
      <c r="F2140" s="2">
        <v>944</v>
      </c>
      <c r="G2140">
        <v>51</v>
      </c>
      <c r="H2140">
        <v>17</v>
      </c>
      <c r="J2140" s="2" t="str">
        <f t="shared" si="791"/>
        <v>New England Patriots</v>
      </c>
      <c r="K2140" s="2" t="str">
        <f t="shared" si="792"/>
        <v>Jacksonville Jaguars</v>
      </c>
      <c r="L2140" s="17">
        <f t="shared" si="793"/>
        <v>-1315.7894736842093</v>
      </c>
      <c r="M2140" s="18">
        <f t="shared" si="794"/>
        <v>944</v>
      </c>
      <c r="N2140" s="4">
        <f t="shared" si="772"/>
        <v>1.095</v>
      </c>
      <c r="O2140" s="4">
        <f t="shared" si="773"/>
        <v>8.98</v>
      </c>
      <c r="P2140" s="4"/>
      <c r="Q2140" s="4"/>
      <c r="R2140" s="1">
        <f t="shared" si="774"/>
        <v>0.91324200913242015</v>
      </c>
      <c r="S2140" s="1">
        <f t="shared" si="775"/>
        <v>0.11135857461024498</v>
      </c>
      <c r="T2140" s="1">
        <f t="shared" si="776"/>
        <v>2.4009925558312717E-2</v>
      </c>
      <c r="U2140" s="1">
        <f t="shared" si="777"/>
        <v>0.40094171726108757</v>
      </c>
      <c r="V2140" s="1">
        <f t="shared" si="778"/>
        <v>0.91194171726108753</v>
      </c>
      <c r="W2140" s="1"/>
      <c r="X2140" s="17">
        <f t="shared" si="779"/>
        <v>96.561305478364716</v>
      </c>
      <c r="Y2140" s="18">
        <f t="shared" si="780"/>
        <v>7019.077267589435</v>
      </c>
      <c r="Z2140" s="2">
        <f t="shared" si="781"/>
        <v>91.733240204446474</v>
      </c>
      <c r="AA2140" s="18">
        <f t="shared" si="782"/>
        <v>6668.1234042099632</v>
      </c>
      <c r="AB2140" s="2">
        <f t="shared" si="783"/>
        <v>-1090.1173857712793</v>
      </c>
      <c r="AC2140" s="2">
        <f t="shared" si="784"/>
        <v>666.81234042099629</v>
      </c>
      <c r="AD2140" s="2">
        <f t="shared" si="785"/>
        <v>91.733240204446474</v>
      </c>
      <c r="AE2140" s="2">
        <f t="shared" si="786"/>
        <v>-1000</v>
      </c>
      <c r="AF2140" s="5">
        <f t="shared" si="787"/>
        <v>9.4999999999999973E-2</v>
      </c>
      <c r="AG2140" s="5">
        <f t="shared" si="788"/>
        <v>-1</v>
      </c>
      <c r="AH2140" s="3">
        <f t="shared" si="789"/>
        <v>201509</v>
      </c>
      <c r="AI2140" s="21">
        <v>1.095</v>
      </c>
      <c r="AJ2140" s="21">
        <v>8.98</v>
      </c>
      <c r="AK2140" s="21">
        <v>1.0760000000000001</v>
      </c>
      <c r="AL2140" s="21">
        <v>10.44</v>
      </c>
      <c r="AO2140">
        <f t="shared" si="790"/>
        <v>-1400</v>
      </c>
      <c r="AP2140">
        <f>IF(E2140&lt;F2140,G2140,H2140)</f>
        <v>51</v>
      </c>
      <c r="AQ2140">
        <f>IF(E2140&lt;F2140,H2140,G2140)</f>
        <v>17</v>
      </c>
    </row>
    <row r="2141" spans="2:43" x14ac:dyDescent="0.25">
      <c r="B2141" s="23">
        <v>42274</v>
      </c>
      <c r="C2141" s="20" t="s">
        <v>42</v>
      </c>
      <c r="D2141" s="20" t="s">
        <v>19</v>
      </c>
      <c r="E2141" s="2">
        <v>-162.07455429497568</v>
      </c>
      <c r="F2141" s="2">
        <v>146</v>
      </c>
      <c r="G2141">
        <v>17</v>
      </c>
      <c r="H2141">
        <v>24</v>
      </c>
      <c r="J2141" s="2" t="str">
        <f t="shared" si="791"/>
        <v>New York Jets</v>
      </c>
      <c r="K2141" s="2" t="str">
        <f t="shared" si="792"/>
        <v>Philadelphia Eagles</v>
      </c>
      <c r="L2141" s="17">
        <f t="shared" si="793"/>
        <v>-162.07455429497568</v>
      </c>
      <c r="M2141" s="18">
        <f t="shared" si="794"/>
        <v>146</v>
      </c>
      <c r="N2141" s="4">
        <f t="shared" si="772"/>
        <v>1.7509999999999999</v>
      </c>
      <c r="O2141" s="4">
        <f t="shared" si="773"/>
        <v>2.2000000000000002</v>
      </c>
      <c r="P2141" s="4"/>
      <c r="Q2141" s="4"/>
      <c r="R2141" s="1">
        <f t="shared" si="774"/>
        <v>0.57110222729868654</v>
      </c>
      <c r="S2141" s="1">
        <f t="shared" si="775"/>
        <v>0.45454545454545453</v>
      </c>
      <c r="T2141" s="1">
        <f t="shared" si="776"/>
        <v>2.5006327512022253E-2</v>
      </c>
      <c r="U2141" s="1">
        <f t="shared" si="777"/>
        <v>5.8278386376616004E-2</v>
      </c>
      <c r="V2141" s="1">
        <f t="shared" si="778"/>
        <v>0.56927838637661599</v>
      </c>
      <c r="W2141" s="1"/>
      <c r="X2141" s="17">
        <f t="shared" si="779"/>
        <v>756.60981328462503</v>
      </c>
      <c r="Y2141" s="18">
        <f t="shared" si="780"/>
        <v>1202.4897180992134</v>
      </c>
      <c r="Z2141" s="2">
        <f t="shared" si="781"/>
        <v>718.77932262039371</v>
      </c>
      <c r="AA2141" s="18">
        <f t="shared" si="782"/>
        <v>1142.3652321942527</v>
      </c>
      <c r="AB2141" s="2">
        <f t="shared" si="783"/>
        <v>-139.12475895305161</v>
      </c>
      <c r="AC2141" s="2">
        <f t="shared" si="784"/>
        <v>114.23652321942527</v>
      </c>
      <c r="AD2141" s="2">
        <f t="shared" si="785"/>
        <v>-1000</v>
      </c>
      <c r="AE2141" s="2">
        <f t="shared" si="786"/>
        <v>1142.3652321942527</v>
      </c>
      <c r="AF2141" s="5">
        <f t="shared" si="787"/>
        <v>-1</v>
      </c>
      <c r="AG2141" s="5">
        <f t="shared" si="788"/>
        <v>1.2000000000000002</v>
      </c>
      <c r="AH2141" s="3">
        <f t="shared" si="789"/>
        <v>201509</v>
      </c>
      <c r="AI2141" s="21">
        <v>1.7509999999999999</v>
      </c>
      <c r="AJ2141" s="21">
        <v>2.2000000000000002</v>
      </c>
      <c r="AK2141" s="21">
        <v>1.617</v>
      </c>
      <c r="AL2141" s="21">
        <v>2.46</v>
      </c>
      <c r="AO2141">
        <f t="shared" si="790"/>
        <v>-170</v>
      </c>
      <c r="AP2141">
        <f>IF(E2141&lt;F2141,G2141,H2141)</f>
        <v>17</v>
      </c>
      <c r="AQ2141">
        <f>IF(E2141&lt;F2141,H2141,G2141)</f>
        <v>24</v>
      </c>
    </row>
    <row r="2142" spans="2:43" x14ac:dyDescent="0.25">
      <c r="B2142" s="23">
        <v>42274</v>
      </c>
      <c r="C2142" s="20" t="s">
        <v>55</v>
      </c>
      <c r="D2142" s="20" t="s">
        <v>45</v>
      </c>
      <c r="E2142" s="2">
        <v>-123.00123001230013</v>
      </c>
      <c r="F2142" s="2">
        <v>110.99999999999999</v>
      </c>
      <c r="G2142">
        <v>6</v>
      </c>
      <c r="H2142">
        <v>12</v>
      </c>
      <c r="J2142" s="2" t="str">
        <f t="shared" si="791"/>
        <v>St. Louis Rams</v>
      </c>
      <c r="K2142" s="2" t="str">
        <f t="shared" si="792"/>
        <v>Pittsburgh Steelers</v>
      </c>
      <c r="L2142" s="17">
        <f t="shared" si="793"/>
        <v>-123.00123001230013</v>
      </c>
      <c r="M2142" s="18">
        <f t="shared" si="794"/>
        <v>110.99999999999999</v>
      </c>
      <c r="N2142" s="4">
        <f t="shared" si="772"/>
        <v>2.06</v>
      </c>
      <c r="O2142" s="4">
        <f t="shared" si="773"/>
        <v>1.8540000000000001</v>
      </c>
      <c r="P2142" s="4"/>
      <c r="Q2142" s="4"/>
      <c r="R2142" s="1">
        <f t="shared" si="774"/>
        <v>0.4854368932038835</v>
      </c>
      <c r="S2142" s="1">
        <f t="shared" si="775"/>
        <v>0.53937432578209277</v>
      </c>
      <c r="T2142" s="1">
        <f t="shared" si="776"/>
        <v>2.421052631578946E-2</v>
      </c>
      <c r="U2142" s="1">
        <f t="shared" si="777"/>
        <v>2.6968716289104633E-2</v>
      </c>
      <c r="V2142" s="1">
        <f t="shared" si="778"/>
        <v>0.48403128371089538</v>
      </c>
      <c r="W2142" s="1"/>
      <c r="X2142" s="17">
        <f t="shared" si="779"/>
        <v>1065.9821661388419</v>
      </c>
      <c r="Y2142" s="18">
        <f t="shared" si="780"/>
        <v>855.10445754988632</v>
      </c>
      <c r="Z2142" s="2">
        <f t="shared" si="781"/>
        <v>1012.6830578318998</v>
      </c>
      <c r="AA2142" s="18">
        <f t="shared" si="782"/>
        <v>812.34923467239196</v>
      </c>
      <c r="AB2142" s="2">
        <f t="shared" si="783"/>
        <v>101.26830578318997</v>
      </c>
      <c r="AC2142" s="2">
        <f t="shared" si="784"/>
        <v>-123.09976514020903</v>
      </c>
      <c r="AD2142" s="2">
        <f t="shared" si="785"/>
        <v>-1000</v>
      </c>
      <c r="AE2142" s="2">
        <f t="shared" si="786"/>
        <v>812.34923467239196</v>
      </c>
      <c r="AF2142" s="5">
        <f t="shared" si="787"/>
        <v>-1</v>
      </c>
      <c r="AG2142" s="5">
        <f t="shared" si="788"/>
        <v>0.85400000000000009</v>
      </c>
      <c r="AH2142" s="3">
        <f t="shared" si="789"/>
        <v>201509</v>
      </c>
      <c r="AI2142" s="21">
        <v>2.06</v>
      </c>
      <c r="AJ2142" s="21">
        <v>1.8540000000000001</v>
      </c>
      <c r="AK2142" s="21">
        <v>1.8129999999999999</v>
      </c>
      <c r="AL2142" s="21">
        <v>2.11</v>
      </c>
      <c r="AO2142">
        <f t="shared" si="790"/>
        <v>-130</v>
      </c>
      <c r="AP2142">
        <f>IF(E2142&lt;F2142,G2142,H2142)</f>
        <v>6</v>
      </c>
      <c r="AQ2142">
        <f>IF(E2142&lt;F2142,H2142,G2142)</f>
        <v>12</v>
      </c>
    </row>
    <row r="2143" spans="2:43" x14ac:dyDescent="0.25">
      <c r="B2143" s="23">
        <v>42274</v>
      </c>
      <c r="C2143" s="20" t="s">
        <v>41</v>
      </c>
      <c r="D2143" s="20" t="s">
        <v>39</v>
      </c>
      <c r="E2143" s="2">
        <v>156</v>
      </c>
      <c r="F2143" s="2">
        <v>-173.01038062283735</v>
      </c>
      <c r="G2143">
        <v>33</v>
      </c>
      <c r="H2143">
        <v>35</v>
      </c>
      <c r="J2143" s="2" t="str">
        <f t="shared" si="791"/>
        <v>Indianapolis Colts</v>
      </c>
      <c r="K2143" s="2" t="str">
        <f t="shared" si="792"/>
        <v>Tennessee Titans</v>
      </c>
      <c r="L2143" s="17">
        <f t="shared" si="793"/>
        <v>-173.01038062283735</v>
      </c>
      <c r="M2143" s="18">
        <f t="shared" si="794"/>
        <v>156</v>
      </c>
      <c r="N2143" s="4">
        <f t="shared" si="772"/>
        <v>1.5549999999999999</v>
      </c>
      <c r="O2143" s="4">
        <f t="shared" si="773"/>
        <v>2.62</v>
      </c>
      <c r="P2143" s="4"/>
      <c r="Q2143" s="4"/>
      <c r="R2143" s="1">
        <f t="shared" si="774"/>
        <v>0.64308681672025725</v>
      </c>
      <c r="S2143" s="1">
        <f t="shared" si="775"/>
        <v>0.38167938931297707</v>
      </c>
      <c r="T2143" s="1">
        <f t="shared" si="776"/>
        <v>2.4167664670658784E-2</v>
      </c>
      <c r="U2143" s="1">
        <f t="shared" si="777"/>
        <v>0.13070371370364009</v>
      </c>
      <c r="V2143" s="1">
        <f t="shared" si="778"/>
        <v>0.6417037137036401</v>
      </c>
      <c r="W2143" s="1"/>
      <c r="X2143" s="17">
        <f t="shared" si="779"/>
        <v>558.35158601222145</v>
      </c>
      <c r="Y2143" s="18">
        <f t="shared" si="780"/>
        <v>1612.4084218612529</v>
      </c>
      <c r="Z2143" s="2">
        <f t="shared" si="781"/>
        <v>530.43400671161032</v>
      </c>
      <c r="AA2143" s="18">
        <f t="shared" si="782"/>
        <v>1531.7880007681902</v>
      </c>
      <c r="AB2143" s="2">
        <f t="shared" si="783"/>
        <v>-188.52486592996408</v>
      </c>
      <c r="AC2143" s="2">
        <f t="shared" si="784"/>
        <v>153.17880007681902</v>
      </c>
      <c r="AD2143" s="2">
        <f t="shared" si="785"/>
        <v>530.43400671161032</v>
      </c>
      <c r="AE2143" s="2">
        <f t="shared" si="786"/>
        <v>-1000</v>
      </c>
      <c r="AF2143" s="5">
        <f t="shared" si="787"/>
        <v>0.55499999999999994</v>
      </c>
      <c r="AG2143" s="5">
        <f t="shared" si="788"/>
        <v>-1</v>
      </c>
      <c r="AH2143" s="3">
        <f t="shared" si="789"/>
        <v>201509</v>
      </c>
      <c r="AI2143" s="21">
        <v>2.62</v>
      </c>
      <c r="AJ2143" s="21">
        <v>1.5549999999999999</v>
      </c>
      <c r="AK2143" s="21">
        <v>2.56</v>
      </c>
      <c r="AL2143" s="21">
        <v>1.5780000000000001</v>
      </c>
      <c r="AO2143">
        <f t="shared" si="790"/>
        <v>-180</v>
      </c>
      <c r="AP2143">
        <f>IF(E2143&lt;F2143,G2143,H2143)</f>
        <v>35</v>
      </c>
      <c r="AQ2143">
        <f>IF(E2143&lt;F2143,H2143,G2143)</f>
        <v>33</v>
      </c>
    </row>
    <row r="2144" spans="2:43" x14ac:dyDescent="0.25">
      <c r="B2144" s="23">
        <v>42271</v>
      </c>
      <c r="C2144" s="20" t="s">
        <v>25</v>
      </c>
      <c r="D2144" s="20" t="s">
        <v>53</v>
      </c>
      <c r="E2144" s="2">
        <v>-167.22408026755849</v>
      </c>
      <c r="F2144" s="2">
        <v>150.99999999999997</v>
      </c>
      <c r="G2144">
        <v>32</v>
      </c>
      <c r="H2144">
        <v>21</v>
      </c>
      <c r="J2144" s="2" t="str">
        <f t="shared" si="791"/>
        <v>New York Giants</v>
      </c>
      <c r="K2144" s="2" t="str">
        <f t="shared" si="792"/>
        <v>Washington Redskins</v>
      </c>
      <c r="L2144" s="17">
        <f t="shared" si="793"/>
        <v>-167.22408026755849</v>
      </c>
      <c r="M2144" s="18">
        <f t="shared" si="794"/>
        <v>150.99999999999997</v>
      </c>
      <c r="N2144" s="4">
        <f t="shared" si="772"/>
        <v>1.492</v>
      </c>
      <c r="O2144" s="4">
        <f t="shared" si="773"/>
        <v>2.82</v>
      </c>
      <c r="P2144" s="4"/>
      <c r="Q2144" s="4"/>
      <c r="R2144" s="1">
        <f t="shared" si="774"/>
        <v>0.67024128686327078</v>
      </c>
      <c r="S2144" s="1">
        <f t="shared" si="775"/>
        <v>0.3546099290780142</v>
      </c>
      <c r="T2144" s="1">
        <f t="shared" si="776"/>
        <v>2.4248608534322647E-2</v>
      </c>
      <c r="U2144" s="1">
        <f t="shared" si="777"/>
        <v>0.15781567889262829</v>
      </c>
      <c r="V2144" s="1">
        <f t="shared" si="778"/>
        <v>0.66881567889262827</v>
      </c>
      <c r="W2144" s="1"/>
      <c r="X2144" s="17">
        <f t="shared" si="779"/>
        <v>495.18025901504024</v>
      </c>
      <c r="Y2144" s="18">
        <f t="shared" si="780"/>
        <v>1806.2338859316903</v>
      </c>
      <c r="Z2144" s="2">
        <f t="shared" si="781"/>
        <v>470.4212460642882</v>
      </c>
      <c r="AA2144" s="18">
        <f t="shared" si="782"/>
        <v>1715.9221916351057</v>
      </c>
      <c r="AB2144" s="2">
        <f t="shared" si="783"/>
        <v>-212.57543284159811</v>
      </c>
      <c r="AC2144" s="2">
        <f t="shared" si="784"/>
        <v>171.59221916351058</v>
      </c>
      <c r="AD2144" s="2">
        <f t="shared" si="785"/>
        <v>470.4212460642882</v>
      </c>
      <c r="AE2144" s="2">
        <f t="shared" si="786"/>
        <v>-1000</v>
      </c>
      <c r="AF2144" s="5">
        <f t="shared" si="787"/>
        <v>0.49199999999999999</v>
      </c>
      <c r="AG2144" s="5">
        <f t="shared" si="788"/>
        <v>-1</v>
      </c>
      <c r="AH2144" s="3">
        <f t="shared" si="789"/>
        <v>201509</v>
      </c>
      <c r="AI2144" s="21">
        <v>1.492</v>
      </c>
      <c r="AJ2144" s="21">
        <v>2.82</v>
      </c>
      <c r="AK2144" s="21">
        <v>1.5980000000000001</v>
      </c>
      <c r="AL2144" s="21">
        <v>2.5099999999999998</v>
      </c>
      <c r="AO2144">
        <f t="shared" si="790"/>
        <v>-170</v>
      </c>
      <c r="AP2144">
        <f>IF(E2144&lt;F2144,G2144,H2144)</f>
        <v>32</v>
      </c>
      <c r="AQ2144">
        <f>IF(E2144&lt;F2144,H2144,G2144)</f>
        <v>21</v>
      </c>
    </row>
    <row r="2145" spans="2:43" x14ac:dyDescent="0.25">
      <c r="B2145" s="23">
        <v>42268</v>
      </c>
      <c r="C2145" s="20" t="s">
        <v>39</v>
      </c>
      <c r="D2145" s="20" t="s">
        <v>42</v>
      </c>
      <c r="E2145" s="2">
        <v>-240.38461538461542</v>
      </c>
      <c r="F2145" s="2">
        <v>214</v>
      </c>
      <c r="G2145">
        <v>7</v>
      </c>
      <c r="H2145">
        <v>20</v>
      </c>
      <c r="J2145" s="2" t="str">
        <f t="shared" si="791"/>
        <v>Indianapolis Colts</v>
      </c>
      <c r="K2145" s="2" t="str">
        <f t="shared" si="792"/>
        <v>New York Jets</v>
      </c>
      <c r="L2145" s="17">
        <f t="shared" si="793"/>
        <v>-240.38461538461542</v>
      </c>
      <c r="M2145" s="18">
        <f t="shared" si="794"/>
        <v>214</v>
      </c>
      <c r="N2145" s="4">
        <f t="shared" si="772"/>
        <v>1.3440000000000001</v>
      </c>
      <c r="O2145" s="4">
        <f t="shared" si="773"/>
        <v>3.56</v>
      </c>
      <c r="P2145" s="4"/>
      <c r="Q2145" s="4"/>
      <c r="R2145" s="1">
        <f t="shared" si="774"/>
        <v>0.74404761904761896</v>
      </c>
      <c r="S2145" s="1">
        <f t="shared" si="775"/>
        <v>0.2808988764044944</v>
      </c>
      <c r="T2145" s="1">
        <f t="shared" si="776"/>
        <v>2.4339314845024385E-2</v>
      </c>
      <c r="U2145" s="1">
        <f t="shared" si="777"/>
        <v>0.23157437132156228</v>
      </c>
      <c r="V2145" s="1">
        <f t="shared" si="778"/>
        <v>0.74257437132156223</v>
      </c>
      <c r="W2145" s="1"/>
      <c r="X2145" s="17">
        <f t="shared" si="779"/>
        <v>346.66646011536398</v>
      </c>
      <c r="Y2145" s="18">
        <f t="shared" si="780"/>
        <v>2508.192835826314</v>
      </c>
      <c r="Z2145" s="2">
        <f t="shared" si="781"/>
        <v>329.33313710959578</v>
      </c>
      <c r="AA2145" s="18">
        <f t="shared" si="782"/>
        <v>2382.7831940349984</v>
      </c>
      <c r="AB2145" s="2">
        <f t="shared" si="783"/>
        <v>-303.64390561379162</v>
      </c>
      <c r="AC2145" s="2">
        <f t="shared" si="784"/>
        <v>238.27831940349984</v>
      </c>
      <c r="AD2145" s="2">
        <f t="shared" si="785"/>
        <v>-1000</v>
      </c>
      <c r="AE2145" s="2">
        <f t="shared" si="786"/>
        <v>2382.7831940349984</v>
      </c>
      <c r="AF2145" s="5">
        <f t="shared" si="787"/>
        <v>-1</v>
      </c>
      <c r="AG2145" s="5">
        <f t="shared" si="788"/>
        <v>2.56</v>
      </c>
      <c r="AH2145" s="3">
        <f t="shared" si="789"/>
        <v>201509</v>
      </c>
      <c r="AI2145" s="21">
        <v>1.3440000000000001</v>
      </c>
      <c r="AJ2145" s="21">
        <v>3.56</v>
      </c>
      <c r="AK2145" s="21">
        <v>1.4159999999999999</v>
      </c>
      <c r="AL2145" s="21">
        <v>3.14</v>
      </c>
      <c r="AO2145">
        <f t="shared" si="790"/>
        <v>-300</v>
      </c>
      <c r="AP2145">
        <f>IF(E2145&lt;F2145,G2145,H2145)</f>
        <v>7</v>
      </c>
      <c r="AQ2145">
        <f>IF(E2145&lt;F2145,H2145,G2145)</f>
        <v>20</v>
      </c>
    </row>
    <row r="2146" spans="2:43" x14ac:dyDescent="0.25">
      <c r="B2146" s="23">
        <v>42267</v>
      </c>
      <c r="C2146" s="20" t="s">
        <v>33</v>
      </c>
      <c r="D2146" s="20" t="s">
        <v>32</v>
      </c>
      <c r="E2146" s="2">
        <v>-185.18518518518516</v>
      </c>
      <c r="F2146" s="2">
        <v>166</v>
      </c>
      <c r="G2146">
        <v>27</v>
      </c>
      <c r="H2146">
        <v>17</v>
      </c>
      <c r="J2146" s="2" t="str">
        <f t="shared" si="791"/>
        <v>Green Bay Packers</v>
      </c>
      <c r="K2146" s="2" t="str">
        <f t="shared" si="792"/>
        <v>Seattle Seahawks</v>
      </c>
      <c r="L2146" s="17">
        <f t="shared" si="793"/>
        <v>-185.18518518518516</v>
      </c>
      <c r="M2146" s="18">
        <f t="shared" si="794"/>
        <v>166</v>
      </c>
      <c r="N2146" s="4">
        <f t="shared" si="772"/>
        <v>1.526</v>
      </c>
      <c r="O2146" s="4">
        <f t="shared" si="773"/>
        <v>2.71</v>
      </c>
      <c r="P2146" s="4"/>
      <c r="Q2146" s="4"/>
      <c r="R2146" s="1">
        <f t="shared" si="774"/>
        <v>0.65530799475753598</v>
      </c>
      <c r="S2146" s="1">
        <f t="shared" si="775"/>
        <v>0.36900369003690037</v>
      </c>
      <c r="T2146" s="1">
        <f t="shared" si="776"/>
        <v>2.3734655335221788E-2</v>
      </c>
      <c r="U2146" s="1">
        <f t="shared" si="777"/>
        <v>0.14315215236031781</v>
      </c>
      <c r="V2146" s="1">
        <f t="shared" si="778"/>
        <v>0.65415215236031776</v>
      </c>
      <c r="W2146" s="1"/>
      <c r="X2146" s="17">
        <f t="shared" si="779"/>
        <v>528.69633829345491</v>
      </c>
      <c r="Y2146" s="18">
        <f t="shared" si="780"/>
        <v>1698.0824170407793</v>
      </c>
      <c r="Z2146" s="2">
        <f t="shared" si="781"/>
        <v>502.26152137878216</v>
      </c>
      <c r="AA2146" s="18">
        <f t="shared" si="782"/>
        <v>1613.1782961887402</v>
      </c>
      <c r="AB2146" s="2">
        <f t="shared" si="783"/>
        <v>-199.09946460856727</v>
      </c>
      <c r="AC2146" s="2">
        <f t="shared" si="784"/>
        <v>161.31782961887401</v>
      </c>
      <c r="AD2146" s="2">
        <f t="shared" si="785"/>
        <v>502.26152137878216</v>
      </c>
      <c r="AE2146" s="2">
        <f t="shared" si="786"/>
        <v>-1000</v>
      </c>
      <c r="AF2146" s="5">
        <f t="shared" si="787"/>
        <v>0.52600000000000002</v>
      </c>
      <c r="AG2146" s="5">
        <f t="shared" si="788"/>
        <v>-1</v>
      </c>
      <c r="AH2146" s="3">
        <f t="shared" si="789"/>
        <v>201509</v>
      </c>
      <c r="AI2146" s="21">
        <v>1.526</v>
      </c>
      <c r="AJ2146" s="21">
        <v>2.71</v>
      </c>
      <c r="AK2146" s="21">
        <v>1.54</v>
      </c>
      <c r="AL2146" s="21">
        <v>2.66</v>
      </c>
      <c r="AO2146">
        <f t="shared" si="790"/>
        <v>-190</v>
      </c>
      <c r="AP2146">
        <f>IF(E2146&lt;F2146,G2146,H2146)</f>
        <v>27</v>
      </c>
      <c r="AQ2146">
        <f>IF(E2146&lt;F2146,H2146,G2146)</f>
        <v>17</v>
      </c>
    </row>
    <row r="2147" spans="2:43" x14ac:dyDescent="0.25">
      <c r="B2147" s="23">
        <v>42267</v>
      </c>
      <c r="C2147" s="20" t="s">
        <v>19</v>
      </c>
      <c r="D2147" s="20" t="s">
        <v>23</v>
      </c>
      <c r="E2147" s="2">
        <v>-285.71428571428567</v>
      </c>
      <c r="F2147" s="2">
        <v>252</v>
      </c>
      <c r="G2147">
        <v>10</v>
      </c>
      <c r="H2147">
        <v>20</v>
      </c>
      <c r="J2147" s="2" t="str">
        <f t="shared" si="791"/>
        <v>Philadelphia Eagles</v>
      </c>
      <c r="K2147" s="2" t="str">
        <f t="shared" si="792"/>
        <v>Dallas Cowboys</v>
      </c>
      <c r="L2147" s="17">
        <f t="shared" si="793"/>
        <v>-285.71428571428567</v>
      </c>
      <c r="M2147" s="18">
        <f t="shared" si="794"/>
        <v>252</v>
      </c>
      <c r="N2147" s="4">
        <f t="shared" si="772"/>
        <v>1.454</v>
      </c>
      <c r="O2147" s="4">
        <f t="shared" si="773"/>
        <v>2.97</v>
      </c>
      <c r="P2147" s="4"/>
      <c r="Q2147" s="4"/>
      <c r="R2147" s="1">
        <f t="shared" si="774"/>
        <v>0.68775790921595603</v>
      </c>
      <c r="S2147" s="1">
        <f t="shared" si="775"/>
        <v>0.33670033670033667</v>
      </c>
      <c r="T2147" s="1">
        <f t="shared" si="776"/>
        <v>2.3874321880650973E-2</v>
      </c>
      <c r="U2147" s="1">
        <f t="shared" si="777"/>
        <v>0.17552878625780968</v>
      </c>
      <c r="V2147" s="1">
        <f t="shared" si="778"/>
        <v>0.68652878625780966</v>
      </c>
      <c r="W2147" s="1"/>
      <c r="X2147" s="17">
        <f t="shared" si="779"/>
        <v>456.6031607369099</v>
      </c>
      <c r="Y2147" s="18">
        <f t="shared" si="780"/>
        <v>1948.6078523326898</v>
      </c>
      <c r="Z2147" s="2">
        <f t="shared" si="781"/>
        <v>433.77300270006441</v>
      </c>
      <c r="AA2147" s="18">
        <f t="shared" si="782"/>
        <v>1851.1774597160552</v>
      </c>
      <c r="AB2147" s="2">
        <f t="shared" si="783"/>
        <v>-230.53532464570125</v>
      </c>
      <c r="AC2147" s="2">
        <f t="shared" si="784"/>
        <v>185.11774597160553</v>
      </c>
      <c r="AD2147" s="2">
        <f t="shared" si="785"/>
        <v>-1000</v>
      </c>
      <c r="AE2147" s="2">
        <f t="shared" si="786"/>
        <v>1851.1774597160552</v>
      </c>
      <c r="AF2147" s="5">
        <f t="shared" si="787"/>
        <v>-1</v>
      </c>
      <c r="AG2147" s="5">
        <f t="shared" si="788"/>
        <v>1.9700000000000002</v>
      </c>
      <c r="AH2147" s="3">
        <f t="shared" si="789"/>
        <v>201509</v>
      </c>
      <c r="AI2147" s="21">
        <v>1.454</v>
      </c>
      <c r="AJ2147" s="21">
        <v>2.97</v>
      </c>
      <c r="AK2147" s="21">
        <v>1.35</v>
      </c>
      <c r="AL2147" s="21">
        <v>3.52</v>
      </c>
      <c r="AO2147">
        <f t="shared" si="790"/>
        <v>-300</v>
      </c>
      <c r="AP2147">
        <f>IF(E2147&lt;F2147,G2147,H2147)</f>
        <v>10</v>
      </c>
      <c r="AQ2147">
        <f>IF(E2147&lt;F2147,H2147,G2147)</f>
        <v>20</v>
      </c>
    </row>
    <row r="2148" spans="2:43" x14ac:dyDescent="0.25">
      <c r="B2148" s="23">
        <v>42267</v>
      </c>
      <c r="C2148" s="20" t="s">
        <v>26</v>
      </c>
      <c r="D2148" s="20" t="s">
        <v>30</v>
      </c>
      <c r="E2148" s="2">
        <v>204.99999999999997</v>
      </c>
      <c r="F2148" s="2">
        <v>-230.41474654377885</v>
      </c>
      <c r="G2148">
        <v>23</v>
      </c>
      <c r="H2148">
        <v>20</v>
      </c>
      <c r="J2148" s="2" t="str">
        <f t="shared" si="791"/>
        <v>Miami Dolphins</v>
      </c>
      <c r="K2148" s="2" t="str">
        <f t="shared" si="792"/>
        <v>Jacksonville Jaguars</v>
      </c>
      <c r="L2148" s="17">
        <f t="shared" si="793"/>
        <v>-230.41474654377885</v>
      </c>
      <c r="M2148" s="18">
        <f t="shared" si="794"/>
        <v>204.99999999999997</v>
      </c>
      <c r="N2148" s="4">
        <f t="shared" si="772"/>
        <v>1.4</v>
      </c>
      <c r="O2148" s="4">
        <f t="shared" si="773"/>
        <v>3.22</v>
      </c>
      <c r="P2148" s="4"/>
      <c r="Q2148" s="4"/>
      <c r="R2148" s="1">
        <f t="shared" si="774"/>
        <v>0.7142857142857143</v>
      </c>
      <c r="S2148" s="1">
        <f t="shared" si="775"/>
        <v>0.3105590062111801</v>
      </c>
      <c r="T2148" s="1">
        <f t="shared" si="776"/>
        <v>2.4242424242424288E-2</v>
      </c>
      <c r="U2148" s="1">
        <f t="shared" si="777"/>
        <v>0.2018633540372671</v>
      </c>
      <c r="V2148" s="1">
        <f t="shared" si="778"/>
        <v>0.71286335403726708</v>
      </c>
      <c r="W2148" s="1"/>
      <c r="X2148" s="17">
        <f t="shared" si="779"/>
        <v>402.79338857376865</v>
      </c>
      <c r="Y2148" s="18">
        <f t="shared" si="780"/>
        <v>2188.1727656476151</v>
      </c>
      <c r="Z2148" s="2">
        <f t="shared" si="781"/>
        <v>382.65371914508017</v>
      </c>
      <c r="AA2148" s="18">
        <f t="shared" si="782"/>
        <v>2078.7641273652343</v>
      </c>
      <c r="AB2148" s="2">
        <f t="shared" si="783"/>
        <v>-261.33288400650764</v>
      </c>
      <c r="AC2148" s="2">
        <f t="shared" si="784"/>
        <v>207.87641273652343</v>
      </c>
      <c r="AD2148" s="2">
        <f t="shared" si="785"/>
        <v>-1000</v>
      </c>
      <c r="AE2148" s="2">
        <f t="shared" si="786"/>
        <v>2078.7641273652343</v>
      </c>
      <c r="AF2148" s="5">
        <f t="shared" si="787"/>
        <v>-1</v>
      </c>
      <c r="AG2148" s="5">
        <f t="shared" si="788"/>
        <v>2.2200000000000002</v>
      </c>
      <c r="AH2148" s="3">
        <f t="shared" si="789"/>
        <v>201509</v>
      </c>
      <c r="AI2148" s="21">
        <v>3.22</v>
      </c>
      <c r="AJ2148" s="21">
        <v>1.4</v>
      </c>
      <c r="AK2148" s="21">
        <v>3.05</v>
      </c>
      <c r="AL2148" s="21">
        <v>1.4339999999999999</v>
      </c>
      <c r="AO2148">
        <f t="shared" si="790"/>
        <v>-300</v>
      </c>
      <c r="AP2148">
        <f>IF(E2148&lt;F2148,G2148,H2148)</f>
        <v>20</v>
      </c>
      <c r="AQ2148">
        <f>IF(E2148&lt;F2148,H2148,G2148)</f>
        <v>23</v>
      </c>
    </row>
    <row r="2149" spans="2:43" x14ac:dyDescent="0.25">
      <c r="B2149" s="23">
        <v>42267</v>
      </c>
      <c r="C2149" s="20" t="s">
        <v>52</v>
      </c>
      <c r="D2149" s="20" t="s">
        <v>28</v>
      </c>
      <c r="E2149" s="2">
        <v>225.99999999999997</v>
      </c>
      <c r="F2149" s="2">
        <v>-254.45292620865138</v>
      </c>
      <c r="G2149">
        <v>37</v>
      </c>
      <c r="H2149">
        <v>33</v>
      </c>
      <c r="J2149" s="2" t="str">
        <f t="shared" si="791"/>
        <v>Baltimore Ravens</v>
      </c>
      <c r="K2149" s="2" t="str">
        <f t="shared" si="792"/>
        <v>Oakland Raiders</v>
      </c>
      <c r="L2149" s="17">
        <f t="shared" si="793"/>
        <v>-254.45292620865138</v>
      </c>
      <c r="M2149" s="18">
        <f t="shared" si="794"/>
        <v>225.99999999999997</v>
      </c>
      <c r="N2149" s="4">
        <f t="shared" si="772"/>
        <v>1.37</v>
      </c>
      <c r="O2149" s="4">
        <f t="shared" si="773"/>
        <v>3.39</v>
      </c>
      <c r="P2149" s="4"/>
      <c r="Q2149" s="4"/>
      <c r="R2149" s="1">
        <f t="shared" si="774"/>
        <v>0.72992700729927007</v>
      </c>
      <c r="S2149" s="1">
        <f t="shared" si="775"/>
        <v>0.29498525073746312</v>
      </c>
      <c r="T2149" s="1">
        <f t="shared" si="776"/>
        <v>2.4306722689075522E-2</v>
      </c>
      <c r="U2149" s="1">
        <f t="shared" si="777"/>
        <v>0.21747087828090347</v>
      </c>
      <c r="V2149" s="1">
        <f t="shared" si="778"/>
        <v>0.72847087828090351</v>
      </c>
      <c r="W2149" s="1"/>
      <c r="X2149" s="17">
        <f t="shared" si="779"/>
        <v>372.73847152252659</v>
      </c>
      <c r="Y2149" s="18">
        <f t="shared" si="780"/>
        <v>2348.8422438213829</v>
      </c>
      <c r="Z2149" s="2">
        <f t="shared" si="781"/>
        <v>354.10154794640027</v>
      </c>
      <c r="AA2149" s="18">
        <f t="shared" si="782"/>
        <v>2231.4001316303138</v>
      </c>
      <c r="AB2149" s="2">
        <f t="shared" si="783"/>
        <v>-282.40486544028556</v>
      </c>
      <c r="AC2149" s="2">
        <f t="shared" si="784"/>
        <v>223.14001316303137</v>
      </c>
      <c r="AD2149" s="2">
        <f t="shared" si="785"/>
        <v>-1000</v>
      </c>
      <c r="AE2149" s="2">
        <f t="shared" si="786"/>
        <v>2231.4001316303138</v>
      </c>
      <c r="AF2149" s="5">
        <f t="shared" si="787"/>
        <v>-1</v>
      </c>
      <c r="AG2149" s="5">
        <f t="shared" si="788"/>
        <v>2.39</v>
      </c>
      <c r="AH2149" s="3">
        <f t="shared" si="789"/>
        <v>201509</v>
      </c>
      <c r="AI2149" s="21">
        <v>3.39</v>
      </c>
      <c r="AJ2149" s="21">
        <v>1.37</v>
      </c>
      <c r="AK2149" s="21">
        <v>3.26</v>
      </c>
      <c r="AL2149" s="21">
        <v>1.393</v>
      </c>
      <c r="AO2149">
        <f t="shared" si="790"/>
        <v>-300</v>
      </c>
      <c r="AP2149">
        <f>IF(E2149&lt;F2149,G2149,H2149)</f>
        <v>33</v>
      </c>
      <c r="AQ2149">
        <f>IF(E2149&lt;F2149,H2149,G2149)</f>
        <v>37</v>
      </c>
    </row>
    <row r="2150" spans="2:43" x14ac:dyDescent="0.25">
      <c r="B2150" s="23">
        <v>42267</v>
      </c>
      <c r="C2150" s="20" t="s">
        <v>24</v>
      </c>
      <c r="D2150" s="20" t="s">
        <v>36</v>
      </c>
      <c r="E2150" s="2">
        <v>-124.06947890818857</v>
      </c>
      <c r="F2150" s="2">
        <v>112.00000000000001</v>
      </c>
      <c r="G2150">
        <v>32</v>
      </c>
      <c r="H2150">
        <v>40</v>
      </c>
      <c r="J2150" s="2" t="str">
        <f t="shared" si="791"/>
        <v>Buffalo Bills</v>
      </c>
      <c r="K2150" s="2" t="str">
        <f t="shared" si="792"/>
        <v>New England Patriots</v>
      </c>
      <c r="L2150" s="17">
        <f t="shared" si="793"/>
        <v>-124.06947890818857</v>
      </c>
      <c r="M2150" s="18">
        <f t="shared" si="794"/>
        <v>112.00000000000001</v>
      </c>
      <c r="N2150" s="4">
        <f t="shared" si="772"/>
        <v>2.02</v>
      </c>
      <c r="O2150" s="4">
        <f t="shared" si="773"/>
        <v>1.8839999999999999</v>
      </c>
      <c r="P2150" s="4"/>
      <c r="Q2150" s="4"/>
      <c r="R2150" s="1">
        <f t="shared" si="774"/>
        <v>0.49504950495049505</v>
      </c>
      <c r="S2150" s="1">
        <f t="shared" si="775"/>
        <v>0.53078556263269638</v>
      </c>
      <c r="T2150" s="1">
        <f t="shared" si="776"/>
        <v>2.5184426229508228E-2</v>
      </c>
      <c r="U2150" s="1">
        <f t="shared" si="777"/>
        <v>1.7868028841100669E-2</v>
      </c>
      <c r="V2150" s="1">
        <f t="shared" si="778"/>
        <v>0.49313197115889934</v>
      </c>
      <c r="W2150" s="1"/>
      <c r="X2150" s="17">
        <f t="shared" si="779"/>
        <v>1027.8547295360315</v>
      </c>
      <c r="Y2150" s="18">
        <f t="shared" si="780"/>
        <v>887.09264261943611</v>
      </c>
      <c r="Z2150" s="2">
        <f t="shared" si="781"/>
        <v>976.46199305922994</v>
      </c>
      <c r="AA2150" s="18">
        <f t="shared" si="782"/>
        <v>842.73801048846428</v>
      </c>
      <c r="AB2150" s="2">
        <f t="shared" si="783"/>
        <v>-102.41054000136002</v>
      </c>
      <c r="AC2150" s="2">
        <f t="shared" si="784"/>
        <v>-118.6608397336183</v>
      </c>
      <c r="AD2150" s="2">
        <f t="shared" si="785"/>
        <v>-1000</v>
      </c>
      <c r="AE2150" s="2">
        <f t="shared" si="786"/>
        <v>842.73801048846428</v>
      </c>
      <c r="AF2150" s="5">
        <f t="shared" si="787"/>
        <v>-1</v>
      </c>
      <c r="AG2150" s="5">
        <f t="shared" si="788"/>
        <v>0.8839999999999999</v>
      </c>
      <c r="AH2150" s="3">
        <f t="shared" si="789"/>
        <v>201509</v>
      </c>
      <c r="AI2150" s="21">
        <v>2.02</v>
      </c>
      <c r="AJ2150" s="21">
        <v>1.8839999999999999</v>
      </c>
      <c r="AK2150" s="21">
        <v>1.806</v>
      </c>
      <c r="AL2150" s="21">
        <v>2.12</v>
      </c>
      <c r="AO2150">
        <f t="shared" si="790"/>
        <v>-130</v>
      </c>
      <c r="AP2150">
        <f>IF(E2150&lt;F2150,G2150,H2150)</f>
        <v>32</v>
      </c>
      <c r="AQ2150">
        <f>IF(E2150&lt;F2150,H2150,G2150)</f>
        <v>40</v>
      </c>
    </row>
    <row r="2151" spans="2:43" x14ac:dyDescent="0.25">
      <c r="B2151" s="23">
        <v>42267</v>
      </c>
      <c r="C2151" s="20" t="s">
        <v>44</v>
      </c>
      <c r="D2151" s="20" t="s">
        <v>40</v>
      </c>
      <c r="E2151" s="2">
        <v>-143.06151645207439</v>
      </c>
      <c r="F2151" s="2">
        <v>129</v>
      </c>
      <c r="G2151">
        <v>24</v>
      </c>
      <c r="H2151">
        <v>17</v>
      </c>
      <c r="J2151" s="2" t="str">
        <f t="shared" si="791"/>
        <v>Carolina Panthers</v>
      </c>
      <c r="K2151" s="2" t="str">
        <f t="shared" si="792"/>
        <v>Houston Texans</v>
      </c>
      <c r="L2151" s="17">
        <f t="shared" si="793"/>
        <v>-143.06151645207439</v>
      </c>
      <c r="M2151" s="18">
        <f t="shared" si="794"/>
        <v>129</v>
      </c>
      <c r="N2151" s="4">
        <f t="shared" si="772"/>
        <v>1.6279999999999999</v>
      </c>
      <c r="O2151" s="4">
        <f t="shared" si="773"/>
        <v>2.44</v>
      </c>
      <c r="P2151" s="4"/>
      <c r="Q2151" s="4"/>
      <c r="R2151" s="1">
        <f t="shared" si="774"/>
        <v>0.61425061425061434</v>
      </c>
      <c r="S2151" s="1">
        <f t="shared" si="775"/>
        <v>0.4098360655737705</v>
      </c>
      <c r="T2151" s="1">
        <f t="shared" si="776"/>
        <v>2.3520157325466973E-2</v>
      </c>
      <c r="U2151" s="1">
        <f t="shared" si="777"/>
        <v>0.10220727433842192</v>
      </c>
      <c r="V2151" s="1">
        <f t="shared" si="778"/>
        <v>0.61320727433842193</v>
      </c>
      <c r="W2151" s="1"/>
      <c r="X2151" s="17">
        <f t="shared" si="779"/>
        <v>630.76995633961076</v>
      </c>
      <c r="Y2151" s="18">
        <f t="shared" si="780"/>
        <v>1434.7935164454784</v>
      </c>
      <c r="Z2151" s="2">
        <f t="shared" si="781"/>
        <v>599.23145852263019</v>
      </c>
      <c r="AA2151" s="18">
        <f t="shared" si="782"/>
        <v>1363.0538406232045</v>
      </c>
      <c r="AB2151" s="2">
        <f t="shared" si="783"/>
        <v>-166.88042421294787</v>
      </c>
      <c r="AC2151" s="2">
        <f t="shared" si="784"/>
        <v>136.30538406232046</v>
      </c>
      <c r="AD2151" s="2">
        <f t="shared" si="785"/>
        <v>599.23145852263019</v>
      </c>
      <c r="AE2151" s="2">
        <f t="shared" si="786"/>
        <v>-1000</v>
      </c>
      <c r="AF2151" s="5">
        <f t="shared" si="787"/>
        <v>0.62799999999999989</v>
      </c>
      <c r="AG2151" s="5">
        <f t="shared" si="788"/>
        <v>-1</v>
      </c>
      <c r="AH2151" s="3">
        <f t="shared" si="789"/>
        <v>201509</v>
      </c>
      <c r="AI2151" s="21">
        <v>1.6279999999999999</v>
      </c>
      <c r="AJ2151" s="21">
        <v>2.44</v>
      </c>
      <c r="AK2151" s="21">
        <v>1.6990000000000001</v>
      </c>
      <c r="AL2151" s="21">
        <v>2.29</v>
      </c>
      <c r="AO2151">
        <f t="shared" si="790"/>
        <v>-150</v>
      </c>
      <c r="AP2151">
        <f>IF(E2151&lt;F2151,G2151,H2151)</f>
        <v>24</v>
      </c>
      <c r="AQ2151">
        <f>IF(E2151&lt;F2151,H2151,G2151)</f>
        <v>17</v>
      </c>
    </row>
    <row r="2152" spans="2:43" x14ac:dyDescent="0.25">
      <c r="B2152" s="23">
        <v>42267</v>
      </c>
      <c r="C2152" s="20" t="s">
        <v>37</v>
      </c>
      <c r="D2152" s="20" t="s">
        <v>48</v>
      </c>
      <c r="E2152" s="2">
        <v>108</v>
      </c>
      <c r="F2152" s="2">
        <v>-119.04761904761904</v>
      </c>
      <c r="G2152">
        <v>23</v>
      </c>
      <c r="H2152">
        <v>48</v>
      </c>
      <c r="J2152" s="2" t="str">
        <f t="shared" si="791"/>
        <v>Arizona Cardinals</v>
      </c>
      <c r="K2152" s="2" t="str">
        <f t="shared" si="792"/>
        <v>Chicago Bears</v>
      </c>
      <c r="L2152" s="17">
        <f t="shared" si="793"/>
        <v>-119.04761904761904</v>
      </c>
      <c r="M2152" s="18">
        <f t="shared" si="794"/>
        <v>108</v>
      </c>
      <c r="N2152" s="4">
        <f t="shared" si="772"/>
        <v>1.833</v>
      </c>
      <c r="O2152" s="4">
        <f t="shared" si="773"/>
        <v>2.09</v>
      </c>
      <c r="P2152" s="4"/>
      <c r="Q2152" s="4"/>
      <c r="R2152" s="1">
        <f t="shared" si="774"/>
        <v>0.54555373704309873</v>
      </c>
      <c r="S2152" s="1">
        <f t="shared" si="775"/>
        <v>0.47846889952153115</v>
      </c>
      <c r="T2152" s="1">
        <f t="shared" si="776"/>
        <v>2.3459087433087E-2</v>
      </c>
      <c r="U2152" s="1">
        <f t="shared" si="777"/>
        <v>3.3542418760783788E-2</v>
      </c>
      <c r="V2152" s="1">
        <f t="shared" si="778"/>
        <v>0.5445424187607838</v>
      </c>
      <c r="W2152" s="1"/>
      <c r="X2152" s="17">
        <f t="shared" si="779"/>
        <v>836.40422774721924</v>
      </c>
      <c r="Y2152" s="18">
        <f t="shared" si="780"/>
        <v>1089.5532146537346</v>
      </c>
      <c r="Z2152" s="2">
        <f t="shared" si="781"/>
        <v>794.5840163598582</v>
      </c>
      <c r="AA2152" s="18">
        <f t="shared" si="782"/>
        <v>1035.0755539210479</v>
      </c>
      <c r="AB2152" s="2">
        <f t="shared" si="783"/>
        <v>-125.85201557176947</v>
      </c>
      <c r="AC2152" s="2">
        <f t="shared" si="784"/>
        <v>103.50755539210479</v>
      </c>
      <c r="AD2152" s="2">
        <f t="shared" si="785"/>
        <v>794.5840163598582</v>
      </c>
      <c r="AE2152" s="2">
        <f t="shared" si="786"/>
        <v>-1000</v>
      </c>
      <c r="AF2152" s="5">
        <f t="shared" si="787"/>
        <v>0.83299999999999996</v>
      </c>
      <c r="AG2152" s="5">
        <f t="shared" si="788"/>
        <v>-1</v>
      </c>
      <c r="AH2152" s="3">
        <f t="shared" si="789"/>
        <v>201509</v>
      </c>
      <c r="AI2152" s="21">
        <v>2.09</v>
      </c>
      <c r="AJ2152" s="21">
        <v>1.833</v>
      </c>
      <c r="AK2152" s="21">
        <v>2.08</v>
      </c>
      <c r="AL2152" s="21">
        <v>1.84</v>
      </c>
      <c r="AO2152">
        <f t="shared" si="790"/>
        <v>-120</v>
      </c>
      <c r="AP2152">
        <f>IF(E2152&lt;F2152,G2152,H2152)</f>
        <v>48</v>
      </c>
      <c r="AQ2152">
        <f>IF(E2152&lt;F2152,H2152,G2152)</f>
        <v>23</v>
      </c>
    </row>
    <row r="2153" spans="2:43" x14ac:dyDescent="0.25">
      <c r="B2153" s="23">
        <v>42267</v>
      </c>
      <c r="C2153" s="20" t="s">
        <v>21</v>
      </c>
      <c r="D2153" s="20" t="s">
        <v>54</v>
      </c>
      <c r="E2153" s="2">
        <v>-173.01038062283735</v>
      </c>
      <c r="F2153" s="2">
        <v>156</v>
      </c>
      <c r="G2153">
        <v>24</v>
      </c>
      <c r="H2153">
        <v>19</v>
      </c>
      <c r="J2153" s="2" t="str">
        <f t="shared" si="791"/>
        <v>Cincinnati Bengals</v>
      </c>
      <c r="K2153" s="2" t="str">
        <f t="shared" si="792"/>
        <v>San Diego Chargers</v>
      </c>
      <c r="L2153" s="17">
        <f t="shared" si="793"/>
        <v>-173.01038062283735</v>
      </c>
      <c r="M2153" s="18">
        <f t="shared" si="794"/>
        <v>156</v>
      </c>
      <c r="N2153" s="4">
        <f t="shared" si="772"/>
        <v>1.5980000000000001</v>
      </c>
      <c r="O2153" s="4">
        <f t="shared" si="773"/>
        <v>2.5099999999999998</v>
      </c>
      <c r="P2153" s="4"/>
      <c r="Q2153" s="4"/>
      <c r="R2153" s="1">
        <f t="shared" si="774"/>
        <v>0.62578222778473092</v>
      </c>
      <c r="S2153" s="1">
        <f t="shared" si="775"/>
        <v>0.39840637450199207</v>
      </c>
      <c r="T2153" s="1">
        <f t="shared" si="776"/>
        <v>2.3617332035053451E-2</v>
      </c>
      <c r="U2153" s="1">
        <f t="shared" si="777"/>
        <v>0.11368792664136942</v>
      </c>
      <c r="V2153" s="1">
        <f t="shared" si="778"/>
        <v>0.62468792664136941</v>
      </c>
      <c r="W2153" s="1"/>
      <c r="X2153" s="17">
        <f t="shared" si="779"/>
        <v>600.79930690591948</v>
      </c>
      <c r="Y2153" s="18">
        <f t="shared" si="780"/>
        <v>1503.4686795207117</v>
      </c>
      <c r="Z2153" s="2">
        <f t="shared" si="781"/>
        <v>570.75934156062351</v>
      </c>
      <c r="AA2153" s="18">
        <f t="shared" si="782"/>
        <v>1428.2952455446762</v>
      </c>
      <c r="AB2153" s="2">
        <f t="shared" si="783"/>
        <v>-175.20519195808632</v>
      </c>
      <c r="AC2153" s="2">
        <f t="shared" si="784"/>
        <v>142.82952455446761</v>
      </c>
      <c r="AD2153" s="2">
        <f t="shared" si="785"/>
        <v>570.75934156062351</v>
      </c>
      <c r="AE2153" s="2">
        <f t="shared" si="786"/>
        <v>-1000</v>
      </c>
      <c r="AF2153" s="5">
        <f t="shared" si="787"/>
        <v>0.59800000000000009</v>
      </c>
      <c r="AG2153" s="5">
        <f t="shared" si="788"/>
        <v>-1</v>
      </c>
      <c r="AH2153" s="3">
        <f t="shared" si="789"/>
        <v>201509</v>
      </c>
      <c r="AI2153" s="21">
        <v>1.5980000000000001</v>
      </c>
      <c r="AJ2153" s="21">
        <v>2.5099999999999998</v>
      </c>
      <c r="AK2153" s="21">
        <v>1.5780000000000001</v>
      </c>
      <c r="AL2153" s="21">
        <v>2.56</v>
      </c>
      <c r="AO2153">
        <f t="shared" si="790"/>
        <v>-180</v>
      </c>
      <c r="AP2153">
        <f>IF(E2153&lt;F2153,G2153,H2153)</f>
        <v>24</v>
      </c>
      <c r="AQ2153">
        <f>IF(E2153&lt;F2153,H2153,G2153)</f>
        <v>19</v>
      </c>
    </row>
    <row r="2154" spans="2:43" x14ac:dyDescent="0.25">
      <c r="B2154" s="23">
        <v>42267</v>
      </c>
      <c r="C2154" s="20" t="s">
        <v>46</v>
      </c>
      <c r="D2154" s="20" t="s">
        <v>41</v>
      </c>
      <c r="E2154" s="2">
        <v>-113.12217194570137</v>
      </c>
      <c r="F2154" s="2">
        <v>102</v>
      </c>
      <c r="G2154">
        <v>28</v>
      </c>
      <c r="H2154">
        <v>14</v>
      </c>
      <c r="J2154" s="2" t="str">
        <f t="shared" si="791"/>
        <v>Cleveland Browns</v>
      </c>
      <c r="K2154" s="2" t="str">
        <f t="shared" si="792"/>
        <v>Tennessee Titans</v>
      </c>
      <c r="L2154" s="17">
        <f t="shared" si="793"/>
        <v>-113.12217194570137</v>
      </c>
      <c r="M2154" s="18">
        <f t="shared" si="794"/>
        <v>102</v>
      </c>
      <c r="N2154" s="4">
        <f t="shared" si="772"/>
        <v>1.8540000000000001</v>
      </c>
      <c r="O2154" s="4">
        <f t="shared" si="773"/>
        <v>2.06</v>
      </c>
      <c r="P2154" s="4"/>
      <c r="Q2154" s="4"/>
      <c r="R2154" s="1">
        <f t="shared" si="774"/>
        <v>0.53937432578209277</v>
      </c>
      <c r="S2154" s="1">
        <f t="shared" si="775"/>
        <v>0.4854368932038835</v>
      </c>
      <c r="T2154" s="1">
        <f t="shared" si="776"/>
        <v>2.421052631578946E-2</v>
      </c>
      <c r="U2154" s="1">
        <f t="shared" si="777"/>
        <v>2.6968716289104633E-2</v>
      </c>
      <c r="V2154" s="1">
        <f t="shared" si="778"/>
        <v>0.5379687162891047</v>
      </c>
      <c r="W2154" s="1"/>
      <c r="X2154" s="17">
        <f t="shared" si="779"/>
        <v>858.84414784929493</v>
      </c>
      <c r="Y2154" s="18">
        <f t="shared" si="780"/>
        <v>1061.3854342361001</v>
      </c>
      <c r="Z2154" s="2">
        <f t="shared" si="781"/>
        <v>815.90194045683018</v>
      </c>
      <c r="AA2154" s="18">
        <f t="shared" si="782"/>
        <v>1008.316162524295</v>
      </c>
      <c r="AB2154" s="2">
        <f t="shared" si="783"/>
        <v>-122.56374821710705</v>
      </c>
      <c r="AC2154" s="2">
        <f t="shared" si="784"/>
        <v>100.8316162524295</v>
      </c>
      <c r="AD2154" s="2">
        <f t="shared" si="785"/>
        <v>815.90194045683018</v>
      </c>
      <c r="AE2154" s="2">
        <f t="shared" si="786"/>
        <v>-1000</v>
      </c>
      <c r="AF2154" s="5">
        <f t="shared" si="787"/>
        <v>0.85400000000000009</v>
      </c>
      <c r="AG2154" s="5">
        <f t="shared" si="788"/>
        <v>-1</v>
      </c>
      <c r="AH2154" s="3">
        <f t="shared" si="789"/>
        <v>201509</v>
      </c>
      <c r="AI2154" s="21">
        <v>1.8540000000000001</v>
      </c>
      <c r="AJ2154" s="21">
        <v>2.06</v>
      </c>
      <c r="AK2154" s="21">
        <v>1.8839999999999999</v>
      </c>
      <c r="AL2154" s="21">
        <v>2.02</v>
      </c>
      <c r="AO2154">
        <f t="shared" si="790"/>
        <v>-120</v>
      </c>
      <c r="AP2154">
        <f>IF(E2154&lt;F2154,G2154,H2154)</f>
        <v>28</v>
      </c>
      <c r="AQ2154">
        <f>IF(E2154&lt;F2154,H2154,G2154)</f>
        <v>14</v>
      </c>
    </row>
    <row r="2155" spans="2:43" x14ac:dyDescent="0.25">
      <c r="B2155" s="23">
        <v>42267</v>
      </c>
      <c r="C2155" s="20" t="s">
        <v>29</v>
      </c>
      <c r="D2155" s="20" t="s">
        <v>34</v>
      </c>
      <c r="E2155" s="2">
        <v>-143.06151645207439</v>
      </c>
      <c r="F2155" s="2">
        <v>129</v>
      </c>
      <c r="G2155">
        <v>26</v>
      </c>
      <c r="H2155">
        <v>16</v>
      </c>
      <c r="J2155" s="2" t="str">
        <f t="shared" si="791"/>
        <v>Minnesota Vikings</v>
      </c>
      <c r="K2155" s="2" t="str">
        <f t="shared" si="792"/>
        <v>Detroit Lions</v>
      </c>
      <c r="L2155" s="17">
        <f t="shared" si="793"/>
        <v>-143.06151645207439</v>
      </c>
      <c r="M2155" s="18">
        <f t="shared" si="794"/>
        <v>129</v>
      </c>
      <c r="N2155" s="4">
        <f t="shared" si="772"/>
        <v>1.6890000000000001</v>
      </c>
      <c r="O2155" s="4">
        <f t="shared" si="773"/>
        <v>2.31</v>
      </c>
      <c r="P2155" s="4"/>
      <c r="Q2155" s="4"/>
      <c r="R2155" s="1">
        <f t="shared" si="774"/>
        <v>0.59206631142687982</v>
      </c>
      <c r="S2155" s="1">
        <f t="shared" si="775"/>
        <v>0.4329004329004329</v>
      </c>
      <c r="T2155" s="1">
        <f t="shared" si="776"/>
        <v>2.4358589647411888E-2</v>
      </c>
      <c r="U2155" s="1">
        <f t="shared" si="777"/>
        <v>7.9582939263223462E-2</v>
      </c>
      <c r="V2155" s="1">
        <f t="shared" si="778"/>
        <v>0.59058293926322347</v>
      </c>
      <c r="W2155" s="1"/>
      <c r="X2155" s="17">
        <f t="shared" si="779"/>
        <v>693.24227558544305</v>
      </c>
      <c r="Y2155" s="18">
        <f t="shared" si="780"/>
        <v>1309.568863191934</v>
      </c>
      <c r="Z2155" s="2">
        <f t="shared" si="781"/>
        <v>658.58016180617085</v>
      </c>
      <c r="AA2155" s="18">
        <f t="shared" si="782"/>
        <v>1244.0904200323373</v>
      </c>
      <c r="AB2155" s="2">
        <f t="shared" si="783"/>
        <v>-151.84180423192183</v>
      </c>
      <c r="AC2155" s="2">
        <f t="shared" si="784"/>
        <v>124.40904200323374</v>
      </c>
      <c r="AD2155" s="2">
        <f t="shared" si="785"/>
        <v>658.58016180617085</v>
      </c>
      <c r="AE2155" s="2">
        <f t="shared" si="786"/>
        <v>-1000</v>
      </c>
      <c r="AF2155" s="5">
        <f t="shared" si="787"/>
        <v>0.68900000000000006</v>
      </c>
      <c r="AG2155" s="5">
        <f t="shared" si="788"/>
        <v>-1</v>
      </c>
      <c r="AH2155" s="3">
        <f t="shared" si="789"/>
        <v>201509</v>
      </c>
      <c r="AI2155" s="21">
        <v>1.6890000000000001</v>
      </c>
      <c r="AJ2155" s="21">
        <v>2.31</v>
      </c>
      <c r="AK2155" s="21">
        <v>1.6990000000000001</v>
      </c>
      <c r="AL2155" s="21">
        <v>2.29</v>
      </c>
      <c r="AO2155">
        <f t="shared" si="790"/>
        <v>-150</v>
      </c>
      <c r="AP2155">
        <f>IF(E2155&lt;F2155,G2155,H2155)</f>
        <v>26</v>
      </c>
      <c r="AQ2155">
        <f>IF(E2155&lt;F2155,H2155,G2155)</f>
        <v>16</v>
      </c>
    </row>
    <row r="2156" spans="2:43" x14ac:dyDescent="0.25">
      <c r="B2156" s="23">
        <v>42267</v>
      </c>
      <c r="C2156" s="20" t="s">
        <v>43</v>
      </c>
      <c r="D2156" s="20" t="s">
        <v>27</v>
      </c>
      <c r="E2156" s="2">
        <v>-411.5226337448558</v>
      </c>
      <c r="F2156" s="2">
        <v>354</v>
      </c>
      <c r="G2156">
        <v>19</v>
      </c>
      <c r="H2156">
        <v>26</v>
      </c>
      <c r="J2156" s="2" t="str">
        <f t="shared" si="791"/>
        <v>New Orleans Saints</v>
      </c>
      <c r="K2156" s="2" t="str">
        <f t="shared" si="792"/>
        <v>Tampa Bay Buccaneers</v>
      </c>
      <c r="L2156" s="17">
        <f t="shared" si="793"/>
        <v>-411.5226337448558</v>
      </c>
      <c r="M2156" s="18">
        <f t="shared" si="794"/>
        <v>354</v>
      </c>
      <c r="N2156" s="4">
        <f t="shared" si="772"/>
        <v>1.2170000000000001</v>
      </c>
      <c r="O2156" s="4">
        <f t="shared" si="773"/>
        <v>4.93</v>
      </c>
      <c r="P2156" s="4"/>
      <c r="Q2156" s="4"/>
      <c r="R2156" s="1">
        <f t="shared" si="774"/>
        <v>0.82169268693508624</v>
      </c>
      <c r="S2156" s="1">
        <f t="shared" si="775"/>
        <v>0.20283975659229211</v>
      </c>
      <c r="T2156" s="1">
        <f t="shared" si="776"/>
        <v>2.3945013827883499E-2</v>
      </c>
      <c r="U2156" s="1">
        <f t="shared" si="777"/>
        <v>0.30942646517139705</v>
      </c>
      <c r="V2156" s="1">
        <f t="shared" si="778"/>
        <v>0.82042646517139706</v>
      </c>
      <c r="W2156" s="1"/>
      <c r="X2156" s="17">
        <f t="shared" si="779"/>
        <v>218.87828154237798</v>
      </c>
      <c r="Y2156" s="18">
        <f t="shared" si="780"/>
        <v>3744.6260130048004</v>
      </c>
      <c r="Z2156" s="2">
        <f t="shared" si="781"/>
        <v>207.93436746525907</v>
      </c>
      <c r="AA2156" s="18">
        <f t="shared" si="782"/>
        <v>3557.3947123545604</v>
      </c>
      <c r="AB2156" s="2">
        <f t="shared" si="783"/>
        <v>-480.92098107210506</v>
      </c>
      <c r="AC2156" s="2">
        <f t="shared" si="784"/>
        <v>355.73947123545605</v>
      </c>
      <c r="AD2156" s="2">
        <f t="shared" si="785"/>
        <v>-1000</v>
      </c>
      <c r="AE2156" s="2">
        <f t="shared" si="786"/>
        <v>3557.3947123545604</v>
      </c>
      <c r="AF2156" s="5">
        <f t="shared" si="787"/>
        <v>-1</v>
      </c>
      <c r="AG2156" s="5">
        <f t="shared" si="788"/>
        <v>3.9299999999999997</v>
      </c>
      <c r="AH2156" s="3">
        <f t="shared" si="789"/>
        <v>201509</v>
      </c>
      <c r="AI2156" s="21">
        <v>1.2170000000000001</v>
      </c>
      <c r="AJ2156" s="21">
        <v>4.93</v>
      </c>
      <c r="AK2156" s="21">
        <v>1.2430000000000001</v>
      </c>
      <c r="AL2156" s="21">
        <v>4.54</v>
      </c>
      <c r="AO2156">
        <f t="shared" si="790"/>
        <v>-500</v>
      </c>
      <c r="AP2156">
        <f>IF(E2156&lt;F2156,G2156,H2156)</f>
        <v>19</v>
      </c>
      <c r="AQ2156">
        <f>IF(E2156&lt;F2156,H2156,G2156)</f>
        <v>26</v>
      </c>
    </row>
    <row r="2157" spans="2:43" x14ac:dyDescent="0.25">
      <c r="B2157" s="23">
        <v>42267</v>
      </c>
      <c r="C2157" s="20" t="s">
        <v>25</v>
      </c>
      <c r="D2157" s="20" t="s">
        <v>35</v>
      </c>
      <c r="E2157" s="2">
        <v>-123.00123001230013</v>
      </c>
      <c r="F2157" s="2">
        <v>110.99999999999999</v>
      </c>
      <c r="G2157">
        <v>20</v>
      </c>
      <c r="H2157">
        <v>24</v>
      </c>
      <c r="J2157" s="2" t="str">
        <f t="shared" si="791"/>
        <v>New York Giants</v>
      </c>
      <c r="K2157" s="2" t="str">
        <f t="shared" si="792"/>
        <v>Atlanta Falcons</v>
      </c>
      <c r="L2157" s="17">
        <f t="shared" si="793"/>
        <v>-123.00123001230013</v>
      </c>
      <c r="M2157" s="18">
        <f t="shared" si="794"/>
        <v>110.99999999999999</v>
      </c>
      <c r="N2157" s="4">
        <f t="shared" si="772"/>
        <v>1.7350000000000001</v>
      </c>
      <c r="O2157" s="4">
        <f t="shared" si="773"/>
        <v>2.23</v>
      </c>
      <c r="P2157" s="4"/>
      <c r="Q2157" s="4"/>
      <c r="R2157" s="1">
        <f t="shared" si="774"/>
        <v>0.57636887608069165</v>
      </c>
      <c r="S2157" s="1">
        <f t="shared" si="775"/>
        <v>0.44843049327354262</v>
      </c>
      <c r="T2157" s="1">
        <f t="shared" si="776"/>
        <v>2.4199243379571134E-2</v>
      </c>
      <c r="U2157" s="1">
        <f t="shared" si="777"/>
        <v>6.3969191403574516E-2</v>
      </c>
      <c r="V2157" s="1">
        <f t="shared" si="778"/>
        <v>0.5749691914035745</v>
      </c>
      <c r="W2157" s="1"/>
      <c r="X2157" s="17">
        <f t="shared" si="779"/>
        <v>739.22362267597339</v>
      </c>
      <c r="Y2157" s="18">
        <f t="shared" si="780"/>
        <v>1230.1464902163261</v>
      </c>
      <c r="Z2157" s="2">
        <f t="shared" si="781"/>
        <v>702.26244154217466</v>
      </c>
      <c r="AA2157" s="18">
        <f t="shared" si="782"/>
        <v>1168.6391657055099</v>
      </c>
      <c r="AB2157" s="2">
        <f t="shared" si="783"/>
        <v>-142.3969076010944</v>
      </c>
      <c r="AC2157" s="2">
        <f t="shared" si="784"/>
        <v>116.86391657055098</v>
      </c>
      <c r="AD2157" s="2">
        <f t="shared" si="785"/>
        <v>-1000</v>
      </c>
      <c r="AE2157" s="2">
        <f t="shared" si="786"/>
        <v>1168.6391657055099</v>
      </c>
      <c r="AF2157" s="5">
        <f t="shared" si="787"/>
        <v>-1</v>
      </c>
      <c r="AG2157" s="5">
        <f t="shared" si="788"/>
        <v>1.23</v>
      </c>
      <c r="AH2157" s="3">
        <f t="shared" si="789"/>
        <v>201509</v>
      </c>
      <c r="AI2157" s="21">
        <v>1.7350000000000001</v>
      </c>
      <c r="AJ2157" s="21">
        <v>2.23</v>
      </c>
      <c r="AK2157" s="21">
        <v>1.8129999999999999</v>
      </c>
      <c r="AL2157" s="21">
        <v>2.11</v>
      </c>
      <c r="AO2157">
        <f t="shared" si="790"/>
        <v>-130</v>
      </c>
      <c r="AP2157">
        <f>IF(E2157&lt;F2157,G2157,H2157)</f>
        <v>20</v>
      </c>
      <c r="AQ2157">
        <f>IF(E2157&lt;F2157,H2157,G2157)</f>
        <v>24</v>
      </c>
    </row>
    <row r="2158" spans="2:43" x14ac:dyDescent="0.25">
      <c r="B2158" s="23">
        <v>42267</v>
      </c>
      <c r="C2158" s="20" t="s">
        <v>45</v>
      </c>
      <c r="D2158" s="20" t="s">
        <v>22</v>
      </c>
      <c r="E2158" s="2">
        <v>-247.52475247524757</v>
      </c>
      <c r="F2158" s="2">
        <v>220.00000000000003</v>
      </c>
      <c r="G2158">
        <v>43</v>
      </c>
      <c r="H2158">
        <v>18</v>
      </c>
      <c r="J2158" s="2" t="str">
        <f t="shared" si="791"/>
        <v>Pittsburgh Steelers</v>
      </c>
      <c r="K2158" s="2" t="str">
        <f t="shared" si="792"/>
        <v>San Francisco 49ers</v>
      </c>
      <c r="L2158" s="17">
        <f t="shared" si="793"/>
        <v>-247.52475247524757</v>
      </c>
      <c r="M2158" s="18">
        <f t="shared" si="794"/>
        <v>220.00000000000003</v>
      </c>
      <c r="N2158" s="4">
        <f t="shared" si="772"/>
        <v>1.446</v>
      </c>
      <c r="O2158" s="4">
        <f t="shared" si="773"/>
        <v>3</v>
      </c>
      <c r="P2158" s="4"/>
      <c r="Q2158" s="4"/>
      <c r="R2158" s="1">
        <f t="shared" si="774"/>
        <v>0.69156293222683263</v>
      </c>
      <c r="S2158" s="1">
        <f t="shared" si="775"/>
        <v>0.33333333333333331</v>
      </c>
      <c r="T2158" s="1">
        <f t="shared" si="776"/>
        <v>2.4291497975708398E-2</v>
      </c>
      <c r="U2158" s="1">
        <f t="shared" si="777"/>
        <v>0.17911479944674966</v>
      </c>
      <c r="V2158" s="1">
        <f t="shared" si="778"/>
        <v>0.69011479944674969</v>
      </c>
      <c r="W2158" s="1"/>
      <c r="X2158" s="17">
        <f t="shared" si="779"/>
        <v>449.03427777766638</v>
      </c>
      <c r="Y2158" s="18">
        <f t="shared" si="780"/>
        <v>1979.151045749981</v>
      </c>
      <c r="Z2158" s="2">
        <f t="shared" si="781"/>
        <v>426.58256388878306</v>
      </c>
      <c r="AA2158" s="18">
        <f t="shared" si="782"/>
        <v>1880.1934934624819</v>
      </c>
      <c r="AB2158" s="2">
        <f t="shared" si="783"/>
        <v>-234.42120814406192</v>
      </c>
      <c r="AC2158" s="2">
        <f t="shared" si="784"/>
        <v>188.01934934624819</v>
      </c>
      <c r="AD2158" s="2">
        <f t="shared" si="785"/>
        <v>426.58256388878306</v>
      </c>
      <c r="AE2158" s="2">
        <f t="shared" si="786"/>
        <v>-1000</v>
      </c>
      <c r="AF2158" s="5">
        <f t="shared" si="787"/>
        <v>0.44599999999999995</v>
      </c>
      <c r="AG2158" s="5">
        <f t="shared" si="788"/>
        <v>-1</v>
      </c>
      <c r="AH2158" s="3">
        <f t="shared" si="789"/>
        <v>201509</v>
      </c>
      <c r="AI2158" s="21">
        <v>1.446</v>
      </c>
      <c r="AJ2158" s="21">
        <v>3</v>
      </c>
      <c r="AK2158" s="21">
        <v>1.4039999999999999</v>
      </c>
      <c r="AL2158" s="21">
        <v>3.2</v>
      </c>
      <c r="AO2158">
        <f t="shared" si="790"/>
        <v>-300</v>
      </c>
      <c r="AP2158">
        <f>IF(E2158&lt;F2158,G2158,H2158)</f>
        <v>43</v>
      </c>
      <c r="AQ2158">
        <f>IF(E2158&lt;F2158,H2158,G2158)</f>
        <v>18</v>
      </c>
    </row>
    <row r="2159" spans="2:43" x14ac:dyDescent="0.25">
      <c r="B2159" s="23">
        <v>42267</v>
      </c>
      <c r="C2159" s="20" t="s">
        <v>53</v>
      </c>
      <c r="D2159" s="20" t="s">
        <v>55</v>
      </c>
      <c r="E2159" s="2">
        <v>159</v>
      </c>
      <c r="F2159" s="2">
        <v>-177.30496453900707</v>
      </c>
      <c r="G2159">
        <v>24</v>
      </c>
      <c r="H2159">
        <v>10</v>
      </c>
      <c r="J2159" s="2" t="str">
        <f t="shared" si="791"/>
        <v>St. Louis Rams</v>
      </c>
      <c r="K2159" s="2" t="str">
        <f t="shared" si="792"/>
        <v>Washington Redskins</v>
      </c>
      <c r="L2159" s="17">
        <f t="shared" si="793"/>
        <v>-177.30496453900707</v>
      </c>
      <c r="M2159" s="18">
        <f t="shared" si="794"/>
        <v>159</v>
      </c>
      <c r="N2159" s="4">
        <f t="shared" si="772"/>
        <v>1.581</v>
      </c>
      <c r="O2159" s="4">
        <f t="shared" si="773"/>
        <v>2.5499999999999998</v>
      </c>
      <c r="P2159" s="4"/>
      <c r="Q2159" s="4"/>
      <c r="R2159" s="1">
        <f t="shared" si="774"/>
        <v>0.63251106894370657</v>
      </c>
      <c r="S2159" s="1">
        <f t="shared" si="775"/>
        <v>0.39215686274509809</v>
      </c>
      <c r="T2159" s="1">
        <f t="shared" si="776"/>
        <v>2.4074074074074248E-2</v>
      </c>
      <c r="U2159" s="1">
        <f t="shared" si="777"/>
        <v>0.12017710309930424</v>
      </c>
      <c r="V2159" s="1">
        <f t="shared" si="778"/>
        <v>0.6311771030993043</v>
      </c>
      <c r="W2159" s="1"/>
      <c r="X2159" s="17">
        <f t="shared" si="779"/>
        <v>584.3413759619034</v>
      </c>
      <c r="Y2159" s="18">
        <f t="shared" si="780"/>
        <v>1543.9627445384015</v>
      </c>
      <c r="Z2159" s="2">
        <f t="shared" si="781"/>
        <v>555.12430716380823</v>
      </c>
      <c r="AA2159" s="18">
        <f t="shared" si="782"/>
        <v>1466.7646073114813</v>
      </c>
      <c r="AB2159" s="2">
        <f t="shared" si="783"/>
        <v>-180.13983302390614</v>
      </c>
      <c r="AC2159" s="2">
        <f t="shared" si="784"/>
        <v>146.67646073114813</v>
      </c>
      <c r="AD2159" s="2">
        <f t="shared" si="785"/>
        <v>-1000</v>
      </c>
      <c r="AE2159" s="2">
        <f t="shared" si="786"/>
        <v>1466.7646073114813</v>
      </c>
      <c r="AF2159" s="5">
        <f t="shared" si="787"/>
        <v>-1</v>
      </c>
      <c r="AG2159" s="5">
        <f t="shared" si="788"/>
        <v>1.5499999999999998</v>
      </c>
      <c r="AH2159" s="3">
        <f t="shared" si="789"/>
        <v>201509</v>
      </c>
      <c r="AI2159" s="21">
        <v>2.5499999999999998</v>
      </c>
      <c r="AJ2159" s="21">
        <v>1.581</v>
      </c>
      <c r="AK2159" s="21">
        <v>2.59</v>
      </c>
      <c r="AL2159" s="21">
        <v>1.5640000000000001</v>
      </c>
      <c r="AO2159">
        <f t="shared" si="790"/>
        <v>-180</v>
      </c>
      <c r="AP2159">
        <f>IF(E2159&lt;F2159,G2159,H2159)</f>
        <v>10</v>
      </c>
      <c r="AQ2159">
        <f>IF(E2159&lt;F2159,H2159,G2159)</f>
        <v>24</v>
      </c>
    </row>
    <row r="2160" spans="2:43" x14ac:dyDescent="0.25">
      <c r="B2160" s="23">
        <v>42264</v>
      </c>
      <c r="C2160" s="20" t="s">
        <v>20</v>
      </c>
      <c r="D2160" s="20" t="s">
        <v>38</v>
      </c>
      <c r="E2160" s="2">
        <v>-162.07455429497568</v>
      </c>
      <c r="F2160" s="2">
        <v>146</v>
      </c>
      <c r="G2160">
        <v>24</v>
      </c>
      <c r="H2160">
        <v>31</v>
      </c>
      <c r="J2160" s="2" t="str">
        <f t="shared" si="791"/>
        <v>Kansas City Chiefs</v>
      </c>
      <c r="K2160" s="2" t="str">
        <f t="shared" si="792"/>
        <v>Denver Broncos</v>
      </c>
      <c r="L2160" s="17">
        <f t="shared" si="793"/>
        <v>-162.07455429497568</v>
      </c>
      <c r="M2160" s="18">
        <f t="shared" si="794"/>
        <v>146</v>
      </c>
      <c r="N2160" s="4">
        <f t="shared" si="772"/>
        <v>1.5980000000000001</v>
      </c>
      <c r="O2160" s="4">
        <f t="shared" si="773"/>
        <v>2.5099999999999998</v>
      </c>
      <c r="P2160" s="4"/>
      <c r="Q2160" s="4"/>
      <c r="R2160" s="1">
        <f t="shared" si="774"/>
        <v>0.62578222778473092</v>
      </c>
      <c r="S2160" s="1">
        <f t="shared" si="775"/>
        <v>0.39840637450199207</v>
      </c>
      <c r="T2160" s="1">
        <f t="shared" si="776"/>
        <v>2.3617332035053451E-2</v>
      </c>
      <c r="U2160" s="1">
        <f t="shared" si="777"/>
        <v>0.11368792664136942</v>
      </c>
      <c r="V2160" s="1">
        <f t="shared" si="778"/>
        <v>0.62468792664136941</v>
      </c>
      <c r="W2160" s="1"/>
      <c r="X2160" s="17">
        <f t="shared" si="779"/>
        <v>600.79930690591948</v>
      </c>
      <c r="Y2160" s="18">
        <f t="shared" si="780"/>
        <v>1503.4686795207117</v>
      </c>
      <c r="Z2160" s="2">
        <f t="shared" si="781"/>
        <v>570.75934156062351</v>
      </c>
      <c r="AA2160" s="18">
        <f t="shared" si="782"/>
        <v>1428.2952455446762</v>
      </c>
      <c r="AB2160" s="2">
        <f t="shared" si="783"/>
        <v>-175.20519195808632</v>
      </c>
      <c r="AC2160" s="2">
        <f t="shared" si="784"/>
        <v>142.82952455446761</v>
      </c>
      <c r="AD2160" s="2">
        <f t="shared" si="785"/>
        <v>-1000</v>
      </c>
      <c r="AE2160" s="2">
        <f t="shared" si="786"/>
        <v>1428.2952455446762</v>
      </c>
      <c r="AF2160" s="5">
        <f t="shared" si="787"/>
        <v>-1</v>
      </c>
      <c r="AG2160" s="5">
        <f t="shared" si="788"/>
        <v>1.5099999999999998</v>
      </c>
      <c r="AH2160" s="3">
        <f t="shared" si="789"/>
        <v>201509</v>
      </c>
      <c r="AI2160" s="21">
        <v>1.5980000000000001</v>
      </c>
      <c r="AJ2160" s="21">
        <v>2.5099999999999998</v>
      </c>
      <c r="AK2160" s="21">
        <v>1.617</v>
      </c>
      <c r="AL2160" s="21">
        <v>2.46</v>
      </c>
      <c r="AO2160">
        <f t="shared" si="790"/>
        <v>-170</v>
      </c>
      <c r="AP2160">
        <f>IF(E2160&lt;F2160,G2160,H2160)</f>
        <v>24</v>
      </c>
      <c r="AQ2160">
        <f>IF(E2160&lt;F2160,H2160,G2160)</f>
        <v>31</v>
      </c>
    </row>
    <row r="2161" spans="2:43" x14ac:dyDescent="0.25">
      <c r="B2161" s="23">
        <v>42261</v>
      </c>
      <c r="C2161" s="20" t="s">
        <v>22</v>
      </c>
      <c r="D2161" s="20" t="s">
        <v>29</v>
      </c>
      <c r="E2161" s="2">
        <v>140</v>
      </c>
      <c r="F2161" s="2">
        <v>-155.03875968992247</v>
      </c>
      <c r="G2161">
        <v>20</v>
      </c>
      <c r="H2161">
        <v>3</v>
      </c>
      <c r="J2161" s="2" t="str">
        <f t="shared" si="791"/>
        <v>Minnesota Vikings</v>
      </c>
      <c r="K2161" s="2" t="str">
        <f t="shared" si="792"/>
        <v>San Francisco 49ers</v>
      </c>
      <c r="L2161" s="17">
        <f t="shared" si="793"/>
        <v>-155.03875968992247</v>
      </c>
      <c r="M2161" s="18">
        <f t="shared" si="794"/>
        <v>140</v>
      </c>
      <c r="N2161" s="4">
        <f t="shared" si="772"/>
        <v>1.7689999999999999</v>
      </c>
      <c r="O2161" s="4">
        <f t="shared" si="773"/>
        <v>2.1800000000000002</v>
      </c>
      <c r="P2161" s="4"/>
      <c r="Q2161" s="4"/>
      <c r="R2161" s="1">
        <f t="shared" si="774"/>
        <v>0.56529112492933864</v>
      </c>
      <c r="S2161" s="1">
        <f t="shared" si="775"/>
        <v>0.4587155963302752</v>
      </c>
      <c r="T2161" s="1">
        <f t="shared" si="776"/>
        <v>2.3443909850595079E-2</v>
      </c>
      <c r="U2161" s="1">
        <f t="shared" si="777"/>
        <v>5.328776429953172E-2</v>
      </c>
      <c r="V2161" s="1">
        <f t="shared" si="778"/>
        <v>0.56428776429953176</v>
      </c>
      <c r="W2161" s="1"/>
      <c r="X2161" s="17">
        <f t="shared" si="779"/>
        <v>772.14546064335025</v>
      </c>
      <c r="Y2161" s="18">
        <f t="shared" si="780"/>
        <v>1178.7723247127699</v>
      </c>
      <c r="Z2161" s="2">
        <f t="shared" si="781"/>
        <v>733.53818761118271</v>
      </c>
      <c r="AA2161" s="18">
        <f t="shared" si="782"/>
        <v>1119.8337084771313</v>
      </c>
      <c r="AB2161" s="2">
        <f t="shared" si="783"/>
        <v>-136.32555426413018</v>
      </c>
      <c r="AC2161" s="2">
        <f t="shared" si="784"/>
        <v>111.98337084771313</v>
      </c>
      <c r="AD2161" s="2">
        <f t="shared" si="785"/>
        <v>-1000</v>
      </c>
      <c r="AE2161" s="2">
        <f t="shared" si="786"/>
        <v>1119.8337084771313</v>
      </c>
      <c r="AF2161" s="5">
        <f t="shared" si="787"/>
        <v>-1</v>
      </c>
      <c r="AG2161" s="5">
        <f t="shared" si="788"/>
        <v>1.1800000000000002</v>
      </c>
      <c r="AH2161" s="3">
        <f t="shared" si="789"/>
        <v>201509</v>
      </c>
      <c r="AI2161" s="21">
        <v>2.1800000000000002</v>
      </c>
      <c r="AJ2161" s="21">
        <v>1.7689999999999999</v>
      </c>
      <c r="AK2161" s="21">
        <v>2.4</v>
      </c>
      <c r="AL2161" s="21">
        <v>1.645</v>
      </c>
      <c r="AO2161">
        <f t="shared" si="790"/>
        <v>-160</v>
      </c>
      <c r="AP2161">
        <f>IF(E2161&lt;F2161,G2161,H2161)</f>
        <v>3</v>
      </c>
      <c r="AQ2161">
        <f>IF(E2161&lt;F2161,H2161,G2161)</f>
        <v>20</v>
      </c>
    </row>
    <row r="2162" spans="2:43" x14ac:dyDescent="0.25">
      <c r="B2162" s="23">
        <v>42261</v>
      </c>
      <c r="C2162" s="20" t="s">
        <v>35</v>
      </c>
      <c r="D2162" s="20" t="s">
        <v>19</v>
      </c>
      <c r="E2162" s="2">
        <v>159</v>
      </c>
      <c r="F2162" s="2">
        <v>-177.30496453900707</v>
      </c>
      <c r="G2162">
        <v>26</v>
      </c>
      <c r="H2162">
        <v>24</v>
      </c>
      <c r="J2162" s="2" t="str">
        <f t="shared" si="791"/>
        <v>Philadelphia Eagles</v>
      </c>
      <c r="K2162" s="2" t="str">
        <f t="shared" si="792"/>
        <v>Atlanta Falcons</v>
      </c>
      <c r="L2162" s="17">
        <f t="shared" si="793"/>
        <v>-177.30496453900707</v>
      </c>
      <c r="M2162" s="18">
        <f t="shared" si="794"/>
        <v>159</v>
      </c>
      <c r="N2162" s="4">
        <f t="shared" si="772"/>
        <v>1.6619999999999999</v>
      </c>
      <c r="O2162" s="4">
        <f t="shared" si="773"/>
        <v>2.37</v>
      </c>
      <c r="P2162" s="4"/>
      <c r="Q2162" s="4"/>
      <c r="R2162" s="1">
        <f t="shared" si="774"/>
        <v>0.60168471720818295</v>
      </c>
      <c r="S2162" s="1">
        <f t="shared" si="775"/>
        <v>0.42194092827004215</v>
      </c>
      <c r="T2162" s="1">
        <f t="shared" si="776"/>
        <v>2.3080357142857166E-2</v>
      </c>
      <c r="U2162" s="1">
        <f t="shared" si="777"/>
        <v>8.9871894469070401E-2</v>
      </c>
      <c r="V2162" s="1">
        <f t="shared" si="778"/>
        <v>0.60087189446907041</v>
      </c>
      <c r="W2162" s="1"/>
      <c r="X2162" s="17">
        <f t="shared" si="779"/>
        <v>664.24825192331332</v>
      </c>
      <c r="Y2162" s="18">
        <f t="shared" si="780"/>
        <v>1364.943552611144</v>
      </c>
      <c r="Z2162" s="2">
        <f t="shared" si="781"/>
        <v>631.03583932714764</v>
      </c>
      <c r="AA2162" s="18">
        <f t="shared" si="782"/>
        <v>1296.6963749805868</v>
      </c>
      <c r="AB2162" s="2">
        <f t="shared" si="783"/>
        <v>-158.46960468461927</v>
      </c>
      <c r="AC2162" s="2">
        <f t="shared" si="784"/>
        <v>129.66963749805868</v>
      </c>
      <c r="AD2162" s="2">
        <f t="shared" si="785"/>
        <v>-1000</v>
      </c>
      <c r="AE2162" s="2">
        <f t="shared" si="786"/>
        <v>1296.6963749805868</v>
      </c>
      <c r="AF2162" s="5">
        <f t="shared" si="787"/>
        <v>-1</v>
      </c>
      <c r="AG2162" s="5">
        <f t="shared" si="788"/>
        <v>1.37</v>
      </c>
      <c r="AH2162" s="3">
        <f t="shared" si="789"/>
        <v>201509</v>
      </c>
      <c r="AI2162" s="21">
        <v>2.37</v>
      </c>
      <c r="AJ2162" s="21">
        <v>1.6619999999999999</v>
      </c>
      <c r="AK2162" s="21">
        <v>2.59</v>
      </c>
      <c r="AL2162" s="21">
        <v>1.5640000000000001</v>
      </c>
      <c r="AO2162">
        <f t="shared" si="790"/>
        <v>-180</v>
      </c>
      <c r="AP2162">
        <f>IF(E2162&lt;F2162,G2162,H2162)</f>
        <v>24</v>
      </c>
      <c r="AQ2162">
        <f>IF(E2162&lt;F2162,H2162,G2162)</f>
        <v>26</v>
      </c>
    </row>
    <row r="2163" spans="2:43" x14ac:dyDescent="0.25">
      <c r="B2163" s="23">
        <v>42260</v>
      </c>
      <c r="C2163" s="20" t="s">
        <v>23</v>
      </c>
      <c r="D2163" s="20" t="s">
        <v>25</v>
      </c>
      <c r="E2163" s="2">
        <v>-302.1148036253777</v>
      </c>
      <c r="F2163" s="2">
        <v>266</v>
      </c>
      <c r="G2163">
        <v>27</v>
      </c>
      <c r="H2163">
        <v>26</v>
      </c>
      <c r="J2163" s="2" t="str">
        <f t="shared" si="791"/>
        <v>Dallas Cowboys</v>
      </c>
      <c r="K2163" s="2" t="str">
        <f t="shared" si="792"/>
        <v>New York Giants</v>
      </c>
      <c r="L2163" s="17">
        <f t="shared" si="793"/>
        <v>-302.1148036253777</v>
      </c>
      <c r="M2163" s="18">
        <f t="shared" si="794"/>
        <v>266</v>
      </c>
      <c r="N2163" s="4">
        <f t="shared" si="772"/>
        <v>1.413</v>
      </c>
      <c r="O2163" s="4">
        <f t="shared" si="773"/>
        <v>3.16</v>
      </c>
      <c r="P2163" s="4"/>
      <c r="Q2163" s="4"/>
      <c r="R2163" s="1">
        <f t="shared" si="774"/>
        <v>0.70771408351026188</v>
      </c>
      <c r="S2163" s="1">
        <f t="shared" si="775"/>
        <v>0.31645569620253161</v>
      </c>
      <c r="T2163" s="1">
        <f t="shared" si="776"/>
        <v>2.359938771047454E-2</v>
      </c>
      <c r="U2163" s="1">
        <f t="shared" si="777"/>
        <v>0.19562919365386514</v>
      </c>
      <c r="V2163" s="1">
        <f t="shared" si="778"/>
        <v>0.70662919365386512</v>
      </c>
      <c r="W2163" s="1"/>
      <c r="X2163" s="17">
        <f t="shared" si="779"/>
        <v>415.16938301000829</v>
      </c>
      <c r="Y2163" s="18">
        <f t="shared" si="780"/>
        <v>2128.1128513133845</v>
      </c>
      <c r="Z2163" s="2">
        <f t="shared" si="781"/>
        <v>394.41091385950784</v>
      </c>
      <c r="AA2163" s="18">
        <f t="shared" si="782"/>
        <v>2021.7072087477152</v>
      </c>
      <c r="AB2163" s="2">
        <f t="shared" si="783"/>
        <v>-253.54267969273477</v>
      </c>
      <c r="AC2163" s="2">
        <f t="shared" si="784"/>
        <v>202.17072087477152</v>
      </c>
      <c r="AD2163" s="2">
        <f t="shared" si="785"/>
        <v>394.41091385950784</v>
      </c>
      <c r="AE2163" s="2">
        <f t="shared" si="786"/>
        <v>-1000</v>
      </c>
      <c r="AF2163" s="5">
        <f t="shared" si="787"/>
        <v>0.41300000000000003</v>
      </c>
      <c r="AG2163" s="5">
        <f t="shared" si="788"/>
        <v>-1</v>
      </c>
      <c r="AH2163" s="3">
        <f t="shared" si="789"/>
        <v>201509</v>
      </c>
      <c r="AI2163" s="21">
        <v>1.413</v>
      </c>
      <c r="AJ2163" s="21">
        <v>3.16</v>
      </c>
      <c r="AK2163" s="21">
        <v>1.331</v>
      </c>
      <c r="AL2163" s="21">
        <v>3.66</v>
      </c>
      <c r="AO2163">
        <f t="shared" si="790"/>
        <v>-400</v>
      </c>
      <c r="AP2163">
        <f>IF(E2163&lt;F2163,G2163,H2163)</f>
        <v>27</v>
      </c>
      <c r="AQ2163">
        <f>IF(E2163&lt;F2163,H2163,G2163)</f>
        <v>26</v>
      </c>
    </row>
    <row r="2164" spans="2:43" x14ac:dyDescent="0.25">
      <c r="B2164" s="23">
        <v>42260</v>
      </c>
      <c r="C2164" s="20" t="s">
        <v>38</v>
      </c>
      <c r="D2164" s="20" t="s">
        <v>28</v>
      </c>
      <c r="E2164" s="2">
        <v>-220.26431718061676</v>
      </c>
      <c r="F2164" s="2">
        <v>197.00000000000003</v>
      </c>
      <c r="G2164">
        <v>19</v>
      </c>
      <c r="H2164">
        <v>13</v>
      </c>
      <c r="J2164" s="2" t="str">
        <f t="shared" si="791"/>
        <v>Denver Broncos</v>
      </c>
      <c r="K2164" s="2" t="str">
        <f t="shared" si="792"/>
        <v>Baltimore Ravens</v>
      </c>
      <c r="L2164" s="17">
        <f t="shared" si="793"/>
        <v>-220.26431718061676</v>
      </c>
      <c r="M2164" s="18">
        <f t="shared" si="794"/>
        <v>197.00000000000003</v>
      </c>
      <c r="N2164" s="4">
        <f t="shared" si="772"/>
        <v>1.4730000000000001</v>
      </c>
      <c r="O2164" s="4">
        <f t="shared" si="773"/>
        <v>2.89</v>
      </c>
      <c r="P2164" s="4"/>
      <c r="Q2164" s="4"/>
      <c r="R2164" s="1">
        <f t="shared" si="774"/>
        <v>0.67888662593346905</v>
      </c>
      <c r="S2164" s="1">
        <f t="shared" si="775"/>
        <v>0.34602076124567471</v>
      </c>
      <c r="T2164" s="1">
        <f t="shared" si="776"/>
        <v>2.4302085720834254E-2</v>
      </c>
      <c r="U2164" s="1">
        <f t="shared" si="777"/>
        <v>0.16643293234389717</v>
      </c>
      <c r="V2164" s="1">
        <f t="shared" si="778"/>
        <v>0.67743293234389723</v>
      </c>
      <c r="W2164" s="1"/>
      <c r="X2164" s="17">
        <f t="shared" si="779"/>
        <v>476.16088952161004</v>
      </c>
      <c r="Y2164" s="18">
        <f t="shared" si="780"/>
        <v>1873.7932557984761</v>
      </c>
      <c r="Z2164" s="2">
        <f t="shared" si="781"/>
        <v>452.35284504552953</v>
      </c>
      <c r="AA2164" s="18">
        <f t="shared" si="782"/>
        <v>1780.1035930085523</v>
      </c>
      <c r="AB2164" s="2">
        <f t="shared" si="783"/>
        <v>-221.06636687547515</v>
      </c>
      <c r="AC2164" s="2">
        <f t="shared" si="784"/>
        <v>178.01035930085521</v>
      </c>
      <c r="AD2164" s="2">
        <f t="shared" si="785"/>
        <v>452.35284504552953</v>
      </c>
      <c r="AE2164" s="2">
        <f t="shared" si="786"/>
        <v>-1000</v>
      </c>
      <c r="AF2164" s="5">
        <f t="shared" si="787"/>
        <v>0.47300000000000009</v>
      </c>
      <c r="AG2164" s="5">
        <f t="shared" si="788"/>
        <v>-1</v>
      </c>
      <c r="AH2164" s="3">
        <f t="shared" si="789"/>
        <v>201509</v>
      </c>
      <c r="AI2164" s="21">
        <v>1.4730000000000001</v>
      </c>
      <c r="AJ2164" s="21">
        <v>2.89</v>
      </c>
      <c r="AK2164" s="21">
        <v>1.454</v>
      </c>
      <c r="AL2164" s="21">
        <v>2.97</v>
      </c>
      <c r="AO2164">
        <f t="shared" si="790"/>
        <v>-300</v>
      </c>
      <c r="AP2164">
        <f>IF(E2164&lt;F2164,G2164,H2164)</f>
        <v>19</v>
      </c>
      <c r="AQ2164">
        <f>IF(E2164&lt;F2164,H2164,G2164)</f>
        <v>13</v>
      </c>
    </row>
    <row r="2165" spans="2:43" x14ac:dyDescent="0.25">
      <c r="B2165" s="23">
        <v>42260</v>
      </c>
      <c r="C2165" s="20" t="s">
        <v>52</v>
      </c>
      <c r="D2165" s="20" t="s">
        <v>21</v>
      </c>
      <c r="E2165" s="2">
        <v>136</v>
      </c>
      <c r="F2165" s="2">
        <v>-150.15015015015015</v>
      </c>
      <c r="G2165">
        <v>13</v>
      </c>
      <c r="H2165">
        <v>33</v>
      </c>
      <c r="J2165" s="2" t="str">
        <f t="shared" si="791"/>
        <v>Cincinnati Bengals</v>
      </c>
      <c r="K2165" s="2" t="str">
        <f t="shared" si="792"/>
        <v>Oakland Raiders</v>
      </c>
      <c r="L2165" s="17">
        <f t="shared" si="793"/>
        <v>-150.15015015015015</v>
      </c>
      <c r="M2165" s="18">
        <f t="shared" si="794"/>
        <v>136</v>
      </c>
      <c r="N2165" s="4">
        <f t="shared" si="772"/>
        <v>1.571</v>
      </c>
      <c r="O2165" s="4">
        <f t="shared" si="773"/>
        <v>2.58</v>
      </c>
      <c r="P2165" s="4"/>
      <c r="Q2165" s="4"/>
      <c r="R2165" s="1">
        <f t="shared" si="774"/>
        <v>0.63653723742838964</v>
      </c>
      <c r="S2165" s="1">
        <f t="shared" si="775"/>
        <v>0.38759689922480617</v>
      </c>
      <c r="T2165" s="1">
        <f t="shared" si="776"/>
        <v>2.3565405926282756E-2</v>
      </c>
      <c r="U2165" s="1">
        <f t="shared" si="777"/>
        <v>0.12447016910179173</v>
      </c>
      <c r="V2165" s="1">
        <f t="shared" si="778"/>
        <v>0.63547016910179177</v>
      </c>
      <c r="W2165" s="1"/>
      <c r="X2165" s="17">
        <f t="shared" si="779"/>
        <v>573.63799061324096</v>
      </c>
      <c r="Y2165" s="18">
        <f t="shared" si="780"/>
        <v>1571.4542352284639</v>
      </c>
      <c r="Z2165" s="2">
        <f t="shared" si="781"/>
        <v>544.95609108257884</v>
      </c>
      <c r="AA2165" s="18">
        <f t="shared" si="782"/>
        <v>1492.8815234670406</v>
      </c>
      <c r="AB2165" s="2">
        <f t="shared" si="783"/>
        <v>-183.5010226261453</v>
      </c>
      <c r="AC2165" s="2">
        <f t="shared" si="784"/>
        <v>149.28815234670407</v>
      </c>
      <c r="AD2165" s="2">
        <f t="shared" si="785"/>
        <v>544.95609108257884</v>
      </c>
      <c r="AE2165" s="2">
        <f t="shared" si="786"/>
        <v>-1000</v>
      </c>
      <c r="AF2165" s="5">
        <f t="shared" si="787"/>
        <v>0.57099999999999995</v>
      </c>
      <c r="AG2165" s="5">
        <f t="shared" si="788"/>
        <v>-1</v>
      </c>
      <c r="AH2165" s="3">
        <f t="shared" si="789"/>
        <v>201509</v>
      </c>
      <c r="AI2165" s="21">
        <v>2.58</v>
      </c>
      <c r="AJ2165" s="21">
        <v>1.571</v>
      </c>
      <c r="AK2165" s="21">
        <v>2.36</v>
      </c>
      <c r="AL2165" s="21">
        <v>1.6659999999999999</v>
      </c>
      <c r="AO2165">
        <f t="shared" si="790"/>
        <v>-160</v>
      </c>
      <c r="AP2165">
        <f>IF(E2165&lt;F2165,G2165,H2165)</f>
        <v>33</v>
      </c>
      <c r="AQ2165">
        <f>IF(E2165&lt;F2165,H2165,G2165)</f>
        <v>13</v>
      </c>
    </row>
    <row r="2166" spans="2:43" x14ac:dyDescent="0.25">
      <c r="B2166" s="23">
        <v>42260</v>
      </c>
      <c r="C2166" s="20" t="s">
        <v>27</v>
      </c>
      <c r="D2166" s="20" t="s">
        <v>41</v>
      </c>
      <c r="E2166" s="2">
        <v>-155.03875968992247</v>
      </c>
      <c r="F2166" s="2">
        <v>140</v>
      </c>
      <c r="G2166">
        <v>14</v>
      </c>
      <c r="H2166">
        <v>42</v>
      </c>
      <c r="J2166" s="2" t="str">
        <f t="shared" si="791"/>
        <v>Tampa Bay Buccaneers</v>
      </c>
      <c r="K2166" s="2" t="str">
        <f t="shared" si="792"/>
        <v>Tennessee Titans</v>
      </c>
      <c r="L2166" s="17">
        <f t="shared" si="793"/>
        <v>-155.03875968992247</v>
      </c>
      <c r="M2166" s="18">
        <f t="shared" si="794"/>
        <v>140</v>
      </c>
      <c r="N2166" s="4">
        <f t="shared" si="772"/>
        <v>1.6020000000000001</v>
      </c>
      <c r="O2166" s="4">
        <f t="shared" si="773"/>
        <v>2.5</v>
      </c>
      <c r="P2166" s="4"/>
      <c r="Q2166" s="4"/>
      <c r="R2166" s="1">
        <f t="shared" si="774"/>
        <v>0.62421972534332082</v>
      </c>
      <c r="S2166" s="1">
        <f t="shared" si="775"/>
        <v>0.4</v>
      </c>
      <c r="T2166" s="1">
        <f t="shared" si="776"/>
        <v>2.3647001462701267E-2</v>
      </c>
      <c r="U2166" s="1">
        <f t="shared" si="777"/>
        <v>0.1121098626716604</v>
      </c>
      <c r="V2166" s="1">
        <f t="shared" si="778"/>
        <v>0.62310986267166046</v>
      </c>
      <c r="W2166" s="1"/>
      <c r="X2166" s="17">
        <f t="shared" si="779"/>
        <v>604.85342939746852</v>
      </c>
      <c r="Y2166" s="18">
        <f t="shared" si="780"/>
        <v>1493.8085293743554</v>
      </c>
      <c r="Z2166" s="2">
        <f t="shared" si="781"/>
        <v>574.61075792759505</v>
      </c>
      <c r="AA2166" s="18">
        <f t="shared" si="782"/>
        <v>1419.1181029056377</v>
      </c>
      <c r="AB2166" s="2">
        <f t="shared" si="783"/>
        <v>-174.0308523993919</v>
      </c>
      <c r="AC2166" s="2">
        <f t="shared" si="784"/>
        <v>141.91181029056378</v>
      </c>
      <c r="AD2166" s="2">
        <f t="shared" si="785"/>
        <v>-1000</v>
      </c>
      <c r="AE2166" s="2">
        <f t="shared" si="786"/>
        <v>1419.1181029056377</v>
      </c>
      <c r="AF2166" s="5">
        <f t="shared" si="787"/>
        <v>-1</v>
      </c>
      <c r="AG2166" s="5">
        <f t="shared" si="788"/>
        <v>1.5</v>
      </c>
      <c r="AH2166" s="3">
        <f t="shared" si="789"/>
        <v>201509</v>
      </c>
      <c r="AI2166" s="21">
        <v>1.6020000000000001</v>
      </c>
      <c r="AJ2166" s="21">
        <v>2.5</v>
      </c>
      <c r="AK2166" s="21">
        <v>1.645</v>
      </c>
      <c r="AL2166" s="21">
        <v>2.4</v>
      </c>
      <c r="AO2166">
        <f t="shared" si="790"/>
        <v>-160</v>
      </c>
      <c r="AP2166">
        <f>IF(E2166&lt;F2166,G2166,H2166)</f>
        <v>14</v>
      </c>
      <c r="AQ2166">
        <f>IF(E2166&lt;F2166,H2166,G2166)</f>
        <v>42</v>
      </c>
    </row>
    <row r="2167" spans="2:43" x14ac:dyDescent="0.25">
      <c r="B2167" s="23">
        <v>42260</v>
      </c>
      <c r="C2167" s="20" t="s">
        <v>48</v>
      </c>
      <c r="D2167" s="20" t="s">
        <v>43</v>
      </c>
      <c r="E2167" s="2">
        <v>-130.03901170351108</v>
      </c>
      <c r="F2167" s="2">
        <v>118.00000000000001</v>
      </c>
      <c r="G2167">
        <v>31</v>
      </c>
      <c r="H2167">
        <v>19</v>
      </c>
      <c r="J2167" s="2" t="str">
        <f t="shared" si="791"/>
        <v>Arizona Cardinals</v>
      </c>
      <c r="K2167" s="2" t="str">
        <f t="shared" si="792"/>
        <v>New Orleans Saints</v>
      </c>
      <c r="L2167" s="17">
        <f t="shared" si="793"/>
        <v>-130.03901170351108</v>
      </c>
      <c r="M2167" s="18">
        <f t="shared" si="794"/>
        <v>118.00000000000001</v>
      </c>
      <c r="N2167" s="4">
        <f t="shared" si="772"/>
        <v>1.7689999999999999</v>
      </c>
      <c r="O2167" s="4">
        <f t="shared" si="773"/>
        <v>2.1800000000000002</v>
      </c>
      <c r="P2167" s="4"/>
      <c r="Q2167" s="4"/>
      <c r="R2167" s="1">
        <f t="shared" si="774"/>
        <v>0.56529112492933864</v>
      </c>
      <c r="S2167" s="1">
        <f t="shared" si="775"/>
        <v>0.4587155963302752</v>
      </c>
      <c r="T2167" s="1">
        <f t="shared" si="776"/>
        <v>2.3443909850595079E-2</v>
      </c>
      <c r="U2167" s="1">
        <f t="shared" si="777"/>
        <v>5.328776429953172E-2</v>
      </c>
      <c r="V2167" s="1">
        <f t="shared" si="778"/>
        <v>0.56428776429953176</v>
      </c>
      <c r="W2167" s="1"/>
      <c r="X2167" s="17">
        <f t="shared" si="779"/>
        <v>772.14546064335025</v>
      </c>
      <c r="Y2167" s="18">
        <f t="shared" si="780"/>
        <v>1178.7723247127699</v>
      </c>
      <c r="Z2167" s="2">
        <f t="shared" si="781"/>
        <v>733.53818761118271</v>
      </c>
      <c r="AA2167" s="18">
        <f t="shared" si="782"/>
        <v>1119.8337084771313</v>
      </c>
      <c r="AB2167" s="2">
        <f t="shared" si="783"/>
        <v>-136.32555426413018</v>
      </c>
      <c r="AC2167" s="2">
        <f t="shared" si="784"/>
        <v>111.98337084771313</v>
      </c>
      <c r="AD2167" s="2">
        <f t="shared" si="785"/>
        <v>733.53818761118271</v>
      </c>
      <c r="AE2167" s="2">
        <f t="shared" si="786"/>
        <v>-1000</v>
      </c>
      <c r="AF2167" s="5">
        <f t="shared" si="787"/>
        <v>0.76899999999999991</v>
      </c>
      <c r="AG2167" s="5">
        <f t="shared" si="788"/>
        <v>-1</v>
      </c>
      <c r="AH2167" s="3">
        <f t="shared" si="789"/>
        <v>201509</v>
      </c>
      <c r="AI2167" s="21">
        <v>1.7689999999999999</v>
      </c>
      <c r="AJ2167" s="21">
        <v>2.1800000000000002</v>
      </c>
      <c r="AK2167" s="21">
        <v>1.7689999999999999</v>
      </c>
      <c r="AL2167" s="21">
        <v>2.1800000000000002</v>
      </c>
      <c r="AO2167">
        <f t="shared" si="790"/>
        <v>-140</v>
      </c>
      <c r="AP2167">
        <f>IF(E2167&lt;F2167,G2167,H2167)</f>
        <v>31</v>
      </c>
      <c r="AQ2167">
        <f>IF(E2167&lt;F2167,H2167,G2167)</f>
        <v>19</v>
      </c>
    </row>
    <row r="2168" spans="2:43" x14ac:dyDescent="0.25">
      <c r="B2168" s="23">
        <v>42260</v>
      </c>
      <c r="C2168" s="20" t="s">
        <v>54</v>
      </c>
      <c r="D2168" s="20" t="s">
        <v>34</v>
      </c>
      <c r="E2168" s="2">
        <v>-180.1801801801802</v>
      </c>
      <c r="F2168" s="2">
        <v>162</v>
      </c>
      <c r="G2168">
        <v>33</v>
      </c>
      <c r="H2168">
        <v>28</v>
      </c>
      <c r="J2168" s="2" t="str">
        <f t="shared" si="791"/>
        <v>San Diego Chargers</v>
      </c>
      <c r="K2168" s="2" t="str">
        <f t="shared" si="792"/>
        <v>Detroit Lions</v>
      </c>
      <c r="L2168" s="17">
        <f t="shared" si="793"/>
        <v>-180.1801801801802</v>
      </c>
      <c r="M2168" s="18">
        <f t="shared" si="794"/>
        <v>162</v>
      </c>
      <c r="N2168" s="4">
        <f t="shared" si="772"/>
        <v>1.6890000000000001</v>
      </c>
      <c r="O2168" s="4">
        <f t="shared" si="773"/>
        <v>2.31</v>
      </c>
      <c r="P2168" s="4"/>
      <c r="Q2168" s="4"/>
      <c r="R2168" s="1">
        <f t="shared" si="774"/>
        <v>0.59206631142687982</v>
      </c>
      <c r="S2168" s="1">
        <f t="shared" si="775"/>
        <v>0.4329004329004329</v>
      </c>
      <c r="T2168" s="1">
        <f t="shared" si="776"/>
        <v>2.4358589647411888E-2</v>
      </c>
      <c r="U2168" s="1">
        <f t="shared" si="777"/>
        <v>7.9582939263223462E-2</v>
      </c>
      <c r="V2168" s="1">
        <f t="shared" si="778"/>
        <v>0.59058293926322347</v>
      </c>
      <c r="W2168" s="1"/>
      <c r="X2168" s="17">
        <f t="shared" si="779"/>
        <v>693.24227558544305</v>
      </c>
      <c r="Y2168" s="18">
        <f t="shared" si="780"/>
        <v>1309.568863191934</v>
      </c>
      <c r="Z2168" s="2">
        <f t="shared" si="781"/>
        <v>658.58016180617085</v>
      </c>
      <c r="AA2168" s="18">
        <f t="shared" si="782"/>
        <v>1244.0904200323373</v>
      </c>
      <c r="AB2168" s="2">
        <f t="shared" si="783"/>
        <v>-151.84180423192183</v>
      </c>
      <c r="AC2168" s="2">
        <f t="shared" si="784"/>
        <v>124.40904200323374</v>
      </c>
      <c r="AD2168" s="2">
        <f t="shared" si="785"/>
        <v>658.58016180617085</v>
      </c>
      <c r="AE2168" s="2">
        <f t="shared" si="786"/>
        <v>-1000</v>
      </c>
      <c r="AF2168" s="5">
        <f t="shared" si="787"/>
        <v>0.68900000000000006</v>
      </c>
      <c r="AG2168" s="5">
        <f t="shared" si="788"/>
        <v>-1</v>
      </c>
      <c r="AH2168" s="3">
        <f t="shared" si="789"/>
        <v>201509</v>
      </c>
      <c r="AI2168" s="21">
        <v>1.6890000000000001</v>
      </c>
      <c r="AJ2168" s="21">
        <v>2.31</v>
      </c>
      <c r="AK2168" s="21">
        <v>1.5549999999999999</v>
      </c>
      <c r="AL2168" s="21">
        <v>2.62</v>
      </c>
      <c r="AO2168">
        <f t="shared" si="790"/>
        <v>-190</v>
      </c>
      <c r="AP2168">
        <f>IF(E2168&lt;F2168,G2168,H2168)</f>
        <v>33</v>
      </c>
      <c r="AQ2168">
        <f>IF(E2168&lt;F2168,H2168,G2168)</f>
        <v>28</v>
      </c>
    </row>
    <row r="2169" spans="2:43" x14ac:dyDescent="0.25">
      <c r="B2169" s="23">
        <v>42260</v>
      </c>
      <c r="C2169" s="20" t="s">
        <v>24</v>
      </c>
      <c r="D2169" s="20" t="s">
        <v>39</v>
      </c>
      <c r="E2169" s="2">
        <v>-101.01010101010101</v>
      </c>
      <c r="F2169" s="2">
        <v>-109.05125408942203</v>
      </c>
      <c r="G2169">
        <v>27</v>
      </c>
      <c r="H2169">
        <v>14</v>
      </c>
      <c r="J2169" s="2" t="str">
        <f t="shared" si="791"/>
        <v>Indianapolis Colts</v>
      </c>
      <c r="K2169" s="2" t="str">
        <f t="shared" si="792"/>
        <v>Buffalo Bills</v>
      </c>
      <c r="L2169" s="17">
        <f t="shared" si="793"/>
        <v>-109.05125408942203</v>
      </c>
      <c r="M2169" s="18">
        <f t="shared" si="794"/>
        <v>-101.01010101010101</v>
      </c>
      <c r="N2169" s="4">
        <f t="shared" si="772"/>
        <v>2.2999999999999998</v>
      </c>
      <c r="O2169" s="4">
        <f t="shared" si="773"/>
        <v>1.694</v>
      </c>
      <c r="P2169" s="4"/>
      <c r="Q2169" s="4"/>
      <c r="R2169" s="1">
        <f t="shared" si="774"/>
        <v>0.43478260869565222</v>
      </c>
      <c r="S2169" s="1">
        <f t="shared" si="775"/>
        <v>0.59031877213695394</v>
      </c>
      <c r="T2169" s="1">
        <f t="shared" si="776"/>
        <v>2.4486730095142795E-2</v>
      </c>
      <c r="U2169" s="1">
        <f t="shared" si="777"/>
        <v>7.7768081720650861E-2</v>
      </c>
      <c r="V2169" s="1">
        <f t="shared" si="778"/>
        <v>0.43323191827934915</v>
      </c>
      <c r="W2169" s="1"/>
      <c r="X2169" s="17">
        <f t="shared" si="779"/>
        <v>1308.2325142885645</v>
      </c>
      <c r="Y2169" s="18">
        <f t="shared" si="780"/>
        <v>693.97130717830146</v>
      </c>
      <c r="Z2169" s="2">
        <f t="shared" si="781"/>
        <v>1242.8208885741362</v>
      </c>
      <c r="AA2169" s="18">
        <f t="shared" si="782"/>
        <v>659.2727418193864</v>
      </c>
      <c r="AB2169" s="2">
        <f t="shared" si="783"/>
        <v>124.28208885741363</v>
      </c>
      <c r="AC2169" s="2">
        <f t="shared" si="784"/>
        <v>-151.68229119261218</v>
      </c>
      <c r="AD2169" s="2">
        <f t="shared" si="785"/>
        <v>-1000</v>
      </c>
      <c r="AE2169" s="2">
        <f t="shared" si="786"/>
        <v>659.2727418193864</v>
      </c>
      <c r="AF2169" s="5">
        <f t="shared" si="787"/>
        <v>-1</v>
      </c>
      <c r="AG2169" s="5">
        <f t="shared" si="788"/>
        <v>0.69399999999999995</v>
      </c>
      <c r="AH2169" s="3">
        <f t="shared" si="789"/>
        <v>201509</v>
      </c>
      <c r="AI2169" s="21">
        <v>2.2999999999999998</v>
      </c>
      <c r="AJ2169" s="21">
        <v>1.694</v>
      </c>
      <c r="AK2169" s="21">
        <v>1.99</v>
      </c>
      <c r="AL2169" s="21">
        <v>1.917</v>
      </c>
      <c r="AO2169">
        <f t="shared" si="790"/>
        <v>-110</v>
      </c>
      <c r="AP2169">
        <f>IF(E2169&lt;F2169,G2169,H2169)</f>
        <v>14</v>
      </c>
      <c r="AQ2169">
        <f>IF(E2169&lt;F2169,H2169,G2169)</f>
        <v>27</v>
      </c>
    </row>
    <row r="2170" spans="2:43" x14ac:dyDescent="0.25">
      <c r="B2170" s="23">
        <v>42260</v>
      </c>
      <c r="C2170" s="20" t="s">
        <v>37</v>
      </c>
      <c r="D2170" s="20" t="s">
        <v>33</v>
      </c>
      <c r="E2170" s="2">
        <v>222.00000000000003</v>
      </c>
      <c r="F2170" s="2">
        <v>-250.00000000000006</v>
      </c>
      <c r="G2170">
        <v>23</v>
      </c>
      <c r="H2170">
        <v>31</v>
      </c>
      <c r="J2170" s="2" t="str">
        <f t="shared" si="791"/>
        <v>Green Bay Packers</v>
      </c>
      <c r="K2170" s="2" t="str">
        <f t="shared" si="792"/>
        <v>Chicago Bears</v>
      </c>
      <c r="L2170" s="17">
        <f t="shared" si="793"/>
        <v>-250.00000000000006</v>
      </c>
      <c r="M2170" s="18">
        <f t="shared" si="794"/>
        <v>222.00000000000003</v>
      </c>
      <c r="N2170" s="4">
        <f t="shared" si="772"/>
        <v>1.359</v>
      </c>
      <c r="O2170" s="4">
        <f t="shared" si="773"/>
        <v>3.46</v>
      </c>
      <c r="P2170" s="4"/>
      <c r="Q2170" s="4"/>
      <c r="R2170" s="1">
        <f t="shared" si="774"/>
        <v>0.73583517292126566</v>
      </c>
      <c r="S2170" s="1">
        <f t="shared" si="775"/>
        <v>0.28901734104046245</v>
      </c>
      <c r="T2170" s="1">
        <f t="shared" si="776"/>
        <v>2.4249844366051043E-2</v>
      </c>
      <c r="U2170" s="1">
        <f t="shared" si="777"/>
        <v>0.2234089159404016</v>
      </c>
      <c r="V2170" s="1">
        <f t="shared" si="778"/>
        <v>0.73440891594040159</v>
      </c>
      <c r="W2170" s="1"/>
      <c r="X2170" s="17">
        <f t="shared" si="779"/>
        <v>361.63924251860749</v>
      </c>
      <c r="Y2170" s="18">
        <f t="shared" si="780"/>
        <v>2414.1822319122111</v>
      </c>
      <c r="Z2170" s="2">
        <f t="shared" si="781"/>
        <v>343.55728039267711</v>
      </c>
      <c r="AA2170" s="18">
        <f t="shared" si="782"/>
        <v>2293.4731203166007</v>
      </c>
      <c r="AB2170" s="2">
        <f t="shared" si="783"/>
        <v>-291.0722773381562</v>
      </c>
      <c r="AC2170" s="2">
        <f t="shared" si="784"/>
        <v>229.34731203166007</v>
      </c>
      <c r="AD2170" s="2">
        <f t="shared" si="785"/>
        <v>343.55728039267711</v>
      </c>
      <c r="AE2170" s="2">
        <f t="shared" si="786"/>
        <v>-1000</v>
      </c>
      <c r="AF2170" s="5">
        <f t="shared" si="787"/>
        <v>0.35899999999999999</v>
      </c>
      <c r="AG2170" s="5">
        <f t="shared" si="788"/>
        <v>-1</v>
      </c>
      <c r="AH2170" s="3">
        <f t="shared" si="789"/>
        <v>201509</v>
      </c>
      <c r="AI2170" s="21">
        <v>3.46</v>
      </c>
      <c r="AJ2170" s="21">
        <v>1.359</v>
      </c>
      <c r="AK2170" s="21">
        <v>3.22</v>
      </c>
      <c r="AL2170" s="21">
        <v>1.4</v>
      </c>
      <c r="AO2170">
        <f t="shared" si="790"/>
        <v>-300</v>
      </c>
      <c r="AP2170">
        <f>IF(E2170&lt;F2170,G2170,H2170)</f>
        <v>31</v>
      </c>
      <c r="AQ2170">
        <f>IF(E2170&lt;F2170,H2170,G2170)</f>
        <v>23</v>
      </c>
    </row>
    <row r="2171" spans="2:43" x14ac:dyDescent="0.25">
      <c r="B2171" s="23">
        <v>42260</v>
      </c>
      <c r="C2171" s="20" t="s">
        <v>40</v>
      </c>
      <c r="D2171" s="20" t="s">
        <v>20</v>
      </c>
      <c r="E2171" s="2">
        <v>-105.0420168067227</v>
      </c>
      <c r="F2171" s="2">
        <v>-105.0420168067227</v>
      </c>
      <c r="G2171">
        <v>20</v>
      </c>
      <c r="H2171">
        <v>27</v>
      </c>
      <c r="J2171" s="2" t="str">
        <f t="shared" si="791"/>
        <v>Houston Texans</v>
      </c>
      <c r="K2171" s="2" t="str">
        <f t="shared" si="792"/>
        <v>Kansas City Chiefs</v>
      </c>
      <c r="L2171" s="17">
        <f t="shared" si="793"/>
        <v>-105.0420168067227</v>
      </c>
      <c r="M2171" s="18">
        <f t="shared" si="794"/>
        <v>-105.0420168067227</v>
      </c>
      <c r="N2171" s="4">
        <f t="shared" si="772"/>
        <v>1.8839999999999999</v>
      </c>
      <c r="O2171" s="4">
        <f t="shared" si="773"/>
        <v>2.02</v>
      </c>
      <c r="P2171" s="4"/>
      <c r="Q2171" s="4"/>
      <c r="R2171" s="1">
        <f t="shared" si="774"/>
        <v>0.53078556263269638</v>
      </c>
      <c r="S2171" s="1">
        <f t="shared" si="775"/>
        <v>0.49504950495049505</v>
      </c>
      <c r="T2171" s="1">
        <f t="shared" si="776"/>
        <v>2.5184426229508228E-2</v>
      </c>
      <c r="U2171" s="1">
        <f t="shared" si="777"/>
        <v>1.7868028841100669E-2</v>
      </c>
      <c r="V2171" s="1">
        <f t="shared" si="778"/>
        <v>0.52886802884110073</v>
      </c>
      <c r="W2171" s="1"/>
      <c r="X2171" s="17">
        <f t="shared" si="779"/>
        <v>890.83087928624184</v>
      </c>
      <c r="Y2171" s="18">
        <f t="shared" si="780"/>
        <v>1023.5691422820969</v>
      </c>
      <c r="Z2171" s="2">
        <f t="shared" si="781"/>
        <v>846.28933532192968</v>
      </c>
      <c r="AA2171" s="18">
        <f t="shared" si="782"/>
        <v>972.39068516799205</v>
      </c>
      <c r="AB2171" s="2">
        <f t="shared" si="783"/>
        <v>-118.16289751773826</v>
      </c>
      <c r="AC2171" s="2">
        <f t="shared" si="784"/>
        <v>-102.83932325279712</v>
      </c>
      <c r="AD2171" s="2">
        <f t="shared" si="785"/>
        <v>846.28933532192968</v>
      </c>
      <c r="AE2171" s="2">
        <f t="shared" si="786"/>
        <v>-1000</v>
      </c>
      <c r="AF2171" s="5">
        <f t="shared" si="787"/>
        <v>0.8839999999999999</v>
      </c>
      <c r="AG2171" s="5">
        <f t="shared" si="788"/>
        <v>-1</v>
      </c>
      <c r="AH2171" s="3">
        <f t="shared" si="789"/>
        <v>201509</v>
      </c>
      <c r="AI2171" s="21">
        <v>1.8839999999999999</v>
      </c>
      <c r="AJ2171" s="21">
        <v>2.02</v>
      </c>
      <c r="AK2171" s="21">
        <v>1.952</v>
      </c>
      <c r="AL2171" s="21">
        <v>1.952</v>
      </c>
      <c r="AO2171">
        <f t="shared" si="790"/>
        <v>-110</v>
      </c>
      <c r="AP2171">
        <f>IF(E2171&lt;F2171,G2171,H2171)</f>
        <v>27</v>
      </c>
      <c r="AQ2171">
        <f>IF(E2171&lt;F2171,H2171,G2171)</f>
        <v>20</v>
      </c>
    </row>
    <row r="2172" spans="2:43" x14ac:dyDescent="0.25">
      <c r="B2172" s="23">
        <v>42260</v>
      </c>
      <c r="C2172" s="20" t="s">
        <v>26</v>
      </c>
      <c r="D2172" s="20" t="s">
        <v>44</v>
      </c>
      <c r="E2172" s="2">
        <v>131</v>
      </c>
      <c r="F2172" s="2">
        <v>-145.13788098693757</v>
      </c>
      <c r="G2172">
        <v>9</v>
      </c>
      <c r="H2172">
        <v>20</v>
      </c>
      <c r="J2172" s="2" t="str">
        <f t="shared" si="791"/>
        <v>Carolina Panthers</v>
      </c>
      <c r="K2172" s="2" t="str">
        <f t="shared" si="792"/>
        <v>Jacksonville Jaguars</v>
      </c>
      <c r="L2172" s="17">
        <f t="shared" si="793"/>
        <v>-145.13788098693757</v>
      </c>
      <c r="M2172" s="18">
        <f t="shared" si="794"/>
        <v>131</v>
      </c>
      <c r="N2172" s="4">
        <f t="shared" si="772"/>
        <v>1.5980000000000001</v>
      </c>
      <c r="O2172" s="4">
        <f t="shared" si="773"/>
        <v>2.5099999999999998</v>
      </c>
      <c r="P2172" s="4"/>
      <c r="Q2172" s="4"/>
      <c r="R2172" s="1">
        <f t="shared" si="774"/>
        <v>0.62578222778473092</v>
      </c>
      <c r="S2172" s="1">
        <f t="shared" si="775"/>
        <v>0.39840637450199207</v>
      </c>
      <c r="T2172" s="1">
        <f t="shared" si="776"/>
        <v>2.3617332035053451E-2</v>
      </c>
      <c r="U2172" s="1">
        <f t="shared" si="777"/>
        <v>0.11368792664136942</v>
      </c>
      <c r="V2172" s="1">
        <f t="shared" si="778"/>
        <v>0.62468792664136941</v>
      </c>
      <c r="W2172" s="1"/>
      <c r="X2172" s="17">
        <f t="shared" si="779"/>
        <v>600.79930690591948</v>
      </c>
      <c r="Y2172" s="18">
        <f t="shared" si="780"/>
        <v>1503.4686795207117</v>
      </c>
      <c r="Z2172" s="2">
        <f t="shared" si="781"/>
        <v>570.75934156062351</v>
      </c>
      <c r="AA2172" s="18">
        <f t="shared" si="782"/>
        <v>1428.2952455446762</v>
      </c>
      <c r="AB2172" s="2">
        <f t="shared" si="783"/>
        <v>-175.20519195808632</v>
      </c>
      <c r="AC2172" s="2">
        <f t="shared" si="784"/>
        <v>142.82952455446761</v>
      </c>
      <c r="AD2172" s="2">
        <f t="shared" si="785"/>
        <v>570.75934156062351</v>
      </c>
      <c r="AE2172" s="2">
        <f t="shared" si="786"/>
        <v>-1000</v>
      </c>
      <c r="AF2172" s="5">
        <f t="shared" si="787"/>
        <v>0.59800000000000009</v>
      </c>
      <c r="AG2172" s="5">
        <f t="shared" si="788"/>
        <v>-1</v>
      </c>
      <c r="AH2172" s="3">
        <f t="shared" si="789"/>
        <v>201509</v>
      </c>
      <c r="AI2172" s="21">
        <v>2.5099999999999998</v>
      </c>
      <c r="AJ2172" s="21">
        <v>1.5980000000000001</v>
      </c>
      <c r="AK2172" s="21">
        <v>2.31</v>
      </c>
      <c r="AL2172" s="21">
        <v>1.6890000000000001</v>
      </c>
      <c r="AO2172">
        <f t="shared" si="790"/>
        <v>-150</v>
      </c>
      <c r="AP2172">
        <f>IF(E2172&lt;F2172,G2172,H2172)</f>
        <v>20</v>
      </c>
      <c r="AQ2172">
        <f>IF(E2172&lt;F2172,H2172,G2172)</f>
        <v>9</v>
      </c>
    </row>
    <row r="2173" spans="2:43" x14ac:dyDescent="0.25">
      <c r="B2173" s="23">
        <v>42260</v>
      </c>
      <c r="C2173" s="20" t="s">
        <v>42</v>
      </c>
      <c r="D2173" s="20" t="s">
        <v>46</v>
      </c>
      <c r="E2173" s="2">
        <v>-185.18518518518516</v>
      </c>
      <c r="F2173" s="2">
        <v>166</v>
      </c>
      <c r="G2173">
        <v>31</v>
      </c>
      <c r="H2173">
        <v>10</v>
      </c>
      <c r="J2173" s="2" t="str">
        <f t="shared" si="791"/>
        <v>New York Jets</v>
      </c>
      <c r="K2173" s="2" t="str">
        <f t="shared" si="792"/>
        <v>Cleveland Browns</v>
      </c>
      <c r="L2173" s="17">
        <f t="shared" si="793"/>
        <v>-185.18518518518516</v>
      </c>
      <c r="M2173" s="18">
        <f t="shared" si="794"/>
        <v>166</v>
      </c>
      <c r="N2173" s="4">
        <f t="shared" si="772"/>
        <v>1.714</v>
      </c>
      <c r="O2173" s="4">
        <f t="shared" si="773"/>
        <v>2.27</v>
      </c>
      <c r="P2173" s="4"/>
      <c r="Q2173" s="4"/>
      <c r="R2173" s="1">
        <f t="shared" si="774"/>
        <v>0.58343057176196034</v>
      </c>
      <c r="S2173" s="1">
        <f t="shared" si="775"/>
        <v>0.44052863436123346</v>
      </c>
      <c r="T2173" s="1">
        <f t="shared" si="776"/>
        <v>2.3398594377510018E-2</v>
      </c>
      <c r="U2173" s="1">
        <f t="shared" si="777"/>
        <v>7.1450968700363438E-2</v>
      </c>
      <c r="V2173" s="1">
        <f t="shared" si="778"/>
        <v>0.58245096870036339</v>
      </c>
      <c r="W2173" s="1"/>
      <c r="X2173" s="17">
        <f t="shared" si="779"/>
        <v>716.88271414729309</v>
      </c>
      <c r="Y2173" s="18">
        <f t="shared" si="780"/>
        <v>1267.5379818063075</v>
      </c>
      <c r="Z2173" s="2">
        <f t="shared" si="781"/>
        <v>681.03857843992841</v>
      </c>
      <c r="AA2173" s="18">
        <f t="shared" si="782"/>
        <v>1204.1610827159921</v>
      </c>
      <c r="AB2173" s="2">
        <f t="shared" si="783"/>
        <v>-146.83455998788267</v>
      </c>
      <c r="AC2173" s="2">
        <f t="shared" si="784"/>
        <v>120.4161082715992</v>
      </c>
      <c r="AD2173" s="2">
        <f t="shared" si="785"/>
        <v>681.03857843992841</v>
      </c>
      <c r="AE2173" s="2">
        <f t="shared" si="786"/>
        <v>-1000</v>
      </c>
      <c r="AF2173" s="5">
        <f t="shared" si="787"/>
        <v>0.71399999999999997</v>
      </c>
      <c r="AG2173" s="5">
        <f t="shared" si="788"/>
        <v>-1</v>
      </c>
      <c r="AH2173" s="3">
        <f t="shared" si="789"/>
        <v>201509</v>
      </c>
      <c r="AI2173" s="21">
        <v>1.714</v>
      </c>
      <c r="AJ2173" s="21">
        <v>2.27</v>
      </c>
      <c r="AK2173" s="21">
        <v>1.54</v>
      </c>
      <c r="AL2173" s="21">
        <v>2.66</v>
      </c>
      <c r="AO2173">
        <f t="shared" si="790"/>
        <v>-190</v>
      </c>
      <c r="AP2173">
        <f>IF(E2173&lt;F2173,G2173,H2173)</f>
        <v>31</v>
      </c>
      <c r="AQ2173">
        <f>IF(E2173&lt;F2173,H2173,G2173)</f>
        <v>10</v>
      </c>
    </row>
    <row r="2174" spans="2:43" x14ac:dyDescent="0.25">
      <c r="B2174" s="23">
        <v>42260</v>
      </c>
      <c r="C2174" s="20" t="s">
        <v>55</v>
      </c>
      <c r="D2174" s="20" t="s">
        <v>32</v>
      </c>
      <c r="E2174" s="2">
        <v>159</v>
      </c>
      <c r="F2174" s="2">
        <v>-177.30496453900707</v>
      </c>
      <c r="G2174">
        <v>34</v>
      </c>
      <c r="H2174">
        <v>31</v>
      </c>
      <c r="J2174" s="2" t="str">
        <f t="shared" si="791"/>
        <v>Seattle Seahawks</v>
      </c>
      <c r="K2174" s="2" t="str">
        <f t="shared" si="792"/>
        <v>St. Louis Rams</v>
      </c>
      <c r="L2174" s="17">
        <f t="shared" si="793"/>
        <v>-177.30496453900707</v>
      </c>
      <c r="M2174" s="18">
        <f t="shared" si="794"/>
        <v>159</v>
      </c>
      <c r="N2174" s="4">
        <f t="shared" si="772"/>
        <v>1.512</v>
      </c>
      <c r="O2174" s="4">
        <f t="shared" si="773"/>
        <v>2.75</v>
      </c>
      <c r="P2174" s="4"/>
      <c r="Q2174" s="4"/>
      <c r="R2174" s="1">
        <f t="shared" si="774"/>
        <v>0.66137566137566139</v>
      </c>
      <c r="S2174" s="1">
        <f t="shared" si="775"/>
        <v>0.36363636363636365</v>
      </c>
      <c r="T2174" s="1">
        <f t="shared" si="776"/>
        <v>2.4401689347724131E-2</v>
      </c>
      <c r="U2174" s="1">
        <f t="shared" si="777"/>
        <v>0.14886964886964887</v>
      </c>
      <c r="V2174" s="1">
        <f t="shared" si="778"/>
        <v>0.65986964886964894</v>
      </c>
      <c r="W2174" s="1"/>
      <c r="X2174" s="17">
        <f t="shared" si="779"/>
        <v>515.45081928376521</v>
      </c>
      <c r="Y2174" s="18">
        <f t="shared" si="780"/>
        <v>1739.277880578285</v>
      </c>
      <c r="Z2174" s="2">
        <f t="shared" si="781"/>
        <v>489.67827831957692</v>
      </c>
      <c r="AA2174" s="18">
        <f t="shared" si="782"/>
        <v>1652.3139865493706</v>
      </c>
      <c r="AB2174" s="2">
        <f t="shared" si="783"/>
        <v>-204.21571555750606</v>
      </c>
      <c r="AC2174" s="2">
        <f t="shared" si="784"/>
        <v>165.23139865493707</v>
      </c>
      <c r="AD2174" s="2">
        <f t="shared" si="785"/>
        <v>-1000</v>
      </c>
      <c r="AE2174" s="2">
        <f t="shared" si="786"/>
        <v>1652.3139865493706</v>
      </c>
      <c r="AF2174" s="5">
        <f t="shared" si="787"/>
        <v>-1</v>
      </c>
      <c r="AG2174" s="5">
        <f t="shared" si="788"/>
        <v>1.75</v>
      </c>
      <c r="AH2174" s="3">
        <f t="shared" si="789"/>
        <v>201509</v>
      </c>
      <c r="AI2174" s="21">
        <v>2.75</v>
      </c>
      <c r="AJ2174" s="21">
        <v>1.512</v>
      </c>
      <c r="AK2174" s="21">
        <v>2.59</v>
      </c>
      <c r="AL2174" s="21">
        <v>1.5640000000000001</v>
      </c>
      <c r="AO2174">
        <f t="shared" si="790"/>
        <v>-180</v>
      </c>
      <c r="AP2174">
        <f>IF(E2174&lt;F2174,G2174,H2174)</f>
        <v>31</v>
      </c>
      <c r="AQ2174">
        <f>IF(E2174&lt;F2174,H2174,G2174)</f>
        <v>34</v>
      </c>
    </row>
    <row r="2175" spans="2:43" x14ac:dyDescent="0.25">
      <c r="B2175" s="23">
        <v>42260</v>
      </c>
      <c r="C2175" s="20" t="s">
        <v>53</v>
      </c>
      <c r="D2175" s="20" t="s">
        <v>30</v>
      </c>
      <c r="E2175" s="2">
        <v>181</v>
      </c>
      <c r="F2175" s="2">
        <v>-202.02020202020196</v>
      </c>
      <c r="G2175">
        <v>10</v>
      </c>
      <c r="H2175">
        <v>17</v>
      </c>
      <c r="J2175" s="2" t="str">
        <f t="shared" si="791"/>
        <v>Miami Dolphins</v>
      </c>
      <c r="K2175" s="2" t="str">
        <f t="shared" si="792"/>
        <v>Washington Redskins</v>
      </c>
      <c r="L2175" s="17">
        <f t="shared" si="793"/>
        <v>-202.02020202020196</v>
      </c>
      <c r="M2175" s="18">
        <f t="shared" si="794"/>
        <v>181</v>
      </c>
      <c r="N2175" s="4">
        <f t="shared" si="772"/>
        <v>1.526</v>
      </c>
      <c r="O2175" s="4">
        <f t="shared" si="773"/>
        <v>2.71</v>
      </c>
      <c r="P2175" s="4"/>
      <c r="Q2175" s="4"/>
      <c r="R2175" s="1">
        <f t="shared" si="774"/>
        <v>0.65530799475753598</v>
      </c>
      <c r="S2175" s="1">
        <f t="shared" si="775"/>
        <v>0.36900369003690037</v>
      </c>
      <c r="T2175" s="1">
        <f t="shared" si="776"/>
        <v>2.3734655335221788E-2</v>
      </c>
      <c r="U2175" s="1">
        <f t="shared" si="777"/>
        <v>0.14315215236031781</v>
      </c>
      <c r="V2175" s="1">
        <f t="shared" si="778"/>
        <v>0.65415215236031776</v>
      </c>
      <c r="W2175" s="1"/>
      <c r="X2175" s="17">
        <f t="shared" si="779"/>
        <v>528.69633829345491</v>
      </c>
      <c r="Y2175" s="18">
        <f t="shared" si="780"/>
        <v>1698.0824170407793</v>
      </c>
      <c r="Z2175" s="2">
        <f t="shared" si="781"/>
        <v>502.26152137878216</v>
      </c>
      <c r="AA2175" s="18">
        <f t="shared" si="782"/>
        <v>1613.1782961887402</v>
      </c>
      <c r="AB2175" s="2">
        <f t="shared" si="783"/>
        <v>-199.09946460856727</v>
      </c>
      <c r="AC2175" s="2">
        <f t="shared" si="784"/>
        <v>161.31782961887401</v>
      </c>
      <c r="AD2175" s="2">
        <f t="shared" si="785"/>
        <v>502.26152137878216</v>
      </c>
      <c r="AE2175" s="2">
        <f t="shared" si="786"/>
        <v>-1000</v>
      </c>
      <c r="AF2175" s="5">
        <f t="shared" si="787"/>
        <v>0.52600000000000002</v>
      </c>
      <c r="AG2175" s="5">
        <f t="shared" si="788"/>
        <v>-1</v>
      </c>
      <c r="AH2175" s="3">
        <f t="shared" si="789"/>
        <v>201509</v>
      </c>
      <c r="AI2175" s="21">
        <v>2.71</v>
      </c>
      <c r="AJ2175" s="21">
        <v>1.526</v>
      </c>
      <c r="AK2175" s="21">
        <v>2.81</v>
      </c>
      <c r="AL2175" s="21">
        <v>1.4950000000000001</v>
      </c>
      <c r="AO2175">
        <f t="shared" si="790"/>
        <v>-300</v>
      </c>
      <c r="AP2175">
        <f>IF(E2175&lt;F2175,G2175,H2175)</f>
        <v>17</v>
      </c>
      <c r="AQ2175">
        <f>IF(E2175&lt;F2175,H2175,G2175)</f>
        <v>10</v>
      </c>
    </row>
    <row r="2176" spans="2:43" x14ac:dyDescent="0.25">
      <c r="B2176" s="23">
        <v>42257</v>
      </c>
      <c r="C2176" s="20" t="s">
        <v>36</v>
      </c>
      <c r="D2176" s="20" t="s">
        <v>45</v>
      </c>
      <c r="E2176" s="2">
        <v>-350.87719298245622</v>
      </c>
      <c r="F2176" s="2">
        <v>305</v>
      </c>
      <c r="G2176">
        <v>28</v>
      </c>
      <c r="H2176">
        <v>21</v>
      </c>
      <c r="J2176" s="2" t="str">
        <f t="shared" si="791"/>
        <v>New England Patriots</v>
      </c>
      <c r="K2176" s="2" t="str">
        <f t="shared" si="792"/>
        <v>Pittsburgh Steelers</v>
      </c>
      <c r="L2176" s="17">
        <f t="shared" si="793"/>
        <v>-350.87719298245622</v>
      </c>
      <c r="M2176" s="18">
        <f t="shared" si="794"/>
        <v>305</v>
      </c>
      <c r="N2176" s="4">
        <f t="shared" si="772"/>
        <v>1.35</v>
      </c>
      <c r="O2176" s="4">
        <f t="shared" si="773"/>
        <v>3.52</v>
      </c>
      <c r="P2176" s="4"/>
      <c r="Q2176" s="4"/>
      <c r="R2176" s="1">
        <f t="shared" si="774"/>
        <v>0.7407407407407407</v>
      </c>
      <c r="S2176" s="1">
        <f t="shared" si="775"/>
        <v>0.28409090909090912</v>
      </c>
      <c r="T2176" s="1">
        <f t="shared" si="776"/>
        <v>2.4229979466118934E-2</v>
      </c>
      <c r="U2176" s="1">
        <f t="shared" si="777"/>
        <v>0.22832491582491579</v>
      </c>
      <c r="V2176" s="1">
        <f t="shared" si="778"/>
        <v>0.73932491582491577</v>
      </c>
      <c r="W2176" s="1"/>
      <c r="X2176" s="17">
        <f t="shared" si="779"/>
        <v>352.58528232371435</v>
      </c>
      <c r="Y2176" s="18">
        <f t="shared" si="780"/>
        <v>2470.1836460228901</v>
      </c>
      <c r="Z2176" s="2">
        <f t="shared" si="781"/>
        <v>334.95601820752864</v>
      </c>
      <c r="AA2176" s="18">
        <f t="shared" si="782"/>
        <v>2346.6744637217457</v>
      </c>
      <c r="AB2176" s="2">
        <f t="shared" si="783"/>
        <v>-298.54665855874549</v>
      </c>
      <c r="AC2176" s="2">
        <f t="shared" si="784"/>
        <v>234.66744637217457</v>
      </c>
      <c r="AD2176" s="2">
        <f t="shared" si="785"/>
        <v>334.95601820752864</v>
      </c>
      <c r="AE2176" s="2">
        <f t="shared" si="786"/>
        <v>-1000</v>
      </c>
      <c r="AF2176" s="5">
        <f t="shared" si="787"/>
        <v>0.35000000000000009</v>
      </c>
      <c r="AG2176" s="5">
        <f t="shared" si="788"/>
        <v>-1</v>
      </c>
      <c r="AH2176" s="3">
        <f t="shared" si="789"/>
        <v>201509</v>
      </c>
      <c r="AI2176" s="21">
        <v>1.35</v>
      </c>
      <c r="AJ2176" s="21">
        <v>3.52</v>
      </c>
      <c r="AK2176" s="21">
        <v>1.2849999999999999</v>
      </c>
      <c r="AL2176" s="21">
        <v>4.05</v>
      </c>
      <c r="AO2176">
        <f t="shared" si="790"/>
        <v>-400</v>
      </c>
      <c r="AP2176">
        <f>IF(E2176&lt;F2176,G2176,H2176)</f>
        <v>28</v>
      </c>
      <c r="AQ2176">
        <f>IF(E2176&lt;F2176,H2176,G2176)</f>
        <v>21</v>
      </c>
    </row>
    <row r="2177" spans="2:43" x14ac:dyDescent="0.25">
      <c r="B2177" s="23">
        <v>42036</v>
      </c>
      <c r="C2177" s="20" t="s">
        <v>32</v>
      </c>
      <c r="D2177" s="20" t="s">
        <v>36</v>
      </c>
      <c r="E2177" s="2">
        <v>-105.0420168067227</v>
      </c>
      <c r="F2177" s="2">
        <v>-105.0420168067227</v>
      </c>
      <c r="G2177">
        <v>24</v>
      </c>
      <c r="H2177">
        <v>28</v>
      </c>
      <c r="J2177" s="2" t="str">
        <f t="shared" si="791"/>
        <v>Seattle Seahawks</v>
      </c>
      <c r="K2177" s="2" t="str">
        <f t="shared" si="792"/>
        <v>New England Patriots</v>
      </c>
      <c r="L2177" s="17">
        <f t="shared" si="793"/>
        <v>-105.0420168067227</v>
      </c>
      <c r="M2177" s="18">
        <f t="shared" si="794"/>
        <v>-105.0420168067227</v>
      </c>
      <c r="N2177" s="4">
        <f t="shared" si="772"/>
        <v>1.6839999999999999</v>
      </c>
      <c r="O2177" s="4">
        <f t="shared" si="773"/>
        <v>2.3199999999999998</v>
      </c>
      <c r="P2177" s="4"/>
      <c r="Q2177" s="4"/>
      <c r="R2177" s="1">
        <f t="shared" si="774"/>
        <v>0.59382422802850354</v>
      </c>
      <c r="S2177" s="1">
        <f t="shared" si="775"/>
        <v>0.43103448275862072</v>
      </c>
      <c r="T2177" s="1">
        <f t="shared" si="776"/>
        <v>2.4255744255744172E-2</v>
      </c>
      <c r="U2177" s="1">
        <f t="shared" si="777"/>
        <v>8.1394872634941412E-2</v>
      </c>
      <c r="V2177" s="1">
        <f t="shared" si="778"/>
        <v>0.59239487263494139</v>
      </c>
      <c r="W2177" s="1"/>
      <c r="X2177" s="17">
        <f t="shared" si="779"/>
        <v>688.06322639500968</v>
      </c>
      <c r="Y2177" s="18">
        <f t="shared" si="780"/>
        <v>1319.1388136705577</v>
      </c>
      <c r="Z2177" s="2">
        <f t="shared" si="781"/>
        <v>653.66006507525913</v>
      </c>
      <c r="AA2177" s="18">
        <f t="shared" si="782"/>
        <v>1253.1818729870297</v>
      </c>
      <c r="AB2177" s="2">
        <f t="shared" si="783"/>
        <v>-152.9847168933083</v>
      </c>
      <c r="AC2177" s="2">
        <f t="shared" si="784"/>
        <v>125.31818729870297</v>
      </c>
      <c r="AD2177" s="2">
        <f t="shared" si="785"/>
        <v>653.66006507525913</v>
      </c>
      <c r="AE2177" s="2">
        <f t="shared" si="786"/>
        <v>-1000</v>
      </c>
      <c r="AF2177" s="5">
        <f t="shared" si="787"/>
        <v>0.68399999999999994</v>
      </c>
      <c r="AG2177" s="5">
        <f t="shared" si="788"/>
        <v>-1</v>
      </c>
      <c r="AH2177" s="3">
        <f t="shared" si="789"/>
        <v>201502</v>
      </c>
      <c r="AI2177" s="21">
        <v>1.6839999999999999</v>
      </c>
      <c r="AJ2177" s="21">
        <v>2.3199999999999998</v>
      </c>
      <c r="AK2177" s="21">
        <v>1.952</v>
      </c>
      <c r="AL2177" s="21">
        <v>1.952</v>
      </c>
      <c r="AO2177">
        <f t="shared" si="790"/>
        <v>-110</v>
      </c>
      <c r="AP2177">
        <f>IF(E2177&lt;F2177,G2177,H2177)</f>
        <v>28</v>
      </c>
      <c r="AQ2177">
        <f>IF(E2177&lt;F2177,H2177,G2177)</f>
        <v>24</v>
      </c>
    </row>
    <row r="2178" spans="2:43" x14ac:dyDescent="0.25">
      <c r="B2178" s="23">
        <v>42022</v>
      </c>
      <c r="C2178" s="20" t="s">
        <v>36</v>
      </c>
      <c r="D2178" s="20" t="s">
        <v>39</v>
      </c>
      <c r="E2178" s="2">
        <v>-320.51282051282044</v>
      </c>
      <c r="F2178" s="2">
        <v>281</v>
      </c>
      <c r="G2178">
        <v>45</v>
      </c>
      <c r="H2178">
        <v>7</v>
      </c>
      <c r="J2178" s="2" t="str">
        <f t="shared" si="791"/>
        <v>New England Patriots</v>
      </c>
      <c r="K2178" s="2" t="str">
        <f t="shared" si="792"/>
        <v>Indianapolis Colts</v>
      </c>
      <c r="L2178" s="17">
        <f t="shared" si="793"/>
        <v>-320.51282051282044</v>
      </c>
      <c r="M2178" s="18">
        <f t="shared" si="794"/>
        <v>281</v>
      </c>
      <c r="N2178" s="4">
        <f t="shared" si="772"/>
        <v>1.333</v>
      </c>
      <c r="O2178" s="4">
        <f t="shared" si="773"/>
        <v>3.64</v>
      </c>
      <c r="P2178" s="4"/>
      <c r="Q2178" s="4"/>
      <c r="R2178" s="1">
        <f t="shared" si="774"/>
        <v>0.75018754688672173</v>
      </c>
      <c r="S2178" s="1">
        <f t="shared" si="775"/>
        <v>0.27472527472527469</v>
      </c>
      <c r="T2178" s="1">
        <f t="shared" si="776"/>
        <v>2.4307259199678244E-2</v>
      </c>
      <c r="U2178" s="1">
        <f t="shared" si="777"/>
        <v>0.23773113608072352</v>
      </c>
      <c r="V2178" s="1">
        <f t="shared" si="778"/>
        <v>0.7487311360807235</v>
      </c>
      <c r="W2178" s="1"/>
      <c r="X2178" s="17">
        <f t="shared" si="779"/>
        <v>335.59291421291482</v>
      </c>
      <c r="Y2178" s="18">
        <f t="shared" si="780"/>
        <v>2582.4792899601139</v>
      </c>
      <c r="Z2178" s="2">
        <f t="shared" si="781"/>
        <v>318.81326850226907</v>
      </c>
      <c r="AA2178" s="18">
        <f t="shared" si="782"/>
        <v>2453.3553254621079</v>
      </c>
      <c r="AB2178" s="2">
        <f t="shared" si="783"/>
        <v>-313.66323136355999</v>
      </c>
      <c r="AC2178" s="2">
        <f t="shared" si="784"/>
        <v>245.3355325462108</v>
      </c>
      <c r="AD2178" s="2">
        <f t="shared" si="785"/>
        <v>318.81326850226907</v>
      </c>
      <c r="AE2178" s="2">
        <f t="shared" si="786"/>
        <v>-1000</v>
      </c>
      <c r="AF2178" s="5">
        <f t="shared" si="787"/>
        <v>0.33299999999999996</v>
      </c>
      <c r="AG2178" s="5">
        <f t="shared" si="788"/>
        <v>-1</v>
      </c>
      <c r="AH2178" s="3">
        <f t="shared" si="789"/>
        <v>201501</v>
      </c>
      <c r="AI2178" s="21">
        <v>1.333</v>
      </c>
      <c r="AJ2178" s="21">
        <v>3.64</v>
      </c>
      <c r="AK2178" s="21">
        <v>1.3120000000000001</v>
      </c>
      <c r="AL2178" s="21">
        <v>3.81</v>
      </c>
      <c r="AO2178">
        <f t="shared" si="790"/>
        <v>-400</v>
      </c>
      <c r="AP2178">
        <f>IF(E2178&lt;F2178,G2178,H2178)</f>
        <v>45</v>
      </c>
      <c r="AQ2178">
        <f>IF(E2178&lt;F2178,H2178,G2178)</f>
        <v>7</v>
      </c>
    </row>
    <row r="2179" spans="2:43" x14ac:dyDescent="0.25">
      <c r="B2179" s="23">
        <v>42022</v>
      </c>
      <c r="C2179" s="20" t="s">
        <v>32</v>
      </c>
      <c r="D2179" s="20" t="s">
        <v>33</v>
      </c>
      <c r="E2179" s="2">
        <v>-363.63636363636374</v>
      </c>
      <c r="F2179" s="2">
        <v>316</v>
      </c>
      <c r="G2179">
        <v>28</v>
      </c>
      <c r="H2179">
        <v>22</v>
      </c>
      <c r="J2179" s="2" t="str">
        <f t="shared" si="791"/>
        <v>Seattle Seahawks</v>
      </c>
      <c r="K2179" s="2" t="str">
        <f t="shared" si="792"/>
        <v>Green Bay Packers</v>
      </c>
      <c r="L2179" s="17">
        <f t="shared" si="793"/>
        <v>-363.63636363636374</v>
      </c>
      <c r="M2179" s="18">
        <f t="shared" si="794"/>
        <v>316</v>
      </c>
      <c r="N2179" s="4">
        <f t="shared" si="772"/>
        <v>1.3380000000000001</v>
      </c>
      <c r="O2179" s="4">
        <f t="shared" si="773"/>
        <v>3.6</v>
      </c>
      <c r="P2179" s="4"/>
      <c r="Q2179" s="4"/>
      <c r="R2179" s="1">
        <f t="shared" si="774"/>
        <v>0.74738415545590431</v>
      </c>
      <c r="S2179" s="1">
        <f t="shared" si="775"/>
        <v>0.27777777777777779</v>
      </c>
      <c r="T2179" s="1">
        <f t="shared" si="776"/>
        <v>2.4544349939246701E-2</v>
      </c>
      <c r="U2179" s="1">
        <f t="shared" si="777"/>
        <v>0.23480318883906326</v>
      </c>
      <c r="V2179" s="1">
        <f t="shared" si="778"/>
        <v>0.74580318883906327</v>
      </c>
      <c r="W2179" s="1"/>
      <c r="X2179" s="17">
        <f t="shared" si="779"/>
        <v>340.83631575325677</v>
      </c>
      <c r="Y2179" s="18">
        <f t="shared" si="780"/>
        <v>2546.7726226670234</v>
      </c>
      <c r="Z2179" s="2">
        <f t="shared" si="781"/>
        <v>323.7944999655939</v>
      </c>
      <c r="AA2179" s="18">
        <f t="shared" si="782"/>
        <v>2419.4339915336723</v>
      </c>
      <c r="AB2179" s="2">
        <f t="shared" si="783"/>
        <v>-308.83785861287299</v>
      </c>
      <c r="AC2179" s="2">
        <f t="shared" si="784"/>
        <v>241.94339915336724</v>
      </c>
      <c r="AD2179" s="2">
        <f t="shared" si="785"/>
        <v>323.7944999655939</v>
      </c>
      <c r="AE2179" s="2">
        <f t="shared" si="786"/>
        <v>-1000</v>
      </c>
      <c r="AF2179" s="5">
        <f t="shared" si="787"/>
        <v>0.33800000000000008</v>
      </c>
      <c r="AG2179" s="5">
        <f t="shared" si="788"/>
        <v>-1</v>
      </c>
      <c r="AH2179" s="3">
        <f t="shared" si="789"/>
        <v>201501</v>
      </c>
      <c r="AI2179" s="21">
        <v>1.3380000000000001</v>
      </c>
      <c r="AJ2179" s="21">
        <v>3.6</v>
      </c>
      <c r="AK2179" s="21">
        <v>1.2749999999999999</v>
      </c>
      <c r="AL2179" s="21">
        <v>4.16</v>
      </c>
      <c r="AO2179">
        <f t="shared" si="790"/>
        <v>-400</v>
      </c>
      <c r="AP2179">
        <f>IF(E2179&lt;F2179,G2179,H2179)</f>
        <v>28</v>
      </c>
      <c r="AQ2179">
        <f>IF(E2179&lt;F2179,H2179,G2179)</f>
        <v>22</v>
      </c>
    </row>
    <row r="2180" spans="2:43" x14ac:dyDescent="0.25">
      <c r="B2180" s="23">
        <v>42015</v>
      </c>
      <c r="C2180" s="20" t="s">
        <v>38</v>
      </c>
      <c r="D2180" s="20" t="s">
        <v>39</v>
      </c>
      <c r="E2180" s="2">
        <v>-440.52863436123329</v>
      </c>
      <c r="F2180" s="2">
        <v>376.99999999999994</v>
      </c>
      <c r="G2180">
        <v>13</v>
      </c>
      <c r="H2180">
        <v>24</v>
      </c>
      <c r="J2180" s="2" t="str">
        <f t="shared" si="791"/>
        <v>Denver Broncos</v>
      </c>
      <c r="K2180" s="2" t="str">
        <f t="shared" si="792"/>
        <v>Indianapolis Colts</v>
      </c>
      <c r="L2180" s="17">
        <f t="shared" si="793"/>
        <v>-440.52863436123329</v>
      </c>
      <c r="M2180" s="18">
        <f t="shared" si="794"/>
        <v>376.99999999999994</v>
      </c>
      <c r="N2180" s="4">
        <f t="shared" si="772"/>
        <v>1.3029999999999999</v>
      </c>
      <c r="O2180" s="4">
        <f t="shared" si="773"/>
        <v>3.89</v>
      </c>
      <c r="P2180" s="4"/>
      <c r="Q2180" s="4"/>
      <c r="R2180" s="1">
        <f t="shared" si="774"/>
        <v>0.76745970836531086</v>
      </c>
      <c r="S2180" s="1">
        <f t="shared" si="775"/>
        <v>0.25706940874035988</v>
      </c>
      <c r="T2180" s="1">
        <f t="shared" si="776"/>
        <v>2.394184479106487E-2</v>
      </c>
      <c r="U2180" s="1">
        <f t="shared" si="777"/>
        <v>0.25519514981247549</v>
      </c>
      <c r="V2180" s="1">
        <f t="shared" si="778"/>
        <v>0.7661951498124755</v>
      </c>
      <c r="W2180" s="1"/>
      <c r="X2180" s="17">
        <f t="shared" si="779"/>
        <v>305.15052235027554</v>
      </c>
      <c r="Y2180" s="18">
        <f t="shared" si="780"/>
        <v>2810.9146314785244</v>
      </c>
      <c r="Z2180" s="2">
        <f t="shared" si="781"/>
        <v>289.89299623276173</v>
      </c>
      <c r="AA2180" s="18">
        <f t="shared" si="782"/>
        <v>2670.368899904598</v>
      </c>
      <c r="AB2180" s="2">
        <f t="shared" si="783"/>
        <v>-344.95486713900362</v>
      </c>
      <c r="AC2180" s="2">
        <f t="shared" si="784"/>
        <v>267.03688999045983</v>
      </c>
      <c r="AD2180" s="2">
        <f t="shared" si="785"/>
        <v>-1000</v>
      </c>
      <c r="AE2180" s="2">
        <f t="shared" si="786"/>
        <v>2670.368899904598</v>
      </c>
      <c r="AF2180" s="5">
        <f t="shared" si="787"/>
        <v>-1</v>
      </c>
      <c r="AG2180" s="5">
        <f t="shared" si="788"/>
        <v>2.89</v>
      </c>
      <c r="AH2180" s="3">
        <f t="shared" si="789"/>
        <v>201501</v>
      </c>
      <c r="AI2180" s="21">
        <v>1.3029999999999999</v>
      </c>
      <c r="AJ2180" s="21">
        <v>3.89</v>
      </c>
      <c r="AK2180" s="21">
        <v>1.2270000000000001</v>
      </c>
      <c r="AL2180" s="21">
        <v>4.7699999999999996</v>
      </c>
      <c r="AO2180">
        <f t="shared" si="790"/>
        <v>-500</v>
      </c>
      <c r="AP2180">
        <f>IF(E2180&lt;F2180,G2180,H2180)</f>
        <v>13</v>
      </c>
      <c r="AQ2180">
        <f>IF(E2180&lt;F2180,H2180,G2180)</f>
        <v>24</v>
      </c>
    </row>
    <row r="2181" spans="2:43" x14ac:dyDescent="0.25">
      <c r="B2181" s="23">
        <v>42015</v>
      </c>
      <c r="C2181" s="20" t="s">
        <v>33</v>
      </c>
      <c r="D2181" s="20" t="s">
        <v>23</v>
      </c>
      <c r="E2181" s="2">
        <v>-230.41474654377885</v>
      </c>
      <c r="F2181" s="2">
        <v>204.99999999999997</v>
      </c>
      <c r="G2181">
        <v>26</v>
      </c>
      <c r="H2181">
        <v>21</v>
      </c>
      <c r="J2181" s="2" t="str">
        <f t="shared" si="791"/>
        <v>Green Bay Packers</v>
      </c>
      <c r="K2181" s="2" t="str">
        <f t="shared" si="792"/>
        <v>Dallas Cowboys</v>
      </c>
      <c r="L2181" s="17">
        <f t="shared" si="793"/>
        <v>-230.41474654377885</v>
      </c>
      <c r="M2181" s="18">
        <f t="shared" si="794"/>
        <v>204.99999999999997</v>
      </c>
      <c r="N2181" s="4">
        <f t="shared" ref="N2181:N2244" si="795">IF(E2181&lt;0,AI2181,AJ2181)</f>
        <v>1.35</v>
      </c>
      <c r="O2181" s="4">
        <f t="shared" ref="O2181:O2244" si="796">IF(E2181&lt;0,AJ2181,AI2181)</f>
        <v>3.52</v>
      </c>
      <c r="P2181" s="4"/>
      <c r="Q2181" s="4"/>
      <c r="R2181" s="1">
        <f t="shared" ref="R2181:R2244" si="797">1/N2181</f>
        <v>0.7407407407407407</v>
      </c>
      <c r="S2181" s="1">
        <f t="shared" ref="S2181:S2244" si="798">1/O2181</f>
        <v>0.28409090909090912</v>
      </c>
      <c r="T2181" s="1">
        <f t="shared" ref="T2181:T2244" si="799">1-N2181*O2181/(N2181+O2181)</f>
        <v>2.4229979466118934E-2</v>
      </c>
      <c r="U2181" s="1">
        <f t="shared" ref="U2181:U2244" si="800">ABS(R2181-S2181)/2</f>
        <v>0.22832491582491579</v>
      </c>
      <c r="V2181" s="1">
        <f t="shared" ref="V2181:V2244" si="801">V$1+IF(N2181&lt;=O2181,U2181,-U2181)</f>
        <v>0.73932491582491577</v>
      </c>
      <c r="W2181" s="1"/>
      <c r="X2181" s="17">
        <f t="shared" ref="X2181:X2244" si="802">(1/V2181-1)*1000</f>
        <v>352.58528232371435</v>
      </c>
      <c r="Y2181" s="18">
        <f t="shared" ref="Y2181:Y2244" si="803">1000000/(X2181+W$1)-X$1</f>
        <v>2470.1836460228901</v>
      </c>
      <c r="Z2181" s="2">
        <f t="shared" ref="Z2181:Z2244" si="804">X2181*0.95</f>
        <v>334.95601820752864</v>
      </c>
      <c r="AA2181" s="18">
        <f t="shared" ref="AA2181:AA2244" si="805">Y2181*0.95</f>
        <v>2346.6744637217457</v>
      </c>
      <c r="AB2181" s="2">
        <f t="shared" ref="AB2181:AB2244" si="806">IF(Z2181&lt;1000,-100000/Z2181,Z2181/10)</f>
        <v>-298.54665855874549</v>
      </c>
      <c r="AC2181" s="2">
        <f t="shared" ref="AC2181:AC2244" si="807">IF(AA2181&lt;1000,-100000/AA2181,AA2181/10)</f>
        <v>234.66744637217457</v>
      </c>
      <c r="AD2181" s="2">
        <f t="shared" ref="AD2181:AD2244" si="808">IF(AP2181&gt;AQ2181,Z2181,-1000)</f>
        <v>334.95601820752864</v>
      </c>
      <c r="AE2181" s="2">
        <f t="shared" ref="AE2181:AE2244" si="809">IF(AQ2181&gt;AP2181,AA2181,-1000)</f>
        <v>-1000</v>
      </c>
      <c r="AF2181" s="5">
        <f t="shared" ref="AF2181:AF2244" si="810">IF(AP2181&gt;AQ2181,N2181-1,-1)</f>
        <v>0.35000000000000009</v>
      </c>
      <c r="AG2181" s="5">
        <f t="shared" ref="AG2181:AG2244" si="811">IF(AQ2181&gt;AP2181,O2181-1,-1)</f>
        <v>-1</v>
      </c>
      <c r="AH2181" s="3">
        <f t="shared" ref="AH2181:AH2244" si="812">YEAR(B2181)*100+MONTH(B2181)</f>
        <v>201501</v>
      </c>
      <c r="AI2181" s="21">
        <v>1.35</v>
      </c>
      <c r="AJ2181" s="21">
        <v>3.52</v>
      </c>
      <c r="AK2181" s="21">
        <v>1.4339999999999999</v>
      </c>
      <c r="AL2181" s="21">
        <v>3.05</v>
      </c>
      <c r="AO2181">
        <f t="shared" ref="AO2181:AO2244" si="813">IF(L2181&lt;-200,INT(L2181/100)*100,INT(L2181/10)*10)</f>
        <v>-300</v>
      </c>
      <c r="AP2181">
        <f>IF(E2181&lt;F2181,G2181,H2181)</f>
        <v>26</v>
      </c>
      <c r="AQ2181">
        <f>IF(E2181&lt;F2181,H2181,G2181)</f>
        <v>21</v>
      </c>
    </row>
    <row r="2182" spans="2:43" x14ac:dyDescent="0.25">
      <c r="B2182" s="23">
        <v>42014</v>
      </c>
      <c r="C2182" s="20" t="s">
        <v>32</v>
      </c>
      <c r="D2182" s="20" t="s">
        <v>44</v>
      </c>
      <c r="E2182" s="2">
        <v>-704.22535211267655</v>
      </c>
      <c r="F2182" s="2">
        <v>569</v>
      </c>
      <c r="G2182">
        <v>31</v>
      </c>
      <c r="H2182">
        <v>17</v>
      </c>
      <c r="J2182" s="2" t="str">
        <f t="shared" si="791"/>
        <v>Seattle Seahawks</v>
      </c>
      <c r="K2182" s="2" t="str">
        <f t="shared" si="792"/>
        <v>Carolina Panthers</v>
      </c>
      <c r="L2182" s="17">
        <f t="shared" si="793"/>
        <v>-704.22535211267655</v>
      </c>
      <c r="M2182" s="18">
        <f t="shared" si="794"/>
        <v>569</v>
      </c>
      <c r="N2182" s="4">
        <f t="shared" si="795"/>
        <v>1.181</v>
      </c>
      <c r="O2182" s="4">
        <f t="shared" si="796"/>
        <v>5.61</v>
      </c>
      <c r="P2182" s="4"/>
      <c r="Q2182" s="4"/>
      <c r="R2182" s="1">
        <f t="shared" si="797"/>
        <v>0.84674005080440307</v>
      </c>
      <c r="S2182" s="1">
        <f t="shared" si="798"/>
        <v>0.17825311942959002</v>
      </c>
      <c r="T2182" s="1">
        <f t="shared" si="799"/>
        <v>2.4383743189515528E-2</v>
      </c>
      <c r="U2182" s="1">
        <f t="shared" si="800"/>
        <v>0.33424346568740654</v>
      </c>
      <c r="V2182" s="1">
        <f t="shared" si="801"/>
        <v>0.8452434656874066</v>
      </c>
      <c r="W2182" s="1"/>
      <c r="X2182" s="17">
        <f t="shared" si="802"/>
        <v>183.09107445951733</v>
      </c>
      <c r="Y2182" s="18">
        <f t="shared" si="803"/>
        <v>4339.2136408432089</v>
      </c>
      <c r="Z2182" s="2">
        <f t="shared" si="804"/>
        <v>173.93652073654147</v>
      </c>
      <c r="AA2182" s="18">
        <f t="shared" si="805"/>
        <v>4122.2529588010484</v>
      </c>
      <c r="AB2182" s="2">
        <f t="shared" si="806"/>
        <v>-574.92238879187551</v>
      </c>
      <c r="AC2182" s="2">
        <f t="shared" si="807"/>
        <v>412.22529588010485</v>
      </c>
      <c r="AD2182" s="2">
        <f t="shared" si="808"/>
        <v>173.93652073654147</v>
      </c>
      <c r="AE2182" s="2">
        <f t="shared" si="809"/>
        <v>-1000</v>
      </c>
      <c r="AF2182" s="5">
        <f t="shared" si="810"/>
        <v>0.18100000000000005</v>
      </c>
      <c r="AG2182" s="5">
        <f t="shared" si="811"/>
        <v>-1</v>
      </c>
      <c r="AH2182" s="3">
        <f t="shared" si="812"/>
        <v>201501</v>
      </c>
      <c r="AI2182" s="21">
        <v>1.181</v>
      </c>
      <c r="AJ2182" s="21">
        <v>5.61</v>
      </c>
      <c r="AK2182" s="21">
        <v>1.1419999999999999</v>
      </c>
      <c r="AL2182" s="21">
        <v>6.69</v>
      </c>
      <c r="AO2182">
        <f t="shared" si="813"/>
        <v>-800</v>
      </c>
      <c r="AP2182">
        <f>IF(E2182&lt;F2182,G2182,H2182)</f>
        <v>31</v>
      </c>
      <c r="AQ2182">
        <f>IF(E2182&lt;F2182,H2182,G2182)</f>
        <v>17</v>
      </c>
    </row>
    <row r="2183" spans="2:43" x14ac:dyDescent="0.25">
      <c r="B2183" s="23">
        <v>42014</v>
      </c>
      <c r="C2183" s="20" t="s">
        <v>36</v>
      </c>
      <c r="D2183" s="20" t="s">
        <v>28</v>
      </c>
      <c r="E2183" s="2">
        <v>-290.69767441860461</v>
      </c>
      <c r="F2183" s="2">
        <v>256</v>
      </c>
      <c r="G2183">
        <v>35</v>
      </c>
      <c r="H2183">
        <v>31</v>
      </c>
      <c r="J2183" s="2" t="str">
        <f t="shared" ref="J2183:J2246" si="814">IF(E2183&lt;=F2183,C2183,D2183)</f>
        <v>New England Patriots</v>
      </c>
      <c r="K2183" s="2" t="str">
        <f t="shared" ref="K2183:K2246" si="815">IF(E2183&gt;F2183,C2183,D2183)</f>
        <v>Baltimore Ravens</v>
      </c>
      <c r="L2183" s="17">
        <f t="shared" ref="L2183:L2246" si="816">IF(E2183&lt;=F2183,E2183,F2183)</f>
        <v>-290.69767441860461</v>
      </c>
      <c r="M2183" s="18">
        <f t="shared" ref="M2183:M2246" si="817">IF(E2183&gt;F2183,E2183,F2183)</f>
        <v>256</v>
      </c>
      <c r="N2183" s="4">
        <f t="shared" si="795"/>
        <v>1.2849999999999999</v>
      </c>
      <c r="O2183" s="4">
        <f t="shared" si="796"/>
        <v>4.05</v>
      </c>
      <c r="P2183" s="4"/>
      <c r="Q2183" s="4"/>
      <c r="R2183" s="1">
        <f t="shared" si="797"/>
        <v>0.77821011673151752</v>
      </c>
      <c r="S2183" s="1">
        <f t="shared" si="798"/>
        <v>0.24691358024691359</v>
      </c>
      <c r="T2183" s="1">
        <f t="shared" si="799"/>
        <v>2.4507966260543745E-2</v>
      </c>
      <c r="U2183" s="1">
        <f t="shared" si="800"/>
        <v>0.26564826824230198</v>
      </c>
      <c r="V2183" s="1">
        <f t="shared" si="801"/>
        <v>0.77664826824230193</v>
      </c>
      <c r="W2183" s="1"/>
      <c r="X2183" s="17">
        <f t="shared" si="802"/>
        <v>287.58414959603806</v>
      </c>
      <c r="Y2183" s="18">
        <f t="shared" si="803"/>
        <v>2961.7578422321562</v>
      </c>
      <c r="Z2183" s="2">
        <f t="shared" si="804"/>
        <v>273.20494211623617</v>
      </c>
      <c r="AA2183" s="18">
        <f t="shared" si="805"/>
        <v>2813.6699501205485</v>
      </c>
      <c r="AB2183" s="2">
        <f t="shared" si="806"/>
        <v>-366.025589527786</v>
      </c>
      <c r="AC2183" s="2">
        <f t="shared" si="807"/>
        <v>281.36699501205487</v>
      </c>
      <c r="AD2183" s="2">
        <f t="shared" si="808"/>
        <v>273.20494211623617</v>
      </c>
      <c r="AE2183" s="2">
        <f t="shared" si="809"/>
        <v>-1000</v>
      </c>
      <c r="AF2183" s="5">
        <f t="shared" si="810"/>
        <v>0.28499999999999992</v>
      </c>
      <c r="AG2183" s="5">
        <f t="shared" si="811"/>
        <v>-1</v>
      </c>
      <c r="AH2183" s="3">
        <f t="shared" si="812"/>
        <v>201501</v>
      </c>
      <c r="AI2183" s="21">
        <v>1.2849999999999999</v>
      </c>
      <c r="AJ2183" s="21">
        <v>4.05</v>
      </c>
      <c r="AK2183" s="21">
        <v>1.3440000000000001</v>
      </c>
      <c r="AL2183" s="21">
        <v>3.56</v>
      </c>
      <c r="AO2183">
        <f t="shared" si="813"/>
        <v>-300</v>
      </c>
      <c r="AP2183">
        <f>IF(E2183&lt;F2183,G2183,H2183)</f>
        <v>35</v>
      </c>
      <c r="AQ2183">
        <f>IF(E2183&lt;F2183,H2183,G2183)</f>
        <v>31</v>
      </c>
    </row>
    <row r="2184" spans="2:43" x14ac:dyDescent="0.25">
      <c r="B2184" s="23">
        <v>42008</v>
      </c>
      <c r="C2184" s="20" t="s">
        <v>44</v>
      </c>
      <c r="D2184" s="20" t="s">
        <v>48</v>
      </c>
      <c r="E2184" s="2">
        <v>-242.13075060532685</v>
      </c>
      <c r="F2184" s="2">
        <v>216</v>
      </c>
      <c r="G2184">
        <v>27</v>
      </c>
      <c r="H2184">
        <v>16</v>
      </c>
      <c r="J2184" s="2" t="str">
        <f t="shared" si="814"/>
        <v>Carolina Panthers</v>
      </c>
      <c r="K2184" s="2" t="str">
        <f t="shared" si="815"/>
        <v>Arizona Cardinals</v>
      </c>
      <c r="L2184" s="17">
        <f t="shared" si="816"/>
        <v>-242.13075060532685</v>
      </c>
      <c r="M2184" s="18">
        <f t="shared" si="817"/>
        <v>216</v>
      </c>
      <c r="N2184" s="4">
        <f t="shared" si="795"/>
        <v>1.444</v>
      </c>
      <c r="O2184" s="4">
        <f t="shared" si="796"/>
        <v>3.01</v>
      </c>
      <c r="P2184" s="4"/>
      <c r="Q2184" s="4"/>
      <c r="R2184" s="1">
        <f t="shared" si="797"/>
        <v>0.69252077562326875</v>
      </c>
      <c r="S2184" s="1">
        <f t="shared" si="798"/>
        <v>0.33222591362126247</v>
      </c>
      <c r="T2184" s="1">
        <f t="shared" si="799"/>
        <v>2.4149079479119928E-2</v>
      </c>
      <c r="U2184" s="1">
        <f t="shared" si="800"/>
        <v>0.18014743100100314</v>
      </c>
      <c r="V2184" s="1">
        <f t="shared" si="801"/>
        <v>0.69114743100100318</v>
      </c>
      <c r="W2184" s="1"/>
      <c r="X2184" s="17">
        <f t="shared" si="802"/>
        <v>446.86930044965845</v>
      </c>
      <c r="Y2184" s="18">
        <f t="shared" si="803"/>
        <v>1988.0604066686358</v>
      </c>
      <c r="Z2184" s="2">
        <f t="shared" si="804"/>
        <v>424.52583542717554</v>
      </c>
      <c r="AA2184" s="18">
        <f t="shared" si="805"/>
        <v>1888.6573863352039</v>
      </c>
      <c r="AB2184" s="2">
        <f t="shared" si="806"/>
        <v>-235.55692411364279</v>
      </c>
      <c r="AC2184" s="2">
        <f t="shared" si="807"/>
        <v>188.86573863352038</v>
      </c>
      <c r="AD2184" s="2">
        <f t="shared" si="808"/>
        <v>424.52583542717554</v>
      </c>
      <c r="AE2184" s="2">
        <f t="shared" si="809"/>
        <v>-1000</v>
      </c>
      <c r="AF2184" s="5">
        <f t="shared" si="810"/>
        <v>0.44399999999999995</v>
      </c>
      <c r="AG2184" s="5">
        <f t="shared" si="811"/>
        <v>-1</v>
      </c>
      <c r="AH2184" s="3">
        <f t="shared" si="812"/>
        <v>201501</v>
      </c>
      <c r="AI2184" s="21">
        <v>1.444</v>
      </c>
      <c r="AJ2184" s="21">
        <v>3.01</v>
      </c>
      <c r="AK2184" s="21">
        <v>1.413</v>
      </c>
      <c r="AL2184" s="21">
        <v>3.16</v>
      </c>
      <c r="AO2184">
        <f t="shared" si="813"/>
        <v>-300</v>
      </c>
      <c r="AP2184">
        <f>IF(E2184&lt;F2184,G2184,H2184)</f>
        <v>27</v>
      </c>
      <c r="AQ2184">
        <f>IF(E2184&lt;F2184,H2184,G2184)</f>
        <v>16</v>
      </c>
    </row>
    <row r="2185" spans="2:43" x14ac:dyDescent="0.25">
      <c r="B2185" s="23">
        <v>42008</v>
      </c>
      <c r="C2185" s="20" t="s">
        <v>39</v>
      </c>
      <c r="D2185" s="20" t="s">
        <v>21</v>
      </c>
      <c r="E2185" s="2">
        <v>-202.02020202020196</v>
      </c>
      <c r="F2185" s="2">
        <v>181</v>
      </c>
      <c r="G2185">
        <v>26</v>
      </c>
      <c r="H2185">
        <v>10</v>
      </c>
      <c r="J2185" s="2" t="str">
        <f t="shared" si="814"/>
        <v>Indianapolis Colts</v>
      </c>
      <c r="K2185" s="2" t="str">
        <f t="shared" si="815"/>
        <v>Cincinnati Bengals</v>
      </c>
      <c r="L2185" s="17">
        <f t="shared" si="816"/>
        <v>-202.02020202020196</v>
      </c>
      <c r="M2185" s="18">
        <f t="shared" si="817"/>
        <v>181</v>
      </c>
      <c r="N2185" s="4">
        <f t="shared" si="795"/>
        <v>1.4950000000000001</v>
      </c>
      <c r="O2185" s="4">
        <f t="shared" si="796"/>
        <v>2.81</v>
      </c>
      <c r="P2185" s="4"/>
      <c r="Q2185" s="4"/>
      <c r="R2185" s="1">
        <f t="shared" si="797"/>
        <v>0.66889632107023411</v>
      </c>
      <c r="S2185" s="1">
        <f t="shared" si="798"/>
        <v>0.35587188612099646</v>
      </c>
      <c r="T2185" s="1">
        <f t="shared" si="799"/>
        <v>2.4169570267131069E-2</v>
      </c>
      <c r="U2185" s="1">
        <f t="shared" si="800"/>
        <v>0.15651221747461883</v>
      </c>
      <c r="V2185" s="1">
        <f t="shared" si="801"/>
        <v>0.66751221747461886</v>
      </c>
      <c r="W2185" s="1"/>
      <c r="X2185" s="17">
        <f t="shared" si="802"/>
        <v>498.09992060261197</v>
      </c>
      <c r="Y2185" s="18">
        <f t="shared" si="803"/>
        <v>1796.2818011286422</v>
      </c>
      <c r="Z2185" s="2">
        <f t="shared" si="804"/>
        <v>473.19492457248134</v>
      </c>
      <c r="AA2185" s="18">
        <f t="shared" si="805"/>
        <v>1706.46771107221</v>
      </c>
      <c r="AB2185" s="2">
        <f t="shared" si="806"/>
        <v>-211.32940107155051</v>
      </c>
      <c r="AC2185" s="2">
        <f t="shared" si="807"/>
        <v>170.64677110722101</v>
      </c>
      <c r="AD2185" s="2">
        <f t="shared" si="808"/>
        <v>473.19492457248134</v>
      </c>
      <c r="AE2185" s="2">
        <f t="shared" si="809"/>
        <v>-1000</v>
      </c>
      <c r="AF2185" s="5">
        <f t="shared" si="810"/>
        <v>0.49500000000000011</v>
      </c>
      <c r="AG2185" s="5">
        <f t="shared" si="811"/>
        <v>-1</v>
      </c>
      <c r="AH2185" s="3">
        <f t="shared" si="812"/>
        <v>201501</v>
      </c>
      <c r="AI2185" s="21">
        <v>1.4950000000000001</v>
      </c>
      <c r="AJ2185" s="21">
        <v>2.81</v>
      </c>
      <c r="AK2185" s="21">
        <v>1.4950000000000001</v>
      </c>
      <c r="AL2185" s="21">
        <v>2.81</v>
      </c>
      <c r="AO2185">
        <f t="shared" si="813"/>
        <v>-300</v>
      </c>
      <c r="AP2185">
        <f>IF(E2185&lt;F2185,G2185,H2185)</f>
        <v>26</v>
      </c>
      <c r="AQ2185">
        <f>IF(E2185&lt;F2185,H2185,G2185)</f>
        <v>10</v>
      </c>
    </row>
    <row r="2186" spans="2:43" x14ac:dyDescent="0.25">
      <c r="B2186" s="23">
        <v>42007</v>
      </c>
      <c r="C2186" s="20" t="s">
        <v>45</v>
      </c>
      <c r="D2186" s="20" t="s">
        <v>28</v>
      </c>
      <c r="E2186" s="2">
        <v>-162.07455429497568</v>
      </c>
      <c r="F2186" s="2">
        <v>146</v>
      </c>
      <c r="G2186">
        <v>17</v>
      </c>
      <c r="H2186">
        <v>30</v>
      </c>
      <c r="J2186" s="2" t="str">
        <f t="shared" si="814"/>
        <v>Pittsburgh Steelers</v>
      </c>
      <c r="K2186" s="2" t="str">
        <f t="shared" si="815"/>
        <v>Baltimore Ravens</v>
      </c>
      <c r="L2186" s="17">
        <f t="shared" si="816"/>
        <v>-162.07455429497568</v>
      </c>
      <c r="M2186" s="18">
        <f t="shared" si="817"/>
        <v>146</v>
      </c>
      <c r="N2186" s="4">
        <f t="shared" si="795"/>
        <v>1.6020000000000001</v>
      </c>
      <c r="O2186" s="4">
        <f t="shared" si="796"/>
        <v>2.5</v>
      </c>
      <c r="P2186" s="4"/>
      <c r="Q2186" s="4"/>
      <c r="R2186" s="1">
        <f t="shared" si="797"/>
        <v>0.62421972534332082</v>
      </c>
      <c r="S2186" s="1">
        <f t="shared" si="798"/>
        <v>0.4</v>
      </c>
      <c r="T2186" s="1">
        <f t="shared" si="799"/>
        <v>2.3647001462701267E-2</v>
      </c>
      <c r="U2186" s="1">
        <f t="shared" si="800"/>
        <v>0.1121098626716604</v>
      </c>
      <c r="V2186" s="1">
        <f t="shared" si="801"/>
        <v>0.62310986267166046</v>
      </c>
      <c r="W2186" s="1"/>
      <c r="X2186" s="17">
        <f t="shared" si="802"/>
        <v>604.85342939746852</v>
      </c>
      <c r="Y2186" s="18">
        <f t="shared" si="803"/>
        <v>1493.8085293743554</v>
      </c>
      <c r="Z2186" s="2">
        <f t="shared" si="804"/>
        <v>574.61075792759505</v>
      </c>
      <c r="AA2186" s="18">
        <f t="shared" si="805"/>
        <v>1419.1181029056377</v>
      </c>
      <c r="AB2186" s="2">
        <f t="shared" si="806"/>
        <v>-174.0308523993919</v>
      </c>
      <c r="AC2186" s="2">
        <f t="shared" si="807"/>
        <v>141.91181029056378</v>
      </c>
      <c r="AD2186" s="2">
        <f t="shared" si="808"/>
        <v>-1000</v>
      </c>
      <c r="AE2186" s="2">
        <f t="shared" si="809"/>
        <v>1419.1181029056377</v>
      </c>
      <c r="AF2186" s="5">
        <f t="shared" si="810"/>
        <v>-1</v>
      </c>
      <c r="AG2186" s="5">
        <f t="shared" si="811"/>
        <v>1.5</v>
      </c>
      <c r="AH2186" s="3">
        <f t="shared" si="812"/>
        <v>201501</v>
      </c>
      <c r="AI2186" s="21">
        <v>1.6020000000000001</v>
      </c>
      <c r="AJ2186" s="21">
        <v>2.5</v>
      </c>
      <c r="AK2186" s="21">
        <v>1.617</v>
      </c>
      <c r="AL2186" s="21">
        <v>2.46</v>
      </c>
      <c r="AO2186">
        <f t="shared" si="813"/>
        <v>-170</v>
      </c>
      <c r="AP2186">
        <f>IF(E2186&lt;F2186,G2186,H2186)</f>
        <v>17</v>
      </c>
      <c r="AQ2186">
        <f>IF(E2186&lt;F2186,H2186,G2186)</f>
        <v>30</v>
      </c>
    </row>
    <row r="2187" spans="2:43" x14ac:dyDescent="0.25">
      <c r="B2187" s="23">
        <v>42007</v>
      </c>
      <c r="C2187" s="20" t="s">
        <v>23</v>
      </c>
      <c r="D2187" s="20" t="s">
        <v>34</v>
      </c>
      <c r="E2187" s="2">
        <v>-260.41666666666674</v>
      </c>
      <c r="F2187" s="2">
        <v>231</v>
      </c>
      <c r="G2187">
        <v>24</v>
      </c>
      <c r="H2187">
        <v>20</v>
      </c>
      <c r="J2187" s="2" t="str">
        <f t="shared" si="814"/>
        <v>Dallas Cowboys</v>
      </c>
      <c r="K2187" s="2" t="str">
        <f t="shared" si="815"/>
        <v>Detroit Lions</v>
      </c>
      <c r="L2187" s="17">
        <f t="shared" si="816"/>
        <v>-260.41666666666674</v>
      </c>
      <c r="M2187" s="18">
        <f t="shared" si="817"/>
        <v>231</v>
      </c>
      <c r="N2187" s="4">
        <f t="shared" si="795"/>
        <v>1.3220000000000001</v>
      </c>
      <c r="O2187" s="4">
        <f t="shared" si="796"/>
        <v>3.73</v>
      </c>
      <c r="P2187" s="4"/>
      <c r="Q2187" s="4"/>
      <c r="R2187" s="1">
        <f t="shared" si="797"/>
        <v>0.75642965204236001</v>
      </c>
      <c r="S2187" s="1">
        <f t="shared" si="798"/>
        <v>0.26809651474530832</v>
      </c>
      <c r="T2187" s="1">
        <f t="shared" si="799"/>
        <v>2.3939034045922236E-2</v>
      </c>
      <c r="U2187" s="1">
        <f t="shared" si="800"/>
        <v>0.24416656864852584</v>
      </c>
      <c r="V2187" s="1">
        <f t="shared" si="801"/>
        <v>0.75516656864852583</v>
      </c>
      <c r="W2187" s="1"/>
      <c r="X2187" s="17">
        <f t="shared" si="802"/>
        <v>324.21116282946303</v>
      </c>
      <c r="Y2187" s="18">
        <f t="shared" si="803"/>
        <v>2663.4771552855118</v>
      </c>
      <c r="Z2187" s="2">
        <f t="shared" si="804"/>
        <v>308.00060468798989</v>
      </c>
      <c r="AA2187" s="18">
        <f t="shared" si="805"/>
        <v>2530.3032975212359</v>
      </c>
      <c r="AB2187" s="2">
        <f t="shared" si="806"/>
        <v>-324.67468725037662</v>
      </c>
      <c r="AC2187" s="2">
        <f t="shared" si="807"/>
        <v>253.03032975212358</v>
      </c>
      <c r="AD2187" s="2">
        <f t="shared" si="808"/>
        <v>308.00060468798989</v>
      </c>
      <c r="AE2187" s="2">
        <f t="shared" si="809"/>
        <v>-1000</v>
      </c>
      <c r="AF2187" s="5">
        <f t="shared" si="810"/>
        <v>0.32200000000000006</v>
      </c>
      <c r="AG2187" s="5">
        <f t="shared" si="811"/>
        <v>-1</v>
      </c>
      <c r="AH2187" s="3">
        <f t="shared" si="812"/>
        <v>201501</v>
      </c>
      <c r="AI2187" s="21">
        <v>1.3220000000000001</v>
      </c>
      <c r="AJ2187" s="21">
        <v>3.73</v>
      </c>
      <c r="AK2187" s="21">
        <v>1.3839999999999999</v>
      </c>
      <c r="AL2187" s="21">
        <v>3.31</v>
      </c>
      <c r="AO2187">
        <f t="shared" si="813"/>
        <v>-300</v>
      </c>
      <c r="AP2187">
        <f>IF(E2187&lt;F2187,G2187,H2187)</f>
        <v>24</v>
      </c>
      <c r="AQ2187">
        <f>IF(E2187&lt;F2187,H2187,G2187)</f>
        <v>20</v>
      </c>
    </row>
    <row r="2188" spans="2:43" x14ac:dyDescent="0.25">
      <c r="B2188" s="23">
        <v>42001</v>
      </c>
      <c r="C2188" s="20" t="s">
        <v>45</v>
      </c>
      <c r="D2188" s="20" t="s">
        <v>21</v>
      </c>
      <c r="E2188" s="2">
        <v>-150.15015015015015</v>
      </c>
      <c r="F2188" s="2">
        <v>136</v>
      </c>
      <c r="G2188">
        <v>27</v>
      </c>
      <c r="H2188">
        <v>17</v>
      </c>
      <c r="J2188" s="2" t="str">
        <f t="shared" si="814"/>
        <v>Pittsburgh Steelers</v>
      </c>
      <c r="K2188" s="2" t="str">
        <f t="shared" si="815"/>
        <v>Cincinnati Bengals</v>
      </c>
      <c r="L2188" s="17">
        <f t="shared" si="816"/>
        <v>-150.15015015015015</v>
      </c>
      <c r="M2188" s="18">
        <f t="shared" si="817"/>
        <v>136</v>
      </c>
      <c r="N2188" s="4">
        <f t="shared" si="795"/>
        <v>1.54</v>
      </c>
      <c r="O2188" s="4">
        <f t="shared" si="796"/>
        <v>2.66</v>
      </c>
      <c r="P2188" s="4"/>
      <c r="Q2188" s="4"/>
      <c r="R2188" s="1">
        <f t="shared" si="797"/>
        <v>0.64935064935064934</v>
      </c>
      <c r="S2188" s="1">
        <f t="shared" si="798"/>
        <v>0.37593984962406013</v>
      </c>
      <c r="T2188" s="1">
        <f t="shared" si="799"/>
        <v>2.4666666666666726E-2</v>
      </c>
      <c r="U2188" s="1">
        <f t="shared" si="800"/>
        <v>0.13670539986329461</v>
      </c>
      <c r="V2188" s="1">
        <f t="shared" si="801"/>
        <v>0.64770539986329467</v>
      </c>
      <c r="W2188" s="1"/>
      <c r="X2188" s="17">
        <f t="shared" si="802"/>
        <v>543.91178491187668</v>
      </c>
      <c r="Y2188" s="18">
        <f t="shared" si="803"/>
        <v>1653.0471874062387</v>
      </c>
      <c r="Z2188" s="2">
        <f t="shared" si="804"/>
        <v>516.71619566628283</v>
      </c>
      <c r="AA2188" s="18">
        <f t="shared" si="805"/>
        <v>1570.3948280359266</v>
      </c>
      <c r="AB2188" s="2">
        <f t="shared" si="806"/>
        <v>-193.52983482751958</v>
      </c>
      <c r="AC2188" s="2">
        <f t="shared" si="807"/>
        <v>157.03948280359265</v>
      </c>
      <c r="AD2188" s="2">
        <f t="shared" si="808"/>
        <v>516.71619566628283</v>
      </c>
      <c r="AE2188" s="2">
        <f t="shared" si="809"/>
        <v>-1000</v>
      </c>
      <c r="AF2188" s="5">
        <f t="shared" si="810"/>
        <v>0.54</v>
      </c>
      <c r="AG2188" s="5">
        <f t="shared" si="811"/>
        <v>-1</v>
      </c>
      <c r="AH2188" s="3">
        <f t="shared" si="812"/>
        <v>201412</v>
      </c>
      <c r="AI2188" s="21">
        <v>1.54</v>
      </c>
      <c r="AJ2188" s="21">
        <v>2.66</v>
      </c>
      <c r="AK2188" s="21">
        <v>1.6659999999999999</v>
      </c>
      <c r="AL2188" s="21">
        <v>2.36</v>
      </c>
      <c r="AO2188">
        <f t="shared" si="813"/>
        <v>-160</v>
      </c>
      <c r="AP2188">
        <f>IF(E2188&lt;F2188,G2188,H2188)</f>
        <v>27</v>
      </c>
      <c r="AQ2188">
        <f>IF(E2188&lt;F2188,H2188,G2188)</f>
        <v>17</v>
      </c>
    </row>
    <row r="2189" spans="2:43" x14ac:dyDescent="0.25">
      <c r="B2189" s="23">
        <v>42001</v>
      </c>
      <c r="C2189" s="20" t="s">
        <v>38</v>
      </c>
      <c r="D2189" s="20" t="s">
        <v>52</v>
      </c>
      <c r="E2189" s="2">
        <v>-1315.7894736842093</v>
      </c>
      <c r="F2189" s="2">
        <v>925</v>
      </c>
      <c r="G2189">
        <v>47</v>
      </c>
      <c r="H2189">
        <v>14</v>
      </c>
      <c r="J2189" s="2" t="str">
        <f t="shared" si="814"/>
        <v>Denver Broncos</v>
      </c>
      <c r="K2189" s="2" t="str">
        <f t="shared" si="815"/>
        <v>Oakland Raiders</v>
      </c>
      <c r="L2189" s="17">
        <f t="shared" si="816"/>
        <v>-1315.7894736842093</v>
      </c>
      <c r="M2189" s="18">
        <f t="shared" si="817"/>
        <v>925</v>
      </c>
      <c r="N2189" s="4">
        <f t="shared" si="795"/>
        <v>1.105</v>
      </c>
      <c r="O2189" s="4">
        <f t="shared" si="796"/>
        <v>8.36</v>
      </c>
      <c r="P2189" s="4"/>
      <c r="Q2189" s="4"/>
      <c r="R2189" s="1">
        <f t="shared" si="797"/>
        <v>0.90497737556561086</v>
      </c>
      <c r="S2189" s="1">
        <f t="shared" si="798"/>
        <v>0.11961722488038279</v>
      </c>
      <c r="T2189" s="1">
        <f t="shared" si="799"/>
        <v>2.4004226096143721E-2</v>
      </c>
      <c r="U2189" s="1">
        <f t="shared" si="800"/>
        <v>0.39268007534261407</v>
      </c>
      <c r="V2189" s="1">
        <f t="shared" si="801"/>
        <v>0.90368007534261408</v>
      </c>
      <c r="W2189" s="1"/>
      <c r="X2189" s="17">
        <f t="shared" si="802"/>
        <v>106.58631000674434</v>
      </c>
      <c r="Y2189" s="18">
        <f t="shared" si="803"/>
        <v>6551.9017911677402</v>
      </c>
      <c r="Z2189" s="2">
        <f t="shared" si="804"/>
        <v>101.25699450640712</v>
      </c>
      <c r="AA2189" s="18">
        <f t="shared" si="805"/>
        <v>6224.3067016093528</v>
      </c>
      <c r="AB2189" s="2">
        <f t="shared" si="806"/>
        <v>-987.58609701448734</v>
      </c>
      <c r="AC2189" s="2">
        <f t="shared" si="807"/>
        <v>622.43067016093528</v>
      </c>
      <c r="AD2189" s="2">
        <f t="shared" si="808"/>
        <v>101.25699450640712</v>
      </c>
      <c r="AE2189" s="2">
        <f t="shared" si="809"/>
        <v>-1000</v>
      </c>
      <c r="AF2189" s="5">
        <f t="shared" si="810"/>
        <v>0.10499999999999998</v>
      </c>
      <c r="AG2189" s="5">
        <f t="shared" si="811"/>
        <v>-1</v>
      </c>
      <c r="AH2189" s="3">
        <f t="shared" si="812"/>
        <v>201412</v>
      </c>
      <c r="AI2189" s="21">
        <v>1.105</v>
      </c>
      <c r="AJ2189" s="21">
        <v>8.36</v>
      </c>
      <c r="AK2189" s="21">
        <v>1.0760000000000001</v>
      </c>
      <c r="AL2189" s="21">
        <v>10.25</v>
      </c>
      <c r="AO2189">
        <f t="shared" si="813"/>
        <v>-1400</v>
      </c>
      <c r="AP2189">
        <f>IF(E2189&lt;F2189,G2189,H2189)</f>
        <v>47</v>
      </c>
      <c r="AQ2189">
        <f>IF(E2189&lt;F2189,H2189,G2189)</f>
        <v>14</v>
      </c>
    </row>
    <row r="2190" spans="2:43" x14ac:dyDescent="0.25">
      <c r="B2190" s="23">
        <v>42001</v>
      </c>
      <c r="C2190" s="20" t="s">
        <v>22</v>
      </c>
      <c r="D2190" s="20" t="s">
        <v>48</v>
      </c>
      <c r="E2190" s="2">
        <v>-247.52475247524757</v>
      </c>
      <c r="F2190" s="2">
        <v>220.00000000000003</v>
      </c>
      <c r="G2190">
        <v>20</v>
      </c>
      <c r="H2190">
        <v>17</v>
      </c>
      <c r="J2190" s="2" t="str">
        <f t="shared" si="814"/>
        <v>San Francisco 49ers</v>
      </c>
      <c r="K2190" s="2" t="str">
        <f t="shared" si="815"/>
        <v>Arizona Cardinals</v>
      </c>
      <c r="L2190" s="17">
        <f t="shared" si="816"/>
        <v>-247.52475247524757</v>
      </c>
      <c r="M2190" s="18">
        <f t="shared" si="817"/>
        <v>220.00000000000003</v>
      </c>
      <c r="N2190" s="4">
        <f t="shared" si="795"/>
        <v>1.3919999999999999</v>
      </c>
      <c r="O2190" s="4">
        <f t="shared" si="796"/>
        <v>3.27</v>
      </c>
      <c r="P2190" s="4"/>
      <c r="Q2190" s="4"/>
      <c r="R2190" s="1">
        <f t="shared" si="797"/>
        <v>0.71839080459770122</v>
      </c>
      <c r="S2190" s="1">
        <f t="shared" si="798"/>
        <v>0.3058103975535168</v>
      </c>
      <c r="T2190" s="1">
        <f t="shared" si="799"/>
        <v>2.3629343629343769E-2</v>
      </c>
      <c r="U2190" s="1">
        <f t="shared" si="800"/>
        <v>0.20629020352209221</v>
      </c>
      <c r="V2190" s="1">
        <f t="shared" si="801"/>
        <v>0.71729020352209227</v>
      </c>
      <c r="W2190" s="1"/>
      <c r="X2190" s="17">
        <f t="shared" si="802"/>
        <v>394.13586730966756</v>
      </c>
      <c r="Y2190" s="18">
        <f t="shared" si="803"/>
        <v>2232.1995513061229</v>
      </c>
      <c r="Z2190" s="2">
        <f t="shared" si="804"/>
        <v>374.42907394418415</v>
      </c>
      <c r="AA2190" s="18">
        <f t="shared" si="805"/>
        <v>2120.5895737408168</v>
      </c>
      <c r="AB2190" s="2">
        <f t="shared" si="806"/>
        <v>-267.07327758128878</v>
      </c>
      <c r="AC2190" s="2">
        <f t="shared" si="807"/>
        <v>212.05895737408167</v>
      </c>
      <c r="AD2190" s="2">
        <f t="shared" si="808"/>
        <v>374.42907394418415</v>
      </c>
      <c r="AE2190" s="2">
        <f t="shared" si="809"/>
        <v>-1000</v>
      </c>
      <c r="AF2190" s="5">
        <f t="shared" si="810"/>
        <v>0.3919999999999999</v>
      </c>
      <c r="AG2190" s="5">
        <f t="shared" si="811"/>
        <v>-1</v>
      </c>
      <c r="AH2190" s="3">
        <f t="shared" si="812"/>
        <v>201412</v>
      </c>
      <c r="AI2190" s="21">
        <v>1.3919999999999999</v>
      </c>
      <c r="AJ2190" s="21">
        <v>3.27</v>
      </c>
      <c r="AK2190" s="21">
        <v>1.4039999999999999</v>
      </c>
      <c r="AL2190" s="21">
        <v>3.2</v>
      </c>
      <c r="AO2190">
        <f t="shared" si="813"/>
        <v>-300</v>
      </c>
      <c r="AP2190">
        <f>IF(E2190&lt;F2190,G2190,H2190)</f>
        <v>20</v>
      </c>
      <c r="AQ2190">
        <f>IF(E2190&lt;F2190,H2190,G2190)</f>
        <v>17</v>
      </c>
    </row>
    <row r="2191" spans="2:43" x14ac:dyDescent="0.25">
      <c r="B2191" s="23">
        <v>42001</v>
      </c>
      <c r="C2191" s="20" t="s">
        <v>32</v>
      </c>
      <c r="D2191" s="20" t="s">
        <v>55</v>
      </c>
      <c r="E2191" s="2">
        <v>-531.91489361702145</v>
      </c>
      <c r="F2191" s="2">
        <v>446</v>
      </c>
      <c r="G2191">
        <v>20</v>
      </c>
      <c r="H2191">
        <v>6</v>
      </c>
      <c r="J2191" s="2" t="str">
        <f t="shared" si="814"/>
        <v>Seattle Seahawks</v>
      </c>
      <c r="K2191" s="2" t="str">
        <f t="shared" si="815"/>
        <v>St. Louis Rams</v>
      </c>
      <c r="L2191" s="17">
        <f t="shared" si="816"/>
        <v>-531.91489361702145</v>
      </c>
      <c r="M2191" s="18">
        <f t="shared" si="817"/>
        <v>446</v>
      </c>
      <c r="N2191" s="4">
        <f t="shared" si="795"/>
        <v>1.1359999999999999</v>
      </c>
      <c r="O2191" s="4">
        <f t="shared" si="796"/>
        <v>6.94</v>
      </c>
      <c r="P2191" s="4"/>
      <c r="Q2191" s="4"/>
      <c r="R2191" s="1">
        <f t="shared" si="797"/>
        <v>0.88028169014084512</v>
      </c>
      <c r="S2191" s="1">
        <f t="shared" si="798"/>
        <v>0.14409221902017291</v>
      </c>
      <c r="T2191" s="1">
        <f t="shared" si="799"/>
        <v>2.3793957404655841E-2</v>
      </c>
      <c r="U2191" s="1">
        <f t="shared" si="800"/>
        <v>0.36809473556033612</v>
      </c>
      <c r="V2191" s="1">
        <f t="shared" si="801"/>
        <v>0.87909473556033613</v>
      </c>
      <c r="W2191" s="1"/>
      <c r="X2191" s="17">
        <f t="shared" si="802"/>
        <v>137.5338283223806</v>
      </c>
      <c r="Y2191" s="18">
        <f t="shared" si="803"/>
        <v>5433.4365681185318</v>
      </c>
      <c r="Z2191" s="2">
        <f t="shared" si="804"/>
        <v>130.65713690626157</v>
      </c>
      <c r="AA2191" s="18">
        <f t="shared" si="805"/>
        <v>5161.7647397126048</v>
      </c>
      <c r="AB2191" s="2">
        <f t="shared" si="806"/>
        <v>-765.36194170352769</v>
      </c>
      <c r="AC2191" s="2">
        <f t="shared" si="807"/>
        <v>516.17647397126052</v>
      </c>
      <c r="AD2191" s="2">
        <f t="shared" si="808"/>
        <v>130.65713690626157</v>
      </c>
      <c r="AE2191" s="2">
        <f t="shared" si="809"/>
        <v>-1000</v>
      </c>
      <c r="AF2191" s="5">
        <f t="shared" si="810"/>
        <v>0.1359999999999999</v>
      </c>
      <c r="AG2191" s="5">
        <f t="shared" si="811"/>
        <v>-1</v>
      </c>
      <c r="AH2191" s="3">
        <f t="shared" si="812"/>
        <v>201412</v>
      </c>
      <c r="AI2191" s="21">
        <v>1.1359999999999999</v>
      </c>
      <c r="AJ2191" s="21">
        <v>6.94</v>
      </c>
      <c r="AK2191" s="21">
        <v>1.1879999999999999</v>
      </c>
      <c r="AL2191" s="21">
        <v>5.46</v>
      </c>
      <c r="AO2191">
        <f t="shared" si="813"/>
        <v>-600</v>
      </c>
      <c r="AP2191">
        <f>IF(E2191&lt;F2191,G2191,H2191)</f>
        <v>20</v>
      </c>
      <c r="AQ2191">
        <f>IF(E2191&lt;F2191,H2191,G2191)</f>
        <v>6</v>
      </c>
    </row>
    <row r="2192" spans="2:43" x14ac:dyDescent="0.25">
      <c r="B2192" s="23">
        <v>42001</v>
      </c>
      <c r="C2192" s="20" t="s">
        <v>35</v>
      </c>
      <c r="D2192" s="20" t="s">
        <v>44</v>
      </c>
      <c r="E2192" s="2">
        <v>-128.04097311139566</v>
      </c>
      <c r="F2192" s="2">
        <v>116.00000000000001</v>
      </c>
      <c r="G2192">
        <v>3</v>
      </c>
      <c r="H2192">
        <v>34</v>
      </c>
      <c r="J2192" s="2" t="str">
        <f t="shared" si="814"/>
        <v>Atlanta Falcons</v>
      </c>
      <c r="K2192" s="2" t="str">
        <f t="shared" si="815"/>
        <v>Carolina Panthers</v>
      </c>
      <c r="L2192" s="17">
        <f t="shared" si="816"/>
        <v>-128.04097311139566</v>
      </c>
      <c r="M2192" s="18">
        <f t="shared" si="817"/>
        <v>116.00000000000001</v>
      </c>
      <c r="N2192" s="4">
        <f t="shared" si="795"/>
        <v>1.4650000000000001</v>
      </c>
      <c r="O2192" s="4">
        <f t="shared" si="796"/>
        <v>2.93</v>
      </c>
      <c r="P2192" s="4"/>
      <c r="Q2192" s="4"/>
      <c r="R2192" s="1">
        <f t="shared" si="797"/>
        <v>0.68259385665529004</v>
      </c>
      <c r="S2192" s="1">
        <f t="shared" si="798"/>
        <v>0.34129692832764502</v>
      </c>
      <c r="T2192" s="1">
        <f t="shared" si="799"/>
        <v>2.3333333333333317E-2</v>
      </c>
      <c r="U2192" s="1">
        <f t="shared" si="800"/>
        <v>0.17064846416382251</v>
      </c>
      <c r="V2192" s="1">
        <f t="shared" si="801"/>
        <v>0.68164846416382252</v>
      </c>
      <c r="W2192" s="1"/>
      <c r="X2192" s="17">
        <f t="shared" si="802"/>
        <v>467.03183909714949</v>
      </c>
      <c r="Y2192" s="18">
        <f t="shared" si="803"/>
        <v>1908.0035510355572</v>
      </c>
      <c r="Z2192" s="2">
        <f t="shared" si="804"/>
        <v>443.68024714229199</v>
      </c>
      <c r="AA2192" s="18">
        <f t="shared" si="805"/>
        <v>1812.6033734837793</v>
      </c>
      <c r="AB2192" s="2">
        <f t="shared" si="806"/>
        <v>-225.38754123964677</v>
      </c>
      <c r="AC2192" s="2">
        <f t="shared" si="807"/>
        <v>181.26033734837793</v>
      </c>
      <c r="AD2192" s="2">
        <f t="shared" si="808"/>
        <v>-1000</v>
      </c>
      <c r="AE2192" s="2">
        <f t="shared" si="809"/>
        <v>1812.6033734837793</v>
      </c>
      <c r="AF2192" s="5">
        <f t="shared" si="810"/>
        <v>-1</v>
      </c>
      <c r="AG2192" s="5">
        <f t="shared" si="811"/>
        <v>1.9300000000000002</v>
      </c>
      <c r="AH2192" s="3">
        <f t="shared" si="812"/>
        <v>201412</v>
      </c>
      <c r="AI2192" s="21">
        <v>1.4650000000000001</v>
      </c>
      <c r="AJ2192" s="21">
        <v>2.93</v>
      </c>
      <c r="AK2192" s="21">
        <v>1.7809999999999999</v>
      </c>
      <c r="AL2192" s="21">
        <v>2.16</v>
      </c>
      <c r="AO2192">
        <f t="shared" si="813"/>
        <v>-130</v>
      </c>
      <c r="AP2192">
        <f>IF(E2192&lt;F2192,G2192,H2192)</f>
        <v>3</v>
      </c>
      <c r="AQ2192">
        <f>IF(E2192&lt;F2192,H2192,G2192)</f>
        <v>34</v>
      </c>
    </row>
    <row r="2193" spans="2:43" x14ac:dyDescent="0.25">
      <c r="B2193" s="23">
        <v>42001</v>
      </c>
      <c r="C2193" s="20" t="s">
        <v>28</v>
      </c>
      <c r="D2193" s="20" t="s">
        <v>46</v>
      </c>
      <c r="E2193" s="2">
        <v>-999.99999999999909</v>
      </c>
      <c r="F2193" s="2">
        <v>760</v>
      </c>
      <c r="G2193">
        <v>20</v>
      </c>
      <c r="H2193">
        <v>10</v>
      </c>
      <c r="J2193" s="2" t="str">
        <f t="shared" si="814"/>
        <v>Baltimore Ravens</v>
      </c>
      <c r="K2193" s="2" t="str">
        <f t="shared" si="815"/>
        <v>Cleveland Browns</v>
      </c>
      <c r="L2193" s="17">
        <f t="shared" si="816"/>
        <v>-999.99999999999909</v>
      </c>
      <c r="M2193" s="18">
        <f t="shared" si="817"/>
        <v>760</v>
      </c>
      <c r="N2193" s="4">
        <f t="shared" si="795"/>
        <v>1.117</v>
      </c>
      <c r="O2193" s="4">
        <f t="shared" si="796"/>
        <v>7.71</v>
      </c>
      <c r="P2193" s="4"/>
      <c r="Q2193" s="4"/>
      <c r="R2193" s="1">
        <f t="shared" si="797"/>
        <v>0.89525514771709935</v>
      </c>
      <c r="S2193" s="1">
        <f t="shared" si="798"/>
        <v>0.1297016861219196</v>
      </c>
      <c r="T2193" s="1">
        <f t="shared" si="799"/>
        <v>2.4349155998640626E-2</v>
      </c>
      <c r="U2193" s="1">
        <f t="shared" si="800"/>
        <v>0.38277673079758989</v>
      </c>
      <c r="V2193" s="1">
        <f t="shared" si="801"/>
        <v>0.8937767307975899</v>
      </c>
      <c r="W2193" s="1"/>
      <c r="X2193" s="17">
        <f t="shared" si="802"/>
        <v>118.84765573122324</v>
      </c>
      <c r="Y2193" s="18">
        <f t="shared" si="803"/>
        <v>6058.2304401132624</v>
      </c>
      <c r="Z2193" s="2">
        <f t="shared" si="804"/>
        <v>112.90527294466207</v>
      </c>
      <c r="AA2193" s="18">
        <f t="shared" si="805"/>
        <v>5755.3189181075986</v>
      </c>
      <c r="AB2193" s="2">
        <f t="shared" si="806"/>
        <v>-885.69822641510029</v>
      </c>
      <c r="AC2193" s="2">
        <f t="shared" si="807"/>
        <v>575.53189181075982</v>
      </c>
      <c r="AD2193" s="2">
        <f t="shared" si="808"/>
        <v>112.90527294466207</v>
      </c>
      <c r="AE2193" s="2">
        <f t="shared" si="809"/>
        <v>-1000</v>
      </c>
      <c r="AF2193" s="5">
        <f t="shared" si="810"/>
        <v>0.11699999999999999</v>
      </c>
      <c r="AG2193" s="5">
        <f t="shared" si="811"/>
        <v>-1</v>
      </c>
      <c r="AH2193" s="3">
        <f t="shared" si="812"/>
        <v>201412</v>
      </c>
      <c r="AI2193" s="21">
        <v>1.117</v>
      </c>
      <c r="AJ2193" s="21">
        <v>7.71</v>
      </c>
      <c r="AK2193" s="21">
        <v>1.1000000000000001</v>
      </c>
      <c r="AL2193" s="21">
        <v>8.6</v>
      </c>
      <c r="AO2193">
        <f t="shared" si="813"/>
        <v>-1000</v>
      </c>
      <c r="AP2193">
        <f>IF(E2193&lt;F2193,G2193,H2193)</f>
        <v>20</v>
      </c>
      <c r="AQ2193">
        <f>IF(E2193&lt;F2193,H2193,G2193)</f>
        <v>10</v>
      </c>
    </row>
    <row r="2194" spans="2:43" x14ac:dyDescent="0.25">
      <c r="B2194" s="23">
        <v>42001</v>
      </c>
      <c r="C2194" s="20" t="s">
        <v>33</v>
      </c>
      <c r="D2194" s="20" t="s">
        <v>34</v>
      </c>
      <c r="E2194" s="2">
        <v>-400</v>
      </c>
      <c r="F2194" s="2">
        <v>346</v>
      </c>
      <c r="G2194">
        <v>30</v>
      </c>
      <c r="H2194">
        <v>20</v>
      </c>
      <c r="J2194" s="2" t="str">
        <f t="shared" si="814"/>
        <v>Green Bay Packers</v>
      </c>
      <c r="K2194" s="2" t="str">
        <f t="shared" si="815"/>
        <v>Detroit Lions</v>
      </c>
      <c r="L2194" s="17">
        <f t="shared" si="816"/>
        <v>-400</v>
      </c>
      <c r="M2194" s="18">
        <f t="shared" si="817"/>
        <v>346</v>
      </c>
      <c r="N2194" s="4">
        <f t="shared" si="795"/>
        <v>1.2969999999999999</v>
      </c>
      <c r="O2194" s="4">
        <f t="shared" si="796"/>
        <v>3.94</v>
      </c>
      <c r="P2194" s="4"/>
      <c r="Q2194" s="4"/>
      <c r="R2194" s="1">
        <f t="shared" si="797"/>
        <v>0.77101002313030076</v>
      </c>
      <c r="S2194" s="1">
        <f t="shared" si="798"/>
        <v>0.25380710659898476</v>
      </c>
      <c r="T2194" s="1">
        <f t="shared" si="799"/>
        <v>2.4216154286805458E-2</v>
      </c>
      <c r="U2194" s="1">
        <f t="shared" si="800"/>
        <v>0.258601458265658</v>
      </c>
      <c r="V2194" s="1">
        <f t="shared" si="801"/>
        <v>0.76960145826565807</v>
      </c>
      <c r="W2194" s="1"/>
      <c r="X2194" s="17">
        <f t="shared" si="802"/>
        <v>299.37383727619027</v>
      </c>
      <c r="Y2194" s="18">
        <f t="shared" si="803"/>
        <v>2858.8210565281497</v>
      </c>
      <c r="Z2194" s="2">
        <f t="shared" si="804"/>
        <v>284.40514541238076</v>
      </c>
      <c r="AA2194" s="18">
        <f t="shared" si="805"/>
        <v>2715.8800037017422</v>
      </c>
      <c r="AB2194" s="2">
        <f t="shared" si="806"/>
        <v>-351.61107881857185</v>
      </c>
      <c r="AC2194" s="2">
        <f t="shared" si="807"/>
        <v>271.5880003701742</v>
      </c>
      <c r="AD2194" s="2">
        <f t="shared" si="808"/>
        <v>284.40514541238076</v>
      </c>
      <c r="AE2194" s="2">
        <f t="shared" si="809"/>
        <v>-1000</v>
      </c>
      <c r="AF2194" s="5">
        <f t="shared" si="810"/>
        <v>0.29699999999999993</v>
      </c>
      <c r="AG2194" s="5">
        <f t="shared" si="811"/>
        <v>-1</v>
      </c>
      <c r="AH2194" s="3">
        <f t="shared" si="812"/>
        <v>201412</v>
      </c>
      <c r="AI2194" s="21">
        <v>1.2969999999999999</v>
      </c>
      <c r="AJ2194" s="21">
        <v>3.94</v>
      </c>
      <c r="AK2194" s="21">
        <v>1.25</v>
      </c>
      <c r="AL2194" s="21">
        <v>4.46</v>
      </c>
      <c r="AO2194">
        <f t="shared" si="813"/>
        <v>-400</v>
      </c>
      <c r="AP2194">
        <f>IF(E2194&lt;F2194,G2194,H2194)</f>
        <v>30</v>
      </c>
      <c r="AQ2194">
        <f>IF(E2194&lt;F2194,H2194,G2194)</f>
        <v>20</v>
      </c>
    </row>
    <row r="2195" spans="2:43" x14ac:dyDescent="0.25">
      <c r="B2195" s="23">
        <v>42001</v>
      </c>
      <c r="C2195" s="20" t="s">
        <v>40</v>
      </c>
      <c r="D2195" s="20" t="s">
        <v>26</v>
      </c>
      <c r="E2195" s="2">
        <v>-400</v>
      </c>
      <c r="F2195" s="2">
        <v>346</v>
      </c>
      <c r="G2195">
        <v>23</v>
      </c>
      <c r="H2195">
        <v>17</v>
      </c>
      <c r="J2195" s="2" t="str">
        <f t="shared" si="814"/>
        <v>Houston Texans</v>
      </c>
      <c r="K2195" s="2" t="str">
        <f t="shared" si="815"/>
        <v>Jacksonville Jaguars</v>
      </c>
      <c r="L2195" s="17">
        <f t="shared" si="816"/>
        <v>-400</v>
      </c>
      <c r="M2195" s="18">
        <f t="shared" si="817"/>
        <v>346</v>
      </c>
      <c r="N2195" s="4">
        <f t="shared" si="795"/>
        <v>1.208</v>
      </c>
      <c r="O2195" s="4">
        <f t="shared" si="796"/>
        <v>5.08</v>
      </c>
      <c r="P2195" s="4"/>
      <c r="Q2195" s="4"/>
      <c r="R2195" s="1">
        <f t="shared" si="797"/>
        <v>0.82781456953642385</v>
      </c>
      <c r="S2195" s="1">
        <f t="shared" si="798"/>
        <v>0.19685039370078738</v>
      </c>
      <c r="T2195" s="1">
        <f t="shared" si="799"/>
        <v>2.4071246819338477E-2</v>
      </c>
      <c r="U2195" s="1">
        <f t="shared" si="800"/>
        <v>0.31548208791781823</v>
      </c>
      <c r="V2195" s="1">
        <f t="shared" si="801"/>
        <v>0.8264820879178183</v>
      </c>
      <c r="W2195" s="1"/>
      <c r="X2195" s="17">
        <f t="shared" si="802"/>
        <v>209.94757735080594</v>
      </c>
      <c r="Y2195" s="18">
        <f t="shared" si="803"/>
        <v>3877.3749854426251</v>
      </c>
      <c r="Z2195" s="2">
        <f t="shared" si="804"/>
        <v>199.45019848326564</v>
      </c>
      <c r="AA2195" s="18">
        <f t="shared" si="805"/>
        <v>3683.5062361704936</v>
      </c>
      <c r="AB2195" s="2">
        <f t="shared" si="806"/>
        <v>-501.37829272900046</v>
      </c>
      <c r="AC2195" s="2">
        <f t="shared" si="807"/>
        <v>368.35062361704934</v>
      </c>
      <c r="AD2195" s="2">
        <f t="shared" si="808"/>
        <v>199.45019848326564</v>
      </c>
      <c r="AE2195" s="2">
        <f t="shared" si="809"/>
        <v>-1000</v>
      </c>
      <c r="AF2195" s="5">
        <f t="shared" si="810"/>
        <v>0.20799999999999996</v>
      </c>
      <c r="AG2195" s="5">
        <f t="shared" si="811"/>
        <v>-1</v>
      </c>
      <c r="AH2195" s="3">
        <f t="shared" si="812"/>
        <v>201412</v>
      </c>
      <c r="AI2195" s="21">
        <v>1.208</v>
      </c>
      <c r="AJ2195" s="21">
        <v>5.08</v>
      </c>
      <c r="AK2195" s="21">
        <v>1.25</v>
      </c>
      <c r="AL2195" s="21">
        <v>4.46</v>
      </c>
      <c r="AO2195">
        <f t="shared" si="813"/>
        <v>-400</v>
      </c>
      <c r="AP2195">
        <f>IF(E2195&lt;F2195,G2195,H2195)</f>
        <v>23</v>
      </c>
      <c r="AQ2195">
        <f>IF(E2195&lt;F2195,H2195,G2195)</f>
        <v>17</v>
      </c>
    </row>
    <row r="2196" spans="2:43" x14ac:dyDescent="0.25">
      <c r="B2196" s="23">
        <v>42001</v>
      </c>
      <c r="C2196" s="20" t="s">
        <v>20</v>
      </c>
      <c r="D2196" s="20" t="s">
        <v>54</v>
      </c>
      <c r="E2196" s="2">
        <v>-152.20700152207002</v>
      </c>
      <c r="F2196" s="2">
        <v>137</v>
      </c>
      <c r="G2196">
        <v>19</v>
      </c>
      <c r="H2196">
        <v>7</v>
      </c>
      <c r="J2196" s="2" t="str">
        <f t="shared" si="814"/>
        <v>Kansas City Chiefs</v>
      </c>
      <c r="K2196" s="2" t="str">
        <f t="shared" si="815"/>
        <v>San Diego Chargers</v>
      </c>
      <c r="L2196" s="17">
        <f t="shared" si="816"/>
        <v>-152.20700152207002</v>
      </c>
      <c r="M2196" s="18">
        <f t="shared" si="817"/>
        <v>137</v>
      </c>
      <c r="N2196" s="4">
        <f t="shared" si="795"/>
        <v>1.7090000000000001</v>
      </c>
      <c r="O2196" s="4">
        <f t="shared" si="796"/>
        <v>2.2799999999999998</v>
      </c>
      <c r="P2196" s="4"/>
      <c r="Q2196" s="4"/>
      <c r="R2196" s="1">
        <f t="shared" si="797"/>
        <v>0.58513750731421876</v>
      </c>
      <c r="S2196" s="1">
        <f t="shared" si="798"/>
        <v>0.43859649122807021</v>
      </c>
      <c r="T2196" s="1">
        <f t="shared" si="799"/>
        <v>2.3183755327149669E-2</v>
      </c>
      <c r="U2196" s="1">
        <f t="shared" si="800"/>
        <v>7.3270508043074278E-2</v>
      </c>
      <c r="V2196" s="1">
        <f t="shared" si="801"/>
        <v>0.58427050804307434</v>
      </c>
      <c r="W2196" s="1"/>
      <c r="X2196" s="17">
        <f t="shared" si="802"/>
        <v>711.53598587296267</v>
      </c>
      <c r="Y2196" s="18">
        <f t="shared" si="803"/>
        <v>1276.8141881857814</v>
      </c>
      <c r="Z2196" s="2">
        <f t="shared" si="804"/>
        <v>675.95918657931452</v>
      </c>
      <c r="AA2196" s="18">
        <f t="shared" si="805"/>
        <v>1212.9734787764924</v>
      </c>
      <c r="AB2196" s="2">
        <f t="shared" si="806"/>
        <v>-147.93792581775406</v>
      </c>
      <c r="AC2196" s="2">
        <f t="shared" si="807"/>
        <v>121.29734787764923</v>
      </c>
      <c r="AD2196" s="2">
        <f t="shared" si="808"/>
        <v>675.95918657931452</v>
      </c>
      <c r="AE2196" s="2">
        <f t="shared" si="809"/>
        <v>-1000</v>
      </c>
      <c r="AF2196" s="5">
        <f t="shared" si="810"/>
        <v>0.70900000000000007</v>
      </c>
      <c r="AG2196" s="5">
        <f t="shared" si="811"/>
        <v>-1</v>
      </c>
      <c r="AH2196" s="3">
        <f t="shared" si="812"/>
        <v>201412</v>
      </c>
      <c r="AI2196" s="21">
        <v>1.7090000000000001</v>
      </c>
      <c r="AJ2196" s="21">
        <v>2.2799999999999998</v>
      </c>
      <c r="AK2196" s="21">
        <v>1.657</v>
      </c>
      <c r="AL2196" s="21">
        <v>2.37</v>
      </c>
      <c r="AO2196">
        <f t="shared" si="813"/>
        <v>-160</v>
      </c>
      <c r="AP2196">
        <f>IF(E2196&lt;F2196,G2196,H2196)</f>
        <v>19</v>
      </c>
      <c r="AQ2196">
        <f>IF(E2196&lt;F2196,H2196,G2196)</f>
        <v>7</v>
      </c>
    </row>
    <row r="2197" spans="2:43" x14ac:dyDescent="0.25">
      <c r="B2197" s="23">
        <v>42001</v>
      </c>
      <c r="C2197" s="20" t="s">
        <v>30</v>
      </c>
      <c r="D2197" s="20" t="s">
        <v>42</v>
      </c>
      <c r="E2197" s="2">
        <v>-320.51282051282044</v>
      </c>
      <c r="F2197" s="2">
        <v>281</v>
      </c>
      <c r="G2197">
        <v>24</v>
      </c>
      <c r="H2197">
        <v>37</v>
      </c>
      <c r="J2197" s="2" t="str">
        <f t="shared" si="814"/>
        <v>Miami Dolphins</v>
      </c>
      <c r="K2197" s="2" t="str">
        <f t="shared" si="815"/>
        <v>New York Jets</v>
      </c>
      <c r="L2197" s="17">
        <f t="shared" si="816"/>
        <v>-320.51282051282044</v>
      </c>
      <c r="M2197" s="18">
        <f t="shared" si="817"/>
        <v>281</v>
      </c>
      <c r="N2197" s="4">
        <f t="shared" si="795"/>
        <v>1.4079999999999999</v>
      </c>
      <c r="O2197" s="4">
        <f t="shared" si="796"/>
        <v>3.18</v>
      </c>
      <c r="P2197" s="4"/>
      <c r="Q2197" s="4"/>
      <c r="R2197" s="1">
        <f t="shared" si="797"/>
        <v>0.71022727272727282</v>
      </c>
      <c r="S2197" s="1">
        <f t="shared" si="798"/>
        <v>0.31446540880503143</v>
      </c>
      <c r="T2197" s="1">
        <f t="shared" si="799"/>
        <v>2.4097646033130027E-2</v>
      </c>
      <c r="U2197" s="1">
        <f t="shared" si="800"/>
        <v>0.19788093196112069</v>
      </c>
      <c r="V2197" s="1">
        <f t="shared" si="801"/>
        <v>0.70888093196112067</v>
      </c>
      <c r="W2197" s="1"/>
      <c r="X2197" s="17">
        <f t="shared" si="802"/>
        <v>410.67414133075596</v>
      </c>
      <c r="Y2197" s="18">
        <f t="shared" si="803"/>
        <v>2149.5506872072851</v>
      </c>
      <c r="Z2197" s="2">
        <f t="shared" si="804"/>
        <v>390.14043426421813</v>
      </c>
      <c r="AA2197" s="18">
        <f t="shared" si="805"/>
        <v>2042.0731528469207</v>
      </c>
      <c r="AB2197" s="2">
        <f t="shared" si="806"/>
        <v>-256.31795942554407</v>
      </c>
      <c r="AC2197" s="2">
        <f t="shared" si="807"/>
        <v>204.20731528469207</v>
      </c>
      <c r="AD2197" s="2">
        <f t="shared" si="808"/>
        <v>-1000</v>
      </c>
      <c r="AE2197" s="2">
        <f t="shared" si="809"/>
        <v>2042.0731528469207</v>
      </c>
      <c r="AF2197" s="5">
        <f t="shared" si="810"/>
        <v>-1</v>
      </c>
      <c r="AG2197" s="5">
        <f t="shared" si="811"/>
        <v>2.1800000000000002</v>
      </c>
      <c r="AH2197" s="3">
        <f t="shared" si="812"/>
        <v>201412</v>
      </c>
      <c r="AI2197" s="21">
        <v>1.4079999999999999</v>
      </c>
      <c r="AJ2197" s="21">
        <v>3.18</v>
      </c>
      <c r="AK2197" s="21">
        <v>1.3120000000000001</v>
      </c>
      <c r="AL2197" s="21">
        <v>3.81</v>
      </c>
      <c r="AO2197">
        <f t="shared" si="813"/>
        <v>-400</v>
      </c>
      <c r="AP2197">
        <f>IF(E2197&lt;F2197,G2197,H2197)</f>
        <v>24</v>
      </c>
      <c r="AQ2197">
        <f>IF(E2197&lt;F2197,H2197,G2197)</f>
        <v>37</v>
      </c>
    </row>
    <row r="2198" spans="2:43" x14ac:dyDescent="0.25">
      <c r="B2198" s="23">
        <v>42001</v>
      </c>
      <c r="C2198" s="20" t="s">
        <v>29</v>
      </c>
      <c r="D2198" s="20" t="s">
        <v>37</v>
      </c>
      <c r="E2198" s="2">
        <v>-300.30030030030031</v>
      </c>
      <c r="F2198" s="2">
        <v>264</v>
      </c>
      <c r="G2198">
        <v>13</v>
      </c>
      <c r="H2198">
        <v>9</v>
      </c>
      <c r="J2198" s="2" t="str">
        <f t="shared" si="814"/>
        <v>Minnesota Vikings</v>
      </c>
      <c r="K2198" s="2" t="str">
        <f t="shared" si="815"/>
        <v>Chicago Bears</v>
      </c>
      <c r="L2198" s="17">
        <f t="shared" si="816"/>
        <v>-300.30030030030031</v>
      </c>
      <c r="M2198" s="18">
        <f t="shared" si="817"/>
        <v>264</v>
      </c>
      <c r="N2198" s="4">
        <f t="shared" si="795"/>
        <v>1.3919999999999999</v>
      </c>
      <c r="O2198" s="4">
        <f t="shared" si="796"/>
        <v>3.27</v>
      </c>
      <c r="P2198" s="4"/>
      <c r="Q2198" s="4"/>
      <c r="R2198" s="1">
        <f t="shared" si="797"/>
        <v>0.71839080459770122</v>
      </c>
      <c r="S2198" s="1">
        <f t="shared" si="798"/>
        <v>0.3058103975535168</v>
      </c>
      <c r="T2198" s="1">
        <f t="shared" si="799"/>
        <v>2.3629343629343769E-2</v>
      </c>
      <c r="U2198" s="1">
        <f t="shared" si="800"/>
        <v>0.20629020352209221</v>
      </c>
      <c r="V2198" s="1">
        <f t="shared" si="801"/>
        <v>0.71729020352209227</v>
      </c>
      <c r="W2198" s="1"/>
      <c r="X2198" s="17">
        <f t="shared" si="802"/>
        <v>394.13586730966756</v>
      </c>
      <c r="Y2198" s="18">
        <f t="shared" si="803"/>
        <v>2232.1995513061229</v>
      </c>
      <c r="Z2198" s="2">
        <f t="shared" si="804"/>
        <v>374.42907394418415</v>
      </c>
      <c r="AA2198" s="18">
        <f t="shared" si="805"/>
        <v>2120.5895737408168</v>
      </c>
      <c r="AB2198" s="2">
        <f t="shared" si="806"/>
        <v>-267.07327758128878</v>
      </c>
      <c r="AC2198" s="2">
        <f t="shared" si="807"/>
        <v>212.05895737408167</v>
      </c>
      <c r="AD2198" s="2">
        <f t="shared" si="808"/>
        <v>374.42907394418415</v>
      </c>
      <c r="AE2198" s="2">
        <f t="shared" si="809"/>
        <v>-1000</v>
      </c>
      <c r="AF2198" s="5">
        <f t="shared" si="810"/>
        <v>0.3919999999999999</v>
      </c>
      <c r="AG2198" s="5">
        <f t="shared" si="811"/>
        <v>-1</v>
      </c>
      <c r="AH2198" s="3">
        <f t="shared" si="812"/>
        <v>201412</v>
      </c>
      <c r="AI2198" s="21">
        <v>1.3919999999999999</v>
      </c>
      <c r="AJ2198" s="21">
        <v>3.27</v>
      </c>
      <c r="AK2198" s="21">
        <v>1.333</v>
      </c>
      <c r="AL2198" s="21">
        <v>3.64</v>
      </c>
      <c r="AO2198">
        <f t="shared" si="813"/>
        <v>-400</v>
      </c>
      <c r="AP2198">
        <f>IF(E2198&lt;F2198,G2198,H2198)</f>
        <v>13</v>
      </c>
      <c r="AQ2198">
        <f>IF(E2198&lt;F2198,H2198,G2198)</f>
        <v>9</v>
      </c>
    </row>
    <row r="2199" spans="2:43" x14ac:dyDescent="0.25">
      <c r="B2199" s="23">
        <v>42001</v>
      </c>
      <c r="C2199" s="20" t="s">
        <v>36</v>
      </c>
      <c r="D2199" s="20" t="s">
        <v>24</v>
      </c>
      <c r="E2199" s="2">
        <v>-218.34061135371181</v>
      </c>
      <c r="F2199" s="2">
        <v>195.00000000000003</v>
      </c>
      <c r="G2199">
        <v>9</v>
      </c>
      <c r="H2199">
        <v>17</v>
      </c>
      <c r="J2199" s="2" t="str">
        <f t="shared" si="814"/>
        <v>New England Patriots</v>
      </c>
      <c r="K2199" s="2" t="str">
        <f t="shared" si="815"/>
        <v>Buffalo Bills</v>
      </c>
      <c r="L2199" s="17">
        <f t="shared" si="816"/>
        <v>-218.34061135371181</v>
      </c>
      <c r="M2199" s="18">
        <f t="shared" si="817"/>
        <v>195.00000000000003</v>
      </c>
      <c r="N2199" s="4">
        <f t="shared" si="795"/>
        <v>1.429</v>
      </c>
      <c r="O2199" s="4">
        <f t="shared" si="796"/>
        <v>3.08</v>
      </c>
      <c r="P2199" s="4"/>
      <c r="Q2199" s="4"/>
      <c r="R2199" s="1">
        <f t="shared" si="797"/>
        <v>0.69979006298110569</v>
      </c>
      <c r="S2199" s="1">
        <f t="shared" si="798"/>
        <v>0.32467532467532467</v>
      </c>
      <c r="T2199" s="1">
        <f t="shared" si="799"/>
        <v>2.38811266356177E-2</v>
      </c>
      <c r="U2199" s="1">
        <f t="shared" si="800"/>
        <v>0.18755736915289051</v>
      </c>
      <c r="V2199" s="1">
        <f t="shared" si="801"/>
        <v>0.69855736915289057</v>
      </c>
      <c r="W2199" s="1"/>
      <c r="X2199" s="17">
        <f t="shared" si="802"/>
        <v>431.52165327903623</v>
      </c>
      <c r="Y2199" s="18">
        <f t="shared" si="803"/>
        <v>2053.540524063932</v>
      </c>
      <c r="Z2199" s="2">
        <f t="shared" si="804"/>
        <v>409.94557061508442</v>
      </c>
      <c r="AA2199" s="18">
        <f t="shared" si="805"/>
        <v>1950.8634978607354</v>
      </c>
      <c r="AB2199" s="2">
        <f t="shared" si="806"/>
        <v>-243.93482249353124</v>
      </c>
      <c r="AC2199" s="2">
        <f t="shared" si="807"/>
        <v>195.08634978607353</v>
      </c>
      <c r="AD2199" s="2">
        <f t="shared" si="808"/>
        <v>-1000</v>
      </c>
      <c r="AE2199" s="2">
        <f t="shared" si="809"/>
        <v>1950.8634978607354</v>
      </c>
      <c r="AF2199" s="5">
        <f t="shared" si="810"/>
        <v>-1</v>
      </c>
      <c r="AG2199" s="5">
        <f t="shared" si="811"/>
        <v>2.08</v>
      </c>
      <c r="AH2199" s="3">
        <f t="shared" si="812"/>
        <v>201412</v>
      </c>
      <c r="AI2199" s="21">
        <v>1.429</v>
      </c>
      <c r="AJ2199" s="21">
        <v>3.08</v>
      </c>
      <c r="AK2199" s="21">
        <v>1.458</v>
      </c>
      <c r="AL2199" s="21">
        <v>2.95</v>
      </c>
      <c r="AO2199">
        <f t="shared" si="813"/>
        <v>-300</v>
      </c>
      <c r="AP2199">
        <f>IF(E2199&lt;F2199,G2199,H2199)</f>
        <v>9</v>
      </c>
      <c r="AQ2199">
        <f>IF(E2199&lt;F2199,H2199,G2199)</f>
        <v>17</v>
      </c>
    </row>
    <row r="2200" spans="2:43" x14ac:dyDescent="0.25">
      <c r="B2200" s="23">
        <v>42001</v>
      </c>
      <c r="C2200" s="20" t="s">
        <v>25</v>
      </c>
      <c r="D2200" s="20" t="s">
        <v>19</v>
      </c>
      <c r="E2200" s="2">
        <v>-105.0420168067227</v>
      </c>
      <c r="F2200" s="2">
        <v>-105.0420168067227</v>
      </c>
      <c r="G2200">
        <v>26</v>
      </c>
      <c r="H2200">
        <v>34</v>
      </c>
      <c r="J2200" s="2" t="str">
        <f t="shared" si="814"/>
        <v>New York Giants</v>
      </c>
      <c r="K2200" s="2" t="str">
        <f t="shared" si="815"/>
        <v>Philadelphia Eagles</v>
      </c>
      <c r="L2200" s="17">
        <f t="shared" si="816"/>
        <v>-105.0420168067227</v>
      </c>
      <c r="M2200" s="18">
        <f t="shared" si="817"/>
        <v>-105.0420168067227</v>
      </c>
      <c r="N2200" s="4">
        <f t="shared" si="795"/>
        <v>1.6890000000000001</v>
      </c>
      <c r="O2200" s="4">
        <f t="shared" si="796"/>
        <v>2.31</v>
      </c>
      <c r="P2200" s="4"/>
      <c r="Q2200" s="4"/>
      <c r="R2200" s="1">
        <f t="shared" si="797"/>
        <v>0.59206631142687982</v>
      </c>
      <c r="S2200" s="1">
        <f t="shared" si="798"/>
        <v>0.4329004329004329</v>
      </c>
      <c r="T2200" s="1">
        <f t="shared" si="799"/>
        <v>2.4358589647411888E-2</v>
      </c>
      <c r="U2200" s="1">
        <f t="shared" si="800"/>
        <v>7.9582939263223462E-2</v>
      </c>
      <c r="V2200" s="1">
        <f t="shared" si="801"/>
        <v>0.59058293926322347</v>
      </c>
      <c r="W2200" s="1"/>
      <c r="X2200" s="17">
        <f t="shared" si="802"/>
        <v>693.24227558544305</v>
      </c>
      <c r="Y2200" s="18">
        <f t="shared" si="803"/>
        <v>1309.568863191934</v>
      </c>
      <c r="Z2200" s="2">
        <f t="shared" si="804"/>
        <v>658.58016180617085</v>
      </c>
      <c r="AA2200" s="18">
        <f t="shared" si="805"/>
        <v>1244.0904200323373</v>
      </c>
      <c r="AB2200" s="2">
        <f t="shared" si="806"/>
        <v>-151.84180423192183</v>
      </c>
      <c r="AC2200" s="2">
        <f t="shared" si="807"/>
        <v>124.40904200323374</v>
      </c>
      <c r="AD2200" s="2">
        <f t="shared" si="808"/>
        <v>658.58016180617085</v>
      </c>
      <c r="AE2200" s="2">
        <f t="shared" si="809"/>
        <v>-1000</v>
      </c>
      <c r="AF2200" s="5">
        <f t="shared" si="810"/>
        <v>0.68900000000000006</v>
      </c>
      <c r="AG2200" s="5">
        <f t="shared" si="811"/>
        <v>-1</v>
      </c>
      <c r="AH2200" s="3">
        <f t="shared" si="812"/>
        <v>201412</v>
      </c>
      <c r="AI2200" s="21">
        <v>1.6890000000000001</v>
      </c>
      <c r="AJ2200" s="21">
        <v>2.31</v>
      </c>
      <c r="AK2200" s="21">
        <v>1.952</v>
      </c>
      <c r="AL2200" s="21">
        <v>1.952</v>
      </c>
      <c r="AO2200">
        <f t="shared" si="813"/>
        <v>-110</v>
      </c>
      <c r="AP2200">
        <f>IF(E2200&lt;F2200,G2200,H2200)</f>
        <v>34</v>
      </c>
      <c r="AQ2200">
        <f>IF(E2200&lt;F2200,H2200,G2200)</f>
        <v>26</v>
      </c>
    </row>
    <row r="2201" spans="2:43" x14ac:dyDescent="0.25">
      <c r="B2201" s="23">
        <v>42001</v>
      </c>
      <c r="C2201" s="20" t="s">
        <v>27</v>
      </c>
      <c r="D2201" s="20" t="s">
        <v>43</v>
      </c>
      <c r="E2201" s="2">
        <v>216</v>
      </c>
      <c r="F2201" s="2">
        <v>-242.13075060532685</v>
      </c>
      <c r="G2201">
        <v>20</v>
      </c>
      <c r="H2201">
        <v>23</v>
      </c>
      <c r="J2201" s="2" t="str">
        <f t="shared" si="814"/>
        <v>New Orleans Saints</v>
      </c>
      <c r="K2201" s="2" t="str">
        <f t="shared" si="815"/>
        <v>Tampa Bay Buccaneers</v>
      </c>
      <c r="L2201" s="17">
        <f t="shared" si="816"/>
        <v>-242.13075060532685</v>
      </c>
      <c r="M2201" s="18">
        <f t="shared" si="817"/>
        <v>216</v>
      </c>
      <c r="N2201" s="4">
        <f t="shared" si="795"/>
        <v>1.5</v>
      </c>
      <c r="O2201" s="4">
        <f t="shared" si="796"/>
        <v>2.8</v>
      </c>
      <c r="P2201" s="4"/>
      <c r="Q2201" s="4"/>
      <c r="R2201" s="1">
        <f t="shared" si="797"/>
        <v>0.66666666666666663</v>
      </c>
      <c r="S2201" s="1">
        <f t="shared" si="798"/>
        <v>0.35714285714285715</v>
      </c>
      <c r="T2201" s="1">
        <f t="shared" si="799"/>
        <v>2.3255813953488524E-2</v>
      </c>
      <c r="U2201" s="1">
        <f t="shared" si="800"/>
        <v>0.15476190476190474</v>
      </c>
      <c r="V2201" s="1">
        <f t="shared" si="801"/>
        <v>0.66576190476190478</v>
      </c>
      <c r="W2201" s="1"/>
      <c r="X2201" s="17">
        <f t="shared" si="802"/>
        <v>502.03848079536505</v>
      </c>
      <c r="Y2201" s="18">
        <f t="shared" si="803"/>
        <v>1783.0249655308576</v>
      </c>
      <c r="Z2201" s="2">
        <f t="shared" si="804"/>
        <v>476.93655675559677</v>
      </c>
      <c r="AA2201" s="18">
        <f t="shared" si="805"/>
        <v>1693.8737172543147</v>
      </c>
      <c r="AB2201" s="2">
        <f t="shared" si="806"/>
        <v>-209.67149316516827</v>
      </c>
      <c r="AC2201" s="2">
        <f t="shared" si="807"/>
        <v>169.38737172543148</v>
      </c>
      <c r="AD2201" s="2">
        <f t="shared" si="808"/>
        <v>476.93655675559677</v>
      </c>
      <c r="AE2201" s="2">
        <f t="shared" si="809"/>
        <v>-1000</v>
      </c>
      <c r="AF2201" s="5">
        <f t="shared" si="810"/>
        <v>0.5</v>
      </c>
      <c r="AG2201" s="5">
        <f t="shared" si="811"/>
        <v>-1</v>
      </c>
      <c r="AH2201" s="3">
        <f t="shared" si="812"/>
        <v>201412</v>
      </c>
      <c r="AI2201" s="21">
        <v>2.8</v>
      </c>
      <c r="AJ2201" s="21">
        <v>1.5</v>
      </c>
      <c r="AK2201" s="21">
        <v>3.16</v>
      </c>
      <c r="AL2201" s="21">
        <v>1.413</v>
      </c>
      <c r="AO2201">
        <f t="shared" si="813"/>
        <v>-300</v>
      </c>
      <c r="AP2201">
        <f>IF(E2201&lt;F2201,G2201,H2201)</f>
        <v>23</v>
      </c>
      <c r="AQ2201">
        <f>IF(E2201&lt;F2201,H2201,G2201)</f>
        <v>20</v>
      </c>
    </row>
    <row r="2202" spans="2:43" x14ac:dyDescent="0.25">
      <c r="B2202" s="23">
        <v>42001</v>
      </c>
      <c r="C2202" s="20" t="s">
        <v>41</v>
      </c>
      <c r="D2202" s="20" t="s">
        <v>39</v>
      </c>
      <c r="E2202" s="2">
        <v>281</v>
      </c>
      <c r="F2202" s="2">
        <v>-320.51282051282044</v>
      </c>
      <c r="G2202">
        <v>10</v>
      </c>
      <c r="H2202">
        <v>27</v>
      </c>
      <c r="J2202" s="2" t="str">
        <f t="shared" si="814"/>
        <v>Indianapolis Colts</v>
      </c>
      <c r="K2202" s="2" t="str">
        <f t="shared" si="815"/>
        <v>Tennessee Titans</v>
      </c>
      <c r="L2202" s="17">
        <f t="shared" si="816"/>
        <v>-320.51282051282044</v>
      </c>
      <c r="M2202" s="18">
        <f t="shared" si="817"/>
        <v>281</v>
      </c>
      <c r="N2202" s="4">
        <f t="shared" si="795"/>
        <v>1.3220000000000001</v>
      </c>
      <c r="O2202" s="4">
        <f t="shared" si="796"/>
        <v>3.73</v>
      </c>
      <c r="P2202" s="4"/>
      <c r="Q2202" s="4"/>
      <c r="R2202" s="1">
        <f t="shared" si="797"/>
        <v>0.75642965204236001</v>
      </c>
      <c r="S2202" s="1">
        <f t="shared" si="798"/>
        <v>0.26809651474530832</v>
      </c>
      <c r="T2202" s="1">
        <f t="shared" si="799"/>
        <v>2.3939034045922236E-2</v>
      </c>
      <c r="U2202" s="1">
        <f t="shared" si="800"/>
        <v>0.24416656864852584</v>
      </c>
      <c r="V2202" s="1">
        <f t="shared" si="801"/>
        <v>0.75516656864852583</v>
      </c>
      <c r="W2202" s="1"/>
      <c r="X2202" s="17">
        <f t="shared" si="802"/>
        <v>324.21116282946303</v>
      </c>
      <c r="Y2202" s="18">
        <f t="shared" si="803"/>
        <v>2663.4771552855118</v>
      </c>
      <c r="Z2202" s="2">
        <f t="shared" si="804"/>
        <v>308.00060468798989</v>
      </c>
      <c r="AA2202" s="18">
        <f t="shared" si="805"/>
        <v>2530.3032975212359</v>
      </c>
      <c r="AB2202" s="2">
        <f t="shared" si="806"/>
        <v>-324.67468725037662</v>
      </c>
      <c r="AC2202" s="2">
        <f t="shared" si="807"/>
        <v>253.03032975212358</v>
      </c>
      <c r="AD2202" s="2">
        <f t="shared" si="808"/>
        <v>308.00060468798989</v>
      </c>
      <c r="AE2202" s="2">
        <f t="shared" si="809"/>
        <v>-1000</v>
      </c>
      <c r="AF2202" s="5">
        <f t="shared" si="810"/>
        <v>0.32200000000000006</v>
      </c>
      <c r="AG2202" s="5">
        <f t="shared" si="811"/>
        <v>-1</v>
      </c>
      <c r="AH2202" s="3">
        <f t="shared" si="812"/>
        <v>201412</v>
      </c>
      <c r="AI2202" s="21">
        <v>3.73</v>
      </c>
      <c r="AJ2202" s="21">
        <v>1.3220000000000001</v>
      </c>
      <c r="AK2202" s="21">
        <v>3.81</v>
      </c>
      <c r="AL2202" s="21">
        <v>1.3120000000000001</v>
      </c>
      <c r="AO2202">
        <f t="shared" si="813"/>
        <v>-400</v>
      </c>
      <c r="AP2202">
        <f>IF(E2202&lt;F2202,G2202,H2202)</f>
        <v>27</v>
      </c>
      <c r="AQ2202">
        <f>IF(E2202&lt;F2202,H2202,G2202)</f>
        <v>10</v>
      </c>
    </row>
    <row r="2203" spans="2:43" x14ac:dyDescent="0.25">
      <c r="B2203" s="23">
        <v>42001</v>
      </c>
      <c r="C2203" s="20" t="s">
        <v>53</v>
      </c>
      <c r="D2203" s="20" t="s">
        <v>23</v>
      </c>
      <c r="E2203" s="2">
        <v>222.00000000000003</v>
      </c>
      <c r="F2203" s="2">
        <v>-250.00000000000006</v>
      </c>
      <c r="G2203">
        <v>17</v>
      </c>
      <c r="H2203">
        <v>44</v>
      </c>
      <c r="J2203" s="2" t="str">
        <f t="shared" si="814"/>
        <v>Dallas Cowboys</v>
      </c>
      <c r="K2203" s="2" t="str">
        <f t="shared" si="815"/>
        <v>Washington Redskins</v>
      </c>
      <c r="L2203" s="17">
        <f t="shared" si="816"/>
        <v>-250.00000000000006</v>
      </c>
      <c r="M2203" s="18">
        <f t="shared" si="817"/>
        <v>222.00000000000003</v>
      </c>
      <c r="N2203" s="4">
        <f t="shared" si="795"/>
        <v>1.3740000000000001</v>
      </c>
      <c r="O2203" s="4">
        <f t="shared" si="796"/>
        <v>3.37</v>
      </c>
      <c r="P2203" s="4"/>
      <c r="Q2203" s="4"/>
      <c r="R2203" s="1">
        <f t="shared" si="797"/>
        <v>0.72780203784570596</v>
      </c>
      <c r="S2203" s="1">
        <f t="shared" si="798"/>
        <v>0.29673590504451036</v>
      </c>
      <c r="T2203" s="1">
        <f t="shared" si="799"/>
        <v>2.3950252951095985E-2</v>
      </c>
      <c r="U2203" s="1">
        <f t="shared" si="800"/>
        <v>0.2155330664005978</v>
      </c>
      <c r="V2203" s="1">
        <f t="shared" si="801"/>
        <v>0.72653306640059778</v>
      </c>
      <c r="W2203" s="1"/>
      <c r="X2203" s="17">
        <f t="shared" si="802"/>
        <v>376.39984502593472</v>
      </c>
      <c r="Y2203" s="18">
        <f t="shared" si="803"/>
        <v>2328.0431128622172</v>
      </c>
      <c r="Z2203" s="2">
        <f t="shared" si="804"/>
        <v>357.57985277463797</v>
      </c>
      <c r="AA2203" s="18">
        <f t="shared" si="805"/>
        <v>2211.6409572191064</v>
      </c>
      <c r="AB2203" s="2">
        <f t="shared" si="806"/>
        <v>-279.65781411914236</v>
      </c>
      <c r="AC2203" s="2">
        <f t="shared" si="807"/>
        <v>221.16409572191066</v>
      </c>
      <c r="AD2203" s="2">
        <f t="shared" si="808"/>
        <v>357.57985277463797</v>
      </c>
      <c r="AE2203" s="2">
        <f t="shared" si="809"/>
        <v>-1000</v>
      </c>
      <c r="AF2203" s="5">
        <f t="shared" si="810"/>
        <v>0.37400000000000011</v>
      </c>
      <c r="AG2203" s="5">
        <f t="shared" si="811"/>
        <v>-1</v>
      </c>
      <c r="AH2203" s="3">
        <f t="shared" si="812"/>
        <v>201412</v>
      </c>
      <c r="AI2203" s="21">
        <v>3.37</v>
      </c>
      <c r="AJ2203" s="21">
        <v>1.3740000000000001</v>
      </c>
      <c r="AK2203" s="21">
        <v>3.22</v>
      </c>
      <c r="AL2203" s="21">
        <v>1.4</v>
      </c>
      <c r="AO2203">
        <f t="shared" si="813"/>
        <v>-300</v>
      </c>
      <c r="AP2203">
        <f>IF(E2203&lt;F2203,G2203,H2203)</f>
        <v>44</v>
      </c>
      <c r="AQ2203">
        <f>IF(E2203&lt;F2203,H2203,G2203)</f>
        <v>17</v>
      </c>
    </row>
    <row r="2204" spans="2:43" x14ac:dyDescent="0.25">
      <c r="B2204" s="23">
        <v>41995</v>
      </c>
      <c r="C2204" s="20" t="s">
        <v>21</v>
      </c>
      <c r="D2204" s="20" t="s">
        <v>38</v>
      </c>
      <c r="E2204" s="2">
        <v>171</v>
      </c>
      <c r="F2204" s="2">
        <v>-190.11406844106463</v>
      </c>
      <c r="G2204">
        <v>37</v>
      </c>
      <c r="H2204">
        <v>28</v>
      </c>
      <c r="J2204" s="2" t="str">
        <f t="shared" si="814"/>
        <v>Denver Broncos</v>
      </c>
      <c r="K2204" s="2" t="str">
        <f t="shared" si="815"/>
        <v>Cincinnati Bengals</v>
      </c>
      <c r="L2204" s="17">
        <f t="shared" si="816"/>
        <v>-190.11406844106463</v>
      </c>
      <c r="M2204" s="18">
        <f t="shared" si="817"/>
        <v>171</v>
      </c>
      <c r="N2204" s="4">
        <f t="shared" si="795"/>
        <v>1.609</v>
      </c>
      <c r="O2204" s="4">
        <f t="shared" si="796"/>
        <v>2.48</v>
      </c>
      <c r="P2204" s="4"/>
      <c r="Q2204" s="4"/>
      <c r="R2204" s="1">
        <f t="shared" si="797"/>
        <v>0.62150403977625857</v>
      </c>
      <c r="S2204" s="1">
        <f t="shared" si="798"/>
        <v>0.40322580645161293</v>
      </c>
      <c r="T2204" s="1">
        <f t="shared" si="799"/>
        <v>2.4133039863047268E-2</v>
      </c>
      <c r="U2204" s="1">
        <f t="shared" si="800"/>
        <v>0.10913911666232282</v>
      </c>
      <c r="V2204" s="1">
        <f t="shared" si="801"/>
        <v>0.6201391166623228</v>
      </c>
      <c r="W2204" s="1"/>
      <c r="X2204" s="17">
        <f t="shared" si="802"/>
        <v>612.54140100392738</v>
      </c>
      <c r="Y2204" s="18">
        <f t="shared" si="803"/>
        <v>1475.8167857920587</v>
      </c>
      <c r="Z2204" s="2">
        <f t="shared" si="804"/>
        <v>581.914330953731</v>
      </c>
      <c r="AA2204" s="18">
        <f t="shared" si="805"/>
        <v>1402.0259465024558</v>
      </c>
      <c r="AB2204" s="2">
        <f t="shared" si="806"/>
        <v>-171.84660126191525</v>
      </c>
      <c r="AC2204" s="2">
        <f t="shared" si="807"/>
        <v>140.20259465024557</v>
      </c>
      <c r="AD2204" s="2">
        <f t="shared" si="808"/>
        <v>-1000</v>
      </c>
      <c r="AE2204" s="2">
        <f t="shared" si="809"/>
        <v>1402.0259465024558</v>
      </c>
      <c r="AF2204" s="5">
        <f t="shared" si="810"/>
        <v>-1</v>
      </c>
      <c r="AG2204" s="5">
        <f t="shared" si="811"/>
        <v>1.48</v>
      </c>
      <c r="AH2204" s="3">
        <f t="shared" si="812"/>
        <v>201412</v>
      </c>
      <c r="AI2204" s="21">
        <v>2.48</v>
      </c>
      <c r="AJ2204" s="21">
        <v>1.609</v>
      </c>
      <c r="AK2204" s="21">
        <v>2.71</v>
      </c>
      <c r="AL2204" s="21">
        <v>1.526</v>
      </c>
      <c r="AO2204">
        <f t="shared" si="813"/>
        <v>-200</v>
      </c>
      <c r="AP2204">
        <f>IF(E2204&lt;F2204,G2204,H2204)</f>
        <v>28</v>
      </c>
      <c r="AQ2204">
        <f>IF(E2204&lt;F2204,H2204,G2204)</f>
        <v>37</v>
      </c>
    </row>
    <row r="2205" spans="2:43" x14ac:dyDescent="0.25">
      <c r="B2205" s="23">
        <v>41994</v>
      </c>
      <c r="C2205" s="20" t="s">
        <v>48</v>
      </c>
      <c r="D2205" s="20" t="s">
        <v>32</v>
      </c>
      <c r="E2205" s="2">
        <v>338</v>
      </c>
      <c r="F2205" s="2">
        <v>-390.625</v>
      </c>
      <c r="G2205">
        <v>6</v>
      </c>
      <c r="H2205">
        <v>35</v>
      </c>
      <c r="J2205" s="2" t="str">
        <f t="shared" si="814"/>
        <v>Seattle Seahawks</v>
      </c>
      <c r="K2205" s="2" t="str">
        <f t="shared" si="815"/>
        <v>Arizona Cardinals</v>
      </c>
      <c r="L2205" s="17">
        <f t="shared" si="816"/>
        <v>-390.625</v>
      </c>
      <c r="M2205" s="18">
        <f t="shared" si="817"/>
        <v>338</v>
      </c>
      <c r="N2205" s="4">
        <f t="shared" si="795"/>
        <v>1.266</v>
      </c>
      <c r="O2205" s="4">
        <f t="shared" si="796"/>
        <v>4.26</v>
      </c>
      <c r="P2205" s="4"/>
      <c r="Q2205" s="4"/>
      <c r="R2205" s="1">
        <f t="shared" si="797"/>
        <v>0.78988941548183256</v>
      </c>
      <c r="S2205" s="1">
        <f t="shared" si="798"/>
        <v>0.23474178403755869</v>
      </c>
      <c r="T2205" s="1">
        <f t="shared" si="799"/>
        <v>2.4039087947882676E-2</v>
      </c>
      <c r="U2205" s="1">
        <f t="shared" si="800"/>
        <v>0.27757381572213691</v>
      </c>
      <c r="V2205" s="1">
        <f t="shared" si="801"/>
        <v>0.78857381572213692</v>
      </c>
      <c r="W2205" s="1"/>
      <c r="X2205" s="17">
        <f t="shared" si="802"/>
        <v>268.11210322048231</v>
      </c>
      <c r="Y2205" s="18">
        <f t="shared" si="803"/>
        <v>3148.7443162196637</v>
      </c>
      <c r="Z2205" s="2">
        <f t="shared" si="804"/>
        <v>254.70649805945817</v>
      </c>
      <c r="AA2205" s="18">
        <f t="shared" si="805"/>
        <v>2991.3071004086805</v>
      </c>
      <c r="AB2205" s="2">
        <f t="shared" si="806"/>
        <v>-392.60875070669067</v>
      </c>
      <c r="AC2205" s="2">
        <f t="shared" si="807"/>
        <v>299.13071004086805</v>
      </c>
      <c r="AD2205" s="2">
        <f t="shared" si="808"/>
        <v>254.70649805945817</v>
      </c>
      <c r="AE2205" s="2">
        <f t="shared" si="809"/>
        <v>-1000</v>
      </c>
      <c r="AF2205" s="5">
        <f t="shared" si="810"/>
        <v>0.26600000000000001</v>
      </c>
      <c r="AG2205" s="5">
        <f t="shared" si="811"/>
        <v>-1</v>
      </c>
      <c r="AH2205" s="3">
        <f t="shared" si="812"/>
        <v>201412</v>
      </c>
      <c r="AI2205" s="21">
        <v>4.26</v>
      </c>
      <c r="AJ2205" s="21">
        <v>1.266</v>
      </c>
      <c r="AK2205" s="21">
        <v>4.38</v>
      </c>
      <c r="AL2205" s="21">
        <v>1.256</v>
      </c>
      <c r="AO2205">
        <f t="shared" si="813"/>
        <v>-400</v>
      </c>
      <c r="AP2205">
        <f>IF(E2205&lt;F2205,G2205,H2205)</f>
        <v>35</v>
      </c>
      <c r="AQ2205">
        <f>IF(E2205&lt;F2205,H2205,G2205)</f>
        <v>6</v>
      </c>
    </row>
    <row r="2206" spans="2:43" x14ac:dyDescent="0.25">
      <c r="B2206" s="23">
        <v>41994</v>
      </c>
      <c r="C2206" s="20" t="s">
        <v>23</v>
      </c>
      <c r="D2206" s="20" t="s">
        <v>39</v>
      </c>
      <c r="E2206" s="2">
        <v>-178.25311942959004</v>
      </c>
      <c r="F2206" s="2">
        <v>160</v>
      </c>
      <c r="G2206">
        <v>42</v>
      </c>
      <c r="H2206">
        <v>7</v>
      </c>
      <c r="J2206" s="2" t="str">
        <f t="shared" si="814"/>
        <v>Dallas Cowboys</v>
      </c>
      <c r="K2206" s="2" t="str">
        <f t="shared" si="815"/>
        <v>Indianapolis Colts</v>
      </c>
      <c r="L2206" s="17">
        <f t="shared" si="816"/>
        <v>-178.25311942959004</v>
      </c>
      <c r="M2206" s="18">
        <f t="shared" si="817"/>
        <v>160</v>
      </c>
      <c r="N2206" s="4">
        <f t="shared" si="795"/>
        <v>1.657</v>
      </c>
      <c r="O2206" s="4">
        <f t="shared" si="796"/>
        <v>2.37</v>
      </c>
      <c r="P2206" s="4"/>
      <c r="Q2206" s="4"/>
      <c r="R2206" s="1">
        <f t="shared" si="797"/>
        <v>0.6035003017501509</v>
      </c>
      <c r="S2206" s="1">
        <f t="shared" si="798"/>
        <v>0.42194092827004215</v>
      </c>
      <c r="T2206" s="1">
        <f t="shared" si="799"/>
        <v>2.4810032282095884E-2</v>
      </c>
      <c r="U2206" s="1">
        <f t="shared" si="800"/>
        <v>9.0779686740054377E-2</v>
      </c>
      <c r="V2206" s="1">
        <f t="shared" si="801"/>
        <v>0.60177968674005444</v>
      </c>
      <c r="W2206" s="1"/>
      <c r="X2206" s="17">
        <f t="shared" si="802"/>
        <v>661.73771237971573</v>
      </c>
      <c r="Y2206" s="18">
        <f t="shared" si="803"/>
        <v>1369.9520854530549</v>
      </c>
      <c r="Z2206" s="2">
        <f t="shared" si="804"/>
        <v>628.65082676072996</v>
      </c>
      <c r="AA2206" s="18">
        <f t="shared" si="805"/>
        <v>1301.4544811804021</v>
      </c>
      <c r="AB2206" s="2">
        <f t="shared" si="806"/>
        <v>-159.07081601287845</v>
      </c>
      <c r="AC2206" s="2">
        <f t="shared" si="807"/>
        <v>130.14544811804021</v>
      </c>
      <c r="AD2206" s="2">
        <f t="shared" si="808"/>
        <v>628.65082676072996</v>
      </c>
      <c r="AE2206" s="2">
        <f t="shared" si="809"/>
        <v>-1000</v>
      </c>
      <c r="AF2206" s="5">
        <f t="shared" si="810"/>
        <v>0.65700000000000003</v>
      </c>
      <c r="AG2206" s="5">
        <f t="shared" si="811"/>
        <v>-1</v>
      </c>
      <c r="AH2206" s="3">
        <f t="shared" si="812"/>
        <v>201412</v>
      </c>
      <c r="AI2206" s="21">
        <v>1.657</v>
      </c>
      <c r="AJ2206" s="21">
        <v>2.37</v>
      </c>
      <c r="AK2206" s="21">
        <v>1.5609999999999999</v>
      </c>
      <c r="AL2206" s="21">
        <v>2.6</v>
      </c>
      <c r="AO2206">
        <f t="shared" si="813"/>
        <v>-180</v>
      </c>
      <c r="AP2206">
        <f>IF(E2206&lt;F2206,G2206,H2206)</f>
        <v>42</v>
      </c>
      <c r="AQ2206">
        <f>IF(E2206&lt;F2206,H2206,G2206)</f>
        <v>7</v>
      </c>
    </row>
    <row r="2207" spans="2:43" x14ac:dyDescent="0.25">
      <c r="B2207" s="23">
        <v>41994</v>
      </c>
      <c r="C2207" s="20" t="s">
        <v>52</v>
      </c>
      <c r="D2207" s="20" t="s">
        <v>24</v>
      </c>
      <c r="E2207" s="2">
        <v>256</v>
      </c>
      <c r="F2207" s="2">
        <v>-290.69767441860461</v>
      </c>
      <c r="G2207">
        <v>26</v>
      </c>
      <c r="H2207">
        <v>24</v>
      </c>
      <c r="J2207" s="2" t="str">
        <f t="shared" si="814"/>
        <v>Buffalo Bills</v>
      </c>
      <c r="K2207" s="2" t="str">
        <f t="shared" si="815"/>
        <v>Oakland Raiders</v>
      </c>
      <c r="L2207" s="17">
        <f t="shared" si="816"/>
        <v>-290.69767441860461</v>
      </c>
      <c r="M2207" s="18">
        <f t="shared" si="817"/>
        <v>256</v>
      </c>
      <c r="N2207" s="4">
        <f t="shared" si="795"/>
        <v>1.425</v>
      </c>
      <c r="O2207" s="4">
        <f t="shared" si="796"/>
        <v>3.1</v>
      </c>
      <c r="P2207" s="4"/>
      <c r="Q2207" s="4"/>
      <c r="R2207" s="1">
        <f t="shared" si="797"/>
        <v>0.70175438596491224</v>
      </c>
      <c r="S2207" s="1">
        <f t="shared" si="798"/>
        <v>0.32258064516129031</v>
      </c>
      <c r="T2207" s="1">
        <f t="shared" si="799"/>
        <v>2.3756906077348039E-2</v>
      </c>
      <c r="U2207" s="1">
        <f t="shared" si="800"/>
        <v>0.18958687040181096</v>
      </c>
      <c r="V2207" s="1">
        <f t="shared" si="801"/>
        <v>0.700586870401811</v>
      </c>
      <c r="W2207" s="1"/>
      <c r="X2207" s="17">
        <f t="shared" si="802"/>
        <v>427.37473716352281</v>
      </c>
      <c r="Y2207" s="18">
        <f t="shared" si="803"/>
        <v>2071.9633372112958</v>
      </c>
      <c r="Z2207" s="2">
        <f t="shared" si="804"/>
        <v>406.00600030534667</v>
      </c>
      <c r="AA2207" s="18">
        <f t="shared" si="805"/>
        <v>1968.365170350731</v>
      </c>
      <c r="AB2207" s="2">
        <f t="shared" si="806"/>
        <v>-246.30177860620918</v>
      </c>
      <c r="AC2207" s="2">
        <f t="shared" si="807"/>
        <v>196.83651703507309</v>
      </c>
      <c r="AD2207" s="2">
        <f t="shared" si="808"/>
        <v>-1000</v>
      </c>
      <c r="AE2207" s="2">
        <f t="shared" si="809"/>
        <v>1968.365170350731</v>
      </c>
      <c r="AF2207" s="5">
        <f t="shared" si="810"/>
        <v>-1</v>
      </c>
      <c r="AG2207" s="5">
        <f t="shared" si="811"/>
        <v>2.1</v>
      </c>
      <c r="AH2207" s="3">
        <f t="shared" si="812"/>
        <v>201412</v>
      </c>
      <c r="AI2207" s="21">
        <v>3.1</v>
      </c>
      <c r="AJ2207" s="21">
        <v>1.425</v>
      </c>
      <c r="AK2207" s="21">
        <v>3.56</v>
      </c>
      <c r="AL2207" s="21">
        <v>1.3440000000000001</v>
      </c>
      <c r="AO2207">
        <f t="shared" si="813"/>
        <v>-300</v>
      </c>
      <c r="AP2207">
        <f>IF(E2207&lt;F2207,G2207,H2207)</f>
        <v>24</v>
      </c>
      <c r="AQ2207">
        <f>IF(E2207&lt;F2207,H2207,G2207)</f>
        <v>26</v>
      </c>
    </row>
    <row r="2208" spans="2:43" x14ac:dyDescent="0.25">
      <c r="B2208" s="23">
        <v>41994</v>
      </c>
      <c r="C2208" s="20" t="s">
        <v>55</v>
      </c>
      <c r="D2208" s="20" t="s">
        <v>25</v>
      </c>
      <c r="E2208" s="2">
        <v>-290.69767441860461</v>
      </c>
      <c r="F2208" s="2">
        <v>256</v>
      </c>
      <c r="G2208">
        <v>27</v>
      </c>
      <c r="H2208">
        <v>37</v>
      </c>
      <c r="J2208" s="2" t="str">
        <f t="shared" si="814"/>
        <v>St. Louis Rams</v>
      </c>
      <c r="K2208" s="2" t="str">
        <f t="shared" si="815"/>
        <v>New York Giants</v>
      </c>
      <c r="L2208" s="17">
        <f t="shared" si="816"/>
        <v>-290.69767441860461</v>
      </c>
      <c r="M2208" s="18">
        <f t="shared" si="817"/>
        <v>256</v>
      </c>
      <c r="N2208" s="4">
        <f t="shared" si="795"/>
        <v>1.448</v>
      </c>
      <c r="O2208" s="4">
        <f t="shared" si="796"/>
        <v>2.99</v>
      </c>
      <c r="P2208" s="4"/>
      <c r="Q2208" s="4"/>
      <c r="R2208" s="1">
        <f t="shared" si="797"/>
        <v>0.69060773480662985</v>
      </c>
      <c r="S2208" s="1">
        <f t="shared" si="798"/>
        <v>0.33444816053511706</v>
      </c>
      <c r="T2208" s="1">
        <f t="shared" si="799"/>
        <v>2.4443442992338915E-2</v>
      </c>
      <c r="U2208" s="1">
        <f t="shared" si="800"/>
        <v>0.1780797871357564</v>
      </c>
      <c r="V2208" s="1">
        <f t="shared" si="801"/>
        <v>0.68907978713575635</v>
      </c>
      <c r="W2208" s="1"/>
      <c r="X2208" s="17">
        <f t="shared" si="802"/>
        <v>451.21075769269225</v>
      </c>
      <c r="Y2208" s="18">
        <f t="shared" si="803"/>
        <v>1970.272713251632</v>
      </c>
      <c r="Z2208" s="2">
        <f t="shared" si="804"/>
        <v>428.65021980805761</v>
      </c>
      <c r="AA2208" s="18">
        <f t="shared" si="805"/>
        <v>1871.7590775890503</v>
      </c>
      <c r="AB2208" s="2">
        <f t="shared" si="806"/>
        <v>-233.29044376736428</v>
      </c>
      <c r="AC2208" s="2">
        <f t="shared" si="807"/>
        <v>187.17590775890503</v>
      </c>
      <c r="AD2208" s="2">
        <f t="shared" si="808"/>
        <v>-1000</v>
      </c>
      <c r="AE2208" s="2">
        <f t="shared" si="809"/>
        <v>1871.7590775890503</v>
      </c>
      <c r="AF2208" s="5">
        <f t="shared" si="810"/>
        <v>-1</v>
      </c>
      <c r="AG2208" s="5">
        <f t="shared" si="811"/>
        <v>1.9900000000000002</v>
      </c>
      <c r="AH2208" s="3">
        <f t="shared" si="812"/>
        <v>201412</v>
      </c>
      <c r="AI2208" s="21">
        <v>1.448</v>
      </c>
      <c r="AJ2208" s="21">
        <v>2.99</v>
      </c>
      <c r="AK2208" s="21">
        <v>1.3440000000000001</v>
      </c>
      <c r="AL2208" s="21">
        <v>3.56</v>
      </c>
      <c r="AO2208">
        <f t="shared" si="813"/>
        <v>-300</v>
      </c>
      <c r="AP2208">
        <f>IF(E2208&lt;F2208,G2208,H2208)</f>
        <v>27</v>
      </c>
      <c r="AQ2208">
        <f>IF(E2208&lt;F2208,H2208,G2208)</f>
        <v>37</v>
      </c>
    </row>
    <row r="2209" spans="2:43" x14ac:dyDescent="0.25">
      <c r="B2209" s="23">
        <v>41994</v>
      </c>
      <c r="C2209" s="20" t="s">
        <v>44</v>
      </c>
      <c r="D2209" s="20" t="s">
        <v>46</v>
      </c>
      <c r="E2209" s="2">
        <v>-236.40661938534276</v>
      </c>
      <c r="F2209" s="2">
        <v>211</v>
      </c>
      <c r="G2209">
        <v>17</v>
      </c>
      <c r="H2209">
        <v>13</v>
      </c>
      <c r="J2209" s="2" t="str">
        <f t="shared" si="814"/>
        <v>Carolina Panthers</v>
      </c>
      <c r="K2209" s="2" t="str">
        <f t="shared" si="815"/>
        <v>Cleveland Browns</v>
      </c>
      <c r="L2209" s="17">
        <f t="shared" si="816"/>
        <v>-236.40661938534276</v>
      </c>
      <c r="M2209" s="18">
        <f t="shared" si="817"/>
        <v>211</v>
      </c>
      <c r="N2209" s="4">
        <f t="shared" si="795"/>
        <v>1.5580000000000001</v>
      </c>
      <c r="O2209" s="4">
        <f t="shared" si="796"/>
        <v>2.61</v>
      </c>
      <c r="P2209" s="4"/>
      <c r="Q2209" s="4"/>
      <c r="R2209" s="1">
        <f t="shared" si="797"/>
        <v>0.64184852374839541</v>
      </c>
      <c r="S2209" s="1">
        <f t="shared" si="798"/>
        <v>0.38314176245210729</v>
      </c>
      <c r="T2209" s="1">
        <f t="shared" si="799"/>
        <v>2.4380998080614336E-2</v>
      </c>
      <c r="U2209" s="1">
        <f t="shared" si="800"/>
        <v>0.12935338064814406</v>
      </c>
      <c r="V2209" s="1">
        <f t="shared" si="801"/>
        <v>0.64035338064814407</v>
      </c>
      <c r="W2209" s="1"/>
      <c r="X2209" s="17">
        <f t="shared" si="802"/>
        <v>561.63773038542206</v>
      </c>
      <c r="Y2209" s="18">
        <f t="shared" si="803"/>
        <v>1603.4302738055192</v>
      </c>
      <c r="Z2209" s="2">
        <f t="shared" si="804"/>
        <v>533.55584386615089</v>
      </c>
      <c r="AA2209" s="18">
        <f t="shared" si="805"/>
        <v>1523.2587601152431</v>
      </c>
      <c r="AB2209" s="2">
        <f t="shared" si="806"/>
        <v>-187.42180626379991</v>
      </c>
      <c r="AC2209" s="2">
        <f t="shared" si="807"/>
        <v>152.32587601152431</v>
      </c>
      <c r="AD2209" s="2">
        <f t="shared" si="808"/>
        <v>533.55584386615089</v>
      </c>
      <c r="AE2209" s="2">
        <f t="shared" si="809"/>
        <v>-1000</v>
      </c>
      <c r="AF2209" s="5">
        <f t="shared" si="810"/>
        <v>0.55800000000000005</v>
      </c>
      <c r="AG2209" s="5">
        <f t="shared" si="811"/>
        <v>-1</v>
      </c>
      <c r="AH2209" s="3">
        <f t="shared" si="812"/>
        <v>201412</v>
      </c>
      <c r="AI2209" s="21">
        <v>1.5580000000000001</v>
      </c>
      <c r="AJ2209" s="21">
        <v>2.61</v>
      </c>
      <c r="AK2209" s="21">
        <v>1.423</v>
      </c>
      <c r="AL2209" s="21">
        <v>3.11</v>
      </c>
      <c r="AO2209">
        <f t="shared" si="813"/>
        <v>-300</v>
      </c>
      <c r="AP2209">
        <f>IF(E2209&lt;F2209,G2209,H2209)</f>
        <v>17</v>
      </c>
      <c r="AQ2209">
        <f>IF(E2209&lt;F2209,H2209,G2209)</f>
        <v>13</v>
      </c>
    </row>
    <row r="2210" spans="2:43" x14ac:dyDescent="0.25">
      <c r="B2210" s="23">
        <v>41994</v>
      </c>
      <c r="C2210" s="20" t="s">
        <v>37</v>
      </c>
      <c r="D2210" s="20" t="s">
        <v>34</v>
      </c>
      <c r="E2210" s="2">
        <v>354</v>
      </c>
      <c r="F2210" s="2">
        <v>-411.5226337448558</v>
      </c>
      <c r="G2210">
        <v>14</v>
      </c>
      <c r="H2210">
        <v>20</v>
      </c>
      <c r="J2210" s="2" t="str">
        <f t="shared" si="814"/>
        <v>Detroit Lions</v>
      </c>
      <c r="K2210" s="2" t="str">
        <f t="shared" si="815"/>
        <v>Chicago Bears</v>
      </c>
      <c r="L2210" s="17">
        <f t="shared" si="816"/>
        <v>-411.5226337448558</v>
      </c>
      <c r="M2210" s="18">
        <f t="shared" si="817"/>
        <v>354</v>
      </c>
      <c r="N2210" s="4">
        <f t="shared" si="795"/>
        <v>1.3440000000000001</v>
      </c>
      <c r="O2210" s="4">
        <f t="shared" si="796"/>
        <v>3.56</v>
      </c>
      <c r="P2210" s="4"/>
      <c r="Q2210" s="4"/>
      <c r="R2210" s="1">
        <f t="shared" si="797"/>
        <v>0.74404761904761896</v>
      </c>
      <c r="S2210" s="1">
        <f t="shared" si="798"/>
        <v>0.2808988764044944</v>
      </c>
      <c r="T2210" s="1">
        <f t="shared" si="799"/>
        <v>2.4339314845024385E-2</v>
      </c>
      <c r="U2210" s="1">
        <f t="shared" si="800"/>
        <v>0.23157437132156228</v>
      </c>
      <c r="V2210" s="1">
        <f t="shared" si="801"/>
        <v>0.74257437132156223</v>
      </c>
      <c r="W2210" s="1"/>
      <c r="X2210" s="17">
        <f t="shared" si="802"/>
        <v>346.66646011536398</v>
      </c>
      <c r="Y2210" s="18">
        <f t="shared" si="803"/>
        <v>2508.192835826314</v>
      </c>
      <c r="Z2210" s="2">
        <f t="shared" si="804"/>
        <v>329.33313710959578</v>
      </c>
      <c r="AA2210" s="18">
        <f t="shared" si="805"/>
        <v>2382.7831940349984</v>
      </c>
      <c r="AB2210" s="2">
        <f t="shared" si="806"/>
        <v>-303.64390561379162</v>
      </c>
      <c r="AC2210" s="2">
        <f t="shared" si="807"/>
        <v>238.27831940349984</v>
      </c>
      <c r="AD2210" s="2">
        <f t="shared" si="808"/>
        <v>329.33313710959578</v>
      </c>
      <c r="AE2210" s="2">
        <f t="shared" si="809"/>
        <v>-1000</v>
      </c>
      <c r="AF2210" s="5">
        <f t="shared" si="810"/>
        <v>0.34400000000000008</v>
      </c>
      <c r="AG2210" s="5">
        <f t="shared" si="811"/>
        <v>-1</v>
      </c>
      <c r="AH2210" s="3">
        <f t="shared" si="812"/>
        <v>201412</v>
      </c>
      <c r="AI2210" s="21">
        <v>3.56</v>
      </c>
      <c r="AJ2210" s="21">
        <v>1.3440000000000001</v>
      </c>
      <c r="AK2210" s="21">
        <v>4.54</v>
      </c>
      <c r="AL2210" s="21">
        <v>1.2430000000000001</v>
      </c>
      <c r="AO2210">
        <f t="shared" si="813"/>
        <v>-500</v>
      </c>
      <c r="AP2210">
        <f>IF(E2210&lt;F2210,G2210,H2210)</f>
        <v>20</v>
      </c>
      <c r="AQ2210">
        <f>IF(E2210&lt;F2210,H2210,G2210)</f>
        <v>14</v>
      </c>
    </row>
    <row r="2211" spans="2:43" x14ac:dyDescent="0.25">
      <c r="B2211" s="23">
        <v>41994</v>
      </c>
      <c r="C2211" s="20" t="s">
        <v>40</v>
      </c>
      <c r="D2211" s="20" t="s">
        <v>28</v>
      </c>
      <c r="E2211" s="2">
        <v>216</v>
      </c>
      <c r="F2211" s="2">
        <v>-242.13075060532685</v>
      </c>
      <c r="G2211">
        <v>25</v>
      </c>
      <c r="H2211">
        <v>13</v>
      </c>
      <c r="J2211" s="2" t="str">
        <f t="shared" si="814"/>
        <v>Baltimore Ravens</v>
      </c>
      <c r="K2211" s="2" t="str">
        <f t="shared" si="815"/>
        <v>Houston Texans</v>
      </c>
      <c r="L2211" s="17">
        <f t="shared" si="816"/>
        <v>-242.13075060532685</v>
      </c>
      <c r="M2211" s="18">
        <f t="shared" si="817"/>
        <v>216</v>
      </c>
      <c r="N2211" s="4">
        <f t="shared" si="795"/>
        <v>1.4419999999999999</v>
      </c>
      <c r="O2211" s="4">
        <f t="shared" si="796"/>
        <v>3.02</v>
      </c>
      <c r="P2211" s="4"/>
      <c r="Q2211" s="4"/>
      <c r="R2211" s="1">
        <f t="shared" si="797"/>
        <v>0.69348127600554788</v>
      </c>
      <c r="S2211" s="1">
        <f t="shared" si="798"/>
        <v>0.33112582781456956</v>
      </c>
      <c r="T2211" s="1">
        <f t="shared" si="799"/>
        <v>2.4016136261765908E-2</v>
      </c>
      <c r="U2211" s="1">
        <f t="shared" si="800"/>
        <v>0.18117772409548916</v>
      </c>
      <c r="V2211" s="1">
        <f t="shared" si="801"/>
        <v>0.69217772409548917</v>
      </c>
      <c r="W2211" s="1"/>
      <c r="X2211" s="17">
        <f t="shared" si="802"/>
        <v>444.71566360613667</v>
      </c>
      <c r="Y2211" s="18">
        <f t="shared" si="803"/>
        <v>1997.0012556597933</v>
      </c>
      <c r="Z2211" s="2">
        <f t="shared" si="804"/>
        <v>422.47988042582983</v>
      </c>
      <c r="AA2211" s="18">
        <f t="shared" si="805"/>
        <v>1897.1511928768036</v>
      </c>
      <c r="AB2211" s="2">
        <f t="shared" si="806"/>
        <v>-236.69766214477971</v>
      </c>
      <c r="AC2211" s="2">
        <f t="shared" si="807"/>
        <v>189.71511928768035</v>
      </c>
      <c r="AD2211" s="2">
        <f t="shared" si="808"/>
        <v>-1000</v>
      </c>
      <c r="AE2211" s="2">
        <f t="shared" si="809"/>
        <v>1897.1511928768036</v>
      </c>
      <c r="AF2211" s="5">
        <f t="shared" si="810"/>
        <v>-1</v>
      </c>
      <c r="AG2211" s="5">
        <f t="shared" si="811"/>
        <v>2.02</v>
      </c>
      <c r="AH2211" s="3">
        <f t="shared" si="812"/>
        <v>201412</v>
      </c>
      <c r="AI2211" s="21">
        <v>3.02</v>
      </c>
      <c r="AJ2211" s="21">
        <v>1.4419999999999999</v>
      </c>
      <c r="AK2211" s="21">
        <v>3.16</v>
      </c>
      <c r="AL2211" s="21">
        <v>1.413</v>
      </c>
      <c r="AO2211">
        <f t="shared" si="813"/>
        <v>-300</v>
      </c>
      <c r="AP2211">
        <f>IF(E2211&lt;F2211,G2211,H2211)</f>
        <v>13</v>
      </c>
      <c r="AQ2211">
        <f>IF(E2211&lt;F2211,H2211,G2211)</f>
        <v>25</v>
      </c>
    </row>
    <row r="2212" spans="2:43" x14ac:dyDescent="0.25">
      <c r="B2212" s="23">
        <v>41994</v>
      </c>
      <c r="C2212" s="20" t="s">
        <v>30</v>
      </c>
      <c r="D2212" s="20" t="s">
        <v>29</v>
      </c>
      <c r="E2212" s="2">
        <v>-225.22522522522524</v>
      </c>
      <c r="F2212" s="2">
        <v>200.99999999999997</v>
      </c>
      <c r="G2212">
        <v>37</v>
      </c>
      <c r="H2212">
        <v>35</v>
      </c>
      <c r="J2212" s="2" t="str">
        <f t="shared" si="814"/>
        <v>Miami Dolphins</v>
      </c>
      <c r="K2212" s="2" t="str">
        <f t="shared" si="815"/>
        <v>Minnesota Vikings</v>
      </c>
      <c r="L2212" s="17">
        <f t="shared" si="816"/>
        <v>-225.22522522522524</v>
      </c>
      <c r="M2212" s="18">
        <f t="shared" si="817"/>
        <v>200.99999999999997</v>
      </c>
      <c r="N2212" s="4">
        <f t="shared" si="795"/>
        <v>1.341</v>
      </c>
      <c r="O2212" s="4">
        <f t="shared" si="796"/>
        <v>3.59</v>
      </c>
      <c r="P2212" s="4"/>
      <c r="Q2212" s="4"/>
      <c r="R2212" s="1">
        <f t="shared" si="797"/>
        <v>0.74571215510812827</v>
      </c>
      <c r="S2212" s="1">
        <f t="shared" si="798"/>
        <v>0.2785515320334262</v>
      </c>
      <c r="T2212" s="1">
        <f t="shared" si="799"/>
        <v>2.3688906915433017E-2</v>
      </c>
      <c r="U2212" s="1">
        <f t="shared" si="800"/>
        <v>0.23358031153735104</v>
      </c>
      <c r="V2212" s="1">
        <f t="shared" si="801"/>
        <v>0.74458031153735105</v>
      </c>
      <c r="W2212" s="1"/>
      <c r="X2212" s="17">
        <f t="shared" si="802"/>
        <v>343.03846677771867</v>
      </c>
      <c r="Y2212" s="18">
        <f t="shared" si="803"/>
        <v>2532.064094454412</v>
      </c>
      <c r="Z2212" s="2">
        <f t="shared" si="804"/>
        <v>325.88654343883275</v>
      </c>
      <c r="AA2212" s="18">
        <f t="shared" si="805"/>
        <v>2405.4608897316912</v>
      </c>
      <c r="AB2212" s="2">
        <f t="shared" si="806"/>
        <v>-306.85525994653256</v>
      </c>
      <c r="AC2212" s="2">
        <f t="shared" si="807"/>
        <v>240.54608897316911</v>
      </c>
      <c r="AD2212" s="2">
        <f t="shared" si="808"/>
        <v>325.88654343883275</v>
      </c>
      <c r="AE2212" s="2">
        <f t="shared" si="809"/>
        <v>-1000</v>
      </c>
      <c r="AF2212" s="5">
        <f t="shared" si="810"/>
        <v>0.34099999999999997</v>
      </c>
      <c r="AG2212" s="5">
        <f t="shared" si="811"/>
        <v>-1</v>
      </c>
      <c r="AH2212" s="3">
        <f t="shared" si="812"/>
        <v>201412</v>
      </c>
      <c r="AI2212" s="21">
        <v>1.341</v>
      </c>
      <c r="AJ2212" s="21">
        <v>3.59</v>
      </c>
      <c r="AK2212" s="21">
        <v>1.444</v>
      </c>
      <c r="AL2212" s="21">
        <v>3.01</v>
      </c>
      <c r="AO2212">
        <f t="shared" si="813"/>
        <v>-300</v>
      </c>
      <c r="AP2212">
        <f>IF(E2212&lt;F2212,G2212,H2212)</f>
        <v>37</v>
      </c>
      <c r="AQ2212">
        <f>IF(E2212&lt;F2212,H2212,G2212)</f>
        <v>35</v>
      </c>
    </row>
    <row r="2213" spans="2:43" x14ac:dyDescent="0.25">
      <c r="B2213" s="23">
        <v>41994</v>
      </c>
      <c r="C2213" s="20" t="s">
        <v>43</v>
      </c>
      <c r="D2213" s="20" t="s">
        <v>35</v>
      </c>
      <c r="E2213" s="2">
        <v>-233.10023310023308</v>
      </c>
      <c r="F2213" s="2">
        <v>208</v>
      </c>
      <c r="G2213">
        <v>14</v>
      </c>
      <c r="H2213">
        <v>30</v>
      </c>
      <c r="J2213" s="2" t="str">
        <f t="shared" si="814"/>
        <v>New Orleans Saints</v>
      </c>
      <c r="K2213" s="2" t="str">
        <f t="shared" si="815"/>
        <v>Atlanta Falcons</v>
      </c>
      <c r="L2213" s="17">
        <f t="shared" si="816"/>
        <v>-233.10023310023308</v>
      </c>
      <c r="M2213" s="18">
        <f t="shared" si="817"/>
        <v>208</v>
      </c>
      <c r="N2213" s="4">
        <f t="shared" si="795"/>
        <v>1.4</v>
      </c>
      <c r="O2213" s="4">
        <f t="shared" si="796"/>
        <v>3.22</v>
      </c>
      <c r="P2213" s="4"/>
      <c r="Q2213" s="4"/>
      <c r="R2213" s="1">
        <f t="shared" si="797"/>
        <v>0.7142857142857143</v>
      </c>
      <c r="S2213" s="1">
        <f t="shared" si="798"/>
        <v>0.3105590062111801</v>
      </c>
      <c r="T2213" s="1">
        <f t="shared" si="799"/>
        <v>2.4242424242424288E-2</v>
      </c>
      <c r="U2213" s="1">
        <f t="shared" si="800"/>
        <v>0.2018633540372671</v>
      </c>
      <c r="V2213" s="1">
        <f t="shared" si="801"/>
        <v>0.71286335403726708</v>
      </c>
      <c r="W2213" s="1"/>
      <c r="X2213" s="17">
        <f t="shared" si="802"/>
        <v>402.79338857376865</v>
      </c>
      <c r="Y2213" s="18">
        <f t="shared" si="803"/>
        <v>2188.1727656476151</v>
      </c>
      <c r="Z2213" s="2">
        <f t="shared" si="804"/>
        <v>382.65371914508017</v>
      </c>
      <c r="AA2213" s="18">
        <f t="shared" si="805"/>
        <v>2078.7641273652343</v>
      </c>
      <c r="AB2213" s="2">
        <f t="shared" si="806"/>
        <v>-261.33288400650764</v>
      </c>
      <c r="AC2213" s="2">
        <f t="shared" si="807"/>
        <v>207.87641273652343</v>
      </c>
      <c r="AD2213" s="2">
        <f t="shared" si="808"/>
        <v>-1000</v>
      </c>
      <c r="AE2213" s="2">
        <f t="shared" si="809"/>
        <v>2078.7641273652343</v>
      </c>
      <c r="AF2213" s="5">
        <f t="shared" si="810"/>
        <v>-1</v>
      </c>
      <c r="AG2213" s="5">
        <f t="shared" si="811"/>
        <v>2.2200000000000002</v>
      </c>
      <c r="AH2213" s="3">
        <f t="shared" si="812"/>
        <v>201412</v>
      </c>
      <c r="AI2213" s="21">
        <v>1.4</v>
      </c>
      <c r="AJ2213" s="21">
        <v>3.22</v>
      </c>
      <c r="AK2213" s="21">
        <v>1.429</v>
      </c>
      <c r="AL2213" s="21">
        <v>3.08</v>
      </c>
      <c r="AO2213">
        <f t="shared" si="813"/>
        <v>-300</v>
      </c>
      <c r="AP2213">
        <f>IF(E2213&lt;F2213,G2213,H2213)</f>
        <v>14</v>
      </c>
      <c r="AQ2213">
        <f>IF(E2213&lt;F2213,H2213,G2213)</f>
        <v>30</v>
      </c>
    </row>
    <row r="2214" spans="2:43" x14ac:dyDescent="0.25">
      <c r="B2214" s="23">
        <v>41994</v>
      </c>
      <c r="C2214" s="20" t="s">
        <v>42</v>
      </c>
      <c r="D2214" s="20" t="s">
        <v>36</v>
      </c>
      <c r="E2214" s="2">
        <v>384.99999999999994</v>
      </c>
      <c r="F2214" s="2">
        <v>-450.45045045045049</v>
      </c>
      <c r="G2214">
        <v>16</v>
      </c>
      <c r="H2214">
        <v>17</v>
      </c>
      <c r="J2214" s="2" t="str">
        <f t="shared" si="814"/>
        <v>New England Patriots</v>
      </c>
      <c r="K2214" s="2" t="str">
        <f t="shared" si="815"/>
        <v>New York Jets</v>
      </c>
      <c r="L2214" s="17">
        <f t="shared" si="816"/>
        <v>-450.45045045045049</v>
      </c>
      <c r="M2214" s="18">
        <f t="shared" si="817"/>
        <v>384.99999999999994</v>
      </c>
      <c r="N2214" s="4">
        <f t="shared" si="795"/>
        <v>1.1919999999999999</v>
      </c>
      <c r="O2214" s="4">
        <f t="shared" si="796"/>
        <v>5.39</v>
      </c>
      <c r="P2214" s="4"/>
      <c r="Q2214" s="4"/>
      <c r="R2214" s="1">
        <f t="shared" si="797"/>
        <v>0.83892617449664431</v>
      </c>
      <c r="S2214" s="1">
        <f t="shared" si="798"/>
        <v>0.1855287569573284</v>
      </c>
      <c r="T2214" s="1">
        <f t="shared" si="799"/>
        <v>2.3871163780006199E-2</v>
      </c>
      <c r="U2214" s="1">
        <f t="shared" si="800"/>
        <v>0.32669870876965795</v>
      </c>
      <c r="V2214" s="1">
        <f t="shared" si="801"/>
        <v>0.83769870876965791</v>
      </c>
      <c r="W2214" s="1"/>
      <c r="X2214" s="17">
        <f t="shared" si="802"/>
        <v>193.74661740701106</v>
      </c>
      <c r="Y2214" s="18">
        <f t="shared" si="803"/>
        <v>4143.5410183433823</v>
      </c>
      <c r="Z2214" s="2">
        <f t="shared" si="804"/>
        <v>184.05928653666049</v>
      </c>
      <c r="AA2214" s="18">
        <f t="shared" si="805"/>
        <v>3936.3639674262131</v>
      </c>
      <c r="AB2214" s="2">
        <f t="shared" si="806"/>
        <v>-543.30320344951588</v>
      </c>
      <c r="AC2214" s="2">
        <f t="shared" si="807"/>
        <v>393.63639674262129</v>
      </c>
      <c r="AD2214" s="2">
        <f t="shared" si="808"/>
        <v>184.05928653666049</v>
      </c>
      <c r="AE2214" s="2">
        <f t="shared" si="809"/>
        <v>-1000</v>
      </c>
      <c r="AF2214" s="5">
        <f t="shared" si="810"/>
        <v>0.19199999999999995</v>
      </c>
      <c r="AG2214" s="5">
        <f t="shared" si="811"/>
        <v>-1</v>
      </c>
      <c r="AH2214" s="3">
        <f t="shared" si="812"/>
        <v>201412</v>
      </c>
      <c r="AI2214" s="21">
        <v>5.39</v>
      </c>
      <c r="AJ2214" s="21">
        <v>1.1919999999999999</v>
      </c>
      <c r="AK2214" s="21">
        <v>4.8499999999999996</v>
      </c>
      <c r="AL2214" s="21">
        <v>1.222</v>
      </c>
      <c r="AO2214">
        <f t="shared" si="813"/>
        <v>-500</v>
      </c>
      <c r="AP2214">
        <f>IF(E2214&lt;F2214,G2214,H2214)</f>
        <v>17</v>
      </c>
      <c r="AQ2214">
        <f>IF(E2214&lt;F2214,H2214,G2214)</f>
        <v>16</v>
      </c>
    </row>
    <row r="2215" spans="2:43" x14ac:dyDescent="0.25">
      <c r="B2215" s="23">
        <v>41994</v>
      </c>
      <c r="C2215" s="20" t="s">
        <v>45</v>
      </c>
      <c r="D2215" s="20" t="s">
        <v>20</v>
      </c>
      <c r="E2215" s="2">
        <v>-134.04825737265415</v>
      </c>
      <c r="F2215" s="2">
        <v>121</v>
      </c>
      <c r="G2215">
        <v>20</v>
      </c>
      <c r="H2215">
        <v>12</v>
      </c>
      <c r="J2215" s="2" t="str">
        <f t="shared" si="814"/>
        <v>Pittsburgh Steelers</v>
      </c>
      <c r="K2215" s="2" t="str">
        <f t="shared" si="815"/>
        <v>Kansas City Chiefs</v>
      </c>
      <c r="L2215" s="17">
        <f t="shared" si="816"/>
        <v>-134.04825737265415</v>
      </c>
      <c r="M2215" s="18">
        <f t="shared" si="817"/>
        <v>121</v>
      </c>
      <c r="N2215" s="4">
        <f t="shared" si="795"/>
        <v>1.641</v>
      </c>
      <c r="O2215" s="4">
        <f t="shared" si="796"/>
        <v>2.41</v>
      </c>
      <c r="P2215" s="4"/>
      <c r="Q2215" s="4"/>
      <c r="R2215" s="1">
        <f t="shared" si="797"/>
        <v>0.60938452163315049</v>
      </c>
      <c r="S2215" s="1">
        <f t="shared" si="798"/>
        <v>0.41493775933609955</v>
      </c>
      <c r="T2215" s="1">
        <f t="shared" si="799"/>
        <v>2.3744754381634148E-2</v>
      </c>
      <c r="U2215" s="1">
        <f t="shared" si="800"/>
        <v>9.7223381148525467E-2</v>
      </c>
      <c r="V2215" s="1">
        <f t="shared" si="801"/>
        <v>0.60822338114852548</v>
      </c>
      <c r="W2215" s="1"/>
      <c r="X2215" s="17">
        <f t="shared" si="802"/>
        <v>644.13278245185461</v>
      </c>
      <c r="Y2215" s="18">
        <f t="shared" si="803"/>
        <v>1406.0991574687766</v>
      </c>
      <c r="Z2215" s="2">
        <f t="shared" si="804"/>
        <v>611.92614332926189</v>
      </c>
      <c r="AA2215" s="18">
        <f t="shared" si="805"/>
        <v>1335.7941995953377</v>
      </c>
      <c r="AB2215" s="2">
        <f t="shared" si="806"/>
        <v>-163.41841428107207</v>
      </c>
      <c r="AC2215" s="2">
        <f t="shared" si="807"/>
        <v>133.57941995953377</v>
      </c>
      <c r="AD2215" s="2">
        <f t="shared" si="808"/>
        <v>611.92614332926189</v>
      </c>
      <c r="AE2215" s="2">
        <f t="shared" si="809"/>
        <v>-1000</v>
      </c>
      <c r="AF2215" s="5">
        <f t="shared" si="810"/>
        <v>0.64100000000000001</v>
      </c>
      <c r="AG2215" s="5">
        <f t="shared" si="811"/>
        <v>-1</v>
      </c>
      <c r="AH2215" s="3">
        <f t="shared" si="812"/>
        <v>201412</v>
      </c>
      <c r="AI2215" s="21">
        <v>1.641</v>
      </c>
      <c r="AJ2215" s="21">
        <v>2.41</v>
      </c>
      <c r="AK2215" s="21">
        <v>1.746</v>
      </c>
      <c r="AL2215" s="21">
        <v>2.21</v>
      </c>
      <c r="AO2215">
        <f t="shared" si="813"/>
        <v>-140</v>
      </c>
      <c r="AP2215">
        <f>IF(E2215&lt;F2215,G2215,H2215)</f>
        <v>20</v>
      </c>
      <c r="AQ2215">
        <f>IF(E2215&lt;F2215,H2215,G2215)</f>
        <v>12</v>
      </c>
    </row>
    <row r="2216" spans="2:43" x14ac:dyDescent="0.25">
      <c r="B2216" s="23">
        <v>41994</v>
      </c>
      <c r="C2216" s="20" t="s">
        <v>27</v>
      </c>
      <c r="D2216" s="20" t="s">
        <v>33</v>
      </c>
      <c r="E2216" s="2">
        <v>520</v>
      </c>
      <c r="F2216" s="2">
        <v>-632.91139240506357</v>
      </c>
      <c r="G2216">
        <v>3</v>
      </c>
      <c r="H2216">
        <v>20</v>
      </c>
      <c r="J2216" s="2" t="str">
        <f t="shared" si="814"/>
        <v>Green Bay Packers</v>
      </c>
      <c r="K2216" s="2" t="str">
        <f t="shared" si="815"/>
        <v>Tampa Bay Buccaneers</v>
      </c>
      <c r="L2216" s="17">
        <f t="shared" si="816"/>
        <v>-632.91139240506357</v>
      </c>
      <c r="M2216" s="18">
        <f t="shared" si="817"/>
        <v>520</v>
      </c>
      <c r="N2216" s="4">
        <f t="shared" si="795"/>
        <v>1.194</v>
      </c>
      <c r="O2216" s="4">
        <f t="shared" si="796"/>
        <v>5.35</v>
      </c>
      <c r="P2216" s="4"/>
      <c r="Q2216" s="4"/>
      <c r="R2216" s="1">
        <f t="shared" si="797"/>
        <v>0.83752093802345062</v>
      </c>
      <c r="S2216" s="1">
        <f t="shared" si="798"/>
        <v>0.18691588785046731</v>
      </c>
      <c r="T2216" s="1">
        <f t="shared" si="799"/>
        <v>2.3853911980440179E-2</v>
      </c>
      <c r="U2216" s="1">
        <f t="shared" si="800"/>
        <v>0.32530252508649166</v>
      </c>
      <c r="V2216" s="1">
        <f t="shared" si="801"/>
        <v>0.83630252508649172</v>
      </c>
      <c r="W2216" s="1"/>
      <c r="X2216" s="17">
        <f t="shared" si="802"/>
        <v>195.73954400840577</v>
      </c>
      <c r="Y2216" s="18">
        <f t="shared" si="803"/>
        <v>4108.8668028925213</v>
      </c>
      <c r="Z2216" s="2">
        <f t="shared" si="804"/>
        <v>185.95256680798548</v>
      </c>
      <c r="AA2216" s="18">
        <f t="shared" si="805"/>
        <v>3903.423462747895</v>
      </c>
      <c r="AB2216" s="2">
        <f t="shared" si="806"/>
        <v>-537.77154957618814</v>
      </c>
      <c r="AC2216" s="2">
        <f t="shared" si="807"/>
        <v>390.34234627478952</v>
      </c>
      <c r="AD2216" s="2">
        <f t="shared" si="808"/>
        <v>185.95256680798548</v>
      </c>
      <c r="AE2216" s="2">
        <f t="shared" si="809"/>
        <v>-1000</v>
      </c>
      <c r="AF2216" s="5">
        <f t="shared" si="810"/>
        <v>0.19399999999999995</v>
      </c>
      <c r="AG2216" s="5">
        <f t="shared" si="811"/>
        <v>-1</v>
      </c>
      <c r="AH2216" s="3">
        <f t="shared" si="812"/>
        <v>201412</v>
      </c>
      <c r="AI2216" s="21">
        <v>5.35</v>
      </c>
      <c r="AJ2216" s="21">
        <v>1.194</v>
      </c>
      <c r="AK2216" s="21">
        <v>6.2</v>
      </c>
      <c r="AL2216" s="21">
        <v>1.1579999999999999</v>
      </c>
      <c r="AO2216">
        <f t="shared" si="813"/>
        <v>-700</v>
      </c>
      <c r="AP2216">
        <f>IF(E2216&lt;F2216,G2216,H2216)</f>
        <v>20</v>
      </c>
      <c r="AQ2216">
        <f>IF(E2216&lt;F2216,H2216,G2216)</f>
        <v>3</v>
      </c>
    </row>
    <row r="2217" spans="2:43" x14ac:dyDescent="0.25">
      <c r="B2217" s="23">
        <v>41993</v>
      </c>
      <c r="C2217" s="20" t="s">
        <v>22</v>
      </c>
      <c r="D2217" s="20" t="s">
        <v>54</v>
      </c>
      <c r="E2217" s="2">
        <v>-128.04097311139566</v>
      </c>
      <c r="F2217" s="2">
        <v>116.00000000000001</v>
      </c>
      <c r="G2217">
        <v>35</v>
      </c>
      <c r="H2217">
        <v>38</v>
      </c>
      <c r="J2217" s="2" t="str">
        <f t="shared" si="814"/>
        <v>San Francisco 49ers</v>
      </c>
      <c r="K2217" s="2" t="str">
        <f t="shared" si="815"/>
        <v>San Diego Chargers</v>
      </c>
      <c r="L2217" s="17">
        <f t="shared" si="816"/>
        <v>-128.04097311139566</v>
      </c>
      <c r="M2217" s="18">
        <f t="shared" si="817"/>
        <v>116.00000000000001</v>
      </c>
      <c r="N2217" s="4">
        <f t="shared" si="795"/>
        <v>1.7689999999999999</v>
      </c>
      <c r="O2217" s="4">
        <f t="shared" si="796"/>
        <v>2.1800000000000002</v>
      </c>
      <c r="P2217" s="4"/>
      <c r="Q2217" s="4"/>
      <c r="R2217" s="1">
        <f t="shared" si="797"/>
        <v>0.56529112492933864</v>
      </c>
      <c r="S2217" s="1">
        <f t="shared" si="798"/>
        <v>0.4587155963302752</v>
      </c>
      <c r="T2217" s="1">
        <f t="shared" si="799"/>
        <v>2.3443909850595079E-2</v>
      </c>
      <c r="U2217" s="1">
        <f t="shared" si="800"/>
        <v>5.328776429953172E-2</v>
      </c>
      <c r="V2217" s="1">
        <f t="shared" si="801"/>
        <v>0.56428776429953176</v>
      </c>
      <c r="W2217" s="1"/>
      <c r="X2217" s="17">
        <f t="shared" si="802"/>
        <v>772.14546064335025</v>
      </c>
      <c r="Y2217" s="18">
        <f t="shared" si="803"/>
        <v>1178.7723247127699</v>
      </c>
      <c r="Z2217" s="2">
        <f t="shared" si="804"/>
        <v>733.53818761118271</v>
      </c>
      <c r="AA2217" s="18">
        <f t="shared" si="805"/>
        <v>1119.8337084771313</v>
      </c>
      <c r="AB2217" s="2">
        <f t="shared" si="806"/>
        <v>-136.32555426413018</v>
      </c>
      <c r="AC2217" s="2">
        <f t="shared" si="807"/>
        <v>111.98337084771313</v>
      </c>
      <c r="AD2217" s="2">
        <f t="shared" si="808"/>
        <v>-1000</v>
      </c>
      <c r="AE2217" s="2">
        <f t="shared" si="809"/>
        <v>1119.8337084771313</v>
      </c>
      <c r="AF2217" s="5">
        <f t="shared" si="810"/>
        <v>-1</v>
      </c>
      <c r="AG2217" s="5">
        <f t="shared" si="811"/>
        <v>1.1800000000000002</v>
      </c>
      <c r="AH2217" s="3">
        <f t="shared" si="812"/>
        <v>201412</v>
      </c>
      <c r="AI2217" s="21">
        <v>1.7689999999999999</v>
      </c>
      <c r="AJ2217" s="21">
        <v>2.1800000000000002</v>
      </c>
      <c r="AK2217" s="21">
        <v>1.7809999999999999</v>
      </c>
      <c r="AL2217" s="21">
        <v>2.16</v>
      </c>
      <c r="AO2217">
        <f t="shared" si="813"/>
        <v>-130</v>
      </c>
      <c r="AP2217">
        <f>IF(E2217&lt;F2217,G2217,H2217)</f>
        <v>35</v>
      </c>
      <c r="AQ2217">
        <f>IF(E2217&lt;F2217,H2217,G2217)</f>
        <v>38</v>
      </c>
    </row>
    <row r="2218" spans="2:43" x14ac:dyDescent="0.25">
      <c r="B2218" s="23">
        <v>41993</v>
      </c>
      <c r="C2218" s="20" t="s">
        <v>53</v>
      </c>
      <c r="D2218" s="20" t="s">
        <v>19</v>
      </c>
      <c r="E2218" s="2">
        <v>277</v>
      </c>
      <c r="F2218" s="2">
        <v>-315.45741324921141</v>
      </c>
      <c r="G2218">
        <v>27</v>
      </c>
      <c r="H2218">
        <v>24</v>
      </c>
      <c r="J2218" s="2" t="str">
        <f t="shared" si="814"/>
        <v>Philadelphia Eagles</v>
      </c>
      <c r="K2218" s="2" t="str">
        <f t="shared" si="815"/>
        <v>Washington Redskins</v>
      </c>
      <c r="L2218" s="17">
        <f t="shared" si="816"/>
        <v>-315.45741324921141</v>
      </c>
      <c r="M2218" s="18">
        <f t="shared" si="817"/>
        <v>277</v>
      </c>
      <c r="N2218" s="4">
        <f t="shared" si="795"/>
        <v>1.27</v>
      </c>
      <c r="O2218" s="4">
        <f t="shared" si="796"/>
        <v>4.22</v>
      </c>
      <c r="P2218" s="4"/>
      <c r="Q2218" s="4"/>
      <c r="R2218" s="1">
        <f t="shared" si="797"/>
        <v>0.78740157480314954</v>
      </c>
      <c r="S2218" s="1">
        <f t="shared" si="798"/>
        <v>0.23696682464454977</v>
      </c>
      <c r="T2218" s="1">
        <f t="shared" si="799"/>
        <v>2.3788706739526488E-2</v>
      </c>
      <c r="U2218" s="1">
        <f t="shared" si="800"/>
        <v>0.27521737507929989</v>
      </c>
      <c r="V2218" s="1">
        <f t="shared" si="801"/>
        <v>0.7862173750792999</v>
      </c>
      <c r="W2218" s="1"/>
      <c r="X2218" s="17">
        <f t="shared" si="802"/>
        <v>271.91287256801911</v>
      </c>
      <c r="Y2218" s="18">
        <f t="shared" si="803"/>
        <v>3110.4414053830196</v>
      </c>
      <c r="Z2218" s="2">
        <f t="shared" si="804"/>
        <v>258.31722893961813</v>
      </c>
      <c r="AA2218" s="18">
        <f t="shared" si="805"/>
        <v>2954.9193351138683</v>
      </c>
      <c r="AB2218" s="2">
        <f t="shared" si="806"/>
        <v>-387.12090715162901</v>
      </c>
      <c r="AC2218" s="2">
        <f t="shared" si="807"/>
        <v>295.49193351138683</v>
      </c>
      <c r="AD2218" s="2">
        <f t="shared" si="808"/>
        <v>-1000</v>
      </c>
      <c r="AE2218" s="2">
        <f t="shared" si="809"/>
        <v>2954.9193351138683</v>
      </c>
      <c r="AF2218" s="5">
        <f t="shared" si="810"/>
        <v>-1</v>
      </c>
      <c r="AG2218" s="5">
        <f t="shared" si="811"/>
        <v>3.2199999999999998</v>
      </c>
      <c r="AH2218" s="3">
        <f t="shared" si="812"/>
        <v>201412</v>
      </c>
      <c r="AI2218" s="21">
        <v>4.22</v>
      </c>
      <c r="AJ2218" s="21">
        <v>1.27</v>
      </c>
      <c r="AK2218" s="21">
        <v>3.77</v>
      </c>
      <c r="AL2218" s="21">
        <v>1.3169999999999999</v>
      </c>
      <c r="AO2218">
        <f t="shared" si="813"/>
        <v>-400</v>
      </c>
      <c r="AP2218">
        <f>IF(E2218&lt;F2218,G2218,H2218)</f>
        <v>24</v>
      </c>
      <c r="AQ2218">
        <f>IF(E2218&lt;F2218,H2218,G2218)</f>
        <v>27</v>
      </c>
    </row>
    <row r="2219" spans="2:43" x14ac:dyDescent="0.25">
      <c r="B2219" s="23">
        <v>41991</v>
      </c>
      <c r="C2219" s="20" t="s">
        <v>26</v>
      </c>
      <c r="D2219" s="20" t="s">
        <v>41</v>
      </c>
      <c r="E2219" s="2">
        <v>-196.07843137254901</v>
      </c>
      <c r="F2219" s="2">
        <v>175.99999999999997</v>
      </c>
      <c r="G2219">
        <v>21</v>
      </c>
      <c r="H2219">
        <v>13</v>
      </c>
      <c r="J2219" s="2" t="str">
        <f t="shared" si="814"/>
        <v>Jacksonville Jaguars</v>
      </c>
      <c r="K2219" s="2" t="str">
        <f t="shared" si="815"/>
        <v>Tennessee Titans</v>
      </c>
      <c r="L2219" s="17">
        <f t="shared" si="816"/>
        <v>-196.07843137254901</v>
      </c>
      <c r="M2219" s="18">
        <f t="shared" si="817"/>
        <v>175.99999999999997</v>
      </c>
      <c r="N2219" s="4">
        <f t="shared" si="795"/>
        <v>1.645</v>
      </c>
      <c r="O2219" s="4">
        <f t="shared" si="796"/>
        <v>2.4</v>
      </c>
      <c r="P2219" s="4"/>
      <c r="Q2219" s="4"/>
      <c r="R2219" s="1">
        <f t="shared" si="797"/>
        <v>0.60790273556231</v>
      </c>
      <c r="S2219" s="1">
        <f t="shared" si="798"/>
        <v>0.41666666666666669</v>
      </c>
      <c r="T2219" s="1">
        <f t="shared" si="799"/>
        <v>2.3980222496909787E-2</v>
      </c>
      <c r="U2219" s="1">
        <f t="shared" si="800"/>
        <v>9.5618034447821659E-2</v>
      </c>
      <c r="V2219" s="1">
        <f t="shared" si="801"/>
        <v>0.6066180344478217</v>
      </c>
      <c r="W2219" s="1"/>
      <c r="X2219" s="17">
        <f t="shared" si="802"/>
        <v>648.48379575502895</v>
      </c>
      <c r="Y2219" s="18">
        <f t="shared" si="803"/>
        <v>1396.9947605426773</v>
      </c>
      <c r="Z2219" s="2">
        <f t="shared" si="804"/>
        <v>616.05960596727743</v>
      </c>
      <c r="AA2219" s="18">
        <f t="shared" si="805"/>
        <v>1327.1450225155434</v>
      </c>
      <c r="AB2219" s="2">
        <f t="shared" si="806"/>
        <v>-162.32195558900446</v>
      </c>
      <c r="AC2219" s="2">
        <f t="shared" si="807"/>
        <v>132.71450225155434</v>
      </c>
      <c r="AD2219" s="2">
        <f t="shared" si="808"/>
        <v>616.05960596727743</v>
      </c>
      <c r="AE2219" s="2">
        <f t="shared" si="809"/>
        <v>-1000</v>
      </c>
      <c r="AF2219" s="5">
        <f t="shared" si="810"/>
        <v>0.64500000000000002</v>
      </c>
      <c r="AG2219" s="5">
        <f t="shared" si="811"/>
        <v>-1</v>
      </c>
      <c r="AH2219" s="3">
        <f t="shared" si="812"/>
        <v>201412</v>
      </c>
      <c r="AI2219" s="21">
        <v>1.645</v>
      </c>
      <c r="AJ2219" s="21">
        <v>2.4</v>
      </c>
      <c r="AK2219" s="21">
        <v>1.51</v>
      </c>
      <c r="AL2219" s="21">
        <v>2.76</v>
      </c>
      <c r="AO2219">
        <f t="shared" si="813"/>
        <v>-200</v>
      </c>
      <c r="AP2219">
        <f>IF(E2219&lt;F2219,G2219,H2219)</f>
        <v>21</v>
      </c>
      <c r="AQ2219">
        <f>IF(E2219&lt;F2219,H2219,G2219)</f>
        <v>13</v>
      </c>
    </row>
    <row r="2220" spans="2:43" x14ac:dyDescent="0.25">
      <c r="B2220" s="23">
        <v>41988</v>
      </c>
      <c r="C2220" s="20" t="s">
        <v>37</v>
      </c>
      <c r="D2220" s="20" t="s">
        <v>43</v>
      </c>
      <c r="E2220" s="2">
        <v>159</v>
      </c>
      <c r="F2220" s="2">
        <v>-177.30496453900707</v>
      </c>
      <c r="G2220">
        <v>15</v>
      </c>
      <c r="H2220">
        <v>31</v>
      </c>
      <c r="J2220" s="2" t="str">
        <f t="shared" si="814"/>
        <v>New Orleans Saints</v>
      </c>
      <c r="K2220" s="2" t="str">
        <f t="shared" si="815"/>
        <v>Chicago Bears</v>
      </c>
      <c r="L2220" s="17">
        <f t="shared" si="816"/>
        <v>-177.30496453900707</v>
      </c>
      <c r="M2220" s="18">
        <f t="shared" si="817"/>
        <v>159</v>
      </c>
      <c r="N2220" s="4">
        <f t="shared" si="795"/>
        <v>1.6890000000000001</v>
      </c>
      <c r="O2220" s="4">
        <f t="shared" si="796"/>
        <v>2.31</v>
      </c>
      <c r="P2220" s="4"/>
      <c r="Q2220" s="4"/>
      <c r="R2220" s="1">
        <f t="shared" si="797"/>
        <v>0.59206631142687982</v>
      </c>
      <c r="S2220" s="1">
        <f t="shared" si="798"/>
        <v>0.4329004329004329</v>
      </c>
      <c r="T2220" s="1">
        <f t="shared" si="799"/>
        <v>2.4358589647411888E-2</v>
      </c>
      <c r="U2220" s="1">
        <f t="shared" si="800"/>
        <v>7.9582939263223462E-2</v>
      </c>
      <c r="V2220" s="1">
        <f t="shared" si="801"/>
        <v>0.59058293926322347</v>
      </c>
      <c r="W2220" s="1"/>
      <c r="X2220" s="17">
        <f t="shared" si="802"/>
        <v>693.24227558544305</v>
      </c>
      <c r="Y2220" s="18">
        <f t="shared" si="803"/>
        <v>1309.568863191934</v>
      </c>
      <c r="Z2220" s="2">
        <f t="shared" si="804"/>
        <v>658.58016180617085</v>
      </c>
      <c r="AA2220" s="18">
        <f t="shared" si="805"/>
        <v>1244.0904200323373</v>
      </c>
      <c r="AB2220" s="2">
        <f t="shared" si="806"/>
        <v>-151.84180423192183</v>
      </c>
      <c r="AC2220" s="2">
        <f t="shared" si="807"/>
        <v>124.40904200323374</v>
      </c>
      <c r="AD2220" s="2">
        <f t="shared" si="808"/>
        <v>658.58016180617085</v>
      </c>
      <c r="AE2220" s="2">
        <f t="shared" si="809"/>
        <v>-1000</v>
      </c>
      <c r="AF2220" s="5">
        <f t="shared" si="810"/>
        <v>0.68900000000000006</v>
      </c>
      <c r="AG2220" s="5">
        <f t="shared" si="811"/>
        <v>-1</v>
      </c>
      <c r="AH2220" s="3">
        <f t="shared" si="812"/>
        <v>201412</v>
      </c>
      <c r="AI2220" s="21">
        <v>2.31</v>
      </c>
      <c r="AJ2220" s="21">
        <v>1.6890000000000001</v>
      </c>
      <c r="AK2220" s="21">
        <v>2.59</v>
      </c>
      <c r="AL2220" s="21">
        <v>1.5640000000000001</v>
      </c>
      <c r="AO2220">
        <f t="shared" si="813"/>
        <v>-180</v>
      </c>
      <c r="AP2220">
        <f>IF(E2220&lt;F2220,G2220,H2220)</f>
        <v>31</v>
      </c>
      <c r="AQ2220">
        <f>IF(E2220&lt;F2220,H2220,G2220)</f>
        <v>15</v>
      </c>
    </row>
    <row r="2221" spans="2:43" x14ac:dyDescent="0.25">
      <c r="B2221" s="23">
        <v>41987</v>
      </c>
      <c r="C2221" s="20" t="s">
        <v>19</v>
      </c>
      <c r="D2221" s="20" t="s">
        <v>23</v>
      </c>
      <c r="E2221" s="2">
        <v>-159.23566878980895</v>
      </c>
      <c r="F2221" s="2">
        <v>144</v>
      </c>
      <c r="G2221">
        <v>27</v>
      </c>
      <c r="H2221">
        <v>38</v>
      </c>
      <c r="J2221" s="2" t="str">
        <f t="shared" si="814"/>
        <v>Philadelphia Eagles</v>
      </c>
      <c r="K2221" s="2" t="str">
        <f t="shared" si="815"/>
        <v>Dallas Cowboys</v>
      </c>
      <c r="L2221" s="17">
        <f t="shared" si="816"/>
        <v>-159.23566878980895</v>
      </c>
      <c r="M2221" s="18">
        <f t="shared" si="817"/>
        <v>144</v>
      </c>
      <c r="N2221" s="4">
        <f t="shared" si="795"/>
        <v>1.5549999999999999</v>
      </c>
      <c r="O2221" s="4">
        <f t="shared" si="796"/>
        <v>2.62</v>
      </c>
      <c r="P2221" s="4"/>
      <c r="Q2221" s="4"/>
      <c r="R2221" s="1">
        <f t="shared" si="797"/>
        <v>0.64308681672025725</v>
      </c>
      <c r="S2221" s="1">
        <f t="shared" si="798"/>
        <v>0.38167938931297707</v>
      </c>
      <c r="T2221" s="1">
        <f t="shared" si="799"/>
        <v>2.4167664670658784E-2</v>
      </c>
      <c r="U2221" s="1">
        <f t="shared" si="800"/>
        <v>0.13070371370364009</v>
      </c>
      <c r="V2221" s="1">
        <f t="shared" si="801"/>
        <v>0.6417037137036401</v>
      </c>
      <c r="W2221" s="1"/>
      <c r="X2221" s="17">
        <f t="shared" si="802"/>
        <v>558.35158601222145</v>
      </c>
      <c r="Y2221" s="18">
        <f t="shared" si="803"/>
        <v>1612.4084218612529</v>
      </c>
      <c r="Z2221" s="2">
        <f t="shared" si="804"/>
        <v>530.43400671161032</v>
      </c>
      <c r="AA2221" s="18">
        <f t="shared" si="805"/>
        <v>1531.7880007681902</v>
      </c>
      <c r="AB2221" s="2">
        <f t="shared" si="806"/>
        <v>-188.52486592996408</v>
      </c>
      <c r="AC2221" s="2">
        <f t="shared" si="807"/>
        <v>153.17880007681902</v>
      </c>
      <c r="AD2221" s="2">
        <f t="shared" si="808"/>
        <v>-1000</v>
      </c>
      <c r="AE2221" s="2">
        <f t="shared" si="809"/>
        <v>1531.7880007681902</v>
      </c>
      <c r="AF2221" s="5">
        <f t="shared" si="810"/>
        <v>-1</v>
      </c>
      <c r="AG2221" s="5">
        <f t="shared" si="811"/>
        <v>1.62</v>
      </c>
      <c r="AH2221" s="3">
        <f t="shared" si="812"/>
        <v>201412</v>
      </c>
      <c r="AI2221" s="21">
        <v>1.5549999999999999</v>
      </c>
      <c r="AJ2221" s="21">
        <v>2.62</v>
      </c>
      <c r="AK2221" s="21">
        <v>1.6279999999999999</v>
      </c>
      <c r="AL2221" s="21">
        <v>2.44</v>
      </c>
      <c r="AO2221">
        <f t="shared" si="813"/>
        <v>-160</v>
      </c>
      <c r="AP2221">
        <f>IF(E2221&lt;F2221,G2221,H2221)</f>
        <v>27</v>
      </c>
      <c r="AQ2221">
        <f>IF(E2221&lt;F2221,H2221,G2221)</f>
        <v>38</v>
      </c>
    </row>
    <row r="2222" spans="2:43" x14ac:dyDescent="0.25">
      <c r="B2222" s="23">
        <v>41987</v>
      </c>
      <c r="C2222" s="20" t="s">
        <v>34</v>
      </c>
      <c r="D2222" s="20" t="s">
        <v>29</v>
      </c>
      <c r="E2222" s="2">
        <v>-350.87719298245622</v>
      </c>
      <c r="F2222" s="2">
        <v>305</v>
      </c>
      <c r="G2222">
        <v>16</v>
      </c>
      <c r="H2222">
        <v>14</v>
      </c>
      <c r="J2222" s="2" t="str">
        <f t="shared" si="814"/>
        <v>Detroit Lions</v>
      </c>
      <c r="K2222" s="2" t="str">
        <f t="shared" si="815"/>
        <v>Minnesota Vikings</v>
      </c>
      <c r="L2222" s="17">
        <f t="shared" si="816"/>
        <v>-350.87719298245622</v>
      </c>
      <c r="M2222" s="18">
        <f t="shared" si="817"/>
        <v>305</v>
      </c>
      <c r="N2222" s="4">
        <f t="shared" si="795"/>
        <v>1.2629999999999999</v>
      </c>
      <c r="O2222" s="4">
        <f t="shared" si="796"/>
        <v>4.3</v>
      </c>
      <c r="P2222" s="4"/>
      <c r="Q2222" s="4"/>
      <c r="R2222" s="1">
        <f t="shared" si="797"/>
        <v>0.79176563737133809</v>
      </c>
      <c r="S2222" s="1">
        <f t="shared" si="798"/>
        <v>0.23255813953488372</v>
      </c>
      <c r="T2222" s="1">
        <f t="shared" si="799"/>
        <v>2.3746180118641047E-2</v>
      </c>
      <c r="U2222" s="1">
        <f t="shared" si="800"/>
        <v>0.2796037489182272</v>
      </c>
      <c r="V2222" s="1">
        <f t="shared" si="801"/>
        <v>0.79060374891822716</v>
      </c>
      <c r="W2222" s="1"/>
      <c r="X2222" s="17">
        <f t="shared" si="802"/>
        <v>264.85613225119045</v>
      </c>
      <c r="Y2222" s="18">
        <f t="shared" si="803"/>
        <v>3182.3042096495674</v>
      </c>
      <c r="Z2222" s="2">
        <f t="shared" si="804"/>
        <v>251.6133256386309</v>
      </c>
      <c r="AA2222" s="18">
        <f t="shared" si="805"/>
        <v>3023.1889991670887</v>
      </c>
      <c r="AB2222" s="2">
        <f t="shared" si="806"/>
        <v>-397.43523021360488</v>
      </c>
      <c r="AC2222" s="2">
        <f t="shared" si="807"/>
        <v>302.31889991670886</v>
      </c>
      <c r="AD2222" s="2">
        <f t="shared" si="808"/>
        <v>251.6133256386309</v>
      </c>
      <c r="AE2222" s="2">
        <f t="shared" si="809"/>
        <v>-1000</v>
      </c>
      <c r="AF2222" s="5">
        <f t="shared" si="810"/>
        <v>0.2629999999999999</v>
      </c>
      <c r="AG2222" s="5">
        <f t="shared" si="811"/>
        <v>-1</v>
      </c>
      <c r="AH2222" s="3">
        <f t="shared" si="812"/>
        <v>201412</v>
      </c>
      <c r="AI2222" s="21">
        <v>1.2629999999999999</v>
      </c>
      <c r="AJ2222" s="21">
        <v>4.3</v>
      </c>
      <c r="AK2222" s="21">
        <v>1.2849999999999999</v>
      </c>
      <c r="AL2222" s="21">
        <v>4.05</v>
      </c>
      <c r="AO2222">
        <f t="shared" si="813"/>
        <v>-400</v>
      </c>
      <c r="AP2222">
        <f>IF(E2222&lt;F2222,G2222,H2222)</f>
        <v>16</v>
      </c>
      <c r="AQ2222">
        <f>IF(E2222&lt;F2222,H2222,G2222)</f>
        <v>14</v>
      </c>
    </row>
    <row r="2223" spans="2:43" x14ac:dyDescent="0.25">
      <c r="B2223" s="23">
        <v>41987</v>
      </c>
      <c r="C2223" s="20" t="s">
        <v>32</v>
      </c>
      <c r="D2223" s="20" t="s">
        <v>22</v>
      </c>
      <c r="E2223" s="2">
        <v>-431.0344827586207</v>
      </c>
      <c r="F2223" s="2">
        <v>369.00000000000006</v>
      </c>
      <c r="G2223">
        <v>17</v>
      </c>
      <c r="H2223">
        <v>7</v>
      </c>
      <c r="J2223" s="2" t="str">
        <f t="shared" si="814"/>
        <v>Seattle Seahawks</v>
      </c>
      <c r="K2223" s="2" t="str">
        <f t="shared" si="815"/>
        <v>San Francisco 49ers</v>
      </c>
      <c r="L2223" s="17">
        <f t="shared" si="816"/>
        <v>-431.0344827586207</v>
      </c>
      <c r="M2223" s="18">
        <f t="shared" si="817"/>
        <v>369.00000000000006</v>
      </c>
      <c r="N2223" s="4">
        <f t="shared" si="795"/>
        <v>1.2170000000000001</v>
      </c>
      <c r="O2223" s="4">
        <f t="shared" si="796"/>
        <v>4.93</v>
      </c>
      <c r="P2223" s="4"/>
      <c r="Q2223" s="4"/>
      <c r="R2223" s="1">
        <f t="shared" si="797"/>
        <v>0.82169268693508624</v>
      </c>
      <c r="S2223" s="1">
        <f t="shared" si="798"/>
        <v>0.20283975659229211</v>
      </c>
      <c r="T2223" s="1">
        <f t="shared" si="799"/>
        <v>2.3945013827883499E-2</v>
      </c>
      <c r="U2223" s="1">
        <f t="shared" si="800"/>
        <v>0.30942646517139705</v>
      </c>
      <c r="V2223" s="1">
        <f t="shared" si="801"/>
        <v>0.82042646517139706</v>
      </c>
      <c r="W2223" s="1"/>
      <c r="X2223" s="17">
        <f t="shared" si="802"/>
        <v>218.87828154237798</v>
      </c>
      <c r="Y2223" s="18">
        <f t="shared" si="803"/>
        <v>3744.6260130048004</v>
      </c>
      <c r="Z2223" s="2">
        <f t="shared" si="804"/>
        <v>207.93436746525907</v>
      </c>
      <c r="AA2223" s="18">
        <f t="shared" si="805"/>
        <v>3557.3947123545604</v>
      </c>
      <c r="AB2223" s="2">
        <f t="shared" si="806"/>
        <v>-480.92098107210506</v>
      </c>
      <c r="AC2223" s="2">
        <f t="shared" si="807"/>
        <v>355.73947123545605</v>
      </c>
      <c r="AD2223" s="2">
        <f t="shared" si="808"/>
        <v>207.93436746525907</v>
      </c>
      <c r="AE2223" s="2">
        <f t="shared" si="809"/>
        <v>-1000</v>
      </c>
      <c r="AF2223" s="5">
        <f t="shared" si="810"/>
        <v>0.21700000000000008</v>
      </c>
      <c r="AG2223" s="5">
        <f t="shared" si="811"/>
        <v>-1</v>
      </c>
      <c r="AH2223" s="3">
        <f t="shared" si="812"/>
        <v>201412</v>
      </c>
      <c r="AI2223" s="21">
        <v>1.2170000000000001</v>
      </c>
      <c r="AJ2223" s="21">
        <v>4.93</v>
      </c>
      <c r="AK2223" s="21">
        <v>1.232</v>
      </c>
      <c r="AL2223" s="21">
        <v>4.6900000000000004</v>
      </c>
      <c r="AO2223">
        <f t="shared" si="813"/>
        <v>-500</v>
      </c>
      <c r="AP2223">
        <f>IF(E2223&lt;F2223,G2223,H2223)</f>
        <v>17</v>
      </c>
      <c r="AQ2223">
        <f>IF(E2223&lt;F2223,H2223,G2223)</f>
        <v>7</v>
      </c>
    </row>
    <row r="2224" spans="2:43" x14ac:dyDescent="0.25">
      <c r="B2224" s="23">
        <v>41987</v>
      </c>
      <c r="C2224" s="20" t="s">
        <v>54</v>
      </c>
      <c r="D2224" s="20" t="s">
        <v>38</v>
      </c>
      <c r="E2224" s="2">
        <v>171</v>
      </c>
      <c r="F2224" s="2">
        <v>-190.11406844106463</v>
      </c>
      <c r="G2224">
        <v>10</v>
      </c>
      <c r="H2224">
        <v>22</v>
      </c>
      <c r="J2224" s="2" t="str">
        <f t="shared" si="814"/>
        <v>Denver Broncos</v>
      </c>
      <c r="K2224" s="2" t="str">
        <f t="shared" si="815"/>
        <v>San Diego Chargers</v>
      </c>
      <c r="L2224" s="17">
        <f t="shared" si="816"/>
        <v>-190.11406844106463</v>
      </c>
      <c r="M2224" s="18">
        <f t="shared" si="817"/>
        <v>171</v>
      </c>
      <c r="N2224" s="4">
        <f t="shared" si="795"/>
        <v>1.51</v>
      </c>
      <c r="O2224" s="4">
        <f t="shared" si="796"/>
        <v>2.76</v>
      </c>
      <c r="P2224" s="4"/>
      <c r="Q2224" s="4"/>
      <c r="R2224" s="1">
        <f t="shared" si="797"/>
        <v>0.66225165562913912</v>
      </c>
      <c r="S2224" s="1">
        <f t="shared" si="798"/>
        <v>0.3623188405797102</v>
      </c>
      <c r="T2224" s="1">
        <f t="shared" si="799"/>
        <v>2.3981264637002453E-2</v>
      </c>
      <c r="U2224" s="1">
        <f t="shared" si="800"/>
        <v>0.14996640752471446</v>
      </c>
      <c r="V2224" s="1">
        <f t="shared" si="801"/>
        <v>0.66096640752471447</v>
      </c>
      <c r="W2224" s="1"/>
      <c r="X2224" s="17">
        <f t="shared" si="802"/>
        <v>512.93619254410987</v>
      </c>
      <c r="Y2224" s="18">
        <f t="shared" si="803"/>
        <v>1747.3196475929296</v>
      </c>
      <c r="Z2224" s="2">
        <f t="shared" si="804"/>
        <v>487.28938291690434</v>
      </c>
      <c r="AA2224" s="18">
        <f t="shared" si="805"/>
        <v>1659.9536652132831</v>
      </c>
      <c r="AB2224" s="2">
        <f t="shared" si="806"/>
        <v>-205.21686600557976</v>
      </c>
      <c r="AC2224" s="2">
        <f t="shared" si="807"/>
        <v>165.99536652132832</v>
      </c>
      <c r="AD2224" s="2">
        <f t="shared" si="808"/>
        <v>487.28938291690434</v>
      </c>
      <c r="AE2224" s="2">
        <f t="shared" si="809"/>
        <v>-1000</v>
      </c>
      <c r="AF2224" s="5">
        <f t="shared" si="810"/>
        <v>0.51</v>
      </c>
      <c r="AG2224" s="5">
        <f t="shared" si="811"/>
        <v>-1</v>
      </c>
      <c r="AH2224" s="3">
        <f t="shared" si="812"/>
        <v>201412</v>
      </c>
      <c r="AI2224" s="21">
        <v>2.76</v>
      </c>
      <c r="AJ2224" s="21">
        <v>1.51</v>
      </c>
      <c r="AK2224" s="21">
        <v>2.71</v>
      </c>
      <c r="AL2224" s="21">
        <v>1.526</v>
      </c>
      <c r="AO2224">
        <f t="shared" si="813"/>
        <v>-200</v>
      </c>
      <c r="AP2224">
        <f>IF(E2224&lt;F2224,G2224,H2224)</f>
        <v>22</v>
      </c>
      <c r="AQ2224">
        <f>IF(E2224&lt;F2224,H2224,G2224)</f>
        <v>10</v>
      </c>
    </row>
    <row r="2225" spans="2:43" x14ac:dyDescent="0.25">
      <c r="B2225" s="23">
        <v>41987</v>
      </c>
      <c r="C2225" s="20" t="s">
        <v>41</v>
      </c>
      <c r="D2225" s="20" t="s">
        <v>42</v>
      </c>
      <c r="E2225" s="2">
        <v>167</v>
      </c>
      <c r="F2225" s="2">
        <v>-186.21973929236501</v>
      </c>
      <c r="G2225">
        <v>11</v>
      </c>
      <c r="H2225">
        <v>16</v>
      </c>
      <c r="J2225" s="2" t="str">
        <f t="shared" si="814"/>
        <v>New York Jets</v>
      </c>
      <c r="K2225" s="2" t="str">
        <f t="shared" si="815"/>
        <v>Tennessee Titans</v>
      </c>
      <c r="L2225" s="17">
        <f t="shared" si="816"/>
        <v>-186.21973929236501</v>
      </c>
      <c r="M2225" s="18">
        <f t="shared" si="817"/>
        <v>167</v>
      </c>
      <c r="N2225" s="4">
        <f t="shared" si="795"/>
        <v>1.8129999999999999</v>
      </c>
      <c r="O2225" s="4">
        <f t="shared" si="796"/>
        <v>2.11</v>
      </c>
      <c r="P2225" s="4"/>
      <c r="Q2225" s="4"/>
      <c r="R2225" s="1">
        <f t="shared" si="797"/>
        <v>0.55157198014340869</v>
      </c>
      <c r="S2225" s="1">
        <f t="shared" si="798"/>
        <v>0.47393364928909953</v>
      </c>
      <c r="T2225" s="1">
        <f t="shared" si="799"/>
        <v>2.4871271985725363E-2</v>
      </c>
      <c r="U2225" s="1">
        <f t="shared" si="800"/>
        <v>3.8819165427154578E-2</v>
      </c>
      <c r="V2225" s="1">
        <f t="shared" si="801"/>
        <v>0.54981916542715459</v>
      </c>
      <c r="W2225" s="1"/>
      <c r="X2225" s="17">
        <f t="shared" si="802"/>
        <v>818.77981503809497</v>
      </c>
      <c r="Y2225" s="18">
        <f t="shared" si="803"/>
        <v>1112.7024405877062</v>
      </c>
      <c r="Z2225" s="2">
        <f t="shared" si="804"/>
        <v>777.84082428619013</v>
      </c>
      <c r="AA2225" s="18">
        <f t="shared" si="805"/>
        <v>1057.0673185583207</v>
      </c>
      <c r="AB2225" s="2">
        <f t="shared" si="806"/>
        <v>-128.56100744232359</v>
      </c>
      <c r="AC2225" s="2">
        <f t="shared" si="807"/>
        <v>105.70673185583207</v>
      </c>
      <c r="AD2225" s="2">
        <f t="shared" si="808"/>
        <v>777.84082428619013</v>
      </c>
      <c r="AE2225" s="2">
        <f t="shared" si="809"/>
        <v>-1000</v>
      </c>
      <c r="AF2225" s="5">
        <f t="shared" si="810"/>
        <v>0.81299999999999994</v>
      </c>
      <c r="AG2225" s="5">
        <f t="shared" si="811"/>
        <v>-1</v>
      </c>
      <c r="AH2225" s="3">
        <f t="shared" si="812"/>
        <v>201412</v>
      </c>
      <c r="AI2225" s="21">
        <v>2.11</v>
      </c>
      <c r="AJ2225" s="21">
        <v>1.8129999999999999</v>
      </c>
      <c r="AK2225" s="21">
        <v>2.67</v>
      </c>
      <c r="AL2225" s="21">
        <v>1.5369999999999999</v>
      </c>
      <c r="AO2225">
        <f t="shared" si="813"/>
        <v>-190</v>
      </c>
      <c r="AP2225">
        <f>IF(E2225&lt;F2225,G2225,H2225)</f>
        <v>16</v>
      </c>
      <c r="AQ2225">
        <f>IF(E2225&lt;F2225,H2225,G2225)</f>
        <v>11</v>
      </c>
    </row>
    <row r="2226" spans="2:43" x14ac:dyDescent="0.25">
      <c r="B2226" s="23">
        <v>41987</v>
      </c>
      <c r="C2226" s="20" t="s">
        <v>35</v>
      </c>
      <c r="D2226" s="20" t="s">
        <v>45</v>
      </c>
      <c r="E2226" s="2">
        <v>136</v>
      </c>
      <c r="F2226" s="2">
        <v>-150.15015015015015</v>
      </c>
      <c r="G2226">
        <v>20</v>
      </c>
      <c r="H2226">
        <v>27</v>
      </c>
      <c r="J2226" s="2" t="str">
        <f t="shared" si="814"/>
        <v>Pittsburgh Steelers</v>
      </c>
      <c r="K2226" s="2" t="str">
        <f t="shared" si="815"/>
        <v>Atlanta Falcons</v>
      </c>
      <c r="L2226" s="17">
        <f t="shared" si="816"/>
        <v>-150.15015015015015</v>
      </c>
      <c r="M2226" s="18">
        <f t="shared" si="817"/>
        <v>136</v>
      </c>
      <c r="N2226" s="4">
        <f t="shared" si="795"/>
        <v>1.8129999999999999</v>
      </c>
      <c r="O2226" s="4">
        <f t="shared" si="796"/>
        <v>2.11</v>
      </c>
      <c r="P2226" s="4"/>
      <c r="Q2226" s="4"/>
      <c r="R2226" s="1">
        <f t="shared" si="797"/>
        <v>0.55157198014340869</v>
      </c>
      <c r="S2226" s="1">
        <f t="shared" si="798"/>
        <v>0.47393364928909953</v>
      </c>
      <c r="T2226" s="1">
        <f t="shared" si="799"/>
        <v>2.4871271985725363E-2</v>
      </c>
      <c r="U2226" s="1">
        <f t="shared" si="800"/>
        <v>3.8819165427154578E-2</v>
      </c>
      <c r="V2226" s="1">
        <f t="shared" si="801"/>
        <v>0.54981916542715459</v>
      </c>
      <c r="W2226" s="1"/>
      <c r="X2226" s="17">
        <f t="shared" si="802"/>
        <v>818.77981503809497</v>
      </c>
      <c r="Y2226" s="18">
        <f t="shared" si="803"/>
        <v>1112.7024405877062</v>
      </c>
      <c r="Z2226" s="2">
        <f t="shared" si="804"/>
        <v>777.84082428619013</v>
      </c>
      <c r="AA2226" s="18">
        <f t="shared" si="805"/>
        <v>1057.0673185583207</v>
      </c>
      <c r="AB2226" s="2">
        <f t="shared" si="806"/>
        <v>-128.56100744232359</v>
      </c>
      <c r="AC2226" s="2">
        <f t="shared" si="807"/>
        <v>105.70673185583207</v>
      </c>
      <c r="AD2226" s="2">
        <f t="shared" si="808"/>
        <v>777.84082428619013</v>
      </c>
      <c r="AE2226" s="2">
        <f t="shared" si="809"/>
        <v>-1000</v>
      </c>
      <c r="AF2226" s="5">
        <f t="shared" si="810"/>
        <v>0.81299999999999994</v>
      </c>
      <c r="AG2226" s="5">
        <f t="shared" si="811"/>
        <v>-1</v>
      </c>
      <c r="AH2226" s="3">
        <f t="shared" si="812"/>
        <v>201412</v>
      </c>
      <c r="AI2226" s="21">
        <v>2.11</v>
      </c>
      <c r="AJ2226" s="21">
        <v>1.8129999999999999</v>
      </c>
      <c r="AK2226" s="21">
        <v>2.36</v>
      </c>
      <c r="AL2226" s="21">
        <v>1.6659999999999999</v>
      </c>
      <c r="AO2226">
        <f t="shared" si="813"/>
        <v>-160</v>
      </c>
      <c r="AP2226">
        <f>IF(E2226&lt;F2226,G2226,H2226)</f>
        <v>27</v>
      </c>
      <c r="AQ2226">
        <f>IF(E2226&lt;F2226,H2226,G2226)</f>
        <v>20</v>
      </c>
    </row>
    <row r="2227" spans="2:43" x14ac:dyDescent="0.25">
      <c r="B2227" s="23">
        <v>41987</v>
      </c>
      <c r="C2227" s="20" t="s">
        <v>28</v>
      </c>
      <c r="D2227" s="20" t="s">
        <v>26</v>
      </c>
      <c r="E2227" s="2">
        <v>-800</v>
      </c>
      <c r="F2227" s="2">
        <v>638</v>
      </c>
      <c r="G2227">
        <v>20</v>
      </c>
      <c r="H2227">
        <v>12</v>
      </c>
      <c r="J2227" s="2" t="str">
        <f t="shared" si="814"/>
        <v>Baltimore Ravens</v>
      </c>
      <c r="K2227" s="2" t="str">
        <f t="shared" si="815"/>
        <v>Jacksonville Jaguars</v>
      </c>
      <c r="L2227" s="17">
        <f t="shared" si="816"/>
        <v>-800</v>
      </c>
      <c r="M2227" s="18">
        <f t="shared" si="817"/>
        <v>638</v>
      </c>
      <c r="N2227" s="4">
        <f t="shared" si="795"/>
        <v>1.111</v>
      </c>
      <c r="O2227" s="4">
        <f t="shared" si="796"/>
        <v>8.0399999999999991</v>
      </c>
      <c r="P2227" s="4"/>
      <c r="Q2227" s="4"/>
      <c r="R2227" s="1">
        <f t="shared" si="797"/>
        <v>0.90009000900090008</v>
      </c>
      <c r="S2227" s="1">
        <f t="shared" si="798"/>
        <v>0.12437810945273634</v>
      </c>
      <c r="T2227" s="1">
        <f t="shared" si="799"/>
        <v>2.3883728554256356E-2</v>
      </c>
      <c r="U2227" s="1">
        <f t="shared" si="800"/>
        <v>0.38785594977408189</v>
      </c>
      <c r="V2227" s="1">
        <f t="shared" si="801"/>
        <v>0.8988559497740819</v>
      </c>
      <c r="W2227" s="1"/>
      <c r="X2227" s="17">
        <f t="shared" si="802"/>
        <v>112.52531648852026</v>
      </c>
      <c r="Y2227" s="18">
        <f t="shared" si="803"/>
        <v>6303.185944275665</v>
      </c>
      <c r="Z2227" s="2">
        <f t="shared" si="804"/>
        <v>106.89905066409425</v>
      </c>
      <c r="AA2227" s="18">
        <f t="shared" si="805"/>
        <v>5988.0266470618817</v>
      </c>
      <c r="AB2227" s="2">
        <f t="shared" si="806"/>
        <v>-935.46200250390496</v>
      </c>
      <c r="AC2227" s="2">
        <f t="shared" si="807"/>
        <v>598.80266470618812</v>
      </c>
      <c r="AD2227" s="2">
        <f t="shared" si="808"/>
        <v>106.89905066409425</v>
      </c>
      <c r="AE2227" s="2">
        <f t="shared" si="809"/>
        <v>-1000</v>
      </c>
      <c r="AF2227" s="5">
        <f t="shared" si="810"/>
        <v>0.11099999999999999</v>
      </c>
      <c r="AG2227" s="5">
        <f t="shared" si="811"/>
        <v>-1</v>
      </c>
      <c r="AH2227" s="3">
        <f t="shared" si="812"/>
        <v>201412</v>
      </c>
      <c r="AI2227" s="21">
        <v>1.111</v>
      </c>
      <c r="AJ2227" s="21">
        <v>8.0399999999999991</v>
      </c>
      <c r="AK2227" s="21">
        <v>1.125</v>
      </c>
      <c r="AL2227" s="21">
        <v>7.38</v>
      </c>
      <c r="AO2227">
        <f t="shared" si="813"/>
        <v>-800</v>
      </c>
      <c r="AP2227">
        <f>IF(E2227&lt;F2227,G2227,H2227)</f>
        <v>20</v>
      </c>
      <c r="AQ2227">
        <f>IF(E2227&lt;F2227,H2227,G2227)</f>
        <v>12</v>
      </c>
    </row>
    <row r="2228" spans="2:43" x14ac:dyDescent="0.25">
      <c r="B2228" s="23">
        <v>41987</v>
      </c>
      <c r="C2228" s="20" t="s">
        <v>24</v>
      </c>
      <c r="D2228" s="20" t="s">
        <v>33</v>
      </c>
      <c r="E2228" s="2">
        <v>154.99999999999997</v>
      </c>
      <c r="F2228" s="2">
        <v>-172.11703958691911</v>
      </c>
      <c r="G2228">
        <v>21</v>
      </c>
      <c r="H2228">
        <v>13</v>
      </c>
      <c r="J2228" s="2" t="str">
        <f t="shared" si="814"/>
        <v>Green Bay Packers</v>
      </c>
      <c r="K2228" s="2" t="str">
        <f t="shared" si="815"/>
        <v>Buffalo Bills</v>
      </c>
      <c r="L2228" s="17">
        <f t="shared" si="816"/>
        <v>-172.11703958691911</v>
      </c>
      <c r="M2228" s="18">
        <f t="shared" si="817"/>
        <v>154.99999999999997</v>
      </c>
      <c r="N2228" s="4">
        <f t="shared" si="795"/>
        <v>1.458</v>
      </c>
      <c r="O2228" s="4">
        <f t="shared" si="796"/>
        <v>2.95</v>
      </c>
      <c r="P2228" s="4"/>
      <c r="Q2228" s="4"/>
      <c r="R2228" s="1">
        <f t="shared" si="797"/>
        <v>0.68587105624142664</v>
      </c>
      <c r="S2228" s="1">
        <f t="shared" si="798"/>
        <v>0.33898305084745761</v>
      </c>
      <c r="T2228" s="1">
        <f t="shared" si="799"/>
        <v>2.4251361161524598E-2</v>
      </c>
      <c r="U2228" s="1">
        <f t="shared" si="800"/>
        <v>0.17344400269698451</v>
      </c>
      <c r="V2228" s="1">
        <f t="shared" si="801"/>
        <v>0.68444400269698447</v>
      </c>
      <c r="W2228" s="1"/>
      <c r="X2228" s="17">
        <f t="shared" si="802"/>
        <v>461.03990400909066</v>
      </c>
      <c r="Y2228" s="18">
        <f t="shared" si="803"/>
        <v>1931.1287441514407</v>
      </c>
      <c r="Z2228" s="2">
        <f t="shared" si="804"/>
        <v>437.98790880863612</v>
      </c>
      <c r="AA2228" s="18">
        <f t="shared" si="805"/>
        <v>1834.5723069438686</v>
      </c>
      <c r="AB2228" s="2">
        <f t="shared" si="806"/>
        <v>-228.31680507347428</v>
      </c>
      <c r="AC2228" s="2">
        <f t="shared" si="807"/>
        <v>183.45723069438685</v>
      </c>
      <c r="AD2228" s="2">
        <f t="shared" si="808"/>
        <v>-1000</v>
      </c>
      <c r="AE2228" s="2">
        <f t="shared" si="809"/>
        <v>1834.5723069438686</v>
      </c>
      <c r="AF2228" s="5">
        <f t="shared" si="810"/>
        <v>-1</v>
      </c>
      <c r="AG2228" s="5">
        <f t="shared" si="811"/>
        <v>1.9500000000000002</v>
      </c>
      <c r="AH2228" s="3">
        <f t="shared" si="812"/>
        <v>201412</v>
      </c>
      <c r="AI2228" s="21">
        <v>2.95</v>
      </c>
      <c r="AJ2228" s="21">
        <v>1.458</v>
      </c>
      <c r="AK2228" s="21">
        <v>2.5499999999999998</v>
      </c>
      <c r="AL2228" s="21">
        <v>1.581</v>
      </c>
      <c r="AO2228">
        <f t="shared" si="813"/>
        <v>-180</v>
      </c>
      <c r="AP2228">
        <f>IF(E2228&lt;F2228,G2228,H2228)</f>
        <v>13</v>
      </c>
      <c r="AQ2228">
        <f>IF(E2228&lt;F2228,H2228,G2228)</f>
        <v>21</v>
      </c>
    </row>
    <row r="2229" spans="2:43" x14ac:dyDescent="0.25">
      <c r="B2229" s="23">
        <v>41987</v>
      </c>
      <c r="C2229" s="20" t="s">
        <v>44</v>
      </c>
      <c r="D2229" s="20" t="s">
        <v>27</v>
      </c>
      <c r="E2229" s="2">
        <v>-185.18518518518516</v>
      </c>
      <c r="F2229" s="2">
        <v>166</v>
      </c>
      <c r="G2229">
        <v>19</v>
      </c>
      <c r="H2229">
        <v>17</v>
      </c>
      <c r="J2229" s="2" t="str">
        <f t="shared" si="814"/>
        <v>Carolina Panthers</v>
      </c>
      <c r="K2229" s="2" t="str">
        <f t="shared" si="815"/>
        <v>Tampa Bay Buccaneers</v>
      </c>
      <c r="L2229" s="17">
        <f t="shared" si="816"/>
        <v>-185.18518518518516</v>
      </c>
      <c r="M2229" s="18">
        <f t="shared" si="817"/>
        <v>166</v>
      </c>
      <c r="N2229" s="4">
        <f t="shared" si="795"/>
        <v>1.5780000000000001</v>
      </c>
      <c r="O2229" s="4">
        <f t="shared" si="796"/>
        <v>2.56</v>
      </c>
      <c r="P2229" s="4"/>
      <c r="Q2229" s="4"/>
      <c r="R2229" s="1">
        <f t="shared" si="797"/>
        <v>0.6337135614702154</v>
      </c>
      <c r="S2229" s="1">
        <f t="shared" si="798"/>
        <v>0.390625</v>
      </c>
      <c r="T2229" s="1">
        <f t="shared" si="799"/>
        <v>2.3760270662155469E-2</v>
      </c>
      <c r="U2229" s="1">
        <f t="shared" si="800"/>
        <v>0.1215442807351077</v>
      </c>
      <c r="V2229" s="1">
        <f t="shared" si="801"/>
        <v>0.63254428073510771</v>
      </c>
      <c r="W2229" s="1"/>
      <c r="X2229" s="17">
        <f t="shared" si="802"/>
        <v>580.91698946017777</v>
      </c>
      <c r="Y2229" s="18">
        <f t="shared" si="803"/>
        <v>1552.6559461382415</v>
      </c>
      <c r="Z2229" s="2">
        <f t="shared" si="804"/>
        <v>551.87113998716882</v>
      </c>
      <c r="AA2229" s="18">
        <f t="shared" si="805"/>
        <v>1475.0231488313293</v>
      </c>
      <c r="AB2229" s="2">
        <f t="shared" si="806"/>
        <v>-181.20172039133089</v>
      </c>
      <c r="AC2229" s="2">
        <f t="shared" si="807"/>
        <v>147.50231488313293</v>
      </c>
      <c r="AD2229" s="2">
        <f t="shared" si="808"/>
        <v>551.87113998716882</v>
      </c>
      <c r="AE2229" s="2">
        <f t="shared" si="809"/>
        <v>-1000</v>
      </c>
      <c r="AF2229" s="5">
        <f t="shared" si="810"/>
        <v>0.57800000000000007</v>
      </c>
      <c r="AG2229" s="5">
        <f t="shared" si="811"/>
        <v>-1</v>
      </c>
      <c r="AH2229" s="3">
        <f t="shared" si="812"/>
        <v>201412</v>
      </c>
      <c r="AI2229" s="21">
        <v>1.5780000000000001</v>
      </c>
      <c r="AJ2229" s="21">
        <v>2.56</v>
      </c>
      <c r="AK2229" s="21">
        <v>1.54</v>
      </c>
      <c r="AL2229" s="21">
        <v>2.66</v>
      </c>
      <c r="AO2229">
        <f t="shared" si="813"/>
        <v>-190</v>
      </c>
      <c r="AP2229">
        <f>IF(E2229&lt;F2229,G2229,H2229)</f>
        <v>19</v>
      </c>
      <c r="AQ2229">
        <f>IF(E2229&lt;F2229,H2229,G2229)</f>
        <v>17</v>
      </c>
    </row>
    <row r="2230" spans="2:43" x14ac:dyDescent="0.25">
      <c r="B2230" s="23">
        <v>41987</v>
      </c>
      <c r="C2230" s="20" t="s">
        <v>46</v>
      </c>
      <c r="D2230" s="20" t="s">
        <v>21</v>
      </c>
      <c r="E2230" s="2">
        <v>-139.08205841446451</v>
      </c>
      <c r="F2230" s="2">
        <v>125.99999999999997</v>
      </c>
      <c r="G2230">
        <v>0</v>
      </c>
      <c r="H2230">
        <v>30</v>
      </c>
      <c r="J2230" s="2" t="str">
        <f t="shared" si="814"/>
        <v>Cleveland Browns</v>
      </c>
      <c r="K2230" s="2" t="str">
        <f t="shared" si="815"/>
        <v>Cincinnati Bengals</v>
      </c>
      <c r="L2230" s="17">
        <f t="shared" si="816"/>
        <v>-139.08205841446451</v>
      </c>
      <c r="M2230" s="18">
        <f t="shared" si="817"/>
        <v>125.99999999999997</v>
      </c>
      <c r="N2230" s="4">
        <f t="shared" si="795"/>
        <v>1.877</v>
      </c>
      <c r="O2230" s="4">
        <f t="shared" si="796"/>
        <v>2.0299999999999998</v>
      </c>
      <c r="P2230" s="4"/>
      <c r="Q2230" s="4"/>
      <c r="R2230" s="1">
        <f t="shared" si="797"/>
        <v>0.53276505061267976</v>
      </c>
      <c r="S2230" s="1">
        <f t="shared" si="798"/>
        <v>0.49261083743842371</v>
      </c>
      <c r="T2230" s="1">
        <f t="shared" si="799"/>
        <v>2.4747888405426299E-2</v>
      </c>
      <c r="U2230" s="1">
        <f t="shared" si="800"/>
        <v>2.0077106587128024E-2</v>
      </c>
      <c r="V2230" s="1">
        <f t="shared" si="801"/>
        <v>0.53107710658712803</v>
      </c>
      <c r="W2230" s="1"/>
      <c r="X2230" s="17">
        <f t="shared" si="802"/>
        <v>882.96574564533773</v>
      </c>
      <c r="Y2230" s="18">
        <f t="shared" si="803"/>
        <v>1032.6259842485536</v>
      </c>
      <c r="Z2230" s="2">
        <f t="shared" si="804"/>
        <v>838.81745836307084</v>
      </c>
      <c r="AA2230" s="18">
        <f t="shared" si="805"/>
        <v>980.99468503612582</v>
      </c>
      <c r="AB2230" s="2">
        <f t="shared" si="806"/>
        <v>-119.21544908608274</v>
      </c>
      <c r="AC2230" s="2">
        <f t="shared" si="807"/>
        <v>-101.9373514712951</v>
      </c>
      <c r="AD2230" s="2">
        <f t="shared" si="808"/>
        <v>-1000</v>
      </c>
      <c r="AE2230" s="2">
        <f t="shared" si="809"/>
        <v>980.99468503612582</v>
      </c>
      <c r="AF2230" s="5">
        <f t="shared" si="810"/>
        <v>-1</v>
      </c>
      <c r="AG2230" s="5">
        <f t="shared" si="811"/>
        <v>1.0299999999999998</v>
      </c>
      <c r="AH2230" s="3">
        <f t="shared" si="812"/>
        <v>201412</v>
      </c>
      <c r="AI2230" s="21">
        <v>1.877</v>
      </c>
      <c r="AJ2230" s="21">
        <v>2.0299999999999998</v>
      </c>
      <c r="AK2230" s="21">
        <v>1.7190000000000001</v>
      </c>
      <c r="AL2230" s="21">
        <v>2.2599999999999998</v>
      </c>
      <c r="AO2230">
        <f t="shared" si="813"/>
        <v>-140</v>
      </c>
      <c r="AP2230">
        <f>IF(E2230&lt;F2230,G2230,H2230)</f>
        <v>0</v>
      </c>
      <c r="AQ2230">
        <f>IF(E2230&lt;F2230,H2230,G2230)</f>
        <v>30</v>
      </c>
    </row>
    <row r="2231" spans="2:43" x14ac:dyDescent="0.25">
      <c r="B2231" s="23">
        <v>41987</v>
      </c>
      <c r="C2231" s="20" t="s">
        <v>39</v>
      </c>
      <c r="D2231" s="20" t="s">
        <v>40</v>
      </c>
      <c r="E2231" s="2">
        <v>-310.55900621118008</v>
      </c>
      <c r="F2231" s="2">
        <v>273</v>
      </c>
      <c r="G2231">
        <v>17</v>
      </c>
      <c r="H2231">
        <v>10</v>
      </c>
      <c r="J2231" s="2" t="str">
        <f t="shared" si="814"/>
        <v>Indianapolis Colts</v>
      </c>
      <c r="K2231" s="2" t="str">
        <f t="shared" si="815"/>
        <v>Houston Texans</v>
      </c>
      <c r="L2231" s="17">
        <f t="shared" si="816"/>
        <v>-310.55900621118008</v>
      </c>
      <c r="M2231" s="18">
        <f t="shared" si="817"/>
        <v>273</v>
      </c>
      <c r="N2231" s="4">
        <f t="shared" si="795"/>
        <v>1.357</v>
      </c>
      <c r="O2231" s="4">
        <f t="shared" si="796"/>
        <v>3.48</v>
      </c>
      <c r="P2231" s="4"/>
      <c r="Q2231" s="4"/>
      <c r="R2231" s="1">
        <f t="shared" si="797"/>
        <v>0.73691967575534267</v>
      </c>
      <c r="S2231" s="1">
        <f t="shared" si="798"/>
        <v>0.28735632183908044</v>
      </c>
      <c r="T2231" s="1">
        <f t="shared" si="799"/>
        <v>2.3700640893115521E-2</v>
      </c>
      <c r="U2231" s="1">
        <f t="shared" si="800"/>
        <v>0.22478167695813112</v>
      </c>
      <c r="V2231" s="1">
        <f t="shared" si="801"/>
        <v>0.73578167695813113</v>
      </c>
      <c r="W2231" s="1"/>
      <c r="X2231" s="17">
        <f t="shared" si="802"/>
        <v>359.09880786132152</v>
      </c>
      <c r="Y2231" s="18">
        <f t="shared" si="803"/>
        <v>2429.642291801018</v>
      </c>
      <c r="Z2231" s="2">
        <f t="shared" si="804"/>
        <v>341.14386746825545</v>
      </c>
      <c r="AA2231" s="18">
        <f t="shared" si="805"/>
        <v>2308.160177210967</v>
      </c>
      <c r="AB2231" s="2">
        <f t="shared" si="806"/>
        <v>-293.13146017290001</v>
      </c>
      <c r="AC2231" s="2">
        <f t="shared" si="807"/>
        <v>230.8160177210967</v>
      </c>
      <c r="AD2231" s="2">
        <f t="shared" si="808"/>
        <v>341.14386746825545</v>
      </c>
      <c r="AE2231" s="2">
        <f t="shared" si="809"/>
        <v>-1000</v>
      </c>
      <c r="AF2231" s="5">
        <f t="shared" si="810"/>
        <v>0.35699999999999998</v>
      </c>
      <c r="AG2231" s="5">
        <f t="shared" si="811"/>
        <v>-1</v>
      </c>
      <c r="AH2231" s="3">
        <f t="shared" si="812"/>
        <v>201412</v>
      </c>
      <c r="AI2231" s="21">
        <v>1.357</v>
      </c>
      <c r="AJ2231" s="21">
        <v>3.48</v>
      </c>
      <c r="AK2231" s="21">
        <v>1.3220000000000001</v>
      </c>
      <c r="AL2231" s="21">
        <v>3.73</v>
      </c>
      <c r="AO2231">
        <f t="shared" si="813"/>
        <v>-400</v>
      </c>
      <c r="AP2231">
        <f>IF(E2231&lt;F2231,G2231,H2231)</f>
        <v>17</v>
      </c>
      <c r="AQ2231">
        <f>IF(E2231&lt;F2231,H2231,G2231)</f>
        <v>10</v>
      </c>
    </row>
    <row r="2232" spans="2:43" x14ac:dyDescent="0.25">
      <c r="B2232" s="23">
        <v>41987</v>
      </c>
      <c r="C2232" s="20" t="s">
        <v>20</v>
      </c>
      <c r="D2232" s="20" t="s">
        <v>52</v>
      </c>
      <c r="E2232" s="2">
        <v>-500.00000000000011</v>
      </c>
      <c r="F2232" s="2">
        <v>423.00000000000006</v>
      </c>
      <c r="G2232">
        <v>31</v>
      </c>
      <c r="H2232">
        <v>13</v>
      </c>
      <c r="J2232" s="2" t="str">
        <f t="shared" si="814"/>
        <v>Kansas City Chiefs</v>
      </c>
      <c r="K2232" s="2" t="str">
        <f t="shared" si="815"/>
        <v>Oakland Raiders</v>
      </c>
      <c r="L2232" s="17">
        <f t="shared" si="816"/>
        <v>-500.00000000000011</v>
      </c>
      <c r="M2232" s="18">
        <f t="shared" si="817"/>
        <v>423.00000000000006</v>
      </c>
      <c r="N2232" s="4">
        <f t="shared" si="795"/>
        <v>1.1779999999999999</v>
      </c>
      <c r="O2232" s="4">
        <f t="shared" si="796"/>
        <v>5.68</v>
      </c>
      <c r="P2232" s="4"/>
      <c r="Q2232" s="4"/>
      <c r="R2232" s="1">
        <f t="shared" si="797"/>
        <v>0.84889643463497455</v>
      </c>
      <c r="S2232" s="1">
        <f t="shared" si="798"/>
        <v>0.17605633802816903</v>
      </c>
      <c r="T2232" s="1">
        <f t="shared" si="799"/>
        <v>2.4345290172061884E-2</v>
      </c>
      <c r="U2232" s="1">
        <f t="shared" si="800"/>
        <v>0.33642004830340277</v>
      </c>
      <c r="V2232" s="1">
        <f t="shared" si="801"/>
        <v>0.84742004830340278</v>
      </c>
      <c r="W2232" s="1"/>
      <c r="X2232" s="17">
        <f t="shared" si="802"/>
        <v>180.05232706268103</v>
      </c>
      <c r="Y2232" s="18">
        <f t="shared" si="803"/>
        <v>4398.4110637811018</v>
      </c>
      <c r="Z2232" s="2">
        <f t="shared" si="804"/>
        <v>171.04971070954696</v>
      </c>
      <c r="AA2232" s="18">
        <f t="shared" si="805"/>
        <v>4178.4905105920461</v>
      </c>
      <c r="AB2232" s="2">
        <f t="shared" si="806"/>
        <v>-584.62536759156649</v>
      </c>
      <c r="AC2232" s="2">
        <f t="shared" si="807"/>
        <v>417.84905105920461</v>
      </c>
      <c r="AD2232" s="2">
        <f t="shared" si="808"/>
        <v>171.04971070954696</v>
      </c>
      <c r="AE2232" s="2">
        <f t="shared" si="809"/>
        <v>-1000</v>
      </c>
      <c r="AF2232" s="5">
        <f t="shared" si="810"/>
        <v>0.17799999999999994</v>
      </c>
      <c r="AG2232" s="5">
        <f t="shared" si="811"/>
        <v>-1</v>
      </c>
      <c r="AH2232" s="3">
        <f t="shared" si="812"/>
        <v>201412</v>
      </c>
      <c r="AI2232" s="21">
        <v>1.1779999999999999</v>
      </c>
      <c r="AJ2232" s="21">
        <v>5.68</v>
      </c>
      <c r="AK2232" s="21">
        <v>1.2</v>
      </c>
      <c r="AL2232" s="21">
        <v>5.23</v>
      </c>
      <c r="AO2232">
        <f t="shared" si="813"/>
        <v>-500</v>
      </c>
      <c r="AP2232">
        <f>IF(E2232&lt;F2232,G2232,H2232)</f>
        <v>31</v>
      </c>
      <c r="AQ2232">
        <f>IF(E2232&lt;F2232,H2232,G2232)</f>
        <v>13</v>
      </c>
    </row>
    <row r="2233" spans="2:43" x14ac:dyDescent="0.25">
      <c r="B2233" s="23">
        <v>41987</v>
      </c>
      <c r="C2233" s="20" t="s">
        <v>36</v>
      </c>
      <c r="D2233" s="20" t="s">
        <v>30</v>
      </c>
      <c r="E2233" s="2">
        <v>-420.1680672268908</v>
      </c>
      <c r="F2233" s="2">
        <v>361.00000000000006</v>
      </c>
      <c r="G2233">
        <v>41</v>
      </c>
      <c r="H2233">
        <v>13</v>
      </c>
      <c r="J2233" s="2" t="str">
        <f t="shared" si="814"/>
        <v>New England Patriots</v>
      </c>
      <c r="K2233" s="2" t="str">
        <f t="shared" si="815"/>
        <v>Miami Dolphins</v>
      </c>
      <c r="L2233" s="17">
        <f t="shared" si="816"/>
        <v>-420.1680672268908</v>
      </c>
      <c r="M2233" s="18">
        <f t="shared" si="817"/>
        <v>361.00000000000006</v>
      </c>
      <c r="N2233" s="4">
        <f t="shared" si="795"/>
        <v>1.2889999999999999</v>
      </c>
      <c r="O2233" s="4">
        <f t="shared" si="796"/>
        <v>4.01</v>
      </c>
      <c r="P2233" s="4"/>
      <c r="Q2233" s="4"/>
      <c r="R2233" s="1">
        <f t="shared" si="797"/>
        <v>0.77579519006982156</v>
      </c>
      <c r="S2233" s="1">
        <f t="shared" si="798"/>
        <v>0.24937655860349128</v>
      </c>
      <c r="T2233" s="1">
        <f t="shared" si="799"/>
        <v>2.4553689375353849E-2</v>
      </c>
      <c r="U2233" s="1">
        <f t="shared" si="800"/>
        <v>0.26320931573316514</v>
      </c>
      <c r="V2233" s="1">
        <f t="shared" si="801"/>
        <v>0.77420931573316509</v>
      </c>
      <c r="W2233" s="1"/>
      <c r="X2233" s="17">
        <f t="shared" si="802"/>
        <v>291.64036091843502</v>
      </c>
      <c r="Y2233" s="18">
        <f t="shared" si="803"/>
        <v>2925.5291346283079</v>
      </c>
      <c r="Z2233" s="2">
        <f t="shared" si="804"/>
        <v>277.05834287251326</v>
      </c>
      <c r="AA2233" s="18">
        <f t="shared" si="805"/>
        <v>2779.2526778968922</v>
      </c>
      <c r="AB2233" s="2">
        <f t="shared" si="806"/>
        <v>-360.93480875980839</v>
      </c>
      <c r="AC2233" s="2">
        <f t="shared" si="807"/>
        <v>277.9252677896892</v>
      </c>
      <c r="AD2233" s="2">
        <f t="shared" si="808"/>
        <v>277.05834287251326</v>
      </c>
      <c r="AE2233" s="2">
        <f t="shared" si="809"/>
        <v>-1000</v>
      </c>
      <c r="AF2233" s="5">
        <f t="shared" si="810"/>
        <v>0.28899999999999992</v>
      </c>
      <c r="AG2233" s="5">
        <f t="shared" si="811"/>
        <v>-1</v>
      </c>
      <c r="AH2233" s="3">
        <f t="shared" si="812"/>
        <v>201412</v>
      </c>
      <c r="AI2233" s="21">
        <v>1.2889999999999999</v>
      </c>
      <c r="AJ2233" s="21">
        <v>4.01</v>
      </c>
      <c r="AK2233" s="21">
        <v>1.238</v>
      </c>
      <c r="AL2233" s="21">
        <v>4.6100000000000003</v>
      </c>
      <c r="AO2233">
        <f t="shared" si="813"/>
        <v>-500</v>
      </c>
      <c r="AP2233">
        <f>IF(E2233&lt;F2233,G2233,H2233)</f>
        <v>41</v>
      </c>
      <c r="AQ2233">
        <f>IF(E2233&lt;F2233,H2233,G2233)</f>
        <v>13</v>
      </c>
    </row>
    <row r="2234" spans="2:43" x14ac:dyDescent="0.25">
      <c r="B2234" s="23">
        <v>41987</v>
      </c>
      <c r="C2234" s="20" t="s">
        <v>25</v>
      </c>
      <c r="D2234" s="20" t="s">
        <v>53</v>
      </c>
      <c r="E2234" s="2">
        <v>-300.30030030030031</v>
      </c>
      <c r="F2234" s="2">
        <v>264</v>
      </c>
      <c r="G2234">
        <v>24</v>
      </c>
      <c r="H2234">
        <v>13</v>
      </c>
      <c r="J2234" s="2" t="str">
        <f t="shared" si="814"/>
        <v>New York Giants</v>
      </c>
      <c r="K2234" s="2" t="str">
        <f t="shared" si="815"/>
        <v>Washington Redskins</v>
      </c>
      <c r="L2234" s="17">
        <f t="shared" si="816"/>
        <v>-300.30030030030031</v>
      </c>
      <c r="M2234" s="18">
        <f t="shared" si="817"/>
        <v>264</v>
      </c>
      <c r="N2234" s="4">
        <f t="shared" si="795"/>
        <v>1.363</v>
      </c>
      <c r="O2234" s="4">
        <f t="shared" si="796"/>
        <v>3.44</v>
      </c>
      <c r="P2234" s="4"/>
      <c r="Q2234" s="4"/>
      <c r="R2234" s="1">
        <f t="shared" si="797"/>
        <v>0.73367571533382248</v>
      </c>
      <c r="S2234" s="1">
        <f t="shared" si="798"/>
        <v>0.29069767441860467</v>
      </c>
      <c r="T2234" s="1">
        <f t="shared" si="799"/>
        <v>2.3793462419321232E-2</v>
      </c>
      <c r="U2234" s="1">
        <f t="shared" si="800"/>
        <v>0.2214890204576089</v>
      </c>
      <c r="V2234" s="1">
        <f t="shared" si="801"/>
        <v>0.73248902045760889</v>
      </c>
      <c r="W2234" s="1"/>
      <c r="X2234" s="17">
        <f t="shared" si="802"/>
        <v>365.20817660211293</v>
      </c>
      <c r="Y2234" s="18">
        <f t="shared" si="803"/>
        <v>2392.7866094316391</v>
      </c>
      <c r="Z2234" s="2">
        <f t="shared" si="804"/>
        <v>346.94776777200724</v>
      </c>
      <c r="AA2234" s="18">
        <f t="shared" si="805"/>
        <v>2273.1472789600571</v>
      </c>
      <c r="AB2234" s="2">
        <f t="shared" si="806"/>
        <v>-288.22782357750708</v>
      </c>
      <c r="AC2234" s="2">
        <f t="shared" si="807"/>
        <v>227.31472789600571</v>
      </c>
      <c r="AD2234" s="2">
        <f t="shared" si="808"/>
        <v>346.94776777200724</v>
      </c>
      <c r="AE2234" s="2">
        <f t="shared" si="809"/>
        <v>-1000</v>
      </c>
      <c r="AF2234" s="5">
        <f t="shared" si="810"/>
        <v>0.36299999999999999</v>
      </c>
      <c r="AG2234" s="5">
        <f t="shared" si="811"/>
        <v>-1</v>
      </c>
      <c r="AH2234" s="3">
        <f t="shared" si="812"/>
        <v>201412</v>
      </c>
      <c r="AI2234" s="21">
        <v>1.363</v>
      </c>
      <c r="AJ2234" s="21">
        <v>3.44</v>
      </c>
      <c r="AK2234" s="21">
        <v>1.333</v>
      </c>
      <c r="AL2234" s="21">
        <v>3.64</v>
      </c>
      <c r="AO2234">
        <f t="shared" si="813"/>
        <v>-400</v>
      </c>
      <c r="AP2234">
        <f>IF(E2234&lt;F2234,G2234,H2234)</f>
        <v>24</v>
      </c>
      <c r="AQ2234">
        <f>IF(E2234&lt;F2234,H2234,G2234)</f>
        <v>13</v>
      </c>
    </row>
    <row r="2235" spans="2:43" x14ac:dyDescent="0.25">
      <c r="B2235" s="23">
        <v>41984</v>
      </c>
      <c r="C2235" s="20" t="s">
        <v>55</v>
      </c>
      <c r="D2235" s="20" t="s">
        <v>48</v>
      </c>
      <c r="E2235" s="2">
        <v>-255.10204081632659</v>
      </c>
      <c r="F2235" s="2">
        <v>227</v>
      </c>
      <c r="G2235">
        <v>6</v>
      </c>
      <c r="H2235">
        <v>12</v>
      </c>
      <c r="J2235" s="2" t="str">
        <f t="shared" si="814"/>
        <v>St. Louis Rams</v>
      </c>
      <c r="K2235" s="2" t="str">
        <f t="shared" si="815"/>
        <v>Arizona Cardinals</v>
      </c>
      <c r="L2235" s="17">
        <f t="shared" si="816"/>
        <v>-255.10204081632659</v>
      </c>
      <c r="M2235" s="18">
        <f t="shared" si="817"/>
        <v>227</v>
      </c>
      <c r="N2235" s="4">
        <f t="shared" si="795"/>
        <v>1.476</v>
      </c>
      <c r="O2235" s="4">
        <f t="shared" si="796"/>
        <v>2.88</v>
      </c>
      <c r="P2235" s="4"/>
      <c r="Q2235" s="4"/>
      <c r="R2235" s="1">
        <f t="shared" si="797"/>
        <v>0.6775067750677507</v>
      </c>
      <c r="S2235" s="1">
        <f t="shared" si="798"/>
        <v>0.34722222222222221</v>
      </c>
      <c r="T2235" s="1">
        <f t="shared" si="799"/>
        <v>2.4132231404958793E-2</v>
      </c>
      <c r="U2235" s="1">
        <f t="shared" si="800"/>
        <v>0.16514227642276424</v>
      </c>
      <c r="V2235" s="1">
        <f t="shared" si="801"/>
        <v>0.67614227642276425</v>
      </c>
      <c r="W2235" s="1"/>
      <c r="X2235" s="17">
        <f t="shared" si="802"/>
        <v>478.97866302733695</v>
      </c>
      <c r="Y2235" s="18">
        <f t="shared" si="803"/>
        <v>1863.4746585336204</v>
      </c>
      <c r="Z2235" s="2">
        <f t="shared" si="804"/>
        <v>455.02972987597008</v>
      </c>
      <c r="AA2235" s="18">
        <f t="shared" si="805"/>
        <v>1770.3009256069392</v>
      </c>
      <c r="AB2235" s="2">
        <f t="shared" si="806"/>
        <v>-219.76586019392084</v>
      </c>
      <c r="AC2235" s="2">
        <f t="shared" si="807"/>
        <v>177.03009256069393</v>
      </c>
      <c r="AD2235" s="2">
        <f t="shared" si="808"/>
        <v>-1000</v>
      </c>
      <c r="AE2235" s="2">
        <f t="shared" si="809"/>
        <v>1770.3009256069392</v>
      </c>
      <c r="AF2235" s="5">
        <f t="shared" si="810"/>
        <v>-1</v>
      </c>
      <c r="AG2235" s="5">
        <f t="shared" si="811"/>
        <v>1.88</v>
      </c>
      <c r="AH2235" s="3">
        <f t="shared" si="812"/>
        <v>201412</v>
      </c>
      <c r="AI2235" s="21">
        <v>1.476</v>
      </c>
      <c r="AJ2235" s="21">
        <v>2.88</v>
      </c>
      <c r="AK2235" s="21">
        <v>1.3919999999999999</v>
      </c>
      <c r="AL2235" s="21">
        <v>3.27</v>
      </c>
      <c r="AO2235">
        <f t="shared" si="813"/>
        <v>-300</v>
      </c>
      <c r="AP2235">
        <f>IF(E2235&lt;F2235,G2235,H2235)</f>
        <v>6</v>
      </c>
      <c r="AQ2235">
        <f>IF(E2235&lt;F2235,H2235,G2235)</f>
        <v>12</v>
      </c>
    </row>
    <row r="2236" spans="2:43" x14ac:dyDescent="0.25">
      <c r="B2236" s="23">
        <v>41981</v>
      </c>
      <c r="C2236" s="20" t="s">
        <v>33</v>
      </c>
      <c r="D2236" s="20" t="s">
        <v>35</v>
      </c>
      <c r="E2236" s="2">
        <v>-735.29411764705935</v>
      </c>
      <c r="F2236" s="2">
        <v>590</v>
      </c>
      <c r="G2236">
        <v>43</v>
      </c>
      <c r="H2236">
        <v>37</v>
      </c>
      <c r="J2236" s="2" t="str">
        <f t="shared" si="814"/>
        <v>Green Bay Packers</v>
      </c>
      <c r="K2236" s="2" t="str">
        <f t="shared" si="815"/>
        <v>Atlanta Falcons</v>
      </c>
      <c r="L2236" s="17">
        <f t="shared" si="816"/>
        <v>-735.29411764705935</v>
      </c>
      <c r="M2236" s="18">
        <f t="shared" si="817"/>
        <v>590</v>
      </c>
      <c r="N2236" s="4">
        <f t="shared" si="795"/>
        <v>1.169</v>
      </c>
      <c r="O2236" s="4">
        <f t="shared" si="796"/>
        <v>5.91</v>
      </c>
      <c r="P2236" s="4"/>
      <c r="Q2236" s="4"/>
      <c r="R2236" s="1">
        <f t="shared" si="797"/>
        <v>0.85543199315654406</v>
      </c>
      <c r="S2236" s="1">
        <f t="shared" si="798"/>
        <v>0.16920473773265651</v>
      </c>
      <c r="T2236" s="1">
        <f t="shared" si="799"/>
        <v>2.4044356547535006E-2</v>
      </c>
      <c r="U2236" s="1">
        <f t="shared" si="800"/>
        <v>0.34311362771194376</v>
      </c>
      <c r="V2236" s="1">
        <f t="shared" si="801"/>
        <v>0.85411362771194377</v>
      </c>
      <c r="W2236" s="1"/>
      <c r="X2236" s="17">
        <f t="shared" si="802"/>
        <v>170.80440769791517</v>
      </c>
      <c r="Y2236" s="18">
        <f t="shared" si="803"/>
        <v>4588.8256510488354</v>
      </c>
      <c r="Z2236" s="2">
        <f t="shared" si="804"/>
        <v>162.26418731301939</v>
      </c>
      <c r="AA2236" s="18">
        <f t="shared" si="805"/>
        <v>4359.3843684963931</v>
      </c>
      <c r="AB2236" s="2">
        <f t="shared" si="806"/>
        <v>-616.27893163568342</v>
      </c>
      <c r="AC2236" s="2">
        <f t="shared" si="807"/>
        <v>435.93843684963929</v>
      </c>
      <c r="AD2236" s="2">
        <f t="shared" si="808"/>
        <v>162.26418731301939</v>
      </c>
      <c r="AE2236" s="2">
        <f t="shared" si="809"/>
        <v>-1000</v>
      </c>
      <c r="AF2236" s="5">
        <f t="shared" si="810"/>
        <v>0.16900000000000004</v>
      </c>
      <c r="AG2236" s="5">
        <f t="shared" si="811"/>
        <v>-1</v>
      </c>
      <c r="AH2236" s="3">
        <f t="shared" si="812"/>
        <v>201412</v>
      </c>
      <c r="AI2236" s="21">
        <v>1.169</v>
      </c>
      <c r="AJ2236" s="21">
        <v>5.91</v>
      </c>
      <c r="AK2236" s="21">
        <v>1.1359999999999999</v>
      </c>
      <c r="AL2236" s="21">
        <v>6.9</v>
      </c>
      <c r="AO2236">
        <f t="shared" si="813"/>
        <v>-800</v>
      </c>
      <c r="AP2236">
        <f>IF(E2236&lt;F2236,G2236,H2236)</f>
        <v>43</v>
      </c>
      <c r="AQ2236">
        <f>IF(E2236&lt;F2236,H2236,G2236)</f>
        <v>37</v>
      </c>
    </row>
    <row r="2237" spans="2:43" x14ac:dyDescent="0.25">
      <c r="B2237" s="23">
        <v>41980</v>
      </c>
      <c r="C2237" s="20" t="s">
        <v>54</v>
      </c>
      <c r="D2237" s="20" t="s">
        <v>36</v>
      </c>
      <c r="E2237" s="2">
        <v>186</v>
      </c>
      <c r="F2237" s="2">
        <v>-208.33333333333334</v>
      </c>
      <c r="G2237">
        <v>14</v>
      </c>
      <c r="H2237">
        <v>23</v>
      </c>
      <c r="J2237" s="2" t="str">
        <f t="shared" si="814"/>
        <v>New England Patriots</v>
      </c>
      <c r="K2237" s="2" t="str">
        <f t="shared" si="815"/>
        <v>San Diego Chargers</v>
      </c>
      <c r="L2237" s="17">
        <f t="shared" si="816"/>
        <v>-208.33333333333334</v>
      </c>
      <c r="M2237" s="18">
        <f t="shared" si="817"/>
        <v>186</v>
      </c>
      <c r="N2237" s="4">
        <f t="shared" si="795"/>
        <v>1.5549999999999999</v>
      </c>
      <c r="O2237" s="4">
        <f t="shared" si="796"/>
        <v>2.62</v>
      </c>
      <c r="P2237" s="4"/>
      <c r="Q2237" s="4"/>
      <c r="R2237" s="1">
        <f t="shared" si="797"/>
        <v>0.64308681672025725</v>
      </c>
      <c r="S2237" s="1">
        <f t="shared" si="798"/>
        <v>0.38167938931297707</v>
      </c>
      <c r="T2237" s="1">
        <f t="shared" si="799"/>
        <v>2.4167664670658784E-2</v>
      </c>
      <c r="U2237" s="1">
        <f t="shared" si="800"/>
        <v>0.13070371370364009</v>
      </c>
      <c r="V2237" s="1">
        <f t="shared" si="801"/>
        <v>0.6417037137036401</v>
      </c>
      <c r="W2237" s="1"/>
      <c r="X2237" s="17">
        <f t="shared" si="802"/>
        <v>558.35158601222145</v>
      </c>
      <c r="Y2237" s="18">
        <f t="shared" si="803"/>
        <v>1612.4084218612529</v>
      </c>
      <c r="Z2237" s="2">
        <f t="shared" si="804"/>
        <v>530.43400671161032</v>
      </c>
      <c r="AA2237" s="18">
        <f t="shared" si="805"/>
        <v>1531.7880007681902</v>
      </c>
      <c r="AB2237" s="2">
        <f t="shared" si="806"/>
        <v>-188.52486592996408</v>
      </c>
      <c r="AC2237" s="2">
        <f t="shared" si="807"/>
        <v>153.17880007681902</v>
      </c>
      <c r="AD2237" s="2">
        <f t="shared" si="808"/>
        <v>530.43400671161032</v>
      </c>
      <c r="AE2237" s="2">
        <f t="shared" si="809"/>
        <v>-1000</v>
      </c>
      <c r="AF2237" s="5">
        <f t="shared" si="810"/>
        <v>0.55499999999999994</v>
      </c>
      <c r="AG2237" s="5">
        <f t="shared" si="811"/>
        <v>-1</v>
      </c>
      <c r="AH2237" s="3">
        <f t="shared" si="812"/>
        <v>201412</v>
      </c>
      <c r="AI2237" s="21">
        <v>2.62</v>
      </c>
      <c r="AJ2237" s="21">
        <v>1.5549999999999999</v>
      </c>
      <c r="AK2237" s="21">
        <v>2.86</v>
      </c>
      <c r="AL2237" s="21">
        <v>1.48</v>
      </c>
      <c r="AO2237">
        <f t="shared" si="813"/>
        <v>-300</v>
      </c>
      <c r="AP2237">
        <f>IF(E2237&lt;F2237,G2237,H2237)</f>
        <v>23</v>
      </c>
      <c r="AQ2237">
        <f>IF(E2237&lt;F2237,H2237,G2237)</f>
        <v>14</v>
      </c>
    </row>
    <row r="2238" spans="2:43" x14ac:dyDescent="0.25">
      <c r="B2238" s="23">
        <v>41980</v>
      </c>
      <c r="C2238" s="20" t="s">
        <v>52</v>
      </c>
      <c r="D2238" s="20" t="s">
        <v>22</v>
      </c>
      <c r="E2238" s="2">
        <v>315.00000000000006</v>
      </c>
      <c r="F2238" s="2">
        <v>-362.31884057971013</v>
      </c>
      <c r="G2238">
        <v>24</v>
      </c>
      <c r="H2238">
        <v>13</v>
      </c>
      <c r="J2238" s="2" t="str">
        <f t="shared" si="814"/>
        <v>San Francisco 49ers</v>
      </c>
      <c r="K2238" s="2" t="str">
        <f t="shared" si="815"/>
        <v>Oakland Raiders</v>
      </c>
      <c r="L2238" s="17">
        <f t="shared" si="816"/>
        <v>-362.31884057971013</v>
      </c>
      <c r="M2238" s="18">
        <f t="shared" si="817"/>
        <v>315.00000000000006</v>
      </c>
      <c r="N2238" s="4">
        <f t="shared" si="795"/>
        <v>1.256</v>
      </c>
      <c r="O2238" s="4">
        <f t="shared" si="796"/>
        <v>4.38</v>
      </c>
      <c r="P2238" s="4"/>
      <c r="Q2238" s="4"/>
      <c r="R2238" s="1">
        <f t="shared" si="797"/>
        <v>0.79617834394904463</v>
      </c>
      <c r="S2238" s="1">
        <f t="shared" si="798"/>
        <v>0.22831050228310504</v>
      </c>
      <c r="T2238" s="1">
        <f t="shared" si="799"/>
        <v>2.3903477643719029E-2</v>
      </c>
      <c r="U2238" s="1">
        <f t="shared" si="800"/>
        <v>0.28393392083296981</v>
      </c>
      <c r="V2238" s="1">
        <f t="shared" si="801"/>
        <v>0.79493392083296976</v>
      </c>
      <c r="W2238" s="1"/>
      <c r="X2238" s="17">
        <f t="shared" si="802"/>
        <v>257.96619541930244</v>
      </c>
      <c r="Y2238" s="18">
        <f t="shared" si="803"/>
        <v>3255.6982796084203</v>
      </c>
      <c r="Z2238" s="2">
        <f t="shared" si="804"/>
        <v>245.0678856483373</v>
      </c>
      <c r="AA2238" s="18">
        <f t="shared" si="805"/>
        <v>3092.9133656279992</v>
      </c>
      <c r="AB2238" s="2">
        <f t="shared" si="806"/>
        <v>-408.05020101040918</v>
      </c>
      <c r="AC2238" s="2">
        <f t="shared" si="807"/>
        <v>309.29133656279993</v>
      </c>
      <c r="AD2238" s="2">
        <f t="shared" si="808"/>
        <v>-1000</v>
      </c>
      <c r="AE2238" s="2">
        <f t="shared" si="809"/>
        <v>3092.9133656279992</v>
      </c>
      <c r="AF2238" s="5">
        <f t="shared" si="810"/>
        <v>-1</v>
      </c>
      <c r="AG2238" s="5">
        <f t="shared" si="811"/>
        <v>3.38</v>
      </c>
      <c r="AH2238" s="3">
        <f t="shared" si="812"/>
        <v>201412</v>
      </c>
      <c r="AI2238" s="21">
        <v>4.38</v>
      </c>
      <c r="AJ2238" s="21">
        <v>1.256</v>
      </c>
      <c r="AK2238" s="21">
        <v>4.1500000000000004</v>
      </c>
      <c r="AL2238" s="21">
        <v>1.276</v>
      </c>
      <c r="AO2238">
        <f t="shared" si="813"/>
        <v>-400</v>
      </c>
      <c r="AP2238">
        <f>IF(E2238&lt;F2238,G2238,H2238)</f>
        <v>13</v>
      </c>
      <c r="AQ2238">
        <f>IF(E2238&lt;F2238,H2238,G2238)</f>
        <v>24</v>
      </c>
    </row>
    <row r="2239" spans="2:43" x14ac:dyDescent="0.25">
      <c r="B2239" s="23">
        <v>41980</v>
      </c>
      <c r="C2239" s="20" t="s">
        <v>19</v>
      </c>
      <c r="D2239" s="20" t="s">
        <v>32</v>
      </c>
      <c r="E2239" s="2">
        <v>110.99999999999999</v>
      </c>
      <c r="F2239" s="2">
        <v>-123.00123001230013</v>
      </c>
      <c r="G2239">
        <v>14</v>
      </c>
      <c r="H2239">
        <v>24</v>
      </c>
      <c r="J2239" s="2" t="str">
        <f t="shared" si="814"/>
        <v>Seattle Seahawks</v>
      </c>
      <c r="K2239" s="2" t="str">
        <f t="shared" si="815"/>
        <v>Philadelphia Eagles</v>
      </c>
      <c r="L2239" s="17">
        <f t="shared" si="816"/>
        <v>-123.00123001230013</v>
      </c>
      <c r="M2239" s="18">
        <f t="shared" si="817"/>
        <v>110.99999999999999</v>
      </c>
      <c r="N2239" s="4">
        <f t="shared" si="795"/>
        <v>2.06</v>
      </c>
      <c r="O2239" s="4">
        <f t="shared" si="796"/>
        <v>1.8540000000000001</v>
      </c>
      <c r="P2239" s="4"/>
      <c r="Q2239" s="4"/>
      <c r="R2239" s="1">
        <f t="shared" si="797"/>
        <v>0.4854368932038835</v>
      </c>
      <c r="S2239" s="1">
        <f t="shared" si="798"/>
        <v>0.53937432578209277</v>
      </c>
      <c r="T2239" s="1">
        <f t="shared" si="799"/>
        <v>2.421052631578946E-2</v>
      </c>
      <c r="U2239" s="1">
        <f t="shared" si="800"/>
        <v>2.6968716289104633E-2</v>
      </c>
      <c r="V2239" s="1">
        <f t="shared" si="801"/>
        <v>0.48403128371089538</v>
      </c>
      <c r="W2239" s="1"/>
      <c r="X2239" s="17">
        <f t="shared" si="802"/>
        <v>1065.9821661388419</v>
      </c>
      <c r="Y2239" s="18">
        <f t="shared" si="803"/>
        <v>855.10445754988632</v>
      </c>
      <c r="Z2239" s="2">
        <f t="shared" si="804"/>
        <v>1012.6830578318998</v>
      </c>
      <c r="AA2239" s="18">
        <f t="shared" si="805"/>
        <v>812.34923467239196</v>
      </c>
      <c r="AB2239" s="2">
        <f t="shared" si="806"/>
        <v>101.26830578318997</v>
      </c>
      <c r="AC2239" s="2">
        <f t="shared" si="807"/>
        <v>-123.09976514020903</v>
      </c>
      <c r="AD2239" s="2">
        <f t="shared" si="808"/>
        <v>1012.6830578318998</v>
      </c>
      <c r="AE2239" s="2">
        <f t="shared" si="809"/>
        <v>-1000</v>
      </c>
      <c r="AF2239" s="5">
        <f t="shared" si="810"/>
        <v>1.06</v>
      </c>
      <c r="AG2239" s="5">
        <f t="shared" si="811"/>
        <v>-1</v>
      </c>
      <c r="AH2239" s="3">
        <f t="shared" si="812"/>
        <v>201412</v>
      </c>
      <c r="AI2239" s="21">
        <v>1.8540000000000001</v>
      </c>
      <c r="AJ2239" s="21">
        <v>2.06</v>
      </c>
      <c r="AK2239" s="21">
        <v>2.11</v>
      </c>
      <c r="AL2239" s="21">
        <v>1.8129999999999999</v>
      </c>
      <c r="AO2239">
        <f t="shared" si="813"/>
        <v>-130</v>
      </c>
      <c r="AP2239">
        <f>IF(E2239&lt;F2239,G2239,H2239)</f>
        <v>24</v>
      </c>
      <c r="AQ2239">
        <f>IF(E2239&lt;F2239,H2239,G2239)</f>
        <v>14</v>
      </c>
    </row>
    <row r="2240" spans="2:43" x14ac:dyDescent="0.25">
      <c r="B2240" s="23">
        <v>41980</v>
      </c>
      <c r="C2240" s="20" t="s">
        <v>48</v>
      </c>
      <c r="D2240" s="20" t="s">
        <v>20</v>
      </c>
      <c r="E2240" s="2">
        <v>131</v>
      </c>
      <c r="F2240" s="2">
        <v>-145.13788098693757</v>
      </c>
      <c r="G2240">
        <v>17</v>
      </c>
      <c r="H2240">
        <v>14</v>
      </c>
      <c r="J2240" s="2" t="str">
        <f t="shared" si="814"/>
        <v>Kansas City Chiefs</v>
      </c>
      <c r="K2240" s="2" t="str">
        <f t="shared" si="815"/>
        <v>Arizona Cardinals</v>
      </c>
      <c r="L2240" s="17">
        <f t="shared" si="816"/>
        <v>-145.13788098693757</v>
      </c>
      <c r="M2240" s="18">
        <f t="shared" si="817"/>
        <v>131</v>
      </c>
      <c r="N2240" s="4">
        <f t="shared" si="795"/>
        <v>2.0299999999999998</v>
      </c>
      <c r="O2240" s="4">
        <f t="shared" si="796"/>
        <v>1.877</v>
      </c>
      <c r="P2240" s="4"/>
      <c r="Q2240" s="4"/>
      <c r="R2240" s="1">
        <f t="shared" si="797"/>
        <v>0.49261083743842371</v>
      </c>
      <c r="S2240" s="1">
        <f t="shared" si="798"/>
        <v>0.53276505061267976</v>
      </c>
      <c r="T2240" s="1">
        <f t="shared" si="799"/>
        <v>2.4747888405426299E-2</v>
      </c>
      <c r="U2240" s="1">
        <f t="shared" si="800"/>
        <v>2.0077106587128024E-2</v>
      </c>
      <c r="V2240" s="1">
        <f t="shared" si="801"/>
        <v>0.49092289341287199</v>
      </c>
      <c r="W2240" s="1"/>
      <c r="X2240" s="17">
        <f t="shared" si="802"/>
        <v>1036.979764883338</v>
      </c>
      <c r="Y2240" s="18">
        <f t="shared" si="803"/>
        <v>879.23170234410316</v>
      </c>
      <c r="Z2240" s="2">
        <f t="shared" si="804"/>
        <v>985.13077663917102</v>
      </c>
      <c r="AA2240" s="18">
        <f t="shared" si="805"/>
        <v>835.27011722689792</v>
      </c>
      <c r="AB2240" s="2">
        <f t="shared" si="806"/>
        <v>-101.5093654277614</v>
      </c>
      <c r="AC2240" s="2">
        <f t="shared" si="807"/>
        <v>-119.72174981190592</v>
      </c>
      <c r="AD2240" s="2">
        <f t="shared" si="808"/>
        <v>-1000</v>
      </c>
      <c r="AE2240" s="2">
        <f t="shared" si="809"/>
        <v>835.27011722689792</v>
      </c>
      <c r="AF2240" s="5">
        <f t="shared" si="810"/>
        <v>-1</v>
      </c>
      <c r="AG2240" s="5">
        <f t="shared" si="811"/>
        <v>0.877</v>
      </c>
      <c r="AH2240" s="3">
        <f t="shared" si="812"/>
        <v>201412</v>
      </c>
      <c r="AI2240" s="21">
        <v>1.877</v>
      </c>
      <c r="AJ2240" s="21">
        <v>2.0299999999999998</v>
      </c>
      <c r="AK2240" s="21">
        <v>2.31</v>
      </c>
      <c r="AL2240" s="21">
        <v>1.6890000000000001</v>
      </c>
      <c r="AO2240">
        <f t="shared" si="813"/>
        <v>-150</v>
      </c>
      <c r="AP2240">
        <f>IF(E2240&lt;F2240,G2240,H2240)</f>
        <v>14</v>
      </c>
      <c r="AQ2240">
        <f>IF(E2240&lt;F2240,H2240,G2240)</f>
        <v>17</v>
      </c>
    </row>
    <row r="2241" spans="2:43" x14ac:dyDescent="0.25">
      <c r="B2241" s="23">
        <v>41980</v>
      </c>
      <c r="C2241" s="20" t="s">
        <v>38</v>
      </c>
      <c r="D2241" s="20" t="s">
        <v>24</v>
      </c>
      <c r="E2241" s="2">
        <v>-400</v>
      </c>
      <c r="F2241" s="2">
        <v>346</v>
      </c>
      <c r="G2241">
        <v>24</v>
      </c>
      <c r="H2241">
        <v>17</v>
      </c>
      <c r="J2241" s="2" t="str">
        <f t="shared" si="814"/>
        <v>Denver Broncos</v>
      </c>
      <c r="K2241" s="2" t="str">
        <f t="shared" si="815"/>
        <v>Buffalo Bills</v>
      </c>
      <c r="L2241" s="17">
        <f t="shared" si="816"/>
        <v>-400</v>
      </c>
      <c r="M2241" s="18">
        <f t="shared" si="817"/>
        <v>346</v>
      </c>
      <c r="N2241" s="4">
        <f t="shared" si="795"/>
        <v>1.2</v>
      </c>
      <c r="O2241" s="4">
        <f t="shared" si="796"/>
        <v>5.23</v>
      </c>
      <c r="P2241" s="4"/>
      <c r="Q2241" s="4"/>
      <c r="R2241" s="1">
        <f t="shared" si="797"/>
        <v>0.83333333333333337</v>
      </c>
      <c r="S2241" s="1">
        <f t="shared" si="798"/>
        <v>0.19120458891013384</v>
      </c>
      <c r="T2241" s="1">
        <f t="shared" si="799"/>
        <v>2.3950233281493039E-2</v>
      </c>
      <c r="U2241" s="1">
        <f t="shared" si="800"/>
        <v>0.32106437221159978</v>
      </c>
      <c r="V2241" s="1">
        <f t="shared" si="801"/>
        <v>0.83206437221159979</v>
      </c>
      <c r="W2241" s="1"/>
      <c r="X2241" s="17">
        <f t="shared" si="802"/>
        <v>201.83009079217373</v>
      </c>
      <c r="Y2241" s="18">
        <f t="shared" si="803"/>
        <v>4006.3698989884547</v>
      </c>
      <c r="Z2241" s="2">
        <f t="shared" si="804"/>
        <v>191.73858625256503</v>
      </c>
      <c r="AA2241" s="18">
        <f t="shared" si="805"/>
        <v>3806.0514040390317</v>
      </c>
      <c r="AB2241" s="2">
        <f t="shared" si="806"/>
        <v>-521.54343032589361</v>
      </c>
      <c r="AC2241" s="2">
        <f t="shared" si="807"/>
        <v>380.60514040390319</v>
      </c>
      <c r="AD2241" s="2">
        <f t="shared" si="808"/>
        <v>191.73858625256503</v>
      </c>
      <c r="AE2241" s="2">
        <f t="shared" si="809"/>
        <v>-1000</v>
      </c>
      <c r="AF2241" s="5">
        <f t="shared" si="810"/>
        <v>0.19999999999999996</v>
      </c>
      <c r="AG2241" s="5">
        <f t="shared" si="811"/>
        <v>-1</v>
      </c>
      <c r="AH2241" s="3">
        <f t="shared" si="812"/>
        <v>201412</v>
      </c>
      <c r="AI2241" s="21">
        <v>1.2</v>
      </c>
      <c r="AJ2241" s="21">
        <v>5.23</v>
      </c>
      <c r="AK2241" s="21">
        <v>1.25</v>
      </c>
      <c r="AL2241" s="21">
        <v>4.46</v>
      </c>
      <c r="AO2241">
        <f t="shared" si="813"/>
        <v>-400</v>
      </c>
      <c r="AP2241">
        <f>IF(E2241&lt;F2241,G2241,H2241)</f>
        <v>24</v>
      </c>
      <c r="AQ2241">
        <f>IF(E2241&lt;F2241,H2241,G2241)</f>
        <v>17</v>
      </c>
    </row>
    <row r="2242" spans="2:43" x14ac:dyDescent="0.25">
      <c r="B2242" s="23">
        <v>41980</v>
      </c>
      <c r="C2242" s="20" t="s">
        <v>21</v>
      </c>
      <c r="D2242" s="20" t="s">
        <v>45</v>
      </c>
      <c r="E2242" s="2">
        <v>-139.08205841446451</v>
      </c>
      <c r="F2242" s="2">
        <v>125.99999999999997</v>
      </c>
      <c r="G2242">
        <v>21</v>
      </c>
      <c r="H2242">
        <v>42</v>
      </c>
      <c r="J2242" s="2" t="str">
        <f t="shared" si="814"/>
        <v>Cincinnati Bengals</v>
      </c>
      <c r="K2242" s="2" t="str">
        <f t="shared" si="815"/>
        <v>Pittsburgh Steelers</v>
      </c>
      <c r="L2242" s="17">
        <f t="shared" si="816"/>
        <v>-139.08205841446451</v>
      </c>
      <c r="M2242" s="18">
        <f t="shared" si="817"/>
        <v>125.99999999999997</v>
      </c>
      <c r="N2242" s="4">
        <f t="shared" si="795"/>
        <v>1.5880000000000001</v>
      </c>
      <c r="O2242" s="4">
        <f t="shared" si="796"/>
        <v>2.5299999999999998</v>
      </c>
      <c r="P2242" s="4"/>
      <c r="Q2242" s="4"/>
      <c r="R2242" s="1">
        <f t="shared" si="797"/>
        <v>0.62972292191435764</v>
      </c>
      <c r="S2242" s="1">
        <f t="shared" si="798"/>
        <v>0.39525691699604748</v>
      </c>
      <c r="T2242" s="1">
        <f t="shared" si="799"/>
        <v>2.4371053909664986E-2</v>
      </c>
      <c r="U2242" s="1">
        <f t="shared" si="800"/>
        <v>0.11723300245915508</v>
      </c>
      <c r="V2242" s="1">
        <f t="shared" si="801"/>
        <v>0.62823300245915514</v>
      </c>
      <c r="W2242" s="1"/>
      <c r="X2242" s="17">
        <f t="shared" si="802"/>
        <v>591.76610602372068</v>
      </c>
      <c r="Y2242" s="18">
        <f t="shared" si="803"/>
        <v>1525.4353459459228</v>
      </c>
      <c r="Z2242" s="2">
        <f t="shared" si="804"/>
        <v>562.17780072253458</v>
      </c>
      <c r="AA2242" s="18">
        <f t="shared" si="805"/>
        <v>1449.1635786486265</v>
      </c>
      <c r="AB2242" s="2">
        <f t="shared" si="806"/>
        <v>-177.87966702256082</v>
      </c>
      <c r="AC2242" s="2">
        <f t="shared" si="807"/>
        <v>144.91635786486265</v>
      </c>
      <c r="AD2242" s="2">
        <f t="shared" si="808"/>
        <v>-1000</v>
      </c>
      <c r="AE2242" s="2">
        <f t="shared" si="809"/>
        <v>1449.1635786486265</v>
      </c>
      <c r="AF2242" s="5">
        <f t="shared" si="810"/>
        <v>-1</v>
      </c>
      <c r="AG2242" s="5">
        <f t="shared" si="811"/>
        <v>1.5299999999999998</v>
      </c>
      <c r="AH2242" s="3">
        <f t="shared" si="812"/>
        <v>201412</v>
      </c>
      <c r="AI2242" s="21">
        <v>1.5880000000000001</v>
      </c>
      <c r="AJ2242" s="21">
        <v>2.5299999999999998</v>
      </c>
      <c r="AK2242" s="21">
        <v>1.7190000000000001</v>
      </c>
      <c r="AL2242" s="21">
        <v>2.2599999999999998</v>
      </c>
      <c r="AO2242">
        <f t="shared" si="813"/>
        <v>-140</v>
      </c>
      <c r="AP2242">
        <f>IF(E2242&lt;F2242,G2242,H2242)</f>
        <v>21</v>
      </c>
      <c r="AQ2242">
        <f>IF(E2242&lt;F2242,H2242,G2242)</f>
        <v>42</v>
      </c>
    </row>
    <row r="2243" spans="2:43" x14ac:dyDescent="0.25">
      <c r="B2243" s="23">
        <v>41980</v>
      </c>
      <c r="C2243" s="20" t="s">
        <v>46</v>
      </c>
      <c r="D2243" s="20" t="s">
        <v>39</v>
      </c>
      <c r="E2243" s="2">
        <v>139</v>
      </c>
      <c r="F2243" s="2">
        <v>-154.08320493066256</v>
      </c>
      <c r="G2243">
        <v>24</v>
      </c>
      <c r="H2243">
        <v>25</v>
      </c>
      <c r="J2243" s="2" t="str">
        <f t="shared" si="814"/>
        <v>Indianapolis Colts</v>
      </c>
      <c r="K2243" s="2" t="str">
        <f t="shared" si="815"/>
        <v>Cleveland Browns</v>
      </c>
      <c r="L2243" s="17">
        <f t="shared" si="816"/>
        <v>-154.08320493066256</v>
      </c>
      <c r="M2243" s="18">
        <f t="shared" si="817"/>
        <v>139</v>
      </c>
      <c r="N2243" s="4">
        <f t="shared" si="795"/>
        <v>1.48</v>
      </c>
      <c r="O2243" s="4">
        <f t="shared" si="796"/>
        <v>2.86</v>
      </c>
      <c r="P2243" s="4"/>
      <c r="Q2243" s="4"/>
      <c r="R2243" s="1">
        <f t="shared" si="797"/>
        <v>0.67567567567567566</v>
      </c>
      <c r="S2243" s="1">
        <f t="shared" si="798"/>
        <v>0.34965034965034969</v>
      </c>
      <c r="T2243" s="1">
        <f t="shared" si="799"/>
        <v>2.4700460829493065E-2</v>
      </c>
      <c r="U2243" s="1">
        <f t="shared" si="800"/>
        <v>0.16301266301266298</v>
      </c>
      <c r="V2243" s="1">
        <f t="shared" si="801"/>
        <v>0.67401266301266305</v>
      </c>
      <c r="W2243" s="1"/>
      <c r="X2243" s="17">
        <f t="shared" si="802"/>
        <v>483.65165059400738</v>
      </c>
      <c r="Y2243" s="18">
        <f t="shared" si="803"/>
        <v>1846.6048003943104</v>
      </c>
      <c r="Z2243" s="2">
        <f t="shared" si="804"/>
        <v>459.46906806430701</v>
      </c>
      <c r="AA2243" s="18">
        <f t="shared" si="805"/>
        <v>1754.2745603745948</v>
      </c>
      <c r="AB2243" s="2">
        <f t="shared" si="806"/>
        <v>-217.64250729932502</v>
      </c>
      <c r="AC2243" s="2">
        <f t="shared" si="807"/>
        <v>175.42745603745948</v>
      </c>
      <c r="AD2243" s="2">
        <f t="shared" si="808"/>
        <v>459.46906806430701</v>
      </c>
      <c r="AE2243" s="2">
        <f t="shared" si="809"/>
        <v>-1000</v>
      </c>
      <c r="AF2243" s="5">
        <f t="shared" si="810"/>
        <v>0.48</v>
      </c>
      <c r="AG2243" s="5">
        <f t="shared" si="811"/>
        <v>-1</v>
      </c>
      <c r="AH2243" s="3">
        <f t="shared" si="812"/>
        <v>201412</v>
      </c>
      <c r="AI2243" s="21">
        <v>2.86</v>
      </c>
      <c r="AJ2243" s="21">
        <v>1.48</v>
      </c>
      <c r="AK2243" s="21">
        <v>2.39</v>
      </c>
      <c r="AL2243" s="21">
        <v>1.649</v>
      </c>
      <c r="AO2243">
        <f t="shared" si="813"/>
        <v>-160</v>
      </c>
      <c r="AP2243">
        <f>IF(E2243&lt;F2243,G2243,H2243)</f>
        <v>25</v>
      </c>
      <c r="AQ2243">
        <f>IF(E2243&lt;F2243,H2243,G2243)</f>
        <v>24</v>
      </c>
    </row>
    <row r="2244" spans="2:43" x14ac:dyDescent="0.25">
      <c r="B2244" s="23">
        <v>41980</v>
      </c>
      <c r="C2244" s="20" t="s">
        <v>34</v>
      </c>
      <c r="D2244" s="20" t="s">
        <v>27</v>
      </c>
      <c r="E2244" s="2">
        <v>-480.76923076923083</v>
      </c>
      <c r="F2244" s="2">
        <v>408</v>
      </c>
      <c r="G2244">
        <v>34</v>
      </c>
      <c r="H2244">
        <v>17</v>
      </c>
      <c r="J2244" s="2" t="str">
        <f t="shared" si="814"/>
        <v>Detroit Lions</v>
      </c>
      <c r="K2244" s="2" t="str">
        <f t="shared" si="815"/>
        <v>Tampa Bay Buccaneers</v>
      </c>
      <c r="L2244" s="17">
        <f t="shared" si="816"/>
        <v>-480.76923076923083</v>
      </c>
      <c r="M2244" s="18">
        <f t="shared" si="817"/>
        <v>408</v>
      </c>
      <c r="N2244" s="4">
        <f t="shared" si="795"/>
        <v>1.2170000000000001</v>
      </c>
      <c r="O2244" s="4">
        <f t="shared" si="796"/>
        <v>4.93</v>
      </c>
      <c r="P2244" s="4"/>
      <c r="Q2244" s="4"/>
      <c r="R2244" s="1">
        <f t="shared" si="797"/>
        <v>0.82169268693508624</v>
      </c>
      <c r="S2244" s="1">
        <f t="shared" si="798"/>
        <v>0.20283975659229211</v>
      </c>
      <c r="T2244" s="1">
        <f t="shared" si="799"/>
        <v>2.3945013827883499E-2</v>
      </c>
      <c r="U2244" s="1">
        <f t="shared" si="800"/>
        <v>0.30942646517139705</v>
      </c>
      <c r="V2244" s="1">
        <f t="shared" si="801"/>
        <v>0.82042646517139706</v>
      </c>
      <c r="W2244" s="1"/>
      <c r="X2244" s="17">
        <f t="shared" si="802"/>
        <v>218.87828154237798</v>
      </c>
      <c r="Y2244" s="18">
        <f t="shared" si="803"/>
        <v>3744.6260130048004</v>
      </c>
      <c r="Z2244" s="2">
        <f t="shared" si="804"/>
        <v>207.93436746525907</v>
      </c>
      <c r="AA2244" s="18">
        <f t="shared" si="805"/>
        <v>3557.3947123545604</v>
      </c>
      <c r="AB2244" s="2">
        <f t="shared" si="806"/>
        <v>-480.92098107210506</v>
      </c>
      <c r="AC2244" s="2">
        <f t="shared" si="807"/>
        <v>355.73947123545605</v>
      </c>
      <c r="AD2244" s="2">
        <f t="shared" si="808"/>
        <v>207.93436746525907</v>
      </c>
      <c r="AE2244" s="2">
        <f t="shared" si="809"/>
        <v>-1000</v>
      </c>
      <c r="AF2244" s="5">
        <f t="shared" si="810"/>
        <v>0.21700000000000008</v>
      </c>
      <c r="AG2244" s="5">
        <f t="shared" si="811"/>
        <v>-1</v>
      </c>
      <c r="AH2244" s="3">
        <f t="shared" si="812"/>
        <v>201412</v>
      </c>
      <c r="AI2244" s="21">
        <v>1.2170000000000001</v>
      </c>
      <c r="AJ2244" s="21">
        <v>4.93</v>
      </c>
      <c r="AK2244" s="21">
        <v>1.208</v>
      </c>
      <c r="AL2244" s="21">
        <v>5.08</v>
      </c>
      <c r="AO2244">
        <f t="shared" si="813"/>
        <v>-500</v>
      </c>
      <c r="AP2244">
        <f>IF(E2244&lt;F2244,G2244,H2244)</f>
        <v>34</v>
      </c>
      <c r="AQ2244">
        <f>IF(E2244&lt;F2244,H2244,G2244)</f>
        <v>17</v>
      </c>
    </row>
    <row r="2245" spans="2:43" x14ac:dyDescent="0.25">
      <c r="B2245" s="23">
        <v>41980</v>
      </c>
      <c r="C2245" s="20" t="s">
        <v>26</v>
      </c>
      <c r="D2245" s="20" t="s">
        <v>40</v>
      </c>
      <c r="E2245" s="2">
        <v>243.00000000000003</v>
      </c>
      <c r="F2245" s="2">
        <v>-274.72527472527463</v>
      </c>
      <c r="G2245">
        <v>13</v>
      </c>
      <c r="H2245">
        <v>27</v>
      </c>
      <c r="J2245" s="2" t="str">
        <f t="shared" si="814"/>
        <v>Houston Texans</v>
      </c>
      <c r="K2245" s="2" t="str">
        <f t="shared" si="815"/>
        <v>Jacksonville Jaguars</v>
      </c>
      <c r="L2245" s="17">
        <f t="shared" si="816"/>
        <v>-274.72527472527463</v>
      </c>
      <c r="M2245" s="18">
        <f t="shared" si="817"/>
        <v>243.00000000000003</v>
      </c>
      <c r="N2245" s="4">
        <f t="shared" ref="N2245:N2308" si="818">IF(E2245&lt;0,AI2245,AJ2245)</f>
        <v>1.4379999999999999</v>
      </c>
      <c r="O2245" s="4">
        <f t="shared" ref="O2245:O2308" si="819">IF(E2245&lt;0,AJ2245,AI2245)</f>
        <v>3.04</v>
      </c>
      <c r="P2245" s="4"/>
      <c r="Q2245" s="4"/>
      <c r="R2245" s="1">
        <f t="shared" ref="R2245:R2308" si="820">1/N2245</f>
        <v>0.69541029207232274</v>
      </c>
      <c r="S2245" s="1">
        <f t="shared" ref="S2245:S2308" si="821">1/O2245</f>
        <v>0.32894736842105265</v>
      </c>
      <c r="T2245" s="1">
        <f t="shared" ref="T2245:T2308" si="822">1-N2245*O2245/(N2245+O2245)</f>
        <v>2.3778472532380412E-2</v>
      </c>
      <c r="U2245" s="1">
        <f t="shared" ref="U2245:U2308" si="823">ABS(R2245-S2245)/2</f>
        <v>0.18323146182563504</v>
      </c>
      <c r="V2245" s="1">
        <f t="shared" ref="V2245:V2308" si="824">V$1+IF(N2245&lt;=O2245,U2245,-U2245)</f>
        <v>0.69423146182563511</v>
      </c>
      <c r="W2245" s="1"/>
      <c r="X2245" s="17">
        <f t="shared" ref="X2245:X2308" si="825">(1/V2245-1)*1000</f>
        <v>440.44177624891699</v>
      </c>
      <c r="Y2245" s="18">
        <f t="shared" ref="Y2245:Y2308" si="826">1000000/(X2245+W$1)-X$1</f>
        <v>2014.9792785185346</v>
      </c>
      <c r="Z2245" s="2">
        <f t="shared" ref="Z2245:Z2308" si="827">X2245*0.95</f>
        <v>418.41968743647112</v>
      </c>
      <c r="AA2245" s="18">
        <f t="shared" ref="AA2245:AA2308" si="828">Y2245*0.95</f>
        <v>1914.2303145926078</v>
      </c>
      <c r="AB2245" s="2">
        <f t="shared" ref="AB2245:AB2308" si="829">IF(Z2245&lt;1000,-100000/Z2245,Z2245/10)</f>
        <v>-238.99449046642445</v>
      </c>
      <c r="AC2245" s="2">
        <f t="shared" ref="AC2245:AC2308" si="830">IF(AA2245&lt;1000,-100000/AA2245,AA2245/10)</f>
        <v>191.42303145926078</v>
      </c>
      <c r="AD2245" s="2">
        <f t="shared" ref="AD2245:AD2308" si="831">IF(AP2245&gt;AQ2245,Z2245,-1000)</f>
        <v>418.41968743647112</v>
      </c>
      <c r="AE2245" s="2">
        <f t="shared" ref="AE2245:AE2308" si="832">IF(AQ2245&gt;AP2245,AA2245,-1000)</f>
        <v>-1000</v>
      </c>
      <c r="AF2245" s="5">
        <f t="shared" ref="AF2245:AF2308" si="833">IF(AP2245&gt;AQ2245,N2245-1,-1)</f>
        <v>0.43799999999999994</v>
      </c>
      <c r="AG2245" s="5">
        <f t="shared" ref="AG2245:AG2308" si="834">IF(AQ2245&gt;AP2245,O2245-1,-1)</f>
        <v>-1</v>
      </c>
      <c r="AH2245" s="3">
        <f t="shared" ref="AH2245:AH2308" si="835">YEAR(B2245)*100+MONTH(B2245)</f>
        <v>201412</v>
      </c>
      <c r="AI2245" s="21">
        <v>3.04</v>
      </c>
      <c r="AJ2245" s="21">
        <v>1.4379999999999999</v>
      </c>
      <c r="AK2245" s="21">
        <v>3.43</v>
      </c>
      <c r="AL2245" s="21">
        <v>1.3640000000000001</v>
      </c>
      <c r="AO2245">
        <f t="shared" ref="AO2245:AO2308" si="836">IF(L2245&lt;-200,INT(L2245/100)*100,INT(L2245/10)*10)</f>
        <v>-300</v>
      </c>
      <c r="AP2245">
        <f>IF(E2245&lt;F2245,G2245,H2245)</f>
        <v>27</v>
      </c>
      <c r="AQ2245">
        <f>IF(E2245&lt;F2245,H2245,G2245)</f>
        <v>13</v>
      </c>
    </row>
    <row r="2246" spans="2:43" x14ac:dyDescent="0.25">
      <c r="B2246" s="23">
        <v>41980</v>
      </c>
      <c r="C2246" s="20" t="s">
        <v>30</v>
      </c>
      <c r="D2246" s="20" t="s">
        <v>28</v>
      </c>
      <c r="E2246" s="2">
        <v>-162.07455429497568</v>
      </c>
      <c r="F2246" s="2">
        <v>146</v>
      </c>
      <c r="G2246">
        <v>13</v>
      </c>
      <c r="H2246">
        <v>28</v>
      </c>
      <c r="J2246" s="2" t="str">
        <f t="shared" si="814"/>
        <v>Miami Dolphins</v>
      </c>
      <c r="K2246" s="2" t="str">
        <f t="shared" si="815"/>
        <v>Baltimore Ravens</v>
      </c>
      <c r="L2246" s="17">
        <f t="shared" si="816"/>
        <v>-162.07455429497568</v>
      </c>
      <c r="M2246" s="18">
        <f t="shared" si="817"/>
        <v>146</v>
      </c>
      <c r="N2246" s="4">
        <f t="shared" si="818"/>
        <v>1.7350000000000001</v>
      </c>
      <c r="O2246" s="4">
        <f t="shared" si="819"/>
        <v>2.23</v>
      </c>
      <c r="P2246" s="4"/>
      <c r="Q2246" s="4"/>
      <c r="R2246" s="1">
        <f t="shared" si="820"/>
        <v>0.57636887608069165</v>
      </c>
      <c r="S2246" s="1">
        <f t="shared" si="821"/>
        <v>0.44843049327354262</v>
      </c>
      <c r="T2246" s="1">
        <f t="shared" si="822"/>
        <v>2.4199243379571134E-2</v>
      </c>
      <c r="U2246" s="1">
        <f t="shared" si="823"/>
        <v>6.3969191403574516E-2</v>
      </c>
      <c r="V2246" s="1">
        <f t="shared" si="824"/>
        <v>0.5749691914035745</v>
      </c>
      <c r="W2246" s="1"/>
      <c r="X2246" s="17">
        <f t="shared" si="825"/>
        <v>739.22362267597339</v>
      </c>
      <c r="Y2246" s="18">
        <f t="shared" si="826"/>
        <v>1230.1464902163261</v>
      </c>
      <c r="Z2246" s="2">
        <f t="shared" si="827"/>
        <v>702.26244154217466</v>
      </c>
      <c r="AA2246" s="18">
        <f t="shared" si="828"/>
        <v>1168.6391657055099</v>
      </c>
      <c r="AB2246" s="2">
        <f t="shared" si="829"/>
        <v>-142.3969076010944</v>
      </c>
      <c r="AC2246" s="2">
        <f t="shared" si="830"/>
        <v>116.86391657055098</v>
      </c>
      <c r="AD2246" s="2">
        <f t="shared" si="831"/>
        <v>-1000</v>
      </c>
      <c r="AE2246" s="2">
        <f t="shared" si="832"/>
        <v>1168.6391657055099</v>
      </c>
      <c r="AF2246" s="5">
        <f t="shared" si="833"/>
        <v>-1</v>
      </c>
      <c r="AG2246" s="5">
        <f t="shared" si="834"/>
        <v>1.23</v>
      </c>
      <c r="AH2246" s="3">
        <f t="shared" si="835"/>
        <v>201412</v>
      </c>
      <c r="AI2246" s="21">
        <v>1.7350000000000001</v>
      </c>
      <c r="AJ2246" s="21">
        <v>2.23</v>
      </c>
      <c r="AK2246" s="21">
        <v>1.617</v>
      </c>
      <c r="AL2246" s="21">
        <v>2.46</v>
      </c>
      <c r="AO2246">
        <f t="shared" si="836"/>
        <v>-170</v>
      </c>
      <c r="AP2246">
        <f>IF(E2246&lt;F2246,G2246,H2246)</f>
        <v>13</v>
      </c>
      <c r="AQ2246">
        <f>IF(E2246&lt;F2246,H2246,G2246)</f>
        <v>28</v>
      </c>
    </row>
    <row r="2247" spans="2:43" x14ac:dyDescent="0.25">
      <c r="B2247" s="23">
        <v>41980</v>
      </c>
      <c r="C2247" s="20" t="s">
        <v>29</v>
      </c>
      <c r="D2247" s="20" t="s">
        <v>42</v>
      </c>
      <c r="E2247" s="2">
        <v>-218.34061135371181</v>
      </c>
      <c r="F2247" s="2">
        <v>195.00000000000003</v>
      </c>
      <c r="G2247">
        <v>30</v>
      </c>
      <c r="H2247">
        <v>24</v>
      </c>
      <c r="J2247" s="2" t="str">
        <f t="shared" ref="J2247:J2310" si="837">IF(E2247&lt;=F2247,C2247,D2247)</f>
        <v>Minnesota Vikings</v>
      </c>
      <c r="K2247" s="2" t="str">
        <f t="shared" ref="K2247:K2310" si="838">IF(E2247&gt;F2247,C2247,D2247)</f>
        <v>New York Jets</v>
      </c>
      <c r="L2247" s="17">
        <f t="shared" ref="L2247:L2310" si="839">IF(E2247&lt;=F2247,E2247,F2247)</f>
        <v>-218.34061135371181</v>
      </c>
      <c r="M2247" s="18">
        <f t="shared" ref="M2247:M2310" si="840">IF(E2247&gt;F2247,E2247,F2247)</f>
        <v>195.00000000000003</v>
      </c>
      <c r="N2247" s="4">
        <f t="shared" si="818"/>
        <v>1.4</v>
      </c>
      <c r="O2247" s="4">
        <f t="shared" si="819"/>
        <v>3.22</v>
      </c>
      <c r="P2247" s="4"/>
      <c r="Q2247" s="4"/>
      <c r="R2247" s="1">
        <f t="shared" si="820"/>
        <v>0.7142857142857143</v>
      </c>
      <c r="S2247" s="1">
        <f t="shared" si="821"/>
        <v>0.3105590062111801</v>
      </c>
      <c r="T2247" s="1">
        <f t="shared" si="822"/>
        <v>2.4242424242424288E-2</v>
      </c>
      <c r="U2247" s="1">
        <f t="shared" si="823"/>
        <v>0.2018633540372671</v>
      </c>
      <c r="V2247" s="1">
        <f t="shared" si="824"/>
        <v>0.71286335403726708</v>
      </c>
      <c r="W2247" s="1"/>
      <c r="X2247" s="17">
        <f t="shared" si="825"/>
        <v>402.79338857376865</v>
      </c>
      <c r="Y2247" s="18">
        <f t="shared" si="826"/>
        <v>2188.1727656476151</v>
      </c>
      <c r="Z2247" s="2">
        <f t="shared" si="827"/>
        <v>382.65371914508017</v>
      </c>
      <c r="AA2247" s="18">
        <f t="shared" si="828"/>
        <v>2078.7641273652343</v>
      </c>
      <c r="AB2247" s="2">
        <f t="shared" si="829"/>
        <v>-261.33288400650764</v>
      </c>
      <c r="AC2247" s="2">
        <f t="shared" si="830"/>
        <v>207.87641273652343</v>
      </c>
      <c r="AD2247" s="2">
        <f t="shared" si="831"/>
        <v>382.65371914508017</v>
      </c>
      <c r="AE2247" s="2">
        <f t="shared" si="832"/>
        <v>-1000</v>
      </c>
      <c r="AF2247" s="5">
        <f t="shared" si="833"/>
        <v>0.39999999999999991</v>
      </c>
      <c r="AG2247" s="5">
        <f t="shared" si="834"/>
        <v>-1</v>
      </c>
      <c r="AH2247" s="3">
        <f t="shared" si="835"/>
        <v>201412</v>
      </c>
      <c r="AI2247" s="21">
        <v>1.4</v>
      </c>
      <c r="AJ2247" s="21">
        <v>3.22</v>
      </c>
      <c r="AK2247" s="21">
        <v>1.458</v>
      </c>
      <c r="AL2247" s="21">
        <v>2.95</v>
      </c>
      <c r="AO2247">
        <f t="shared" si="836"/>
        <v>-300</v>
      </c>
      <c r="AP2247">
        <f>IF(E2247&lt;F2247,G2247,H2247)</f>
        <v>30</v>
      </c>
      <c r="AQ2247">
        <f>IF(E2247&lt;F2247,H2247,G2247)</f>
        <v>24</v>
      </c>
    </row>
    <row r="2248" spans="2:43" x14ac:dyDescent="0.25">
      <c r="B2248" s="23">
        <v>41980</v>
      </c>
      <c r="C2248" s="20" t="s">
        <v>43</v>
      </c>
      <c r="D2248" s="20" t="s">
        <v>44</v>
      </c>
      <c r="E2248" s="2">
        <v>-400</v>
      </c>
      <c r="F2248" s="2">
        <v>346</v>
      </c>
      <c r="G2248">
        <v>10</v>
      </c>
      <c r="H2248">
        <v>41</v>
      </c>
      <c r="J2248" s="2" t="str">
        <f t="shared" si="837"/>
        <v>New Orleans Saints</v>
      </c>
      <c r="K2248" s="2" t="str">
        <f t="shared" si="838"/>
        <v>Carolina Panthers</v>
      </c>
      <c r="L2248" s="17">
        <f t="shared" si="839"/>
        <v>-400</v>
      </c>
      <c r="M2248" s="18">
        <f t="shared" si="840"/>
        <v>346</v>
      </c>
      <c r="N2248" s="4">
        <f t="shared" si="818"/>
        <v>1.222</v>
      </c>
      <c r="O2248" s="4">
        <f t="shared" si="819"/>
        <v>4.8499999999999996</v>
      </c>
      <c r="P2248" s="4"/>
      <c r="Q2248" s="4"/>
      <c r="R2248" s="1">
        <f t="shared" si="820"/>
        <v>0.81833060556464809</v>
      </c>
      <c r="S2248" s="1">
        <f t="shared" si="821"/>
        <v>0.2061855670103093</v>
      </c>
      <c r="T2248" s="1">
        <f t="shared" si="822"/>
        <v>2.392951251646902E-2</v>
      </c>
      <c r="U2248" s="1">
        <f t="shared" si="823"/>
        <v>0.30607251927716939</v>
      </c>
      <c r="V2248" s="1">
        <f t="shared" si="824"/>
        <v>0.8170725192771694</v>
      </c>
      <c r="W2248" s="1"/>
      <c r="X2248" s="17">
        <f t="shared" si="825"/>
        <v>223.88157281884725</v>
      </c>
      <c r="Y2248" s="18">
        <f t="shared" si="826"/>
        <v>3674.1094559452272</v>
      </c>
      <c r="Z2248" s="2">
        <f t="shared" si="827"/>
        <v>212.68749417790488</v>
      </c>
      <c r="AA2248" s="18">
        <f t="shared" si="828"/>
        <v>3490.4039831479658</v>
      </c>
      <c r="AB2248" s="2">
        <f t="shared" si="829"/>
        <v>-470.17338930305823</v>
      </c>
      <c r="AC2248" s="2">
        <f t="shared" si="830"/>
        <v>349.04039831479656</v>
      </c>
      <c r="AD2248" s="2">
        <f t="shared" si="831"/>
        <v>-1000</v>
      </c>
      <c r="AE2248" s="2">
        <f t="shared" si="832"/>
        <v>3490.4039831479658</v>
      </c>
      <c r="AF2248" s="5">
        <f t="shared" si="833"/>
        <v>-1</v>
      </c>
      <c r="AG2248" s="5">
        <f t="shared" si="834"/>
        <v>3.8499999999999996</v>
      </c>
      <c r="AH2248" s="3">
        <f t="shared" si="835"/>
        <v>201412</v>
      </c>
      <c r="AI2248" s="21">
        <v>1.222</v>
      </c>
      <c r="AJ2248" s="21">
        <v>4.8499999999999996</v>
      </c>
      <c r="AK2248" s="21">
        <v>1.25</v>
      </c>
      <c r="AL2248" s="21">
        <v>4.46</v>
      </c>
      <c r="AO2248">
        <f t="shared" si="836"/>
        <v>-400</v>
      </c>
      <c r="AP2248">
        <f>IF(E2248&lt;F2248,G2248,H2248)</f>
        <v>10</v>
      </c>
      <c r="AQ2248">
        <f>IF(E2248&lt;F2248,H2248,G2248)</f>
        <v>41</v>
      </c>
    </row>
    <row r="2249" spans="2:43" x14ac:dyDescent="0.25">
      <c r="B2249" s="23">
        <v>41980</v>
      </c>
      <c r="C2249" s="20" t="s">
        <v>41</v>
      </c>
      <c r="D2249" s="20" t="s">
        <v>25</v>
      </c>
      <c r="E2249" s="2">
        <v>129</v>
      </c>
      <c r="F2249" s="2">
        <v>-143.06151645207439</v>
      </c>
      <c r="G2249">
        <v>7</v>
      </c>
      <c r="H2249">
        <v>36</v>
      </c>
      <c r="J2249" s="2" t="str">
        <f t="shared" si="837"/>
        <v>New York Giants</v>
      </c>
      <c r="K2249" s="2" t="str">
        <f t="shared" si="838"/>
        <v>Tennessee Titans</v>
      </c>
      <c r="L2249" s="17">
        <f t="shared" si="839"/>
        <v>-143.06151645207439</v>
      </c>
      <c r="M2249" s="18">
        <f t="shared" si="840"/>
        <v>129</v>
      </c>
      <c r="N2249" s="4">
        <f t="shared" si="818"/>
        <v>1.8839999999999999</v>
      </c>
      <c r="O2249" s="4">
        <f t="shared" si="819"/>
        <v>2.02</v>
      </c>
      <c r="P2249" s="4"/>
      <c r="Q2249" s="4"/>
      <c r="R2249" s="1">
        <f t="shared" si="820"/>
        <v>0.53078556263269638</v>
      </c>
      <c r="S2249" s="1">
        <f t="shared" si="821"/>
        <v>0.49504950495049505</v>
      </c>
      <c r="T2249" s="1">
        <f t="shared" si="822"/>
        <v>2.5184426229508228E-2</v>
      </c>
      <c r="U2249" s="1">
        <f t="shared" si="823"/>
        <v>1.7868028841100669E-2</v>
      </c>
      <c r="V2249" s="1">
        <f t="shared" si="824"/>
        <v>0.52886802884110073</v>
      </c>
      <c r="W2249" s="1"/>
      <c r="X2249" s="17">
        <f t="shared" si="825"/>
        <v>890.83087928624184</v>
      </c>
      <c r="Y2249" s="18">
        <f t="shared" si="826"/>
        <v>1023.5691422820969</v>
      </c>
      <c r="Z2249" s="2">
        <f t="shared" si="827"/>
        <v>846.28933532192968</v>
      </c>
      <c r="AA2249" s="18">
        <f t="shared" si="828"/>
        <v>972.39068516799205</v>
      </c>
      <c r="AB2249" s="2">
        <f t="shared" si="829"/>
        <v>-118.16289751773826</v>
      </c>
      <c r="AC2249" s="2">
        <f t="shared" si="830"/>
        <v>-102.83932325279712</v>
      </c>
      <c r="AD2249" s="2">
        <f t="shared" si="831"/>
        <v>846.28933532192968</v>
      </c>
      <c r="AE2249" s="2">
        <f t="shared" si="832"/>
        <v>-1000</v>
      </c>
      <c r="AF2249" s="5">
        <f t="shared" si="833"/>
        <v>0.8839999999999999</v>
      </c>
      <c r="AG2249" s="5">
        <f t="shared" si="834"/>
        <v>-1</v>
      </c>
      <c r="AH2249" s="3">
        <f t="shared" si="835"/>
        <v>201412</v>
      </c>
      <c r="AI2249" s="21">
        <v>2.02</v>
      </c>
      <c r="AJ2249" s="21">
        <v>1.8839999999999999</v>
      </c>
      <c r="AK2249" s="21">
        <v>2.29</v>
      </c>
      <c r="AL2249" s="21">
        <v>1.6990000000000001</v>
      </c>
      <c r="AO2249">
        <f t="shared" si="836"/>
        <v>-150</v>
      </c>
      <c r="AP2249">
        <f>IF(E2249&lt;F2249,G2249,H2249)</f>
        <v>36</v>
      </c>
      <c r="AQ2249">
        <f>IF(E2249&lt;F2249,H2249,G2249)</f>
        <v>7</v>
      </c>
    </row>
    <row r="2250" spans="2:43" x14ac:dyDescent="0.25">
      <c r="B2250" s="23">
        <v>41980</v>
      </c>
      <c r="C2250" s="20" t="s">
        <v>53</v>
      </c>
      <c r="D2250" s="20" t="s">
        <v>55</v>
      </c>
      <c r="E2250" s="2">
        <v>121</v>
      </c>
      <c r="F2250" s="2">
        <v>-134.04825737265415</v>
      </c>
      <c r="G2250">
        <v>0</v>
      </c>
      <c r="H2250">
        <v>24</v>
      </c>
      <c r="J2250" s="2" t="str">
        <f t="shared" si="837"/>
        <v>St. Louis Rams</v>
      </c>
      <c r="K2250" s="2" t="str">
        <f t="shared" si="838"/>
        <v>Washington Redskins</v>
      </c>
      <c r="L2250" s="17">
        <f t="shared" si="839"/>
        <v>-134.04825737265415</v>
      </c>
      <c r="M2250" s="18">
        <f t="shared" si="840"/>
        <v>121</v>
      </c>
      <c r="N2250" s="4">
        <f t="shared" si="818"/>
        <v>1.7090000000000001</v>
      </c>
      <c r="O2250" s="4">
        <f t="shared" si="819"/>
        <v>2.2799999999999998</v>
      </c>
      <c r="P2250" s="4"/>
      <c r="Q2250" s="4"/>
      <c r="R2250" s="1">
        <f t="shared" si="820"/>
        <v>0.58513750731421876</v>
      </c>
      <c r="S2250" s="1">
        <f t="shared" si="821"/>
        <v>0.43859649122807021</v>
      </c>
      <c r="T2250" s="1">
        <f t="shared" si="822"/>
        <v>2.3183755327149669E-2</v>
      </c>
      <c r="U2250" s="1">
        <f t="shared" si="823"/>
        <v>7.3270508043074278E-2</v>
      </c>
      <c r="V2250" s="1">
        <f t="shared" si="824"/>
        <v>0.58427050804307434</v>
      </c>
      <c r="W2250" s="1"/>
      <c r="X2250" s="17">
        <f t="shared" si="825"/>
        <v>711.53598587296267</v>
      </c>
      <c r="Y2250" s="18">
        <f t="shared" si="826"/>
        <v>1276.8141881857814</v>
      </c>
      <c r="Z2250" s="2">
        <f t="shared" si="827"/>
        <v>675.95918657931452</v>
      </c>
      <c r="AA2250" s="18">
        <f t="shared" si="828"/>
        <v>1212.9734787764924</v>
      </c>
      <c r="AB2250" s="2">
        <f t="shared" si="829"/>
        <v>-147.93792581775406</v>
      </c>
      <c r="AC2250" s="2">
        <f t="shared" si="830"/>
        <v>121.29734787764923</v>
      </c>
      <c r="AD2250" s="2">
        <f t="shared" si="831"/>
        <v>675.95918657931452</v>
      </c>
      <c r="AE2250" s="2">
        <f t="shared" si="832"/>
        <v>-1000</v>
      </c>
      <c r="AF2250" s="5">
        <f t="shared" si="833"/>
        <v>0.70900000000000007</v>
      </c>
      <c r="AG2250" s="5">
        <f t="shared" si="834"/>
        <v>-1</v>
      </c>
      <c r="AH2250" s="3">
        <f t="shared" si="835"/>
        <v>201412</v>
      </c>
      <c r="AI2250" s="21">
        <v>2.2799999999999998</v>
      </c>
      <c r="AJ2250" s="21">
        <v>1.7090000000000001</v>
      </c>
      <c r="AK2250" s="21">
        <v>2.21</v>
      </c>
      <c r="AL2250" s="21">
        <v>1.746</v>
      </c>
      <c r="AO2250">
        <f t="shared" si="836"/>
        <v>-140</v>
      </c>
      <c r="AP2250">
        <f>IF(E2250&lt;F2250,G2250,H2250)</f>
        <v>24</v>
      </c>
      <c r="AQ2250">
        <f>IF(E2250&lt;F2250,H2250,G2250)</f>
        <v>0</v>
      </c>
    </row>
    <row r="2251" spans="2:43" x14ac:dyDescent="0.25">
      <c r="B2251" s="23">
        <v>41977</v>
      </c>
      <c r="C2251" s="20" t="s">
        <v>37</v>
      </c>
      <c r="D2251" s="20" t="s">
        <v>23</v>
      </c>
      <c r="E2251" s="2">
        <v>168.00000000000003</v>
      </c>
      <c r="F2251" s="2">
        <v>-187.26591760299624</v>
      </c>
      <c r="G2251">
        <v>28</v>
      </c>
      <c r="H2251">
        <v>41</v>
      </c>
      <c r="J2251" s="2" t="str">
        <f t="shared" si="837"/>
        <v>Dallas Cowboys</v>
      </c>
      <c r="K2251" s="2" t="str">
        <f t="shared" si="838"/>
        <v>Chicago Bears</v>
      </c>
      <c r="L2251" s="17">
        <f t="shared" si="839"/>
        <v>-187.26591760299624</v>
      </c>
      <c r="M2251" s="18">
        <f t="shared" si="840"/>
        <v>168.00000000000003</v>
      </c>
      <c r="N2251" s="4">
        <f t="shared" si="818"/>
        <v>1.52</v>
      </c>
      <c r="O2251" s="4">
        <f t="shared" si="819"/>
        <v>2.73</v>
      </c>
      <c r="P2251" s="4"/>
      <c r="Q2251" s="4"/>
      <c r="R2251" s="1">
        <f t="shared" si="820"/>
        <v>0.65789473684210531</v>
      </c>
      <c r="S2251" s="1">
        <f t="shared" si="821"/>
        <v>0.36630036630036628</v>
      </c>
      <c r="T2251" s="1">
        <f t="shared" si="822"/>
        <v>2.3623529411764599E-2</v>
      </c>
      <c r="U2251" s="1">
        <f t="shared" si="823"/>
        <v>0.14579718527086952</v>
      </c>
      <c r="V2251" s="1">
        <f t="shared" si="824"/>
        <v>0.6567971852708695</v>
      </c>
      <c r="W2251" s="1"/>
      <c r="X2251" s="17">
        <f t="shared" si="825"/>
        <v>522.54002061167523</v>
      </c>
      <c r="Y2251" s="18">
        <f t="shared" si="826"/>
        <v>1716.990280301703</v>
      </c>
      <c r="Z2251" s="2">
        <f t="shared" si="827"/>
        <v>496.41301958109142</v>
      </c>
      <c r="AA2251" s="18">
        <f t="shared" si="828"/>
        <v>1631.1407662866177</v>
      </c>
      <c r="AB2251" s="2">
        <f t="shared" si="829"/>
        <v>-201.44515968655921</v>
      </c>
      <c r="AC2251" s="2">
        <f t="shared" si="830"/>
        <v>163.11407662866176</v>
      </c>
      <c r="AD2251" s="2">
        <f t="shared" si="831"/>
        <v>496.41301958109142</v>
      </c>
      <c r="AE2251" s="2">
        <f t="shared" si="832"/>
        <v>-1000</v>
      </c>
      <c r="AF2251" s="5">
        <f t="shared" si="833"/>
        <v>0.52</v>
      </c>
      <c r="AG2251" s="5">
        <f t="shared" si="834"/>
        <v>-1</v>
      </c>
      <c r="AH2251" s="3">
        <f t="shared" si="835"/>
        <v>201412</v>
      </c>
      <c r="AI2251" s="21">
        <v>2.73</v>
      </c>
      <c r="AJ2251" s="21">
        <v>1.52</v>
      </c>
      <c r="AK2251" s="21">
        <v>2.68</v>
      </c>
      <c r="AL2251" s="21">
        <v>1.534</v>
      </c>
      <c r="AO2251">
        <f t="shared" si="836"/>
        <v>-190</v>
      </c>
      <c r="AP2251">
        <f>IF(E2251&lt;F2251,G2251,H2251)</f>
        <v>41</v>
      </c>
      <c r="AQ2251">
        <f>IF(E2251&lt;F2251,H2251,G2251)</f>
        <v>28</v>
      </c>
    </row>
    <row r="2252" spans="2:43" x14ac:dyDescent="0.25">
      <c r="B2252" s="23">
        <v>41974</v>
      </c>
      <c r="C2252" s="20" t="s">
        <v>42</v>
      </c>
      <c r="D2252" s="20" t="s">
        <v>30</v>
      </c>
      <c r="E2252" s="2">
        <v>269</v>
      </c>
      <c r="F2252" s="2">
        <v>-305.81039755351685</v>
      </c>
      <c r="G2252">
        <v>13</v>
      </c>
      <c r="H2252">
        <v>16</v>
      </c>
      <c r="J2252" s="2" t="str">
        <f t="shared" si="837"/>
        <v>Miami Dolphins</v>
      </c>
      <c r="K2252" s="2" t="str">
        <f t="shared" si="838"/>
        <v>New York Jets</v>
      </c>
      <c r="L2252" s="17">
        <f t="shared" si="839"/>
        <v>-305.81039755351685</v>
      </c>
      <c r="M2252" s="18">
        <f t="shared" si="840"/>
        <v>269</v>
      </c>
      <c r="N2252" s="4">
        <f t="shared" si="818"/>
        <v>1.4</v>
      </c>
      <c r="O2252" s="4">
        <f t="shared" si="819"/>
        <v>3.22</v>
      </c>
      <c r="P2252" s="4"/>
      <c r="Q2252" s="4"/>
      <c r="R2252" s="1">
        <f t="shared" si="820"/>
        <v>0.7142857142857143</v>
      </c>
      <c r="S2252" s="1">
        <f t="shared" si="821"/>
        <v>0.3105590062111801</v>
      </c>
      <c r="T2252" s="1">
        <f t="shared" si="822"/>
        <v>2.4242424242424288E-2</v>
      </c>
      <c r="U2252" s="1">
        <f t="shared" si="823"/>
        <v>0.2018633540372671</v>
      </c>
      <c r="V2252" s="1">
        <f t="shared" si="824"/>
        <v>0.71286335403726708</v>
      </c>
      <c r="W2252" s="1"/>
      <c r="X2252" s="17">
        <f t="shared" si="825"/>
        <v>402.79338857376865</v>
      </c>
      <c r="Y2252" s="18">
        <f t="shared" si="826"/>
        <v>2188.1727656476151</v>
      </c>
      <c r="Z2252" s="2">
        <f t="shared" si="827"/>
        <v>382.65371914508017</v>
      </c>
      <c r="AA2252" s="18">
        <f t="shared" si="828"/>
        <v>2078.7641273652343</v>
      </c>
      <c r="AB2252" s="2">
        <f t="shared" si="829"/>
        <v>-261.33288400650764</v>
      </c>
      <c r="AC2252" s="2">
        <f t="shared" si="830"/>
        <v>207.87641273652343</v>
      </c>
      <c r="AD2252" s="2">
        <f t="shared" si="831"/>
        <v>382.65371914508017</v>
      </c>
      <c r="AE2252" s="2">
        <f t="shared" si="832"/>
        <v>-1000</v>
      </c>
      <c r="AF2252" s="5">
        <f t="shared" si="833"/>
        <v>0.39999999999999991</v>
      </c>
      <c r="AG2252" s="5">
        <f t="shared" si="834"/>
        <v>-1</v>
      </c>
      <c r="AH2252" s="3">
        <f t="shared" si="835"/>
        <v>201412</v>
      </c>
      <c r="AI2252" s="21">
        <v>3.22</v>
      </c>
      <c r="AJ2252" s="21">
        <v>1.4</v>
      </c>
      <c r="AK2252" s="21">
        <v>3.69</v>
      </c>
      <c r="AL2252" s="21">
        <v>1.327</v>
      </c>
      <c r="AO2252">
        <f t="shared" si="836"/>
        <v>-400</v>
      </c>
      <c r="AP2252">
        <f>IF(E2252&lt;F2252,G2252,H2252)</f>
        <v>16</v>
      </c>
      <c r="AQ2252">
        <f>IF(E2252&lt;F2252,H2252,G2252)</f>
        <v>13</v>
      </c>
    </row>
    <row r="2253" spans="2:43" x14ac:dyDescent="0.25">
      <c r="B2253" s="23">
        <v>41973</v>
      </c>
      <c r="C2253" s="20" t="s">
        <v>20</v>
      </c>
      <c r="D2253" s="20" t="s">
        <v>38</v>
      </c>
      <c r="E2253" s="2">
        <v>-109.05125408942203</v>
      </c>
      <c r="F2253" s="2">
        <v>-101.01010101010101</v>
      </c>
      <c r="G2253">
        <v>16</v>
      </c>
      <c r="H2253">
        <v>29</v>
      </c>
      <c r="J2253" s="2" t="str">
        <f t="shared" si="837"/>
        <v>Kansas City Chiefs</v>
      </c>
      <c r="K2253" s="2" t="str">
        <f t="shared" si="838"/>
        <v>Denver Broncos</v>
      </c>
      <c r="L2253" s="17">
        <f t="shared" si="839"/>
        <v>-109.05125408942203</v>
      </c>
      <c r="M2253" s="18">
        <f t="shared" si="840"/>
        <v>-101.01010101010101</v>
      </c>
      <c r="N2253" s="4">
        <f t="shared" si="818"/>
        <v>2.0499999999999998</v>
      </c>
      <c r="O2253" s="4">
        <f t="shared" si="819"/>
        <v>1.8620000000000001</v>
      </c>
      <c r="P2253" s="4"/>
      <c r="Q2253" s="4"/>
      <c r="R2253" s="1">
        <f t="shared" si="820"/>
        <v>0.48780487804878053</v>
      </c>
      <c r="S2253" s="1">
        <f t="shared" si="821"/>
        <v>0.53705692803437166</v>
      </c>
      <c r="T2253" s="1">
        <f t="shared" si="822"/>
        <v>2.4258691206544003E-2</v>
      </c>
      <c r="U2253" s="1">
        <f t="shared" si="823"/>
        <v>2.4626024992795564E-2</v>
      </c>
      <c r="V2253" s="1">
        <f t="shared" si="824"/>
        <v>0.48637397500720447</v>
      </c>
      <c r="W2253" s="1"/>
      <c r="X2253" s="17">
        <f t="shared" si="825"/>
        <v>1056.0310612532003</v>
      </c>
      <c r="Y2253" s="18">
        <f t="shared" si="826"/>
        <v>863.23959031800052</v>
      </c>
      <c r="Z2253" s="2">
        <f t="shared" si="827"/>
        <v>1003.2295081905402</v>
      </c>
      <c r="AA2253" s="18">
        <f t="shared" si="828"/>
        <v>820.07761080210048</v>
      </c>
      <c r="AB2253" s="2">
        <f t="shared" si="829"/>
        <v>100.32295081905401</v>
      </c>
      <c r="AC2253" s="2">
        <f t="shared" si="830"/>
        <v>-121.93967824849177</v>
      </c>
      <c r="AD2253" s="2">
        <f t="shared" si="831"/>
        <v>-1000</v>
      </c>
      <c r="AE2253" s="2">
        <f t="shared" si="832"/>
        <v>820.07761080210048</v>
      </c>
      <c r="AF2253" s="5">
        <f t="shared" si="833"/>
        <v>-1</v>
      </c>
      <c r="AG2253" s="5">
        <f t="shared" si="834"/>
        <v>0.8620000000000001</v>
      </c>
      <c r="AH2253" s="3">
        <f t="shared" si="835"/>
        <v>201411</v>
      </c>
      <c r="AI2253" s="21">
        <v>2.0499999999999998</v>
      </c>
      <c r="AJ2253" s="21">
        <v>1.8620000000000001</v>
      </c>
      <c r="AK2253" s="21">
        <v>1.917</v>
      </c>
      <c r="AL2253" s="21">
        <v>1.99</v>
      </c>
      <c r="AO2253">
        <f t="shared" si="836"/>
        <v>-110</v>
      </c>
      <c r="AP2253">
        <f>IF(E2253&lt;F2253,G2253,H2253)</f>
        <v>16</v>
      </c>
      <c r="AQ2253">
        <f>IF(E2253&lt;F2253,H2253,G2253)</f>
        <v>29</v>
      </c>
    </row>
    <row r="2254" spans="2:43" x14ac:dyDescent="0.25">
      <c r="B2254" s="23">
        <v>41973</v>
      </c>
      <c r="C2254" s="20" t="s">
        <v>33</v>
      </c>
      <c r="D2254" s="20" t="s">
        <v>36</v>
      </c>
      <c r="E2254" s="2">
        <v>-160</v>
      </c>
      <c r="F2254" s="2">
        <v>144</v>
      </c>
      <c r="G2254">
        <v>26</v>
      </c>
      <c r="H2254">
        <v>21</v>
      </c>
      <c r="J2254" s="2" t="str">
        <f t="shared" si="837"/>
        <v>Green Bay Packers</v>
      </c>
      <c r="K2254" s="2" t="str">
        <f t="shared" si="838"/>
        <v>New England Patriots</v>
      </c>
      <c r="L2254" s="17">
        <f t="shared" si="839"/>
        <v>-160</v>
      </c>
      <c r="M2254" s="18">
        <f t="shared" si="840"/>
        <v>144</v>
      </c>
      <c r="N2254" s="4">
        <f t="shared" si="818"/>
        <v>1.591</v>
      </c>
      <c r="O2254" s="4">
        <f t="shared" si="819"/>
        <v>2.52</v>
      </c>
      <c r="P2254" s="4"/>
      <c r="Q2254" s="4"/>
      <c r="R2254" s="1">
        <f t="shared" si="820"/>
        <v>0.62853551225644255</v>
      </c>
      <c r="S2254" s="1">
        <f t="shared" si="821"/>
        <v>0.3968253968253968</v>
      </c>
      <c r="T2254" s="1">
        <f t="shared" si="822"/>
        <v>2.4733641449768862E-2</v>
      </c>
      <c r="U2254" s="1">
        <f t="shared" si="823"/>
        <v>0.11585505771552287</v>
      </c>
      <c r="V2254" s="1">
        <f t="shared" si="824"/>
        <v>0.62685505771552286</v>
      </c>
      <c r="W2254" s="1"/>
      <c r="X2254" s="17">
        <f t="shared" si="825"/>
        <v>595.26510585133781</v>
      </c>
      <c r="Y2254" s="18">
        <f t="shared" si="826"/>
        <v>1516.8530369077907</v>
      </c>
      <c r="Z2254" s="2">
        <f t="shared" si="827"/>
        <v>565.50185055877091</v>
      </c>
      <c r="AA2254" s="18">
        <f t="shared" si="828"/>
        <v>1441.0103850624012</v>
      </c>
      <c r="AB2254" s="2">
        <f t="shared" si="829"/>
        <v>-176.83408091625211</v>
      </c>
      <c r="AC2254" s="2">
        <f t="shared" si="830"/>
        <v>144.10103850624012</v>
      </c>
      <c r="AD2254" s="2">
        <f t="shared" si="831"/>
        <v>565.50185055877091</v>
      </c>
      <c r="AE2254" s="2">
        <f t="shared" si="832"/>
        <v>-1000</v>
      </c>
      <c r="AF2254" s="5">
        <f t="shared" si="833"/>
        <v>0.59099999999999997</v>
      </c>
      <c r="AG2254" s="5">
        <f t="shared" si="834"/>
        <v>-1</v>
      </c>
      <c r="AH2254" s="3">
        <f t="shared" si="835"/>
        <v>201411</v>
      </c>
      <c r="AI2254" s="21">
        <v>1.591</v>
      </c>
      <c r="AJ2254" s="21">
        <v>2.52</v>
      </c>
      <c r="AK2254" s="21">
        <v>1.625</v>
      </c>
      <c r="AL2254" s="21">
        <v>2.44</v>
      </c>
      <c r="AO2254">
        <f t="shared" si="836"/>
        <v>-160</v>
      </c>
      <c r="AP2254">
        <f>IF(E2254&lt;F2254,G2254,H2254)</f>
        <v>26</v>
      </c>
      <c r="AQ2254">
        <f>IF(E2254&lt;F2254,H2254,G2254)</f>
        <v>21</v>
      </c>
    </row>
    <row r="2255" spans="2:43" x14ac:dyDescent="0.25">
      <c r="B2255" s="23">
        <v>41973</v>
      </c>
      <c r="C2255" s="20" t="s">
        <v>35</v>
      </c>
      <c r="D2255" s="20" t="s">
        <v>48</v>
      </c>
      <c r="E2255" s="2">
        <v>106</v>
      </c>
      <c r="F2255" s="2">
        <v>-117.09601873536299</v>
      </c>
      <c r="G2255">
        <v>29</v>
      </c>
      <c r="H2255">
        <v>18</v>
      </c>
      <c r="J2255" s="2" t="str">
        <f t="shared" si="837"/>
        <v>Arizona Cardinals</v>
      </c>
      <c r="K2255" s="2" t="str">
        <f t="shared" si="838"/>
        <v>Atlanta Falcons</v>
      </c>
      <c r="L2255" s="17">
        <f t="shared" si="839"/>
        <v>-117.09601873536299</v>
      </c>
      <c r="M2255" s="18">
        <f t="shared" si="840"/>
        <v>106</v>
      </c>
      <c r="N2255" s="4">
        <f t="shared" si="818"/>
        <v>1.746</v>
      </c>
      <c r="O2255" s="4">
        <f t="shared" si="819"/>
        <v>2.21</v>
      </c>
      <c r="P2255" s="4"/>
      <c r="Q2255" s="4"/>
      <c r="R2255" s="1">
        <f t="shared" si="820"/>
        <v>0.57273768613974796</v>
      </c>
      <c r="S2255" s="1">
        <f t="shared" si="821"/>
        <v>0.45248868778280543</v>
      </c>
      <c r="T2255" s="1">
        <f t="shared" si="822"/>
        <v>2.4605662285136498E-2</v>
      </c>
      <c r="U2255" s="1">
        <f t="shared" si="823"/>
        <v>6.0124499178471263E-2</v>
      </c>
      <c r="V2255" s="1">
        <f t="shared" si="824"/>
        <v>0.5711244991784713</v>
      </c>
      <c r="W2255" s="1"/>
      <c r="X2255" s="17">
        <f t="shared" si="825"/>
        <v>750.93171705721034</v>
      </c>
      <c r="Y2255" s="18">
        <f t="shared" si="826"/>
        <v>1211.3891833551868</v>
      </c>
      <c r="Z2255" s="2">
        <f t="shared" si="827"/>
        <v>713.38513120434982</v>
      </c>
      <c r="AA2255" s="18">
        <f t="shared" si="828"/>
        <v>1150.8197241874275</v>
      </c>
      <c r="AB2255" s="2">
        <f t="shared" si="829"/>
        <v>-140.17673711698779</v>
      </c>
      <c r="AC2255" s="2">
        <f t="shared" si="830"/>
        <v>115.08197241874275</v>
      </c>
      <c r="AD2255" s="2">
        <f t="shared" si="831"/>
        <v>-1000</v>
      </c>
      <c r="AE2255" s="2">
        <f t="shared" si="832"/>
        <v>1150.8197241874275</v>
      </c>
      <c r="AF2255" s="5">
        <f t="shared" si="833"/>
        <v>-1</v>
      </c>
      <c r="AG2255" s="5">
        <f t="shared" si="834"/>
        <v>1.21</v>
      </c>
      <c r="AH2255" s="3">
        <f t="shared" si="835"/>
        <v>201411</v>
      </c>
      <c r="AI2255" s="21">
        <v>2.21</v>
      </c>
      <c r="AJ2255" s="21">
        <v>1.746</v>
      </c>
      <c r="AK2255" s="21">
        <v>2.06</v>
      </c>
      <c r="AL2255" s="21">
        <v>1.8540000000000001</v>
      </c>
      <c r="AO2255">
        <f t="shared" si="836"/>
        <v>-120</v>
      </c>
      <c r="AP2255">
        <f>IF(E2255&lt;F2255,G2255,H2255)</f>
        <v>18</v>
      </c>
      <c r="AQ2255">
        <f>IF(E2255&lt;F2255,H2255,G2255)</f>
        <v>29</v>
      </c>
    </row>
    <row r="2256" spans="2:43" x14ac:dyDescent="0.25">
      <c r="B2256" s="23">
        <v>41973</v>
      </c>
      <c r="C2256" s="20" t="s">
        <v>28</v>
      </c>
      <c r="D2256" s="20" t="s">
        <v>54</v>
      </c>
      <c r="E2256" s="2">
        <v>-290.69767441860461</v>
      </c>
      <c r="F2256" s="2">
        <v>256</v>
      </c>
      <c r="G2256">
        <v>33</v>
      </c>
      <c r="H2256">
        <v>34</v>
      </c>
      <c r="J2256" s="2" t="str">
        <f t="shared" si="837"/>
        <v>Baltimore Ravens</v>
      </c>
      <c r="K2256" s="2" t="str">
        <f t="shared" si="838"/>
        <v>San Diego Chargers</v>
      </c>
      <c r="L2256" s="17">
        <f t="shared" si="839"/>
        <v>-290.69767441860461</v>
      </c>
      <c r="M2256" s="18">
        <f t="shared" si="840"/>
        <v>256</v>
      </c>
      <c r="N2256" s="4">
        <f t="shared" si="818"/>
        <v>1.4039999999999999</v>
      </c>
      <c r="O2256" s="4">
        <f t="shared" si="819"/>
        <v>3.2</v>
      </c>
      <c r="P2256" s="4"/>
      <c r="Q2256" s="4"/>
      <c r="R2256" s="1">
        <f t="shared" si="820"/>
        <v>0.71225071225071235</v>
      </c>
      <c r="S2256" s="1">
        <f t="shared" si="821"/>
        <v>0.3125</v>
      </c>
      <c r="T2256" s="1">
        <f t="shared" si="822"/>
        <v>2.4152910512597825E-2</v>
      </c>
      <c r="U2256" s="1">
        <f t="shared" si="823"/>
        <v>0.19987535612535617</v>
      </c>
      <c r="V2256" s="1">
        <f t="shared" si="824"/>
        <v>0.71087535612535624</v>
      </c>
      <c r="W2256" s="1"/>
      <c r="X2256" s="17">
        <f t="shared" si="825"/>
        <v>406.71636930913581</v>
      </c>
      <c r="Y2256" s="18">
        <f t="shared" si="826"/>
        <v>2168.7785299421853</v>
      </c>
      <c r="Z2256" s="2">
        <f t="shared" si="827"/>
        <v>386.38055084367903</v>
      </c>
      <c r="AA2256" s="18">
        <f t="shared" si="828"/>
        <v>2060.3396034450761</v>
      </c>
      <c r="AB2256" s="2">
        <f t="shared" si="829"/>
        <v>-258.81219896199633</v>
      </c>
      <c r="AC2256" s="2">
        <f t="shared" si="830"/>
        <v>206.03396034450762</v>
      </c>
      <c r="AD2256" s="2">
        <f t="shared" si="831"/>
        <v>-1000</v>
      </c>
      <c r="AE2256" s="2">
        <f t="shared" si="832"/>
        <v>2060.3396034450761</v>
      </c>
      <c r="AF2256" s="5">
        <f t="shared" si="833"/>
        <v>-1</v>
      </c>
      <c r="AG2256" s="5">
        <f t="shared" si="834"/>
        <v>2.2000000000000002</v>
      </c>
      <c r="AH2256" s="3">
        <f t="shared" si="835"/>
        <v>201411</v>
      </c>
      <c r="AI2256" s="21">
        <v>1.4039999999999999</v>
      </c>
      <c r="AJ2256" s="21">
        <v>3.2</v>
      </c>
      <c r="AK2256" s="21">
        <v>1.3440000000000001</v>
      </c>
      <c r="AL2256" s="21">
        <v>3.56</v>
      </c>
      <c r="AO2256">
        <f t="shared" si="836"/>
        <v>-300</v>
      </c>
      <c r="AP2256">
        <f>IF(E2256&lt;F2256,G2256,H2256)</f>
        <v>33</v>
      </c>
      <c r="AQ2256">
        <f>IF(E2256&lt;F2256,H2256,G2256)</f>
        <v>34</v>
      </c>
    </row>
    <row r="2257" spans="2:43" x14ac:dyDescent="0.25">
      <c r="B2257" s="23">
        <v>41973</v>
      </c>
      <c r="C2257" s="20" t="s">
        <v>24</v>
      </c>
      <c r="D2257" s="20" t="s">
        <v>46</v>
      </c>
      <c r="E2257" s="2">
        <v>-173.01038062283735</v>
      </c>
      <c r="F2257" s="2">
        <v>156</v>
      </c>
      <c r="G2257">
        <v>26</v>
      </c>
      <c r="H2257">
        <v>10</v>
      </c>
      <c r="J2257" s="2" t="str">
        <f t="shared" si="837"/>
        <v>Buffalo Bills</v>
      </c>
      <c r="K2257" s="2" t="str">
        <f t="shared" si="838"/>
        <v>Cleveland Browns</v>
      </c>
      <c r="L2257" s="17">
        <f t="shared" si="839"/>
        <v>-173.01038062283735</v>
      </c>
      <c r="M2257" s="18">
        <f t="shared" si="840"/>
        <v>156</v>
      </c>
      <c r="N2257" s="4">
        <f t="shared" si="818"/>
        <v>1.6990000000000001</v>
      </c>
      <c r="O2257" s="4">
        <f t="shared" si="819"/>
        <v>2.29</v>
      </c>
      <c r="P2257" s="4"/>
      <c r="Q2257" s="4"/>
      <c r="R2257" s="1">
        <f t="shared" si="820"/>
        <v>0.58858151854031782</v>
      </c>
      <c r="S2257" s="1">
        <f t="shared" si="821"/>
        <v>0.4366812227074236</v>
      </c>
      <c r="T2257" s="1">
        <f t="shared" si="822"/>
        <v>2.4640260716971563E-2</v>
      </c>
      <c r="U2257" s="1">
        <f t="shared" si="823"/>
        <v>7.5950147916447108E-2</v>
      </c>
      <c r="V2257" s="1">
        <f t="shared" si="824"/>
        <v>0.58695014791644717</v>
      </c>
      <c r="W2257" s="1"/>
      <c r="X2257" s="17">
        <f t="shared" si="825"/>
        <v>703.72220460254619</v>
      </c>
      <c r="Y2257" s="18">
        <f t="shared" si="826"/>
        <v>1290.6088464490549</v>
      </c>
      <c r="Z2257" s="2">
        <f t="shared" si="827"/>
        <v>668.5360943724188</v>
      </c>
      <c r="AA2257" s="18">
        <f t="shared" si="828"/>
        <v>1226.0784041266022</v>
      </c>
      <c r="AB2257" s="2">
        <f t="shared" si="829"/>
        <v>-149.58055494950344</v>
      </c>
      <c r="AC2257" s="2">
        <f t="shared" si="830"/>
        <v>122.60784041266022</v>
      </c>
      <c r="AD2257" s="2">
        <f t="shared" si="831"/>
        <v>668.5360943724188</v>
      </c>
      <c r="AE2257" s="2">
        <f t="shared" si="832"/>
        <v>-1000</v>
      </c>
      <c r="AF2257" s="5">
        <f t="shared" si="833"/>
        <v>0.69900000000000007</v>
      </c>
      <c r="AG2257" s="5">
        <f t="shared" si="834"/>
        <v>-1</v>
      </c>
      <c r="AH2257" s="3">
        <f t="shared" si="835"/>
        <v>201411</v>
      </c>
      <c r="AI2257" s="21">
        <v>1.6990000000000001</v>
      </c>
      <c r="AJ2257" s="21">
        <v>2.29</v>
      </c>
      <c r="AK2257" s="21">
        <v>1.5780000000000001</v>
      </c>
      <c r="AL2257" s="21">
        <v>2.56</v>
      </c>
      <c r="AO2257">
        <f t="shared" si="836"/>
        <v>-180</v>
      </c>
      <c r="AP2257">
        <f>IF(E2257&lt;F2257,G2257,H2257)</f>
        <v>26</v>
      </c>
      <c r="AQ2257">
        <f>IF(E2257&lt;F2257,H2257,G2257)</f>
        <v>10</v>
      </c>
    </row>
    <row r="2258" spans="2:43" x14ac:dyDescent="0.25">
      <c r="B2258" s="23">
        <v>41973</v>
      </c>
      <c r="C2258" s="20" t="s">
        <v>40</v>
      </c>
      <c r="D2258" s="20" t="s">
        <v>41</v>
      </c>
      <c r="E2258" s="2">
        <v>-285.71428571428567</v>
      </c>
      <c r="F2258" s="2">
        <v>252</v>
      </c>
      <c r="G2258">
        <v>45</v>
      </c>
      <c r="H2258">
        <v>21</v>
      </c>
      <c r="J2258" s="2" t="str">
        <f t="shared" si="837"/>
        <v>Houston Texans</v>
      </c>
      <c r="K2258" s="2" t="str">
        <f t="shared" si="838"/>
        <v>Tennessee Titans</v>
      </c>
      <c r="L2258" s="17">
        <f t="shared" si="839"/>
        <v>-285.71428571428567</v>
      </c>
      <c r="M2258" s="18">
        <f t="shared" si="840"/>
        <v>252</v>
      </c>
      <c r="N2258" s="4">
        <f t="shared" si="818"/>
        <v>1.3859999999999999</v>
      </c>
      <c r="O2258" s="4">
        <f t="shared" si="819"/>
        <v>3.3</v>
      </c>
      <c r="P2258" s="4"/>
      <c r="Q2258" s="4"/>
      <c r="R2258" s="1">
        <f t="shared" si="820"/>
        <v>0.72150072150072153</v>
      </c>
      <c r="S2258" s="1">
        <f t="shared" si="821"/>
        <v>0.30303030303030304</v>
      </c>
      <c r="T2258" s="1">
        <f t="shared" si="822"/>
        <v>2.3943661971831065E-2</v>
      </c>
      <c r="U2258" s="1">
        <f t="shared" si="823"/>
        <v>0.20923520923520925</v>
      </c>
      <c r="V2258" s="1">
        <f t="shared" si="824"/>
        <v>0.72023520923520923</v>
      </c>
      <c r="W2258" s="1"/>
      <c r="X2258" s="17">
        <f t="shared" si="825"/>
        <v>388.43531554346322</v>
      </c>
      <c r="Y2258" s="18">
        <f t="shared" si="826"/>
        <v>2262.1493349501279</v>
      </c>
      <c r="Z2258" s="2">
        <f t="shared" si="827"/>
        <v>369.01354976629005</v>
      </c>
      <c r="AA2258" s="18">
        <f t="shared" si="828"/>
        <v>2149.0418682026216</v>
      </c>
      <c r="AB2258" s="2">
        <f t="shared" si="829"/>
        <v>-270.99275910961455</v>
      </c>
      <c r="AC2258" s="2">
        <f t="shared" si="830"/>
        <v>214.90418682026217</v>
      </c>
      <c r="AD2258" s="2">
        <f t="shared" si="831"/>
        <v>369.01354976629005</v>
      </c>
      <c r="AE2258" s="2">
        <f t="shared" si="832"/>
        <v>-1000</v>
      </c>
      <c r="AF2258" s="5">
        <f t="shared" si="833"/>
        <v>0.3859999999999999</v>
      </c>
      <c r="AG2258" s="5">
        <f t="shared" si="834"/>
        <v>-1</v>
      </c>
      <c r="AH2258" s="3">
        <f t="shared" si="835"/>
        <v>201411</v>
      </c>
      <c r="AI2258" s="21">
        <v>1.3859999999999999</v>
      </c>
      <c r="AJ2258" s="21">
        <v>3.3</v>
      </c>
      <c r="AK2258" s="21">
        <v>1.35</v>
      </c>
      <c r="AL2258" s="21">
        <v>3.52</v>
      </c>
      <c r="AO2258">
        <f t="shared" si="836"/>
        <v>-300</v>
      </c>
      <c r="AP2258">
        <f>IF(E2258&lt;F2258,G2258,H2258)</f>
        <v>45</v>
      </c>
      <c r="AQ2258">
        <f>IF(E2258&lt;F2258,H2258,G2258)</f>
        <v>21</v>
      </c>
    </row>
    <row r="2259" spans="2:43" x14ac:dyDescent="0.25">
      <c r="B2259" s="23">
        <v>41973</v>
      </c>
      <c r="C2259" s="20" t="s">
        <v>39</v>
      </c>
      <c r="D2259" s="20" t="s">
        <v>53</v>
      </c>
      <c r="E2259" s="2">
        <v>-390.625</v>
      </c>
      <c r="F2259" s="2">
        <v>338</v>
      </c>
      <c r="G2259">
        <v>49</v>
      </c>
      <c r="H2259">
        <v>27</v>
      </c>
      <c r="J2259" s="2" t="str">
        <f t="shared" si="837"/>
        <v>Indianapolis Colts</v>
      </c>
      <c r="K2259" s="2" t="str">
        <f t="shared" si="838"/>
        <v>Washington Redskins</v>
      </c>
      <c r="L2259" s="17">
        <f t="shared" si="839"/>
        <v>-390.625</v>
      </c>
      <c r="M2259" s="18">
        <f t="shared" si="840"/>
        <v>338</v>
      </c>
      <c r="N2259" s="4">
        <f t="shared" si="818"/>
        <v>1.208</v>
      </c>
      <c r="O2259" s="4">
        <f t="shared" si="819"/>
        <v>5.08</v>
      </c>
      <c r="P2259" s="4"/>
      <c r="Q2259" s="4"/>
      <c r="R2259" s="1">
        <f t="shared" si="820"/>
        <v>0.82781456953642385</v>
      </c>
      <c r="S2259" s="1">
        <f t="shared" si="821"/>
        <v>0.19685039370078738</v>
      </c>
      <c r="T2259" s="1">
        <f t="shared" si="822"/>
        <v>2.4071246819338477E-2</v>
      </c>
      <c r="U2259" s="1">
        <f t="shared" si="823"/>
        <v>0.31548208791781823</v>
      </c>
      <c r="V2259" s="1">
        <f t="shared" si="824"/>
        <v>0.8264820879178183</v>
      </c>
      <c r="W2259" s="1"/>
      <c r="X2259" s="17">
        <f t="shared" si="825"/>
        <v>209.94757735080594</v>
      </c>
      <c r="Y2259" s="18">
        <f t="shared" si="826"/>
        <v>3877.3749854426251</v>
      </c>
      <c r="Z2259" s="2">
        <f t="shared" si="827"/>
        <v>199.45019848326564</v>
      </c>
      <c r="AA2259" s="18">
        <f t="shared" si="828"/>
        <v>3683.5062361704936</v>
      </c>
      <c r="AB2259" s="2">
        <f t="shared" si="829"/>
        <v>-501.37829272900046</v>
      </c>
      <c r="AC2259" s="2">
        <f t="shared" si="830"/>
        <v>368.35062361704934</v>
      </c>
      <c r="AD2259" s="2">
        <f t="shared" si="831"/>
        <v>199.45019848326564</v>
      </c>
      <c r="AE2259" s="2">
        <f t="shared" si="832"/>
        <v>-1000</v>
      </c>
      <c r="AF2259" s="5">
        <f t="shared" si="833"/>
        <v>0.20799999999999996</v>
      </c>
      <c r="AG2259" s="5">
        <f t="shared" si="834"/>
        <v>-1</v>
      </c>
      <c r="AH2259" s="3">
        <f t="shared" si="835"/>
        <v>201411</v>
      </c>
      <c r="AI2259" s="21">
        <v>1.208</v>
      </c>
      <c r="AJ2259" s="21">
        <v>5.08</v>
      </c>
      <c r="AK2259" s="21">
        <v>1.256</v>
      </c>
      <c r="AL2259" s="21">
        <v>4.38</v>
      </c>
      <c r="AO2259">
        <f t="shared" si="836"/>
        <v>-400</v>
      </c>
      <c r="AP2259">
        <f>IF(E2259&lt;F2259,G2259,H2259)</f>
        <v>49</v>
      </c>
      <c r="AQ2259">
        <f>IF(E2259&lt;F2259,H2259,G2259)</f>
        <v>27</v>
      </c>
    </row>
    <row r="2260" spans="2:43" x14ac:dyDescent="0.25">
      <c r="B2260" s="23">
        <v>41973</v>
      </c>
      <c r="C2260" s="20" t="s">
        <v>26</v>
      </c>
      <c r="D2260" s="20" t="s">
        <v>25</v>
      </c>
      <c r="E2260" s="2">
        <v>137</v>
      </c>
      <c r="F2260" s="2">
        <v>-152.20700152207002</v>
      </c>
      <c r="G2260">
        <v>25</v>
      </c>
      <c r="H2260">
        <v>24</v>
      </c>
      <c r="J2260" s="2" t="str">
        <f t="shared" si="837"/>
        <v>New York Giants</v>
      </c>
      <c r="K2260" s="2" t="str">
        <f t="shared" si="838"/>
        <v>Jacksonville Jaguars</v>
      </c>
      <c r="L2260" s="17">
        <f t="shared" si="839"/>
        <v>-152.20700152207002</v>
      </c>
      <c r="M2260" s="18">
        <f t="shared" si="840"/>
        <v>137</v>
      </c>
      <c r="N2260" s="4">
        <f t="shared" si="818"/>
        <v>1.714</v>
      </c>
      <c r="O2260" s="4">
        <f t="shared" si="819"/>
        <v>2.27</v>
      </c>
      <c r="P2260" s="4"/>
      <c r="Q2260" s="4"/>
      <c r="R2260" s="1">
        <f t="shared" si="820"/>
        <v>0.58343057176196034</v>
      </c>
      <c r="S2260" s="1">
        <f t="shared" si="821"/>
        <v>0.44052863436123346</v>
      </c>
      <c r="T2260" s="1">
        <f t="shared" si="822"/>
        <v>2.3398594377510018E-2</v>
      </c>
      <c r="U2260" s="1">
        <f t="shared" si="823"/>
        <v>7.1450968700363438E-2</v>
      </c>
      <c r="V2260" s="1">
        <f t="shared" si="824"/>
        <v>0.58245096870036339</v>
      </c>
      <c r="W2260" s="1"/>
      <c r="X2260" s="17">
        <f t="shared" si="825"/>
        <v>716.88271414729309</v>
      </c>
      <c r="Y2260" s="18">
        <f t="shared" si="826"/>
        <v>1267.5379818063075</v>
      </c>
      <c r="Z2260" s="2">
        <f t="shared" si="827"/>
        <v>681.03857843992841</v>
      </c>
      <c r="AA2260" s="18">
        <f t="shared" si="828"/>
        <v>1204.1610827159921</v>
      </c>
      <c r="AB2260" s="2">
        <f t="shared" si="829"/>
        <v>-146.83455998788267</v>
      </c>
      <c r="AC2260" s="2">
        <f t="shared" si="830"/>
        <v>120.4161082715992</v>
      </c>
      <c r="AD2260" s="2">
        <f t="shared" si="831"/>
        <v>-1000</v>
      </c>
      <c r="AE2260" s="2">
        <f t="shared" si="832"/>
        <v>1204.1610827159921</v>
      </c>
      <c r="AF2260" s="5">
        <f t="shared" si="833"/>
        <v>-1</v>
      </c>
      <c r="AG2260" s="5">
        <f t="shared" si="834"/>
        <v>1.27</v>
      </c>
      <c r="AH2260" s="3">
        <f t="shared" si="835"/>
        <v>201411</v>
      </c>
      <c r="AI2260" s="21">
        <v>2.27</v>
      </c>
      <c r="AJ2260" s="21">
        <v>1.714</v>
      </c>
      <c r="AK2260" s="21">
        <v>2.37</v>
      </c>
      <c r="AL2260" s="21">
        <v>1.657</v>
      </c>
      <c r="AO2260">
        <f t="shared" si="836"/>
        <v>-160</v>
      </c>
      <c r="AP2260">
        <f>IF(E2260&lt;F2260,G2260,H2260)</f>
        <v>24</v>
      </c>
      <c r="AQ2260">
        <f>IF(E2260&lt;F2260,H2260,G2260)</f>
        <v>25</v>
      </c>
    </row>
    <row r="2261" spans="2:43" x14ac:dyDescent="0.25">
      <c r="B2261" s="23">
        <v>41973</v>
      </c>
      <c r="C2261" s="20" t="s">
        <v>29</v>
      </c>
      <c r="D2261" s="20" t="s">
        <v>44</v>
      </c>
      <c r="E2261" s="2">
        <v>-143.06151645207439</v>
      </c>
      <c r="F2261" s="2">
        <v>129</v>
      </c>
      <c r="G2261">
        <v>31</v>
      </c>
      <c r="H2261">
        <v>13</v>
      </c>
      <c r="J2261" s="2" t="str">
        <f t="shared" si="837"/>
        <v>Minnesota Vikings</v>
      </c>
      <c r="K2261" s="2" t="str">
        <f t="shared" si="838"/>
        <v>Carolina Panthers</v>
      </c>
      <c r="L2261" s="17">
        <f t="shared" si="839"/>
        <v>-143.06151645207439</v>
      </c>
      <c r="M2261" s="18">
        <f t="shared" si="840"/>
        <v>129</v>
      </c>
      <c r="N2261" s="4">
        <f t="shared" si="818"/>
        <v>1.714</v>
      </c>
      <c r="O2261" s="4">
        <f t="shared" si="819"/>
        <v>2.27</v>
      </c>
      <c r="P2261" s="4"/>
      <c r="Q2261" s="4"/>
      <c r="R2261" s="1">
        <f t="shared" si="820"/>
        <v>0.58343057176196034</v>
      </c>
      <c r="S2261" s="1">
        <f t="shared" si="821"/>
        <v>0.44052863436123346</v>
      </c>
      <c r="T2261" s="1">
        <f t="shared" si="822"/>
        <v>2.3398594377510018E-2</v>
      </c>
      <c r="U2261" s="1">
        <f t="shared" si="823"/>
        <v>7.1450968700363438E-2</v>
      </c>
      <c r="V2261" s="1">
        <f t="shared" si="824"/>
        <v>0.58245096870036339</v>
      </c>
      <c r="W2261" s="1"/>
      <c r="X2261" s="17">
        <f t="shared" si="825"/>
        <v>716.88271414729309</v>
      </c>
      <c r="Y2261" s="18">
        <f t="shared" si="826"/>
        <v>1267.5379818063075</v>
      </c>
      <c r="Z2261" s="2">
        <f t="shared" si="827"/>
        <v>681.03857843992841</v>
      </c>
      <c r="AA2261" s="18">
        <f t="shared" si="828"/>
        <v>1204.1610827159921</v>
      </c>
      <c r="AB2261" s="2">
        <f t="shared" si="829"/>
        <v>-146.83455998788267</v>
      </c>
      <c r="AC2261" s="2">
        <f t="shared" si="830"/>
        <v>120.4161082715992</v>
      </c>
      <c r="AD2261" s="2">
        <f t="shared" si="831"/>
        <v>681.03857843992841</v>
      </c>
      <c r="AE2261" s="2">
        <f t="shared" si="832"/>
        <v>-1000</v>
      </c>
      <c r="AF2261" s="5">
        <f t="shared" si="833"/>
        <v>0.71399999999999997</v>
      </c>
      <c r="AG2261" s="5">
        <f t="shared" si="834"/>
        <v>-1</v>
      </c>
      <c r="AH2261" s="3">
        <f t="shared" si="835"/>
        <v>201411</v>
      </c>
      <c r="AI2261" s="21">
        <v>1.714</v>
      </c>
      <c r="AJ2261" s="21">
        <v>2.27</v>
      </c>
      <c r="AK2261" s="21">
        <v>1.6990000000000001</v>
      </c>
      <c r="AL2261" s="21">
        <v>2.29</v>
      </c>
      <c r="AO2261">
        <f t="shared" si="836"/>
        <v>-150</v>
      </c>
      <c r="AP2261">
        <f>IF(E2261&lt;F2261,G2261,H2261)</f>
        <v>31</v>
      </c>
      <c r="AQ2261">
        <f>IF(E2261&lt;F2261,H2261,G2261)</f>
        <v>13</v>
      </c>
    </row>
    <row r="2262" spans="2:43" x14ac:dyDescent="0.25">
      <c r="B2262" s="23">
        <v>41973</v>
      </c>
      <c r="C2262" s="20" t="s">
        <v>45</v>
      </c>
      <c r="D2262" s="20" t="s">
        <v>43</v>
      </c>
      <c r="E2262" s="2">
        <v>-185.18518518518516</v>
      </c>
      <c r="F2262" s="2">
        <v>166</v>
      </c>
      <c r="G2262">
        <v>32</v>
      </c>
      <c r="H2262">
        <v>35</v>
      </c>
      <c r="J2262" s="2" t="str">
        <f t="shared" si="837"/>
        <v>Pittsburgh Steelers</v>
      </c>
      <c r="K2262" s="2" t="str">
        <f t="shared" si="838"/>
        <v>New Orleans Saints</v>
      </c>
      <c r="L2262" s="17">
        <f t="shared" si="839"/>
        <v>-185.18518518518516</v>
      </c>
      <c r="M2262" s="18">
        <f t="shared" si="840"/>
        <v>166</v>
      </c>
      <c r="N2262" s="4">
        <f t="shared" si="818"/>
        <v>1.476</v>
      </c>
      <c r="O2262" s="4">
        <f t="shared" si="819"/>
        <v>2.88</v>
      </c>
      <c r="P2262" s="4"/>
      <c r="Q2262" s="4"/>
      <c r="R2262" s="1">
        <f t="shared" si="820"/>
        <v>0.6775067750677507</v>
      </c>
      <c r="S2262" s="1">
        <f t="shared" si="821"/>
        <v>0.34722222222222221</v>
      </c>
      <c r="T2262" s="1">
        <f t="shared" si="822"/>
        <v>2.4132231404958793E-2</v>
      </c>
      <c r="U2262" s="1">
        <f t="shared" si="823"/>
        <v>0.16514227642276424</v>
      </c>
      <c r="V2262" s="1">
        <f t="shared" si="824"/>
        <v>0.67614227642276425</v>
      </c>
      <c r="W2262" s="1"/>
      <c r="X2262" s="17">
        <f t="shared" si="825"/>
        <v>478.97866302733695</v>
      </c>
      <c r="Y2262" s="18">
        <f t="shared" si="826"/>
        <v>1863.4746585336204</v>
      </c>
      <c r="Z2262" s="2">
        <f t="shared" si="827"/>
        <v>455.02972987597008</v>
      </c>
      <c r="AA2262" s="18">
        <f t="shared" si="828"/>
        <v>1770.3009256069392</v>
      </c>
      <c r="AB2262" s="2">
        <f t="shared" si="829"/>
        <v>-219.76586019392084</v>
      </c>
      <c r="AC2262" s="2">
        <f t="shared" si="830"/>
        <v>177.03009256069393</v>
      </c>
      <c r="AD2262" s="2">
        <f t="shared" si="831"/>
        <v>-1000</v>
      </c>
      <c r="AE2262" s="2">
        <f t="shared" si="832"/>
        <v>1770.3009256069392</v>
      </c>
      <c r="AF2262" s="5">
        <f t="shared" si="833"/>
        <v>-1</v>
      </c>
      <c r="AG2262" s="5">
        <f t="shared" si="834"/>
        <v>1.88</v>
      </c>
      <c r="AH2262" s="3">
        <f t="shared" si="835"/>
        <v>201411</v>
      </c>
      <c r="AI2262" s="21">
        <v>1.476</v>
      </c>
      <c r="AJ2262" s="21">
        <v>2.88</v>
      </c>
      <c r="AK2262" s="21">
        <v>1.54</v>
      </c>
      <c r="AL2262" s="21">
        <v>2.66</v>
      </c>
      <c r="AO2262">
        <f t="shared" si="836"/>
        <v>-190</v>
      </c>
      <c r="AP2262">
        <f>IF(E2262&lt;F2262,G2262,H2262)</f>
        <v>32</v>
      </c>
      <c r="AQ2262">
        <f>IF(E2262&lt;F2262,H2262,G2262)</f>
        <v>35</v>
      </c>
    </row>
    <row r="2263" spans="2:43" x14ac:dyDescent="0.25">
      <c r="B2263" s="23">
        <v>41973</v>
      </c>
      <c r="C2263" s="20" t="s">
        <v>55</v>
      </c>
      <c r="D2263" s="20" t="s">
        <v>52</v>
      </c>
      <c r="E2263" s="2">
        <v>-290.69767441860461</v>
      </c>
      <c r="F2263" s="2">
        <v>256</v>
      </c>
      <c r="G2263">
        <v>52</v>
      </c>
      <c r="H2263">
        <v>0</v>
      </c>
      <c r="J2263" s="2" t="str">
        <f t="shared" si="837"/>
        <v>St. Louis Rams</v>
      </c>
      <c r="K2263" s="2" t="str">
        <f t="shared" si="838"/>
        <v>Oakland Raiders</v>
      </c>
      <c r="L2263" s="17">
        <f t="shared" si="839"/>
        <v>-290.69767441860461</v>
      </c>
      <c r="M2263" s="18">
        <f t="shared" si="840"/>
        <v>256</v>
      </c>
      <c r="N2263" s="4">
        <f t="shared" si="818"/>
        <v>1.327</v>
      </c>
      <c r="O2263" s="4">
        <f t="shared" si="819"/>
        <v>3.69</v>
      </c>
      <c r="P2263" s="4"/>
      <c r="Q2263" s="4"/>
      <c r="R2263" s="1">
        <f t="shared" si="820"/>
        <v>0.75357950263752826</v>
      </c>
      <c r="S2263" s="1">
        <f t="shared" si="821"/>
        <v>0.2710027100271003</v>
      </c>
      <c r="T2263" s="1">
        <f t="shared" si="822"/>
        <v>2.3992425752441537E-2</v>
      </c>
      <c r="U2263" s="1">
        <f t="shared" si="823"/>
        <v>0.24128839630521398</v>
      </c>
      <c r="V2263" s="1">
        <f t="shared" si="824"/>
        <v>0.75228839630521405</v>
      </c>
      <c r="W2263" s="1"/>
      <c r="X2263" s="17">
        <f t="shared" si="825"/>
        <v>329.27744853090337</v>
      </c>
      <c r="Y2263" s="18">
        <f t="shared" si="826"/>
        <v>2626.8147297550358</v>
      </c>
      <c r="Z2263" s="2">
        <f t="shared" si="827"/>
        <v>312.81357610435816</v>
      </c>
      <c r="AA2263" s="18">
        <f t="shared" si="828"/>
        <v>2495.4739932672837</v>
      </c>
      <c r="AB2263" s="2">
        <f t="shared" si="829"/>
        <v>-319.67921995380044</v>
      </c>
      <c r="AC2263" s="2">
        <f t="shared" si="830"/>
        <v>249.54739932672837</v>
      </c>
      <c r="AD2263" s="2">
        <f t="shared" si="831"/>
        <v>312.81357610435816</v>
      </c>
      <c r="AE2263" s="2">
        <f t="shared" si="832"/>
        <v>-1000</v>
      </c>
      <c r="AF2263" s="5">
        <f t="shared" si="833"/>
        <v>0.32699999999999996</v>
      </c>
      <c r="AG2263" s="5">
        <f t="shared" si="834"/>
        <v>-1</v>
      </c>
      <c r="AH2263" s="3">
        <f t="shared" si="835"/>
        <v>201411</v>
      </c>
      <c r="AI2263" s="21">
        <v>1.327</v>
      </c>
      <c r="AJ2263" s="21">
        <v>3.69</v>
      </c>
      <c r="AK2263" s="21">
        <v>1.3440000000000001</v>
      </c>
      <c r="AL2263" s="21">
        <v>3.56</v>
      </c>
      <c r="AO2263">
        <f t="shared" si="836"/>
        <v>-300</v>
      </c>
      <c r="AP2263">
        <f>IF(E2263&lt;F2263,G2263,H2263)</f>
        <v>52</v>
      </c>
      <c r="AQ2263">
        <f>IF(E2263&lt;F2263,H2263,G2263)</f>
        <v>0</v>
      </c>
    </row>
    <row r="2264" spans="2:43" x14ac:dyDescent="0.25">
      <c r="B2264" s="23">
        <v>41973</v>
      </c>
      <c r="C2264" s="20" t="s">
        <v>27</v>
      </c>
      <c r="D2264" s="20" t="s">
        <v>21</v>
      </c>
      <c r="E2264" s="2">
        <v>210</v>
      </c>
      <c r="F2264" s="2">
        <v>-235.29411764705881</v>
      </c>
      <c r="G2264">
        <v>13</v>
      </c>
      <c r="H2264">
        <v>14</v>
      </c>
      <c r="J2264" s="2" t="str">
        <f t="shared" si="837"/>
        <v>Cincinnati Bengals</v>
      </c>
      <c r="K2264" s="2" t="str">
        <f t="shared" si="838"/>
        <v>Tampa Bay Buccaneers</v>
      </c>
      <c r="L2264" s="17">
        <f t="shared" si="839"/>
        <v>-235.29411764705881</v>
      </c>
      <c r="M2264" s="18">
        <f t="shared" si="840"/>
        <v>210</v>
      </c>
      <c r="N2264" s="4">
        <f t="shared" si="818"/>
        <v>1.49</v>
      </c>
      <c r="O2264" s="4">
        <f t="shared" si="819"/>
        <v>2.83</v>
      </c>
      <c r="P2264" s="4"/>
      <c r="Q2264" s="4"/>
      <c r="R2264" s="1">
        <f t="shared" si="820"/>
        <v>0.67114093959731547</v>
      </c>
      <c r="S2264" s="1">
        <f t="shared" si="821"/>
        <v>0.35335689045936397</v>
      </c>
      <c r="T2264" s="1">
        <f t="shared" si="822"/>
        <v>2.3912037037037037E-2</v>
      </c>
      <c r="U2264" s="1">
        <f t="shared" si="823"/>
        <v>0.15889202456897575</v>
      </c>
      <c r="V2264" s="1">
        <f t="shared" si="824"/>
        <v>0.66989202456897579</v>
      </c>
      <c r="W2264" s="1"/>
      <c r="X2264" s="17">
        <f t="shared" si="825"/>
        <v>492.77788557554982</v>
      </c>
      <c r="Y2264" s="18">
        <f t="shared" si="826"/>
        <v>1814.5037594931277</v>
      </c>
      <c r="Z2264" s="2">
        <f t="shared" si="827"/>
        <v>468.1389912967723</v>
      </c>
      <c r="AA2264" s="18">
        <f t="shared" si="828"/>
        <v>1723.7785715184714</v>
      </c>
      <c r="AB2264" s="2">
        <f t="shared" si="829"/>
        <v>-213.61177312531512</v>
      </c>
      <c r="AC2264" s="2">
        <f t="shared" si="830"/>
        <v>172.37785715184714</v>
      </c>
      <c r="AD2264" s="2">
        <f t="shared" si="831"/>
        <v>468.1389912967723</v>
      </c>
      <c r="AE2264" s="2">
        <f t="shared" si="832"/>
        <v>-1000</v>
      </c>
      <c r="AF2264" s="5">
        <f t="shared" si="833"/>
        <v>0.49</v>
      </c>
      <c r="AG2264" s="5">
        <f t="shared" si="834"/>
        <v>-1</v>
      </c>
      <c r="AH2264" s="3">
        <f t="shared" si="835"/>
        <v>201411</v>
      </c>
      <c r="AI2264" s="21">
        <v>2.83</v>
      </c>
      <c r="AJ2264" s="21">
        <v>1.49</v>
      </c>
      <c r="AK2264" s="21">
        <v>3.1</v>
      </c>
      <c r="AL2264" s="21">
        <v>1.425</v>
      </c>
      <c r="AO2264">
        <f t="shared" si="836"/>
        <v>-300</v>
      </c>
      <c r="AP2264">
        <f>IF(E2264&lt;F2264,G2264,H2264)</f>
        <v>14</v>
      </c>
      <c r="AQ2264">
        <f>IF(E2264&lt;F2264,H2264,G2264)</f>
        <v>13</v>
      </c>
    </row>
    <row r="2265" spans="2:43" x14ac:dyDescent="0.25">
      <c r="B2265" s="23">
        <v>41970</v>
      </c>
      <c r="C2265" s="20" t="s">
        <v>22</v>
      </c>
      <c r="D2265" s="20" t="s">
        <v>32</v>
      </c>
      <c r="E2265" s="2">
        <v>-114.02508551881414</v>
      </c>
      <c r="F2265" s="2">
        <v>102.99999999999999</v>
      </c>
      <c r="G2265">
        <v>3</v>
      </c>
      <c r="H2265">
        <v>19</v>
      </c>
      <c r="J2265" s="2" t="str">
        <f t="shared" si="837"/>
        <v>San Francisco 49ers</v>
      </c>
      <c r="K2265" s="2" t="str">
        <f t="shared" si="838"/>
        <v>Seattle Seahawks</v>
      </c>
      <c r="L2265" s="17">
        <f t="shared" si="839"/>
        <v>-114.02508551881414</v>
      </c>
      <c r="M2265" s="18">
        <f t="shared" si="840"/>
        <v>102.99999999999999</v>
      </c>
      <c r="N2265" s="4">
        <f t="shared" si="818"/>
        <v>1.917</v>
      </c>
      <c r="O2265" s="4">
        <f t="shared" si="819"/>
        <v>1.99</v>
      </c>
      <c r="P2265" s="4"/>
      <c r="Q2265" s="4"/>
      <c r="R2265" s="1">
        <f t="shared" si="820"/>
        <v>0.52164840897235265</v>
      </c>
      <c r="S2265" s="1">
        <f t="shared" si="821"/>
        <v>0.50251256281407031</v>
      </c>
      <c r="T2265" s="1">
        <f t="shared" si="822"/>
        <v>2.3590990529818279E-2</v>
      </c>
      <c r="U2265" s="1">
        <f t="shared" si="823"/>
        <v>9.5679230791411718E-3</v>
      </c>
      <c r="V2265" s="1">
        <f t="shared" si="824"/>
        <v>0.52056792307914113</v>
      </c>
      <c r="W2265" s="1"/>
      <c r="X2265" s="17">
        <f t="shared" si="825"/>
        <v>920.97890720011105</v>
      </c>
      <c r="Y2265" s="18">
        <f t="shared" si="826"/>
        <v>990.21929158732769</v>
      </c>
      <c r="Z2265" s="2">
        <f t="shared" si="827"/>
        <v>874.92996184010542</v>
      </c>
      <c r="AA2265" s="18">
        <f t="shared" si="828"/>
        <v>940.70832700796132</v>
      </c>
      <c r="AB2265" s="2">
        <f t="shared" si="829"/>
        <v>-114.29486285929151</v>
      </c>
      <c r="AC2265" s="2">
        <f t="shared" si="830"/>
        <v>-106.30287532168693</v>
      </c>
      <c r="AD2265" s="2">
        <f t="shared" si="831"/>
        <v>-1000</v>
      </c>
      <c r="AE2265" s="2">
        <f t="shared" si="832"/>
        <v>940.70832700796132</v>
      </c>
      <c r="AF2265" s="5">
        <f t="shared" si="833"/>
        <v>-1</v>
      </c>
      <c r="AG2265" s="5">
        <f t="shared" si="834"/>
        <v>0.99</v>
      </c>
      <c r="AH2265" s="3">
        <f t="shared" si="835"/>
        <v>201411</v>
      </c>
      <c r="AI2265" s="21">
        <v>1.917</v>
      </c>
      <c r="AJ2265" s="21">
        <v>1.99</v>
      </c>
      <c r="AK2265" s="21">
        <v>1.877</v>
      </c>
      <c r="AL2265" s="21">
        <v>2.0299999999999998</v>
      </c>
      <c r="AO2265">
        <f t="shared" si="836"/>
        <v>-120</v>
      </c>
      <c r="AP2265">
        <f>IF(E2265&lt;F2265,G2265,H2265)</f>
        <v>3</v>
      </c>
      <c r="AQ2265">
        <f>IF(E2265&lt;F2265,H2265,G2265)</f>
        <v>19</v>
      </c>
    </row>
    <row r="2266" spans="2:43" x14ac:dyDescent="0.25">
      <c r="B2266" s="23">
        <v>41970</v>
      </c>
      <c r="C2266" s="20" t="s">
        <v>23</v>
      </c>
      <c r="D2266" s="20" t="s">
        <v>19</v>
      </c>
      <c r="E2266" s="2">
        <v>-160</v>
      </c>
      <c r="F2266" s="2">
        <v>144</v>
      </c>
      <c r="G2266">
        <v>10</v>
      </c>
      <c r="H2266">
        <v>33</v>
      </c>
      <c r="J2266" s="2" t="str">
        <f t="shared" si="837"/>
        <v>Dallas Cowboys</v>
      </c>
      <c r="K2266" s="2" t="str">
        <f t="shared" si="838"/>
        <v>Philadelphia Eagles</v>
      </c>
      <c r="L2266" s="17">
        <f t="shared" si="839"/>
        <v>-160</v>
      </c>
      <c r="M2266" s="18">
        <f t="shared" si="840"/>
        <v>144</v>
      </c>
      <c r="N2266" s="4">
        <f t="shared" si="818"/>
        <v>1.6319999999999999</v>
      </c>
      <c r="O2266" s="4">
        <f t="shared" si="819"/>
        <v>2.4300000000000002</v>
      </c>
      <c r="P2266" s="4"/>
      <c r="Q2266" s="4"/>
      <c r="R2266" s="1">
        <f t="shared" si="820"/>
        <v>0.61274509803921573</v>
      </c>
      <c r="S2266" s="1">
        <f t="shared" si="821"/>
        <v>0.41152263374485593</v>
      </c>
      <c r="T2266" s="1">
        <f t="shared" si="822"/>
        <v>2.3692762186115268E-2</v>
      </c>
      <c r="U2266" s="1">
        <f t="shared" si="823"/>
        <v>0.1006112321471799</v>
      </c>
      <c r="V2266" s="1">
        <f t="shared" si="824"/>
        <v>0.61161123214717994</v>
      </c>
      <c r="W2266" s="1"/>
      <c r="X2266" s="17">
        <f t="shared" si="825"/>
        <v>635.02556434306473</v>
      </c>
      <c r="Y2266" s="18">
        <f t="shared" si="826"/>
        <v>1425.5329511634536</v>
      </c>
      <c r="Z2266" s="2">
        <f t="shared" si="827"/>
        <v>603.27428612591143</v>
      </c>
      <c r="AA2266" s="18">
        <f t="shared" si="828"/>
        <v>1354.2563036052809</v>
      </c>
      <c r="AB2266" s="2">
        <f t="shared" si="829"/>
        <v>-165.76207920642031</v>
      </c>
      <c r="AC2266" s="2">
        <f t="shared" si="830"/>
        <v>135.42563036052809</v>
      </c>
      <c r="AD2266" s="2">
        <f t="shared" si="831"/>
        <v>-1000</v>
      </c>
      <c r="AE2266" s="2">
        <f t="shared" si="832"/>
        <v>1354.2563036052809</v>
      </c>
      <c r="AF2266" s="5">
        <f t="shared" si="833"/>
        <v>-1</v>
      </c>
      <c r="AG2266" s="5">
        <f t="shared" si="834"/>
        <v>1.4300000000000002</v>
      </c>
      <c r="AH2266" s="3">
        <f t="shared" si="835"/>
        <v>201411</v>
      </c>
      <c r="AI2266" s="21">
        <v>1.6319999999999999</v>
      </c>
      <c r="AJ2266" s="21">
        <v>2.4300000000000002</v>
      </c>
      <c r="AK2266" s="21">
        <v>1.625</v>
      </c>
      <c r="AL2266" s="21">
        <v>2.44</v>
      </c>
      <c r="AO2266">
        <f t="shared" si="836"/>
        <v>-160</v>
      </c>
      <c r="AP2266">
        <f>IF(E2266&lt;F2266,G2266,H2266)</f>
        <v>10</v>
      </c>
      <c r="AQ2266">
        <f>IF(E2266&lt;F2266,H2266,G2266)</f>
        <v>33</v>
      </c>
    </row>
    <row r="2267" spans="2:43" x14ac:dyDescent="0.25">
      <c r="B2267" s="23">
        <v>41970</v>
      </c>
      <c r="C2267" s="20" t="s">
        <v>34</v>
      </c>
      <c r="D2267" s="20" t="s">
        <v>37</v>
      </c>
      <c r="E2267" s="2">
        <v>-330.03300330033011</v>
      </c>
      <c r="F2267" s="2">
        <v>289</v>
      </c>
      <c r="G2267">
        <v>34</v>
      </c>
      <c r="H2267">
        <v>17</v>
      </c>
      <c r="J2267" s="2" t="str">
        <f t="shared" si="837"/>
        <v>Detroit Lions</v>
      </c>
      <c r="K2267" s="2" t="str">
        <f t="shared" si="838"/>
        <v>Chicago Bears</v>
      </c>
      <c r="L2267" s="17">
        <f t="shared" si="839"/>
        <v>-330.03300330033011</v>
      </c>
      <c r="M2267" s="18">
        <f t="shared" si="840"/>
        <v>289</v>
      </c>
      <c r="N2267" s="4">
        <f t="shared" si="818"/>
        <v>1.325</v>
      </c>
      <c r="O2267" s="4">
        <f t="shared" si="819"/>
        <v>3.7</v>
      </c>
      <c r="P2267" s="4"/>
      <c r="Q2267" s="4"/>
      <c r="R2267" s="1">
        <f t="shared" si="820"/>
        <v>0.75471698113207553</v>
      </c>
      <c r="S2267" s="1">
        <f t="shared" si="821"/>
        <v>0.27027027027027023</v>
      </c>
      <c r="T2267" s="1">
        <f t="shared" si="822"/>
        <v>2.4378109452736441E-2</v>
      </c>
      <c r="U2267" s="1">
        <f t="shared" si="823"/>
        <v>0.24222335543090265</v>
      </c>
      <c r="V2267" s="1">
        <f t="shared" si="824"/>
        <v>0.75322335543090269</v>
      </c>
      <c r="W2267" s="1"/>
      <c r="X2267" s="17">
        <f t="shared" si="825"/>
        <v>327.62744648022999</v>
      </c>
      <c r="Y2267" s="18">
        <f t="shared" si="826"/>
        <v>2638.6455807155785</v>
      </c>
      <c r="Z2267" s="2">
        <f t="shared" si="827"/>
        <v>311.24607415621847</v>
      </c>
      <c r="AA2267" s="18">
        <f t="shared" si="828"/>
        <v>2506.7133016797993</v>
      </c>
      <c r="AB2267" s="2">
        <f t="shared" si="829"/>
        <v>-321.28919303190531</v>
      </c>
      <c r="AC2267" s="2">
        <f t="shared" si="830"/>
        <v>250.67133016797993</v>
      </c>
      <c r="AD2267" s="2">
        <f t="shared" si="831"/>
        <v>311.24607415621847</v>
      </c>
      <c r="AE2267" s="2">
        <f t="shared" si="832"/>
        <v>-1000</v>
      </c>
      <c r="AF2267" s="5">
        <f t="shared" si="833"/>
        <v>0.32499999999999996</v>
      </c>
      <c r="AG2267" s="5">
        <f t="shared" si="834"/>
        <v>-1</v>
      </c>
      <c r="AH2267" s="3">
        <f t="shared" si="835"/>
        <v>201411</v>
      </c>
      <c r="AI2267" s="21">
        <v>1.325</v>
      </c>
      <c r="AJ2267" s="21">
        <v>3.7</v>
      </c>
      <c r="AK2267" s="21">
        <v>1.3029999999999999</v>
      </c>
      <c r="AL2267" s="21">
        <v>3.89</v>
      </c>
      <c r="AO2267">
        <f t="shared" si="836"/>
        <v>-400</v>
      </c>
      <c r="AP2267">
        <f>IF(E2267&lt;F2267,G2267,H2267)</f>
        <v>34</v>
      </c>
      <c r="AQ2267">
        <f>IF(E2267&lt;F2267,H2267,G2267)</f>
        <v>17</v>
      </c>
    </row>
    <row r="2268" spans="2:43" x14ac:dyDescent="0.25">
      <c r="B2268" s="23">
        <v>41967</v>
      </c>
      <c r="C2268" s="20" t="s">
        <v>43</v>
      </c>
      <c r="D2268" s="20" t="s">
        <v>28</v>
      </c>
      <c r="E2268" s="2">
        <v>-134.04825737265415</v>
      </c>
      <c r="F2268" s="2">
        <v>121</v>
      </c>
      <c r="G2268">
        <v>27</v>
      </c>
      <c r="H2268">
        <v>34</v>
      </c>
      <c r="J2268" s="2" t="str">
        <f t="shared" si="837"/>
        <v>New Orleans Saints</v>
      </c>
      <c r="K2268" s="2" t="str">
        <f t="shared" si="838"/>
        <v>Baltimore Ravens</v>
      </c>
      <c r="L2268" s="17">
        <f t="shared" si="839"/>
        <v>-134.04825737265415</v>
      </c>
      <c r="M2268" s="18">
        <f t="shared" si="840"/>
        <v>121</v>
      </c>
      <c r="N2268" s="4">
        <f t="shared" si="818"/>
        <v>1.5069999999999999</v>
      </c>
      <c r="O2268" s="4">
        <f t="shared" si="819"/>
        <v>2.77</v>
      </c>
      <c r="P2268" s="4"/>
      <c r="Q2268" s="4"/>
      <c r="R2268" s="1">
        <f t="shared" si="820"/>
        <v>0.66357000663570009</v>
      </c>
      <c r="S2268" s="1">
        <f t="shared" si="821"/>
        <v>0.36101083032490977</v>
      </c>
      <c r="T2268" s="1">
        <f t="shared" si="822"/>
        <v>2.3991115267711138E-2</v>
      </c>
      <c r="U2268" s="1">
        <f t="shared" si="823"/>
        <v>0.15127958815539516</v>
      </c>
      <c r="V2268" s="1">
        <f t="shared" si="824"/>
        <v>0.66227958815539512</v>
      </c>
      <c r="W2268" s="1"/>
      <c r="X2268" s="17">
        <f t="shared" si="825"/>
        <v>509.93631373305038</v>
      </c>
      <c r="Y2268" s="18">
        <f t="shared" si="826"/>
        <v>1757.0085823416587</v>
      </c>
      <c r="Z2268" s="2">
        <f t="shared" si="827"/>
        <v>484.43949804639783</v>
      </c>
      <c r="AA2268" s="18">
        <f t="shared" si="828"/>
        <v>1669.1581532245757</v>
      </c>
      <c r="AB2268" s="2">
        <f t="shared" si="829"/>
        <v>-206.42412603280826</v>
      </c>
      <c r="AC2268" s="2">
        <f t="shared" si="830"/>
        <v>166.91581532245758</v>
      </c>
      <c r="AD2268" s="2">
        <f t="shared" si="831"/>
        <v>-1000</v>
      </c>
      <c r="AE2268" s="2">
        <f t="shared" si="832"/>
        <v>1669.1581532245757</v>
      </c>
      <c r="AF2268" s="5">
        <f t="shared" si="833"/>
        <v>-1</v>
      </c>
      <c r="AG2268" s="5">
        <f t="shared" si="834"/>
        <v>1.77</v>
      </c>
      <c r="AH2268" s="3">
        <f t="shared" si="835"/>
        <v>201411</v>
      </c>
      <c r="AI2268" s="21">
        <v>1.5069999999999999</v>
      </c>
      <c r="AJ2268" s="21">
        <v>2.77</v>
      </c>
      <c r="AK2268" s="21">
        <v>1.746</v>
      </c>
      <c r="AL2268" s="21">
        <v>2.21</v>
      </c>
      <c r="AO2268">
        <f t="shared" si="836"/>
        <v>-140</v>
      </c>
      <c r="AP2268">
        <f>IF(E2268&lt;F2268,G2268,H2268)</f>
        <v>27</v>
      </c>
      <c r="AQ2268">
        <f>IF(E2268&lt;F2268,H2268,G2268)</f>
        <v>34</v>
      </c>
    </row>
    <row r="2269" spans="2:43" x14ac:dyDescent="0.25">
      <c r="B2269" s="23">
        <v>41967</v>
      </c>
      <c r="C2269" s="20" t="s">
        <v>24</v>
      </c>
      <c r="D2269" s="20" t="s">
        <v>42</v>
      </c>
      <c r="E2269" s="2">
        <v>-143.06151645207439</v>
      </c>
      <c r="F2269" s="2">
        <v>129</v>
      </c>
      <c r="G2269">
        <v>38</v>
      </c>
      <c r="H2269">
        <v>3</v>
      </c>
      <c r="J2269" s="2" t="str">
        <f t="shared" si="837"/>
        <v>Buffalo Bills</v>
      </c>
      <c r="K2269" s="2" t="str">
        <f t="shared" si="838"/>
        <v>New York Jets</v>
      </c>
      <c r="L2269" s="17">
        <f t="shared" si="839"/>
        <v>-143.06151645207439</v>
      </c>
      <c r="M2269" s="18">
        <f t="shared" si="840"/>
        <v>129</v>
      </c>
      <c r="N2269" s="4">
        <f t="shared" si="818"/>
        <v>1.6890000000000001</v>
      </c>
      <c r="O2269" s="4">
        <f t="shared" si="819"/>
        <v>2.31</v>
      </c>
      <c r="P2269" s="4"/>
      <c r="Q2269" s="4"/>
      <c r="R2269" s="1">
        <f t="shared" si="820"/>
        <v>0.59206631142687982</v>
      </c>
      <c r="S2269" s="1">
        <f t="shared" si="821"/>
        <v>0.4329004329004329</v>
      </c>
      <c r="T2269" s="1">
        <f t="shared" si="822"/>
        <v>2.4358589647411888E-2</v>
      </c>
      <c r="U2269" s="1">
        <f t="shared" si="823"/>
        <v>7.9582939263223462E-2</v>
      </c>
      <c r="V2269" s="1">
        <f t="shared" si="824"/>
        <v>0.59058293926322347</v>
      </c>
      <c r="W2269" s="1"/>
      <c r="X2269" s="17">
        <f t="shared" si="825"/>
        <v>693.24227558544305</v>
      </c>
      <c r="Y2269" s="18">
        <f t="shared" si="826"/>
        <v>1309.568863191934</v>
      </c>
      <c r="Z2269" s="2">
        <f t="shared" si="827"/>
        <v>658.58016180617085</v>
      </c>
      <c r="AA2269" s="18">
        <f t="shared" si="828"/>
        <v>1244.0904200323373</v>
      </c>
      <c r="AB2269" s="2">
        <f t="shared" si="829"/>
        <v>-151.84180423192183</v>
      </c>
      <c r="AC2269" s="2">
        <f t="shared" si="830"/>
        <v>124.40904200323374</v>
      </c>
      <c r="AD2269" s="2">
        <f t="shared" si="831"/>
        <v>658.58016180617085</v>
      </c>
      <c r="AE2269" s="2">
        <f t="shared" si="832"/>
        <v>-1000</v>
      </c>
      <c r="AF2269" s="5">
        <f t="shared" si="833"/>
        <v>0.68900000000000006</v>
      </c>
      <c r="AG2269" s="5">
        <f t="shared" si="834"/>
        <v>-1</v>
      </c>
      <c r="AH2269" s="3">
        <f t="shared" si="835"/>
        <v>201411</v>
      </c>
      <c r="AI2269" s="21">
        <v>1.6890000000000001</v>
      </c>
      <c r="AJ2269" s="21">
        <v>2.31</v>
      </c>
      <c r="AK2269" s="21">
        <v>1.6990000000000001</v>
      </c>
      <c r="AL2269" s="21">
        <v>2.29</v>
      </c>
      <c r="AO2269">
        <f t="shared" si="836"/>
        <v>-150</v>
      </c>
      <c r="AP2269">
        <f>IF(E2269&lt;F2269,G2269,H2269)</f>
        <v>38</v>
      </c>
      <c r="AQ2269">
        <f>IF(E2269&lt;F2269,H2269,G2269)</f>
        <v>3</v>
      </c>
    </row>
    <row r="2270" spans="2:43" x14ac:dyDescent="0.25">
      <c r="B2270" s="23">
        <v>41966</v>
      </c>
      <c r="C2270" s="20" t="s">
        <v>25</v>
      </c>
      <c r="D2270" s="20" t="s">
        <v>23</v>
      </c>
      <c r="E2270" s="2">
        <v>181</v>
      </c>
      <c r="F2270" s="2">
        <v>-202.02020202020196</v>
      </c>
      <c r="G2270">
        <v>28</v>
      </c>
      <c r="H2270">
        <v>31</v>
      </c>
      <c r="J2270" s="2" t="str">
        <f t="shared" si="837"/>
        <v>Dallas Cowboys</v>
      </c>
      <c r="K2270" s="2" t="str">
        <f t="shared" si="838"/>
        <v>New York Giants</v>
      </c>
      <c r="L2270" s="17">
        <f t="shared" si="839"/>
        <v>-202.02020202020196</v>
      </c>
      <c r="M2270" s="18">
        <f t="shared" si="840"/>
        <v>181</v>
      </c>
      <c r="N2270" s="4">
        <f t="shared" si="818"/>
        <v>1.621</v>
      </c>
      <c r="O2270" s="4">
        <f t="shared" si="819"/>
        <v>2.4500000000000002</v>
      </c>
      <c r="P2270" s="4"/>
      <c r="Q2270" s="4"/>
      <c r="R2270" s="1">
        <f t="shared" si="820"/>
        <v>0.61690314620604569</v>
      </c>
      <c r="S2270" s="1">
        <f t="shared" si="821"/>
        <v>0.4081632653061224</v>
      </c>
      <c r="T2270" s="1">
        <f t="shared" si="822"/>
        <v>2.4453451240481261E-2</v>
      </c>
      <c r="U2270" s="1">
        <f t="shared" si="823"/>
        <v>0.10436994044996165</v>
      </c>
      <c r="V2270" s="1">
        <f t="shared" si="824"/>
        <v>0.61536994044996163</v>
      </c>
      <c r="W2270" s="1"/>
      <c r="X2270" s="17">
        <f t="shared" si="825"/>
        <v>625.03875192342821</v>
      </c>
      <c r="Y2270" s="18">
        <f t="shared" si="826"/>
        <v>1447.4509920200551</v>
      </c>
      <c r="Z2270" s="2">
        <f t="shared" si="827"/>
        <v>593.78681432725682</v>
      </c>
      <c r="AA2270" s="18">
        <f t="shared" si="828"/>
        <v>1375.0784424190522</v>
      </c>
      <c r="AB2270" s="2">
        <f t="shared" si="829"/>
        <v>-168.41061065543715</v>
      </c>
      <c r="AC2270" s="2">
        <f t="shared" si="830"/>
        <v>137.50784424190522</v>
      </c>
      <c r="AD2270" s="2">
        <f t="shared" si="831"/>
        <v>593.78681432725682</v>
      </c>
      <c r="AE2270" s="2">
        <f t="shared" si="832"/>
        <v>-1000</v>
      </c>
      <c r="AF2270" s="5">
        <f t="shared" si="833"/>
        <v>0.621</v>
      </c>
      <c r="AG2270" s="5">
        <f t="shared" si="834"/>
        <v>-1</v>
      </c>
      <c r="AH2270" s="3">
        <f t="shared" si="835"/>
        <v>201411</v>
      </c>
      <c r="AI2270" s="21">
        <v>2.4500000000000002</v>
      </c>
      <c r="AJ2270" s="21">
        <v>1.621</v>
      </c>
      <c r="AK2270" s="21">
        <v>2.81</v>
      </c>
      <c r="AL2270" s="21">
        <v>1.4950000000000001</v>
      </c>
      <c r="AO2270">
        <f t="shared" si="836"/>
        <v>-300</v>
      </c>
      <c r="AP2270">
        <f>IF(E2270&lt;F2270,G2270,H2270)</f>
        <v>31</v>
      </c>
      <c r="AQ2270">
        <f>IF(E2270&lt;F2270,H2270,G2270)</f>
        <v>28</v>
      </c>
    </row>
    <row r="2271" spans="2:43" x14ac:dyDescent="0.25">
      <c r="B2271" s="23">
        <v>41966</v>
      </c>
      <c r="C2271" s="20" t="s">
        <v>38</v>
      </c>
      <c r="D2271" s="20" t="s">
        <v>30</v>
      </c>
      <c r="E2271" s="2">
        <v>-285.71428571428567</v>
      </c>
      <c r="F2271" s="2">
        <v>252</v>
      </c>
      <c r="G2271">
        <v>39</v>
      </c>
      <c r="H2271">
        <v>36</v>
      </c>
      <c r="J2271" s="2" t="str">
        <f t="shared" si="837"/>
        <v>Denver Broncos</v>
      </c>
      <c r="K2271" s="2" t="str">
        <f t="shared" si="838"/>
        <v>Miami Dolphins</v>
      </c>
      <c r="L2271" s="17">
        <f t="shared" si="839"/>
        <v>-285.71428571428567</v>
      </c>
      <c r="M2271" s="18">
        <f t="shared" si="840"/>
        <v>252</v>
      </c>
      <c r="N2271" s="4">
        <f t="shared" si="818"/>
        <v>1.3</v>
      </c>
      <c r="O2271" s="4">
        <f t="shared" si="819"/>
        <v>3.92</v>
      </c>
      <c r="P2271" s="4"/>
      <c r="Q2271" s="4"/>
      <c r="R2271" s="1">
        <f t="shared" si="820"/>
        <v>0.76923076923076916</v>
      </c>
      <c r="S2271" s="1">
        <f t="shared" si="821"/>
        <v>0.25510204081632654</v>
      </c>
      <c r="T2271" s="1">
        <f t="shared" si="822"/>
        <v>2.3754789272030563E-2</v>
      </c>
      <c r="U2271" s="1">
        <f t="shared" si="823"/>
        <v>0.25706436420722134</v>
      </c>
      <c r="V2271" s="1">
        <f t="shared" si="824"/>
        <v>0.76806436420722135</v>
      </c>
      <c r="W2271" s="1"/>
      <c r="X2271" s="17">
        <f t="shared" si="825"/>
        <v>301.9742180490008</v>
      </c>
      <c r="Y2271" s="18">
        <f t="shared" si="826"/>
        <v>2837.0585161136578</v>
      </c>
      <c r="Z2271" s="2">
        <f t="shared" si="827"/>
        <v>286.87550714655072</v>
      </c>
      <c r="AA2271" s="18">
        <f t="shared" si="828"/>
        <v>2695.2055903079749</v>
      </c>
      <c r="AB2271" s="2">
        <f t="shared" si="829"/>
        <v>-348.58326175930688</v>
      </c>
      <c r="AC2271" s="2">
        <f t="shared" si="830"/>
        <v>269.52055903079747</v>
      </c>
      <c r="AD2271" s="2">
        <f t="shared" si="831"/>
        <v>286.87550714655072</v>
      </c>
      <c r="AE2271" s="2">
        <f t="shared" si="832"/>
        <v>-1000</v>
      </c>
      <c r="AF2271" s="5">
        <f t="shared" si="833"/>
        <v>0.30000000000000004</v>
      </c>
      <c r="AG2271" s="5">
        <f t="shared" si="834"/>
        <v>-1</v>
      </c>
      <c r="AH2271" s="3">
        <f t="shared" si="835"/>
        <v>201411</v>
      </c>
      <c r="AI2271" s="21">
        <v>1.3</v>
      </c>
      <c r="AJ2271" s="21">
        <v>3.92</v>
      </c>
      <c r="AK2271" s="21">
        <v>1.35</v>
      </c>
      <c r="AL2271" s="21">
        <v>3.52</v>
      </c>
      <c r="AO2271">
        <f t="shared" si="836"/>
        <v>-300</v>
      </c>
      <c r="AP2271">
        <f>IF(E2271&lt;F2271,G2271,H2271)</f>
        <v>39</v>
      </c>
      <c r="AQ2271">
        <f>IF(E2271&lt;F2271,H2271,G2271)</f>
        <v>36</v>
      </c>
    </row>
    <row r="2272" spans="2:43" x14ac:dyDescent="0.25">
      <c r="B2272" s="23">
        <v>41966</v>
      </c>
      <c r="C2272" s="20" t="s">
        <v>22</v>
      </c>
      <c r="D2272" s="20" t="s">
        <v>53</v>
      </c>
      <c r="E2272" s="2">
        <v>-420.1680672268908</v>
      </c>
      <c r="F2272" s="2">
        <v>361.00000000000006</v>
      </c>
      <c r="G2272">
        <v>17</v>
      </c>
      <c r="H2272">
        <v>13</v>
      </c>
      <c r="J2272" s="2" t="str">
        <f t="shared" si="837"/>
        <v>San Francisco 49ers</v>
      </c>
      <c r="K2272" s="2" t="str">
        <f t="shared" si="838"/>
        <v>Washington Redskins</v>
      </c>
      <c r="L2272" s="17">
        <f t="shared" si="839"/>
        <v>-420.1680672268908</v>
      </c>
      <c r="M2272" s="18">
        <f t="shared" si="840"/>
        <v>361.00000000000006</v>
      </c>
      <c r="N2272" s="4">
        <f t="shared" si="818"/>
        <v>1.2430000000000001</v>
      </c>
      <c r="O2272" s="4">
        <f t="shared" si="819"/>
        <v>4.54</v>
      </c>
      <c r="P2272" s="4"/>
      <c r="Q2272" s="4"/>
      <c r="R2272" s="1">
        <f t="shared" si="820"/>
        <v>0.80450522928399026</v>
      </c>
      <c r="S2272" s="1">
        <f t="shared" si="821"/>
        <v>0.22026431718061673</v>
      </c>
      <c r="T2272" s="1">
        <f t="shared" si="822"/>
        <v>2.4170845581877876E-2</v>
      </c>
      <c r="U2272" s="1">
        <f t="shared" si="823"/>
        <v>0.29212045605168679</v>
      </c>
      <c r="V2272" s="1">
        <f t="shared" si="824"/>
        <v>0.8031204560516868</v>
      </c>
      <c r="W2272" s="1"/>
      <c r="X2272" s="17">
        <f t="shared" si="825"/>
        <v>245.14323158473061</v>
      </c>
      <c r="Y2272" s="18">
        <f t="shared" si="826"/>
        <v>3401.5735924222986</v>
      </c>
      <c r="Z2272" s="2">
        <f t="shared" si="827"/>
        <v>232.88607000549408</v>
      </c>
      <c r="AA2272" s="18">
        <f t="shared" si="828"/>
        <v>3231.4949128011835</v>
      </c>
      <c r="AB2272" s="2">
        <f t="shared" si="829"/>
        <v>-429.39451036140065</v>
      </c>
      <c r="AC2272" s="2">
        <f t="shared" si="830"/>
        <v>323.14949128011835</v>
      </c>
      <c r="AD2272" s="2">
        <f t="shared" si="831"/>
        <v>232.88607000549408</v>
      </c>
      <c r="AE2272" s="2">
        <f t="shared" si="832"/>
        <v>-1000</v>
      </c>
      <c r="AF2272" s="5">
        <f t="shared" si="833"/>
        <v>0.2430000000000001</v>
      </c>
      <c r="AG2272" s="5">
        <f t="shared" si="834"/>
        <v>-1</v>
      </c>
      <c r="AH2272" s="3">
        <f t="shared" si="835"/>
        <v>201411</v>
      </c>
      <c r="AI2272" s="21">
        <v>1.2430000000000001</v>
      </c>
      <c r="AJ2272" s="21">
        <v>4.54</v>
      </c>
      <c r="AK2272" s="21">
        <v>1.238</v>
      </c>
      <c r="AL2272" s="21">
        <v>4.6100000000000003</v>
      </c>
      <c r="AO2272">
        <f t="shared" si="836"/>
        <v>-500</v>
      </c>
      <c r="AP2272">
        <f>IF(E2272&lt;F2272,G2272,H2272)</f>
        <v>17</v>
      </c>
      <c r="AQ2272">
        <f>IF(E2272&lt;F2272,H2272,G2272)</f>
        <v>13</v>
      </c>
    </row>
    <row r="2273" spans="2:43" x14ac:dyDescent="0.25">
      <c r="B2273" s="23">
        <v>41966</v>
      </c>
      <c r="C2273" s="20" t="s">
        <v>54</v>
      </c>
      <c r="D2273" s="20" t="s">
        <v>55</v>
      </c>
      <c r="E2273" s="2">
        <v>-195.3125</v>
      </c>
      <c r="F2273" s="2">
        <v>175</v>
      </c>
      <c r="G2273">
        <v>27</v>
      </c>
      <c r="H2273">
        <v>24</v>
      </c>
      <c r="J2273" s="2" t="str">
        <f t="shared" si="837"/>
        <v>San Diego Chargers</v>
      </c>
      <c r="K2273" s="2" t="str">
        <f t="shared" si="838"/>
        <v>St. Louis Rams</v>
      </c>
      <c r="L2273" s="17">
        <f t="shared" si="839"/>
        <v>-195.3125</v>
      </c>
      <c r="M2273" s="18">
        <f t="shared" si="840"/>
        <v>175</v>
      </c>
      <c r="N2273" s="4">
        <f t="shared" si="818"/>
        <v>1.4159999999999999</v>
      </c>
      <c r="O2273" s="4">
        <f t="shared" si="819"/>
        <v>3.14</v>
      </c>
      <c r="P2273" s="4"/>
      <c r="Q2273" s="4"/>
      <c r="R2273" s="1">
        <f t="shared" si="820"/>
        <v>0.70621468926553677</v>
      </c>
      <c r="S2273" s="1">
        <f t="shared" si="821"/>
        <v>0.31847133757961782</v>
      </c>
      <c r="T2273" s="1">
        <f t="shared" si="822"/>
        <v>2.4091308165057224E-2</v>
      </c>
      <c r="U2273" s="1">
        <f t="shared" si="823"/>
        <v>0.19387167584295947</v>
      </c>
      <c r="V2273" s="1">
        <f t="shared" si="824"/>
        <v>0.70487167584295951</v>
      </c>
      <c r="W2273" s="1"/>
      <c r="X2273" s="17">
        <f t="shared" si="825"/>
        <v>418.69794782730497</v>
      </c>
      <c r="Y2273" s="18">
        <f t="shared" si="826"/>
        <v>2111.576289987011</v>
      </c>
      <c r="Z2273" s="2">
        <f t="shared" si="827"/>
        <v>397.7630504359397</v>
      </c>
      <c r="AA2273" s="18">
        <f t="shared" si="828"/>
        <v>2005.9974754876603</v>
      </c>
      <c r="AB2273" s="2">
        <f t="shared" si="829"/>
        <v>-251.40595610980498</v>
      </c>
      <c r="AC2273" s="2">
        <f t="shared" si="830"/>
        <v>200.59974754876603</v>
      </c>
      <c r="AD2273" s="2">
        <f t="shared" si="831"/>
        <v>397.7630504359397</v>
      </c>
      <c r="AE2273" s="2">
        <f t="shared" si="832"/>
        <v>-1000</v>
      </c>
      <c r="AF2273" s="5">
        <f t="shared" si="833"/>
        <v>0.41599999999999993</v>
      </c>
      <c r="AG2273" s="5">
        <f t="shared" si="834"/>
        <v>-1</v>
      </c>
      <c r="AH2273" s="3">
        <f t="shared" si="835"/>
        <v>201411</v>
      </c>
      <c r="AI2273" s="21">
        <v>1.4159999999999999</v>
      </c>
      <c r="AJ2273" s="21">
        <v>3.14</v>
      </c>
      <c r="AK2273" s="21">
        <v>1.512</v>
      </c>
      <c r="AL2273" s="21">
        <v>2.75</v>
      </c>
      <c r="AO2273">
        <f t="shared" si="836"/>
        <v>-200</v>
      </c>
      <c r="AP2273">
        <f>IF(E2273&lt;F2273,G2273,H2273)</f>
        <v>27</v>
      </c>
      <c r="AQ2273">
        <f>IF(E2273&lt;F2273,H2273,G2273)</f>
        <v>24</v>
      </c>
    </row>
    <row r="2274" spans="2:43" x14ac:dyDescent="0.25">
      <c r="B2274" s="23">
        <v>41966</v>
      </c>
      <c r="C2274" s="20" t="s">
        <v>32</v>
      </c>
      <c r="D2274" s="20" t="s">
        <v>48</v>
      </c>
      <c r="E2274" s="2">
        <v>-361.01083032490988</v>
      </c>
      <c r="F2274" s="2">
        <v>313.99999999999994</v>
      </c>
      <c r="G2274">
        <v>19</v>
      </c>
      <c r="H2274">
        <v>3</v>
      </c>
      <c r="J2274" s="2" t="str">
        <f t="shared" si="837"/>
        <v>Seattle Seahawks</v>
      </c>
      <c r="K2274" s="2" t="str">
        <f t="shared" si="838"/>
        <v>Arizona Cardinals</v>
      </c>
      <c r="L2274" s="17">
        <f t="shared" si="839"/>
        <v>-361.01083032490988</v>
      </c>
      <c r="M2274" s="18">
        <f t="shared" si="840"/>
        <v>313.99999999999994</v>
      </c>
      <c r="N2274" s="4">
        <f t="shared" si="818"/>
        <v>1.357</v>
      </c>
      <c r="O2274" s="4">
        <f t="shared" si="819"/>
        <v>3.48</v>
      </c>
      <c r="P2274" s="4"/>
      <c r="Q2274" s="4"/>
      <c r="R2274" s="1">
        <f t="shared" si="820"/>
        <v>0.73691967575534267</v>
      </c>
      <c r="S2274" s="1">
        <f t="shared" si="821"/>
        <v>0.28735632183908044</v>
      </c>
      <c r="T2274" s="1">
        <f t="shared" si="822"/>
        <v>2.3700640893115521E-2</v>
      </c>
      <c r="U2274" s="1">
        <f t="shared" si="823"/>
        <v>0.22478167695813112</v>
      </c>
      <c r="V2274" s="1">
        <f t="shared" si="824"/>
        <v>0.73578167695813113</v>
      </c>
      <c r="W2274" s="1"/>
      <c r="X2274" s="17">
        <f t="shared" si="825"/>
        <v>359.09880786132152</v>
      </c>
      <c r="Y2274" s="18">
        <f t="shared" si="826"/>
        <v>2429.642291801018</v>
      </c>
      <c r="Z2274" s="2">
        <f t="shared" si="827"/>
        <v>341.14386746825545</v>
      </c>
      <c r="AA2274" s="18">
        <f t="shared" si="828"/>
        <v>2308.160177210967</v>
      </c>
      <c r="AB2274" s="2">
        <f t="shared" si="829"/>
        <v>-293.13146017290001</v>
      </c>
      <c r="AC2274" s="2">
        <f t="shared" si="830"/>
        <v>230.8160177210967</v>
      </c>
      <c r="AD2274" s="2">
        <f t="shared" si="831"/>
        <v>341.14386746825545</v>
      </c>
      <c r="AE2274" s="2">
        <f t="shared" si="832"/>
        <v>-1000</v>
      </c>
      <c r="AF2274" s="5">
        <f t="shared" si="833"/>
        <v>0.35699999999999998</v>
      </c>
      <c r="AG2274" s="5">
        <f t="shared" si="834"/>
        <v>-1</v>
      </c>
      <c r="AH2274" s="3">
        <f t="shared" si="835"/>
        <v>201411</v>
      </c>
      <c r="AI2274" s="21">
        <v>1.357</v>
      </c>
      <c r="AJ2274" s="21">
        <v>3.48</v>
      </c>
      <c r="AK2274" s="21">
        <v>1.2769999999999999</v>
      </c>
      <c r="AL2274" s="21">
        <v>4.1399999999999997</v>
      </c>
      <c r="AO2274">
        <f t="shared" si="836"/>
        <v>-400</v>
      </c>
      <c r="AP2274">
        <f>IF(E2274&lt;F2274,G2274,H2274)</f>
        <v>19</v>
      </c>
      <c r="AQ2274">
        <f>IF(E2274&lt;F2274,H2274,G2274)</f>
        <v>3</v>
      </c>
    </row>
    <row r="2275" spans="2:43" x14ac:dyDescent="0.25">
      <c r="B2275" s="23">
        <v>41966</v>
      </c>
      <c r="C2275" s="20" t="s">
        <v>35</v>
      </c>
      <c r="D2275" s="20" t="s">
        <v>46</v>
      </c>
      <c r="E2275" s="2">
        <v>-145.13788098693757</v>
      </c>
      <c r="F2275" s="2">
        <v>131</v>
      </c>
      <c r="G2275">
        <v>24</v>
      </c>
      <c r="H2275">
        <v>26</v>
      </c>
      <c r="J2275" s="2" t="str">
        <f t="shared" si="837"/>
        <v>Atlanta Falcons</v>
      </c>
      <c r="K2275" s="2" t="str">
        <f t="shared" si="838"/>
        <v>Cleveland Browns</v>
      </c>
      <c r="L2275" s="17">
        <f t="shared" si="839"/>
        <v>-145.13788098693757</v>
      </c>
      <c r="M2275" s="18">
        <f t="shared" si="840"/>
        <v>131</v>
      </c>
      <c r="N2275" s="4">
        <f t="shared" si="818"/>
        <v>1.595</v>
      </c>
      <c r="O2275" s="4">
        <f t="shared" si="819"/>
        <v>2.52</v>
      </c>
      <c r="P2275" s="4"/>
      <c r="Q2275" s="4"/>
      <c r="R2275" s="1">
        <f t="shared" si="820"/>
        <v>0.62695924764890287</v>
      </c>
      <c r="S2275" s="1">
        <f t="shared" si="821"/>
        <v>0.3968253968253968</v>
      </c>
      <c r="T2275" s="1">
        <f t="shared" si="822"/>
        <v>2.3232077764277048E-2</v>
      </c>
      <c r="U2275" s="1">
        <f t="shared" si="823"/>
        <v>0.11506692541175303</v>
      </c>
      <c r="V2275" s="1">
        <f t="shared" si="824"/>
        <v>0.62606692541175302</v>
      </c>
      <c r="W2275" s="1"/>
      <c r="X2275" s="17">
        <f t="shared" si="825"/>
        <v>597.27332559904505</v>
      </c>
      <c r="Y2275" s="18">
        <f t="shared" si="826"/>
        <v>1511.9695332860119</v>
      </c>
      <c r="Z2275" s="2">
        <f t="shared" si="827"/>
        <v>567.40965931909273</v>
      </c>
      <c r="AA2275" s="18">
        <f t="shared" si="828"/>
        <v>1436.3710566217112</v>
      </c>
      <c r="AB2275" s="2">
        <f t="shared" si="829"/>
        <v>-176.23950942252685</v>
      </c>
      <c r="AC2275" s="2">
        <f t="shared" si="830"/>
        <v>143.63710566217111</v>
      </c>
      <c r="AD2275" s="2">
        <f t="shared" si="831"/>
        <v>-1000</v>
      </c>
      <c r="AE2275" s="2">
        <f t="shared" si="832"/>
        <v>1436.3710566217112</v>
      </c>
      <c r="AF2275" s="5">
        <f t="shared" si="833"/>
        <v>-1</v>
      </c>
      <c r="AG2275" s="5">
        <f t="shared" si="834"/>
        <v>1.52</v>
      </c>
      <c r="AH2275" s="3">
        <f t="shared" si="835"/>
        <v>201411</v>
      </c>
      <c r="AI2275" s="21">
        <v>1.595</v>
      </c>
      <c r="AJ2275" s="21">
        <v>2.52</v>
      </c>
      <c r="AK2275" s="21">
        <v>1.6890000000000001</v>
      </c>
      <c r="AL2275" s="21">
        <v>2.31</v>
      </c>
      <c r="AO2275">
        <f t="shared" si="836"/>
        <v>-150</v>
      </c>
      <c r="AP2275">
        <f>IF(E2275&lt;F2275,G2275,H2275)</f>
        <v>24</v>
      </c>
      <c r="AQ2275">
        <f>IF(E2275&lt;F2275,H2275,G2275)</f>
        <v>26</v>
      </c>
    </row>
    <row r="2276" spans="2:43" x14ac:dyDescent="0.25">
      <c r="B2276" s="23">
        <v>41966</v>
      </c>
      <c r="C2276" s="20" t="s">
        <v>37</v>
      </c>
      <c r="D2276" s="20" t="s">
        <v>27</v>
      </c>
      <c r="E2276" s="2">
        <v>-202.02020202020196</v>
      </c>
      <c r="F2276" s="2">
        <v>181</v>
      </c>
      <c r="G2276">
        <v>21</v>
      </c>
      <c r="H2276">
        <v>13</v>
      </c>
      <c r="J2276" s="2" t="str">
        <f t="shared" si="837"/>
        <v>Chicago Bears</v>
      </c>
      <c r="K2276" s="2" t="str">
        <f t="shared" si="838"/>
        <v>Tampa Bay Buccaneers</v>
      </c>
      <c r="L2276" s="17">
        <f t="shared" si="839"/>
        <v>-202.02020202020196</v>
      </c>
      <c r="M2276" s="18">
        <f t="shared" si="840"/>
        <v>181</v>
      </c>
      <c r="N2276" s="4">
        <f t="shared" si="818"/>
        <v>1.4</v>
      </c>
      <c r="O2276" s="4">
        <f t="shared" si="819"/>
        <v>3.22</v>
      </c>
      <c r="P2276" s="4"/>
      <c r="Q2276" s="4"/>
      <c r="R2276" s="1">
        <f t="shared" si="820"/>
        <v>0.7142857142857143</v>
      </c>
      <c r="S2276" s="1">
        <f t="shared" si="821"/>
        <v>0.3105590062111801</v>
      </c>
      <c r="T2276" s="1">
        <f t="shared" si="822"/>
        <v>2.4242424242424288E-2</v>
      </c>
      <c r="U2276" s="1">
        <f t="shared" si="823"/>
        <v>0.2018633540372671</v>
      </c>
      <c r="V2276" s="1">
        <f t="shared" si="824"/>
        <v>0.71286335403726708</v>
      </c>
      <c r="W2276" s="1"/>
      <c r="X2276" s="17">
        <f t="shared" si="825"/>
        <v>402.79338857376865</v>
      </c>
      <c r="Y2276" s="18">
        <f t="shared" si="826"/>
        <v>2188.1727656476151</v>
      </c>
      <c r="Z2276" s="2">
        <f t="shared" si="827"/>
        <v>382.65371914508017</v>
      </c>
      <c r="AA2276" s="18">
        <f t="shared" si="828"/>
        <v>2078.7641273652343</v>
      </c>
      <c r="AB2276" s="2">
        <f t="shared" si="829"/>
        <v>-261.33288400650764</v>
      </c>
      <c r="AC2276" s="2">
        <f t="shared" si="830"/>
        <v>207.87641273652343</v>
      </c>
      <c r="AD2276" s="2">
        <f t="shared" si="831"/>
        <v>382.65371914508017</v>
      </c>
      <c r="AE2276" s="2">
        <f t="shared" si="832"/>
        <v>-1000</v>
      </c>
      <c r="AF2276" s="5">
        <f t="shared" si="833"/>
        <v>0.39999999999999991</v>
      </c>
      <c r="AG2276" s="5">
        <f t="shared" si="834"/>
        <v>-1</v>
      </c>
      <c r="AH2276" s="3">
        <f t="shared" si="835"/>
        <v>201411</v>
      </c>
      <c r="AI2276" s="21">
        <v>1.4</v>
      </c>
      <c r="AJ2276" s="21">
        <v>3.22</v>
      </c>
      <c r="AK2276" s="21">
        <v>1.4950000000000001</v>
      </c>
      <c r="AL2276" s="21">
        <v>2.81</v>
      </c>
      <c r="AO2276">
        <f t="shared" si="836"/>
        <v>-300</v>
      </c>
      <c r="AP2276">
        <f>IF(E2276&lt;F2276,G2276,H2276)</f>
        <v>21</v>
      </c>
      <c r="AQ2276">
        <f>IF(E2276&lt;F2276,H2276,G2276)</f>
        <v>13</v>
      </c>
    </row>
    <row r="2277" spans="2:43" x14ac:dyDescent="0.25">
      <c r="B2277" s="23">
        <v>41966</v>
      </c>
      <c r="C2277" s="20" t="s">
        <v>40</v>
      </c>
      <c r="D2277" s="20" t="s">
        <v>21</v>
      </c>
      <c r="E2277" s="2">
        <v>-149.03129657228018</v>
      </c>
      <c r="F2277" s="2">
        <v>135</v>
      </c>
      <c r="G2277">
        <v>13</v>
      </c>
      <c r="H2277">
        <v>22</v>
      </c>
      <c r="J2277" s="2" t="str">
        <f t="shared" si="837"/>
        <v>Houston Texans</v>
      </c>
      <c r="K2277" s="2" t="str">
        <f t="shared" si="838"/>
        <v>Cincinnati Bengals</v>
      </c>
      <c r="L2277" s="17">
        <f t="shared" si="839"/>
        <v>-149.03129657228018</v>
      </c>
      <c r="M2277" s="18">
        <f t="shared" si="840"/>
        <v>135</v>
      </c>
      <c r="N2277" s="4">
        <f t="shared" si="818"/>
        <v>1.833</v>
      </c>
      <c r="O2277" s="4">
        <f t="shared" si="819"/>
        <v>2.09</v>
      </c>
      <c r="P2277" s="4"/>
      <c r="Q2277" s="4"/>
      <c r="R2277" s="1">
        <f t="shared" si="820"/>
        <v>0.54555373704309873</v>
      </c>
      <c r="S2277" s="1">
        <f t="shared" si="821"/>
        <v>0.47846889952153115</v>
      </c>
      <c r="T2277" s="1">
        <f t="shared" si="822"/>
        <v>2.3459087433087E-2</v>
      </c>
      <c r="U2277" s="1">
        <f t="shared" si="823"/>
        <v>3.3542418760783788E-2</v>
      </c>
      <c r="V2277" s="1">
        <f t="shared" si="824"/>
        <v>0.5445424187607838</v>
      </c>
      <c r="W2277" s="1"/>
      <c r="X2277" s="17">
        <f t="shared" si="825"/>
        <v>836.40422774721924</v>
      </c>
      <c r="Y2277" s="18">
        <f t="shared" si="826"/>
        <v>1089.5532146537346</v>
      </c>
      <c r="Z2277" s="2">
        <f t="shared" si="827"/>
        <v>794.5840163598582</v>
      </c>
      <c r="AA2277" s="18">
        <f t="shared" si="828"/>
        <v>1035.0755539210479</v>
      </c>
      <c r="AB2277" s="2">
        <f t="shared" si="829"/>
        <v>-125.85201557176947</v>
      </c>
      <c r="AC2277" s="2">
        <f t="shared" si="830"/>
        <v>103.50755539210479</v>
      </c>
      <c r="AD2277" s="2">
        <f t="shared" si="831"/>
        <v>-1000</v>
      </c>
      <c r="AE2277" s="2">
        <f t="shared" si="832"/>
        <v>1035.0755539210479</v>
      </c>
      <c r="AF2277" s="5">
        <f t="shared" si="833"/>
        <v>-1</v>
      </c>
      <c r="AG2277" s="5">
        <f t="shared" si="834"/>
        <v>1.0899999999999999</v>
      </c>
      <c r="AH2277" s="3">
        <f t="shared" si="835"/>
        <v>201411</v>
      </c>
      <c r="AI2277" s="21">
        <v>1.833</v>
      </c>
      <c r="AJ2277" s="21">
        <v>2.09</v>
      </c>
      <c r="AK2277" s="21">
        <v>1.671</v>
      </c>
      <c r="AL2277" s="21">
        <v>2.35</v>
      </c>
      <c r="AO2277">
        <f t="shared" si="836"/>
        <v>-150</v>
      </c>
      <c r="AP2277">
        <f>IF(E2277&lt;F2277,G2277,H2277)</f>
        <v>13</v>
      </c>
      <c r="AQ2277">
        <f>IF(E2277&lt;F2277,H2277,G2277)</f>
        <v>22</v>
      </c>
    </row>
    <row r="2278" spans="2:43" x14ac:dyDescent="0.25">
      <c r="B2278" s="23">
        <v>41966</v>
      </c>
      <c r="C2278" s="20" t="s">
        <v>39</v>
      </c>
      <c r="D2278" s="20" t="s">
        <v>26</v>
      </c>
      <c r="E2278" s="2">
        <v>-704.22535211267655</v>
      </c>
      <c r="F2278" s="2">
        <v>569</v>
      </c>
      <c r="G2278">
        <v>23</v>
      </c>
      <c r="H2278">
        <v>3</v>
      </c>
      <c r="J2278" s="2" t="str">
        <f t="shared" si="837"/>
        <v>Indianapolis Colts</v>
      </c>
      <c r="K2278" s="2" t="str">
        <f t="shared" si="838"/>
        <v>Jacksonville Jaguars</v>
      </c>
      <c r="L2278" s="17">
        <f t="shared" si="839"/>
        <v>-704.22535211267655</v>
      </c>
      <c r="M2278" s="18">
        <f t="shared" si="840"/>
        <v>569</v>
      </c>
      <c r="N2278" s="4">
        <f t="shared" si="818"/>
        <v>1.105</v>
      </c>
      <c r="O2278" s="4">
        <f t="shared" si="819"/>
        <v>8.36</v>
      </c>
      <c r="P2278" s="4"/>
      <c r="Q2278" s="4"/>
      <c r="R2278" s="1">
        <f t="shared" si="820"/>
        <v>0.90497737556561086</v>
      </c>
      <c r="S2278" s="1">
        <f t="shared" si="821"/>
        <v>0.11961722488038279</v>
      </c>
      <c r="T2278" s="1">
        <f t="shared" si="822"/>
        <v>2.4004226096143721E-2</v>
      </c>
      <c r="U2278" s="1">
        <f t="shared" si="823"/>
        <v>0.39268007534261407</v>
      </c>
      <c r="V2278" s="1">
        <f t="shared" si="824"/>
        <v>0.90368007534261408</v>
      </c>
      <c r="W2278" s="1"/>
      <c r="X2278" s="17">
        <f t="shared" si="825"/>
        <v>106.58631000674434</v>
      </c>
      <c r="Y2278" s="18">
        <f t="shared" si="826"/>
        <v>6551.9017911677402</v>
      </c>
      <c r="Z2278" s="2">
        <f t="shared" si="827"/>
        <v>101.25699450640712</v>
      </c>
      <c r="AA2278" s="18">
        <f t="shared" si="828"/>
        <v>6224.3067016093528</v>
      </c>
      <c r="AB2278" s="2">
        <f t="shared" si="829"/>
        <v>-987.58609701448734</v>
      </c>
      <c r="AC2278" s="2">
        <f t="shared" si="830"/>
        <v>622.43067016093528</v>
      </c>
      <c r="AD2278" s="2">
        <f t="shared" si="831"/>
        <v>101.25699450640712</v>
      </c>
      <c r="AE2278" s="2">
        <f t="shared" si="832"/>
        <v>-1000</v>
      </c>
      <c r="AF2278" s="5">
        <f t="shared" si="833"/>
        <v>0.10499999999999998</v>
      </c>
      <c r="AG2278" s="5">
        <f t="shared" si="834"/>
        <v>-1</v>
      </c>
      <c r="AH2278" s="3">
        <f t="shared" si="835"/>
        <v>201411</v>
      </c>
      <c r="AI2278" s="21">
        <v>1.105</v>
      </c>
      <c r="AJ2278" s="21">
        <v>8.36</v>
      </c>
      <c r="AK2278" s="21">
        <v>1.1419999999999999</v>
      </c>
      <c r="AL2278" s="21">
        <v>6.69</v>
      </c>
      <c r="AO2278">
        <f t="shared" si="836"/>
        <v>-800</v>
      </c>
      <c r="AP2278">
        <f>IF(E2278&lt;F2278,G2278,H2278)</f>
        <v>23</v>
      </c>
      <c r="AQ2278">
        <f>IF(E2278&lt;F2278,H2278,G2278)</f>
        <v>3</v>
      </c>
    </row>
    <row r="2279" spans="2:43" x14ac:dyDescent="0.25">
      <c r="B2279" s="23">
        <v>41966</v>
      </c>
      <c r="C2279" s="20" t="s">
        <v>29</v>
      </c>
      <c r="D2279" s="20" t="s">
        <v>33</v>
      </c>
      <c r="E2279" s="2">
        <v>297</v>
      </c>
      <c r="F2279" s="2">
        <v>-340.13605442176868</v>
      </c>
      <c r="G2279">
        <v>21</v>
      </c>
      <c r="H2279">
        <v>24</v>
      </c>
      <c r="J2279" s="2" t="str">
        <f t="shared" si="837"/>
        <v>Green Bay Packers</v>
      </c>
      <c r="K2279" s="2" t="str">
        <f t="shared" si="838"/>
        <v>Minnesota Vikings</v>
      </c>
      <c r="L2279" s="17">
        <f t="shared" si="839"/>
        <v>-340.13605442176868</v>
      </c>
      <c r="M2279" s="18">
        <f t="shared" si="840"/>
        <v>297</v>
      </c>
      <c r="N2279" s="4">
        <f t="shared" si="818"/>
        <v>1.212</v>
      </c>
      <c r="O2279" s="4">
        <f t="shared" si="819"/>
        <v>5</v>
      </c>
      <c r="P2279" s="4"/>
      <c r="Q2279" s="4"/>
      <c r="R2279" s="1">
        <f t="shared" si="820"/>
        <v>0.82508250825082508</v>
      </c>
      <c r="S2279" s="1">
        <f t="shared" si="821"/>
        <v>0.2</v>
      </c>
      <c r="T2279" s="1">
        <f t="shared" si="822"/>
        <v>2.446877012234383E-2</v>
      </c>
      <c r="U2279" s="1">
        <f t="shared" si="823"/>
        <v>0.31254125412541256</v>
      </c>
      <c r="V2279" s="1">
        <f t="shared" si="824"/>
        <v>0.82354125412541257</v>
      </c>
      <c r="W2279" s="1"/>
      <c r="X2279" s="17">
        <f t="shared" si="825"/>
        <v>214.26825309678478</v>
      </c>
      <c r="Y2279" s="18">
        <f t="shared" si="826"/>
        <v>3812.00905550785</v>
      </c>
      <c r="Z2279" s="2">
        <f t="shared" si="827"/>
        <v>203.55484044194552</v>
      </c>
      <c r="AA2279" s="18">
        <f t="shared" si="828"/>
        <v>3621.4086027324574</v>
      </c>
      <c r="AB2279" s="2">
        <f t="shared" si="829"/>
        <v>-491.26810142606416</v>
      </c>
      <c r="AC2279" s="2">
        <f t="shared" si="830"/>
        <v>362.14086027324572</v>
      </c>
      <c r="AD2279" s="2">
        <f t="shared" si="831"/>
        <v>203.55484044194552</v>
      </c>
      <c r="AE2279" s="2">
        <f t="shared" si="832"/>
        <v>-1000</v>
      </c>
      <c r="AF2279" s="5">
        <f t="shared" si="833"/>
        <v>0.21199999999999997</v>
      </c>
      <c r="AG2279" s="5">
        <f t="shared" si="834"/>
        <v>-1</v>
      </c>
      <c r="AH2279" s="3">
        <f t="shared" si="835"/>
        <v>201411</v>
      </c>
      <c r="AI2279" s="21">
        <v>5</v>
      </c>
      <c r="AJ2279" s="21">
        <v>1.212</v>
      </c>
      <c r="AK2279" s="21">
        <v>3.97</v>
      </c>
      <c r="AL2279" s="21">
        <v>1.294</v>
      </c>
      <c r="AO2279">
        <f t="shared" si="836"/>
        <v>-400</v>
      </c>
      <c r="AP2279">
        <f>IF(E2279&lt;F2279,G2279,H2279)</f>
        <v>24</v>
      </c>
      <c r="AQ2279">
        <f>IF(E2279&lt;F2279,H2279,G2279)</f>
        <v>21</v>
      </c>
    </row>
    <row r="2280" spans="2:43" x14ac:dyDescent="0.25">
      <c r="B2280" s="23">
        <v>41966</v>
      </c>
      <c r="C2280" s="20" t="s">
        <v>36</v>
      </c>
      <c r="D2280" s="20" t="s">
        <v>34</v>
      </c>
      <c r="E2280" s="2">
        <v>-310.55900621118008</v>
      </c>
      <c r="F2280" s="2">
        <v>273</v>
      </c>
      <c r="G2280">
        <v>34</v>
      </c>
      <c r="H2280">
        <v>9</v>
      </c>
      <c r="J2280" s="2" t="str">
        <f t="shared" si="837"/>
        <v>New England Patriots</v>
      </c>
      <c r="K2280" s="2" t="str">
        <f t="shared" si="838"/>
        <v>Detroit Lions</v>
      </c>
      <c r="L2280" s="17">
        <f t="shared" si="839"/>
        <v>-310.55900621118008</v>
      </c>
      <c r="M2280" s="18">
        <f t="shared" si="840"/>
        <v>273</v>
      </c>
      <c r="N2280" s="4">
        <f t="shared" si="818"/>
        <v>1.327</v>
      </c>
      <c r="O2280" s="4">
        <f t="shared" si="819"/>
        <v>3.69</v>
      </c>
      <c r="P2280" s="4"/>
      <c r="Q2280" s="4"/>
      <c r="R2280" s="1">
        <f t="shared" si="820"/>
        <v>0.75357950263752826</v>
      </c>
      <c r="S2280" s="1">
        <f t="shared" si="821"/>
        <v>0.2710027100271003</v>
      </c>
      <c r="T2280" s="1">
        <f t="shared" si="822"/>
        <v>2.3992425752441537E-2</v>
      </c>
      <c r="U2280" s="1">
        <f t="shared" si="823"/>
        <v>0.24128839630521398</v>
      </c>
      <c r="V2280" s="1">
        <f t="shared" si="824"/>
        <v>0.75228839630521405</v>
      </c>
      <c r="W2280" s="1"/>
      <c r="X2280" s="17">
        <f t="shared" si="825"/>
        <v>329.27744853090337</v>
      </c>
      <c r="Y2280" s="18">
        <f t="shared" si="826"/>
        <v>2626.8147297550358</v>
      </c>
      <c r="Z2280" s="2">
        <f t="shared" si="827"/>
        <v>312.81357610435816</v>
      </c>
      <c r="AA2280" s="18">
        <f t="shared" si="828"/>
        <v>2495.4739932672837</v>
      </c>
      <c r="AB2280" s="2">
        <f t="shared" si="829"/>
        <v>-319.67921995380044</v>
      </c>
      <c r="AC2280" s="2">
        <f t="shared" si="830"/>
        <v>249.54739932672837</v>
      </c>
      <c r="AD2280" s="2">
        <f t="shared" si="831"/>
        <v>312.81357610435816</v>
      </c>
      <c r="AE2280" s="2">
        <f t="shared" si="832"/>
        <v>-1000</v>
      </c>
      <c r="AF2280" s="5">
        <f t="shared" si="833"/>
        <v>0.32699999999999996</v>
      </c>
      <c r="AG2280" s="5">
        <f t="shared" si="834"/>
        <v>-1</v>
      </c>
      <c r="AH2280" s="3">
        <f t="shared" si="835"/>
        <v>201411</v>
      </c>
      <c r="AI2280" s="21">
        <v>1.327</v>
      </c>
      <c r="AJ2280" s="21">
        <v>3.69</v>
      </c>
      <c r="AK2280" s="21">
        <v>1.3220000000000001</v>
      </c>
      <c r="AL2280" s="21">
        <v>3.73</v>
      </c>
      <c r="AO2280">
        <f t="shared" si="836"/>
        <v>-400</v>
      </c>
      <c r="AP2280">
        <f>IF(E2280&lt;F2280,G2280,H2280)</f>
        <v>34</v>
      </c>
      <c r="AQ2280">
        <f>IF(E2280&lt;F2280,H2280,G2280)</f>
        <v>9</v>
      </c>
    </row>
    <row r="2281" spans="2:43" x14ac:dyDescent="0.25">
      <c r="B2281" s="23">
        <v>41966</v>
      </c>
      <c r="C2281" s="20" t="s">
        <v>19</v>
      </c>
      <c r="D2281" s="20" t="s">
        <v>41</v>
      </c>
      <c r="E2281" s="2">
        <v>-602.40963855421717</v>
      </c>
      <c r="F2281" s="2">
        <v>498.00000000000006</v>
      </c>
      <c r="G2281">
        <v>43</v>
      </c>
      <c r="H2281">
        <v>24</v>
      </c>
      <c r="J2281" s="2" t="str">
        <f t="shared" si="837"/>
        <v>Philadelphia Eagles</v>
      </c>
      <c r="K2281" s="2" t="str">
        <f t="shared" si="838"/>
        <v>Tennessee Titans</v>
      </c>
      <c r="L2281" s="17">
        <f t="shared" si="839"/>
        <v>-602.40963855421717</v>
      </c>
      <c r="M2281" s="18">
        <f t="shared" si="840"/>
        <v>498.00000000000006</v>
      </c>
      <c r="N2281" s="4">
        <f t="shared" si="818"/>
        <v>1.1659999999999999</v>
      </c>
      <c r="O2281" s="4">
        <f t="shared" si="819"/>
        <v>5.98</v>
      </c>
      <c r="P2281" s="4"/>
      <c r="Q2281" s="4"/>
      <c r="R2281" s="1">
        <f t="shared" si="820"/>
        <v>0.85763293310463129</v>
      </c>
      <c r="S2281" s="1">
        <f t="shared" si="821"/>
        <v>0.16722408026755853</v>
      </c>
      <c r="T2281" s="1">
        <f t="shared" si="822"/>
        <v>2.4254128183599288E-2</v>
      </c>
      <c r="U2281" s="1">
        <f t="shared" si="823"/>
        <v>0.34520442641853638</v>
      </c>
      <c r="V2281" s="1">
        <f t="shared" si="824"/>
        <v>0.85620442641853645</v>
      </c>
      <c r="W2281" s="1"/>
      <c r="X2281" s="17">
        <f t="shared" si="825"/>
        <v>167.94537512840679</v>
      </c>
      <c r="Y2281" s="18">
        <f t="shared" si="826"/>
        <v>4651.0400027330788</v>
      </c>
      <c r="Z2281" s="2">
        <f t="shared" si="827"/>
        <v>159.54810637198645</v>
      </c>
      <c r="AA2281" s="18">
        <f t="shared" si="828"/>
        <v>4418.4880025964248</v>
      </c>
      <c r="AB2281" s="2">
        <f t="shared" si="829"/>
        <v>-626.77020914839295</v>
      </c>
      <c r="AC2281" s="2">
        <f t="shared" si="830"/>
        <v>441.84880025964247</v>
      </c>
      <c r="AD2281" s="2">
        <f t="shared" si="831"/>
        <v>159.54810637198645</v>
      </c>
      <c r="AE2281" s="2">
        <f t="shared" si="832"/>
        <v>-1000</v>
      </c>
      <c r="AF2281" s="5">
        <f t="shared" si="833"/>
        <v>0.16599999999999993</v>
      </c>
      <c r="AG2281" s="5">
        <f t="shared" si="834"/>
        <v>-1</v>
      </c>
      <c r="AH2281" s="3">
        <f t="shared" si="835"/>
        <v>201411</v>
      </c>
      <c r="AI2281" s="21">
        <v>1.1659999999999999</v>
      </c>
      <c r="AJ2281" s="21">
        <v>5.98</v>
      </c>
      <c r="AK2281" s="21">
        <v>1.1659999999999999</v>
      </c>
      <c r="AL2281" s="21">
        <v>5.98</v>
      </c>
      <c r="AO2281">
        <f t="shared" si="836"/>
        <v>-700</v>
      </c>
      <c r="AP2281">
        <f>IF(E2281&lt;F2281,G2281,H2281)</f>
        <v>43</v>
      </c>
      <c r="AQ2281">
        <f>IF(E2281&lt;F2281,H2281,G2281)</f>
        <v>24</v>
      </c>
    </row>
    <row r="2282" spans="2:43" x14ac:dyDescent="0.25">
      <c r="B2282" s="23">
        <v>41963</v>
      </c>
      <c r="C2282" s="20" t="s">
        <v>52</v>
      </c>
      <c r="D2282" s="20" t="s">
        <v>20</v>
      </c>
      <c r="E2282" s="2">
        <v>289</v>
      </c>
      <c r="F2282" s="2">
        <v>-330.03300330033011</v>
      </c>
      <c r="G2282">
        <v>24</v>
      </c>
      <c r="H2282">
        <v>20</v>
      </c>
      <c r="J2282" s="2" t="str">
        <f t="shared" si="837"/>
        <v>Kansas City Chiefs</v>
      </c>
      <c r="K2282" s="2" t="str">
        <f t="shared" si="838"/>
        <v>Oakland Raiders</v>
      </c>
      <c r="L2282" s="17">
        <f t="shared" si="839"/>
        <v>-330.03300330033011</v>
      </c>
      <c r="M2282" s="18">
        <f t="shared" si="840"/>
        <v>289</v>
      </c>
      <c r="N2282" s="4">
        <f t="shared" si="818"/>
        <v>1.3120000000000001</v>
      </c>
      <c r="O2282" s="4">
        <f t="shared" si="819"/>
        <v>3.81</v>
      </c>
      <c r="P2282" s="4"/>
      <c r="Q2282" s="4"/>
      <c r="R2282" s="1">
        <f t="shared" si="820"/>
        <v>0.76219512195121952</v>
      </c>
      <c r="S2282" s="1">
        <f t="shared" si="821"/>
        <v>0.26246719160104987</v>
      </c>
      <c r="T2282" s="1">
        <f t="shared" si="822"/>
        <v>2.4068723155017402E-2</v>
      </c>
      <c r="U2282" s="1">
        <f t="shared" si="823"/>
        <v>0.24986396517508483</v>
      </c>
      <c r="V2282" s="1">
        <f t="shared" si="824"/>
        <v>0.76086396517508481</v>
      </c>
      <c r="W2282" s="1"/>
      <c r="X2282" s="17">
        <f t="shared" si="825"/>
        <v>314.29538757284536</v>
      </c>
      <c r="Y2282" s="18">
        <f t="shared" si="826"/>
        <v>2738.2252641908881</v>
      </c>
      <c r="Z2282" s="2">
        <f t="shared" si="827"/>
        <v>298.58061819420305</v>
      </c>
      <c r="AA2282" s="18">
        <f t="shared" si="828"/>
        <v>2601.3140009813437</v>
      </c>
      <c r="AB2282" s="2">
        <f t="shared" si="829"/>
        <v>-334.91792134664922</v>
      </c>
      <c r="AC2282" s="2">
        <f t="shared" si="830"/>
        <v>260.13140009813435</v>
      </c>
      <c r="AD2282" s="2">
        <f t="shared" si="831"/>
        <v>-1000</v>
      </c>
      <c r="AE2282" s="2">
        <f t="shared" si="832"/>
        <v>2601.3140009813437</v>
      </c>
      <c r="AF2282" s="5">
        <f t="shared" si="833"/>
        <v>-1</v>
      </c>
      <c r="AG2282" s="5">
        <f t="shared" si="834"/>
        <v>2.81</v>
      </c>
      <c r="AH2282" s="3">
        <f t="shared" si="835"/>
        <v>201411</v>
      </c>
      <c r="AI2282" s="21">
        <v>3.81</v>
      </c>
      <c r="AJ2282" s="21">
        <v>1.3120000000000001</v>
      </c>
      <c r="AK2282" s="21">
        <v>3.89</v>
      </c>
      <c r="AL2282" s="21">
        <v>1.3029999999999999</v>
      </c>
      <c r="AO2282">
        <f t="shared" si="836"/>
        <v>-400</v>
      </c>
      <c r="AP2282">
        <f>IF(E2282&lt;F2282,G2282,H2282)</f>
        <v>20</v>
      </c>
      <c r="AQ2282">
        <f>IF(E2282&lt;F2282,H2282,G2282)</f>
        <v>24</v>
      </c>
    </row>
    <row r="2283" spans="2:43" x14ac:dyDescent="0.25">
      <c r="B2283" s="23">
        <v>41960</v>
      </c>
      <c r="C2283" s="20" t="s">
        <v>41</v>
      </c>
      <c r="D2283" s="20" t="s">
        <v>45</v>
      </c>
      <c r="E2283" s="2">
        <v>271</v>
      </c>
      <c r="F2283" s="2">
        <v>-308.64197530864192</v>
      </c>
      <c r="G2283">
        <v>24</v>
      </c>
      <c r="H2283">
        <v>27</v>
      </c>
      <c r="J2283" s="2" t="str">
        <f t="shared" si="837"/>
        <v>Pittsburgh Steelers</v>
      </c>
      <c r="K2283" s="2" t="str">
        <f t="shared" si="838"/>
        <v>Tennessee Titans</v>
      </c>
      <c r="L2283" s="17">
        <f t="shared" si="839"/>
        <v>-308.64197530864192</v>
      </c>
      <c r="M2283" s="18">
        <f t="shared" si="840"/>
        <v>271</v>
      </c>
      <c r="N2283" s="4">
        <f t="shared" si="818"/>
        <v>1.425</v>
      </c>
      <c r="O2283" s="4">
        <f t="shared" si="819"/>
        <v>3.1</v>
      </c>
      <c r="P2283" s="4"/>
      <c r="Q2283" s="4"/>
      <c r="R2283" s="1">
        <f t="shared" si="820"/>
        <v>0.70175438596491224</v>
      </c>
      <c r="S2283" s="1">
        <f t="shared" si="821"/>
        <v>0.32258064516129031</v>
      </c>
      <c r="T2283" s="1">
        <f t="shared" si="822"/>
        <v>2.3756906077348039E-2</v>
      </c>
      <c r="U2283" s="1">
        <f t="shared" si="823"/>
        <v>0.18958687040181096</v>
      </c>
      <c r="V2283" s="1">
        <f t="shared" si="824"/>
        <v>0.700586870401811</v>
      </c>
      <c r="W2283" s="1"/>
      <c r="X2283" s="17">
        <f t="shared" si="825"/>
        <v>427.37473716352281</v>
      </c>
      <c r="Y2283" s="18">
        <f t="shared" si="826"/>
        <v>2071.9633372112958</v>
      </c>
      <c r="Z2283" s="2">
        <f t="shared" si="827"/>
        <v>406.00600030534667</v>
      </c>
      <c r="AA2283" s="18">
        <f t="shared" si="828"/>
        <v>1968.365170350731</v>
      </c>
      <c r="AB2283" s="2">
        <f t="shared" si="829"/>
        <v>-246.30177860620918</v>
      </c>
      <c r="AC2283" s="2">
        <f t="shared" si="830"/>
        <v>196.83651703507309</v>
      </c>
      <c r="AD2283" s="2">
        <f t="shared" si="831"/>
        <v>406.00600030534667</v>
      </c>
      <c r="AE2283" s="2">
        <f t="shared" si="832"/>
        <v>-1000</v>
      </c>
      <c r="AF2283" s="5">
        <f t="shared" si="833"/>
        <v>0.42500000000000004</v>
      </c>
      <c r="AG2283" s="5">
        <f t="shared" si="834"/>
        <v>-1</v>
      </c>
      <c r="AH2283" s="3">
        <f t="shared" si="835"/>
        <v>201411</v>
      </c>
      <c r="AI2283" s="21">
        <v>3.1</v>
      </c>
      <c r="AJ2283" s="21">
        <v>1.425</v>
      </c>
      <c r="AK2283" s="21">
        <v>3.71</v>
      </c>
      <c r="AL2283" s="21">
        <v>1.3240000000000001</v>
      </c>
      <c r="AO2283">
        <f t="shared" si="836"/>
        <v>-400</v>
      </c>
      <c r="AP2283">
        <f>IF(E2283&lt;F2283,G2283,H2283)</f>
        <v>27</v>
      </c>
      <c r="AQ2283">
        <f>IF(E2283&lt;F2283,H2283,G2283)</f>
        <v>24</v>
      </c>
    </row>
    <row r="2284" spans="2:43" x14ac:dyDescent="0.25">
      <c r="B2284" s="23">
        <v>41959</v>
      </c>
      <c r="C2284" s="20" t="s">
        <v>39</v>
      </c>
      <c r="D2284" s="20" t="s">
        <v>36</v>
      </c>
      <c r="E2284" s="2">
        <v>-160</v>
      </c>
      <c r="F2284" s="2">
        <v>144</v>
      </c>
      <c r="G2284">
        <v>20</v>
      </c>
      <c r="H2284">
        <v>42</v>
      </c>
      <c r="J2284" s="2" t="str">
        <f t="shared" si="837"/>
        <v>Indianapolis Colts</v>
      </c>
      <c r="K2284" s="2" t="str">
        <f t="shared" si="838"/>
        <v>New England Patriots</v>
      </c>
      <c r="L2284" s="17">
        <f t="shared" si="839"/>
        <v>-160</v>
      </c>
      <c r="M2284" s="18">
        <f t="shared" si="840"/>
        <v>144</v>
      </c>
      <c r="N2284" s="4">
        <f t="shared" si="818"/>
        <v>1.6890000000000001</v>
      </c>
      <c r="O2284" s="4">
        <f t="shared" si="819"/>
        <v>2.31</v>
      </c>
      <c r="P2284" s="4"/>
      <c r="Q2284" s="4"/>
      <c r="R2284" s="1">
        <f t="shared" si="820"/>
        <v>0.59206631142687982</v>
      </c>
      <c r="S2284" s="1">
        <f t="shared" si="821"/>
        <v>0.4329004329004329</v>
      </c>
      <c r="T2284" s="1">
        <f t="shared" si="822"/>
        <v>2.4358589647411888E-2</v>
      </c>
      <c r="U2284" s="1">
        <f t="shared" si="823"/>
        <v>7.9582939263223462E-2</v>
      </c>
      <c r="V2284" s="1">
        <f t="shared" si="824"/>
        <v>0.59058293926322347</v>
      </c>
      <c r="W2284" s="1"/>
      <c r="X2284" s="17">
        <f t="shared" si="825"/>
        <v>693.24227558544305</v>
      </c>
      <c r="Y2284" s="18">
        <f t="shared" si="826"/>
        <v>1309.568863191934</v>
      </c>
      <c r="Z2284" s="2">
        <f t="shared" si="827"/>
        <v>658.58016180617085</v>
      </c>
      <c r="AA2284" s="18">
        <f t="shared" si="828"/>
        <v>1244.0904200323373</v>
      </c>
      <c r="AB2284" s="2">
        <f t="shared" si="829"/>
        <v>-151.84180423192183</v>
      </c>
      <c r="AC2284" s="2">
        <f t="shared" si="830"/>
        <v>124.40904200323374</v>
      </c>
      <c r="AD2284" s="2">
        <f t="shared" si="831"/>
        <v>-1000</v>
      </c>
      <c r="AE2284" s="2">
        <f t="shared" si="832"/>
        <v>1244.0904200323373</v>
      </c>
      <c r="AF2284" s="5">
        <f t="shared" si="833"/>
        <v>-1</v>
      </c>
      <c r="AG2284" s="5">
        <f t="shared" si="834"/>
        <v>1.31</v>
      </c>
      <c r="AH2284" s="3">
        <f t="shared" si="835"/>
        <v>201411</v>
      </c>
      <c r="AI2284" s="21">
        <v>1.6890000000000001</v>
      </c>
      <c r="AJ2284" s="21">
        <v>2.31</v>
      </c>
      <c r="AK2284" s="21">
        <v>1.625</v>
      </c>
      <c r="AL2284" s="21">
        <v>2.44</v>
      </c>
      <c r="AO2284">
        <f t="shared" si="836"/>
        <v>-160</v>
      </c>
      <c r="AP2284">
        <f>IF(E2284&lt;F2284,G2284,H2284)</f>
        <v>20</v>
      </c>
      <c r="AQ2284">
        <f>IF(E2284&lt;F2284,H2284,G2284)</f>
        <v>42</v>
      </c>
    </row>
    <row r="2285" spans="2:43" x14ac:dyDescent="0.25">
      <c r="B2285" s="23">
        <v>41959</v>
      </c>
      <c r="C2285" s="20" t="s">
        <v>48</v>
      </c>
      <c r="D2285" s="20" t="s">
        <v>34</v>
      </c>
      <c r="E2285" s="2">
        <v>104</v>
      </c>
      <c r="F2285" s="2">
        <v>-115.07479861910242</v>
      </c>
      <c r="G2285">
        <v>14</v>
      </c>
      <c r="H2285">
        <v>6</v>
      </c>
      <c r="J2285" s="2" t="str">
        <f t="shared" si="837"/>
        <v>Detroit Lions</v>
      </c>
      <c r="K2285" s="2" t="str">
        <f t="shared" si="838"/>
        <v>Arizona Cardinals</v>
      </c>
      <c r="L2285" s="17">
        <f t="shared" si="839"/>
        <v>-115.07479861910242</v>
      </c>
      <c r="M2285" s="18">
        <f t="shared" si="840"/>
        <v>104</v>
      </c>
      <c r="N2285" s="4">
        <f t="shared" si="818"/>
        <v>2.11</v>
      </c>
      <c r="O2285" s="4">
        <f t="shared" si="819"/>
        <v>1.8129999999999999</v>
      </c>
      <c r="P2285" s="4"/>
      <c r="Q2285" s="4"/>
      <c r="R2285" s="1">
        <f t="shared" si="820"/>
        <v>0.47393364928909953</v>
      </c>
      <c r="S2285" s="1">
        <f t="shared" si="821"/>
        <v>0.55157198014340869</v>
      </c>
      <c r="T2285" s="1">
        <f t="shared" si="822"/>
        <v>2.4871271985725363E-2</v>
      </c>
      <c r="U2285" s="1">
        <f t="shared" si="823"/>
        <v>3.8819165427154578E-2</v>
      </c>
      <c r="V2285" s="1">
        <f t="shared" si="824"/>
        <v>0.47218083457284543</v>
      </c>
      <c r="W2285" s="1"/>
      <c r="X2285" s="17">
        <f t="shared" si="825"/>
        <v>1117.8326750695883</v>
      </c>
      <c r="Y2285" s="18">
        <f t="shared" si="826"/>
        <v>814.9689546392874</v>
      </c>
      <c r="Z2285" s="2">
        <f t="shared" si="827"/>
        <v>1061.9410413161088</v>
      </c>
      <c r="AA2285" s="18">
        <f t="shared" si="828"/>
        <v>774.22050690732294</v>
      </c>
      <c r="AB2285" s="2">
        <f t="shared" si="829"/>
        <v>106.19410413161089</v>
      </c>
      <c r="AC2285" s="2">
        <f t="shared" si="830"/>
        <v>-129.16216905627684</v>
      </c>
      <c r="AD2285" s="2">
        <f t="shared" si="831"/>
        <v>-1000</v>
      </c>
      <c r="AE2285" s="2">
        <f t="shared" si="832"/>
        <v>774.22050690732294</v>
      </c>
      <c r="AF2285" s="5">
        <f t="shared" si="833"/>
        <v>-1</v>
      </c>
      <c r="AG2285" s="5">
        <f t="shared" si="834"/>
        <v>0.81299999999999994</v>
      </c>
      <c r="AH2285" s="3">
        <f t="shared" si="835"/>
        <v>201411</v>
      </c>
      <c r="AI2285" s="21">
        <v>1.8129999999999999</v>
      </c>
      <c r="AJ2285" s="21">
        <v>2.11</v>
      </c>
      <c r="AK2285" s="21">
        <v>2.04</v>
      </c>
      <c r="AL2285" s="21">
        <v>1.869</v>
      </c>
      <c r="AO2285">
        <f t="shared" si="836"/>
        <v>-120</v>
      </c>
      <c r="AP2285">
        <f>IF(E2285&lt;F2285,G2285,H2285)</f>
        <v>6</v>
      </c>
      <c r="AQ2285">
        <f>IF(E2285&lt;F2285,H2285,G2285)</f>
        <v>14</v>
      </c>
    </row>
    <row r="2286" spans="2:43" x14ac:dyDescent="0.25">
      <c r="B2286" s="23">
        <v>41959</v>
      </c>
      <c r="C2286" s="20" t="s">
        <v>33</v>
      </c>
      <c r="D2286" s="20" t="s">
        <v>19</v>
      </c>
      <c r="E2286" s="2">
        <v>-200</v>
      </c>
      <c r="F2286" s="2">
        <v>179.99999999999997</v>
      </c>
      <c r="G2286">
        <v>53</v>
      </c>
      <c r="H2286">
        <v>20</v>
      </c>
      <c r="J2286" s="2" t="str">
        <f t="shared" si="837"/>
        <v>Green Bay Packers</v>
      </c>
      <c r="K2286" s="2" t="str">
        <f t="shared" si="838"/>
        <v>Philadelphia Eagles</v>
      </c>
      <c r="L2286" s="17">
        <f t="shared" si="839"/>
        <v>-200</v>
      </c>
      <c r="M2286" s="18">
        <f t="shared" si="840"/>
        <v>179.99999999999997</v>
      </c>
      <c r="N2286" s="4">
        <f t="shared" si="818"/>
        <v>1.454</v>
      </c>
      <c r="O2286" s="4">
        <f t="shared" si="819"/>
        <v>2.97</v>
      </c>
      <c r="P2286" s="4"/>
      <c r="Q2286" s="4"/>
      <c r="R2286" s="1">
        <f t="shared" si="820"/>
        <v>0.68775790921595603</v>
      </c>
      <c r="S2286" s="1">
        <f t="shared" si="821"/>
        <v>0.33670033670033667</v>
      </c>
      <c r="T2286" s="1">
        <f t="shared" si="822"/>
        <v>2.3874321880650973E-2</v>
      </c>
      <c r="U2286" s="1">
        <f t="shared" si="823"/>
        <v>0.17552878625780968</v>
      </c>
      <c r="V2286" s="1">
        <f t="shared" si="824"/>
        <v>0.68652878625780966</v>
      </c>
      <c r="W2286" s="1"/>
      <c r="X2286" s="17">
        <f t="shared" si="825"/>
        <v>456.6031607369099</v>
      </c>
      <c r="Y2286" s="18">
        <f t="shared" si="826"/>
        <v>1948.6078523326898</v>
      </c>
      <c r="Z2286" s="2">
        <f t="shared" si="827"/>
        <v>433.77300270006441</v>
      </c>
      <c r="AA2286" s="18">
        <f t="shared" si="828"/>
        <v>1851.1774597160552</v>
      </c>
      <c r="AB2286" s="2">
        <f t="shared" si="829"/>
        <v>-230.53532464570125</v>
      </c>
      <c r="AC2286" s="2">
        <f t="shared" si="830"/>
        <v>185.11774597160553</v>
      </c>
      <c r="AD2286" s="2">
        <f t="shared" si="831"/>
        <v>433.77300270006441</v>
      </c>
      <c r="AE2286" s="2">
        <f t="shared" si="832"/>
        <v>-1000</v>
      </c>
      <c r="AF2286" s="5">
        <f t="shared" si="833"/>
        <v>0.45399999999999996</v>
      </c>
      <c r="AG2286" s="5">
        <f t="shared" si="834"/>
        <v>-1</v>
      </c>
      <c r="AH2286" s="3">
        <f t="shared" si="835"/>
        <v>201411</v>
      </c>
      <c r="AI2286" s="21">
        <v>1.454</v>
      </c>
      <c r="AJ2286" s="21">
        <v>2.97</v>
      </c>
      <c r="AK2286" s="21">
        <v>1.5</v>
      </c>
      <c r="AL2286" s="21">
        <v>2.8</v>
      </c>
      <c r="AO2286">
        <f t="shared" si="836"/>
        <v>-200</v>
      </c>
      <c r="AP2286">
        <f>IF(E2286&lt;F2286,G2286,H2286)</f>
        <v>53</v>
      </c>
      <c r="AQ2286">
        <f>IF(E2286&lt;F2286,H2286,G2286)</f>
        <v>20</v>
      </c>
    </row>
    <row r="2287" spans="2:43" x14ac:dyDescent="0.25">
      <c r="B2287" s="23">
        <v>41959</v>
      </c>
      <c r="C2287" s="20" t="s">
        <v>54</v>
      </c>
      <c r="D2287" s="20" t="s">
        <v>52</v>
      </c>
      <c r="E2287" s="2">
        <v>-500.00000000000011</v>
      </c>
      <c r="F2287" s="2">
        <v>423.00000000000006</v>
      </c>
      <c r="G2287">
        <v>13</v>
      </c>
      <c r="H2287">
        <v>6</v>
      </c>
      <c r="J2287" s="2" t="str">
        <f t="shared" si="837"/>
        <v>San Diego Chargers</v>
      </c>
      <c r="K2287" s="2" t="str">
        <f t="shared" si="838"/>
        <v>Oakland Raiders</v>
      </c>
      <c r="L2287" s="17">
        <f t="shared" si="839"/>
        <v>-500.00000000000011</v>
      </c>
      <c r="M2287" s="18">
        <f t="shared" si="840"/>
        <v>423.00000000000006</v>
      </c>
      <c r="N2287" s="4">
        <f t="shared" si="818"/>
        <v>1.208</v>
      </c>
      <c r="O2287" s="4">
        <f t="shared" si="819"/>
        <v>5.08</v>
      </c>
      <c r="P2287" s="4"/>
      <c r="Q2287" s="4"/>
      <c r="R2287" s="1">
        <f t="shared" si="820"/>
        <v>0.82781456953642385</v>
      </c>
      <c r="S2287" s="1">
        <f t="shared" si="821"/>
        <v>0.19685039370078738</v>
      </c>
      <c r="T2287" s="1">
        <f t="shared" si="822"/>
        <v>2.4071246819338477E-2</v>
      </c>
      <c r="U2287" s="1">
        <f t="shared" si="823"/>
        <v>0.31548208791781823</v>
      </c>
      <c r="V2287" s="1">
        <f t="shared" si="824"/>
        <v>0.8264820879178183</v>
      </c>
      <c r="W2287" s="1"/>
      <c r="X2287" s="17">
        <f t="shared" si="825"/>
        <v>209.94757735080594</v>
      </c>
      <c r="Y2287" s="18">
        <f t="shared" si="826"/>
        <v>3877.3749854426251</v>
      </c>
      <c r="Z2287" s="2">
        <f t="shared" si="827"/>
        <v>199.45019848326564</v>
      </c>
      <c r="AA2287" s="18">
        <f t="shared" si="828"/>
        <v>3683.5062361704936</v>
      </c>
      <c r="AB2287" s="2">
        <f t="shared" si="829"/>
        <v>-501.37829272900046</v>
      </c>
      <c r="AC2287" s="2">
        <f t="shared" si="830"/>
        <v>368.35062361704934</v>
      </c>
      <c r="AD2287" s="2">
        <f t="shared" si="831"/>
        <v>199.45019848326564</v>
      </c>
      <c r="AE2287" s="2">
        <f t="shared" si="832"/>
        <v>-1000</v>
      </c>
      <c r="AF2287" s="5">
        <f t="shared" si="833"/>
        <v>0.20799999999999996</v>
      </c>
      <c r="AG2287" s="5">
        <f t="shared" si="834"/>
        <v>-1</v>
      </c>
      <c r="AH2287" s="3">
        <f t="shared" si="835"/>
        <v>201411</v>
      </c>
      <c r="AI2287" s="21">
        <v>1.208</v>
      </c>
      <c r="AJ2287" s="21">
        <v>5.08</v>
      </c>
      <c r="AK2287" s="21">
        <v>1.2</v>
      </c>
      <c r="AL2287" s="21">
        <v>5.23</v>
      </c>
      <c r="AO2287">
        <f t="shared" si="836"/>
        <v>-500</v>
      </c>
      <c r="AP2287">
        <f>IF(E2287&lt;F2287,G2287,H2287)</f>
        <v>13</v>
      </c>
      <c r="AQ2287">
        <f>IF(E2287&lt;F2287,H2287,G2287)</f>
        <v>6</v>
      </c>
    </row>
    <row r="2288" spans="2:43" x14ac:dyDescent="0.25">
      <c r="B2288" s="23">
        <v>41959</v>
      </c>
      <c r="C2288" s="20" t="s">
        <v>44</v>
      </c>
      <c r="D2288" s="20" t="s">
        <v>35</v>
      </c>
      <c r="E2288" s="2">
        <v>125.99999999999997</v>
      </c>
      <c r="F2288" s="2">
        <v>-139.08205841446451</v>
      </c>
      <c r="G2288">
        <v>17</v>
      </c>
      <c r="H2288">
        <v>19</v>
      </c>
      <c r="J2288" s="2" t="str">
        <f t="shared" si="837"/>
        <v>Atlanta Falcons</v>
      </c>
      <c r="K2288" s="2" t="str">
        <f t="shared" si="838"/>
        <v>Carolina Panthers</v>
      </c>
      <c r="L2288" s="17">
        <f t="shared" si="839"/>
        <v>-139.08205841446451</v>
      </c>
      <c r="M2288" s="18">
        <f t="shared" si="840"/>
        <v>125.99999999999997</v>
      </c>
      <c r="N2288" s="4">
        <f t="shared" si="818"/>
        <v>2.06</v>
      </c>
      <c r="O2288" s="4">
        <f t="shared" si="819"/>
        <v>1.8540000000000001</v>
      </c>
      <c r="P2288" s="4"/>
      <c r="Q2288" s="4"/>
      <c r="R2288" s="1">
        <f t="shared" si="820"/>
        <v>0.4854368932038835</v>
      </c>
      <c r="S2288" s="1">
        <f t="shared" si="821"/>
        <v>0.53937432578209277</v>
      </c>
      <c r="T2288" s="1">
        <f t="shared" si="822"/>
        <v>2.421052631578946E-2</v>
      </c>
      <c r="U2288" s="1">
        <f t="shared" si="823"/>
        <v>2.6968716289104633E-2</v>
      </c>
      <c r="V2288" s="1">
        <f t="shared" si="824"/>
        <v>0.48403128371089538</v>
      </c>
      <c r="W2288" s="1"/>
      <c r="X2288" s="17">
        <f t="shared" si="825"/>
        <v>1065.9821661388419</v>
      </c>
      <c r="Y2288" s="18">
        <f t="shared" si="826"/>
        <v>855.10445754988632</v>
      </c>
      <c r="Z2288" s="2">
        <f t="shared" si="827"/>
        <v>1012.6830578318998</v>
      </c>
      <c r="AA2288" s="18">
        <f t="shared" si="828"/>
        <v>812.34923467239196</v>
      </c>
      <c r="AB2288" s="2">
        <f t="shared" si="829"/>
        <v>101.26830578318997</v>
      </c>
      <c r="AC2288" s="2">
        <f t="shared" si="830"/>
        <v>-123.09976514020903</v>
      </c>
      <c r="AD2288" s="2">
        <f t="shared" si="831"/>
        <v>1012.6830578318998</v>
      </c>
      <c r="AE2288" s="2">
        <f t="shared" si="832"/>
        <v>-1000</v>
      </c>
      <c r="AF2288" s="5">
        <f t="shared" si="833"/>
        <v>1.06</v>
      </c>
      <c r="AG2288" s="5">
        <f t="shared" si="834"/>
        <v>-1</v>
      </c>
      <c r="AH2288" s="3">
        <f t="shared" si="835"/>
        <v>201411</v>
      </c>
      <c r="AI2288" s="21">
        <v>1.8540000000000001</v>
      </c>
      <c r="AJ2288" s="21">
        <v>2.06</v>
      </c>
      <c r="AK2288" s="21">
        <v>2.2599999999999998</v>
      </c>
      <c r="AL2288" s="21">
        <v>1.7190000000000001</v>
      </c>
      <c r="AO2288">
        <f t="shared" si="836"/>
        <v>-140</v>
      </c>
      <c r="AP2288">
        <f>IF(E2288&lt;F2288,G2288,H2288)</f>
        <v>19</v>
      </c>
      <c r="AQ2288">
        <f>IF(E2288&lt;F2288,H2288,G2288)</f>
        <v>17</v>
      </c>
    </row>
    <row r="2289" spans="2:43" x14ac:dyDescent="0.25">
      <c r="B2289" s="23">
        <v>41959</v>
      </c>
      <c r="C2289" s="20" t="s">
        <v>37</v>
      </c>
      <c r="D2289" s="20" t="s">
        <v>29</v>
      </c>
      <c r="E2289" s="2">
        <v>-128.04097311139566</v>
      </c>
      <c r="F2289" s="2">
        <v>116.00000000000001</v>
      </c>
      <c r="G2289">
        <v>21</v>
      </c>
      <c r="H2289">
        <v>13</v>
      </c>
      <c r="J2289" s="2" t="str">
        <f t="shared" si="837"/>
        <v>Chicago Bears</v>
      </c>
      <c r="K2289" s="2" t="str">
        <f t="shared" si="838"/>
        <v>Minnesota Vikings</v>
      </c>
      <c r="L2289" s="17">
        <f t="shared" si="839"/>
        <v>-128.04097311139566</v>
      </c>
      <c r="M2289" s="18">
        <f t="shared" si="840"/>
        <v>116.00000000000001</v>
      </c>
      <c r="N2289" s="4">
        <f t="shared" si="818"/>
        <v>1.609</v>
      </c>
      <c r="O2289" s="4">
        <f t="shared" si="819"/>
        <v>2.48</v>
      </c>
      <c r="P2289" s="4"/>
      <c r="Q2289" s="4"/>
      <c r="R2289" s="1">
        <f t="shared" si="820"/>
        <v>0.62150403977625857</v>
      </c>
      <c r="S2289" s="1">
        <f t="shared" si="821"/>
        <v>0.40322580645161293</v>
      </c>
      <c r="T2289" s="1">
        <f t="shared" si="822"/>
        <v>2.4133039863047268E-2</v>
      </c>
      <c r="U2289" s="1">
        <f t="shared" si="823"/>
        <v>0.10913911666232282</v>
      </c>
      <c r="V2289" s="1">
        <f t="shared" si="824"/>
        <v>0.6201391166623228</v>
      </c>
      <c r="W2289" s="1"/>
      <c r="X2289" s="17">
        <f t="shared" si="825"/>
        <v>612.54140100392738</v>
      </c>
      <c r="Y2289" s="18">
        <f t="shared" si="826"/>
        <v>1475.8167857920587</v>
      </c>
      <c r="Z2289" s="2">
        <f t="shared" si="827"/>
        <v>581.914330953731</v>
      </c>
      <c r="AA2289" s="18">
        <f t="shared" si="828"/>
        <v>1402.0259465024558</v>
      </c>
      <c r="AB2289" s="2">
        <f t="shared" si="829"/>
        <v>-171.84660126191525</v>
      </c>
      <c r="AC2289" s="2">
        <f t="shared" si="830"/>
        <v>140.20259465024557</v>
      </c>
      <c r="AD2289" s="2">
        <f t="shared" si="831"/>
        <v>581.914330953731</v>
      </c>
      <c r="AE2289" s="2">
        <f t="shared" si="832"/>
        <v>-1000</v>
      </c>
      <c r="AF2289" s="5">
        <f t="shared" si="833"/>
        <v>0.60899999999999999</v>
      </c>
      <c r="AG2289" s="5">
        <f t="shared" si="834"/>
        <v>-1</v>
      </c>
      <c r="AH2289" s="3">
        <f t="shared" si="835"/>
        <v>201411</v>
      </c>
      <c r="AI2289" s="21">
        <v>1.609</v>
      </c>
      <c r="AJ2289" s="21">
        <v>2.48</v>
      </c>
      <c r="AK2289" s="21">
        <v>1.7809999999999999</v>
      </c>
      <c r="AL2289" s="21">
        <v>2.16</v>
      </c>
      <c r="AO2289">
        <f t="shared" si="836"/>
        <v>-130</v>
      </c>
      <c r="AP2289">
        <f>IF(E2289&lt;F2289,G2289,H2289)</f>
        <v>21</v>
      </c>
      <c r="AQ2289">
        <f>IF(E2289&lt;F2289,H2289,G2289)</f>
        <v>13</v>
      </c>
    </row>
    <row r="2290" spans="2:43" x14ac:dyDescent="0.25">
      <c r="B2290" s="23">
        <v>41959</v>
      </c>
      <c r="C2290" s="20" t="s">
        <v>46</v>
      </c>
      <c r="D2290" s="20" t="s">
        <v>40</v>
      </c>
      <c r="E2290" s="2">
        <v>-213.21961620469079</v>
      </c>
      <c r="F2290" s="2">
        <v>191</v>
      </c>
      <c r="G2290">
        <v>7</v>
      </c>
      <c r="H2290">
        <v>23</v>
      </c>
      <c r="J2290" s="2" t="str">
        <f t="shared" si="837"/>
        <v>Cleveland Browns</v>
      </c>
      <c r="K2290" s="2" t="str">
        <f t="shared" si="838"/>
        <v>Houston Texans</v>
      </c>
      <c r="L2290" s="17">
        <f t="shared" si="839"/>
        <v>-213.21961620469079</v>
      </c>
      <c r="M2290" s="18">
        <f t="shared" si="840"/>
        <v>191</v>
      </c>
      <c r="N2290" s="4">
        <f t="shared" si="818"/>
        <v>1.5880000000000001</v>
      </c>
      <c r="O2290" s="4">
        <f t="shared" si="819"/>
        <v>2.5299999999999998</v>
      </c>
      <c r="P2290" s="4"/>
      <c r="Q2290" s="4"/>
      <c r="R2290" s="1">
        <f t="shared" si="820"/>
        <v>0.62972292191435764</v>
      </c>
      <c r="S2290" s="1">
        <f t="shared" si="821"/>
        <v>0.39525691699604748</v>
      </c>
      <c r="T2290" s="1">
        <f t="shared" si="822"/>
        <v>2.4371053909664986E-2</v>
      </c>
      <c r="U2290" s="1">
        <f t="shared" si="823"/>
        <v>0.11723300245915508</v>
      </c>
      <c r="V2290" s="1">
        <f t="shared" si="824"/>
        <v>0.62823300245915514</v>
      </c>
      <c r="W2290" s="1"/>
      <c r="X2290" s="17">
        <f t="shared" si="825"/>
        <v>591.76610602372068</v>
      </c>
      <c r="Y2290" s="18">
        <f t="shared" si="826"/>
        <v>1525.4353459459228</v>
      </c>
      <c r="Z2290" s="2">
        <f t="shared" si="827"/>
        <v>562.17780072253458</v>
      </c>
      <c r="AA2290" s="18">
        <f t="shared" si="828"/>
        <v>1449.1635786486265</v>
      </c>
      <c r="AB2290" s="2">
        <f t="shared" si="829"/>
        <v>-177.87966702256082</v>
      </c>
      <c r="AC2290" s="2">
        <f t="shared" si="830"/>
        <v>144.91635786486265</v>
      </c>
      <c r="AD2290" s="2">
        <f t="shared" si="831"/>
        <v>-1000</v>
      </c>
      <c r="AE2290" s="2">
        <f t="shared" si="832"/>
        <v>1449.1635786486265</v>
      </c>
      <c r="AF2290" s="5">
        <f t="shared" si="833"/>
        <v>-1</v>
      </c>
      <c r="AG2290" s="5">
        <f t="shared" si="834"/>
        <v>1.5299999999999998</v>
      </c>
      <c r="AH2290" s="3">
        <f t="shared" si="835"/>
        <v>201411</v>
      </c>
      <c r="AI2290" s="21">
        <v>1.5880000000000001</v>
      </c>
      <c r="AJ2290" s="21">
        <v>2.5299999999999998</v>
      </c>
      <c r="AK2290" s="21">
        <v>1.4690000000000001</v>
      </c>
      <c r="AL2290" s="21">
        <v>2.91</v>
      </c>
      <c r="AO2290">
        <f t="shared" si="836"/>
        <v>-300</v>
      </c>
      <c r="AP2290">
        <f>IF(E2290&lt;F2290,G2290,H2290)</f>
        <v>7</v>
      </c>
      <c r="AQ2290">
        <f>IF(E2290&lt;F2290,H2290,G2290)</f>
        <v>23</v>
      </c>
    </row>
    <row r="2291" spans="2:43" x14ac:dyDescent="0.25">
      <c r="B2291" s="23">
        <v>41959</v>
      </c>
      <c r="C2291" s="20" t="s">
        <v>20</v>
      </c>
      <c r="D2291" s="20" t="s">
        <v>32</v>
      </c>
      <c r="E2291" s="2">
        <v>104</v>
      </c>
      <c r="F2291" s="2">
        <v>-115.07479861910242</v>
      </c>
      <c r="G2291">
        <v>24</v>
      </c>
      <c r="H2291">
        <v>20</v>
      </c>
      <c r="J2291" s="2" t="str">
        <f t="shared" si="837"/>
        <v>Seattle Seahawks</v>
      </c>
      <c r="K2291" s="2" t="str">
        <f t="shared" si="838"/>
        <v>Kansas City Chiefs</v>
      </c>
      <c r="L2291" s="17">
        <f t="shared" si="839"/>
        <v>-115.07479861910242</v>
      </c>
      <c r="M2291" s="18">
        <f t="shared" si="840"/>
        <v>104</v>
      </c>
      <c r="N2291" s="4">
        <f t="shared" si="818"/>
        <v>2.06</v>
      </c>
      <c r="O2291" s="4">
        <f t="shared" si="819"/>
        <v>1.8540000000000001</v>
      </c>
      <c r="P2291" s="4"/>
      <c r="Q2291" s="4"/>
      <c r="R2291" s="1">
        <f t="shared" si="820"/>
        <v>0.4854368932038835</v>
      </c>
      <c r="S2291" s="1">
        <f t="shared" si="821"/>
        <v>0.53937432578209277</v>
      </c>
      <c r="T2291" s="1">
        <f t="shared" si="822"/>
        <v>2.421052631578946E-2</v>
      </c>
      <c r="U2291" s="1">
        <f t="shared" si="823"/>
        <v>2.6968716289104633E-2</v>
      </c>
      <c r="V2291" s="1">
        <f t="shared" si="824"/>
        <v>0.48403128371089538</v>
      </c>
      <c r="W2291" s="1"/>
      <c r="X2291" s="17">
        <f t="shared" si="825"/>
        <v>1065.9821661388419</v>
      </c>
      <c r="Y2291" s="18">
        <f t="shared" si="826"/>
        <v>855.10445754988632</v>
      </c>
      <c r="Z2291" s="2">
        <f t="shared" si="827"/>
        <v>1012.6830578318998</v>
      </c>
      <c r="AA2291" s="18">
        <f t="shared" si="828"/>
        <v>812.34923467239196</v>
      </c>
      <c r="AB2291" s="2">
        <f t="shared" si="829"/>
        <v>101.26830578318997</v>
      </c>
      <c r="AC2291" s="2">
        <f t="shared" si="830"/>
        <v>-123.09976514020903</v>
      </c>
      <c r="AD2291" s="2">
        <f t="shared" si="831"/>
        <v>-1000</v>
      </c>
      <c r="AE2291" s="2">
        <f t="shared" si="832"/>
        <v>812.34923467239196</v>
      </c>
      <c r="AF2291" s="5">
        <f t="shared" si="833"/>
        <v>-1</v>
      </c>
      <c r="AG2291" s="5">
        <f t="shared" si="834"/>
        <v>0.85400000000000009</v>
      </c>
      <c r="AH2291" s="3">
        <f t="shared" si="835"/>
        <v>201411</v>
      </c>
      <c r="AI2291" s="21">
        <v>1.8540000000000001</v>
      </c>
      <c r="AJ2291" s="21">
        <v>2.06</v>
      </c>
      <c r="AK2291" s="21">
        <v>2.04</v>
      </c>
      <c r="AL2291" s="21">
        <v>1.869</v>
      </c>
      <c r="AO2291">
        <f t="shared" si="836"/>
        <v>-120</v>
      </c>
      <c r="AP2291">
        <f>IF(E2291&lt;F2291,G2291,H2291)</f>
        <v>20</v>
      </c>
      <c r="AQ2291">
        <f>IF(E2291&lt;F2291,H2291,G2291)</f>
        <v>24</v>
      </c>
    </row>
    <row r="2292" spans="2:43" x14ac:dyDescent="0.25">
      <c r="B2292" s="23">
        <v>41959</v>
      </c>
      <c r="C2292" s="20" t="s">
        <v>43</v>
      </c>
      <c r="D2292" s="20" t="s">
        <v>21</v>
      </c>
      <c r="E2292" s="2">
        <v>-380.22813688212943</v>
      </c>
      <c r="F2292" s="2">
        <v>330</v>
      </c>
      <c r="G2292">
        <v>10</v>
      </c>
      <c r="H2292">
        <v>27</v>
      </c>
      <c r="J2292" s="2" t="str">
        <f t="shared" si="837"/>
        <v>New Orleans Saints</v>
      </c>
      <c r="K2292" s="2" t="str">
        <f t="shared" si="838"/>
        <v>Cincinnati Bengals</v>
      </c>
      <c r="L2292" s="17">
        <f t="shared" si="839"/>
        <v>-380.22813688212943</v>
      </c>
      <c r="M2292" s="18">
        <f t="shared" si="840"/>
        <v>330</v>
      </c>
      <c r="N2292" s="4">
        <f t="shared" si="818"/>
        <v>1.3120000000000001</v>
      </c>
      <c r="O2292" s="4">
        <f t="shared" si="819"/>
        <v>3.81</v>
      </c>
      <c r="P2292" s="4"/>
      <c r="Q2292" s="4"/>
      <c r="R2292" s="1">
        <f t="shared" si="820"/>
        <v>0.76219512195121952</v>
      </c>
      <c r="S2292" s="1">
        <f t="shared" si="821"/>
        <v>0.26246719160104987</v>
      </c>
      <c r="T2292" s="1">
        <f t="shared" si="822"/>
        <v>2.4068723155017402E-2</v>
      </c>
      <c r="U2292" s="1">
        <f t="shared" si="823"/>
        <v>0.24986396517508483</v>
      </c>
      <c r="V2292" s="1">
        <f t="shared" si="824"/>
        <v>0.76086396517508481</v>
      </c>
      <c r="W2292" s="1"/>
      <c r="X2292" s="17">
        <f t="shared" si="825"/>
        <v>314.29538757284536</v>
      </c>
      <c r="Y2292" s="18">
        <f t="shared" si="826"/>
        <v>2738.2252641908881</v>
      </c>
      <c r="Z2292" s="2">
        <f t="shared" si="827"/>
        <v>298.58061819420305</v>
      </c>
      <c r="AA2292" s="18">
        <f t="shared" si="828"/>
        <v>2601.3140009813437</v>
      </c>
      <c r="AB2292" s="2">
        <f t="shared" si="829"/>
        <v>-334.91792134664922</v>
      </c>
      <c r="AC2292" s="2">
        <f t="shared" si="830"/>
        <v>260.13140009813435</v>
      </c>
      <c r="AD2292" s="2">
        <f t="shared" si="831"/>
        <v>-1000</v>
      </c>
      <c r="AE2292" s="2">
        <f t="shared" si="832"/>
        <v>2601.3140009813437</v>
      </c>
      <c r="AF2292" s="5">
        <f t="shared" si="833"/>
        <v>-1</v>
      </c>
      <c r="AG2292" s="5">
        <f t="shared" si="834"/>
        <v>2.81</v>
      </c>
      <c r="AH2292" s="3">
        <f t="shared" si="835"/>
        <v>201411</v>
      </c>
      <c r="AI2292" s="21">
        <v>1.3120000000000001</v>
      </c>
      <c r="AJ2292" s="21">
        <v>3.81</v>
      </c>
      <c r="AK2292" s="21">
        <v>1.2629999999999999</v>
      </c>
      <c r="AL2292" s="21">
        <v>4.3</v>
      </c>
      <c r="AO2292">
        <f t="shared" si="836"/>
        <v>-400</v>
      </c>
      <c r="AP2292">
        <f>IF(E2292&lt;F2292,G2292,H2292)</f>
        <v>10</v>
      </c>
      <c r="AQ2292">
        <f>IF(E2292&lt;F2292,H2292,G2292)</f>
        <v>27</v>
      </c>
    </row>
    <row r="2293" spans="2:43" x14ac:dyDescent="0.25">
      <c r="B2293" s="23">
        <v>41959</v>
      </c>
      <c r="C2293" s="20" t="s">
        <v>25</v>
      </c>
      <c r="D2293" s="20" t="s">
        <v>22</v>
      </c>
      <c r="E2293" s="2">
        <v>171</v>
      </c>
      <c r="F2293" s="2">
        <v>-190.11406844106463</v>
      </c>
      <c r="G2293">
        <v>10</v>
      </c>
      <c r="H2293">
        <v>16</v>
      </c>
      <c r="J2293" s="2" t="str">
        <f t="shared" si="837"/>
        <v>San Francisco 49ers</v>
      </c>
      <c r="K2293" s="2" t="str">
        <f t="shared" si="838"/>
        <v>New York Giants</v>
      </c>
      <c r="L2293" s="17">
        <f t="shared" si="839"/>
        <v>-190.11406844106463</v>
      </c>
      <c r="M2293" s="18">
        <f t="shared" si="840"/>
        <v>171</v>
      </c>
      <c r="N2293" s="4">
        <f t="shared" si="818"/>
        <v>1.48</v>
      </c>
      <c r="O2293" s="4">
        <f t="shared" si="819"/>
        <v>2.86</v>
      </c>
      <c r="P2293" s="4"/>
      <c r="Q2293" s="4"/>
      <c r="R2293" s="1">
        <f t="shared" si="820"/>
        <v>0.67567567567567566</v>
      </c>
      <c r="S2293" s="1">
        <f t="shared" si="821"/>
        <v>0.34965034965034969</v>
      </c>
      <c r="T2293" s="1">
        <f t="shared" si="822"/>
        <v>2.4700460829493065E-2</v>
      </c>
      <c r="U2293" s="1">
        <f t="shared" si="823"/>
        <v>0.16301266301266298</v>
      </c>
      <c r="V2293" s="1">
        <f t="shared" si="824"/>
        <v>0.67401266301266305</v>
      </c>
      <c r="W2293" s="1"/>
      <c r="X2293" s="17">
        <f t="shared" si="825"/>
        <v>483.65165059400738</v>
      </c>
      <c r="Y2293" s="18">
        <f t="shared" si="826"/>
        <v>1846.6048003943104</v>
      </c>
      <c r="Z2293" s="2">
        <f t="shared" si="827"/>
        <v>459.46906806430701</v>
      </c>
      <c r="AA2293" s="18">
        <f t="shared" si="828"/>
        <v>1754.2745603745948</v>
      </c>
      <c r="AB2293" s="2">
        <f t="shared" si="829"/>
        <v>-217.64250729932502</v>
      </c>
      <c r="AC2293" s="2">
        <f t="shared" si="830"/>
        <v>175.42745603745948</v>
      </c>
      <c r="AD2293" s="2">
        <f t="shared" si="831"/>
        <v>459.46906806430701</v>
      </c>
      <c r="AE2293" s="2">
        <f t="shared" si="832"/>
        <v>-1000</v>
      </c>
      <c r="AF2293" s="5">
        <f t="shared" si="833"/>
        <v>0.48</v>
      </c>
      <c r="AG2293" s="5">
        <f t="shared" si="834"/>
        <v>-1</v>
      </c>
      <c r="AH2293" s="3">
        <f t="shared" si="835"/>
        <v>201411</v>
      </c>
      <c r="AI2293" s="21">
        <v>2.86</v>
      </c>
      <c r="AJ2293" s="21">
        <v>1.48</v>
      </c>
      <c r="AK2293" s="21">
        <v>2.71</v>
      </c>
      <c r="AL2293" s="21">
        <v>1.526</v>
      </c>
      <c r="AO2293">
        <f t="shared" si="836"/>
        <v>-200</v>
      </c>
      <c r="AP2293">
        <f>IF(E2293&lt;F2293,G2293,H2293)</f>
        <v>16</v>
      </c>
      <c r="AQ2293">
        <f>IF(E2293&lt;F2293,H2293,G2293)</f>
        <v>10</v>
      </c>
    </row>
    <row r="2294" spans="2:43" x14ac:dyDescent="0.25">
      <c r="B2294" s="23">
        <v>41959</v>
      </c>
      <c r="C2294" s="20" t="s">
        <v>55</v>
      </c>
      <c r="D2294" s="20" t="s">
        <v>38</v>
      </c>
      <c r="E2294" s="2">
        <v>309.99999999999994</v>
      </c>
      <c r="F2294" s="2">
        <v>-355.87188612099652</v>
      </c>
      <c r="G2294">
        <v>22</v>
      </c>
      <c r="H2294">
        <v>7</v>
      </c>
      <c r="J2294" s="2" t="str">
        <f t="shared" si="837"/>
        <v>Denver Broncos</v>
      </c>
      <c r="K2294" s="2" t="str">
        <f t="shared" si="838"/>
        <v>St. Louis Rams</v>
      </c>
      <c r="L2294" s="17">
        <f t="shared" si="839"/>
        <v>-355.87188612099652</v>
      </c>
      <c r="M2294" s="18">
        <f t="shared" si="840"/>
        <v>309.99999999999994</v>
      </c>
      <c r="N2294" s="4">
        <f t="shared" si="818"/>
        <v>1.2270000000000001</v>
      </c>
      <c r="O2294" s="4">
        <f t="shared" si="819"/>
        <v>4.7699999999999996</v>
      </c>
      <c r="P2294" s="4"/>
      <c r="Q2294" s="4"/>
      <c r="R2294" s="1">
        <f t="shared" si="820"/>
        <v>0.81499592502037488</v>
      </c>
      <c r="S2294" s="1">
        <f t="shared" si="821"/>
        <v>0.20964360587002098</v>
      </c>
      <c r="T2294" s="1">
        <f t="shared" si="822"/>
        <v>2.4047023511755916E-2</v>
      </c>
      <c r="U2294" s="1">
        <f t="shared" si="823"/>
        <v>0.30267615957517696</v>
      </c>
      <c r="V2294" s="1">
        <f t="shared" si="824"/>
        <v>0.81367615957517692</v>
      </c>
      <c r="W2294" s="1"/>
      <c r="X2294" s="17">
        <f t="shared" si="825"/>
        <v>228.99016793376779</v>
      </c>
      <c r="Y2294" s="18">
        <f t="shared" si="826"/>
        <v>3604.7660027046372</v>
      </c>
      <c r="Z2294" s="2">
        <f t="shared" si="827"/>
        <v>217.54065953707939</v>
      </c>
      <c r="AA2294" s="18">
        <f t="shared" si="828"/>
        <v>3424.5277025694054</v>
      </c>
      <c r="AB2294" s="2">
        <f t="shared" si="829"/>
        <v>-459.68418139761678</v>
      </c>
      <c r="AC2294" s="2">
        <f t="shared" si="830"/>
        <v>342.45277025694054</v>
      </c>
      <c r="AD2294" s="2">
        <f t="shared" si="831"/>
        <v>-1000</v>
      </c>
      <c r="AE2294" s="2">
        <f t="shared" si="832"/>
        <v>3424.5277025694054</v>
      </c>
      <c r="AF2294" s="5">
        <f t="shared" si="833"/>
        <v>-1</v>
      </c>
      <c r="AG2294" s="5">
        <f t="shared" si="834"/>
        <v>3.7699999999999996</v>
      </c>
      <c r="AH2294" s="3">
        <f t="shared" si="835"/>
        <v>201411</v>
      </c>
      <c r="AI2294" s="21">
        <v>4.7699999999999996</v>
      </c>
      <c r="AJ2294" s="21">
        <v>1.2270000000000001</v>
      </c>
      <c r="AK2294" s="21">
        <v>4.0999999999999996</v>
      </c>
      <c r="AL2294" s="21">
        <v>1.2809999999999999</v>
      </c>
      <c r="AO2294">
        <f t="shared" si="836"/>
        <v>-400</v>
      </c>
      <c r="AP2294">
        <f>IF(E2294&lt;F2294,G2294,H2294)</f>
        <v>7</v>
      </c>
      <c r="AQ2294">
        <f>IF(E2294&lt;F2294,H2294,G2294)</f>
        <v>22</v>
      </c>
    </row>
    <row r="2295" spans="2:43" x14ac:dyDescent="0.25">
      <c r="B2295" s="23">
        <v>41959</v>
      </c>
      <c r="C2295" s="20" t="s">
        <v>53</v>
      </c>
      <c r="D2295" s="20" t="s">
        <v>27</v>
      </c>
      <c r="E2295" s="2">
        <v>-300.30030030030031</v>
      </c>
      <c r="F2295" s="2">
        <v>264</v>
      </c>
      <c r="G2295">
        <v>7</v>
      </c>
      <c r="H2295">
        <v>27</v>
      </c>
      <c r="J2295" s="2" t="str">
        <f t="shared" si="837"/>
        <v>Washington Redskins</v>
      </c>
      <c r="K2295" s="2" t="str">
        <f t="shared" si="838"/>
        <v>Tampa Bay Buccaneers</v>
      </c>
      <c r="L2295" s="17">
        <f t="shared" si="839"/>
        <v>-300.30030030030031</v>
      </c>
      <c r="M2295" s="18">
        <f t="shared" si="840"/>
        <v>264</v>
      </c>
      <c r="N2295" s="4">
        <f t="shared" si="818"/>
        <v>1.347</v>
      </c>
      <c r="O2295" s="4">
        <f t="shared" si="819"/>
        <v>3.54</v>
      </c>
      <c r="P2295" s="4"/>
      <c r="Q2295" s="4"/>
      <c r="R2295" s="1">
        <f t="shared" si="820"/>
        <v>0.74239049740163332</v>
      </c>
      <c r="S2295" s="1">
        <f t="shared" si="821"/>
        <v>0.2824858757062147</v>
      </c>
      <c r="T2295" s="1">
        <f t="shared" si="822"/>
        <v>2.4272559852670517E-2</v>
      </c>
      <c r="U2295" s="1">
        <f t="shared" si="823"/>
        <v>0.22995231084770931</v>
      </c>
      <c r="V2295" s="1">
        <f t="shared" si="824"/>
        <v>0.74095231084770929</v>
      </c>
      <c r="W2295" s="1"/>
      <c r="X2295" s="17">
        <f t="shared" si="825"/>
        <v>349.6145235796879</v>
      </c>
      <c r="Y2295" s="18">
        <f t="shared" si="826"/>
        <v>2489.1185897788209</v>
      </c>
      <c r="Z2295" s="2">
        <f t="shared" si="827"/>
        <v>332.13379740070349</v>
      </c>
      <c r="AA2295" s="18">
        <f t="shared" si="828"/>
        <v>2364.6626602898796</v>
      </c>
      <c r="AB2295" s="2">
        <f t="shared" si="829"/>
        <v>-301.08348136385166</v>
      </c>
      <c r="AC2295" s="2">
        <f t="shared" si="830"/>
        <v>236.46626602898795</v>
      </c>
      <c r="AD2295" s="2">
        <f t="shared" si="831"/>
        <v>-1000</v>
      </c>
      <c r="AE2295" s="2">
        <f t="shared" si="832"/>
        <v>2364.6626602898796</v>
      </c>
      <c r="AF2295" s="5">
        <f t="shared" si="833"/>
        <v>-1</v>
      </c>
      <c r="AG2295" s="5">
        <f t="shared" si="834"/>
        <v>2.54</v>
      </c>
      <c r="AH2295" s="3">
        <f t="shared" si="835"/>
        <v>201411</v>
      </c>
      <c r="AI2295" s="21">
        <v>1.347</v>
      </c>
      <c r="AJ2295" s="21">
        <v>3.54</v>
      </c>
      <c r="AK2295" s="21">
        <v>1.333</v>
      </c>
      <c r="AL2295" s="21">
        <v>3.64</v>
      </c>
      <c r="AO2295">
        <f t="shared" si="836"/>
        <v>-400</v>
      </c>
      <c r="AP2295">
        <f>IF(E2295&lt;F2295,G2295,H2295)</f>
        <v>7</v>
      </c>
      <c r="AQ2295">
        <f>IF(E2295&lt;F2295,H2295,G2295)</f>
        <v>27</v>
      </c>
    </row>
    <row r="2296" spans="2:43" x14ac:dyDescent="0.25">
      <c r="B2296" s="23">
        <v>41956</v>
      </c>
      <c r="C2296" s="20" t="s">
        <v>30</v>
      </c>
      <c r="D2296" s="20" t="s">
        <v>24</v>
      </c>
      <c r="E2296" s="2">
        <v>-195.3125</v>
      </c>
      <c r="F2296" s="2">
        <v>175</v>
      </c>
      <c r="G2296">
        <v>22</v>
      </c>
      <c r="H2296">
        <v>9</v>
      </c>
      <c r="J2296" s="2" t="str">
        <f t="shared" si="837"/>
        <v>Miami Dolphins</v>
      </c>
      <c r="K2296" s="2" t="str">
        <f t="shared" si="838"/>
        <v>Buffalo Bills</v>
      </c>
      <c r="L2296" s="17">
        <f t="shared" si="839"/>
        <v>-195.3125</v>
      </c>
      <c r="M2296" s="18">
        <f t="shared" si="840"/>
        <v>175</v>
      </c>
      <c r="N2296" s="4">
        <f t="shared" si="818"/>
        <v>1.4339999999999999</v>
      </c>
      <c r="O2296" s="4">
        <f t="shared" si="819"/>
        <v>3.05</v>
      </c>
      <c r="P2296" s="4"/>
      <c r="Q2296" s="4"/>
      <c r="R2296" s="1">
        <f t="shared" si="820"/>
        <v>0.69735006973500702</v>
      </c>
      <c r="S2296" s="1">
        <f t="shared" si="821"/>
        <v>0.32786885245901642</v>
      </c>
      <c r="T2296" s="1">
        <f t="shared" si="822"/>
        <v>2.4598572702943966E-2</v>
      </c>
      <c r="U2296" s="1">
        <f t="shared" si="823"/>
        <v>0.1847406086379953</v>
      </c>
      <c r="V2296" s="1">
        <f t="shared" si="824"/>
        <v>0.69574060863799536</v>
      </c>
      <c r="W2296" s="1"/>
      <c r="X2296" s="17">
        <f t="shared" si="825"/>
        <v>437.31728115975989</v>
      </c>
      <c r="Y2296" s="18">
        <f t="shared" si="826"/>
        <v>2028.3240111062205</v>
      </c>
      <c r="Z2296" s="2">
        <f t="shared" si="827"/>
        <v>415.45141710177188</v>
      </c>
      <c r="AA2296" s="18">
        <f t="shared" si="828"/>
        <v>1926.9078105509093</v>
      </c>
      <c r="AB2296" s="2">
        <f t="shared" si="829"/>
        <v>-240.70203129311579</v>
      </c>
      <c r="AC2296" s="2">
        <f t="shared" si="830"/>
        <v>192.69078105509092</v>
      </c>
      <c r="AD2296" s="2">
        <f t="shared" si="831"/>
        <v>415.45141710177188</v>
      </c>
      <c r="AE2296" s="2">
        <f t="shared" si="832"/>
        <v>-1000</v>
      </c>
      <c r="AF2296" s="5">
        <f t="shared" si="833"/>
        <v>0.43399999999999994</v>
      </c>
      <c r="AG2296" s="5">
        <f t="shared" si="834"/>
        <v>-1</v>
      </c>
      <c r="AH2296" s="3">
        <f t="shared" si="835"/>
        <v>201411</v>
      </c>
      <c r="AI2296" s="21">
        <v>1.4339999999999999</v>
      </c>
      <c r="AJ2296" s="21">
        <v>3.05</v>
      </c>
      <c r="AK2296" s="21">
        <v>1.512</v>
      </c>
      <c r="AL2296" s="21">
        <v>2.75</v>
      </c>
      <c r="AO2296">
        <f t="shared" si="836"/>
        <v>-200</v>
      </c>
      <c r="AP2296">
        <f>IF(E2296&lt;F2296,G2296,H2296)</f>
        <v>22</v>
      </c>
      <c r="AQ2296">
        <f>IF(E2296&lt;F2296,H2296,G2296)</f>
        <v>9</v>
      </c>
    </row>
    <row r="2297" spans="2:43" x14ac:dyDescent="0.25">
      <c r="B2297" s="23">
        <v>41953</v>
      </c>
      <c r="C2297" s="20" t="s">
        <v>19</v>
      </c>
      <c r="D2297" s="20" t="s">
        <v>44</v>
      </c>
      <c r="E2297" s="2">
        <v>-335.57046979865765</v>
      </c>
      <c r="F2297" s="2">
        <v>293</v>
      </c>
      <c r="G2297">
        <v>45</v>
      </c>
      <c r="H2297">
        <v>21</v>
      </c>
      <c r="J2297" s="2" t="str">
        <f t="shared" si="837"/>
        <v>Philadelphia Eagles</v>
      </c>
      <c r="K2297" s="2" t="str">
        <f t="shared" si="838"/>
        <v>Carolina Panthers</v>
      </c>
      <c r="L2297" s="17">
        <f t="shared" si="839"/>
        <v>-335.57046979865765</v>
      </c>
      <c r="M2297" s="18">
        <f t="shared" si="840"/>
        <v>293</v>
      </c>
      <c r="N2297" s="4">
        <f t="shared" si="818"/>
        <v>1.377</v>
      </c>
      <c r="O2297" s="4">
        <f t="shared" si="819"/>
        <v>3.35</v>
      </c>
      <c r="P2297" s="4"/>
      <c r="Q2297" s="4"/>
      <c r="R2297" s="1">
        <f t="shared" si="820"/>
        <v>0.72621641249092228</v>
      </c>
      <c r="S2297" s="1">
        <f t="shared" si="821"/>
        <v>0.29850746268656714</v>
      </c>
      <c r="T2297" s="1">
        <f t="shared" si="822"/>
        <v>2.4127353501163462E-2</v>
      </c>
      <c r="U2297" s="1">
        <f t="shared" si="823"/>
        <v>0.21385447490217757</v>
      </c>
      <c r="V2297" s="1">
        <f t="shared" si="824"/>
        <v>0.72485447490217758</v>
      </c>
      <c r="W2297" s="1"/>
      <c r="X2297" s="17">
        <f t="shared" si="825"/>
        <v>379.5872614774911</v>
      </c>
      <c r="Y2297" s="18">
        <f t="shared" si="826"/>
        <v>2310.2284553242857</v>
      </c>
      <c r="Z2297" s="2">
        <f t="shared" si="827"/>
        <v>360.6078984036165</v>
      </c>
      <c r="AA2297" s="18">
        <f t="shared" si="828"/>
        <v>2194.7170325580714</v>
      </c>
      <c r="AB2297" s="2">
        <f t="shared" si="829"/>
        <v>-277.30951108584236</v>
      </c>
      <c r="AC2297" s="2">
        <f t="shared" si="830"/>
        <v>219.47170325580714</v>
      </c>
      <c r="AD2297" s="2">
        <f t="shared" si="831"/>
        <v>360.6078984036165</v>
      </c>
      <c r="AE2297" s="2">
        <f t="shared" si="832"/>
        <v>-1000</v>
      </c>
      <c r="AF2297" s="5">
        <f t="shared" si="833"/>
        <v>0.377</v>
      </c>
      <c r="AG2297" s="5">
        <f t="shared" si="834"/>
        <v>-1</v>
      </c>
      <c r="AH2297" s="3">
        <f t="shared" si="835"/>
        <v>201411</v>
      </c>
      <c r="AI2297" s="21">
        <v>1.377</v>
      </c>
      <c r="AJ2297" s="21">
        <v>3.35</v>
      </c>
      <c r="AK2297" s="21">
        <v>1.298</v>
      </c>
      <c r="AL2297" s="21">
        <v>3.93</v>
      </c>
      <c r="AO2297">
        <f t="shared" si="836"/>
        <v>-400</v>
      </c>
      <c r="AP2297">
        <f>IF(E2297&lt;F2297,G2297,H2297)</f>
        <v>45</v>
      </c>
      <c r="AQ2297">
        <f>IF(E2297&lt;F2297,H2297,G2297)</f>
        <v>21</v>
      </c>
    </row>
    <row r="2298" spans="2:43" x14ac:dyDescent="0.25">
      <c r="B2298" s="23">
        <v>41952</v>
      </c>
      <c r="C2298" s="20" t="s">
        <v>33</v>
      </c>
      <c r="D2298" s="20" t="s">
        <v>37</v>
      </c>
      <c r="E2298" s="2">
        <v>-380.22813688212943</v>
      </c>
      <c r="F2298" s="2">
        <v>330</v>
      </c>
      <c r="G2298">
        <v>55</v>
      </c>
      <c r="H2298">
        <v>14</v>
      </c>
      <c r="J2298" s="2" t="str">
        <f t="shared" si="837"/>
        <v>Green Bay Packers</v>
      </c>
      <c r="K2298" s="2" t="str">
        <f t="shared" si="838"/>
        <v>Chicago Bears</v>
      </c>
      <c r="L2298" s="17">
        <f t="shared" si="839"/>
        <v>-380.22813688212943</v>
      </c>
      <c r="M2298" s="18">
        <f t="shared" si="840"/>
        <v>330</v>
      </c>
      <c r="N2298" s="4">
        <f t="shared" si="818"/>
        <v>1.294</v>
      </c>
      <c r="O2298" s="4">
        <f t="shared" si="819"/>
        <v>3.97</v>
      </c>
      <c r="P2298" s="4"/>
      <c r="Q2298" s="4"/>
      <c r="R2298" s="1">
        <f t="shared" si="820"/>
        <v>0.77279752704791338</v>
      </c>
      <c r="S2298" s="1">
        <f t="shared" si="821"/>
        <v>0.25188916876574308</v>
      </c>
      <c r="T2298" s="1">
        <f t="shared" si="822"/>
        <v>2.4091945288753691E-2</v>
      </c>
      <c r="U2298" s="1">
        <f t="shared" si="823"/>
        <v>0.26045417914108515</v>
      </c>
      <c r="V2298" s="1">
        <f t="shared" si="824"/>
        <v>0.77145417914108516</v>
      </c>
      <c r="W2298" s="1"/>
      <c r="X2298" s="17">
        <f t="shared" si="825"/>
        <v>296.25326693203101</v>
      </c>
      <c r="Y2298" s="18">
        <f t="shared" si="826"/>
        <v>2885.3748766723884</v>
      </c>
      <c r="Z2298" s="2">
        <f t="shared" si="827"/>
        <v>281.44060358542947</v>
      </c>
      <c r="AA2298" s="18">
        <f t="shared" si="828"/>
        <v>2741.1061328387686</v>
      </c>
      <c r="AB2298" s="2">
        <f t="shared" si="829"/>
        <v>-355.31475816226941</v>
      </c>
      <c r="AC2298" s="2">
        <f t="shared" si="830"/>
        <v>274.11061328387689</v>
      </c>
      <c r="AD2298" s="2">
        <f t="shared" si="831"/>
        <v>281.44060358542947</v>
      </c>
      <c r="AE2298" s="2">
        <f t="shared" si="832"/>
        <v>-1000</v>
      </c>
      <c r="AF2298" s="5">
        <f t="shared" si="833"/>
        <v>0.29400000000000004</v>
      </c>
      <c r="AG2298" s="5">
        <f t="shared" si="834"/>
        <v>-1</v>
      </c>
      <c r="AH2298" s="3">
        <f t="shared" si="835"/>
        <v>201411</v>
      </c>
      <c r="AI2298" s="21">
        <v>1.294</v>
      </c>
      <c r="AJ2298" s="21">
        <v>3.97</v>
      </c>
      <c r="AK2298" s="21">
        <v>1.2629999999999999</v>
      </c>
      <c r="AL2298" s="21">
        <v>4.3</v>
      </c>
      <c r="AO2298">
        <f t="shared" si="836"/>
        <v>-400</v>
      </c>
      <c r="AP2298">
        <f>IF(E2298&lt;F2298,G2298,H2298)</f>
        <v>55</v>
      </c>
      <c r="AQ2298">
        <f>IF(E2298&lt;F2298,H2298,G2298)</f>
        <v>14</v>
      </c>
    </row>
    <row r="2299" spans="2:43" x14ac:dyDescent="0.25">
      <c r="B2299" s="23">
        <v>41952</v>
      </c>
      <c r="C2299" s="20" t="s">
        <v>48</v>
      </c>
      <c r="D2299" s="20" t="s">
        <v>55</v>
      </c>
      <c r="E2299" s="2">
        <v>-300.30030030030031</v>
      </c>
      <c r="F2299" s="2">
        <v>264</v>
      </c>
      <c r="G2299">
        <v>31</v>
      </c>
      <c r="H2299">
        <v>14</v>
      </c>
      <c r="J2299" s="2" t="str">
        <f t="shared" si="837"/>
        <v>Arizona Cardinals</v>
      </c>
      <c r="K2299" s="2" t="str">
        <f t="shared" si="838"/>
        <v>St. Louis Rams</v>
      </c>
      <c r="L2299" s="17">
        <f t="shared" si="839"/>
        <v>-300.30030030030031</v>
      </c>
      <c r="M2299" s="18">
        <f t="shared" si="840"/>
        <v>264</v>
      </c>
      <c r="N2299" s="4">
        <f t="shared" si="818"/>
        <v>1.3169999999999999</v>
      </c>
      <c r="O2299" s="4">
        <f t="shared" si="819"/>
        <v>3.77</v>
      </c>
      <c r="P2299" s="4"/>
      <c r="Q2299" s="4"/>
      <c r="R2299" s="1">
        <f t="shared" si="820"/>
        <v>0.75930144267274113</v>
      </c>
      <c r="S2299" s="1">
        <f t="shared" si="821"/>
        <v>0.26525198938992045</v>
      </c>
      <c r="T2299" s="1">
        <f t="shared" si="822"/>
        <v>2.3965008846078217E-2</v>
      </c>
      <c r="U2299" s="1">
        <f t="shared" si="823"/>
        <v>0.24702472664141034</v>
      </c>
      <c r="V2299" s="1">
        <f t="shared" si="824"/>
        <v>0.75802472664141041</v>
      </c>
      <c r="W2299" s="1"/>
      <c r="X2299" s="17">
        <f t="shared" si="825"/>
        <v>319.21817963737476</v>
      </c>
      <c r="Y2299" s="18">
        <f t="shared" si="826"/>
        <v>2700.607045193698</v>
      </c>
      <c r="Z2299" s="2">
        <f t="shared" si="827"/>
        <v>303.25727065550603</v>
      </c>
      <c r="AA2299" s="18">
        <f t="shared" si="828"/>
        <v>2565.576692934013</v>
      </c>
      <c r="AB2299" s="2">
        <f t="shared" si="829"/>
        <v>-329.7530172445492</v>
      </c>
      <c r="AC2299" s="2">
        <f t="shared" si="830"/>
        <v>256.55766929340132</v>
      </c>
      <c r="AD2299" s="2">
        <f t="shared" si="831"/>
        <v>303.25727065550603</v>
      </c>
      <c r="AE2299" s="2">
        <f t="shared" si="832"/>
        <v>-1000</v>
      </c>
      <c r="AF2299" s="5">
        <f t="shared" si="833"/>
        <v>0.31699999999999995</v>
      </c>
      <c r="AG2299" s="5">
        <f t="shared" si="834"/>
        <v>-1</v>
      </c>
      <c r="AH2299" s="3">
        <f t="shared" si="835"/>
        <v>201411</v>
      </c>
      <c r="AI2299" s="21">
        <v>1.3169999999999999</v>
      </c>
      <c r="AJ2299" s="21">
        <v>3.77</v>
      </c>
      <c r="AK2299" s="21">
        <v>1.333</v>
      </c>
      <c r="AL2299" s="21">
        <v>3.64</v>
      </c>
      <c r="AO2299">
        <f t="shared" si="836"/>
        <v>-400</v>
      </c>
      <c r="AP2299">
        <f>IF(E2299&lt;F2299,G2299,H2299)</f>
        <v>31</v>
      </c>
      <c r="AQ2299">
        <f>IF(E2299&lt;F2299,H2299,G2299)</f>
        <v>14</v>
      </c>
    </row>
    <row r="2300" spans="2:43" x14ac:dyDescent="0.25">
      <c r="B2300" s="23">
        <v>41952</v>
      </c>
      <c r="C2300" s="20" t="s">
        <v>32</v>
      </c>
      <c r="D2300" s="20" t="s">
        <v>25</v>
      </c>
      <c r="E2300" s="2">
        <v>-450.45045045045049</v>
      </c>
      <c r="F2300" s="2">
        <v>384.99999999999994</v>
      </c>
      <c r="G2300">
        <v>38</v>
      </c>
      <c r="H2300">
        <v>17</v>
      </c>
      <c r="J2300" s="2" t="str">
        <f t="shared" si="837"/>
        <v>Seattle Seahawks</v>
      </c>
      <c r="K2300" s="2" t="str">
        <f t="shared" si="838"/>
        <v>New York Giants</v>
      </c>
      <c r="L2300" s="17">
        <f t="shared" si="839"/>
        <v>-450.45045045045049</v>
      </c>
      <c r="M2300" s="18">
        <f t="shared" si="840"/>
        <v>384.99999999999994</v>
      </c>
      <c r="N2300" s="4">
        <f t="shared" si="818"/>
        <v>1.2270000000000001</v>
      </c>
      <c r="O2300" s="4">
        <f t="shared" si="819"/>
        <v>4.7699999999999996</v>
      </c>
      <c r="P2300" s="4"/>
      <c r="Q2300" s="4"/>
      <c r="R2300" s="1">
        <f t="shared" si="820"/>
        <v>0.81499592502037488</v>
      </c>
      <c r="S2300" s="1">
        <f t="shared" si="821"/>
        <v>0.20964360587002098</v>
      </c>
      <c r="T2300" s="1">
        <f t="shared" si="822"/>
        <v>2.4047023511755916E-2</v>
      </c>
      <c r="U2300" s="1">
        <f t="shared" si="823"/>
        <v>0.30267615957517696</v>
      </c>
      <c r="V2300" s="1">
        <f t="shared" si="824"/>
        <v>0.81367615957517692</v>
      </c>
      <c r="W2300" s="1"/>
      <c r="X2300" s="17">
        <f t="shared" si="825"/>
        <v>228.99016793376779</v>
      </c>
      <c r="Y2300" s="18">
        <f t="shared" si="826"/>
        <v>3604.7660027046372</v>
      </c>
      <c r="Z2300" s="2">
        <f t="shared" si="827"/>
        <v>217.54065953707939</v>
      </c>
      <c r="AA2300" s="18">
        <f t="shared" si="828"/>
        <v>3424.5277025694054</v>
      </c>
      <c r="AB2300" s="2">
        <f t="shared" si="829"/>
        <v>-459.68418139761678</v>
      </c>
      <c r="AC2300" s="2">
        <f t="shared" si="830"/>
        <v>342.45277025694054</v>
      </c>
      <c r="AD2300" s="2">
        <f t="shared" si="831"/>
        <v>217.54065953707939</v>
      </c>
      <c r="AE2300" s="2">
        <f t="shared" si="832"/>
        <v>-1000</v>
      </c>
      <c r="AF2300" s="5">
        <f t="shared" si="833"/>
        <v>0.22700000000000009</v>
      </c>
      <c r="AG2300" s="5">
        <f t="shared" si="834"/>
        <v>-1</v>
      </c>
      <c r="AH2300" s="3">
        <f t="shared" si="835"/>
        <v>201411</v>
      </c>
      <c r="AI2300" s="21">
        <v>1.2270000000000001</v>
      </c>
      <c r="AJ2300" s="21">
        <v>4.7699999999999996</v>
      </c>
      <c r="AK2300" s="21">
        <v>1.222</v>
      </c>
      <c r="AL2300" s="21">
        <v>4.8499999999999996</v>
      </c>
      <c r="AO2300">
        <f t="shared" si="836"/>
        <v>-500</v>
      </c>
      <c r="AP2300">
        <f>IF(E2300&lt;F2300,G2300,H2300)</f>
        <v>38</v>
      </c>
      <c r="AQ2300">
        <f>IF(E2300&lt;F2300,H2300,G2300)</f>
        <v>17</v>
      </c>
    </row>
    <row r="2301" spans="2:43" x14ac:dyDescent="0.25">
      <c r="B2301" s="23">
        <v>41952</v>
      </c>
      <c r="C2301" s="20" t="s">
        <v>52</v>
      </c>
      <c r="D2301" s="20" t="s">
        <v>38</v>
      </c>
      <c r="E2301" s="2">
        <v>534</v>
      </c>
      <c r="F2301" s="2">
        <v>-653.5947712418299</v>
      </c>
      <c r="G2301">
        <v>17</v>
      </c>
      <c r="H2301">
        <v>41</v>
      </c>
      <c r="J2301" s="2" t="str">
        <f t="shared" si="837"/>
        <v>Denver Broncos</v>
      </c>
      <c r="K2301" s="2" t="str">
        <f t="shared" si="838"/>
        <v>Oakland Raiders</v>
      </c>
      <c r="L2301" s="17">
        <f t="shared" si="839"/>
        <v>-653.5947712418299</v>
      </c>
      <c r="M2301" s="18">
        <f t="shared" si="840"/>
        <v>534</v>
      </c>
      <c r="N2301" s="4">
        <f t="shared" si="818"/>
        <v>1.1719999999999999</v>
      </c>
      <c r="O2301" s="4">
        <f t="shared" si="819"/>
        <v>5.83</v>
      </c>
      <c r="P2301" s="4"/>
      <c r="Q2301" s="4"/>
      <c r="R2301" s="1">
        <f t="shared" si="820"/>
        <v>0.85324232081911267</v>
      </c>
      <c r="S2301" s="1">
        <f t="shared" si="821"/>
        <v>0.17152658662092624</v>
      </c>
      <c r="T2301" s="1">
        <f t="shared" si="822"/>
        <v>2.4170237075121448E-2</v>
      </c>
      <c r="U2301" s="1">
        <f t="shared" si="823"/>
        <v>0.34085786709909321</v>
      </c>
      <c r="V2301" s="1">
        <f t="shared" si="824"/>
        <v>0.85185786709909328</v>
      </c>
      <c r="W2301" s="1"/>
      <c r="X2301" s="17">
        <f t="shared" si="825"/>
        <v>173.90475409399951</v>
      </c>
      <c r="Y2301" s="18">
        <f t="shared" si="826"/>
        <v>4523.196812987404</v>
      </c>
      <c r="Z2301" s="2">
        <f t="shared" si="827"/>
        <v>165.20951638929952</v>
      </c>
      <c r="AA2301" s="18">
        <f t="shared" si="828"/>
        <v>4297.0369723380336</v>
      </c>
      <c r="AB2301" s="2">
        <f t="shared" si="829"/>
        <v>-605.29200850851782</v>
      </c>
      <c r="AC2301" s="2">
        <f t="shared" si="830"/>
        <v>429.70369723380338</v>
      </c>
      <c r="AD2301" s="2">
        <f t="shared" si="831"/>
        <v>165.20951638929952</v>
      </c>
      <c r="AE2301" s="2">
        <f t="shared" si="832"/>
        <v>-1000</v>
      </c>
      <c r="AF2301" s="5">
        <f t="shared" si="833"/>
        <v>0.17199999999999993</v>
      </c>
      <c r="AG2301" s="5">
        <f t="shared" si="834"/>
        <v>-1</v>
      </c>
      <c r="AH2301" s="3">
        <f t="shared" si="835"/>
        <v>201411</v>
      </c>
      <c r="AI2301" s="21">
        <v>5.83</v>
      </c>
      <c r="AJ2301" s="21">
        <v>1.1719999999999999</v>
      </c>
      <c r="AK2301" s="21">
        <v>6.34</v>
      </c>
      <c r="AL2301" s="21">
        <v>1.153</v>
      </c>
      <c r="AO2301">
        <f t="shared" si="836"/>
        <v>-700</v>
      </c>
      <c r="AP2301">
        <f>IF(E2301&lt;F2301,G2301,H2301)</f>
        <v>41</v>
      </c>
      <c r="AQ2301">
        <f>IF(E2301&lt;F2301,H2301,G2301)</f>
        <v>17</v>
      </c>
    </row>
    <row r="2302" spans="2:43" x14ac:dyDescent="0.25">
      <c r="B2302" s="23">
        <v>41952</v>
      </c>
      <c r="C2302" s="20" t="s">
        <v>28</v>
      </c>
      <c r="D2302" s="20" t="s">
        <v>41</v>
      </c>
      <c r="E2302" s="2">
        <v>-500.00000000000011</v>
      </c>
      <c r="F2302" s="2">
        <v>423.00000000000006</v>
      </c>
      <c r="G2302">
        <v>21</v>
      </c>
      <c r="H2302">
        <v>7</v>
      </c>
      <c r="J2302" s="2" t="str">
        <f t="shared" si="837"/>
        <v>Baltimore Ravens</v>
      </c>
      <c r="K2302" s="2" t="str">
        <f t="shared" si="838"/>
        <v>Tennessee Titans</v>
      </c>
      <c r="L2302" s="17">
        <f t="shared" si="839"/>
        <v>-500.00000000000011</v>
      </c>
      <c r="M2302" s="18">
        <f t="shared" si="840"/>
        <v>423.00000000000006</v>
      </c>
      <c r="N2302" s="4">
        <f t="shared" si="818"/>
        <v>1.208</v>
      </c>
      <c r="O2302" s="4">
        <f t="shared" si="819"/>
        <v>5.08</v>
      </c>
      <c r="P2302" s="4"/>
      <c r="Q2302" s="4"/>
      <c r="R2302" s="1">
        <f t="shared" si="820"/>
        <v>0.82781456953642385</v>
      </c>
      <c r="S2302" s="1">
        <f t="shared" si="821"/>
        <v>0.19685039370078738</v>
      </c>
      <c r="T2302" s="1">
        <f t="shared" si="822"/>
        <v>2.4071246819338477E-2</v>
      </c>
      <c r="U2302" s="1">
        <f t="shared" si="823"/>
        <v>0.31548208791781823</v>
      </c>
      <c r="V2302" s="1">
        <f t="shared" si="824"/>
        <v>0.8264820879178183</v>
      </c>
      <c r="W2302" s="1"/>
      <c r="X2302" s="17">
        <f t="shared" si="825"/>
        <v>209.94757735080594</v>
      </c>
      <c r="Y2302" s="18">
        <f t="shared" si="826"/>
        <v>3877.3749854426251</v>
      </c>
      <c r="Z2302" s="2">
        <f t="shared" si="827"/>
        <v>199.45019848326564</v>
      </c>
      <c r="AA2302" s="18">
        <f t="shared" si="828"/>
        <v>3683.5062361704936</v>
      </c>
      <c r="AB2302" s="2">
        <f t="shared" si="829"/>
        <v>-501.37829272900046</v>
      </c>
      <c r="AC2302" s="2">
        <f t="shared" si="830"/>
        <v>368.35062361704934</v>
      </c>
      <c r="AD2302" s="2">
        <f t="shared" si="831"/>
        <v>199.45019848326564</v>
      </c>
      <c r="AE2302" s="2">
        <f t="shared" si="832"/>
        <v>-1000</v>
      </c>
      <c r="AF2302" s="5">
        <f t="shared" si="833"/>
        <v>0.20799999999999996</v>
      </c>
      <c r="AG2302" s="5">
        <f t="shared" si="834"/>
        <v>-1</v>
      </c>
      <c r="AH2302" s="3">
        <f t="shared" si="835"/>
        <v>201411</v>
      </c>
      <c r="AI2302" s="21">
        <v>1.208</v>
      </c>
      <c r="AJ2302" s="21">
        <v>5.08</v>
      </c>
      <c r="AK2302" s="21">
        <v>1.2</v>
      </c>
      <c r="AL2302" s="21">
        <v>5.23</v>
      </c>
      <c r="AO2302">
        <f t="shared" si="836"/>
        <v>-500</v>
      </c>
      <c r="AP2302">
        <f>IF(E2302&lt;F2302,G2302,H2302)</f>
        <v>21</v>
      </c>
      <c r="AQ2302">
        <f>IF(E2302&lt;F2302,H2302,G2302)</f>
        <v>7</v>
      </c>
    </row>
    <row r="2303" spans="2:43" x14ac:dyDescent="0.25">
      <c r="B2303" s="23">
        <v>41952</v>
      </c>
      <c r="C2303" s="20" t="s">
        <v>24</v>
      </c>
      <c r="D2303" s="20" t="s">
        <v>20</v>
      </c>
      <c r="E2303" s="2">
        <v>-128.04097311139566</v>
      </c>
      <c r="F2303" s="2">
        <v>116.00000000000001</v>
      </c>
      <c r="G2303">
        <v>13</v>
      </c>
      <c r="H2303">
        <v>17</v>
      </c>
      <c r="J2303" s="2" t="str">
        <f t="shared" si="837"/>
        <v>Buffalo Bills</v>
      </c>
      <c r="K2303" s="2" t="str">
        <f t="shared" si="838"/>
        <v>Kansas City Chiefs</v>
      </c>
      <c r="L2303" s="17">
        <f t="shared" si="839"/>
        <v>-128.04097311139566</v>
      </c>
      <c r="M2303" s="18">
        <f t="shared" si="840"/>
        <v>116.00000000000001</v>
      </c>
      <c r="N2303" s="4">
        <f t="shared" si="818"/>
        <v>2.09</v>
      </c>
      <c r="O2303" s="4">
        <f t="shared" si="819"/>
        <v>1.833</v>
      </c>
      <c r="P2303" s="4"/>
      <c r="Q2303" s="4"/>
      <c r="R2303" s="1">
        <f t="shared" si="820"/>
        <v>0.47846889952153115</v>
      </c>
      <c r="S2303" s="1">
        <f t="shared" si="821"/>
        <v>0.54555373704309873</v>
      </c>
      <c r="T2303" s="1">
        <f t="shared" si="822"/>
        <v>2.3459087433087E-2</v>
      </c>
      <c r="U2303" s="1">
        <f t="shared" si="823"/>
        <v>3.3542418760783788E-2</v>
      </c>
      <c r="V2303" s="1">
        <f t="shared" si="824"/>
        <v>0.47745758123921622</v>
      </c>
      <c r="W2303" s="1"/>
      <c r="X2303" s="17">
        <f t="shared" si="825"/>
        <v>1094.4268963214538</v>
      </c>
      <c r="Y2303" s="18">
        <f t="shared" si="826"/>
        <v>832.63418893166192</v>
      </c>
      <c r="Z2303" s="2">
        <f t="shared" si="827"/>
        <v>1039.705551505381</v>
      </c>
      <c r="AA2303" s="18">
        <f t="shared" si="828"/>
        <v>791.00247948507877</v>
      </c>
      <c r="AB2303" s="2">
        <f t="shared" si="829"/>
        <v>103.9705551505381</v>
      </c>
      <c r="AC2303" s="2">
        <f t="shared" si="830"/>
        <v>-126.42185403147825</v>
      </c>
      <c r="AD2303" s="2">
        <f t="shared" si="831"/>
        <v>-1000</v>
      </c>
      <c r="AE2303" s="2">
        <f t="shared" si="832"/>
        <v>791.00247948507877</v>
      </c>
      <c r="AF2303" s="5">
        <f t="shared" si="833"/>
        <v>-1</v>
      </c>
      <c r="AG2303" s="5">
        <f t="shared" si="834"/>
        <v>0.83299999999999996</v>
      </c>
      <c r="AH2303" s="3">
        <f t="shared" si="835"/>
        <v>201411</v>
      </c>
      <c r="AI2303" s="21">
        <v>2.09</v>
      </c>
      <c r="AJ2303" s="21">
        <v>1.833</v>
      </c>
      <c r="AK2303" s="21">
        <v>1.7809999999999999</v>
      </c>
      <c r="AL2303" s="21">
        <v>2.16</v>
      </c>
      <c r="AO2303">
        <f t="shared" si="836"/>
        <v>-130</v>
      </c>
      <c r="AP2303">
        <f>IF(E2303&lt;F2303,G2303,H2303)</f>
        <v>13</v>
      </c>
      <c r="AQ2303">
        <f>IF(E2303&lt;F2303,H2303,G2303)</f>
        <v>17</v>
      </c>
    </row>
    <row r="2304" spans="2:43" x14ac:dyDescent="0.25">
      <c r="B2304" s="23">
        <v>41952</v>
      </c>
      <c r="C2304" s="20" t="s">
        <v>34</v>
      </c>
      <c r="D2304" s="20" t="s">
        <v>30</v>
      </c>
      <c r="E2304" s="2">
        <v>-145.13788098693757</v>
      </c>
      <c r="F2304" s="2">
        <v>131</v>
      </c>
      <c r="G2304">
        <v>20</v>
      </c>
      <c r="H2304">
        <v>16</v>
      </c>
      <c r="J2304" s="2" t="str">
        <f t="shared" si="837"/>
        <v>Detroit Lions</v>
      </c>
      <c r="K2304" s="2" t="str">
        <f t="shared" si="838"/>
        <v>Miami Dolphins</v>
      </c>
      <c r="L2304" s="17">
        <f t="shared" si="839"/>
        <v>-145.13788098693757</v>
      </c>
      <c r="M2304" s="18">
        <f t="shared" si="840"/>
        <v>131</v>
      </c>
      <c r="N2304" s="4">
        <f t="shared" si="818"/>
        <v>1.724</v>
      </c>
      <c r="O2304" s="4">
        <f t="shared" si="819"/>
        <v>2.25</v>
      </c>
      <c r="P2304" s="4"/>
      <c r="Q2304" s="4"/>
      <c r="R2304" s="1">
        <f t="shared" si="820"/>
        <v>0.58004640371229699</v>
      </c>
      <c r="S2304" s="1">
        <f t="shared" si="821"/>
        <v>0.44444444444444442</v>
      </c>
      <c r="T2304" s="1">
        <f t="shared" si="822"/>
        <v>2.3905385002516377E-2</v>
      </c>
      <c r="U2304" s="1">
        <f t="shared" si="823"/>
        <v>6.7800979633926284E-2</v>
      </c>
      <c r="V2304" s="1">
        <f t="shared" si="824"/>
        <v>0.57880097963392629</v>
      </c>
      <c r="W2304" s="1"/>
      <c r="X2304" s="17">
        <f t="shared" si="825"/>
        <v>727.70958444553617</v>
      </c>
      <c r="Y2304" s="18">
        <f t="shared" si="826"/>
        <v>1249.1472710184614</v>
      </c>
      <c r="Z2304" s="2">
        <f t="shared" si="827"/>
        <v>691.32410522325938</v>
      </c>
      <c r="AA2304" s="18">
        <f t="shared" si="828"/>
        <v>1186.6899074675382</v>
      </c>
      <c r="AB2304" s="2">
        <f t="shared" si="829"/>
        <v>-144.64995397159709</v>
      </c>
      <c r="AC2304" s="2">
        <f t="shared" si="830"/>
        <v>118.66899074675382</v>
      </c>
      <c r="AD2304" s="2">
        <f t="shared" si="831"/>
        <v>691.32410522325938</v>
      </c>
      <c r="AE2304" s="2">
        <f t="shared" si="832"/>
        <v>-1000</v>
      </c>
      <c r="AF2304" s="5">
        <f t="shared" si="833"/>
        <v>0.72399999999999998</v>
      </c>
      <c r="AG2304" s="5">
        <f t="shared" si="834"/>
        <v>-1</v>
      </c>
      <c r="AH2304" s="3">
        <f t="shared" si="835"/>
        <v>201411</v>
      </c>
      <c r="AI2304" s="21">
        <v>1.724</v>
      </c>
      <c r="AJ2304" s="21">
        <v>2.25</v>
      </c>
      <c r="AK2304" s="21">
        <v>1.6890000000000001</v>
      </c>
      <c r="AL2304" s="21">
        <v>2.31</v>
      </c>
      <c r="AO2304">
        <f t="shared" si="836"/>
        <v>-150</v>
      </c>
      <c r="AP2304">
        <f>IF(E2304&lt;F2304,G2304,H2304)</f>
        <v>20</v>
      </c>
      <c r="AQ2304">
        <f>IF(E2304&lt;F2304,H2304,G2304)</f>
        <v>16</v>
      </c>
    </row>
    <row r="2305" spans="2:43" x14ac:dyDescent="0.25">
      <c r="B2305" s="23">
        <v>41952</v>
      </c>
      <c r="C2305" s="20" t="s">
        <v>26</v>
      </c>
      <c r="D2305" s="20" t="s">
        <v>23</v>
      </c>
      <c r="E2305" s="2">
        <v>289</v>
      </c>
      <c r="F2305" s="2">
        <v>-330.03300330033011</v>
      </c>
      <c r="G2305">
        <v>17</v>
      </c>
      <c r="H2305">
        <v>31</v>
      </c>
      <c r="J2305" s="2" t="str">
        <f t="shared" si="837"/>
        <v>Dallas Cowboys</v>
      </c>
      <c r="K2305" s="2" t="str">
        <f t="shared" si="838"/>
        <v>Jacksonville Jaguars</v>
      </c>
      <c r="L2305" s="17">
        <f t="shared" si="839"/>
        <v>-330.03300330033011</v>
      </c>
      <c r="M2305" s="18">
        <f t="shared" si="840"/>
        <v>289</v>
      </c>
      <c r="N2305" s="4">
        <f t="shared" si="818"/>
        <v>1.327</v>
      </c>
      <c r="O2305" s="4">
        <f t="shared" si="819"/>
        <v>3.69</v>
      </c>
      <c r="P2305" s="4"/>
      <c r="Q2305" s="4"/>
      <c r="R2305" s="1">
        <f t="shared" si="820"/>
        <v>0.75357950263752826</v>
      </c>
      <c r="S2305" s="1">
        <f t="shared" si="821"/>
        <v>0.2710027100271003</v>
      </c>
      <c r="T2305" s="1">
        <f t="shared" si="822"/>
        <v>2.3992425752441537E-2</v>
      </c>
      <c r="U2305" s="1">
        <f t="shared" si="823"/>
        <v>0.24128839630521398</v>
      </c>
      <c r="V2305" s="1">
        <f t="shared" si="824"/>
        <v>0.75228839630521405</v>
      </c>
      <c r="W2305" s="1"/>
      <c r="X2305" s="17">
        <f t="shared" si="825"/>
        <v>329.27744853090337</v>
      </c>
      <c r="Y2305" s="18">
        <f t="shared" si="826"/>
        <v>2626.8147297550358</v>
      </c>
      <c r="Z2305" s="2">
        <f t="shared" si="827"/>
        <v>312.81357610435816</v>
      </c>
      <c r="AA2305" s="18">
        <f t="shared" si="828"/>
        <v>2495.4739932672837</v>
      </c>
      <c r="AB2305" s="2">
        <f t="shared" si="829"/>
        <v>-319.67921995380044</v>
      </c>
      <c r="AC2305" s="2">
        <f t="shared" si="830"/>
        <v>249.54739932672837</v>
      </c>
      <c r="AD2305" s="2">
        <f t="shared" si="831"/>
        <v>312.81357610435816</v>
      </c>
      <c r="AE2305" s="2">
        <f t="shared" si="832"/>
        <v>-1000</v>
      </c>
      <c r="AF2305" s="5">
        <f t="shared" si="833"/>
        <v>0.32699999999999996</v>
      </c>
      <c r="AG2305" s="5">
        <f t="shared" si="834"/>
        <v>-1</v>
      </c>
      <c r="AH2305" s="3">
        <f t="shared" si="835"/>
        <v>201411</v>
      </c>
      <c r="AI2305" s="21">
        <v>3.69</v>
      </c>
      <c r="AJ2305" s="21">
        <v>1.327</v>
      </c>
      <c r="AK2305" s="21">
        <v>3.89</v>
      </c>
      <c r="AL2305" s="21">
        <v>1.3029999999999999</v>
      </c>
      <c r="AO2305">
        <f t="shared" si="836"/>
        <v>-400</v>
      </c>
      <c r="AP2305">
        <f>IF(E2305&lt;F2305,G2305,H2305)</f>
        <v>31</v>
      </c>
      <c r="AQ2305">
        <f>IF(E2305&lt;F2305,H2305,G2305)</f>
        <v>17</v>
      </c>
    </row>
    <row r="2306" spans="2:43" x14ac:dyDescent="0.25">
      <c r="B2306" s="23">
        <v>41952</v>
      </c>
      <c r="C2306" s="20" t="s">
        <v>43</v>
      </c>
      <c r="D2306" s="20" t="s">
        <v>22</v>
      </c>
      <c r="E2306" s="2">
        <v>-248.13895781637714</v>
      </c>
      <c r="F2306" s="2">
        <v>221</v>
      </c>
      <c r="G2306">
        <v>24</v>
      </c>
      <c r="H2306">
        <v>27</v>
      </c>
      <c r="J2306" s="2" t="str">
        <f t="shared" si="837"/>
        <v>New Orleans Saints</v>
      </c>
      <c r="K2306" s="2" t="str">
        <f t="shared" si="838"/>
        <v>San Francisco 49ers</v>
      </c>
      <c r="L2306" s="17">
        <f t="shared" si="839"/>
        <v>-248.13895781637714</v>
      </c>
      <c r="M2306" s="18">
        <f t="shared" si="840"/>
        <v>221</v>
      </c>
      <c r="N2306" s="4">
        <f t="shared" si="818"/>
        <v>1.454</v>
      </c>
      <c r="O2306" s="4">
        <f t="shared" si="819"/>
        <v>2.97</v>
      </c>
      <c r="P2306" s="4"/>
      <c r="Q2306" s="4"/>
      <c r="R2306" s="1">
        <f t="shared" si="820"/>
        <v>0.68775790921595603</v>
      </c>
      <c r="S2306" s="1">
        <f t="shared" si="821"/>
        <v>0.33670033670033667</v>
      </c>
      <c r="T2306" s="1">
        <f t="shared" si="822"/>
        <v>2.3874321880650973E-2</v>
      </c>
      <c r="U2306" s="1">
        <f t="shared" si="823"/>
        <v>0.17552878625780968</v>
      </c>
      <c r="V2306" s="1">
        <f t="shared" si="824"/>
        <v>0.68652878625780966</v>
      </c>
      <c r="W2306" s="1"/>
      <c r="X2306" s="17">
        <f t="shared" si="825"/>
        <v>456.6031607369099</v>
      </c>
      <c r="Y2306" s="18">
        <f t="shared" si="826"/>
        <v>1948.6078523326898</v>
      </c>
      <c r="Z2306" s="2">
        <f t="shared" si="827"/>
        <v>433.77300270006441</v>
      </c>
      <c r="AA2306" s="18">
        <f t="shared" si="828"/>
        <v>1851.1774597160552</v>
      </c>
      <c r="AB2306" s="2">
        <f t="shared" si="829"/>
        <v>-230.53532464570125</v>
      </c>
      <c r="AC2306" s="2">
        <f t="shared" si="830"/>
        <v>185.11774597160553</v>
      </c>
      <c r="AD2306" s="2">
        <f t="shared" si="831"/>
        <v>-1000</v>
      </c>
      <c r="AE2306" s="2">
        <f t="shared" si="832"/>
        <v>1851.1774597160552</v>
      </c>
      <c r="AF2306" s="5">
        <f t="shared" si="833"/>
        <v>-1</v>
      </c>
      <c r="AG2306" s="5">
        <f t="shared" si="834"/>
        <v>1.9700000000000002</v>
      </c>
      <c r="AH2306" s="3">
        <f t="shared" si="835"/>
        <v>201411</v>
      </c>
      <c r="AI2306" s="21">
        <v>1.454</v>
      </c>
      <c r="AJ2306" s="21">
        <v>2.97</v>
      </c>
      <c r="AK2306" s="21">
        <v>1.403</v>
      </c>
      <c r="AL2306" s="21">
        <v>3.21</v>
      </c>
      <c r="AO2306">
        <f t="shared" si="836"/>
        <v>-300</v>
      </c>
      <c r="AP2306">
        <f>IF(E2306&lt;F2306,G2306,H2306)</f>
        <v>24</v>
      </c>
      <c r="AQ2306">
        <f>IF(E2306&lt;F2306,H2306,G2306)</f>
        <v>27</v>
      </c>
    </row>
    <row r="2307" spans="2:43" x14ac:dyDescent="0.25">
      <c r="B2307" s="23">
        <v>41952</v>
      </c>
      <c r="C2307" s="20" t="s">
        <v>42</v>
      </c>
      <c r="D2307" s="20" t="s">
        <v>45</v>
      </c>
      <c r="E2307" s="2">
        <v>190</v>
      </c>
      <c r="F2307" s="2">
        <v>-212.31422505307853</v>
      </c>
      <c r="G2307">
        <v>20</v>
      </c>
      <c r="H2307">
        <v>13</v>
      </c>
      <c r="J2307" s="2" t="str">
        <f t="shared" si="837"/>
        <v>Pittsburgh Steelers</v>
      </c>
      <c r="K2307" s="2" t="str">
        <f t="shared" si="838"/>
        <v>New York Jets</v>
      </c>
      <c r="L2307" s="17">
        <f t="shared" si="839"/>
        <v>-212.31422505307853</v>
      </c>
      <c r="M2307" s="18">
        <f t="shared" si="840"/>
        <v>190</v>
      </c>
      <c r="N2307" s="4">
        <f t="shared" si="818"/>
        <v>1.454</v>
      </c>
      <c r="O2307" s="4">
        <f t="shared" si="819"/>
        <v>2.97</v>
      </c>
      <c r="P2307" s="4"/>
      <c r="Q2307" s="4"/>
      <c r="R2307" s="1">
        <f t="shared" si="820"/>
        <v>0.68775790921595603</v>
      </c>
      <c r="S2307" s="1">
        <f t="shared" si="821"/>
        <v>0.33670033670033667</v>
      </c>
      <c r="T2307" s="1">
        <f t="shared" si="822"/>
        <v>2.3874321880650973E-2</v>
      </c>
      <c r="U2307" s="1">
        <f t="shared" si="823"/>
        <v>0.17552878625780968</v>
      </c>
      <c r="V2307" s="1">
        <f t="shared" si="824"/>
        <v>0.68652878625780966</v>
      </c>
      <c r="W2307" s="1"/>
      <c r="X2307" s="17">
        <f t="shared" si="825"/>
        <v>456.6031607369099</v>
      </c>
      <c r="Y2307" s="18">
        <f t="shared" si="826"/>
        <v>1948.6078523326898</v>
      </c>
      <c r="Z2307" s="2">
        <f t="shared" si="827"/>
        <v>433.77300270006441</v>
      </c>
      <c r="AA2307" s="18">
        <f t="shared" si="828"/>
        <v>1851.1774597160552</v>
      </c>
      <c r="AB2307" s="2">
        <f t="shared" si="829"/>
        <v>-230.53532464570125</v>
      </c>
      <c r="AC2307" s="2">
        <f t="shared" si="830"/>
        <v>185.11774597160553</v>
      </c>
      <c r="AD2307" s="2">
        <f t="shared" si="831"/>
        <v>-1000</v>
      </c>
      <c r="AE2307" s="2">
        <f t="shared" si="832"/>
        <v>1851.1774597160552</v>
      </c>
      <c r="AF2307" s="5">
        <f t="shared" si="833"/>
        <v>-1</v>
      </c>
      <c r="AG2307" s="5">
        <f t="shared" si="834"/>
        <v>1.9700000000000002</v>
      </c>
      <c r="AH2307" s="3">
        <f t="shared" si="835"/>
        <v>201411</v>
      </c>
      <c r="AI2307" s="21">
        <v>2.97</v>
      </c>
      <c r="AJ2307" s="21">
        <v>1.454</v>
      </c>
      <c r="AK2307" s="21">
        <v>2.9</v>
      </c>
      <c r="AL2307" s="21">
        <v>1.4710000000000001</v>
      </c>
      <c r="AO2307">
        <f t="shared" si="836"/>
        <v>-300</v>
      </c>
      <c r="AP2307">
        <f>IF(E2307&lt;F2307,G2307,H2307)</f>
        <v>13</v>
      </c>
      <c r="AQ2307">
        <f>IF(E2307&lt;F2307,H2307,G2307)</f>
        <v>20</v>
      </c>
    </row>
    <row r="2308" spans="2:43" x14ac:dyDescent="0.25">
      <c r="B2308" s="23">
        <v>41952</v>
      </c>
      <c r="C2308" s="20" t="s">
        <v>27</v>
      </c>
      <c r="D2308" s="20" t="s">
        <v>35</v>
      </c>
      <c r="E2308" s="2">
        <v>152.99999999999997</v>
      </c>
      <c r="F2308" s="2">
        <v>-170.06802721088434</v>
      </c>
      <c r="G2308">
        <v>17</v>
      </c>
      <c r="H2308">
        <v>27</v>
      </c>
      <c r="J2308" s="2" t="str">
        <f t="shared" si="837"/>
        <v>Atlanta Falcons</v>
      </c>
      <c r="K2308" s="2" t="str">
        <f t="shared" si="838"/>
        <v>Tampa Bay Buccaneers</v>
      </c>
      <c r="L2308" s="17">
        <f t="shared" si="839"/>
        <v>-170.06802721088434</v>
      </c>
      <c r="M2308" s="18">
        <f t="shared" si="840"/>
        <v>152.99999999999997</v>
      </c>
      <c r="N2308" s="4">
        <f t="shared" si="818"/>
        <v>1.8129999999999999</v>
      </c>
      <c r="O2308" s="4">
        <f t="shared" si="819"/>
        <v>2.11</v>
      </c>
      <c r="P2308" s="4"/>
      <c r="Q2308" s="4"/>
      <c r="R2308" s="1">
        <f t="shared" si="820"/>
        <v>0.55157198014340869</v>
      </c>
      <c r="S2308" s="1">
        <f t="shared" si="821"/>
        <v>0.47393364928909953</v>
      </c>
      <c r="T2308" s="1">
        <f t="shared" si="822"/>
        <v>2.4871271985725363E-2</v>
      </c>
      <c r="U2308" s="1">
        <f t="shared" si="823"/>
        <v>3.8819165427154578E-2</v>
      </c>
      <c r="V2308" s="1">
        <f t="shared" si="824"/>
        <v>0.54981916542715459</v>
      </c>
      <c r="W2308" s="1"/>
      <c r="X2308" s="17">
        <f t="shared" si="825"/>
        <v>818.77981503809497</v>
      </c>
      <c r="Y2308" s="18">
        <f t="shared" si="826"/>
        <v>1112.7024405877062</v>
      </c>
      <c r="Z2308" s="2">
        <f t="shared" si="827"/>
        <v>777.84082428619013</v>
      </c>
      <c r="AA2308" s="18">
        <f t="shared" si="828"/>
        <v>1057.0673185583207</v>
      </c>
      <c r="AB2308" s="2">
        <f t="shared" si="829"/>
        <v>-128.56100744232359</v>
      </c>
      <c r="AC2308" s="2">
        <f t="shared" si="830"/>
        <v>105.70673185583207</v>
      </c>
      <c r="AD2308" s="2">
        <f t="shared" si="831"/>
        <v>777.84082428619013</v>
      </c>
      <c r="AE2308" s="2">
        <f t="shared" si="832"/>
        <v>-1000</v>
      </c>
      <c r="AF2308" s="5">
        <f t="shared" si="833"/>
        <v>0.81299999999999994</v>
      </c>
      <c r="AG2308" s="5">
        <f t="shared" si="834"/>
        <v>-1</v>
      </c>
      <c r="AH2308" s="3">
        <f t="shared" si="835"/>
        <v>201411</v>
      </c>
      <c r="AI2308" s="21">
        <v>2.11</v>
      </c>
      <c r="AJ2308" s="21">
        <v>1.8129999999999999</v>
      </c>
      <c r="AK2308" s="21">
        <v>2.5299999999999998</v>
      </c>
      <c r="AL2308" s="21">
        <v>1.5880000000000001</v>
      </c>
      <c r="AO2308">
        <f t="shared" si="836"/>
        <v>-180</v>
      </c>
      <c r="AP2308">
        <f>IF(E2308&lt;F2308,G2308,H2308)</f>
        <v>27</v>
      </c>
      <c r="AQ2308">
        <f>IF(E2308&lt;F2308,H2308,G2308)</f>
        <v>17</v>
      </c>
    </row>
    <row r="2309" spans="2:43" x14ac:dyDescent="0.25">
      <c r="B2309" s="23">
        <v>41949</v>
      </c>
      <c r="C2309" s="20" t="s">
        <v>21</v>
      </c>
      <c r="D2309" s="20" t="s">
        <v>46</v>
      </c>
      <c r="E2309" s="2">
        <v>-250.00000000000006</v>
      </c>
      <c r="F2309" s="2">
        <v>222.00000000000003</v>
      </c>
      <c r="G2309">
        <v>3</v>
      </c>
      <c r="H2309">
        <v>24</v>
      </c>
      <c r="J2309" s="2" t="str">
        <f t="shared" si="837"/>
        <v>Cincinnati Bengals</v>
      </c>
      <c r="K2309" s="2" t="str">
        <f t="shared" si="838"/>
        <v>Cleveland Browns</v>
      </c>
      <c r="L2309" s="17">
        <f t="shared" si="839"/>
        <v>-250.00000000000006</v>
      </c>
      <c r="M2309" s="18">
        <f t="shared" si="840"/>
        <v>222.00000000000003</v>
      </c>
      <c r="N2309" s="4">
        <f t="shared" ref="N2309:N2372" si="841">IF(E2309&lt;0,AI2309,AJ2309)</f>
        <v>1.363</v>
      </c>
      <c r="O2309" s="4">
        <f t="shared" ref="O2309:O2372" si="842">IF(E2309&lt;0,AJ2309,AI2309)</f>
        <v>3.44</v>
      </c>
      <c r="P2309" s="4"/>
      <c r="Q2309" s="4"/>
      <c r="R2309" s="1">
        <f t="shared" ref="R2309:R2372" si="843">1/N2309</f>
        <v>0.73367571533382248</v>
      </c>
      <c r="S2309" s="1">
        <f t="shared" ref="S2309:S2372" si="844">1/O2309</f>
        <v>0.29069767441860467</v>
      </c>
      <c r="T2309" s="1">
        <f t="shared" ref="T2309:T2372" si="845">1-N2309*O2309/(N2309+O2309)</f>
        <v>2.3793462419321232E-2</v>
      </c>
      <c r="U2309" s="1">
        <f t="shared" ref="U2309:U2372" si="846">ABS(R2309-S2309)/2</f>
        <v>0.2214890204576089</v>
      </c>
      <c r="V2309" s="1">
        <f t="shared" ref="V2309:V2372" si="847">V$1+IF(N2309&lt;=O2309,U2309,-U2309)</f>
        <v>0.73248902045760889</v>
      </c>
      <c r="W2309" s="1"/>
      <c r="X2309" s="17">
        <f t="shared" ref="X2309:X2372" si="848">(1/V2309-1)*1000</f>
        <v>365.20817660211293</v>
      </c>
      <c r="Y2309" s="18">
        <f t="shared" ref="Y2309:Y2372" si="849">1000000/(X2309+W$1)-X$1</f>
        <v>2392.7866094316391</v>
      </c>
      <c r="Z2309" s="2">
        <f t="shared" ref="Z2309:Z2372" si="850">X2309*0.95</f>
        <v>346.94776777200724</v>
      </c>
      <c r="AA2309" s="18">
        <f t="shared" ref="AA2309:AA2372" si="851">Y2309*0.95</f>
        <v>2273.1472789600571</v>
      </c>
      <c r="AB2309" s="2">
        <f t="shared" ref="AB2309:AB2372" si="852">IF(Z2309&lt;1000,-100000/Z2309,Z2309/10)</f>
        <v>-288.22782357750708</v>
      </c>
      <c r="AC2309" s="2">
        <f t="shared" ref="AC2309:AC2372" si="853">IF(AA2309&lt;1000,-100000/AA2309,AA2309/10)</f>
        <v>227.31472789600571</v>
      </c>
      <c r="AD2309" s="2">
        <f t="shared" ref="AD2309:AD2372" si="854">IF(AP2309&gt;AQ2309,Z2309,-1000)</f>
        <v>-1000</v>
      </c>
      <c r="AE2309" s="2">
        <f t="shared" ref="AE2309:AE2372" si="855">IF(AQ2309&gt;AP2309,AA2309,-1000)</f>
        <v>2273.1472789600571</v>
      </c>
      <c r="AF2309" s="5">
        <f t="shared" ref="AF2309:AF2372" si="856">IF(AP2309&gt;AQ2309,N2309-1,-1)</f>
        <v>-1</v>
      </c>
      <c r="AG2309" s="5">
        <f t="shared" ref="AG2309:AG2372" si="857">IF(AQ2309&gt;AP2309,O2309-1,-1)</f>
        <v>2.44</v>
      </c>
      <c r="AH2309" s="3">
        <f t="shared" ref="AH2309:AH2372" si="858">YEAR(B2309)*100+MONTH(B2309)</f>
        <v>201411</v>
      </c>
      <c r="AI2309" s="21">
        <v>1.363</v>
      </c>
      <c r="AJ2309" s="21">
        <v>3.44</v>
      </c>
      <c r="AK2309" s="21">
        <v>1.4</v>
      </c>
      <c r="AL2309" s="21">
        <v>3.22</v>
      </c>
      <c r="AO2309">
        <f t="shared" ref="AO2309:AO2372" si="859">IF(L2309&lt;-200,INT(L2309/100)*100,INT(L2309/10)*10)</f>
        <v>-300</v>
      </c>
      <c r="AP2309">
        <f>IF(E2309&lt;F2309,G2309,H2309)</f>
        <v>3</v>
      </c>
      <c r="AQ2309">
        <f>IF(E2309&lt;F2309,H2309,G2309)</f>
        <v>24</v>
      </c>
    </row>
    <row r="2310" spans="2:43" x14ac:dyDescent="0.25">
      <c r="B2310" s="23">
        <v>41946</v>
      </c>
      <c r="C2310" s="20" t="s">
        <v>25</v>
      </c>
      <c r="D2310" s="20" t="s">
        <v>39</v>
      </c>
      <c r="E2310" s="2">
        <v>135</v>
      </c>
      <c r="F2310" s="2">
        <v>-149.03129657228018</v>
      </c>
      <c r="G2310">
        <v>24</v>
      </c>
      <c r="H2310">
        <v>40</v>
      </c>
      <c r="J2310" s="2" t="str">
        <f t="shared" si="837"/>
        <v>Indianapolis Colts</v>
      </c>
      <c r="K2310" s="2" t="str">
        <f t="shared" si="838"/>
        <v>New York Giants</v>
      </c>
      <c r="L2310" s="17">
        <f t="shared" si="839"/>
        <v>-149.03129657228018</v>
      </c>
      <c r="M2310" s="18">
        <f t="shared" si="840"/>
        <v>135</v>
      </c>
      <c r="N2310" s="4">
        <f t="shared" si="841"/>
        <v>1.6020000000000001</v>
      </c>
      <c r="O2310" s="4">
        <f t="shared" si="842"/>
        <v>2.5</v>
      </c>
      <c r="P2310" s="4"/>
      <c r="Q2310" s="4"/>
      <c r="R2310" s="1">
        <f t="shared" si="843"/>
        <v>0.62421972534332082</v>
      </c>
      <c r="S2310" s="1">
        <f t="shared" si="844"/>
        <v>0.4</v>
      </c>
      <c r="T2310" s="1">
        <f t="shared" si="845"/>
        <v>2.3647001462701267E-2</v>
      </c>
      <c r="U2310" s="1">
        <f t="shared" si="846"/>
        <v>0.1121098626716604</v>
      </c>
      <c r="V2310" s="1">
        <f t="shared" si="847"/>
        <v>0.62310986267166046</v>
      </c>
      <c r="W2310" s="1"/>
      <c r="X2310" s="17">
        <f t="shared" si="848"/>
        <v>604.85342939746852</v>
      </c>
      <c r="Y2310" s="18">
        <f t="shared" si="849"/>
        <v>1493.8085293743554</v>
      </c>
      <c r="Z2310" s="2">
        <f t="shared" si="850"/>
        <v>574.61075792759505</v>
      </c>
      <c r="AA2310" s="18">
        <f t="shared" si="851"/>
        <v>1419.1181029056377</v>
      </c>
      <c r="AB2310" s="2">
        <f t="shared" si="852"/>
        <v>-174.0308523993919</v>
      </c>
      <c r="AC2310" s="2">
        <f t="shared" si="853"/>
        <v>141.91181029056378</v>
      </c>
      <c r="AD2310" s="2">
        <f t="shared" si="854"/>
        <v>574.61075792759505</v>
      </c>
      <c r="AE2310" s="2">
        <f t="shared" si="855"/>
        <v>-1000</v>
      </c>
      <c r="AF2310" s="5">
        <f t="shared" si="856"/>
        <v>0.60200000000000009</v>
      </c>
      <c r="AG2310" s="5">
        <f t="shared" si="857"/>
        <v>-1</v>
      </c>
      <c r="AH2310" s="3">
        <f t="shared" si="858"/>
        <v>201411</v>
      </c>
      <c r="AI2310" s="21">
        <v>2.5</v>
      </c>
      <c r="AJ2310" s="21">
        <v>1.6020000000000001</v>
      </c>
      <c r="AK2310" s="21">
        <v>2.35</v>
      </c>
      <c r="AL2310" s="21">
        <v>1.671</v>
      </c>
      <c r="AO2310">
        <f t="shared" si="859"/>
        <v>-150</v>
      </c>
      <c r="AP2310">
        <f>IF(E2310&lt;F2310,G2310,H2310)</f>
        <v>40</v>
      </c>
      <c r="AQ2310">
        <f>IF(E2310&lt;F2310,H2310,G2310)</f>
        <v>24</v>
      </c>
    </row>
    <row r="2311" spans="2:43" x14ac:dyDescent="0.25">
      <c r="B2311" s="23">
        <v>41945</v>
      </c>
      <c r="C2311" s="20" t="s">
        <v>45</v>
      </c>
      <c r="D2311" s="20" t="s">
        <v>28</v>
      </c>
      <c r="E2311" s="2">
        <v>-128.04097311139566</v>
      </c>
      <c r="F2311" s="2">
        <v>116.00000000000001</v>
      </c>
      <c r="G2311">
        <v>43</v>
      </c>
      <c r="H2311">
        <v>23</v>
      </c>
      <c r="J2311" s="2" t="str">
        <f t="shared" ref="J2311:J2374" si="860">IF(E2311&lt;=F2311,C2311,D2311)</f>
        <v>Pittsburgh Steelers</v>
      </c>
      <c r="K2311" s="2" t="str">
        <f t="shared" ref="K2311:K2374" si="861">IF(E2311&gt;F2311,C2311,D2311)</f>
        <v>Baltimore Ravens</v>
      </c>
      <c r="L2311" s="17">
        <f t="shared" ref="L2311:L2374" si="862">IF(E2311&lt;=F2311,E2311,F2311)</f>
        <v>-128.04097311139566</v>
      </c>
      <c r="M2311" s="18">
        <f t="shared" ref="M2311:M2374" si="863">IF(E2311&gt;F2311,E2311,F2311)</f>
        <v>116.00000000000001</v>
      </c>
      <c r="N2311" s="4">
        <f t="shared" si="841"/>
        <v>2.09</v>
      </c>
      <c r="O2311" s="4">
        <f t="shared" si="842"/>
        <v>1.833</v>
      </c>
      <c r="P2311" s="4"/>
      <c r="Q2311" s="4"/>
      <c r="R2311" s="1">
        <f t="shared" si="843"/>
        <v>0.47846889952153115</v>
      </c>
      <c r="S2311" s="1">
        <f t="shared" si="844"/>
        <v>0.54555373704309873</v>
      </c>
      <c r="T2311" s="1">
        <f t="shared" si="845"/>
        <v>2.3459087433087E-2</v>
      </c>
      <c r="U2311" s="1">
        <f t="shared" si="846"/>
        <v>3.3542418760783788E-2</v>
      </c>
      <c r="V2311" s="1">
        <f t="shared" si="847"/>
        <v>0.47745758123921622</v>
      </c>
      <c r="W2311" s="1"/>
      <c r="X2311" s="17">
        <f t="shared" si="848"/>
        <v>1094.4268963214538</v>
      </c>
      <c r="Y2311" s="18">
        <f t="shared" si="849"/>
        <v>832.63418893166192</v>
      </c>
      <c r="Z2311" s="2">
        <f t="shared" si="850"/>
        <v>1039.705551505381</v>
      </c>
      <c r="AA2311" s="18">
        <f t="shared" si="851"/>
        <v>791.00247948507877</v>
      </c>
      <c r="AB2311" s="2">
        <f t="shared" si="852"/>
        <v>103.9705551505381</v>
      </c>
      <c r="AC2311" s="2">
        <f t="shared" si="853"/>
        <v>-126.42185403147825</v>
      </c>
      <c r="AD2311" s="2">
        <f t="shared" si="854"/>
        <v>1039.705551505381</v>
      </c>
      <c r="AE2311" s="2">
        <f t="shared" si="855"/>
        <v>-1000</v>
      </c>
      <c r="AF2311" s="5">
        <f t="shared" si="856"/>
        <v>1.0899999999999999</v>
      </c>
      <c r="AG2311" s="5">
        <f t="shared" si="857"/>
        <v>-1</v>
      </c>
      <c r="AH2311" s="3">
        <f t="shared" si="858"/>
        <v>201411</v>
      </c>
      <c r="AI2311" s="21">
        <v>2.09</v>
      </c>
      <c r="AJ2311" s="21">
        <v>1.833</v>
      </c>
      <c r="AK2311" s="21">
        <v>1.7809999999999999</v>
      </c>
      <c r="AL2311" s="21">
        <v>2.16</v>
      </c>
      <c r="AO2311">
        <f t="shared" si="859"/>
        <v>-130</v>
      </c>
      <c r="AP2311">
        <f>IF(E2311&lt;F2311,G2311,H2311)</f>
        <v>43</v>
      </c>
      <c r="AQ2311">
        <f>IF(E2311&lt;F2311,H2311,G2311)</f>
        <v>23</v>
      </c>
    </row>
    <row r="2312" spans="2:43" x14ac:dyDescent="0.25">
      <c r="B2312" s="23">
        <v>41945</v>
      </c>
      <c r="C2312" s="20" t="s">
        <v>36</v>
      </c>
      <c r="D2312" s="20" t="s">
        <v>38</v>
      </c>
      <c r="E2312" s="2">
        <v>137</v>
      </c>
      <c r="F2312" s="2">
        <v>-152.20700152207002</v>
      </c>
      <c r="G2312">
        <v>43</v>
      </c>
      <c r="H2312">
        <v>21</v>
      </c>
      <c r="J2312" s="2" t="str">
        <f t="shared" si="860"/>
        <v>Denver Broncos</v>
      </c>
      <c r="K2312" s="2" t="str">
        <f t="shared" si="861"/>
        <v>New England Patriots</v>
      </c>
      <c r="L2312" s="17">
        <f t="shared" si="862"/>
        <v>-152.20700152207002</v>
      </c>
      <c r="M2312" s="18">
        <f t="shared" si="863"/>
        <v>137</v>
      </c>
      <c r="N2312" s="4">
        <f t="shared" si="841"/>
        <v>1.571</v>
      </c>
      <c r="O2312" s="4">
        <f t="shared" si="842"/>
        <v>2.58</v>
      </c>
      <c r="P2312" s="4"/>
      <c r="Q2312" s="4"/>
      <c r="R2312" s="1">
        <f t="shared" si="843"/>
        <v>0.63653723742838964</v>
      </c>
      <c r="S2312" s="1">
        <f t="shared" si="844"/>
        <v>0.38759689922480617</v>
      </c>
      <c r="T2312" s="1">
        <f t="shared" si="845"/>
        <v>2.3565405926282756E-2</v>
      </c>
      <c r="U2312" s="1">
        <f t="shared" si="846"/>
        <v>0.12447016910179173</v>
      </c>
      <c r="V2312" s="1">
        <f t="shared" si="847"/>
        <v>0.63547016910179177</v>
      </c>
      <c r="W2312" s="1"/>
      <c r="X2312" s="17">
        <f t="shared" si="848"/>
        <v>573.63799061324096</v>
      </c>
      <c r="Y2312" s="18">
        <f t="shared" si="849"/>
        <v>1571.4542352284639</v>
      </c>
      <c r="Z2312" s="2">
        <f t="shared" si="850"/>
        <v>544.95609108257884</v>
      </c>
      <c r="AA2312" s="18">
        <f t="shared" si="851"/>
        <v>1492.8815234670406</v>
      </c>
      <c r="AB2312" s="2">
        <f t="shared" si="852"/>
        <v>-183.5010226261453</v>
      </c>
      <c r="AC2312" s="2">
        <f t="shared" si="853"/>
        <v>149.28815234670407</v>
      </c>
      <c r="AD2312" s="2">
        <f t="shared" si="854"/>
        <v>-1000</v>
      </c>
      <c r="AE2312" s="2">
        <f t="shared" si="855"/>
        <v>1492.8815234670406</v>
      </c>
      <c r="AF2312" s="5">
        <f t="shared" si="856"/>
        <v>-1</v>
      </c>
      <c r="AG2312" s="5">
        <f t="shared" si="857"/>
        <v>1.58</v>
      </c>
      <c r="AH2312" s="3">
        <f t="shared" si="858"/>
        <v>201411</v>
      </c>
      <c r="AI2312" s="21">
        <v>2.58</v>
      </c>
      <c r="AJ2312" s="21">
        <v>1.571</v>
      </c>
      <c r="AK2312" s="21">
        <v>2.37</v>
      </c>
      <c r="AL2312" s="21">
        <v>1.657</v>
      </c>
      <c r="AO2312">
        <f t="shared" si="859"/>
        <v>-160</v>
      </c>
      <c r="AP2312">
        <f>IF(E2312&lt;F2312,G2312,H2312)</f>
        <v>21</v>
      </c>
      <c r="AQ2312">
        <f>IF(E2312&lt;F2312,H2312,G2312)</f>
        <v>43</v>
      </c>
    </row>
    <row r="2313" spans="2:43" x14ac:dyDescent="0.25">
      <c r="B2313" s="23">
        <v>41945</v>
      </c>
      <c r="C2313" s="20" t="s">
        <v>32</v>
      </c>
      <c r="D2313" s="20" t="s">
        <v>52</v>
      </c>
      <c r="E2313" s="2">
        <v>-800</v>
      </c>
      <c r="F2313" s="2">
        <v>638</v>
      </c>
      <c r="G2313">
        <v>30</v>
      </c>
      <c r="H2313">
        <v>24</v>
      </c>
      <c r="J2313" s="2" t="str">
        <f t="shared" si="860"/>
        <v>Seattle Seahawks</v>
      </c>
      <c r="K2313" s="2" t="str">
        <f t="shared" si="861"/>
        <v>Oakland Raiders</v>
      </c>
      <c r="L2313" s="17">
        <f t="shared" si="862"/>
        <v>-800</v>
      </c>
      <c r="M2313" s="18">
        <f t="shared" si="863"/>
        <v>638</v>
      </c>
      <c r="N2313" s="4">
        <f t="shared" si="841"/>
        <v>1.0660000000000001</v>
      </c>
      <c r="O2313" s="4">
        <f t="shared" si="842"/>
        <v>11.25</v>
      </c>
      <c r="P2313" s="4"/>
      <c r="Q2313" s="4"/>
      <c r="R2313" s="1">
        <f t="shared" si="843"/>
        <v>0.9380863039399624</v>
      </c>
      <c r="S2313" s="1">
        <f t="shared" si="844"/>
        <v>8.8888888888888892E-2</v>
      </c>
      <c r="T2313" s="1">
        <f t="shared" si="845"/>
        <v>2.6266645014615064E-2</v>
      </c>
      <c r="U2313" s="1">
        <f t="shared" si="846"/>
        <v>0.42459870752553674</v>
      </c>
      <c r="V2313" s="1">
        <f t="shared" si="847"/>
        <v>0.93559870752553675</v>
      </c>
      <c r="W2313" s="1"/>
      <c r="X2313" s="17">
        <f t="shared" si="848"/>
        <v>68.834311074233099</v>
      </c>
      <c r="Y2313" s="18">
        <f t="shared" si="849"/>
        <v>8739.697606224232</v>
      </c>
      <c r="Z2313" s="2">
        <f t="shared" si="850"/>
        <v>65.392595520521439</v>
      </c>
      <c r="AA2313" s="18">
        <f t="shared" si="851"/>
        <v>8302.7127259130193</v>
      </c>
      <c r="AB2313" s="2">
        <f t="shared" si="852"/>
        <v>-1529.2251240986161</v>
      </c>
      <c r="AC2313" s="2">
        <f t="shared" si="853"/>
        <v>830.27127259130191</v>
      </c>
      <c r="AD2313" s="2">
        <f t="shared" si="854"/>
        <v>65.392595520521439</v>
      </c>
      <c r="AE2313" s="2">
        <f t="shared" si="855"/>
        <v>-1000</v>
      </c>
      <c r="AF2313" s="5">
        <f t="shared" si="856"/>
        <v>6.6000000000000059E-2</v>
      </c>
      <c r="AG2313" s="5">
        <f t="shared" si="857"/>
        <v>-1</v>
      </c>
      <c r="AH2313" s="3">
        <f t="shared" si="858"/>
        <v>201411</v>
      </c>
      <c r="AI2313" s="21">
        <v>1.0660000000000001</v>
      </c>
      <c r="AJ2313" s="21">
        <v>11.25</v>
      </c>
      <c r="AK2313" s="21">
        <v>1.125</v>
      </c>
      <c r="AL2313" s="21">
        <v>7.38</v>
      </c>
      <c r="AO2313">
        <f t="shared" si="859"/>
        <v>-800</v>
      </c>
      <c r="AP2313">
        <f>IF(E2313&lt;F2313,G2313,H2313)</f>
        <v>30</v>
      </c>
      <c r="AQ2313">
        <f>IF(E2313&lt;F2313,H2313,G2313)</f>
        <v>24</v>
      </c>
    </row>
    <row r="2314" spans="2:43" x14ac:dyDescent="0.25">
      <c r="B2314" s="23">
        <v>41945</v>
      </c>
      <c r="C2314" s="20" t="s">
        <v>22</v>
      </c>
      <c r="D2314" s="20" t="s">
        <v>55</v>
      </c>
      <c r="E2314" s="2">
        <v>-531.91489361702145</v>
      </c>
      <c r="F2314" s="2">
        <v>446</v>
      </c>
      <c r="G2314">
        <v>10</v>
      </c>
      <c r="H2314">
        <v>13</v>
      </c>
      <c r="J2314" s="2" t="str">
        <f t="shared" si="860"/>
        <v>San Francisco 49ers</v>
      </c>
      <c r="K2314" s="2" t="str">
        <f t="shared" si="861"/>
        <v>St. Louis Rams</v>
      </c>
      <c r="L2314" s="17">
        <f t="shared" si="862"/>
        <v>-531.91489361702145</v>
      </c>
      <c r="M2314" s="18">
        <f t="shared" si="863"/>
        <v>446</v>
      </c>
      <c r="N2314" s="4">
        <f t="shared" si="841"/>
        <v>1.208</v>
      </c>
      <c r="O2314" s="4">
        <f t="shared" si="842"/>
        <v>5.08</v>
      </c>
      <c r="P2314" s="4"/>
      <c r="Q2314" s="4"/>
      <c r="R2314" s="1">
        <f t="shared" si="843"/>
        <v>0.82781456953642385</v>
      </c>
      <c r="S2314" s="1">
        <f t="shared" si="844"/>
        <v>0.19685039370078738</v>
      </c>
      <c r="T2314" s="1">
        <f t="shared" si="845"/>
        <v>2.4071246819338477E-2</v>
      </c>
      <c r="U2314" s="1">
        <f t="shared" si="846"/>
        <v>0.31548208791781823</v>
      </c>
      <c r="V2314" s="1">
        <f t="shared" si="847"/>
        <v>0.8264820879178183</v>
      </c>
      <c r="W2314" s="1"/>
      <c r="X2314" s="17">
        <f t="shared" si="848"/>
        <v>209.94757735080594</v>
      </c>
      <c r="Y2314" s="18">
        <f t="shared" si="849"/>
        <v>3877.3749854426251</v>
      </c>
      <c r="Z2314" s="2">
        <f t="shared" si="850"/>
        <v>199.45019848326564</v>
      </c>
      <c r="AA2314" s="18">
        <f t="shared" si="851"/>
        <v>3683.5062361704936</v>
      </c>
      <c r="AB2314" s="2">
        <f t="shared" si="852"/>
        <v>-501.37829272900046</v>
      </c>
      <c r="AC2314" s="2">
        <f t="shared" si="853"/>
        <v>368.35062361704934</v>
      </c>
      <c r="AD2314" s="2">
        <f t="shared" si="854"/>
        <v>-1000</v>
      </c>
      <c r="AE2314" s="2">
        <f t="shared" si="855"/>
        <v>3683.5062361704936</v>
      </c>
      <c r="AF2314" s="5">
        <f t="shared" si="856"/>
        <v>-1</v>
      </c>
      <c r="AG2314" s="5">
        <f t="shared" si="857"/>
        <v>4.08</v>
      </c>
      <c r="AH2314" s="3">
        <f t="shared" si="858"/>
        <v>201411</v>
      </c>
      <c r="AI2314" s="21">
        <v>1.208</v>
      </c>
      <c r="AJ2314" s="21">
        <v>5.08</v>
      </c>
      <c r="AK2314" s="21">
        <v>1.1879999999999999</v>
      </c>
      <c r="AL2314" s="21">
        <v>5.46</v>
      </c>
      <c r="AO2314">
        <f t="shared" si="859"/>
        <v>-600</v>
      </c>
      <c r="AP2314">
        <f>IF(E2314&lt;F2314,G2314,H2314)</f>
        <v>10</v>
      </c>
      <c r="AQ2314">
        <f>IF(E2314&lt;F2314,H2314,G2314)</f>
        <v>13</v>
      </c>
    </row>
    <row r="2315" spans="2:43" x14ac:dyDescent="0.25">
      <c r="B2315" s="23">
        <v>41945</v>
      </c>
      <c r="C2315" s="20" t="s">
        <v>21</v>
      </c>
      <c r="D2315" s="20" t="s">
        <v>26</v>
      </c>
      <c r="E2315" s="2">
        <v>-460.82949308755741</v>
      </c>
      <c r="F2315" s="2">
        <v>393</v>
      </c>
      <c r="G2315">
        <v>33</v>
      </c>
      <c r="H2315">
        <v>23</v>
      </c>
      <c r="J2315" s="2" t="str">
        <f t="shared" si="860"/>
        <v>Cincinnati Bengals</v>
      </c>
      <c r="K2315" s="2" t="str">
        <f t="shared" si="861"/>
        <v>Jacksonville Jaguars</v>
      </c>
      <c r="L2315" s="17">
        <f t="shared" si="862"/>
        <v>-460.82949308755741</v>
      </c>
      <c r="M2315" s="18">
        <f t="shared" si="863"/>
        <v>393</v>
      </c>
      <c r="N2315" s="4">
        <f t="shared" si="841"/>
        <v>1.1719999999999999</v>
      </c>
      <c r="O2315" s="4">
        <f t="shared" si="842"/>
        <v>5.83</v>
      </c>
      <c r="P2315" s="4"/>
      <c r="Q2315" s="4"/>
      <c r="R2315" s="1">
        <f t="shared" si="843"/>
        <v>0.85324232081911267</v>
      </c>
      <c r="S2315" s="1">
        <f t="shared" si="844"/>
        <v>0.17152658662092624</v>
      </c>
      <c r="T2315" s="1">
        <f t="shared" si="845"/>
        <v>2.4170237075121448E-2</v>
      </c>
      <c r="U2315" s="1">
        <f t="shared" si="846"/>
        <v>0.34085786709909321</v>
      </c>
      <c r="V2315" s="1">
        <f t="shared" si="847"/>
        <v>0.85185786709909328</v>
      </c>
      <c r="W2315" s="1"/>
      <c r="X2315" s="17">
        <f t="shared" si="848"/>
        <v>173.90475409399951</v>
      </c>
      <c r="Y2315" s="18">
        <f t="shared" si="849"/>
        <v>4523.196812987404</v>
      </c>
      <c r="Z2315" s="2">
        <f t="shared" si="850"/>
        <v>165.20951638929952</v>
      </c>
      <c r="AA2315" s="18">
        <f t="shared" si="851"/>
        <v>4297.0369723380336</v>
      </c>
      <c r="AB2315" s="2">
        <f t="shared" si="852"/>
        <v>-605.29200850851782</v>
      </c>
      <c r="AC2315" s="2">
        <f t="shared" si="853"/>
        <v>429.70369723380338</v>
      </c>
      <c r="AD2315" s="2">
        <f t="shared" si="854"/>
        <v>165.20951638929952</v>
      </c>
      <c r="AE2315" s="2">
        <f t="shared" si="855"/>
        <v>-1000</v>
      </c>
      <c r="AF2315" s="5">
        <f t="shared" si="856"/>
        <v>0.17199999999999993</v>
      </c>
      <c r="AG2315" s="5">
        <f t="shared" si="857"/>
        <v>-1</v>
      </c>
      <c r="AH2315" s="3">
        <f t="shared" si="858"/>
        <v>201411</v>
      </c>
      <c r="AI2315" s="21">
        <v>1.1719999999999999</v>
      </c>
      <c r="AJ2315" s="21">
        <v>5.83</v>
      </c>
      <c r="AK2315" s="21">
        <v>1.2170000000000001</v>
      </c>
      <c r="AL2315" s="21">
        <v>4.93</v>
      </c>
      <c r="AO2315">
        <f t="shared" si="859"/>
        <v>-500</v>
      </c>
      <c r="AP2315">
        <f>IF(E2315&lt;F2315,G2315,H2315)</f>
        <v>33</v>
      </c>
      <c r="AQ2315">
        <f>IF(E2315&lt;F2315,H2315,G2315)</f>
        <v>23</v>
      </c>
    </row>
    <row r="2316" spans="2:43" x14ac:dyDescent="0.25">
      <c r="B2316" s="23">
        <v>41945</v>
      </c>
      <c r="C2316" s="20" t="s">
        <v>46</v>
      </c>
      <c r="D2316" s="20" t="s">
        <v>27</v>
      </c>
      <c r="E2316" s="2">
        <v>-320.51282051282044</v>
      </c>
      <c r="F2316" s="2">
        <v>281</v>
      </c>
      <c r="G2316">
        <v>22</v>
      </c>
      <c r="H2316">
        <v>17</v>
      </c>
      <c r="J2316" s="2" t="str">
        <f t="shared" si="860"/>
        <v>Cleveland Browns</v>
      </c>
      <c r="K2316" s="2" t="str">
        <f t="shared" si="861"/>
        <v>Tampa Bay Buccaneers</v>
      </c>
      <c r="L2316" s="17">
        <f t="shared" si="862"/>
        <v>-320.51282051282044</v>
      </c>
      <c r="M2316" s="18">
        <f t="shared" si="863"/>
        <v>281</v>
      </c>
      <c r="N2316" s="4">
        <f t="shared" si="841"/>
        <v>1.363</v>
      </c>
      <c r="O2316" s="4">
        <f t="shared" si="842"/>
        <v>3.44</v>
      </c>
      <c r="P2316" s="4"/>
      <c r="Q2316" s="4"/>
      <c r="R2316" s="1">
        <f t="shared" si="843"/>
        <v>0.73367571533382248</v>
      </c>
      <c r="S2316" s="1">
        <f t="shared" si="844"/>
        <v>0.29069767441860467</v>
      </c>
      <c r="T2316" s="1">
        <f t="shared" si="845"/>
        <v>2.3793462419321232E-2</v>
      </c>
      <c r="U2316" s="1">
        <f t="shared" si="846"/>
        <v>0.2214890204576089</v>
      </c>
      <c r="V2316" s="1">
        <f t="shared" si="847"/>
        <v>0.73248902045760889</v>
      </c>
      <c r="W2316" s="1"/>
      <c r="X2316" s="17">
        <f t="shared" si="848"/>
        <v>365.20817660211293</v>
      </c>
      <c r="Y2316" s="18">
        <f t="shared" si="849"/>
        <v>2392.7866094316391</v>
      </c>
      <c r="Z2316" s="2">
        <f t="shared" si="850"/>
        <v>346.94776777200724</v>
      </c>
      <c r="AA2316" s="18">
        <f t="shared" si="851"/>
        <v>2273.1472789600571</v>
      </c>
      <c r="AB2316" s="2">
        <f t="shared" si="852"/>
        <v>-288.22782357750708</v>
      </c>
      <c r="AC2316" s="2">
        <f t="shared" si="853"/>
        <v>227.31472789600571</v>
      </c>
      <c r="AD2316" s="2">
        <f t="shared" si="854"/>
        <v>346.94776777200724</v>
      </c>
      <c r="AE2316" s="2">
        <f t="shared" si="855"/>
        <v>-1000</v>
      </c>
      <c r="AF2316" s="5">
        <f t="shared" si="856"/>
        <v>0.36299999999999999</v>
      </c>
      <c r="AG2316" s="5">
        <f t="shared" si="857"/>
        <v>-1</v>
      </c>
      <c r="AH2316" s="3">
        <f t="shared" si="858"/>
        <v>201411</v>
      </c>
      <c r="AI2316" s="21">
        <v>1.363</v>
      </c>
      <c r="AJ2316" s="21">
        <v>3.44</v>
      </c>
      <c r="AK2316" s="21">
        <v>1.3120000000000001</v>
      </c>
      <c r="AL2316" s="21">
        <v>3.81</v>
      </c>
      <c r="AO2316">
        <f t="shared" si="859"/>
        <v>-400</v>
      </c>
      <c r="AP2316">
        <f>IF(E2316&lt;F2316,G2316,H2316)</f>
        <v>22</v>
      </c>
      <c r="AQ2316">
        <f>IF(E2316&lt;F2316,H2316,G2316)</f>
        <v>17</v>
      </c>
    </row>
    <row r="2317" spans="2:43" x14ac:dyDescent="0.25">
      <c r="B2317" s="23">
        <v>41945</v>
      </c>
      <c r="C2317" s="20" t="s">
        <v>23</v>
      </c>
      <c r="D2317" s="20" t="s">
        <v>48</v>
      </c>
      <c r="E2317" s="2">
        <v>-119.04761904761904</v>
      </c>
      <c r="F2317" s="2">
        <v>108</v>
      </c>
      <c r="G2317">
        <v>17</v>
      </c>
      <c r="H2317">
        <v>28</v>
      </c>
      <c r="J2317" s="2" t="str">
        <f t="shared" si="860"/>
        <v>Dallas Cowboys</v>
      </c>
      <c r="K2317" s="2" t="str">
        <f t="shared" si="861"/>
        <v>Arizona Cardinals</v>
      </c>
      <c r="L2317" s="17">
        <f t="shared" si="862"/>
        <v>-119.04761904761904</v>
      </c>
      <c r="M2317" s="18">
        <f t="shared" si="863"/>
        <v>108</v>
      </c>
      <c r="N2317" s="4">
        <f t="shared" si="841"/>
        <v>1.625</v>
      </c>
      <c r="O2317" s="4">
        <f t="shared" si="842"/>
        <v>2.44</v>
      </c>
      <c r="P2317" s="4"/>
      <c r="Q2317" s="4"/>
      <c r="R2317" s="1">
        <f t="shared" si="843"/>
        <v>0.61538461538461542</v>
      </c>
      <c r="S2317" s="1">
        <f t="shared" si="844"/>
        <v>0.4098360655737705</v>
      </c>
      <c r="T2317" s="1">
        <f t="shared" si="845"/>
        <v>2.4600246002459913E-2</v>
      </c>
      <c r="U2317" s="1">
        <f t="shared" si="846"/>
        <v>0.10277427490542246</v>
      </c>
      <c r="V2317" s="1">
        <f t="shared" si="847"/>
        <v>0.61377427490542247</v>
      </c>
      <c r="W2317" s="1"/>
      <c r="X2317" s="17">
        <f t="shared" si="848"/>
        <v>629.26346196912823</v>
      </c>
      <c r="Y2317" s="18">
        <f t="shared" si="849"/>
        <v>1438.0997917039526</v>
      </c>
      <c r="Z2317" s="2">
        <f t="shared" si="850"/>
        <v>597.80028887067181</v>
      </c>
      <c r="AA2317" s="18">
        <f t="shared" si="851"/>
        <v>1366.194802118755</v>
      </c>
      <c r="AB2317" s="2">
        <f t="shared" si="852"/>
        <v>-167.27994593129748</v>
      </c>
      <c r="AC2317" s="2">
        <f t="shared" si="853"/>
        <v>136.6194802118755</v>
      </c>
      <c r="AD2317" s="2">
        <f t="shared" si="854"/>
        <v>-1000</v>
      </c>
      <c r="AE2317" s="2">
        <f t="shared" si="855"/>
        <v>1366.194802118755</v>
      </c>
      <c r="AF2317" s="5">
        <f t="shared" si="856"/>
        <v>-1</v>
      </c>
      <c r="AG2317" s="5">
        <f t="shared" si="857"/>
        <v>1.44</v>
      </c>
      <c r="AH2317" s="3">
        <f t="shared" si="858"/>
        <v>201411</v>
      </c>
      <c r="AI2317" s="21">
        <v>1.625</v>
      </c>
      <c r="AJ2317" s="21">
        <v>2.44</v>
      </c>
      <c r="AK2317" s="21">
        <v>1.84</v>
      </c>
      <c r="AL2317" s="21">
        <v>2.08</v>
      </c>
      <c r="AO2317">
        <f t="shared" si="859"/>
        <v>-120</v>
      </c>
      <c r="AP2317">
        <f>IF(E2317&lt;F2317,G2317,H2317)</f>
        <v>17</v>
      </c>
      <c r="AQ2317">
        <f>IF(E2317&lt;F2317,H2317,G2317)</f>
        <v>28</v>
      </c>
    </row>
    <row r="2318" spans="2:43" x14ac:dyDescent="0.25">
      <c r="B2318" s="23">
        <v>41945</v>
      </c>
      <c r="C2318" s="20" t="s">
        <v>40</v>
      </c>
      <c r="D2318" s="20" t="s">
        <v>19</v>
      </c>
      <c r="E2318" s="2">
        <v>102.99999999999999</v>
      </c>
      <c r="F2318" s="2">
        <v>-114.02508551881414</v>
      </c>
      <c r="G2318">
        <v>21</v>
      </c>
      <c r="H2318">
        <v>31</v>
      </c>
      <c r="J2318" s="2" t="str">
        <f t="shared" si="860"/>
        <v>Philadelphia Eagles</v>
      </c>
      <c r="K2318" s="2" t="str">
        <f t="shared" si="861"/>
        <v>Houston Texans</v>
      </c>
      <c r="L2318" s="17">
        <f t="shared" si="862"/>
        <v>-114.02508551881414</v>
      </c>
      <c r="M2318" s="18">
        <f t="shared" si="863"/>
        <v>102.99999999999999</v>
      </c>
      <c r="N2318" s="4">
        <f t="shared" si="841"/>
        <v>1.8129999999999999</v>
      </c>
      <c r="O2318" s="4">
        <f t="shared" si="842"/>
        <v>2.11</v>
      </c>
      <c r="P2318" s="4"/>
      <c r="Q2318" s="4"/>
      <c r="R2318" s="1">
        <f t="shared" si="843"/>
        <v>0.55157198014340869</v>
      </c>
      <c r="S2318" s="1">
        <f t="shared" si="844"/>
        <v>0.47393364928909953</v>
      </c>
      <c r="T2318" s="1">
        <f t="shared" si="845"/>
        <v>2.4871271985725363E-2</v>
      </c>
      <c r="U2318" s="1">
        <f t="shared" si="846"/>
        <v>3.8819165427154578E-2</v>
      </c>
      <c r="V2318" s="1">
        <f t="shared" si="847"/>
        <v>0.54981916542715459</v>
      </c>
      <c r="W2318" s="1"/>
      <c r="X2318" s="17">
        <f t="shared" si="848"/>
        <v>818.77981503809497</v>
      </c>
      <c r="Y2318" s="18">
        <f t="shared" si="849"/>
        <v>1112.7024405877062</v>
      </c>
      <c r="Z2318" s="2">
        <f t="shared" si="850"/>
        <v>777.84082428619013</v>
      </c>
      <c r="AA2318" s="18">
        <f t="shared" si="851"/>
        <v>1057.0673185583207</v>
      </c>
      <c r="AB2318" s="2">
        <f t="shared" si="852"/>
        <v>-128.56100744232359</v>
      </c>
      <c r="AC2318" s="2">
        <f t="shared" si="853"/>
        <v>105.70673185583207</v>
      </c>
      <c r="AD2318" s="2">
        <f t="shared" si="854"/>
        <v>777.84082428619013</v>
      </c>
      <c r="AE2318" s="2">
        <f t="shared" si="855"/>
        <v>-1000</v>
      </c>
      <c r="AF2318" s="5">
        <f t="shared" si="856"/>
        <v>0.81299999999999994</v>
      </c>
      <c r="AG2318" s="5">
        <f t="shared" si="857"/>
        <v>-1</v>
      </c>
      <c r="AH2318" s="3">
        <f t="shared" si="858"/>
        <v>201411</v>
      </c>
      <c r="AI2318" s="21">
        <v>2.11</v>
      </c>
      <c r="AJ2318" s="21">
        <v>1.8129999999999999</v>
      </c>
      <c r="AK2318" s="21">
        <v>2.0299999999999998</v>
      </c>
      <c r="AL2318" s="21">
        <v>1.877</v>
      </c>
      <c r="AO2318">
        <f t="shared" si="859"/>
        <v>-120</v>
      </c>
      <c r="AP2318">
        <f>IF(E2318&lt;F2318,G2318,H2318)</f>
        <v>31</v>
      </c>
      <c r="AQ2318">
        <f>IF(E2318&lt;F2318,H2318,G2318)</f>
        <v>21</v>
      </c>
    </row>
    <row r="2319" spans="2:43" x14ac:dyDescent="0.25">
      <c r="B2319" s="23">
        <v>41945</v>
      </c>
      <c r="C2319" s="20" t="s">
        <v>20</v>
      </c>
      <c r="D2319" s="20" t="s">
        <v>42</v>
      </c>
      <c r="E2319" s="2">
        <v>-440.52863436123329</v>
      </c>
      <c r="F2319" s="2">
        <v>376.99999999999994</v>
      </c>
      <c r="G2319">
        <v>24</v>
      </c>
      <c r="H2319">
        <v>10</v>
      </c>
      <c r="J2319" s="2" t="str">
        <f t="shared" si="860"/>
        <v>Kansas City Chiefs</v>
      </c>
      <c r="K2319" s="2" t="str">
        <f t="shared" si="861"/>
        <v>New York Jets</v>
      </c>
      <c r="L2319" s="17">
        <f t="shared" si="862"/>
        <v>-440.52863436123329</v>
      </c>
      <c r="M2319" s="18">
        <f t="shared" si="863"/>
        <v>376.99999999999994</v>
      </c>
      <c r="N2319" s="4">
        <f t="shared" si="841"/>
        <v>1.212</v>
      </c>
      <c r="O2319" s="4">
        <f t="shared" si="842"/>
        <v>5</v>
      </c>
      <c r="P2319" s="4"/>
      <c r="Q2319" s="4"/>
      <c r="R2319" s="1">
        <f t="shared" si="843"/>
        <v>0.82508250825082508</v>
      </c>
      <c r="S2319" s="1">
        <f t="shared" si="844"/>
        <v>0.2</v>
      </c>
      <c r="T2319" s="1">
        <f t="shared" si="845"/>
        <v>2.446877012234383E-2</v>
      </c>
      <c r="U2319" s="1">
        <f t="shared" si="846"/>
        <v>0.31254125412541256</v>
      </c>
      <c r="V2319" s="1">
        <f t="shared" si="847"/>
        <v>0.82354125412541257</v>
      </c>
      <c r="W2319" s="1"/>
      <c r="X2319" s="17">
        <f t="shared" si="848"/>
        <v>214.26825309678478</v>
      </c>
      <c r="Y2319" s="18">
        <f t="shared" si="849"/>
        <v>3812.00905550785</v>
      </c>
      <c r="Z2319" s="2">
        <f t="shared" si="850"/>
        <v>203.55484044194552</v>
      </c>
      <c r="AA2319" s="18">
        <f t="shared" si="851"/>
        <v>3621.4086027324574</v>
      </c>
      <c r="AB2319" s="2">
        <f t="shared" si="852"/>
        <v>-491.26810142606416</v>
      </c>
      <c r="AC2319" s="2">
        <f t="shared" si="853"/>
        <v>362.14086027324572</v>
      </c>
      <c r="AD2319" s="2">
        <f t="shared" si="854"/>
        <v>203.55484044194552</v>
      </c>
      <c r="AE2319" s="2">
        <f t="shared" si="855"/>
        <v>-1000</v>
      </c>
      <c r="AF2319" s="5">
        <f t="shared" si="856"/>
        <v>0.21199999999999997</v>
      </c>
      <c r="AG2319" s="5">
        <f t="shared" si="857"/>
        <v>-1</v>
      </c>
      <c r="AH2319" s="3">
        <f t="shared" si="858"/>
        <v>201411</v>
      </c>
      <c r="AI2319" s="21">
        <v>1.212</v>
      </c>
      <c r="AJ2319" s="21">
        <v>5</v>
      </c>
      <c r="AK2319" s="21">
        <v>1.2270000000000001</v>
      </c>
      <c r="AL2319" s="21">
        <v>4.7699999999999996</v>
      </c>
      <c r="AO2319">
        <f t="shared" si="859"/>
        <v>-500</v>
      </c>
      <c r="AP2319">
        <f>IF(E2319&lt;F2319,G2319,H2319)</f>
        <v>24</v>
      </c>
      <c r="AQ2319">
        <f>IF(E2319&lt;F2319,H2319,G2319)</f>
        <v>10</v>
      </c>
    </row>
    <row r="2320" spans="2:43" x14ac:dyDescent="0.25">
      <c r="B2320" s="23">
        <v>41945</v>
      </c>
      <c r="C2320" s="20" t="s">
        <v>30</v>
      </c>
      <c r="D2320" s="20" t="s">
        <v>54</v>
      </c>
      <c r="E2320" s="2">
        <v>-144.09221902017293</v>
      </c>
      <c r="F2320" s="2">
        <v>129.99999999999997</v>
      </c>
      <c r="G2320">
        <v>37</v>
      </c>
      <c r="H2320">
        <v>0</v>
      </c>
      <c r="J2320" s="2" t="str">
        <f t="shared" si="860"/>
        <v>Miami Dolphins</v>
      </c>
      <c r="K2320" s="2" t="str">
        <f t="shared" si="861"/>
        <v>San Diego Chargers</v>
      </c>
      <c r="L2320" s="17">
        <f t="shared" si="862"/>
        <v>-144.09221902017293</v>
      </c>
      <c r="M2320" s="18">
        <f t="shared" si="863"/>
        <v>129.99999999999997</v>
      </c>
      <c r="N2320" s="4">
        <f t="shared" si="841"/>
        <v>1.8540000000000001</v>
      </c>
      <c r="O2320" s="4">
        <f t="shared" si="842"/>
        <v>2.06</v>
      </c>
      <c r="P2320" s="4"/>
      <c r="Q2320" s="4"/>
      <c r="R2320" s="1">
        <f t="shared" si="843"/>
        <v>0.53937432578209277</v>
      </c>
      <c r="S2320" s="1">
        <f t="shared" si="844"/>
        <v>0.4854368932038835</v>
      </c>
      <c r="T2320" s="1">
        <f t="shared" si="845"/>
        <v>2.421052631578946E-2</v>
      </c>
      <c r="U2320" s="1">
        <f t="shared" si="846"/>
        <v>2.6968716289104633E-2</v>
      </c>
      <c r="V2320" s="1">
        <f t="shared" si="847"/>
        <v>0.5379687162891047</v>
      </c>
      <c r="W2320" s="1"/>
      <c r="X2320" s="17">
        <f t="shared" si="848"/>
        <v>858.84414784929493</v>
      </c>
      <c r="Y2320" s="18">
        <f t="shared" si="849"/>
        <v>1061.3854342361001</v>
      </c>
      <c r="Z2320" s="2">
        <f t="shared" si="850"/>
        <v>815.90194045683018</v>
      </c>
      <c r="AA2320" s="18">
        <f t="shared" si="851"/>
        <v>1008.316162524295</v>
      </c>
      <c r="AB2320" s="2">
        <f t="shared" si="852"/>
        <v>-122.56374821710705</v>
      </c>
      <c r="AC2320" s="2">
        <f t="shared" si="853"/>
        <v>100.8316162524295</v>
      </c>
      <c r="AD2320" s="2">
        <f t="shared" si="854"/>
        <v>815.90194045683018</v>
      </c>
      <c r="AE2320" s="2">
        <f t="shared" si="855"/>
        <v>-1000</v>
      </c>
      <c r="AF2320" s="5">
        <f t="shared" si="856"/>
        <v>0.85400000000000009</v>
      </c>
      <c r="AG2320" s="5">
        <f t="shared" si="857"/>
        <v>-1</v>
      </c>
      <c r="AH2320" s="3">
        <f t="shared" si="858"/>
        <v>201411</v>
      </c>
      <c r="AI2320" s="21">
        <v>1.8540000000000001</v>
      </c>
      <c r="AJ2320" s="21">
        <v>2.06</v>
      </c>
      <c r="AK2320" s="21">
        <v>1.694</v>
      </c>
      <c r="AL2320" s="21">
        <v>2.2999999999999998</v>
      </c>
      <c r="AO2320">
        <f t="shared" si="859"/>
        <v>-150</v>
      </c>
      <c r="AP2320">
        <f>IF(E2320&lt;F2320,G2320,H2320)</f>
        <v>37</v>
      </c>
      <c r="AQ2320">
        <f>IF(E2320&lt;F2320,H2320,G2320)</f>
        <v>0</v>
      </c>
    </row>
    <row r="2321" spans="2:43" x14ac:dyDescent="0.25">
      <c r="B2321" s="23">
        <v>41945</v>
      </c>
      <c r="C2321" s="20" t="s">
        <v>29</v>
      </c>
      <c r="D2321" s="20" t="s">
        <v>53</v>
      </c>
      <c r="E2321" s="2">
        <v>102</v>
      </c>
      <c r="F2321" s="2">
        <v>-112.10762331838566</v>
      </c>
      <c r="G2321">
        <v>29</v>
      </c>
      <c r="H2321">
        <v>26</v>
      </c>
      <c r="J2321" s="2" t="str">
        <f t="shared" si="860"/>
        <v>Washington Redskins</v>
      </c>
      <c r="K2321" s="2" t="str">
        <f t="shared" si="861"/>
        <v>Minnesota Vikings</v>
      </c>
      <c r="L2321" s="17">
        <f t="shared" si="862"/>
        <v>-112.10762331838566</v>
      </c>
      <c r="M2321" s="18">
        <f t="shared" si="863"/>
        <v>102</v>
      </c>
      <c r="N2321" s="4">
        <f t="shared" si="841"/>
        <v>1.98</v>
      </c>
      <c r="O2321" s="4">
        <f t="shared" si="842"/>
        <v>1.925</v>
      </c>
      <c r="P2321" s="4"/>
      <c r="Q2321" s="4"/>
      <c r="R2321" s="1">
        <f t="shared" si="843"/>
        <v>0.50505050505050508</v>
      </c>
      <c r="S2321" s="1">
        <f t="shared" si="844"/>
        <v>0.51948051948051943</v>
      </c>
      <c r="T2321" s="1">
        <f t="shared" si="845"/>
        <v>2.3943661971831065E-2</v>
      </c>
      <c r="U2321" s="1">
        <f t="shared" si="846"/>
        <v>7.2150072150071742E-3</v>
      </c>
      <c r="V2321" s="1">
        <f t="shared" si="847"/>
        <v>0.50378499278499289</v>
      </c>
      <c r="W2321" s="1"/>
      <c r="X2321" s="17">
        <f t="shared" si="848"/>
        <v>984.97377715017296</v>
      </c>
      <c r="Y2321" s="18">
        <f t="shared" si="849"/>
        <v>925.89850458804187</v>
      </c>
      <c r="Z2321" s="2">
        <f t="shared" si="850"/>
        <v>935.72508829266428</v>
      </c>
      <c r="AA2321" s="18">
        <f t="shared" si="851"/>
        <v>879.60357935863976</v>
      </c>
      <c r="AB2321" s="2">
        <f t="shared" si="852"/>
        <v>-106.86899523284264</v>
      </c>
      <c r="AC2321" s="2">
        <f t="shared" si="853"/>
        <v>-113.68757738902642</v>
      </c>
      <c r="AD2321" s="2">
        <f t="shared" si="854"/>
        <v>-1000</v>
      </c>
      <c r="AE2321" s="2">
        <f t="shared" si="855"/>
        <v>879.60357935863976</v>
      </c>
      <c r="AF2321" s="5">
        <f t="shared" si="856"/>
        <v>-1</v>
      </c>
      <c r="AG2321" s="5">
        <f t="shared" si="857"/>
        <v>0.92500000000000004</v>
      </c>
      <c r="AH2321" s="3">
        <f t="shared" si="858"/>
        <v>201411</v>
      </c>
      <c r="AI2321" s="21">
        <v>1.925</v>
      </c>
      <c r="AJ2321" s="21">
        <v>1.98</v>
      </c>
      <c r="AK2321" s="21">
        <v>2.02</v>
      </c>
      <c r="AL2321" s="21">
        <v>1.8919999999999999</v>
      </c>
      <c r="AO2321">
        <f t="shared" si="859"/>
        <v>-120</v>
      </c>
      <c r="AP2321">
        <f>IF(E2321&lt;F2321,G2321,H2321)</f>
        <v>26</v>
      </c>
      <c r="AQ2321">
        <f>IF(E2321&lt;F2321,H2321,G2321)</f>
        <v>29</v>
      </c>
    </row>
    <row r="2322" spans="2:43" x14ac:dyDescent="0.25">
      <c r="B2322" s="23">
        <v>41942</v>
      </c>
      <c r="C2322" s="20" t="s">
        <v>44</v>
      </c>
      <c r="D2322" s="20" t="s">
        <v>43</v>
      </c>
      <c r="E2322" s="2">
        <v>146</v>
      </c>
      <c r="F2322" s="2">
        <v>-162.07455429497568</v>
      </c>
      <c r="G2322">
        <v>10</v>
      </c>
      <c r="H2322">
        <v>28</v>
      </c>
      <c r="J2322" s="2" t="str">
        <f t="shared" si="860"/>
        <v>New Orleans Saints</v>
      </c>
      <c r="K2322" s="2" t="str">
        <f t="shared" si="861"/>
        <v>Carolina Panthers</v>
      </c>
      <c r="L2322" s="17">
        <f t="shared" si="862"/>
        <v>-162.07455429497568</v>
      </c>
      <c r="M2322" s="18">
        <f t="shared" si="863"/>
        <v>146</v>
      </c>
      <c r="N2322" s="4">
        <f t="shared" si="841"/>
        <v>1.7869999999999999</v>
      </c>
      <c r="O2322" s="4">
        <f t="shared" si="842"/>
        <v>2.15</v>
      </c>
      <c r="P2322" s="4"/>
      <c r="Q2322" s="4"/>
      <c r="R2322" s="1">
        <f t="shared" si="843"/>
        <v>0.55959709009513148</v>
      </c>
      <c r="S2322" s="1">
        <f t="shared" si="844"/>
        <v>0.46511627906976744</v>
      </c>
      <c r="T2322" s="1">
        <f t="shared" si="845"/>
        <v>2.4117348234696578E-2</v>
      </c>
      <c r="U2322" s="1">
        <f t="shared" si="846"/>
        <v>4.7240405512682021E-2</v>
      </c>
      <c r="V2322" s="1">
        <f t="shared" si="847"/>
        <v>0.55824040551268206</v>
      </c>
      <c r="W2322" s="1"/>
      <c r="X2322" s="17">
        <f t="shared" si="848"/>
        <v>791.34292345178881</v>
      </c>
      <c r="Y2322" s="18">
        <f t="shared" si="849"/>
        <v>1150.681785496264</v>
      </c>
      <c r="Z2322" s="2">
        <f t="shared" si="850"/>
        <v>751.77577727919936</v>
      </c>
      <c r="AA2322" s="18">
        <f t="shared" si="851"/>
        <v>1093.1476962214508</v>
      </c>
      <c r="AB2322" s="2">
        <f t="shared" si="852"/>
        <v>-133.01838529822882</v>
      </c>
      <c r="AC2322" s="2">
        <f t="shared" si="853"/>
        <v>109.31476962214508</v>
      </c>
      <c r="AD2322" s="2">
        <f t="shared" si="854"/>
        <v>751.77577727919936</v>
      </c>
      <c r="AE2322" s="2">
        <f t="shared" si="855"/>
        <v>-1000</v>
      </c>
      <c r="AF2322" s="5">
        <f t="shared" si="856"/>
        <v>0.78699999999999992</v>
      </c>
      <c r="AG2322" s="5">
        <f t="shared" si="857"/>
        <v>-1</v>
      </c>
      <c r="AH2322" s="3">
        <f t="shared" si="858"/>
        <v>201410</v>
      </c>
      <c r="AI2322" s="21">
        <v>2.15</v>
      </c>
      <c r="AJ2322" s="21">
        <v>1.7869999999999999</v>
      </c>
      <c r="AK2322" s="21">
        <v>2.46</v>
      </c>
      <c r="AL2322" s="21">
        <v>1.617</v>
      </c>
      <c r="AO2322">
        <f t="shared" si="859"/>
        <v>-170</v>
      </c>
      <c r="AP2322">
        <f>IF(E2322&lt;F2322,G2322,H2322)</f>
        <v>28</v>
      </c>
      <c r="AQ2322">
        <f>IF(E2322&lt;F2322,H2322,G2322)</f>
        <v>10</v>
      </c>
    </row>
    <row r="2323" spans="2:43" x14ac:dyDescent="0.25">
      <c r="B2323" s="23">
        <v>41939</v>
      </c>
      <c r="C2323" s="20" t="s">
        <v>23</v>
      </c>
      <c r="D2323" s="20" t="s">
        <v>53</v>
      </c>
      <c r="E2323" s="2">
        <v>-431.0344827586207</v>
      </c>
      <c r="F2323" s="2">
        <v>369.00000000000006</v>
      </c>
      <c r="G2323">
        <v>17</v>
      </c>
      <c r="H2323">
        <v>20</v>
      </c>
      <c r="J2323" s="2" t="str">
        <f t="shared" si="860"/>
        <v>Dallas Cowboys</v>
      </c>
      <c r="K2323" s="2" t="str">
        <f t="shared" si="861"/>
        <v>Washington Redskins</v>
      </c>
      <c r="L2323" s="17">
        <f t="shared" si="862"/>
        <v>-431.0344827586207</v>
      </c>
      <c r="M2323" s="18">
        <f t="shared" si="863"/>
        <v>369.00000000000006</v>
      </c>
      <c r="N2323" s="4">
        <f t="shared" si="841"/>
        <v>1.212</v>
      </c>
      <c r="O2323" s="4">
        <f t="shared" si="842"/>
        <v>5</v>
      </c>
      <c r="P2323" s="4"/>
      <c r="Q2323" s="4"/>
      <c r="R2323" s="1">
        <f t="shared" si="843"/>
        <v>0.82508250825082508</v>
      </c>
      <c r="S2323" s="1">
        <f t="shared" si="844"/>
        <v>0.2</v>
      </c>
      <c r="T2323" s="1">
        <f t="shared" si="845"/>
        <v>2.446877012234383E-2</v>
      </c>
      <c r="U2323" s="1">
        <f t="shared" si="846"/>
        <v>0.31254125412541256</v>
      </c>
      <c r="V2323" s="1">
        <f t="shared" si="847"/>
        <v>0.82354125412541257</v>
      </c>
      <c r="W2323" s="1"/>
      <c r="X2323" s="17">
        <f t="shared" si="848"/>
        <v>214.26825309678478</v>
      </c>
      <c r="Y2323" s="18">
        <f t="shared" si="849"/>
        <v>3812.00905550785</v>
      </c>
      <c r="Z2323" s="2">
        <f t="shared" si="850"/>
        <v>203.55484044194552</v>
      </c>
      <c r="AA2323" s="18">
        <f t="shared" si="851"/>
        <v>3621.4086027324574</v>
      </c>
      <c r="AB2323" s="2">
        <f t="shared" si="852"/>
        <v>-491.26810142606416</v>
      </c>
      <c r="AC2323" s="2">
        <f t="shared" si="853"/>
        <v>362.14086027324572</v>
      </c>
      <c r="AD2323" s="2">
        <f t="shared" si="854"/>
        <v>-1000</v>
      </c>
      <c r="AE2323" s="2">
        <f t="shared" si="855"/>
        <v>3621.4086027324574</v>
      </c>
      <c r="AF2323" s="5">
        <f t="shared" si="856"/>
        <v>-1</v>
      </c>
      <c r="AG2323" s="5">
        <f t="shared" si="857"/>
        <v>4</v>
      </c>
      <c r="AH2323" s="3">
        <f t="shared" si="858"/>
        <v>201410</v>
      </c>
      <c r="AI2323" s="21">
        <v>1.212</v>
      </c>
      <c r="AJ2323" s="21">
        <v>5</v>
      </c>
      <c r="AK2323" s="21">
        <v>1.232</v>
      </c>
      <c r="AL2323" s="21">
        <v>4.6900000000000004</v>
      </c>
      <c r="AO2323">
        <f t="shared" si="859"/>
        <v>-500</v>
      </c>
      <c r="AP2323">
        <f>IF(E2323&lt;F2323,G2323,H2323)</f>
        <v>17</v>
      </c>
      <c r="AQ2323">
        <f>IF(E2323&lt;F2323,H2323,G2323)</f>
        <v>20</v>
      </c>
    </row>
    <row r="2324" spans="2:43" x14ac:dyDescent="0.25">
      <c r="B2324" s="23">
        <v>41938</v>
      </c>
      <c r="C2324" s="20" t="s">
        <v>43</v>
      </c>
      <c r="D2324" s="20" t="s">
        <v>33</v>
      </c>
      <c r="E2324" s="2">
        <v>-124.06947890818857</v>
      </c>
      <c r="F2324" s="2">
        <v>112.00000000000001</v>
      </c>
      <c r="G2324">
        <v>44</v>
      </c>
      <c r="H2324">
        <v>23</v>
      </c>
      <c r="J2324" s="2" t="str">
        <f t="shared" si="860"/>
        <v>New Orleans Saints</v>
      </c>
      <c r="K2324" s="2" t="str">
        <f t="shared" si="861"/>
        <v>Green Bay Packers</v>
      </c>
      <c r="L2324" s="17">
        <f t="shared" si="862"/>
        <v>-124.06947890818857</v>
      </c>
      <c r="M2324" s="18">
        <f t="shared" si="863"/>
        <v>112.00000000000001</v>
      </c>
      <c r="N2324" s="4">
        <f t="shared" si="841"/>
        <v>1.8540000000000001</v>
      </c>
      <c r="O2324" s="4">
        <f t="shared" si="842"/>
        <v>2.06</v>
      </c>
      <c r="P2324" s="4"/>
      <c r="Q2324" s="4"/>
      <c r="R2324" s="1">
        <f t="shared" si="843"/>
        <v>0.53937432578209277</v>
      </c>
      <c r="S2324" s="1">
        <f t="shared" si="844"/>
        <v>0.4854368932038835</v>
      </c>
      <c r="T2324" s="1">
        <f t="shared" si="845"/>
        <v>2.421052631578946E-2</v>
      </c>
      <c r="U2324" s="1">
        <f t="shared" si="846"/>
        <v>2.6968716289104633E-2</v>
      </c>
      <c r="V2324" s="1">
        <f t="shared" si="847"/>
        <v>0.5379687162891047</v>
      </c>
      <c r="W2324" s="1"/>
      <c r="X2324" s="17">
        <f t="shared" si="848"/>
        <v>858.84414784929493</v>
      </c>
      <c r="Y2324" s="18">
        <f t="shared" si="849"/>
        <v>1061.3854342361001</v>
      </c>
      <c r="Z2324" s="2">
        <f t="shared" si="850"/>
        <v>815.90194045683018</v>
      </c>
      <c r="AA2324" s="18">
        <f t="shared" si="851"/>
        <v>1008.316162524295</v>
      </c>
      <c r="AB2324" s="2">
        <f t="shared" si="852"/>
        <v>-122.56374821710705</v>
      </c>
      <c r="AC2324" s="2">
        <f t="shared" si="853"/>
        <v>100.8316162524295</v>
      </c>
      <c r="AD2324" s="2">
        <f t="shared" si="854"/>
        <v>815.90194045683018</v>
      </c>
      <c r="AE2324" s="2">
        <f t="shared" si="855"/>
        <v>-1000</v>
      </c>
      <c r="AF2324" s="5">
        <f t="shared" si="856"/>
        <v>0.85400000000000009</v>
      </c>
      <c r="AG2324" s="5">
        <f t="shared" si="857"/>
        <v>-1</v>
      </c>
      <c r="AH2324" s="3">
        <f t="shared" si="858"/>
        <v>201410</v>
      </c>
      <c r="AI2324" s="21">
        <v>1.8540000000000001</v>
      </c>
      <c r="AJ2324" s="21">
        <v>2.06</v>
      </c>
      <c r="AK2324" s="21">
        <v>1.806</v>
      </c>
      <c r="AL2324" s="21">
        <v>2.12</v>
      </c>
      <c r="AO2324">
        <f t="shared" si="859"/>
        <v>-130</v>
      </c>
      <c r="AP2324">
        <f>IF(E2324&lt;F2324,G2324,H2324)</f>
        <v>44</v>
      </c>
      <c r="AQ2324">
        <f>IF(E2324&lt;F2324,H2324,G2324)</f>
        <v>23</v>
      </c>
    </row>
    <row r="2325" spans="2:43" x14ac:dyDescent="0.25">
      <c r="B2325" s="23">
        <v>41938</v>
      </c>
      <c r="C2325" s="20" t="s">
        <v>46</v>
      </c>
      <c r="D2325" s="20" t="s">
        <v>52</v>
      </c>
      <c r="E2325" s="2">
        <v>-270.2702702702702</v>
      </c>
      <c r="F2325" s="2">
        <v>239</v>
      </c>
      <c r="G2325">
        <v>23</v>
      </c>
      <c r="H2325">
        <v>13</v>
      </c>
      <c r="J2325" s="2" t="str">
        <f t="shared" si="860"/>
        <v>Cleveland Browns</v>
      </c>
      <c r="K2325" s="2" t="str">
        <f t="shared" si="861"/>
        <v>Oakland Raiders</v>
      </c>
      <c r="L2325" s="17">
        <f t="shared" si="862"/>
        <v>-270.2702702702702</v>
      </c>
      <c r="M2325" s="18">
        <f t="shared" si="863"/>
        <v>239</v>
      </c>
      <c r="N2325" s="4">
        <f t="shared" si="841"/>
        <v>1.3220000000000001</v>
      </c>
      <c r="O2325" s="4">
        <f t="shared" si="842"/>
        <v>3.73</v>
      </c>
      <c r="P2325" s="4"/>
      <c r="Q2325" s="4"/>
      <c r="R2325" s="1">
        <f t="shared" si="843"/>
        <v>0.75642965204236001</v>
      </c>
      <c r="S2325" s="1">
        <f t="shared" si="844"/>
        <v>0.26809651474530832</v>
      </c>
      <c r="T2325" s="1">
        <f t="shared" si="845"/>
        <v>2.3939034045922236E-2</v>
      </c>
      <c r="U2325" s="1">
        <f t="shared" si="846"/>
        <v>0.24416656864852584</v>
      </c>
      <c r="V2325" s="1">
        <f t="shared" si="847"/>
        <v>0.75516656864852583</v>
      </c>
      <c r="W2325" s="1"/>
      <c r="X2325" s="17">
        <f t="shared" si="848"/>
        <v>324.21116282946303</v>
      </c>
      <c r="Y2325" s="18">
        <f t="shared" si="849"/>
        <v>2663.4771552855118</v>
      </c>
      <c r="Z2325" s="2">
        <f t="shared" si="850"/>
        <v>308.00060468798989</v>
      </c>
      <c r="AA2325" s="18">
        <f t="shared" si="851"/>
        <v>2530.3032975212359</v>
      </c>
      <c r="AB2325" s="2">
        <f t="shared" si="852"/>
        <v>-324.67468725037662</v>
      </c>
      <c r="AC2325" s="2">
        <f t="shared" si="853"/>
        <v>253.03032975212358</v>
      </c>
      <c r="AD2325" s="2">
        <f t="shared" si="854"/>
        <v>308.00060468798989</v>
      </c>
      <c r="AE2325" s="2">
        <f t="shared" si="855"/>
        <v>-1000</v>
      </c>
      <c r="AF2325" s="5">
        <f t="shared" si="856"/>
        <v>0.32200000000000006</v>
      </c>
      <c r="AG2325" s="5">
        <f t="shared" si="857"/>
        <v>-1</v>
      </c>
      <c r="AH2325" s="3">
        <f t="shared" si="858"/>
        <v>201410</v>
      </c>
      <c r="AI2325" s="21">
        <v>1.3220000000000001</v>
      </c>
      <c r="AJ2325" s="21">
        <v>3.73</v>
      </c>
      <c r="AK2325" s="21">
        <v>1.37</v>
      </c>
      <c r="AL2325" s="21">
        <v>3.39</v>
      </c>
      <c r="AO2325">
        <f t="shared" si="859"/>
        <v>-300</v>
      </c>
      <c r="AP2325">
        <f>IF(E2325&lt;F2325,G2325,H2325)</f>
        <v>23</v>
      </c>
      <c r="AQ2325">
        <f>IF(E2325&lt;F2325,H2325,G2325)</f>
        <v>13</v>
      </c>
    </row>
    <row r="2326" spans="2:43" x14ac:dyDescent="0.25">
      <c r="B2326" s="23">
        <v>41938</v>
      </c>
      <c r="C2326" s="20" t="s">
        <v>45</v>
      </c>
      <c r="D2326" s="20" t="s">
        <v>39</v>
      </c>
      <c r="E2326" s="2">
        <v>200.99999999999997</v>
      </c>
      <c r="F2326" s="2">
        <v>-225.22522522522524</v>
      </c>
      <c r="G2326">
        <v>51</v>
      </c>
      <c r="H2326">
        <v>34</v>
      </c>
      <c r="J2326" s="2" t="str">
        <f t="shared" si="860"/>
        <v>Indianapolis Colts</v>
      </c>
      <c r="K2326" s="2" t="str">
        <f t="shared" si="861"/>
        <v>Pittsburgh Steelers</v>
      </c>
      <c r="L2326" s="17">
        <f t="shared" si="862"/>
        <v>-225.22522522522524</v>
      </c>
      <c r="M2326" s="18">
        <f t="shared" si="863"/>
        <v>200.99999999999997</v>
      </c>
      <c r="N2326" s="4">
        <f t="shared" si="841"/>
        <v>1.724</v>
      </c>
      <c r="O2326" s="4">
        <f t="shared" si="842"/>
        <v>2.25</v>
      </c>
      <c r="P2326" s="4"/>
      <c r="Q2326" s="4"/>
      <c r="R2326" s="1">
        <f t="shared" si="843"/>
        <v>0.58004640371229699</v>
      </c>
      <c r="S2326" s="1">
        <f t="shared" si="844"/>
        <v>0.44444444444444442</v>
      </c>
      <c r="T2326" s="1">
        <f t="shared" si="845"/>
        <v>2.3905385002516377E-2</v>
      </c>
      <c r="U2326" s="1">
        <f t="shared" si="846"/>
        <v>6.7800979633926284E-2</v>
      </c>
      <c r="V2326" s="1">
        <f t="shared" si="847"/>
        <v>0.57880097963392629</v>
      </c>
      <c r="W2326" s="1"/>
      <c r="X2326" s="17">
        <f t="shared" si="848"/>
        <v>727.70958444553617</v>
      </c>
      <c r="Y2326" s="18">
        <f t="shared" si="849"/>
        <v>1249.1472710184614</v>
      </c>
      <c r="Z2326" s="2">
        <f t="shared" si="850"/>
        <v>691.32410522325938</v>
      </c>
      <c r="AA2326" s="18">
        <f t="shared" si="851"/>
        <v>1186.6899074675382</v>
      </c>
      <c r="AB2326" s="2">
        <f t="shared" si="852"/>
        <v>-144.64995397159709</v>
      </c>
      <c r="AC2326" s="2">
        <f t="shared" si="853"/>
        <v>118.66899074675382</v>
      </c>
      <c r="AD2326" s="2">
        <f t="shared" si="854"/>
        <v>-1000</v>
      </c>
      <c r="AE2326" s="2">
        <f t="shared" si="855"/>
        <v>1186.6899074675382</v>
      </c>
      <c r="AF2326" s="5">
        <f t="shared" si="856"/>
        <v>-1</v>
      </c>
      <c r="AG2326" s="5">
        <f t="shared" si="857"/>
        <v>1.25</v>
      </c>
      <c r="AH2326" s="3">
        <f t="shared" si="858"/>
        <v>201410</v>
      </c>
      <c r="AI2326" s="21">
        <v>2.25</v>
      </c>
      <c r="AJ2326" s="21">
        <v>1.724</v>
      </c>
      <c r="AK2326" s="21">
        <v>3.01</v>
      </c>
      <c r="AL2326" s="21">
        <v>1.444</v>
      </c>
      <c r="AO2326">
        <f t="shared" si="859"/>
        <v>-300</v>
      </c>
      <c r="AP2326">
        <f>IF(E2326&lt;F2326,G2326,H2326)</f>
        <v>34</v>
      </c>
      <c r="AQ2326">
        <f>IF(E2326&lt;F2326,H2326,G2326)</f>
        <v>51</v>
      </c>
    </row>
    <row r="2327" spans="2:43" x14ac:dyDescent="0.25">
      <c r="B2327" s="23">
        <v>41938</v>
      </c>
      <c r="C2327" s="20" t="s">
        <v>48</v>
      </c>
      <c r="D2327" s="20" t="s">
        <v>19</v>
      </c>
      <c r="E2327" s="2">
        <v>-105.0420168067227</v>
      </c>
      <c r="F2327" s="2">
        <v>-105.0420168067227</v>
      </c>
      <c r="G2327">
        <v>24</v>
      </c>
      <c r="H2327">
        <v>20</v>
      </c>
      <c r="J2327" s="2" t="str">
        <f t="shared" si="860"/>
        <v>Arizona Cardinals</v>
      </c>
      <c r="K2327" s="2" t="str">
        <f t="shared" si="861"/>
        <v>Philadelphia Eagles</v>
      </c>
      <c r="L2327" s="17">
        <f t="shared" si="862"/>
        <v>-105.0420168067227</v>
      </c>
      <c r="M2327" s="18">
        <f t="shared" si="863"/>
        <v>-105.0420168067227</v>
      </c>
      <c r="N2327" s="4">
        <f t="shared" si="841"/>
        <v>1.74</v>
      </c>
      <c r="O2327" s="4">
        <f t="shared" si="842"/>
        <v>2.2200000000000002</v>
      </c>
      <c r="P2327" s="4"/>
      <c r="Q2327" s="4"/>
      <c r="R2327" s="1">
        <f t="shared" si="843"/>
        <v>0.57471264367816088</v>
      </c>
      <c r="S2327" s="1">
        <f t="shared" si="844"/>
        <v>0.4504504504504504</v>
      </c>
      <c r="T2327" s="1">
        <f t="shared" si="845"/>
        <v>2.4545454545454426E-2</v>
      </c>
      <c r="U2327" s="1">
        <f t="shared" si="846"/>
        <v>6.2131096613855241E-2</v>
      </c>
      <c r="V2327" s="1">
        <f t="shared" si="847"/>
        <v>0.5731310966138552</v>
      </c>
      <c r="W2327" s="1"/>
      <c r="X2327" s="17">
        <f t="shared" si="848"/>
        <v>744.8015051148866</v>
      </c>
      <c r="Y2327" s="18">
        <f t="shared" si="849"/>
        <v>1221.1409145511027</v>
      </c>
      <c r="Z2327" s="2">
        <f t="shared" si="850"/>
        <v>707.56142985914221</v>
      </c>
      <c r="AA2327" s="18">
        <f t="shared" si="851"/>
        <v>1160.0838688235476</v>
      </c>
      <c r="AB2327" s="2">
        <f t="shared" si="852"/>
        <v>-141.3304849303438</v>
      </c>
      <c r="AC2327" s="2">
        <f t="shared" si="853"/>
        <v>116.00838688235476</v>
      </c>
      <c r="AD2327" s="2">
        <f t="shared" si="854"/>
        <v>-1000</v>
      </c>
      <c r="AE2327" s="2">
        <f t="shared" si="855"/>
        <v>1160.0838688235476</v>
      </c>
      <c r="AF2327" s="5">
        <f t="shared" si="856"/>
        <v>-1</v>
      </c>
      <c r="AG2327" s="5">
        <f t="shared" si="857"/>
        <v>1.2200000000000002</v>
      </c>
      <c r="AH2327" s="3">
        <f t="shared" si="858"/>
        <v>201410</v>
      </c>
      <c r="AI2327" s="21">
        <v>1.74</v>
      </c>
      <c r="AJ2327" s="21">
        <v>2.2200000000000002</v>
      </c>
      <c r="AK2327" s="21">
        <v>1.952</v>
      </c>
      <c r="AL2327" s="21">
        <v>1.952</v>
      </c>
      <c r="AO2327">
        <f t="shared" si="859"/>
        <v>-110</v>
      </c>
      <c r="AP2327">
        <f>IF(E2327&lt;F2327,G2327,H2327)</f>
        <v>20</v>
      </c>
      <c r="AQ2327">
        <f>IF(E2327&lt;F2327,H2327,G2327)</f>
        <v>24</v>
      </c>
    </row>
    <row r="2328" spans="2:43" x14ac:dyDescent="0.25">
      <c r="B2328" s="23">
        <v>41938</v>
      </c>
      <c r="C2328" s="20" t="s">
        <v>44</v>
      </c>
      <c r="D2328" s="20" t="s">
        <v>32</v>
      </c>
      <c r="E2328" s="2">
        <v>214</v>
      </c>
      <c r="F2328" s="2">
        <v>-240.38461538461542</v>
      </c>
      <c r="G2328">
        <v>9</v>
      </c>
      <c r="H2328">
        <v>13</v>
      </c>
      <c r="J2328" s="2" t="str">
        <f t="shared" si="860"/>
        <v>Seattle Seahawks</v>
      </c>
      <c r="K2328" s="2" t="str">
        <f t="shared" si="861"/>
        <v>Carolina Panthers</v>
      </c>
      <c r="L2328" s="17">
        <f t="shared" si="862"/>
        <v>-240.38461538461542</v>
      </c>
      <c r="M2328" s="18">
        <f t="shared" si="863"/>
        <v>214</v>
      </c>
      <c r="N2328" s="4">
        <f t="shared" si="841"/>
        <v>1.4339999999999999</v>
      </c>
      <c r="O2328" s="4">
        <f t="shared" si="842"/>
        <v>3.05</v>
      </c>
      <c r="P2328" s="4"/>
      <c r="Q2328" s="4"/>
      <c r="R2328" s="1">
        <f t="shared" si="843"/>
        <v>0.69735006973500702</v>
      </c>
      <c r="S2328" s="1">
        <f t="shared" si="844"/>
        <v>0.32786885245901642</v>
      </c>
      <c r="T2328" s="1">
        <f t="shared" si="845"/>
        <v>2.4598572702943966E-2</v>
      </c>
      <c r="U2328" s="1">
        <f t="shared" si="846"/>
        <v>0.1847406086379953</v>
      </c>
      <c r="V2328" s="1">
        <f t="shared" si="847"/>
        <v>0.69574060863799536</v>
      </c>
      <c r="W2328" s="1"/>
      <c r="X2328" s="17">
        <f t="shared" si="848"/>
        <v>437.31728115975989</v>
      </c>
      <c r="Y2328" s="18">
        <f t="shared" si="849"/>
        <v>2028.3240111062205</v>
      </c>
      <c r="Z2328" s="2">
        <f t="shared" si="850"/>
        <v>415.45141710177188</v>
      </c>
      <c r="AA2328" s="18">
        <f t="shared" si="851"/>
        <v>1926.9078105509093</v>
      </c>
      <c r="AB2328" s="2">
        <f t="shared" si="852"/>
        <v>-240.70203129311579</v>
      </c>
      <c r="AC2328" s="2">
        <f t="shared" si="853"/>
        <v>192.69078105509092</v>
      </c>
      <c r="AD2328" s="2">
        <f t="shared" si="854"/>
        <v>415.45141710177188</v>
      </c>
      <c r="AE2328" s="2">
        <f t="shared" si="855"/>
        <v>-1000</v>
      </c>
      <c r="AF2328" s="5">
        <f t="shared" si="856"/>
        <v>0.43399999999999994</v>
      </c>
      <c r="AG2328" s="5">
        <f t="shared" si="857"/>
        <v>-1</v>
      </c>
      <c r="AH2328" s="3">
        <f t="shared" si="858"/>
        <v>201410</v>
      </c>
      <c r="AI2328" s="21">
        <v>3.05</v>
      </c>
      <c r="AJ2328" s="21">
        <v>1.4339999999999999</v>
      </c>
      <c r="AK2328" s="21">
        <v>3.14</v>
      </c>
      <c r="AL2328" s="21">
        <v>1.4159999999999999</v>
      </c>
      <c r="AO2328">
        <f t="shared" si="859"/>
        <v>-300</v>
      </c>
      <c r="AP2328">
        <f>IF(E2328&lt;F2328,G2328,H2328)</f>
        <v>13</v>
      </c>
      <c r="AQ2328">
        <f>IF(E2328&lt;F2328,H2328,G2328)</f>
        <v>9</v>
      </c>
    </row>
    <row r="2329" spans="2:43" x14ac:dyDescent="0.25">
      <c r="B2329" s="23">
        <v>41938</v>
      </c>
      <c r="C2329" s="20" t="s">
        <v>21</v>
      </c>
      <c r="D2329" s="20" t="s">
        <v>28</v>
      </c>
      <c r="E2329" s="2">
        <v>136</v>
      </c>
      <c r="F2329" s="2">
        <v>-150.15015015015015</v>
      </c>
      <c r="G2329">
        <v>27</v>
      </c>
      <c r="H2329">
        <v>24</v>
      </c>
      <c r="J2329" s="2" t="str">
        <f t="shared" si="860"/>
        <v>Baltimore Ravens</v>
      </c>
      <c r="K2329" s="2" t="str">
        <f t="shared" si="861"/>
        <v>Cincinnati Bengals</v>
      </c>
      <c r="L2329" s="17">
        <f t="shared" si="862"/>
        <v>-150.15015015015015</v>
      </c>
      <c r="M2329" s="18">
        <f t="shared" si="863"/>
        <v>136</v>
      </c>
      <c r="N2329" s="4">
        <f t="shared" si="841"/>
        <v>2.02</v>
      </c>
      <c r="O2329" s="4">
        <f t="shared" si="842"/>
        <v>1.8839999999999999</v>
      </c>
      <c r="P2329" s="4"/>
      <c r="Q2329" s="4"/>
      <c r="R2329" s="1">
        <f t="shared" si="843"/>
        <v>0.49504950495049505</v>
      </c>
      <c r="S2329" s="1">
        <f t="shared" si="844"/>
        <v>0.53078556263269638</v>
      </c>
      <c r="T2329" s="1">
        <f t="shared" si="845"/>
        <v>2.5184426229508228E-2</v>
      </c>
      <c r="U2329" s="1">
        <f t="shared" si="846"/>
        <v>1.7868028841100669E-2</v>
      </c>
      <c r="V2329" s="1">
        <f t="shared" si="847"/>
        <v>0.49313197115889934</v>
      </c>
      <c r="W2329" s="1"/>
      <c r="X2329" s="17">
        <f t="shared" si="848"/>
        <v>1027.8547295360315</v>
      </c>
      <c r="Y2329" s="18">
        <f t="shared" si="849"/>
        <v>887.09264261943611</v>
      </c>
      <c r="Z2329" s="2">
        <f t="shared" si="850"/>
        <v>976.46199305922994</v>
      </c>
      <c r="AA2329" s="18">
        <f t="shared" si="851"/>
        <v>842.73801048846428</v>
      </c>
      <c r="AB2329" s="2">
        <f t="shared" si="852"/>
        <v>-102.41054000136002</v>
      </c>
      <c r="AC2329" s="2">
        <f t="shared" si="853"/>
        <v>-118.6608397336183</v>
      </c>
      <c r="AD2329" s="2">
        <f t="shared" si="854"/>
        <v>-1000</v>
      </c>
      <c r="AE2329" s="2">
        <f t="shared" si="855"/>
        <v>842.73801048846428</v>
      </c>
      <c r="AF2329" s="5">
        <f t="shared" si="856"/>
        <v>-1</v>
      </c>
      <c r="AG2329" s="5">
        <f t="shared" si="857"/>
        <v>0.8839999999999999</v>
      </c>
      <c r="AH2329" s="3">
        <f t="shared" si="858"/>
        <v>201410</v>
      </c>
      <c r="AI2329" s="21">
        <v>1.8839999999999999</v>
      </c>
      <c r="AJ2329" s="21">
        <v>2.02</v>
      </c>
      <c r="AK2329" s="21">
        <v>2.36</v>
      </c>
      <c r="AL2329" s="21">
        <v>1.6659999999999999</v>
      </c>
      <c r="AO2329">
        <f t="shared" si="859"/>
        <v>-160</v>
      </c>
      <c r="AP2329">
        <f>IF(E2329&lt;F2329,G2329,H2329)</f>
        <v>24</v>
      </c>
      <c r="AQ2329">
        <f>IF(E2329&lt;F2329,H2329,G2329)</f>
        <v>27</v>
      </c>
    </row>
    <row r="2330" spans="2:43" x14ac:dyDescent="0.25">
      <c r="B2330" s="23">
        <v>41938</v>
      </c>
      <c r="C2330" s="20" t="s">
        <v>26</v>
      </c>
      <c r="D2330" s="20" t="s">
        <v>30</v>
      </c>
      <c r="E2330" s="2">
        <v>281</v>
      </c>
      <c r="F2330" s="2">
        <v>-320.51282051282044</v>
      </c>
      <c r="G2330">
        <v>13</v>
      </c>
      <c r="H2330">
        <v>27</v>
      </c>
      <c r="J2330" s="2" t="str">
        <f t="shared" si="860"/>
        <v>Miami Dolphins</v>
      </c>
      <c r="K2330" s="2" t="str">
        <f t="shared" si="861"/>
        <v>Jacksonville Jaguars</v>
      </c>
      <c r="L2330" s="17">
        <f t="shared" si="862"/>
        <v>-320.51282051282044</v>
      </c>
      <c r="M2330" s="18">
        <f t="shared" si="863"/>
        <v>281</v>
      </c>
      <c r="N2330" s="4">
        <f t="shared" si="841"/>
        <v>1.429</v>
      </c>
      <c r="O2330" s="4">
        <f t="shared" si="842"/>
        <v>3.08</v>
      </c>
      <c r="P2330" s="4"/>
      <c r="Q2330" s="4"/>
      <c r="R2330" s="1">
        <f t="shared" si="843"/>
        <v>0.69979006298110569</v>
      </c>
      <c r="S2330" s="1">
        <f t="shared" si="844"/>
        <v>0.32467532467532467</v>
      </c>
      <c r="T2330" s="1">
        <f t="shared" si="845"/>
        <v>2.38811266356177E-2</v>
      </c>
      <c r="U2330" s="1">
        <f t="shared" si="846"/>
        <v>0.18755736915289051</v>
      </c>
      <c r="V2330" s="1">
        <f t="shared" si="847"/>
        <v>0.69855736915289057</v>
      </c>
      <c r="W2330" s="1"/>
      <c r="X2330" s="17">
        <f t="shared" si="848"/>
        <v>431.52165327903623</v>
      </c>
      <c r="Y2330" s="18">
        <f t="shared" si="849"/>
        <v>2053.540524063932</v>
      </c>
      <c r="Z2330" s="2">
        <f t="shared" si="850"/>
        <v>409.94557061508442</v>
      </c>
      <c r="AA2330" s="18">
        <f t="shared" si="851"/>
        <v>1950.8634978607354</v>
      </c>
      <c r="AB2330" s="2">
        <f t="shared" si="852"/>
        <v>-243.93482249353124</v>
      </c>
      <c r="AC2330" s="2">
        <f t="shared" si="853"/>
        <v>195.08634978607353</v>
      </c>
      <c r="AD2330" s="2">
        <f t="shared" si="854"/>
        <v>409.94557061508442</v>
      </c>
      <c r="AE2330" s="2">
        <f t="shared" si="855"/>
        <v>-1000</v>
      </c>
      <c r="AF2330" s="5">
        <f t="shared" si="856"/>
        <v>0.42900000000000005</v>
      </c>
      <c r="AG2330" s="5">
        <f t="shared" si="857"/>
        <v>-1</v>
      </c>
      <c r="AH2330" s="3">
        <f t="shared" si="858"/>
        <v>201410</v>
      </c>
      <c r="AI2330" s="21">
        <v>3.08</v>
      </c>
      <c r="AJ2330" s="21">
        <v>1.429</v>
      </c>
      <c r="AK2330" s="21">
        <v>3.81</v>
      </c>
      <c r="AL2330" s="21">
        <v>1.3120000000000001</v>
      </c>
      <c r="AO2330">
        <f t="shared" si="859"/>
        <v>-400</v>
      </c>
      <c r="AP2330">
        <f>IF(E2330&lt;F2330,G2330,H2330)</f>
        <v>27</v>
      </c>
      <c r="AQ2330">
        <f>IF(E2330&lt;F2330,H2330,G2330)</f>
        <v>13</v>
      </c>
    </row>
    <row r="2331" spans="2:43" x14ac:dyDescent="0.25">
      <c r="B2331" s="23">
        <v>41938</v>
      </c>
      <c r="C2331" s="20" t="s">
        <v>20</v>
      </c>
      <c r="D2331" s="20" t="s">
        <v>55</v>
      </c>
      <c r="E2331" s="2">
        <v>-335.57046979865765</v>
      </c>
      <c r="F2331" s="2">
        <v>293</v>
      </c>
      <c r="G2331">
        <v>34</v>
      </c>
      <c r="H2331">
        <v>7</v>
      </c>
      <c r="J2331" s="2" t="str">
        <f t="shared" si="860"/>
        <v>Kansas City Chiefs</v>
      </c>
      <c r="K2331" s="2" t="str">
        <f t="shared" si="861"/>
        <v>St. Louis Rams</v>
      </c>
      <c r="L2331" s="17">
        <f t="shared" si="862"/>
        <v>-335.57046979865765</v>
      </c>
      <c r="M2331" s="18">
        <f t="shared" si="863"/>
        <v>293</v>
      </c>
      <c r="N2331" s="4">
        <f t="shared" si="841"/>
        <v>1.357</v>
      </c>
      <c r="O2331" s="4">
        <f t="shared" si="842"/>
        <v>3.48</v>
      </c>
      <c r="P2331" s="4"/>
      <c r="Q2331" s="4"/>
      <c r="R2331" s="1">
        <f t="shared" si="843"/>
        <v>0.73691967575534267</v>
      </c>
      <c r="S2331" s="1">
        <f t="shared" si="844"/>
        <v>0.28735632183908044</v>
      </c>
      <c r="T2331" s="1">
        <f t="shared" si="845"/>
        <v>2.3700640893115521E-2</v>
      </c>
      <c r="U2331" s="1">
        <f t="shared" si="846"/>
        <v>0.22478167695813112</v>
      </c>
      <c r="V2331" s="1">
        <f t="shared" si="847"/>
        <v>0.73578167695813113</v>
      </c>
      <c r="W2331" s="1"/>
      <c r="X2331" s="17">
        <f t="shared" si="848"/>
        <v>359.09880786132152</v>
      </c>
      <c r="Y2331" s="18">
        <f t="shared" si="849"/>
        <v>2429.642291801018</v>
      </c>
      <c r="Z2331" s="2">
        <f t="shared" si="850"/>
        <v>341.14386746825545</v>
      </c>
      <c r="AA2331" s="18">
        <f t="shared" si="851"/>
        <v>2308.160177210967</v>
      </c>
      <c r="AB2331" s="2">
        <f t="shared" si="852"/>
        <v>-293.13146017290001</v>
      </c>
      <c r="AC2331" s="2">
        <f t="shared" si="853"/>
        <v>230.8160177210967</v>
      </c>
      <c r="AD2331" s="2">
        <f t="shared" si="854"/>
        <v>341.14386746825545</v>
      </c>
      <c r="AE2331" s="2">
        <f t="shared" si="855"/>
        <v>-1000</v>
      </c>
      <c r="AF2331" s="5">
        <f t="shared" si="856"/>
        <v>0.35699999999999998</v>
      </c>
      <c r="AG2331" s="5">
        <f t="shared" si="857"/>
        <v>-1</v>
      </c>
      <c r="AH2331" s="3">
        <f t="shared" si="858"/>
        <v>201410</v>
      </c>
      <c r="AI2331" s="21">
        <v>1.357</v>
      </c>
      <c r="AJ2331" s="21">
        <v>3.48</v>
      </c>
      <c r="AK2331" s="21">
        <v>1.298</v>
      </c>
      <c r="AL2331" s="21">
        <v>3.93</v>
      </c>
      <c r="AO2331">
        <f t="shared" si="859"/>
        <v>-400</v>
      </c>
      <c r="AP2331">
        <f>IF(E2331&lt;F2331,G2331,H2331)</f>
        <v>34</v>
      </c>
      <c r="AQ2331">
        <f>IF(E2331&lt;F2331,H2331,G2331)</f>
        <v>7</v>
      </c>
    </row>
    <row r="2332" spans="2:43" x14ac:dyDescent="0.25">
      <c r="B2332" s="23">
        <v>41938</v>
      </c>
      <c r="C2332" s="20" t="s">
        <v>36</v>
      </c>
      <c r="D2332" s="20" t="s">
        <v>37</v>
      </c>
      <c r="E2332" s="2">
        <v>-260.41666666666674</v>
      </c>
      <c r="F2332" s="2">
        <v>231</v>
      </c>
      <c r="G2332">
        <v>51</v>
      </c>
      <c r="H2332">
        <v>23</v>
      </c>
      <c r="J2332" s="2" t="str">
        <f t="shared" si="860"/>
        <v>New England Patriots</v>
      </c>
      <c r="K2332" s="2" t="str">
        <f t="shared" si="861"/>
        <v>Chicago Bears</v>
      </c>
      <c r="L2332" s="17">
        <f t="shared" si="862"/>
        <v>-260.41666666666674</v>
      </c>
      <c r="M2332" s="18">
        <f t="shared" si="863"/>
        <v>231</v>
      </c>
      <c r="N2332" s="4">
        <f t="shared" si="841"/>
        <v>1.3919999999999999</v>
      </c>
      <c r="O2332" s="4">
        <f t="shared" si="842"/>
        <v>3.27</v>
      </c>
      <c r="P2332" s="4"/>
      <c r="Q2332" s="4"/>
      <c r="R2332" s="1">
        <f t="shared" si="843"/>
        <v>0.71839080459770122</v>
      </c>
      <c r="S2332" s="1">
        <f t="shared" si="844"/>
        <v>0.3058103975535168</v>
      </c>
      <c r="T2332" s="1">
        <f t="shared" si="845"/>
        <v>2.3629343629343769E-2</v>
      </c>
      <c r="U2332" s="1">
        <f t="shared" si="846"/>
        <v>0.20629020352209221</v>
      </c>
      <c r="V2332" s="1">
        <f t="shared" si="847"/>
        <v>0.71729020352209227</v>
      </c>
      <c r="W2332" s="1"/>
      <c r="X2332" s="17">
        <f t="shared" si="848"/>
        <v>394.13586730966756</v>
      </c>
      <c r="Y2332" s="18">
        <f t="shared" si="849"/>
        <v>2232.1995513061229</v>
      </c>
      <c r="Z2332" s="2">
        <f t="shared" si="850"/>
        <v>374.42907394418415</v>
      </c>
      <c r="AA2332" s="18">
        <f t="shared" si="851"/>
        <v>2120.5895737408168</v>
      </c>
      <c r="AB2332" s="2">
        <f t="shared" si="852"/>
        <v>-267.07327758128878</v>
      </c>
      <c r="AC2332" s="2">
        <f t="shared" si="853"/>
        <v>212.05895737408167</v>
      </c>
      <c r="AD2332" s="2">
        <f t="shared" si="854"/>
        <v>374.42907394418415</v>
      </c>
      <c r="AE2332" s="2">
        <f t="shared" si="855"/>
        <v>-1000</v>
      </c>
      <c r="AF2332" s="5">
        <f t="shared" si="856"/>
        <v>0.3919999999999999</v>
      </c>
      <c r="AG2332" s="5">
        <f t="shared" si="857"/>
        <v>-1</v>
      </c>
      <c r="AH2332" s="3">
        <f t="shared" si="858"/>
        <v>201410</v>
      </c>
      <c r="AI2332" s="21">
        <v>1.3919999999999999</v>
      </c>
      <c r="AJ2332" s="21">
        <v>3.27</v>
      </c>
      <c r="AK2332" s="21">
        <v>1.3839999999999999</v>
      </c>
      <c r="AL2332" s="21">
        <v>3.31</v>
      </c>
      <c r="AO2332">
        <f t="shared" si="859"/>
        <v>-300</v>
      </c>
      <c r="AP2332">
        <f>IF(E2332&lt;F2332,G2332,H2332)</f>
        <v>51</v>
      </c>
      <c r="AQ2332">
        <f>IF(E2332&lt;F2332,H2332,G2332)</f>
        <v>23</v>
      </c>
    </row>
    <row r="2333" spans="2:43" x14ac:dyDescent="0.25">
      <c r="B2333" s="23">
        <v>41938</v>
      </c>
      <c r="C2333" s="20" t="s">
        <v>42</v>
      </c>
      <c r="D2333" s="20" t="s">
        <v>24</v>
      </c>
      <c r="E2333" s="2">
        <v>-145.13788098693757</v>
      </c>
      <c r="F2333" s="2">
        <v>131</v>
      </c>
      <c r="G2333">
        <v>23</v>
      </c>
      <c r="H2333">
        <v>43</v>
      </c>
      <c r="J2333" s="2" t="str">
        <f t="shared" si="860"/>
        <v>New York Jets</v>
      </c>
      <c r="K2333" s="2" t="str">
        <f t="shared" si="861"/>
        <v>Buffalo Bills</v>
      </c>
      <c r="L2333" s="17">
        <f t="shared" si="862"/>
        <v>-145.13788098693757</v>
      </c>
      <c r="M2333" s="18">
        <f t="shared" si="863"/>
        <v>131</v>
      </c>
      <c r="N2333" s="4">
        <f t="shared" si="841"/>
        <v>1.6659999999999999</v>
      </c>
      <c r="O2333" s="4">
        <f t="shared" si="842"/>
        <v>2.36</v>
      </c>
      <c r="P2333" s="4"/>
      <c r="Q2333" s="4"/>
      <c r="R2333" s="1">
        <f t="shared" si="843"/>
        <v>0.60024009603841544</v>
      </c>
      <c r="S2333" s="1">
        <f t="shared" si="844"/>
        <v>0.42372881355932207</v>
      </c>
      <c r="T2333" s="1">
        <f t="shared" si="845"/>
        <v>2.3407848981619517E-2</v>
      </c>
      <c r="U2333" s="1">
        <f t="shared" si="846"/>
        <v>8.8255641239546684E-2</v>
      </c>
      <c r="V2333" s="1">
        <f t="shared" si="847"/>
        <v>0.59925564123954667</v>
      </c>
      <c r="W2333" s="1"/>
      <c r="X2333" s="17">
        <f t="shared" si="848"/>
        <v>668.73689821513028</v>
      </c>
      <c r="Y2333" s="18">
        <f t="shared" si="849"/>
        <v>1356.0765066241343</v>
      </c>
      <c r="Z2333" s="2">
        <f t="shared" si="850"/>
        <v>635.30005330437371</v>
      </c>
      <c r="AA2333" s="18">
        <f t="shared" si="851"/>
        <v>1288.2726812929275</v>
      </c>
      <c r="AB2333" s="2">
        <f t="shared" si="852"/>
        <v>-157.40593673787993</v>
      </c>
      <c r="AC2333" s="2">
        <f t="shared" si="853"/>
        <v>128.82726812929275</v>
      </c>
      <c r="AD2333" s="2">
        <f t="shared" si="854"/>
        <v>-1000</v>
      </c>
      <c r="AE2333" s="2">
        <f t="shared" si="855"/>
        <v>1288.2726812929275</v>
      </c>
      <c r="AF2333" s="5">
        <f t="shared" si="856"/>
        <v>-1</v>
      </c>
      <c r="AG2333" s="5">
        <f t="shared" si="857"/>
        <v>1.3599999999999999</v>
      </c>
      <c r="AH2333" s="3">
        <f t="shared" si="858"/>
        <v>201410</v>
      </c>
      <c r="AI2333" s="21">
        <v>1.6659999999999999</v>
      </c>
      <c r="AJ2333" s="21">
        <v>2.36</v>
      </c>
      <c r="AK2333" s="21">
        <v>1.6890000000000001</v>
      </c>
      <c r="AL2333" s="21">
        <v>2.31</v>
      </c>
      <c r="AO2333">
        <f t="shared" si="859"/>
        <v>-150</v>
      </c>
      <c r="AP2333">
        <f>IF(E2333&lt;F2333,G2333,H2333)</f>
        <v>23</v>
      </c>
      <c r="AQ2333">
        <f>IF(E2333&lt;F2333,H2333,G2333)</f>
        <v>43</v>
      </c>
    </row>
    <row r="2334" spans="2:43" x14ac:dyDescent="0.25">
      <c r="B2334" s="23">
        <v>41938</v>
      </c>
      <c r="C2334" s="20" t="s">
        <v>27</v>
      </c>
      <c r="D2334" s="20" t="s">
        <v>29</v>
      </c>
      <c r="E2334" s="2">
        <v>-115.07479861910242</v>
      </c>
      <c r="F2334" s="2">
        <v>104</v>
      </c>
      <c r="G2334">
        <v>13</v>
      </c>
      <c r="H2334">
        <v>19</v>
      </c>
      <c r="J2334" s="2" t="str">
        <f t="shared" si="860"/>
        <v>Tampa Bay Buccaneers</v>
      </c>
      <c r="K2334" s="2" t="str">
        <f t="shared" si="861"/>
        <v>Minnesota Vikings</v>
      </c>
      <c r="L2334" s="17">
        <f t="shared" si="862"/>
        <v>-115.07479861910242</v>
      </c>
      <c r="M2334" s="18">
        <f t="shared" si="863"/>
        <v>104</v>
      </c>
      <c r="N2334" s="4">
        <f t="shared" si="841"/>
        <v>1.6839999999999999</v>
      </c>
      <c r="O2334" s="4">
        <f t="shared" si="842"/>
        <v>2.3199999999999998</v>
      </c>
      <c r="P2334" s="4"/>
      <c r="Q2334" s="4"/>
      <c r="R2334" s="1">
        <f t="shared" si="843"/>
        <v>0.59382422802850354</v>
      </c>
      <c r="S2334" s="1">
        <f t="shared" si="844"/>
        <v>0.43103448275862072</v>
      </c>
      <c r="T2334" s="1">
        <f t="shared" si="845"/>
        <v>2.4255744255744172E-2</v>
      </c>
      <c r="U2334" s="1">
        <f t="shared" si="846"/>
        <v>8.1394872634941412E-2</v>
      </c>
      <c r="V2334" s="1">
        <f t="shared" si="847"/>
        <v>0.59239487263494139</v>
      </c>
      <c r="W2334" s="1"/>
      <c r="X2334" s="17">
        <f t="shared" si="848"/>
        <v>688.06322639500968</v>
      </c>
      <c r="Y2334" s="18">
        <f t="shared" si="849"/>
        <v>1319.1388136705577</v>
      </c>
      <c r="Z2334" s="2">
        <f t="shared" si="850"/>
        <v>653.66006507525913</v>
      </c>
      <c r="AA2334" s="18">
        <f t="shared" si="851"/>
        <v>1253.1818729870297</v>
      </c>
      <c r="AB2334" s="2">
        <f t="shared" si="852"/>
        <v>-152.9847168933083</v>
      </c>
      <c r="AC2334" s="2">
        <f t="shared" si="853"/>
        <v>125.31818729870297</v>
      </c>
      <c r="AD2334" s="2">
        <f t="shared" si="854"/>
        <v>-1000</v>
      </c>
      <c r="AE2334" s="2">
        <f t="shared" si="855"/>
        <v>1253.1818729870297</v>
      </c>
      <c r="AF2334" s="5">
        <f t="shared" si="856"/>
        <v>-1</v>
      </c>
      <c r="AG2334" s="5">
        <f t="shared" si="857"/>
        <v>1.3199999999999998</v>
      </c>
      <c r="AH2334" s="3">
        <f t="shared" si="858"/>
        <v>201410</v>
      </c>
      <c r="AI2334" s="21">
        <v>1.6839999999999999</v>
      </c>
      <c r="AJ2334" s="21">
        <v>2.3199999999999998</v>
      </c>
      <c r="AK2334" s="21">
        <v>1.869</v>
      </c>
      <c r="AL2334" s="21">
        <v>2.04</v>
      </c>
      <c r="AO2334">
        <f t="shared" si="859"/>
        <v>-120</v>
      </c>
      <c r="AP2334">
        <f>IF(E2334&lt;F2334,G2334,H2334)</f>
        <v>13</v>
      </c>
      <c r="AQ2334">
        <f>IF(E2334&lt;F2334,H2334,G2334)</f>
        <v>19</v>
      </c>
    </row>
    <row r="2335" spans="2:43" x14ac:dyDescent="0.25">
      <c r="B2335" s="23">
        <v>41938</v>
      </c>
      <c r="C2335" s="20" t="s">
        <v>41</v>
      </c>
      <c r="D2335" s="20" t="s">
        <v>40</v>
      </c>
      <c r="E2335" s="2">
        <v>162</v>
      </c>
      <c r="F2335" s="2">
        <v>-180.1801801801802</v>
      </c>
      <c r="G2335">
        <v>16</v>
      </c>
      <c r="H2335">
        <v>30</v>
      </c>
      <c r="J2335" s="2" t="str">
        <f t="shared" si="860"/>
        <v>Houston Texans</v>
      </c>
      <c r="K2335" s="2" t="str">
        <f t="shared" si="861"/>
        <v>Tennessee Titans</v>
      </c>
      <c r="L2335" s="17">
        <f t="shared" si="862"/>
        <v>-180.1801801801802</v>
      </c>
      <c r="M2335" s="18">
        <f t="shared" si="863"/>
        <v>162</v>
      </c>
      <c r="N2335" s="4">
        <f t="shared" si="841"/>
        <v>1.617</v>
      </c>
      <c r="O2335" s="4">
        <f t="shared" si="842"/>
        <v>2.46</v>
      </c>
      <c r="P2335" s="4"/>
      <c r="Q2335" s="4"/>
      <c r="R2335" s="1">
        <f t="shared" si="843"/>
        <v>0.6184291898577613</v>
      </c>
      <c r="S2335" s="1">
        <f t="shared" si="844"/>
        <v>0.4065040650406504</v>
      </c>
      <c r="T2335" s="1">
        <f t="shared" si="845"/>
        <v>2.4326710816777064E-2</v>
      </c>
      <c r="U2335" s="1">
        <f t="shared" si="846"/>
        <v>0.10596256240855545</v>
      </c>
      <c r="V2335" s="1">
        <f t="shared" si="847"/>
        <v>0.61696256240855551</v>
      </c>
      <c r="W2335" s="1"/>
      <c r="X2335" s="17">
        <f t="shared" si="848"/>
        <v>620.84389058569059</v>
      </c>
      <c r="Y2335" s="18">
        <f t="shared" si="849"/>
        <v>1456.8535337470446</v>
      </c>
      <c r="Z2335" s="2">
        <f t="shared" si="850"/>
        <v>589.80169605640606</v>
      </c>
      <c r="AA2335" s="18">
        <f t="shared" si="851"/>
        <v>1384.0108570596924</v>
      </c>
      <c r="AB2335" s="2">
        <f t="shared" si="852"/>
        <v>-169.54851209928776</v>
      </c>
      <c r="AC2335" s="2">
        <f t="shared" si="853"/>
        <v>138.40108570596925</v>
      </c>
      <c r="AD2335" s="2">
        <f t="shared" si="854"/>
        <v>589.80169605640606</v>
      </c>
      <c r="AE2335" s="2">
        <f t="shared" si="855"/>
        <v>-1000</v>
      </c>
      <c r="AF2335" s="5">
        <f t="shared" si="856"/>
        <v>0.61699999999999999</v>
      </c>
      <c r="AG2335" s="5">
        <f t="shared" si="857"/>
        <v>-1</v>
      </c>
      <c r="AH2335" s="3">
        <f t="shared" si="858"/>
        <v>201410</v>
      </c>
      <c r="AI2335" s="21">
        <v>2.46</v>
      </c>
      <c r="AJ2335" s="21">
        <v>1.617</v>
      </c>
      <c r="AK2335" s="21">
        <v>2.62</v>
      </c>
      <c r="AL2335" s="21">
        <v>1.5549999999999999</v>
      </c>
      <c r="AO2335">
        <f t="shared" si="859"/>
        <v>-190</v>
      </c>
      <c r="AP2335">
        <f>IF(E2335&lt;F2335,G2335,H2335)</f>
        <v>30</v>
      </c>
      <c r="AQ2335">
        <f>IF(E2335&lt;F2335,H2335,G2335)</f>
        <v>16</v>
      </c>
    </row>
    <row r="2336" spans="2:43" x14ac:dyDescent="0.25">
      <c r="B2336" s="23">
        <v>41938</v>
      </c>
      <c r="C2336" s="20" t="s">
        <v>35</v>
      </c>
      <c r="D2336" s="20" t="s">
        <v>34</v>
      </c>
      <c r="E2336" s="2">
        <v>152.99999999999997</v>
      </c>
      <c r="F2336" s="2">
        <v>-170.06802721088434</v>
      </c>
      <c r="G2336">
        <v>21</v>
      </c>
      <c r="H2336">
        <v>22</v>
      </c>
      <c r="J2336" s="2" t="str">
        <f t="shared" si="860"/>
        <v>Detroit Lions</v>
      </c>
      <c r="K2336" s="2" t="str">
        <f t="shared" si="861"/>
        <v>Atlanta Falcons</v>
      </c>
      <c r="L2336" s="17">
        <f t="shared" si="862"/>
        <v>-170.06802721088434</v>
      </c>
      <c r="M2336" s="18">
        <f t="shared" si="863"/>
        <v>152.99999999999997</v>
      </c>
      <c r="N2336" s="4">
        <f t="shared" si="841"/>
        <v>1.518</v>
      </c>
      <c r="O2336" s="4">
        <f t="shared" si="842"/>
        <v>2.73</v>
      </c>
      <c r="P2336" s="4"/>
      <c r="Q2336" s="4"/>
      <c r="R2336" s="1">
        <f t="shared" si="843"/>
        <v>0.65876152832674573</v>
      </c>
      <c r="S2336" s="1">
        <f t="shared" si="844"/>
        <v>0.36630036630036628</v>
      </c>
      <c r="T2336" s="1">
        <f t="shared" si="845"/>
        <v>2.4449152542372898E-2</v>
      </c>
      <c r="U2336" s="1">
        <f t="shared" si="846"/>
        <v>0.14623058101318973</v>
      </c>
      <c r="V2336" s="1">
        <f t="shared" si="847"/>
        <v>0.65723058101318976</v>
      </c>
      <c r="W2336" s="1"/>
      <c r="X2336" s="17">
        <f t="shared" si="848"/>
        <v>521.5360162614395</v>
      </c>
      <c r="Y2336" s="18">
        <f t="shared" si="849"/>
        <v>1720.1128459563456</v>
      </c>
      <c r="Z2336" s="2">
        <f t="shared" si="850"/>
        <v>495.4592154483675</v>
      </c>
      <c r="AA2336" s="18">
        <f t="shared" si="851"/>
        <v>1634.1072036585283</v>
      </c>
      <c r="AB2336" s="2">
        <f t="shared" si="852"/>
        <v>-201.83295997331416</v>
      </c>
      <c r="AC2336" s="2">
        <f t="shared" si="853"/>
        <v>163.41072036585282</v>
      </c>
      <c r="AD2336" s="2">
        <f t="shared" si="854"/>
        <v>495.4592154483675</v>
      </c>
      <c r="AE2336" s="2">
        <f t="shared" si="855"/>
        <v>-1000</v>
      </c>
      <c r="AF2336" s="5">
        <f t="shared" si="856"/>
        <v>0.51800000000000002</v>
      </c>
      <c r="AG2336" s="5">
        <f t="shared" si="857"/>
        <v>-1</v>
      </c>
      <c r="AH2336" s="3">
        <f t="shared" si="858"/>
        <v>201410</v>
      </c>
      <c r="AI2336" s="21">
        <v>2.73</v>
      </c>
      <c r="AJ2336" s="21">
        <v>1.518</v>
      </c>
      <c r="AK2336" s="21">
        <v>2.5299999999999998</v>
      </c>
      <c r="AL2336" s="21">
        <v>1.5880000000000001</v>
      </c>
      <c r="AO2336">
        <f t="shared" si="859"/>
        <v>-180</v>
      </c>
      <c r="AP2336">
        <f>IF(E2336&lt;F2336,G2336,H2336)</f>
        <v>22</v>
      </c>
      <c r="AQ2336">
        <f>IF(E2336&lt;F2336,H2336,G2336)</f>
        <v>21</v>
      </c>
    </row>
    <row r="2337" spans="2:43" x14ac:dyDescent="0.25">
      <c r="B2337" s="23">
        <v>41935</v>
      </c>
      <c r="C2337" s="20" t="s">
        <v>38</v>
      </c>
      <c r="D2337" s="20" t="s">
        <v>54</v>
      </c>
      <c r="E2337" s="2">
        <v>-416.66666666666669</v>
      </c>
      <c r="F2337" s="2">
        <v>358</v>
      </c>
      <c r="G2337">
        <v>35</v>
      </c>
      <c r="H2337">
        <v>21</v>
      </c>
      <c r="J2337" s="2" t="str">
        <f t="shared" si="860"/>
        <v>Denver Broncos</v>
      </c>
      <c r="K2337" s="2" t="str">
        <f t="shared" si="861"/>
        <v>San Diego Chargers</v>
      </c>
      <c r="L2337" s="17">
        <f t="shared" si="862"/>
        <v>-416.66666666666669</v>
      </c>
      <c r="M2337" s="18">
        <f t="shared" si="863"/>
        <v>358</v>
      </c>
      <c r="N2337" s="4">
        <f t="shared" si="841"/>
        <v>1.3029999999999999</v>
      </c>
      <c r="O2337" s="4">
        <f t="shared" si="842"/>
        <v>3.89</v>
      </c>
      <c r="P2337" s="4"/>
      <c r="Q2337" s="4"/>
      <c r="R2337" s="1">
        <f t="shared" si="843"/>
        <v>0.76745970836531086</v>
      </c>
      <c r="S2337" s="1">
        <f t="shared" si="844"/>
        <v>0.25706940874035988</v>
      </c>
      <c r="T2337" s="1">
        <f t="shared" si="845"/>
        <v>2.394184479106487E-2</v>
      </c>
      <c r="U2337" s="1">
        <f t="shared" si="846"/>
        <v>0.25519514981247549</v>
      </c>
      <c r="V2337" s="1">
        <f t="shared" si="847"/>
        <v>0.7661951498124755</v>
      </c>
      <c r="W2337" s="1"/>
      <c r="X2337" s="17">
        <f t="shared" si="848"/>
        <v>305.15052235027554</v>
      </c>
      <c r="Y2337" s="18">
        <f t="shared" si="849"/>
        <v>2810.9146314785244</v>
      </c>
      <c r="Z2337" s="2">
        <f t="shared" si="850"/>
        <v>289.89299623276173</v>
      </c>
      <c r="AA2337" s="18">
        <f t="shared" si="851"/>
        <v>2670.368899904598</v>
      </c>
      <c r="AB2337" s="2">
        <f t="shared" si="852"/>
        <v>-344.95486713900362</v>
      </c>
      <c r="AC2337" s="2">
        <f t="shared" si="853"/>
        <v>267.03688999045983</v>
      </c>
      <c r="AD2337" s="2">
        <f t="shared" si="854"/>
        <v>289.89299623276173</v>
      </c>
      <c r="AE2337" s="2">
        <f t="shared" si="855"/>
        <v>-1000</v>
      </c>
      <c r="AF2337" s="5">
        <f t="shared" si="856"/>
        <v>0.30299999999999994</v>
      </c>
      <c r="AG2337" s="5">
        <f t="shared" si="857"/>
        <v>-1</v>
      </c>
      <c r="AH2337" s="3">
        <f t="shared" si="858"/>
        <v>201410</v>
      </c>
      <c r="AI2337" s="21">
        <v>1.3029999999999999</v>
      </c>
      <c r="AJ2337" s="21">
        <v>3.89</v>
      </c>
      <c r="AK2337" s="21">
        <v>1.24</v>
      </c>
      <c r="AL2337" s="21">
        <v>4.58</v>
      </c>
      <c r="AO2337">
        <f t="shared" si="859"/>
        <v>-500</v>
      </c>
      <c r="AP2337">
        <f>IF(E2337&lt;F2337,G2337,H2337)</f>
        <v>35</v>
      </c>
      <c r="AQ2337">
        <f>IF(E2337&lt;F2337,H2337,G2337)</f>
        <v>21</v>
      </c>
    </row>
    <row r="2338" spans="2:43" x14ac:dyDescent="0.25">
      <c r="B2338" s="23">
        <v>41932</v>
      </c>
      <c r="C2338" s="20" t="s">
        <v>45</v>
      </c>
      <c r="D2338" s="20" t="s">
        <v>40</v>
      </c>
      <c r="E2338" s="2">
        <v>-162.07455429497568</v>
      </c>
      <c r="F2338" s="2">
        <v>146</v>
      </c>
      <c r="G2338">
        <v>30</v>
      </c>
      <c r="H2338">
        <v>23</v>
      </c>
      <c r="J2338" s="2" t="str">
        <f t="shared" si="860"/>
        <v>Pittsburgh Steelers</v>
      </c>
      <c r="K2338" s="2" t="str">
        <f t="shared" si="861"/>
        <v>Houston Texans</v>
      </c>
      <c r="L2338" s="17">
        <f t="shared" si="862"/>
        <v>-162.07455429497568</v>
      </c>
      <c r="M2338" s="18">
        <f t="shared" si="863"/>
        <v>146</v>
      </c>
      <c r="N2338" s="4">
        <f t="shared" si="841"/>
        <v>1.571</v>
      </c>
      <c r="O2338" s="4">
        <f t="shared" si="842"/>
        <v>2.58</v>
      </c>
      <c r="P2338" s="4"/>
      <c r="Q2338" s="4"/>
      <c r="R2338" s="1">
        <f t="shared" si="843"/>
        <v>0.63653723742838964</v>
      </c>
      <c r="S2338" s="1">
        <f t="shared" si="844"/>
        <v>0.38759689922480617</v>
      </c>
      <c r="T2338" s="1">
        <f t="shared" si="845"/>
        <v>2.3565405926282756E-2</v>
      </c>
      <c r="U2338" s="1">
        <f t="shared" si="846"/>
        <v>0.12447016910179173</v>
      </c>
      <c r="V2338" s="1">
        <f t="shared" si="847"/>
        <v>0.63547016910179177</v>
      </c>
      <c r="W2338" s="1"/>
      <c r="X2338" s="17">
        <f t="shared" si="848"/>
        <v>573.63799061324096</v>
      </c>
      <c r="Y2338" s="18">
        <f t="shared" si="849"/>
        <v>1571.4542352284639</v>
      </c>
      <c r="Z2338" s="2">
        <f t="shared" si="850"/>
        <v>544.95609108257884</v>
      </c>
      <c r="AA2338" s="18">
        <f t="shared" si="851"/>
        <v>1492.8815234670406</v>
      </c>
      <c r="AB2338" s="2">
        <f t="shared" si="852"/>
        <v>-183.5010226261453</v>
      </c>
      <c r="AC2338" s="2">
        <f t="shared" si="853"/>
        <v>149.28815234670407</v>
      </c>
      <c r="AD2338" s="2">
        <f t="shared" si="854"/>
        <v>544.95609108257884</v>
      </c>
      <c r="AE2338" s="2">
        <f t="shared" si="855"/>
        <v>-1000</v>
      </c>
      <c r="AF2338" s="5">
        <f t="shared" si="856"/>
        <v>0.57099999999999995</v>
      </c>
      <c r="AG2338" s="5">
        <f t="shared" si="857"/>
        <v>-1</v>
      </c>
      <c r="AH2338" s="3">
        <f t="shared" si="858"/>
        <v>201410</v>
      </c>
      <c r="AI2338" s="21">
        <v>1.571</v>
      </c>
      <c r="AJ2338" s="21">
        <v>2.58</v>
      </c>
      <c r="AK2338" s="21">
        <v>1.617</v>
      </c>
      <c r="AL2338" s="21">
        <v>2.46</v>
      </c>
      <c r="AO2338">
        <f t="shared" si="859"/>
        <v>-170</v>
      </c>
      <c r="AP2338">
        <f>IF(E2338&lt;F2338,G2338,H2338)</f>
        <v>30</v>
      </c>
      <c r="AQ2338">
        <f>IF(E2338&lt;F2338,H2338,G2338)</f>
        <v>23</v>
      </c>
    </row>
    <row r="2339" spans="2:43" x14ac:dyDescent="0.25">
      <c r="B2339" s="23">
        <v>41931</v>
      </c>
      <c r="C2339" s="20" t="s">
        <v>38</v>
      </c>
      <c r="D2339" s="20" t="s">
        <v>22</v>
      </c>
      <c r="E2339" s="2">
        <v>-300.30030030030031</v>
      </c>
      <c r="F2339" s="2">
        <v>264</v>
      </c>
      <c r="G2339">
        <v>42</v>
      </c>
      <c r="H2339">
        <v>17</v>
      </c>
      <c r="J2339" s="2" t="str">
        <f t="shared" si="860"/>
        <v>Denver Broncos</v>
      </c>
      <c r="K2339" s="2" t="str">
        <f t="shared" si="861"/>
        <v>San Francisco 49ers</v>
      </c>
      <c r="L2339" s="17">
        <f t="shared" si="862"/>
        <v>-300.30030030030031</v>
      </c>
      <c r="M2339" s="18">
        <f t="shared" si="863"/>
        <v>264</v>
      </c>
      <c r="N2339" s="4">
        <f t="shared" si="841"/>
        <v>1.37</v>
      </c>
      <c r="O2339" s="4">
        <f t="shared" si="842"/>
        <v>3.39</v>
      </c>
      <c r="P2339" s="4"/>
      <c r="Q2339" s="4"/>
      <c r="R2339" s="1">
        <f t="shared" si="843"/>
        <v>0.72992700729927007</v>
      </c>
      <c r="S2339" s="1">
        <f t="shared" si="844"/>
        <v>0.29498525073746312</v>
      </c>
      <c r="T2339" s="1">
        <f t="shared" si="845"/>
        <v>2.4306722689075522E-2</v>
      </c>
      <c r="U2339" s="1">
        <f t="shared" si="846"/>
        <v>0.21747087828090347</v>
      </c>
      <c r="V2339" s="1">
        <f t="shared" si="847"/>
        <v>0.72847087828090351</v>
      </c>
      <c r="W2339" s="1"/>
      <c r="X2339" s="17">
        <f t="shared" si="848"/>
        <v>372.73847152252659</v>
      </c>
      <c r="Y2339" s="18">
        <f t="shared" si="849"/>
        <v>2348.8422438213829</v>
      </c>
      <c r="Z2339" s="2">
        <f t="shared" si="850"/>
        <v>354.10154794640027</v>
      </c>
      <c r="AA2339" s="18">
        <f t="shared" si="851"/>
        <v>2231.4001316303138</v>
      </c>
      <c r="AB2339" s="2">
        <f t="shared" si="852"/>
        <v>-282.40486544028556</v>
      </c>
      <c r="AC2339" s="2">
        <f t="shared" si="853"/>
        <v>223.14001316303137</v>
      </c>
      <c r="AD2339" s="2">
        <f t="shared" si="854"/>
        <v>354.10154794640027</v>
      </c>
      <c r="AE2339" s="2">
        <f t="shared" si="855"/>
        <v>-1000</v>
      </c>
      <c r="AF2339" s="5">
        <f t="shared" si="856"/>
        <v>0.37000000000000011</v>
      </c>
      <c r="AG2339" s="5">
        <f t="shared" si="857"/>
        <v>-1</v>
      </c>
      <c r="AH2339" s="3">
        <f t="shared" si="858"/>
        <v>201410</v>
      </c>
      <c r="AI2339" s="21">
        <v>1.37</v>
      </c>
      <c r="AJ2339" s="21">
        <v>3.39</v>
      </c>
      <c r="AK2339" s="21">
        <v>1.333</v>
      </c>
      <c r="AL2339" s="21">
        <v>3.64</v>
      </c>
      <c r="AO2339">
        <f t="shared" si="859"/>
        <v>-400</v>
      </c>
      <c r="AP2339">
        <f>IF(E2339&lt;F2339,G2339,H2339)</f>
        <v>42</v>
      </c>
      <c r="AQ2339">
        <f>IF(E2339&lt;F2339,H2339,G2339)</f>
        <v>17</v>
      </c>
    </row>
    <row r="2340" spans="2:43" x14ac:dyDescent="0.25">
      <c r="B2340" s="23">
        <v>41931</v>
      </c>
      <c r="C2340" s="20" t="s">
        <v>23</v>
      </c>
      <c r="D2340" s="20" t="s">
        <v>25</v>
      </c>
      <c r="E2340" s="2">
        <v>-230.41474654377885</v>
      </c>
      <c r="F2340" s="2">
        <v>204.99999999999997</v>
      </c>
      <c r="G2340">
        <v>31</v>
      </c>
      <c r="H2340">
        <v>21</v>
      </c>
      <c r="J2340" s="2" t="str">
        <f t="shared" si="860"/>
        <v>Dallas Cowboys</v>
      </c>
      <c r="K2340" s="2" t="str">
        <f t="shared" si="861"/>
        <v>New York Giants</v>
      </c>
      <c r="L2340" s="17">
        <f t="shared" si="862"/>
        <v>-230.41474654377885</v>
      </c>
      <c r="M2340" s="18">
        <f t="shared" si="863"/>
        <v>204.99999999999997</v>
      </c>
      <c r="N2340" s="4">
        <f t="shared" si="841"/>
        <v>1.4039999999999999</v>
      </c>
      <c r="O2340" s="4">
        <f t="shared" si="842"/>
        <v>3.2</v>
      </c>
      <c r="P2340" s="4"/>
      <c r="Q2340" s="4"/>
      <c r="R2340" s="1">
        <f t="shared" si="843"/>
        <v>0.71225071225071235</v>
      </c>
      <c r="S2340" s="1">
        <f t="shared" si="844"/>
        <v>0.3125</v>
      </c>
      <c r="T2340" s="1">
        <f t="shared" si="845"/>
        <v>2.4152910512597825E-2</v>
      </c>
      <c r="U2340" s="1">
        <f t="shared" si="846"/>
        <v>0.19987535612535617</v>
      </c>
      <c r="V2340" s="1">
        <f t="shared" si="847"/>
        <v>0.71087535612535624</v>
      </c>
      <c r="W2340" s="1"/>
      <c r="X2340" s="17">
        <f t="shared" si="848"/>
        <v>406.71636930913581</v>
      </c>
      <c r="Y2340" s="18">
        <f t="shared" si="849"/>
        <v>2168.7785299421853</v>
      </c>
      <c r="Z2340" s="2">
        <f t="shared" si="850"/>
        <v>386.38055084367903</v>
      </c>
      <c r="AA2340" s="18">
        <f t="shared" si="851"/>
        <v>2060.3396034450761</v>
      </c>
      <c r="AB2340" s="2">
        <f t="shared" si="852"/>
        <v>-258.81219896199633</v>
      </c>
      <c r="AC2340" s="2">
        <f t="shared" si="853"/>
        <v>206.03396034450762</v>
      </c>
      <c r="AD2340" s="2">
        <f t="shared" si="854"/>
        <v>386.38055084367903</v>
      </c>
      <c r="AE2340" s="2">
        <f t="shared" si="855"/>
        <v>-1000</v>
      </c>
      <c r="AF2340" s="5">
        <f t="shared" si="856"/>
        <v>0.40399999999999991</v>
      </c>
      <c r="AG2340" s="5">
        <f t="shared" si="857"/>
        <v>-1</v>
      </c>
      <c r="AH2340" s="3">
        <f t="shared" si="858"/>
        <v>201410</v>
      </c>
      <c r="AI2340" s="21">
        <v>1.4039999999999999</v>
      </c>
      <c r="AJ2340" s="21">
        <v>3.2</v>
      </c>
      <c r="AK2340" s="21">
        <v>1.4339999999999999</v>
      </c>
      <c r="AL2340" s="21">
        <v>3.05</v>
      </c>
      <c r="AO2340">
        <f t="shared" si="859"/>
        <v>-300</v>
      </c>
      <c r="AP2340">
        <f>IF(E2340&lt;F2340,G2340,H2340)</f>
        <v>31</v>
      </c>
      <c r="AQ2340">
        <f>IF(E2340&lt;F2340,H2340,G2340)</f>
        <v>21</v>
      </c>
    </row>
    <row r="2341" spans="2:43" x14ac:dyDescent="0.25">
      <c r="B2341" s="23">
        <v>41931</v>
      </c>
      <c r="C2341" s="20" t="s">
        <v>52</v>
      </c>
      <c r="D2341" s="20" t="s">
        <v>48</v>
      </c>
      <c r="E2341" s="2">
        <v>166</v>
      </c>
      <c r="F2341" s="2">
        <v>-185.18518518518516</v>
      </c>
      <c r="G2341">
        <v>13</v>
      </c>
      <c r="H2341">
        <v>24</v>
      </c>
      <c r="J2341" s="2" t="str">
        <f t="shared" si="860"/>
        <v>Arizona Cardinals</v>
      </c>
      <c r="K2341" s="2" t="str">
        <f t="shared" si="861"/>
        <v>Oakland Raiders</v>
      </c>
      <c r="L2341" s="17">
        <f t="shared" si="862"/>
        <v>-185.18518518518516</v>
      </c>
      <c r="M2341" s="18">
        <f t="shared" si="863"/>
        <v>166</v>
      </c>
      <c r="N2341" s="4">
        <f t="shared" si="841"/>
        <v>1.5740000000000001</v>
      </c>
      <c r="O2341" s="4">
        <f t="shared" si="842"/>
        <v>2.57</v>
      </c>
      <c r="P2341" s="4"/>
      <c r="Q2341" s="4"/>
      <c r="R2341" s="1">
        <f t="shared" si="843"/>
        <v>0.63532401524777637</v>
      </c>
      <c r="S2341" s="1">
        <f t="shared" si="844"/>
        <v>0.38910505836575876</v>
      </c>
      <c r="T2341" s="1">
        <f t="shared" si="845"/>
        <v>2.3846525096525073E-2</v>
      </c>
      <c r="U2341" s="1">
        <f t="shared" si="846"/>
        <v>0.12310947844100881</v>
      </c>
      <c r="V2341" s="1">
        <f t="shared" si="847"/>
        <v>0.63410947844100884</v>
      </c>
      <c r="W2341" s="1"/>
      <c r="X2341" s="17">
        <f t="shared" si="848"/>
        <v>577.0147490281206</v>
      </c>
      <c r="Y2341" s="18">
        <f t="shared" si="849"/>
        <v>1562.6789200938886</v>
      </c>
      <c r="Z2341" s="2">
        <f t="shared" si="850"/>
        <v>548.16401157671453</v>
      </c>
      <c r="AA2341" s="18">
        <f t="shared" si="851"/>
        <v>1484.5449740891941</v>
      </c>
      <c r="AB2341" s="2">
        <f t="shared" si="852"/>
        <v>-182.42715298358326</v>
      </c>
      <c r="AC2341" s="2">
        <f t="shared" si="853"/>
        <v>148.45449740891939</v>
      </c>
      <c r="AD2341" s="2">
        <f t="shared" si="854"/>
        <v>548.16401157671453</v>
      </c>
      <c r="AE2341" s="2">
        <f t="shared" si="855"/>
        <v>-1000</v>
      </c>
      <c r="AF2341" s="5">
        <f t="shared" si="856"/>
        <v>0.57400000000000007</v>
      </c>
      <c r="AG2341" s="5">
        <f t="shared" si="857"/>
        <v>-1</v>
      </c>
      <c r="AH2341" s="3">
        <f t="shared" si="858"/>
        <v>201410</v>
      </c>
      <c r="AI2341" s="21">
        <v>2.57</v>
      </c>
      <c r="AJ2341" s="21">
        <v>1.5740000000000001</v>
      </c>
      <c r="AK2341" s="21">
        <v>2.66</v>
      </c>
      <c r="AL2341" s="21">
        <v>1.54</v>
      </c>
      <c r="AO2341">
        <f t="shared" si="859"/>
        <v>-190</v>
      </c>
      <c r="AP2341">
        <f>IF(E2341&lt;F2341,G2341,H2341)</f>
        <v>24</v>
      </c>
      <c r="AQ2341">
        <f>IF(E2341&lt;F2341,H2341,G2341)</f>
        <v>13</v>
      </c>
    </row>
    <row r="2342" spans="2:43" x14ac:dyDescent="0.25">
      <c r="B2342" s="23">
        <v>41931</v>
      </c>
      <c r="C2342" s="20" t="s">
        <v>54</v>
      </c>
      <c r="D2342" s="20" t="s">
        <v>20</v>
      </c>
      <c r="E2342" s="2">
        <v>-154.08320493066256</v>
      </c>
      <c r="F2342" s="2">
        <v>139</v>
      </c>
      <c r="G2342">
        <v>20</v>
      </c>
      <c r="H2342">
        <v>23</v>
      </c>
      <c r="J2342" s="2" t="str">
        <f t="shared" si="860"/>
        <v>San Diego Chargers</v>
      </c>
      <c r="K2342" s="2" t="str">
        <f t="shared" si="861"/>
        <v>Kansas City Chiefs</v>
      </c>
      <c r="L2342" s="17">
        <f t="shared" si="862"/>
        <v>-154.08320493066256</v>
      </c>
      <c r="M2342" s="18">
        <f t="shared" si="863"/>
        <v>139</v>
      </c>
      <c r="N2342" s="4">
        <f t="shared" si="841"/>
        <v>1.492</v>
      </c>
      <c r="O2342" s="4">
        <f t="shared" si="842"/>
        <v>2.82</v>
      </c>
      <c r="P2342" s="4"/>
      <c r="Q2342" s="4"/>
      <c r="R2342" s="1">
        <f t="shared" si="843"/>
        <v>0.67024128686327078</v>
      </c>
      <c r="S2342" s="1">
        <f t="shared" si="844"/>
        <v>0.3546099290780142</v>
      </c>
      <c r="T2342" s="1">
        <f t="shared" si="845"/>
        <v>2.4248608534322647E-2</v>
      </c>
      <c r="U2342" s="1">
        <f t="shared" si="846"/>
        <v>0.15781567889262829</v>
      </c>
      <c r="V2342" s="1">
        <f t="shared" si="847"/>
        <v>0.66881567889262827</v>
      </c>
      <c r="W2342" s="1"/>
      <c r="X2342" s="17">
        <f t="shared" si="848"/>
        <v>495.18025901504024</v>
      </c>
      <c r="Y2342" s="18">
        <f t="shared" si="849"/>
        <v>1806.2338859316903</v>
      </c>
      <c r="Z2342" s="2">
        <f t="shared" si="850"/>
        <v>470.4212460642882</v>
      </c>
      <c r="AA2342" s="18">
        <f t="shared" si="851"/>
        <v>1715.9221916351057</v>
      </c>
      <c r="AB2342" s="2">
        <f t="shared" si="852"/>
        <v>-212.57543284159811</v>
      </c>
      <c r="AC2342" s="2">
        <f t="shared" si="853"/>
        <v>171.59221916351058</v>
      </c>
      <c r="AD2342" s="2">
        <f t="shared" si="854"/>
        <v>-1000</v>
      </c>
      <c r="AE2342" s="2">
        <f t="shared" si="855"/>
        <v>1715.9221916351057</v>
      </c>
      <c r="AF2342" s="5">
        <f t="shared" si="856"/>
        <v>-1</v>
      </c>
      <c r="AG2342" s="5">
        <f t="shared" si="857"/>
        <v>1.8199999999999998</v>
      </c>
      <c r="AH2342" s="3">
        <f t="shared" si="858"/>
        <v>201410</v>
      </c>
      <c r="AI2342" s="21">
        <v>1.492</v>
      </c>
      <c r="AJ2342" s="21">
        <v>2.82</v>
      </c>
      <c r="AK2342" s="21">
        <v>1.649</v>
      </c>
      <c r="AL2342" s="21">
        <v>2.39</v>
      </c>
      <c r="AO2342">
        <f t="shared" si="859"/>
        <v>-160</v>
      </c>
      <c r="AP2342">
        <f>IF(E2342&lt;F2342,G2342,H2342)</f>
        <v>20</v>
      </c>
      <c r="AQ2342">
        <f>IF(E2342&lt;F2342,H2342,G2342)</f>
        <v>23</v>
      </c>
    </row>
    <row r="2343" spans="2:43" x14ac:dyDescent="0.25">
      <c r="B2343" s="23">
        <v>41931</v>
      </c>
      <c r="C2343" s="20" t="s">
        <v>28</v>
      </c>
      <c r="D2343" s="20" t="s">
        <v>35</v>
      </c>
      <c r="E2343" s="2">
        <v>-300.30030030030031</v>
      </c>
      <c r="F2343" s="2">
        <v>264</v>
      </c>
      <c r="G2343">
        <v>29</v>
      </c>
      <c r="H2343">
        <v>7</v>
      </c>
      <c r="J2343" s="2" t="str">
        <f t="shared" si="860"/>
        <v>Baltimore Ravens</v>
      </c>
      <c r="K2343" s="2" t="str">
        <f t="shared" si="861"/>
        <v>Atlanta Falcons</v>
      </c>
      <c r="L2343" s="17">
        <f t="shared" si="862"/>
        <v>-300.30030030030031</v>
      </c>
      <c r="M2343" s="18">
        <f t="shared" si="863"/>
        <v>264</v>
      </c>
      <c r="N2343" s="4">
        <f t="shared" si="841"/>
        <v>1.3380000000000001</v>
      </c>
      <c r="O2343" s="4">
        <f t="shared" si="842"/>
        <v>3.6</v>
      </c>
      <c r="P2343" s="4"/>
      <c r="Q2343" s="4"/>
      <c r="R2343" s="1">
        <f t="shared" si="843"/>
        <v>0.74738415545590431</v>
      </c>
      <c r="S2343" s="1">
        <f t="shared" si="844"/>
        <v>0.27777777777777779</v>
      </c>
      <c r="T2343" s="1">
        <f t="shared" si="845"/>
        <v>2.4544349939246701E-2</v>
      </c>
      <c r="U2343" s="1">
        <f t="shared" si="846"/>
        <v>0.23480318883906326</v>
      </c>
      <c r="V2343" s="1">
        <f t="shared" si="847"/>
        <v>0.74580318883906327</v>
      </c>
      <c r="W2343" s="1"/>
      <c r="X2343" s="17">
        <f t="shared" si="848"/>
        <v>340.83631575325677</v>
      </c>
      <c r="Y2343" s="18">
        <f t="shared" si="849"/>
        <v>2546.7726226670234</v>
      </c>
      <c r="Z2343" s="2">
        <f t="shared" si="850"/>
        <v>323.7944999655939</v>
      </c>
      <c r="AA2343" s="18">
        <f t="shared" si="851"/>
        <v>2419.4339915336723</v>
      </c>
      <c r="AB2343" s="2">
        <f t="shared" si="852"/>
        <v>-308.83785861287299</v>
      </c>
      <c r="AC2343" s="2">
        <f t="shared" si="853"/>
        <v>241.94339915336724</v>
      </c>
      <c r="AD2343" s="2">
        <f t="shared" si="854"/>
        <v>323.7944999655939</v>
      </c>
      <c r="AE2343" s="2">
        <f t="shared" si="855"/>
        <v>-1000</v>
      </c>
      <c r="AF2343" s="5">
        <f t="shared" si="856"/>
        <v>0.33800000000000008</v>
      </c>
      <c r="AG2343" s="5">
        <f t="shared" si="857"/>
        <v>-1</v>
      </c>
      <c r="AH2343" s="3">
        <f t="shared" si="858"/>
        <v>201410</v>
      </c>
      <c r="AI2343" s="21">
        <v>1.3380000000000001</v>
      </c>
      <c r="AJ2343" s="21">
        <v>3.6</v>
      </c>
      <c r="AK2343" s="21">
        <v>1.333</v>
      </c>
      <c r="AL2343" s="21">
        <v>3.64</v>
      </c>
      <c r="AO2343">
        <f t="shared" si="859"/>
        <v>-400</v>
      </c>
      <c r="AP2343">
        <f>IF(E2343&lt;F2343,G2343,H2343)</f>
        <v>29</v>
      </c>
      <c r="AQ2343">
        <f>IF(E2343&lt;F2343,H2343,G2343)</f>
        <v>7</v>
      </c>
    </row>
    <row r="2344" spans="2:43" x14ac:dyDescent="0.25">
      <c r="B2344" s="23">
        <v>41931</v>
      </c>
      <c r="C2344" s="20" t="s">
        <v>24</v>
      </c>
      <c r="D2344" s="20" t="s">
        <v>29</v>
      </c>
      <c r="E2344" s="2">
        <v>-300.30030030030031</v>
      </c>
      <c r="F2344" s="2">
        <v>264</v>
      </c>
      <c r="G2344">
        <v>17</v>
      </c>
      <c r="H2344">
        <v>16</v>
      </c>
      <c r="J2344" s="2" t="str">
        <f t="shared" si="860"/>
        <v>Buffalo Bills</v>
      </c>
      <c r="K2344" s="2" t="str">
        <f t="shared" si="861"/>
        <v>Minnesota Vikings</v>
      </c>
      <c r="L2344" s="17">
        <f t="shared" si="862"/>
        <v>-300.30030030030031</v>
      </c>
      <c r="M2344" s="18">
        <f t="shared" si="863"/>
        <v>264</v>
      </c>
      <c r="N2344" s="4">
        <f t="shared" si="841"/>
        <v>1.52</v>
      </c>
      <c r="O2344" s="4">
        <f t="shared" si="842"/>
        <v>2.73</v>
      </c>
      <c r="P2344" s="4"/>
      <c r="Q2344" s="4"/>
      <c r="R2344" s="1">
        <f t="shared" si="843"/>
        <v>0.65789473684210531</v>
      </c>
      <c r="S2344" s="1">
        <f t="shared" si="844"/>
        <v>0.36630036630036628</v>
      </c>
      <c r="T2344" s="1">
        <f t="shared" si="845"/>
        <v>2.3623529411764599E-2</v>
      </c>
      <c r="U2344" s="1">
        <f t="shared" si="846"/>
        <v>0.14579718527086952</v>
      </c>
      <c r="V2344" s="1">
        <f t="shared" si="847"/>
        <v>0.6567971852708695</v>
      </c>
      <c r="W2344" s="1"/>
      <c r="X2344" s="17">
        <f t="shared" si="848"/>
        <v>522.54002061167523</v>
      </c>
      <c r="Y2344" s="18">
        <f t="shared" si="849"/>
        <v>1716.990280301703</v>
      </c>
      <c r="Z2344" s="2">
        <f t="shared" si="850"/>
        <v>496.41301958109142</v>
      </c>
      <c r="AA2344" s="18">
        <f t="shared" si="851"/>
        <v>1631.1407662866177</v>
      </c>
      <c r="AB2344" s="2">
        <f t="shared" si="852"/>
        <v>-201.44515968655921</v>
      </c>
      <c r="AC2344" s="2">
        <f t="shared" si="853"/>
        <v>163.11407662866176</v>
      </c>
      <c r="AD2344" s="2">
        <f t="shared" si="854"/>
        <v>496.41301958109142</v>
      </c>
      <c r="AE2344" s="2">
        <f t="shared" si="855"/>
        <v>-1000</v>
      </c>
      <c r="AF2344" s="5">
        <f t="shared" si="856"/>
        <v>0.52</v>
      </c>
      <c r="AG2344" s="5">
        <f t="shared" si="857"/>
        <v>-1</v>
      </c>
      <c r="AH2344" s="3">
        <f t="shared" si="858"/>
        <v>201410</v>
      </c>
      <c r="AI2344" s="21">
        <v>1.52</v>
      </c>
      <c r="AJ2344" s="21">
        <v>2.73</v>
      </c>
      <c r="AK2344" s="21">
        <v>1.333</v>
      </c>
      <c r="AL2344" s="21">
        <v>3.64</v>
      </c>
      <c r="AO2344">
        <f t="shared" si="859"/>
        <v>-400</v>
      </c>
      <c r="AP2344">
        <f>IF(E2344&lt;F2344,G2344,H2344)</f>
        <v>17</v>
      </c>
      <c r="AQ2344">
        <f>IF(E2344&lt;F2344,H2344,G2344)</f>
        <v>16</v>
      </c>
    </row>
    <row r="2345" spans="2:43" x14ac:dyDescent="0.25">
      <c r="B2345" s="23">
        <v>41931</v>
      </c>
      <c r="C2345" s="20" t="s">
        <v>37</v>
      </c>
      <c r="D2345" s="20" t="s">
        <v>30</v>
      </c>
      <c r="E2345" s="2">
        <v>-173.01038062283735</v>
      </c>
      <c r="F2345" s="2">
        <v>156</v>
      </c>
      <c r="G2345">
        <v>14</v>
      </c>
      <c r="H2345">
        <v>27</v>
      </c>
      <c r="J2345" s="2" t="str">
        <f t="shared" si="860"/>
        <v>Chicago Bears</v>
      </c>
      <c r="K2345" s="2" t="str">
        <f t="shared" si="861"/>
        <v>Miami Dolphins</v>
      </c>
      <c r="L2345" s="17">
        <f t="shared" si="862"/>
        <v>-173.01038062283735</v>
      </c>
      <c r="M2345" s="18">
        <f t="shared" si="863"/>
        <v>156</v>
      </c>
      <c r="N2345" s="4">
        <f t="shared" si="841"/>
        <v>1.526</v>
      </c>
      <c r="O2345" s="4">
        <f t="shared" si="842"/>
        <v>2.71</v>
      </c>
      <c r="P2345" s="4"/>
      <c r="Q2345" s="4"/>
      <c r="R2345" s="1">
        <f t="shared" si="843"/>
        <v>0.65530799475753598</v>
      </c>
      <c r="S2345" s="1">
        <f t="shared" si="844"/>
        <v>0.36900369003690037</v>
      </c>
      <c r="T2345" s="1">
        <f t="shared" si="845"/>
        <v>2.3734655335221788E-2</v>
      </c>
      <c r="U2345" s="1">
        <f t="shared" si="846"/>
        <v>0.14315215236031781</v>
      </c>
      <c r="V2345" s="1">
        <f t="shared" si="847"/>
        <v>0.65415215236031776</v>
      </c>
      <c r="W2345" s="1"/>
      <c r="X2345" s="17">
        <f t="shared" si="848"/>
        <v>528.69633829345491</v>
      </c>
      <c r="Y2345" s="18">
        <f t="shared" si="849"/>
        <v>1698.0824170407793</v>
      </c>
      <c r="Z2345" s="2">
        <f t="shared" si="850"/>
        <v>502.26152137878216</v>
      </c>
      <c r="AA2345" s="18">
        <f t="shared" si="851"/>
        <v>1613.1782961887402</v>
      </c>
      <c r="AB2345" s="2">
        <f t="shared" si="852"/>
        <v>-199.09946460856727</v>
      </c>
      <c r="AC2345" s="2">
        <f t="shared" si="853"/>
        <v>161.31782961887401</v>
      </c>
      <c r="AD2345" s="2">
        <f t="shared" si="854"/>
        <v>-1000</v>
      </c>
      <c r="AE2345" s="2">
        <f t="shared" si="855"/>
        <v>1613.1782961887402</v>
      </c>
      <c r="AF2345" s="5">
        <f t="shared" si="856"/>
        <v>-1</v>
      </c>
      <c r="AG2345" s="5">
        <f t="shared" si="857"/>
        <v>1.71</v>
      </c>
      <c r="AH2345" s="3">
        <f t="shared" si="858"/>
        <v>201410</v>
      </c>
      <c r="AI2345" s="21">
        <v>1.526</v>
      </c>
      <c r="AJ2345" s="21">
        <v>2.71</v>
      </c>
      <c r="AK2345" s="21">
        <v>1.5780000000000001</v>
      </c>
      <c r="AL2345" s="21">
        <v>2.56</v>
      </c>
      <c r="AO2345">
        <f t="shared" si="859"/>
        <v>-180</v>
      </c>
      <c r="AP2345">
        <f>IF(E2345&lt;F2345,G2345,H2345)</f>
        <v>14</v>
      </c>
      <c r="AQ2345">
        <f>IF(E2345&lt;F2345,H2345,G2345)</f>
        <v>27</v>
      </c>
    </row>
    <row r="2346" spans="2:43" x14ac:dyDescent="0.25">
      <c r="B2346" s="23">
        <v>41931</v>
      </c>
      <c r="C2346" s="20" t="s">
        <v>34</v>
      </c>
      <c r="D2346" s="20" t="s">
        <v>43</v>
      </c>
      <c r="E2346" s="2">
        <v>-119.04761904761904</v>
      </c>
      <c r="F2346" s="2">
        <v>108</v>
      </c>
      <c r="G2346">
        <v>24</v>
      </c>
      <c r="H2346">
        <v>23</v>
      </c>
      <c r="J2346" s="2" t="str">
        <f t="shared" si="860"/>
        <v>Detroit Lions</v>
      </c>
      <c r="K2346" s="2" t="str">
        <f t="shared" si="861"/>
        <v>New Orleans Saints</v>
      </c>
      <c r="L2346" s="17">
        <f t="shared" si="862"/>
        <v>-119.04761904761904</v>
      </c>
      <c r="M2346" s="18">
        <f t="shared" si="863"/>
        <v>108</v>
      </c>
      <c r="N2346" s="4">
        <f t="shared" si="841"/>
        <v>1.657</v>
      </c>
      <c r="O2346" s="4">
        <f t="shared" si="842"/>
        <v>2.37</v>
      </c>
      <c r="P2346" s="4"/>
      <c r="Q2346" s="4"/>
      <c r="R2346" s="1">
        <f t="shared" si="843"/>
        <v>0.6035003017501509</v>
      </c>
      <c r="S2346" s="1">
        <f t="shared" si="844"/>
        <v>0.42194092827004215</v>
      </c>
      <c r="T2346" s="1">
        <f t="shared" si="845"/>
        <v>2.4810032282095884E-2</v>
      </c>
      <c r="U2346" s="1">
        <f t="shared" si="846"/>
        <v>9.0779686740054377E-2</v>
      </c>
      <c r="V2346" s="1">
        <f t="shared" si="847"/>
        <v>0.60177968674005444</v>
      </c>
      <c r="W2346" s="1"/>
      <c r="X2346" s="17">
        <f t="shared" si="848"/>
        <v>661.73771237971573</v>
      </c>
      <c r="Y2346" s="18">
        <f t="shared" si="849"/>
        <v>1369.9520854530549</v>
      </c>
      <c r="Z2346" s="2">
        <f t="shared" si="850"/>
        <v>628.65082676072996</v>
      </c>
      <c r="AA2346" s="18">
        <f t="shared" si="851"/>
        <v>1301.4544811804021</v>
      </c>
      <c r="AB2346" s="2">
        <f t="shared" si="852"/>
        <v>-159.07081601287845</v>
      </c>
      <c r="AC2346" s="2">
        <f t="shared" si="853"/>
        <v>130.14544811804021</v>
      </c>
      <c r="AD2346" s="2">
        <f t="shared" si="854"/>
        <v>628.65082676072996</v>
      </c>
      <c r="AE2346" s="2">
        <f t="shared" si="855"/>
        <v>-1000</v>
      </c>
      <c r="AF2346" s="5">
        <f t="shared" si="856"/>
        <v>0.65700000000000003</v>
      </c>
      <c r="AG2346" s="5">
        <f t="shared" si="857"/>
        <v>-1</v>
      </c>
      <c r="AH2346" s="3">
        <f t="shared" si="858"/>
        <v>201410</v>
      </c>
      <c r="AI2346" s="21">
        <v>1.657</v>
      </c>
      <c r="AJ2346" s="21">
        <v>2.37</v>
      </c>
      <c r="AK2346" s="21">
        <v>1.84</v>
      </c>
      <c r="AL2346" s="21">
        <v>2.08</v>
      </c>
      <c r="AO2346">
        <f t="shared" si="859"/>
        <v>-120</v>
      </c>
      <c r="AP2346">
        <f>IF(E2346&lt;F2346,G2346,H2346)</f>
        <v>24</v>
      </c>
      <c r="AQ2346">
        <f>IF(E2346&lt;F2346,H2346,G2346)</f>
        <v>23</v>
      </c>
    </row>
    <row r="2347" spans="2:43" x14ac:dyDescent="0.25">
      <c r="B2347" s="23">
        <v>41931</v>
      </c>
      <c r="C2347" s="20" t="s">
        <v>33</v>
      </c>
      <c r="D2347" s="20" t="s">
        <v>44</v>
      </c>
      <c r="E2347" s="2">
        <v>-280.1120448179272</v>
      </c>
      <c r="F2347" s="2">
        <v>248</v>
      </c>
      <c r="G2347">
        <v>38</v>
      </c>
      <c r="H2347">
        <v>17</v>
      </c>
      <c r="J2347" s="2" t="str">
        <f t="shared" si="860"/>
        <v>Green Bay Packers</v>
      </c>
      <c r="K2347" s="2" t="str">
        <f t="shared" si="861"/>
        <v>Carolina Panthers</v>
      </c>
      <c r="L2347" s="17">
        <f t="shared" si="862"/>
        <v>-280.1120448179272</v>
      </c>
      <c r="M2347" s="18">
        <f t="shared" si="863"/>
        <v>248</v>
      </c>
      <c r="N2347" s="4">
        <f t="shared" si="841"/>
        <v>1.3220000000000001</v>
      </c>
      <c r="O2347" s="4">
        <f t="shared" si="842"/>
        <v>3.73</v>
      </c>
      <c r="P2347" s="4"/>
      <c r="Q2347" s="4"/>
      <c r="R2347" s="1">
        <f t="shared" si="843"/>
        <v>0.75642965204236001</v>
      </c>
      <c r="S2347" s="1">
        <f t="shared" si="844"/>
        <v>0.26809651474530832</v>
      </c>
      <c r="T2347" s="1">
        <f t="shared" si="845"/>
        <v>2.3939034045922236E-2</v>
      </c>
      <c r="U2347" s="1">
        <f t="shared" si="846"/>
        <v>0.24416656864852584</v>
      </c>
      <c r="V2347" s="1">
        <f t="shared" si="847"/>
        <v>0.75516656864852583</v>
      </c>
      <c r="W2347" s="1"/>
      <c r="X2347" s="17">
        <f t="shared" si="848"/>
        <v>324.21116282946303</v>
      </c>
      <c r="Y2347" s="18">
        <f t="shared" si="849"/>
        <v>2663.4771552855118</v>
      </c>
      <c r="Z2347" s="2">
        <f t="shared" si="850"/>
        <v>308.00060468798989</v>
      </c>
      <c r="AA2347" s="18">
        <f t="shared" si="851"/>
        <v>2530.3032975212359</v>
      </c>
      <c r="AB2347" s="2">
        <f t="shared" si="852"/>
        <v>-324.67468725037662</v>
      </c>
      <c r="AC2347" s="2">
        <f t="shared" si="853"/>
        <v>253.03032975212358</v>
      </c>
      <c r="AD2347" s="2">
        <f t="shared" si="854"/>
        <v>308.00060468798989</v>
      </c>
      <c r="AE2347" s="2">
        <f t="shared" si="855"/>
        <v>-1000</v>
      </c>
      <c r="AF2347" s="5">
        <f t="shared" si="856"/>
        <v>0.32200000000000006</v>
      </c>
      <c r="AG2347" s="5">
        <f t="shared" si="857"/>
        <v>-1</v>
      </c>
      <c r="AH2347" s="3">
        <f t="shared" si="858"/>
        <v>201410</v>
      </c>
      <c r="AI2347" s="21">
        <v>1.3220000000000001</v>
      </c>
      <c r="AJ2347" s="21">
        <v>3.73</v>
      </c>
      <c r="AK2347" s="21">
        <v>1.357</v>
      </c>
      <c r="AL2347" s="21">
        <v>3.48</v>
      </c>
      <c r="AO2347">
        <f t="shared" si="859"/>
        <v>-300</v>
      </c>
      <c r="AP2347">
        <f>IF(E2347&lt;F2347,G2347,H2347)</f>
        <v>38</v>
      </c>
      <c r="AQ2347">
        <f>IF(E2347&lt;F2347,H2347,G2347)</f>
        <v>17</v>
      </c>
    </row>
    <row r="2348" spans="2:43" x14ac:dyDescent="0.25">
      <c r="B2348" s="23">
        <v>41931</v>
      </c>
      <c r="C2348" s="20" t="s">
        <v>39</v>
      </c>
      <c r="D2348" s="20" t="s">
        <v>21</v>
      </c>
      <c r="E2348" s="2">
        <v>-179.21146953405017</v>
      </c>
      <c r="F2348" s="2">
        <v>161</v>
      </c>
      <c r="G2348">
        <v>27</v>
      </c>
      <c r="H2348">
        <v>0</v>
      </c>
      <c r="J2348" s="2" t="str">
        <f t="shared" si="860"/>
        <v>Indianapolis Colts</v>
      </c>
      <c r="K2348" s="2" t="str">
        <f t="shared" si="861"/>
        <v>Cincinnati Bengals</v>
      </c>
      <c r="L2348" s="17">
        <f t="shared" si="862"/>
        <v>-179.21146953405017</v>
      </c>
      <c r="M2348" s="18">
        <f t="shared" si="863"/>
        <v>161</v>
      </c>
      <c r="N2348" s="4">
        <f t="shared" si="841"/>
        <v>1.625</v>
      </c>
      <c r="O2348" s="4">
        <f t="shared" si="842"/>
        <v>2.44</v>
      </c>
      <c r="P2348" s="4"/>
      <c r="Q2348" s="4"/>
      <c r="R2348" s="1">
        <f t="shared" si="843"/>
        <v>0.61538461538461542</v>
      </c>
      <c r="S2348" s="1">
        <f t="shared" si="844"/>
        <v>0.4098360655737705</v>
      </c>
      <c r="T2348" s="1">
        <f t="shared" si="845"/>
        <v>2.4600246002459913E-2</v>
      </c>
      <c r="U2348" s="1">
        <f t="shared" si="846"/>
        <v>0.10277427490542246</v>
      </c>
      <c r="V2348" s="1">
        <f t="shared" si="847"/>
        <v>0.61377427490542247</v>
      </c>
      <c r="W2348" s="1"/>
      <c r="X2348" s="17">
        <f t="shared" si="848"/>
        <v>629.26346196912823</v>
      </c>
      <c r="Y2348" s="18">
        <f t="shared" si="849"/>
        <v>1438.0997917039526</v>
      </c>
      <c r="Z2348" s="2">
        <f t="shared" si="850"/>
        <v>597.80028887067181</v>
      </c>
      <c r="AA2348" s="18">
        <f t="shared" si="851"/>
        <v>1366.194802118755</v>
      </c>
      <c r="AB2348" s="2">
        <f t="shared" si="852"/>
        <v>-167.27994593129748</v>
      </c>
      <c r="AC2348" s="2">
        <f t="shared" si="853"/>
        <v>136.6194802118755</v>
      </c>
      <c r="AD2348" s="2">
        <f t="shared" si="854"/>
        <v>597.80028887067181</v>
      </c>
      <c r="AE2348" s="2">
        <f t="shared" si="855"/>
        <v>-1000</v>
      </c>
      <c r="AF2348" s="5">
        <f t="shared" si="856"/>
        <v>0.625</v>
      </c>
      <c r="AG2348" s="5">
        <f t="shared" si="857"/>
        <v>-1</v>
      </c>
      <c r="AH2348" s="3">
        <f t="shared" si="858"/>
        <v>201410</v>
      </c>
      <c r="AI2348" s="21">
        <v>1.625</v>
      </c>
      <c r="AJ2348" s="21">
        <v>2.44</v>
      </c>
      <c r="AK2348" s="21">
        <v>1.5580000000000001</v>
      </c>
      <c r="AL2348" s="21">
        <v>2.61</v>
      </c>
      <c r="AO2348">
        <f t="shared" si="859"/>
        <v>-180</v>
      </c>
      <c r="AP2348">
        <f>IF(E2348&lt;F2348,G2348,H2348)</f>
        <v>27</v>
      </c>
      <c r="AQ2348">
        <f>IF(E2348&lt;F2348,H2348,G2348)</f>
        <v>0</v>
      </c>
    </row>
    <row r="2349" spans="2:43" x14ac:dyDescent="0.25">
      <c r="B2349" s="23">
        <v>41931</v>
      </c>
      <c r="C2349" s="20" t="s">
        <v>26</v>
      </c>
      <c r="D2349" s="20" t="s">
        <v>46</v>
      </c>
      <c r="E2349" s="2">
        <v>181</v>
      </c>
      <c r="F2349" s="2">
        <v>-202.02020202020196</v>
      </c>
      <c r="G2349">
        <v>24</v>
      </c>
      <c r="H2349">
        <v>6</v>
      </c>
      <c r="J2349" s="2" t="str">
        <f t="shared" si="860"/>
        <v>Cleveland Browns</v>
      </c>
      <c r="K2349" s="2" t="str">
        <f t="shared" si="861"/>
        <v>Jacksonville Jaguars</v>
      </c>
      <c r="L2349" s="17">
        <f t="shared" si="862"/>
        <v>-202.02020202020196</v>
      </c>
      <c r="M2349" s="18">
        <f t="shared" si="863"/>
        <v>181</v>
      </c>
      <c r="N2349" s="4">
        <f t="shared" si="841"/>
        <v>1.413</v>
      </c>
      <c r="O2349" s="4">
        <f t="shared" si="842"/>
        <v>3.16</v>
      </c>
      <c r="P2349" s="4"/>
      <c r="Q2349" s="4"/>
      <c r="R2349" s="1">
        <f t="shared" si="843"/>
        <v>0.70771408351026188</v>
      </c>
      <c r="S2349" s="1">
        <f t="shared" si="844"/>
        <v>0.31645569620253161</v>
      </c>
      <c r="T2349" s="1">
        <f t="shared" si="845"/>
        <v>2.359938771047454E-2</v>
      </c>
      <c r="U2349" s="1">
        <f t="shared" si="846"/>
        <v>0.19562919365386514</v>
      </c>
      <c r="V2349" s="1">
        <f t="shared" si="847"/>
        <v>0.70662919365386512</v>
      </c>
      <c r="W2349" s="1"/>
      <c r="X2349" s="17">
        <f t="shared" si="848"/>
        <v>415.16938301000829</v>
      </c>
      <c r="Y2349" s="18">
        <f t="shared" si="849"/>
        <v>2128.1128513133845</v>
      </c>
      <c r="Z2349" s="2">
        <f t="shared" si="850"/>
        <v>394.41091385950784</v>
      </c>
      <c r="AA2349" s="18">
        <f t="shared" si="851"/>
        <v>2021.7072087477152</v>
      </c>
      <c r="AB2349" s="2">
        <f t="shared" si="852"/>
        <v>-253.54267969273477</v>
      </c>
      <c r="AC2349" s="2">
        <f t="shared" si="853"/>
        <v>202.17072087477152</v>
      </c>
      <c r="AD2349" s="2">
        <f t="shared" si="854"/>
        <v>-1000</v>
      </c>
      <c r="AE2349" s="2">
        <f t="shared" si="855"/>
        <v>2021.7072087477152</v>
      </c>
      <c r="AF2349" s="5">
        <f t="shared" si="856"/>
        <v>-1</v>
      </c>
      <c r="AG2349" s="5">
        <f t="shared" si="857"/>
        <v>2.16</v>
      </c>
      <c r="AH2349" s="3">
        <f t="shared" si="858"/>
        <v>201410</v>
      </c>
      <c r="AI2349" s="21">
        <v>3.16</v>
      </c>
      <c r="AJ2349" s="21">
        <v>1.413</v>
      </c>
      <c r="AK2349" s="21">
        <v>2.81</v>
      </c>
      <c r="AL2349" s="21">
        <v>1.4950000000000001</v>
      </c>
      <c r="AO2349">
        <f t="shared" si="859"/>
        <v>-300</v>
      </c>
      <c r="AP2349">
        <f>IF(E2349&lt;F2349,G2349,H2349)</f>
        <v>6</v>
      </c>
      <c r="AQ2349">
        <f>IF(E2349&lt;F2349,H2349,G2349)</f>
        <v>24</v>
      </c>
    </row>
    <row r="2350" spans="2:43" x14ac:dyDescent="0.25">
      <c r="B2350" s="23">
        <v>41931</v>
      </c>
      <c r="C2350" s="20" t="s">
        <v>55</v>
      </c>
      <c r="D2350" s="20" t="s">
        <v>32</v>
      </c>
      <c r="E2350" s="2">
        <v>269</v>
      </c>
      <c r="F2350" s="2">
        <v>-305.81039755351685</v>
      </c>
      <c r="G2350">
        <v>28</v>
      </c>
      <c r="H2350">
        <v>26</v>
      </c>
      <c r="J2350" s="2" t="str">
        <f t="shared" si="860"/>
        <v>Seattle Seahawks</v>
      </c>
      <c r="K2350" s="2" t="str">
        <f t="shared" si="861"/>
        <v>St. Louis Rams</v>
      </c>
      <c r="L2350" s="17">
        <f t="shared" si="862"/>
        <v>-305.81039755351685</v>
      </c>
      <c r="M2350" s="18">
        <f t="shared" si="863"/>
        <v>269</v>
      </c>
      <c r="N2350" s="4">
        <f t="shared" si="841"/>
        <v>1.35</v>
      </c>
      <c r="O2350" s="4">
        <f t="shared" si="842"/>
        <v>3.52</v>
      </c>
      <c r="P2350" s="4"/>
      <c r="Q2350" s="4"/>
      <c r="R2350" s="1">
        <f t="shared" si="843"/>
        <v>0.7407407407407407</v>
      </c>
      <c r="S2350" s="1">
        <f t="shared" si="844"/>
        <v>0.28409090909090912</v>
      </c>
      <c r="T2350" s="1">
        <f t="shared" si="845"/>
        <v>2.4229979466118934E-2</v>
      </c>
      <c r="U2350" s="1">
        <f t="shared" si="846"/>
        <v>0.22832491582491579</v>
      </c>
      <c r="V2350" s="1">
        <f t="shared" si="847"/>
        <v>0.73932491582491577</v>
      </c>
      <c r="W2350" s="1"/>
      <c r="X2350" s="17">
        <f t="shared" si="848"/>
        <v>352.58528232371435</v>
      </c>
      <c r="Y2350" s="18">
        <f t="shared" si="849"/>
        <v>2470.1836460228901</v>
      </c>
      <c r="Z2350" s="2">
        <f t="shared" si="850"/>
        <v>334.95601820752864</v>
      </c>
      <c r="AA2350" s="18">
        <f t="shared" si="851"/>
        <v>2346.6744637217457</v>
      </c>
      <c r="AB2350" s="2">
        <f t="shared" si="852"/>
        <v>-298.54665855874549</v>
      </c>
      <c r="AC2350" s="2">
        <f t="shared" si="853"/>
        <v>234.66744637217457</v>
      </c>
      <c r="AD2350" s="2">
        <f t="shared" si="854"/>
        <v>-1000</v>
      </c>
      <c r="AE2350" s="2">
        <f t="shared" si="855"/>
        <v>2346.6744637217457</v>
      </c>
      <c r="AF2350" s="5">
        <f t="shared" si="856"/>
        <v>-1</v>
      </c>
      <c r="AG2350" s="5">
        <f t="shared" si="857"/>
        <v>2.52</v>
      </c>
      <c r="AH2350" s="3">
        <f t="shared" si="858"/>
        <v>201410</v>
      </c>
      <c r="AI2350" s="21">
        <v>3.52</v>
      </c>
      <c r="AJ2350" s="21">
        <v>1.35</v>
      </c>
      <c r="AK2350" s="21">
        <v>3.69</v>
      </c>
      <c r="AL2350" s="21">
        <v>1.327</v>
      </c>
      <c r="AO2350">
        <f t="shared" si="859"/>
        <v>-400</v>
      </c>
      <c r="AP2350">
        <f>IF(E2350&lt;F2350,G2350,H2350)</f>
        <v>26</v>
      </c>
      <c r="AQ2350">
        <f>IF(E2350&lt;F2350,H2350,G2350)</f>
        <v>28</v>
      </c>
    </row>
    <row r="2351" spans="2:43" x14ac:dyDescent="0.25">
      <c r="B2351" s="23">
        <v>41931</v>
      </c>
      <c r="C2351" s="20" t="s">
        <v>53</v>
      </c>
      <c r="D2351" s="20" t="s">
        <v>41</v>
      </c>
      <c r="E2351" s="2">
        <v>-247.52475247524757</v>
      </c>
      <c r="F2351" s="2">
        <v>220.00000000000003</v>
      </c>
      <c r="G2351">
        <v>19</v>
      </c>
      <c r="H2351">
        <v>17</v>
      </c>
      <c r="J2351" s="2" t="str">
        <f t="shared" si="860"/>
        <v>Washington Redskins</v>
      </c>
      <c r="K2351" s="2" t="str">
        <f t="shared" si="861"/>
        <v>Tennessee Titans</v>
      </c>
      <c r="L2351" s="17">
        <f t="shared" si="862"/>
        <v>-247.52475247524757</v>
      </c>
      <c r="M2351" s="18">
        <f t="shared" si="863"/>
        <v>220.00000000000003</v>
      </c>
      <c r="N2351" s="4">
        <f t="shared" si="841"/>
        <v>1.444</v>
      </c>
      <c r="O2351" s="4">
        <f t="shared" si="842"/>
        <v>3.01</v>
      </c>
      <c r="P2351" s="4"/>
      <c r="Q2351" s="4"/>
      <c r="R2351" s="1">
        <f t="shared" si="843"/>
        <v>0.69252077562326875</v>
      </c>
      <c r="S2351" s="1">
        <f t="shared" si="844"/>
        <v>0.33222591362126247</v>
      </c>
      <c r="T2351" s="1">
        <f t="shared" si="845"/>
        <v>2.4149079479119928E-2</v>
      </c>
      <c r="U2351" s="1">
        <f t="shared" si="846"/>
        <v>0.18014743100100314</v>
      </c>
      <c r="V2351" s="1">
        <f t="shared" si="847"/>
        <v>0.69114743100100318</v>
      </c>
      <c r="W2351" s="1"/>
      <c r="X2351" s="17">
        <f t="shared" si="848"/>
        <v>446.86930044965845</v>
      </c>
      <c r="Y2351" s="18">
        <f t="shared" si="849"/>
        <v>1988.0604066686358</v>
      </c>
      <c r="Z2351" s="2">
        <f t="shared" si="850"/>
        <v>424.52583542717554</v>
      </c>
      <c r="AA2351" s="18">
        <f t="shared" si="851"/>
        <v>1888.6573863352039</v>
      </c>
      <c r="AB2351" s="2">
        <f t="shared" si="852"/>
        <v>-235.55692411364279</v>
      </c>
      <c r="AC2351" s="2">
        <f t="shared" si="853"/>
        <v>188.86573863352038</v>
      </c>
      <c r="AD2351" s="2">
        <f t="shared" si="854"/>
        <v>424.52583542717554</v>
      </c>
      <c r="AE2351" s="2">
        <f t="shared" si="855"/>
        <v>-1000</v>
      </c>
      <c r="AF2351" s="5">
        <f t="shared" si="856"/>
        <v>0.44399999999999995</v>
      </c>
      <c r="AG2351" s="5">
        <f t="shared" si="857"/>
        <v>-1</v>
      </c>
      <c r="AH2351" s="3">
        <f t="shared" si="858"/>
        <v>201410</v>
      </c>
      <c r="AI2351" s="21">
        <v>1.444</v>
      </c>
      <c r="AJ2351" s="21">
        <v>3.01</v>
      </c>
      <c r="AK2351" s="21">
        <v>1.4039999999999999</v>
      </c>
      <c r="AL2351" s="21">
        <v>3.2</v>
      </c>
      <c r="AO2351">
        <f t="shared" si="859"/>
        <v>-300</v>
      </c>
      <c r="AP2351">
        <f>IF(E2351&lt;F2351,G2351,H2351)</f>
        <v>19</v>
      </c>
      <c r="AQ2351">
        <f>IF(E2351&lt;F2351,H2351,G2351)</f>
        <v>17</v>
      </c>
    </row>
    <row r="2352" spans="2:43" x14ac:dyDescent="0.25">
      <c r="B2352" s="23">
        <v>41928</v>
      </c>
      <c r="C2352" s="20" t="s">
        <v>36</v>
      </c>
      <c r="D2352" s="20" t="s">
        <v>42</v>
      </c>
      <c r="E2352" s="2">
        <v>-500.00000000000011</v>
      </c>
      <c r="F2352" s="2">
        <v>423.00000000000006</v>
      </c>
      <c r="G2352">
        <v>27</v>
      </c>
      <c r="H2352">
        <v>25</v>
      </c>
      <c r="J2352" s="2" t="str">
        <f t="shared" si="860"/>
        <v>New England Patriots</v>
      </c>
      <c r="K2352" s="2" t="str">
        <f t="shared" si="861"/>
        <v>New York Jets</v>
      </c>
      <c r="L2352" s="17">
        <f t="shared" si="862"/>
        <v>-500.00000000000011</v>
      </c>
      <c r="M2352" s="18">
        <f t="shared" si="863"/>
        <v>423.00000000000006</v>
      </c>
      <c r="N2352" s="4">
        <f t="shared" si="841"/>
        <v>1.222</v>
      </c>
      <c r="O2352" s="4">
        <f t="shared" si="842"/>
        <v>4.8499999999999996</v>
      </c>
      <c r="P2352" s="4"/>
      <c r="Q2352" s="4"/>
      <c r="R2352" s="1">
        <f t="shared" si="843"/>
        <v>0.81833060556464809</v>
      </c>
      <c r="S2352" s="1">
        <f t="shared" si="844"/>
        <v>0.2061855670103093</v>
      </c>
      <c r="T2352" s="1">
        <f t="shared" si="845"/>
        <v>2.392951251646902E-2</v>
      </c>
      <c r="U2352" s="1">
        <f t="shared" si="846"/>
        <v>0.30607251927716939</v>
      </c>
      <c r="V2352" s="1">
        <f t="shared" si="847"/>
        <v>0.8170725192771694</v>
      </c>
      <c r="W2352" s="1"/>
      <c r="X2352" s="17">
        <f t="shared" si="848"/>
        <v>223.88157281884725</v>
      </c>
      <c r="Y2352" s="18">
        <f t="shared" si="849"/>
        <v>3674.1094559452272</v>
      </c>
      <c r="Z2352" s="2">
        <f t="shared" si="850"/>
        <v>212.68749417790488</v>
      </c>
      <c r="AA2352" s="18">
        <f t="shared" si="851"/>
        <v>3490.4039831479658</v>
      </c>
      <c r="AB2352" s="2">
        <f t="shared" si="852"/>
        <v>-470.17338930305823</v>
      </c>
      <c r="AC2352" s="2">
        <f t="shared" si="853"/>
        <v>349.04039831479656</v>
      </c>
      <c r="AD2352" s="2">
        <f t="shared" si="854"/>
        <v>212.68749417790488</v>
      </c>
      <c r="AE2352" s="2">
        <f t="shared" si="855"/>
        <v>-1000</v>
      </c>
      <c r="AF2352" s="5">
        <f t="shared" si="856"/>
        <v>0.22199999999999998</v>
      </c>
      <c r="AG2352" s="5">
        <f t="shared" si="857"/>
        <v>-1</v>
      </c>
      <c r="AH2352" s="3">
        <f t="shared" si="858"/>
        <v>201410</v>
      </c>
      <c r="AI2352" s="21">
        <v>1.222</v>
      </c>
      <c r="AJ2352" s="21">
        <v>4.8499999999999996</v>
      </c>
      <c r="AK2352" s="21">
        <v>1.2</v>
      </c>
      <c r="AL2352" s="21">
        <v>5.23</v>
      </c>
      <c r="AO2352">
        <f t="shared" si="859"/>
        <v>-500</v>
      </c>
      <c r="AP2352">
        <f>IF(E2352&lt;F2352,G2352,H2352)</f>
        <v>27</v>
      </c>
      <c r="AQ2352">
        <f>IF(E2352&lt;F2352,H2352,G2352)</f>
        <v>25</v>
      </c>
    </row>
    <row r="2353" spans="2:43" x14ac:dyDescent="0.25">
      <c r="B2353" s="23">
        <v>41925</v>
      </c>
      <c r="C2353" s="20" t="s">
        <v>55</v>
      </c>
      <c r="D2353" s="20" t="s">
        <v>22</v>
      </c>
      <c r="E2353" s="2">
        <v>169</v>
      </c>
      <c r="F2353" s="2">
        <v>-188.32391713747649</v>
      </c>
      <c r="G2353">
        <v>17</v>
      </c>
      <c r="H2353">
        <v>31</v>
      </c>
      <c r="J2353" s="2" t="str">
        <f t="shared" si="860"/>
        <v>San Francisco 49ers</v>
      </c>
      <c r="K2353" s="2" t="str">
        <f t="shared" si="861"/>
        <v>St. Louis Rams</v>
      </c>
      <c r="L2353" s="17">
        <f t="shared" si="862"/>
        <v>-188.32391713747649</v>
      </c>
      <c r="M2353" s="18">
        <f t="shared" si="863"/>
        <v>169</v>
      </c>
      <c r="N2353" s="4">
        <f t="shared" si="841"/>
        <v>1.571</v>
      </c>
      <c r="O2353" s="4">
        <f t="shared" si="842"/>
        <v>2.58</v>
      </c>
      <c r="P2353" s="4"/>
      <c r="Q2353" s="4"/>
      <c r="R2353" s="1">
        <f t="shared" si="843"/>
        <v>0.63653723742838964</v>
      </c>
      <c r="S2353" s="1">
        <f t="shared" si="844"/>
        <v>0.38759689922480617</v>
      </c>
      <c r="T2353" s="1">
        <f t="shared" si="845"/>
        <v>2.3565405926282756E-2</v>
      </c>
      <c r="U2353" s="1">
        <f t="shared" si="846"/>
        <v>0.12447016910179173</v>
      </c>
      <c r="V2353" s="1">
        <f t="shared" si="847"/>
        <v>0.63547016910179177</v>
      </c>
      <c r="W2353" s="1"/>
      <c r="X2353" s="17">
        <f t="shared" si="848"/>
        <v>573.63799061324096</v>
      </c>
      <c r="Y2353" s="18">
        <f t="shared" si="849"/>
        <v>1571.4542352284639</v>
      </c>
      <c r="Z2353" s="2">
        <f t="shared" si="850"/>
        <v>544.95609108257884</v>
      </c>
      <c r="AA2353" s="18">
        <f t="shared" si="851"/>
        <v>1492.8815234670406</v>
      </c>
      <c r="AB2353" s="2">
        <f t="shared" si="852"/>
        <v>-183.5010226261453</v>
      </c>
      <c r="AC2353" s="2">
        <f t="shared" si="853"/>
        <v>149.28815234670407</v>
      </c>
      <c r="AD2353" s="2">
        <f t="shared" si="854"/>
        <v>544.95609108257884</v>
      </c>
      <c r="AE2353" s="2">
        <f t="shared" si="855"/>
        <v>-1000</v>
      </c>
      <c r="AF2353" s="5">
        <f t="shared" si="856"/>
        <v>0.57099999999999995</v>
      </c>
      <c r="AG2353" s="5">
        <f t="shared" si="857"/>
        <v>-1</v>
      </c>
      <c r="AH2353" s="3">
        <f t="shared" si="858"/>
        <v>201410</v>
      </c>
      <c r="AI2353" s="21">
        <v>2.58</v>
      </c>
      <c r="AJ2353" s="21">
        <v>1.571</v>
      </c>
      <c r="AK2353" s="21">
        <v>2.69</v>
      </c>
      <c r="AL2353" s="21">
        <v>1.5309999999999999</v>
      </c>
      <c r="AO2353">
        <f t="shared" si="859"/>
        <v>-190</v>
      </c>
      <c r="AP2353">
        <f>IF(E2353&lt;F2353,G2353,H2353)</f>
        <v>31</v>
      </c>
      <c r="AQ2353">
        <f>IF(E2353&lt;F2353,H2353,G2353)</f>
        <v>17</v>
      </c>
    </row>
    <row r="2354" spans="2:43" x14ac:dyDescent="0.25">
      <c r="B2354" s="23">
        <v>41924</v>
      </c>
      <c r="C2354" s="20" t="s">
        <v>19</v>
      </c>
      <c r="D2354" s="20" t="s">
        <v>25</v>
      </c>
      <c r="E2354" s="2">
        <v>-117.09601873536299</v>
      </c>
      <c r="F2354" s="2">
        <v>106</v>
      </c>
      <c r="G2354">
        <v>27</v>
      </c>
      <c r="H2354">
        <v>0</v>
      </c>
      <c r="J2354" s="2" t="str">
        <f t="shared" si="860"/>
        <v>Philadelphia Eagles</v>
      </c>
      <c r="K2354" s="2" t="str">
        <f t="shared" si="861"/>
        <v>New York Giants</v>
      </c>
      <c r="L2354" s="17">
        <f t="shared" si="862"/>
        <v>-117.09601873536299</v>
      </c>
      <c r="M2354" s="18">
        <f t="shared" si="863"/>
        <v>106</v>
      </c>
      <c r="N2354" s="4">
        <f t="shared" si="841"/>
        <v>1.724</v>
      </c>
      <c r="O2354" s="4">
        <f t="shared" si="842"/>
        <v>2.25</v>
      </c>
      <c r="P2354" s="4"/>
      <c r="Q2354" s="4"/>
      <c r="R2354" s="1">
        <f t="shared" si="843"/>
        <v>0.58004640371229699</v>
      </c>
      <c r="S2354" s="1">
        <f t="shared" si="844"/>
        <v>0.44444444444444442</v>
      </c>
      <c r="T2354" s="1">
        <f t="shared" si="845"/>
        <v>2.3905385002516377E-2</v>
      </c>
      <c r="U2354" s="1">
        <f t="shared" si="846"/>
        <v>6.7800979633926284E-2</v>
      </c>
      <c r="V2354" s="1">
        <f t="shared" si="847"/>
        <v>0.57880097963392629</v>
      </c>
      <c r="W2354" s="1"/>
      <c r="X2354" s="17">
        <f t="shared" si="848"/>
        <v>727.70958444553617</v>
      </c>
      <c r="Y2354" s="18">
        <f t="shared" si="849"/>
        <v>1249.1472710184614</v>
      </c>
      <c r="Z2354" s="2">
        <f t="shared" si="850"/>
        <v>691.32410522325938</v>
      </c>
      <c r="AA2354" s="18">
        <f t="shared" si="851"/>
        <v>1186.6899074675382</v>
      </c>
      <c r="AB2354" s="2">
        <f t="shared" si="852"/>
        <v>-144.64995397159709</v>
      </c>
      <c r="AC2354" s="2">
        <f t="shared" si="853"/>
        <v>118.66899074675382</v>
      </c>
      <c r="AD2354" s="2">
        <f t="shared" si="854"/>
        <v>691.32410522325938</v>
      </c>
      <c r="AE2354" s="2">
        <f t="shared" si="855"/>
        <v>-1000</v>
      </c>
      <c r="AF2354" s="5">
        <f t="shared" si="856"/>
        <v>0.72399999999999998</v>
      </c>
      <c r="AG2354" s="5">
        <f t="shared" si="857"/>
        <v>-1</v>
      </c>
      <c r="AH2354" s="3">
        <f t="shared" si="858"/>
        <v>201410</v>
      </c>
      <c r="AI2354" s="21">
        <v>1.724</v>
      </c>
      <c r="AJ2354" s="21">
        <v>2.25</v>
      </c>
      <c r="AK2354" s="21">
        <v>1.8540000000000001</v>
      </c>
      <c r="AL2354" s="21">
        <v>2.06</v>
      </c>
      <c r="AO2354">
        <f t="shared" si="859"/>
        <v>-120</v>
      </c>
      <c r="AP2354">
        <f>IF(E2354&lt;F2354,G2354,H2354)</f>
        <v>27</v>
      </c>
      <c r="AQ2354">
        <f>IF(E2354&lt;F2354,H2354,G2354)</f>
        <v>0</v>
      </c>
    </row>
    <row r="2355" spans="2:43" x14ac:dyDescent="0.25">
      <c r="B2355" s="23">
        <v>41924</v>
      </c>
      <c r="C2355" s="20" t="s">
        <v>48</v>
      </c>
      <c r="D2355" s="20" t="s">
        <v>53</v>
      </c>
      <c r="E2355" s="2">
        <v>-230.41474654377885</v>
      </c>
      <c r="F2355" s="2">
        <v>204.99999999999997</v>
      </c>
      <c r="G2355">
        <v>30</v>
      </c>
      <c r="H2355">
        <v>20</v>
      </c>
      <c r="J2355" s="2" t="str">
        <f t="shared" si="860"/>
        <v>Arizona Cardinals</v>
      </c>
      <c r="K2355" s="2" t="str">
        <f t="shared" si="861"/>
        <v>Washington Redskins</v>
      </c>
      <c r="L2355" s="17">
        <f t="shared" si="862"/>
        <v>-230.41474654377885</v>
      </c>
      <c r="M2355" s="18">
        <f t="shared" si="863"/>
        <v>204.99999999999997</v>
      </c>
      <c r="N2355" s="4">
        <f t="shared" si="841"/>
        <v>1.5549999999999999</v>
      </c>
      <c r="O2355" s="4">
        <f t="shared" si="842"/>
        <v>2.62</v>
      </c>
      <c r="P2355" s="4"/>
      <c r="Q2355" s="4"/>
      <c r="R2355" s="1">
        <f t="shared" si="843"/>
        <v>0.64308681672025725</v>
      </c>
      <c r="S2355" s="1">
        <f t="shared" si="844"/>
        <v>0.38167938931297707</v>
      </c>
      <c r="T2355" s="1">
        <f t="shared" si="845"/>
        <v>2.4167664670658784E-2</v>
      </c>
      <c r="U2355" s="1">
        <f t="shared" si="846"/>
        <v>0.13070371370364009</v>
      </c>
      <c r="V2355" s="1">
        <f t="shared" si="847"/>
        <v>0.6417037137036401</v>
      </c>
      <c r="W2355" s="1"/>
      <c r="X2355" s="17">
        <f t="shared" si="848"/>
        <v>558.35158601222145</v>
      </c>
      <c r="Y2355" s="18">
        <f t="shared" si="849"/>
        <v>1612.4084218612529</v>
      </c>
      <c r="Z2355" s="2">
        <f t="shared" si="850"/>
        <v>530.43400671161032</v>
      </c>
      <c r="AA2355" s="18">
        <f t="shared" si="851"/>
        <v>1531.7880007681902</v>
      </c>
      <c r="AB2355" s="2">
        <f t="shared" si="852"/>
        <v>-188.52486592996408</v>
      </c>
      <c r="AC2355" s="2">
        <f t="shared" si="853"/>
        <v>153.17880007681902</v>
      </c>
      <c r="AD2355" s="2">
        <f t="shared" si="854"/>
        <v>530.43400671161032</v>
      </c>
      <c r="AE2355" s="2">
        <f t="shared" si="855"/>
        <v>-1000</v>
      </c>
      <c r="AF2355" s="5">
        <f t="shared" si="856"/>
        <v>0.55499999999999994</v>
      </c>
      <c r="AG2355" s="5">
        <f t="shared" si="857"/>
        <v>-1</v>
      </c>
      <c r="AH2355" s="3">
        <f t="shared" si="858"/>
        <v>201410</v>
      </c>
      <c r="AI2355" s="21">
        <v>1.5549999999999999</v>
      </c>
      <c r="AJ2355" s="21">
        <v>2.62</v>
      </c>
      <c r="AK2355" s="21">
        <v>1.4339999999999999</v>
      </c>
      <c r="AL2355" s="21">
        <v>3.05</v>
      </c>
      <c r="AO2355">
        <f t="shared" si="859"/>
        <v>-300</v>
      </c>
      <c r="AP2355">
        <f>IF(E2355&lt;F2355,G2355,H2355)</f>
        <v>30</v>
      </c>
      <c r="AQ2355">
        <f>IF(E2355&lt;F2355,H2355,G2355)</f>
        <v>20</v>
      </c>
    </row>
    <row r="2356" spans="2:43" x14ac:dyDescent="0.25">
      <c r="B2356" s="23">
        <v>41924</v>
      </c>
      <c r="C2356" s="20" t="s">
        <v>32</v>
      </c>
      <c r="D2356" s="20" t="s">
        <v>23</v>
      </c>
      <c r="E2356" s="2">
        <v>-450.45045045045049</v>
      </c>
      <c r="F2356" s="2">
        <v>384.99999999999994</v>
      </c>
      <c r="G2356">
        <v>23</v>
      </c>
      <c r="H2356">
        <v>30</v>
      </c>
      <c r="J2356" s="2" t="str">
        <f t="shared" si="860"/>
        <v>Seattle Seahawks</v>
      </c>
      <c r="K2356" s="2" t="str">
        <f t="shared" si="861"/>
        <v>Dallas Cowboys</v>
      </c>
      <c r="L2356" s="17">
        <f t="shared" si="862"/>
        <v>-450.45045045045049</v>
      </c>
      <c r="M2356" s="18">
        <f t="shared" si="863"/>
        <v>384.99999999999994</v>
      </c>
      <c r="N2356" s="4">
        <f t="shared" si="841"/>
        <v>1.2589999999999999</v>
      </c>
      <c r="O2356" s="4">
        <f t="shared" si="842"/>
        <v>4.34</v>
      </c>
      <c r="P2356" s="4"/>
      <c r="Q2356" s="4"/>
      <c r="R2356" s="1">
        <f t="shared" si="843"/>
        <v>0.79428117553613986</v>
      </c>
      <c r="S2356" s="1">
        <f t="shared" si="844"/>
        <v>0.2304147465437788</v>
      </c>
      <c r="T2356" s="1">
        <f t="shared" si="845"/>
        <v>2.4100732273620529E-2</v>
      </c>
      <c r="U2356" s="1">
        <f t="shared" si="846"/>
        <v>0.28193321449618053</v>
      </c>
      <c r="V2356" s="1">
        <f t="shared" si="847"/>
        <v>0.79293321449618048</v>
      </c>
      <c r="W2356" s="1"/>
      <c r="X2356" s="17">
        <f t="shared" si="848"/>
        <v>261.14025963130706</v>
      </c>
      <c r="Y2356" s="18">
        <f t="shared" si="849"/>
        <v>3221.4766182805452</v>
      </c>
      <c r="Z2356" s="2">
        <f t="shared" si="850"/>
        <v>248.08324664974168</v>
      </c>
      <c r="AA2356" s="18">
        <f t="shared" si="851"/>
        <v>3060.4027873665177</v>
      </c>
      <c r="AB2356" s="2">
        <f t="shared" si="852"/>
        <v>-403.09050026737918</v>
      </c>
      <c r="AC2356" s="2">
        <f t="shared" si="853"/>
        <v>306.04027873665177</v>
      </c>
      <c r="AD2356" s="2">
        <f t="shared" si="854"/>
        <v>-1000</v>
      </c>
      <c r="AE2356" s="2">
        <f t="shared" si="855"/>
        <v>3060.4027873665177</v>
      </c>
      <c r="AF2356" s="5">
        <f t="shared" si="856"/>
        <v>-1</v>
      </c>
      <c r="AG2356" s="5">
        <f t="shared" si="857"/>
        <v>3.34</v>
      </c>
      <c r="AH2356" s="3">
        <f t="shared" si="858"/>
        <v>201410</v>
      </c>
      <c r="AI2356" s="21">
        <v>1.2589999999999999</v>
      </c>
      <c r="AJ2356" s="21">
        <v>4.34</v>
      </c>
      <c r="AK2356" s="21">
        <v>1.222</v>
      </c>
      <c r="AL2356" s="21">
        <v>4.8499999999999996</v>
      </c>
      <c r="AO2356">
        <f t="shared" si="859"/>
        <v>-500</v>
      </c>
      <c r="AP2356">
        <f>IF(E2356&lt;F2356,G2356,H2356)</f>
        <v>23</v>
      </c>
      <c r="AQ2356">
        <f>IF(E2356&lt;F2356,H2356,G2356)</f>
        <v>30</v>
      </c>
    </row>
    <row r="2357" spans="2:43" x14ac:dyDescent="0.25">
      <c r="B2357" s="23">
        <v>41924</v>
      </c>
      <c r="C2357" s="20" t="s">
        <v>52</v>
      </c>
      <c r="D2357" s="20" t="s">
        <v>54</v>
      </c>
      <c r="E2357" s="2">
        <v>297</v>
      </c>
      <c r="F2357" s="2">
        <v>-340.13605442176868</v>
      </c>
      <c r="G2357">
        <v>28</v>
      </c>
      <c r="H2357">
        <v>31</v>
      </c>
      <c r="J2357" s="2" t="str">
        <f t="shared" si="860"/>
        <v>San Diego Chargers</v>
      </c>
      <c r="K2357" s="2" t="str">
        <f t="shared" si="861"/>
        <v>Oakland Raiders</v>
      </c>
      <c r="L2357" s="17">
        <f t="shared" si="862"/>
        <v>-340.13605442176868</v>
      </c>
      <c r="M2357" s="18">
        <f t="shared" si="863"/>
        <v>297</v>
      </c>
      <c r="N2357" s="4">
        <f t="shared" si="841"/>
        <v>1.3380000000000001</v>
      </c>
      <c r="O2357" s="4">
        <f t="shared" si="842"/>
        <v>3.6</v>
      </c>
      <c r="P2357" s="4"/>
      <c r="Q2357" s="4"/>
      <c r="R2357" s="1">
        <f t="shared" si="843"/>
        <v>0.74738415545590431</v>
      </c>
      <c r="S2357" s="1">
        <f t="shared" si="844"/>
        <v>0.27777777777777779</v>
      </c>
      <c r="T2357" s="1">
        <f t="shared" si="845"/>
        <v>2.4544349939246701E-2</v>
      </c>
      <c r="U2357" s="1">
        <f t="shared" si="846"/>
        <v>0.23480318883906326</v>
      </c>
      <c r="V2357" s="1">
        <f t="shared" si="847"/>
        <v>0.74580318883906327</v>
      </c>
      <c r="W2357" s="1"/>
      <c r="X2357" s="17">
        <f t="shared" si="848"/>
        <v>340.83631575325677</v>
      </c>
      <c r="Y2357" s="18">
        <f t="shared" si="849"/>
        <v>2546.7726226670234</v>
      </c>
      <c r="Z2357" s="2">
        <f t="shared" si="850"/>
        <v>323.7944999655939</v>
      </c>
      <c r="AA2357" s="18">
        <f t="shared" si="851"/>
        <v>2419.4339915336723</v>
      </c>
      <c r="AB2357" s="2">
        <f t="shared" si="852"/>
        <v>-308.83785861287299</v>
      </c>
      <c r="AC2357" s="2">
        <f t="shared" si="853"/>
        <v>241.94339915336724</v>
      </c>
      <c r="AD2357" s="2">
        <f t="shared" si="854"/>
        <v>323.7944999655939</v>
      </c>
      <c r="AE2357" s="2">
        <f t="shared" si="855"/>
        <v>-1000</v>
      </c>
      <c r="AF2357" s="5">
        <f t="shared" si="856"/>
        <v>0.33800000000000008</v>
      </c>
      <c r="AG2357" s="5">
        <f t="shared" si="857"/>
        <v>-1</v>
      </c>
      <c r="AH2357" s="3">
        <f t="shared" si="858"/>
        <v>201410</v>
      </c>
      <c r="AI2357" s="21">
        <v>3.6</v>
      </c>
      <c r="AJ2357" s="21">
        <v>1.3380000000000001</v>
      </c>
      <c r="AK2357" s="21">
        <v>3.97</v>
      </c>
      <c r="AL2357" s="21">
        <v>1.294</v>
      </c>
      <c r="AO2357">
        <f t="shared" si="859"/>
        <v>-400</v>
      </c>
      <c r="AP2357">
        <f>IF(E2357&lt;F2357,G2357,H2357)</f>
        <v>31</v>
      </c>
      <c r="AQ2357">
        <f>IF(E2357&lt;F2357,H2357,G2357)</f>
        <v>28</v>
      </c>
    </row>
    <row r="2358" spans="2:43" x14ac:dyDescent="0.25">
      <c r="B2358" s="23">
        <v>41924</v>
      </c>
      <c r="C2358" s="20" t="s">
        <v>35</v>
      </c>
      <c r="D2358" s="20" t="s">
        <v>37</v>
      </c>
      <c r="E2358" s="2">
        <v>-190.11406844106463</v>
      </c>
      <c r="F2358" s="2">
        <v>171</v>
      </c>
      <c r="G2358">
        <v>13</v>
      </c>
      <c r="H2358">
        <v>27</v>
      </c>
      <c r="J2358" s="2" t="str">
        <f t="shared" si="860"/>
        <v>Atlanta Falcons</v>
      </c>
      <c r="K2358" s="2" t="str">
        <f t="shared" si="861"/>
        <v>Chicago Bears</v>
      </c>
      <c r="L2358" s="17">
        <f t="shared" si="862"/>
        <v>-190.11406844106463</v>
      </c>
      <c r="M2358" s="18">
        <f t="shared" si="863"/>
        <v>171</v>
      </c>
      <c r="N2358" s="4">
        <f t="shared" si="841"/>
        <v>1.5680000000000001</v>
      </c>
      <c r="O2358" s="4">
        <f t="shared" si="842"/>
        <v>2.59</v>
      </c>
      <c r="P2358" s="4"/>
      <c r="Q2358" s="4"/>
      <c r="R2358" s="1">
        <f t="shared" si="843"/>
        <v>0.63775510204081631</v>
      </c>
      <c r="S2358" s="1">
        <f t="shared" si="844"/>
        <v>0.38610038610038611</v>
      </c>
      <c r="T2358" s="1">
        <f t="shared" si="845"/>
        <v>2.3299663299663265E-2</v>
      </c>
      <c r="U2358" s="1">
        <f t="shared" si="846"/>
        <v>0.1258273579702151</v>
      </c>
      <c r="V2358" s="1">
        <f t="shared" si="847"/>
        <v>0.63682735797021506</v>
      </c>
      <c r="W2358" s="1"/>
      <c r="X2358" s="17">
        <f t="shared" si="848"/>
        <v>570.28429681058208</v>
      </c>
      <c r="Y2358" s="18">
        <f t="shared" si="849"/>
        <v>1580.2649469255905</v>
      </c>
      <c r="Z2358" s="2">
        <f t="shared" si="850"/>
        <v>541.77008197005296</v>
      </c>
      <c r="AA2358" s="18">
        <f t="shared" si="851"/>
        <v>1501.251699579311</v>
      </c>
      <c r="AB2358" s="2">
        <f t="shared" si="852"/>
        <v>-184.58014447081931</v>
      </c>
      <c r="AC2358" s="2">
        <f t="shared" si="853"/>
        <v>150.12516995793109</v>
      </c>
      <c r="AD2358" s="2">
        <f t="shared" si="854"/>
        <v>-1000</v>
      </c>
      <c r="AE2358" s="2">
        <f t="shared" si="855"/>
        <v>1501.251699579311</v>
      </c>
      <c r="AF2358" s="5">
        <f t="shared" si="856"/>
        <v>-1</v>
      </c>
      <c r="AG2358" s="5">
        <f t="shared" si="857"/>
        <v>1.5899999999999999</v>
      </c>
      <c r="AH2358" s="3">
        <f t="shared" si="858"/>
        <v>201410</v>
      </c>
      <c r="AI2358" s="21">
        <v>1.5680000000000001</v>
      </c>
      <c r="AJ2358" s="21">
        <v>2.59</v>
      </c>
      <c r="AK2358" s="21">
        <v>1.526</v>
      </c>
      <c r="AL2358" s="21">
        <v>2.71</v>
      </c>
      <c r="AO2358">
        <f t="shared" si="859"/>
        <v>-200</v>
      </c>
      <c r="AP2358">
        <f>IF(E2358&lt;F2358,G2358,H2358)</f>
        <v>13</v>
      </c>
      <c r="AQ2358">
        <f>IF(E2358&lt;F2358,H2358,G2358)</f>
        <v>27</v>
      </c>
    </row>
    <row r="2359" spans="2:43" x14ac:dyDescent="0.25">
      <c r="B2359" s="23">
        <v>41924</v>
      </c>
      <c r="C2359" s="20" t="s">
        <v>24</v>
      </c>
      <c r="D2359" s="20" t="s">
        <v>36</v>
      </c>
      <c r="E2359" s="2">
        <v>-117.09601873536299</v>
      </c>
      <c r="F2359" s="2">
        <v>106</v>
      </c>
      <c r="G2359">
        <v>22</v>
      </c>
      <c r="H2359">
        <v>37</v>
      </c>
      <c r="J2359" s="2" t="str">
        <f t="shared" si="860"/>
        <v>Buffalo Bills</v>
      </c>
      <c r="K2359" s="2" t="str">
        <f t="shared" si="861"/>
        <v>New England Patriots</v>
      </c>
      <c r="L2359" s="17">
        <f t="shared" si="862"/>
        <v>-117.09601873536299</v>
      </c>
      <c r="M2359" s="18">
        <f t="shared" si="863"/>
        <v>106</v>
      </c>
      <c r="N2359" s="4">
        <f t="shared" si="841"/>
        <v>2.4300000000000002</v>
      </c>
      <c r="O2359" s="4">
        <f t="shared" si="842"/>
        <v>1.6319999999999999</v>
      </c>
      <c r="P2359" s="4"/>
      <c r="Q2359" s="4"/>
      <c r="R2359" s="1">
        <f t="shared" si="843"/>
        <v>0.41152263374485593</v>
      </c>
      <c r="S2359" s="1">
        <f t="shared" si="844"/>
        <v>0.61274509803921573</v>
      </c>
      <c r="T2359" s="1">
        <f t="shared" si="845"/>
        <v>2.3692762186115268E-2</v>
      </c>
      <c r="U2359" s="1">
        <f t="shared" si="846"/>
        <v>0.1006112321471799</v>
      </c>
      <c r="V2359" s="1">
        <f t="shared" si="847"/>
        <v>0.41038876785282008</v>
      </c>
      <c r="W2359" s="1"/>
      <c r="X2359" s="17">
        <f t="shared" si="848"/>
        <v>1436.7138633741442</v>
      </c>
      <c r="Y2359" s="18">
        <f t="shared" si="849"/>
        <v>629.89413760549542</v>
      </c>
      <c r="Z2359" s="2">
        <f t="shared" si="850"/>
        <v>1364.8781702054371</v>
      </c>
      <c r="AA2359" s="18">
        <f t="shared" si="851"/>
        <v>598.39943072522067</v>
      </c>
      <c r="AB2359" s="2">
        <f t="shared" si="852"/>
        <v>136.4878170205437</v>
      </c>
      <c r="AC2359" s="2">
        <f t="shared" si="853"/>
        <v>-167.11245844403058</v>
      </c>
      <c r="AD2359" s="2">
        <f t="shared" si="854"/>
        <v>-1000</v>
      </c>
      <c r="AE2359" s="2">
        <f t="shared" si="855"/>
        <v>598.39943072522067</v>
      </c>
      <c r="AF2359" s="5">
        <f t="shared" si="856"/>
        <v>-1</v>
      </c>
      <c r="AG2359" s="5">
        <f t="shared" si="857"/>
        <v>0.6319999999999999</v>
      </c>
      <c r="AH2359" s="3">
        <f t="shared" si="858"/>
        <v>201410</v>
      </c>
      <c r="AI2359" s="21">
        <v>2.4300000000000002</v>
      </c>
      <c r="AJ2359" s="21">
        <v>1.6319999999999999</v>
      </c>
      <c r="AK2359" s="21">
        <v>1.8540000000000001</v>
      </c>
      <c r="AL2359" s="21">
        <v>2.06</v>
      </c>
      <c r="AO2359">
        <f t="shared" si="859"/>
        <v>-120</v>
      </c>
      <c r="AP2359">
        <f>IF(E2359&lt;F2359,G2359,H2359)</f>
        <v>22</v>
      </c>
      <c r="AQ2359">
        <f>IF(E2359&lt;F2359,H2359,G2359)</f>
        <v>37</v>
      </c>
    </row>
    <row r="2360" spans="2:43" x14ac:dyDescent="0.25">
      <c r="B2360" s="23">
        <v>41924</v>
      </c>
      <c r="C2360" s="20" t="s">
        <v>21</v>
      </c>
      <c r="D2360" s="20" t="s">
        <v>44</v>
      </c>
      <c r="E2360" s="2">
        <v>-320.51282051282044</v>
      </c>
      <c r="F2360" s="2">
        <v>281</v>
      </c>
      <c r="G2360">
        <v>37</v>
      </c>
      <c r="H2360">
        <v>37</v>
      </c>
      <c r="J2360" s="2" t="str">
        <f t="shared" si="860"/>
        <v>Cincinnati Bengals</v>
      </c>
      <c r="K2360" s="2" t="str">
        <f t="shared" si="861"/>
        <v>Carolina Panthers</v>
      </c>
      <c r="L2360" s="17">
        <f t="shared" si="862"/>
        <v>-320.51282051282044</v>
      </c>
      <c r="M2360" s="18">
        <f t="shared" si="863"/>
        <v>281</v>
      </c>
      <c r="N2360" s="4">
        <f t="shared" si="841"/>
        <v>1.3049999999999999</v>
      </c>
      <c r="O2360" s="4">
        <f t="shared" si="842"/>
        <v>3.87</v>
      </c>
      <c r="P2360" s="4"/>
      <c r="Q2360" s="4"/>
      <c r="R2360" s="1">
        <f t="shared" si="843"/>
        <v>0.76628352490421459</v>
      </c>
      <c r="S2360" s="1">
        <f t="shared" si="844"/>
        <v>0.25839793281653745</v>
      </c>
      <c r="T2360" s="1">
        <f t="shared" si="845"/>
        <v>2.4086956521739089E-2</v>
      </c>
      <c r="U2360" s="1">
        <f t="shared" si="846"/>
        <v>0.25394279604383857</v>
      </c>
      <c r="V2360" s="1">
        <f t="shared" si="847"/>
        <v>0.76494279604383864</v>
      </c>
      <c r="W2360" s="1"/>
      <c r="X2360" s="17">
        <f t="shared" si="848"/>
        <v>307.2872967388405</v>
      </c>
      <c r="Y2360" s="18">
        <f t="shared" si="849"/>
        <v>2793.592277544783</v>
      </c>
      <c r="Z2360" s="2">
        <f t="shared" si="850"/>
        <v>291.92293190189844</v>
      </c>
      <c r="AA2360" s="18">
        <f t="shared" si="851"/>
        <v>2653.9126636675437</v>
      </c>
      <c r="AB2360" s="2">
        <f t="shared" si="852"/>
        <v>-342.55616490452792</v>
      </c>
      <c r="AC2360" s="2">
        <f t="shared" si="853"/>
        <v>265.39126636675439</v>
      </c>
      <c r="AD2360" s="2">
        <f t="shared" si="854"/>
        <v>-1000</v>
      </c>
      <c r="AE2360" s="2">
        <f t="shared" si="855"/>
        <v>-1000</v>
      </c>
      <c r="AF2360" s="5">
        <f t="shared" si="856"/>
        <v>-1</v>
      </c>
      <c r="AG2360" s="5">
        <f t="shared" si="857"/>
        <v>-1</v>
      </c>
      <c r="AH2360" s="3">
        <f t="shared" si="858"/>
        <v>201410</v>
      </c>
      <c r="AI2360" s="21">
        <v>1.3049999999999999</v>
      </c>
      <c r="AJ2360" s="21">
        <v>3.87</v>
      </c>
      <c r="AK2360" s="21">
        <v>1.3120000000000001</v>
      </c>
      <c r="AL2360" s="21">
        <v>3.81</v>
      </c>
      <c r="AO2360">
        <f t="shared" si="859"/>
        <v>-400</v>
      </c>
      <c r="AP2360">
        <f>IF(E2360&lt;F2360,G2360,H2360)</f>
        <v>37</v>
      </c>
      <c r="AQ2360">
        <f>IF(E2360&lt;F2360,H2360,G2360)</f>
        <v>37</v>
      </c>
    </row>
    <row r="2361" spans="2:43" x14ac:dyDescent="0.25">
      <c r="B2361" s="23">
        <v>41924</v>
      </c>
      <c r="C2361" s="20" t="s">
        <v>46</v>
      </c>
      <c r="D2361" s="20" t="s">
        <v>45</v>
      </c>
      <c r="E2361" s="2">
        <v>-123.00123001230013</v>
      </c>
      <c r="F2361" s="2">
        <v>110.99999999999999</v>
      </c>
      <c r="G2361">
        <v>31</v>
      </c>
      <c r="H2361">
        <v>10</v>
      </c>
      <c r="J2361" s="2" t="str">
        <f t="shared" si="860"/>
        <v>Cleveland Browns</v>
      </c>
      <c r="K2361" s="2" t="str">
        <f t="shared" si="861"/>
        <v>Pittsburgh Steelers</v>
      </c>
      <c r="L2361" s="17">
        <f t="shared" si="862"/>
        <v>-123.00123001230013</v>
      </c>
      <c r="M2361" s="18">
        <f t="shared" si="863"/>
        <v>110.99999999999999</v>
      </c>
      <c r="N2361" s="4">
        <f t="shared" si="841"/>
        <v>1.8129999999999999</v>
      </c>
      <c r="O2361" s="4">
        <f t="shared" si="842"/>
        <v>2.11</v>
      </c>
      <c r="P2361" s="4"/>
      <c r="Q2361" s="4"/>
      <c r="R2361" s="1">
        <f t="shared" si="843"/>
        <v>0.55157198014340869</v>
      </c>
      <c r="S2361" s="1">
        <f t="shared" si="844"/>
        <v>0.47393364928909953</v>
      </c>
      <c r="T2361" s="1">
        <f t="shared" si="845"/>
        <v>2.4871271985725363E-2</v>
      </c>
      <c r="U2361" s="1">
        <f t="shared" si="846"/>
        <v>3.8819165427154578E-2</v>
      </c>
      <c r="V2361" s="1">
        <f t="shared" si="847"/>
        <v>0.54981916542715459</v>
      </c>
      <c r="W2361" s="1"/>
      <c r="X2361" s="17">
        <f t="shared" si="848"/>
        <v>818.77981503809497</v>
      </c>
      <c r="Y2361" s="18">
        <f t="shared" si="849"/>
        <v>1112.7024405877062</v>
      </c>
      <c r="Z2361" s="2">
        <f t="shared" si="850"/>
        <v>777.84082428619013</v>
      </c>
      <c r="AA2361" s="18">
        <f t="shared" si="851"/>
        <v>1057.0673185583207</v>
      </c>
      <c r="AB2361" s="2">
        <f t="shared" si="852"/>
        <v>-128.56100744232359</v>
      </c>
      <c r="AC2361" s="2">
        <f t="shared" si="853"/>
        <v>105.70673185583207</v>
      </c>
      <c r="AD2361" s="2">
        <f t="shared" si="854"/>
        <v>777.84082428619013</v>
      </c>
      <c r="AE2361" s="2">
        <f t="shared" si="855"/>
        <v>-1000</v>
      </c>
      <c r="AF2361" s="5">
        <f t="shared" si="856"/>
        <v>0.81299999999999994</v>
      </c>
      <c r="AG2361" s="5">
        <f t="shared" si="857"/>
        <v>-1</v>
      </c>
      <c r="AH2361" s="3">
        <f t="shared" si="858"/>
        <v>201410</v>
      </c>
      <c r="AI2361" s="21">
        <v>1.8129999999999999</v>
      </c>
      <c r="AJ2361" s="21">
        <v>2.11</v>
      </c>
      <c r="AK2361" s="21">
        <v>1.8129999999999999</v>
      </c>
      <c r="AL2361" s="21">
        <v>2.11</v>
      </c>
      <c r="AO2361">
        <f t="shared" si="859"/>
        <v>-130</v>
      </c>
      <c r="AP2361">
        <f>IF(E2361&lt;F2361,G2361,H2361)</f>
        <v>31</v>
      </c>
      <c r="AQ2361">
        <f>IF(E2361&lt;F2361,H2361,G2361)</f>
        <v>10</v>
      </c>
    </row>
    <row r="2362" spans="2:43" x14ac:dyDescent="0.25">
      <c r="B2362" s="23">
        <v>41924</v>
      </c>
      <c r="C2362" s="20" t="s">
        <v>30</v>
      </c>
      <c r="D2362" s="20" t="s">
        <v>33</v>
      </c>
      <c r="E2362" s="2">
        <v>104</v>
      </c>
      <c r="F2362" s="2">
        <v>-115.07479861910242</v>
      </c>
      <c r="G2362">
        <v>24</v>
      </c>
      <c r="H2362">
        <v>27</v>
      </c>
      <c r="J2362" s="2" t="str">
        <f t="shared" si="860"/>
        <v>Green Bay Packers</v>
      </c>
      <c r="K2362" s="2" t="str">
        <f t="shared" si="861"/>
        <v>Miami Dolphins</v>
      </c>
      <c r="L2362" s="17">
        <f t="shared" si="862"/>
        <v>-115.07479861910242</v>
      </c>
      <c r="M2362" s="18">
        <f t="shared" si="863"/>
        <v>104</v>
      </c>
      <c r="N2362" s="4">
        <f t="shared" si="841"/>
        <v>1.5740000000000001</v>
      </c>
      <c r="O2362" s="4">
        <f t="shared" si="842"/>
        <v>2.57</v>
      </c>
      <c r="P2362" s="4"/>
      <c r="Q2362" s="4"/>
      <c r="R2362" s="1">
        <f t="shared" si="843"/>
        <v>0.63532401524777637</v>
      </c>
      <c r="S2362" s="1">
        <f t="shared" si="844"/>
        <v>0.38910505836575876</v>
      </c>
      <c r="T2362" s="1">
        <f t="shared" si="845"/>
        <v>2.3846525096525073E-2</v>
      </c>
      <c r="U2362" s="1">
        <f t="shared" si="846"/>
        <v>0.12310947844100881</v>
      </c>
      <c r="V2362" s="1">
        <f t="shared" si="847"/>
        <v>0.63410947844100884</v>
      </c>
      <c r="W2362" s="1"/>
      <c r="X2362" s="17">
        <f t="shared" si="848"/>
        <v>577.0147490281206</v>
      </c>
      <c r="Y2362" s="18">
        <f t="shared" si="849"/>
        <v>1562.6789200938886</v>
      </c>
      <c r="Z2362" s="2">
        <f t="shared" si="850"/>
        <v>548.16401157671453</v>
      </c>
      <c r="AA2362" s="18">
        <f t="shared" si="851"/>
        <v>1484.5449740891941</v>
      </c>
      <c r="AB2362" s="2">
        <f t="shared" si="852"/>
        <v>-182.42715298358326</v>
      </c>
      <c r="AC2362" s="2">
        <f t="shared" si="853"/>
        <v>148.45449740891939</v>
      </c>
      <c r="AD2362" s="2">
        <f t="shared" si="854"/>
        <v>548.16401157671453</v>
      </c>
      <c r="AE2362" s="2">
        <f t="shared" si="855"/>
        <v>-1000</v>
      </c>
      <c r="AF2362" s="5">
        <f t="shared" si="856"/>
        <v>0.57400000000000007</v>
      </c>
      <c r="AG2362" s="5">
        <f t="shared" si="857"/>
        <v>-1</v>
      </c>
      <c r="AH2362" s="3">
        <f t="shared" si="858"/>
        <v>201410</v>
      </c>
      <c r="AI2362" s="21">
        <v>2.57</v>
      </c>
      <c r="AJ2362" s="21">
        <v>1.5740000000000001</v>
      </c>
      <c r="AK2362" s="21">
        <v>2.04</v>
      </c>
      <c r="AL2362" s="21">
        <v>1.869</v>
      </c>
      <c r="AO2362">
        <f t="shared" si="859"/>
        <v>-120</v>
      </c>
      <c r="AP2362">
        <f>IF(E2362&lt;F2362,G2362,H2362)</f>
        <v>27</v>
      </c>
      <c r="AQ2362">
        <f>IF(E2362&lt;F2362,H2362,G2362)</f>
        <v>24</v>
      </c>
    </row>
    <row r="2363" spans="2:43" x14ac:dyDescent="0.25">
      <c r="B2363" s="23">
        <v>41924</v>
      </c>
      <c r="C2363" s="20" t="s">
        <v>29</v>
      </c>
      <c r="D2363" s="20" t="s">
        <v>34</v>
      </c>
      <c r="E2363" s="2">
        <v>-113.12217194570137</v>
      </c>
      <c r="F2363" s="2">
        <v>102</v>
      </c>
      <c r="G2363">
        <v>3</v>
      </c>
      <c r="H2363">
        <v>17</v>
      </c>
      <c r="J2363" s="2" t="str">
        <f t="shared" si="860"/>
        <v>Minnesota Vikings</v>
      </c>
      <c r="K2363" s="2" t="str">
        <f t="shared" si="861"/>
        <v>Detroit Lions</v>
      </c>
      <c r="L2363" s="17">
        <f t="shared" si="862"/>
        <v>-113.12217194570137</v>
      </c>
      <c r="M2363" s="18">
        <f t="shared" si="863"/>
        <v>102</v>
      </c>
      <c r="N2363" s="4">
        <f t="shared" si="841"/>
        <v>1.869</v>
      </c>
      <c r="O2363" s="4">
        <f t="shared" si="842"/>
        <v>2.04</v>
      </c>
      <c r="P2363" s="4"/>
      <c r="Q2363" s="4"/>
      <c r="R2363" s="1">
        <f t="shared" si="843"/>
        <v>0.53504547886570364</v>
      </c>
      <c r="S2363" s="1">
        <f t="shared" si="844"/>
        <v>0.49019607843137253</v>
      </c>
      <c r="T2363" s="1">
        <f t="shared" si="845"/>
        <v>2.4620107444359163E-2</v>
      </c>
      <c r="U2363" s="1">
        <f t="shared" si="846"/>
        <v>2.2424700217165555E-2</v>
      </c>
      <c r="V2363" s="1">
        <f t="shared" si="847"/>
        <v>0.53342470021716559</v>
      </c>
      <c r="W2363" s="1"/>
      <c r="X2363" s="17">
        <f t="shared" si="848"/>
        <v>874.67884331731227</v>
      </c>
      <c r="Y2363" s="18">
        <f t="shared" si="849"/>
        <v>1042.3360926657469</v>
      </c>
      <c r="Z2363" s="2">
        <f t="shared" si="850"/>
        <v>830.94490115144663</v>
      </c>
      <c r="AA2363" s="18">
        <f t="shared" si="851"/>
        <v>990.21928803245953</v>
      </c>
      <c r="AB2363" s="2">
        <f t="shared" si="852"/>
        <v>-120.34492282391919</v>
      </c>
      <c r="AC2363" s="2">
        <f t="shared" si="853"/>
        <v>-100.98773191814658</v>
      </c>
      <c r="AD2363" s="2">
        <f t="shared" si="854"/>
        <v>-1000</v>
      </c>
      <c r="AE2363" s="2">
        <f t="shared" si="855"/>
        <v>990.21928803245953</v>
      </c>
      <c r="AF2363" s="5">
        <f t="shared" si="856"/>
        <v>-1</v>
      </c>
      <c r="AG2363" s="5">
        <f t="shared" si="857"/>
        <v>1.04</v>
      </c>
      <c r="AH2363" s="3">
        <f t="shared" si="858"/>
        <v>201410</v>
      </c>
      <c r="AI2363" s="21">
        <v>1.869</v>
      </c>
      <c r="AJ2363" s="21">
        <v>2.04</v>
      </c>
      <c r="AK2363" s="21">
        <v>1.8839999999999999</v>
      </c>
      <c r="AL2363" s="21">
        <v>2.02</v>
      </c>
      <c r="AO2363">
        <f t="shared" si="859"/>
        <v>-120</v>
      </c>
      <c r="AP2363">
        <f>IF(E2363&lt;F2363,G2363,H2363)</f>
        <v>3</v>
      </c>
      <c r="AQ2363">
        <f>IF(E2363&lt;F2363,H2363,G2363)</f>
        <v>17</v>
      </c>
    </row>
    <row r="2364" spans="2:43" x14ac:dyDescent="0.25">
      <c r="B2364" s="23">
        <v>41924</v>
      </c>
      <c r="C2364" s="20" t="s">
        <v>42</v>
      </c>
      <c r="D2364" s="20" t="s">
        <v>38</v>
      </c>
      <c r="E2364" s="2">
        <v>361.00000000000006</v>
      </c>
      <c r="F2364" s="2">
        <v>-420.1680672268908</v>
      </c>
      <c r="G2364">
        <v>17</v>
      </c>
      <c r="H2364">
        <v>31</v>
      </c>
      <c r="J2364" s="2" t="str">
        <f t="shared" si="860"/>
        <v>Denver Broncos</v>
      </c>
      <c r="K2364" s="2" t="str">
        <f t="shared" si="861"/>
        <v>New York Jets</v>
      </c>
      <c r="L2364" s="17">
        <f t="shared" si="862"/>
        <v>-420.1680672268908</v>
      </c>
      <c r="M2364" s="18">
        <f t="shared" si="863"/>
        <v>361.00000000000006</v>
      </c>
      <c r="N2364" s="4">
        <f t="shared" si="841"/>
        <v>1.256</v>
      </c>
      <c r="O2364" s="4">
        <f t="shared" si="842"/>
        <v>4.38</v>
      </c>
      <c r="P2364" s="4"/>
      <c r="Q2364" s="4"/>
      <c r="R2364" s="1">
        <f t="shared" si="843"/>
        <v>0.79617834394904463</v>
      </c>
      <c r="S2364" s="1">
        <f t="shared" si="844"/>
        <v>0.22831050228310504</v>
      </c>
      <c r="T2364" s="1">
        <f t="shared" si="845"/>
        <v>2.3903477643719029E-2</v>
      </c>
      <c r="U2364" s="1">
        <f t="shared" si="846"/>
        <v>0.28393392083296981</v>
      </c>
      <c r="V2364" s="1">
        <f t="shared" si="847"/>
        <v>0.79493392083296976</v>
      </c>
      <c r="W2364" s="1"/>
      <c r="X2364" s="17">
        <f t="shared" si="848"/>
        <v>257.96619541930244</v>
      </c>
      <c r="Y2364" s="18">
        <f t="shared" si="849"/>
        <v>3255.6982796084203</v>
      </c>
      <c r="Z2364" s="2">
        <f t="shared" si="850"/>
        <v>245.0678856483373</v>
      </c>
      <c r="AA2364" s="18">
        <f t="shared" si="851"/>
        <v>3092.9133656279992</v>
      </c>
      <c r="AB2364" s="2">
        <f t="shared" si="852"/>
        <v>-408.05020101040918</v>
      </c>
      <c r="AC2364" s="2">
        <f t="shared" si="853"/>
        <v>309.29133656279993</v>
      </c>
      <c r="AD2364" s="2">
        <f t="shared" si="854"/>
        <v>245.0678856483373</v>
      </c>
      <c r="AE2364" s="2">
        <f t="shared" si="855"/>
        <v>-1000</v>
      </c>
      <c r="AF2364" s="5">
        <f t="shared" si="856"/>
        <v>0.25600000000000001</v>
      </c>
      <c r="AG2364" s="5">
        <f t="shared" si="857"/>
        <v>-1</v>
      </c>
      <c r="AH2364" s="3">
        <f t="shared" si="858"/>
        <v>201410</v>
      </c>
      <c r="AI2364" s="21">
        <v>4.38</v>
      </c>
      <c r="AJ2364" s="21">
        <v>1.256</v>
      </c>
      <c r="AK2364" s="21">
        <v>4.6100000000000003</v>
      </c>
      <c r="AL2364" s="21">
        <v>1.238</v>
      </c>
      <c r="AO2364">
        <f t="shared" si="859"/>
        <v>-500</v>
      </c>
      <c r="AP2364">
        <f>IF(E2364&lt;F2364,G2364,H2364)</f>
        <v>31</v>
      </c>
      <c r="AQ2364">
        <f>IF(E2364&lt;F2364,H2364,G2364)</f>
        <v>17</v>
      </c>
    </row>
    <row r="2365" spans="2:43" x14ac:dyDescent="0.25">
      <c r="B2365" s="23">
        <v>41924</v>
      </c>
      <c r="C2365" s="20" t="s">
        <v>27</v>
      </c>
      <c r="D2365" s="20" t="s">
        <v>28</v>
      </c>
      <c r="E2365" s="2">
        <v>159</v>
      </c>
      <c r="F2365" s="2">
        <v>-177.30496453900707</v>
      </c>
      <c r="G2365">
        <v>17</v>
      </c>
      <c r="H2365">
        <v>48</v>
      </c>
      <c r="J2365" s="2" t="str">
        <f t="shared" si="860"/>
        <v>Baltimore Ravens</v>
      </c>
      <c r="K2365" s="2" t="str">
        <f t="shared" si="861"/>
        <v>Tampa Bay Buccaneers</v>
      </c>
      <c r="L2365" s="17">
        <f t="shared" si="862"/>
        <v>-177.30496453900707</v>
      </c>
      <c r="M2365" s="18">
        <f t="shared" si="863"/>
        <v>159</v>
      </c>
      <c r="N2365" s="4">
        <f t="shared" si="841"/>
        <v>1.546</v>
      </c>
      <c r="O2365" s="4">
        <f t="shared" si="842"/>
        <v>2.65</v>
      </c>
      <c r="P2365" s="4"/>
      <c r="Q2365" s="4"/>
      <c r="R2365" s="1">
        <f t="shared" si="843"/>
        <v>0.64683053040103489</v>
      </c>
      <c r="S2365" s="1">
        <f t="shared" si="844"/>
        <v>0.37735849056603776</v>
      </c>
      <c r="T2365" s="1">
        <f t="shared" si="845"/>
        <v>2.3617731172545287E-2</v>
      </c>
      <c r="U2365" s="1">
        <f t="shared" si="846"/>
        <v>0.13473601991749856</v>
      </c>
      <c r="V2365" s="1">
        <f t="shared" si="847"/>
        <v>0.64573601991749863</v>
      </c>
      <c r="W2365" s="1"/>
      <c r="X2365" s="17">
        <f t="shared" si="848"/>
        <v>548.62044110186582</v>
      </c>
      <c r="Y2365" s="18">
        <f t="shared" si="849"/>
        <v>1639.5781087723681</v>
      </c>
      <c r="Z2365" s="2">
        <f t="shared" si="850"/>
        <v>521.18941904677251</v>
      </c>
      <c r="AA2365" s="18">
        <f t="shared" si="851"/>
        <v>1557.5992033337495</v>
      </c>
      <c r="AB2365" s="2">
        <f t="shared" si="852"/>
        <v>-191.86882224680355</v>
      </c>
      <c r="AC2365" s="2">
        <f t="shared" si="853"/>
        <v>155.75992033337496</v>
      </c>
      <c r="AD2365" s="2">
        <f t="shared" si="854"/>
        <v>521.18941904677251</v>
      </c>
      <c r="AE2365" s="2">
        <f t="shared" si="855"/>
        <v>-1000</v>
      </c>
      <c r="AF2365" s="5">
        <f t="shared" si="856"/>
        <v>0.54600000000000004</v>
      </c>
      <c r="AG2365" s="5">
        <f t="shared" si="857"/>
        <v>-1</v>
      </c>
      <c r="AH2365" s="3">
        <f t="shared" si="858"/>
        <v>201410</v>
      </c>
      <c r="AI2365" s="21">
        <v>2.65</v>
      </c>
      <c r="AJ2365" s="21">
        <v>1.546</v>
      </c>
      <c r="AK2365" s="21">
        <v>2.59</v>
      </c>
      <c r="AL2365" s="21">
        <v>1.5640000000000001</v>
      </c>
      <c r="AO2365">
        <f t="shared" si="859"/>
        <v>-180</v>
      </c>
      <c r="AP2365">
        <f>IF(E2365&lt;F2365,G2365,H2365)</f>
        <v>48</v>
      </c>
      <c r="AQ2365">
        <f>IF(E2365&lt;F2365,H2365,G2365)</f>
        <v>17</v>
      </c>
    </row>
    <row r="2366" spans="2:43" x14ac:dyDescent="0.25">
      <c r="B2366" s="23">
        <v>41924</v>
      </c>
      <c r="C2366" s="20" t="s">
        <v>41</v>
      </c>
      <c r="D2366" s="20" t="s">
        <v>26</v>
      </c>
      <c r="E2366" s="2">
        <v>-208.33333333333334</v>
      </c>
      <c r="F2366" s="2">
        <v>186</v>
      </c>
      <c r="G2366">
        <v>16</v>
      </c>
      <c r="H2366">
        <v>14</v>
      </c>
      <c r="J2366" s="2" t="str">
        <f t="shared" si="860"/>
        <v>Tennessee Titans</v>
      </c>
      <c r="K2366" s="2" t="str">
        <f t="shared" si="861"/>
        <v>Jacksonville Jaguars</v>
      </c>
      <c r="L2366" s="17">
        <f t="shared" si="862"/>
        <v>-208.33333333333334</v>
      </c>
      <c r="M2366" s="18">
        <f t="shared" si="863"/>
        <v>186</v>
      </c>
      <c r="N2366" s="4">
        <f t="shared" si="841"/>
        <v>1.48</v>
      </c>
      <c r="O2366" s="4">
        <f t="shared" si="842"/>
        <v>2.86</v>
      </c>
      <c r="P2366" s="4"/>
      <c r="Q2366" s="4"/>
      <c r="R2366" s="1">
        <f t="shared" si="843"/>
        <v>0.67567567567567566</v>
      </c>
      <c r="S2366" s="1">
        <f t="shared" si="844"/>
        <v>0.34965034965034969</v>
      </c>
      <c r="T2366" s="1">
        <f t="shared" si="845"/>
        <v>2.4700460829493065E-2</v>
      </c>
      <c r="U2366" s="1">
        <f t="shared" si="846"/>
        <v>0.16301266301266298</v>
      </c>
      <c r="V2366" s="1">
        <f t="shared" si="847"/>
        <v>0.67401266301266305</v>
      </c>
      <c r="W2366" s="1"/>
      <c r="X2366" s="17">
        <f t="shared" si="848"/>
        <v>483.65165059400738</v>
      </c>
      <c r="Y2366" s="18">
        <f t="shared" si="849"/>
        <v>1846.6048003943104</v>
      </c>
      <c r="Z2366" s="2">
        <f t="shared" si="850"/>
        <v>459.46906806430701</v>
      </c>
      <c r="AA2366" s="18">
        <f t="shared" si="851"/>
        <v>1754.2745603745948</v>
      </c>
      <c r="AB2366" s="2">
        <f t="shared" si="852"/>
        <v>-217.64250729932502</v>
      </c>
      <c r="AC2366" s="2">
        <f t="shared" si="853"/>
        <v>175.42745603745948</v>
      </c>
      <c r="AD2366" s="2">
        <f t="shared" si="854"/>
        <v>459.46906806430701</v>
      </c>
      <c r="AE2366" s="2">
        <f t="shared" si="855"/>
        <v>-1000</v>
      </c>
      <c r="AF2366" s="5">
        <f t="shared" si="856"/>
        <v>0.48</v>
      </c>
      <c r="AG2366" s="5">
        <f t="shared" si="857"/>
        <v>-1</v>
      </c>
      <c r="AH2366" s="3">
        <f t="shared" si="858"/>
        <v>201410</v>
      </c>
      <c r="AI2366" s="21">
        <v>1.48</v>
      </c>
      <c r="AJ2366" s="21">
        <v>2.86</v>
      </c>
      <c r="AK2366" s="21">
        <v>1.48</v>
      </c>
      <c r="AL2366" s="21">
        <v>2.86</v>
      </c>
      <c r="AO2366">
        <f t="shared" si="859"/>
        <v>-300</v>
      </c>
      <c r="AP2366">
        <f>IF(E2366&lt;F2366,G2366,H2366)</f>
        <v>16</v>
      </c>
      <c r="AQ2366">
        <f>IF(E2366&lt;F2366,H2366,G2366)</f>
        <v>14</v>
      </c>
    </row>
    <row r="2367" spans="2:43" x14ac:dyDescent="0.25">
      <c r="B2367" s="23">
        <v>41921</v>
      </c>
      <c r="C2367" s="20" t="s">
        <v>40</v>
      </c>
      <c r="D2367" s="20" t="s">
        <v>39</v>
      </c>
      <c r="E2367" s="2">
        <v>112.99999999999999</v>
      </c>
      <c r="F2367" s="2">
        <v>-125</v>
      </c>
      <c r="G2367">
        <v>28</v>
      </c>
      <c r="H2367">
        <v>33</v>
      </c>
      <c r="J2367" s="2" t="str">
        <f t="shared" si="860"/>
        <v>Indianapolis Colts</v>
      </c>
      <c r="K2367" s="2" t="str">
        <f t="shared" si="861"/>
        <v>Houston Texans</v>
      </c>
      <c r="L2367" s="17">
        <f t="shared" si="862"/>
        <v>-125</v>
      </c>
      <c r="M2367" s="18">
        <f t="shared" si="863"/>
        <v>112.99999999999999</v>
      </c>
      <c r="N2367" s="4">
        <f t="shared" si="841"/>
        <v>1.68</v>
      </c>
      <c r="O2367" s="4">
        <f t="shared" si="842"/>
        <v>2.33</v>
      </c>
      <c r="P2367" s="4"/>
      <c r="Q2367" s="4"/>
      <c r="R2367" s="1">
        <f t="shared" si="843"/>
        <v>0.59523809523809523</v>
      </c>
      <c r="S2367" s="1">
        <f t="shared" si="844"/>
        <v>0.42918454935622319</v>
      </c>
      <c r="T2367" s="1">
        <f t="shared" si="845"/>
        <v>2.3840399002493684E-2</v>
      </c>
      <c r="U2367" s="1">
        <f t="shared" si="846"/>
        <v>8.3026772940936022E-2</v>
      </c>
      <c r="V2367" s="1">
        <f t="shared" si="847"/>
        <v>0.59402677294093609</v>
      </c>
      <c r="W2367" s="1"/>
      <c r="X2367" s="17">
        <f t="shared" si="848"/>
        <v>683.42580764357172</v>
      </c>
      <c r="Y2367" s="18">
        <f t="shared" si="849"/>
        <v>1327.8234083783493</v>
      </c>
      <c r="Z2367" s="2">
        <f t="shared" si="850"/>
        <v>649.25451726139306</v>
      </c>
      <c r="AA2367" s="18">
        <f t="shared" si="851"/>
        <v>1261.4322379594319</v>
      </c>
      <c r="AB2367" s="2">
        <f t="shared" si="852"/>
        <v>-154.02280206198321</v>
      </c>
      <c r="AC2367" s="2">
        <f t="shared" si="853"/>
        <v>126.14322379594319</v>
      </c>
      <c r="AD2367" s="2">
        <f t="shared" si="854"/>
        <v>649.25451726139306</v>
      </c>
      <c r="AE2367" s="2">
        <f t="shared" si="855"/>
        <v>-1000</v>
      </c>
      <c r="AF2367" s="5">
        <f t="shared" si="856"/>
        <v>0.67999999999999994</v>
      </c>
      <c r="AG2367" s="5">
        <f t="shared" si="857"/>
        <v>-1</v>
      </c>
      <c r="AH2367" s="3">
        <f t="shared" si="858"/>
        <v>201410</v>
      </c>
      <c r="AI2367" s="21">
        <v>2.33</v>
      </c>
      <c r="AJ2367" s="21">
        <v>1.68</v>
      </c>
      <c r="AK2367" s="21">
        <v>2.13</v>
      </c>
      <c r="AL2367" s="21">
        <v>1.8</v>
      </c>
      <c r="AO2367">
        <f t="shared" si="859"/>
        <v>-130</v>
      </c>
      <c r="AP2367">
        <f>IF(E2367&lt;F2367,G2367,H2367)</f>
        <v>33</v>
      </c>
      <c r="AQ2367">
        <f>IF(E2367&lt;F2367,H2367,G2367)</f>
        <v>28</v>
      </c>
    </row>
    <row r="2368" spans="2:43" x14ac:dyDescent="0.25">
      <c r="B2368" s="23">
        <v>41918</v>
      </c>
      <c r="C2368" s="20" t="s">
        <v>53</v>
      </c>
      <c r="D2368" s="20" t="s">
        <v>32</v>
      </c>
      <c r="E2368" s="2">
        <v>260</v>
      </c>
      <c r="F2368" s="2">
        <v>-295.85798816568041</v>
      </c>
      <c r="G2368">
        <v>17</v>
      </c>
      <c r="H2368">
        <v>27</v>
      </c>
      <c r="J2368" s="2" t="str">
        <f t="shared" si="860"/>
        <v>Seattle Seahawks</v>
      </c>
      <c r="K2368" s="2" t="str">
        <f t="shared" si="861"/>
        <v>Washington Redskins</v>
      </c>
      <c r="L2368" s="17">
        <f t="shared" si="862"/>
        <v>-295.85798816568041</v>
      </c>
      <c r="M2368" s="18">
        <f t="shared" si="863"/>
        <v>260</v>
      </c>
      <c r="N2368" s="4">
        <f t="shared" si="841"/>
        <v>1.3169999999999999</v>
      </c>
      <c r="O2368" s="4">
        <f t="shared" si="842"/>
        <v>3.77</v>
      </c>
      <c r="P2368" s="4"/>
      <c r="Q2368" s="4"/>
      <c r="R2368" s="1">
        <f t="shared" si="843"/>
        <v>0.75930144267274113</v>
      </c>
      <c r="S2368" s="1">
        <f t="shared" si="844"/>
        <v>0.26525198938992045</v>
      </c>
      <c r="T2368" s="1">
        <f t="shared" si="845"/>
        <v>2.3965008846078217E-2</v>
      </c>
      <c r="U2368" s="1">
        <f t="shared" si="846"/>
        <v>0.24702472664141034</v>
      </c>
      <c r="V2368" s="1">
        <f t="shared" si="847"/>
        <v>0.75802472664141041</v>
      </c>
      <c r="W2368" s="1"/>
      <c r="X2368" s="17">
        <f t="shared" si="848"/>
        <v>319.21817963737476</v>
      </c>
      <c r="Y2368" s="18">
        <f t="shared" si="849"/>
        <v>2700.607045193698</v>
      </c>
      <c r="Z2368" s="2">
        <f t="shared" si="850"/>
        <v>303.25727065550603</v>
      </c>
      <c r="AA2368" s="18">
        <f t="shared" si="851"/>
        <v>2565.576692934013</v>
      </c>
      <c r="AB2368" s="2">
        <f t="shared" si="852"/>
        <v>-329.7530172445492</v>
      </c>
      <c r="AC2368" s="2">
        <f t="shared" si="853"/>
        <v>256.55766929340132</v>
      </c>
      <c r="AD2368" s="2">
        <f t="shared" si="854"/>
        <v>303.25727065550603</v>
      </c>
      <c r="AE2368" s="2">
        <f t="shared" si="855"/>
        <v>-1000</v>
      </c>
      <c r="AF2368" s="5">
        <f t="shared" si="856"/>
        <v>0.31699999999999995</v>
      </c>
      <c r="AG2368" s="5">
        <f t="shared" si="857"/>
        <v>-1</v>
      </c>
      <c r="AH2368" s="3">
        <f t="shared" si="858"/>
        <v>201410</v>
      </c>
      <c r="AI2368" s="21">
        <v>3.77</v>
      </c>
      <c r="AJ2368" s="21">
        <v>1.3169999999999999</v>
      </c>
      <c r="AK2368" s="21">
        <v>3.6</v>
      </c>
      <c r="AL2368" s="21">
        <v>1.3380000000000001</v>
      </c>
      <c r="AO2368">
        <f t="shared" si="859"/>
        <v>-300</v>
      </c>
      <c r="AP2368">
        <f>IF(E2368&lt;F2368,G2368,H2368)</f>
        <v>27</v>
      </c>
      <c r="AQ2368">
        <f>IF(E2368&lt;F2368,H2368,G2368)</f>
        <v>17</v>
      </c>
    </row>
    <row r="2369" spans="2:43" x14ac:dyDescent="0.25">
      <c r="B2369" s="23">
        <v>41917</v>
      </c>
      <c r="C2369" s="20" t="s">
        <v>36</v>
      </c>
      <c r="D2369" s="20" t="s">
        <v>21</v>
      </c>
      <c r="E2369" s="2">
        <v>118.00000000000001</v>
      </c>
      <c r="F2369" s="2">
        <v>-130.03901170351108</v>
      </c>
      <c r="G2369">
        <v>43</v>
      </c>
      <c r="H2369">
        <v>17</v>
      </c>
      <c r="J2369" s="2" t="str">
        <f t="shared" si="860"/>
        <v>Cincinnati Bengals</v>
      </c>
      <c r="K2369" s="2" t="str">
        <f t="shared" si="861"/>
        <v>New England Patriots</v>
      </c>
      <c r="L2369" s="17">
        <f t="shared" si="862"/>
        <v>-130.03901170351108</v>
      </c>
      <c r="M2369" s="18">
        <f t="shared" si="863"/>
        <v>118.00000000000001</v>
      </c>
      <c r="N2369" s="4">
        <f t="shared" si="841"/>
        <v>1.8839999999999999</v>
      </c>
      <c r="O2369" s="4">
        <f t="shared" si="842"/>
        <v>2.02</v>
      </c>
      <c r="P2369" s="4"/>
      <c r="Q2369" s="4"/>
      <c r="R2369" s="1">
        <f t="shared" si="843"/>
        <v>0.53078556263269638</v>
      </c>
      <c r="S2369" s="1">
        <f t="shared" si="844"/>
        <v>0.49504950495049505</v>
      </c>
      <c r="T2369" s="1">
        <f t="shared" si="845"/>
        <v>2.5184426229508228E-2</v>
      </c>
      <c r="U2369" s="1">
        <f t="shared" si="846"/>
        <v>1.7868028841100669E-2</v>
      </c>
      <c r="V2369" s="1">
        <f t="shared" si="847"/>
        <v>0.52886802884110073</v>
      </c>
      <c r="W2369" s="1"/>
      <c r="X2369" s="17">
        <f t="shared" si="848"/>
        <v>890.83087928624184</v>
      </c>
      <c r="Y2369" s="18">
        <f t="shared" si="849"/>
        <v>1023.5691422820969</v>
      </c>
      <c r="Z2369" s="2">
        <f t="shared" si="850"/>
        <v>846.28933532192968</v>
      </c>
      <c r="AA2369" s="18">
        <f t="shared" si="851"/>
        <v>972.39068516799205</v>
      </c>
      <c r="AB2369" s="2">
        <f t="shared" si="852"/>
        <v>-118.16289751773826</v>
      </c>
      <c r="AC2369" s="2">
        <f t="shared" si="853"/>
        <v>-102.83932325279712</v>
      </c>
      <c r="AD2369" s="2">
        <f t="shared" si="854"/>
        <v>-1000</v>
      </c>
      <c r="AE2369" s="2">
        <f t="shared" si="855"/>
        <v>972.39068516799205</v>
      </c>
      <c r="AF2369" s="5">
        <f t="shared" si="856"/>
        <v>-1</v>
      </c>
      <c r="AG2369" s="5">
        <f t="shared" si="857"/>
        <v>1.02</v>
      </c>
      <c r="AH2369" s="3">
        <f t="shared" si="858"/>
        <v>201410</v>
      </c>
      <c r="AI2369" s="21">
        <v>2.02</v>
      </c>
      <c r="AJ2369" s="21">
        <v>1.8839999999999999</v>
      </c>
      <c r="AK2369" s="21">
        <v>2.1800000000000002</v>
      </c>
      <c r="AL2369" s="21">
        <v>1.7689999999999999</v>
      </c>
      <c r="AO2369">
        <f t="shared" si="859"/>
        <v>-140</v>
      </c>
      <c r="AP2369">
        <f>IF(E2369&lt;F2369,G2369,H2369)</f>
        <v>17</v>
      </c>
      <c r="AQ2369">
        <f>IF(E2369&lt;F2369,H2369,G2369)</f>
        <v>43</v>
      </c>
    </row>
    <row r="2370" spans="2:43" x14ac:dyDescent="0.25">
      <c r="B2370" s="23">
        <v>41917</v>
      </c>
      <c r="C2370" s="20" t="s">
        <v>54</v>
      </c>
      <c r="D2370" s="20" t="s">
        <v>42</v>
      </c>
      <c r="E2370" s="2">
        <v>-290.69767441860461</v>
      </c>
      <c r="F2370" s="2">
        <v>256</v>
      </c>
      <c r="G2370">
        <v>31</v>
      </c>
      <c r="H2370">
        <v>0</v>
      </c>
      <c r="J2370" s="2" t="str">
        <f t="shared" si="860"/>
        <v>San Diego Chargers</v>
      </c>
      <c r="K2370" s="2" t="str">
        <f t="shared" si="861"/>
        <v>New York Jets</v>
      </c>
      <c r="L2370" s="17">
        <f t="shared" si="862"/>
        <v>-290.69767441860461</v>
      </c>
      <c r="M2370" s="18">
        <f t="shared" si="863"/>
        <v>256</v>
      </c>
      <c r="N2370" s="4">
        <f t="shared" si="841"/>
        <v>1.333</v>
      </c>
      <c r="O2370" s="4">
        <f t="shared" si="842"/>
        <v>3.64</v>
      </c>
      <c r="P2370" s="4"/>
      <c r="Q2370" s="4"/>
      <c r="R2370" s="1">
        <f t="shared" si="843"/>
        <v>0.75018754688672173</v>
      </c>
      <c r="S2370" s="1">
        <f t="shared" si="844"/>
        <v>0.27472527472527469</v>
      </c>
      <c r="T2370" s="1">
        <f t="shared" si="845"/>
        <v>2.4307259199678244E-2</v>
      </c>
      <c r="U2370" s="1">
        <f t="shared" si="846"/>
        <v>0.23773113608072352</v>
      </c>
      <c r="V2370" s="1">
        <f t="shared" si="847"/>
        <v>0.7487311360807235</v>
      </c>
      <c r="W2370" s="1"/>
      <c r="X2370" s="17">
        <f t="shared" si="848"/>
        <v>335.59291421291482</v>
      </c>
      <c r="Y2370" s="18">
        <f t="shared" si="849"/>
        <v>2582.4792899601139</v>
      </c>
      <c r="Z2370" s="2">
        <f t="shared" si="850"/>
        <v>318.81326850226907</v>
      </c>
      <c r="AA2370" s="18">
        <f t="shared" si="851"/>
        <v>2453.3553254621079</v>
      </c>
      <c r="AB2370" s="2">
        <f t="shared" si="852"/>
        <v>-313.66323136355999</v>
      </c>
      <c r="AC2370" s="2">
        <f t="shared" si="853"/>
        <v>245.3355325462108</v>
      </c>
      <c r="AD2370" s="2">
        <f t="shared" si="854"/>
        <v>318.81326850226907</v>
      </c>
      <c r="AE2370" s="2">
        <f t="shared" si="855"/>
        <v>-1000</v>
      </c>
      <c r="AF2370" s="5">
        <f t="shared" si="856"/>
        <v>0.33299999999999996</v>
      </c>
      <c r="AG2370" s="5">
        <f t="shared" si="857"/>
        <v>-1</v>
      </c>
      <c r="AH2370" s="3">
        <f t="shared" si="858"/>
        <v>201410</v>
      </c>
      <c r="AI2370" s="21">
        <v>1.333</v>
      </c>
      <c r="AJ2370" s="21">
        <v>3.64</v>
      </c>
      <c r="AK2370" s="21">
        <v>1.3440000000000001</v>
      </c>
      <c r="AL2370" s="21">
        <v>3.56</v>
      </c>
      <c r="AO2370">
        <f t="shared" si="859"/>
        <v>-300</v>
      </c>
      <c r="AP2370">
        <f>IF(E2370&lt;F2370,G2370,H2370)</f>
        <v>31</v>
      </c>
      <c r="AQ2370">
        <f>IF(E2370&lt;F2370,H2370,G2370)</f>
        <v>0</v>
      </c>
    </row>
    <row r="2371" spans="2:43" x14ac:dyDescent="0.25">
      <c r="B2371" s="23">
        <v>41917</v>
      </c>
      <c r="C2371" s="20" t="s">
        <v>22</v>
      </c>
      <c r="D2371" s="20" t="s">
        <v>20</v>
      </c>
      <c r="E2371" s="2">
        <v>-202.02020202020196</v>
      </c>
      <c r="F2371" s="2">
        <v>181</v>
      </c>
      <c r="G2371">
        <v>22</v>
      </c>
      <c r="H2371">
        <v>17</v>
      </c>
      <c r="J2371" s="2" t="str">
        <f t="shared" si="860"/>
        <v>San Francisco 49ers</v>
      </c>
      <c r="K2371" s="2" t="str">
        <f t="shared" si="861"/>
        <v>Kansas City Chiefs</v>
      </c>
      <c r="L2371" s="17">
        <f t="shared" si="862"/>
        <v>-202.02020202020196</v>
      </c>
      <c r="M2371" s="18">
        <f t="shared" si="863"/>
        <v>181</v>
      </c>
      <c r="N2371" s="4">
        <f t="shared" si="841"/>
        <v>1.3839999999999999</v>
      </c>
      <c r="O2371" s="4">
        <f t="shared" si="842"/>
        <v>3.31</v>
      </c>
      <c r="P2371" s="4"/>
      <c r="Q2371" s="4"/>
      <c r="R2371" s="1">
        <f t="shared" si="843"/>
        <v>0.7225433526011561</v>
      </c>
      <c r="S2371" s="1">
        <f t="shared" si="844"/>
        <v>0.30211480362537763</v>
      </c>
      <c r="T2371" s="1">
        <f t="shared" si="845"/>
        <v>2.4064763527907984E-2</v>
      </c>
      <c r="U2371" s="1">
        <f t="shared" si="846"/>
        <v>0.21021427448788924</v>
      </c>
      <c r="V2371" s="1">
        <f t="shared" si="847"/>
        <v>0.72121427448788922</v>
      </c>
      <c r="W2371" s="1"/>
      <c r="X2371" s="17">
        <f t="shared" si="848"/>
        <v>386.55048211582812</v>
      </c>
      <c r="Y2371" s="18">
        <f t="shared" si="849"/>
        <v>2272.2260058594952</v>
      </c>
      <c r="Z2371" s="2">
        <f t="shared" si="850"/>
        <v>367.22295801003668</v>
      </c>
      <c r="AA2371" s="18">
        <f t="shared" si="851"/>
        <v>2158.6147055665206</v>
      </c>
      <c r="AB2371" s="2">
        <f t="shared" si="852"/>
        <v>-272.31412911081355</v>
      </c>
      <c r="AC2371" s="2">
        <f t="shared" si="853"/>
        <v>215.86147055665205</v>
      </c>
      <c r="AD2371" s="2">
        <f t="shared" si="854"/>
        <v>367.22295801003668</v>
      </c>
      <c r="AE2371" s="2">
        <f t="shared" si="855"/>
        <v>-1000</v>
      </c>
      <c r="AF2371" s="5">
        <f t="shared" si="856"/>
        <v>0.3839999999999999</v>
      </c>
      <c r="AG2371" s="5">
        <f t="shared" si="857"/>
        <v>-1</v>
      </c>
      <c r="AH2371" s="3">
        <f t="shared" si="858"/>
        <v>201410</v>
      </c>
      <c r="AI2371" s="21">
        <v>1.3839999999999999</v>
      </c>
      <c r="AJ2371" s="21">
        <v>3.31</v>
      </c>
      <c r="AK2371" s="21">
        <v>1.4950000000000001</v>
      </c>
      <c r="AL2371" s="21">
        <v>2.81</v>
      </c>
      <c r="AO2371">
        <f t="shared" si="859"/>
        <v>-300</v>
      </c>
      <c r="AP2371">
        <f>IF(E2371&lt;F2371,G2371,H2371)</f>
        <v>22</v>
      </c>
      <c r="AQ2371">
        <f>IF(E2371&lt;F2371,H2371,G2371)</f>
        <v>17</v>
      </c>
    </row>
    <row r="2372" spans="2:43" x14ac:dyDescent="0.25">
      <c r="B2372" s="23">
        <v>41917</v>
      </c>
      <c r="C2372" s="20" t="s">
        <v>38</v>
      </c>
      <c r="D2372" s="20" t="s">
        <v>48</v>
      </c>
      <c r="E2372" s="2">
        <v>-350.87719298245622</v>
      </c>
      <c r="F2372" s="2">
        <v>305</v>
      </c>
      <c r="G2372">
        <v>41</v>
      </c>
      <c r="H2372">
        <v>20</v>
      </c>
      <c r="J2372" s="2" t="str">
        <f t="shared" si="860"/>
        <v>Denver Broncos</v>
      </c>
      <c r="K2372" s="2" t="str">
        <f t="shared" si="861"/>
        <v>Arizona Cardinals</v>
      </c>
      <c r="L2372" s="17">
        <f t="shared" si="862"/>
        <v>-350.87719298245622</v>
      </c>
      <c r="M2372" s="18">
        <f t="shared" si="863"/>
        <v>305</v>
      </c>
      <c r="N2372" s="4">
        <f t="shared" si="841"/>
        <v>1.3069999999999999</v>
      </c>
      <c r="O2372" s="4">
        <f t="shared" si="842"/>
        <v>3.85</v>
      </c>
      <c r="P2372" s="4"/>
      <c r="Q2372" s="4"/>
      <c r="R2372" s="1">
        <f t="shared" si="843"/>
        <v>0.76511094108645761</v>
      </c>
      <c r="S2372" s="1">
        <f t="shared" si="844"/>
        <v>0.25974025974025972</v>
      </c>
      <c r="T2372" s="1">
        <f t="shared" si="845"/>
        <v>2.424859414388203E-2</v>
      </c>
      <c r="U2372" s="1">
        <f t="shared" si="846"/>
        <v>0.25268534067309895</v>
      </c>
      <c r="V2372" s="1">
        <f t="shared" si="847"/>
        <v>0.76368534067309901</v>
      </c>
      <c r="W2372" s="1"/>
      <c r="X2372" s="17">
        <f t="shared" si="848"/>
        <v>309.4398265110305</v>
      </c>
      <c r="Y2372" s="18">
        <f t="shared" si="849"/>
        <v>2776.3533728520742</v>
      </c>
      <c r="Z2372" s="2">
        <f t="shared" si="850"/>
        <v>293.96783518547898</v>
      </c>
      <c r="AA2372" s="18">
        <f t="shared" si="851"/>
        <v>2637.5357042094706</v>
      </c>
      <c r="AB2372" s="2">
        <f t="shared" si="852"/>
        <v>-340.17327078285626</v>
      </c>
      <c r="AC2372" s="2">
        <f t="shared" si="853"/>
        <v>263.75357042094709</v>
      </c>
      <c r="AD2372" s="2">
        <f t="shared" si="854"/>
        <v>293.96783518547898</v>
      </c>
      <c r="AE2372" s="2">
        <f t="shared" si="855"/>
        <v>-1000</v>
      </c>
      <c r="AF2372" s="5">
        <f t="shared" si="856"/>
        <v>0.30699999999999994</v>
      </c>
      <c r="AG2372" s="5">
        <f t="shared" si="857"/>
        <v>-1</v>
      </c>
      <c r="AH2372" s="3">
        <f t="shared" si="858"/>
        <v>201410</v>
      </c>
      <c r="AI2372" s="21">
        <v>1.3069999999999999</v>
      </c>
      <c r="AJ2372" s="21">
        <v>3.85</v>
      </c>
      <c r="AK2372" s="21">
        <v>1.2849999999999999</v>
      </c>
      <c r="AL2372" s="21">
        <v>4.05</v>
      </c>
      <c r="AO2372">
        <f t="shared" si="859"/>
        <v>-400</v>
      </c>
      <c r="AP2372">
        <f>IF(E2372&lt;F2372,G2372,H2372)</f>
        <v>41</v>
      </c>
      <c r="AQ2372">
        <f>IF(E2372&lt;F2372,H2372,G2372)</f>
        <v>20</v>
      </c>
    </row>
    <row r="2373" spans="2:43" x14ac:dyDescent="0.25">
      <c r="B2373" s="23">
        <v>41917</v>
      </c>
      <c r="C2373" s="20" t="s">
        <v>44</v>
      </c>
      <c r="D2373" s="20" t="s">
        <v>37</v>
      </c>
      <c r="E2373" s="2">
        <v>-117.09601873536299</v>
      </c>
      <c r="F2373" s="2">
        <v>106</v>
      </c>
      <c r="G2373">
        <v>31</v>
      </c>
      <c r="H2373">
        <v>24</v>
      </c>
      <c r="J2373" s="2" t="str">
        <f t="shared" si="860"/>
        <v>Carolina Panthers</v>
      </c>
      <c r="K2373" s="2" t="str">
        <f t="shared" si="861"/>
        <v>Chicago Bears</v>
      </c>
      <c r="L2373" s="17">
        <f t="shared" si="862"/>
        <v>-117.09601873536299</v>
      </c>
      <c r="M2373" s="18">
        <f t="shared" si="863"/>
        <v>106</v>
      </c>
      <c r="N2373" s="4">
        <f t="shared" ref="N2373:N2436" si="864">IF(E2373&lt;0,AI2373,AJ2373)</f>
        <v>1.6890000000000001</v>
      </c>
      <c r="O2373" s="4">
        <f t="shared" ref="O2373:O2436" si="865">IF(E2373&lt;0,AJ2373,AI2373)</f>
        <v>2.31</v>
      </c>
      <c r="P2373" s="4"/>
      <c r="Q2373" s="4"/>
      <c r="R2373" s="1">
        <f t="shared" ref="R2373:R2436" si="866">1/N2373</f>
        <v>0.59206631142687982</v>
      </c>
      <c r="S2373" s="1">
        <f t="shared" ref="S2373:S2436" si="867">1/O2373</f>
        <v>0.4329004329004329</v>
      </c>
      <c r="T2373" s="1">
        <f t="shared" ref="T2373:T2436" si="868">1-N2373*O2373/(N2373+O2373)</f>
        <v>2.4358589647411888E-2</v>
      </c>
      <c r="U2373" s="1">
        <f t="shared" ref="U2373:U2436" si="869">ABS(R2373-S2373)/2</f>
        <v>7.9582939263223462E-2</v>
      </c>
      <c r="V2373" s="1">
        <f t="shared" ref="V2373:V2436" si="870">V$1+IF(N2373&lt;=O2373,U2373,-U2373)</f>
        <v>0.59058293926322347</v>
      </c>
      <c r="W2373" s="1"/>
      <c r="X2373" s="17">
        <f t="shared" ref="X2373:X2436" si="871">(1/V2373-1)*1000</f>
        <v>693.24227558544305</v>
      </c>
      <c r="Y2373" s="18">
        <f t="shared" ref="Y2373:Y2436" si="872">1000000/(X2373+W$1)-X$1</f>
        <v>1309.568863191934</v>
      </c>
      <c r="Z2373" s="2">
        <f t="shared" ref="Z2373:Z2436" si="873">X2373*0.95</f>
        <v>658.58016180617085</v>
      </c>
      <c r="AA2373" s="18">
        <f t="shared" ref="AA2373:AA2436" si="874">Y2373*0.95</f>
        <v>1244.0904200323373</v>
      </c>
      <c r="AB2373" s="2">
        <f t="shared" ref="AB2373:AB2436" si="875">IF(Z2373&lt;1000,-100000/Z2373,Z2373/10)</f>
        <v>-151.84180423192183</v>
      </c>
      <c r="AC2373" s="2">
        <f t="shared" ref="AC2373:AC2436" si="876">IF(AA2373&lt;1000,-100000/AA2373,AA2373/10)</f>
        <v>124.40904200323374</v>
      </c>
      <c r="AD2373" s="2">
        <f t="shared" ref="AD2373:AD2436" si="877">IF(AP2373&gt;AQ2373,Z2373,-1000)</f>
        <v>658.58016180617085</v>
      </c>
      <c r="AE2373" s="2">
        <f t="shared" ref="AE2373:AE2436" si="878">IF(AQ2373&gt;AP2373,AA2373,-1000)</f>
        <v>-1000</v>
      </c>
      <c r="AF2373" s="5">
        <f t="shared" ref="AF2373:AF2436" si="879">IF(AP2373&gt;AQ2373,N2373-1,-1)</f>
        <v>0.68900000000000006</v>
      </c>
      <c r="AG2373" s="5">
        <f t="shared" ref="AG2373:AG2436" si="880">IF(AQ2373&gt;AP2373,O2373-1,-1)</f>
        <v>-1</v>
      </c>
      <c r="AH2373" s="3">
        <f t="shared" ref="AH2373:AH2436" si="881">YEAR(B2373)*100+MONTH(B2373)</f>
        <v>201410</v>
      </c>
      <c r="AI2373" s="21">
        <v>1.6890000000000001</v>
      </c>
      <c r="AJ2373" s="21">
        <v>2.31</v>
      </c>
      <c r="AK2373" s="21">
        <v>1.8540000000000001</v>
      </c>
      <c r="AL2373" s="21">
        <v>2.06</v>
      </c>
      <c r="AO2373">
        <f t="shared" ref="AO2373:AO2436" si="882">IF(L2373&lt;-200,INT(L2373/100)*100,INT(L2373/10)*10)</f>
        <v>-120</v>
      </c>
      <c r="AP2373">
        <f>IF(E2373&lt;F2373,G2373,H2373)</f>
        <v>31</v>
      </c>
      <c r="AQ2373">
        <f>IF(E2373&lt;F2373,H2373,G2373)</f>
        <v>24</v>
      </c>
    </row>
    <row r="2374" spans="2:43" x14ac:dyDescent="0.25">
      <c r="B2374" s="23">
        <v>41917</v>
      </c>
      <c r="C2374" s="20" t="s">
        <v>23</v>
      </c>
      <c r="D2374" s="20" t="s">
        <v>40</v>
      </c>
      <c r="E2374" s="2">
        <v>-235.29411764705881</v>
      </c>
      <c r="F2374" s="2">
        <v>210</v>
      </c>
      <c r="G2374">
        <v>20</v>
      </c>
      <c r="H2374">
        <v>17</v>
      </c>
      <c r="J2374" s="2" t="str">
        <f t="shared" si="860"/>
        <v>Dallas Cowboys</v>
      </c>
      <c r="K2374" s="2" t="str">
        <f t="shared" si="861"/>
        <v>Houston Texans</v>
      </c>
      <c r="L2374" s="17">
        <f t="shared" si="862"/>
        <v>-235.29411764705881</v>
      </c>
      <c r="M2374" s="18">
        <f t="shared" si="863"/>
        <v>210</v>
      </c>
      <c r="N2374" s="4">
        <f t="shared" si="864"/>
        <v>1.4690000000000001</v>
      </c>
      <c r="O2374" s="4">
        <f t="shared" si="865"/>
        <v>2.91</v>
      </c>
      <c r="P2374" s="4"/>
      <c r="Q2374" s="4"/>
      <c r="R2374" s="1">
        <f t="shared" si="866"/>
        <v>0.68073519400953031</v>
      </c>
      <c r="S2374" s="1">
        <f t="shared" si="867"/>
        <v>0.3436426116838488</v>
      </c>
      <c r="T2374" s="1">
        <f t="shared" si="868"/>
        <v>2.3797670701073304E-2</v>
      </c>
      <c r="U2374" s="1">
        <f t="shared" si="869"/>
        <v>0.16854629116284076</v>
      </c>
      <c r="V2374" s="1">
        <f t="shared" si="870"/>
        <v>0.67954629116284071</v>
      </c>
      <c r="W2374" s="1"/>
      <c r="X2374" s="17">
        <f t="shared" si="871"/>
        <v>471.57009464182107</v>
      </c>
      <c r="Y2374" s="18">
        <f t="shared" si="872"/>
        <v>1890.8457068510311</v>
      </c>
      <c r="Z2374" s="2">
        <f t="shared" si="873"/>
        <v>447.99158990973001</v>
      </c>
      <c r="AA2374" s="18">
        <f t="shared" si="874"/>
        <v>1796.3034215084795</v>
      </c>
      <c r="AB2374" s="2">
        <f t="shared" si="875"/>
        <v>-223.21847608824515</v>
      </c>
      <c r="AC2374" s="2">
        <f t="shared" si="876"/>
        <v>179.63034215084795</v>
      </c>
      <c r="AD2374" s="2">
        <f t="shared" si="877"/>
        <v>447.99158990973001</v>
      </c>
      <c r="AE2374" s="2">
        <f t="shared" si="878"/>
        <v>-1000</v>
      </c>
      <c r="AF2374" s="5">
        <f t="shared" si="879"/>
        <v>0.46900000000000008</v>
      </c>
      <c r="AG2374" s="5">
        <f t="shared" si="880"/>
        <v>-1</v>
      </c>
      <c r="AH2374" s="3">
        <f t="shared" si="881"/>
        <v>201410</v>
      </c>
      <c r="AI2374" s="21">
        <v>1.4690000000000001</v>
      </c>
      <c r="AJ2374" s="21">
        <v>2.91</v>
      </c>
      <c r="AK2374" s="21">
        <v>1.425</v>
      </c>
      <c r="AL2374" s="21">
        <v>3.1</v>
      </c>
      <c r="AO2374">
        <f t="shared" si="882"/>
        <v>-300</v>
      </c>
      <c r="AP2374">
        <f>IF(E2374&lt;F2374,G2374,H2374)</f>
        <v>20</v>
      </c>
      <c r="AQ2374">
        <f>IF(E2374&lt;F2374,H2374,G2374)</f>
        <v>17</v>
      </c>
    </row>
    <row r="2375" spans="2:43" x14ac:dyDescent="0.25">
      <c r="B2375" s="23">
        <v>41917</v>
      </c>
      <c r="C2375" s="20" t="s">
        <v>34</v>
      </c>
      <c r="D2375" s="20" t="s">
        <v>24</v>
      </c>
      <c r="E2375" s="2">
        <v>-220.26431718061676</v>
      </c>
      <c r="F2375" s="2">
        <v>197.00000000000003</v>
      </c>
      <c r="G2375">
        <v>14</v>
      </c>
      <c r="H2375">
        <v>17</v>
      </c>
      <c r="J2375" s="2" t="str">
        <f t="shared" ref="J2375:J2438" si="883">IF(E2375&lt;=F2375,C2375,D2375)</f>
        <v>Detroit Lions</v>
      </c>
      <c r="K2375" s="2" t="str">
        <f t="shared" ref="K2375:K2438" si="884">IF(E2375&gt;F2375,C2375,D2375)</f>
        <v>Buffalo Bills</v>
      </c>
      <c r="L2375" s="17">
        <f t="shared" ref="L2375:L2438" si="885">IF(E2375&lt;=F2375,E2375,F2375)</f>
        <v>-220.26431718061676</v>
      </c>
      <c r="M2375" s="18">
        <f t="shared" ref="M2375:M2438" si="886">IF(E2375&gt;F2375,E2375,F2375)</f>
        <v>197.00000000000003</v>
      </c>
      <c r="N2375" s="4">
        <f t="shared" si="864"/>
        <v>1.304</v>
      </c>
      <c r="O2375" s="4">
        <f t="shared" si="865"/>
        <v>3.88</v>
      </c>
      <c r="P2375" s="4"/>
      <c r="Q2375" s="4"/>
      <c r="R2375" s="1">
        <f t="shared" si="866"/>
        <v>0.76687116564417179</v>
      </c>
      <c r="S2375" s="1">
        <f t="shared" si="867"/>
        <v>0.25773195876288663</v>
      </c>
      <c r="T2375" s="1">
        <f t="shared" si="868"/>
        <v>2.4012345679012337E-2</v>
      </c>
      <c r="U2375" s="1">
        <f t="shared" si="869"/>
        <v>0.25456960344064261</v>
      </c>
      <c r="V2375" s="1">
        <f t="shared" si="870"/>
        <v>0.76556960344064262</v>
      </c>
      <c r="W2375" s="1"/>
      <c r="X2375" s="17">
        <f t="shared" si="871"/>
        <v>306.21695990250174</v>
      </c>
      <c r="Y2375" s="18">
        <f t="shared" si="872"/>
        <v>2802.2429129777825</v>
      </c>
      <c r="Z2375" s="2">
        <f t="shared" si="873"/>
        <v>290.90611190737667</v>
      </c>
      <c r="AA2375" s="18">
        <f t="shared" si="874"/>
        <v>2662.1307673288934</v>
      </c>
      <c r="AB2375" s="2">
        <f t="shared" si="875"/>
        <v>-343.75352014549492</v>
      </c>
      <c r="AC2375" s="2">
        <f t="shared" si="876"/>
        <v>266.21307673288936</v>
      </c>
      <c r="AD2375" s="2">
        <f t="shared" si="877"/>
        <v>-1000</v>
      </c>
      <c r="AE2375" s="2">
        <f t="shared" si="878"/>
        <v>2662.1307673288934</v>
      </c>
      <c r="AF2375" s="5">
        <f t="shared" si="879"/>
        <v>-1</v>
      </c>
      <c r="AG2375" s="5">
        <f t="shared" si="880"/>
        <v>2.88</v>
      </c>
      <c r="AH2375" s="3">
        <f t="shared" si="881"/>
        <v>201410</v>
      </c>
      <c r="AI2375" s="21">
        <v>1.304</v>
      </c>
      <c r="AJ2375" s="21">
        <v>3.88</v>
      </c>
      <c r="AK2375" s="21">
        <v>1.454</v>
      </c>
      <c r="AL2375" s="21">
        <v>2.97</v>
      </c>
      <c r="AO2375">
        <f t="shared" si="882"/>
        <v>-300</v>
      </c>
      <c r="AP2375">
        <f>IF(E2375&lt;F2375,G2375,H2375)</f>
        <v>14</v>
      </c>
      <c r="AQ2375">
        <f>IF(E2375&lt;F2375,H2375,G2375)</f>
        <v>17</v>
      </c>
    </row>
    <row r="2376" spans="2:43" x14ac:dyDescent="0.25">
      <c r="B2376" s="23">
        <v>41917</v>
      </c>
      <c r="C2376" s="20" t="s">
        <v>39</v>
      </c>
      <c r="D2376" s="20" t="s">
        <v>28</v>
      </c>
      <c r="E2376" s="2">
        <v>-139.08205841446451</v>
      </c>
      <c r="F2376" s="2">
        <v>125.99999999999997</v>
      </c>
      <c r="G2376">
        <v>20</v>
      </c>
      <c r="H2376">
        <v>13</v>
      </c>
      <c r="J2376" s="2" t="str">
        <f t="shared" si="883"/>
        <v>Indianapolis Colts</v>
      </c>
      <c r="K2376" s="2" t="str">
        <f t="shared" si="884"/>
        <v>Baltimore Ravens</v>
      </c>
      <c r="L2376" s="17">
        <f t="shared" si="885"/>
        <v>-139.08205841446451</v>
      </c>
      <c r="M2376" s="18">
        <f t="shared" si="886"/>
        <v>125.99999999999997</v>
      </c>
      <c r="N2376" s="4">
        <f t="shared" si="864"/>
        <v>1.5309999999999999</v>
      </c>
      <c r="O2376" s="4">
        <f t="shared" si="865"/>
        <v>2.69</v>
      </c>
      <c r="P2376" s="4"/>
      <c r="Q2376" s="4"/>
      <c r="R2376" s="1">
        <f t="shared" si="866"/>
        <v>0.6531678641410843</v>
      </c>
      <c r="S2376" s="1">
        <f t="shared" si="867"/>
        <v>0.37174721189591081</v>
      </c>
      <c r="T2376" s="1">
        <f t="shared" si="868"/>
        <v>2.4309405354181579E-2</v>
      </c>
      <c r="U2376" s="1">
        <f t="shared" si="869"/>
        <v>0.14071032612258674</v>
      </c>
      <c r="V2376" s="1">
        <f t="shared" si="870"/>
        <v>0.65171032612258673</v>
      </c>
      <c r="W2376" s="1"/>
      <c r="X2376" s="17">
        <f t="shared" si="871"/>
        <v>534.42405301385372</v>
      </c>
      <c r="Y2376" s="18">
        <f t="shared" si="872"/>
        <v>1680.8517225830294</v>
      </c>
      <c r="Z2376" s="2">
        <f t="shared" si="873"/>
        <v>507.70285036316102</v>
      </c>
      <c r="AA2376" s="18">
        <f t="shared" si="874"/>
        <v>1596.809136453878</v>
      </c>
      <c r="AB2376" s="2">
        <f t="shared" si="875"/>
        <v>-196.96560680813545</v>
      </c>
      <c r="AC2376" s="2">
        <f t="shared" si="876"/>
        <v>159.68091364538779</v>
      </c>
      <c r="AD2376" s="2">
        <f t="shared" si="877"/>
        <v>507.70285036316102</v>
      </c>
      <c r="AE2376" s="2">
        <f t="shared" si="878"/>
        <v>-1000</v>
      </c>
      <c r="AF2376" s="5">
        <f t="shared" si="879"/>
        <v>0.53099999999999992</v>
      </c>
      <c r="AG2376" s="5">
        <f t="shared" si="880"/>
        <v>-1</v>
      </c>
      <c r="AH2376" s="3">
        <f t="shared" si="881"/>
        <v>201410</v>
      </c>
      <c r="AI2376" s="21">
        <v>1.5309999999999999</v>
      </c>
      <c r="AJ2376" s="21">
        <v>2.69</v>
      </c>
      <c r="AK2376" s="21">
        <v>1.7190000000000001</v>
      </c>
      <c r="AL2376" s="21">
        <v>2.2599999999999998</v>
      </c>
      <c r="AO2376">
        <f t="shared" si="882"/>
        <v>-140</v>
      </c>
      <c r="AP2376">
        <f>IF(E2376&lt;F2376,G2376,H2376)</f>
        <v>20</v>
      </c>
      <c r="AQ2376">
        <f>IF(E2376&lt;F2376,H2376,G2376)</f>
        <v>13</v>
      </c>
    </row>
    <row r="2377" spans="2:43" x14ac:dyDescent="0.25">
      <c r="B2377" s="23">
        <v>41917</v>
      </c>
      <c r="C2377" s="20" t="s">
        <v>26</v>
      </c>
      <c r="D2377" s="20" t="s">
        <v>45</v>
      </c>
      <c r="E2377" s="2">
        <v>204.99999999999997</v>
      </c>
      <c r="F2377" s="2">
        <v>-230.41474654377885</v>
      </c>
      <c r="G2377">
        <v>9</v>
      </c>
      <c r="H2377">
        <v>17</v>
      </c>
      <c r="J2377" s="2" t="str">
        <f t="shared" si="883"/>
        <v>Pittsburgh Steelers</v>
      </c>
      <c r="K2377" s="2" t="str">
        <f t="shared" si="884"/>
        <v>Jacksonville Jaguars</v>
      </c>
      <c r="L2377" s="17">
        <f t="shared" si="885"/>
        <v>-230.41474654377885</v>
      </c>
      <c r="M2377" s="18">
        <f t="shared" si="886"/>
        <v>204.99999999999997</v>
      </c>
      <c r="N2377" s="4">
        <f t="shared" si="864"/>
        <v>1.3420000000000001</v>
      </c>
      <c r="O2377" s="4">
        <f t="shared" si="865"/>
        <v>3.58</v>
      </c>
      <c r="P2377" s="4"/>
      <c r="Q2377" s="4"/>
      <c r="R2377" s="1">
        <f t="shared" si="866"/>
        <v>0.7451564828614009</v>
      </c>
      <c r="S2377" s="1">
        <f t="shared" si="867"/>
        <v>0.27932960893854747</v>
      </c>
      <c r="T2377" s="1">
        <f t="shared" si="868"/>
        <v>2.3900853311662029E-2</v>
      </c>
      <c r="U2377" s="1">
        <f t="shared" si="869"/>
        <v>0.23291343696142672</v>
      </c>
      <c r="V2377" s="1">
        <f t="shared" si="870"/>
        <v>0.74391343696142676</v>
      </c>
      <c r="W2377" s="1"/>
      <c r="X2377" s="17">
        <f t="shared" si="871"/>
        <v>344.24242165134024</v>
      </c>
      <c r="Y2377" s="18">
        <f t="shared" si="872"/>
        <v>2524.0930494100649</v>
      </c>
      <c r="Z2377" s="2">
        <f t="shared" si="873"/>
        <v>327.03030056877321</v>
      </c>
      <c r="AA2377" s="18">
        <f t="shared" si="874"/>
        <v>2397.8883969395615</v>
      </c>
      <c r="AB2377" s="2">
        <f t="shared" si="875"/>
        <v>-305.78206308736333</v>
      </c>
      <c r="AC2377" s="2">
        <f t="shared" si="876"/>
        <v>239.78883969395616</v>
      </c>
      <c r="AD2377" s="2">
        <f t="shared" si="877"/>
        <v>327.03030056877321</v>
      </c>
      <c r="AE2377" s="2">
        <f t="shared" si="878"/>
        <v>-1000</v>
      </c>
      <c r="AF2377" s="5">
        <f t="shared" si="879"/>
        <v>0.34200000000000008</v>
      </c>
      <c r="AG2377" s="5">
        <f t="shared" si="880"/>
        <v>-1</v>
      </c>
      <c r="AH2377" s="3">
        <f t="shared" si="881"/>
        <v>201410</v>
      </c>
      <c r="AI2377" s="21">
        <v>3.58</v>
      </c>
      <c r="AJ2377" s="21">
        <v>1.3420000000000001</v>
      </c>
      <c r="AK2377" s="21">
        <v>3.05</v>
      </c>
      <c r="AL2377" s="21">
        <v>1.4339999999999999</v>
      </c>
      <c r="AO2377">
        <f t="shared" si="882"/>
        <v>-300</v>
      </c>
      <c r="AP2377">
        <f>IF(E2377&lt;F2377,G2377,H2377)</f>
        <v>17</v>
      </c>
      <c r="AQ2377">
        <f>IF(E2377&lt;F2377,H2377,G2377)</f>
        <v>9</v>
      </c>
    </row>
    <row r="2378" spans="2:43" x14ac:dyDescent="0.25">
      <c r="B2378" s="23">
        <v>41917</v>
      </c>
      <c r="C2378" s="20" t="s">
        <v>43</v>
      </c>
      <c r="D2378" s="20" t="s">
        <v>27</v>
      </c>
      <c r="E2378" s="2">
        <v>-552.48618784530368</v>
      </c>
      <c r="F2378" s="2">
        <v>461.00000000000006</v>
      </c>
      <c r="G2378">
        <v>37</v>
      </c>
      <c r="H2378">
        <v>31</v>
      </c>
      <c r="J2378" s="2" t="str">
        <f t="shared" si="883"/>
        <v>New Orleans Saints</v>
      </c>
      <c r="K2378" s="2" t="str">
        <f t="shared" si="884"/>
        <v>Tampa Bay Buccaneers</v>
      </c>
      <c r="L2378" s="17">
        <f t="shared" si="885"/>
        <v>-552.48618784530368</v>
      </c>
      <c r="M2378" s="18">
        <f t="shared" si="886"/>
        <v>461.00000000000006</v>
      </c>
      <c r="N2378" s="4">
        <f t="shared" si="864"/>
        <v>1.1859999999999999</v>
      </c>
      <c r="O2378" s="4">
        <f t="shared" si="865"/>
        <v>5.5</v>
      </c>
      <c r="P2378" s="4"/>
      <c r="Q2378" s="4"/>
      <c r="R2378" s="1">
        <f t="shared" si="866"/>
        <v>0.84317032040472184</v>
      </c>
      <c r="S2378" s="1">
        <f t="shared" si="867"/>
        <v>0.18181818181818182</v>
      </c>
      <c r="T2378" s="1">
        <f t="shared" si="868"/>
        <v>2.4379300029913287E-2</v>
      </c>
      <c r="U2378" s="1">
        <f t="shared" si="869"/>
        <v>0.33067606929326998</v>
      </c>
      <c r="V2378" s="1">
        <f t="shared" si="870"/>
        <v>0.84167606929326999</v>
      </c>
      <c r="W2378" s="1"/>
      <c r="X2378" s="17">
        <f t="shared" si="871"/>
        <v>188.10553903435778</v>
      </c>
      <c r="Y2378" s="18">
        <f t="shared" si="872"/>
        <v>4244.9023512805006</v>
      </c>
      <c r="Z2378" s="2">
        <f t="shared" si="873"/>
        <v>178.70026208263988</v>
      </c>
      <c r="AA2378" s="18">
        <f t="shared" si="874"/>
        <v>4032.6572337164753</v>
      </c>
      <c r="AB2378" s="2">
        <f t="shared" si="875"/>
        <v>-559.59626938742281</v>
      </c>
      <c r="AC2378" s="2">
        <f t="shared" si="876"/>
        <v>403.26572337164754</v>
      </c>
      <c r="AD2378" s="2">
        <f t="shared" si="877"/>
        <v>178.70026208263988</v>
      </c>
      <c r="AE2378" s="2">
        <f t="shared" si="878"/>
        <v>-1000</v>
      </c>
      <c r="AF2378" s="5">
        <f t="shared" si="879"/>
        <v>0.18599999999999994</v>
      </c>
      <c r="AG2378" s="5">
        <f t="shared" si="880"/>
        <v>-1</v>
      </c>
      <c r="AH2378" s="3">
        <f t="shared" si="881"/>
        <v>201410</v>
      </c>
      <c r="AI2378" s="21">
        <v>1.1859999999999999</v>
      </c>
      <c r="AJ2378" s="21">
        <v>5.5</v>
      </c>
      <c r="AK2378" s="21">
        <v>1.181</v>
      </c>
      <c r="AL2378" s="21">
        <v>5.61</v>
      </c>
      <c r="AO2378">
        <f t="shared" si="882"/>
        <v>-600</v>
      </c>
      <c r="AP2378">
        <f>IF(E2378&lt;F2378,G2378,H2378)</f>
        <v>37</v>
      </c>
      <c r="AQ2378">
        <f>IF(E2378&lt;F2378,H2378,G2378)</f>
        <v>31</v>
      </c>
    </row>
    <row r="2379" spans="2:43" x14ac:dyDescent="0.25">
      <c r="B2379" s="23">
        <v>41917</v>
      </c>
      <c r="C2379" s="20" t="s">
        <v>25</v>
      </c>
      <c r="D2379" s="20" t="s">
        <v>35</v>
      </c>
      <c r="E2379" s="2">
        <v>-196.07843137254901</v>
      </c>
      <c r="F2379" s="2">
        <v>175.99999999999997</v>
      </c>
      <c r="G2379">
        <v>30</v>
      </c>
      <c r="H2379">
        <v>20</v>
      </c>
      <c r="J2379" s="2" t="str">
        <f t="shared" si="883"/>
        <v>New York Giants</v>
      </c>
      <c r="K2379" s="2" t="str">
        <f t="shared" si="884"/>
        <v>Atlanta Falcons</v>
      </c>
      <c r="L2379" s="17">
        <f t="shared" si="885"/>
        <v>-196.07843137254901</v>
      </c>
      <c r="M2379" s="18">
        <f t="shared" si="886"/>
        <v>175.99999999999997</v>
      </c>
      <c r="N2379" s="4">
        <f t="shared" si="864"/>
        <v>1.476</v>
      </c>
      <c r="O2379" s="4">
        <f t="shared" si="865"/>
        <v>2.88</v>
      </c>
      <c r="P2379" s="4"/>
      <c r="Q2379" s="4"/>
      <c r="R2379" s="1">
        <f t="shared" si="866"/>
        <v>0.6775067750677507</v>
      </c>
      <c r="S2379" s="1">
        <f t="shared" si="867"/>
        <v>0.34722222222222221</v>
      </c>
      <c r="T2379" s="1">
        <f t="shared" si="868"/>
        <v>2.4132231404958793E-2</v>
      </c>
      <c r="U2379" s="1">
        <f t="shared" si="869"/>
        <v>0.16514227642276424</v>
      </c>
      <c r="V2379" s="1">
        <f t="shared" si="870"/>
        <v>0.67614227642276425</v>
      </c>
      <c r="W2379" s="1"/>
      <c r="X2379" s="17">
        <f t="shared" si="871"/>
        <v>478.97866302733695</v>
      </c>
      <c r="Y2379" s="18">
        <f t="shared" si="872"/>
        <v>1863.4746585336204</v>
      </c>
      <c r="Z2379" s="2">
        <f t="shared" si="873"/>
        <v>455.02972987597008</v>
      </c>
      <c r="AA2379" s="18">
        <f t="shared" si="874"/>
        <v>1770.3009256069392</v>
      </c>
      <c r="AB2379" s="2">
        <f t="shared" si="875"/>
        <v>-219.76586019392084</v>
      </c>
      <c r="AC2379" s="2">
        <f t="shared" si="876"/>
        <v>177.03009256069393</v>
      </c>
      <c r="AD2379" s="2">
        <f t="shared" si="877"/>
        <v>455.02972987597008</v>
      </c>
      <c r="AE2379" s="2">
        <f t="shared" si="878"/>
        <v>-1000</v>
      </c>
      <c r="AF2379" s="5">
        <f t="shared" si="879"/>
        <v>0.47599999999999998</v>
      </c>
      <c r="AG2379" s="5">
        <f t="shared" si="880"/>
        <v>-1</v>
      </c>
      <c r="AH2379" s="3">
        <f t="shared" si="881"/>
        <v>201410</v>
      </c>
      <c r="AI2379" s="21">
        <v>1.476</v>
      </c>
      <c r="AJ2379" s="21">
        <v>2.88</v>
      </c>
      <c r="AK2379" s="21">
        <v>1.51</v>
      </c>
      <c r="AL2379" s="21">
        <v>2.76</v>
      </c>
      <c r="AO2379">
        <f t="shared" si="882"/>
        <v>-200</v>
      </c>
      <c r="AP2379">
        <f>IF(E2379&lt;F2379,G2379,H2379)</f>
        <v>30</v>
      </c>
      <c r="AQ2379">
        <f>IF(E2379&lt;F2379,H2379,G2379)</f>
        <v>20</v>
      </c>
    </row>
    <row r="2380" spans="2:43" x14ac:dyDescent="0.25">
      <c r="B2380" s="23">
        <v>41917</v>
      </c>
      <c r="C2380" s="20" t="s">
        <v>19</v>
      </c>
      <c r="D2380" s="20" t="s">
        <v>55</v>
      </c>
      <c r="E2380" s="2">
        <v>-195.3125</v>
      </c>
      <c r="F2380" s="2">
        <v>175</v>
      </c>
      <c r="G2380">
        <v>34</v>
      </c>
      <c r="H2380">
        <v>28</v>
      </c>
      <c r="J2380" s="2" t="str">
        <f t="shared" si="883"/>
        <v>Philadelphia Eagles</v>
      </c>
      <c r="K2380" s="2" t="str">
        <f t="shared" si="884"/>
        <v>St. Louis Rams</v>
      </c>
      <c r="L2380" s="17">
        <f t="shared" si="885"/>
        <v>-195.3125</v>
      </c>
      <c r="M2380" s="18">
        <f t="shared" si="886"/>
        <v>175</v>
      </c>
      <c r="N2380" s="4">
        <f t="shared" si="864"/>
        <v>1.3380000000000001</v>
      </c>
      <c r="O2380" s="4">
        <f t="shared" si="865"/>
        <v>3.6</v>
      </c>
      <c r="P2380" s="4"/>
      <c r="Q2380" s="4"/>
      <c r="R2380" s="1">
        <f t="shared" si="866"/>
        <v>0.74738415545590431</v>
      </c>
      <c r="S2380" s="1">
        <f t="shared" si="867"/>
        <v>0.27777777777777779</v>
      </c>
      <c r="T2380" s="1">
        <f t="shared" si="868"/>
        <v>2.4544349939246701E-2</v>
      </c>
      <c r="U2380" s="1">
        <f t="shared" si="869"/>
        <v>0.23480318883906326</v>
      </c>
      <c r="V2380" s="1">
        <f t="shared" si="870"/>
        <v>0.74580318883906327</v>
      </c>
      <c r="W2380" s="1"/>
      <c r="X2380" s="17">
        <f t="shared" si="871"/>
        <v>340.83631575325677</v>
      </c>
      <c r="Y2380" s="18">
        <f t="shared" si="872"/>
        <v>2546.7726226670234</v>
      </c>
      <c r="Z2380" s="2">
        <f t="shared" si="873"/>
        <v>323.7944999655939</v>
      </c>
      <c r="AA2380" s="18">
        <f t="shared" si="874"/>
        <v>2419.4339915336723</v>
      </c>
      <c r="AB2380" s="2">
        <f t="shared" si="875"/>
        <v>-308.83785861287299</v>
      </c>
      <c r="AC2380" s="2">
        <f t="shared" si="876"/>
        <v>241.94339915336724</v>
      </c>
      <c r="AD2380" s="2">
        <f t="shared" si="877"/>
        <v>323.7944999655939</v>
      </c>
      <c r="AE2380" s="2">
        <f t="shared" si="878"/>
        <v>-1000</v>
      </c>
      <c r="AF2380" s="5">
        <f t="shared" si="879"/>
        <v>0.33800000000000008</v>
      </c>
      <c r="AG2380" s="5">
        <f t="shared" si="880"/>
        <v>-1</v>
      </c>
      <c r="AH2380" s="3">
        <f t="shared" si="881"/>
        <v>201410</v>
      </c>
      <c r="AI2380" s="21">
        <v>1.3380000000000001</v>
      </c>
      <c r="AJ2380" s="21">
        <v>3.6</v>
      </c>
      <c r="AK2380" s="21">
        <v>1.512</v>
      </c>
      <c r="AL2380" s="21">
        <v>2.75</v>
      </c>
      <c r="AO2380">
        <f t="shared" si="882"/>
        <v>-200</v>
      </c>
      <c r="AP2380">
        <f>IF(E2380&lt;F2380,G2380,H2380)</f>
        <v>34</v>
      </c>
      <c r="AQ2380">
        <f>IF(E2380&lt;F2380,H2380,G2380)</f>
        <v>28</v>
      </c>
    </row>
    <row r="2381" spans="2:43" x14ac:dyDescent="0.25">
      <c r="B2381" s="23">
        <v>41917</v>
      </c>
      <c r="C2381" s="20" t="s">
        <v>41</v>
      </c>
      <c r="D2381" s="20" t="s">
        <v>46</v>
      </c>
      <c r="E2381" s="2">
        <v>104.99999999999999</v>
      </c>
      <c r="F2381" s="2">
        <v>-116.00928074245938</v>
      </c>
      <c r="G2381">
        <v>28</v>
      </c>
      <c r="H2381">
        <v>29</v>
      </c>
      <c r="J2381" s="2" t="str">
        <f t="shared" si="883"/>
        <v>Cleveland Browns</v>
      </c>
      <c r="K2381" s="2" t="str">
        <f t="shared" si="884"/>
        <v>Tennessee Titans</v>
      </c>
      <c r="L2381" s="17">
        <f t="shared" si="885"/>
        <v>-116.00928074245938</v>
      </c>
      <c r="M2381" s="18">
        <f t="shared" si="886"/>
        <v>104.99999999999999</v>
      </c>
      <c r="N2381" s="4">
        <f t="shared" si="864"/>
        <v>2.1800000000000002</v>
      </c>
      <c r="O2381" s="4">
        <f t="shared" si="865"/>
        <v>1.7689999999999999</v>
      </c>
      <c r="P2381" s="4"/>
      <c r="Q2381" s="4"/>
      <c r="R2381" s="1">
        <f t="shared" si="866"/>
        <v>0.4587155963302752</v>
      </c>
      <c r="S2381" s="1">
        <f t="shared" si="867"/>
        <v>0.56529112492933864</v>
      </c>
      <c r="T2381" s="1">
        <f t="shared" si="868"/>
        <v>2.3443909850595079E-2</v>
      </c>
      <c r="U2381" s="1">
        <f t="shared" si="869"/>
        <v>5.328776429953172E-2</v>
      </c>
      <c r="V2381" s="1">
        <f t="shared" si="870"/>
        <v>0.45771223570046826</v>
      </c>
      <c r="W2381" s="1"/>
      <c r="X2381" s="17">
        <f t="shared" si="871"/>
        <v>1184.7788239036952</v>
      </c>
      <c r="Y2381" s="18">
        <f t="shared" si="872"/>
        <v>768.15434984129365</v>
      </c>
      <c r="Z2381" s="2">
        <f t="shared" si="873"/>
        <v>1125.5398827085103</v>
      </c>
      <c r="AA2381" s="18">
        <f t="shared" si="874"/>
        <v>729.74663234922889</v>
      </c>
      <c r="AB2381" s="2">
        <f t="shared" si="875"/>
        <v>112.55398827085102</v>
      </c>
      <c r="AC2381" s="2">
        <f t="shared" si="876"/>
        <v>-137.03386294236958</v>
      </c>
      <c r="AD2381" s="2">
        <f t="shared" si="877"/>
        <v>1125.5398827085103</v>
      </c>
      <c r="AE2381" s="2">
        <f t="shared" si="878"/>
        <v>-1000</v>
      </c>
      <c r="AF2381" s="5">
        <f t="shared" si="879"/>
        <v>1.1800000000000002</v>
      </c>
      <c r="AG2381" s="5">
        <f t="shared" si="880"/>
        <v>-1</v>
      </c>
      <c r="AH2381" s="3">
        <f t="shared" si="881"/>
        <v>201410</v>
      </c>
      <c r="AI2381" s="21">
        <v>1.7689999999999999</v>
      </c>
      <c r="AJ2381" s="21">
        <v>2.1800000000000002</v>
      </c>
      <c r="AK2381" s="21">
        <v>2.0499999999999998</v>
      </c>
      <c r="AL2381" s="21">
        <v>1.8620000000000001</v>
      </c>
      <c r="AO2381">
        <f t="shared" si="882"/>
        <v>-120</v>
      </c>
      <c r="AP2381">
        <f>IF(E2381&lt;F2381,G2381,H2381)</f>
        <v>29</v>
      </c>
      <c r="AQ2381">
        <f>IF(E2381&lt;F2381,H2381,G2381)</f>
        <v>28</v>
      </c>
    </row>
    <row r="2382" spans="2:43" x14ac:dyDescent="0.25">
      <c r="B2382" s="23">
        <v>41914</v>
      </c>
      <c r="C2382" s="20" t="s">
        <v>33</v>
      </c>
      <c r="D2382" s="20" t="s">
        <v>29</v>
      </c>
      <c r="E2382" s="2">
        <v>-400</v>
      </c>
      <c r="F2382" s="2">
        <v>346</v>
      </c>
      <c r="G2382">
        <v>42</v>
      </c>
      <c r="H2382">
        <v>10</v>
      </c>
      <c r="J2382" s="2" t="str">
        <f t="shared" si="883"/>
        <v>Green Bay Packers</v>
      </c>
      <c r="K2382" s="2" t="str">
        <f t="shared" si="884"/>
        <v>Minnesota Vikings</v>
      </c>
      <c r="L2382" s="17">
        <f t="shared" si="885"/>
        <v>-400</v>
      </c>
      <c r="M2382" s="18">
        <f t="shared" si="886"/>
        <v>346</v>
      </c>
      <c r="N2382" s="4">
        <f t="shared" si="864"/>
        <v>1.232</v>
      </c>
      <c r="O2382" s="4">
        <f t="shared" si="865"/>
        <v>4.6900000000000004</v>
      </c>
      <c r="P2382" s="4"/>
      <c r="Q2382" s="4"/>
      <c r="R2382" s="1">
        <f t="shared" si="866"/>
        <v>0.81168831168831168</v>
      </c>
      <c r="S2382" s="1">
        <f t="shared" si="867"/>
        <v>0.21321961620469082</v>
      </c>
      <c r="T2382" s="1">
        <f t="shared" si="868"/>
        <v>2.4302600472813296E-2</v>
      </c>
      <c r="U2382" s="1">
        <f t="shared" si="869"/>
        <v>0.29923434774181046</v>
      </c>
      <c r="V2382" s="1">
        <f t="shared" si="870"/>
        <v>0.81023434774181047</v>
      </c>
      <c r="W2382" s="1"/>
      <c r="X2382" s="17">
        <f t="shared" si="871"/>
        <v>234.21082158153615</v>
      </c>
      <c r="Y2382" s="18">
        <f t="shared" si="872"/>
        <v>3536.5230739829199</v>
      </c>
      <c r="Z2382" s="2">
        <f t="shared" si="873"/>
        <v>222.50028050245933</v>
      </c>
      <c r="AA2382" s="18">
        <f t="shared" si="874"/>
        <v>3359.6969202837736</v>
      </c>
      <c r="AB2382" s="2">
        <f t="shared" si="875"/>
        <v>-449.43763564781074</v>
      </c>
      <c r="AC2382" s="2">
        <f t="shared" si="876"/>
        <v>335.96969202837738</v>
      </c>
      <c r="AD2382" s="2">
        <f t="shared" si="877"/>
        <v>222.50028050245933</v>
      </c>
      <c r="AE2382" s="2">
        <f t="shared" si="878"/>
        <v>-1000</v>
      </c>
      <c r="AF2382" s="5">
        <f t="shared" si="879"/>
        <v>0.23199999999999998</v>
      </c>
      <c r="AG2382" s="5">
        <f t="shared" si="880"/>
        <v>-1</v>
      </c>
      <c r="AH2382" s="3">
        <f t="shared" si="881"/>
        <v>201410</v>
      </c>
      <c r="AI2382" s="21">
        <v>1.232</v>
      </c>
      <c r="AJ2382" s="21">
        <v>4.6900000000000004</v>
      </c>
      <c r="AK2382" s="21">
        <v>1.25</v>
      </c>
      <c r="AL2382" s="21">
        <v>4.46</v>
      </c>
      <c r="AO2382">
        <f t="shared" si="882"/>
        <v>-400</v>
      </c>
      <c r="AP2382">
        <f>IF(E2382&lt;F2382,G2382,H2382)</f>
        <v>42</v>
      </c>
      <c r="AQ2382">
        <f>IF(E2382&lt;F2382,H2382,G2382)</f>
        <v>10</v>
      </c>
    </row>
    <row r="2383" spans="2:43" x14ac:dyDescent="0.25">
      <c r="B2383" s="23">
        <v>41911</v>
      </c>
      <c r="C2383" s="20" t="s">
        <v>20</v>
      </c>
      <c r="D2383" s="20" t="s">
        <v>36</v>
      </c>
      <c r="E2383" s="2">
        <v>125</v>
      </c>
      <c r="F2383" s="2">
        <v>-138.12154696132598</v>
      </c>
      <c r="G2383">
        <v>41</v>
      </c>
      <c r="H2383">
        <v>14</v>
      </c>
      <c r="J2383" s="2" t="str">
        <f t="shared" si="883"/>
        <v>New England Patriots</v>
      </c>
      <c r="K2383" s="2" t="str">
        <f t="shared" si="884"/>
        <v>Kansas City Chiefs</v>
      </c>
      <c r="L2383" s="17">
        <f t="shared" si="885"/>
        <v>-138.12154696132598</v>
      </c>
      <c r="M2383" s="18">
        <f t="shared" si="886"/>
        <v>125</v>
      </c>
      <c r="N2383" s="4">
        <f t="shared" si="864"/>
        <v>1.54</v>
      </c>
      <c r="O2383" s="4">
        <f t="shared" si="865"/>
        <v>2.66</v>
      </c>
      <c r="P2383" s="4"/>
      <c r="Q2383" s="4"/>
      <c r="R2383" s="1">
        <f t="shared" si="866"/>
        <v>0.64935064935064934</v>
      </c>
      <c r="S2383" s="1">
        <f t="shared" si="867"/>
        <v>0.37593984962406013</v>
      </c>
      <c r="T2383" s="1">
        <f t="shared" si="868"/>
        <v>2.4666666666666726E-2</v>
      </c>
      <c r="U2383" s="1">
        <f t="shared" si="869"/>
        <v>0.13670539986329461</v>
      </c>
      <c r="V2383" s="1">
        <f t="shared" si="870"/>
        <v>0.64770539986329467</v>
      </c>
      <c r="W2383" s="1"/>
      <c r="X2383" s="17">
        <f t="shared" si="871"/>
        <v>543.91178491187668</v>
      </c>
      <c r="Y2383" s="18">
        <f t="shared" si="872"/>
        <v>1653.0471874062387</v>
      </c>
      <c r="Z2383" s="2">
        <f t="shared" si="873"/>
        <v>516.71619566628283</v>
      </c>
      <c r="AA2383" s="18">
        <f t="shared" si="874"/>
        <v>1570.3948280359266</v>
      </c>
      <c r="AB2383" s="2">
        <f t="shared" si="875"/>
        <v>-193.52983482751958</v>
      </c>
      <c r="AC2383" s="2">
        <f t="shared" si="876"/>
        <v>157.03948280359265</v>
      </c>
      <c r="AD2383" s="2">
        <f t="shared" si="877"/>
        <v>-1000</v>
      </c>
      <c r="AE2383" s="2">
        <f t="shared" si="878"/>
        <v>1570.3948280359266</v>
      </c>
      <c r="AF2383" s="5">
        <f t="shared" si="879"/>
        <v>-1</v>
      </c>
      <c r="AG2383" s="5">
        <f t="shared" si="880"/>
        <v>1.6600000000000001</v>
      </c>
      <c r="AH2383" s="3">
        <f t="shared" si="881"/>
        <v>201409</v>
      </c>
      <c r="AI2383" s="21">
        <v>2.66</v>
      </c>
      <c r="AJ2383" s="21">
        <v>1.54</v>
      </c>
      <c r="AK2383" s="21">
        <v>2.25</v>
      </c>
      <c r="AL2383" s="21">
        <v>1.724</v>
      </c>
      <c r="AO2383">
        <f t="shared" si="882"/>
        <v>-140</v>
      </c>
      <c r="AP2383">
        <f>IF(E2383&lt;F2383,G2383,H2383)</f>
        <v>14</v>
      </c>
      <c r="AQ2383">
        <f>IF(E2383&lt;F2383,H2383,G2383)</f>
        <v>41</v>
      </c>
    </row>
    <row r="2384" spans="2:43" x14ac:dyDescent="0.25">
      <c r="B2384" s="23">
        <v>41910</v>
      </c>
      <c r="C2384" s="20" t="s">
        <v>23</v>
      </c>
      <c r="D2384" s="20" t="s">
        <v>43</v>
      </c>
      <c r="E2384" s="2">
        <v>125</v>
      </c>
      <c r="F2384" s="2">
        <v>-138.12154696132598</v>
      </c>
      <c r="G2384">
        <v>38</v>
      </c>
      <c r="H2384">
        <v>17</v>
      </c>
      <c r="J2384" s="2" t="str">
        <f t="shared" si="883"/>
        <v>New Orleans Saints</v>
      </c>
      <c r="K2384" s="2" t="str">
        <f t="shared" si="884"/>
        <v>Dallas Cowboys</v>
      </c>
      <c r="L2384" s="17">
        <f t="shared" si="885"/>
        <v>-138.12154696132598</v>
      </c>
      <c r="M2384" s="18">
        <f t="shared" si="886"/>
        <v>125</v>
      </c>
      <c r="N2384" s="4">
        <f t="shared" si="864"/>
        <v>1.6359999999999999</v>
      </c>
      <c r="O2384" s="4">
        <f t="shared" si="865"/>
        <v>2.42</v>
      </c>
      <c r="P2384" s="4"/>
      <c r="Q2384" s="4"/>
      <c r="R2384" s="1">
        <f t="shared" si="866"/>
        <v>0.61124694376528121</v>
      </c>
      <c r="S2384" s="1">
        <f t="shared" si="867"/>
        <v>0.41322314049586778</v>
      </c>
      <c r="T2384" s="1">
        <f t="shared" si="868"/>
        <v>2.3885601577909421E-2</v>
      </c>
      <c r="U2384" s="1">
        <f t="shared" si="869"/>
        <v>9.9011901634706717E-2</v>
      </c>
      <c r="V2384" s="1">
        <f t="shared" si="870"/>
        <v>0.61001190163470675</v>
      </c>
      <c r="W2384" s="1"/>
      <c r="X2384" s="17">
        <f t="shared" si="871"/>
        <v>639.31227787557111</v>
      </c>
      <c r="Y2384" s="18">
        <f t="shared" si="872"/>
        <v>1416.3211428917698</v>
      </c>
      <c r="Z2384" s="2">
        <f t="shared" si="873"/>
        <v>607.34666398179252</v>
      </c>
      <c r="AA2384" s="18">
        <f t="shared" si="874"/>
        <v>1345.5050857471813</v>
      </c>
      <c r="AB2384" s="2">
        <f t="shared" si="875"/>
        <v>-164.65061213046832</v>
      </c>
      <c r="AC2384" s="2">
        <f t="shared" si="876"/>
        <v>134.55050857471812</v>
      </c>
      <c r="AD2384" s="2">
        <f t="shared" si="877"/>
        <v>-1000</v>
      </c>
      <c r="AE2384" s="2">
        <f t="shared" si="878"/>
        <v>1345.5050857471813</v>
      </c>
      <c r="AF2384" s="5">
        <f t="shared" si="879"/>
        <v>-1</v>
      </c>
      <c r="AG2384" s="5">
        <f t="shared" si="880"/>
        <v>1.42</v>
      </c>
      <c r="AH2384" s="3">
        <f t="shared" si="881"/>
        <v>201409</v>
      </c>
      <c r="AI2384" s="21">
        <v>2.42</v>
      </c>
      <c r="AJ2384" s="21">
        <v>1.6359999999999999</v>
      </c>
      <c r="AK2384" s="21">
        <v>2.25</v>
      </c>
      <c r="AL2384" s="21">
        <v>1.724</v>
      </c>
      <c r="AO2384">
        <f t="shared" si="882"/>
        <v>-140</v>
      </c>
      <c r="AP2384">
        <f>IF(E2384&lt;F2384,G2384,H2384)</f>
        <v>17</v>
      </c>
      <c r="AQ2384">
        <f>IF(E2384&lt;F2384,H2384,G2384)</f>
        <v>38</v>
      </c>
    </row>
    <row r="2385" spans="2:43" x14ac:dyDescent="0.25">
      <c r="B2385" s="23">
        <v>41910</v>
      </c>
      <c r="C2385" s="20" t="s">
        <v>29</v>
      </c>
      <c r="D2385" s="20" t="s">
        <v>35</v>
      </c>
      <c r="E2385" s="2">
        <v>206</v>
      </c>
      <c r="F2385" s="2">
        <v>-231.48148148148152</v>
      </c>
      <c r="G2385">
        <v>41</v>
      </c>
      <c r="H2385">
        <v>28</v>
      </c>
      <c r="J2385" s="2" t="str">
        <f t="shared" si="883"/>
        <v>Atlanta Falcons</v>
      </c>
      <c r="K2385" s="2" t="str">
        <f t="shared" si="884"/>
        <v>Minnesota Vikings</v>
      </c>
      <c r="L2385" s="17">
        <f t="shared" si="885"/>
        <v>-231.48148148148152</v>
      </c>
      <c r="M2385" s="18">
        <f t="shared" si="886"/>
        <v>206</v>
      </c>
      <c r="N2385" s="4">
        <f t="shared" si="864"/>
        <v>1.724</v>
      </c>
      <c r="O2385" s="4">
        <f t="shared" si="865"/>
        <v>2.25</v>
      </c>
      <c r="P2385" s="4"/>
      <c r="Q2385" s="4"/>
      <c r="R2385" s="1">
        <f t="shared" si="866"/>
        <v>0.58004640371229699</v>
      </c>
      <c r="S2385" s="1">
        <f t="shared" si="867"/>
        <v>0.44444444444444442</v>
      </c>
      <c r="T2385" s="1">
        <f t="shared" si="868"/>
        <v>2.3905385002516377E-2</v>
      </c>
      <c r="U2385" s="1">
        <f t="shared" si="869"/>
        <v>6.7800979633926284E-2</v>
      </c>
      <c r="V2385" s="1">
        <f t="shared" si="870"/>
        <v>0.57880097963392629</v>
      </c>
      <c r="W2385" s="1"/>
      <c r="X2385" s="17">
        <f t="shared" si="871"/>
        <v>727.70958444553617</v>
      </c>
      <c r="Y2385" s="18">
        <f t="shared" si="872"/>
        <v>1249.1472710184614</v>
      </c>
      <c r="Z2385" s="2">
        <f t="shared" si="873"/>
        <v>691.32410522325938</v>
      </c>
      <c r="AA2385" s="18">
        <f t="shared" si="874"/>
        <v>1186.6899074675382</v>
      </c>
      <c r="AB2385" s="2">
        <f t="shared" si="875"/>
        <v>-144.64995397159709</v>
      </c>
      <c r="AC2385" s="2">
        <f t="shared" si="876"/>
        <v>118.66899074675382</v>
      </c>
      <c r="AD2385" s="2">
        <f t="shared" si="877"/>
        <v>-1000</v>
      </c>
      <c r="AE2385" s="2">
        <f t="shared" si="878"/>
        <v>1186.6899074675382</v>
      </c>
      <c r="AF2385" s="5">
        <f t="shared" si="879"/>
        <v>-1</v>
      </c>
      <c r="AG2385" s="5">
        <f t="shared" si="880"/>
        <v>1.25</v>
      </c>
      <c r="AH2385" s="3">
        <f t="shared" si="881"/>
        <v>201409</v>
      </c>
      <c r="AI2385" s="21">
        <v>2.25</v>
      </c>
      <c r="AJ2385" s="21">
        <v>1.724</v>
      </c>
      <c r="AK2385" s="21">
        <v>3.06</v>
      </c>
      <c r="AL2385" s="21">
        <v>1.4319999999999999</v>
      </c>
      <c r="AO2385">
        <f t="shared" si="882"/>
        <v>-300</v>
      </c>
      <c r="AP2385">
        <f>IF(E2385&lt;F2385,G2385,H2385)</f>
        <v>28</v>
      </c>
      <c r="AQ2385">
        <f>IF(E2385&lt;F2385,H2385,G2385)</f>
        <v>41</v>
      </c>
    </row>
    <row r="2386" spans="2:43" x14ac:dyDescent="0.25">
      <c r="B2386" s="23">
        <v>41910</v>
      </c>
      <c r="C2386" s="20" t="s">
        <v>22</v>
      </c>
      <c r="D2386" s="20" t="s">
        <v>19</v>
      </c>
      <c r="E2386" s="2">
        <v>-208.33333333333334</v>
      </c>
      <c r="F2386" s="2">
        <v>186</v>
      </c>
      <c r="G2386">
        <v>26</v>
      </c>
      <c r="H2386">
        <v>21</v>
      </c>
      <c r="J2386" s="2" t="str">
        <f t="shared" si="883"/>
        <v>San Francisco 49ers</v>
      </c>
      <c r="K2386" s="2" t="str">
        <f t="shared" si="884"/>
        <v>Philadelphia Eagles</v>
      </c>
      <c r="L2386" s="17">
        <f t="shared" si="885"/>
        <v>-208.33333333333334</v>
      </c>
      <c r="M2386" s="18">
        <f t="shared" si="886"/>
        <v>186</v>
      </c>
      <c r="N2386" s="4">
        <f t="shared" si="864"/>
        <v>1.3839999999999999</v>
      </c>
      <c r="O2386" s="4">
        <f t="shared" si="865"/>
        <v>3.31</v>
      </c>
      <c r="P2386" s="4"/>
      <c r="Q2386" s="4"/>
      <c r="R2386" s="1">
        <f t="shared" si="866"/>
        <v>0.7225433526011561</v>
      </c>
      <c r="S2386" s="1">
        <f t="shared" si="867"/>
        <v>0.30211480362537763</v>
      </c>
      <c r="T2386" s="1">
        <f t="shared" si="868"/>
        <v>2.4064763527907984E-2</v>
      </c>
      <c r="U2386" s="1">
        <f t="shared" si="869"/>
        <v>0.21021427448788924</v>
      </c>
      <c r="V2386" s="1">
        <f t="shared" si="870"/>
        <v>0.72121427448788922</v>
      </c>
      <c r="W2386" s="1"/>
      <c r="X2386" s="17">
        <f t="shared" si="871"/>
        <v>386.55048211582812</v>
      </c>
      <c r="Y2386" s="18">
        <f t="shared" si="872"/>
        <v>2272.2260058594952</v>
      </c>
      <c r="Z2386" s="2">
        <f t="shared" si="873"/>
        <v>367.22295801003668</v>
      </c>
      <c r="AA2386" s="18">
        <f t="shared" si="874"/>
        <v>2158.6147055665206</v>
      </c>
      <c r="AB2386" s="2">
        <f t="shared" si="875"/>
        <v>-272.31412911081355</v>
      </c>
      <c r="AC2386" s="2">
        <f t="shared" si="876"/>
        <v>215.86147055665205</v>
      </c>
      <c r="AD2386" s="2">
        <f t="shared" si="877"/>
        <v>367.22295801003668</v>
      </c>
      <c r="AE2386" s="2">
        <f t="shared" si="878"/>
        <v>-1000</v>
      </c>
      <c r="AF2386" s="5">
        <f t="shared" si="879"/>
        <v>0.3839999999999999</v>
      </c>
      <c r="AG2386" s="5">
        <f t="shared" si="880"/>
        <v>-1</v>
      </c>
      <c r="AH2386" s="3">
        <f t="shared" si="881"/>
        <v>201409</v>
      </c>
      <c r="AI2386" s="21">
        <v>1.3839999999999999</v>
      </c>
      <c r="AJ2386" s="21">
        <v>3.31</v>
      </c>
      <c r="AK2386" s="21">
        <v>1.48</v>
      </c>
      <c r="AL2386" s="21">
        <v>2.86</v>
      </c>
      <c r="AO2386">
        <f t="shared" si="882"/>
        <v>-300</v>
      </c>
      <c r="AP2386">
        <f>IF(E2386&lt;F2386,G2386,H2386)</f>
        <v>26</v>
      </c>
      <c r="AQ2386">
        <f>IF(E2386&lt;F2386,H2386,G2386)</f>
        <v>21</v>
      </c>
    </row>
    <row r="2387" spans="2:43" x14ac:dyDescent="0.25">
      <c r="B2387" s="23">
        <v>41910</v>
      </c>
      <c r="C2387" s="20" t="s">
        <v>54</v>
      </c>
      <c r="D2387" s="20" t="s">
        <v>26</v>
      </c>
      <c r="E2387" s="2">
        <v>-552.48618784530368</v>
      </c>
      <c r="F2387" s="2">
        <v>461.00000000000006</v>
      </c>
      <c r="G2387">
        <v>33</v>
      </c>
      <c r="H2387">
        <v>14</v>
      </c>
      <c r="J2387" s="2" t="str">
        <f t="shared" si="883"/>
        <v>San Diego Chargers</v>
      </c>
      <c r="K2387" s="2" t="str">
        <f t="shared" si="884"/>
        <v>Jacksonville Jaguars</v>
      </c>
      <c r="L2387" s="17">
        <f t="shared" si="885"/>
        <v>-552.48618784530368</v>
      </c>
      <c r="M2387" s="18">
        <f t="shared" si="886"/>
        <v>461.00000000000006</v>
      </c>
      <c r="N2387" s="4">
        <f t="shared" si="864"/>
        <v>1.111</v>
      </c>
      <c r="O2387" s="4">
        <f t="shared" si="865"/>
        <v>8.0399999999999991</v>
      </c>
      <c r="P2387" s="4"/>
      <c r="Q2387" s="4"/>
      <c r="R2387" s="1">
        <f t="shared" si="866"/>
        <v>0.90009000900090008</v>
      </c>
      <c r="S2387" s="1">
        <f t="shared" si="867"/>
        <v>0.12437810945273634</v>
      </c>
      <c r="T2387" s="1">
        <f t="shared" si="868"/>
        <v>2.3883728554256356E-2</v>
      </c>
      <c r="U2387" s="1">
        <f t="shared" si="869"/>
        <v>0.38785594977408189</v>
      </c>
      <c r="V2387" s="1">
        <f t="shared" si="870"/>
        <v>0.8988559497740819</v>
      </c>
      <c r="W2387" s="1"/>
      <c r="X2387" s="17">
        <f t="shared" si="871"/>
        <v>112.52531648852026</v>
      </c>
      <c r="Y2387" s="18">
        <f t="shared" si="872"/>
        <v>6303.185944275665</v>
      </c>
      <c r="Z2387" s="2">
        <f t="shared" si="873"/>
        <v>106.89905066409425</v>
      </c>
      <c r="AA2387" s="18">
        <f t="shared" si="874"/>
        <v>5988.0266470618817</v>
      </c>
      <c r="AB2387" s="2">
        <f t="shared" si="875"/>
        <v>-935.46200250390496</v>
      </c>
      <c r="AC2387" s="2">
        <f t="shared" si="876"/>
        <v>598.80266470618812</v>
      </c>
      <c r="AD2387" s="2">
        <f t="shared" si="877"/>
        <v>106.89905066409425</v>
      </c>
      <c r="AE2387" s="2">
        <f t="shared" si="878"/>
        <v>-1000</v>
      </c>
      <c r="AF2387" s="5">
        <f t="shared" si="879"/>
        <v>0.11099999999999999</v>
      </c>
      <c r="AG2387" s="5">
        <f t="shared" si="880"/>
        <v>-1</v>
      </c>
      <c r="AH2387" s="3">
        <f t="shared" si="881"/>
        <v>201409</v>
      </c>
      <c r="AI2387" s="21">
        <v>1.111</v>
      </c>
      <c r="AJ2387" s="21">
        <v>8.0399999999999991</v>
      </c>
      <c r="AK2387" s="21">
        <v>1.181</v>
      </c>
      <c r="AL2387" s="21">
        <v>5.61</v>
      </c>
      <c r="AO2387">
        <f t="shared" si="882"/>
        <v>-600</v>
      </c>
      <c r="AP2387">
        <f>IF(E2387&lt;F2387,G2387,H2387)</f>
        <v>33</v>
      </c>
      <c r="AQ2387">
        <f>IF(E2387&lt;F2387,H2387,G2387)</f>
        <v>14</v>
      </c>
    </row>
    <row r="2388" spans="2:43" x14ac:dyDescent="0.25">
      <c r="B2388" s="23">
        <v>41910</v>
      </c>
      <c r="C2388" s="20" t="s">
        <v>28</v>
      </c>
      <c r="D2388" s="20" t="s">
        <v>44</v>
      </c>
      <c r="E2388" s="2">
        <v>-156.00624024960999</v>
      </c>
      <c r="F2388" s="2">
        <v>141</v>
      </c>
      <c r="G2388">
        <v>38</v>
      </c>
      <c r="H2388">
        <v>10</v>
      </c>
      <c r="J2388" s="2" t="str">
        <f t="shared" si="883"/>
        <v>Baltimore Ravens</v>
      </c>
      <c r="K2388" s="2" t="str">
        <f t="shared" si="884"/>
        <v>Carolina Panthers</v>
      </c>
      <c r="L2388" s="17">
        <f t="shared" si="885"/>
        <v>-156.00624024960999</v>
      </c>
      <c r="M2388" s="18">
        <f t="shared" si="886"/>
        <v>141</v>
      </c>
      <c r="N2388" s="4">
        <f t="shared" si="864"/>
        <v>1.571</v>
      </c>
      <c r="O2388" s="4">
        <f t="shared" si="865"/>
        <v>2.58</v>
      </c>
      <c r="P2388" s="4"/>
      <c r="Q2388" s="4"/>
      <c r="R2388" s="1">
        <f t="shared" si="866"/>
        <v>0.63653723742838964</v>
      </c>
      <c r="S2388" s="1">
        <f t="shared" si="867"/>
        <v>0.38759689922480617</v>
      </c>
      <c r="T2388" s="1">
        <f t="shared" si="868"/>
        <v>2.3565405926282756E-2</v>
      </c>
      <c r="U2388" s="1">
        <f t="shared" si="869"/>
        <v>0.12447016910179173</v>
      </c>
      <c r="V2388" s="1">
        <f t="shared" si="870"/>
        <v>0.63547016910179177</v>
      </c>
      <c r="W2388" s="1"/>
      <c r="X2388" s="17">
        <f t="shared" si="871"/>
        <v>573.63799061324096</v>
      </c>
      <c r="Y2388" s="18">
        <f t="shared" si="872"/>
        <v>1571.4542352284639</v>
      </c>
      <c r="Z2388" s="2">
        <f t="shared" si="873"/>
        <v>544.95609108257884</v>
      </c>
      <c r="AA2388" s="18">
        <f t="shared" si="874"/>
        <v>1492.8815234670406</v>
      </c>
      <c r="AB2388" s="2">
        <f t="shared" si="875"/>
        <v>-183.5010226261453</v>
      </c>
      <c r="AC2388" s="2">
        <f t="shared" si="876"/>
        <v>149.28815234670407</v>
      </c>
      <c r="AD2388" s="2">
        <f t="shared" si="877"/>
        <v>544.95609108257884</v>
      </c>
      <c r="AE2388" s="2">
        <f t="shared" si="878"/>
        <v>-1000</v>
      </c>
      <c r="AF2388" s="5">
        <f t="shared" si="879"/>
        <v>0.57099999999999995</v>
      </c>
      <c r="AG2388" s="5">
        <f t="shared" si="880"/>
        <v>-1</v>
      </c>
      <c r="AH2388" s="3">
        <f t="shared" si="881"/>
        <v>201409</v>
      </c>
      <c r="AI2388" s="21">
        <v>1.571</v>
      </c>
      <c r="AJ2388" s="21">
        <v>2.58</v>
      </c>
      <c r="AK2388" s="21">
        <v>1.641</v>
      </c>
      <c r="AL2388" s="21">
        <v>2.41</v>
      </c>
      <c r="AO2388">
        <f t="shared" si="882"/>
        <v>-160</v>
      </c>
      <c r="AP2388">
        <f>IF(E2388&lt;F2388,G2388,H2388)</f>
        <v>38</v>
      </c>
      <c r="AQ2388">
        <f>IF(E2388&lt;F2388,H2388,G2388)</f>
        <v>10</v>
      </c>
    </row>
    <row r="2389" spans="2:43" x14ac:dyDescent="0.25">
      <c r="B2389" s="23">
        <v>41910</v>
      </c>
      <c r="C2389" s="20" t="s">
        <v>37</v>
      </c>
      <c r="D2389" s="20" t="s">
        <v>33</v>
      </c>
      <c r="E2389" s="2">
        <v>110.99999999999999</v>
      </c>
      <c r="F2389" s="2">
        <v>-123.00123001230013</v>
      </c>
      <c r="G2389">
        <v>17</v>
      </c>
      <c r="H2389">
        <v>38</v>
      </c>
      <c r="J2389" s="2" t="str">
        <f t="shared" si="883"/>
        <v>Green Bay Packers</v>
      </c>
      <c r="K2389" s="2" t="str">
        <f t="shared" si="884"/>
        <v>Chicago Bears</v>
      </c>
      <c r="L2389" s="17">
        <f t="shared" si="885"/>
        <v>-123.00123001230013</v>
      </c>
      <c r="M2389" s="18">
        <f t="shared" si="886"/>
        <v>110.99999999999999</v>
      </c>
      <c r="N2389" s="4">
        <f t="shared" si="864"/>
        <v>1.8</v>
      </c>
      <c r="O2389" s="4">
        <f t="shared" si="865"/>
        <v>2.13</v>
      </c>
      <c r="P2389" s="4"/>
      <c r="Q2389" s="4"/>
      <c r="R2389" s="1">
        <f t="shared" si="866"/>
        <v>0.55555555555555558</v>
      </c>
      <c r="S2389" s="1">
        <f t="shared" si="867"/>
        <v>0.46948356807511737</v>
      </c>
      <c r="T2389" s="1">
        <f t="shared" si="868"/>
        <v>2.442748091603042E-2</v>
      </c>
      <c r="U2389" s="1">
        <f t="shared" si="869"/>
        <v>4.3035993740219103E-2</v>
      </c>
      <c r="V2389" s="1">
        <f t="shared" si="870"/>
        <v>0.55403599374021906</v>
      </c>
      <c r="W2389" s="1"/>
      <c r="X2389" s="17">
        <f t="shared" si="871"/>
        <v>804.93688370161772</v>
      </c>
      <c r="Y2389" s="18">
        <f t="shared" si="872"/>
        <v>1131.5579529209654</v>
      </c>
      <c r="Z2389" s="2">
        <f t="shared" si="873"/>
        <v>764.69003951653679</v>
      </c>
      <c r="AA2389" s="18">
        <f t="shared" si="874"/>
        <v>1074.980055274917</v>
      </c>
      <c r="AB2389" s="2">
        <f t="shared" si="875"/>
        <v>-130.77194004413008</v>
      </c>
      <c r="AC2389" s="2">
        <f t="shared" si="876"/>
        <v>107.4980055274917</v>
      </c>
      <c r="AD2389" s="2">
        <f t="shared" si="877"/>
        <v>764.69003951653679</v>
      </c>
      <c r="AE2389" s="2">
        <f t="shared" si="878"/>
        <v>-1000</v>
      </c>
      <c r="AF2389" s="5">
        <f t="shared" si="879"/>
        <v>0.8</v>
      </c>
      <c r="AG2389" s="5">
        <f t="shared" si="880"/>
        <v>-1</v>
      </c>
      <c r="AH2389" s="3">
        <f t="shared" si="881"/>
        <v>201409</v>
      </c>
      <c r="AI2389" s="21">
        <v>2.13</v>
      </c>
      <c r="AJ2389" s="21">
        <v>1.8</v>
      </c>
      <c r="AK2389" s="21">
        <v>2.11</v>
      </c>
      <c r="AL2389" s="21">
        <v>1.8129999999999999</v>
      </c>
      <c r="AO2389">
        <f t="shared" si="882"/>
        <v>-130</v>
      </c>
      <c r="AP2389">
        <f>IF(E2389&lt;F2389,G2389,H2389)</f>
        <v>38</v>
      </c>
      <c r="AQ2389">
        <f>IF(E2389&lt;F2389,H2389,G2389)</f>
        <v>17</v>
      </c>
    </row>
    <row r="2390" spans="2:43" x14ac:dyDescent="0.25">
      <c r="B2390" s="23">
        <v>41910</v>
      </c>
      <c r="C2390" s="20" t="s">
        <v>40</v>
      </c>
      <c r="D2390" s="20" t="s">
        <v>24</v>
      </c>
      <c r="E2390" s="2">
        <v>-134.04825737265415</v>
      </c>
      <c r="F2390" s="2">
        <v>121</v>
      </c>
      <c r="G2390">
        <v>23</v>
      </c>
      <c r="H2390">
        <v>17</v>
      </c>
      <c r="J2390" s="2" t="str">
        <f t="shared" si="883"/>
        <v>Houston Texans</v>
      </c>
      <c r="K2390" s="2" t="str">
        <f t="shared" si="884"/>
        <v>Buffalo Bills</v>
      </c>
      <c r="L2390" s="17">
        <f t="shared" si="885"/>
        <v>-134.04825737265415</v>
      </c>
      <c r="M2390" s="18">
        <f t="shared" si="886"/>
        <v>121</v>
      </c>
      <c r="N2390" s="4">
        <f t="shared" si="864"/>
        <v>1.571</v>
      </c>
      <c r="O2390" s="4">
        <f t="shared" si="865"/>
        <v>2.58</v>
      </c>
      <c r="P2390" s="4"/>
      <c r="Q2390" s="4"/>
      <c r="R2390" s="1">
        <f t="shared" si="866"/>
        <v>0.63653723742838964</v>
      </c>
      <c r="S2390" s="1">
        <f t="shared" si="867"/>
        <v>0.38759689922480617</v>
      </c>
      <c r="T2390" s="1">
        <f t="shared" si="868"/>
        <v>2.3565405926282756E-2</v>
      </c>
      <c r="U2390" s="1">
        <f t="shared" si="869"/>
        <v>0.12447016910179173</v>
      </c>
      <c r="V2390" s="1">
        <f t="shared" si="870"/>
        <v>0.63547016910179177</v>
      </c>
      <c r="W2390" s="1"/>
      <c r="X2390" s="17">
        <f t="shared" si="871"/>
        <v>573.63799061324096</v>
      </c>
      <c r="Y2390" s="18">
        <f t="shared" si="872"/>
        <v>1571.4542352284639</v>
      </c>
      <c r="Z2390" s="2">
        <f t="shared" si="873"/>
        <v>544.95609108257884</v>
      </c>
      <c r="AA2390" s="18">
        <f t="shared" si="874"/>
        <v>1492.8815234670406</v>
      </c>
      <c r="AB2390" s="2">
        <f t="shared" si="875"/>
        <v>-183.5010226261453</v>
      </c>
      <c r="AC2390" s="2">
        <f t="shared" si="876"/>
        <v>149.28815234670407</v>
      </c>
      <c r="AD2390" s="2">
        <f t="shared" si="877"/>
        <v>544.95609108257884</v>
      </c>
      <c r="AE2390" s="2">
        <f t="shared" si="878"/>
        <v>-1000</v>
      </c>
      <c r="AF2390" s="5">
        <f t="shared" si="879"/>
        <v>0.57099999999999995</v>
      </c>
      <c r="AG2390" s="5">
        <f t="shared" si="880"/>
        <v>-1</v>
      </c>
      <c r="AH2390" s="3">
        <f t="shared" si="881"/>
        <v>201409</v>
      </c>
      <c r="AI2390" s="21">
        <v>1.571</v>
      </c>
      <c r="AJ2390" s="21">
        <v>2.58</v>
      </c>
      <c r="AK2390" s="21">
        <v>1.746</v>
      </c>
      <c r="AL2390" s="21">
        <v>2.21</v>
      </c>
      <c r="AO2390">
        <f t="shared" si="882"/>
        <v>-140</v>
      </c>
      <c r="AP2390">
        <f>IF(E2390&lt;F2390,G2390,H2390)</f>
        <v>23</v>
      </c>
      <c r="AQ2390">
        <f>IF(E2390&lt;F2390,H2390,G2390)</f>
        <v>17</v>
      </c>
    </row>
    <row r="2391" spans="2:43" x14ac:dyDescent="0.25">
      <c r="B2391" s="23">
        <v>41910</v>
      </c>
      <c r="C2391" s="20" t="s">
        <v>39</v>
      </c>
      <c r="D2391" s="20" t="s">
        <v>41</v>
      </c>
      <c r="E2391" s="2">
        <v>-330.03300330033011</v>
      </c>
      <c r="F2391" s="2">
        <v>289</v>
      </c>
      <c r="G2391">
        <v>41</v>
      </c>
      <c r="H2391">
        <v>17</v>
      </c>
      <c r="J2391" s="2" t="str">
        <f t="shared" si="883"/>
        <v>Indianapolis Colts</v>
      </c>
      <c r="K2391" s="2" t="str">
        <f t="shared" si="884"/>
        <v>Tennessee Titans</v>
      </c>
      <c r="L2391" s="17">
        <f t="shared" si="885"/>
        <v>-330.03300330033011</v>
      </c>
      <c r="M2391" s="18">
        <f t="shared" si="886"/>
        <v>289</v>
      </c>
      <c r="N2391" s="4">
        <f t="shared" si="864"/>
        <v>1.294</v>
      </c>
      <c r="O2391" s="4">
        <f t="shared" si="865"/>
        <v>3.97</v>
      </c>
      <c r="P2391" s="4"/>
      <c r="Q2391" s="4"/>
      <c r="R2391" s="1">
        <f t="shared" si="866"/>
        <v>0.77279752704791338</v>
      </c>
      <c r="S2391" s="1">
        <f t="shared" si="867"/>
        <v>0.25188916876574308</v>
      </c>
      <c r="T2391" s="1">
        <f t="shared" si="868"/>
        <v>2.4091945288753691E-2</v>
      </c>
      <c r="U2391" s="1">
        <f t="shared" si="869"/>
        <v>0.26045417914108515</v>
      </c>
      <c r="V2391" s="1">
        <f t="shared" si="870"/>
        <v>0.77145417914108516</v>
      </c>
      <c r="W2391" s="1"/>
      <c r="X2391" s="17">
        <f t="shared" si="871"/>
        <v>296.25326693203101</v>
      </c>
      <c r="Y2391" s="18">
        <f t="shared" si="872"/>
        <v>2885.3748766723884</v>
      </c>
      <c r="Z2391" s="2">
        <f t="shared" si="873"/>
        <v>281.44060358542947</v>
      </c>
      <c r="AA2391" s="18">
        <f t="shared" si="874"/>
        <v>2741.1061328387686</v>
      </c>
      <c r="AB2391" s="2">
        <f t="shared" si="875"/>
        <v>-355.31475816226941</v>
      </c>
      <c r="AC2391" s="2">
        <f t="shared" si="876"/>
        <v>274.11061328387689</v>
      </c>
      <c r="AD2391" s="2">
        <f t="shared" si="877"/>
        <v>281.44060358542947</v>
      </c>
      <c r="AE2391" s="2">
        <f t="shared" si="878"/>
        <v>-1000</v>
      </c>
      <c r="AF2391" s="5">
        <f t="shared" si="879"/>
        <v>0.29400000000000004</v>
      </c>
      <c r="AG2391" s="5">
        <f t="shared" si="880"/>
        <v>-1</v>
      </c>
      <c r="AH2391" s="3">
        <f t="shared" si="881"/>
        <v>201409</v>
      </c>
      <c r="AI2391" s="21">
        <v>1.294</v>
      </c>
      <c r="AJ2391" s="21">
        <v>3.97</v>
      </c>
      <c r="AK2391" s="21">
        <v>1.3029999999999999</v>
      </c>
      <c r="AL2391" s="21">
        <v>3.89</v>
      </c>
      <c r="AO2391">
        <f t="shared" si="882"/>
        <v>-400</v>
      </c>
      <c r="AP2391">
        <f>IF(E2391&lt;F2391,G2391,H2391)</f>
        <v>41</v>
      </c>
      <c r="AQ2391">
        <f>IF(E2391&lt;F2391,H2391,G2391)</f>
        <v>17</v>
      </c>
    </row>
    <row r="2392" spans="2:43" x14ac:dyDescent="0.25">
      <c r="B2392" s="23">
        <v>41910</v>
      </c>
      <c r="C2392" s="20" t="s">
        <v>42</v>
      </c>
      <c r="D2392" s="20" t="s">
        <v>34</v>
      </c>
      <c r="E2392" s="2">
        <v>-119.04761904761904</v>
      </c>
      <c r="F2392" s="2">
        <v>108</v>
      </c>
      <c r="G2392">
        <v>17</v>
      </c>
      <c r="H2392">
        <v>24</v>
      </c>
      <c r="J2392" s="2" t="str">
        <f t="shared" si="883"/>
        <v>New York Jets</v>
      </c>
      <c r="K2392" s="2" t="str">
        <f t="shared" si="884"/>
        <v>Detroit Lions</v>
      </c>
      <c r="L2392" s="17">
        <f t="shared" si="885"/>
        <v>-119.04761904761904</v>
      </c>
      <c r="M2392" s="18">
        <f t="shared" si="886"/>
        <v>108</v>
      </c>
      <c r="N2392" s="4">
        <f t="shared" si="864"/>
        <v>2.13</v>
      </c>
      <c r="O2392" s="4">
        <f t="shared" si="865"/>
        <v>1.8</v>
      </c>
      <c r="P2392" s="4"/>
      <c r="Q2392" s="4"/>
      <c r="R2392" s="1">
        <f t="shared" si="866"/>
        <v>0.46948356807511737</v>
      </c>
      <c r="S2392" s="1">
        <f t="shared" si="867"/>
        <v>0.55555555555555558</v>
      </c>
      <c r="T2392" s="1">
        <f t="shared" si="868"/>
        <v>2.442748091603042E-2</v>
      </c>
      <c r="U2392" s="1">
        <f t="shared" si="869"/>
        <v>4.3035993740219103E-2</v>
      </c>
      <c r="V2392" s="1">
        <f t="shared" si="870"/>
        <v>0.46796400625978091</v>
      </c>
      <c r="W2392" s="1"/>
      <c r="X2392" s="17">
        <f t="shared" si="871"/>
        <v>1136.9164863608546</v>
      </c>
      <c r="Y2392" s="18">
        <f t="shared" si="872"/>
        <v>801.08346828211256</v>
      </c>
      <c r="Z2392" s="2">
        <f t="shared" si="873"/>
        <v>1080.0706620428118</v>
      </c>
      <c r="AA2392" s="18">
        <f t="shared" si="874"/>
        <v>761.0292948680069</v>
      </c>
      <c r="AB2392" s="2">
        <f t="shared" si="875"/>
        <v>108.00706620428119</v>
      </c>
      <c r="AC2392" s="2">
        <f t="shared" si="876"/>
        <v>-131.40098636721208</v>
      </c>
      <c r="AD2392" s="2">
        <f t="shared" si="877"/>
        <v>-1000</v>
      </c>
      <c r="AE2392" s="2">
        <f t="shared" si="878"/>
        <v>761.0292948680069</v>
      </c>
      <c r="AF2392" s="5">
        <f t="shared" si="879"/>
        <v>-1</v>
      </c>
      <c r="AG2392" s="5">
        <f t="shared" si="880"/>
        <v>0.8</v>
      </c>
      <c r="AH2392" s="3">
        <f t="shared" si="881"/>
        <v>201409</v>
      </c>
      <c r="AI2392" s="21">
        <v>2.13</v>
      </c>
      <c r="AJ2392" s="21">
        <v>1.8</v>
      </c>
      <c r="AK2392" s="21">
        <v>1.84</v>
      </c>
      <c r="AL2392" s="21">
        <v>2.08</v>
      </c>
      <c r="AO2392">
        <f t="shared" si="882"/>
        <v>-120</v>
      </c>
      <c r="AP2392">
        <f>IF(E2392&lt;F2392,G2392,H2392)</f>
        <v>17</v>
      </c>
      <c r="AQ2392">
        <f>IF(E2392&lt;F2392,H2392,G2392)</f>
        <v>24</v>
      </c>
    </row>
    <row r="2393" spans="2:43" x14ac:dyDescent="0.25">
      <c r="B2393" s="23">
        <v>41910</v>
      </c>
      <c r="C2393" s="20" t="s">
        <v>52</v>
      </c>
      <c r="D2393" s="20" t="s">
        <v>30</v>
      </c>
      <c r="E2393" s="2">
        <v>171</v>
      </c>
      <c r="F2393" s="2">
        <v>-190.11406844106463</v>
      </c>
      <c r="G2393">
        <v>14</v>
      </c>
      <c r="H2393">
        <v>38</v>
      </c>
      <c r="J2393" s="2" t="str">
        <f t="shared" si="883"/>
        <v>Miami Dolphins</v>
      </c>
      <c r="K2393" s="2" t="str">
        <f t="shared" si="884"/>
        <v>Oakland Raiders</v>
      </c>
      <c r="L2393" s="17">
        <f t="shared" si="885"/>
        <v>-190.11406844106463</v>
      </c>
      <c r="M2393" s="18">
        <f t="shared" si="886"/>
        <v>171</v>
      </c>
      <c r="N2393" s="4">
        <f t="shared" si="864"/>
        <v>1.492</v>
      </c>
      <c r="O2393" s="4">
        <f t="shared" si="865"/>
        <v>2.82</v>
      </c>
      <c r="P2393" s="4"/>
      <c r="Q2393" s="4"/>
      <c r="R2393" s="1">
        <f t="shared" si="866"/>
        <v>0.67024128686327078</v>
      </c>
      <c r="S2393" s="1">
        <f t="shared" si="867"/>
        <v>0.3546099290780142</v>
      </c>
      <c r="T2393" s="1">
        <f t="shared" si="868"/>
        <v>2.4248608534322647E-2</v>
      </c>
      <c r="U2393" s="1">
        <f t="shared" si="869"/>
        <v>0.15781567889262829</v>
      </c>
      <c r="V2393" s="1">
        <f t="shared" si="870"/>
        <v>0.66881567889262827</v>
      </c>
      <c r="W2393" s="1"/>
      <c r="X2393" s="17">
        <f t="shared" si="871"/>
        <v>495.18025901504024</v>
      </c>
      <c r="Y2393" s="18">
        <f t="shared" si="872"/>
        <v>1806.2338859316903</v>
      </c>
      <c r="Z2393" s="2">
        <f t="shared" si="873"/>
        <v>470.4212460642882</v>
      </c>
      <c r="AA2393" s="18">
        <f t="shared" si="874"/>
        <v>1715.9221916351057</v>
      </c>
      <c r="AB2393" s="2">
        <f t="shared" si="875"/>
        <v>-212.57543284159811</v>
      </c>
      <c r="AC2393" s="2">
        <f t="shared" si="876"/>
        <v>171.59221916351058</v>
      </c>
      <c r="AD2393" s="2">
        <f t="shared" si="877"/>
        <v>470.4212460642882</v>
      </c>
      <c r="AE2393" s="2">
        <f t="shared" si="878"/>
        <v>-1000</v>
      </c>
      <c r="AF2393" s="5">
        <f t="shared" si="879"/>
        <v>0.49199999999999999</v>
      </c>
      <c r="AG2393" s="5">
        <f t="shared" si="880"/>
        <v>-1</v>
      </c>
      <c r="AH2393" s="3">
        <f t="shared" si="881"/>
        <v>201409</v>
      </c>
      <c r="AI2393" s="21">
        <v>2.82</v>
      </c>
      <c r="AJ2393" s="21">
        <v>1.492</v>
      </c>
      <c r="AK2393" s="21">
        <v>2.71</v>
      </c>
      <c r="AL2393" s="21">
        <v>1.526</v>
      </c>
      <c r="AO2393">
        <f t="shared" si="882"/>
        <v>-200</v>
      </c>
      <c r="AP2393">
        <f>IF(E2393&lt;F2393,G2393,H2393)</f>
        <v>38</v>
      </c>
      <c r="AQ2393">
        <f>IF(E2393&lt;F2393,H2393,G2393)</f>
        <v>14</v>
      </c>
    </row>
    <row r="2394" spans="2:43" x14ac:dyDescent="0.25">
      <c r="B2394" s="23">
        <v>41910</v>
      </c>
      <c r="C2394" s="20" t="s">
        <v>45</v>
      </c>
      <c r="D2394" s="20" t="s">
        <v>27</v>
      </c>
      <c r="E2394" s="2">
        <v>-346.02076124567481</v>
      </c>
      <c r="F2394" s="2">
        <v>301</v>
      </c>
      <c r="G2394">
        <v>24</v>
      </c>
      <c r="H2394">
        <v>27</v>
      </c>
      <c r="J2394" s="2" t="str">
        <f t="shared" si="883"/>
        <v>Pittsburgh Steelers</v>
      </c>
      <c r="K2394" s="2" t="str">
        <f t="shared" si="884"/>
        <v>Tampa Bay Buccaneers</v>
      </c>
      <c r="L2394" s="17">
        <f t="shared" si="885"/>
        <v>-346.02076124567481</v>
      </c>
      <c r="M2394" s="18">
        <f t="shared" si="886"/>
        <v>301</v>
      </c>
      <c r="N2394" s="4">
        <f t="shared" si="864"/>
        <v>1.294</v>
      </c>
      <c r="O2394" s="4">
        <f t="shared" si="865"/>
        <v>3.97</v>
      </c>
      <c r="P2394" s="4"/>
      <c r="Q2394" s="4"/>
      <c r="R2394" s="1">
        <f t="shared" si="866"/>
        <v>0.77279752704791338</v>
      </c>
      <c r="S2394" s="1">
        <f t="shared" si="867"/>
        <v>0.25188916876574308</v>
      </c>
      <c r="T2394" s="1">
        <f t="shared" si="868"/>
        <v>2.4091945288753691E-2</v>
      </c>
      <c r="U2394" s="1">
        <f t="shared" si="869"/>
        <v>0.26045417914108515</v>
      </c>
      <c r="V2394" s="1">
        <f t="shared" si="870"/>
        <v>0.77145417914108516</v>
      </c>
      <c r="W2394" s="1"/>
      <c r="X2394" s="17">
        <f t="shared" si="871"/>
        <v>296.25326693203101</v>
      </c>
      <c r="Y2394" s="18">
        <f t="shared" si="872"/>
        <v>2885.3748766723884</v>
      </c>
      <c r="Z2394" s="2">
        <f t="shared" si="873"/>
        <v>281.44060358542947</v>
      </c>
      <c r="AA2394" s="18">
        <f t="shared" si="874"/>
        <v>2741.1061328387686</v>
      </c>
      <c r="AB2394" s="2">
        <f t="shared" si="875"/>
        <v>-355.31475816226941</v>
      </c>
      <c r="AC2394" s="2">
        <f t="shared" si="876"/>
        <v>274.11061328387689</v>
      </c>
      <c r="AD2394" s="2">
        <f t="shared" si="877"/>
        <v>-1000</v>
      </c>
      <c r="AE2394" s="2">
        <f t="shared" si="878"/>
        <v>2741.1061328387686</v>
      </c>
      <c r="AF2394" s="5">
        <f t="shared" si="879"/>
        <v>-1</v>
      </c>
      <c r="AG2394" s="5">
        <f t="shared" si="880"/>
        <v>2.97</v>
      </c>
      <c r="AH2394" s="3">
        <f t="shared" si="881"/>
        <v>201409</v>
      </c>
      <c r="AI2394" s="21">
        <v>1.294</v>
      </c>
      <c r="AJ2394" s="21">
        <v>3.97</v>
      </c>
      <c r="AK2394" s="21">
        <v>1.2889999999999999</v>
      </c>
      <c r="AL2394" s="21">
        <v>4.01</v>
      </c>
      <c r="AO2394">
        <f t="shared" si="882"/>
        <v>-400</v>
      </c>
      <c r="AP2394">
        <f>IF(E2394&lt;F2394,G2394,H2394)</f>
        <v>24</v>
      </c>
      <c r="AQ2394">
        <f>IF(E2394&lt;F2394,H2394,G2394)</f>
        <v>27</v>
      </c>
    </row>
    <row r="2395" spans="2:43" x14ac:dyDescent="0.25">
      <c r="B2395" s="23">
        <v>41907</v>
      </c>
      <c r="C2395" s="20" t="s">
        <v>53</v>
      </c>
      <c r="D2395" s="20" t="s">
        <v>25</v>
      </c>
      <c r="E2395" s="2">
        <v>-174.21602787456445</v>
      </c>
      <c r="F2395" s="2">
        <v>156.99999999999997</v>
      </c>
      <c r="G2395">
        <v>14</v>
      </c>
      <c r="H2395">
        <v>45</v>
      </c>
      <c r="J2395" s="2" t="str">
        <f t="shared" si="883"/>
        <v>Washington Redskins</v>
      </c>
      <c r="K2395" s="2" t="str">
        <f t="shared" si="884"/>
        <v>New York Giants</v>
      </c>
      <c r="L2395" s="17">
        <f t="shared" si="885"/>
        <v>-174.21602787456445</v>
      </c>
      <c r="M2395" s="18">
        <f t="shared" si="886"/>
        <v>156.99999999999997</v>
      </c>
      <c r="N2395" s="4">
        <f t="shared" si="864"/>
        <v>1.552</v>
      </c>
      <c r="O2395" s="4">
        <f t="shared" si="865"/>
        <v>2.63</v>
      </c>
      <c r="P2395" s="4"/>
      <c r="Q2395" s="4"/>
      <c r="R2395" s="1">
        <f t="shared" si="866"/>
        <v>0.64432989690721643</v>
      </c>
      <c r="S2395" s="1">
        <f t="shared" si="867"/>
        <v>0.38022813688212931</v>
      </c>
      <c r="T2395" s="1">
        <f t="shared" si="868"/>
        <v>2.3969392635102893E-2</v>
      </c>
      <c r="U2395" s="1">
        <f t="shared" si="869"/>
        <v>0.13205088001254356</v>
      </c>
      <c r="V2395" s="1">
        <f t="shared" si="870"/>
        <v>0.64305088001254362</v>
      </c>
      <c r="W2395" s="1"/>
      <c r="X2395" s="17">
        <f t="shared" si="871"/>
        <v>555.08690071381841</v>
      </c>
      <c r="Y2395" s="18">
        <f t="shared" si="872"/>
        <v>1621.4253107516176</v>
      </c>
      <c r="Z2395" s="2">
        <f t="shared" si="873"/>
        <v>527.33255567812751</v>
      </c>
      <c r="AA2395" s="18">
        <f t="shared" si="874"/>
        <v>1540.3540452140367</v>
      </c>
      <c r="AB2395" s="2">
        <f t="shared" si="875"/>
        <v>-189.63365512566202</v>
      </c>
      <c r="AC2395" s="2">
        <f t="shared" si="876"/>
        <v>154.03540452140368</v>
      </c>
      <c r="AD2395" s="2">
        <f t="shared" si="877"/>
        <v>-1000</v>
      </c>
      <c r="AE2395" s="2">
        <f t="shared" si="878"/>
        <v>1540.3540452140367</v>
      </c>
      <c r="AF2395" s="5">
        <f t="shared" si="879"/>
        <v>-1</v>
      </c>
      <c r="AG2395" s="5">
        <f t="shared" si="880"/>
        <v>1.63</v>
      </c>
      <c r="AH2395" s="3">
        <f t="shared" si="881"/>
        <v>201409</v>
      </c>
      <c r="AI2395" s="21">
        <v>1.552</v>
      </c>
      <c r="AJ2395" s="21">
        <v>2.63</v>
      </c>
      <c r="AK2395" s="21">
        <v>1.5740000000000001</v>
      </c>
      <c r="AL2395" s="21">
        <v>2.57</v>
      </c>
      <c r="AO2395">
        <f t="shared" si="882"/>
        <v>-180</v>
      </c>
      <c r="AP2395">
        <f>IF(E2395&lt;F2395,G2395,H2395)</f>
        <v>14</v>
      </c>
      <c r="AQ2395">
        <f>IF(E2395&lt;F2395,H2395,G2395)</f>
        <v>45</v>
      </c>
    </row>
    <row r="2396" spans="2:43" x14ac:dyDescent="0.25">
      <c r="B2396" s="23">
        <v>41904</v>
      </c>
      <c r="C2396" s="20" t="s">
        <v>42</v>
      </c>
      <c r="D2396" s="20" t="s">
        <v>37</v>
      </c>
      <c r="E2396" s="2">
        <v>-119.04761904761904</v>
      </c>
      <c r="F2396" s="2">
        <v>108</v>
      </c>
      <c r="G2396">
        <v>19</v>
      </c>
      <c r="H2396">
        <v>27</v>
      </c>
      <c r="J2396" s="2" t="str">
        <f t="shared" si="883"/>
        <v>New York Jets</v>
      </c>
      <c r="K2396" s="2" t="str">
        <f t="shared" si="884"/>
        <v>Chicago Bears</v>
      </c>
      <c r="L2396" s="17">
        <f t="shared" si="885"/>
        <v>-119.04761904761904</v>
      </c>
      <c r="M2396" s="18">
        <f t="shared" si="886"/>
        <v>108</v>
      </c>
      <c r="N2396" s="4">
        <f t="shared" si="864"/>
        <v>1.7869999999999999</v>
      </c>
      <c r="O2396" s="4">
        <f t="shared" si="865"/>
        <v>2.15</v>
      </c>
      <c r="P2396" s="4"/>
      <c r="Q2396" s="4"/>
      <c r="R2396" s="1">
        <f t="shared" si="866"/>
        <v>0.55959709009513148</v>
      </c>
      <c r="S2396" s="1">
        <f t="shared" si="867"/>
        <v>0.46511627906976744</v>
      </c>
      <c r="T2396" s="1">
        <f t="shared" si="868"/>
        <v>2.4117348234696578E-2</v>
      </c>
      <c r="U2396" s="1">
        <f t="shared" si="869"/>
        <v>4.7240405512682021E-2</v>
      </c>
      <c r="V2396" s="1">
        <f t="shared" si="870"/>
        <v>0.55824040551268206</v>
      </c>
      <c r="W2396" s="1"/>
      <c r="X2396" s="17">
        <f t="shared" si="871"/>
        <v>791.34292345178881</v>
      </c>
      <c r="Y2396" s="18">
        <f t="shared" si="872"/>
        <v>1150.681785496264</v>
      </c>
      <c r="Z2396" s="2">
        <f t="shared" si="873"/>
        <v>751.77577727919936</v>
      </c>
      <c r="AA2396" s="18">
        <f t="shared" si="874"/>
        <v>1093.1476962214508</v>
      </c>
      <c r="AB2396" s="2">
        <f t="shared" si="875"/>
        <v>-133.01838529822882</v>
      </c>
      <c r="AC2396" s="2">
        <f t="shared" si="876"/>
        <v>109.31476962214508</v>
      </c>
      <c r="AD2396" s="2">
        <f t="shared" si="877"/>
        <v>-1000</v>
      </c>
      <c r="AE2396" s="2">
        <f t="shared" si="878"/>
        <v>1093.1476962214508</v>
      </c>
      <c r="AF2396" s="5">
        <f t="shared" si="879"/>
        <v>-1</v>
      </c>
      <c r="AG2396" s="5">
        <f t="shared" si="880"/>
        <v>1.1499999999999999</v>
      </c>
      <c r="AH2396" s="3">
        <f t="shared" si="881"/>
        <v>201409</v>
      </c>
      <c r="AI2396" s="21">
        <v>1.7869999999999999</v>
      </c>
      <c r="AJ2396" s="21">
        <v>2.15</v>
      </c>
      <c r="AK2396" s="21">
        <v>1.84</v>
      </c>
      <c r="AL2396" s="21">
        <v>2.08</v>
      </c>
      <c r="AO2396">
        <f t="shared" si="882"/>
        <v>-120</v>
      </c>
      <c r="AP2396">
        <f>IF(E2396&lt;F2396,G2396,H2396)</f>
        <v>19</v>
      </c>
      <c r="AQ2396">
        <f>IF(E2396&lt;F2396,H2396,G2396)</f>
        <v>27</v>
      </c>
    </row>
    <row r="2397" spans="2:43" x14ac:dyDescent="0.25">
      <c r="B2397" s="23">
        <v>41903</v>
      </c>
      <c r="C2397" s="20" t="s">
        <v>44</v>
      </c>
      <c r="D2397" s="20" t="s">
        <v>45</v>
      </c>
      <c r="E2397" s="2">
        <v>-190.11406844106463</v>
      </c>
      <c r="F2397" s="2">
        <v>171</v>
      </c>
      <c r="G2397">
        <v>19</v>
      </c>
      <c r="H2397">
        <v>37</v>
      </c>
      <c r="J2397" s="2" t="str">
        <f t="shared" si="883"/>
        <v>Carolina Panthers</v>
      </c>
      <c r="K2397" s="2" t="str">
        <f t="shared" si="884"/>
        <v>Pittsburgh Steelers</v>
      </c>
      <c r="L2397" s="17">
        <f t="shared" si="885"/>
        <v>-190.11406844106463</v>
      </c>
      <c r="M2397" s="18">
        <f t="shared" si="886"/>
        <v>171</v>
      </c>
      <c r="N2397" s="4">
        <f t="shared" si="864"/>
        <v>1.5740000000000001</v>
      </c>
      <c r="O2397" s="4">
        <f t="shared" si="865"/>
        <v>2.57</v>
      </c>
      <c r="P2397" s="4"/>
      <c r="Q2397" s="4"/>
      <c r="R2397" s="1">
        <f t="shared" si="866"/>
        <v>0.63532401524777637</v>
      </c>
      <c r="S2397" s="1">
        <f t="shared" si="867"/>
        <v>0.38910505836575876</v>
      </c>
      <c r="T2397" s="1">
        <f t="shared" si="868"/>
        <v>2.3846525096525073E-2</v>
      </c>
      <c r="U2397" s="1">
        <f t="shared" si="869"/>
        <v>0.12310947844100881</v>
      </c>
      <c r="V2397" s="1">
        <f t="shared" si="870"/>
        <v>0.63410947844100884</v>
      </c>
      <c r="W2397" s="1"/>
      <c r="X2397" s="17">
        <f t="shared" si="871"/>
        <v>577.0147490281206</v>
      </c>
      <c r="Y2397" s="18">
        <f t="shared" si="872"/>
        <v>1562.6789200938886</v>
      </c>
      <c r="Z2397" s="2">
        <f t="shared" si="873"/>
        <v>548.16401157671453</v>
      </c>
      <c r="AA2397" s="18">
        <f t="shared" si="874"/>
        <v>1484.5449740891941</v>
      </c>
      <c r="AB2397" s="2">
        <f t="shared" si="875"/>
        <v>-182.42715298358326</v>
      </c>
      <c r="AC2397" s="2">
        <f t="shared" si="876"/>
        <v>148.45449740891939</v>
      </c>
      <c r="AD2397" s="2">
        <f t="shared" si="877"/>
        <v>-1000</v>
      </c>
      <c r="AE2397" s="2">
        <f t="shared" si="878"/>
        <v>1484.5449740891941</v>
      </c>
      <c r="AF2397" s="5">
        <f t="shared" si="879"/>
        <v>-1</v>
      </c>
      <c r="AG2397" s="5">
        <f t="shared" si="880"/>
        <v>1.5699999999999998</v>
      </c>
      <c r="AH2397" s="3">
        <f t="shared" si="881"/>
        <v>201409</v>
      </c>
      <c r="AI2397" s="21">
        <v>1.5740000000000001</v>
      </c>
      <c r="AJ2397" s="21">
        <v>2.57</v>
      </c>
      <c r="AK2397" s="21">
        <v>1.526</v>
      </c>
      <c r="AL2397" s="21">
        <v>2.71</v>
      </c>
      <c r="AO2397">
        <f t="shared" si="882"/>
        <v>-200</v>
      </c>
      <c r="AP2397">
        <f>IF(E2397&lt;F2397,G2397,H2397)</f>
        <v>19</v>
      </c>
      <c r="AQ2397">
        <f>IF(E2397&lt;F2397,H2397,G2397)</f>
        <v>37</v>
      </c>
    </row>
    <row r="2398" spans="2:43" x14ac:dyDescent="0.25">
      <c r="B2398" s="23">
        <v>41903</v>
      </c>
      <c r="C2398" s="20" t="s">
        <v>30</v>
      </c>
      <c r="D2398" s="20" t="s">
        <v>20</v>
      </c>
      <c r="E2398" s="2">
        <v>-242.13075060532685</v>
      </c>
      <c r="F2398" s="2">
        <v>216</v>
      </c>
      <c r="G2398">
        <v>15</v>
      </c>
      <c r="H2398">
        <v>34</v>
      </c>
      <c r="J2398" s="2" t="str">
        <f t="shared" si="883"/>
        <v>Miami Dolphins</v>
      </c>
      <c r="K2398" s="2" t="str">
        <f t="shared" si="884"/>
        <v>Kansas City Chiefs</v>
      </c>
      <c r="L2398" s="17">
        <f t="shared" si="885"/>
        <v>-242.13075060532685</v>
      </c>
      <c r="M2398" s="18">
        <f t="shared" si="886"/>
        <v>216</v>
      </c>
      <c r="N2398" s="4">
        <f t="shared" si="864"/>
        <v>1.454</v>
      </c>
      <c r="O2398" s="4">
        <f t="shared" si="865"/>
        <v>2.97</v>
      </c>
      <c r="P2398" s="4"/>
      <c r="Q2398" s="4"/>
      <c r="R2398" s="1">
        <f t="shared" si="866"/>
        <v>0.68775790921595603</v>
      </c>
      <c r="S2398" s="1">
        <f t="shared" si="867"/>
        <v>0.33670033670033667</v>
      </c>
      <c r="T2398" s="1">
        <f t="shared" si="868"/>
        <v>2.3874321880650973E-2</v>
      </c>
      <c r="U2398" s="1">
        <f t="shared" si="869"/>
        <v>0.17552878625780968</v>
      </c>
      <c r="V2398" s="1">
        <f t="shared" si="870"/>
        <v>0.68652878625780966</v>
      </c>
      <c r="W2398" s="1"/>
      <c r="X2398" s="17">
        <f t="shared" si="871"/>
        <v>456.6031607369099</v>
      </c>
      <c r="Y2398" s="18">
        <f t="shared" si="872"/>
        <v>1948.6078523326898</v>
      </c>
      <c r="Z2398" s="2">
        <f t="shared" si="873"/>
        <v>433.77300270006441</v>
      </c>
      <c r="AA2398" s="18">
        <f t="shared" si="874"/>
        <v>1851.1774597160552</v>
      </c>
      <c r="AB2398" s="2">
        <f t="shared" si="875"/>
        <v>-230.53532464570125</v>
      </c>
      <c r="AC2398" s="2">
        <f t="shared" si="876"/>
        <v>185.11774597160553</v>
      </c>
      <c r="AD2398" s="2">
        <f t="shared" si="877"/>
        <v>-1000</v>
      </c>
      <c r="AE2398" s="2">
        <f t="shared" si="878"/>
        <v>1851.1774597160552</v>
      </c>
      <c r="AF2398" s="5">
        <f t="shared" si="879"/>
        <v>-1</v>
      </c>
      <c r="AG2398" s="5">
        <f t="shared" si="880"/>
        <v>1.9700000000000002</v>
      </c>
      <c r="AH2398" s="3">
        <f t="shared" si="881"/>
        <v>201409</v>
      </c>
      <c r="AI2398" s="21">
        <v>1.454</v>
      </c>
      <c r="AJ2398" s="21">
        <v>2.97</v>
      </c>
      <c r="AK2398" s="21">
        <v>1.413</v>
      </c>
      <c r="AL2398" s="21">
        <v>3.16</v>
      </c>
      <c r="AO2398">
        <f t="shared" si="882"/>
        <v>-300</v>
      </c>
      <c r="AP2398">
        <f>IF(E2398&lt;F2398,G2398,H2398)</f>
        <v>15</v>
      </c>
      <c r="AQ2398">
        <f>IF(E2398&lt;F2398,H2398,G2398)</f>
        <v>34</v>
      </c>
    </row>
    <row r="2399" spans="2:43" x14ac:dyDescent="0.25">
      <c r="B2399" s="23">
        <v>41903</v>
      </c>
      <c r="C2399" s="20" t="s">
        <v>32</v>
      </c>
      <c r="D2399" s="20" t="s">
        <v>38</v>
      </c>
      <c r="E2399" s="2">
        <v>-208.33333333333334</v>
      </c>
      <c r="F2399" s="2">
        <v>186</v>
      </c>
      <c r="G2399">
        <v>26</v>
      </c>
      <c r="H2399">
        <v>20</v>
      </c>
      <c r="J2399" s="2" t="str">
        <f t="shared" si="883"/>
        <v>Seattle Seahawks</v>
      </c>
      <c r="K2399" s="2" t="str">
        <f t="shared" si="884"/>
        <v>Denver Broncos</v>
      </c>
      <c r="L2399" s="17">
        <f t="shared" si="885"/>
        <v>-208.33333333333334</v>
      </c>
      <c r="M2399" s="18">
        <f t="shared" si="886"/>
        <v>186</v>
      </c>
      <c r="N2399" s="4">
        <f t="shared" si="864"/>
        <v>1.4339999999999999</v>
      </c>
      <c r="O2399" s="4">
        <f t="shared" si="865"/>
        <v>3.05</v>
      </c>
      <c r="P2399" s="4"/>
      <c r="Q2399" s="4"/>
      <c r="R2399" s="1">
        <f t="shared" si="866"/>
        <v>0.69735006973500702</v>
      </c>
      <c r="S2399" s="1">
        <f t="shared" si="867"/>
        <v>0.32786885245901642</v>
      </c>
      <c r="T2399" s="1">
        <f t="shared" si="868"/>
        <v>2.4598572702943966E-2</v>
      </c>
      <c r="U2399" s="1">
        <f t="shared" si="869"/>
        <v>0.1847406086379953</v>
      </c>
      <c r="V2399" s="1">
        <f t="shared" si="870"/>
        <v>0.69574060863799536</v>
      </c>
      <c r="W2399" s="1"/>
      <c r="X2399" s="17">
        <f t="shared" si="871"/>
        <v>437.31728115975989</v>
      </c>
      <c r="Y2399" s="18">
        <f t="shared" si="872"/>
        <v>2028.3240111062205</v>
      </c>
      <c r="Z2399" s="2">
        <f t="shared" si="873"/>
        <v>415.45141710177188</v>
      </c>
      <c r="AA2399" s="18">
        <f t="shared" si="874"/>
        <v>1926.9078105509093</v>
      </c>
      <c r="AB2399" s="2">
        <f t="shared" si="875"/>
        <v>-240.70203129311579</v>
      </c>
      <c r="AC2399" s="2">
        <f t="shared" si="876"/>
        <v>192.69078105509092</v>
      </c>
      <c r="AD2399" s="2">
        <f t="shared" si="877"/>
        <v>415.45141710177188</v>
      </c>
      <c r="AE2399" s="2">
        <f t="shared" si="878"/>
        <v>-1000</v>
      </c>
      <c r="AF2399" s="5">
        <f t="shared" si="879"/>
        <v>0.43399999999999994</v>
      </c>
      <c r="AG2399" s="5">
        <f t="shared" si="880"/>
        <v>-1</v>
      </c>
      <c r="AH2399" s="3">
        <f t="shared" si="881"/>
        <v>201409</v>
      </c>
      <c r="AI2399" s="21">
        <v>1.4339999999999999</v>
      </c>
      <c r="AJ2399" s="21">
        <v>3.05</v>
      </c>
      <c r="AK2399" s="21">
        <v>1.48</v>
      </c>
      <c r="AL2399" s="21">
        <v>2.86</v>
      </c>
      <c r="AO2399">
        <f t="shared" si="882"/>
        <v>-300</v>
      </c>
      <c r="AP2399">
        <f>IF(E2399&lt;F2399,G2399,H2399)</f>
        <v>26</v>
      </c>
      <c r="AQ2399">
        <f>IF(E2399&lt;F2399,H2399,G2399)</f>
        <v>20</v>
      </c>
    </row>
    <row r="2400" spans="2:43" x14ac:dyDescent="0.25">
      <c r="B2400" s="23">
        <v>41903</v>
      </c>
      <c r="C2400" s="20" t="s">
        <v>48</v>
      </c>
      <c r="D2400" s="20" t="s">
        <v>22</v>
      </c>
      <c r="E2400" s="2">
        <v>136</v>
      </c>
      <c r="F2400" s="2">
        <v>-150.15015015015015</v>
      </c>
      <c r="G2400">
        <v>23</v>
      </c>
      <c r="H2400">
        <v>14</v>
      </c>
      <c r="J2400" s="2" t="str">
        <f t="shared" si="883"/>
        <v>San Francisco 49ers</v>
      </c>
      <c r="K2400" s="2" t="str">
        <f t="shared" si="884"/>
        <v>Arizona Cardinals</v>
      </c>
      <c r="L2400" s="17">
        <f t="shared" si="885"/>
        <v>-150.15015015015015</v>
      </c>
      <c r="M2400" s="18">
        <f t="shared" si="886"/>
        <v>136</v>
      </c>
      <c r="N2400" s="4">
        <f t="shared" si="864"/>
        <v>1.68</v>
      </c>
      <c r="O2400" s="4">
        <f t="shared" si="865"/>
        <v>2.33</v>
      </c>
      <c r="P2400" s="4"/>
      <c r="Q2400" s="4"/>
      <c r="R2400" s="1">
        <f t="shared" si="866"/>
        <v>0.59523809523809523</v>
      </c>
      <c r="S2400" s="1">
        <f t="shared" si="867"/>
        <v>0.42918454935622319</v>
      </c>
      <c r="T2400" s="1">
        <f t="shared" si="868"/>
        <v>2.3840399002493684E-2</v>
      </c>
      <c r="U2400" s="1">
        <f t="shared" si="869"/>
        <v>8.3026772940936022E-2</v>
      </c>
      <c r="V2400" s="1">
        <f t="shared" si="870"/>
        <v>0.59402677294093609</v>
      </c>
      <c r="W2400" s="1"/>
      <c r="X2400" s="17">
        <f t="shared" si="871"/>
        <v>683.42580764357172</v>
      </c>
      <c r="Y2400" s="18">
        <f t="shared" si="872"/>
        <v>1327.8234083783493</v>
      </c>
      <c r="Z2400" s="2">
        <f t="shared" si="873"/>
        <v>649.25451726139306</v>
      </c>
      <c r="AA2400" s="18">
        <f t="shared" si="874"/>
        <v>1261.4322379594319</v>
      </c>
      <c r="AB2400" s="2">
        <f t="shared" si="875"/>
        <v>-154.02280206198321</v>
      </c>
      <c r="AC2400" s="2">
        <f t="shared" si="876"/>
        <v>126.14322379594319</v>
      </c>
      <c r="AD2400" s="2">
        <f t="shared" si="877"/>
        <v>-1000</v>
      </c>
      <c r="AE2400" s="2">
        <f t="shared" si="878"/>
        <v>1261.4322379594319</v>
      </c>
      <c r="AF2400" s="5">
        <f t="shared" si="879"/>
        <v>-1</v>
      </c>
      <c r="AG2400" s="5">
        <f t="shared" si="880"/>
        <v>1.33</v>
      </c>
      <c r="AH2400" s="3">
        <f t="shared" si="881"/>
        <v>201409</v>
      </c>
      <c r="AI2400" s="21">
        <v>2.33</v>
      </c>
      <c r="AJ2400" s="21">
        <v>1.68</v>
      </c>
      <c r="AK2400" s="21">
        <v>2.36</v>
      </c>
      <c r="AL2400" s="21">
        <v>1.6659999999999999</v>
      </c>
      <c r="AO2400">
        <f t="shared" si="882"/>
        <v>-160</v>
      </c>
      <c r="AP2400">
        <f>IF(E2400&lt;F2400,G2400,H2400)</f>
        <v>14</v>
      </c>
      <c r="AQ2400">
        <f>IF(E2400&lt;F2400,H2400,G2400)</f>
        <v>23</v>
      </c>
    </row>
    <row r="2401" spans="2:43" x14ac:dyDescent="0.25">
      <c r="B2401" s="23">
        <v>41903</v>
      </c>
      <c r="C2401" s="20" t="s">
        <v>24</v>
      </c>
      <c r="D2401" s="20" t="s">
        <v>54</v>
      </c>
      <c r="E2401" s="2">
        <v>-130.03901170351108</v>
      </c>
      <c r="F2401" s="2">
        <v>118.00000000000001</v>
      </c>
      <c r="G2401">
        <v>10</v>
      </c>
      <c r="H2401">
        <v>22</v>
      </c>
      <c r="J2401" s="2" t="str">
        <f t="shared" si="883"/>
        <v>Buffalo Bills</v>
      </c>
      <c r="K2401" s="2" t="str">
        <f t="shared" si="884"/>
        <v>San Diego Chargers</v>
      </c>
      <c r="L2401" s="17">
        <f t="shared" si="885"/>
        <v>-130.03901170351108</v>
      </c>
      <c r="M2401" s="18">
        <f t="shared" si="886"/>
        <v>118.00000000000001</v>
      </c>
      <c r="N2401" s="4">
        <f t="shared" si="864"/>
        <v>1.74</v>
      </c>
      <c r="O2401" s="4">
        <f t="shared" si="865"/>
        <v>2.2200000000000002</v>
      </c>
      <c r="P2401" s="4"/>
      <c r="Q2401" s="4"/>
      <c r="R2401" s="1">
        <f t="shared" si="866"/>
        <v>0.57471264367816088</v>
      </c>
      <c r="S2401" s="1">
        <f t="shared" si="867"/>
        <v>0.4504504504504504</v>
      </c>
      <c r="T2401" s="1">
        <f t="shared" si="868"/>
        <v>2.4545454545454426E-2</v>
      </c>
      <c r="U2401" s="1">
        <f t="shared" si="869"/>
        <v>6.2131096613855241E-2</v>
      </c>
      <c r="V2401" s="1">
        <f t="shared" si="870"/>
        <v>0.5731310966138552</v>
      </c>
      <c r="W2401" s="1"/>
      <c r="X2401" s="17">
        <f t="shared" si="871"/>
        <v>744.8015051148866</v>
      </c>
      <c r="Y2401" s="18">
        <f t="shared" si="872"/>
        <v>1221.1409145511027</v>
      </c>
      <c r="Z2401" s="2">
        <f t="shared" si="873"/>
        <v>707.56142985914221</v>
      </c>
      <c r="AA2401" s="18">
        <f t="shared" si="874"/>
        <v>1160.0838688235476</v>
      </c>
      <c r="AB2401" s="2">
        <f t="shared" si="875"/>
        <v>-141.3304849303438</v>
      </c>
      <c r="AC2401" s="2">
        <f t="shared" si="876"/>
        <v>116.00838688235476</v>
      </c>
      <c r="AD2401" s="2">
        <f t="shared" si="877"/>
        <v>-1000</v>
      </c>
      <c r="AE2401" s="2">
        <f t="shared" si="878"/>
        <v>1160.0838688235476</v>
      </c>
      <c r="AF2401" s="5">
        <f t="shared" si="879"/>
        <v>-1</v>
      </c>
      <c r="AG2401" s="5">
        <f t="shared" si="880"/>
        <v>1.2200000000000002</v>
      </c>
      <c r="AH2401" s="3">
        <f t="shared" si="881"/>
        <v>201409</v>
      </c>
      <c r="AI2401" s="21">
        <v>1.74</v>
      </c>
      <c r="AJ2401" s="21">
        <v>2.2200000000000002</v>
      </c>
      <c r="AK2401" s="21">
        <v>1.7689999999999999</v>
      </c>
      <c r="AL2401" s="21">
        <v>2.1800000000000002</v>
      </c>
      <c r="AO2401">
        <f t="shared" si="882"/>
        <v>-140</v>
      </c>
      <c r="AP2401">
        <f>IF(E2401&lt;F2401,G2401,H2401)</f>
        <v>10</v>
      </c>
      <c r="AQ2401">
        <f>IF(E2401&lt;F2401,H2401,G2401)</f>
        <v>22</v>
      </c>
    </row>
    <row r="2402" spans="2:43" x14ac:dyDescent="0.25">
      <c r="B2402" s="23">
        <v>41903</v>
      </c>
      <c r="C2402" s="20" t="s">
        <v>21</v>
      </c>
      <c r="D2402" s="20" t="s">
        <v>41</v>
      </c>
      <c r="E2402" s="2">
        <v>-265.25198938992042</v>
      </c>
      <c r="F2402" s="2">
        <v>235</v>
      </c>
      <c r="G2402">
        <v>33</v>
      </c>
      <c r="H2402">
        <v>7</v>
      </c>
      <c r="J2402" s="2" t="str">
        <f t="shared" si="883"/>
        <v>Cincinnati Bengals</v>
      </c>
      <c r="K2402" s="2" t="str">
        <f t="shared" si="884"/>
        <v>Tennessee Titans</v>
      </c>
      <c r="L2402" s="17">
        <f t="shared" si="885"/>
        <v>-265.25198938992042</v>
      </c>
      <c r="M2402" s="18">
        <f t="shared" si="886"/>
        <v>235</v>
      </c>
      <c r="N2402" s="4">
        <f t="shared" si="864"/>
        <v>1.347</v>
      </c>
      <c r="O2402" s="4">
        <f t="shared" si="865"/>
        <v>3.54</v>
      </c>
      <c r="P2402" s="4"/>
      <c r="Q2402" s="4"/>
      <c r="R2402" s="1">
        <f t="shared" si="866"/>
        <v>0.74239049740163332</v>
      </c>
      <c r="S2402" s="1">
        <f t="shared" si="867"/>
        <v>0.2824858757062147</v>
      </c>
      <c r="T2402" s="1">
        <f t="shared" si="868"/>
        <v>2.4272559852670517E-2</v>
      </c>
      <c r="U2402" s="1">
        <f t="shared" si="869"/>
        <v>0.22995231084770931</v>
      </c>
      <c r="V2402" s="1">
        <f t="shared" si="870"/>
        <v>0.74095231084770929</v>
      </c>
      <c r="W2402" s="1"/>
      <c r="X2402" s="17">
        <f t="shared" si="871"/>
        <v>349.6145235796879</v>
      </c>
      <c r="Y2402" s="18">
        <f t="shared" si="872"/>
        <v>2489.1185897788209</v>
      </c>
      <c r="Z2402" s="2">
        <f t="shared" si="873"/>
        <v>332.13379740070349</v>
      </c>
      <c r="AA2402" s="18">
        <f t="shared" si="874"/>
        <v>2364.6626602898796</v>
      </c>
      <c r="AB2402" s="2">
        <f t="shared" si="875"/>
        <v>-301.08348136385166</v>
      </c>
      <c r="AC2402" s="2">
        <f t="shared" si="876"/>
        <v>236.46626602898795</v>
      </c>
      <c r="AD2402" s="2">
        <f t="shared" si="877"/>
        <v>332.13379740070349</v>
      </c>
      <c r="AE2402" s="2">
        <f t="shared" si="878"/>
        <v>-1000</v>
      </c>
      <c r="AF2402" s="5">
        <f t="shared" si="879"/>
        <v>0.34699999999999998</v>
      </c>
      <c r="AG2402" s="5">
        <f t="shared" si="880"/>
        <v>-1</v>
      </c>
      <c r="AH2402" s="3">
        <f t="shared" si="881"/>
        <v>201409</v>
      </c>
      <c r="AI2402" s="21">
        <v>1.347</v>
      </c>
      <c r="AJ2402" s="21">
        <v>3.54</v>
      </c>
      <c r="AK2402" s="21">
        <v>1.377</v>
      </c>
      <c r="AL2402" s="21">
        <v>3.35</v>
      </c>
      <c r="AO2402">
        <f t="shared" si="882"/>
        <v>-300</v>
      </c>
      <c r="AP2402">
        <f>IF(E2402&lt;F2402,G2402,H2402)</f>
        <v>33</v>
      </c>
      <c r="AQ2402">
        <f>IF(E2402&lt;F2402,H2402,G2402)</f>
        <v>7</v>
      </c>
    </row>
    <row r="2403" spans="2:43" x14ac:dyDescent="0.25">
      <c r="B2403" s="23">
        <v>41903</v>
      </c>
      <c r="C2403" s="20" t="s">
        <v>46</v>
      </c>
      <c r="D2403" s="20" t="s">
        <v>28</v>
      </c>
      <c r="E2403" s="2">
        <v>110.99999999999999</v>
      </c>
      <c r="F2403" s="2">
        <v>-123.00123001230013</v>
      </c>
      <c r="G2403">
        <v>21</v>
      </c>
      <c r="H2403">
        <v>23</v>
      </c>
      <c r="J2403" s="2" t="str">
        <f t="shared" si="883"/>
        <v>Baltimore Ravens</v>
      </c>
      <c r="K2403" s="2" t="str">
        <f t="shared" si="884"/>
        <v>Cleveland Browns</v>
      </c>
      <c r="L2403" s="17">
        <f t="shared" si="885"/>
        <v>-123.00123001230013</v>
      </c>
      <c r="M2403" s="18">
        <f t="shared" si="886"/>
        <v>110.99999999999999</v>
      </c>
      <c r="N2403" s="4">
        <f t="shared" si="864"/>
        <v>1.8129999999999999</v>
      </c>
      <c r="O2403" s="4">
        <f t="shared" si="865"/>
        <v>2.11</v>
      </c>
      <c r="P2403" s="4"/>
      <c r="Q2403" s="4"/>
      <c r="R2403" s="1">
        <f t="shared" si="866"/>
        <v>0.55157198014340869</v>
      </c>
      <c r="S2403" s="1">
        <f t="shared" si="867"/>
        <v>0.47393364928909953</v>
      </c>
      <c r="T2403" s="1">
        <f t="shared" si="868"/>
        <v>2.4871271985725363E-2</v>
      </c>
      <c r="U2403" s="1">
        <f t="shared" si="869"/>
        <v>3.8819165427154578E-2</v>
      </c>
      <c r="V2403" s="1">
        <f t="shared" si="870"/>
        <v>0.54981916542715459</v>
      </c>
      <c r="W2403" s="1"/>
      <c r="X2403" s="17">
        <f t="shared" si="871"/>
        <v>818.77981503809497</v>
      </c>
      <c r="Y2403" s="18">
        <f t="shared" si="872"/>
        <v>1112.7024405877062</v>
      </c>
      <c r="Z2403" s="2">
        <f t="shared" si="873"/>
        <v>777.84082428619013</v>
      </c>
      <c r="AA2403" s="18">
        <f t="shared" si="874"/>
        <v>1057.0673185583207</v>
      </c>
      <c r="AB2403" s="2">
        <f t="shared" si="875"/>
        <v>-128.56100744232359</v>
      </c>
      <c r="AC2403" s="2">
        <f t="shared" si="876"/>
        <v>105.70673185583207</v>
      </c>
      <c r="AD2403" s="2">
        <f t="shared" si="877"/>
        <v>777.84082428619013</v>
      </c>
      <c r="AE2403" s="2">
        <f t="shared" si="878"/>
        <v>-1000</v>
      </c>
      <c r="AF2403" s="5">
        <f t="shared" si="879"/>
        <v>0.81299999999999994</v>
      </c>
      <c r="AG2403" s="5">
        <f t="shared" si="880"/>
        <v>-1</v>
      </c>
      <c r="AH2403" s="3">
        <f t="shared" si="881"/>
        <v>201409</v>
      </c>
      <c r="AI2403" s="21">
        <v>2.11</v>
      </c>
      <c r="AJ2403" s="21">
        <v>1.8129999999999999</v>
      </c>
      <c r="AK2403" s="21">
        <v>2.11</v>
      </c>
      <c r="AL2403" s="21">
        <v>1.8129999999999999</v>
      </c>
      <c r="AO2403">
        <f t="shared" si="882"/>
        <v>-130</v>
      </c>
      <c r="AP2403">
        <f>IF(E2403&lt;F2403,G2403,H2403)</f>
        <v>23</v>
      </c>
      <c r="AQ2403">
        <f>IF(E2403&lt;F2403,H2403,G2403)</f>
        <v>21</v>
      </c>
    </row>
    <row r="2404" spans="2:43" x14ac:dyDescent="0.25">
      <c r="B2404" s="23">
        <v>41903</v>
      </c>
      <c r="C2404" s="20" t="s">
        <v>34</v>
      </c>
      <c r="D2404" s="20" t="s">
        <v>33</v>
      </c>
      <c r="E2404" s="2">
        <v>-123.00123001230013</v>
      </c>
      <c r="F2404" s="2">
        <v>110.99999999999999</v>
      </c>
      <c r="G2404">
        <v>19</v>
      </c>
      <c r="H2404">
        <v>7</v>
      </c>
      <c r="J2404" s="2" t="str">
        <f t="shared" si="883"/>
        <v>Detroit Lions</v>
      </c>
      <c r="K2404" s="2" t="str">
        <f t="shared" si="884"/>
        <v>Green Bay Packers</v>
      </c>
      <c r="L2404" s="17">
        <f t="shared" si="885"/>
        <v>-123.00123001230013</v>
      </c>
      <c r="M2404" s="18">
        <f t="shared" si="886"/>
        <v>110.99999999999999</v>
      </c>
      <c r="N2404" s="4">
        <f t="shared" si="864"/>
        <v>1.7569999999999999</v>
      </c>
      <c r="O2404" s="4">
        <f t="shared" si="865"/>
        <v>2.2000000000000002</v>
      </c>
      <c r="P2404" s="4"/>
      <c r="Q2404" s="4"/>
      <c r="R2404" s="1">
        <f t="shared" si="866"/>
        <v>0.56915196357427433</v>
      </c>
      <c r="S2404" s="1">
        <f t="shared" si="867"/>
        <v>0.45454545454545453</v>
      </c>
      <c r="T2404" s="1">
        <f t="shared" si="868"/>
        <v>2.3148850138994148E-2</v>
      </c>
      <c r="U2404" s="1">
        <f t="shared" si="869"/>
        <v>5.7303254514409901E-2</v>
      </c>
      <c r="V2404" s="1">
        <f t="shared" si="870"/>
        <v>0.56830325451440988</v>
      </c>
      <c r="W2404" s="1"/>
      <c r="X2404" s="17">
        <f t="shared" si="871"/>
        <v>759.62391919514175</v>
      </c>
      <c r="Y2404" s="18">
        <f t="shared" si="872"/>
        <v>1197.816645322067</v>
      </c>
      <c r="Z2404" s="2">
        <f t="shared" si="873"/>
        <v>721.64272323538466</v>
      </c>
      <c r="AA2404" s="18">
        <f t="shared" si="874"/>
        <v>1137.9258130559635</v>
      </c>
      <c r="AB2404" s="2">
        <f t="shared" si="875"/>
        <v>-138.57272689131253</v>
      </c>
      <c r="AC2404" s="2">
        <f t="shared" si="876"/>
        <v>113.79258130559636</v>
      </c>
      <c r="AD2404" s="2">
        <f t="shared" si="877"/>
        <v>721.64272323538466</v>
      </c>
      <c r="AE2404" s="2">
        <f t="shared" si="878"/>
        <v>-1000</v>
      </c>
      <c r="AF2404" s="5">
        <f t="shared" si="879"/>
        <v>0.7569999999999999</v>
      </c>
      <c r="AG2404" s="5">
        <f t="shared" si="880"/>
        <v>-1</v>
      </c>
      <c r="AH2404" s="3">
        <f t="shared" si="881"/>
        <v>201409</v>
      </c>
      <c r="AI2404" s="21">
        <v>1.7569999999999999</v>
      </c>
      <c r="AJ2404" s="21">
        <v>2.2000000000000002</v>
      </c>
      <c r="AK2404" s="21">
        <v>1.8129999999999999</v>
      </c>
      <c r="AL2404" s="21">
        <v>2.11</v>
      </c>
      <c r="AO2404">
        <f t="shared" si="882"/>
        <v>-130</v>
      </c>
      <c r="AP2404">
        <f>IF(E2404&lt;F2404,G2404,H2404)</f>
        <v>19</v>
      </c>
      <c r="AQ2404">
        <f>IF(E2404&lt;F2404,H2404,G2404)</f>
        <v>7</v>
      </c>
    </row>
    <row r="2405" spans="2:43" x14ac:dyDescent="0.25">
      <c r="B2405" s="23">
        <v>41903</v>
      </c>
      <c r="C2405" s="20" t="s">
        <v>26</v>
      </c>
      <c r="D2405" s="20" t="s">
        <v>39</v>
      </c>
      <c r="E2405" s="2">
        <v>231</v>
      </c>
      <c r="F2405" s="2">
        <v>-260.41666666666674</v>
      </c>
      <c r="G2405">
        <v>17</v>
      </c>
      <c r="H2405">
        <v>44</v>
      </c>
      <c r="J2405" s="2" t="str">
        <f t="shared" si="883"/>
        <v>Indianapolis Colts</v>
      </c>
      <c r="K2405" s="2" t="str">
        <f t="shared" si="884"/>
        <v>Jacksonville Jaguars</v>
      </c>
      <c r="L2405" s="17">
        <f t="shared" si="885"/>
        <v>-260.41666666666674</v>
      </c>
      <c r="M2405" s="18">
        <f t="shared" si="886"/>
        <v>231</v>
      </c>
      <c r="N2405" s="4">
        <f t="shared" si="864"/>
        <v>1.298</v>
      </c>
      <c r="O2405" s="4">
        <f t="shared" si="865"/>
        <v>3.93</v>
      </c>
      <c r="P2405" s="4"/>
      <c r="Q2405" s="4"/>
      <c r="R2405" s="1">
        <f t="shared" si="866"/>
        <v>0.77041602465331271</v>
      </c>
      <c r="S2405" s="1">
        <f t="shared" si="867"/>
        <v>0.2544529262086514</v>
      </c>
      <c r="T2405" s="1">
        <f t="shared" si="868"/>
        <v>2.4265493496556934E-2</v>
      </c>
      <c r="U2405" s="1">
        <f t="shared" si="869"/>
        <v>0.25798154922233063</v>
      </c>
      <c r="V2405" s="1">
        <f t="shared" si="870"/>
        <v>0.76898154922233064</v>
      </c>
      <c r="W2405" s="1"/>
      <c r="X2405" s="17">
        <f t="shared" si="871"/>
        <v>300.42131831550154</v>
      </c>
      <c r="Y2405" s="18">
        <f t="shared" si="872"/>
        <v>2850.0152957456385</v>
      </c>
      <c r="Z2405" s="2">
        <f t="shared" si="873"/>
        <v>285.40025239972647</v>
      </c>
      <c r="AA2405" s="18">
        <f t="shared" si="874"/>
        <v>2707.5145309583563</v>
      </c>
      <c r="AB2405" s="2">
        <f t="shared" si="875"/>
        <v>-350.38511409563085</v>
      </c>
      <c r="AC2405" s="2">
        <f t="shared" si="876"/>
        <v>270.75145309583564</v>
      </c>
      <c r="AD2405" s="2">
        <f t="shared" si="877"/>
        <v>285.40025239972647</v>
      </c>
      <c r="AE2405" s="2">
        <f t="shared" si="878"/>
        <v>-1000</v>
      </c>
      <c r="AF2405" s="5">
        <f t="shared" si="879"/>
        <v>0.29800000000000004</v>
      </c>
      <c r="AG2405" s="5">
        <f t="shared" si="880"/>
        <v>-1</v>
      </c>
      <c r="AH2405" s="3">
        <f t="shared" si="881"/>
        <v>201409</v>
      </c>
      <c r="AI2405" s="21">
        <v>3.93</v>
      </c>
      <c r="AJ2405" s="21">
        <v>1.298</v>
      </c>
      <c r="AK2405" s="21">
        <v>3.31</v>
      </c>
      <c r="AL2405" s="21">
        <v>1.3839999999999999</v>
      </c>
      <c r="AO2405">
        <f t="shared" si="882"/>
        <v>-300</v>
      </c>
      <c r="AP2405">
        <f>IF(E2405&lt;F2405,G2405,H2405)</f>
        <v>44</v>
      </c>
      <c r="AQ2405">
        <f>IF(E2405&lt;F2405,H2405,G2405)</f>
        <v>17</v>
      </c>
    </row>
    <row r="2406" spans="2:43" x14ac:dyDescent="0.25">
      <c r="B2406" s="23">
        <v>41903</v>
      </c>
      <c r="C2406" s="20" t="s">
        <v>36</v>
      </c>
      <c r="D2406" s="20" t="s">
        <v>52</v>
      </c>
      <c r="E2406" s="2">
        <v>-900.90090090090098</v>
      </c>
      <c r="F2406" s="2">
        <v>703.99999999999989</v>
      </c>
      <c r="G2406">
        <v>16</v>
      </c>
      <c r="H2406">
        <v>9</v>
      </c>
      <c r="J2406" s="2" t="str">
        <f t="shared" si="883"/>
        <v>New England Patriots</v>
      </c>
      <c r="K2406" s="2" t="str">
        <f t="shared" si="884"/>
        <v>Oakland Raiders</v>
      </c>
      <c r="L2406" s="17">
        <f t="shared" si="885"/>
        <v>-900.90090090090098</v>
      </c>
      <c r="M2406" s="18">
        <f t="shared" si="886"/>
        <v>703.99999999999989</v>
      </c>
      <c r="N2406" s="4">
        <f t="shared" si="864"/>
        <v>1.071</v>
      </c>
      <c r="O2406" s="4">
        <f t="shared" si="865"/>
        <v>10.75</v>
      </c>
      <c r="P2406" s="4"/>
      <c r="Q2406" s="4"/>
      <c r="R2406" s="1">
        <f t="shared" si="866"/>
        <v>0.93370681605975725</v>
      </c>
      <c r="S2406" s="1">
        <f t="shared" si="867"/>
        <v>9.3023255813953487E-2</v>
      </c>
      <c r="T2406" s="1">
        <f t="shared" si="868"/>
        <v>2.6034176465612124E-2</v>
      </c>
      <c r="U2406" s="1">
        <f t="shared" si="869"/>
        <v>0.42034178012290191</v>
      </c>
      <c r="V2406" s="1">
        <f t="shared" si="870"/>
        <v>0.93134178012290192</v>
      </c>
      <c r="W2406" s="1"/>
      <c r="X2406" s="17">
        <f t="shared" si="871"/>
        <v>73.719682014091291</v>
      </c>
      <c r="Y2406" s="18">
        <f t="shared" si="872"/>
        <v>8378.2031541434408</v>
      </c>
      <c r="Z2406" s="2">
        <f t="shared" si="873"/>
        <v>70.033697913386717</v>
      </c>
      <c r="AA2406" s="18">
        <f t="shared" si="874"/>
        <v>7959.2929964362684</v>
      </c>
      <c r="AB2406" s="2">
        <f t="shared" si="875"/>
        <v>-1427.8840469579904</v>
      </c>
      <c r="AC2406" s="2">
        <f t="shared" si="876"/>
        <v>795.92929964362679</v>
      </c>
      <c r="AD2406" s="2">
        <f t="shared" si="877"/>
        <v>70.033697913386717</v>
      </c>
      <c r="AE2406" s="2">
        <f t="shared" si="878"/>
        <v>-1000</v>
      </c>
      <c r="AF2406" s="5">
        <f t="shared" si="879"/>
        <v>7.0999999999999952E-2</v>
      </c>
      <c r="AG2406" s="5">
        <f t="shared" si="880"/>
        <v>-1</v>
      </c>
      <c r="AH2406" s="3">
        <f t="shared" si="881"/>
        <v>201409</v>
      </c>
      <c r="AI2406" s="21">
        <v>1.071</v>
      </c>
      <c r="AJ2406" s="21">
        <v>10.75</v>
      </c>
      <c r="AK2406" s="21">
        <v>1.111</v>
      </c>
      <c r="AL2406" s="21">
        <v>8.0399999999999991</v>
      </c>
      <c r="AO2406">
        <f t="shared" si="882"/>
        <v>-1000</v>
      </c>
      <c r="AP2406">
        <f>IF(E2406&lt;F2406,G2406,H2406)</f>
        <v>16</v>
      </c>
      <c r="AQ2406">
        <f>IF(E2406&lt;F2406,H2406,G2406)</f>
        <v>9</v>
      </c>
    </row>
    <row r="2407" spans="2:43" x14ac:dyDescent="0.25">
      <c r="B2407" s="23">
        <v>41903</v>
      </c>
      <c r="C2407" s="20" t="s">
        <v>43</v>
      </c>
      <c r="D2407" s="20" t="s">
        <v>29</v>
      </c>
      <c r="E2407" s="2">
        <v>-526.31578947368439</v>
      </c>
      <c r="F2407" s="2">
        <v>442</v>
      </c>
      <c r="G2407">
        <v>20</v>
      </c>
      <c r="H2407">
        <v>9</v>
      </c>
      <c r="J2407" s="2" t="str">
        <f t="shared" si="883"/>
        <v>New Orleans Saints</v>
      </c>
      <c r="K2407" s="2" t="str">
        <f t="shared" si="884"/>
        <v>Minnesota Vikings</v>
      </c>
      <c r="L2407" s="17">
        <f t="shared" si="885"/>
        <v>-526.31578947368439</v>
      </c>
      <c r="M2407" s="18">
        <f t="shared" si="886"/>
        <v>442</v>
      </c>
      <c r="N2407" s="4">
        <f t="shared" si="864"/>
        <v>1.2</v>
      </c>
      <c r="O2407" s="4">
        <f t="shared" si="865"/>
        <v>5.23</v>
      </c>
      <c r="P2407" s="4"/>
      <c r="Q2407" s="4"/>
      <c r="R2407" s="1">
        <f t="shared" si="866"/>
        <v>0.83333333333333337</v>
      </c>
      <c r="S2407" s="1">
        <f t="shared" si="867"/>
        <v>0.19120458891013384</v>
      </c>
      <c r="T2407" s="1">
        <f t="shared" si="868"/>
        <v>2.3950233281493039E-2</v>
      </c>
      <c r="U2407" s="1">
        <f t="shared" si="869"/>
        <v>0.32106437221159978</v>
      </c>
      <c r="V2407" s="1">
        <f t="shared" si="870"/>
        <v>0.83206437221159979</v>
      </c>
      <c r="W2407" s="1"/>
      <c r="X2407" s="17">
        <f t="shared" si="871"/>
        <v>201.83009079217373</v>
      </c>
      <c r="Y2407" s="18">
        <f t="shared" si="872"/>
        <v>4006.3698989884547</v>
      </c>
      <c r="Z2407" s="2">
        <f t="shared" si="873"/>
        <v>191.73858625256503</v>
      </c>
      <c r="AA2407" s="18">
        <f t="shared" si="874"/>
        <v>3806.0514040390317</v>
      </c>
      <c r="AB2407" s="2">
        <f t="shared" si="875"/>
        <v>-521.54343032589361</v>
      </c>
      <c r="AC2407" s="2">
        <f t="shared" si="876"/>
        <v>380.60514040390319</v>
      </c>
      <c r="AD2407" s="2">
        <f t="shared" si="877"/>
        <v>191.73858625256503</v>
      </c>
      <c r="AE2407" s="2">
        <f t="shared" si="878"/>
        <v>-1000</v>
      </c>
      <c r="AF2407" s="5">
        <f t="shared" si="879"/>
        <v>0.19999999999999996</v>
      </c>
      <c r="AG2407" s="5">
        <f t="shared" si="880"/>
        <v>-1</v>
      </c>
      <c r="AH2407" s="3">
        <f t="shared" si="881"/>
        <v>201409</v>
      </c>
      <c r="AI2407" s="21">
        <v>1.2</v>
      </c>
      <c r="AJ2407" s="21">
        <v>5.23</v>
      </c>
      <c r="AK2407" s="21">
        <v>1.19</v>
      </c>
      <c r="AL2407" s="21">
        <v>5.42</v>
      </c>
      <c r="AO2407">
        <f t="shared" si="882"/>
        <v>-600</v>
      </c>
      <c r="AP2407">
        <f>IF(E2407&lt;F2407,G2407,H2407)</f>
        <v>20</v>
      </c>
      <c r="AQ2407">
        <f>IF(E2407&lt;F2407,H2407,G2407)</f>
        <v>9</v>
      </c>
    </row>
    <row r="2408" spans="2:43" x14ac:dyDescent="0.25">
      <c r="B2408" s="23">
        <v>41903</v>
      </c>
      <c r="C2408" s="20" t="s">
        <v>25</v>
      </c>
      <c r="D2408" s="20" t="s">
        <v>40</v>
      </c>
      <c r="E2408" s="2">
        <v>-114.02508551881414</v>
      </c>
      <c r="F2408" s="2">
        <v>102.99999999999999</v>
      </c>
      <c r="G2408">
        <v>30</v>
      </c>
      <c r="H2408">
        <v>17</v>
      </c>
      <c r="J2408" s="2" t="str">
        <f t="shared" si="883"/>
        <v>New York Giants</v>
      </c>
      <c r="K2408" s="2" t="str">
        <f t="shared" si="884"/>
        <v>Houston Texans</v>
      </c>
      <c r="L2408" s="17">
        <f t="shared" si="885"/>
        <v>-114.02508551881414</v>
      </c>
      <c r="M2408" s="18">
        <f t="shared" si="886"/>
        <v>102.99999999999999</v>
      </c>
      <c r="N2408" s="4">
        <f t="shared" si="864"/>
        <v>2.16</v>
      </c>
      <c r="O2408" s="4">
        <f t="shared" si="865"/>
        <v>1.7809999999999999</v>
      </c>
      <c r="P2408" s="4"/>
      <c r="Q2408" s="4"/>
      <c r="R2408" s="1">
        <f t="shared" si="866"/>
        <v>0.46296296296296291</v>
      </c>
      <c r="S2408" s="1">
        <f t="shared" si="867"/>
        <v>0.56148231330713083</v>
      </c>
      <c r="T2408" s="1">
        <f t="shared" si="868"/>
        <v>2.3861963968535793E-2</v>
      </c>
      <c r="U2408" s="1">
        <f t="shared" si="869"/>
        <v>4.9259675172083961E-2</v>
      </c>
      <c r="V2408" s="1">
        <f t="shared" si="870"/>
        <v>0.46174032482791605</v>
      </c>
      <c r="W2408" s="1"/>
      <c r="X2408" s="17">
        <f t="shared" si="871"/>
        <v>1165.7194449557458</v>
      </c>
      <c r="Y2408" s="18">
        <f t="shared" si="872"/>
        <v>780.95518240524507</v>
      </c>
      <c r="Z2408" s="2">
        <f t="shared" si="873"/>
        <v>1107.4334727079583</v>
      </c>
      <c r="AA2408" s="18">
        <f t="shared" si="874"/>
        <v>741.90742328498277</v>
      </c>
      <c r="AB2408" s="2">
        <f t="shared" si="875"/>
        <v>110.74334727079584</v>
      </c>
      <c r="AC2408" s="2">
        <f t="shared" si="876"/>
        <v>-134.78770647316711</v>
      </c>
      <c r="AD2408" s="2">
        <f t="shared" si="877"/>
        <v>1107.4334727079583</v>
      </c>
      <c r="AE2408" s="2">
        <f t="shared" si="878"/>
        <v>-1000</v>
      </c>
      <c r="AF2408" s="5">
        <f t="shared" si="879"/>
        <v>1.1600000000000001</v>
      </c>
      <c r="AG2408" s="5">
        <f t="shared" si="880"/>
        <v>-1</v>
      </c>
      <c r="AH2408" s="3">
        <f t="shared" si="881"/>
        <v>201409</v>
      </c>
      <c r="AI2408" s="21">
        <v>2.16</v>
      </c>
      <c r="AJ2408" s="21">
        <v>1.7809999999999999</v>
      </c>
      <c r="AK2408" s="21">
        <v>1.877</v>
      </c>
      <c r="AL2408" s="21">
        <v>2.0299999999999998</v>
      </c>
      <c r="AO2408">
        <f t="shared" si="882"/>
        <v>-120</v>
      </c>
      <c r="AP2408">
        <f>IF(E2408&lt;F2408,G2408,H2408)</f>
        <v>30</v>
      </c>
      <c r="AQ2408">
        <f>IF(E2408&lt;F2408,H2408,G2408)</f>
        <v>17</v>
      </c>
    </row>
    <row r="2409" spans="2:43" x14ac:dyDescent="0.25">
      <c r="B2409" s="23">
        <v>41903</v>
      </c>
      <c r="C2409" s="20" t="s">
        <v>19</v>
      </c>
      <c r="D2409" s="20" t="s">
        <v>53</v>
      </c>
      <c r="E2409" s="2">
        <v>-209.20502092050211</v>
      </c>
      <c r="F2409" s="2">
        <v>187</v>
      </c>
      <c r="G2409">
        <v>37</v>
      </c>
      <c r="H2409">
        <v>34</v>
      </c>
      <c r="J2409" s="2" t="str">
        <f t="shared" si="883"/>
        <v>Philadelphia Eagles</v>
      </c>
      <c r="K2409" s="2" t="str">
        <f t="shared" si="884"/>
        <v>Washington Redskins</v>
      </c>
      <c r="L2409" s="17">
        <f t="shared" si="885"/>
        <v>-209.20502092050211</v>
      </c>
      <c r="M2409" s="18">
        <f t="shared" si="886"/>
        <v>187</v>
      </c>
      <c r="N2409" s="4">
        <f t="shared" si="864"/>
        <v>1.37</v>
      </c>
      <c r="O2409" s="4">
        <f t="shared" si="865"/>
        <v>3.39</v>
      </c>
      <c r="P2409" s="4"/>
      <c r="Q2409" s="4"/>
      <c r="R2409" s="1">
        <f t="shared" si="866"/>
        <v>0.72992700729927007</v>
      </c>
      <c r="S2409" s="1">
        <f t="shared" si="867"/>
        <v>0.29498525073746312</v>
      </c>
      <c r="T2409" s="1">
        <f t="shared" si="868"/>
        <v>2.4306722689075522E-2</v>
      </c>
      <c r="U2409" s="1">
        <f t="shared" si="869"/>
        <v>0.21747087828090347</v>
      </c>
      <c r="V2409" s="1">
        <f t="shared" si="870"/>
        <v>0.72847087828090351</v>
      </c>
      <c r="W2409" s="1"/>
      <c r="X2409" s="17">
        <f t="shared" si="871"/>
        <v>372.73847152252659</v>
      </c>
      <c r="Y2409" s="18">
        <f t="shared" si="872"/>
        <v>2348.8422438213829</v>
      </c>
      <c r="Z2409" s="2">
        <f t="shared" si="873"/>
        <v>354.10154794640027</v>
      </c>
      <c r="AA2409" s="18">
        <f t="shared" si="874"/>
        <v>2231.4001316303138</v>
      </c>
      <c r="AB2409" s="2">
        <f t="shared" si="875"/>
        <v>-282.40486544028556</v>
      </c>
      <c r="AC2409" s="2">
        <f t="shared" si="876"/>
        <v>223.14001316303137</v>
      </c>
      <c r="AD2409" s="2">
        <f t="shared" si="877"/>
        <v>354.10154794640027</v>
      </c>
      <c r="AE2409" s="2">
        <f t="shared" si="878"/>
        <v>-1000</v>
      </c>
      <c r="AF2409" s="5">
        <f t="shared" si="879"/>
        <v>0.37000000000000011</v>
      </c>
      <c r="AG2409" s="5">
        <f t="shared" si="880"/>
        <v>-1</v>
      </c>
      <c r="AH2409" s="3">
        <f t="shared" si="881"/>
        <v>201409</v>
      </c>
      <c r="AI2409" s="21">
        <v>1.37</v>
      </c>
      <c r="AJ2409" s="21">
        <v>3.39</v>
      </c>
      <c r="AK2409" s="21">
        <v>1.478</v>
      </c>
      <c r="AL2409" s="21">
        <v>2.87</v>
      </c>
      <c r="AO2409">
        <f t="shared" si="882"/>
        <v>-300</v>
      </c>
      <c r="AP2409">
        <f>IF(E2409&lt;F2409,G2409,H2409)</f>
        <v>37</v>
      </c>
      <c r="AQ2409">
        <f>IF(E2409&lt;F2409,H2409,G2409)</f>
        <v>34</v>
      </c>
    </row>
    <row r="2410" spans="2:43" x14ac:dyDescent="0.25">
      <c r="B2410" s="23">
        <v>41903</v>
      </c>
      <c r="C2410" s="20" t="s">
        <v>55</v>
      </c>
      <c r="D2410" s="20" t="s">
        <v>23</v>
      </c>
      <c r="E2410" s="2">
        <v>108.99999999999999</v>
      </c>
      <c r="F2410" s="2">
        <v>-120.04801920768308</v>
      </c>
      <c r="G2410">
        <v>31</v>
      </c>
      <c r="H2410">
        <v>34</v>
      </c>
      <c r="J2410" s="2" t="str">
        <f t="shared" si="883"/>
        <v>Dallas Cowboys</v>
      </c>
      <c r="K2410" s="2" t="str">
        <f t="shared" si="884"/>
        <v>St. Louis Rams</v>
      </c>
      <c r="L2410" s="17">
        <f t="shared" si="885"/>
        <v>-120.04801920768308</v>
      </c>
      <c r="M2410" s="18">
        <f t="shared" si="886"/>
        <v>108.99999999999999</v>
      </c>
      <c r="N2410" s="4">
        <f t="shared" si="864"/>
        <v>1.8839999999999999</v>
      </c>
      <c r="O2410" s="4">
        <f t="shared" si="865"/>
        <v>2.02</v>
      </c>
      <c r="P2410" s="4"/>
      <c r="Q2410" s="4"/>
      <c r="R2410" s="1">
        <f t="shared" si="866"/>
        <v>0.53078556263269638</v>
      </c>
      <c r="S2410" s="1">
        <f t="shared" si="867"/>
        <v>0.49504950495049505</v>
      </c>
      <c r="T2410" s="1">
        <f t="shared" si="868"/>
        <v>2.5184426229508228E-2</v>
      </c>
      <c r="U2410" s="1">
        <f t="shared" si="869"/>
        <v>1.7868028841100669E-2</v>
      </c>
      <c r="V2410" s="1">
        <f t="shared" si="870"/>
        <v>0.52886802884110073</v>
      </c>
      <c r="W2410" s="1"/>
      <c r="X2410" s="17">
        <f t="shared" si="871"/>
        <v>890.83087928624184</v>
      </c>
      <c r="Y2410" s="18">
        <f t="shared" si="872"/>
        <v>1023.5691422820969</v>
      </c>
      <c r="Z2410" s="2">
        <f t="shared" si="873"/>
        <v>846.28933532192968</v>
      </c>
      <c r="AA2410" s="18">
        <f t="shared" si="874"/>
        <v>972.39068516799205</v>
      </c>
      <c r="AB2410" s="2">
        <f t="shared" si="875"/>
        <v>-118.16289751773826</v>
      </c>
      <c r="AC2410" s="2">
        <f t="shared" si="876"/>
        <v>-102.83932325279712</v>
      </c>
      <c r="AD2410" s="2">
        <f t="shared" si="877"/>
        <v>846.28933532192968</v>
      </c>
      <c r="AE2410" s="2">
        <f t="shared" si="878"/>
        <v>-1000</v>
      </c>
      <c r="AF2410" s="5">
        <f t="shared" si="879"/>
        <v>0.8839999999999999</v>
      </c>
      <c r="AG2410" s="5">
        <f t="shared" si="880"/>
        <v>-1</v>
      </c>
      <c r="AH2410" s="3">
        <f t="shared" si="881"/>
        <v>201409</v>
      </c>
      <c r="AI2410" s="21">
        <v>2.02</v>
      </c>
      <c r="AJ2410" s="21">
        <v>1.8839999999999999</v>
      </c>
      <c r="AK2410" s="21">
        <v>2.09</v>
      </c>
      <c r="AL2410" s="21">
        <v>1.833</v>
      </c>
      <c r="AO2410">
        <f t="shared" si="882"/>
        <v>-130</v>
      </c>
      <c r="AP2410">
        <f>IF(E2410&lt;F2410,G2410,H2410)</f>
        <v>34</v>
      </c>
      <c r="AQ2410">
        <f>IF(E2410&lt;F2410,H2410,G2410)</f>
        <v>31</v>
      </c>
    </row>
    <row r="2411" spans="2:43" x14ac:dyDescent="0.25">
      <c r="B2411" s="23">
        <v>41900</v>
      </c>
      <c r="C2411" s="20" t="s">
        <v>35</v>
      </c>
      <c r="D2411" s="20" t="s">
        <v>27</v>
      </c>
      <c r="E2411" s="2">
        <v>-277.0083102493075</v>
      </c>
      <c r="F2411" s="2">
        <v>245.00000000000003</v>
      </c>
      <c r="G2411">
        <v>56</v>
      </c>
      <c r="H2411">
        <v>14</v>
      </c>
      <c r="J2411" s="2" t="str">
        <f t="shared" si="883"/>
        <v>Atlanta Falcons</v>
      </c>
      <c r="K2411" s="2" t="str">
        <f t="shared" si="884"/>
        <v>Tampa Bay Buccaneers</v>
      </c>
      <c r="L2411" s="17">
        <f t="shared" si="885"/>
        <v>-277.0083102493075</v>
      </c>
      <c r="M2411" s="18">
        <f t="shared" si="886"/>
        <v>245.00000000000003</v>
      </c>
      <c r="N2411" s="4">
        <f t="shared" si="864"/>
        <v>1.363</v>
      </c>
      <c r="O2411" s="4">
        <f t="shared" si="865"/>
        <v>3.44</v>
      </c>
      <c r="P2411" s="4"/>
      <c r="Q2411" s="4"/>
      <c r="R2411" s="1">
        <f t="shared" si="866"/>
        <v>0.73367571533382248</v>
      </c>
      <c r="S2411" s="1">
        <f t="shared" si="867"/>
        <v>0.29069767441860467</v>
      </c>
      <c r="T2411" s="1">
        <f t="shared" si="868"/>
        <v>2.3793462419321232E-2</v>
      </c>
      <c r="U2411" s="1">
        <f t="shared" si="869"/>
        <v>0.2214890204576089</v>
      </c>
      <c r="V2411" s="1">
        <f t="shared" si="870"/>
        <v>0.73248902045760889</v>
      </c>
      <c r="W2411" s="1"/>
      <c r="X2411" s="17">
        <f t="shared" si="871"/>
        <v>365.20817660211293</v>
      </c>
      <c r="Y2411" s="18">
        <f t="shared" si="872"/>
        <v>2392.7866094316391</v>
      </c>
      <c r="Z2411" s="2">
        <f t="shared" si="873"/>
        <v>346.94776777200724</v>
      </c>
      <c r="AA2411" s="18">
        <f t="shared" si="874"/>
        <v>2273.1472789600571</v>
      </c>
      <c r="AB2411" s="2">
        <f t="shared" si="875"/>
        <v>-288.22782357750708</v>
      </c>
      <c r="AC2411" s="2">
        <f t="shared" si="876"/>
        <v>227.31472789600571</v>
      </c>
      <c r="AD2411" s="2">
        <f t="shared" si="877"/>
        <v>346.94776777200724</v>
      </c>
      <c r="AE2411" s="2">
        <f t="shared" si="878"/>
        <v>-1000</v>
      </c>
      <c r="AF2411" s="5">
        <f t="shared" si="879"/>
        <v>0.36299999999999999</v>
      </c>
      <c r="AG2411" s="5">
        <f t="shared" si="880"/>
        <v>-1</v>
      </c>
      <c r="AH2411" s="3">
        <f t="shared" si="881"/>
        <v>201409</v>
      </c>
      <c r="AI2411" s="21">
        <v>1.363</v>
      </c>
      <c r="AJ2411" s="21">
        <v>3.44</v>
      </c>
      <c r="AK2411" s="21">
        <v>1.361</v>
      </c>
      <c r="AL2411" s="21">
        <v>3.45</v>
      </c>
      <c r="AO2411">
        <f t="shared" si="882"/>
        <v>-300</v>
      </c>
      <c r="AP2411">
        <f>IF(E2411&lt;F2411,G2411,H2411)</f>
        <v>56</v>
      </c>
      <c r="AQ2411">
        <f>IF(E2411&lt;F2411,H2411,G2411)</f>
        <v>14</v>
      </c>
    </row>
    <row r="2412" spans="2:43" x14ac:dyDescent="0.25">
      <c r="B2412" s="23">
        <v>41897</v>
      </c>
      <c r="C2412" s="20" t="s">
        <v>39</v>
      </c>
      <c r="D2412" s="20" t="s">
        <v>19</v>
      </c>
      <c r="E2412" s="2">
        <v>-146.19883040935673</v>
      </c>
      <c r="F2412" s="2">
        <v>131.99999999999997</v>
      </c>
      <c r="G2412">
        <v>27</v>
      </c>
      <c r="H2412">
        <v>30</v>
      </c>
      <c r="J2412" s="2" t="str">
        <f t="shared" si="883"/>
        <v>Indianapolis Colts</v>
      </c>
      <c r="K2412" s="2" t="str">
        <f t="shared" si="884"/>
        <v>Philadelphia Eagles</v>
      </c>
      <c r="L2412" s="17">
        <f t="shared" si="885"/>
        <v>-146.19883040935673</v>
      </c>
      <c r="M2412" s="18">
        <f t="shared" si="886"/>
        <v>131.99999999999997</v>
      </c>
      <c r="N2412" s="4">
        <f t="shared" si="864"/>
        <v>1.68</v>
      </c>
      <c r="O2412" s="4">
        <f t="shared" si="865"/>
        <v>2.33</v>
      </c>
      <c r="P2412" s="4"/>
      <c r="Q2412" s="4"/>
      <c r="R2412" s="1">
        <f t="shared" si="866"/>
        <v>0.59523809523809523</v>
      </c>
      <c r="S2412" s="1">
        <f t="shared" si="867"/>
        <v>0.42918454935622319</v>
      </c>
      <c r="T2412" s="1">
        <f t="shared" si="868"/>
        <v>2.3840399002493684E-2</v>
      </c>
      <c r="U2412" s="1">
        <f t="shared" si="869"/>
        <v>8.3026772940936022E-2</v>
      </c>
      <c r="V2412" s="1">
        <f t="shared" si="870"/>
        <v>0.59402677294093609</v>
      </c>
      <c r="W2412" s="1"/>
      <c r="X2412" s="17">
        <f t="shared" si="871"/>
        <v>683.42580764357172</v>
      </c>
      <c r="Y2412" s="18">
        <f t="shared" si="872"/>
        <v>1327.8234083783493</v>
      </c>
      <c r="Z2412" s="2">
        <f t="shared" si="873"/>
        <v>649.25451726139306</v>
      </c>
      <c r="AA2412" s="18">
        <f t="shared" si="874"/>
        <v>1261.4322379594319</v>
      </c>
      <c r="AB2412" s="2">
        <f t="shared" si="875"/>
        <v>-154.02280206198321</v>
      </c>
      <c r="AC2412" s="2">
        <f t="shared" si="876"/>
        <v>126.14322379594319</v>
      </c>
      <c r="AD2412" s="2">
        <f t="shared" si="877"/>
        <v>-1000</v>
      </c>
      <c r="AE2412" s="2">
        <f t="shared" si="878"/>
        <v>1261.4322379594319</v>
      </c>
      <c r="AF2412" s="5">
        <f t="shared" si="879"/>
        <v>-1</v>
      </c>
      <c r="AG2412" s="5">
        <f t="shared" si="880"/>
        <v>1.33</v>
      </c>
      <c r="AH2412" s="3">
        <f t="shared" si="881"/>
        <v>201409</v>
      </c>
      <c r="AI2412" s="21">
        <v>1.68</v>
      </c>
      <c r="AJ2412" s="21">
        <v>2.33</v>
      </c>
      <c r="AK2412" s="21">
        <v>1.6839999999999999</v>
      </c>
      <c r="AL2412" s="21">
        <v>2.3199999999999998</v>
      </c>
      <c r="AO2412">
        <f t="shared" si="882"/>
        <v>-150</v>
      </c>
      <c r="AP2412">
        <f>IF(E2412&lt;F2412,G2412,H2412)</f>
        <v>27</v>
      </c>
      <c r="AQ2412">
        <f>IF(E2412&lt;F2412,H2412,G2412)</f>
        <v>30</v>
      </c>
    </row>
    <row r="2413" spans="2:43" x14ac:dyDescent="0.25">
      <c r="B2413" s="23">
        <v>41896</v>
      </c>
      <c r="C2413" s="20" t="s">
        <v>22</v>
      </c>
      <c r="D2413" s="20" t="s">
        <v>37</v>
      </c>
      <c r="E2413" s="2">
        <v>-300.30030030030031</v>
      </c>
      <c r="F2413" s="2">
        <v>264</v>
      </c>
      <c r="G2413">
        <v>20</v>
      </c>
      <c r="H2413">
        <v>28</v>
      </c>
      <c r="J2413" s="2" t="str">
        <f t="shared" si="883"/>
        <v>San Francisco 49ers</v>
      </c>
      <c r="K2413" s="2" t="str">
        <f t="shared" si="884"/>
        <v>Chicago Bears</v>
      </c>
      <c r="L2413" s="17">
        <f t="shared" si="885"/>
        <v>-300.30030030030031</v>
      </c>
      <c r="M2413" s="18">
        <f t="shared" si="886"/>
        <v>264</v>
      </c>
      <c r="N2413" s="4">
        <f t="shared" si="864"/>
        <v>1.3340000000000001</v>
      </c>
      <c r="O2413" s="4">
        <f t="shared" si="865"/>
        <v>3.64</v>
      </c>
      <c r="P2413" s="4"/>
      <c r="Q2413" s="4"/>
      <c r="R2413" s="1">
        <f t="shared" si="866"/>
        <v>0.7496251874062968</v>
      </c>
      <c r="S2413" s="1">
        <f t="shared" si="867"/>
        <v>0.27472527472527469</v>
      </c>
      <c r="T2413" s="1">
        <f t="shared" si="868"/>
        <v>2.3771612384398844E-2</v>
      </c>
      <c r="U2413" s="1">
        <f t="shared" si="869"/>
        <v>0.23744995634051105</v>
      </c>
      <c r="V2413" s="1">
        <f t="shared" si="870"/>
        <v>0.74844995634051104</v>
      </c>
      <c r="W2413" s="1"/>
      <c r="X2413" s="17">
        <f t="shared" si="871"/>
        <v>336.09467343604859</v>
      </c>
      <c r="Y2413" s="18">
        <f t="shared" si="872"/>
        <v>2579.0198819462371</v>
      </c>
      <c r="Z2413" s="2">
        <f t="shared" si="873"/>
        <v>319.28993976424613</v>
      </c>
      <c r="AA2413" s="18">
        <f t="shared" si="874"/>
        <v>2450.068887848925</v>
      </c>
      <c r="AB2413" s="2">
        <f t="shared" si="875"/>
        <v>-313.19496027290091</v>
      </c>
      <c r="AC2413" s="2">
        <f t="shared" si="876"/>
        <v>245.00688878489251</v>
      </c>
      <c r="AD2413" s="2">
        <f t="shared" si="877"/>
        <v>-1000</v>
      </c>
      <c r="AE2413" s="2">
        <f t="shared" si="878"/>
        <v>2450.068887848925</v>
      </c>
      <c r="AF2413" s="5">
        <f t="shared" si="879"/>
        <v>-1</v>
      </c>
      <c r="AG2413" s="5">
        <f t="shared" si="880"/>
        <v>2.64</v>
      </c>
      <c r="AH2413" s="3">
        <f t="shared" si="881"/>
        <v>201409</v>
      </c>
      <c r="AI2413" s="21">
        <v>1.3340000000000001</v>
      </c>
      <c r="AJ2413" s="21">
        <v>3.64</v>
      </c>
      <c r="AK2413" s="21">
        <v>1.333</v>
      </c>
      <c r="AL2413" s="21">
        <v>3.64</v>
      </c>
      <c r="AO2413">
        <f t="shared" si="882"/>
        <v>-400</v>
      </c>
      <c r="AP2413">
        <f>IF(E2413&lt;F2413,G2413,H2413)</f>
        <v>20</v>
      </c>
      <c r="AQ2413">
        <f>IF(E2413&lt;F2413,H2413,G2413)</f>
        <v>28</v>
      </c>
    </row>
    <row r="2414" spans="2:43" x14ac:dyDescent="0.25">
      <c r="B2414" s="23">
        <v>41896</v>
      </c>
      <c r="C2414" s="20" t="s">
        <v>38</v>
      </c>
      <c r="D2414" s="20" t="s">
        <v>20</v>
      </c>
      <c r="E2414" s="2">
        <v>-900.90090090090098</v>
      </c>
      <c r="F2414" s="2">
        <v>703.99999999999989</v>
      </c>
      <c r="G2414">
        <v>24</v>
      </c>
      <c r="H2414">
        <v>17</v>
      </c>
      <c r="J2414" s="2" t="str">
        <f t="shared" si="883"/>
        <v>Denver Broncos</v>
      </c>
      <c r="K2414" s="2" t="str">
        <f t="shared" si="884"/>
        <v>Kansas City Chiefs</v>
      </c>
      <c r="L2414" s="17">
        <f t="shared" si="885"/>
        <v>-900.90090090090098</v>
      </c>
      <c r="M2414" s="18">
        <f t="shared" si="886"/>
        <v>703.99999999999989</v>
      </c>
      <c r="N2414" s="4">
        <f t="shared" si="864"/>
        <v>1.133</v>
      </c>
      <c r="O2414" s="4">
        <f t="shared" si="865"/>
        <v>7.04</v>
      </c>
      <c r="P2414" s="4"/>
      <c r="Q2414" s="4"/>
      <c r="R2414" s="1">
        <f t="shared" si="866"/>
        <v>0.88261253309796994</v>
      </c>
      <c r="S2414" s="1">
        <f t="shared" si="867"/>
        <v>0.14204545454545456</v>
      </c>
      <c r="T2414" s="1">
        <f t="shared" si="868"/>
        <v>2.4064602960969017E-2</v>
      </c>
      <c r="U2414" s="1">
        <f t="shared" si="869"/>
        <v>0.37028353927625768</v>
      </c>
      <c r="V2414" s="1">
        <f t="shared" si="870"/>
        <v>0.88128353927625769</v>
      </c>
      <c r="W2414" s="1"/>
      <c r="X2414" s="17">
        <f t="shared" si="871"/>
        <v>134.70858745556137</v>
      </c>
      <c r="Y2414" s="18">
        <f t="shared" si="872"/>
        <v>5519.5643547628551</v>
      </c>
      <c r="Z2414" s="2">
        <f t="shared" si="873"/>
        <v>127.9731580827833</v>
      </c>
      <c r="AA2414" s="18">
        <f t="shared" si="874"/>
        <v>5243.5861370247121</v>
      </c>
      <c r="AB2414" s="2">
        <f t="shared" si="875"/>
        <v>-781.41386442391286</v>
      </c>
      <c r="AC2414" s="2">
        <f t="shared" si="876"/>
        <v>524.35861370247119</v>
      </c>
      <c r="AD2414" s="2">
        <f t="shared" si="877"/>
        <v>127.9731580827833</v>
      </c>
      <c r="AE2414" s="2">
        <f t="shared" si="878"/>
        <v>-1000</v>
      </c>
      <c r="AF2414" s="5">
        <f t="shared" si="879"/>
        <v>0.13300000000000001</v>
      </c>
      <c r="AG2414" s="5">
        <f t="shared" si="880"/>
        <v>-1</v>
      </c>
      <c r="AH2414" s="3">
        <f t="shared" si="881"/>
        <v>201409</v>
      </c>
      <c r="AI2414" s="21">
        <v>1.133</v>
      </c>
      <c r="AJ2414" s="21">
        <v>7.04</v>
      </c>
      <c r="AK2414" s="21">
        <v>1.111</v>
      </c>
      <c r="AL2414" s="21">
        <v>8.0399999999999991</v>
      </c>
      <c r="AO2414">
        <f t="shared" si="882"/>
        <v>-1000</v>
      </c>
      <c r="AP2414">
        <f>IF(E2414&lt;F2414,G2414,H2414)</f>
        <v>24</v>
      </c>
      <c r="AQ2414">
        <f>IF(E2414&lt;F2414,H2414,G2414)</f>
        <v>17</v>
      </c>
    </row>
    <row r="2415" spans="2:43" x14ac:dyDescent="0.25">
      <c r="B2415" s="23">
        <v>41896</v>
      </c>
      <c r="C2415" s="20" t="s">
        <v>33</v>
      </c>
      <c r="D2415" s="20" t="s">
        <v>42</v>
      </c>
      <c r="E2415" s="2">
        <v>-310.55900621118008</v>
      </c>
      <c r="F2415" s="2">
        <v>273</v>
      </c>
      <c r="G2415">
        <v>31</v>
      </c>
      <c r="H2415">
        <v>24</v>
      </c>
      <c r="J2415" s="2" t="str">
        <f t="shared" si="883"/>
        <v>Green Bay Packers</v>
      </c>
      <c r="K2415" s="2" t="str">
        <f t="shared" si="884"/>
        <v>New York Jets</v>
      </c>
      <c r="L2415" s="17">
        <f t="shared" si="885"/>
        <v>-310.55900621118008</v>
      </c>
      <c r="M2415" s="18">
        <f t="shared" si="886"/>
        <v>273</v>
      </c>
      <c r="N2415" s="4">
        <f t="shared" si="864"/>
        <v>1.2529999999999999</v>
      </c>
      <c r="O2415" s="4">
        <f t="shared" si="865"/>
        <v>4.42</v>
      </c>
      <c r="P2415" s="4"/>
      <c r="Q2415" s="4"/>
      <c r="R2415" s="1">
        <f t="shared" si="866"/>
        <v>0.79808459696727863</v>
      </c>
      <c r="S2415" s="1">
        <f t="shared" si="867"/>
        <v>0.22624434389140272</v>
      </c>
      <c r="T2415" s="1">
        <f t="shared" si="868"/>
        <v>2.3751101709853839E-2</v>
      </c>
      <c r="U2415" s="1">
        <f t="shared" si="869"/>
        <v>0.28592012653793797</v>
      </c>
      <c r="V2415" s="1">
        <f t="shared" si="870"/>
        <v>0.79692012653793798</v>
      </c>
      <c r="W2415" s="1"/>
      <c r="X2415" s="17">
        <f t="shared" si="871"/>
        <v>254.83090048723244</v>
      </c>
      <c r="Y2415" s="18">
        <f t="shared" si="872"/>
        <v>3290.2132764667549</v>
      </c>
      <c r="Z2415" s="2">
        <f t="shared" si="873"/>
        <v>242.0893554628708</v>
      </c>
      <c r="AA2415" s="18">
        <f t="shared" si="874"/>
        <v>3125.7026126434171</v>
      </c>
      <c r="AB2415" s="2">
        <f t="shared" si="875"/>
        <v>-413.07061935375754</v>
      </c>
      <c r="AC2415" s="2">
        <f t="shared" si="876"/>
        <v>312.5702612643417</v>
      </c>
      <c r="AD2415" s="2">
        <f t="shared" si="877"/>
        <v>242.0893554628708</v>
      </c>
      <c r="AE2415" s="2">
        <f t="shared" si="878"/>
        <v>-1000</v>
      </c>
      <c r="AF2415" s="5">
        <f t="shared" si="879"/>
        <v>0.25299999999999989</v>
      </c>
      <c r="AG2415" s="5">
        <f t="shared" si="880"/>
        <v>-1</v>
      </c>
      <c r="AH2415" s="3">
        <f t="shared" si="881"/>
        <v>201409</v>
      </c>
      <c r="AI2415" s="21">
        <v>1.2529999999999999</v>
      </c>
      <c r="AJ2415" s="21">
        <v>4.42</v>
      </c>
      <c r="AK2415" s="21">
        <v>1.3220000000000001</v>
      </c>
      <c r="AL2415" s="21">
        <v>3.73</v>
      </c>
      <c r="AO2415">
        <f t="shared" si="882"/>
        <v>-400</v>
      </c>
      <c r="AP2415">
        <f>IF(E2415&lt;F2415,G2415,H2415)</f>
        <v>31</v>
      </c>
      <c r="AQ2415">
        <f>IF(E2415&lt;F2415,H2415,G2415)</f>
        <v>24</v>
      </c>
    </row>
    <row r="2416" spans="2:43" x14ac:dyDescent="0.25">
      <c r="B2416" s="23">
        <v>41896</v>
      </c>
      <c r="C2416" s="20" t="s">
        <v>52</v>
      </c>
      <c r="D2416" s="20" t="s">
        <v>40</v>
      </c>
      <c r="E2416" s="2">
        <v>140</v>
      </c>
      <c r="F2416" s="2">
        <v>-155.03875968992247</v>
      </c>
      <c r="G2416">
        <v>14</v>
      </c>
      <c r="H2416">
        <v>30</v>
      </c>
      <c r="J2416" s="2" t="str">
        <f t="shared" si="883"/>
        <v>Houston Texans</v>
      </c>
      <c r="K2416" s="2" t="str">
        <f t="shared" si="884"/>
        <v>Oakland Raiders</v>
      </c>
      <c r="L2416" s="17">
        <f t="shared" si="885"/>
        <v>-155.03875968992247</v>
      </c>
      <c r="M2416" s="18">
        <f t="shared" si="886"/>
        <v>140</v>
      </c>
      <c r="N2416" s="4">
        <f t="shared" si="864"/>
        <v>1.6990000000000001</v>
      </c>
      <c r="O2416" s="4">
        <f t="shared" si="865"/>
        <v>2.29</v>
      </c>
      <c r="P2416" s="4"/>
      <c r="Q2416" s="4"/>
      <c r="R2416" s="1">
        <f t="shared" si="866"/>
        <v>0.58858151854031782</v>
      </c>
      <c r="S2416" s="1">
        <f t="shared" si="867"/>
        <v>0.4366812227074236</v>
      </c>
      <c r="T2416" s="1">
        <f t="shared" si="868"/>
        <v>2.4640260716971563E-2</v>
      </c>
      <c r="U2416" s="1">
        <f t="shared" si="869"/>
        <v>7.5950147916447108E-2</v>
      </c>
      <c r="V2416" s="1">
        <f t="shared" si="870"/>
        <v>0.58695014791644717</v>
      </c>
      <c r="W2416" s="1"/>
      <c r="X2416" s="17">
        <f t="shared" si="871"/>
        <v>703.72220460254619</v>
      </c>
      <c r="Y2416" s="18">
        <f t="shared" si="872"/>
        <v>1290.6088464490549</v>
      </c>
      <c r="Z2416" s="2">
        <f t="shared" si="873"/>
        <v>668.5360943724188</v>
      </c>
      <c r="AA2416" s="18">
        <f t="shared" si="874"/>
        <v>1226.0784041266022</v>
      </c>
      <c r="AB2416" s="2">
        <f t="shared" si="875"/>
        <v>-149.58055494950344</v>
      </c>
      <c r="AC2416" s="2">
        <f t="shared" si="876"/>
        <v>122.60784041266022</v>
      </c>
      <c r="AD2416" s="2">
        <f t="shared" si="877"/>
        <v>668.5360943724188</v>
      </c>
      <c r="AE2416" s="2">
        <f t="shared" si="878"/>
        <v>-1000</v>
      </c>
      <c r="AF2416" s="5">
        <f t="shared" si="879"/>
        <v>0.69900000000000007</v>
      </c>
      <c r="AG2416" s="5">
        <f t="shared" si="880"/>
        <v>-1</v>
      </c>
      <c r="AH2416" s="3">
        <f t="shared" si="881"/>
        <v>201409</v>
      </c>
      <c r="AI2416" s="21">
        <v>2.29</v>
      </c>
      <c r="AJ2416" s="21">
        <v>1.6990000000000001</v>
      </c>
      <c r="AK2416" s="21">
        <v>2.4</v>
      </c>
      <c r="AL2416" s="21">
        <v>1.645</v>
      </c>
      <c r="AO2416">
        <f t="shared" si="882"/>
        <v>-160</v>
      </c>
      <c r="AP2416">
        <f>IF(E2416&lt;F2416,G2416,H2416)</f>
        <v>30</v>
      </c>
      <c r="AQ2416">
        <f>IF(E2416&lt;F2416,H2416,G2416)</f>
        <v>14</v>
      </c>
    </row>
    <row r="2417" spans="2:43" x14ac:dyDescent="0.25">
      <c r="B2417" s="23">
        <v>41896</v>
      </c>
      <c r="C2417" s="20" t="s">
        <v>54</v>
      </c>
      <c r="D2417" s="20" t="s">
        <v>32</v>
      </c>
      <c r="E2417" s="2">
        <v>200.99999999999997</v>
      </c>
      <c r="F2417" s="2">
        <v>-225.22522522522524</v>
      </c>
      <c r="G2417">
        <v>30</v>
      </c>
      <c r="H2417">
        <v>21</v>
      </c>
      <c r="J2417" s="2" t="str">
        <f t="shared" si="883"/>
        <v>Seattle Seahawks</v>
      </c>
      <c r="K2417" s="2" t="str">
        <f t="shared" si="884"/>
        <v>San Diego Chargers</v>
      </c>
      <c r="L2417" s="17">
        <f t="shared" si="885"/>
        <v>-225.22522522522524</v>
      </c>
      <c r="M2417" s="18">
        <f t="shared" si="886"/>
        <v>200.99999999999997</v>
      </c>
      <c r="N2417" s="4">
        <f t="shared" si="864"/>
        <v>1.4379999999999999</v>
      </c>
      <c r="O2417" s="4">
        <f t="shared" si="865"/>
        <v>3.04</v>
      </c>
      <c r="P2417" s="4"/>
      <c r="Q2417" s="4"/>
      <c r="R2417" s="1">
        <f t="shared" si="866"/>
        <v>0.69541029207232274</v>
      </c>
      <c r="S2417" s="1">
        <f t="shared" si="867"/>
        <v>0.32894736842105265</v>
      </c>
      <c r="T2417" s="1">
        <f t="shared" si="868"/>
        <v>2.3778472532380412E-2</v>
      </c>
      <c r="U2417" s="1">
        <f t="shared" si="869"/>
        <v>0.18323146182563504</v>
      </c>
      <c r="V2417" s="1">
        <f t="shared" si="870"/>
        <v>0.69423146182563511</v>
      </c>
      <c r="W2417" s="1"/>
      <c r="X2417" s="17">
        <f t="shared" si="871"/>
        <v>440.44177624891699</v>
      </c>
      <c r="Y2417" s="18">
        <f t="shared" si="872"/>
        <v>2014.9792785185346</v>
      </c>
      <c r="Z2417" s="2">
        <f t="shared" si="873"/>
        <v>418.41968743647112</v>
      </c>
      <c r="AA2417" s="18">
        <f t="shared" si="874"/>
        <v>1914.2303145926078</v>
      </c>
      <c r="AB2417" s="2">
        <f t="shared" si="875"/>
        <v>-238.99449046642445</v>
      </c>
      <c r="AC2417" s="2">
        <f t="shared" si="876"/>
        <v>191.42303145926078</v>
      </c>
      <c r="AD2417" s="2">
        <f t="shared" si="877"/>
        <v>-1000</v>
      </c>
      <c r="AE2417" s="2">
        <f t="shared" si="878"/>
        <v>1914.2303145926078</v>
      </c>
      <c r="AF2417" s="5">
        <f t="shared" si="879"/>
        <v>-1</v>
      </c>
      <c r="AG2417" s="5">
        <f t="shared" si="880"/>
        <v>2.04</v>
      </c>
      <c r="AH2417" s="3">
        <f t="shared" si="881"/>
        <v>201409</v>
      </c>
      <c r="AI2417" s="21">
        <v>3.04</v>
      </c>
      <c r="AJ2417" s="21">
        <v>1.4379999999999999</v>
      </c>
      <c r="AK2417" s="21">
        <v>3.01</v>
      </c>
      <c r="AL2417" s="21">
        <v>1.444</v>
      </c>
      <c r="AO2417">
        <f t="shared" si="882"/>
        <v>-300</v>
      </c>
      <c r="AP2417">
        <f>IF(E2417&lt;F2417,G2417,H2417)</f>
        <v>21</v>
      </c>
      <c r="AQ2417">
        <f>IF(E2417&lt;F2417,H2417,G2417)</f>
        <v>30</v>
      </c>
    </row>
    <row r="2418" spans="2:43" x14ac:dyDescent="0.25">
      <c r="B2418" s="23">
        <v>41896</v>
      </c>
      <c r="C2418" s="20" t="s">
        <v>27</v>
      </c>
      <c r="D2418" s="20" t="s">
        <v>55</v>
      </c>
      <c r="E2418" s="2">
        <v>-205.33880903490757</v>
      </c>
      <c r="F2418" s="2">
        <v>184</v>
      </c>
      <c r="G2418">
        <v>17</v>
      </c>
      <c r="H2418">
        <v>19</v>
      </c>
      <c r="J2418" s="2" t="str">
        <f t="shared" si="883"/>
        <v>Tampa Bay Buccaneers</v>
      </c>
      <c r="K2418" s="2" t="str">
        <f t="shared" si="884"/>
        <v>St. Louis Rams</v>
      </c>
      <c r="L2418" s="17">
        <f t="shared" si="885"/>
        <v>-205.33880903490757</v>
      </c>
      <c r="M2418" s="18">
        <f t="shared" si="886"/>
        <v>184</v>
      </c>
      <c r="N2418" s="4">
        <f t="shared" si="864"/>
        <v>1.3919999999999999</v>
      </c>
      <c r="O2418" s="4">
        <f t="shared" si="865"/>
        <v>3.27</v>
      </c>
      <c r="P2418" s="4"/>
      <c r="Q2418" s="4"/>
      <c r="R2418" s="1">
        <f t="shared" si="866"/>
        <v>0.71839080459770122</v>
      </c>
      <c r="S2418" s="1">
        <f t="shared" si="867"/>
        <v>0.3058103975535168</v>
      </c>
      <c r="T2418" s="1">
        <f t="shared" si="868"/>
        <v>2.3629343629343769E-2</v>
      </c>
      <c r="U2418" s="1">
        <f t="shared" si="869"/>
        <v>0.20629020352209221</v>
      </c>
      <c r="V2418" s="1">
        <f t="shared" si="870"/>
        <v>0.71729020352209227</v>
      </c>
      <c r="W2418" s="1"/>
      <c r="X2418" s="17">
        <f t="shared" si="871"/>
        <v>394.13586730966756</v>
      </c>
      <c r="Y2418" s="18">
        <f t="shared" si="872"/>
        <v>2232.1995513061229</v>
      </c>
      <c r="Z2418" s="2">
        <f t="shared" si="873"/>
        <v>374.42907394418415</v>
      </c>
      <c r="AA2418" s="18">
        <f t="shared" si="874"/>
        <v>2120.5895737408168</v>
      </c>
      <c r="AB2418" s="2">
        <f t="shared" si="875"/>
        <v>-267.07327758128878</v>
      </c>
      <c r="AC2418" s="2">
        <f t="shared" si="876"/>
        <v>212.05895737408167</v>
      </c>
      <c r="AD2418" s="2">
        <f t="shared" si="877"/>
        <v>-1000</v>
      </c>
      <c r="AE2418" s="2">
        <f t="shared" si="878"/>
        <v>2120.5895737408168</v>
      </c>
      <c r="AF2418" s="5">
        <f t="shared" si="879"/>
        <v>-1</v>
      </c>
      <c r="AG2418" s="5">
        <f t="shared" si="880"/>
        <v>2.27</v>
      </c>
      <c r="AH2418" s="3">
        <f t="shared" si="881"/>
        <v>201409</v>
      </c>
      <c r="AI2418" s="21">
        <v>1.3919999999999999</v>
      </c>
      <c r="AJ2418" s="21">
        <v>3.27</v>
      </c>
      <c r="AK2418" s="21">
        <v>1.4870000000000001</v>
      </c>
      <c r="AL2418" s="21">
        <v>2.84</v>
      </c>
      <c r="AO2418">
        <f t="shared" si="882"/>
        <v>-300</v>
      </c>
      <c r="AP2418">
        <f>IF(E2418&lt;F2418,G2418,H2418)</f>
        <v>17</v>
      </c>
      <c r="AQ2418">
        <f>IF(E2418&lt;F2418,H2418,G2418)</f>
        <v>19</v>
      </c>
    </row>
    <row r="2419" spans="2:43" x14ac:dyDescent="0.25">
      <c r="B2419" s="23">
        <v>41896</v>
      </c>
      <c r="C2419" s="20" t="s">
        <v>24</v>
      </c>
      <c r="D2419" s="20" t="s">
        <v>30</v>
      </c>
      <c r="E2419" s="2">
        <v>-113.12217194570137</v>
      </c>
      <c r="F2419" s="2">
        <v>102</v>
      </c>
      <c r="G2419">
        <v>29</v>
      </c>
      <c r="H2419">
        <v>10</v>
      </c>
      <c r="J2419" s="2" t="str">
        <f t="shared" si="883"/>
        <v>Buffalo Bills</v>
      </c>
      <c r="K2419" s="2" t="str">
        <f t="shared" si="884"/>
        <v>Miami Dolphins</v>
      </c>
      <c r="L2419" s="17">
        <f t="shared" si="885"/>
        <v>-113.12217194570137</v>
      </c>
      <c r="M2419" s="18">
        <f t="shared" si="886"/>
        <v>102</v>
      </c>
      <c r="N2419" s="4">
        <f t="shared" si="864"/>
        <v>1.8620000000000001</v>
      </c>
      <c r="O2419" s="4">
        <f t="shared" si="865"/>
        <v>2.0499999999999998</v>
      </c>
      <c r="P2419" s="4"/>
      <c r="Q2419" s="4"/>
      <c r="R2419" s="1">
        <f t="shared" si="866"/>
        <v>0.53705692803437166</v>
      </c>
      <c r="S2419" s="1">
        <f t="shared" si="867"/>
        <v>0.48780487804878053</v>
      </c>
      <c r="T2419" s="1">
        <f t="shared" si="868"/>
        <v>2.4258691206544003E-2</v>
      </c>
      <c r="U2419" s="1">
        <f t="shared" si="869"/>
        <v>2.4626024992795564E-2</v>
      </c>
      <c r="V2419" s="1">
        <f t="shared" si="870"/>
        <v>0.53562602499279555</v>
      </c>
      <c r="W2419" s="1"/>
      <c r="X2419" s="17">
        <f t="shared" si="871"/>
        <v>866.97425692385013</v>
      </c>
      <c r="Y2419" s="18">
        <f t="shared" si="872"/>
        <v>1051.5221796644421</v>
      </c>
      <c r="Z2419" s="2">
        <f t="shared" si="873"/>
        <v>823.62554407765754</v>
      </c>
      <c r="AA2419" s="18">
        <f t="shared" si="874"/>
        <v>998.94607068121991</v>
      </c>
      <c r="AB2419" s="2">
        <f t="shared" si="875"/>
        <v>-121.41439847155986</v>
      </c>
      <c r="AC2419" s="2">
        <f t="shared" si="876"/>
        <v>-100.10550412576941</v>
      </c>
      <c r="AD2419" s="2">
        <f t="shared" si="877"/>
        <v>823.62554407765754</v>
      </c>
      <c r="AE2419" s="2">
        <f t="shared" si="878"/>
        <v>-1000</v>
      </c>
      <c r="AF2419" s="5">
        <f t="shared" si="879"/>
        <v>0.8620000000000001</v>
      </c>
      <c r="AG2419" s="5">
        <f t="shared" si="880"/>
        <v>-1</v>
      </c>
      <c r="AH2419" s="3">
        <f t="shared" si="881"/>
        <v>201409</v>
      </c>
      <c r="AI2419" s="21">
        <v>1.8620000000000001</v>
      </c>
      <c r="AJ2419" s="21">
        <v>2.0499999999999998</v>
      </c>
      <c r="AK2419" s="21">
        <v>1.8839999999999999</v>
      </c>
      <c r="AL2419" s="21">
        <v>2.02</v>
      </c>
      <c r="AO2419">
        <f t="shared" si="882"/>
        <v>-120</v>
      </c>
      <c r="AP2419">
        <f>IF(E2419&lt;F2419,G2419,H2419)</f>
        <v>29</v>
      </c>
      <c r="AQ2419">
        <f>IF(E2419&lt;F2419,H2419,G2419)</f>
        <v>10</v>
      </c>
    </row>
    <row r="2420" spans="2:43" x14ac:dyDescent="0.25">
      <c r="B2420" s="23">
        <v>41896</v>
      </c>
      <c r="C2420" s="20" t="s">
        <v>44</v>
      </c>
      <c r="D2420" s="20" t="s">
        <v>34</v>
      </c>
      <c r="E2420" s="2">
        <v>-113.12217194570137</v>
      </c>
      <c r="F2420" s="2">
        <v>102</v>
      </c>
      <c r="G2420">
        <v>24</v>
      </c>
      <c r="H2420">
        <v>7</v>
      </c>
      <c r="J2420" s="2" t="str">
        <f t="shared" si="883"/>
        <v>Carolina Panthers</v>
      </c>
      <c r="K2420" s="2" t="str">
        <f t="shared" si="884"/>
        <v>Detroit Lions</v>
      </c>
      <c r="L2420" s="17">
        <f t="shared" si="885"/>
        <v>-113.12217194570137</v>
      </c>
      <c r="M2420" s="18">
        <f t="shared" si="886"/>
        <v>102</v>
      </c>
      <c r="N2420" s="4">
        <f t="shared" si="864"/>
        <v>1.6990000000000001</v>
      </c>
      <c r="O2420" s="4">
        <f t="shared" si="865"/>
        <v>2.29</v>
      </c>
      <c r="P2420" s="4"/>
      <c r="Q2420" s="4"/>
      <c r="R2420" s="1">
        <f t="shared" si="866"/>
        <v>0.58858151854031782</v>
      </c>
      <c r="S2420" s="1">
        <f t="shared" si="867"/>
        <v>0.4366812227074236</v>
      </c>
      <c r="T2420" s="1">
        <f t="shared" si="868"/>
        <v>2.4640260716971563E-2</v>
      </c>
      <c r="U2420" s="1">
        <f t="shared" si="869"/>
        <v>7.5950147916447108E-2</v>
      </c>
      <c r="V2420" s="1">
        <f t="shared" si="870"/>
        <v>0.58695014791644717</v>
      </c>
      <c r="W2420" s="1"/>
      <c r="X2420" s="17">
        <f t="shared" si="871"/>
        <v>703.72220460254619</v>
      </c>
      <c r="Y2420" s="18">
        <f t="shared" si="872"/>
        <v>1290.6088464490549</v>
      </c>
      <c r="Z2420" s="2">
        <f t="shared" si="873"/>
        <v>668.5360943724188</v>
      </c>
      <c r="AA2420" s="18">
        <f t="shared" si="874"/>
        <v>1226.0784041266022</v>
      </c>
      <c r="AB2420" s="2">
        <f t="shared" si="875"/>
        <v>-149.58055494950344</v>
      </c>
      <c r="AC2420" s="2">
        <f t="shared" si="876"/>
        <v>122.60784041266022</v>
      </c>
      <c r="AD2420" s="2">
        <f t="shared" si="877"/>
        <v>668.5360943724188</v>
      </c>
      <c r="AE2420" s="2">
        <f t="shared" si="878"/>
        <v>-1000</v>
      </c>
      <c r="AF2420" s="5">
        <f t="shared" si="879"/>
        <v>0.69900000000000007</v>
      </c>
      <c r="AG2420" s="5">
        <f t="shared" si="880"/>
        <v>-1</v>
      </c>
      <c r="AH2420" s="3">
        <f t="shared" si="881"/>
        <v>201409</v>
      </c>
      <c r="AI2420" s="21">
        <v>1.6990000000000001</v>
      </c>
      <c r="AJ2420" s="21">
        <v>2.29</v>
      </c>
      <c r="AK2420" s="21">
        <v>1.8839999999999999</v>
      </c>
      <c r="AL2420" s="21">
        <v>2.02</v>
      </c>
      <c r="AO2420">
        <f t="shared" si="882"/>
        <v>-120</v>
      </c>
      <c r="AP2420">
        <f>IF(E2420&lt;F2420,G2420,H2420)</f>
        <v>24</v>
      </c>
      <c r="AQ2420">
        <f>IF(E2420&lt;F2420,H2420,G2420)</f>
        <v>7</v>
      </c>
    </row>
    <row r="2421" spans="2:43" x14ac:dyDescent="0.25">
      <c r="B2421" s="23">
        <v>41896</v>
      </c>
      <c r="C2421" s="20" t="s">
        <v>21</v>
      </c>
      <c r="D2421" s="20" t="s">
        <v>35</v>
      </c>
      <c r="E2421" s="2">
        <v>-242.13075060532685</v>
      </c>
      <c r="F2421" s="2">
        <v>216</v>
      </c>
      <c r="G2421">
        <v>24</v>
      </c>
      <c r="H2421">
        <v>10</v>
      </c>
      <c r="J2421" s="2" t="str">
        <f t="shared" si="883"/>
        <v>Cincinnati Bengals</v>
      </c>
      <c r="K2421" s="2" t="str">
        <f t="shared" si="884"/>
        <v>Atlanta Falcons</v>
      </c>
      <c r="L2421" s="17">
        <f t="shared" si="885"/>
        <v>-242.13075060532685</v>
      </c>
      <c r="M2421" s="18">
        <f t="shared" si="886"/>
        <v>216</v>
      </c>
      <c r="N2421" s="4">
        <f t="shared" si="864"/>
        <v>1.458</v>
      </c>
      <c r="O2421" s="4">
        <f t="shared" si="865"/>
        <v>2.95</v>
      </c>
      <c r="P2421" s="4"/>
      <c r="Q2421" s="4"/>
      <c r="R2421" s="1">
        <f t="shared" si="866"/>
        <v>0.68587105624142664</v>
      </c>
      <c r="S2421" s="1">
        <f t="shared" si="867"/>
        <v>0.33898305084745761</v>
      </c>
      <c r="T2421" s="1">
        <f t="shared" si="868"/>
        <v>2.4251361161524598E-2</v>
      </c>
      <c r="U2421" s="1">
        <f t="shared" si="869"/>
        <v>0.17344400269698451</v>
      </c>
      <c r="V2421" s="1">
        <f t="shared" si="870"/>
        <v>0.68444400269698447</v>
      </c>
      <c r="W2421" s="1"/>
      <c r="X2421" s="17">
        <f t="shared" si="871"/>
        <v>461.03990400909066</v>
      </c>
      <c r="Y2421" s="18">
        <f t="shared" si="872"/>
        <v>1931.1287441514407</v>
      </c>
      <c r="Z2421" s="2">
        <f t="shared" si="873"/>
        <v>437.98790880863612</v>
      </c>
      <c r="AA2421" s="18">
        <f t="shared" si="874"/>
        <v>1834.5723069438686</v>
      </c>
      <c r="AB2421" s="2">
        <f t="shared" si="875"/>
        <v>-228.31680507347428</v>
      </c>
      <c r="AC2421" s="2">
        <f t="shared" si="876"/>
        <v>183.45723069438685</v>
      </c>
      <c r="AD2421" s="2">
        <f t="shared" si="877"/>
        <v>437.98790880863612</v>
      </c>
      <c r="AE2421" s="2">
        <f t="shared" si="878"/>
        <v>-1000</v>
      </c>
      <c r="AF2421" s="5">
        <f t="shared" si="879"/>
        <v>0.45799999999999996</v>
      </c>
      <c r="AG2421" s="5">
        <f t="shared" si="880"/>
        <v>-1</v>
      </c>
      <c r="AH2421" s="3">
        <f t="shared" si="881"/>
        <v>201409</v>
      </c>
      <c r="AI2421" s="21">
        <v>1.458</v>
      </c>
      <c r="AJ2421" s="21">
        <v>2.95</v>
      </c>
      <c r="AK2421" s="21">
        <v>1.413</v>
      </c>
      <c r="AL2421" s="21">
        <v>3.16</v>
      </c>
      <c r="AO2421">
        <f t="shared" si="882"/>
        <v>-300</v>
      </c>
      <c r="AP2421">
        <f>IF(E2421&lt;F2421,G2421,H2421)</f>
        <v>24</v>
      </c>
      <c r="AQ2421">
        <f>IF(E2421&lt;F2421,H2421,G2421)</f>
        <v>10</v>
      </c>
    </row>
    <row r="2422" spans="2:43" x14ac:dyDescent="0.25">
      <c r="B2422" s="23">
        <v>41896</v>
      </c>
      <c r="C2422" s="20" t="s">
        <v>46</v>
      </c>
      <c r="D2422" s="20" t="s">
        <v>43</v>
      </c>
      <c r="E2422" s="2">
        <v>197.00000000000003</v>
      </c>
      <c r="F2422" s="2">
        <v>-220.26431718061676</v>
      </c>
      <c r="G2422">
        <v>26</v>
      </c>
      <c r="H2422">
        <v>24</v>
      </c>
      <c r="J2422" s="2" t="str">
        <f t="shared" si="883"/>
        <v>New Orleans Saints</v>
      </c>
      <c r="K2422" s="2" t="str">
        <f t="shared" si="884"/>
        <v>Cleveland Browns</v>
      </c>
      <c r="L2422" s="17">
        <f t="shared" si="885"/>
        <v>-220.26431718061676</v>
      </c>
      <c r="M2422" s="18">
        <f t="shared" si="886"/>
        <v>197.00000000000003</v>
      </c>
      <c r="N2422" s="4">
        <f t="shared" si="864"/>
        <v>1.3919999999999999</v>
      </c>
      <c r="O2422" s="4">
        <f t="shared" si="865"/>
        <v>3.27</v>
      </c>
      <c r="P2422" s="4"/>
      <c r="Q2422" s="4"/>
      <c r="R2422" s="1">
        <f t="shared" si="866"/>
        <v>0.71839080459770122</v>
      </c>
      <c r="S2422" s="1">
        <f t="shared" si="867"/>
        <v>0.3058103975535168</v>
      </c>
      <c r="T2422" s="1">
        <f t="shared" si="868"/>
        <v>2.3629343629343769E-2</v>
      </c>
      <c r="U2422" s="1">
        <f t="shared" si="869"/>
        <v>0.20629020352209221</v>
      </c>
      <c r="V2422" s="1">
        <f t="shared" si="870"/>
        <v>0.71729020352209227</v>
      </c>
      <c r="W2422" s="1"/>
      <c r="X2422" s="17">
        <f t="shared" si="871"/>
        <v>394.13586730966756</v>
      </c>
      <c r="Y2422" s="18">
        <f t="shared" si="872"/>
        <v>2232.1995513061229</v>
      </c>
      <c r="Z2422" s="2">
        <f t="shared" si="873"/>
        <v>374.42907394418415</v>
      </c>
      <c r="AA2422" s="18">
        <f t="shared" si="874"/>
        <v>2120.5895737408168</v>
      </c>
      <c r="AB2422" s="2">
        <f t="shared" si="875"/>
        <v>-267.07327758128878</v>
      </c>
      <c r="AC2422" s="2">
        <f t="shared" si="876"/>
        <v>212.05895737408167</v>
      </c>
      <c r="AD2422" s="2">
        <f t="shared" si="877"/>
        <v>-1000</v>
      </c>
      <c r="AE2422" s="2">
        <f t="shared" si="878"/>
        <v>2120.5895737408168</v>
      </c>
      <c r="AF2422" s="5">
        <f t="shared" si="879"/>
        <v>-1</v>
      </c>
      <c r="AG2422" s="5">
        <f t="shared" si="880"/>
        <v>2.27</v>
      </c>
      <c r="AH2422" s="3">
        <f t="shared" si="881"/>
        <v>201409</v>
      </c>
      <c r="AI2422" s="21">
        <v>3.27</v>
      </c>
      <c r="AJ2422" s="21">
        <v>1.3919999999999999</v>
      </c>
      <c r="AK2422" s="21">
        <v>2.97</v>
      </c>
      <c r="AL2422" s="21">
        <v>1.454</v>
      </c>
      <c r="AO2422">
        <f t="shared" si="882"/>
        <v>-300</v>
      </c>
      <c r="AP2422">
        <f>IF(E2422&lt;F2422,G2422,H2422)</f>
        <v>24</v>
      </c>
      <c r="AQ2422">
        <f>IF(E2422&lt;F2422,H2422,G2422)</f>
        <v>26</v>
      </c>
    </row>
    <row r="2423" spans="2:43" x14ac:dyDescent="0.25">
      <c r="B2423" s="23">
        <v>41896</v>
      </c>
      <c r="C2423" s="20" t="s">
        <v>29</v>
      </c>
      <c r="D2423" s="20" t="s">
        <v>36</v>
      </c>
      <c r="E2423" s="2">
        <v>148</v>
      </c>
      <c r="F2423" s="2">
        <v>-164.20361247947454</v>
      </c>
      <c r="G2423">
        <v>7</v>
      </c>
      <c r="H2423">
        <v>30</v>
      </c>
      <c r="J2423" s="2" t="str">
        <f t="shared" si="883"/>
        <v>New England Patriots</v>
      </c>
      <c r="K2423" s="2" t="str">
        <f t="shared" si="884"/>
        <v>Minnesota Vikings</v>
      </c>
      <c r="L2423" s="17">
        <f t="shared" si="885"/>
        <v>-164.20361247947454</v>
      </c>
      <c r="M2423" s="18">
        <f t="shared" si="886"/>
        <v>148</v>
      </c>
      <c r="N2423" s="4">
        <f t="shared" si="864"/>
        <v>1.6319999999999999</v>
      </c>
      <c r="O2423" s="4">
        <f t="shared" si="865"/>
        <v>2.4300000000000002</v>
      </c>
      <c r="P2423" s="4"/>
      <c r="Q2423" s="4"/>
      <c r="R2423" s="1">
        <f t="shared" si="866"/>
        <v>0.61274509803921573</v>
      </c>
      <c r="S2423" s="1">
        <f t="shared" si="867"/>
        <v>0.41152263374485593</v>
      </c>
      <c r="T2423" s="1">
        <f t="shared" si="868"/>
        <v>2.3692762186115268E-2</v>
      </c>
      <c r="U2423" s="1">
        <f t="shared" si="869"/>
        <v>0.1006112321471799</v>
      </c>
      <c r="V2423" s="1">
        <f t="shared" si="870"/>
        <v>0.61161123214717994</v>
      </c>
      <c r="W2423" s="1"/>
      <c r="X2423" s="17">
        <f t="shared" si="871"/>
        <v>635.02556434306473</v>
      </c>
      <c r="Y2423" s="18">
        <f t="shared" si="872"/>
        <v>1425.5329511634536</v>
      </c>
      <c r="Z2423" s="2">
        <f t="shared" si="873"/>
        <v>603.27428612591143</v>
      </c>
      <c r="AA2423" s="18">
        <f t="shared" si="874"/>
        <v>1354.2563036052809</v>
      </c>
      <c r="AB2423" s="2">
        <f t="shared" si="875"/>
        <v>-165.76207920642031</v>
      </c>
      <c r="AC2423" s="2">
        <f t="shared" si="876"/>
        <v>135.42563036052809</v>
      </c>
      <c r="AD2423" s="2">
        <f t="shared" si="877"/>
        <v>603.27428612591143</v>
      </c>
      <c r="AE2423" s="2">
        <f t="shared" si="878"/>
        <v>-1000</v>
      </c>
      <c r="AF2423" s="5">
        <f t="shared" si="879"/>
        <v>0.6319999999999999</v>
      </c>
      <c r="AG2423" s="5">
        <f t="shared" si="880"/>
        <v>-1</v>
      </c>
      <c r="AH2423" s="3">
        <f t="shared" si="881"/>
        <v>201409</v>
      </c>
      <c r="AI2423" s="21">
        <v>2.4300000000000002</v>
      </c>
      <c r="AJ2423" s="21">
        <v>1.6319999999999999</v>
      </c>
      <c r="AK2423" s="21">
        <v>2.48</v>
      </c>
      <c r="AL2423" s="21">
        <v>1.609</v>
      </c>
      <c r="AO2423">
        <f t="shared" si="882"/>
        <v>-170</v>
      </c>
      <c r="AP2423">
        <f>IF(E2423&lt;F2423,G2423,H2423)</f>
        <v>30</v>
      </c>
      <c r="AQ2423">
        <f>IF(E2423&lt;F2423,H2423,G2423)</f>
        <v>7</v>
      </c>
    </row>
    <row r="2424" spans="2:43" x14ac:dyDescent="0.25">
      <c r="B2424" s="23">
        <v>41896</v>
      </c>
      <c r="C2424" s="20" t="s">
        <v>25</v>
      </c>
      <c r="D2424" s="20" t="s">
        <v>48</v>
      </c>
      <c r="E2424" s="2">
        <v>-115.07479861910242</v>
      </c>
      <c r="F2424" s="2">
        <v>104</v>
      </c>
      <c r="G2424">
        <v>14</v>
      </c>
      <c r="H2424">
        <v>25</v>
      </c>
      <c r="J2424" s="2" t="str">
        <f t="shared" si="883"/>
        <v>New York Giants</v>
      </c>
      <c r="K2424" s="2" t="str">
        <f t="shared" si="884"/>
        <v>Arizona Cardinals</v>
      </c>
      <c r="L2424" s="17">
        <f t="shared" si="885"/>
        <v>-115.07479861910242</v>
      </c>
      <c r="M2424" s="18">
        <f t="shared" si="886"/>
        <v>104</v>
      </c>
      <c r="N2424" s="4">
        <f t="shared" si="864"/>
        <v>2.21</v>
      </c>
      <c r="O2424" s="4">
        <f t="shared" si="865"/>
        <v>1.746</v>
      </c>
      <c r="P2424" s="4"/>
      <c r="Q2424" s="4"/>
      <c r="R2424" s="1">
        <f t="shared" si="866"/>
        <v>0.45248868778280543</v>
      </c>
      <c r="S2424" s="1">
        <f t="shared" si="867"/>
        <v>0.57273768613974796</v>
      </c>
      <c r="T2424" s="1">
        <f t="shared" si="868"/>
        <v>2.4605662285136498E-2</v>
      </c>
      <c r="U2424" s="1">
        <f t="shared" si="869"/>
        <v>6.0124499178471263E-2</v>
      </c>
      <c r="V2424" s="1">
        <f t="shared" si="870"/>
        <v>0.45087550082152872</v>
      </c>
      <c r="W2424" s="1"/>
      <c r="X2424" s="17">
        <f t="shared" si="871"/>
        <v>1217.9071565829713</v>
      </c>
      <c r="Y2424" s="18">
        <f t="shared" si="872"/>
        <v>746.8238445220984</v>
      </c>
      <c r="Z2424" s="2">
        <f t="shared" si="873"/>
        <v>1157.0117987538226</v>
      </c>
      <c r="AA2424" s="18">
        <f t="shared" si="874"/>
        <v>709.48265229599349</v>
      </c>
      <c r="AB2424" s="2">
        <f t="shared" si="875"/>
        <v>115.70117987538227</v>
      </c>
      <c r="AC2424" s="2">
        <f t="shared" si="876"/>
        <v>-140.94777324912008</v>
      </c>
      <c r="AD2424" s="2">
        <f t="shared" si="877"/>
        <v>-1000</v>
      </c>
      <c r="AE2424" s="2">
        <f t="shared" si="878"/>
        <v>709.48265229599349</v>
      </c>
      <c r="AF2424" s="5">
        <f t="shared" si="879"/>
        <v>-1</v>
      </c>
      <c r="AG2424" s="5">
        <f t="shared" si="880"/>
        <v>0.746</v>
      </c>
      <c r="AH2424" s="3">
        <f t="shared" si="881"/>
        <v>201409</v>
      </c>
      <c r="AI2424" s="21">
        <v>2.21</v>
      </c>
      <c r="AJ2424" s="21">
        <v>1.746</v>
      </c>
      <c r="AK2424" s="21">
        <v>1.869</v>
      </c>
      <c r="AL2424" s="21">
        <v>2.04</v>
      </c>
      <c r="AO2424">
        <f t="shared" si="882"/>
        <v>-120</v>
      </c>
      <c r="AP2424">
        <f>IF(E2424&lt;F2424,G2424,H2424)</f>
        <v>14</v>
      </c>
      <c r="AQ2424">
        <f>IF(E2424&lt;F2424,H2424,G2424)</f>
        <v>25</v>
      </c>
    </row>
    <row r="2425" spans="2:43" x14ac:dyDescent="0.25">
      <c r="B2425" s="23">
        <v>41896</v>
      </c>
      <c r="C2425" s="20" t="s">
        <v>41</v>
      </c>
      <c r="D2425" s="20" t="s">
        <v>23</v>
      </c>
      <c r="E2425" s="2">
        <v>-167.22408026755849</v>
      </c>
      <c r="F2425" s="2">
        <v>150.99999999999997</v>
      </c>
      <c r="G2425">
        <v>10</v>
      </c>
      <c r="H2425">
        <v>26</v>
      </c>
      <c r="J2425" s="2" t="str">
        <f t="shared" si="883"/>
        <v>Tennessee Titans</v>
      </c>
      <c r="K2425" s="2" t="str">
        <f t="shared" si="884"/>
        <v>Dallas Cowboys</v>
      </c>
      <c r="L2425" s="17">
        <f t="shared" si="885"/>
        <v>-167.22408026755849</v>
      </c>
      <c r="M2425" s="18">
        <f t="shared" si="886"/>
        <v>150.99999999999997</v>
      </c>
      <c r="N2425" s="4">
        <f t="shared" si="864"/>
        <v>1.526</v>
      </c>
      <c r="O2425" s="4">
        <f t="shared" si="865"/>
        <v>2.71</v>
      </c>
      <c r="P2425" s="4"/>
      <c r="Q2425" s="4"/>
      <c r="R2425" s="1">
        <f t="shared" si="866"/>
        <v>0.65530799475753598</v>
      </c>
      <c r="S2425" s="1">
        <f t="shared" si="867"/>
        <v>0.36900369003690037</v>
      </c>
      <c r="T2425" s="1">
        <f t="shared" si="868"/>
        <v>2.3734655335221788E-2</v>
      </c>
      <c r="U2425" s="1">
        <f t="shared" si="869"/>
        <v>0.14315215236031781</v>
      </c>
      <c r="V2425" s="1">
        <f t="shared" si="870"/>
        <v>0.65415215236031776</v>
      </c>
      <c r="W2425" s="1"/>
      <c r="X2425" s="17">
        <f t="shared" si="871"/>
        <v>528.69633829345491</v>
      </c>
      <c r="Y2425" s="18">
        <f t="shared" si="872"/>
        <v>1698.0824170407793</v>
      </c>
      <c r="Z2425" s="2">
        <f t="shared" si="873"/>
        <v>502.26152137878216</v>
      </c>
      <c r="AA2425" s="18">
        <f t="shared" si="874"/>
        <v>1613.1782961887402</v>
      </c>
      <c r="AB2425" s="2">
        <f t="shared" si="875"/>
        <v>-199.09946460856727</v>
      </c>
      <c r="AC2425" s="2">
        <f t="shared" si="876"/>
        <v>161.31782961887401</v>
      </c>
      <c r="AD2425" s="2">
        <f t="shared" si="877"/>
        <v>-1000</v>
      </c>
      <c r="AE2425" s="2">
        <f t="shared" si="878"/>
        <v>1613.1782961887402</v>
      </c>
      <c r="AF2425" s="5">
        <f t="shared" si="879"/>
        <v>-1</v>
      </c>
      <c r="AG2425" s="5">
        <f t="shared" si="880"/>
        <v>1.71</v>
      </c>
      <c r="AH2425" s="3">
        <f t="shared" si="881"/>
        <v>201409</v>
      </c>
      <c r="AI2425" s="21">
        <v>1.526</v>
      </c>
      <c r="AJ2425" s="21">
        <v>2.71</v>
      </c>
      <c r="AK2425" s="21">
        <v>1.5980000000000001</v>
      </c>
      <c r="AL2425" s="21">
        <v>2.5099999999999998</v>
      </c>
      <c r="AO2425">
        <f t="shared" si="882"/>
        <v>-170</v>
      </c>
      <c r="AP2425">
        <f>IF(E2425&lt;F2425,G2425,H2425)</f>
        <v>10</v>
      </c>
      <c r="AQ2425">
        <f>IF(E2425&lt;F2425,H2425,G2425)</f>
        <v>26</v>
      </c>
    </row>
    <row r="2426" spans="2:43" x14ac:dyDescent="0.25">
      <c r="B2426" s="23">
        <v>41896</v>
      </c>
      <c r="C2426" s="20" t="s">
        <v>53</v>
      </c>
      <c r="D2426" s="20" t="s">
        <v>26</v>
      </c>
      <c r="E2426" s="2">
        <v>-220.26431718061676</v>
      </c>
      <c r="F2426" s="2">
        <v>197.00000000000003</v>
      </c>
      <c r="G2426">
        <v>41</v>
      </c>
      <c r="H2426">
        <v>10</v>
      </c>
      <c r="J2426" s="2" t="str">
        <f t="shared" si="883"/>
        <v>Washington Redskins</v>
      </c>
      <c r="K2426" s="2" t="str">
        <f t="shared" si="884"/>
        <v>Jacksonville Jaguars</v>
      </c>
      <c r="L2426" s="17">
        <f t="shared" si="885"/>
        <v>-220.26431718061676</v>
      </c>
      <c r="M2426" s="18">
        <f t="shared" si="886"/>
        <v>197.00000000000003</v>
      </c>
      <c r="N2426" s="4">
        <f t="shared" si="864"/>
        <v>1.3919999999999999</v>
      </c>
      <c r="O2426" s="4">
        <f t="shared" si="865"/>
        <v>3.27</v>
      </c>
      <c r="P2426" s="4"/>
      <c r="Q2426" s="4"/>
      <c r="R2426" s="1">
        <f t="shared" si="866"/>
        <v>0.71839080459770122</v>
      </c>
      <c r="S2426" s="1">
        <f t="shared" si="867"/>
        <v>0.3058103975535168</v>
      </c>
      <c r="T2426" s="1">
        <f t="shared" si="868"/>
        <v>2.3629343629343769E-2</v>
      </c>
      <c r="U2426" s="1">
        <f t="shared" si="869"/>
        <v>0.20629020352209221</v>
      </c>
      <c r="V2426" s="1">
        <f t="shared" si="870"/>
        <v>0.71729020352209227</v>
      </c>
      <c r="W2426" s="1"/>
      <c r="X2426" s="17">
        <f t="shared" si="871"/>
        <v>394.13586730966756</v>
      </c>
      <c r="Y2426" s="18">
        <f t="shared" si="872"/>
        <v>2232.1995513061229</v>
      </c>
      <c r="Z2426" s="2">
        <f t="shared" si="873"/>
        <v>374.42907394418415</v>
      </c>
      <c r="AA2426" s="18">
        <f t="shared" si="874"/>
        <v>2120.5895737408168</v>
      </c>
      <c r="AB2426" s="2">
        <f t="shared" si="875"/>
        <v>-267.07327758128878</v>
      </c>
      <c r="AC2426" s="2">
        <f t="shared" si="876"/>
        <v>212.05895737408167</v>
      </c>
      <c r="AD2426" s="2">
        <f t="shared" si="877"/>
        <v>374.42907394418415</v>
      </c>
      <c r="AE2426" s="2">
        <f t="shared" si="878"/>
        <v>-1000</v>
      </c>
      <c r="AF2426" s="5">
        <f t="shared" si="879"/>
        <v>0.3919999999999999</v>
      </c>
      <c r="AG2426" s="5">
        <f t="shared" si="880"/>
        <v>-1</v>
      </c>
      <c r="AH2426" s="3">
        <f t="shared" si="881"/>
        <v>201409</v>
      </c>
      <c r="AI2426" s="21">
        <v>1.3919999999999999</v>
      </c>
      <c r="AJ2426" s="21">
        <v>3.27</v>
      </c>
      <c r="AK2426" s="21">
        <v>1.454</v>
      </c>
      <c r="AL2426" s="21">
        <v>2.97</v>
      </c>
      <c r="AO2426">
        <f t="shared" si="882"/>
        <v>-300</v>
      </c>
      <c r="AP2426">
        <f>IF(E2426&lt;F2426,G2426,H2426)</f>
        <v>41</v>
      </c>
      <c r="AQ2426">
        <f>IF(E2426&lt;F2426,H2426,G2426)</f>
        <v>10</v>
      </c>
    </row>
    <row r="2427" spans="2:43" x14ac:dyDescent="0.25">
      <c r="B2427" s="23">
        <v>41893</v>
      </c>
      <c r="C2427" s="20" t="s">
        <v>28</v>
      </c>
      <c r="D2427" s="20" t="s">
        <v>45</v>
      </c>
      <c r="E2427" s="2">
        <v>-150.15015015015015</v>
      </c>
      <c r="F2427" s="2">
        <v>136</v>
      </c>
      <c r="G2427">
        <v>26</v>
      </c>
      <c r="H2427">
        <v>6</v>
      </c>
      <c r="J2427" s="2" t="str">
        <f t="shared" si="883"/>
        <v>Baltimore Ravens</v>
      </c>
      <c r="K2427" s="2" t="str">
        <f t="shared" si="884"/>
        <v>Pittsburgh Steelers</v>
      </c>
      <c r="L2427" s="17">
        <f t="shared" si="885"/>
        <v>-150.15015015015015</v>
      </c>
      <c r="M2427" s="18">
        <f t="shared" si="886"/>
        <v>136</v>
      </c>
      <c r="N2427" s="4">
        <f t="shared" si="864"/>
        <v>1.7509999999999999</v>
      </c>
      <c r="O2427" s="4">
        <f t="shared" si="865"/>
        <v>2.2000000000000002</v>
      </c>
      <c r="P2427" s="4"/>
      <c r="Q2427" s="4"/>
      <c r="R2427" s="1">
        <f t="shared" si="866"/>
        <v>0.57110222729868654</v>
      </c>
      <c r="S2427" s="1">
        <f t="shared" si="867"/>
        <v>0.45454545454545453</v>
      </c>
      <c r="T2427" s="1">
        <f t="shared" si="868"/>
        <v>2.5006327512022253E-2</v>
      </c>
      <c r="U2427" s="1">
        <f t="shared" si="869"/>
        <v>5.8278386376616004E-2</v>
      </c>
      <c r="V2427" s="1">
        <f t="shared" si="870"/>
        <v>0.56927838637661599</v>
      </c>
      <c r="W2427" s="1"/>
      <c r="X2427" s="17">
        <f t="shared" si="871"/>
        <v>756.60981328462503</v>
      </c>
      <c r="Y2427" s="18">
        <f t="shared" si="872"/>
        <v>1202.4897180992134</v>
      </c>
      <c r="Z2427" s="2">
        <f t="shared" si="873"/>
        <v>718.77932262039371</v>
      </c>
      <c r="AA2427" s="18">
        <f t="shared" si="874"/>
        <v>1142.3652321942527</v>
      </c>
      <c r="AB2427" s="2">
        <f t="shared" si="875"/>
        <v>-139.12475895305161</v>
      </c>
      <c r="AC2427" s="2">
        <f t="shared" si="876"/>
        <v>114.23652321942527</v>
      </c>
      <c r="AD2427" s="2">
        <f t="shared" si="877"/>
        <v>718.77932262039371</v>
      </c>
      <c r="AE2427" s="2">
        <f t="shared" si="878"/>
        <v>-1000</v>
      </c>
      <c r="AF2427" s="5">
        <f t="shared" si="879"/>
        <v>0.75099999999999989</v>
      </c>
      <c r="AG2427" s="5">
        <f t="shared" si="880"/>
        <v>-1</v>
      </c>
      <c r="AH2427" s="3">
        <f t="shared" si="881"/>
        <v>201409</v>
      </c>
      <c r="AI2427" s="21">
        <v>1.7509999999999999</v>
      </c>
      <c r="AJ2427" s="21">
        <v>2.2000000000000002</v>
      </c>
      <c r="AK2427" s="21">
        <v>1.6659999999999999</v>
      </c>
      <c r="AL2427" s="21">
        <v>2.36</v>
      </c>
      <c r="AO2427">
        <f t="shared" si="882"/>
        <v>-160</v>
      </c>
      <c r="AP2427">
        <f>IF(E2427&lt;F2427,G2427,H2427)</f>
        <v>26</v>
      </c>
      <c r="AQ2427">
        <f>IF(E2427&lt;F2427,H2427,G2427)</f>
        <v>6</v>
      </c>
    </row>
    <row r="2428" spans="2:43" x14ac:dyDescent="0.25">
      <c r="B2428" s="23">
        <v>41890</v>
      </c>
      <c r="C2428" s="20" t="s">
        <v>48</v>
      </c>
      <c r="D2428" s="20" t="s">
        <v>54</v>
      </c>
      <c r="E2428" s="2">
        <v>-154.08320493066256</v>
      </c>
      <c r="F2428" s="2">
        <v>139</v>
      </c>
      <c r="G2428">
        <v>18</v>
      </c>
      <c r="H2428">
        <v>17</v>
      </c>
      <c r="J2428" s="2" t="str">
        <f t="shared" si="883"/>
        <v>Arizona Cardinals</v>
      </c>
      <c r="K2428" s="2" t="str">
        <f t="shared" si="884"/>
        <v>San Diego Chargers</v>
      </c>
      <c r="L2428" s="17">
        <f t="shared" si="885"/>
        <v>-154.08320493066256</v>
      </c>
      <c r="M2428" s="18">
        <f t="shared" si="886"/>
        <v>139</v>
      </c>
      <c r="N2428" s="4">
        <f t="shared" si="864"/>
        <v>1.6060000000000001</v>
      </c>
      <c r="O2428" s="4">
        <f t="shared" si="865"/>
        <v>2.4900000000000002</v>
      </c>
      <c r="P2428" s="4"/>
      <c r="Q2428" s="4"/>
      <c r="R2428" s="1">
        <f t="shared" si="866"/>
        <v>0.62266500622665</v>
      </c>
      <c r="S2428" s="1">
        <f t="shared" si="867"/>
        <v>0.40160642570281119</v>
      </c>
      <c r="T2428" s="1">
        <f t="shared" si="868"/>
        <v>2.3696289062499876E-2</v>
      </c>
      <c r="U2428" s="1">
        <f t="shared" si="869"/>
        <v>0.11052929026191941</v>
      </c>
      <c r="V2428" s="1">
        <f t="shared" si="870"/>
        <v>0.62152929026191939</v>
      </c>
      <c r="W2428" s="1"/>
      <c r="X2428" s="17">
        <f t="shared" si="871"/>
        <v>608.93463215319878</v>
      </c>
      <c r="Y2428" s="18">
        <f t="shared" si="872"/>
        <v>1484.2048330691985</v>
      </c>
      <c r="Z2428" s="2">
        <f t="shared" si="873"/>
        <v>578.48790054553876</v>
      </c>
      <c r="AA2428" s="18">
        <f t="shared" si="874"/>
        <v>1409.9945914157386</v>
      </c>
      <c r="AB2428" s="2">
        <f t="shared" si="875"/>
        <v>-172.86446251632182</v>
      </c>
      <c r="AC2428" s="2">
        <f t="shared" si="876"/>
        <v>140.99945914157385</v>
      </c>
      <c r="AD2428" s="2">
        <f t="shared" si="877"/>
        <v>578.48790054553876</v>
      </c>
      <c r="AE2428" s="2">
        <f t="shared" si="878"/>
        <v>-1000</v>
      </c>
      <c r="AF2428" s="5">
        <f t="shared" si="879"/>
        <v>0.60600000000000009</v>
      </c>
      <c r="AG2428" s="5">
        <f t="shared" si="880"/>
        <v>-1</v>
      </c>
      <c r="AH2428" s="3">
        <f t="shared" si="881"/>
        <v>201409</v>
      </c>
      <c r="AI2428" s="21">
        <v>1.6060000000000001</v>
      </c>
      <c r="AJ2428" s="21">
        <v>2.4900000000000002</v>
      </c>
      <c r="AK2428" s="21">
        <v>1.649</v>
      </c>
      <c r="AL2428" s="21">
        <v>2.39</v>
      </c>
      <c r="AO2428">
        <f t="shared" si="882"/>
        <v>-160</v>
      </c>
      <c r="AP2428">
        <f>IF(E2428&lt;F2428,G2428,H2428)</f>
        <v>18</v>
      </c>
      <c r="AQ2428">
        <f>IF(E2428&lt;F2428,H2428,G2428)</f>
        <v>17</v>
      </c>
    </row>
    <row r="2429" spans="2:43" x14ac:dyDescent="0.25">
      <c r="B2429" s="23">
        <v>41890</v>
      </c>
      <c r="C2429" s="20" t="s">
        <v>34</v>
      </c>
      <c r="D2429" s="20" t="s">
        <v>25</v>
      </c>
      <c r="E2429" s="2">
        <v>-272.47956403269757</v>
      </c>
      <c r="F2429" s="2">
        <v>241</v>
      </c>
      <c r="G2429">
        <v>35</v>
      </c>
      <c r="H2429">
        <v>14</v>
      </c>
      <c r="J2429" s="2" t="str">
        <f t="shared" si="883"/>
        <v>Detroit Lions</v>
      </c>
      <c r="K2429" s="2" t="str">
        <f t="shared" si="884"/>
        <v>New York Giants</v>
      </c>
      <c r="L2429" s="17">
        <f t="shared" si="885"/>
        <v>-272.47956403269757</v>
      </c>
      <c r="M2429" s="18">
        <f t="shared" si="886"/>
        <v>241</v>
      </c>
      <c r="N2429" s="4">
        <f t="shared" si="864"/>
        <v>1.48</v>
      </c>
      <c r="O2429" s="4">
        <f t="shared" si="865"/>
        <v>2.86</v>
      </c>
      <c r="P2429" s="4"/>
      <c r="Q2429" s="4"/>
      <c r="R2429" s="1">
        <f t="shared" si="866"/>
        <v>0.67567567567567566</v>
      </c>
      <c r="S2429" s="1">
        <f t="shared" si="867"/>
        <v>0.34965034965034969</v>
      </c>
      <c r="T2429" s="1">
        <f t="shared" si="868"/>
        <v>2.4700460829493065E-2</v>
      </c>
      <c r="U2429" s="1">
        <f t="shared" si="869"/>
        <v>0.16301266301266298</v>
      </c>
      <c r="V2429" s="1">
        <f t="shared" si="870"/>
        <v>0.67401266301266305</v>
      </c>
      <c r="W2429" s="1"/>
      <c r="X2429" s="17">
        <f t="shared" si="871"/>
        <v>483.65165059400738</v>
      </c>
      <c r="Y2429" s="18">
        <f t="shared" si="872"/>
        <v>1846.6048003943104</v>
      </c>
      <c r="Z2429" s="2">
        <f t="shared" si="873"/>
        <v>459.46906806430701</v>
      </c>
      <c r="AA2429" s="18">
        <f t="shared" si="874"/>
        <v>1754.2745603745948</v>
      </c>
      <c r="AB2429" s="2">
        <f t="shared" si="875"/>
        <v>-217.64250729932502</v>
      </c>
      <c r="AC2429" s="2">
        <f t="shared" si="876"/>
        <v>175.42745603745948</v>
      </c>
      <c r="AD2429" s="2">
        <f t="shared" si="877"/>
        <v>459.46906806430701</v>
      </c>
      <c r="AE2429" s="2">
        <f t="shared" si="878"/>
        <v>-1000</v>
      </c>
      <c r="AF2429" s="5">
        <f t="shared" si="879"/>
        <v>0.48</v>
      </c>
      <c r="AG2429" s="5">
        <f t="shared" si="880"/>
        <v>-1</v>
      </c>
      <c r="AH2429" s="3">
        <f t="shared" si="881"/>
        <v>201409</v>
      </c>
      <c r="AI2429" s="21">
        <v>1.48</v>
      </c>
      <c r="AJ2429" s="21">
        <v>2.86</v>
      </c>
      <c r="AK2429" s="21">
        <v>1.367</v>
      </c>
      <c r="AL2429" s="21">
        <v>3.41</v>
      </c>
      <c r="AO2429">
        <f t="shared" si="882"/>
        <v>-300</v>
      </c>
      <c r="AP2429">
        <f>IF(E2429&lt;F2429,G2429,H2429)</f>
        <v>35</v>
      </c>
      <c r="AQ2429">
        <f>IF(E2429&lt;F2429,H2429,G2429)</f>
        <v>14</v>
      </c>
    </row>
    <row r="2430" spans="2:43" x14ac:dyDescent="0.25">
      <c r="B2430" s="23">
        <v>41889</v>
      </c>
      <c r="C2430" s="20" t="s">
        <v>38</v>
      </c>
      <c r="D2430" s="20" t="s">
        <v>39</v>
      </c>
      <c r="E2430" s="2">
        <v>-380.22813688212943</v>
      </c>
      <c r="F2430" s="2">
        <v>330</v>
      </c>
      <c r="G2430">
        <v>31</v>
      </c>
      <c r="H2430">
        <v>24</v>
      </c>
      <c r="J2430" s="2" t="str">
        <f t="shared" si="883"/>
        <v>Denver Broncos</v>
      </c>
      <c r="K2430" s="2" t="str">
        <f t="shared" si="884"/>
        <v>Indianapolis Colts</v>
      </c>
      <c r="L2430" s="17">
        <f t="shared" si="885"/>
        <v>-380.22813688212943</v>
      </c>
      <c r="M2430" s="18">
        <f t="shared" si="886"/>
        <v>330</v>
      </c>
      <c r="N2430" s="4">
        <f t="shared" si="864"/>
        <v>1.3220000000000001</v>
      </c>
      <c r="O2430" s="4">
        <f t="shared" si="865"/>
        <v>3.73</v>
      </c>
      <c r="P2430" s="4"/>
      <c r="Q2430" s="4"/>
      <c r="R2430" s="1">
        <f t="shared" si="866"/>
        <v>0.75642965204236001</v>
      </c>
      <c r="S2430" s="1">
        <f t="shared" si="867"/>
        <v>0.26809651474530832</v>
      </c>
      <c r="T2430" s="1">
        <f t="shared" si="868"/>
        <v>2.3939034045922236E-2</v>
      </c>
      <c r="U2430" s="1">
        <f t="shared" si="869"/>
        <v>0.24416656864852584</v>
      </c>
      <c r="V2430" s="1">
        <f t="shared" si="870"/>
        <v>0.75516656864852583</v>
      </c>
      <c r="W2430" s="1"/>
      <c r="X2430" s="17">
        <f t="shared" si="871"/>
        <v>324.21116282946303</v>
      </c>
      <c r="Y2430" s="18">
        <f t="shared" si="872"/>
        <v>2663.4771552855118</v>
      </c>
      <c r="Z2430" s="2">
        <f t="shared" si="873"/>
        <v>308.00060468798989</v>
      </c>
      <c r="AA2430" s="18">
        <f t="shared" si="874"/>
        <v>2530.3032975212359</v>
      </c>
      <c r="AB2430" s="2">
        <f t="shared" si="875"/>
        <v>-324.67468725037662</v>
      </c>
      <c r="AC2430" s="2">
        <f t="shared" si="876"/>
        <v>253.03032975212358</v>
      </c>
      <c r="AD2430" s="2">
        <f t="shared" si="877"/>
        <v>308.00060468798989</v>
      </c>
      <c r="AE2430" s="2">
        <f t="shared" si="878"/>
        <v>-1000</v>
      </c>
      <c r="AF2430" s="5">
        <f t="shared" si="879"/>
        <v>0.32200000000000006</v>
      </c>
      <c r="AG2430" s="5">
        <f t="shared" si="880"/>
        <v>-1</v>
      </c>
      <c r="AH2430" s="3">
        <f t="shared" si="881"/>
        <v>201409</v>
      </c>
      <c r="AI2430" s="21">
        <v>1.3220000000000001</v>
      </c>
      <c r="AJ2430" s="21">
        <v>3.73</v>
      </c>
      <c r="AK2430" s="21">
        <v>1.2629999999999999</v>
      </c>
      <c r="AL2430" s="21">
        <v>4.3</v>
      </c>
      <c r="AO2430">
        <f t="shared" si="882"/>
        <v>-400</v>
      </c>
      <c r="AP2430">
        <f>IF(E2430&lt;F2430,G2430,H2430)</f>
        <v>31</v>
      </c>
      <c r="AQ2430">
        <f>IF(E2430&lt;F2430,H2430,G2430)</f>
        <v>24</v>
      </c>
    </row>
    <row r="2431" spans="2:43" x14ac:dyDescent="0.25">
      <c r="B2431" s="23">
        <v>41889</v>
      </c>
      <c r="C2431" s="20" t="s">
        <v>23</v>
      </c>
      <c r="D2431" s="20" t="s">
        <v>22</v>
      </c>
      <c r="E2431" s="2">
        <v>139</v>
      </c>
      <c r="F2431" s="2">
        <v>-154.08320493066256</v>
      </c>
      <c r="G2431">
        <v>17</v>
      </c>
      <c r="H2431">
        <v>28</v>
      </c>
      <c r="J2431" s="2" t="str">
        <f t="shared" si="883"/>
        <v>San Francisco 49ers</v>
      </c>
      <c r="K2431" s="2" t="str">
        <f t="shared" si="884"/>
        <v>Dallas Cowboys</v>
      </c>
      <c r="L2431" s="17">
        <f t="shared" si="885"/>
        <v>-154.08320493066256</v>
      </c>
      <c r="M2431" s="18">
        <f t="shared" si="886"/>
        <v>139</v>
      </c>
      <c r="N2431" s="4">
        <f t="shared" si="864"/>
        <v>1.425</v>
      </c>
      <c r="O2431" s="4">
        <f t="shared" si="865"/>
        <v>3.1</v>
      </c>
      <c r="P2431" s="4"/>
      <c r="Q2431" s="4"/>
      <c r="R2431" s="1">
        <f t="shared" si="866"/>
        <v>0.70175438596491224</v>
      </c>
      <c r="S2431" s="1">
        <f t="shared" si="867"/>
        <v>0.32258064516129031</v>
      </c>
      <c r="T2431" s="1">
        <f t="shared" si="868"/>
        <v>2.3756906077348039E-2</v>
      </c>
      <c r="U2431" s="1">
        <f t="shared" si="869"/>
        <v>0.18958687040181096</v>
      </c>
      <c r="V2431" s="1">
        <f t="shared" si="870"/>
        <v>0.700586870401811</v>
      </c>
      <c r="W2431" s="1"/>
      <c r="X2431" s="17">
        <f t="shared" si="871"/>
        <v>427.37473716352281</v>
      </c>
      <c r="Y2431" s="18">
        <f t="shared" si="872"/>
        <v>2071.9633372112958</v>
      </c>
      <c r="Z2431" s="2">
        <f t="shared" si="873"/>
        <v>406.00600030534667</v>
      </c>
      <c r="AA2431" s="18">
        <f t="shared" si="874"/>
        <v>1968.365170350731</v>
      </c>
      <c r="AB2431" s="2">
        <f t="shared" si="875"/>
        <v>-246.30177860620918</v>
      </c>
      <c r="AC2431" s="2">
        <f t="shared" si="876"/>
        <v>196.83651703507309</v>
      </c>
      <c r="AD2431" s="2">
        <f t="shared" si="877"/>
        <v>406.00600030534667</v>
      </c>
      <c r="AE2431" s="2">
        <f t="shared" si="878"/>
        <v>-1000</v>
      </c>
      <c r="AF2431" s="5">
        <f t="shared" si="879"/>
        <v>0.42500000000000004</v>
      </c>
      <c r="AG2431" s="5">
        <f t="shared" si="880"/>
        <v>-1</v>
      </c>
      <c r="AH2431" s="3">
        <f t="shared" si="881"/>
        <v>201409</v>
      </c>
      <c r="AI2431" s="21">
        <v>3.1</v>
      </c>
      <c r="AJ2431" s="21">
        <v>1.425</v>
      </c>
      <c r="AK2431" s="21">
        <v>2.39</v>
      </c>
      <c r="AL2431" s="21">
        <v>1.649</v>
      </c>
      <c r="AO2431">
        <f t="shared" si="882"/>
        <v>-160</v>
      </c>
      <c r="AP2431">
        <f>IF(E2431&lt;F2431,G2431,H2431)</f>
        <v>28</v>
      </c>
      <c r="AQ2431">
        <f>IF(E2431&lt;F2431,H2431,G2431)</f>
        <v>17</v>
      </c>
    </row>
    <row r="2432" spans="2:43" x14ac:dyDescent="0.25">
      <c r="B2432" s="23">
        <v>41889</v>
      </c>
      <c r="C2432" s="20" t="s">
        <v>27</v>
      </c>
      <c r="D2432" s="20" t="s">
        <v>44</v>
      </c>
      <c r="E2432" s="2">
        <v>-225.22522522522524</v>
      </c>
      <c r="F2432" s="2">
        <v>200.99999999999997</v>
      </c>
      <c r="G2432">
        <v>14</v>
      </c>
      <c r="H2432">
        <v>20</v>
      </c>
      <c r="J2432" s="2" t="str">
        <f t="shared" si="883"/>
        <v>Tampa Bay Buccaneers</v>
      </c>
      <c r="K2432" s="2" t="str">
        <f t="shared" si="884"/>
        <v>Carolina Panthers</v>
      </c>
      <c r="L2432" s="17">
        <f t="shared" si="885"/>
        <v>-225.22522522522524</v>
      </c>
      <c r="M2432" s="18">
        <f t="shared" si="886"/>
        <v>200.99999999999997</v>
      </c>
      <c r="N2432" s="4">
        <f t="shared" si="864"/>
        <v>1.8260000000000001</v>
      </c>
      <c r="O2432" s="4">
        <f t="shared" si="865"/>
        <v>2.1</v>
      </c>
      <c r="P2432" s="4"/>
      <c r="Q2432" s="4"/>
      <c r="R2432" s="1">
        <f t="shared" si="866"/>
        <v>0.547645125958379</v>
      </c>
      <c r="S2432" s="1">
        <f t="shared" si="867"/>
        <v>0.47619047619047616</v>
      </c>
      <c r="T2432" s="1">
        <f t="shared" si="868"/>
        <v>2.3280692817116533E-2</v>
      </c>
      <c r="U2432" s="1">
        <f t="shared" si="869"/>
        <v>3.5727324883951417E-2</v>
      </c>
      <c r="V2432" s="1">
        <f t="shared" si="870"/>
        <v>0.54672732488395148</v>
      </c>
      <c r="W2432" s="1"/>
      <c r="X2432" s="17">
        <f t="shared" si="871"/>
        <v>829.0653393119876</v>
      </c>
      <c r="Y2432" s="18">
        <f t="shared" si="872"/>
        <v>1099.0792295769795</v>
      </c>
      <c r="Z2432" s="2">
        <f t="shared" si="873"/>
        <v>787.61207234638823</v>
      </c>
      <c r="AA2432" s="18">
        <f t="shared" si="874"/>
        <v>1044.1252680981304</v>
      </c>
      <c r="AB2432" s="2">
        <f t="shared" si="875"/>
        <v>-126.96605792504975</v>
      </c>
      <c r="AC2432" s="2">
        <f t="shared" si="876"/>
        <v>104.41252680981304</v>
      </c>
      <c r="AD2432" s="2">
        <f t="shared" si="877"/>
        <v>-1000</v>
      </c>
      <c r="AE2432" s="2">
        <f t="shared" si="878"/>
        <v>1044.1252680981304</v>
      </c>
      <c r="AF2432" s="5">
        <f t="shared" si="879"/>
        <v>-1</v>
      </c>
      <c r="AG2432" s="5">
        <f t="shared" si="880"/>
        <v>1.1000000000000001</v>
      </c>
      <c r="AH2432" s="3">
        <f t="shared" si="881"/>
        <v>201409</v>
      </c>
      <c r="AI2432" s="21">
        <v>1.8260000000000001</v>
      </c>
      <c r="AJ2432" s="21">
        <v>2.1</v>
      </c>
      <c r="AK2432" s="21">
        <v>1.444</v>
      </c>
      <c r="AL2432" s="21">
        <v>3.01</v>
      </c>
      <c r="AO2432">
        <f t="shared" si="882"/>
        <v>-300</v>
      </c>
      <c r="AP2432">
        <f>IF(E2432&lt;F2432,G2432,H2432)</f>
        <v>14</v>
      </c>
      <c r="AQ2432">
        <f>IF(E2432&lt;F2432,H2432,G2432)</f>
        <v>20</v>
      </c>
    </row>
    <row r="2433" spans="2:43" x14ac:dyDescent="0.25">
      <c r="B2433" s="23">
        <v>41889</v>
      </c>
      <c r="C2433" s="20" t="s">
        <v>35</v>
      </c>
      <c r="D2433" s="20" t="s">
        <v>43</v>
      </c>
      <c r="E2433" s="2">
        <v>144</v>
      </c>
      <c r="F2433" s="2">
        <v>-160</v>
      </c>
      <c r="G2433">
        <v>37</v>
      </c>
      <c r="H2433">
        <v>34</v>
      </c>
      <c r="J2433" s="2" t="str">
        <f t="shared" si="883"/>
        <v>New Orleans Saints</v>
      </c>
      <c r="K2433" s="2" t="str">
        <f t="shared" si="884"/>
        <v>Atlanta Falcons</v>
      </c>
      <c r="L2433" s="17">
        <f t="shared" si="885"/>
        <v>-160</v>
      </c>
      <c r="M2433" s="18">
        <f t="shared" si="886"/>
        <v>144</v>
      </c>
      <c r="N2433" s="4">
        <f t="shared" si="864"/>
        <v>1.6890000000000001</v>
      </c>
      <c r="O2433" s="4">
        <f t="shared" si="865"/>
        <v>2.31</v>
      </c>
      <c r="P2433" s="4"/>
      <c r="Q2433" s="4"/>
      <c r="R2433" s="1">
        <f t="shared" si="866"/>
        <v>0.59206631142687982</v>
      </c>
      <c r="S2433" s="1">
        <f t="shared" si="867"/>
        <v>0.4329004329004329</v>
      </c>
      <c r="T2433" s="1">
        <f t="shared" si="868"/>
        <v>2.4358589647411888E-2</v>
      </c>
      <c r="U2433" s="1">
        <f t="shared" si="869"/>
        <v>7.9582939263223462E-2</v>
      </c>
      <c r="V2433" s="1">
        <f t="shared" si="870"/>
        <v>0.59058293926322347</v>
      </c>
      <c r="W2433" s="1"/>
      <c r="X2433" s="17">
        <f t="shared" si="871"/>
        <v>693.24227558544305</v>
      </c>
      <c r="Y2433" s="18">
        <f t="shared" si="872"/>
        <v>1309.568863191934</v>
      </c>
      <c r="Z2433" s="2">
        <f t="shared" si="873"/>
        <v>658.58016180617085</v>
      </c>
      <c r="AA2433" s="18">
        <f t="shared" si="874"/>
        <v>1244.0904200323373</v>
      </c>
      <c r="AB2433" s="2">
        <f t="shared" si="875"/>
        <v>-151.84180423192183</v>
      </c>
      <c r="AC2433" s="2">
        <f t="shared" si="876"/>
        <v>124.40904200323374</v>
      </c>
      <c r="AD2433" s="2">
        <f t="shared" si="877"/>
        <v>-1000</v>
      </c>
      <c r="AE2433" s="2">
        <f t="shared" si="878"/>
        <v>1244.0904200323373</v>
      </c>
      <c r="AF2433" s="5">
        <f t="shared" si="879"/>
        <v>-1</v>
      </c>
      <c r="AG2433" s="5">
        <f t="shared" si="880"/>
        <v>1.31</v>
      </c>
      <c r="AH2433" s="3">
        <f t="shared" si="881"/>
        <v>201409</v>
      </c>
      <c r="AI2433" s="21">
        <v>2.31</v>
      </c>
      <c r="AJ2433" s="21">
        <v>1.6890000000000001</v>
      </c>
      <c r="AK2433" s="21">
        <v>2.44</v>
      </c>
      <c r="AL2433" s="21">
        <v>1.625</v>
      </c>
      <c r="AO2433">
        <f t="shared" si="882"/>
        <v>-160</v>
      </c>
      <c r="AP2433">
        <f>IF(E2433&lt;F2433,G2433,H2433)</f>
        <v>34</v>
      </c>
      <c r="AQ2433">
        <f>IF(E2433&lt;F2433,H2433,G2433)</f>
        <v>37</v>
      </c>
    </row>
    <row r="2434" spans="2:43" x14ac:dyDescent="0.25">
      <c r="B2434" s="23">
        <v>41889</v>
      </c>
      <c r="C2434" s="20" t="s">
        <v>28</v>
      </c>
      <c r="D2434" s="20" t="s">
        <v>21</v>
      </c>
      <c r="E2434" s="2">
        <v>-113.12217194570137</v>
      </c>
      <c r="F2434" s="2">
        <v>102</v>
      </c>
      <c r="G2434">
        <v>16</v>
      </c>
      <c r="H2434">
        <v>23</v>
      </c>
      <c r="J2434" s="2" t="str">
        <f t="shared" si="883"/>
        <v>Baltimore Ravens</v>
      </c>
      <c r="K2434" s="2" t="str">
        <f t="shared" si="884"/>
        <v>Cincinnati Bengals</v>
      </c>
      <c r="L2434" s="17">
        <f t="shared" si="885"/>
        <v>-113.12217194570137</v>
      </c>
      <c r="M2434" s="18">
        <f t="shared" si="886"/>
        <v>102</v>
      </c>
      <c r="N2434" s="4">
        <f t="shared" si="864"/>
        <v>1.847</v>
      </c>
      <c r="O2434" s="4">
        <f t="shared" si="865"/>
        <v>2.0699999999999998</v>
      </c>
      <c r="P2434" s="4"/>
      <c r="Q2434" s="4"/>
      <c r="R2434" s="1">
        <f t="shared" si="866"/>
        <v>0.54141851651326478</v>
      </c>
      <c r="S2434" s="1">
        <f t="shared" si="867"/>
        <v>0.48309178743961356</v>
      </c>
      <c r="T2434" s="1">
        <f t="shared" si="868"/>
        <v>2.3923921368394274E-2</v>
      </c>
      <c r="U2434" s="1">
        <f t="shared" si="869"/>
        <v>2.9163364536825609E-2</v>
      </c>
      <c r="V2434" s="1">
        <f t="shared" si="870"/>
        <v>0.54016336453682556</v>
      </c>
      <c r="W2434" s="1"/>
      <c r="X2434" s="17">
        <f t="shared" si="871"/>
        <v>851.29178624964879</v>
      </c>
      <c r="Y2434" s="18">
        <f t="shared" si="872"/>
        <v>1070.70809343718</v>
      </c>
      <c r="Z2434" s="2">
        <f t="shared" si="873"/>
        <v>808.72719693716635</v>
      </c>
      <c r="AA2434" s="18">
        <f t="shared" si="874"/>
        <v>1017.1726887653209</v>
      </c>
      <c r="AB2434" s="2">
        <f t="shared" si="875"/>
        <v>-123.65109072468778</v>
      </c>
      <c r="AC2434" s="2">
        <f t="shared" si="876"/>
        <v>101.71726887653209</v>
      </c>
      <c r="AD2434" s="2">
        <f t="shared" si="877"/>
        <v>-1000</v>
      </c>
      <c r="AE2434" s="2">
        <f t="shared" si="878"/>
        <v>1017.1726887653209</v>
      </c>
      <c r="AF2434" s="5">
        <f t="shared" si="879"/>
        <v>-1</v>
      </c>
      <c r="AG2434" s="5">
        <f t="shared" si="880"/>
        <v>1.0699999999999998</v>
      </c>
      <c r="AH2434" s="3">
        <f t="shared" si="881"/>
        <v>201409</v>
      </c>
      <c r="AI2434" s="21">
        <v>1.847</v>
      </c>
      <c r="AJ2434" s="21">
        <v>2.0699999999999998</v>
      </c>
      <c r="AK2434" s="21">
        <v>1.8839999999999999</v>
      </c>
      <c r="AL2434" s="21">
        <v>2.02</v>
      </c>
      <c r="AO2434">
        <f t="shared" si="882"/>
        <v>-120</v>
      </c>
      <c r="AP2434">
        <f>IF(E2434&lt;F2434,G2434,H2434)</f>
        <v>16</v>
      </c>
      <c r="AQ2434">
        <f>IF(E2434&lt;F2434,H2434,G2434)</f>
        <v>23</v>
      </c>
    </row>
    <row r="2435" spans="2:43" x14ac:dyDescent="0.25">
      <c r="B2435" s="23">
        <v>41889</v>
      </c>
      <c r="C2435" s="20" t="s">
        <v>37</v>
      </c>
      <c r="D2435" s="20" t="s">
        <v>24</v>
      </c>
      <c r="E2435" s="2">
        <v>-270.2702702702702</v>
      </c>
      <c r="F2435" s="2">
        <v>239</v>
      </c>
      <c r="G2435">
        <v>20</v>
      </c>
      <c r="H2435">
        <v>23</v>
      </c>
      <c r="J2435" s="2" t="str">
        <f t="shared" si="883"/>
        <v>Chicago Bears</v>
      </c>
      <c r="K2435" s="2" t="str">
        <f t="shared" si="884"/>
        <v>Buffalo Bills</v>
      </c>
      <c r="L2435" s="17">
        <f t="shared" si="885"/>
        <v>-270.2702702702702</v>
      </c>
      <c r="M2435" s="18">
        <f t="shared" si="886"/>
        <v>239</v>
      </c>
      <c r="N2435" s="4">
        <f t="shared" si="864"/>
        <v>1.357</v>
      </c>
      <c r="O2435" s="4">
        <f t="shared" si="865"/>
        <v>3.48</v>
      </c>
      <c r="P2435" s="4"/>
      <c r="Q2435" s="4"/>
      <c r="R2435" s="1">
        <f t="shared" si="866"/>
        <v>0.73691967575534267</v>
      </c>
      <c r="S2435" s="1">
        <f t="shared" si="867"/>
        <v>0.28735632183908044</v>
      </c>
      <c r="T2435" s="1">
        <f t="shared" si="868"/>
        <v>2.3700640893115521E-2</v>
      </c>
      <c r="U2435" s="1">
        <f t="shared" si="869"/>
        <v>0.22478167695813112</v>
      </c>
      <c r="V2435" s="1">
        <f t="shared" si="870"/>
        <v>0.73578167695813113</v>
      </c>
      <c r="W2435" s="1"/>
      <c r="X2435" s="17">
        <f t="shared" si="871"/>
        <v>359.09880786132152</v>
      </c>
      <c r="Y2435" s="18">
        <f t="shared" si="872"/>
        <v>2429.642291801018</v>
      </c>
      <c r="Z2435" s="2">
        <f t="shared" si="873"/>
        <v>341.14386746825545</v>
      </c>
      <c r="AA2435" s="18">
        <f t="shared" si="874"/>
        <v>2308.160177210967</v>
      </c>
      <c r="AB2435" s="2">
        <f t="shared" si="875"/>
        <v>-293.13146017290001</v>
      </c>
      <c r="AC2435" s="2">
        <f t="shared" si="876"/>
        <v>230.8160177210967</v>
      </c>
      <c r="AD2435" s="2">
        <f t="shared" si="877"/>
        <v>-1000</v>
      </c>
      <c r="AE2435" s="2">
        <f t="shared" si="878"/>
        <v>2308.160177210967</v>
      </c>
      <c r="AF2435" s="5">
        <f t="shared" si="879"/>
        <v>-1</v>
      </c>
      <c r="AG2435" s="5">
        <f t="shared" si="880"/>
        <v>2.48</v>
      </c>
      <c r="AH2435" s="3">
        <f t="shared" si="881"/>
        <v>201409</v>
      </c>
      <c r="AI2435" s="21">
        <v>1.357</v>
      </c>
      <c r="AJ2435" s="21">
        <v>3.48</v>
      </c>
      <c r="AK2435" s="21">
        <v>1.37</v>
      </c>
      <c r="AL2435" s="21">
        <v>3.39</v>
      </c>
      <c r="AO2435">
        <f t="shared" si="882"/>
        <v>-300</v>
      </c>
      <c r="AP2435">
        <f>IF(E2435&lt;F2435,G2435,H2435)</f>
        <v>20</v>
      </c>
      <c r="AQ2435">
        <f>IF(E2435&lt;F2435,H2435,G2435)</f>
        <v>23</v>
      </c>
    </row>
    <row r="2436" spans="2:43" x14ac:dyDescent="0.25">
      <c r="B2436" s="23">
        <v>41889</v>
      </c>
      <c r="C2436" s="20" t="s">
        <v>40</v>
      </c>
      <c r="D2436" s="20" t="s">
        <v>53</v>
      </c>
      <c r="E2436" s="2">
        <v>-177.30496453900707</v>
      </c>
      <c r="F2436" s="2">
        <v>159</v>
      </c>
      <c r="G2436">
        <v>17</v>
      </c>
      <c r="H2436">
        <v>6</v>
      </c>
      <c r="J2436" s="2" t="str">
        <f t="shared" si="883"/>
        <v>Houston Texans</v>
      </c>
      <c r="K2436" s="2" t="str">
        <f t="shared" si="884"/>
        <v>Washington Redskins</v>
      </c>
      <c r="L2436" s="17">
        <f t="shared" si="885"/>
        <v>-177.30496453900707</v>
      </c>
      <c r="M2436" s="18">
        <f t="shared" si="886"/>
        <v>159</v>
      </c>
      <c r="N2436" s="4">
        <f t="shared" si="864"/>
        <v>1.7190000000000001</v>
      </c>
      <c r="O2436" s="4">
        <f t="shared" si="865"/>
        <v>2.2599999999999998</v>
      </c>
      <c r="P2436" s="4"/>
      <c r="Q2436" s="4"/>
      <c r="R2436" s="1">
        <f t="shared" si="866"/>
        <v>0.58173356602675974</v>
      </c>
      <c r="S2436" s="1">
        <f t="shared" si="867"/>
        <v>0.44247787610619471</v>
      </c>
      <c r="T2436" s="1">
        <f t="shared" si="868"/>
        <v>2.3639105302839969E-2</v>
      </c>
      <c r="U2436" s="1">
        <f t="shared" si="869"/>
        <v>6.9627844960282514E-2</v>
      </c>
      <c r="V2436" s="1">
        <f t="shared" si="870"/>
        <v>0.58062784496028252</v>
      </c>
      <c r="W2436" s="1"/>
      <c r="X2436" s="17">
        <f t="shared" si="871"/>
        <v>722.27358484401384</v>
      </c>
      <c r="Y2436" s="18">
        <f t="shared" si="872"/>
        <v>1258.3160788446787</v>
      </c>
      <c r="Z2436" s="2">
        <f t="shared" si="873"/>
        <v>686.15990560181308</v>
      </c>
      <c r="AA2436" s="18">
        <f t="shared" si="874"/>
        <v>1195.4002749024448</v>
      </c>
      <c r="AB2436" s="2">
        <f t="shared" si="875"/>
        <v>-145.7386232911592</v>
      </c>
      <c r="AC2436" s="2">
        <f t="shared" si="876"/>
        <v>119.54002749024448</v>
      </c>
      <c r="AD2436" s="2">
        <f t="shared" si="877"/>
        <v>686.15990560181308</v>
      </c>
      <c r="AE2436" s="2">
        <f t="shared" si="878"/>
        <v>-1000</v>
      </c>
      <c r="AF2436" s="5">
        <f t="shared" si="879"/>
        <v>0.71900000000000008</v>
      </c>
      <c r="AG2436" s="5">
        <f t="shared" si="880"/>
        <v>-1</v>
      </c>
      <c r="AH2436" s="3">
        <f t="shared" si="881"/>
        <v>201409</v>
      </c>
      <c r="AI2436" s="21">
        <v>1.7190000000000001</v>
      </c>
      <c r="AJ2436" s="21">
        <v>2.2599999999999998</v>
      </c>
      <c r="AK2436" s="21">
        <v>1.5640000000000001</v>
      </c>
      <c r="AL2436" s="21">
        <v>2.59</v>
      </c>
      <c r="AO2436">
        <f t="shared" si="882"/>
        <v>-180</v>
      </c>
      <c r="AP2436">
        <f>IF(E2436&lt;F2436,G2436,H2436)</f>
        <v>17</v>
      </c>
      <c r="AQ2436">
        <f>IF(E2436&lt;F2436,H2436,G2436)</f>
        <v>6</v>
      </c>
    </row>
    <row r="2437" spans="2:43" x14ac:dyDescent="0.25">
      <c r="B2437" s="23">
        <v>41889</v>
      </c>
      <c r="C2437" s="20" t="s">
        <v>20</v>
      </c>
      <c r="D2437" s="20" t="s">
        <v>41</v>
      </c>
      <c r="E2437" s="2">
        <v>-160</v>
      </c>
      <c r="F2437" s="2">
        <v>144</v>
      </c>
      <c r="G2437">
        <v>10</v>
      </c>
      <c r="H2437">
        <v>26</v>
      </c>
      <c r="J2437" s="2" t="str">
        <f t="shared" si="883"/>
        <v>Kansas City Chiefs</v>
      </c>
      <c r="K2437" s="2" t="str">
        <f t="shared" si="884"/>
        <v>Tennessee Titans</v>
      </c>
      <c r="L2437" s="17">
        <f t="shared" si="885"/>
        <v>-160</v>
      </c>
      <c r="M2437" s="18">
        <f t="shared" si="886"/>
        <v>144</v>
      </c>
      <c r="N2437" s="4">
        <f t="shared" ref="N2437:N2443" si="887">IF(E2437&lt;0,AI2437,AJ2437)</f>
        <v>1.48</v>
      </c>
      <c r="O2437" s="4">
        <f t="shared" ref="O2437:O2443" si="888">IF(E2437&lt;0,AJ2437,AI2437)</f>
        <v>2.86</v>
      </c>
      <c r="P2437" s="4"/>
      <c r="Q2437" s="4"/>
      <c r="R2437" s="1">
        <f t="shared" ref="R2437:R2444" si="889">1/N2437</f>
        <v>0.67567567567567566</v>
      </c>
      <c r="S2437" s="1">
        <f t="shared" ref="S2437:S2443" si="890">1/O2437</f>
        <v>0.34965034965034969</v>
      </c>
      <c r="T2437" s="1">
        <f t="shared" ref="T2437:T2443" si="891">1-N2437*O2437/(N2437+O2437)</f>
        <v>2.4700460829493065E-2</v>
      </c>
      <c r="U2437" s="1">
        <f t="shared" ref="U2437:U2443" si="892">ABS(R2437-S2437)/2</f>
        <v>0.16301266301266298</v>
      </c>
      <c r="V2437" s="1">
        <f t="shared" ref="V2437:V2443" si="893">V$1+IF(N2437&lt;=O2437,U2437,-U2437)</f>
        <v>0.67401266301266305</v>
      </c>
      <c r="W2437" s="1"/>
      <c r="X2437" s="17">
        <f t="shared" ref="X2437:X2443" si="894">(1/V2437-1)*1000</f>
        <v>483.65165059400738</v>
      </c>
      <c r="Y2437" s="18">
        <f t="shared" ref="Y2437:Y2444" si="895">1000000/(X2437+W$1)-X$1</f>
        <v>1846.6048003943104</v>
      </c>
      <c r="Z2437" s="2">
        <f t="shared" ref="Z2437:Z2444" si="896">X2437*0.95</f>
        <v>459.46906806430701</v>
      </c>
      <c r="AA2437" s="18">
        <f t="shared" ref="AA2437:AA2444" si="897">Y2437*0.95</f>
        <v>1754.2745603745948</v>
      </c>
      <c r="AB2437" s="2">
        <f t="shared" ref="AB2437:AB2444" si="898">IF(Z2437&lt;1000,-100000/Z2437,Z2437/10)</f>
        <v>-217.64250729932502</v>
      </c>
      <c r="AC2437" s="2">
        <f t="shared" ref="AC2437:AC2444" si="899">IF(AA2437&lt;1000,-100000/AA2437,AA2437/10)</f>
        <v>175.42745603745948</v>
      </c>
      <c r="AD2437" s="2">
        <f t="shared" ref="AD2437:AD2443" si="900">IF(AP2437&gt;AQ2437,Z2437,-1000)</f>
        <v>-1000</v>
      </c>
      <c r="AE2437" s="2">
        <f t="shared" ref="AE2437:AE2443" si="901">IF(AQ2437&gt;AP2437,AA2437,-1000)</f>
        <v>1754.2745603745948</v>
      </c>
      <c r="AF2437" s="5">
        <f t="shared" ref="AF2437:AF2443" si="902">IF(AP2437&gt;AQ2437,N2437-1,-1)</f>
        <v>-1</v>
      </c>
      <c r="AG2437" s="5">
        <f t="shared" ref="AG2437:AG2443" si="903">IF(AQ2437&gt;AP2437,O2437-1,-1)</f>
        <v>1.8599999999999999</v>
      </c>
      <c r="AH2437" s="3">
        <f t="shared" ref="AH2437:AH2443" si="904">YEAR(B2437)*100+MONTH(B2437)</f>
        <v>201409</v>
      </c>
      <c r="AI2437" s="21">
        <v>1.48</v>
      </c>
      <c r="AJ2437" s="21">
        <v>2.86</v>
      </c>
      <c r="AK2437" s="21">
        <v>1.625</v>
      </c>
      <c r="AL2437" s="21">
        <v>2.44</v>
      </c>
      <c r="AO2437">
        <f t="shared" ref="AO2437:AO2443" si="905">IF(L2437&lt;-200,INT(L2437/100)*100,INT(L2437/10)*10)</f>
        <v>-160</v>
      </c>
      <c r="AP2437">
        <f>IF(E2437&lt;F2437,G2437,H2437)</f>
        <v>10</v>
      </c>
      <c r="AQ2437">
        <f>IF(E2437&lt;F2437,H2437,G2437)</f>
        <v>26</v>
      </c>
    </row>
    <row r="2438" spans="2:43" x14ac:dyDescent="0.25">
      <c r="B2438" s="23">
        <v>41889</v>
      </c>
      <c r="C2438" s="20" t="s">
        <v>30</v>
      </c>
      <c r="D2438" s="20" t="s">
        <v>36</v>
      </c>
      <c r="E2438" s="2">
        <v>161</v>
      </c>
      <c r="F2438" s="2">
        <v>-179.21146953405017</v>
      </c>
      <c r="G2438">
        <v>33</v>
      </c>
      <c r="H2438">
        <v>20</v>
      </c>
      <c r="J2438" s="2" t="str">
        <f t="shared" si="883"/>
        <v>New England Patriots</v>
      </c>
      <c r="K2438" s="2" t="str">
        <f t="shared" si="884"/>
        <v>Miami Dolphins</v>
      </c>
      <c r="L2438" s="17">
        <f t="shared" si="885"/>
        <v>-179.21146953405017</v>
      </c>
      <c r="M2438" s="18">
        <f t="shared" si="886"/>
        <v>161</v>
      </c>
      <c r="N2438" s="4">
        <f t="shared" si="887"/>
        <v>1.4870000000000001</v>
      </c>
      <c r="O2438" s="4">
        <f t="shared" si="888"/>
        <v>2.84</v>
      </c>
      <c r="P2438" s="4"/>
      <c r="Q2438" s="4"/>
      <c r="R2438" s="1">
        <f t="shared" si="889"/>
        <v>0.67249495628782785</v>
      </c>
      <c r="S2438" s="1">
        <f t="shared" si="890"/>
        <v>0.35211267605633806</v>
      </c>
      <c r="T2438" s="1">
        <f t="shared" si="891"/>
        <v>2.4016639704182885E-2</v>
      </c>
      <c r="U2438" s="1">
        <f t="shared" si="892"/>
        <v>0.1601911401157449</v>
      </c>
      <c r="V2438" s="1">
        <f t="shared" si="893"/>
        <v>0.67119114011574488</v>
      </c>
      <c r="W2438" s="1"/>
      <c r="X2438" s="17">
        <f t="shared" si="894"/>
        <v>489.88855816474717</v>
      </c>
      <c r="Y2438" s="18">
        <f t="shared" si="895"/>
        <v>1824.5483100836816</v>
      </c>
      <c r="Z2438" s="2">
        <f t="shared" si="896"/>
        <v>465.39413025650981</v>
      </c>
      <c r="AA2438" s="18">
        <f t="shared" si="897"/>
        <v>1733.3208945794975</v>
      </c>
      <c r="AB2438" s="2">
        <f t="shared" si="898"/>
        <v>-214.87163996865047</v>
      </c>
      <c r="AC2438" s="2">
        <f t="shared" si="899"/>
        <v>173.33208945794973</v>
      </c>
      <c r="AD2438" s="2">
        <f t="shared" si="900"/>
        <v>-1000</v>
      </c>
      <c r="AE2438" s="2">
        <f t="shared" si="901"/>
        <v>1733.3208945794975</v>
      </c>
      <c r="AF2438" s="5">
        <f t="shared" si="902"/>
        <v>-1</v>
      </c>
      <c r="AG2438" s="5">
        <f t="shared" si="903"/>
        <v>1.8399999999999999</v>
      </c>
      <c r="AH2438" s="3">
        <f t="shared" si="904"/>
        <v>201409</v>
      </c>
      <c r="AI2438" s="21">
        <v>2.84</v>
      </c>
      <c r="AJ2438" s="21">
        <v>1.4870000000000001</v>
      </c>
      <c r="AK2438" s="21">
        <v>2.61</v>
      </c>
      <c r="AL2438" s="21">
        <v>1.5580000000000001</v>
      </c>
      <c r="AO2438">
        <f t="shared" si="905"/>
        <v>-180</v>
      </c>
      <c r="AP2438">
        <f>IF(E2438&lt;F2438,G2438,H2438)</f>
        <v>20</v>
      </c>
      <c r="AQ2438">
        <f>IF(E2438&lt;F2438,H2438,G2438)</f>
        <v>33</v>
      </c>
    </row>
    <row r="2439" spans="2:43" x14ac:dyDescent="0.25">
      <c r="B2439" s="23">
        <v>41889</v>
      </c>
      <c r="C2439" s="20" t="s">
        <v>42</v>
      </c>
      <c r="D2439" s="20" t="s">
        <v>52</v>
      </c>
      <c r="E2439" s="2">
        <v>-278.55153203342621</v>
      </c>
      <c r="F2439" s="2">
        <v>246</v>
      </c>
      <c r="G2439">
        <v>19</v>
      </c>
      <c r="H2439">
        <v>14</v>
      </c>
      <c r="J2439" s="2" t="str">
        <f t="shared" ref="J2439:J2443" si="906">IF(E2439&lt;=F2439,C2439,D2439)</f>
        <v>New York Jets</v>
      </c>
      <c r="K2439" s="2" t="str">
        <f t="shared" ref="K2439:K2443" si="907">IF(E2439&gt;F2439,C2439,D2439)</f>
        <v>Oakland Raiders</v>
      </c>
      <c r="L2439" s="17">
        <f t="shared" ref="L2439:L2443" si="908">IF(E2439&lt;=F2439,E2439,F2439)</f>
        <v>-278.55153203342621</v>
      </c>
      <c r="M2439" s="18">
        <f t="shared" ref="M2439:M2443" si="909">IF(E2439&gt;F2439,E2439,F2439)</f>
        <v>246</v>
      </c>
      <c r="N2439" s="4">
        <f t="shared" si="887"/>
        <v>1.425</v>
      </c>
      <c r="O2439" s="4">
        <f t="shared" si="888"/>
        <v>3.1</v>
      </c>
      <c r="P2439" s="4"/>
      <c r="Q2439" s="4"/>
      <c r="R2439" s="1">
        <f t="shared" si="889"/>
        <v>0.70175438596491224</v>
      </c>
      <c r="S2439" s="1">
        <f t="shared" si="890"/>
        <v>0.32258064516129031</v>
      </c>
      <c r="T2439" s="1">
        <f t="shared" si="891"/>
        <v>2.3756906077348039E-2</v>
      </c>
      <c r="U2439" s="1">
        <f t="shared" si="892"/>
        <v>0.18958687040181096</v>
      </c>
      <c r="V2439" s="1">
        <f t="shared" si="893"/>
        <v>0.700586870401811</v>
      </c>
      <c r="W2439" s="1"/>
      <c r="X2439" s="17">
        <f t="shared" si="894"/>
        <v>427.37473716352281</v>
      </c>
      <c r="Y2439" s="18">
        <f t="shared" si="895"/>
        <v>2071.9633372112958</v>
      </c>
      <c r="Z2439" s="2">
        <f t="shared" si="896"/>
        <v>406.00600030534667</v>
      </c>
      <c r="AA2439" s="18">
        <f t="shared" si="897"/>
        <v>1968.365170350731</v>
      </c>
      <c r="AB2439" s="2">
        <f t="shared" si="898"/>
        <v>-246.30177860620918</v>
      </c>
      <c r="AC2439" s="2">
        <f t="shared" si="899"/>
        <v>196.83651703507309</v>
      </c>
      <c r="AD2439" s="2">
        <f t="shared" si="900"/>
        <v>406.00600030534667</v>
      </c>
      <c r="AE2439" s="2">
        <f t="shared" si="901"/>
        <v>-1000</v>
      </c>
      <c r="AF2439" s="5">
        <f t="shared" si="902"/>
        <v>0.42500000000000004</v>
      </c>
      <c r="AG2439" s="5">
        <f t="shared" si="903"/>
        <v>-1</v>
      </c>
      <c r="AH2439" s="3">
        <f t="shared" si="904"/>
        <v>201409</v>
      </c>
      <c r="AI2439" s="21">
        <v>1.425</v>
      </c>
      <c r="AJ2439" s="21">
        <v>3.1</v>
      </c>
      <c r="AK2439" s="21">
        <v>1.359</v>
      </c>
      <c r="AL2439" s="21">
        <v>3.46</v>
      </c>
      <c r="AO2439">
        <f t="shared" si="905"/>
        <v>-300</v>
      </c>
      <c r="AP2439">
        <f>IF(E2439&lt;F2439,G2439,H2439)</f>
        <v>19</v>
      </c>
      <c r="AQ2439">
        <f>IF(E2439&lt;F2439,H2439,G2439)</f>
        <v>14</v>
      </c>
    </row>
    <row r="2440" spans="2:43" x14ac:dyDescent="0.25">
      <c r="B2440" s="23">
        <v>41889</v>
      </c>
      <c r="C2440" s="20" t="s">
        <v>19</v>
      </c>
      <c r="D2440" s="20" t="s">
        <v>26</v>
      </c>
      <c r="E2440" s="2">
        <v>-515.46391752577335</v>
      </c>
      <c r="F2440" s="2">
        <v>434.99999999999994</v>
      </c>
      <c r="G2440">
        <v>34</v>
      </c>
      <c r="H2440">
        <v>17</v>
      </c>
      <c r="J2440" s="2" t="str">
        <f t="shared" si="906"/>
        <v>Philadelphia Eagles</v>
      </c>
      <c r="K2440" s="2" t="str">
        <f t="shared" si="907"/>
        <v>Jacksonville Jaguars</v>
      </c>
      <c r="L2440" s="17">
        <f t="shared" si="908"/>
        <v>-515.46391752577335</v>
      </c>
      <c r="M2440" s="18">
        <f t="shared" si="909"/>
        <v>434.99999999999994</v>
      </c>
      <c r="N2440" s="4">
        <f t="shared" si="887"/>
        <v>1.2</v>
      </c>
      <c r="O2440" s="4">
        <f t="shared" si="888"/>
        <v>5.23</v>
      </c>
      <c r="P2440" s="4"/>
      <c r="Q2440" s="4"/>
      <c r="R2440" s="1">
        <f t="shared" si="889"/>
        <v>0.83333333333333337</v>
      </c>
      <c r="S2440" s="1">
        <f t="shared" si="890"/>
        <v>0.19120458891013384</v>
      </c>
      <c r="T2440" s="1">
        <f t="shared" si="891"/>
        <v>2.3950233281493039E-2</v>
      </c>
      <c r="U2440" s="1">
        <f t="shared" si="892"/>
        <v>0.32106437221159978</v>
      </c>
      <c r="V2440" s="1">
        <f t="shared" si="893"/>
        <v>0.83206437221159979</v>
      </c>
      <c r="W2440" s="1"/>
      <c r="X2440" s="17">
        <f t="shared" si="894"/>
        <v>201.83009079217373</v>
      </c>
      <c r="Y2440" s="18">
        <f t="shared" si="895"/>
        <v>4006.3698989884547</v>
      </c>
      <c r="Z2440" s="2">
        <f t="shared" si="896"/>
        <v>191.73858625256503</v>
      </c>
      <c r="AA2440" s="18">
        <f t="shared" si="897"/>
        <v>3806.0514040390317</v>
      </c>
      <c r="AB2440" s="2">
        <f t="shared" si="898"/>
        <v>-521.54343032589361</v>
      </c>
      <c r="AC2440" s="2">
        <f t="shared" si="899"/>
        <v>380.60514040390319</v>
      </c>
      <c r="AD2440" s="2">
        <f t="shared" si="900"/>
        <v>191.73858625256503</v>
      </c>
      <c r="AE2440" s="2">
        <f t="shared" si="901"/>
        <v>-1000</v>
      </c>
      <c r="AF2440" s="5">
        <f t="shared" si="902"/>
        <v>0.19999999999999996</v>
      </c>
      <c r="AG2440" s="5">
        <f t="shared" si="903"/>
        <v>-1</v>
      </c>
      <c r="AH2440" s="3">
        <f t="shared" si="904"/>
        <v>201409</v>
      </c>
      <c r="AI2440" s="21">
        <v>1.2</v>
      </c>
      <c r="AJ2440" s="21">
        <v>5.23</v>
      </c>
      <c r="AK2440" s="21">
        <v>1.194</v>
      </c>
      <c r="AL2440" s="21">
        <v>5.35</v>
      </c>
      <c r="AO2440">
        <f t="shared" si="905"/>
        <v>-600</v>
      </c>
      <c r="AP2440">
        <f>IF(E2440&lt;F2440,G2440,H2440)</f>
        <v>34</v>
      </c>
      <c r="AQ2440">
        <f>IF(E2440&lt;F2440,H2440,G2440)</f>
        <v>17</v>
      </c>
    </row>
    <row r="2441" spans="2:43" x14ac:dyDescent="0.25">
      <c r="B2441" s="23">
        <v>41889</v>
      </c>
      <c r="C2441" s="20" t="s">
        <v>45</v>
      </c>
      <c r="D2441" s="20" t="s">
        <v>46</v>
      </c>
      <c r="E2441" s="2">
        <v>-242.13075060532685</v>
      </c>
      <c r="F2441" s="2">
        <v>216</v>
      </c>
      <c r="G2441">
        <v>30</v>
      </c>
      <c r="H2441">
        <v>27</v>
      </c>
      <c r="J2441" s="2" t="str">
        <f t="shared" si="906"/>
        <v>Pittsburgh Steelers</v>
      </c>
      <c r="K2441" s="2" t="str">
        <f t="shared" si="907"/>
        <v>Cleveland Browns</v>
      </c>
      <c r="L2441" s="17">
        <f t="shared" si="908"/>
        <v>-242.13075060532685</v>
      </c>
      <c r="M2441" s="18">
        <f t="shared" si="909"/>
        <v>216</v>
      </c>
      <c r="N2441" s="4">
        <f t="shared" si="887"/>
        <v>1.37</v>
      </c>
      <c r="O2441" s="4">
        <f t="shared" si="888"/>
        <v>3.39</v>
      </c>
      <c r="P2441" s="4"/>
      <c r="Q2441" s="4"/>
      <c r="R2441" s="1">
        <f t="shared" si="889"/>
        <v>0.72992700729927007</v>
      </c>
      <c r="S2441" s="1">
        <f t="shared" si="890"/>
        <v>0.29498525073746312</v>
      </c>
      <c r="T2441" s="1">
        <f t="shared" si="891"/>
        <v>2.4306722689075522E-2</v>
      </c>
      <c r="U2441" s="1">
        <f t="shared" si="892"/>
        <v>0.21747087828090347</v>
      </c>
      <c r="V2441" s="1">
        <f t="shared" si="893"/>
        <v>0.72847087828090351</v>
      </c>
      <c r="W2441" s="1"/>
      <c r="X2441" s="17">
        <f t="shared" si="894"/>
        <v>372.73847152252659</v>
      </c>
      <c r="Y2441" s="18">
        <f t="shared" si="895"/>
        <v>2348.8422438213829</v>
      </c>
      <c r="Z2441" s="2">
        <f t="shared" si="896"/>
        <v>354.10154794640027</v>
      </c>
      <c r="AA2441" s="18">
        <f t="shared" si="897"/>
        <v>2231.4001316303138</v>
      </c>
      <c r="AB2441" s="2">
        <f t="shared" si="898"/>
        <v>-282.40486544028556</v>
      </c>
      <c r="AC2441" s="2">
        <f t="shared" si="899"/>
        <v>223.14001316303137</v>
      </c>
      <c r="AD2441" s="2">
        <f t="shared" si="900"/>
        <v>354.10154794640027</v>
      </c>
      <c r="AE2441" s="2">
        <f t="shared" si="901"/>
        <v>-1000</v>
      </c>
      <c r="AF2441" s="5">
        <f t="shared" si="902"/>
        <v>0.37000000000000011</v>
      </c>
      <c r="AG2441" s="5">
        <f t="shared" si="903"/>
        <v>-1</v>
      </c>
      <c r="AH2441" s="3">
        <f t="shared" si="904"/>
        <v>201409</v>
      </c>
      <c r="AI2441" s="21">
        <v>1.37</v>
      </c>
      <c r="AJ2441" s="21">
        <v>3.39</v>
      </c>
      <c r="AK2441" s="21">
        <v>1.413</v>
      </c>
      <c r="AL2441" s="21">
        <v>3.16</v>
      </c>
      <c r="AO2441">
        <f t="shared" si="905"/>
        <v>-300</v>
      </c>
      <c r="AP2441">
        <f>IF(E2441&lt;F2441,G2441,H2441)</f>
        <v>30</v>
      </c>
      <c r="AQ2441">
        <f>IF(E2441&lt;F2441,H2441,G2441)</f>
        <v>27</v>
      </c>
    </row>
    <row r="2442" spans="2:43" x14ac:dyDescent="0.25">
      <c r="B2442" s="23">
        <v>41889</v>
      </c>
      <c r="C2442" s="20" t="s">
        <v>55</v>
      </c>
      <c r="D2442" s="20" t="s">
        <v>29</v>
      </c>
      <c r="E2442" s="2">
        <v>-155.03875968992247</v>
      </c>
      <c r="F2442" s="2">
        <v>140</v>
      </c>
      <c r="G2442">
        <v>6</v>
      </c>
      <c r="H2442">
        <v>34</v>
      </c>
      <c r="J2442" s="2" t="str">
        <f t="shared" si="906"/>
        <v>St. Louis Rams</v>
      </c>
      <c r="K2442" s="2" t="str">
        <f t="shared" si="907"/>
        <v>Minnesota Vikings</v>
      </c>
      <c r="L2442" s="17">
        <f t="shared" si="908"/>
        <v>-155.03875968992247</v>
      </c>
      <c r="M2442" s="18">
        <f t="shared" si="909"/>
        <v>140</v>
      </c>
      <c r="N2442" s="4">
        <f t="shared" si="887"/>
        <v>1.4950000000000001</v>
      </c>
      <c r="O2442" s="4">
        <f t="shared" si="888"/>
        <v>2.81</v>
      </c>
      <c r="P2442" s="4"/>
      <c r="Q2442" s="4"/>
      <c r="R2442" s="1">
        <f t="shared" si="889"/>
        <v>0.66889632107023411</v>
      </c>
      <c r="S2442" s="1">
        <f t="shared" si="890"/>
        <v>0.35587188612099646</v>
      </c>
      <c r="T2442" s="1">
        <f t="shared" si="891"/>
        <v>2.4169570267131069E-2</v>
      </c>
      <c r="U2442" s="1">
        <f t="shared" si="892"/>
        <v>0.15651221747461883</v>
      </c>
      <c r="V2442" s="1">
        <f t="shared" si="893"/>
        <v>0.66751221747461886</v>
      </c>
      <c r="W2442" s="1"/>
      <c r="X2442" s="17">
        <f t="shared" si="894"/>
        <v>498.09992060261197</v>
      </c>
      <c r="Y2442" s="18">
        <f t="shared" si="895"/>
        <v>1796.2818011286422</v>
      </c>
      <c r="Z2442" s="2">
        <f t="shared" si="896"/>
        <v>473.19492457248134</v>
      </c>
      <c r="AA2442" s="18">
        <f t="shared" si="897"/>
        <v>1706.46771107221</v>
      </c>
      <c r="AB2442" s="2">
        <f t="shared" si="898"/>
        <v>-211.32940107155051</v>
      </c>
      <c r="AC2442" s="2">
        <f t="shared" si="899"/>
        <v>170.64677110722101</v>
      </c>
      <c r="AD2442" s="2">
        <f t="shared" si="900"/>
        <v>-1000</v>
      </c>
      <c r="AE2442" s="2">
        <f t="shared" si="901"/>
        <v>1706.46771107221</v>
      </c>
      <c r="AF2442" s="5">
        <f t="shared" si="902"/>
        <v>-1</v>
      </c>
      <c r="AG2442" s="5">
        <f t="shared" si="903"/>
        <v>1.81</v>
      </c>
      <c r="AH2442" s="3">
        <f t="shared" si="904"/>
        <v>201409</v>
      </c>
      <c r="AI2442" s="21">
        <v>1.4950000000000001</v>
      </c>
      <c r="AJ2442" s="21">
        <v>2.81</v>
      </c>
      <c r="AK2442" s="21">
        <v>1.645</v>
      </c>
      <c r="AL2442" s="21">
        <v>2.4</v>
      </c>
      <c r="AO2442">
        <f t="shared" si="905"/>
        <v>-160</v>
      </c>
      <c r="AP2442">
        <f>IF(E2442&lt;F2442,G2442,H2442)</f>
        <v>6</v>
      </c>
      <c r="AQ2442">
        <f>IF(E2442&lt;F2442,H2442,G2442)</f>
        <v>34</v>
      </c>
    </row>
    <row r="2443" spans="2:43" x14ac:dyDescent="0.25">
      <c r="B2443" s="23">
        <v>41886</v>
      </c>
      <c r="C2443" s="20" t="s">
        <v>32</v>
      </c>
      <c r="D2443" s="20" t="s">
        <v>33</v>
      </c>
      <c r="E2443" s="2">
        <v>-110</v>
      </c>
      <c r="F2443" s="2">
        <v>-110</v>
      </c>
      <c r="G2443">
        <v>36</v>
      </c>
      <c r="H2443">
        <v>16</v>
      </c>
      <c r="J2443" s="2" t="str">
        <f t="shared" si="906"/>
        <v>Seattle Seahawks</v>
      </c>
      <c r="K2443" s="2" t="str">
        <f t="shared" si="907"/>
        <v>Green Bay Packers</v>
      </c>
      <c r="L2443" s="17">
        <f t="shared" si="908"/>
        <v>-110</v>
      </c>
      <c r="M2443" s="18">
        <f t="shared" si="909"/>
        <v>-110</v>
      </c>
      <c r="N2443" s="4">
        <f t="shared" si="887"/>
        <v>1.448</v>
      </c>
      <c r="O2443" s="4">
        <f t="shared" si="888"/>
        <v>2.99</v>
      </c>
      <c r="P2443" s="4"/>
      <c r="Q2443" s="4"/>
      <c r="R2443" s="1">
        <f t="shared" si="889"/>
        <v>0.69060773480662985</v>
      </c>
      <c r="S2443" s="1">
        <f t="shared" si="890"/>
        <v>0.33444816053511706</v>
      </c>
      <c r="T2443" s="1">
        <f t="shared" si="891"/>
        <v>2.4443442992338915E-2</v>
      </c>
      <c r="U2443" s="1">
        <f t="shared" si="892"/>
        <v>0.1780797871357564</v>
      </c>
      <c r="V2443" s="1">
        <f t="shared" si="893"/>
        <v>0.68907978713575635</v>
      </c>
      <c r="W2443" s="1"/>
      <c r="X2443" s="17">
        <f t="shared" si="894"/>
        <v>451.21075769269225</v>
      </c>
      <c r="Y2443" s="18">
        <f t="shared" si="895"/>
        <v>1970.272713251632</v>
      </c>
      <c r="Z2443" s="2">
        <f t="shared" si="896"/>
        <v>428.65021980805761</v>
      </c>
      <c r="AA2443" s="18">
        <f t="shared" si="897"/>
        <v>1871.7590775890503</v>
      </c>
      <c r="AB2443" s="2">
        <f t="shared" si="898"/>
        <v>-233.29044376736428</v>
      </c>
      <c r="AC2443" s="2">
        <f t="shared" si="899"/>
        <v>187.17590775890503</v>
      </c>
      <c r="AD2443" s="2">
        <f t="shared" si="900"/>
        <v>-1000</v>
      </c>
      <c r="AE2443" s="2">
        <f t="shared" si="901"/>
        <v>1871.7590775890503</v>
      </c>
      <c r="AF2443" s="5">
        <f t="shared" si="902"/>
        <v>-1</v>
      </c>
      <c r="AG2443" s="5">
        <f t="shared" si="903"/>
        <v>1.9900000000000002</v>
      </c>
      <c r="AH2443" s="3">
        <f t="shared" si="904"/>
        <v>201409</v>
      </c>
      <c r="AI2443" s="21">
        <v>1.448</v>
      </c>
      <c r="AJ2443" s="21">
        <v>2.99</v>
      </c>
      <c r="AK2443" s="21">
        <v>1.4339999999999999</v>
      </c>
      <c r="AL2443" s="21">
        <v>3.05</v>
      </c>
      <c r="AO2443">
        <f t="shared" si="905"/>
        <v>-110</v>
      </c>
      <c r="AP2443">
        <f>IF(E2443&lt;F2443,G2443,H2443)</f>
        <v>16</v>
      </c>
      <c r="AQ2443">
        <f>IF(E2443&lt;F2443,H2443,G2443)</f>
        <v>36</v>
      </c>
    </row>
    <row r="2444" spans="2:43" x14ac:dyDescent="0.25">
      <c r="B2444" s="23" t="s">
        <v>57</v>
      </c>
      <c r="N2444" s="4">
        <f>1/N2443+1/O2443</f>
        <v>1.025055895341747</v>
      </c>
      <c r="R2444" s="1">
        <f t="shared" si="889"/>
        <v>0.97555655700766097</v>
      </c>
      <c r="X2444" s="27">
        <f>1/(1+X2443/1000)+1/(1+Y2443/1000)</f>
        <v>1.0257492099596541</v>
      </c>
      <c r="Y2444" s="18">
        <f t="shared" si="895"/>
        <v>21681.968428872569</v>
      </c>
      <c r="Z2444" s="2">
        <f t="shared" si="896"/>
        <v>0.97446174946167141</v>
      </c>
      <c r="AA2444" s="18">
        <f t="shared" si="897"/>
        <v>20597.870007428941</v>
      </c>
      <c r="AB2444" s="2">
        <f t="shared" si="898"/>
        <v>-102620.75453987156</v>
      </c>
      <c r="AC2444" s="2">
        <f t="shared" si="899"/>
        <v>2059.7870007428942</v>
      </c>
    </row>
    <row r="2447" spans="2:43" x14ac:dyDescent="0.25">
      <c r="L2447" t="s">
        <v>59</v>
      </c>
      <c r="O2447" s="6" t="s">
        <v>62</v>
      </c>
      <c r="P2447" s="6"/>
      <c r="Q2447" s="6"/>
      <c r="R2447" s="6" t="s">
        <v>63</v>
      </c>
      <c r="S2447" t="s">
        <v>60</v>
      </c>
      <c r="T2447" t="s">
        <v>61</v>
      </c>
    </row>
    <row r="2448" spans="2:43" x14ac:dyDescent="0.25">
      <c r="L2448" s="5">
        <f>AVERAGEIF($AO$4:$AO$2443,$N2448,N$4:N$2443)</f>
        <v>1.8968965517241376</v>
      </c>
      <c r="M2448" s="5">
        <f>AVERAGEIF($AO$4:$AO$2443,$N2448,O$4:O$2443)</f>
        <v>2.0637931034482762</v>
      </c>
      <c r="N2448">
        <v>-110</v>
      </c>
      <c r="O2448" s="2">
        <f>AVERAGEIF($AO$4:$AO$2443,$N2448,L$4:L$2443)</f>
        <v>-106.7764962977439</v>
      </c>
      <c r="P2448" s="2"/>
      <c r="Q2448" s="2"/>
      <c r="R2448" s="2">
        <f>IF(M2448&lt;2,-100/(M2448-1),(M2448-1)*100)</f>
        <v>106.37931034482762</v>
      </c>
      <c r="S2448" s="2">
        <f>AVERAGEIF($AO$4:$AO$2443,$N2448,AB$4:AB$2443)</f>
        <v>-88.174322912986639</v>
      </c>
      <c r="T2448" s="2">
        <f>IF(U2448&lt;2,-100/(U2448-1),(U2448-1)*100)</f>
        <v>101.05380603420029</v>
      </c>
      <c r="U2448" s="2">
        <f>AVERAGEIF($AO$4:$AO$2443,$N2448,AA$4:AA$2443)/1000+1</f>
        <v>2.0105380603420029</v>
      </c>
      <c r="V2448" s="1">
        <f>PERCENTRANK(L$4:L$2443,N2448)</f>
        <v>0.98799999999999999</v>
      </c>
      <c r="W2448" s="4">
        <f>IF(O2448&lt;0,-(100-O2448)/O2448,O2448/100+1)</f>
        <v>1.9365356934090834</v>
      </c>
      <c r="X2448" s="4">
        <f t="shared" ref="X2448:Z2448" si="910">IF(R2448&lt;0,-(100-R2448)/R2448,R2448/100+1)</f>
        <v>2.0637931034482762</v>
      </c>
      <c r="Y2448" s="4">
        <f t="shared" si="910"/>
        <v>2.1341170161145819</v>
      </c>
      <c r="Z2448" s="4">
        <f t="shared" si="910"/>
        <v>2.0105380603420029</v>
      </c>
      <c r="AA2448" s="4">
        <f>1/W2448+1/X2448</f>
        <v>1.000930736084072</v>
      </c>
      <c r="AC2448" s="4">
        <f>1/Y2448+1/Z2448</f>
        <v>0.96595716080569149</v>
      </c>
      <c r="AD2448" s="25">
        <f>1/W2448</f>
        <v>0.51638604101306129</v>
      </c>
      <c r="AE2448" s="25">
        <f>1/Y2448</f>
        <v>0.46857786730955403</v>
      </c>
      <c r="AF2448" s="2">
        <f>AVERAGEIF($AO$4:$AO$2443,$N2448,AD$4:AD$2443)</f>
        <v>-157.61032641896023</v>
      </c>
      <c r="AG2448" s="2">
        <f>AVERAGEIF($AO$4:$AO$2443,$N2448,AE$4:AE$2443)</f>
        <v>130.96349911155897</v>
      </c>
      <c r="AH2448" s="5">
        <f>AVERAGEIF($AO$4:$AO$2443,$N2448,AF$4:AF$2443)</f>
        <v>-0.13941379310344829</v>
      </c>
      <c r="AI2448" s="5">
        <f>AVERAGEIF($AO$4:$AO$2443,$N2448,AG$4:AG$2443)</f>
        <v>0.1620689655172414</v>
      </c>
    </row>
    <row r="2449" spans="12:35" x14ac:dyDescent="0.25">
      <c r="L2449" s="5">
        <f t="shared" ref="L2449:L2465" si="911">AVERAGEIF($AO$4:$AO$2443,$N2449,N$4:N$2443)</f>
        <v>1.9219008264462811</v>
      </c>
      <c r="M2449" s="5">
        <f t="shared" ref="M2449:M2465" si="912">AVERAGEIF($AO$4:$AO$2443,$N2449,O$4:O$2443)</f>
        <v>2.0152231404958694</v>
      </c>
      <c r="N2449">
        <v>-120</v>
      </c>
      <c r="O2449" s="2">
        <f t="shared" ref="O2449:O2465" si="913">AVERAGEIF($AO$4:$AO$2443,$N2449,L$4:L$2443)</f>
        <v>-115.13880210434232</v>
      </c>
      <c r="P2449" s="2"/>
      <c r="Q2449" s="2"/>
      <c r="R2449" s="2">
        <f t="shared" ref="R2449:R2465" si="914">IF(M2449&lt;2,-100/(M2449-1),(M2449-1)*100)</f>
        <v>101.52231404958694</v>
      </c>
      <c r="S2449" s="2">
        <f t="shared" ref="S2449:S2465" si="915">AVERAGEIF($AO$4:$AO$2443,$N2449,AB$4:AB$2443)</f>
        <v>-43.867382060526417</v>
      </c>
      <c r="T2449" s="2">
        <f t="shared" ref="T2449:T2465" si="916">IF(U2449&lt;2,-100/(U2449-1),(U2449-1)*100)</f>
        <v>-102.30180295479214</v>
      </c>
      <c r="U2449" s="2">
        <f t="shared" ref="U2449:U2465" si="917">AVERAGEIF($AO$4:$AO$2443,$N2449,AA$4:AA$2443)/1000+1</f>
        <v>1.9774998789042915</v>
      </c>
      <c r="V2449" s="1">
        <f t="shared" ref="V2449:V2465" si="918">PERCENTRANK(L$4:L$2443,N2449)</f>
        <v>0.93799999999999994</v>
      </c>
      <c r="W2449" s="4">
        <f t="shared" ref="W2449:W2465" si="919">IF(O2449&lt;0,-(100-O2449)/O2449,O2449/100+1)</f>
        <v>1.8685169393144887</v>
      </c>
      <c r="X2449" s="4">
        <f t="shared" ref="X2449:X2465" si="920">IF(R2449&lt;0,-(100-R2449)/R2449,R2449/100+1)</f>
        <v>2.0152231404958694</v>
      </c>
      <c r="Y2449" s="4">
        <f t="shared" ref="Y2449:Y2465" si="921">IF(S2449&lt;0,-(100-S2449)/S2449,S2449/100+1)</f>
        <v>3.2795980818281811</v>
      </c>
      <c r="Z2449" s="4">
        <f t="shared" ref="Z2449:Z2465" si="922">IF(T2449&lt;0,-(100-T2449)/T2449,T2449/100+1)</f>
        <v>1.9774998789042917</v>
      </c>
      <c r="AA2449" s="4">
        <f t="shared" ref="AA2449:AA2465" si="923">1/W2449+1/X2449</f>
        <v>1.0314067662197532</v>
      </c>
      <c r="AC2449" s="4">
        <f t="shared" ref="AC2449:AC2465" si="924">1/Y2449+1/Z2449</f>
        <v>0.81060444413492094</v>
      </c>
      <c r="AD2449" s="25">
        <f t="shared" ref="AD2449:AD2465" si="925">1/W2449</f>
        <v>0.53518380216926187</v>
      </c>
      <c r="AE2449" s="25">
        <f t="shared" ref="AE2449:AE2465" si="926">1/Y2449</f>
        <v>0.30491541190393651</v>
      </c>
      <c r="AF2449" s="2">
        <f t="shared" ref="AF2449:AF2465" si="927">AVERAGEIF($AO$4:$AO$2443,$N2449,AD$4:AD$2443)</f>
        <v>-25.406087689611375</v>
      </c>
      <c r="AG2449" s="2">
        <f t="shared" ref="AG2449:AG2465" si="928">AVERAGEIF($AO$4:$AO$2443,$N2449,AE$4:AE$2443)</f>
        <v>-59.449032027136674</v>
      </c>
      <c r="AH2449" s="5">
        <f t="shared" ref="AH2449:AH2465" si="929">AVERAGEIF($AO$4:$AO$2443,$N2449,AF$4:AF$2443)</f>
        <v>-1.0371900826446279E-2</v>
      </c>
      <c r="AI2449" s="5">
        <f t="shared" ref="AI2449:AI2465" si="930">AVERAGEIF($AO$4:$AO$2443,$N2449,AG$4:AG$2443)</f>
        <v>-4.2884297520661155E-2</v>
      </c>
    </row>
    <row r="2450" spans="12:35" x14ac:dyDescent="0.25">
      <c r="L2450" s="5">
        <f t="shared" si="911"/>
        <v>1.8522014388489225</v>
      </c>
      <c r="M2450" s="5">
        <f t="shared" si="912"/>
        <v>2.0771438848920876</v>
      </c>
      <c r="N2450">
        <v>-130</v>
      </c>
      <c r="O2450" s="2">
        <f t="shared" si="913"/>
        <v>-123.49173694876286</v>
      </c>
      <c r="P2450" s="2"/>
      <c r="Q2450" s="2"/>
      <c r="R2450" s="2">
        <f t="shared" si="914"/>
        <v>107.71438848920876</v>
      </c>
      <c r="S2450" s="2">
        <f t="shared" si="915"/>
        <v>-89.023579117478079</v>
      </c>
      <c r="T2450" s="2">
        <f t="shared" si="916"/>
        <v>104.31855705544599</v>
      </c>
      <c r="U2450" s="2">
        <f t="shared" si="917"/>
        <v>2.0431855705544599</v>
      </c>
      <c r="V2450" s="1">
        <f t="shared" si="918"/>
        <v>0.88100000000000001</v>
      </c>
      <c r="W2450" s="4">
        <f t="shared" si="919"/>
        <v>1.8097707787646582</v>
      </c>
      <c r="X2450" s="4">
        <f t="shared" si="920"/>
        <v>2.0771438848920876</v>
      </c>
      <c r="Y2450" s="4">
        <f t="shared" si="921"/>
        <v>2.1232979059181289</v>
      </c>
      <c r="Z2450" s="4">
        <f t="shared" si="922"/>
        <v>2.0431855705544599</v>
      </c>
      <c r="AA2450" s="4">
        <f t="shared" si="923"/>
        <v>1.0339864626678763</v>
      </c>
      <c r="AC2450" s="4">
        <f t="shared" si="924"/>
        <v>0.96039727592985158</v>
      </c>
      <c r="AD2450" s="25">
        <f t="shared" si="925"/>
        <v>0.55255616442353861</v>
      </c>
      <c r="AE2450" s="25">
        <f t="shared" si="926"/>
        <v>0.47096547178460713</v>
      </c>
      <c r="AF2450" s="2">
        <f t="shared" si="927"/>
        <v>16.471889269250312</v>
      </c>
      <c r="AG2450" s="2">
        <f t="shared" si="928"/>
        <v>-86.036499857817688</v>
      </c>
      <c r="AH2450" s="5">
        <f t="shared" si="929"/>
        <v>2.7532374100719407E-2</v>
      </c>
      <c r="AI2450" s="5">
        <f t="shared" si="930"/>
        <v>-7.0517985611510833E-2</v>
      </c>
    </row>
    <row r="2451" spans="12:35" x14ac:dyDescent="0.25">
      <c r="L2451" s="5">
        <f t="shared" si="911"/>
        <v>1.7668571428571431</v>
      </c>
      <c r="M2451" s="5">
        <f t="shared" si="912"/>
        <v>2.2081999999999997</v>
      </c>
      <c r="N2451">
        <v>-140</v>
      </c>
      <c r="O2451" s="2">
        <f t="shared" si="913"/>
        <v>-133.46929104071776</v>
      </c>
      <c r="P2451" s="2"/>
      <c r="Q2451" s="2"/>
      <c r="R2451" s="2">
        <f t="shared" si="914"/>
        <v>120.81999999999996</v>
      </c>
      <c r="S2451" s="2">
        <f t="shared" si="915"/>
        <v>-124.25686545631028</v>
      </c>
      <c r="T2451" s="2">
        <f t="shared" si="916"/>
        <v>116.22035891458592</v>
      </c>
      <c r="U2451" s="2">
        <f t="shared" si="917"/>
        <v>2.1622035891458591</v>
      </c>
      <c r="V2451" s="1">
        <f t="shared" si="918"/>
        <v>0.82399999999999995</v>
      </c>
      <c r="W2451" s="4">
        <f t="shared" si="919"/>
        <v>1.7492360169163765</v>
      </c>
      <c r="X2451" s="4">
        <f t="shared" si="920"/>
        <v>2.2081999999999997</v>
      </c>
      <c r="Y2451" s="4">
        <f t="shared" si="921"/>
        <v>1.8047845053290903</v>
      </c>
      <c r="Z2451" s="4">
        <f t="shared" si="922"/>
        <v>2.1622035891458591</v>
      </c>
      <c r="AA2451" s="4">
        <f t="shared" si="923"/>
        <v>1.0245356752673018</v>
      </c>
      <c r="AC2451" s="4">
        <f t="shared" si="924"/>
        <v>1.0165739098061541</v>
      </c>
      <c r="AD2451" s="25">
        <f t="shared" si="925"/>
        <v>0.57167814424656094</v>
      </c>
      <c r="AE2451" s="25">
        <f t="shared" si="926"/>
        <v>0.55408277112710291</v>
      </c>
      <c r="AF2451" s="2">
        <f t="shared" si="927"/>
        <v>-74.403348534046543</v>
      </c>
      <c r="AG2451" s="2">
        <f t="shared" si="928"/>
        <v>-7.4839497388586711</v>
      </c>
      <c r="AH2451" s="5">
        <f t="shared" si="929"/>
        <v>-6.2928571428571459E-2</v>
      </c>
      <c r="AI2451" s="5">
        <f t="shared" si="930"/>
        <v>1.3571428571428561E-2</v>
      </c>
    </row>
    <row r="2452" spans="12:35" x14ac:dyDescent="0.25">
      <c r="L2452" s="5">
        <f t="shared" si="911"/>
        <v>1.7095251798561151</v>
      </c>
      <c r="M2452" s="5">
        <f t="shared" si="912"/>
        <v>2.2824604316546768</v>
      </c>
      <c r="N2452">
        <v>-150</v>
      </c>
      <c r="O2452" s="2">
        <f t="shared" si="913"/>
        <v>-144.5779953012312</v>
      </c>
      <c r="P2452" s="2"/>
      <c r="Q2452" s="2"/>
      <c r="R2452" s="2">
        <f t="shared" si="914"/>
        <v>128.24604316546768</v>
      </c>
      <c r="S2452" s="2">
        <f t="shared" si="915"/>
        <v>-146.46498815209071</v>
      </c>
      <c r="T2452" s="2">
        <f t="shared" si="916"/>
        <v>123.39416318832015</v>
      </c>
      <c r="U2452" s="2">
        <f t="shared" si="917"/>
        <v>2.2339416318832015</v>
      </c>
      <c r="V2452" s="1">
        <f t="shared" si="918"/>
        <v>0.76700000000000002</v>
      </c>
      <c r="W2452" s="4">
        <f t="shared" si="919"/>
        <v>1.6916681877601634</v>
      </c>
      <c r="X2452" s="4">
        <f t="shared" si="920"/>
        <v>2.2824604316546768</v>
      </c>
      <c r="Y2452" s="4">
        <f t="shared" si="921"/>
        <v>1.6827570278854562</v>
      </c>
      <c r="Z2452" s="4">
        <f t="shared" si="922"/>
        <v>2.2339416318832015</v>
      </c>
      <c r="AA2452" s="4">
        <f t="shared" si="923"/>
        <v>1.0292561692711795</v>
      </c>
      <c r="AC2452" s="4">
        <f t="shared" si="924"/>
        <v>1.0419021269872508</v>
      </c>
      <c r="AD2452" s="25">
        <f t="shared" si="925"/>
        <v>0.59113247339836794</v>
      </c>
      <c r="AE2452" s="25">
        <f t="shared" si="926"/>
        <v>0.59426285757759978</v>
      </c>
      <c r="AF2452" s="2">
        <f t="shared" si="927"/>
        <v>-54.832731778123637</v>
      </c>
      <c r="AG2452" s="2">
        <f t="shared" si="928"/>
        <v>-38.732637072008067</v>
      </c>
      <c r="AH2452" s="5">
        <f t="shared" si="929"/>
        <v>-4.3805755395683425E-2</v>
      </c>
      <c r="AI2452" s="5">
        <f t="shared" si="930"/>
        <v>-1.8187050359712232E-2</v>
      </c>
    </row>
    <row r="2453" spans="12:35" x14ac:dyDescent="0.25">
      <c r="L2453" s="5">
        <f t="shared" si="911"/>
        <v>1.6852847682119212</v>
      </c>
      <c r="M2453" s="5">
        <f t="shared" si="912"/>
        <v>2.3288609271523186</v>
      </c>
      <c r="N2453">
        <v>-160</v>
      </c>
      <c r="O2453" s="2">
        <f t="shared" si="913"/>
        <v>-154.03301759087296</v>
      </c>
      <c r="P2453" s="2"/>
      <c r="Q2453" s="2"/>
      <c r="R2453" s="2">
        <f t="shared" si="914"/>
        <v>132.88609271523185</v>
      </c>
      <c r="S2453" s="2">
        <f t="shared" si="915"/>
        <v>-149.88355533684435</v>
      </c>
      <c r="T2453" s="2">
        <f t="shared" si="916"/>
        <v>127.83427968282091</v>
      </c>
      <c r="U2453" s="2">
        <f t="shared" si="917"/>
        <v>2.2783427968282091</v>
      </c>
      <c r="V2453" s="1">
        <f t="shared" si="918"/>
        <v>0.70499999999999996</v>
      </c>
      <c r="W2453" s="4">
        <f t="shared" si="919"/>
        <v>1.6492114584524336</v>
      </c>
      <c r="X2453" s="4">
        <f t="shared" si="920"/>
        <v>2.3288609271523186</v>
      </c>
      <c r="Y2453" s="4">
        <f t="shared" si="921"/>
        <v>1.6671846005738431</v>
      </c>
      <c r="Z2453" s="4">
        <f t="shared" si="922"/>
        <v>2.2783427968282091</v>
      </c>
      <c r="AA2453" s="4">
        <f t="shared" si="923"/>
        <v>1.0357448518041961</v>
      </c>
      <c r="AC2453" s="4">
        <f t="shared" si="924"/>
        <v>1.0387291158335841</v>
      </c>
      <c r="AD2453" s="25">
        <f t="shared" si="925"/>
        <v>0.6063503833149253</v>
      </c>
      <c r="AE2453" s="25">
        <f t="shared" si="926"/>
        <v>0.59981360171861053</v>
      </c>
      <c r="AF2453" s="2">
        <f t="shared" si="927"/>
        <v>-94.861458723433827</v>
      </c>
      <c r="AG2453" s="2">
        <f t="shared" si="928"/>
        <v>15.280224243076047</v>
      </c>
      <c r="AH2453" s="5">
        <f t="shared" si="929"/>
        <v>-8.5205298013245029E-2</v>
      </c>
      <c r="AI2453" s="5">
        <f t="shared" si="930"/>
        <v>3.8695364238410593E-2</v>
      </c>
    </row>
    <row r="2454" spans="12:35" x14ac:dyDescent="0.25">
      <c r="L2454" s="5">
        <f t="shared" si="911"/>
        <v>1.6398526315789477</v>
      </c>
      <c r="M2454" s="5">
        <f t="shared" si="912"/>
        <v>2.4321052631578954</v>
      </c>
      <c r="N2454">
        <v>-170</v>
      </c>
      <c r="O2454" s="2">
        <f t="shared" si="913"/>
        <v>-163.87136015047511</v>
      </c>
      <c r="P2454" s="2"/>
      <c r="Q2454" s="2"/>
      <c r="R2454" s="2">
        <f t="shared" si="914"/>
        <v>143.21052631578954</v>
      </c>
      <c r="S2454" s="2">
        <f t="shared" si="915"/>
        <v>-158.47584409467547</v>
      </c>
      <c r="T2454" s="2">
        <f t="shared" si="916"/>
        <v>137.79824735467017</v>
      </c>
      <c r="U2454" s="2">
        <f t="shared" si="917"/>
        <v>2.3779824735467017</v>
      </c>
      <c r="V2454" s="1">
        <f t="shared" si="918"/>
        <v>0.66600000000000004</v>
      </c>
      <c r="W2454" s="4">
        <f t="shared" si="919"/>
        <v>1.6102347591926669</v>
      </c>
      <c r="X2454" s="4">
        <f t="shared" si="920"/>
        <v>2.4321052631578954</v>
      </c>
      <c r="Y2454" s="4">
        <f t="shared" si="921"/>
        <v>1.6310109945857665</v>
      </c>
      <c r="Z2454" s="4">
        <f t="shared" si="922"/>
        <v>2.3779824735467017</v>
      </c>
      <c r="AA2454" s="4">
        <f t="shared" si="923"/>
        <v>1.0321938726403046</v>
      </c>
      <c r="AC2454" s="4">
        <f t="shared" si="924"/>
        <v>1.0336411977343025</v>
      </c>
      <c r="AD2454" s="25">
        <f t="shared" si="925"/>
        <v>0.62102745844424323</v>
      </c>
      <c r="AE2454" s="25">
        <f t="shared" si="926"/>
        <v>0.61311665176970398</v>
      </c>
      <c r="AF2454" s="2">
        <f t="shared" si="927"/>
        <v>-68.137667896859654</v>
      </c>
      <c r="AG2454" s="2">
        <f t="shared" si="928"/>
        <v>45.12740355998897</v>
      </c>
      <c r="AH2454" s="5">
        <f t="shared" si="929"/>
        <v>-5.8252631578947368E-2</v>
      </c>
      <c r="AI2454" s="5">
        <f t="shared" si="930"/>
        <v>6.8421052631578924E-2</v>
      </c>
    </row>
    <row r="2455" spans="12:35" x14ac:dyDescent="0.25">
      <c r="L2455" s="5">
        <f t="shared" si="911"/>
        <v>1.5920583941605841</v>
      </c>
      <c r="M2455" s="5">
        <f t="shared" si="912"/>
        <v>2.5441532846715336</v>
      </c>
      <c r="N2455">
        <v>-180</v>
      </c>
      <c r="O2455" s="2">
        <f t="shared" si="913"/>
        <v>-174.31967664871001</v>
      </c>
      <c r="P2455" s="2"/>
      <c r="Q2455" s="2"/>
      <c r="R2455" s="2">
        <f t="shared" si="914"/>
        <v>154.41532846715336</v>
      </c>
      <c r="S2455" s="2">
        <f t="shared" si="915"/>
        <v>-181.1910375879464</v>
      </c>
      <c r="T2455" s="2">
        <f t="shared" si="916"/>
        <v>148.14986154001835</v>
      </c>
      <c r="U2455" s="2">
        <f t="shared" si="917"/>
        <v>2.4814986154001835</v>
      </c>
      <c r="V2455" s="1">
        <f t="shared" si="918"/>
        <v>0.61</v>
      </c>
      <c r="W2455" s="4">
        <f t="shared" si="919"/>
        <v>1.5736587052161677</v>
      </c>
      <c r="X2455" s="4">
        <f t="shared" si="920"/>
        <v>2.5441532846715336</v>
      </c>
      <c r="Y2455" s="4">
        <f t="shared" si="921"/>
        <v>1.5519036776389235</v>
      </c>
      <c r="Z2455" s="4">
        <f t="shared" si="922"/>
        <v>2.4814986154001835</v>
      </c>
      <c r="AA2455" s="4">
        <f t="shared" si="923"/>
        <v>1.0285198821098724</v>
      </c>
      <c r="AC2455" s="4">
        <f t="shared" si="924"/>
        <v>1.0473521808281236</v>
      </c>
      <c r="AD2455" s="25">
        <f t="shared" si="925"/>
        <v>0.63546180419256393</v>
      </c>
      <c r="AE2455" s="25">
        <f t="shared" si="926"/>
        <v>0.64436988867853362</v>
      </c>
      <c r="AF2455" s="2">
        <f t="shared" si="927"/>
        <v>-167.49462464440671</v>
      </c>
      <c r="AG2455" s="2">
        <f t="shared" si="928"/>
        <v>168.20464122781479</v>
      </c>
      <c r="AH2455" s="5">
        <f t="shared" si="929"/>
        <v>-0.15807299270072989</v>
      </c>
      <c r="AI2455" s="5">
        <f t="shared" si="930"/>
        <v>0.19743795620437959</v>
      </c>
    </row>
    <row r="2456" spans="12:35" x14ac:dyDescent="0.25">
      <c r="L2456" s="5">
        <f t="shared" si="911"/>
        <v>1.5555258620689656</v>
      </c>
      <c r="M2456" s="5">
        <f t="shared" si="912"/>
        <v>2.6216293103448267</v>
      </c>
      <c r="N2456">
        <v>-190</v>
      </c>
      <c r="O2456" s="2">
        <f t="shared" si="913"/>
        <v>-183.64526577096171</v>
      </c>
      <c r="P2456" s="2"/>
      <c r="Q2456" s="2"/>
      <c r="R2456" s="2">
        <f t="shared" si="914"/>
        <v>162.16293103448268</v>
      </c>
      <c r="S2456" s="2">
        <f t="shared" si="915"/>
        <v>-192.4503852254162</v>
      </c>
      <c r="T2456" s="2">
        <f t="shared" si="916"/>
        <v>155.77146557095082</v>
      </c>
      <c r="U2456" s="2">
        <f t="shared" si="917"/>
        <v>2.5577146557095083</v>
      </c>
      <c r="V2456" s="1">
        <f t="shared" si="918"/>
        <v>0.56200000000000006</v>
      </c>
      <c r="W2456" s="4">
        <f t="shared" si="919"/>
        <v>1.5445280583748768</v>
      </c>
      <c r="X2456" s="4">
        <f t="shared" si="920"/>
        <v>2.6216293103448267</v>
      </c>
      <c r="Y2456" s="4">
        <f t="shared" si="921"/>
        <v>1.5196144444339277</v>
      </c>
      <c r="Z2456" s="4">
        <f t="shared" si="922"/>
        <v>2.5577146557095083</v>
      </c>
      <c r="AA2456" s="4">
        <f t="shared" si="923"/>
        <v>1.0288891428415674</v>
      </c>
      <c r="AC2456" s="4">
        <f t="shared" si="924"/>
        <v>1.0490356849029805</v>
      </c>
      <c r="AD2456" s="25">
        <f t="shared" si="925"/>
        <v>0.64744696257067746</v>
      </c>
      <c r="AE2456" s="25">
        <f t="shared" si="926"/>
        <v>0.65806165745713907</v>
      </c>
      <c r="AF2456" s="2">
        <f t="shared" si="927"/>
        <v>-44.892937010958903</v>
      </c>
      <c r="AG2456" s="2">
        <f t="shared" si="928"/>
        <v>-37.613669629040039</v>
      </c>
      <c r="AH2456" s="5">
        <f t="shared" si="929"/>
        <v>-3.5094827586206884E-2</v>
      </c>
      <c r="AI2456" s="5">
        <f t="shared" si="930"/>
        <v>-1.4999999999999994E-2</v>
      </c>
    </row>
    <row r="2457" spans="12:35" x14ac:dyDescent="0.25">
      <c r="L2457" s="5">
        <f t="shared" si="911"/>
        <v>1.5170756302521016</v>
      </c>
      <c r="M2457" s="5">
        <f t="shared" si="912"/>
        <v>2.7579831932773105</v>
      </c>
      <c r="N2457">
        <v>-200</v>
      </c>
      <c r="O2457" s="2">
        <f t="shared" si="913"/>
        <v>-196.53601027558017</v>
      </c>
      <c r="P2457" s="2"/>
      <c r="Q2457" s="2"/>
      <c r="R2457" s="2">
        <f t="shared" si="914"/>
        <v>175.79831932773104</v>
      </c>
      <c r="S2457" s="2">
        <f t="shared" si="915"/>
        <v>-207.47815989059816</v>
      </c>
      <c r="T2457" s="2">
        <f t="shared" si="916"/>
        <v>168.3426279913773</v>
      </c>
      <c r="U2457" s="2">
        <f t="shared" si="917"/>
        <v>2.6834262799137729</v>
      </c>
      <c r="V2457" s="1">
        <f t="shared" si="918"/>
        <v>0.51400000000000001</v>
      </c>
      <c r="W2457" s="4">
        <f t="shared" si="919"/>
        <v>1.5088126082328697</v>
      </c>
      <c r="X2457" s="4">
        <f t="shared" si="920"/>
        <v>2.7579831932773105</v>
      </c>
      <c r="Y2457" s="4">
        <f t="shared" si="921"/>
        <v>1.4819784407801251</v>
      </c>
      <c r="Z2457" s="4">
        <f t="shared" si="922"/>
        <v>2.6834262799137729</v>
      </c>
      <c r="AA2457" s="4">
        <f t="shared" si="923"/>
        <v>1.0253566188485532</v>
      </c>
      <c r="AC2457" s="4">
        <f t="shared" si="924"/>
        <v>1.0474315479997691</v>
      </c>
      <c r="AD2457" s="25">
        <f t="shared" si="925"/>
        <v>0.6627728284768285</v>
      </c>
      <c r="AE2457" s="25">
        <f t="shared" si="926"/>
        <v>0.67477364884848945</v>
      </c>
      <c r="AF2457" s="2">
        <f t="shared" si="927"/>
        <v>-110.3768065187207</v>
      </c>
      <c r="AG2457" s="2">
        <f t="shared" si="928"/>
        <v>30.471543560272455</v>
      </c>
      <c r="AH2457" s="5">
        <f t="shared" si="929"/>
        <v>-0.10216806722689074</v>
      </c>
      <c r="AI2457" s="5">
        <f t="shared" si="930"/>
        <v>5.6386554621848745E-2</v>
      </c>
    </row>
    <row r="2458" spans="12:35" x14ac:dyDescent="0.25">
      <c r="L2458" s="5">
        <f t="shared" si="911"/>
        <v>1.4473614232209737</v>
      </c>
      <c r="M2458" s="5">
        <f t="shared" si="912"/>
        <v>3.0486235955056151</v>
      </c>
      <c r="N2458">
        <v>-300</v>
      </c>
      <c r="O2458" s="2">
        <f t="shared" si="913"/>
        <v>-245.61662101849785</v>
      </c>
      <c r="P2458" s="2"/>
      <c r="Q2458" s="2"/>
      <c r="R2458" s="2">
        <f t="shared" si="914"/>
        <v>204.86235955056151</v>
      </c>
      <c r="S2458" s="2">
        <f t="shared" si="915"/>
        <v>-244.20298811971037</v>
      </c>
      <c r="T2458" s="2">
        <f t="shared" si="916"/>
        <v>195.27395380876183</v>
      </c>
      <c r="U2458" s="2">
        <f t="shared" si="917"/>
        <v>2.9527395380876182</v>
      </c>
      <c r="V2458" s="1">
        <f t="shared" si="918"/>
        <v>0.29399999999999998</v>
      </c>
      <c r="W2458" s="4">
        <f t="shared" si="919"/>
        <v>1.4071385706119166</v>
      </c>
      <c r="X2458" s="4">
        <f t="shared" si="920"/>
        <v>3.0486235955056151</v>
      </c>
      <c r="Y2458" s="4">
        <f t="shared" si="921"/>
        <v>1.4094953987662884</v>
      </c>
      <c r="Z2458" s="4">
        <f t="shared" si="922"/>
        <v>2.9527395380876182</v>
      </c>
      <c r="AA2458" s="4">
        <f t="shared" si="923"/>
        <v>1.0386789433123633</v>
      </c>
      <c r="AC2458" s="4">
        <f t="shared" si="924"/>
        <v>1.0481423037523019</v>
      </c>
      <c r="AD2458" s="25">
        <f t="shared" si="925"/>
        <v>0.71066206334258475</v>
      </c>
      <c r="AE2458" s="25">
        <f t="shared" si="926"/>
        <v>0.70947375981169292</v>
      </c>
      <c r="AF2458" s="2">
        <f t="shared" si="927"/>
        <v>-37.682920436734129</v>
      </c>
      <c r="AG2458" s="2">
        <f t="shared" si="928"/>
        <v>-46.275165431934532</v>
      </c>
      <c r="AH2458" s="5">
        <f t="shared" si="929"/>
        <v>-3.002059925093634E-2</v>
      </c>
      <c r="AI2458" s="5">
        <f t="shared" si="930"/>
        <v>-1.6161048689138584E-2</v>
      </c>
    </row>
    <row r="2459" spans="12:35" x14ac:dyDescent="0.25">
      <c r="L2459" s="5">
        <f t="shared" si="911"/>
        <v>1.3255549295774653</v>
      </c>
      <c r="M2459" s="5">
        <f t="shared" si="912"/>
        <v>3.7075943661971822</v>
      </c>
      <c r="N2459">
        <v>-400</v>
      </c>
      <c r="O2459" s="2">
        <f t="shared" si="913"/>
        <v>-345.47691625724258</v>
      </c>
      <c r="P2459" s="2"/>
      <c r="Q2459" s="2"/>
      <c r="R2459" s="2">
        <f t="shared" si="914"/>
        <v>270.7594366197182</v>
      </c>
      <c r="S2459" s="2">
        <f t="shared" si="915"/>
        <v>-331.71770226241046</v>
      </c>
      <c r="T2459" s="2">
        <f t="shared" si="916"/>
        <v>257.25390084175643</v>
      </c>
      <c r="U2459" s="2">
        <f t="shared" si="917"/>
        <v>3.5725390084175643</v>
      </c>
      <c r="V2459" s="1">
        <f t="shared" si="918"/>
        <v>0.14899999999999999</v>
      </c>
      <c r="W2459" s="4">
        <f t="shared" si="919"/>
        <v>1.2894549398071502</v>
      </c>
      <c r="X2459" s="4">
        <f t="shared" si="920"/>
        <v>3.7075943661971822</v>
      </c>
      <c r="Y2459" s="4">
        <f t="shared" si="921"/>
        <v>1.3014611500018574</v>
      </c>
      <c r="Z2459" s="4">
        <f t="shared" si="922"/>
        <v>3.5725390084175643</v>
      </c>
      <c r="AA2459" s="4">
        <f t="shared" si="923"/>
        <v>1.045238145769195</v>
      </c>
      <c r="AC2459" s="4">
        <f t="shared" si="924"/>
        <v>1.0482801229010534</v>
      </c>
      <c r="AD2459" s="25">
        <f t="shared" si="925"/>
        <v>0.77552147743104471</v>
      </c>
      <c r="AE2459" s="25">
        <f t="shared" si="926"/>
        <v>0.76836715410104472</v>
      </c>
      <c r="AF2459" s="2">
        <f t="shared" si="927"/>
        <v>24.060786458613947</v>
      </c>
      <c r="AG2459" s="2">
        <f t="shared" si="928"/>
        <v>-227.68032108004735</v>
      </c>
      <c r="AH2459" s="5">
        <f t="shared" si="929"/>
        <v>2.7512676056338066E-2</v>
      </c>
      <c r="AI2459" s="5">
        <f t="shared" si="930"/>
        <v>-0.19894084507042253</v>
      </c>
    </row>
    <row r="2460" spans="12:35" x14ac:dyDescent="0.25">
      <c r="L2460" s="5">
        <f t="shared" si="911"/>
        <v>1.2451146496815291</v>
      </c>
      <c r="M2460" s="5">
        <f t="shared" si="912"/>
        <v>4.4616560509554111</v>
      </c>
      <c r="N2460">
        <v>-500</v>
      </c>
      <c r="O2460" s="2">
        <f t="shared" si="913"/>
        <v>-460.40585116934068</v>
      </c>
      <c r="P2460" s="2"/>
      <c r="Q2460" s="2"/>
      <c r="R2460" s="2">
        <f t="shared" si="914"/>
        <v>346.16560509554108</v>
      </c>
      <c r="S2460" s="2">
        <f t="shared" si="915"/>
        <v>-436.70598610907837</v>
      </c>
      <c r="T2460" s="2">
        <f t="shared" si="916"/>
        <v>325.17247889565652</v>
      </c>
      <c r="U2460" s="2">
        <f t="shared" si="917"/>
        <v>4.2517247889565652</v>
      </c>
      <c r="V2460" s="1">
        <f t="shared" si="918"/>
        <v>0.104</v>
      </c>
      <c r="W2460" s="4">
        <f t="shared" si="919"/>
        <v>1.217199672302208</v>
      </c>
      <c r="X2460" s="4">
        <f t="shared" si="920"/>
        <v>4.4616560509554102</v>
      </c>
      <c r="Y2460" s="4">
        <f t="shared" si="921"/>
        <v>1.228987014560919</v>
      </c>
      <c r="Z2460" s="4">
        <f t="shared" si="922"/>
        <v>4.2517247889565652</v>
      </c>
      <c r="AA2460" s="4">
        <f t="shared" si="923"/>
        <v>1.0456899182857902</v>
      </c>
      <c r="AC2460" s="4">
        <f t="shared" si="924"/>
        <v>1.0488769136688865</v>
      </c>
      <c r="AD2460" s="25">
        <f t="shared" si="925"/>
        <v>0.82155789453065065</v>
      </c>
      <c r="AE2460" s="25">
        <f t="shared" si="926"/>
        <v>0.81367824733060401</v>
      </c>
      <c r="AF2460" s="2">
        <f t="shared" si="927"/>
        <v>21.853773307627684</v>
      </c>
      <c r="AG2460" s="2">
        <f t="shared" si="928"/>
        <v>-256.24764546289492</v>
      </c>
      <c r="AH2460" s="5">
        <f t="shared" si="929"/>
        <v>2.253503184713377E-2</v>
      </c>
      <c r="AI2460" s="5">
        <f t="shared" si="930"/>
        <v>-0.21681528662420385</v>
      </c>
    </row>
    <row r="2461" spans="12:35" x14ac:dyDescent="0.25">
      <c r="L2461" s="5">
        <f t="shared" si="911"/>
        <v>1.2012592592592592</v>
      </c>
      <c r="M2461" s="5">
        <f t="shared" si="912"/>
        <v>5.0512962962962984</v>
      </c>
      <c r="N2461">
        <v>-600</v>
      </c>
      <c r="O2461" s="2">
        <f t="shared" si="913"/>
        <v>-543.10645291308697</v>
      </c>
      <c r="P2461" s="2"/>
      <c r="Q2461" s="2"/>
      <c r="R2461" s="2">
        <f t="shared" si="914"/>
        <v>405.12962962962985</v>
      </c>
      <c r="S2461" s="2">
        <f t="shared" si="915"/>
        <v>-519.48307144143587</v>
      </c>
      <c r="T2461" s="2">
        <f t="shared" si="916"/>
        <v>376.2958255633821</v>
      </c>
      <c r="U2461" s="2">
        <f t="shared" si="917"/>
        <v>4.762958255633821</v>
      </c>
      <c r="V2461" s="1">
        <f t="shared" si="918"/>
        <v>6.2E-2</v>
      </c>
      <c r="W2461" s="4">
        <f t="shared" si="919"/>
        <v>1.1841259654780845</v>
      </c>
      <c r="X2461" s="4">
        <f t="shared" si="920"/>
        <v>5.0512962962962984</v>
      </c>
      <c r="Y2461" s="4">
        <f t="shared" si="921"/>
        <v>1.1924990543436285</v>
      </c>
      <c r="Z2461" s="4">
        <f t="shared" si="922"/>
        <v>4.762958255633821</v>
      </c>
      <c r="AA2461" s="4">
        <f t="shared" si="923"/>
        <v>1.0424737327945806</v>
      </c>
      <c r="AC2461" s="4">
        <f t="shared" si="924"/>
        <v>1.0485286396754385</v>
      </c>
      <c r="AD2461" s="25">
        <f t="shared" si="925"/>
        <v>0.84450474793554198</v>
      </c>
      <c r="AE2461" s="25">
        <f t="shared" si="926"/>
        <v>0.83857508847285156</v>
      </c>
      <c r="AF2461" s="2">
        <f t="shared" si="927"/>
        <v>-40.863930244818775</v>
      </c>
      <c r="AG2461" s="2">
        <f t="shared" si="928"/>
        <v>12.860373079274858</v>
      </c>
      <c r="AH2461" s="5">
        <f t="shared" si="929"/>
        <v>-4.0870370370370383E-2</v>
      </c>
      <c r="AI2461" s="5">
        <f t="shared" si="930"/>
        <v>7.9629629629629647E-2</v>
      </c>
    </row>
    <row r="2462" spans="12:35" x14ac:dyDescent="0.25">
      <c r="L2462" s="5">
        <f t="shared" si="911"/>
        <v>1.19408</v>
      </c>
      <c r="M2462" s="5">
        <f t="shared" si="912"/>
        <v>5.1135999999999999</v>
      </c>
      <c r="N2462">
        <v>-700</v>
      </c>
      <c r="O2462" s="2">
        <f t="shared" si="913"/>
        <v>-640.27393266289323</v>
      </c>
      <c r="P2462" s="2"/>
      <c r="Q2462" s="2"/>
      <c r="R2462" s="2">
        <f t="shared" si="914"/>
        <v>411.36</v>
      </c>
      <c r="S2462" s="2">
        <f t="shared" si="915"/>
        <v>-533.49359191444296</v>
      </c>
      <c r="T2462" s="2">
        <f t="shared" si="916"/>
        <v>385.00805922859502</v>
      </c>
      <c r="U2462" s="2">
        <f t="shared" si="917"/>
        <v>4.8500805922859502</v>
      </c>
      <c r="V2462" s="1">
        <f t="shared" si="918"/>
        <v>5.1999999999999998E-2</v>
      </c>
      <c r="W2462" s="4">
        <f t="shared" si="919"/>
        <v>1.1561831505213729</v>
      </c>
      <c r="X2462" s="4">
        <f t="shared" si="920"/>
        <v>5.1135999999999999</v>
      </c>
      <c r="Y2462" s="4">
        <f t="shared" si="921"/>
        <v>1.1874436760170817</v>
      </c>
      <c r="Z2462" s="4">
        <f t="shared" si="922"/>
        <v>4.8500805922859502</v>
      </c>
      <c r="AA2462" s="4">
        <f t="shared" si="923"/>
        <v>1.0604718167627545</v>
      </c>
      <c r="AC2462" s="4">
        <f t="shared" si="924"/>
        <v>1.0483273476021115</v>
      </c>
      <c r="AD2462" s="25">
        <f t="shared" si="925"/>
        <v>0.86491487058002603</v>
      </c>
      <c r="AE2462" s="25">
        <f t="shared" si="926"/>
        <v>0.84214520671346327</v>
      </c>
      <c r="AF2462" s="2">
        <f t="shared" si="927"/>
        <v>5.3397463402025869</v>
      </c>
      <c r="AG2462" s="2">
        <f t="shared" si="928"/>
        <v>-214.23630182260567</v>
      </c>
      <c r="AH2462" s="5">
        <f t="shared" si="929"/>
        <v>4.4799999999999684E-3</v>
      </c>
      <c r="AI2462" s="5">
        <f t="shared" si="930"/>
        <v>-0.18</v>
      </c>
    </row>
    <row r="2463" spans="12:35" x14ac:dyDescent="0.25">
      <c r="L2463" s="5">
        <f t="shared" si="911"/>
        <v>1.1611538461538458</v>
      </c>
      <c r="M2463" s="5">
        <f t="shared" si="912"/>
        <v>6.2112820512820512</v>
      </c>
      <c r="N2463">
        <v>-800</v>
      </c>
      <c r="O2463" s="2">
        <f t="shared" si="913"/>
        <v>-753.0143022450535</v>
      </c>
      <c r="P2463" s="2"/>
      <c r="Q2463" s="2"/>
      <c r="R2463" s="2">
        <f t="shared" si="914"/>
        <v>521.12820512820508</v>
      </c>
      <c r="S2463" s="2">
        <f t="shared" si="915"/>
        <v>-695.35171887941908</v>
      </c>
      <c r="T2463" s="2">
        <f t="shared" si="916"/>
        <v>470.24419483862954</v>
      </c>
      <c r="U2463" s="2">
        <f t="shared" si="917"/>
        <v>5.7024419483862951</v>
      </c>
      <c r="V2463" s="1">
        <f t="shared" si="918"/>
        <v>3.5999999999999997E-2</v>
      </c>
      <c r="W2463" s="4">
        <f t="shared" si="919"/>
        <v>1.1327996024801359</v>
      </c>
      <c r="X2463" s="4">
        <f t="shared" si="920"/>
        <v>6.2112820512820512</v>
      </c>
      <c r="Y2463" s="4">
        <f t="shared" si="921"/>
        <v>1.1438121130428112</v>
      </c>
      <c r="Z2463" s="4">
        <f t="shared" si="922"/>
        <v>5.7024419483862951</v>
      </c>
      <c r="AA2463" s="4">
        <f t="shared" si="923"/>
        <v>1.0437660293533755</v>
      </c>
      <c r="AC2463" s="4">
        <f t="shared" si="924"/>
        <v>1.0496329300661733</v>
      </c>
      <c r="AD2463" s="25">
        <f t="shared" si="925"/>
        <v>0.88276867136130144</v>
      </c>
      <c r="AE2463" s="25">
        <f t="shared" si="926"/>
        <v>0.87426946138886663</v>
      </c>
      <c r="AF2463" s="2">
        <f t="shared" si="927"/>
        <v>11.479057427059537</v>
      </c>
      <c r="AG2463" s="2">
        <f t="shared" si="928"/>
        <v>-326.41249925844096</v>
      </c>
      <c r="AH2463" s="5">
        <f t="shared" si="929"/>
        <v>1.0717948717948693E-2</v>
      </c>
      <c r="AI2463" s="5">
        <f t="shared" si="930"/>
        <v>-0.27974358974358976</v>
      </c>
    </row>
    <row r="2464" spans="12:35" x14ac:dyDescent="0.25">
      <c r="L2464" s="5">
        <f t="shared" si="911"/>
        <v>1.1406428571428573</v>
      </c>
      <c r="M2464" s="5">
        <f t="shared" si="912"/>
        <v>6.4157142857142855</v>
      </c>
      <c r="N2464">
        <v>-900</v>
      </c>
      <c r="O2464" s="2">
        <f t="shared" si="913"/>
        <v>-841.59940354630555</v>
      </c>
      <c r="P2464" s="2"/>
      <c r="Q2464" s="2"/>
      <c r="R2464" s="2">
        <f t="shared" si="914"/>
        <v>541.57142857142856</v>
      </c>
      <c r="S2464" s="2">
        <f t="shared" si="915"/>
        <v>-742.5724824196601</v>
      </c>
      <c r="T2464" s="2">
        <f t="shared" si="916"/>
        <v>498.0208567094466</v>
      </c>
      <c r="U2464" s="2">
        <f t="shared" si="917"/>
        <v>5.9802085670944658</v>
      </c>
      <c r="V2464" s="1">
        <f t="shared" si="918"/>
        <v>0.03</v>
      </c>
      <c r="W2464" s="4">
        <f t="shared" si="919"/>
        <v>1.1188213769860376</v>
      </c>
      <c r="X2464" s="4">
        <f t="shared" si="920"/>
        <v>6.4157142857142855</v>
      </c>
      <c r="Y2464" s="4">
        <f t="shared" si="921"/>
        <v>1.1346669885667613</v>
      </c>
      <c r="Z2464" s="4">
        <f t="shared" si="922"/>
        <v>5.9802085670944658</v>
      </c>
      <c r="AA2464" s="4">
        <f t="shared" si="923"/>
        <v>1.0496650138563668</v>
      </c>
      <c r="AC2464" s="4">
        <f t="shared" si="924"/>
        <v>1.0485340968049064</v>
      </c>
      <c r="AD2464" s="25">
        <f t="shared" si="925"/>
        <v>0.89379772372053956</v>
      </c>
      <c r="AE2464" s="25">
        <f t="shared" si="926"/>
        <v>0.88131584868185509</v>
      </c>
      <c r="AF2464" s="2">
        <f t="shared" si="927"/>
        <v>144.07137367627385</v>
      </c>
      <c r="AG2464" s="2">
        <f t="shared" si="928"/>
        <v>-1000</v>
      </c>
      <c r="AH2464" s="5">
        <f t="shared" si="929"/>
        <v>0.14064285714285713</v>
      </c>
      <c r="AI2464" s="5">
        <f t="shared" si="930"/>
        <v>-1</v>
      </c>
    </row>
    <row r="2465" spans="12:35" x14ac:dyDescent="0.25">
      <c r="L2465" s="5">
        <f t="shared" si="911"/>
        <v>1.1448709677419355</v>
      </c>
      <c r="M2465" s="5">
        <f t="shared" si="912"/>
        <v>6.7080645161290322</v>
      </c>
      <c r="N2465">
        <v>-1000</v>
      </c>
      <c r="O2465" s="2">
        <f t="shared" si="913"/>
        <v>-955.21914876753533</v>
      </c>
      <c r="P2465" s="2"/>
      <c r="Q2465" s="2"/>
      <c r="R2465" s="2">
        <f t="shared" si="914"/>
        <v>570.80645161290317</v>
      </c>
      <c r="S2465" s="2">
        <f t="shared" si="915"/>
        <v>-796.40937606744751</v>
      </c>
      <c r="T2465" s="2">
        <f t="shared" si="916"/>
        <v>520.77164631874257</v>
      </c>
      <c r="U2465" s="2">
        <f t="shared" si="917"/>
        <v>6.2077164631874258</v>
      </c>
      <c r="V2465" s="1">
        <f t="shared" si="918"/>
        <v>1.7999999999999999E-2</v>
      </c>
      <c r="W2465" s="4">
        <f t="shared" si="919"/>
        <v>1.104688018586127</v>
      </c>
      <c r="X2465" s="4">
        <f t="shared" si="920"/>
        <v>6.7080645161290313</v>
      </c>
      <c r="Y2465" s="4">
        <f t="shared" si="921"/>
        <v>1.1255635644243482</v>
      </c>
      <c r="Z2465" s="4">
        <f t="shared" si="922"/>
        <v>6.2077164631874258</v>
      </c>
      <c r="AA2465" s="4">
        <f t="shared" si="923"/>
        <v>1.0543072522329522</v>
      </c>
      <c r="AC2465" s="4">
        <f t="shared" si="924"/>
        <v>1.0495336580224446</v>
      </c>
      <c r="AD2465" s="25">
        <f t="shared" si="925"/>
        <v>0.90523295552701333</v>
      </c>
      <c r="AE2465" s="25">
        <f t="shared" si="926"/>
        <v>0.8884438263701564</v>
      </c>
      <c r="AF2465" s="2">
        <f t="shared" si="927"/>
        <v>-0.26446807561767621</v>
      </c>
      <c r="AG2465" s="2">
        <f t="shared" si="928"/>
        <v>-253.05725719935387</v>
      </c>
      <c r="AH2465" s="5">
        <f t="shared" si="929"/>
        <v>-3.8387096774193403E-3</v>
      </c>
      <c r="AI2465" s="5">
        <f t="shared" si="930"/>
        <v>-0.20967741935483872</v>
      </c>
    </row>
  </sheetData>
  <sortState xmlns:xlrd2="http://schemas.microsoft.com/office/spreadsheetml/2017/richdata2" ref="E4:F1874">
    <sortCondition ref="E4:E187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Sheet2</vt:lpstr>
      <vt:lpstr>closingOdds</vt:lpstr>
      <vt:lpstr>nflTest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Eric</cp:lastModifiedBy>
  <dcterms:created xsi:type="dcterms:W3CDTF">2021-08-18T18:19:25Z</dcterms:created>
  <dcterms:modified xsi:type="dcterms:W3CDTF">2023-08-21T00:01:05Z</dcterms:modified>
</cp:coreProperties>
</file>